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drawings/drawing5.xml" ContentType="application/vnd.openxmlformats-officedocument.drawing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charts/chart6.xml" ContentType="application/vnd.openxmlformats-officedocument.drawingml.chart+xml"/>
  <Override PartName="/xl/drawings/drawing7.xml" ContentType="application/vnd.openxmlformats-officedocument.drawing+xml"/>
  <Override PartName="/xl/charts/chart7.xml" ContentType="application/vnd.openxmlformats-officedocument.drawingml.chart+xml"/>
  <Override PartName="/xl/drawings/drawing8.xml" ContentType="application/vnd.openxmlformats-officedocument.drawing+xml"/>
  <Override PartName="/xl/charts/chart8.xml" ContentType="application/vnd.openxmlformats-officedocument.drawingml.chart+xml"/>
  <Override PartName="/xl/drawings/drawing9.xml" ContentType="application/vnd.openxmlformats-officedocument.drawing+xml"/>
  <Override PartName="/xl/charts/chart9.xml" ContentType="application/vnd.openxmlformats-officedocument.drawingml.chart+xml"/>
  <Override PartName="/xl/drawings/drawing10.xml" ContentType="application/vnd.openxmlformats-officedocument.drawing+xml"/>
  <Override PartName="/xl/charts/chart10.xml" ContentType="application/vnd.openxmlformats-officedocument.drawingml.chart+xml"/>
  <Override PartName="/xl/drawings/drawing11.xml" ContentType="application/vnd.openxmlformats-officedocument.drawing+xml"/>
  <Override PartName="/xl/charts/chart11.xml" ContentType="application/vnd.openxmlformats-officedocument.drawingml.chart+xml"/>
  <Override PartName="/xl/drawings/drawing12.xml" ContentType="application/vnd.openxmlformats-officedocument.drawing+xml"/>
  <Override PartName="/xl/charts/chart12.xml" ContentType="application/vnd.openxmlformats-officedocument.drawingml.chart+xml"/>
  <Override PartName="/xl/drawings/drawing13.xml" ContentType="application/vnd.openxmlformats-officedocument.drawing+xml"/>
  <Override PartName="/xl/charts/chart13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DieseArbeitsmappe"/>
  <bookViews>
    <workbookView showSheetTabs="0" xWindow="0" yWindow="1545" windowWidth="19200" windowHeight="12630"/>
  </bookViews>
  <sheets>
    <sheet name="HAUPTMENÜ" sheetId="119" r:id="rId1"/>
    <sheet name="EINGABESEITE" sheetId="120" r:id="rId2"/>
    <sheet name="T CAll-PUT-DELTA-GAMMA-LEVERAGE" sheetId="107" r:id="rId3"/>
    <sheet name="D CALL-PREIS" sheetId="8213" r:id="rId4"/>
    <sheet name="D PUT-PREIS" sheetId="8214" r:id="rId5"/>
    <sheet name="D CALL-DELTA" sheetId="97" r:id="rId6"/>
    <sheet name="D PUT-DELTA" sheetId="8195" r:id="rId7"/>
    <sheet name="D GAMMA" sheetId="8196" r:id="rId8"/>
    <sheet name="D CALL-LEVERAGE" sheetId="8198" r:id="rId9"/>
    <sheet name="D PUT-LEVERAGE" sheetId="8197" r:id="rId10"/>
    <sheet name="T THETA" sheetId="114" r:id="rId11"/>
    <sheet name="D CALL-THETA" sheetId="8199" r:id="rId12"/>
    <sheet name="D PUT-THETA" sheetId="8216" r:id="rId13"/>
    <sheet name="T RHO" sheetId="117" r:id="rId14"/>
    <sheet name="D CALL-RHO" sheetId="8201" r:id="rId15"/>
    <sheet name="D PUT-RHO" sheetId="8217" r:id="rId16"/>
    <sheet name="T VEGA" sheetId="240" r:id="rId17"/>
    <sheet name="T IMPLIZITE VOLATILITÄT" sheetId="8203" r:id="rId18"/>
    <sheet name="D CALL-VEGA" sheetId="8202" r:id="rId19"/>
    <sheet name="D  PUT-VEGA" sheetId="8218" r:id="rId20"/>
  </sheets>
  <calcPr calcId="145621"/>
</workbook>
</file>

<file path=xl/calcChain.xml><?xml version="1.0" encoding="utf-8"?>
<calcChain xmlns="http://schemas.openxmlformats.org/spreadsheetml/2006/main">
  <c r="E5" i="8203" l="1"/>
  <c r="E5" i="240"/>
  <c r="E5" i="117"/>
  <c r="E5" i="114"/>
  <c r="C16" i="120"/>
  <c r="F16" i="120"/>
  <c r="E6" i="107"/>
  <c r="B31" i="240" l="1"/>
  <c r="B32" i="240" s="1"/>
  <c r="E32" i="8203"/>
  <c r="E33" i="8203"/>
  <c r="E34" i="8203"/>
  <c r="E35" i="8203"/>
  <c r="E36" i="8203"/>
  <c r="E37" i="8203"/>
  <c r="E38" i="8203"/>
  <c r="E39" i="8203"/>
  <c r="E40" i="8203"/>
  <c r="E41" i="8203"/>
  <c r="E42" i="8203"/>
  <c r="E43" i="8203"/>
  <c r="E44" i="8203"/>
  <c r="E45" i="8203"/>
  <c r="E46" i="8203"/>
  <c r="E47" i="8203"/>
  <c r="E48" i="8203"/>
  <c r="E49" i="8203"/>
  <c r="E50" i="8203"/>
  <c r="E51" i="8203"/>
  <c r="E52" i="8203"/>
  <c r="E53" i="8203"/>
  <c r="E54" i="8203"/>
  <c r="E55" i="8203"/>
  <c r="E56" i="8203"/>
  <c r="E57" i="8203"/>
  <c r="E58" i="8203"/>
  <c r="E59" i="8203"/>
  <c r="E60" i="8203"/>
  <c r="E61" i="8203"/>
  <c r="E62" i="8203"/>
  <c r="E63" i="8203"/>
  <c r="E64" i="8203"/>
  <c r="E65" i="8203"/>
  <c r="E66" i="8203"/>
  <c r="E67" i="8203"/>
  <c r="E68" i="8203"/>
  <c r="E69" i="8203"/>
  <c r="E70" i="8203"/>
  <c r="E71" i="8203"/>
  <c r="E72" i="8203"/>
  <c r="E73" i="8203"/>
  <c r="E74" i="8203"/>
  <c r="E75" i="8203"/>
  <c r="E76" i="8203"/>
  <c r="E77" i="8203"/>
  <c r="E78" i="8203"/>
  <c r="E79" i="8203"/>
  <c r="E80" i="8203"/>
  <c r="E81" i="8203"/>
  <c r="E82" i="8203"/>
  <c r="E83" i="8203"/>
  <c r="E84" i="8203"/>
  <c r="E85" i="8203"/>
  <c r="E86" i="8203"/>
  <c r="E87" i="8203"/>
  <c r="E88" i="8203"/>
  <c r="E89" i="8203"/>
  <c r="E90" i="8203"/>
  <c r="E91" i="8203"/>
  <c r="E92" i="8203"/>
  <c r="E93" i="8203"/>
  <c r="E94" i="8203"/>
  <c r="E95" i="8203"/>
  <c r="E96" i="8203"/>
  <c r="E97" i="8203"/>
  <c r="E98" i="8203"/>
  <c r="E99" i="8203"/>
  <c r="E100" i="8203"/>
  <c r="E101" i="8203"/>
  <c r="E102" i="8203"/>
  <c r="E103" i="8203"/>
  <c r="E104" i="8203"/>
  <c r="E105" i="8203"/>
  <c r="E106" i="8203"/>
  <c r="E107" i="8203"/>
  <c r="E108" i="8203"/>
  <c r="E109" i="8203"/>
  <c r="E110" i="8203"/>
  <c r="E111" i="8203"/>
  <c r="E112" i="8203"/>
  <c r="E113" i="8203"/>
  <c r="E114" i="8203"/>
  <c r="E115" i="8203"/>
  <c r="E116" i="8203"/>
  <c r="E117" i="8203"/>
  <c r="E118" i="8203"/>
  <c r="E119" i="8203"/>
  <c r="E120" i="8203"/>
  <c r="E121" i="8203"/>
  <c r="E122" i="8203"/>
  <c r="E123" i="8203"/>
  <c r="E124" i="8203"/>
  <c r="E125" i="8203"/>
  <c r="E126" i="8203"/>
  <c r="E127" i="8203"/>
  <c r="E128" i="8203"/>
  <c r="E129" i="8203"/>
  <c r="E130" i="8203"/>
  <c r="E131" i="8203"/>
  <c r="E132" i="8203"/>
  <c r="E133" i="8203"/>
  <c r="E134" i="8203"/>
  <c r="E135" i="8203"/>
  <c r="E136" i="8203"/>
  <c r="E137" i="8203"/>
  <c r="E138" i="8203"/>
  <c r="E139" i="8203"/>
  <c r="E140" i="8203"/>
  <c r="E141" i="8203"/>
  <c r="E142" i="8203"/>
  <c r="E143" i="8203"/>
  <c r="E144" i="8203"/>
  <c r="E145" i="8203"/>
  <c r="E146" i="8203"/>
  <c r="E147" i="8203"/>
  <c r="E148" i="8203"/>
  <c r="E149" i="8203"/>
  <c r="E150" i="8203"/>
  <c r="E151" i="8203"/>
  <c r="E152" i="8203"/>
  <c r="E153" i="8203"/>
  <c r="E154" i="8203"/>
  <c r="E155" i="8203"/>
  <c r="E156" i="8203"/>
  <c r="E157" i="8203"/>
  <c r="E158" i="8203"/>
  <c r="E159" i="8203"/>
  <c r="E160" i="8203"/>
  <c r="E161" i="8203"/>
  <c r="E162" i="8203"/>
  <c r="E163" i="8203"/>
  <c r="E164" i="8203"/>
  <c r="E165" i="8203"/>
  <c r="E166" i="8203"/>
  <c r="E167" i="8203"/>
  <c r="E168" i="8203"/>
  <c r="E169" i="8203"/>
  <c r="E170" i="8203"/>
  <c r="E171" i="8203"/>
  <c r="E172" i="8203"/>
  <c r="E173" i="8203"/>
  <c r="E174" i="8203"/>
  <c r="E175" i="8203"/>
  <c r="E176" i="8203"/>
  <c r="E177" i="8203"/>
  <c r="E178" i="8203"/>
  <c r="E179" i="8203"/>
  <c r="E180" i="8203"/>
  <c r="E181" i="8203"/>
  <c r="E182" i="8203"/>
  <c r="E183" i="8203"/>
  <c r="E184" i="8203"/>
  <c r="E185" i="8203"/>
  <c r="E186" i="8203"/>
  <c r="E187" i="8203"/>
  <c r="E188" i="8203"/>
  <c r="E189" i="8203"/>
  <c r="E190" i="8203"/>
  <c r="E191" i="8203"/>
  <c r="E192" i="8203"/>
  <c r="E193" i="8203"/>
  <c r="E194" i="8203"/>
  <c r="E195" i="8203"/>
  <c r="E196" i="8203"/>
  <c r="E197" i="8203"/>
  <c r="E198" i="8203"/>
  <c r="E199" i="8203"/>
  <c r="E200" i="8203"/>
  <c r="E201" i="8203"/>
  <c r="E202" i="8203"/>
  <c r="E203" i="8203"/>
  <c r="E204" i="8203"/>
  <c r="E205" i="8203"/>
  <c r="E206" i="8203"/>
  <c r="E207" i="8203"/>
  <c r="E208" i="8203"/>
  <c r="E209" i="8203"/>
  <c r="E210" i="8203"/>
  <c r="E211" i="8203"/>
  <c r="E212" i="8203"/>
  <c r="E213" i="8203"/>
  <c r="E214" i="8203"/>
  <c r="E215" i="8203"/>
  <c r="E216" i="8203"/>
  <c r="E217" i="8203"/>
  <c r="E218" i="8203"/>
  <c r="E219" i="8203"/>
  <c r="E220" i="8203"/>
  <c r="E221" i="8203"/>
  <c r="E222" i="8203"/>
  <c r="E223" i="8203"/>
  <c r="E224" i="8203"/>
  <c r="E225" i="8203"/>
  <c r="E226" i="8203"/>
  <c r="E227" i="8203"/>
  <c r="E228" i="8203"/>
  <c r="E229" i="8203"/>
  <c r="E230" i="8203"/>
  <c r="E231" i="8203"/>
  <c r="E232" i="8203"/>
  <c r="E233" i="8203"/>
  <c r="E234" i="8203"/>
  <c r="E235" i="8203"/>
  <c r="E236" i="8203"/>
  <c r="E237" i="8203"/>
  <c r="E238" i="8203"/>
  <c r="E239" i="8203"/>
  <c r="E240" i="8203"/>
  <c r="E241" i="8203"/>
  <c r="E242" i="8203"/>
  <c r="E243" i="8203"/>
  <c r="E244" i="8203"/>
  <c r="E245" i="8203"/>
  <c r="E246" i="8203"/>
  <c r="E247" i="8203"/>
  <c r="E248" i="8203"/>
  <c r="E249" i="8203"/>
  <c r="E250" i="8203"/>
  <c r="E251" i="8203"/>
  <c r="E252" i="8203"/>
  <c r="E253" i="8203"/>
  <c r="E254" i="8203"/>
  <c r="E255" i="8203"/>
  <c r="E256" i="8203"/>
  <c r="E257" i="8203"/>
  <c r="E258" i="8203"/>
  <c r="E259" i="8203"/>
  <c r="E260" i="8203"/>
  <c r="E261" i="8203"/>
  <c r="E262" i="8203"/>
  <c r="E263" i="8203"/>
  <c r="E264" i="8203"/>
  <c r="E265" i="8203"/>
  <c r="E266" i="8203"/>
  <c r="E267" i="8203"/>
  <c r="E268" i="8203"/>
  <c r="E269" i="8203"/>
  <c r="E270" i="8203"/>
  <c r="E271" i="8203"/>
  <c r="E272" i="8203"/>
  <c r="E273" i="8203"/>
  <c r="E274" i="8203"/>
  <c r="E275" i="8203"/>
  <c r="E276" i="8203"/>
  <c r="E277" i="8203"/>
  <c r="E278" i="8203"/>
  <c r="E279" i="8203"/>
  <c r="E280" i="8203"/>
  <c r="E281" i="8203"/>
  <c r="E282" i="8203"/>
  <c r="E283" i="8203"/>
  <c r="E284" i="8203"/>
  <c r="E285" i="8203"/>
  <c r="E286" i="8203"/>
  <c r="E287" i="8203"/>
  <c r="E288" i="8203"/>
  <c r="E289" i="8203"/>
  <c r="E290" i="8203"/>
  <c r="E291" i="8203"/>
  <c r="E292" i="8203"/>
  <c r="E293" i="8203"/>
  <c r="E294" i="8203"/>
  <c r="E295" i="8203"/>
  <c r="E296" i="8203"/>
  <c r="E297" i="8203"/>
  <c r="E298" i="8203"/>
  <c r="E299" i="8203"/>
  <c r="E300" i="8203"/>
  <c r="E301" i="8203"/>
  <c r="E302" i="8203"/>
  <c r="E303" i="8203"/>
  <c r="E304" i="8203"/>
  <c r="E305" i="8203"/>
  <c r="E306" i="8203"/>
  <c r="E307" i="8203"/>
  <c r="E308" i="8203"/>
  <c r="E309" i="8203"/>
  <c r="E310" i="8203"/>
  <c r="E311" i="8203"/>
  <c r="E312" i="8203"/>
  <c r="E313" i="8203"/>
  <c r="E314" i="8203"/>
  <c r="E315" i="8203"/>
  <c r="E316" i="8203"/>
  <c r="E317" i="8203"/>
  <c r="E318" i="8203"/>
  <c r="E319" i="8203"/>
  <c r="E320" i="8203"/>
  <c r="E321" i="8203"/>
  <c r="E322" i="8203"/>
  <c r="E323" i="8203"/>
  <c r="E324" i="8203"/>
  <c r="E325" i="8203"/>
  <c r="E326" i="8203"/>
  <c r="E327" i="8203"/>
  <c r="E328" i="8203"/>
  <c r="E329" i="8203"/>
  <c r="E330" i="8203"/>
  <c r="E331" i="8203"/>
  <c r="E332" i="8203"/>
  <c r="E333" i="8203"/>
  <c r="E334" i="8203"/>
  <c r="E335" i="8203"/>
  <c r="E336" i="8203"/>
  <c r="E337" i="8203"/>
  <c r="E338" i="8203"/>
  <c r="E339" i="8203"/>
  <c r="E340" i="8203"/>
  <c r="E341" i="8203"/>
  <c r="E342" i="8203"/>
  <c r="E343" i="8203"/>
  <c r="E344" i="8203"/>
  <c r="E345" i="8203"/>
  <c r="E346" i="8203"/>
  <c r="E347" i="8203"/>
  <c r="E348" i="8203"/>
  <c r="E349" i="8203"/>
  <c r="E350" i="8203"/>
  <c r="E351" i="8203"/>
  <c r="E352" i="8203"/>
  <c r="E353" i="8203"/>
  <c r="E354" i="8203"/>
  <c r="E355" i="8203"/>
  <c r="E356" i="8203"/>
  <c r="E357" i="8203"/>
  <c r="E358" i="8203"/>
  <c r="E359" i="8203"/>
  <c r="E360" i="8203"/>
  <c r="E361" i="8203"/>
  <c r="E362" i="8203"/>
  <c r="E363" i="8203"/>
  <c r="E364" i="8203"/>
  <c r="E365" i="8203"/>
  <c r="E366" i="8203"/>
  <c r="E367" i="8203"/>
  <c r="E368" i="8203"/>
  <c r="E369" i="8203"/>
  <c r="E370" i="8203"/>
  <c r="E371" i="8203"/>
  <c r="E372" i="8203"/>
  <c r="E373" i="8203"/>
  <c r="E374" i="8203"/>
  <c r="E375" i="8203"/>
  <c r="E376" i="8203"/>
  <c r="E377" i="8203"/>
  <c r="E378" i="8203"/>
  <c r="E379" i="8203"/>
  <c r="E380" i="8203"/>
  <c r="E381" i="8203"/>
  <c r="E382" i="8203"/>
  <c r="E383" i="8203"/>
  <c r="E384" i="8203"/>
  <c r="E385" i="8203"/>
  <c r="E386" i="8203"/>
  <c r="E387" i="8203"/>
  <c r="E388" i="8203"/>
  <c r="E389" i="8203"/>
  <c r="E390" i="8203"/>
  <c r="E391" i="8203"/>
  <c r="E392" i="8203"/>
  <c r="E393" i="8203"/>
  <c r="E394" i="8203"/>
  <c r="E395" i="8203"/>
  <c r="E396" i="8203"/>
  <c r="E397" i="8203"/>
  <c r="E398" i="8203"/>
  <c r="E399" i="8203"/>
  <c r="E400" i="8203"/>
  <c r="E401" i="8203"/>
  <c r="E402" i="8203"/>
  <c r="E403" i="8203"/>
  <c r="E404" i="8203"/>
  <c r="E405" i="8203"/>
  <c r="E406" i="8203"/>
  <c r="E407" i="8203"/>
  <c r="E408" i="8203"/>
  <c r="E409" i="8203"/>
  <c r="E410" i="8203"/>
  <c r="E411" i="8203"/>
  <c r="E412" i="8203"/>
  <c r="E413" i="8203"/>
  <c r="E414" i="8203"/>
  <c r="E415" i="8203"/>
  <c r="E416" i="8203"/>
  <c r="E417" i="8203"/>
  <c r="E418" i="8203"/>
  <c r="E419" i="8203"/>
  <c r="E420" i="8203"/>
  <c r="E421" i="8203"/>
  <c r="E422" i="8203"/>
  <c r="E423" i="8203"/>
  <c r="E424" i="8203"/>
  <c r="E425" i="8203"/>
  <c r="E426" i="8203"/>
  <c r="E427" i="8203"/>
  <c r="E428" i="8203"/>
  <c r="E429" i="8203"/>
  <c r="E430" i="8203"/>
  <c r="E431" i="8203"/>
  <c r="E432" i="8203"/>
  <c r="E433" i="8203"/>
  <c r="E434" i="8203"/>
  <c r="E435" i="8203"/>
  <c r="E436" i="8203"/>
  <c r="E437" i="8203"/>
  <c r="E438" i="8203"/>
  <c r="E439" i="8203"/>
  <c r="E440" i="8203"/>
  <c r="E441" i="8203"/>
  <c r="E442" i="8203"/>
  <c r="E443" i="8203"/>
  <c r="E444" i="8203"/>
  <c r="E445" i="8203"/>
  <c r="E446" i="8203"/>
  <c r="E447" i="8203"/>
  <c r="E448" i="8203"/>
  <c r="E449" i="8203"/>
  <c r="E450" i="8203"/>
  <c r="E451" i="8203"/>
  <c r="E452" i="8203"/>
  <c r="E453" i="8203"/>
  <c r="E454" i="8203"/>
  <c r="E455" i="8203"/>
  <c r="E456" i="8203"/>
  <c r="E457" i="8203"/>
  <c r="E458" i="8203"/>
  <c r="E459" i="8203"/>
  <c r="E460" i="8203"/>
  <c r="E461" i="8203"/>
  <c r="E462" i="8203"/>
  <c r="E463" i="8203"/>
  <c r="E464" i="8203"/>
  <c r="E465" i="8203"/>
  <c r="E466" i="8203"/>
  <c r="E467" i="8203"/>
  <c r="E468" i="8203"/>
  <c r="E469" i="8203"/>
  <c r="E470" i="8203"/>
  <c r="E471" i="8203"/>
  <c r="E472" i="8203"/>
  <c r="E473" i="8203"/>
  <c r="E474" i="8203"/>
  <c r="E475" i="8203"/>
  <c r="E476" i="8203"/>
  <c r="E477" i="8203"/>
  <c r="E478" i="8203"/>
  <c r="E479" i="8203"/>
  <c r="E480" i="8203"/>
  <c r="E481" i="8203"/>
  <c r="E482" i="8203"/>
  <c r="E483" i="8203"/>
  <c r="E484" i="8203"/>
  <c r="E485" i="8203"/>
  <c r="E486" i="8203"/>
  <c r="E487" i="8203"/>
  <c r="E488" i="8203"/>
  <c r="E489" i="8203"/>
  <c r="E490" i="8203"/>
  <c r="E491" i="8203"/>
  <c r="E492" i="8203"/>
  <c r="E493" i="8203"/>
  <c r="E494" i="8203"/>
  <c r="E495" i="8203"/>
  <c r="E496" i="8203"/>
  <c r="E497" i="8203"/>
  <c r="E498" i="8203"/>
  <c r="E499" i="8203"/>
  <c r="E500" i="8203"/>
  <c r="E501" i="8203"/>
  <c r="E502" i="8203"/>
  <c r="E503" i="8203"/>
  <c r="E504" i="8203"/>
  <c r="E505" i="8203"/>
  <c r="E506" i="8203"/>
  <c r="E507" i="8203"/>
  <c r="E508" i="8203"/>
  <c r="E509" i="8203"/>
  <c r="E510" i="8203"/>
  <c r="E511" i="8203"/>
  <c r="E512" i="8203"/>
  <c r="E513" i="8203"/>
  <c r="E514" i="8203"/>
  <c r="E515" i="8203"/>
  <c r="E516" i="8203"/>
  <c r="E517" i="8203"/>
  <c r="E518" i="8203"/>
  <c r="E519" i="8203"/>
  <c r="E520" i="8203"/>
  <c r="E521" i="8203"/>
  <c r="E522" i="8203"/>
  <c r="E523" i="8203"/>
  <c r="E524" i="8203"/>
  <c r="E525" i="8203"/>
  <c r="E526" i="8203"/>
  <c r="E527" i="8203"/>
  <c r="E528" i="8203"/>
  <c r="E529" i="8203"/>
  <c r="E530" i="8203"/>
  <c r="E531" i="8203"/>
  <c r="E532" i="8203"/>
  <c r="E533" i="8203"/>
  <c r="E534" i="8203"/>
  <c r="E535" i="8203"/>
  <c r="E536" i="8203"/>
  <c r="E537" i="8203"/>
  <c r="E538" i="8203"/>
  <c r="E539" i="8203"/>
  <c r="E540" i="8203"/>
  <c r="E541" i="8203"/>
  <c r="E542" i="8203"/>
  <c r="E543" i="8203"/>
  <c r="E544" i="8203"/>
  <c r="E545" i="8203"/>
  <c r="E546" i="8203"/>
  <c r="E547" i="8203"/>
  <c r="E548" i="8203"/>
  <c r="E549" i="8203"/>
  <c r="E550" i="8203"/>
  <c r="E551" i="8203"/>
  <c r="E552" i="8203"/>
  <c r="E553" i="8203"/>
  <c r="E554" i="8203"/>
  <c r="E555" i="8203"/>
  <c r="E556" i="8203"/>
  <c r="E557" i="8203"/>
  <c r="E558" i="8203"/>
  <c r="E559" i="8203"/>
  <c r="E560" i="8203"/>
  <c r="E561" i="8203"/>
  <c r="E562" i="8203"/>
  <c r="E563" i="8203"/>
  <c r="E564" i="8203"/>
  <c r="E565" i="8203"/>
  <c r="E566" i="8203"/>
  <c r="E567" i="8203"/>
  <c r="E568" i="8203"/>
  <c r="E569" i="8203"/>
  <c r="E570" i="8203"/>
  <c r="E571" i="8203"/>
  <c r="E572" i="8203"/>
  <c r="E573" i="8203"/>
  <c r="E574" i="8203"/>
  <c r="E575" i="8203"/>
  <c r="E576" i="8203"/>
  <c r="E577" i="8203"/>
  <c r="E578" i="8203"/>
  <c r="E579" i="8203"/>
  <c r="E580" i="8203"/>
  <c r="E581" i="8203"/>
  <c r="E582" i="8203"/>
  <c r="E583" i="8203"/>
  <c r="E584" i="8203"/>
  <c r="E585" i="8203"/>
  <c r="E586" i="8203"/>
  <c r="E587" i="8203"/>
  <c r="E588" i="8203"/>
  <c r="E589" i="8203"/>
  <c r="E590" i="8203"/>
  <c r="E591" i="8203"/>
  <c r="E592" i="8203"/>
  <c r="E593" i="8203"/>
  <c r="E594" i="8203"/>
  <c r="E595" i="8203"/>
  <c r="E596" i="8203"/>
  <c r="E597" i="8203"/>
  <c r="E598" i="8203"/>
  <c r="E599" i="8203"/>
  <c r="E600" i="8203"/>
  <c r="E601" i="8203"/>
  <c r="E602" i="8203"/>
  <c r="E603" i="8203"/>
  <c r="E604" i="8203"/>
  <c r="E605" i="8203"/>
  <c r="E606" i="8203"/>
  <c r="E607" i="8203"/>
  <c r="E608" i="8203"/>
  <c r="E609" i="8203"/>
  <c r="E610" i="8203"/>
  <c r="E611" i="8203"/>
  <c r="E612" i="8203"/>
  <c r="E613" i="8203"/>
  <c r="E614" i="8203"/>
  <c r="E615" i="8203"/>
  <c r="E616" i="8203"/>
  <c r="E617" i="8203"/>
  <c r="E618" i="8203"/>
  <c r="E619" i="8203"/>
  <c r="E620" i="8203"/>
  <c r="E621" i="8203"/>
  <c r="E622" i="8203"/>
  <c r="E623" i="8203"/>
  <c r="E624" i="8203"/>
  <c r="E625" i="8203"/>
  <c r="E626" i="8203"/>
  <c r="E627" i="8203"/>
  <c r="E628" i="8203"/>
  <c r="E629" i="8203"/>
  <c r="E630" i="8203"/>
  <c r="E631" i="8203"/>
  <c r="E632" i="8203"/>
  <c r="E633" i="8203"/>
  <c r="E634" i="8203"/>
  <c r="E635" i="8203"/>
  <c r="E636" i="8203"/>
  <c r="E637" i="8203"/>
  <c r="E638" i="8203"/>
  <c r="E639" i="8203"/>
  <c r="E640" i="8203"/>
  <c r="E641" i="8203"/>
  <c r="E642" i="8203"/>
  <c r="E643" i="8203"/>
  <c r="E644" i="8203"/>
  <c r="E645" i="8203"/>
  <c r="E646" i="8203"/>
  <c r="E647" i="8203"/>
  <c r="E648" i="8203"/>
  <c r="E649" i="8203"/>
  <c r="E650" i="8203"/>
  <c r="E651" i="8203"/>
  <c r="E652" i="8203"/>
  <c r="E653" i="8203"/>
  <c r="E654" i="8203"/>
  <c r="E655" i="8203"/>
  <c r="E656" i="8203"/>
  <c r="E657" i="8203"/>
  <c r="E658" i="8203"/>
  <c r="E659" i="8203"/>
  <c r="E660" i="8203"/>
  <c r="E661" i="8203"/>
  <c r="E662" i="8203"/>
  <c r="E663" i="8203"/>
  <c r="E664" i="8203"/>
  <c r="E665" i="8203"/>
  <c r="E666" i="8203"/>
  <c r="E667" i="8203"/>
  <c r="E668" i="8203"/>
  <c r="E669" i="8203"/>
  <c r="E670" i="8203"/>
  <c r="E671" i="8203"/>
  <c r="E672" i="8203"/>
  <c r="E673" i="8203"/>
  <c r="E674" i="8203"/>
  <c r="E675" i="8203"/>
  <c r="E676" i="8203"/>
  <c r="E677" i="8203"/>
  <c r="E678" i="8203"/>
  <c r="E679" i="8203"/>
  <c r="E680" i="8203"/>
  <c r="E681" i="8203"/>
  <c r="E682" i="8203"/>
  <c r="E683" i="8203"/>
  <c r="E684" i="8203"/>
  <c r="E685" i="8203"/>
  <c r="E686" i="8203"/>
  <c r="E687" i="8203"/>
  <c r="E688" i="8203"/>
  <c r="E689" i="8203"/>
  <c r="E690" i="8203"/>
  <c r="E691" i="8203"/>
  <c r="E692" i="8203"/>
  <c r="E693" i="8203"/>
  <c r="E694" i="8203"/>
  <c r="E695" i="8203"/>
  <c r="E696" i="8203"/>
  <c r="E697" i="8203"/>
  <c r="E698" i="8203"/>
  <c r="E699" i="8203"/>
  <c r="E700" i="8203"/>
  <c r="E701" i="8203"/>
  <c r="E702" i="8203"/>
  <c r="E703" i="8203"/>
  <c r="E704" i="8203"/>
  <c r="E705" i="8203"/>
  <c r="E706" i="8203"/>
  <c r="E707" i="8203"/>
  <c r="E708" i="8203"/>
  <c r="E709" i="8203"/>
  <c r="E710" i="8203"/>
  <c r="E711" i="8203"/>
  <c r="E712" i="8203"/>
  <c r="E713" i="8203"/>
  <c r="E714" i="8203"/>
  <c r="E715" i="8203"/>
  <c r="E716" i="8203"/>
  <c r="E717" i="8203"/>
  <c r="E718" i="8203"/>
  <c r="E719" i="8203"/>
  <c r="E720" i="8203"/>
  <c r="E721" i="8203"/>
  <c r="E722" i="8203"/>
  <c r="E723" i="8203"/>
  <c r="E724" i="8203"/>
  <c r="E725" i="8203"/>
  <c r="E726" i="8203"/>
  <c r="E727" i="8203"/>
  <c r="E728" i="8203"/>
  <c r="E729" i="8203"/>
  <c r="E730" i="8203"/>
  <c r="E731" i="8203"/>
  <c r="E732" i="8203"/>
  <c r="E733" i="8203"/>
  <c r="E734" i="8203"/>
  <c r="E735" i="8203"/>
  <c r="E736" i="8203"/>
  <c r="E737" i="8203"/>
  <c r="E738" i="8203"/>
  <c r="E739" i="8203"/>
  <c r="E740" i="8203"/>
  <c r="E741" i="8203"/>
  <c r="E742" i="8203"/>
  <c r="E743" i="8203"/>
  <c r="E744" i="8203"/>
  <c r="E745" i="8203"/>
  <c r="E746" i="8203"/>
  <c r="E747" i="8203"/>
  <c r="E748" i="8203"/>
  <c r="E749" i="8203"/>
  <c r="E750" i="8203"/>
  <c r="E751" i="8203"/>
  <c r="E752" i="8203"/>
  <c r="E753" i="8203"/>
  <c r="E754" i="8203"/>
  <c r="E755" i="8203"/>
  <c r="E756" i="8203"/>
  <c r="E757" i="8203"/>
  <c r="E758" i="8203"/>
  <c r="E759" i="8203"/>
  <c r="E760" i="8203"/>
  <c r="E761" i="8203"/>
  <c r="E762" i="8203"/>
  <c r="E763" i="8203"/>
  <c r="E764" i="8203"/>
  <c r="E765" i="8203"/>
  <c r="E766" i="8203"/>
  <c r="E767" i="8203"/>
  <c r="E768" i="8203"/>
  <c r="E769" i="8203"/>
  <c r="E770" i="8203"/>
  <c r="E771" i="8203"/>
  <c r="E772" i="8203"/>
  <c r="E773" i="8203"/>
  <c r="E774" i="8203"/>
  <c r="E775" i="8203"/>
  <c r="E776" i="8203"/>
  <c r="E777" i="8203"/>
  <c r="E778" i="8203"/>
  <c r="E779" i="8203"/>
  <c r="E780" i="8203"/>
  <c r="E781" i="8203"/>
  <c r="E782" i="8203"/>
  <c r="E783" i="8203"/>
  <c r="E784" i="8203"/>
  <c r="E785" i="8203"/>
  <c r="E786" i="8203"/>
  <c r="E787" i="8203"/>
  <c r="E788" i="8203"/>
  <c r="E789" i="8203"/>
  <c r="E790" i="8203"/>
  <c r="E791" i="8203"/>
  <c r="E792" i="8203"/>
  <c r="E793" i="8203"/>
  <c r="E794" i="8203"/>
  <c r="E795" i="8203"/>
  <c r="E796" i="8203"/>
  <c r="E797" i="8203"/>
  <c r="E798" i="8203"/>
  <c r="E799" i="8203"/>
  <c r="E800" i="8203"/>
  <c r="E801" i="8203"/>
  <c r="E802" i="8203"/>
  <c r="E803" i="8203"/>
  <c r="E804" i="8203"/>
  <c r="E805" i="8203"/>
  <c r="E806" i="8203"/>
  <c r="E807" i="8203"/>
  <c r="E808" i="8203"/>
  <c r="E809" i="8203"/>
  <c r="E810" i="8203"/>
  <c r="E811" i="8203"/>
  <c r="E812" i="8203"/>
  <c r="E813" i="8203"/>
  <c r="E814" i="8203"/>
  <c r="E815" i="8203"/>
  <c r="E816" i="8203"/>
  <c r="E817" i="8203"/>
  <c r="E818" i="8203"/>
  <c r="E819" i="8203"/>
  <c r="E820" i="8203"/>
  <c r="E821" i="8203"/>
  <c r="E822" i="8203"/>
  <c r="E823" i="8203"/>
  <c r="E824" i="8203"/>
  <c r="E825" i="8203"/>
  <c r="E826" i="8203"/>
  <c r="E827" i="8203"/>
  <c r="E828" i="8203"/>
  <c r="E829" i="8203"/>
  <c r="E830" i="8203"/>
  <c r="E831" i="8203"/>
  <c r="E832" i="8203"/>
  <c r="E833" i="8203"/>
  <c r="E834" i="8203"/>
  <c r="E835" i="8203"/>
  <c r="E836" i="8203"/>
  <c r="E837" i="8203"/>
  <c r="E838" i="8203"/>
  <c r="E839" i="8203"/>
  <c r="E840" i="8203"/>
  <c r="E841" i="8203"/>
  <c r="E842" i="8203"/>
  <c r="E843" i="8203"/>
  <c r="E844" i="8203"/>
  <c r="E845" i="8203"/>
  <c r="E846" i="8203"/>
  <c r="E847" i="8203"/>
  <c r="E848" i="8203"/>
  <c r="E849" i="8203"/>
  <c r="E850" i="8203"/>
  <c r="E851" i="8203"/>
  <c r="E852" i="8203"/>
  <c r="E853" i="8203"/>
  <c r="E854" i="8203"/>
  <c r="E855" i="8203"/>
  <c r="E856" i="8203"/>
  <c r="E857" i="8203"/>
  <c r="E858" i="8203"/>
  <c r="E859" i="8203"/>
  <c r="E860" i="8203"/>
  <c r="E861" i="8203"/>
  <c r="E862" i="8203"/>
  <c r="E863" i="8203"/>
  <c r="E864" i="8203"/>
  <c r="E865" i="8203"/>
  <c r="E866" i="8203"/>
  <c r="E867" i="8203"/>
  <c r="E868" i="8203"/>
  <c r="E869" i="8203"/>
  <c r="E870" i="8203"/>
  <c r="E871" i="8203"/>
  <c r="E872" i="8203"/>
  <c r="E873" i="8203"/>
  <c r="E874" i="8203"/>
  <c r="E875" i="8203"/>
  <c r="E876" i="8203"/>
  <c r="E877" i="8203"/>
  <c r="E878" i="8203"/>
  <c r="E879" i="8203"/>
  <c r="E880" i="8203"/>
  <c r="E881" i="8203"/>
  <c r="E882" i="8203"/>
  <c r="E883" i="8203"/>
  <c r="E884" i="8203"/>
  <c r="E885" i="8203"/>
  <c r="E886" i="8203"/>
  <c r="E887" i="8203"/>
  <c r="E888" i="8203"/>
  <c r="E889" i="8203"/>
  <c r="E890" i="8203"/>
  <c r="E891" i="8203"/>
  <c r="E892" i="8203"/>
  <c r="E893" i="8203"/>
  <c r="E894" i="8203"/>
  <c r="E895" i="8203"/>
  <c r="E896" i="8203"/>
  <c r="E897" i="8203"/>
  <c r="E898" i="8203"/>
  <c r="E899" i="8203"/>
  <c r="E900" i="8203"/>
  <c r="E901" i="8203"/>
  <c r="E902" i="8203"/>
  <c r="E903" i="8203"/>
  <c r="E904" i="8203"/>
  <c r="E905" i="8203"/>
  <c r="E906" i="8203"/>
  <c r="E907" i="8203"/>
  <c r="E908" i="8203"/>
  <c r="E909" i="8203"/>
  <c r="E910" i="8203"/>
  <c r="E911" i="8203"/>
  <c r="E912" i="8203"/>
  <c r="E913" i="8203"/>
  <c r="E914" i="8203"/>
  <c r="E915" i="8203"/>
  <c r="E916" i="8203"/>
  <c r="E917" i="8203"/>
  <c r="E918" i="8203"/>
  <c r="E919" i="8203"/>
  <c r="E920" i="8203"/>
  <c r="E921" i="8203"/>
  <c r="E922" i="8203"/>
  <c r="E923" i="8203"/>
  <c r="E924" i="8203"/>
  <c r="E925" i="8203"/>
  <c r="E926" i="8203"/>
  <c r="E927" i="8203"/>
  <c r="E928" i="8203"/>
  <c r="E929" i="8203"/>
  <c r="E930" i="8203"/>
  <c r="E931" i="8203"/>
  <c r="E932" i="8203"/>
  <c r="E933" i="8203"/>
  <c r="E934" i="8203"/>
  <c r="E935" i="8203"/>
  <c r="E936" i="8203"/>
  <c r="E937" i="8203"/>
  <c r="E938" i="8203"/>
  <c r="E939" i="8203"/>
  <c r="E940" i="8203"/>
  <c r="E941" i="8203"/>
  <c r="E942" i="8203"/>
  <c r="E943" i="8203"/>
  <c r="E944" i="8203"/>
  <c r="E945" i="8203"/>
  <c r="E946" i="8203"/>
  <c r="E947" i="8203"/>
  <c r="E948" i="8203"/>
  <c r="E949" i="8203"/>
  <c r="E950" i="8203"/>
  <c r="E951" i="8203"/>
  <c r="E952" i="8203"/>
  <c r="E953" i="8203"/>
  <c r="E954" i="8203"/>
  <c r="E955" i="8203"/>
  <c r="E956" i="8203"/>
  <c r="E957" i="8203"/>
  <c r="E958" i="8203"/>
  <c r="E959" i="8203"/>
  <c r="E960" i="8203"/>
  <c r="E961" i="8203"/>
  <c r="E962" i="8203"/>
  <c r="E963" i="8203"/>
  <c r="E964" i="8203"/>
  <c r="E965" i="8203"/>
  <c r="E966" i="8203"/>
  <c r="E967" i="8203"/>
  <c r="E968" i="8203"/>
  <c r="E969" i="8203"/>
  <c r="E970" i="8203"/>
  <c r="E971" i="8203"/>
  <c r="E972" i="8203"/>
  <c r="E973" i="8203"/>
  <c r="E974" i="8203"/>
  <c r="E975" i="8203"/>
  <c r="E976" i="8203"/>
  <c r="E977" i="8203"/>
  <c r="E978" i="8203"/>
  <c r="E979" i="8203"/>
  <c r="E980" i="8203"/>
  <c r="E981" i="8203"/>
  <c r="E982" i="8203"/>
  <c r="E983" i="8203"/>
  <c r="E984" i="8203"/>
  <c r="E985" i="8203"/>
  <c r="E986" i="8203"/>
  <c r="E987" i="8203"/>
  <c r="E988" i="8203"/>
  <c r="E989" i="8203"/>
  <c r="E990" i="8203"/>
  <c r="E991" i="8203"/>
  <c r="E992" i="8203"/>
  <c r="E993" i="8203"/>
  <c r="E994" i="8203"/>
  <c r="E995" i="8203"/>
  <c r="E996" i="8203"/>
  <c r="E997" i="8203"/>
  <c r="E998" i="8203"/>
  <c r="E999" i="8203"/>
  <c r="E1000" i="8203"/>
  <c r="E1001" i="8203"/>
  <c r="E1002" i="8203"/>
  <c r="E1003" i="8203"/>
  <c r="E1004" i="8203"/>
  <c r="E1005" i="8203"/>
  <c r="E1006" i="8203"/>
  <c r="E1007" i="8203"/>
  <c r="E1008" i="8203"/>
  <c r="E1009" i="8203"/>
  <c r="E1010" i="8203"/>
  <c r="E1011" i="8203"/>
  <c r="E1012" i="8203"/>
  <c r="E1013" i="8203"/>
  <c r="E1014" i="8203"/>
  <c r="E1015" i="8203"/>
  <c r="E1016" i="8203"/>
  <c r="E1017" i="8203"/>
  <c r="E1018" i="8203"/>
  <c r="E1019" i="8203"/>
  <c r="E1020" i="8203"/>
  <c r="E1021" i="8203"/>
  <c r="E1022" i="8203"/>
  <c r="E1023" i="8203"/>
  <c r="E1024" i="8203"/>
  <c r="E1025" i="8203"/>
  <c r="E1026" i="8203"/>
  <c r="E1027" i="8203"/>
  <c r="E1028" i="8203"/>
  <c r="E1029" i="8203"/>
  <c r="E1030" i="8203"/>
  <c r="E1031" i="8203"/>
  <c r="E31" i="8203"/>
  <c r="E31" i="240"/>
  <c r="E80" i="240"/>
  <c r="E30" i="240"/>
  <c r="E10" i="240" l="1"/>
  <c r="E6" i="240" l="1"/>
  <c r="U31" i="8203"/>
  <c r="E6" i="117" l="1"/>
  <c r="E6" i="114" l="1"/>
  <c r="E6" i="8203" l="1"/>
  <c r="R24" i="240" l="1"/>
  <c r="E7" i="107"/>
  <c r="E7" i="117" l="1"/>
  <c r="B21" i="117" s="1"/>
  <c r="D21" i="117" s="1"/>
  <c r="B79" i="117" l="1"/>
  <c r="D79" i="117" s="1"/>
  <c r="F7" i="117"/>
  <c r="E8" i="240"/>
  <c r="E7" i="240"/>
  <c r="F7" i="240" s="1"/>
  <c r="E4" i="240"/>
  <c r="E4" i="8203"/>
  <c r="E7" i="8203"/>
  <c r="F7" i="8203" s="1"/>
  <c r="E8" i="8203"/>
  <c r="E10" i="8203"/>
  <c r="B23" i="8203" s="1"/>
  <c r="E11" i="8203"/>
  <c r="U32" i="8203"/>
  <c r="U33" i="8203"/>
  <c r="U34" i="8203"/>
  <c r="U35" i="8203"/>
  <c r="U36" i="8203"/>
  <c r="U37" i="8203"/>
  <c r="U38" i="8203"/>
  <c r="U39" i="8203"/>
  <c r="U40" i="8203"/>
  <c r="U41" i="8203"/>
  <c r="U42" i="8203"/>
  <c r="U43" i="8203"/>
  <c r="U44" i="8203"/>
  <c r="U45" i="8203"/>
  <c r="U46" i="8203"/>
  <c r="U47" i="8203"/>
  <c r="U48" i="8203"/>
  <c r="U49" i="8203"/>
  <c r="U50" i="8203"/>
  <c r="U51" i="8203"/>
  <c r="U52" i="8203"/>
  <c r="U53" i="8203"/>
  <c r="U54" i="8203"/>
  <c r="U55" i="8203"/>
  <c r="U56" i="8203"/>
  <c r="U57" i="8203"/>
  <c r="U58" i="8203"/>
  <c r="U59" i="8203"/>
  <c r="U60" i="8203"/>
  <c r="U61" i="8203"/>
  <c r="U62" i="8203"/>
  <c r="U63" i="8203"/>
  <c r="U64" i="8203"/>
  <c r="U65" i="8203"/>
  <c r="U66" i="8203"/>
  <c r="U67" i="8203"/>
  <c r="U68" i="8203"/>
  <c r="U69" i="8203"/>
  <c r="U70" i="8203"/>
  <c r="U71" i="8203"/>
  <c r="U72" i="8203"/>
  <c r="U73" i="8203"/>
  <c r="U74" i="8203"/>
  <c r="U75" i="8203"/>
  <c r="U76" i="8203"/>
  <c r="U77" i="8203"/>
  <c r="U78" i="8203"/>
  <c r="U79" i="8203"/>
  <c r="U80" i="8203"/>
  <c r="U81" i="8203"/>
  <c r="U82" i="8203"/>
  <c r="U83" i="8203"/>
  <c r="U84" i="8203"/>
  <c r="U85" i="8203"/>
  <c r="U86" i="8203"/>
  <c r="U87" i="8203"/>
  <c r="U88" i="8203"/>
  <c r="U89" i="8203"/>
  <c r="U90" i="8203"/>
  <c r="U91" i="8203"/>
  <c r="U92" i="8203"/>
  <c r="U93" i="8203"/>
  <c r="U94" i="8203"/>
  <c r="U95" i="8203"/>
  <c r="U96" i="8203"/>
  <c r="U97" i="8203"/>
  <c r="U98" i="8203"/>
  <c r="U99" i="8203"/>
  <c r="U100" i="8203"/>
  <c r="U101" i="8203"/>
  <c r="U102" i="8203"/>
  <c r="U103" i="8203"/>
  <c r="U104" i="8203"/>
  <c r="U105" i="8203"/>
  <c r="U106" i="8203"/>
  <c r="U107" i="8203"/>
  <c r="U108" i="8203"/>
  <c r="U109" i="8203"/>
  <c r="U110" i="8203"/>
  <c r="U111" i="8203"/>
  <c r="U112" i="8203"/>
  <c r="U113" i="8203"/>
  <c r="U114" i="8203"/>
  <c r="U115" i="8203"/>
  <c r="U116" i="8203"/>
  <c r="U117" i="8203"/>
  <c r="U118" i="8203"/>
  <c r="U119" i="8203"/>
  <c r="U120" i="8203"/>
  <c r="U121" i="8203"/>
  <c r="U122" i="8203"/>
  <c r="U123" i="8203"/>
  <c r="U124" i="8203"/>
  <c r="U125" i="8203"/>
  <c r="U126" i="8203"/>
  <c r="U127" i="8203"/>
  <c r="U128" i="8203"/>
  <c r="U129" i="8203"/>
  <c r="U130" i="8203"/>
  <c r="U131" i="8203"/>
  <c r="U132" i="8203"/>
  <c r="U133" i="8203"/>
  <c r="U134" i="8203"/>
  <c r="U135" i="8203"/>
  <c r="U136" i="8203"/>
  <c r="U137" i="8203"/>
  <c r="U138" i="8203"/>
  <c r="U139" i="8203"/>
  <c r="U140" i="8203"/>
  <c r="U141" i="8203"/>
  <c r="U142" i="8203"/>
  <c r="U143" i="8203"/>
  <c r="U144" i="8203"/>
  <c r="U145" i="8203"/>
  <c r="U146" i="8203"/>
  <c r="U147" i="8203"/>
  <c r="U148" i="8203"/>
  <c r="U149" i="8203"/>
  <c r="U150" i="8203"/>
  <c r="U151" i="8203"/>
  <c r="U152" i="8203"/>
  <c r="U153" i="8203"/>
  <c r="U154" i="8203"/>
  <c r="U155" i="8203"/>
  <c r="U156" i="8203"/>
  <c r="U157" i="8203"/>
  <c r="U158" i="8203"/>
  <c r="U159" i="8203"/>
  <c r="U160" i="8203"/>
  <c r="U161" i="8203"/>
  <c r="U162" i="8203"/>
  <c r="U163" i="8203"/>
  <c r="U164" i="8203"/>
  <c r="U165" i="8203"/>
  <c r="U166" i="8203"/>
  <c r="U167" i="8203"/>
  <c r="U168" i="8203"/>
  <c r="U169" i="8203"/>
  <c r="U170" i="8203"/>
  <c r="U171" i="8203"/>
  <c r="U172" i="8203"/>
  <c r="U173" i="8203"/>
  <c r="U174" i="8203"/>
  <c r="U175" i="8203"/>
  <c r="U176" i="8203"/>
  <c r="U177" i="8203"/>
  <c r="U178" i="8203"/>
  <c r="U179" i="8203"/>
  <c r="U180" i="8203"/>
  <c r="U181" i="8203"/>
  <c r="U182" i="8203"/>
  <c r="U183" i="8203"/>
  <c r="U184" i="8203"/>
  <c r="U185" i="8203"/>
  <c r="U186" i="8203"/>
  <c r="U187" i="8203"/>
  <c r="U188" i="8203"/>
  <c r="U189" i="8203"/>
  <c r="U190" i="8203"/>
  <c r="U191" i="8203"/>
  <c r="U192" i="8203"/>
  <c r="U193" i="8203"/>
  <c r="U194" i="8203"/>
  <c r="U195" i="8203"/>
  <c r="U196" i="8203"/>
  <c r="U197" i="8203"/>
  <c r="U198" i="8203"/>
  <c r="U199" i="8203"/>
  <c r="U200" i="8203"/>
  <c r="U201" i="8203"/>
  <c r="U202" i="8203"/>
  <c r="U203" i="8203"/>
  <c r="U204" i="8203"/>
  <c r="U205" i="8203"/>
  <c r="U206" i="8203"/>
  <c r="U207" i="8203"/>
  <c r="U208" i="8203"/>
  <c r="U209" i="8203"/>
  <c r="U210" i="8203"/>
  <c r="U211" i="8203"/>
  <c r="U212" i="8203"/>
  <c r="U213" i="8203"/>
  <c r="U214" i="8203"/>
  <c r="U215" i="8203"/>
  <c r="U216" i="8203"/>
  <c r="U217" i="8203"/>
  <c r="U218" i="8203"/>
  <c r="U219" i="8203"/>
  <c r="U220" i="8203"/>
  <c r="U221" i="8203"/>
  <c r="U222" i="8203"/>
  <c r="U223" i="8203"/>
  <c r="U224" i="8203"/>
  <c r="U225" i="8203"/>
  <c r="U226" i="8203"/>
  <c r="U227" i="8203"/>
  <c r="U228" i="8203"/>
  <c r="U229" i="8203"/>
  <c r="U230" i="8203"/>
  <c r="U231" i="8203"/>
  <c r="U232" i="8203"/>
  <c r="U233" i="8203"/>
  <c r="U234" i="8203"/>
  <c r="U235" i="8203"/>
  <c r="U236" i="8203"/>
  <c r="U237" i="8203"/>
  <c r="U238" i="8203"/>
  <c r="U239" i="8203"/>
  <c r="U240" i="8203"/>
  <c r="U241" i="8203"/>
  <c r="U242" i="8203"/>
  <c r="U243" i="8203"/>
  <c r="U244" i="8203"/>
  <c r="U245" i="8203"/>
  <c r="U246" i="8203"/>
  <c r="U247" i="8203"/>
  <c r="U248" i="8203"/>
  <c r="U249" i="8203"/>
  <c r="U250" i="8203"/>
  <c r="U251" i="8203"/>
  <c r="U252" i="8203"/>
  <c r="U253" i="8203"/>
  <c r="U254" i="8203"/>
  <c r="U255" i="8203"/>
  <c r="U256" i="8203"/>
  <c r="U257" i="8203"/>
  <c r="U258" i="8203"/>
  <c r="U259" i="8203"/>
  <c r="U260" i="8203"/>
  <c r="U261" i="8203"/>
  <c r="U262" i="8203"/>
  <c r="U263" i="8203"/>
  <c r="U264" i="8203"/>
  <c r="U265" i="8203"/>
  <c r="U266" i="8203"/>
  <c r="U267" i="8203"/>
  <c r="U268" i="8203"/>
  <c r="U269" i="8203"/>
  <c r="U270" i="8203"/>
  <c r="U271" i="8203"/>
  <c r="U272" i="8203"/>
  <c r="U273" i="8203"/>
  <c r="U274" i="8203"/>
  <c r="U275" i="8203"/>
  <c r="U276" i="8203"/>
  <c r="U277" i="8203"/>
  <c r="U278" i="8203"/>
  <c r="U279" i="8203"/>
  <c r="U280" i="8203"/>
  <c r="U281" i="8203"/>
  <c r="U282" i="8203"/>
  <c r="U283" i="8203"/>
  <c r="U284" i="8203"/>
  <c r="U285" i="8203"/>
  <c r="U286" i="8203"/>
  <c r="U287" i="8203"/>
  <c r="U288" i="8203"/>
  <c r="U289" i="8203"/>
  <c r="U290" i="8203"/>
  <c r="U291" i="8203"/>
  <c r="U292" i="8203"/>
  <c r="U293" i="8203"/>
  <c r="U294" i="8203"/>
  <c r="U295" i="8203"/>
  <c r="U296" i="8203"/>
  <c r="U297" i="8203"/>
  <c r="U298" i="8203"/>
  <c r="U299" i="8203"/>
  <c r="U300" i="8203"/>
  <c r="U301" i="8203"/>
  <c r="U302" i="8203"/>
  <c r="U303" i="8203"/>
  <c r="U304" i="8203"/>
  <c r="U305" i="8203"/>
  <c r="U306" i="8203"/>
  <c r="U307" i="8203"/>
  <c r="U308" i="8203"/>
  <c r="U309" i="8203"/>
  <c r="U310" i="8203"/>
  <c r="U311" i="8203"/>
  <c r="U312" i="8203"/>
  <c r="U313" i="8203"/>
  <c r="U314" i="8203"/>
  <c r="U315" i="8203"/>
  <c r="U316" i="8203"/>
  <c r="U317" i="8203"/>
  <c r="U318" i="8203"/>
  <c r="U319" i="8203"/>
  <c r="U320" i="8203"/>
  <c r="U321" i="8203"/>
  <c r="U322" i="8203"/>
  <c r="U323" i="8203"/>
  <c r="U324" i="8203"/>
  <c r="U325" i="8203"/>
  <c r="U326" i="8203"/>
  <c r="U327" i="8203"/>
  <c r="U328" i="8203"/>
  <c r="U329" i="8203"/>
  <c r="U330" i="8203"/>
  <c r="U331" i="8203"/>
  <c r="U332" i="8203"/>
  <c r="U333" i="8203"/>
  <c r="U334" i="8203"/>
  <c r="U335" i="8203"/>
  <c r="U336" i="8203"/>
  <c r="U337" i="8203"/>
  <c r="U338" i="8203"/>
  <c r="U339" i="8203"/>
  <c r="U340" i="8203"/>
  <c r="U341" i="8203"/>
  <c r="U342" i="8203"/>
  <c r="U343" i="8203"/>
  <c r="U344" i="8203"/>
  <c r="U345" i="8203"/>
  <c r="U346" i="8203"/>
  <c r="U347" i="8203"/>
  <c r="U348" i="8203"/>
  <c r="U349" i="8203"/>
  <c r="U350" i="8203"/>
  <c r="U351" i="8203"/>
  <c r="U352" i="8203"/>
  <c r="U353" i="8203"/>
  <c r="U354" i="8203"/>
  <c r="U355" i="8203"/>
  <c r="U356" i="8203"/>
  <c r="U357" i="8203"/>
  <c r="U358" i="8203"/>
  <c r="U359" i="8203"/>
  <c r="U360" i="8203"/>
  <c r="U361" i="8203"/>
  <c r="U362" i="8203"/>
  <c r="U363" i="8203"/>
  <c r="U364" i="8203"/>
  <c r="U365" i="8203"/>
  <c r="U366" i="8203"/>
  <c r="U367" i="8203"/>
  <c r="U368" i="8203"/>
  <c r="U369" i="8203"/>
  <c r="U370" i="8203"/>
  <c r="U371" i="8203"/>
  <c r="U372" i="8203"/>
  <c r="U373" i="8203"/>
  <c r="U374" i="8203"/>
  <c r="U375" i="8203"/>
  <c r="U376" i="8203"/>
  <c r="U377" i="8203"/>
  <c r="U378" i="8203"/>
  <c r="U379" i="8203"/>
  <c r="U380" i="8203"/>
  <c r="U381" i="8203"/>
  <c r="U382" i="8203"/>
  <c r="U383" i="8203"/>
  <c r="U384" i="8203"/>
  <c r="U385" i="8203"/>
  <c r="U386" i="8203"/>
  <c r="U387" i="8203"/>
  <c r="U388" i="8203"/>
  <c r="U389" i="8203"/>
  <c r="U390" i="8203"/>
  <c r="U391" i="8203"/>
  <c r="U392" i="8203"/>
  <c r="U393" i="8203"/>
  <c r="U394" i="8203"/>
  <c r="U395" i="8203"/>
  <c r="U396" i="8203"/>
  <c r="U397" i="8203"/>
  <c r="U398" i="8203"/>
  <c r="U399" i="8203"/>
  <c r="U400" i="8203"/>
  <c r="U401" i="8203"/>
  <c r="U402" i="8203"/>
  <c r="U403" i="8203"/>
  <c r="U404" i="8203"/>
  <c r="U405" i="8203"/>
  <c r="U406" i="8203"/>
  <c r="U407" i="8203"/>
  <c r="U408" i="8203"/>
  <c r="U409" i="8203"/>
  <c r="U410" i="8203"/>
  <c r="U411" i="8203"/>
  <c r="U412" i="8203"/>
  <c r="U413" i="8203"/>
  <c r="U414" i="8203"/>
  <c r="U415" i="8203"/>
  <c r="U416" i="8203"/>
  <c r="U417" i="8203"/>
  <c r="U418" i="8203"/>
  <c r="U419" i="8203"/>
  <c r="U420" i="8203"/>
  <c r="U421" i="8203"/>
  <c r="U422" i="8203"/>
  <c r="U423" i="8203"/>
  <c r="U424" i="8203"/>
  <c r="U425" i="8203"/>
  <c r="U426" i="8203"/>
  <c r="U427" i="8203"/>
  <c r="U428" i="8203"/>
  <c r="U429" i="8203"/>
  <c r="U430" i="8203"/>
  <c r="U431" i="8203"/>
  <c r="U432" i="8203"/>
  <c r="U433" i="8203"/>
  <c r="U434" i="8203"/>
  <c r="U435" i="8203"/>
  <c r="U436" i="8203"/>
  <c r="U437" i="8203"/>
  <c r="U438" i="8203"/>
  <c r="U439" i="8203"/>
  <c r="U440" i="8203"/>
  <c r="U441" i="8203"/>
  <c r="U442" i="8203"/>
  <c r="U443" i="8203"/>
  <c r="U444" i="8203"/>
  <c r="U445" i="8203"/>
  <c r="U446" i="8203"/>
  <c r="U447" i="8203"/>
  <c r="U448" i="8203"/>
  <c r="U449" i="8203"/>
  <c r="U450" i="8203"/>
  <c r="U451" i="8203"/>
  <c r="U452" i="8203"/>
  <c r="U453" i="8203"/>
  <c r="U454" i="8203"/>
  <c r="U455" i="8203"/>
  <c r="U456" i="8203"/>
  <c r="U457" i="8203"/>
  <c r="U458" i="8203"/>
  <c r="U459" i="8203"/>
  <c r="U460" i="8203"/>
  <c r="U461" i="8203"/>
  <c r="U462" i="8203"/>
  <c r="U463" i="8203"/>
  <c r="U464" i="8203"/>
  <c r="U465" i="8203"/>
  <c r="U466" i="8203"/>
  <c r="U467" i="8203"/>
  <c r="U468" i="8203"/>
  <c r="U469" i="8203"/>
  <c r="U470" i="8203"/>
  <c r="U471" i="8203"/>
  <c r="U472" i="8203"/>
  <c r="U473" i="8203"/>
  <c r="U474" i="8203"/>
  <c r="U475" i="8203"/>
  <c r="U476" i="8203"/>
  <c r="U477" i="8203"/>
  <c r="U478" i="8203"/>
  <c r="U479" i="8203"/>
  <c r="U480" i="8203"/>
  <c r="U481" i="8203"/>
  <c r="U482" i="8203"/>
  <c r="U483" i="8203"/>
  <c r="U484" i="8203"/>
  <c r="U485" i="8203"/>
  <c r="U486" i="8203"/>
  <c r="U487" i="8203"/>
  <c r="U488" i="8203"/>
  <c r="U489" i="8203"/>
  <c r="U490" i="8203"/>
  <c r="U491" i="8203"/>
  <c r="U492" i="8203"/>
  <c r="U493" i="8203"/>
  <c r="U494" i="8203"/>
  <c r="U495" i="8203"/>
  <c r="U496" i="8203"/>
  <c r="U497" i="8203"/>
  <c r="U498" i="8203"/>
  <c r="U499" i="8203"/>
  <c r="U500" i="8203"/>
  <c r="U501" i="8203"/>
  <c r="U502" i="8203"/>
  <c r="U503" i="8203"/>
  <c r="U504" i="8203"/>
  <c r="U505" i="8203"/>
  <c r="U506" i="8203"/>
  <c r="U507" i="8203"/>
  <c r="U508" i="8203"/>
  <c r="U509" i="8203"/>
  <c r="U510" i="8203"/>
  <c r="U511" i="8203"/>
  <c r="U512" i="8203"/>
  <c r="U513" i="8203"/>
  <c r="U514" i="8203"/>
  <c r="U515" i="8203"/>
  <c r="U516" i="8203"/>
  <c r="U517" i="8203"/>
  <c r="U518" i="8203"/>
  <c r="U519" i="8203"/>
  <c r="U520" i="8203"/>
  <c r="U521" i="8203"/>
  <c r="U522" i="8203"/>
  <c r="U523" i="8203"/>
  <c r="U524" i="8203"/>
  <c r="U525" i="8203"/>
  <c r="U526" i="8203"/>
  <c r="U527" i="8203"/>
  <c r="U528" i="8203"/>
  <c r="U529" i="8203"/>
  <c r="U530" i="8203"/>
  <c r="U531" i="8203"/>
  <c r="U532" i="8203"/>
  <c r="U533" i="8203"/>
  <c r="U534" i="8203"/>
  <c r="U535" i="8203"/>
  <c r="U536" i="8203"/>
  <c r="U537" i="8203"/>
  <c r="U538" i="8203"/>
  <c r="U539" i="8203"/>
  <c r="U540" i="8203"/>
  <c r="U541" i="8203"/>
  <c r="U542" i="8203"/>
  <c r="U543" i="8203"/>
  <c r="U544" i="8203"/>
  <c r="U545" i="8203"/>
  <c r="U546" i="8203"/>
  <c r="U547" i="8203"/>
  <c r="U548" i="8203"/>
  <c r="U549" i="8203"/>
  <c r="U550" i="8203"/>
  <c r="U551" i="8203"/>
  <c r="U552" i="8203"/>
  <c r="U553" i="8203"/>
  <c r="U554" i="8203"/>
  <c r="U555" i="8203"/>
  <c r="U556" i="8203"/>
  <c r="U557" i="8203"/>
  <c r="U558" i="8203"/>
  <c r="U559" i="8203"/>
  <c r="U560" i="8203"/>
  <c r="U561" i="8203"/>
  <c r="U562" i="8203"/>
  <c r="U563" i="8203"/>
  <c r="U564" i="8203"/>
  <c r="U565" i="8203"/>
  <c r="U566" i="8203"/>
  <c r="U567" i="8203"/>
  <c r="U568" i="8203"/>
  <c r="U569" i="8203"/>
  <c r="U570" i="8203"/>
  <c r="U571" i="8203"/>
  <c r="U572" i="8203"/>
  <c r="U573" i="8203"/>
  <c r="U574" i="8203"/>
  <c r="U575" i="8203"/>
  <c r="U576" i="8203"/>
  <c r="U577" i="8203"/>
  <c r="U578" i="8203"/>
  <c r="U579" i="8203"/>
  <c r="U580" i="8203"/>
  <c r="U581" i="8203"/>
  <c r="U582" i="8203"/>
  <c r="U583" i="8203"/>
  <c r="U584" i="8203"/>
  <c r="U585" i="8203"/>
  <c r="U586" i="8203"/>
  <c r="U587" i="8203"/>
  <c r="U588" i="8203"/>
  <c r="U589" i="8203"/>
  <c r="U590" i="8203"/>
  <c r="U591" i="8203"/>
  <c r="U592" i="8203"/>
  <c r="U593" i="8203"/>
  <c r="U594" i="8203"/>
  <c r="U595" i="8203"/>
  <c r="U596" i="8203"/>
  <c r="U597" i="8203"/>
  <c r="U598" i="8203"/>
  <c r="U599" i="8203"/>
  <c r="U600" i="8203"/>
  <c r="U601" i="8203"/>
  <c r="U602" i="8203"/>
  <c r="U603" i="8203"/>
  <c r="U604" i="8203"/>
  <c r="U605" i="8203"/>
  <c r="U606" i="8203"/>
  <c r="U607" i="8203"/>
  <c r="U608" i="8203"/>
  <c r="U609" i="8203"/>
  <c r="U610" i="8203"/>
  <c r="U611" i="8203"/>
  <c r="U612" i="8203"/>
  <c r="U613" i="8203"/>
  <c r="U614" i="8203"/>
  <c r="U615" i="8203"/>
  <c r="U616" i="8203"/>
  <c r="U617" i="8203"/>
  <c r="U618" i="8203"/>
  <c r="U619" i="8203"/>
  <c r="U620" i="8203"/>
  <c r="U621" i="8203"/>
  <c r="U622" i="8203"/>
  <c r="U623" i="8203"/>
  <c r="U624" i="8203"/>
  <c r="U625" i="8203"/>
  <c r="U626" i="8203"/>
  <c r="U627" i="8203"/>
  <c r="U628" i="8203"/>
  <c r="U629" i="8203"/>
  <c r="U630" i="8203"/>
  <c r="U631" i="8203"/>
  <c r="U632" i="8203"/>
  <c r="U633" i="8203"/>
  <c r="U634" i="8203"/>
  <c r="U635" i="8203"/>
  <c r="U636" i="8203"/>
  <c r="U637" i="8203"/>
  <c r="U638" i="8203"/>
  <c r="U639" i="8203"/>
  <c r="U640" i="8203"/>
  <c r="U641" i="8203"/>
  <c r="U642" i="8203"/>
  <c r="U643" i="8203"/>
  <c r="U644" i="8203"/>
  <c r="U645" i="8203"/>
  <c r="U646" i="8203"/>
  <c r="U647" i="8203"/>
  <c r="U648" i="8203"/>
  <c r="U649" i="8203"/>
  <c r="U650" i="8203"/>
  <c r="U651" i="8203"/>
  <c r="U652" i="8203"/>
  <c r="U653" i="8203"/>
  <c r="U654" i="8203"/>
  <c r="U655" i="8203"/>
  <c r="U656" i="8203"/>
  <c r="U657" i="8203"/>
  <c r="U658" i="8203"/>
  <c r="U659" i="8203"/>
  <c r="U660" i="8203"/>
  <c r="U661" i="8203"/>
  <c r="U662" i="8203"/>
  <c r="U663" i="8203"/>
  <c r="U664" i="8203"/>
  <c r="U665" i="8203"/>
  <c r="U666" i="8203"/>
  <c r="U667" i="8203"/>
  <c r="U668" i="8203"/>
  <c r="U669" i="8203"/>
  <c r="U670" i="8203"/>
  <c r="U671" i="8203"/>
  <c r="U672" i="8203"/>
  <c r="U673" i="8203"/>
  <c r="U674" i="8203"/>
  <c r="U675" i="8203"/>
  <c r="U676" i="8203"/>
  <c r="U677" i="8203"/>
  <c r="U678" i="8203"/>
  <c r="U679" i="8203"/>
  <c r="U680" i="8203"/>
  <c r="U681" i="8203"/>
  <c r="U682" i="8203"/>
  <c r="U683" i="8203"/>
  <c r="U684" i="8203"/>
  <c r="U685" i="8203"/>
  <c r="U686" i="8203"/>
  <c r="U687" i="8203"/>
  <c r="U688" i="8203"/>
  <c r="U689" i="8203"/>
  <c r="U690" i="8203"/>
  <c r="U691" i="8203"/>
  <c r="U692" i="8203"/>
  <c r="U693" i="8203"/>
  <c r="U694" i="8203"/>
  <c r="U695" i="8203"/>
  <c r="U696" i="8203"/>
  <c r="U697" i="8203"/>
  <c r="U698" i="8203"/>
  <c r="U699" i="8203"/>
  <c r="U700" i="8203"/>
  <c r="U701" i="8203"/>
  <c r="U702" i="8203"/>
  <c r="U703" i="8203"/>
  <c r="U704" i="8203"/>
  <c r="U705" i="8203"/>
  <c r="U706" i="8203"/>
  <c r="U707" i="8203"/>
  <c r="U708" i="8203"/>
  <c r="U709" i="8203"/>
  <c r="U710" i="8203"/>
  <c r="U711" i="8203"/>
  <c r="U712" i="8203"/>
  <c r="U713" i="8203"/>
  <c r="U714" i="8203"/>
  <c r="U715" i="8203"/>
  <c r="U716" i="8203"/>
  <c r="U717" i="8203"/>
  <c r="U718" i="8203"/>
  <c r="U719" i="8203"/>
  <c r="U720" i="8203"/>
  <c r="U721" i="8203"/>
  <c r="U722" i="8203"/>
  <c r="U723" i="8203"/>
  <c r="U724" i="8203"/>
  <c r="U725" i="8203"/>
  <c r="U726" i="8203"/>
  <c r="U727" i="8203"/>
  <c r="U728" i="8203"/>
  <c r="U729" i="8203"/>
  <c r="U730" i="8203"/>
  <c r="U731" i="8203"/>
  <c r="U732" i="8203"/>
  <c r="U733" i="8203"/>
  <c r="U734" i="8203"/>
  <c r="U735" i="8203"/>
  <c r="U736" i="8203"/>
  <c r="U737" i="8203"/>
  <c r="U738" i="8203"/>
  <c r="U739" i="8203"/>
  <c r="U740" i="8203"/>
  <c r="U741" i="8203"/>
  <c r="U742" i="8203"/>
  <c r="U743" i="8203"/>
  <c r="U744" i="8203"/>
  <c r="U745" i="8203"/>
  <c r="U746" i="8203"/>
  <c r="U747" i="8203"/>
  <c r="U748" i="8203"/>
  <c r="U749" i="8203"/>
  <c r="U750" i="8203"/>
  <c r="U751" i="8203"/>
  <c r="U752" i="8203"/>
  <c r="U753" i="8203"/>
  <c r="U754" i="8203"/>
  <c r="U755" i="8203"/>
  <c r="U756" i="8203"/>
  <c r="U757" i="8203"/>
  <c r="U758" i="8203"/>
  <c r="U759" i="8203"/>
  <c r="U760" i="8203"/>
  <c r="U761" i="8203"/>
  <c r="U762" i="8203"/>
  <c r="U763" i="8203"/>
  <c r="U764" i="8203"/>
  <c r="U765" i="8203"/>
  <c r="U766" i="8203"/>
  <c r="U767" i="8203"/>
  <c r="U768" i="8203"/>
  <c r="U769" i="8203"/>
  <c r="U770" i="8203"/>
  <c r="U771" i="8203"/>
  <c r="U772" i="8203"/>
  <c r="U773" i="8203"/>
  <c r="U774" i="8203"/>
  <c r="U775" i="8203"/>
  <c r="U776" i="8203"/>
  <c r="U777" i="8203"/>
  <c r="U778" i="8203"/>
  <c r="U779" i="8203"/>
  <c r="U780" i="8203"/>
  <c r="U781" i="8203"/>
  <c r="U782" i="8203"/>
  <c r="U783" i="8203"/>
  <c r="U784" i="8203"/>
  <c r="U785" i="8203"/>
  <c r="U786" i="8203"/>
  <c r="U787" i="8203"/>
  <c r="U788" i="8203"/>
  <c r="U789" i="8203"/>
  <c r="U790" i="8203"/>
  <c r="U791" i="8203"/>
  <c r="U792" i="8203"/>
  <c r="U793" i="8203"/>
  <c r="U794" i="8203"/>
  <c r="U795" i="8203"/>
  <c r="U796" i="8203"/>
  <c r="U797" i="8203"/>
  <c r="U798" i="8203"/>
  <c r="U799" i="8203"/>
  <c r="U800" i="8203"/>
  <c r="U801" i="8203"/>
  <c r="U802" i="8203"/>
  <c r="U803" i="8203"/>
  <c r="U804" i="8203"/>
  <c r="U805" i="8203"/>
  <c r="U806" i="8203"/>
  <c r="U807" i="8203"/>
  <c r="U808" i="8203"/>
  <c r="U809" i="8203"/>
  <c r="U810" i="8203"/>
  <c r="U811" i="8203"/>
  <c r="U812" i="8203"/>
  <c r="U813" i="8203"/>
  <c r="U814" i="8203"/>
  <c r="U815" i="8203"/>
  <c r="U816" i="8203"/>
  <c r="U817" i="8203"/>
  <c r="U818" i="8203"/>
  <c r="U819" i="8203"/>
  <c r="U820" i="8203"/>
  <c r="U821" i="8203"/>
  <c r="U822" i="8203"/>
  <c r="U823" i="8203"/>
  <c r="U824" i="8203"/>
  <c r="U825" i="8203"/>
  <c r="U826" i="8203"/>
  <c r="U827" i="8203"/>
  <c r="U828" i="8203"/>
  <c r="U829" i="8203"/>
  <c r="U830" i="8203"/>
  <c r="U831" i="8203"/>
  <c r="U832" i="8203"/>
  <c r="U833" i="8203"/>
  <c r="U834" i="8203"/>
  <c r="U835" i="8203"/>
  <c r="U836" i="8203"/>
  <c r="U837" i="8203"/>
  <c r="U838" i="8203"/>
  <c r="U839" i="8203"/>
  <c r="U840" i="8203"/>
  <c r="U841" i="8203"/>
  <c r="U842" i="8203"/>
  <c r="U843" i="8203"/>
  <c r="U844" i="8203"/>
  <c r="U845" i="8203"/>
  <c r="U846" i="8203"/>
  <c r="U847" i="8203"/>
  <c r="U848" i="8203"/>
  <c r="U849" i="8203"/>
  <c r="U850" i="8203"/>
  <c r="U851" i="8203"/>
  <c r="U852" i="8203"/>
  <c r="U853" i="8203"/>
  <c r="U854" i="8203"/>
  <c r="U855" i="8203"/>
  <c r="U856" i="8203"/>
  <c r="U857" i="8203"/>
  <c r="U858" i="8203"/>
  <c r="U859" i="8203"/>
  <c r="U860" i="8203"/>
  <c r="U861" i="8203"/>
  <c r="U862" i="8203"/>
  <c r="U863" i="8203"/>
  <c r="U864" i="8203"/>
  <c r="U865" i="8203"/>
  <c r="U866" i="8203"/>
  <c r="U867" i="8203"/>
  <c r="U868" i="8203"/>
  <c r="U869" i="8203"/>
  <c r="U870" i="8203"/>
  <c r="U871" i="8203"/>
  <c r="U872" i="8203"/>
  <c r="U873" i="8203"/>
  <c r="U874" i="8203"/>
  <c r="U875" i="8203"/>
  <c r="U876" i="8203"/>
  <c r="U877" i="8203"/>
  <c r="U878" i="8203"/>
  <c r="U879" i="8203"/>
  <c r="U880" i="8203"/>
  <c r="U881" i="8203"/>
  <c r="U882" i="8203"/>
  <c r="U883" i="8203"/>
  <c r="U884" i="8203"/>
  <c r="U885" i="8203"/>
  <c r="U886" i="8203"/>
  <c r="U887" i="8203"/>
  <c r="U888" i="8203"/>
  <c r="U889" i="8203"/>
  <c r="U890" i="8203"/>
  <c r="U891" i="8203"/>
  <c r="U892" i="8203"/>
  <c r="U893" i="8203"/>
  <c r="U894" i="8203"/>
  <c r="U895" i="8203"/>
  <c r="U896" i="8203"/>
  <c r="U897" i="8203"/>
  <c r="U898" i="8203"/>
  <c r="U899" i="8203"/>
  <c r="U900" i="8203"/>
  <c r="U901" i="8203"/>
  <c r="U902" i="8203"/>
  <c r="U903" i="8203"/>
  <c r="U904" i="8203"/>
  <c r="U905" i="8203"/>
  <c r="U906" i="8203"/>
  <c r="U907" i="8203"/>
  <c r="U908" i="8203"/>
  <c r="U909" i="8203"/>
  <c r="U910" i="8203"/>
  <c r="U911" i="8203"/>
  <c r="U912" i="8203"/>
  <c r="U913" i="8203"/>
  <c r="U914" i="8203"/>
  <c r="U915" i="8203"/>
  <c r="U916" i="8203"/>
  <c r="U917" i="8203"/>
  <c r="U918" i="8203"/>
  <c r="U919" i="8203"/>
  <c r="U920" i="8203"/>
  <c r="U921" i="8203"/>
  <c r="U922" i="8203"/>
  <c r="U923" i="8203"/>
  <c r="U924" i="8203"/>
  <c r="U925" i="8203"/>
  <c r="U926" i="8203"/>
  <c r="U927" i="8203"/>
  <c r="U928" i="8203"/>
  <c r="U929" i="8203"/>
  <c r="U930" i="8203"/>
  <c r="U931" i="8203"/>
  <c r="U932" i="8203"/>
  <c r="U933" i="8203"/>
  <c r="U934" i="8203"/>
  <c r="U935" i="8203"/>
  <c r="U936" i="8203"/>
  <c r="U937" i="8203"/>
  <c r="U938" i="8203"/>
  <c r="U939" i="8203"/>
  <c r="U940" i="8203"/>
  <c r="U941" i="8203"/>
  <c r="U942" i="8203"/>
  <c r="U943" i="8203"/>
  <c r="U944" i="8203"/>
  <c r="U945" i="8203"/>
  <c r="U946" i="8203"/>
  <c r="U947" i="8203"/>
  <c r="U948" i="8203"/>
  <c r="U949" i="8203"/>
  <c r="U950" i="8203"/>
  <c r="U951" i="8203"/>
  <c r="U952" i="8203"/>
  <c r="U953" i="8203"/>
  <c r="U954" i="8203"/>
  <c r="U955" i="8203"/>
  <c r="U956" i="8203"/>
  <c r="U957" i="8203"/>
  <c r="U958" i="8203"/>
  <c r="U959" i="8203"/>
  <c r="U960" i="8203"/>
  <c r="U961" i="8203"/>
  <c r="U962" i="8203"/>
  <c r="U963" i="8203"/>
  <c r="U964" i="8203"/>
  <c r="U965" i="8203"/>
  <c r="U966" i="8203"/>
  <c r="U967" i="8203"/>
  <c r="U968" i="8203"/>
  <c r="U969" i="8203"/>
  <c r="U970" i="8203"/>
  <c r="U971" i="8203"/>
  <c r="U972" i="8203"/>
  <c r="U973" i="8203"/>
  <c r="U974" i="8203"/>
  <c r="U975" i="8203"/>
  <c r="U976" i="8203"/>
  <c r="U977" i="8203"/>
  <c r="U978" i="8203"/>
  <c r="U979" i="8203"/>
  <c r="U980" i="8203"/>
  <c r="U981" i="8203"/>
  <c r="U982" i="8203"/>
  <c r="U983" i="8203"/>
  <c r="U984" i="8203"/>
  <c r="U985" i="8203"/>
  <c r="U986" i="8203"/>
  <c r="U987" i="8203"/>
  <c r="U988" i="8203"/>
  <c r="U989" i="8203"/>
  <c r="U990" i="8203"/>
  <c r="U991" i="8203"/>
  <c r="U992" i="8203"/>
  <c r="U993" i="8203"/>
  <c r="U994" i="8203"/>
  <c r="U995" i="8203"/>
  <c r="U996" i="8203"/>
  <c r="U997" i="8203"/>
  <c r="U998" i="8203"/>
  <c r="U999" i="8203"/>
  <c r="U1000" i="8203"/>
  <c r="U1001" i="8203"/>
  <c r="U1002" i="8203"/>
  <c r="U1003" i="8203"/>
  <c r="U1004" i="8203"/>
  <c r="U1005" i="8203"/>
  <c r="U1006" i="8203"/>
  <c r="U1007" i="8203"/>
  <c r="U1008" i="8203"/>
  <c r="U1009" i="8203"/>
  <c r="U1010" i="8203"/>
  <c r="U1011" i="8203"/>
  <c r="U1012" i="8203"/>
  <c r="U1013" i="8203"/>
  <c r="U1014" i="8203"/>
  <c r="U1015" i="8203"/>
  <c r="U1016" i="8203"/>
  <c r="U1017" i="8203"/>
  <c r="U1018" i="8203"/>
  <c r="U1019" i="8203"/>
  <c r="U1020" i="8203"/>
  <c r="U1021" i="8203"/>
  <c r="U1022" i="8203"/>
  <c r="U1023" i="8203"/>
  <c r="U1024" i="8203"/>
  <c r="U1025" i="8203"/>
  <c r="U1026" i="8203"/>
  <c r="U1027" i="8203"/>
  <c r="U1028" i="8203"/>
  <c r="U1029" i="8203"/>
  <c r="U1030" i="8203"/>
  <c r="U1031" i="8203"/>
  <c r="E9" i="240"/>
  <c r="G9" i="240" s="1"/>
  <c r="P17" i="240"/>
  <c r="E4" i="117"/>
  <c r="E8" i="117"/>
  <c r="B22" i="117" s="1"/>
  <c r="D22" i="117" s="1"/>
  <c r="E9" i="117"/>
  <c r="F9" i="117" s="1"/>
  <c r="E10" i="117"/>
  <c r="E4" i="114"/>
  <c r="F6" i="114" s="1"/>
  <c r="E7" i="114"/>
  <c r="F7" i="114" s="1"/>
  <c r="E8" i="114"/>
  <c r="E9" i="114"/>
  <c r="E10" i="114"/>
  <c r="E4" i="107"/>
  <c r="F5" i="107" s="1"/>
  <c r="E5" i="107"/>
  <c r="E8" i="107"/>
  <c r="F8" i="107" s="1"/>
  <c r="E9" i="107"/>
  <c r="E10" i="107"/>
  <c r="G10" i="107" s="1"/>
  <c r="J21" i="117" l="1"/>
  <c r="B23" i="117"/>
  <c r="D23" i="117" s="1"/>
  <c r="I32" i="114"/>
  <c r="I34" i="114"/>
  <c r="I36" i="114"/>
  <c r="I38" i="114"/>
  <c r="I40" i="114"/>
  <c r="I42" i="114"/>
  <c r="I44" i="114"/>
  <c r="I46" i="114"/>
  <c r="I48" i="114"/>
  <c r="I50" i="114"/>
  <c r="I52" i="114"/>
  <c r="I54" i="114"/>
  <c r="I56" i="114"/>
  <c r="I58" i="114"/>
  <c r="I60" i="114"/>
  <c r="I62" i="114"/>
  <c r="I64" i="114"/>
  <c r="I66" i="114"/>
  <c r="I68" i="114"/>
  <c r="I70" i="114"/>
  <c r="I72" i="114"/>
  <c r="I74" i="114"/>
  <c r="I76" i="114"/>
  <c r="I78" i="114"/>
  <c r="I80" i="114"/>
  <c r="I82" i="114"/>
  <c r="I84" i="114"/>
  <c r="I86" i="114"/>
  <c r="I88" i="114"/>
  <c r="I90" i="114"/>
  <c r="I92" i="114"/>
  <c r="I94" i="114"/>
  <c r="I96" i="114"/>
  <c r="I98" i="114"/>
  <c r="I100" i="114"/>
  <c r="I102" i="114"/>
  <c r="I104" i="114"/>
  <c r="I106" i="114"/>
  <c r="I108" i="114"/>
  <c r="I110" i="114"/>
  <c r="I112" i="114"/>
  <c r="I114" i="114"/>
  <c r="I116" i="114"/>
  <c r="I118" i="114"/>
  <c r="I120" i="114"/>
  <c r="I122" i="114"/>
  <c r="I124" i="114"/>
  <c r="I126" i="114"/>
  <c r="I128" i="114"/>
  <c r="I130" i="114"/>
  <c r="I132" i="114"/>
  <c r="I134" i="114"/>
  <c r="I136" i="114"/>
  <c r="I138" i="114"/>
  <c r="I140" i="114"/>
  <c r="I142" i="114"/>
  <c r="I144" i="114"/>
  <c r="I146" i="114"/>
  <c r="I148" i="114"/>
  <c r="I150" i="114"/>
  <c r="I152" i="114"/>
  <c r="I154" i="114"/>
  <c r="I156" i="114"/>
  <c r="I158" i="114"/>
  <c r="I160" i="114"/>
  <c r="I162" i="114"/>
  <c r="I164" i="114"/>
  <c r="I166" i="114"/>
  <c r="I168" i="114"/>
  <c r="I170" i="114"/>
  <c r="I172" i="114"/>
  <c r="I174" i="114"/>
  <c r="I176" i="114"/>
  <c r="I178" i="114"/>
  <c r="I180" i="114"/>
  <c r="I182" i="114"/>
  <c r="I184" i="114"/>
  <c r="I186" i="114"/>
  <c r="I188" i="114"/>
  <c r="I190" i="114"/>
  <c r="I192" i="114"/>
  <c r="I194" i="114"/>
  <c r="I196" i="114"/>
  <c r="I198" i="114"/>
  <c r="I200" i="114"/>
  <c r="I31" i="114"/>
  <c r="I33" i="114"/>
  <c r="I35" i="114"/>
  <c r="I37" i="114"/>
  <c r="I39" i="114"/>
  <c r="I41" i="114"/>
  <c r="I43" i="114"/>
  <c r="I45" i="114"/>
  <c r="I47" i="114"/>
  <c r="I49" i="114"/>
  <c r="I51" i="114"/>
  <c r="I53" i="114"/>
  <c r="I55" i="114"/>
  <c r="I57" i="114"/>
  <c r="I59" i="114"/>
  <c r="I61" i="114"/>
  <c r="I63" i="114"/>
  <c r="I65" i="114"/>
  <c r="I67" i="114"/>
  <c r="I69" i="114"/>
  <c r="I71" i="114"/>
  <c r="I73" i="114"/>
  <c r="I75" i="114"/>
  <c r="I77" i="114"/>
  <c r="I79" i="114"/>
  <c r="I81" i="114"/>
  <c r="I83" i="114"/>
  <c r="I85" i="114"/>
  <c r="I87" i="114"/>
  <c r="I89" i="114"/>
  <c r="I91" i="114"/>
  <c r="I93" i="114"/>
  <c r="I95" i="114"/>
  <c r="I97" i="114"/>
  <c r="I99" i="114"/>
  <c r="I101" i="114"/>
  <c r="I103" i="114"/>
  <c r="I105" i="114"/>
  <c r="I107" i="114"/>
  <c r="I109" i="114"/>
  <c r="I111" i="114"/>
  <c r="I113" i="114"/>
  <c r="I115" i="114"/>
  <c r="I117" i="114"/>
  <c r="I119" i="114"/>
  <c r="I121" i="114"/>
  <c r="I123" i="114"/>
  <c r="I125" i="114"/>
  <c r="I127" i="114"/>
  <c r="I129" i="114"/>
  <c r="I131" i="114"/>
  <c r="I133" i="114"/>
  <c r="I135" i="114"/>
  <c r="I137" i="114"/>
  <c r="I139" i="114"/>
  <c r="I141" i="114"/>
  <c r="I143" i="114"/>
  <c r="I145" i="114"/>
  <c r="I147" i="114"/>
  <c r="I149" i="114"/>
  <c r="I151" i="114"/>
  <c r="I153" i="114"/>
  <c r="I155" i="114"/>
  <c r="I157" i="114"/>
  <c r="I159" i="114"/>
  <c r="I161" i="114"/>
  <c r="I163" i="114"/>
  <c r="I165" i="114"/>
  <c r="I167" i="114"/>
  <c r="I169" i="114"/>
  <c r="I171" i="114"/>
  <c r="I173" i="114"/>
  <c r="I175" i="114"/>
  <c r="I177" i="114"/>
  <c r="I179" i="114"/>
  <c r="I181" i="114"/>
  <c r="I183" i="114"/>
  <c r="I185" i="114"/>
  <c r="I187" i="114"/>
  <c r="I189" i="114"/>
  <c r="I191" i="114"/>
  <c r="I193" i="114"/>
  <c r="I195" i="114"/>
  <c r="I197" i="114"/>
  <c r="I199" i="114"/>
  <c r="I248" i="114"/>
  <c r="I294" i="114"/>
  <c r="I308" i="114"/>
  <c r="I314" i="114"/>
  <c r="I320" i="114"/>
  <c r="I324" i="114"/>
  <c r="I328" i="114"/>
  <c r="I334" i="114"/>
  <c r="I338" i="114"/>
  <c r="I344" i="114"/>
  <c r="I350" i="114"/>
  <c r="I356" i="114"/>
  <c r="I360" i="114"/>
  <c r="I366" i="114"/>
  <c r="I372" i="114"/>
  <c r="I376" i="114"/>
  <c r="I380" i="114"/>
  <c r="I384" i="114"/>
  <c r="I201" i="114"/>
  <c r="I203" i="114"/>
  <c r="I205" i="114"/>
  <c r="I207" i="114"/>
  <c r="I209" i="114"/>
  <c r="I211" i="114"/>
  <c r="I213" i="114"/>
  <c r="I215" i="114"/>
  <c r="I217" i="114"/>
  <c r="I219" i="114"/>
  <c r="I221" i="114"/>
  <c r="I223" i="114"/>
  <c r="I225" i="114"/>
  <c r="I227" i="114"/>
  <c r="I229" i="114"/>
  <c r="I231" i="114"/>
  <c r="I233" i="114"/>
  <c r="I235" i="114"/>
  <c r="I237" i="114"/>
  <c r="I239" i="114"/>
  <c r="I241" i="114"/>
  <c r="I243" i="114"/>
  <c r="I245" i="114"/>
  <c r="I247" i="114"/>
  <c r="I249" i="114"/>
  <c r="I251" i="114"/>
  <c r="I253" i="114"/>
  <c r="I255" i="114"/>
  <c r="I257" i="114"/>
  <c r="I259" i="114"/>
  <c r="I261" i="114"/>
  <c r="I263" i="114"/>
  <c r="I265" i="114"/>
  <c r="I267" i="114"/>
  <c r="I269" i="114"/>
  <c r="I271" i="114"/>
  <c r="I273" i="114"/>
  <c r="I275" i="114"/>
  <c r="I277" i="114"/>
  <c r="I279" i="114"/>
  <c r="I281" i="114"/>
  <c r="I283" i="114"/>
  <c r="I285" i="114"/>
  <c r="I287" i="114"/>
  <c r="I289" i="114"/>
  <c r="I291" i="114"/>
  <c r="I293" i="114"/>
  <c r="I295" i="114"/>
  <c r="I297" i="114"/>
  <c r="I299" i="114"/>
  <c r="I301" i="114"/>
  <c r="I303" i="114"/>
  <c r="I305" i="114"/>
  <c r="I307" i="114"/>
  <c r="I309" i="114"/>
  <c r="I311" i="114"/>
  <c r="I313" i="114"/>
  <c r="I315" i="114"/>
  <c r="I317" i="114"/>
  <c r="I319" i="114"/>
  <c r="I321" i="114"/>
  <c r="I323" i="114"/>
  <c r="I325" i="114"/>
  <c r="I327" i="114"/>
  <c r="I329" i="114"/>
  <c r="I331" i="114"/>
  <c r="I333" i="114"/>
  <c r="I335" i="114"/>
  <c r="I337" i="114"/>
  <c r="I339" i="114"/>
  <c r="I341" i="114"/>
  <c r="I343" i="114"/>
  <c r="I345" i="114"/>
  <c r="I347" i="114"/>
  <c r="I349" i="114"/>
  <c r="I351" i="114"/>
  <c r="I353" i="114"/>
  <c r="I355" i="114"/>
  <c r="I357" i="114"/>
  <c r="I359" i="114"/>
  <c r="I361" i="114"/>
  <c r="I363" i="114"/>
  <c r="I365" i="114"/>
  <c r="I367" i="114"/>
  <c r="I369" i="114"/>
  <c r="I371" i="114"/>
  <c r="I373" i="114"/>
  <c r="I375" i="114"/>
  <c r="I377" i="114"/>
  <c r="I379" i="114"/>
  <c r="I381" i="114"/>
  <c r="I383" i="114"/>
  <c r="I385" i="114"/>
  <c r="I387" i="114"/>
  <c r="I389" i="114"/>
  <c r="I30" i="114"/>
  <c r="I202" i="114"/>
  <c r="I204" i="114"/>
  <c r="I206" i="114"/>
  <c r="I208" i="114"/>
  <c r="I210" i="114"/>
  <c r="I212" i="114"/>
  <c r="I214" i="114"/>
  <c r="I216" i="114"/>
  <c r="I218" i="114"/>
  <c r="I220" i="114"/>
  <c r="I222" i="114"/>
  <c r="I224" i="114"/>
  <c r="I226" i="114"/>
  <c r="I228" i="114"/>
  <c r="I230" i="114"/>
  <c r="I232" i="114"/>
  <c r="I234" i="114"/>
  <c r="I236" i="114"/>
  <c r="I238" i="114"/>
  <c r="I240" i="114"/>
  <c r="I242" i="114"/>
  <c r="I244" i="114"/>
  <c r="I246" i="114"/>
  <c r="I250" i="114"/>
  <c r="I252" i="114"/>
  <c r="I254" i="114"/>
  <c r="I256" i="114"/>
  <c r="I258" i="114"/>
  <c r="I260" i="114"/>
  <c r="I262" i="114"/>
  <c r="I264" i="114"/>
  <c r="I266" i="114"/>
  <c r="I268" i="114"/>
  <c r="I270" i="114"/>
  <c r="I272" i="114"/>
  <c r="I274" i="114"/>
  <c r="I276" i="114"/>
  <c r="I278" i="114"/>
  <c r="I280" i="114"/>
  <c r="I282" i="114"/>
  <c r="I284" i="114"/>
  <c r="I286" i="114"/>
  <c r="I288" i="114"/>
  <c r="I290" i="114"/>
  <c r="I292" i="114"/>
  <c r="I296" i="114"/>
  <c r="I298" i="114"/>
  <c r="I300" i="114"/>
  <c r="I302" i="114"/>
  <c r="I304" i="114"/>
  <c r="I306" i="114"/>
  <c r="I310" i="114"/>
  <c r="I312" i="114"/>
  <c r="I316" i="114"/>
  <c r="I318" i="114"/>
  <c r="I322" i="114"/>
  <c r="I326" i="114"/>
  <c r="I330" i="114"/>
  <c r="I332" i="114"/>
  <c r="I336" i="114"/>
  <c r="I340" i="114"/>
  <c r="I342" i="114"/>
  <c r="I346" i="114"/>
  <c r="I348" i="114"/>
  <c r="I352" i="114"/>
  <c r="I354" i="114"/>
  <c r="I358" i="114"/>
  <c r="I362" i="114"/>
  <c r="I364" i="114"/>
  <c r="I368" i="114"/>
  <c r="I370" i="114"/>
  <c r="I374" i="114"/>
  <c r="I378" i="114"/>
  <c r="I382" i="114"/>
  <c r="I386" i="114"/>
  <c r="I390" i="114"/>
  <c r="I388" i="114"/>
  <c r="F8" i="114"/>
  <c r="B22" i="114"/>
  <c r="I22" i="114" s="1"/>
  <c r="D32" i="8203"/>
  <c r="D33" i="8203"/>
  <c r="D34" i="8203"/>
  <c r="D35" i="8203"/>
  <c r="D36" i="8203"/>
  <c r="D37" i="8203"/>
  <c r="D38" i="8203"/>
  <c r="D39" i="8203"/>
  <c r="D40" i="8203"/>
  <c r="D41" i="8203"/>
  <c r="D42" i="8203"/>
  <c r="D43" i="8203"/>
  <c r="D44" i="8203"/>
  <c r="D45" i="8203"/>
  <c r="D46" i="8203"/>
  <c r="D47" i="8203"/>
  <c r="D48" i="8203"/>
  <c r="D49" i="8203"/>
  <c r="D50" i="8203"/>
  <c r="D51" i="8203"/>
  <c r="D52" i="8203"/>
  <c r="D53" i="8203"/>
  <c r="D54" i="8203"/>
  <c r="D55" i="8203"/>
  <c r="D56" i="8203"/>
  <c r="D57" i="8203"/>
  <c r="D58" i="8203"/>
  <c r="D59" i="8203"/>
  <c r="D60" i="8203"/>
  <c r="D61" i="8203"/>
  <c r="D62" i="8203"/>
  <c r="D63" i="8203"/>
  <c r="D64" i="8203"/>
  <c r="D65" i="8203"/>
  <c r="D66" i="8203"/>
  <c r="D67" i="8203"/>
  <c r="D68" i="8203"/>
  <c r="D69" i="8203"/>
  <c r="D70" i="8203"/>
  <c r="D71" i="8203"/>
  <c r="D72" i="8203"/>
  <c r="D73" i="8203"/>
  <c r="D74" i="8203"/>
  <c r="D75" i="8203"/>
  <c r="D76" i="8203"/>
  <c r="D77" i="8203"/>
  <c r="D78" i="8203"/>
  <c r="D79" i="8203"/>
  <c r="D80" i="8203"/>
  <c r="D81" i="8203"/>
  <c r="D82" i="8203"/>
  <c r="D83" i="8203"/>
  <c r="D84" i="8203"/>
  <c r="D85" i="8203"/>
  <c r="D86" i="8203"/>
  <c r="D87" i="8203"/>
  <c r="D88" i="8203"/>
  <c r="D89" i="8203"/>
  <c r="D90" i="8203"/>
  <c r="D91" i="8203"/>
  <c r="D92" i="8203"/>
  <c r="D93" i="8203"/>
  <c r="D94" i="8203"/>
  <c r="D95" i="8203"/>
  <c r="D96" i="8203"/>
  <c r="D97" i="8203"/>
  <c r="D98" i="8203"/>
  <c r="D99" i="8203"/>
  <c r="D100" i="8203"/>
  <c r="D101" i="8203"/>
  <c r="D102" i="8203"/>
  <c r="D103" i="8203"/>
  <c r="D104" i="8203"/>
  <c r="D105" i="8203"/>
  <c r="D106" i="8203"/>
  <c r="D107" i="8203"/>
  <c r="D108" i="8203"/>
  <c r="D109" i="8203"/>
  <c r="D110" i="8203"/>
  <c r="D111" i="8203"/>
  <c r="D112" i="8203"/>
  <c r="D113" i="8203"/>
  <c r="D114" i="8203"/>
  <c r="D115" i="8203"/>
  <c r="D116" i="8203"/>
  <c r="D117" i="8203"/>
  <c r="D118" i="8203"/>
  <c r="D119" i="8203"/>
  <c r="D120" i="8203"/>
  <c r="D121" i="8203"/>
  <c r="D122" i="8203"/>
  <c r="D123" i="8203"/>
  <c r="D124" i="8203"/>
  <c r="D125" i="8203"/>
  <c r="D126" i="8203"/>
  <c r="D127" i="8203"/>
  <c r="D128" i="8203"/>
  <c r="D129" i="8203"/>
  <c r="D130" i="8203"/>
  <c r="D131" i="8203"/>
  <c r="D132" i="8203"/>
  <c r="D133" i="8203"/>
  <c r="D134" i="8203"/>
  <c r="D135" i="8203"/>
  <c r="D136" i="8203"/>
  <c r="D137" i="8203"/>
  <c r="D138" i="8203"/>
  <c r="D139" i="8203"/>
  <c r="D140" i="8203"/>
  <c r="D141" i="8203"/>
  <c r="D142" i="8203"/>
  <c r="D143" i="8203"/>
  <c r="D144" i="8203"/>
  <c r="D145" i="8203"/>
  <c r="D146" i="8203"/>
  <c r="D147" i="8203"/>
  <c r="D148" i="8203"/>
  <c r="D149" i="8203"/>
  <c r="D150" i="8203"/>
  <c r="D151" i="8203"/>
  <c r="D152" i="8203"/>
  <c r="D153" i="8203"/>
  <c r="D154" i="8203"/>
  <c r="D155" i="8203"/>
  <c r="D156" i="8203"/>
  <c r="D157" i="8203"/>
  <c r="D158" i="8203"/>
  <c r="D159" i="8203"/>
  <c r="D160" i="8203"/>
  <c r="D161" i="8203"/>
  <c r="D162" i="8203"/>
  <c r="D163" i="8203"/>
  <c r="D164" i="8203"/>
  <c r="D165" i="8203"/>
  <c r="D166" i="8203"/>
  <c r="D167" i="8203"/>
  <c r="D168" i="8203"/>
  <c r="D169" i="8203"/>
  <c r="D170" i="8203"/>
  <c r="D171" i="8203"/>
  <c r="D172" i="8203"/>
  <c r="D173" i="8203"/>
  <c r="D174" i="8203"/>
  <c r="D175" i="8203"/>
  <c r="D176" i="8203"/>
  <c r="D177" i="8203"/>
  <c r="D178" i="8203"/>
  <c r="D179" i="8203"/>
  <c r="D180" i="8203"/>
  <c r="D181" i="8203"/>
  <c r="D182" i="8203"/>
  <c r="D183" i="8203"/>
  <c r="D184" i="8203"/>
  <c r="D185" i="8203"/>
  <c r="D186" i="8203"/>
  <c r="D187" i="8203"/>
  <c r="D188" i="8203"/>
  <c r="D189" i="8203"/>
  <c r="D190" i="8203"/>
  <c r="D191" i="8203"/>
  <c r="D192" i="8203"/>
  <c r="D193" i="8203"/>
  <c r="D194" i="8203"/>
  <c r="D195" i="8203"/>
  <c r="D196" i="8203"/>
  <c r="D197" i="8203"/>
  <c r="D198" i="8203"/>
  <c r="D199" i="8203"/>
  <c r="D200" i="8203"/>
  <c r="D201" i="8203"/>
  <c r="D202" i="8203"/>
  <c r="D203" i="8203"/>
  <c r="D204" i="8203"/>
  <c r="D205" i="8203"/>
  <c r="D206" i="8203"/>
  <c r="D207" i="8203"/>
  <c r="D208" i="8203"/>
  <c r="D209" i="8203"/>
  <c r="D210" i="8203"/>
  <c r="D211" i="8203"/>
  <c r="D212" i="8203"/>
  <c r="D213" i="8203"/>
  <c r="D214" i="8203"/>
  <c r="D215" i="8203"/>
  <c r="D216" i="8203"/>
  <c r="D217" i="8203"/>
  <c r="D218" i="8203"/>
  <c r="D219" i="8203"/>
  <c r="D220" i="8203"/>
  <c r="D221" i="8203"/>
  <c r="D222" i="8203"/>
  <c r="D223" i="8203"/>
  <c r="D224" i="8203"/>
  <c r="D225" i="8203"/>
  <c r="D226" i="8203"/>
  <c r="D227" i="8203"/>
  <c r="D228" i="8203"/>
  <c r="D229" i="8203"/>
  <c r="D230" i="8203"/>
  <c r="D231" i="8203"/>
  <c r="D232" i="8203"/>
  <c r="D233" i="8203"/>
  <c r="D234" i="8203"/>
  <c r="D235" i="8203"/>
  <c r="D236" i="8203"/>
  <c r="D237" i="8203"/>
  <c r="D238" i="8203"/>
  <c r="D239" i="8203"/>
  <c r="D240" i="8203"/>
  <c r="D241" i="8203"/>
  <c r="D242" i="8203"/>
  <c r="D243" i="8203"/>
  <c r="D244" i="8203"/>
  <c r="D245" i="8203"/>
  <c r="D246" i="8203"/>
  <c r="D247" i="8203"/>
  <c r="D248" i="8203"/>
  <c r="D249" i="8203"/>
  <c r="D250" i="8203"/>
  <c r="D251" i="8203"/>
  <c r="D252" i="8203"/>
  <c r="D253" i="8203"/>
  <c r="D254" i="8203"/>
  <c r="D255" i="8203"/>
  <c r="D256" i="8203"/>
  <c r="D257" i="8203"/>
  <c r="D258" i="8203"/>
  <c r="D259" i="8203"/>
  <c r="D260" i="8203"/>
  <c r="D261" i="8203"/>
  <c r="D262" i="8203"/>
  <c r="D263" i="8203"/>
  <c r="D264" i="8203"/>
  <c r="D265" i="8203"/>
  <c r="D266" i="8203"/>
  <c r="D267" i="8203"/>
  <c r="D268" i="8203"/>
  <c r="D269" i="8203"/>
  <c r="D270" i="8203"/>
  <c r="D271" i="8203"/>
  <c r="D272" i="8203"/>
  <c r="D273" i="8203"/>
  <c r="D274" i="8203"/>
  <c r="D275" i="8203"/>
  <c r="D276" i="8203"/>
  <c r="D277" i="8203"/>
  <c r="D278" i="8203"/>
  <c r="D279" i="8203"/>
  <c r="D280" i="8203"/>
  <c r="D281" i="8203"/>
  <c r="D282" i="8203"/>
  <c r="D283" i="8203"/>
  <c r="D284" i="8203"/>
  <c r="D285" i="8203"/>
  <c r="D286" i="8203"/>
  <c r="D287" i="8203"/>
  <c r="D288" i="8203"/>
  <c r="D289" i="8203"/>
  <c r="D290" i="8203"/>
  <c r="D291" i="8203"/>
  <c r="D292" i="8203"/>
  <c r="D293" i="8203"/>
  <c r="D294" i="8203"/>
  <c r="D295" i="8203"/>
  <c r="D296" i="8203"/>
  <c r="D297" i="8203"/>
  <c r="D298" i="8203"/>
  <c r="D299" i="8203"/>
  <c r="D300" i="8203"/>
  <c r="D301" i="8203"/>
  <c r="D302" i="8203"/>
  <c r="D303" i="8203"/>
  <c r="D304" i="8203"/>
  <c r="D305" i="8203"/>
  <c r="D306" i="8203"/>
  <c r="D307" i="8203"/>
  <c r="D308" i="8203"/>
  <c r="D309" i="8203"/>
  <c r="D310" i="8203"/>
  <c r="D311" i="8203"/>
  <c r="D312" i="8203"/>
  <c r="D313" i="8203"/>
  <c r="D314" i="8203"/>
  <c r="D315" i="8203"/>
  <c r="D316" i="8203"/>
  <c r="D317" i="8203"/>
  <c r="D318" i="8203"/>
  <c r="D319" i="8203"/>
  <c r="D320" i="8203"/>
  <c r="D321" i="8203"/>
  <c r="D322" i="8203"/>
  <c r="D323" i="8203"/>
  <c r="D324" i="8203"/>
  <c r="D325" i="8203"/>
  <c r="D326" i="8203"/>
  <c r="D327" i="8203"/>
  <c r="D328" i="8203"/>
  <c r="D329" i="8203"/>
  <c r="D330" i="8203"/>
  <c r="D331" i="8203"/>
  <c r="D332" i="8203"/>
  <c r="D333" i="8203"/>
  <c r="D334" i="8203"/>
  <c r="D335" i="8203"/>
  <c r="D336" i="8203"/>
  <c r="D337" i="8203"/>
  <c r="D338" i="8203"/>
  <c r="D339" i="8203"/>
  <c r="D340" i="8203"/>
  <c r="D341" i="8203"/>
  <c r="D342" i="8203"/>
  <c r="D343" i="8203"/>
  <c r="D344" i="8203"/>
  <c r="D345" i="8203"/>
  <c r="D346" i="8203"/>
  <c r="D347" i="8203"/>
  <c r="D348" i="8203"/>
  <c r="D349" i="8203"/>
  <c r="D350" i="8203"/>
  <c r="D351" i="8203"/>
  <c r="D352" i="8203"/>
  <c r="D353" i="8203"/>
  <c r="D354" i="8203"/>
  <c r="D355" i="8203"/>
  <c r="D356" i="8203"/>
  <c r="D357" i="8203"/>
  <c r="D358" i="8203"/>
  <c r="D359" i="8203"/>
  <c r="D360" i="8203"/>
  <c r="D361" i="8203"/>
  <c r="D362" i="8203"/>
  <c r="D363" i="8203"/>
  <c r="D364" i="8203"/>
  <c r="D365" i="8203"/>
  <c r="D366" i="8203"/>
  <c r="D367" i="8203"/>
  <c r="D368" i="8203"/>
  <c r="D369" i="8203"/>
  <c r="D370" i="8203"/>
  <c r="D371" i="8203"/>
  <c r="D372" i="8203"/>
  <c r="D373" i="8203"/>
  <c r="D374" i="8203"/>
  <c r="D375" i="8203"/>
  <c r="D376" i="8203"/>
  <c r="D377" i="8203"/>
  <c r="D378" i="8203"/>
  <c r="D379" i="8203"/>
  <c r="D380" i="8203"/>
  <c r="D381" i="8203"/>
  <c r="D382" i="8203"/>
  <c r="D383" i="8203"/>
  <c r="D384" i="8203"/>
  <c r="D385" i="8203"/>
  <c r="D386" i="8203"/>
  <c r="D387" i="8203"/>
  <c r="D388" i="8203"/>
  <c r="D389" i="8203"/>
  <c r="D390" i="8203"/>
  <c r="D391" i="8203"/>
  <c r="D392" i="8203"/>
  <c r="D393" i="8203"/>
  <c r="D394" i="8203"/>
  <c r="D395" i="8203"/>
  <c r="D396" i="8203"/>
  <c r="D397" i="8203"/>
  <c r="D398" i="8203"/>
  <c r="D399" i="8203"/>
  <c r="D400" i="8203"/>
  <c r="D401" i="8203"/>
  <c r="D402" i="8203"/>
  <c r="D403" i="8203"/>
  <c r="D404" i="8203"/>
  <c r="D405" i="8203"/>
  <c r="D406" i="8203"/>
  <c r="D407" i="8203"/>
  <c r="D408" i="8203"/>
  <c r="D409" i="8203"/>
  <c r="D410" i="8203"/>
  <c r="D411" i="8203"/>
  <c r="D412" i="8203"/>
  <c r="D413" i="8203"/>
  <c r="D414" i="8203"/>
  <c r="D415" i="8203"/>
  <c r="D416" i="8203"/>
  <c r="D417" i="8203"/>
  <c r="D418" i="8203"/>
  <c r="D419" i="8203"/>
  <c r="D420" i="8203"/>
  <c r="D421" i="8203"/>
  <c r="D422" i="8203"/>
  <c r="D423" i="8203"/>
  <c r="D424" i="8203"/>
  <c r="D425" i="8203"/>
  <c r="D426" i="8203"/>
  <c r="D427" i="8203"/>
  <c r="D428" i="8203"/>
  <c r="D429" i="8203"/>
  <c r="D430" i="8203"/>
  <c r="D431" i="8203"/>
  <c r="D432" i="8203"/>
  <c r="D433" i="8203"/>
  <c r="D434" i="8203"/>
  <c r="D435" i="8203"/>
  <c r="D436" i="8203"/>
  <c r="D437" i="8203"/>
  <c r="D438" i="8203"/>
  <c r="D439" i="8203"/>
  <c r="D440" i="8203"/>
  <c r="D441" i="8203"/>
  <c r="D442" i="8203"/>
  <c r="D443" i="8203"/>
  <c r="D444" i="8203"/>
  <c r="D445" i="8203"/>
  <c r="D446" i="8203"/>
  <c r="D447" i="8203"/>
  <c r="D448" i="8203"/>
  <c r="D449" i="8203"/>
  <c r="D450" i="8203"/>
  <c r="D451" i="8203"/>
  <c r="D452" i="8203"/>
  <c r="D453" i="8203"/>
  <c r="D454" i="8203"/>
  <c r="D455" i="8203"/>
  <c r="D456" i="8203"/>
  <c r="D457" i="8203"/>
  <c r="D458" i="8203"/>
  <c r="D459" i="8203"/>
  <c r="D460" i="8203"/>
  <c r="D461" i="8203"/>
  <c r="D462" i="8203"/>
  <c r="D463" i="8203"/>
  <c r="D464" i="8203"/>
  <c r="D465" i="8203"/>
  <c r="D466" i="8203"/>
  <c r="D467" i="8203"/>
  <c r="D468" i="8203"/>
  <c r="D469" i="8203"/>
  <c r="D470" i="8203"/>
  <c r="D471" i="8203"/>
  <c r="D472" i="8203"/>
  <c r="D473" i="8203"/>
  <c r="D474" i="8203"/>
  <c r="D475" i="8203"/>
  <c r="D476" i="8203"/>
  <c r="D477" i="8203"/>
  <c r="D478" i="8203"/>
  <c r="D479" i="8203"/>
  <c r="D480" i="8203"/>
  <c r="D481" i="8203"/>
  <c r="D482" i="8203"/>
  <c r="D483" i="8203"/>
  <c r="D484" i="8203"/>
  <c r="D485" i="8203"/>
  <c r="D486" i="8203"/>
  <c r="D487" i="8203"/>
  <c r="D488" i="8203"/>
  <c r="D489" i="8203"/>
  <c r="D490" i="8203"/>
  <c r="D491" i="8203"/>
  <c r="D492" i="8203"/>
  <c r="D493" i="8203"/>
  <c r="D494" i="8203"/>
  <c r="D495" i="8203"/>
  <c r="D496" i="8203"/>
  <c r="D497" i="8203"/>
  <c r="D498" i="8203"/>
  <c r="D499" i="8203"/>
  <c r="D500" i="8203"/>
  <c r="D501" i="8203"/>
  <c r="D502" i="8203"/>
  <c r="D503" i="8203"/>
  <c r="D504" i="8203"/>
  <c r="D505" i="8203"/>
  <c r="D506" i="8203"/>
  <c r="D507" i="8203"/>
  <c r="D508" i="8203"/>
  <c r="D509" i="8203"/>
  <c r="D510" i="8203"/>
  <c r="D511" i="8203"/>
  <c r="D512" i="8203"/>
  <c r="D513" i="8203"/>
  <c r="D514" i="8203"/>
  <c r="D515" i="8203"/>
  <c r="D516" i="8203"/>
  <c r="D517" i="8203"/>
  <c r="D518" i="8203"/>
  <c r="D519" i="8203"/>
  <c r="D520" i="8203"/>
  <c r="D521" i="8203"/>
  <c r="D522" i="8203"/>
  <c r="D523" i="8203"/>
  <c r="D524" i="8203"/>
  <c r="D525" i="8203"/>
  <c r="D526" i="8203"/>
  <c r="D527" i="8203"/>
  <c r="D528" i="8203"/>
  <c r="D529" i="8203"/>
  <c r="D530" i="8203"/>
  <c r="D531" i="8203"/>
  <c r="D532" i="8203"/>
  <c r="D533" i="8203"/>
  <c r="D534" i="8203"/>
  <c r="D535" i="8203"/>
  <c r="D536" i="8203"/>
  <c r="D537" i="8203"/>
  <c r="D538" i="8203"/>
  <c r="D539" i="8203"/>
  <c r="D540" i="8203"/>
  <c r="D541" i="8203"/>
  <c r="D542" i="8203"/>
  <c r="D543" i="8203"/>
  <c r="D544" i="8203"/>
  <c r="D545" i="8203"/>
  <c r="D546" i="8203"/>
  <c r="D547" i="8203"/>
  <c r="D548" i="8203"/>
  <c r="D549" i="8203"/>
  <c r="D550" i="8203"/>
  <c r="D551" i="8203"/>
  <c r="D552" i="8203"/>
  <c r="D553" i="8203"/>
  <c r="D554" i="8203"/>
  <c r="D555" i="8203"/>
  <c r="D556" i="8203"/>
  <c r="D557" i="8203"/>
  <c r="D558" i="8203"/>
  <c r="D559" i="8203"/>
  <c r="D560" i="8203"/>
  <c r="D561" i="8203"/>
  <c r="D562" i="8203"/>
  <c r="D563" i="8203"/>
  <c r="D564" i="8203"/>
  <c r="D565" i="8203"/>
  <c r="D566" i="8203"/>
  <c r="D567" i="8203"/>
  <c r="D568" i="8203"/>
  <c r="D569" i="8203"/>
  <c r="D570" i="8203"/>
  <c r="D571" i="8203"/>
  <c r="D572" i="8203"/>
  <c r="D573" i="8203"/>
  <c r="D574" i="8203"/>
  <c r="D575" i="8203"/>
  <c r="D576" i="8203"/>
  <c r="D577" i="8203"/>
  <c r="D578" i="8203"/>
  <c r="D579" i="8203"/>
  <c r="D580" i="8203"/>
  <c r="D581" i="8203"/>
  <c r="D582" i="8203"/>
  <c r="D583" i="8203"/>
  <c r="D584" i="8203"/>
  <c r="D585" i="8203"/>
  <c r="D586" i="8203"/>
  <c r="D587" i="8203"/>
  <c r="D588" i="8203"/>
  <c r="D589" i="8203"/>
  <c r="D590" i="8203"/>
  <c r="D591" i="8203"/>
  <c r="D592" i="8203"/>
  <c r="D593" i="8203"/>
  <c r="D594" i="8203"/>
  <c r="D595" i="8203"/>
  <c r="D596" i="8203"/>
  <c r="D597" i="8203"/>
  <c r="D598" i="8203"/>
  <c r="D599" i="8203"/>
  <c r="D600" i="8203"/>
  <c r="D601" i="8203"/>
  <c r="D602" i="8203"/>
  <c r="D603" i="8203"/>
  <c r="D604" i="8203"/>
  <c r="D605" i="8203"/>
  <c r="D606" i="8203"/>
  <c r="D607" i="8203"/>
  <c r="D608" i="8203"/>
  <c r="D609" i="8203"/>
  <c r="D610" i="8203"/>
  <c r="D611" i="8203"/>
  <c r="D612" i="8203"/>
  <c r="D613" i="8203"/>
  <c r="D614" i="8203"/>
  <c r="D615" i="8203"/>
  <c r="D616" i="8203"/>
  <c r="D617" i="8203"/>
  <c r="D618" i="8203"/>
  <c r="D619" i="8203"/>
  <c r="D620" i="8203"/>
  <c r="D621" i="8203"/>
  <c r="D622" i="8203"/>
  <c r="D623" i="8203"/>
  <c r="D624" i="8203"/>
  <c r="D625" i="8203"/>
  <c r="D626" i="8203"/>
  <c r="D627" i="8203"/>
  <c r="D628" i="8203"/>
  <c r="D629" i="8203"/>
  <c r="D630" i="8203"/>
  <c r="D631" i="8203"/>
  <c r="D632" i="8203"/>
  <c r="D633" i="8203"/>
  <c r="D634" i="8203"/>
  <c r="D635" i="8203"/>
  <c r="D636" i="8203"/>
  <c r="D637" i="8203"/>
  <c r="D638" i="8203"/>
  <c r="D639" i="8203"/>
  <c r="D640" i="8203"/>
  <c r="D641" i="8203"/>
  <c r="D642" i="8203"/>
  <c r="D643" i="8203"/>
  <c r="D644" i="8203"/>
  <c r="D645" i="8203"/>
  <c r="D646" i="8203"/>
  <c r="D647" i="8203"/>
  <c r="D648" i="8203"/>
  <c r="D649" i="8203"/>
  <c r="D650" i="8203"/>
  <c r="D651" i="8203"/>
  <c r="D652" i="8203"/>
  <c r="D653" i="8203"/>
  <c r="D654" i="8203"/>
  <c r="D655" i="8203"/>
  <c r="D656" i="8203"/>
  <c r="D657" i="8203"/>
  <c r="D658" i="8203"/>
  <c r="D659" i="8203"/>
  <c r="D660" i="8203"/>
  <c r="D661" i="8203"/>
  <c r="D662" i="8203"/>
  <c r="D663" i="8203"/>
  <c r="D664" i="8203"/>
  <c r="D665" i="8203"/>
  <c r="D666" i="8203"/>
  <c r="D667" i="8203"/>
  <c r="D668" i="8203"/>
  <c r="D669" i="8203"/>
  <c r="D670" i="8203"/>
  <c r="D671" i="8203"/>
  <c r="D672" i="8203"/>
  <c r="D673" i="8203"/>
  <c r="D674" i="8203"/>
  <c r="D675" i="8203"/>
  <c r="D676" i="8203"/>
  <c r="D677" i="8203"/>
  <c r="D678" i="8203"/>
  <c r="D679" i="8203"/>
  <c r="D680" i="8203"/>
  <c r="D681" i="8203"/>
  <c r="D682" i="8203"/>
  <c r="D683" i="8203"/>
  <c r="D684" i="8203"/>
  <c r="D685" i="8203"/>
  <c r="D686" i="8203"/>
  <c r="D687" i="8203"/>
  <c r="D688" i="8203"/>
  <c r="D689" i="8203"/>
  <c r="D690" i="8203"/>
  <c r="D691" i="8203"/>
  <c r="D692" i="8203"/>
  <c r="D693" i="8203"/>
  <c r="D694" i="8203"/>
  <c r="D695" i="8203"/>
  <c r="D696" i="8203"/>
  <c r="D697" i="8203"/>
  <c r="D698" i="8203"/>
  <c r="D699" i="8203"/>
  <c r="D700" i="8203"/>
  <c r="D701" i="8203"/>
  <c r="D702" i="8203"/>
  <c r="D703" i="8203"/>
  <c r="D704" i="8203"/>
  <c r="D705" i="8203"/>
  <c r="D706" i="8203"/>
  <c r="D707" i="8203"/>
  <c r="D708" i="8203"/>
  <c r="D709" i="8203"/>
  <c r="D710" i="8203"/>
  <c r="D711" i="8203"/>
  <c r="D712" i="8203"/>
  <c r="D713" i="8203"/>
  <c r="D714" i="8203"/>
  <c r="D715" i="8203"/>
  <c r="D716" i="8203"/>
  <c r="D717" i="8203"/>
  <c r="D718" i="8203"/>
  <c r="D719" i="8203"/>
  <c r="D720" i="8203"/>
  <c r="D721" i="8203"/>
  <c r="D722" i="8203"/>
  <c r="D723" i="8203"/>
  <c r="D724" i="8203"/>
  <c r="D725" i="8203"/>
  <c r="D726" i="8203"/>
  <c r="D727" i="8203"/>
  <c r="D728" i="8203"/>
  <c r="D729" i="8203"/>
  <c r="D730" i="8203"/>
  <c r="D731" i="8203"/>
  <c r="D732" i="8203"/>
  <c r="D733" i="8203"/>
  <c r="D734" i="8203"/>
  <c r="D735" i="8203"/>
  <c r="D736" i="8203"/>
  <c r="D737" i="8203"/>
  <c r="D738" i="8203"/>
  <c r="D739" i="8203"/>
  <c r="D740" i="8203"/>
  <c r="D741" i="8203"/>
  <c r="D742" i="8203"/>
  <c r="D743" i="8203"/>
  <c r="D744" i="8203"/>
  <c r="D745" i="8203"/>
  <c r="D746" i="8203"/>
  <c r="D747" i="8203"/>
  <c r="D748" i="8203"/>
  <c r="D749" i="8203"/>
  <c r="D750" i="8203"/>
  <c r="D751" i="8203"/>
  <c r="D752" i="8203"/>
  <c r="D753" i="8203"/>
  <c r="D754" i="8203"/>
  <c r="D755" i="8203"/>
  <c r="D756" i="8203"/>
  <c r="D757" i="8203"/>
  <c r="D758" i="8203"/>
  <c r="D759" i="8203"/>
  <c r="D760" i="8203"/>
  <c r="D761" i="8203"/>
  <c r="D762" i="8203"/>
  <c r="D763" i="8203"/>
  <c r="D764" i="8203"/>
  <c r="D765" i="8203"/>
  <c r="D766" i="8203"/>
  <c r="D767" i="8203"/>
  <c r="D768" i="8203"/>
  <c r="D769" i="8203"/>
  <c r="D770" i="8203"/>
  <c r="D771" i="8203"/>
  <c r="D772" i="8203"/>
  <c r="D773" i="8203"/>
  <c r="D774" i="8203"/>
  <c r="D775" i="8203"/>
  <c r="D776" i="8203"/>
  <c r="D777" i="8203"/>
  <c r="D778" i="8203"/>
  <c r="D779" i="8203"/>
  <c r="D780" i="8203"/>
  <c r="D781" i="8203"/>
  <c r="D782" i="8203"/>
  <c r="D783" i="8203"/>
  <c r="D784" i="8203"/>
  <c r="D785" i="8203"/>
  <c r="D786" i="8203"/>
  <c r="D787" i="8203"/>
  <c r="D788" i="8203"/>
  <c r="D789" i="8203"/>
  <c r="D790" i="8203"/>
  <c r="D791" i="8203"/>
  <c r="D792" i="8203"/>
  <c r="D793" i="8203"/>
  <c r="D794" i="8203"/>
  <c r="D795" i="8203"/>
  <c r="D796" i="8203"/>
  <c r="D797" i="8203"/>
  <c r="D798" i="8203"/>
  <c r="D799" i="8203"/>
  <c r="D800" i="8203"/>
  <c r="D801" i="8203"/>
  <c r="D802" i="8203"/>
  <c r="D803" i="8203"/>
  <c r="D804" i="8203"/>
  <c r="D805" i="8203"/>
  <c r="D806" i="8203"/>
  <c r="D807" i="8203"/>
  <c r="D808" i="8203"/>
  <c r="D809" i="8203"/>
  <c r="D810" i="8203"/>
  <c r="D811" i="8203"/>
  <c r="D812" i="8203"/>
  <c r="D813" i="8203"/>
  <c r="D814" i="8203"/>
  <c r="D815" i="8203"/>
  <c r="D816" i="8203"/>
  <c r="D817" i="8203"/>
  <c r="D818" i="8203"/>
  <c r="D819" i="8203"/>
  <c r="D820" i="8203"/>
  <c r="D821" i="8203"/>
  <c r="D822" i="8203"/>
  <c r="D823" i="8203"/>
  <c r="D824" i="8203"/>
  <c r="D825" i="8203"/>
  <c r="D826" i="8203"/>
  <c r="D827" i="8203"/>
  <c r="D828" i="8203"/>
  <c r="D829" i="8203"/>
  <c r="D830" i="8203"/>
  <c r="D831" i="8203"/>
  <c r="D832" i="8203"/>
  <c r="D833" i="8203"/>
  <c r="D834" i="8203"/>
  <c r="D835" i="8203"/>
  <c r="D836" i="8203"/>
  <c r="D837" i="8203"/>
  <c r="D838" i="8203"/>
  <c r="D839" i="8203"/>
  <c r="D840" i="8203"/>
  <c r="D841" i="8203"/>
  <c r="D842" i="8203"/>
  <c r="D843" i="8203"/>
  <c r="D844" i="8203"/>
  <c r="D845" i="8203"/>
  <c r="D846" i="8203"/>
  <c r="D847" i="8203"/>
  <c r="D848" i="8203"/>
  <c r="D849" i="8203"/>
  <c r="D850" i="8203"/>
  <c r="D851" i="8203"/>
  <c r="D852" i="8203"/>
  <c r="D853" i="8203"/>
  <c r="D854" i="8203"/>
  <c r="D855" i="8203"/>
  <c r="D856" i="8203"/>
  <c r="D857" i="8203"/>
  <c r="D858" i="8203"/>
  <c r="D859" i="8203"/>
  <c r="D860" i="8203"/>
  <c r="D861" i="8203"/>
  <c r="D862" i="8203"/>
  <c r="D863" i="8203"/>
  <c r="D864" i="8203"/>
  <c r="D865" i="8203"/>
  <c r="D866" i="8203"/>
  <c r="D867" i="8203"/>
  <c r="D868" i="8203"/>
  <c r="D869" i="8203"/>
  <c r="D870" i="8203"/>
  <c r="D871" i="8203"/>
  <c r="D872" i="8203"/>
  <c r="D873" i="8203"/>
  <c r="D874" i="8203"/>
  <c r="D875" i="8203"/>
  <c r="D876" i="8203"/>
  <c r="D877" i="8203"/>
  <c r="D878" i="8203"/>
  <c r="D879" i="8203"/>
  <c r="D880" i="8203"/>
  <c r="D881" i="8203"/>
  <c r="D882" i="8203"/>
  <c r="D31" i="8203"/>
  <c r="D883" i="8203"/>
  <c r="D884" i="8203"/>
  <c r="D885" i="8203"/>
  <c r="D886" i="8203"/>
  <c r="D887" i="8203"/>
  <c r="D888" i="8203"/>
  <c r="D889" i="8203"/>
  <c r="D890" i="8203"/>
  <c r="D891" i="8203"/>
  <c r="D892" i="8203"/>
  <c r="D893" i="8203"/>
  <c r="D894" i="8203"/>
  <c r="D895" i="8203"/>
  <c r="D896" i="8203"/>
  <c r="D897" i="8203"/>
  <c r="D898" i="8203"/>
  <c r="D899" i="8203"/>
  <c r="D900" i="8203"/>
  <c r="D901" i="8203"/>
  <c r="D902" i="8203"/>
  <c r="D903" i="8203"/>
  <c r="D904" i="8203"/>
  <c r="D905" i="8203"/>
  <c r="D906" i="8203"/>
  <c r="D907" i="8203"/>
  <c r="D908" i="8203"/>
  <c r="D909" i="8203"/>
  <c r="D910" i="8203"/>
  <c r="D911" i="8203"/>
  <c r="D912" i="8203"/>
  <c r="D913" i="8203"/>
  <c r="D914" i="8203"/>
  <c r="D915" i="8203"/>
  <c r="D916" i="8203"/>
  <c r="D917" i="8203"/>
  <c r="D918" i="8203"/>
  <c r="D919" i="8203"/>
  <c r="D920" i="8203"/>
  <c r="D921" i="8203"/>
  <c r="D922" i="8203"/>
  <c r="D923" i="8203"/>
  <c r="D924" i="8203"/>
  <c r="D925" i="8203"/>
  <c r="D926" i="8203"/>
  <c r="D927" i="8203"/>
  <c r="D928" i="8203"/>
  <c r="D929" i="8203"/>
  <c r="D930" i="8203"/>
  <c r="D931" i="8203"/>
  <c r="D932" i="8203"/>
  <c r="D934" i="8203"/>
  <c r="D935" i="8203"/>
  <c r="D936" i="8203"/>
  <c r="D937" i="8203"/>
  <c r="D938" i="8203"/>
  <c r="D939" i="8203"/>
  <c r="D940" i="8203"/>
  <c r="D941" i="8203"/>
  <c r="D942" i="8203"/>
  <c r="D943" i="8203"/>
  <c r="D944" i="8203"/>
  <c r="D945" i="8203"/>
  <c r="D946" i="8203"/>
  <c r="D947" i="8203"/>
  <c r="D948" i="8203"/>
  <c r="D949" i="8203"/>
  <c r="D950" i="8203"/>
  <c r="D951" i="8203"/>
  <c r="D952" i="8203"/>
  <c r="D953" i="8203"/>
  <c r="D954" i="8203"/>
  <c r="D955" i="8203"/>
  <c r="D956" i="8203"/>
  <c r="D957" i="8203"/>
  <c r="D958" i="8203"/>
  <c r="D960" i="8203"/>
  <c r="D961" i="8203"/>
  <c r="D963" i="8203"/>
  <c r="D965" i="8203"/>
  <c r="D968" i="8203"/>
  <c r="D971" i="8203"/>
  <c r="D973" i="8203"/>
  <c r="D976" i="8203"/>
  <c r="D978" i="8203"/>
  <c r="D980" i="8203"/>
  <c r="D982" i="8203"/>
  <c r="D984" i="8203"/>
  <c r="D986" i="8203"/>
  <c r="D988" i="8203"/>
  <c r="D990" i="8203"/>
  <c r="D992" i="8203"/>
  <c r="D994" i="8203"/>
  <c r="D996" i="8203"/>
  <c r="D998" i="8203"/>
  <c r="D1001" i="8203"/>
  <c r="D1003" i="8203"/>
  <c r="D1005" i="8203"/>
  <c r="D1008" i="8203"/>
  <c r="D1010" i="8203"/>
  <c r="D1012" i="8203"/>
  <c r="D1014" i="8203"/>
  <c r="D1016" i="8203"/>
  <c r="D1018" i="8203"/>
  <c r="D1019" i="8203"/>
  <c r="D1022" i="8203"/>
  <c r="D1024" i="8203"/>
  <c r="D1026" i="8203"/>
  <c r="D1028" i="8203"/>
  <c r="D1030" i="8203"/>
  <c r="D933" i="8203"/>
  <c r="D959" i="8203"/>
  <c r="D962" i="8203"/>
  <c r="D964" i="8203"/>
  <c r="D966" i="8203"/>
  <c r="D967" i="8203"/>
  <c r="D969" i="8203"/>
  <c r="D970" i="8203"/>
  <c r="D972" i="8203"/>
  <c r="D974" i="8203"/>
  <c r="D975" i="8203"/>
  <c r="D977" i="8203"/>
  <c r="D979" i="8203"/>
  <c r="D981" i="8203"/>
  <c r="D983" i="8203"/>
  <c r="D985" i="8203"/>
  <c r="D987" i="8203"/>
  <c r="D989" i="8203"/>
  <c r="D991" i="8203"/>
  <c r="D993" i="8203"/>
  <c r="D995" i="8203"/>
  <c r="D997" i="8203"/>
  <c r="D999" i="8203"/>
  <c r="D1000" i="8203"/>
  <c r="D1002" i="8203"/>
  <c r="D1004" i="8203"/>
  <c r="D1006" i="8203"/>
  <c r="D1007" i="8203"/>
  <c r="D1009" i="8203"/>
  <c r="D1011" i="8203"/>
  <c r="D1013" i="8203"/>
  <c r="D1015" i="8203"/>
  <c r="D1017" i="8203"/>
  <c r="D1020" i="8203"/>
  <c r="D1021" i="8203"/>
  <c r="D1023" i="8203"/>
  <c r="D1025" i="8203"/>
  <c r="D1027" i="8203"/>
  <c r="D1029" i="8203"/>
  <c r="D1031" i="8203"/>
  <c r="D31" i="240"/>
  <c r="D80" i="240"/>
  <c r="D30" i="240"/>
  <c r="D22" i="114"/>
  <c r="D31" i="114"/>
  <c r="D37" i="114"/>
  <c r="D41" i="114"/>
  <c r="D44" i="114"/>
  <c r="D47" i="114"/>
  <c r="D49" i="114"/>
  <c r="D51" i="114"/>
  <c r="D53" i="114"/>
  <c r="D56" i="114"/>
  <c r="D59" i="114"/>
  <c r="D61" i="114"/>
  <c r="D64" i="114"/>
  <c r="D66" i="114"/>
  <c r="D69" i="114"/>
  <c r="D72" i="114"/>
  <c r="D74" i="114"/>
  <c r="D76" i="114"/>
  <c r="D78" i="114"/>
  <c r="D80" i="114"/>
  <c r="D82" i="114"/>
  <c r="D84" i="114"/>
  <c r="D86" i="114"/>
  <c r="D88" i="114"/>
  <c r="D91" i="114"/>
  <c r="D93" i="114"/>
  <c r="D95" i="114"/>
  <c r="D98" i="114"/>
  <c r="D101" i="114"/>
  <c r="D103" i="114"/>
  <c r="D106" i="114"/>
  <c r="D109" i="114"/>
  <c r="D111" i="114"/>
  <c r="D113" i="114"/>
  <c r="D115" i="114"/>
  <c r="D118" i="114"/>
  <c r="D120" i="114"/>
  <c r="D123" i="114"/>
  <c r="D125" i="114"/>
  <c r="D128" i="114"/>
  <c r="D130" i="114"/>
  <c r="D132" i="114"/>
  <c r="D134" i="114"/>
  <c r="D136" i="114"/>
  <c r="D138" i="114"/>
  <c r="D141" i="114"/>
  <c r="D143" i="114"/>
  <c r="D145" i="114"/>
  <c r="D147" i="114"/>
  <c r="D149" i="114"/>
  <c r="D152" i="114"/>
  <c r="D154" i="114"/>
  <c r="D157" i="114"/>
  <c r="D159" i="114"/>
  <c r="D161" i="114"/>
  <c r="D163" i="114"/>
  <c r="D165" i="114"/>
  <c r="D167" i="114"/>
  <c r="D170" i="114"/>
  <c r="D172" i="114"/>
  <c r="D174" i="114"/>
  <c r="D176" i="114"/>
  <c r="D178" i="114"/>
  <c r="D180" i="114"/>
  <c r="D182" i="114"/>
  <c r="D185" i="114"/>
  <c r="D186" i="114"/>
  <c r="D188" i="114"/>
  <c r="D191" i="114"/>
  <c r="D193" i="114"/>
  <c r="D196" i="114"/>
  <c r="D198" i="114"/>
  <c r="D200" i="114"/>
  <c r="D202" i="114"/>
  <c r="D205" i="114"/>
  <c r="D207" i="114"/>
  <c r="D209" i="114"/>
  <c r="D212" i="114"/>
  <c r="D214" i="114"/>
  <c r="D217" i="114"/>
  <c r="D219" i="114"/>
  <c r="D221" i="114"/>
  <c r="D223" i="114"/>
  <c r="D225" i="114"/>
  <c r="D228" i="114"/>
  <c r="D230" i="114"/>
  <c r="D232" i="114"/>
  <c r="D234" i="114"/>
  <c r="D236" i="114"/>
  <c r="D239" i="114"/>
  <c r="D241" i="114"/>
  <c r="D243" i="114"/>
  <c r="D245" i="114"/>
  <c r="D247" i="114"/>
  <c r="D249" i="114"/>
  <c r="D251" i="114"/>
  <c r="D254" i="114"/>
  <c r="D256" i="114"/>
  <c r="D258" i="114"/>
  <c r="D260" i="114"/>
  <c r="D263" i="114"/>
  <c r="D265" i="114"/>
  <c r="D267" i="114"/>
  <c r="D269" i="114"/>
  <c r="D271" i="114"/>
  <c r="D30" i="114"/>
  <c r="D32" i="114"/>
  <c r="D33" i="114"/>
  <c r="D34" i="114"/>
  <c r="D35" i="114"/>
  <c r="D36" i="114"/>
  <c r="D38" i="114"/>
  <c r="D39" i="114"/>
  <c r="D40" i="114"/>
  <c r="D42" i="114"/>
  <c r="D43" i="114"/>
  <c r="D45" i="114"/>
  <c r="D46" i="114"/>
  <c r="D48" i="114"/>
  <c r="D50" i="114"/>
  <c r="D52" i="114"/>
  <c r="D54" i="114"/>
  <c r="D55" i="114"/>
  <c r="D57" i="114"/>
  <c r="D58" i="114"/>
  <c r="D60" i="114"/>
  <c r="D62" i="114"/>
  <c r="D63" i="114"/>
  <c r="D65" i="114"/>
  <c r="D67" i="114"/>
  <c r="D68" i="114"/>
  <c r="D70" i="114"/>
  <c r="D71" i="114"/>
  <c r="D73" i="114"/>
  <c r="D75" i="114"/>
  <c r="D77" i="114"/>
  <c r="D79" i="114"/>
  <c r="D81" i="114"/>
  <c r="D83" i="114"/>
  <c r="D85" i="114"/>
  <c r="D87" i="114"/>
  <c r="D89" i="114"/>
  <c r="D90" i="114"/>
  <c r="D92" i="114"/>
  <c r="D94" i="114"/>
  <c r="D96" i="114"/>
  <c r="D97" i="114"/>
  <c r="D99" i="114"/>
  <c r="D100" i="114"/>
  <c r="D102" i="114"/>
  <c r="D104" i="114"/>
  <c r="D105" i="114"/>
  <c r="D107" i="114"/>
  <c r="D108" i="114"/>
  <c r="D110" i="114"/>
  <c r="D112" i="114"/>
  <c r="D114" i="114"/>
  <c r="D116" i="114"/>
  <c r="D117" i="114"/>
  <c r="D119" i="114"/>
  <c r="D121" i="114"/>
  <c r="D122" i="114"/>
  <c r="D124" i="114"/>
  <c r="D126" i="114"/>
  <c r="D127" i="114"/>
  <c r="D129" i="114"/>
  <c r="D131" i="114"/>
  <c r="D133" i="114"/>
  <c r="D135" i="114"/>
  <c r="D137" i="114"/>
  <c r="D139" i="114"/>
  <c r="D140" i="114"/>
  <c r="D142" i="114"/>
  <c r="D144" i="114"/>
  <c r="D146" i="114"/>
  <c r="D148" i="114"/>
  <c r="D150" i="114"/>
  <c r="D151" i="114"/>
  <c r="D153" i="114"/>
  <c r="D155" i="114"/>
  <c r="D156" i="114"/>
  <c r="D158" i="114"/>
  <c r="D160" i="114"/>
  <c r="D162" i="114"/>
  <c r="D164" i="114"/>
  <c r="D166" i="114"/>
  <c r="D168" i="114"/>
  <c r="D169" i="114"/>
  <c r="D171" i="114"/>
  <c r="D173" i="114"/>
  <c r="D175" i="114"/>
  <c r="D177" i="114"/>
  <c r="D179" i="114"/>
  <c r="D181" i="114"/>
  <c r="D183" i="114"/>
  <c r="D184" i="114"/>
  <c r="D187" i="114"/>
  <c r="D189" i="114"/>
  <c r="D190" i="114"/>
  <c r="D192" i="114"/>
  <c r="D194" i="114"/>
  <c r="D195" i="114"/>
  <c r="D197" i="114"/>
  <c r="D199" i="114"/>
  <c r="D201" i="114"/>
  <c r="D203" i="114"/>
  <c r="D204" i="114"/>
  <c r="D206" i="114"/>
  <c r="D208" i="114"/>
  <c r="D210" i="114"/>
  <c r="D211" i="114"/>
  <c r="D213" i="114"/>
  <c r="D215" i="114"/>
  <c r="D216" i="114"/>
  <c r="D218" i="114"/>
  <c r="D220" i="114"/>
  <c r="D222" i="114"/>
  <c r="D224" i="114"/>
  <c r="D226" i="114"/>
  <c r="D227" i="114"/>
  <c r="D229" i="114"/>
  <c r="D231" i="114"/>
  <c r="D233" i="114"/>
  <c r="D235" i="114"/>
  <c r="D237" i="114"/>
  <c r="D238" i="114"/>
  <c r="D240" i="114"/>
  <c r="D242" i="114"/>
  <c r="D244" i="114"/>
  <c r="D246" i="114"/>
  <c r="D248" i="114"/>
  <c r="D250" i="114"/>
  <c r="D252" i="114"/>
  <c r="D253" i="114"/>
  <c r="D255" i="114"/>
  <c r="D257" i="114"/>
  <c r="D259" i="114"/>
  <c r="D261" i="114"/>
  <c r="D262" i="114"/>
  <c r="D264" i="114"/>
  <c r="D266" i="114"/>
  <c r="D268" i="114"/>
  <c r="D270" i="114"/>
  <c r="D272" i="114"/>
  <c r="D273" i="114"/>
  <c r="D274" i="114"/>
  <c r="D275" i="114"/>
  <c r="D276" i="114"/>
  <c r="D277" i="114"/>
  <c r="D278" i="114"/>
  <c r="D279" i="114"/>
  <c r="D280" i="114"/>
  <c r="D281" i="114"/>
  <c r="D282" i="114"/>
  <c r="D283" i="114"/>
  <c r="D284" i="114"/>
  <c r="D285" i="114"/>
  <c r="D286" i="114"/>
  <c r="D287" i="114"/>
  <c r="D288" i="114"/>
  <c r="D289" i="114"/>
  <c r="D290" i="114"/>
  <c r="D291" i="114"/>
  <c r="D292" i="114"/>
  <c r="D293" i="114"/>
  <c r="D294" i="114"/>
  <c r="D295" i="114"/>
  <c r="D296" i="114"/>
  <c r="D297" i="114"/>
  <c r="D298" i="114"/>
  <c r="D299" i="114"/>
  <c r="D300" i="114"/>
  <c r="D301" i="114"/>
  <c r="D302" i="114"/>
  <c r="D303" i="114"/>
  <c r="D304" i="114"/>
  <c r="D305" i="114"/>
  <c r="D306" i="114"/>
  <c r="D307" i="114"/>
  <c r="D308" i="114"/>
  <c r="D309" i="114"/>
  <c r="D310" i="114"/>
  <c r="D311" i="114"/>
  <c r="D312" i="114"/>
  <c r="D313" i="114"/>
  <c r="D314" i="114"/>
  <c r="D315" i="114"/>
  <c r="D316" i="114"/>
  <c r="D317" i="114"/>
  <c r="D318" i="114"/>
  <c r="D319" i="114"/>
  <c r="D320" i="114"/>
  <c r="D321" i="114"/>
  <c r="D322" i="114"/>
  <c r="D323" i="114"/>
  <c r="D324" i="114"/>
  <c r="D325" i="114"/>
  <c r="D326" i="114"/>
  <c r="D327" i="114"/>
  <c r="D328" i="114"/>
  <c r="D329" i="114"/>
  <c r="D330" i="114"/>
  <c r="D331" i="114"/>
  <c r="D332" i="114"/>
  <c r="D333" i="114"/>
  <c r="D334" i="114"/>
  <c r="D335" i="114"/>
  <c r="D336" i="114"/>
  <c r="D337" i="114"/>
  <c r="D338" i="114"/>
  <c r="D339" i="114"/>
  <c r="D340" i="114"/>
  <c r="D341" i="114"/>
  <c r="D342" i="114"/>
  <c r="D343" i="114"/>
  <c r="D344" i="114"/>
  <c r="D345" i="114"/>
  <c r="D346" i="114"/>
  <c r="D347" i="114"/>
  <c r="D348" i="114"/>
  <c r="D349" i="114"/>
  <c r="D350" i="114"/>
  <c r="D351" i="114"/>
  <c r="D352" i="114"/>
  <c r="D353" i="114"/>
  <c r="D354" i="114"/>
  <c r="D355" i="114"/>
  <c r="D356" i="114"/>
  <c r="D357" i="114"/>
  <c r="D358" i="114"/>
  <c r="D359" i="114"/>
  <c r="D360" i="114"/>
  <c r="D361" i="114"/>
  <c r="D362" i="114"/>
  <c r="D363" i="114"/>
  <c r="D364" i="114"/>
  <c r="D365" i="114"/>
  <c r="D366" i="114"/>
  <c r="D367" i="114"/>
  <c r="D368" i="114"/>
  <c r="D369" i="114"/>
  <c r="D370" i="114"/>
  <c r="D371" i="114"/>
  <c r="D372" i="114"/>
  <c r="D373" i="114"/>
  <c r="D374" i="114"/>
  <c r="D375" i="114"/>
  <c r="D376" i="114"/>
  <c r="D377" i="114"/>
  <c r="D378" i="114"/>
  <c r="D379" i="114"/>
  <c r="D380" i="114"/>
  <c r="D381" i="114"/>
  <c r="D382" i="114"/>
  <c r="D383" i="114"/>
  <c r="D384" i="114"/>
  <c r="D385" i="114"/>
  <c r="D386" i="114"/>
  <c r="D387" i="114"/>
  <c r="D388" i="114"/>
  <c r="D389" i="114"/>
  <c r="D390" i="114"/>
  <c r="F7" i="107"/>
  <c r="D23" i="8203"/>
  <c r="E23" i="8203"/>
  <c r="E31" i="114"/>
  <c r="E33" i="114"/>
  <c r="E37" i="114"/>
  <c r="E38" i="114"/>
  <c r="E39" i="114"/>
  <c r="E40" i="114"/>
  <c r="E41" i="114"/>
  <c r="E42" i="114"/>
  <c r="E43" i="114"/>
  <c r="E44" i="114"/>
  <c r="E45" i="114"/>
  <c r="E46" i="114"/>
  <c r="E47" i="114"/>
  <c r="E48" i="114"/>
  <c r="E49" i="114"/>
  <c r="E50" i="114"/>
  <c r="E51" i="114"/>
  <c r="E52" i="114"/>
  <c r="E53" i="114"/>
  <c r="E54" i="114"/>
  <c r="E55" i="114"/>
  <c r="E56" i="114"/>
  <c r="E57" i="114"/>
  <c r="E58" i="114"/>
  <c r="E59" i="114"/>
  <c r="E60" i="114"/>
  <c r="E61" i="114"/>
  <c r="E62" i="114"/>
  <c r="E63" i="114"/>
  <c r="E64" i="114"/>
  <c r="E65" i="114"/>
  <c r="E66" i="114"/>
  <c r="E67" i="114"/>
  <c r="E68" i="114"/>
  <c r="E69" i="114"/>
  <c r="E70" i="114"/>
  <c r="E71" i="114"/>
  <c r="E72" i="114"/>
  <c r="E73" i="114"/>
  <c r="E74" i="114"/>
  <c r="E76" i="114"/>
  <c r="E79" i="114"/>
  <c r="E81" i="114"/>
  <c r="E83" i="114"/>
  <c r="E85" i="114"/>
  <c r="E87" i="114"/>
  <c r="E89" i="114"/>
  <c r="E91" i="114"/>
  <c r="E93" i="114"/>
  <c r="E95" i="114"/>
  <c r="E97" i="114"/>
  <c r="E99" i="114"/>
  <c r="E101" i="114"/>
  <c r="E103" i="114"/>
  <c r="E105" i="114"/>
  <c r="E107" i="114"/>
  <c r="E109" i="114"/>
  <c r="E111" i="114"/>
  <c r="E113" i="114"/>
  <c r="E115" i="114"/>
  <c r="E117" i="114"/>
  <c r="E119" i="114"/>
  <c r="E34" i="114"/>
  <c r="E32" i="114"/>
  <c r="E35" i="114"/>
  <c r="E77" i="114"/>
  <c r="E78" i="114"/>
  <c r="E82" i="114"/>
  <c r="E86" i="114"/>
  <c r="E90" i="114"/>
  <c r="E94" i="114"/>
  <c r="E98" i="114"/>
  <c r="E102" i="114"/>
  <c r="E106" i="114"/>
  <c r="E110" i="114"/>
  <c r="E114" i="114"/>
  <c r="E118" i="114"/>
  <c r="E122" i="114"/>
  <c r="E124" i="114"/>
  <c r="E126" i="114"/>
  <c r="E128" i="114"/>
  <c r="E130" i="114"/>
  <c r="E132" i="114"/>
  <c r="E134" i="114"/>
  <c r="E136" i="114"/>
  <c r="E138" i="114"/>
  <c r="E140" i="114"/>
  <c r="E142" i="114"/>
  <c r="E144" i="114"/>
  <c r="E146" i="114"/>
  <c r="E148" i="114"/>
  <c r="E150" i="114"/>
  <c r="E152" i="114"/>
  <c r="E154" i="114"/>
  <c r="E156" i="114"/>
  <c r="E158" i="114"/>
  <c r="E160" i="114"/>
  <c r="E162" i="114"/>
  <c r="E164" i="114"/>
  <c r="E166" i="114"/>
  <c r="E168" i="114"/>
  <c r="E170" i="114"/>
  <c r="E172" i="114"/>
  <c r="E174" i="114"/>
  <c r="E176" i="114"/>
  <c r="E178" i="114"/>
  <c r="E180" i="114"/>
  <c r="E182" i="114"/>
  <c r="E184" i="114"/>
  <c r="E186" i="114"/>
  <c r="E188" i="114"/>
  <c r="E190" i="114"/>
  <c r="E192" i="114"/>
  <c r="E194" i="114"/>
  <c r="E196" i="114"/>
  <c r="E198" i="114"/>
  <c r="E200" i="114"/>
  <c r="E202" i="114"/>
  <c r="E204" i="114"/>
  <c r="E206" i="114"/>
  <c r="E208" i="114"/>
  <c r="E210" i="114"/>
  <c r="E212" i="114"/>
  <c r="E214" i="114"/>
  <c r="E216" i="114"/>
  <c r="E218" i="114"/>
  <c r="E220" i="114"/>
  <c r="E222" i="114"/>
  <c r="E224" i="114"/>
  <c r="E226" i="114"/>
  <c r="E229" i="114"/>
  <c r="E231" i="114"/>
  <c r="E233" i="114"/>
  <c r="E235" i="114"/>
  <c r="E237" i="114"/>
  <c r="E239" i="114"/>
  <c r="E241" i="114"/>
  <c r="E243" i="114"/>
  <c r="E245" i="114"/>
  <c r="E247" i="114"/>
  <c r="E249" i="114"/>
  <c r="E251" i="114"/>
  <c r="E253" i="114"/>
  <c r="E255" i="114"/>
  <c r="E257" i="114"/>
  <c r="E259" i="114"/>
  <c r="E261" i="114"/>
  <c r="E263" i="114"/>
  <c r="E265" i="114"/>
  <c r="E267" i="114"/>
  <c r="E269" i="114"/>
  <c r="E271" i="114"/>
  <c r="E273" i="114"/>
  <c r="E275" i="114"/>
  <c r="E277" i="114"/>
  <c r="E279" i="114"/>
  <c r="E281" i="114"/>
  <c r="E283" i="114"/>
  <c r="E285" i="114"/>
  <c r="E287" i="114"/>
  <c r="E289" i="114"/>
  <c r="E291" i="114"/>
  <c r="E293" i="114"/>
  <c r="E295" i="114"/>
  <c r="E297" i="114"/>
  <c r="E299" i="114"/>
  <c r="E301" i="114"/>
  <c r="E303" i="114"/>
  <c r="E305" i="114"/>
  <c r="E307" i="114"/>
  <c r="E309" i="114"/>
  <c r="E311" i="114"/>
  <c r="E313" i="114"/>
  <c r="E315" i="114"/>
  <c r="E317" i="114"/>
  <c r="E319" i="114"/>
  <c r="E321" i="114"/>
  <c r="E323" i="114"/>
  <c r="E325" i="114"/>
  <c r="E327" i="114"/>
  <c r="E329" i="114"/>
  <c r="E331" i="114"/>
  <c r="E333" i="114"/>
  <c r="E335" i="114"/>
  <c r="E337" i="114"/>
  <c r="E339" i="114"/>
  <c r="E341" i="114"/>
  <c r="E343" i="114"/>
  <c r="E345" i="114"/>
  <c r="E347" i="114"/>
  <c r="E349" i="114"/>
  <c r="E351" i="114"/>
  <c r="E353" i="114"/>
  <c r="E355" i="114"/>
  <c r="E357" i="114"/>
  <c r="E359" i="114"/>
  <c r="E361" i="114"/>
  <c r="E324" i="114"/>
  <c r="E36" i="114"/>
  <c r="E80" i="114"/>
  <c r="E88" i="114"/>
  <c r="E96" i="114"/>
  <c r="E104" i="114"/>
  <c r="E112" i="114"/>
  <c r="E120" i="114"/>
  <c r="E121" i="114"/>
  <c r="E125" i="114"/>
  <c r="E129" i="114"/>
  <c r="E133" i="114"/>
  <c r="E137" i="114"/>
  <c r="E141" i="114"/>
  <c r="E145" i="114"/>
  <c r="E149" i="114"/>
  <c r="E153" i="114"/>
  <c r="E157" i="114"/>
  <c r="E161" i="114"/>
  <c r="E165" i="114"/>
  <c r="E169" i="114"/>
  <c r="E173" i="114"/>
  <c r="E177" i="114"/>
  <c r="E181" i="114"/>
  <c r="E185" i="114"/>
  <c r="E189" i="114"/>
  <c r="E193" i="114"/>
  <c r="E197" i="114"/>
  <c r="E201" i="114"/>
  <c r="E205" i="114"/>
  <c r="E209" i="114"/>
  <c r="E213" i="114"/>
  <c r="E217" i="114"/>
  <c r="E221" i="114"/>
  <c r="E225" i="114"/>
  <c r="E230" i="114"/>
  <c r="E234" i="114"/>
  <c r="E238" i="114"/>
  <c r="E242" i="114"/>
  <c r="E246" i="114"/>
  <c r="E250" i="114"/>
  <c r="E254" i="114"/>
  <c r="E258" i="114"/>
  <c r="E262" i="114"/>
  <c r="E266" i="114"/>
  <c r="E270" i="114"/>
  <c r="E274" i="114"/>
  <c r="E278" i="114"/>
  <c r="E282" i="114"/>
  <c r="E286" i="114"/>
  <c r="E290" i="114"/>
  <c r="E294" i="114"/>
  <c r="E298" i="114"/>
  <c r="E302" i="114"/>
  <c r="E306" i="114"/>
  <c r="E310" i="114"/>
  <c r="E314" i="114"/>
  <c r="E318" i="114"/>
  <c r="E322" i="114"/>
  <c r="E326" i="114"/>
  <c r="E330" i="114"/>
  <c r="E334" i="114"/>
  <c r="E338" i="114"/>
  <c r="E342" i="114"/>
  <c r="E346" i="114"/>
  <c r="E350" i="114"/>
  <c r="E354" i="114"/>
  <c r="E358" i="114"/>
  <c r="E362" i="114"/>
  <c r="E364" i="114"/>
  <c r="E366" i="114"/>
  <c r="E368" i="114"/>
  <c r="E370" i="114"/>
  <c r="E372" i="114"/>
  <c r="E374" i="114"/>
  <c r="E376" i="114"/>
  <c r="E378" i="114"/>
  <c r="E380" i="114"/>
  <c r="E382" i="114"/>
  <c r="E384" i="114"/>
  <c r="E386" i="114"/>
  <c r="E388" i="114"/>
  <c r="E390" i="114"/>
  <c r="E75" i="114"/>
  <c r="E84" i="114"/>
  <c r="E92" i="114"/>
  <c r="E100" i="114"/>
  <c r="E108" i="114"/>
  <c r="E116" i="114"/>
  <c r="E123" i="114"/>
  <c r="E127" i="114"/>
  <c r="E131" i="114"/>
  <c r="E135" i="114"/>
  <c r="E139" i="114"/>
  <c r="E143" i="114"/>
  <c r="E147" i="114"/>
  <c r="E151" i="114"/>
  <c r="E155" i="114"/>
  <c r="E159" i="114"/>
  <c r="E163" i="114"/>
  <c r="E167" i="114"/>
  <c r="E171" i="114"/>
  <c r="E175" i="114"/>
  <c r="E179" i="114"/>
  <c r="E183" i="114"/>
  <c r="E187" i="114"/>
  <c r="E191" i="114"/>
  <c r="E195" i="114"/>
  <c r="E199" i="114"/>
  <c r="E203" i="114"/>
  <c r="E207" i="114"/>
  <c r="E211" i="114"/>
  <c r="E215" i="114"/>
  <c r="E219" i="114"/>
  <c r="E223" i="114"/>
  <c r="E227" i="114"/>
  <c r="E228" i="114"/>
  <c r="E232" i="114"/>
  <c r="E236" i="114"/>
  <c r="E240" i="114"/>
  <c r="E244" i="114"/>
  <c r="E248" i="114"/>
  <c r="E252" i="114"/>
  <c r="E256" i="114"/>
  <c r="E260" i="114"/>
  <c r="E264" i="114"/>
  <c r="E268" i="114"/>
  <c r="E272" i="114"/>
  <c r="E276" i="114"/>
  <c r="E280" i="114"/>
  <c r="E284" i="114"/>
  <c r="E288" i="114"/>
  <c r="E292" i="114"/>
  <c r="E296" i="114"/>
  <c r="E300" i="114"/>
  <c r="E304" i="114"/>
  <c r="E308" i="114"/>
  <c r="E312" i="114"/>
  <c r="E316" i="114"/>
  <c r="E320" i="114"/>
  <c r="E328" i="114"/>
  <c r="E332" i="114"/>
  <c r="E336" i="114"/>
  <c r="E340" i="114"/>
  <c r="E344" i="114"/>
  <c r="E348" i="114"/>
  <c r="E352" i="114"/>
  <c r="E356" i="114"/>
  <c r="E360" i="114"/>
  <c r="E363" i="114"/>
  <c r="E365" i="114"/>
  <c r="E367" i="114"/>
  <c r="E369" i="114"/>
  <c r="E371" i="114"/>
  <c r="E373" i="114"/>
  <c r="E375" i="114"/>
  <c r="E377" i="114"/>
  <c r="E379" i="114"/>
  <c r="E381" i="114"/>
  <c r="E383" i="114"/>
  <c r="E385" i="114"/>
  <c r="E387" i="114"/>
  <c r="E389" i="114"/>
  <c r="E30" i="114"/>
  <c r="G6" i="114"/>
  <c r="B29" i="107"/>
  <c r="E29" i="107" s="1"/>
  <c r="B80" i="117"/>
  <c r="D80" i="117" s="1"/>
  <c r="J80" i="117" s="1"/>
  <c r="B29" i="117"/>
  <c r="D29" i="117" s="1"/>
  <c r="F6" i="240"/>
  <c r="F6" i="117"/>
  <c r="E21" i="117" s="1"/>
  <c r="F6" i="8203"/>
  <c r="G10" i="8203"/>
  <c r="F9" i="107"/>
  <c r="G8" i="107" s="1"/>
  <c r="F10" i="107"/>
  <c r="F11" i="107" s="1"/>
  <c r="J79" i="117"/>
  <c r="B22" i="240"/>
  <c r="B23" i="240" s="1"/>
  <c r="B24" i="240" s="1"/>
  <c r="Q18" i="8203"/>
  <c r="G10" i="117"/>
  <c r="F10" i="117"/>
  <c r="G7" i="117"/>
  <c r="J23" i="117"/>
  <c r="J22" i="117"/>
  <c r="Q16" i="117"/>
  <c r="G7" i="114"/>
  <c r="G10" i="114"/>
  <c r="P17" i="114"/>
  <c r="F10" i="8203"/>
  <c r="F12" i="8203" s="1"/>
  <c r="F9" i="240"/>
  <c r="D82" i="240"/>
  <c r="E82" i="240" s="1"/>
  <c r="Q17" i="114"/>
  <c r="Q17" i="240"/>
  <c r="P18" i="8203"/>
  <c r="R16" i="117"/>
  <c r="F4" i="107"/>
  <c r="B24" i="107" s="1"/>
  <c r="E24" i="107" s="1"/>
  <c r="F10" i="114"/>
  <c r="F8" i="8203"/>
  <c r="F9" i="8203" s="1"/>
  <c r="F8" i="240"/>
  <c r="G7" i="240" s="1"/>
  <c r="F21" i="117" l="1"/>
  <c r="K21" i="117" s="1"/>
  <c r="L21" i="117" s="1"/>
  <c r="E29" i="117"/>
  <c r="E22" i="240"/>
  <c r="E22" i="114"/>
  <c r="F22" i="114" s="1"/>
  <c r="J29" i="117"/>
  <c r="F29" i="117"/>
  <c r="K29" i="117" s="1"/>
  <c r="L29" i="117" s="1"/>
  <c r="B30" i="117"/>
  <c r="D30" i="117" s="1"/>
  <c r="J30" i="117" s="1"/>
  <c r="B23" i="114"/>
  <c r="B81" i="117"/>
  <c r="B82" i="117" s="1"/>
  <c r="F24" i="107"/>
  <c r="F36" i="8203"/>
  <c r="J36" i="8203" s="1"/>
  <c r="K36" i="8203" s="1"/>
  <c r="F30" i="240"/>
  <c r="G30" i="240" s="1"/>
  <c r="H30" i="240" s="1"/>
  <c r="F37" i="8203"/>
  <c r="J37" i="8203" s="1"/>
  <c r="K37" i="8203" s="1"/>
  <c r="F104" i="8203"/>
  <c r="J104" i="8203" s="1"/>
  <c r="K104" i="8203" s="1"/>
  <c r="F208" i="8203"/>
  <c r="J208" i="8203" s="1"/>
  <c r="K208" i="8203" s="1"/>
  <c r="F148" i="8203"/>
  <c r="J148" i="8203" s="1"/>
  <c r="K148" i="8203" s="1"/>
  <c r="F41" i="8203"/>
  <c r="J41" i="8203" s="1"/>
  <c r="K41" i="8203" s="1"/>
  <c r="F146" i="8203"/>
  <c r="J146" i="8203" s="1"/>
  <c r="K146" i="8203" s="1"/>
  <c r="F271" i="8203"/>
  <c r="G271" i="8203" s="1"/>
  <c r="H271" i="8203" s="1"/>
  <c r="F275" i="8203"/>
  <c r="J275" i="8203" s="1"/>
  <c r="K275" i="8203" s="1"/>
  <c r="F196" i="8203"/>
  <c r="J196" i="8203" s="1"/>
  <c r="K196" i="8203" s="1"/>
  <c r="F66" i="8203"/>
  <c r="G66" i="8203" s="1"/>
  <c r="H66" i="8203" s="1"/>
  <c r="F72" i="8203"/>
  <c r="J72" i="8203" s="1"/>
  <c r="K72" i="8203" s="1"/>
  <c r="F98" i="8203"/>
  <c r="G98" i="8203" s="1"/>
  <c r="H98" i="8203" s="1"/>
  <c r="F176" i="8203"/>
  <c r="G176" i="8203" s="1"/>
  <c r="H176" i="8203" s="1"/>
  <c r="F239" i="8203"/>
  <c r="G239" i="8203" s="1"/>
  <c r="H239" i="8203" s="1"/>
  <c r="F303" i="8203"/>
  <c r="G303" i="8203" s="1"/>
  <c r="H303" i="8203" s="1"/>
  <c r="F210" i="8203"/>
  <c r="J210" i="8203" s="1"/>
  <c r="K210" i="8203" s="1"/>
  <c r="F122" i="8203"/>
  <c r="J122" i="8203" s="1"/>
  <c r="K122" i="8203" s="1"/>
  <c r="F261" i="8203"/>
  <c r="J261" i="8203" s="1"/>
  <c r="K261" i="8203" s="1"/>
  <c r="F53" i="8203"/>
  <c r="G53" i="8203" s="1"/>
  <c r="H53" i="8203" s="1"/>
  <c r="F82" i="8203"/>
  <c r="J82" i="8203" s="1"/>
  <c r="K82" i="8203" s="1"/>
  <c r="F57" i="8203"/>
  <c r="G57" i="8203" s="1"/>
  <c r="H57" i="8203" s="1"/>
  <c r="F88" i="8203"/>
  <c r="G88" i="8203" s="1"/>
  <c r="H88" i="8203" s="1"/>
  <c r="F120" i="8203"/>
  <c r="J120" i="8203" s="1"/>
  <c r="K120" i="8203" s="1"/>
  <c r="F132" i="8203"/>
  <c r="J132" i="8203" s="1"/>
  <c r="K132" i="8203" s="1"/>
  <c r="F160" i="8203"/>
  <c r="J160" i="8203" s="1"/>
  <c r="K160" i="8203" s="1"/>
  <c r="F192" i="8203"/>
  <c r="J192" i="8203" s="1"/>
  <c r="K192" i="8203" s="1"/>
  <c r="F224" i="8203"/>
  <c r="G224" i="8203" s="1"/>
  <c r="H224" i="8203" s="1"/>
  <c r="F255" i="8203"/>
  <c r="G255" i="8203" s="1"/>
  <c r="H255" i="8203" s="1"/>
  <c r="F287" i="8203"/>
  <c r="J287" i="8203" s="1"/>
  <c r="K287" i="8203" s="1"/>
  <c r="F100" i="8203"/>
  <c r="J100" i="8203" s="1"/>
  <c r="K100" i="8203" s="1"/>
  <c r="F178" i="8203"/>
  <c r="J178" i="8203" s="1"/>
  <c r="K178" i="8203" s="1"/>
  <c r="F245" i="8203"/>
  <c r="J245" i="8203" s="1"/>
  <c r="K245" i="8203" s="1"/>
  <c r="F307" i="8203"/>
  <c r="J307" i="8203" s="1"/>
  <c r="K307" i="8203" s="1"/>
  <c r="F164" i="8203"/>
  <c r="G164" i="8203" s="1"/>
  <c r="H164" i="8203" s="1"/>
  <c r="F228" i="8203"/>
  <c r="G228" i="8203" s="1"/>
  <c r="H228" i="8203" s="1"/>
  <c r="J30" i="240"/>
  <c r="K30" i="240" s="1"/>
  <c r="G36" i="8203"/>
  <c r="H36" i="8203" s="1"/>
  <c r="J239" i="8203"/>
  <c r="K239" i="8203" s="1"/>
  <c r="F45" i="8203"/>
  <c r="F61" i="8203"/>
  <c r="F74" i="8203"/>
  <c r="F33" i="8203"/>
  <c r="F49" i="8203"/>
  <c r="F65" i="8203"/>
  <c r="F80" i="8203"/>
  <c r="F96" i="8203"/>
  <c r="F112" i="8203"/>
  <c r="F130" i="8203"/>
  <c r="F114" i="8203"/>
  <c r="F138" i="8203"/>
  <c r="F152" i="8203"/>
  <c r="F168" i="8203"/>
  <c r="F184" i="8203"/>
  <c r="F200" i="8203"/>
  <c r="F216" i="8203"/>
  <c r="F232" i="8203"/>
  <c r="F247" i="8203"/>
  <c r="F263" i="8203"/>
  <c r="F279" i="8203"/>
  <c r="F295" i="8203"/>
  <c r="F311" i="8203"/>
  <c r="F128" i="8203"/>
  <c r="F162" i="8203"/>
  <c r="F194" i="8203"/>
  <c r="F226" i="8203"/>
  <c r="F259" i="8203"/>
  <c r="F291" i="8203"/>
  <c r="F90" i="8203"/>
  <c r="F144" i="8203"/>
  <c r="F180" i="8203"/>
  <c r="F212" i="8203"/>
  <c r="F241" i="8203"/>
  <c r="F277" i="8203"/>
  <c r="F309" i="8203"/>
  <c r="F331" i="8203"/>
  <c r="F344" i="8203"/>
  <c r="F360" i="8203"/>
  <c r="F376" i="8203"/>
  <c r="F392" i="8203"/>
  <c r="F408" i="8203"/>
  <c r="F424" i="8203"/>
  <c r="F440" i="8203"/>
  <c r="F456" i="8203"/>
  <c r="F472" i="8203"/>
  <c r="F488" i="8203"/>
  <c r="F504" i="8203"/>
  <c r="F520" i="8203"/>
  <c r="F536" i="8203"/>
  <c r="F552" i="8203"/>
  <c r="F568" i="8203"/>
  <c r="F584" i="8203"/>
  <c r="F600" i="8203"/>
  <c r="F616" i="8203"/>
  <c r="F634" i="8203"/>
  <c r="F650" i="8203"/>
  <c r="F666" i="8203"/>
  <c r="F319" i="8203"/>
  <c r="F354" i="8203"/>
  <c r="F386" i="8203"/>
  <c r="F420" i="8203"/>
  <c r="F452" i="8203"/>
  <c r="F484" i="8203"/>
  <c r="F516" i="8203"/>
  <c r="F546" i="8203"/>
  <c r="F342" i="8203"/>
  <c r="F374" i="8203"/>
  <c r="F402" i="8203"/>
  <c r="F434" i="8203"/>
  <c r="F466" i="8203"/>
  <c r="F498" i="8203"/>
  <c r="F534" i="8203"/>
  <c r="F566" i="8203"/>
  <c r="F598" i="8203"/>
  <c r="F632" i="8203"/>
  <c r="F664" i="8203"/>
  <c r="F690" i="8203"/>
  <c r="F706" i="8203"/>
  <c r="F722" i="8203"/>
  <c r="F738" i="8203"/>
  <c r="F753" i="8203"/>
  <c r="F769" i="8203"/>
  <c r="F785" i="8203"/>
  <c r="F801" i="8203"/>
  <c r="F817" i="8203"/>
  <c r="F833" i="8203"/>
  <c r="F849" i="8203"/>
  <c r="F865" i="8203"/>
  <c r="F880" i="8203"/>
  <c r="F895" i="8203"/>
  <c r="F909" i="8203"/>
  <c r="F925" i="8203"/>
  <c r="F941" i="8203"/>
  <c r="F957" i="8203"/>
  <c r="F975" i="8203"/>
  <c r="F991" i="8203"/>
  <c r="F1007" i="8203"/>
  <c r="F610" i="8203"/>
  <c r="F680" i="8203"/>
  <c r="F712" i="8203"/>
  <c r="F744" i="8203"/>
  <c r="F779" i="8203"/>
  <c r="F843" i="8203"/>
  <c r="F905" i="8203"/>
  <c r="F959" i="8203"/>
  <c r="F989" i="8203"/>
  <c r="F1017" i="8203"/>
  <c r="F570" i="8203"/>
  <c r="F640" i="8203"/>
  <c r="F688" i="8203"/>
  <c r="F720" i="8203"/>
  <c r="F759" i="8203"/>
  <c r="F791" i="8203"/>
  <c r="F823" i="8203"/>
  <c r="F855" i="8203"/>
  <c r="F881" i="8203"/>
  <c r="F903" i="8203"/>
  <c r="F935" i="8203"/>
  <c r="F967" i="8203"/>
  <c r="F1019" i="8203"/>
  <c r="F31" i="8203"/>
  <c r="F795" i="8203"/>
  <c r="F851" i="8203"/>
  <c r="F921" i="8203"/>
  <c r="F993" i="8203"/>
  <c r="F1029" i="8203"/>
  <c r="F47" i="8203"/>
  <c r="F63" i="8203"/>
  <c r="F76" i="8203"/>
  <c r="F35" i="8203"/>
  <c r="F51" i="8203"/>
  <c r="F70" i="8203"/>
  <c r="F86" i="8203"/>
  <c r="F102" i="8203"/>
  <c r="F118" i="8203"/>
  <c r="F92" i="8203"/>
  <c r="F124" i="8203"/>
  <c r="F142" i="8203"/>
  <c r="F158" i="8203"/>
  <c r="F174" i="8203"/>
  <c r="F190" i="8203"/>
  <c r="F206" i="8203"/>
  <c r="F222" i="8203"/>
  <c r="F235" i="8203"/>
  <c r="F249" i="8203"/>
  <c r="F265" i="8203"/>
  <c r="F281" i="8203"/>
  <c r="F297" i="8203"/>
  <c r="F313" i="8203"/>
  <c r="F140" i="8203"/>
  <c r="F172" i="8203"/>
  <c r="F204" i="8203"/>
  <c r="F237" i="8203"/>
  <c r="F269" i="8203"/>
  <c r="F301" i="8203"/>
  <c r="F116" i="8203"/>
  <c r="F154" i="8203"/>
  <c r="F186" i="8203"/>
  <c r="F218" i="8203"/>
  <c r="F251" i="8203"/>
  <c r="F283" i="8203"/>
  <c r="F315" i="8203"/>
  <c r="F333" i="8203"/>
  <c r="F348" i="8203"/>
  <c r="F364" i="8203"/>
  <c r="F380" i="8203"/>
  <c r="F396" i="8203"/>
  <c r="F414" i="8203"/>
  <c r="F430" i="8203"/>
  <c r="F446" i="8203"/>
  <c r="F462" i="8203"/>
  <c r="F478" i="8203"/>
  <c r="F494" i="8203"/>
  <c r="F510" i="8203"/>
  <c r="F524" i="8203"/>
  <c r="F540" i="8203"/>
  <c r="F556" i="8203"/>
  <c r="F572" i="8203"/>
  <c r="F588" i="8203"/>
  <c r="F604" i="8203"/>
  <c r="F620" i="8203"/>
  <c r="F636" i="8203"/>
  <c r="F652" i="8203"/>
  <c r="F668" i="8203"/>
  <c r="F329" i="8203"/>
  <c r="F362" i="8203"/>
  <c r="F394" i="8203"/>
  <c r="F426" i="8203"/>
  <c r="F458" i="8203"/>
  <c r="F490" i="8203"/>
  <c r="F522" i="8203"/>
  <c r="F321" i="8203"/>
  <c r="F350" i="8203"/>
  <c r="F382" i="8203"/>
  <c r="F412" i="8203"/>
  <c r="F444" i="8203"/>
  <c r="F476" i="8203"/>
  <c r="F508" i="8203"/>
  <c r="F542" i="8203"/>
  <c r="F574" i="8203"/>
  <c r="F606" i="8203"/>
  <c r="F638" i="8203"/>
  <c r="F670" i="8203"/>
  <c r="F692" i="8203"/>
  <c r="F708" i="8203"/>
  <c r="F724" i="8203"/>
  <c r="F740" i="8203"/>
  <c r="F757" i="8203"/>
  <c r="F773" i="8203"/>
  <c r="F789" i="8203"/>
  <c r="F805" i="8203"/>
  <c r="F821" i="8203"/>
  <c r="F837" i="8203"/>
  <c r="F853" i="8203"/>
  <c r="F869" i="8203"/>
  <c r="F883" i="8203"/>
  <c r="F898" i="8203"/>
  <c r="F915" i="8203"/>
  <c r="F931" i="8203"/>
  <c r="F947" i="8203"/>
  <c r="F963" i="8203"/>
  <c r="F979" i="8203"/>
  <c r="F995" i="8203"/>
  <c r="F562" i="8203"/>
  <c r="F624" i="8203"/>
  <c r="F686" i="8203"/>
  <c r="F718" i="8203"/>
  <c r="F750" i="8203"/>
  <c r="F787" i="8203"/>
  <c r="F859" i="8203"/>
  <c r="F927" i="8203"/>
  <c r="F973" i="8203"/>
  <c r="F997" i="8203"/>
  <c r="F1021" i="8203"/>
  <c r="F586" i="8203"/>
  <c r="F646" i="8203"/>
  <c r="F694" i="8203"/>
  <c r="F726" i="8203"/>
  <c r="F767" i="8203"/>
  <c r="F799" i="8203"/>
  <c r="F831" i="8203"/>
  <c r="F863" i="8203"/>
  <c r="F889" i="8203"/>
  <c r="F913" i="8203"/>
  <c r="F945" i="8203"/>
  <c r="F971" i="8203"/>
  <c r="F1023" i="8203"/>
  <c r="F755" i="8203"/>
  <c r="F835" i="8203"/>
  <c r="F911" i="8203"/>
  <c r="F981" i="8203"/>
  <c r="F1014" i="8203"/>
  <c r="F1020" i="8203"/>
  <c r="F1010" i="8203"/>
  <c r="F1004" i="8203"/>
  <c r="F996" i="8203"/>
  <c r="F988" i="8203"/>
  <c r="F980" i="8203"/>
  <c r="F972" i="8203"/>
  <c r="F958" i="8203"/>
  <c r="F936" i="8203"/>
  <c r="F920" i="8203"/>
  <c r="F892" i="8203"/>
  <c r="F874" i="8203"/>
  <c r="F858" i="8203"/>
  <c r="F842" i="8203"/>
  <c r="F818" i="8203"/>
  <c r="F802" i="8203"/>
  <c r="F786" i="8203"/>
  <c r="F770" i="8203"/>
  <c r="F754" i="8203"/>
  <c r="F743" i="8203"/>
  <c r="F727" i="8203"/>
  <c r="F711" i="8203"/>
  <c r="F695" i="8203"/>
  <c r="F1026" i="8203"/>
  <c r="F1018" i="8203"/>
  <c r="F966" i="8203"/>
  <c r="F950" i="8203"/>
  <c r="F934" i="8203"/>
  <c r="F918" i="8203"/>
  <c r="F902" i="8203"/>
  <c r="F888" i="8203"/>
  <c r="F870" i="8203"/>
  <c r="F854" i="8203"/>
  <c r="F838" i="8203"/>
  <c r="F822" i="8203"/>
  <c r="F806" i="8203"/>
  <c r="F790" i="8203"/>
  <c r="F774" i="8203"/>
  <c r="F758" i="8203"/>
  <c r="F741" i="8203"/>
  <c r="F725" i="8203"/>
  <c r="F709" i="8203"/>
  <c r="F693" i="8203"/>
  <c r="F677" i="8203"/>
  <c r="F645" i="8203"/>
  <c r="F617" i="8203"/>
  <c r="F585" i="8203"/>
  <c r="F553" i="8203"/>
  <c r="F952" i="8203"/>
  <c r="F834" i="8203"/>
  <c r="F679" i="8203"/>
  <c r="F655" i="8203"/>
  <c r="F623" i="8203"/>
  <c r="F593" i="8203"/>
  <c r="F561" i="8203"/>
  <c r="F1002" i="8203"/>
  <c r="F994" i="8203"/>
  <c r="F986" i="8203"/>
  <c r="F978" i="8203"/>
  <c r="F964" i="8203"/>
  <c r="F956" i="8203"/>
  <c r="F948" i="8203"/>
  <c r="F940" i="8203"/>
  <c r="F932" i="8203"/>
  <c r="F924" i="8203"/>
  <c r="F916" i="8203"/>
  <c r="F908" i="8203"/>
  <c r="F900" i="8203"/>
  <c r="F890" i="8203"/>
  <c r="F882" i="8203"/>
  <c r="F872" i="8203"/>
  <c r="F864" i="8203"/>
  <c r="F856" i="8203"/>
  <c r="F848" i="8203"/>
  <c r="F840" i="8203"/>
  <c r="F832" i="8203"/>
  <c r="F824" i="8203"/>
  <c r="F816" i="8203"/>
  <c r="F808" i="8203"/>
  <c r="F800" i="8203"/>
  <c r="F792" i="8203"/>
  <c r="F784" i="8203"/>
  <c r="F776" i="8203"/>
  <c r="F768" i="8203"/>
  <c r="F760" i="8203"/>
  <c r="F752" i="8203"/>
  <c r="F745" i="8203"/>
  <c r="F737" i="8203"/>
  <c r="F729" i="8203"/>
  <c r="F721" i="8203"/>
  <c r="F713" i="8203"/>
  <c r="F705" i="8203"/>
  <c r="F697" i="8203"/>
  <c r="F689" i="8203"/>
  <c r="F681" i="8203"/>
  <c r="F663" i="8203"/>
  <c r="F647" i="8203"/>
  <c r="F631" i="8203"/>
  <c r="F613" i="8203"/>
  <c r="F597" i="8203"/>
  <c r="F581" i="8203"/>
  <c r="F565" i="8203"/>
  <c r="F549" i="8203"/>
  <c r="F533" i="8203"/>
  <c r="F513" i="8203"/>
  <c r="F497" i="8203"/>
  <c r="F481" i="8203"/>
  <c r="F465" i="8203"/>
  <c r="F449" i="8203"/>
  <c r="F433" i="8203"/>
  <c r="F417" i="8203"/>
  <c r="F401" i="8203"/>
  <c r="F389" i="8203"/>
  <c r="F373" i="8203"/>
  <c r="F357" i="8203"/>
  <c r="F336" i="8203"/>
  <c r="F320" i="8203"/>
  <c r="F537" i="8203"/>
  <c r="F521" i="8203"/>
  <c r="F505" i="8203"/>
  <c r="F489" i="8203"/>
  <c r="F473" i="8203"/>
  <c r="F457" i="8203"/>
  <c r="F441" i="8203"/>
  <c r="F425" i="8203"/>
  <c r="F409" i="8203"/>
  <c r="F393" i="8203"/>
  <c r="F377" i="8203"/>
  <c r="F361" i="8203"/>
  <c r="F345" i="8203"/>
  <c r="F328" i="8203"/>
  <c r="F673" i="8203"/>
  <c r="F665" i="8203"/>
  <c r="F657" i="8203"/>
  <c r="F649" i="8203"/>
  <c r="F641" i="8203"/>
  <c r="F633" i="8203"/>
  <c r="F625" i="8203"/>
  <c r="F615" i="8203"/>
  <c r="F607" i="8203"/>
  <c r="F599" i="8203"/>
  <c r="F591" i="8203"/>
  <c r="F583" i="8203"/>
  <c r="F575" i="8203"/>
  <c r="F567" i="8203"/>
  <c r="F559" i="8203"/>
  <c r="F551" i="8203"/>
  <c r="F543" i="8203"/>
  <c r="F535" i="8203"/>
  <c r="F527" i="8203"/>
  <c r="F519" i="8203"/>
  <c r="F511" i="8203"/>
  <c r="F503" i="8203"/>
  <c r="F495" i="8203"/>
  <c r="F487" i="8203"/>
  <c r="F479" i="8203"/>
  <c r="F471" i="8203"/>
  <c r="F463" i="8203"/>
  <c r="F455" i="8203"/>
  <c r="F447" i="8203"/>
  <c r="F439" i="8203"/>
  <c r="F431" i="8203"/>
  <c r="F423" i="8203"/>
  <c r="F415" i="8203"/>
  <c r="F407" i="8203"/>
  <c r="F399" i="8203"/>
  <c r="F391" i="8203"/>
  <c r="F383" i="8203"/>
  <c r="F375" i="8203"/>
  <c r="F367" i="8203"/>
  <c r="F359" i="8203"/>
  <c r="F351" i="8203"/>
  <c r="F343" i="8203"/>
  <c r="F338" i="8203"/>
  <c r="F330" i="8203"/>
  <c r="F322" i="8203"/>
  <c r="F308" i="8203"/>
  <c r="F292" i="8203"/>
  <c r="F276" i="8203"/>
  <c r="F260" i="8203"/>
  <c r="F240" i="8203"/>
  <c r="F227" i="8203"/>
  <c r="F211" i="8203"/>
  <c r="F195" i="8203"/>
  <c r="F179" i="8203"/>
  <c r="F163" i="8203"/>
  <c r="F143" i="8203"/>
  <c r="F121" i="8203"/>
  <c r="F89" i="8203"/>
  <c r="F316" i="8203"/>
  <c r="F300" i="8203"/>
  <c r="F284" i="8203"/>
  <c r="F268" i="8203"/>
  <c r="F252" i="8203"/>
  <c r="F236" i="8203"/>
  <c r="F219" i="8203"/>
  <c r="F203" i="8203"/>
  <c r="F187" i="8203"/>
  <c r="F171" i="8203"/>
  <c r="F155" i="8203"/>
  <c r="F139" i="8203"/>
  <c r="F105" i="8203"/>
  <c r="F312" i="8203"/>
  <c r="F304" i="8203"/>
  <c r="F296" i="8203"/>
  <c r="F288" i="8203"/>
  <c r="F280" i="8203"/>
  <c r="F272" i="8203"/>
  <c r="F264" i="8203"/>
  <c r="F256" i="8203"/>
  <c r="F248" i="8203"/>
  <c r="F242" i="8203"/>
  <c r="F231" i="8203"/>
  <c r="F223" i="8203"/>
  <c r="F215" i="8203"/>
  <c r="F207" i="8203"/>
  <c r="F199" i="8203"/>
  <c r="F191" i="8203"/>
  <c r="F183" i="8203"/>
  <c r="F175" i="8203"/>
  <c r="F167" i="8203"/>
  <c r="F159" i="8203"/>
  <c r="F151" i="8203"/>
  <c r="F145" i="8203"/>
  <c r="F137" i="8203"/>
  <c r="F123" i="8203"/>
  <c r="F107" i="8203"/>
  <c r="F91" i="8203"/>
  <c r="F129" i="8203"/>
  <c r="F119" i="8203"/>
  <c r="F111" i="8203"/>
  <c r="F103" i="8203"/>
  <c r="F95" i="8203"/>
  <c r="F87" i="8203"/>
  <c r="F79" i="8203"/>
  <c r="F71" i="8203"/>
  <c r="F64" i="8203"/>
  <c r="F56" i="8203"/>
  <c r="F48" i="8203"/>
  <c r="F40" i="8203"/>
  <c r="F32" i="8203"/>
  <c r="F81" i="8203"/>
  <c r="F73" i="8203"/>
  <c r="F62" i="8203"/>
  <c r="F54" i="8203"/>
  <c r="F46" i="8203"/>
  <c r="F38" i="8203"/>
  <c r="F31" i="240"/>
  <c r="F80" i="240"/>
  <c r="G37" i="8203"/>
  <c r="H37" i="8203" s="1"/>
  <c r="J66" i="8203"/>
  <c r="K66" i="8203" s="1"/>
  <c r="G41" i="8203"/>
  <c r="H41" i="8203" s="1"/>
  <c r="J98" i="8203"/>
  <c r="K98" i="8203" s="1"/>
  <c r="J224" i="8203"/>
  <c r="K224" i="8203" s="1"/>
  <c r="J255" i="8203"/>
  <c r="K255" i="8203" s="1"/>
  <c r="G287" i="8203"/>
  <c r="H287" i="8203" s="1"/>
  <c r="G100" i="8203"/>
  <c r="H100" i="8203" s="1"/>
  <c r="G178" i="8203"/>
  <c r="H178" i="8203" s="1"/>
  <c r="G245" i="8203"/>
  <c r="H245" i="8203" s="1"/>
  <c r="G307" i="8203"/>
  <c r="H307" i="8203" s="1"/>
  <c r="F293" i="8203"/>
  <c r="F323" i="8203"/>
  <c r="F339" i="8203"/>
  <c r="F352" i="8203"/>
  <c r="F368" i="8203"/>
  <c r="F384" i="8203"/>
  <c r="F400" i="8203"/>
  <c r="F416" i="8203"/>
  <c r="F432" i="8203"/>
  <c r="F448" i="8203"/>
  <c r="F464" i="8203"/>
  <c r="F480" i="8203"/>
  <c r="F496" i="8203"/>
  <c r="F512" i="8203"/>
  <c r="F528" i="8203"/>
  <c r="F544" i="8203"/>
  <c r="F560" i="8203"/>
  <c r="F576" i="8203"/>
  <c r="F592" i="8203"/>
  <c r="F608" i="8203"/>
  <c r="F626" i="8203"/>
  <c r="F642" i="8203"/>
  <c r="F658" i="8203"/>
  <c r="F674" i="8203"/>
  <c r="F335" i="8203"/>
  <c r="F370" i="8203"/>
  <c r="F404" i="8203"/>
  <c r="F436" i="8203"/>
  <c r="F468" i="8203"/>
  <c r="F500" i="8203"/>
  <c r="F530" i="8203"/>
  <c r="F327" i="8203"/>
  <c r="F358" i="8203"/>
  <c r="F390" i="8203"/>
  <c r="F418" i="8203"/>
  <c r="F450" i="8203"/>
  <c r="F482" i="8203"/>
  <c r="F514" i="8203"/>
  <c r="F550" i="8203"/>
  <c r="F582" i="8203"/>
  <c r="F614" i="8203"/>
  <c r="F648" i="8203"/>
  <c r="F682" i="8203"/>
  <c r="F698" i="8203"/>
  <c r="F714" i="8203"/>
  <c r="F730" i="8203"/>
  <c r="F746" i="8203"/>
  <c r="F761" i="8203"/>
  <c r="F777" i="8203"/>
  <c r="F793" i="8203"/>
  <c r="F809" i="8203"/>
  <c r="F825" i="8203"/>
  <c r="F841" i="8203"/>
  <c r="F857" i="8203"/>
  <c r="F873" i="8203"/>
  <c r="F887" i="8203"/>
  <c r="F901" i="8203"/>
  <c r="F917" i="8203"/>
  <c r="F933" i="8203"/>
  <c r="F949" i="8203"/>
  <c r="F965" i="8203"/>
  <c r="F983" i="8203"/>
  <c r="F999" i="8203"/>
  <c r="F578" i="8203"/>
  <c r="F630" i="8203"/>
  <c r="F696" i="8203"/>
  <c r="F728" i="8203"/>
  <c r="F763" i="8203"/>
  <c r="F803" i="8203"/>
  <c r="F867" i="8203"/>
  <c r="F937" i="8203"/>
  <c r="F977" i="8203"/>
  <c r="F1005" i="8203"/>
  <c r="F1025" i="8203"/>
  <c r="F602" i="8203"/>
  <c r="F672" i="8203"/>
  <c r="F704" i="8203"/>
  <c r="F736" i="8203"/>
  <c r="F775" i="8203"/>
  <c r="F807" i="8203"/>
  <c r="F839" i="8203"/>
  <c r="F871" i="8203"/>
  <c r="F897" i="8203"/>
  <c r="F919" i="8203"/>
  <c r="F951" i="8203"/>
  <c r="F1013" i="8203"/>
  <c r="F1027" i="8203"/>
  <c r="F662" i="8203"/>
  <c r="F827" i="8203"/>
  <c r="F893" i="8203"/>
  <c r="F969" i="8203"/>
  <c r="F1009" i="8203"/>
  <c r="F39" i="8203"/>
  <c r="F55" i="8203"/>
  <c r="F68" i="8203"/>
  <c r="F84" i="8203"/>
  <c r="F43" i="8203"/>
  <c r="F59" i="8203"/>
  <c r="F78" i="8203"/>
  <c r="F94" i="8203"/>
  <c r="F110" i="8203"/>
  <c r="F126" i="8203"/>
  <c r="F108" i="8203"/>
  <c r="F134" i="8203"/>
  <c r="F150" i="8203"/>
  <c r="F166" i="8203"/>
  <c r="F182" i="8203"/>
  <c r="F198" i="8203"/>
  <c r="F214" i="8203"/>
  <c r="F230" i="8203"/>
  <c r="F243" i="8203"/>
  <c r="F257" i="8203"/>
  <c r="F273" i="8203"/>
  <c r="F289" i="8203"/>
  <c r="F305" i="8203"/>
  <c r="F106" i="8203"/>
  <c r="F156" i="8203"/>
  <c r="F188" i="8203"/>
  <c r="F220" i="8203"/>
  <c r="F253" i="8203"/>
  <c r="F285" i="8203"/>
  <c r="F317" i="8203"/>
  <c r="F136" i="8203"/>
  <c r="F170" i="8203"/>
  <c r="F202" i="8203"/>
  <c r="F234" i="8203"/>
  <c r="F267" i="8203"/>
  <c r="F299" i="8203"/>
  <c r="F325" i="8203"/>
  <c r="F341" i="8203"/>
  <c r="F356" i="8203"/>
  <c r="F372" i="8203"/>
  <c r="F388" i="8203"/>
  <c r="F406" i="8203"/>
  <c r="F422" i="8203"/>
  <c r="F438" i="8203"/>
  <c r="F454" i="8203"/>
  <c r="F470" i="8203"/>
  <c r="F486" i="8203"/>
  <c r="F502" i="8203"/>
  <c r="F518" i="8203"/>
  <c r="F532" i="8203"/>
  <c r="F548" i="8203"/>
  <c r="F564" i="8203"/>
  <c r="F580" i="8203"/>
  <c r="F596" i="8203"/>
  <c r="F612" i="8203"/>
  <c r="F628" i="8203"/>
  <c r="F644" i="8203"/>
  <c r="F660" i="8203"/>
  <c r="F676" i="8203"/>
  <c r="F346" i="8203"/>
  <c r="F378" i="8203"/>
  <c r="F410" i="8203"/>
  <c r="F442" i="8203"/>
  <c r="F474" i="8203"/>
  <c r="F506" i="8203"/>
  <c r="F538" i="8203"/>
  <c r="F337" i="8203"/>
  <c r="F366" i="8203"/>
  <c r="F398" i="8203"/>
  <c r="F428" i="8203"/>
  <c r="F460" i="8203"/>
  <c r="F492" i="8203"/>
  <c r="F526" i="8203"/>
  <c r="F558" i="8203"/>
  <c r="F590" i="8203"/>
  <c r="F622" i="8203"/>
  <c r="F654" i="8203"/>
  <c r="F684" i="8203"/>
  <c r="F700" i="8203"/>
  <c r="F716" i="8203"/>
  <c r="F732" i="8203"/>
  <c r="F748" i="8203"/>
  <c r="F765" i="8203"/>
  <c r="F781" i="8203"/>
  <c r="F797" i="8203"/>
  <c r="F813" i="8203"/>
  <c r="F829" i="8203"/>
  <c r="F845" i="8203"/>
  <c r="F861" i="8203"/>
  <c r="F877" i="8203"/>
  <c r="F891" i="8203"/>
  <c r="F907" i="8203"/>
  <c r="F923" i="8203"/>
  <c r="F939" i="8203"/>
  <c r="F955" i="8203"/>
  <c r="F970" i="8203"/>
  <c r="F987" i="8203"/>
  <c r="F1003" i="8203"/>
  <c r="F594" i="8203"/>
  <c r="F656" i="8203"/>
  <c r="F702" i="8203"/>
  <c r="F734" i="8203"/>
  <c r="F771" i="8203"/>
  <c r="F811" i="8203"/>
  <c r="F885" i="8203"/>
  <c r="F943" i="8203"/>
  <c r="F985" i="8203"/>
  <c r="F1011" i="8203"/>
  <c r="F554" i="8203"/>
  <c r="F618" i="8203"/>
  <c r="F678" i="8203"/>
  <c r="F710" i="8203"/>
  <c r="F742" i="8203"/>
  <c r="F783" i="8203"/>
  <c r="F815" i="8203"/>
  <c r="F847" i="8203"/>
  <c r="F879" i="8203"/>
  <c r="F899" i="8203"/>
  <c r="F929" i="8203"/>
  <c r="F961" i="8203"/>
  <c r="F1015" i="8203"/>
  <c r="F1031" i="8203"/>
  <c r="F819" i="8203"/>
  <c r="F875" i="8203"/>
  <c r="F953" i="8203"/>
  <c r="F1001" i="8203"/>
  <c r="F1024" i="8203"/>
  <c r="F1016" i="8203"/>
  <c r="F1008" i="8203"/>
  <c r="F1000" i="8203"/>
  <c r="F992" i="8203"/>
  <c r="F984" i="8203"/>
  <c r="F976" i="8203"/>
  <c r="F968" i="8203"/>
  <c r="F942" i="8203"/>
  <c r="F926" i="8203"/>
  <c r="F904" i="8203"/>
  <c r="F884" i="8203"/>
  <c r="F866" i="8203"/>
  <c r="F850" i="8203"/>
  <c r="F826" i="8203"/>
  <c r="F810" i="8203"/>
  <c r="F794" i="8203"/>
  <c r="F778" i="8203"/>
  <c r="F762" i="8203"/>
  <c r="F749" i="8203"/>
  <c r="F733" i="8203"/>
  <c r="F717" i="8203"/>
  <c r="F701" i="8203"/>
  <c r="F1030" i="8203"/>
  <c r="F1022" i="8203"/>
  <c r="F1012" i="8203"/>
  <c r="F960" i="8203"/>
  <c r="F944" i="8203"/>
  <c r="F928" i="8203"/>
  <c r="F912" i="8203"/>
  <c r="F896" i="8203"/>
  <c r="F878" i="8203"/>
  <c r="F862" i="8203"/>
  <c r="F846" i="8203"/>
  <c r="F830" i="8203"/>
  <c r="F814" i="8203"/>
  <c r="F798" i="8203"/>
  <c r="F782" i="8203"/>
  <c r="F766" i="8203"/>
  <c r="F751" i="8203"/>
  <c r="F735" i="8203"/>
  <c r="F719" i="8203"/>
  <c r="F703" i="8203"/>
  <c r="F687" i="8203"/>
  <c r="F671" i="8203"/>
  <c r="F639" i="8203"/>
  <c r="F601" i="8203"/>
  <c r="F569" i="8203"/>
  <c r="F1028" i="8203"/>
  <c r="F910" i="8203"/>
  <c r="F685" i="8203"/>
  <c r="F661" i="8203"/>
  <c r="F629" i="8203"/>
  <c r="F609" i="8203"/>
  <c r="F577" i="8203"/>
  <c r="F1006" i="8203"/>
  <c r="F998" i="8203"/>
  <c r="F990" i="8203"/>
  <c r="F982" i="8203"/>
  <c r="F974" i="8203"/>
  <c r="F962" i="8203"/>
  <c r="F954" i="8203"/>
  <c r="F946" i="8203"/>
  <c r="F938" i="8203"/>
  <c r="F930" i="8203"/>
  <c r="F922" i="8203"/>
  <c r="F914" i="8203"/>
  <c r="F906" i="8203"/>
  <c r="F894" i="8203"/>
  <c r="F886" i="8203"/>
  <c r="F876" i="8203"/>
  <c r="F868" i="8203"/>
  <c r="F860" i="8203"/>
  <c r="F852" i="8203"/>
  <c r="F844" i="8203"/>
  <c r="F836" i="8203"/>
  <c r="F828" i="8203"/>
  <c r="F820" i="8203"/>
  <c r="F812" i="8203"/>
  <c r="F804" i="8203"/>
  <c r="F796" i="8203"/>
  <c r="F788" i="8203"/>
  <c r="F780" i="8203"/>
  <c r="F772" i="8203"/>
  <c r="F764" i="8203"/>
  <c r="F756" i="8203"/>
  <c r="F747" i="8203"/>
  <c r="F739" i="8203"/>
  <c r="F731" i="8203"/>
  <c r="F723" i="8203"/>
  <c r="F715" i="8203"/>
  <c r="F707" i="8203"/>
  <c r="F699" i="8203"/>
  <c r="F691" i="8203"/>
  <c r="F683" i="8203"/>
  <c r="F669" i="8203"/>
  <c r="F653" i="8203"/>
  <c r="F637" i="8203"/>
  <c r="F621" i="8203"/>
  <c r="F605" i="8203"/>
  <c r="F589" i="8203"/>
  <c r="F573" i="8203"/>
  <c r="F557" i="8203"/>
  <c r="F541" i="8203"/>
  <c r="F525" i="8203"/>
  <c r="F507" i="8203"/>
  <c r="F491" i="8203"/>
  <c r="F475" i="8203"/>
  <c r="F459" i="8203"/>
  <c r="F443" i="8203"/>
  <c r="F427" i="8203"/>
  <c r="F411" i="8203"/>
  <c r="F397" i="8203"/>
  <c r="F381" i="8203"/>
  <c r="F365" i="8203"/>
  <c r="F349" i="8203"/>
  <c r="F326" i="8203"/>
  <c r="F545" i="8203"/>
  <c r="F529" i="8203"/>
  <c r="F515" i="8203"/>
  <c r="F499" i="8203"/>
  <c r="F483" i="8203"/>
  <c r="F467" i="8203"/>
  <c r="F451" i="8203"/>
  <c r="F435" i="8203"/>
  <c r="F419" i="8203"/>
  <c r="F403" i="8203"/>
  <c r="F385" i="8203"/>
  <c r="F369" i="8203"/>
  <c r="F353" i="8203"/>
  <c r="F334" i="8203"/>
  <c r="F675" i="8203"/>
  <c r="F667" i="8203"/>
  <c r="F659" i="8203"/>
  <c r="F651" i="8203"/>
  <c r="F643" i="8203"/>
  <c r="F635" i="8203"/>
  <c r="F627" i="8203"/>
  <c r="F619" i="8203"/>
  <c r="F611" i="8203"/>
  <c r="F603" i="8203"/>
  <c r="F595" i="8203"/>
  <c r="F587" i="8203"/>
  <c r="F579" i="8203"/>
  <c r="F571" i="8203"/>
  <c r="F563" i="8203"/>
  <c r="F555" i="8203"/>
  <c r="F547" i="8203"/>
  <c r="F539" i="8203"/>
  <c r="F531" i="8203"/>
  <c r="F523" i="8203"/>
  <c r="F517" i="8203"/>
  <c r="F509" i="8203"/>
  <c r="F501" i="8203"/>
  <c r="F493" i="8203"/>
  <c r="F485" i="8203"/>
  <c r="F477" i="8203"/>
  <c r="F469" i="8203"/>
  <c r="F461" i="8203"/>
  <c r="F453" i="8203"/>
  <c r="F445" i="8203"/>
  <c r="F437" i="8203"/>
  <c r="F429" i="8203"/>
  <c r="F421" i="8203"/>
  <c r="F413" i="8203"/>
  <c r="F405" i="8203"/>
  <c r="F395" i="8203"/>
  <c r="F387" i="8203"/>
  <c r="F379" i="8203"/>
  <c r="F371" i="8203"/>
  <c r="F363" i="8203"/>
  <c r="F355" i="8203"/>
  <c r="F347" i="8203"/>
  <c r="F340" i="8203"/>
  <c r="F332" i="8203"/>
  <c r="F324" i="8203"/>
  <c r="F314" i="8203"/>
  <c r="F298" i="8203"/>
  <c r="F282" i="8203"/>
  <c r="F266" i="8203"/>
  <c r="F250" i="8203"/>
  <c r="F233" i="8203"/>
  <c r="F217" i="8203"/>
  <c r="F201" i="8203"/>
  <c r="F185" i="8203"/>
  <c r="F169" i="8203"/>
  <c r="F153" i="8203"/>
  <c r="F135" i="8203"/>
  <c r="F115" i="8203"/>
  <c r="F318" i="8203"/>
  <c r="F306" i="8203"/>
  <c r="F290" i="8203"/>
  <c r="F274" i="8203"/>
  <c r="F258" i="8203"/>
  <c r="F244" i="8203"/>
  <c r="F225" i="8203"/>
  <c r="F209" i="8203"/>
  <c r="F193" i="8203"/>
  <c r="F177" i="8203"/>
  <c r="F161" i="8203"/>
  <c r="F147" i="8203"/>
  <c r="F127" i="8203"/>
  <c r="F99" i="8203"/>
  <c r="F310" i="8203"/>
  <c r="F302" i="8203"/>
  <c r="F294" i="8203"/>
  <c r="F286" i="8203"/>
  <c r="F278" i="8203"/>
  <c r="F270" i="8203"/>
  <c r="F262" i="8203"/>
  <c r="F254" i="8203"/>
  <c r="F246" i="8203"/>
  <c r="F238" i="8203"/>
  <c r="F229" i="8203"/>
  <c r="F221" i="8203"/>
  <c r="F213" i="8203"/>
  <c r="F205" i="8203"/>
  <c r="F197" i="8203"/>
  <c r="F189" i="8203"/>
  <c r="F181" i="8203"/>
  <c r="F173" i="8203"/>
  <c r="F165" i="8203"/>
  <c r="F157" i="8203"/>
  <c r="F149" i="8203"/>
  <c r="F141" i="8203"/>
  <c r="F131" i="8203"/>
  <c r="F113" i="8203"/>
  <c r="F97" i="8203"/>
  <c r="F133" i="8203"/>
  <c r="F125" i="8203"/>
  <c r="F117" i="8203"/>
  <c r="F109" i="8203"/>
  <c r="F101" i="8203"/>
  <c r="F93" i="8203"/>
  <c r="F85" i="8203"/>
  <c r="F77" i="8203"/>
  <c r="F69" i="8203"/>
  <c r="F58" i="8203"/>
  <c r="F50" i="8203"/>
  <c r="F42" i="8203"/>
  <c r="F34" i="8203"/>
  <c r="F83" i="8203"/>
  <c r="F75" i="8203"/>
  <c r="F67" i="8203"/>
  <c r="F60" i="8203"/>
  <c r="F52" i="8203"/>
  <c r="F44" i="8203"/>
  <c r="B24" i="8203"/>
  <c r="F23" i="8203"/>
  <c r="D22" i="240"/>
  <c r="F30" i="114"/>
  <c r="F387" i="114"/>
  <c r="F383" i="114"/>
  <c r="F379" i="114"/>
  <c r="F375" i="114"/>
  <c r="F371" i="114"/>
  <c r="F367" i="114"/>
  <c r="F363" i="114"/>
  <c r="F356" i="114"/>
  <c r="F348" i="114"/>
  <c r="F340" i="114"/>
  <c r="F332" i="114"/>
  <c r="F320" i="114"/>
  <c r="F312" i="114"/>
  <c r="F304" i="114"/>
  <c r="F296" i="114"/>
  <c r="F288" i="114"/>
  <c r="F280" i="114"/>
  <c r="F272" i="114"/>
  <c r="F264" i="114"/>
  <c r="F256" i="114"/>
  <c r="F248" i="114"/>
  <c r="F240" i="114"/>
  <c r="F232" i="114"/>
  <c r="F227" i="114"/>
  <c r="F219" i="114"/>
  <c r="F211" i="114"/>
  <c r="F203" i="114"/>
  <c r="F195" i="114"/>
  <c r="F187" i="114"/>
  <c r="F179" i="114"/>
  <c r="F171" i="114"/>
  <c r="F163" i="114"/>
  <c r="F155" i="114"/>
  <c r="F147" i="114"/>
  <c r="F139" i="114"/>
  <c r="F131" i="114"/>
  <c r="F123" i="114"/>
  <c r="F108" i="114"/>
  <c r="F92" i="114"/>
  <c r="F75" i="114"/>
  <c r="F390" i="114"/>
  <c r="F386" i="114"/>
  <c r="F382" i="114"/>
  <c r="F378" i="114"/>
  <c r="F374" i="114"/>
  <c r="F370" i="114"/>
  <c r="F366" i="114"/>
  <c r="F362" i="114"/>
  <c r="F354" i="114"/>
  <c r="F346" i="114"/>
  <c r="F338" i="114"/>
  <c r="F330" i="114"/>
  <c r="F322" i="114"/>
  <c r="F314" i="114"/>
  <c r="F306" i="114"/>
  <c r="F298" i="114"/>
  <c r="F290" i="114"/>
  <c r="F282" i="114"/>
  <c r="F274" i="114"/>
  <c r="F266" i="114"/>
  <c r="F258" i="114"/>
  <c r="F250" i="114"/>
  <c r="F242" i="114"/>
  <c r="F234" i="114"/>
  <c r="F225" i="114"/>
  <c r="F217" i="114"/>
  <c r="F209" i="114"/>
  <c r="F201" i="114"/>
  <c r="F193" i="114"/>
  <c r="F185" i="114"/>
  <c r="F177" i="114"/>
  <c r="F169" i="114"/>
  <c r="F161" i="114"/>
  <c r="F153" i="114"/>
  <c r="F145" i="114"/>
  <c r="F137" i="114"/>
  <c r="F129" i="114"/>
  <c r="F121" i="114"/>
  <c r="F112" i="114"/>
  <c r="F96" i="114"/>
  <c r="F80" i="114"/>
  <c r="F324" i="114"/>
  <c r="F359" i="114"/>
  <c r="F355" i="114"/>
  <c r="F351" i="114"/>
  <c r="F347" i="114"/>
  <c r="F343" i="114"/>
  <c r="F339" i="114"/>
  <c r="F335" i="114"/>
  <c r="F331" i="114"/>
  <c r="F327" i="114"/>
  <c r="F323" i="114"/>
  <c r="F319" i="114"/>
  <c r="F315" i="114"/>
  <c r="F311" i="114"/>
  <c r="F307" i="114"/>
  <c r="F303" i="114"/>
  <c r="F299" i="114"/>
  <c r="F295" i="114"/>
  <c r="F291" i="114"/>
  <c r="F287" i="114"/>
  <c r="F283" i="114"/>
  <c r="F279" i="114"/>
  <c r="F275" i="114"/>
  <c r="F271" i="114"/>
  <c r="F267" i="114"/>
  <c r="F263" i="114"/>
  <c r="F259" i="114"/>
  <c r="F255" i="114"/>
  <c r="F251" i="114"/>
  <c r="F247" i="114"/>
  <c r="F243" i="114"/>
  <c r="F239" i="114"/>
  <c r="F235" i="114"/>
  <c r="F231" i="114"/>
  <c r="F226" i="114"/>
  <c r="F222" i="114"/>
  <c r="F218" i="114"/>
  <c r="F214" i="114"/>
  <c r="F210" i="114"/>
  <c r="F206" i="114"/>
  <c r="F202" i="114"/>
  <c r="F198" i="114"/>
  <c r="F194" i="114"/>
  <c r="F190" i="114"/>
  <c r="F186" i="114"/>
  <c r="F182" i="114"/>
  <c r="F178" i="114"/>
  <c r="F174" i="114"/>
  <c r="F170" i="114"/>
  <c r="F166" i="114"/>
  <c r="F162" i="114"/>
  <c r="F158" i="114"/>
  <c r="F154" i="114"/>
  <c r="F150" i="114"/>
  <c r="F146" i="114"/>
  <c r="F142" i="114"/>
  <c r="F138" i="114"/>
  <c r="F134" i="114"/>
  <c r="F130" i="114"/>
  <c r="F126" i="114"/>
  <c r="F122" i="114"/>
  <c r="F114" i="114"/>
  <c r="F106" i="114"/>
  <c r="F98" i="114"/>
  <c r="F90" i="114"/>
  <c r="F82" i="114"/>
  <c r="F77" i="114"/>
  <c r="F119" i="114"/>
  <c r="F115" i="114"/>
  <c r="F111" i="114"/>
  <c r="F107" i="114"/>
  <c r="F103" i="114"/>
  <c r="F99" i="114"/>
  <c r="F95" i="114"/>
  <c r="F91" i="114"/>
  <c r="F87" i="114"/>
  <c r="F83" i="114"/>
  <c r="F79" i="114"/>
  <c r="F74" i="114"/>
  <c r="F32" i="114"/>
  <c r="F34" i="114"/>
  <c r="F35" i="114"/>
  <c r="F36" i="114"/>
  <c r="F33" i="114"/>
  <c r="F31" i="114"/>
  <c r="F37" i="114"/>
  <c r="F39" i="114"/>
  <c r="F41" i="114"/>
  <c r="F43" i="114"/>
  <c r="F45" i="114"/>
  <c r="F47" i="114"/>
  <c r="F49" i="114"/>
  <c r="F51" i="114"/>
  <c r="F53" i="114"/>
  <c r="F55" i="114"/>
  <c r="F57" i="114"/>
  <c r="F59" i="114"/>
  <c r="F61" i="114"/>
  <c r="F63" i="114"/>
  <c r="F65" i="114"/>
  <c r="F67" i="114"/>
  <c r="F69" i="114"/>
  <c r="F71" i="114"/>
  <c r="F73" i="114"/>
  <c r="F40" i="114"/>
  <c r="F44" i="114"/>
  <c r="F48" i="114"/>
  <c r="F52" i="114"/>
  <c r="F56" i="114"/>
  <c r="F60" i="114"/>
  <c r="F64" i="114"/>
  <c r="F68" i="114"/>
  <c r="F72" i="114"/>
  <c r="F38" i="114"/>
  <c r="F42" i="114"/>
  <c r="F46" i="114"/>
  <c r="F50" i="114"/>
  <c r="F54" i="114"/>
  <c r="F58" i="114"/>
  <c r="F62" i="114"/>
  <c r="F66" i="114"/>
  <c r="F70" i="114"/>
  <c r="F389" i="114"/>
  <c r="F385" i="114"/>
  <c r="F381" i="114"/>
  <c r="F377" i="114"/>
  <c r="F373" i="114"/>
  <c r="F369" i="114"/>
  <c r="F365" i="114"/>
  <c r="F360" i="114"/>
  <c r="F352" i="114"/>
  <c r="F344" i="114"/>
  <c r="F336" i="114"/>
  <c r="F328" i="114"/>
  <c r="F316" i="114"/>
  <c r="F308" i="114"/>
  <c r="F300" i="114"/>
  <c r="F292" i="114"/>
  <c r="F284" i="114"/>
  <c r="F276" i="114"/>
  <c r="F268" i="114"/>
  <c r="F260" i="114"/>
  <c r="F252" i="114"/>
  <c r="F244" i="114"/>
  <c r="F236" i="114"/>
  <c r="F228" i="114"/>
  <c r="F223" i="114"/>
  <c r="F215" i="114"/>
  <c r="F207" i="114"/>
  <c r="F199" i="114"/>
  <c r="F191" i="114"/>
  <c r="F183" i="114"/>
  <c r="F175" i="114"/>
  <c r="F167" i="114"/>
  <c r="F159" i="114"/>
  <c r="F151" i="114"/>
  <c r="F143" i="114"/>
  <c r="F135" i="114"/>
  <c r="F127" i="114"/>
  <c r="F116" i="114"/>
  <c r="F100" i="114"/>
  <c r="F84" i="114"/>
  <c r="F388" i="114"/>
  <c r="F384" i="114"/>
  <c r="F380" i="114"/>
  <c r="F376" i="114"/>
  <c r="F372" i="114"/>
  <c r="F368" i="114"/>
  <c r="F364" i="114"/>
  <c r="F358" i="114"/>
  <c r="F350" i="114"/>
  <c r="F342" i="114"/>
  <c r="F334" i="114"/>
  <c r="F326" i="114"/>
  <c r="F318" i="114"/>
  <c r="F310" i="114"/>
  <c r="F302" i="114"/>
  <c r="F294" i="114"/>
  <c r="F286" i="114"/>
  <c r="F278" i="114"/>
  <c r="F270" i="114"/>
  <c r="F262" i="114"/>
  <c r="F254" i="114"/>
  <c r="F246" i="114"/>
  <c r="F238" i="114"/>
  <c r="F230" i="114"/>
  <c r="F221" i="114"/>
  <c r="F213" i="114"/>
  <c r="F205" i="114"/>
  <c r="F197" i="114"/>
  <c r="F189" i="114"/>
  <c r="F181" i="114"/>
  <c r="F173" i="114"/>
  <c r="F165" i="114"/>
  <c r="F157" i="114"/>
  <c r="F149" i="114"/>
  <c r="F141" i="114"/>
  <c r="F133" i="114"/>
  <c r="F125" i="114"/>
  <c r="F120" i="114"/>
  <c r="F104" i="114"/>
  <c r="F88" i="114"/>
  <c r="F361" i="114"/>
  <c r="F357" i="114"/>
  <c r="F353" i="114"/>
  <c r="F349" i="114"/>
  <c r="F345" i="114"/>
  <c r="F341" i="114"/>
  <c r="F337" i="114"/>
  <c r="F333" i="114"/>
  <c r="F329" i="114"/>
  <c r="F325" i="114"/>
  <c r="F321" i="114"/>
  <c r="F317" i="114"/>
  <c r="F313" i="114"/>
  <c r="F309" i="114"/>
  <c r="F305" i="114"/>
  <c r="F301" i="114"/>
  <c r="F297" i="114"/>
  <c r="F293" i="114"/>
  <c r="F289" i="114"/>
  <c r="F285" i="114"/>
  <c r="F281" i="114"/>
  <c r="F277" i="114"/>
  <c r="F273" i="114"/>
  <c r="F269" i="114"/>
  <c r="F265" i="114"/>
  <c r="F261" i="114"/>
  <c r="F257" i="114"/>
  <c r="F253" i="114"/>
  <c r="F249" i="114"/>
  <c r="F245" i="114"/>
  <c r="F241" i="114"/>
  <c r="F237" i="114"/>
  <c r="F233" i="114"/>
  <c r="F229" i="114"/>
  <c r="F224" i="114"/>
  <c r="F220" i="114"/>
  <c r="F216" i="114"/>
  <c r="F212" i="114"/>
  <c r="F208" i="114"/>
  <c r="F204" i="114"/>
  <c r="F200" i="114"/>
  <c r="F196" i="114"/>
  <c r="F192" i="114"/>
  <c r="F188" i="114"/>
  <c r="F184" i="114"/>
  <c r="F180" i="114"/>
  <c r="F176" i="114"/>
  <c r="F172" i="114"/>
  <c r="F168" i="114"/>
  <c r="F164" i="114"/>
  <c r="F160" i="114"/>
  <c r="F156" i="114"/>
  <c r="F152" i="114"/>
  <c r="F148" i="114"/>
  <c r="F144" i="114"/>
  <c r="F140" i="114"/>
  <c r="F136" i="114"/>
  <c r="F132" i="114"/>
  <c r="F128" i="114"/>
  <c r="F124" i="114"/>
  <c r="F118" i="114"/>
  <c r="F110" i="114"/>
  <c r="F102" i="114"/>
  <c r="F94" i="114"/>
  <c r="F86" i="114"/>
  <c r="F78" i="114"/>
  <c r="F117" i="114"/>
  <c r="F113" i="114"/>
  <c r="F109" i="114"/>
  <c r="F105" i="114"/>
  <c r="F101" i="114"/>
  <c r="F97" i="114"/>
  <c r="F93" i="114"/>
  <c r="F89" i="114"/>
  <c r="F85" i="114"/>
  <c r="F81" i="114"/>
  <c r="F76" i="114"/>
  <c r="G7" i="107"/>
  <c r="F29" i="107"/>
  <c r="D24" i="107"/>
  <c r="B30" i="107"/>
  <c r="D81" i="117"/>
  <c r="J81" i="117" s="1"/>
  <c r="E22" i="117"/>
  <c r="E23" i="117"/>
  <c r="G6" i="240"/>
  <c r="F11" i="240"/>
  <c r="E33" i="117"/>
  <c r="E30" i="117"/>
  <c r="E31" i="117"/>
  <c r="E32" i="117"/>
  <c r="E34" i="117"/>
  <c r="E35" i="117"/>
  <c r="E38" i="117"/>
  <c r="E39" i="117"/>
  <c r="E42" i="117"/>
  <c r="E43" i="117"/>
  <c r="E46" i="117"/>
  <c r="E47" i="117"/>
  <c r="E50" i="117"/>
  <c r="E51" i="117"/>
  <c r="E54" i="117"/>
  <c r="E55" i="117"/>
  <c r="E58" i="117"/>
  <c r="E59" i="117"/>
  <c r="E62" i="117"/>
  <c r="E63" i="117"/>
  <c r="E40" i="117"/>
  <c r="E41" i="117"/>
  <c r="E48" i="117"/>
  <c r="E49" i="117"/>
  <c r="E56" i="117"/>
  <c r="E57" i="117"/>
  <c r="E64" i="117"/>
  <c r="E65" i="117"/>
  <c r="E66" i="117"/>
  <c r="E67" i="117"/>
  <c r="F79" i="117"/>
  <c r="F80" i="117"/>
  <c r="E92" i="117"/>
  <c r="E36" i="117"/>
  <c r="E37" i="117"/>
  <c r="E44" i="117"/>
  <c r="E45" i="117"/>
  <c r="E52" i="117"/>
  <c r="E53" i="117"/>
  <c r="E60" i="117"/>
  <c r="E61" i="117"/>
  <c r="E68" i="117"/>
  <c r="E69" i="117"/>
  <c r="E70" i="117"/>
  <c r="E71" i="117"/>
  <c r="E72" i="117"/>
  <c r="E73" i="117"/>
  <c r="E74" i="117"/>
  <c r="E75" i="117"/>
  <c r="E76" i="117"/>
  <c r="E77" i="117"/>
  <c r="E78" i="117"/>
  <c r="E79" i="117"/>
  <c r="E80" i="117"/>
  <c r="E81" i="117"/>
  <c r="E82" i="117"/>
  <c r="E83" i="117"/>
  <c r="E84" i="117"/>
  <c r="E85" i="117"/>
  <c r="E86" i="117"/>
  <c r="E87" i="117"/>
  <c r="E90" i="117"/>
  <c r="E91" i="117"/>
  <c r="E94" i="117"/>
  <c r="E95" i="117"/>
  <c r="E98" i="117"/>
  <c r="E99" i="117"/>
  <c r="E102" i="117"/>
  <c r="E103" i="117"/>
  <c r="E106" i="117"/>
  <c r="E107" i="117"/>
  <c r="E110" i="117"/>
  <c r="E111" i="117"/>
  <c r="E114" i="117"/>
  <c r="E115" i="117"/>
  <c r="E119" i="117"/>
  <c r="E120" i="117"/>
  <c r="E123" i="117"/>
  <c r="E124" i="117"/>
  <c r="E127" i="117"/>
  <c r="E128" i="117"/>
  <c r="F22" i="117"/>
  <c r="E88" i="117"/>
  <c r="E89" i="117"/>
  <c r="E93" i="117"/>
  <c r="E129" i="117"/>
  <c r="E100" i="117"/>
  <c r="E101" i="117"/>
  <c r="E108" i="117"/>
  <c r="E109" i="117"/>
  <c r="E116" i="117"/>
  <c r="E117" i="117"/>
  <c r="E118" i="117"/>
  <c r="E125" i="117"/>
  <c r="E126" i="117"/>
  <c r="E96" i="117"/>
  <c r="E97" i="117"/>
  <c r="E104" i="117"/>
  <c r="E105" i="117"/>
  <c r="E112" i="117"/>
  <c r="E113" i="117"/>
  <c r="E121" i="117"/>
  <c r="E122" i="117"/>
  <c r="E130" i="117"/>
  <c r="G6" i="117"/>
  <c r="B31" i="117"/>
  <c r="F23" i="117"/>
  <c r="F11" i="117"/>
  <c r="F11" i="114"/>
  <c r="G6" i="8203"/>
  <c r="G7" i="8203"/>
  <c r="G196" i="8203" l="1"/>
  <c r="H196" i="8203" s="1"/>
  <c r="F22" i="240"/>
  <c r="G122" i="8203"/>
  <c r="H122" i="8203" s="1"/>
  <c r="J176" i="8203"/>
  <c r="K176" i="8203" s="1"/>
  <c r="G72" i="8203"/>
  <c r="H72" i="8203" s="1"/>
  <c r="G261" i="8203"/>
  <c r="H261" i="8203" s="1"/>
  <c r="J164" i="8203"/>
  <c r="K164" i="8203" s="1"/>
  <c r="G146" i="8203"/>
  <c r="H146" i="8203" s="1"/>
  <c r="G104" i="8203"/>
  <c r="H104" i="8203" s="1"/>
  <c r="E24" i="8203"/>
  <c r="D24" i="8203"/>
  <c r="B25" i="8203"/>
  <c r="E23" i="240"/>
  <c r="D24" i="240"/>
  <c r="E24" i="240"/>
  <c r="J22" i="114"/>
  <c r="K22" i="114" s="1"/>
  <c r="G22" i="114"/>
  <c r="F30" i="117"/>
  <c r="G30" i="117" s="1"/>
  <c r="H30" i="117" s="1"/>
  <c r="G148" i="8203"/>
  <c r="H148" i="8203" s="1"/>
  <c r="G208" i="8203"/>
  <c r="H208" i="8203" s="1"/>
  <c r="J271" i="8203"/>
  <c r="K271" i="8203" s="1"/>
  <c r="F81" i="117"/>
  <c r="K81" i="117" s="1"/>
  <c r="L81" i="117" s="1"/>
  <c r="E23" i="114"/>
  <c r="F23" i="114" s="1"/>
  <c r="G23" i="114" s="1"/>
  <c r="H23" i="114" s="1"/>
  <c r="I23" i="114"/>
  <c r="D23" i="114"/>
  <c r="B24" i="114"/>
  <c r="J23" i="114"/>
  <c r="K23" i="114" s="1"/>
  <c r="G275" i="8203"/>
  <c r="H275" i="8203" s="1"/>
  <c r="G192" i="8203"/>
  <c r="H192" i="8203" s="1"/>
  <c r="G82" i="8203"/>
  <c r="H82" i="8203" s="1"/>
  <c r="G210" i="8203"/>
  <c r="H210" i="8203" s="1"/>
  <c r="G132" i="8203"/>
  <c r="H132" i="8203" s="1"/>
  <c r="G160" i="8203"/>
  <c r="H160" i="8203" s="1"/>
  <c r="J88" i="8203"/>
  <c r="K88" i="8203" s="1"/>
  <c r="J303" i="8203"/>
  <c r="K303" i="8203" s="1"/>
  <c r="J57" i="8203"/>
  <c r="K57" i="8203" s="1"/>
  <c r="J228" i="8203"/>
  <c r="K228" i="8203" s="1"/>
  <c r="G120" i="8203"/>
  <c r="H120" i="8203" s="1"/>
  <c r="J53" i="8203"/>
  <c r="K53" i="8203" s="1"/>
  <c r="J52" i="8203"/>
  <c r="K52" i="8203" s="1"/>
  <c r="G52" i="8203"/>
  <c r="H52" i="8203" s="1"/>
  <c r="J67" i="8203"/>
  <c r="K67" i="8203" s="1"/>
  <c r="G67" i="8203"/>
  <c r="H67" i="8203" s="1"/>
  <c r="J83" i="8203"/>
  <c r="K83" i="8203" s="1"/>
  <c r="G83" i="8203"/>
  <c r="H83" i="8203" s="1"/>
  <c r="J42" i="8203"/>
  <c r="K42" i="8203" s="1"/>
  <c r="G42" i="8203"/>
  <c r="H42" i="8203" s="1"/>
  <c r="G58" i="8203"/>
  <c r="H58" i="8203" s="1"/>
  <c r="J58" i="8203"/>
  <c r="K58" i="8203" s="1"/>
  <c r="J77" i="8203"/>
  <c r="K77" i="8203" s="1"/>
  <c r="G77" i="8203"/>
  <c r="H77" i="8203" s="1"/>
  <c r="J93" i="8203"/>
  <c r="K93" i="8203" s="1"/>
  <c r="G93" i="8203"/>
  <c r="H93" i="8203" s="1"/>
  <c r="G109" i="8203"/>
  <c r="H109" i="8203" s="1"/>
  <c r="J109" i="8203"/>
  <c r="K109" i="8203" s="1"/>
  <c r="G125" i="8203"/>
  <c r="H125" i="8203" s="1"/>
  <c r="J125" i="8203"/>
  <c r="K125" i="8203" s="1"/>
  <c r="G97" i="8203"/>
  <c r="H97" i="8203" s="1"/>
  <c r="J97" i="8203"/>
  <c r="K97" i="8203" s="1"/>
  <c r="G131" i="8203"/>
  <c r="H131" i="8203" s="1"/>
  <c r="J131" i="8203"/>
  <c r="K131" i="8203" s="1"/>
  <c r="G149" i="8203"/>
  <c r="H149" i="8203" s="1"/>
  <c r="J149" i="8203"/>
  <c r="K149" i="8203" s="1"/>
  <c r="J165" i="8203"/>
  <c r="K165" i="8203" s="1"/>
  <c r="G165" i="8203"/>
  <c r="H165" i="8203" s="1"/>
  <c r="G181" i="8203"/>
  <c r="H181" i="8203" s="1"/>
  <c r="J181" i="8203"/>
  <c r="K181" i="8203" s="1"/>
  <c r="J197" i="8203"/>
  <c r="K197" i="8203" s="1"/>
  <c r="G197" i="8203"/>
  <c r="H197" i="8203" s="1"/>
  <c r="G213" i="8203"/>
  <c r="H213" i="8203" s="1"/>
  <c r="J213" i="8203"/>
  <c r="K213" i="8203" s="1"/>
  <c r="G229" i="8203"/>
  <c r="H229" i="8203" s="1"/>
  <c r="J229" i="8203"/>
  <c r="K229" i="8203" s="1"/>
  <c r="G246" i="8203"/>
  <c r="H246" i="8203" s="1"/>
  <c r="J246" i="8203"/>
  <c r="K246" i="8203" s="1"/>
  <c r="G262" i="8203"/>
  <c r="H262" i="8203" s="1"/>
  <c r="J262" i="8203"/>
  <c r="K262" i="8203" s="1"/>
  <c r="G278" i="8203"/>
  <c r="H278" i="8203" s="1"/>
  <c r="J278" i="8203"/>
  <c r="K278" i="8203" s="1"/>
  <c r="G294" i="8203"/>
  <c r="H294" i="8203" s="1"/>
  <c r="J294" i="8203"/>
  <c r="K294" i="8203" s="1"/>
  <c r="G310" i="8203"/>
  <c r="H310" i="8203" s="1"/>
  <c r="J310" i="8203"/>
  <c r="K310" i="8203" s="1"/>
  <c r="G127" i="8203"/>
  <c r="H127" i="8203" s="1"/>
  <c r="J127" i="8203"/>
  <c r="K127" i="8203" s="1"/>
  <c r="G161" i="8203"/>
  <c r="H161" i="8203" s="1"/>
  <c r="J161" i="8203"/>
  <c r="K161" i="8203" s="1"/>
  <c r="G193" i="8203"/>
  <c r="H193" i="8203" s="1"/>
  <c r="J193" i="8203"/>
  <c r="K193" i="8203" s="1"/>
  <c r="G225" i="8203"/>
  <c r="H225" i="8203" s="1"/>
  <c r="J225" i="8203"/>
  <c r="K225" i="8203" s="1"/>
  <c r="G258" i="8203"/>
  <c r="H258" i="8203" s="1"/>
  <c r="J258" i="8203"/>
  <c r="K258" i="8203" s="1"/>
  <c r="G290" i="8203"/>
  <c r="H290" i="8203" s="1"/>
  <c r="J290" i="8203"/>
  <c r="K290" i="8203" s="1"/>
  <c r="J318" i="8203"/>
  <c r="K318" i="8203" s="1"/>
  <c r="G318" i="8203"/>
  <c r="H318" i="8203" s="1"/>
  <c r="G135" i="8203"/>
  <c r="H135" i="8203" s="1"/>
  <c r="J135" i="8203"/>
  <c r="K135" i="8203" s="1"/>
  <c r="G169" i="8203"/>
  <c r="H169" i="8203" s="1"/>
  <c r="J169" i="8203"/>
  <c r="K169" i="8203" s="1"/>
  <c r="G201" i="8203"/>
  <c r="H201" i="8203" s="1"/>
  <c r="J201" i="8203"/>
  <c r="K201" i="8203" s="1"/>
  <c r="J233" i="8203"/>
  <c r="K233" i="8203" s="1"/>
  <c r="G233" i="8203"/>
  <c r="H233" i="8203" s="1"/>
  <c r="J266" i="8203"/>
  <c r="K266" i="8203" s="1"/>
  <c r="G266" i="8203"/>
  <c r="H266" i="8203" s="1"/>
  <c r="J298" i="8203"/>
  <c r="K298" i="8203" s="1"/>
  <c r="G298" i="8203"/>
  <c r="H298" i="8203" s="1"/>
  <c r="J324" i="8203"/>
  <c r="K324" i="8203" s="1"/>
  <c r="G324" i="8203"/>
  <c r="H324" i="8203" s="1"/>
  <c r="G340" i="8203"/>
  <c r="H340" i="8203" s="1"/>
  <c r="J340" i="8203"/>
  <c r="K340" i="8203" s="1"/>
  <c r="G355" i="8203"/>
  <c r="H355" i="8203" s="1"/>
  <c r="J355" i="8203"/>
  <c r="K355" i="8203" s="1"/>
  <c r="G371" i="8203"/>
  <c r="H371" i="8203" s="1"/>
  <c r="J371" i="8203"/>
  <c r="K371" i="8203" s="1"/>
  <c r="G387" i="8203"/>
  <c r="H387" i="8203" s="1"/>
  <c r="J387" i="8203"/>
  <c r="K387" i="8203" s="1"/>
  <c r="G405" i="8203"/>
  <c r="H405" i="8203" s="1"/>
  <c r="J405" i="8203"/>
  <c r="K405" i="8203" s="1"/>
  <c r="G421" i="8203"/>
  <c r="H421" i="8203" s="1"/>
  <c r="J421" i="8203"/>
  <c r="K421" i="8203" s="1"/>
  <c r="G437" i="8203"/>
  <c r="H437" i="8203" s="1"/>
  <c r="J437" i="8203"/>
  <c r="K437" i="8203" s="1"/>
  <c r="J453" i="8203"/>
  <c r="K453" i="8203" s="1"/>
  <c r="G453" i="8203"/>
  <c r="H453" i="8203" s="1"/>
  <c r="G469" i="8203"/>
  <c r="H469" i="8203" s="1"/>
  <c r="J469" i="8203"/>
  <c r="K469" i="8203" s="1"/>
  <c r="J485" i="8203"/>
  <c r="K485" i="8203" s="1"/>
  <c r="G485" i="8203"/>
  <c r="H485" i="8203" s="1"/>
  <c r="J501" i="8203"/>
  <c r="K501" i="8203" s="1"/>
  <c r="G501" i="8203"/>
  <c r="H501" i="8203" s="1"/>
  <c r="G517" i="8203"/>
  <c r="H517" i="8203" s="1"/>
  <c r="J517" i="8203"/>
  <c r="K517" i="8203" s="1"/>
  <c r="G531" i="8203"/>
  <c r="H531" i="8203" s="1"/>
  <c r="J531" i="8203"/>
  <c r="K531" i="8203" s="1"/>
  <c r="G547" i="8203"/>
  <c r="H547" i="8203" s="1"/>
  <c r="J547" i="8203"/>
  <c r="K547" i="8203" s="1"/>
  <c r="G563" i="8203"/>
  <c r="H563" i="8203" s="1"/>
  <c r="J563" i="8203"/>
  <c r="K563" i="8203" s="1"/>
  <c r="G579" i="8203"/>
  <c r="H579" i="8203" s="1"/>
  <c r="J579" i="8203"/>
  <c r="K579" i="8203" s="1"/>
  <c r="G595" i="8203"/>
  <c r="H595" i="8203" s="1"/>
  <c r="J595" i="8203"/>
  <c r="K595" i="8203" s="1"/>
  <c r="G611" i="8203"/>
  <c r="H611" i="8203" s="1"/>
  <c r="J611" i="8203"/>
  <c r="K611" i="8203" s="1"/>
  <c r="J627" i="8203"/>
  <c r="K627" i="8203" s="1"/>
  <c r="G627" i="8203"/>
  <c r="H627" i="8203" s="1"/>
  <c r="J643" i="8203"/>
  <c r="K643" i="8203" s="1"/>
  <c r="G643" i="8203"/>
  <c r="H643" i="8203" s="1"/>
  <c r="J659" i="8203"/>
  <c r="K659" i="8203" s="1"/>
  <c r="G659" i="8203"/>
  <c r="H659" i="8203" s="1"/>
  <c r="J675" i="8203"/>
  <c r="K675" i="8203" s="1"/>
  <c r="G675" i="8203"/>
  <c r="H675" i="8203" s="1"/>
  <c r="G353" i="8203"/>
  <c r="H353" i="8203" s="1"/>
  <c r="J353" i="8203"/>
  <c r="K353" i="8203" s="1"/>
  <c r="G385" i="8203"/>
  <c r="H385" i="8203" s="1"/>
  <c r="J385" i="8203"/>
  <c r="K385" i="8203" s="1"/>
  <c r="G419" i="8203"/>
  <c r="H419" i="8203" s="1"/>
  <c r="J419" i="8203"/>
  <c r="K419" i="8203" s="1"/>
  <c r="J451" i="8203"/>
  <c r="K451" i="8203" s="1"/>
  <c r="G451" i="8203"/>
  <c r="H451" i="8203" s="1"/>
  <c r="J483" i="8203"/>
  <c r="K483" i="8203" s="1"/>
  <c r="G483" i="8203"/>
  <c r="H483" i="8203" s="1"/>
  <c r="J515" i="8203"/>
  <c r="K515" i="8203" s="1"/>
  <c r="G515" i="8203"/>
  <c r="H515" i="8203" s="1"/>
  <c r="G545" i="8203"/>
  <c r="H545" i="8203" s="1"/>
  <c r="J545" i="8203"/>
  <c r="K545" i="8203" s="1"/>
  <c r="G349" i="8203"/>
  <c r="H349" i="8203" s="1"/>
  <c r="J349" i="8203"/>
  <c r="K349" i="8203" s="1"/>
  <c r="G381" i="8203"/>
  <c r="H381" i="8203" s="1"/>
  <c r="J381" i="8203"/>
  <c r="K381" i="8203" s="1"/>
  <c r="G411" i="8203"/>
  <c r="H411" i="8203" s="1"/>
  <c r="J411" i="8203"/>
  <c r="K411" i="8203" s="1"/>
  <c r="G443" i="8203"/>
  <c r="H443" i="8203" s="1"/>
  <c r="J443" i="8203"/>
  <c r="K443" i="8203" s="1"/>
  <c r="J475" i="8203"/>
  <c r="K475" i="8203" s="1"/>
  <c r="G475" i="8203"/>
  <c r="H475" i="8203" s="1"/>
  <c r="J507" i="8203"/>
  <c r="K507" i="8203" s="1"/>
  <c r="G507" i="8203"/>
  <c r="H507" i="8203" s="1"/>
  <c r="G541" i="8203"/>
  <c r="H541" i="8203" s="1"/>
  <c r="J541" i="8203"/>
  <c r="K541" i="8203" s="1"/>
  <c r="G573" i="8203"/>
  <c r="H573" i="8203" s="1"/>
  <c r="J573" i="8203"/>
  <c r="K573" i="8203" s="1"/>
  <c r="G605" i="8203"/>
  <c r="H605" i="8203" s="1"/>
  <c r="J605" i="8203"/>
  <c r="K605" i="8203" s="1"/>
  <c r="J637" i="8203"/>
  <c r="K637" i="8203" s="1"/>
  <c r="G637" i="8203"/>
  <c r="H637" i="8203" s="1"/>
  <c r="J669" i="8203"/>
  <c r="K669" i="8203" s="1"/>
  <c r="G669" i="8203"/>
  <c r="H669" i="8203" s="1"/>
  <c r="J691" i="8203"/>
  <c r="K691" i="8203" s="1"/>
  <c r="G691" i="8203"/>
  <c r="H691" i="8203" s="1"/>
  <c r="J707" i="8203"/>
  <c r="K707" i="8203" s="1"/>
  <c r="G707" i="8203"/>
  <c r="H707" i="8203" s="1"/>
  <c r="J723" i="8203"/>
  <c r="K723" i="8203" s="1"/>
  <c r="G723" i="8203"/>
  <c r="H723" i="8203" s="1"/>
  <c r="J739" i="8203"/>
  <c r="K739" i="8203" s="1"/>
  <c r="G739" i="8203"/>
  <c r="H739" i="8203" s="1"/>
  <c r="G756" i="8203"/>
  <c r="H756" i="8203" s="1"/>
  <c r="J756" i="8203"/>
  <c r="K756" i="8203" s="1"/>
  <c r="G772" i="8203"/>
  <c r="H772" i="8203" s="1"/>
  <c r="J772" i="8203"/>
  <c r="K772" i="8203" s="1"/>
  <c r="G788" i="8203"/>
  <c r="H788" i="8203" s="1"/>
  <c r="J788" i="8203"/>
  <c r="K788" i="8203" s="1"/>
  <c r="G804" i="8203"/>
  <c r="H804" i="8203" s="1"/>
  <c r="J804" i="8203"/>
  <c r="K804" i="8203" s="1"/>
  <c r="G820" i="8203"/>
  <c r="H820" i="8203" s="1"/>
  <c r="J820" i="8203"/>
  <c r="K820" i="8203" s="1"/>
  <c r="G836" i="8203"/>
  <c r="H836" i="8203" s="1"/>
  <c r="J836" i="8203"/>
  <c r="K836" i="8203" s="1"/>
  <c r="G852" i="8203"/>
  <c r="H852" i="8203" s="1"/>
  <c r="J852" i="8203"/>
  <c r="K852" i="8203" s="1"/>
  <c r="G868" i="8203"/>
  <c r="H868" i="8203" s="1"/>
  <c r="J868" i="8203"/>
  <c r="K868" i="8203" s="1"/>
  <c r="G886" i="8203"/>
  <c r="H886" i="8203" s="1"/>
  <c r="J886" i="8203"/>
  <c r="K886" i="8203" s="1"/>
  <c r="J906" i="8203"/>
  <c r="K906" i="8203" s="1"/>
  <c r="G906" i="8203"/>
  <c r="H906" i="8203" s="1"/>
  <c r="J922" i="8203"/>
  <c r="K922" i="8203" s="1"/>
  <c r="G922" i="8203"/>
  <c r="H922" i="8203" s="1"/>
  <c r="J938" i="8203"/>
  <c r="K938" i="8203" s="1"/>
  <c r="G938" i="8203"/>
  <c r="H938" i="8203" s="1"/>
  <c r="J954" i="8203"/>
  <c r="K954" i="8203" s="1"/>
  <c r="G954" i="8203"/>
  <c r="H954" i="8203" s="1"/>
  <c r="J974" i="8203"/>
  <c r="K974" i="8203" s="1"/>
  <c r="G974" i="8203"/>
  <c r="H974" i="8203" s="1"/>
  <c r="J990" i="8203"/>
  <c r="K990" i="8203" s="1"/>
  <c r="G990" i="8203"/>
  <c r="H990" i="8203" s="1"/>
  <c r="G1006" i="8203"/>
  <c r="H1006" i="8203" s="1"/>
  <c r="J1006" i="8203"/>
  <c r="K1006" i="8203" s="1"/>
  <c r="G609" i="8203"/>
  <c r="H609" i="8203" s="1"/>
  <c r="J609" i="8203"/>
  <c r="K609" i="8203" s="1"/>
  <c r="J661" i="8203"/>
  <c r="K661" i="8203" s="1"/>
  <c r="G661" i="8203"/>
  <c r="H661" i="8203" s="1"/>
  <c r="J910" i="8203"/>
  <c r="K910" i="8203" s="1"/>
  <c r="G910" i="8203"/>
  <c r="H910" i="8203" s="1"/>
  <c r="G569" i="8203"/>
  <c r="H569" i="8203" s="1"/>
  <c r="J569" i="8203"/>
  <c r="K569" i="8203" s="1"/>
  <c r="J639" i="8203"/>
  <c r="K639" i="8203" s="1"/>
  <c r="G639" i="8203"/>
  <c r="H639" i="8203" s="1"/>
  <c r="J687" i="8203"/>
  <c r="K687" i="8203" s="1"/>
  <c r="G687" i="8203"/>
  <c r="H687" i="8203" s="1"/>
  <c r="J719" i="8203"/>
  <c r="K719" i="8203" s="1"/>
  <c r="G719" i="8203"/>
  <c r="H719" i="8203" s="1"/>
  <c r="J751" i="8203"/>
  <c r="K751" i="8203" s="1"/>
  <c r="G751" i="8203"/>
  <c r="H751" i="8203" s="1"/>
  <c r="G782" i="8203"/>
  <c r="H782" i="8203" s="1"/>
  <c r="J782" i="8203"/>
  <c r="K782" i="8203" s="1"/>
  <c r="G814" i="8203"/>
  <c r="H814" i="8203" s="1"/>
  <c r="J814" i="8203"/>
  <c r="K814" i="8203" s="1"/>
  <c r="G846" i="8203"/>
  <c r="H846" i="8203" s="1"/>
  <c r="J846" i="8203"/>
  <c r="K846" i="8203" s="1"/>
  <c r="G878" i="8203"/>
  <c r="H878" i="8203" s="1"/>
  <c r="J878" i="8203"/>
  <c r="K878" i="8203" s="1"/>
  <c r="G912" i="8203"/>
  <c r="H912" i="8203" s="1"/>
  <c r="J912" i="8203"/>
  <c r="K912" i="8203" s="1"/>
  <c r="G944" i="8203"/>
  <c r="H944" i="8203" s="1"/>
  <c r="J944" i="8203"/>
  <c r="K944" i="8203" s="1"/>
  <c r="J1012" i="8203"/>
  <c r="K1012" i="8203" s="1"/>
  <c r="G1012" i="8203"/>
  <c r="H1012" i="8203" s="1"/>
  <c r="G1030" i="8203"/>
  <c r="H1030" i="8203" s="1"/>
  <c r="J1030" i="8203"/>
  <c r="K1030" i="8203" s="1"/>
  <c r="J717" i="8203"/>
  <c r="K717" i="8203" s="1"/>
  <c r="G717" i="8203"/>
  <c r="H717" i="8203" s="1"/>
  <c r="J749" i="8203"/>
  <c r="K749" i="8203" s="1"/>
  <c r="G749" i="8203"/>
  <c r="H749" i="8203" s="1"/>
  <c r="G778" i="8203"/>
  <c r="H778" i="8203" s="1"/>
  <c r="J778" i="8203"/>
  <c r="K778" i="8203" s="1"/>
  <c r="G810" i="8203"/>
  <c r="H810" i="8203" s="1"/>
  <c r="J810" i="8203"/>
  <c r="K810" i="8203" s="1"/>
  <c r="G850" i="8203"/>
  <c r="H850" i="8203" s="1"/>
  <c r="J850" i="8203"/>
  <c r="K850" i="8203" s="1"/>
  <c r="G884" i="8203"/>
  <c r="H884" i="8203" s="1"/>
  <c r="J884" i="8203"/>
  <c r="K884" i="8203" s="1"/>
  <c r="J926" i="8203"/>
  <c r="K926" i="8203" s="1"/>
  <c r="G926" i="8203"/>
  <c r="H926" i="8203" s="1"/>
  <c r="G968" i="8203"/>
  <c r="H968" i="8203" s="1"/>
  <c r="J968" i="8203"/>
  <c r="K968" i="8203" s="1"/>
  <c r="J984" i="8203"/>
  <c r="K984" i="8203" s="1"/>
  <c r="G984" i="8203"/>
  <c r="H984" i="8203" s="1"/>
  <c r="J1000" i="8203"/>
  <c r="K1000" i="8203" s="1"/>
  <c r="G1000" i="8203"/>
  <c r="H1000" i="8203" s="1"/>
  <c r="G1016" i="8203"/>
  <c r="H1016" i="8203" s="1"/>
  <c r="J1016" i="8203"/>
  <c r="K1016" i="8203" s="1"/>
  <c r="G1001" i="8203"/>
  <c r="H1001" i="8203" s="1"/>
  <c r="J1001" i="8203"/>
  <c r="K1001" i="8203" s="1"/>
  <c r="G875" i="8203"/>
  <c r="H875" i="8203" s="1"/>
  <c r="J875" i="8203"/>
  <c r="K875" i="8203" s="1"/>
  <c r="G1031" i="8203"/>
  <c r="H1031" i="8203" s="1"/>
  <c r="J1031" i="8203"/>
  <c r="K1031" i="8203" s="1"/>
  <c r="G961" i="8203"/>
  <c r="H961" i="8203" s="1"/>
  <c r="J961" i="8203"/>
  <c r="K961" i="8203" s="1"/>
  <c r="J899" i="8203"/>
  <c r="K899" i="8203" s="1"/>
  <c r="G899" i="8203"/>
  <c r="H899" i="8203" s="1"/>
  <c r="J847" i="8203"/>
  <c r="K847" i="8203" s="1"/>
  <c r="G847" i="8203"/>
  <c r="H847" i="8203" s="1"/>
  <c r="J783" i="8203"/>
  <c r="K783" i="8203" s="1"/>
  <c r="G783" i="8203"/>
  <c r="H783" i="8203" s="1"/>
  <c r="G710" i="8203"/>
  <c r="H710" i="8203" s="1"/>
  <c r="J710" i="8203"/>
  <c r="K710" i="8203" s="1"/>
  <c r="J618" i="8203"/>
  <c r="K618" i="8203" s="1"/>
  <c r="G618" i="8203"/>
  <c r="H618" i="8203" s="1"/>
  <c r="G1011" i="8203"/>
  <c r="H1011" i="8203" s="1"/>
  <c r="J1011" i="8203"/>
  <c r="K1011" i="8203" s="1"/>
  <c r="G943" i="8203"/>
  <c r="H943" i="8203" s="1"/>
  <c r="J943" i="8203"/>
  <c r="K943" i="8203" s="1"/>
  <c r="J811" i="8203"/>
  <c r="K811" i="8203" s="1"/>
  <c r="G811" i="8203"/>
  <c r="H811" i="8203" s="1"/>
  <c r="G734" i="8203"/>
  <c r="H734" i="8203" s="1"/>
  <c r="J734" i="8203"/>
  <c r="K734" i="8203" s="1"/>
  <c r="G656" i="8203"/>
  <c r="H656" i="8203" s="1"/>
  <c r="J656" i="8203"/>
  <c r="K656" i="8203" s="1"/>
  <c r="G1003" i="8203"/>
  <c r="H1003" i="8203" s="1"/>
  <c r="J1003" i="8203"/>
  <c r="K1003" i="8203" s="1"/>
  <c r="J970" i="8203"/>
  <c r="K970" i="8203" s="1"/>
  <c r="G970" i="8203"/>
  <c r="H970" i="8203" s="1"/>
  <c r="G939" i="8203"/>
  <c r="H939" i="8203" s="1"/>
  <c r="J939" i="8203"/>
  <c r="K939" i="8203" s="1"/>
  <c r="G907" i="8203"/>
  <c r="H907" i="8203" s="1"/>
  <c r="J907" i="8203"/>
  <c r="K907" i="8203" s="1"/>
  <c r="J877" i="8203"/>
  <c r="K877" i="8203" s="1"/>
  <c r="G877" i="8203"/>
  <c r="H877" i="8203" s="1"/>
  <c r="G845" i="8203"/>
  <c r="H845" i="8203" s="1"/>
  <c r="J845" i="8203"/>
  <c r="K845" i="8203" s="1"/>
  <c r="G813" i="8203"/>
  <c r="H813" i="8203" s="1"/>
  <c r="J813" i="8203"/>
  <c r="K813" i="8203" s="1"/>
  <c r="G781" i="8203"/>
  <c r="H781" i="8203" s="1"/>
  <c r="J781" i="8203"/>
  <c r="K781" i="8203" s="1"/>
  <c r="J748" i="8203"/>
  <c r="K748" i="8203" s="1"/>
  <c r="G748" i="8203"/>
  <c r="H748" i="8203" s="1"/>
  <c r="J716" i="8203"/>
  <c r="K716" i="8203" s="1"/>
  <c r="G716" i="8203"/>
  <c r="H716" i="8203" s="1"/>
  <c r="J684" i="8203"/>
  <c r="K684" i="8203" s="1"/>
  <c r="G684" i="8203"/>
  <c r="H684" i="8203" s="1"/>
  <c r="G622" i="8203"/>
  <c r="H622" i="8203" s="1"/>
  <c r="J622" i="8203"/>
  <c r="K622" i="8203" s="1"/>
  <c r="J558" i="8203"/>
  <c r="K558" i="8203" s="1"/>
  <c r="G558" i="8203"/>
  <c r="H558" i="8203" s="1"/>
  <c r="G492" i="8203"/>
  <c r="H492" i="8203" s="1"/>
  <c r="J492" i="8203"/>
  <c r="K492" i="8203" s="1"/>
  <c r="G428" i="8203"/>
  <c r="H428" i="8203" s="1"/>
  <c r="J428" i="8203"/>
  <c r="K428" i="8203" s="1"/>
  <c r="G366" i="8203"/>
  <c r="H366" i="8203" s="1"/>
  <c r="J366" i="8203"/>
  <c r="K366" i="8203" s="1"/>
  <c r="J538" i="8203"/>
  <c r="K538" i="8203" s="1"/>
  <c r="G538" i="8203"/>
  <c r="H538" i="8203" s="1"/>
  <c r="G474" i="8203"/>
  <c r="H474" i="8203" s="1"/>
  <c r="J474" i="8203"/>
  <c r="K474" i="8203" s="1"/>
  <c r="G410" i="8203"/>
  <c r="H410" i="8203" s="1"/>
  <c r="J410" i="8203"/>
  <c r="K410" i="8203" s="1"/>
  <c r="G346" i="8203"/>
  <c r="H346" i="8203" s="1"/>
  <c r="J346" i="8203"/>
  <c r="K346" i="8203" s="1"/>
  <c r="J660" i="8203"/>
  <c r="K660" i="8203" s="1"/>
  <c r="G660" i="8203"/>
  <c r="H660" i="8203" s="1"/>
  <c r="J628" i="8203"/>
  <c r="K628" i="8203" s="1"/>
  <c r="G628" i="8203"/>
  <c r="H628" i="8203" s="1"/>
  <c r="J596" i="8203"/>
  <c r="K596" i="8203" s="1"/>
  <c r="G596" i="8203"/>
  <c r="H596" i="8203" s="1"/>
  <c r="J564" i="8203"/>
  <c r="K564" i="8203" s="1"/>
  <c r="G564" i="8203"/>
  <c r="H564" i="8203" s="1"/>
  <c r="J532" i="8203"/>
  <c r="K532" i="8203" s="1"/>
  <c r="G532" i="8203"/>
  <c r="H532" i="8203" s="1"/>
  <c r="G502" i="8203"/>
  <c r="H502" i="8203" s="1"/>
  <c r="J502" i="8203"/>
  <c r="K502" i="8203" s="1"/>
  <c r="G470" i="8203"/>
  <c r="H470" i="8203" s="1"/>
  <c r="J470" i="8203"/>
  <c r="K470" i="8203" s="1"/>
  <c r="G438" i="8203"/>
  <c r="H438" i="8203" s="1"/>
  <c r="J438" i="8203"/>
  <c r="K438" i="8203" s="1"/>
  <c r="G406" i="8203"/>
  <c r="H406" i="8203" s="1"/>
  <c r="J406" i="8203"/>
  <c r="K406" i="8203" s="1"/>
  <c r="G372" i="8203"/>
  <c r="H372" i="8203" s="1"/>
  <c r="J372" i="8203"/>
  <c r="K372" i="8203" s="1"/>
  <c r="J341" i="8203"/>
  <c r="K341" i="8203" s="1"/>
  <c r="G341" i="8203"/>
  <c r="H341" i="8203" s="1"/>
  <c r="G299" i="8203"/>
  <c r="H299" i="8203" s="1"/>
  <c r="J299" i="8203"/>
  <c r="K299" i="8203" s="1"/>
  <c r="G234" i="8203"/>
  <c r="H234" i="8203" s="1"/>
  <c r="J234" i="8203"/>
  <c r="K234" i="8203" s="1"/>
  <c r="G170" i="8203"/>
  <c r="H170" i="8203" s="1"/>
  <c r="J170" i="8203"/>
  <c r="K170" i="8203" s="1"/>
  <c r="G317" i="8203"/>
  <c r="H317" i="8203" s="1"/>
  <c r="J317" i="8203"/>
  <c r="K317" i="8203" s="1"/>
  <c r="G253" i="8203"/>
  <c r="H253" i="8203" s="1"/>
  <c r="J253" i="8203"/>
  <c r="K253" i="8203" s="1"/>
  <c r="G188" i="8203"/>
  <c r="H188" i="8203" s="1"/>
  <c r="J188" i="8203"/>
  <c r="K188" i="8203" s="1"/>
  <c r="G106" i="8203"/>
  <c r="H106" i="8203" s="1"/>
  <c r="J106" i="8203"/>
  <c r="K106" i="8203" s="1"/>
  <c r="J289" i="8203"/>
  <c r="K289" i="8203" s="1"/>
  <c r="G289" i="8203"/>
  <c r="H289" i="8203" s="1"/>
  <c r="J257" i="8203"/>
  <c r="K257" i="8203" s="1"/>
  <c r="G257" i="8203"/>
  <c r="H257" i="8203" s="1"/>
  <c r="G230" i="8203"/>
  <c r="H230" i="8203" s="1"/>
  <c r="J230" i="8203"/>
  <c r="K230" i="8203" s="1"/>
  <c r="G198" i="8203"/>
  <c r="H198" i="8203" s="1"/>
  <c r="J198" i="8203"/>
  <c r="K198" i="8203" s="1"/>
  <c r="G166" i="8203"/>
  <c r="H166" i="8203" s="1"/>
  <c r="J166" i="8203"/>
  <c r="K166" i="8203" s="1"/>
  <c r="J134" i="8203"/>
  <c r="K134" i="8203" s="1"/>
  <c r="G134" i="8203"/>
  <c r="H134" i="8203" s="1"/>
  <c r="J126" i="8203"/>
  <c r="K126" i="8203" s="1"/>
  <c r="G126" i="8203"/>
  <c r="H126" i="8203" s="1"/>
  <c r="G94" i="8203"/>
  <c r="H94" i="8203" s="1"/>
  <c r="J94" i="8203"/>
  <c r="K94" i="8203" s="1"/>
  <c r="G59" i="8203"/>
  <c r="H59" i="8203" s="1"/>
  <c r="J59" i="8203"/>
  <c r="K59" i="8203" s="1"/>
  <c r="J84" i="8203"/>
  <c r="K84" i="8203" s="1"/>
  <c r="G84" i="8203"/>
  <c r="H84" i="8203" s="1"/>
  <c r="J55" i="8203"/>
  <c r="K55" i="8203" s="1"/>
  <c r="G55" i="8203"/>
  <c r="H55" i="8203" s="1"/>
  <c r="G1009" i="8203"/>
  <c r="H1009" i="8203" s="1"/>
  <c r="J1009" i="8203"/>
  <c r="K1009" i="8203" s="1"/>
  <c r="G893" i="8203"/>
  <c r="H893" i="8203" s="1"/>
  <c r="J893" i="8203"/>
  <c r="K893" i="8203" s="1"/>
  <c r="G662" i="8203"/>
  <c r="H662" i="8203" s="1"/>
  <c r="J662" i="8203"/>
  <c r="K662" i="8203" s="1"/>
  <c r="J1013" i="8203"/>
  <c r="K1013" i="8203" s="1"/>
  <c r="G1013" i="8203"/>
  <c r="H1013" i="8203" s="1"/>
  <c r="G919" i="8203"/>
  <c r="H919" i="8203" s="1"/>
  <c r="J919" i="8203"/>
  <c r="K919" i="8203" s="1"/>
  <c r="J871" i="8203"/>
  <c r="K871" i="8203" s="1"/>
  <c r="G871" i="8203"/>
  <c r="H871" i="8203" s="1"/>
  <c r="J807" i="8203"/>
  <c r="K807" i="8203" s="1"/>
  <c r="G807" i="8203"/>
  <c r="H807" i="8203" s="1"/>
  <c r="G736" i="8203"/>
  <c r="H736" i="8203" s="1"/>
  <c r="J736" i="8203"/>
  <c r="K736" i="8203" s="1"/>
  <c r="G672" i="8203"/>
  <c r="H672" i="8203" s="1"/>
  <c r="J672" i="8203"/>
  <c r="K672" i="8203" s="1"/>
  <c r="G1025" i="8203"/>
  <c r="H1025" i="8203" s="1"/>
  <c r="J1025" i="8203"/>
  <c r="K1025" i="8203" s="1"/>
  <c r="G977" i="8203"/>
  <c r="H977" i="8203" s="1"/>
  <c r="J977" i="8203"/>
  <c r="K977" i="8203" s="1"/>
  <c r="J867" i="8203"/>
  <c r="K867" i="8203" s="1"/>
  <c r="G867" i="8203"/>
  <c r="H867" i="8203" s="1"/>
  <c r="J763" i="8203"/>
  <c r="K763" i="8203" s="1"/>
  <c r="G763" i="8203"/>
  <c r="H763" i="8203" s="1"/>
  <c r="G696" i="8203"/>
  <c r="H696" i="8203" s="1"/>
  <c r="J696" i="8203"/>
  <c r="K696" i="8203" s="1"/>
  <c r="J578" i="8203"/>
  <c r="K578" i="8203" s="1"/>
  <c r="G578" i="8203"/>
  <c r="H578" i="8203" s="1"/>
  <c r="G983" i="8203"/>
  <c r="H983" i="8203" s="1"/>
  <c r="J983" i="8203"/>
  <c r="K983" i="8203" s="1"/>
  <c r="J949" i="8203"/>
  <c r="K949" i="8203" s="1"/>
  <c r="G949" i="8203"/>
  <c r="H949" i="8203" s="1"/>
  <c r="J917" i="8203"/>
  <c r="K917" i="8203" s="1"/>
  <c r="G917" i="8203"/>
  <c r="H917" i="8203" s="1"/>
  <c r="J887" i="8203"/>
  <c r="K887" i="8203" s="1"/>
  <c r="G887" i="8203"/>
  <c r="H887" i="8203" s="1"/>
  <c r="G857" i="8203"/>
  <c r="H857" i="8203" s="1"/>
  <c r="J857" i="8203"/>
  <c r="K857" i="8203" s="1"/>
  <c r="G825" i="8203"/>
  <c r="H825" i="8203" s="1"/>
  <c r="J825" i="8203"/>
  <c r="K825" i="8203" s="1"/>
  <c r="G793" i="8203"/>
  <c r="H793" i="8203" s="1"/>
  <c r="J793" i="8203"/>
  <c r="K793" i="8203" s="1"/>
  <c r="J761" i="8203"/>
  <c r="K761" i="8203" s="1"/>
  <c r="G761" i="8203"/>
  <c r="H761" i="8203" s="1"/>
  <c r="G730" i="8203"/>
  <c r="H730" i="8203" s="1"/>
  <c r="J730" i="8203"/>
  <c r="K730" i="8203" s="1"/>
  <c r="G698" i="8203"/>
  <c r="H698" i="8203" s="1"/>
  <c r="J698" i="8203"/>
  <c r="K698" i="8203" s="1"/>
  <c r="G648" i="8203"/>
  <c r="H648" i="8203" s="1"/>
  <c r="J648" i="8203"/>
  <c r="K648" i="8203" s="1"/>
  <c r="J582" i="8203"/>
  <c r="K582" i="8203" s="1"/>
  <c r="G582" i="8203"/>
  <c r="H582" i="8203" s="1"/>
  <c r="G514" i="8203"/>
  <c r="H514" i="8203" s="1"/>
  <c r="J514" i="8203"/>
  <c r="K514" i="8203" s="1"/>
  <c r="G450" i="8203"/>
  <c r="H450" i="8203" s="1"/>
  <c r="J450" i="8203"/>
  <c r="K450" i="8203" s="1"/>
  <c r="G390" i="8203"/>
  <c r="H390" i="8203" s="1"/>
  <c r="J390" i="8203"/>
  <c r="K390" i="8203" s="1"/>
  <c r="G327" i="8203"/>
  <c r="H327" i="8203" s="1"/>
  <c r="J327" i="8203"/>
  <c r="K327" i="8203" s="1"/>
  <c r="G500" i="8203"/>
  <c r="H500" i="8203" s="1"/>
  <c r="J500" i="8203"/>
  <c r="K500" i="8203" s="1"/>
  <c r="G436" i="8203"/>
  <c r="H436" i="8203" s="1"/>
  <c r="J436" i="8203"/>
  <c r="K436" i="8203" s="1"/>
  <c r="G370" i="8203"/>
  <c r="H370" i="8203" s="1"/>
  <c r="J370" i="8203"/>
  <c r="K370" i="8203" s="1"/>
  <c r="G674" i="8203"/>
  <c r="H674" i="8203" s="1"/>
  <c r="J674" i="8203"/>
  <c r="K674" i="8203" s="1"/>
  <c r="G642" i="8203"/>
  <c r="H642" i="8203" s="1"/>
  <c r="J642" i="8203"/>
  <c r="K642" i="8203" s="1"/>
  <c r="J608" i="8203"/>
  <c r="K608" i="8203" s="1"/>
  <c r="G608" i="8203"/>
  <c r="H608" i="8203" s="1"/>
  <c r="J576" i="8203"/>
  <c r="K576" i="8203" s="1"/>
  <c r="G576" i="8203"/>
  <c r="H576" i="8203" s="1"/>
  <c r="J544" i="8203"/>
  <c r="K544" i="8203" s="1"/>
  <c r="G544" i="8203"/>
  <c r="H544" i="8203" s="1"/>
  <c r="J512" i="8203"/>
  <c r="K512" i="8203" s="1"/>
  <c r="G512" i="8203"/>
  <c r="H512" i="8203" s="1"/>
  <c r="J480" i="8203"/>
  <c r="K480" i="8203" s="1"/>
  <c r="G480" i="8203"/>
  <c r="H480" i="8203" s="1"/>
  <c r="J448" i="8203"/>
  <c r="K448" i="8203" s="1"/>
  <c r="G448" i="8203"/>
  <c r="H448" i="8203" s="1"/>
  <c r="J416" i="8203"/>
  <c r="K416" i="8203" s="1"/>
  <c r="G416" i="8203"/>
  <c r="H416" i="8203" s="1"/>
  <c r="G384" i="8203"/>
  <c r="H384" i="8203" s="1"/>
  <c r="J384" i="8203"/>
  <c r="K384" i="8203" s="1"/>
  <c r="G352" i="8203"/>
  <c r="H352" i="8203" s="1"/>
  <c r="J352" i="8203"/>
  <c r="K352" i="8203" s="1"/>
  <c r="G323" i="8203"/>
  <c r="H323" i="8203" s="1"/>
  <c r="J323" i="8203"/>
  <c r="K323" i="8203" s="1"/>
  <c r="G80" i="240"/>
  <c r="H80" i="240" s="1"/>
  <c r="J80" i="240"/>
  <c r="K80" i="240" s="1"/>
  <c r="J38" i="8203"/>
  <c r="K38" i="8203" s="1"/>
  <c r="G38" i="8203"/>
  <c r="H38" i="8203" s="1"/>
  <c r="J54" i="8203"/>
  <c r="K54" i="8203" s="1"/>
  <c r="G54" i="8203"/>
  <c r="H54" i="8203" s="1"/>
  <c r="G73" i="8203"/>
  <c r="H73" i="8203" s="1"/>
  <c r="J73" i="8203"/>
  <c r="K73" i="8203" s="1"/>
  <c r="J32" i="8203"/>
  <c r="K32" i="8203" s="1"/>
  <c r="G32" i="8203"/>
  <c r="H32" i="8203" s="1"/>
  <c r="G48" i="8203"/>
  <c r="H48" i="8203" s="1"/>
  <c r="J48" i="8203"/>
  <c r="K48" i="8203" s="1"/>
  <c r="G64" i="8203"/>
  <c r="H64" i="8203" s="1"/>
  <c r="J64" i="8203"/>
  <c r="K64" i="8203" s="1"/>
  <c r="J79" i="8203"/>
  <c r="K79" i="8203" s="1"/>
  <c r="G79" i="8203"/>
  <c r="H79" i="8203" s="1"/>
  <c r="J95" i="8203"/>
  <c r="K95" i="8203" s="1"/>
  <c r="G95" i="8203"/>
  <c r="H95" i="8203" s="1"/>
  <c r="J111" i="8203"/>
  <c r="K111" i="8203" s="1"/>
  <c r="G111" i="8203"/>
  <c r="H111" i="8203" s="1"/>
  <c r="G129" i="8203"/>
  <c r="H129" i="8203" s="1"/>
  <c r="J129" i="8203"/>
  <c r="K129" i="8203" s="1"/>
  <c r="G107" i="8203"/>
  <c r="H107" i="8203" s="1"/>
  <c r="J107" i="8203"/>
  <c r="K107" i="8203" s="1"/>
  <c r="G137" i="8203"/>
  <c r="H137" i="8203" s="1"/>
  <c r="J137" i="8203"/>
  <c r="K137" i="8203" s="1"/>
  <c r="J151" i="8203"/>
  <c r="K151" i="8203" s="1"/>
  <c r="G151" i="8203"/>
  <c r="H151" i="8203" s="1"/>
  <c r="J167" i="8203"/>
  <c r="K167" i="8203" s="1"/>
  <c r="G167" i="8203"/>
  <c r="H167" i="8203" s="1"/>
  <c r="J183" i="8203"/>
  <c r="K183" i="8203" s="1"/>
  <c r="G183" i="8203"/>
  <c r="H183" i="8203" s="1"/>
  <c r="J199" i="8203"/>
  <c r="K199" i="8203" s="1"/>
  <c r="G199" i="8203"/>
  <c r="H199" i="8203" s="1"/>
  <c r="J215" i="8203"/>
  <c r="K215" i="8203" s="1"/>
  <c r="G215" i="8203"/>
  <c r="H215" i="8203" s="1"/>
  <c r="G231" i="8203"/>
  <c r="H231" i="8203" s="1"/>
  <c r="J231" i="8203"/>
  <c r="K231" i="8203" s="1"/>
  <c r="G248" i="8203"/>
  <c r="H248" i="8203" s="1"/>
  <c r="J248" i="8203"/>
  <c r="K248" i="8203" s="1"/>
  <c r="J264" i="8203"/>
  <c r="K264" i="8203" s="1"/>
  <c r="G264" i="8203"/>
  <c r="H264" i="8203" s="1"/>
  <c r="G280" i="8203"/>
  <c r="H280" i="8203" s="1"/>
  <c r="J280" i="8203"/>
  <c r="K280" i="8203" s="1"/>
  <c r="G296" i="8203"/>
  <c r="H296" i="8203" s="1"/>
  <c r="J296" i="8203"/>
  <c r="K296" i="8203" s="1"/>
  <c r="G312" i="8203"/>
  <c r="H312" i="8203" s="1"/>
  <c r="J312" i="8203"/>
  <c r="K312" i="8203" s="1"/>
  <c r="G139" i="8203"/>
  <c r="H139" i="8203" s="1"/>
  <c r="J139" i="8203"/>
  <c r="K139" i="8203" s="1"/>
  <c r="G171" i="8203"/>
  <c r="H171" i="8203" s="1"/>
  <c r="J171" i="8203"/>
  <c r="K171" i="8203" s="1"/>
  <c r="G203" i="8203"/>
  <c r="H203" i="8203" s="1"/>
  <c r="J203" i="8203"/>
  <c r="K203" i="8203" s="1"/>
  <c r="G236" i="8203"/>
  <c r="H236" i="8203" s="1"/>
  <c r="J236" i="8203"/>
  <c r="K236" i="8203" s="1"/>
  <c r="G268" i="8203"/>
  <c r="H268" i="8203" s="1"/>
  <c r="J268" i="8203"/>
  <c r="K268" i="8203" s="1"/>
  <c r="J300" i="8203"/>
  <c r="K300" i="8203" s="1"/>
  <c r="G300" i="8203"/>
  <c r="H300" i="8203" s="1"/>
  <c r="J89" i="8203"/>
  <c r="K89" i="8203" s="1"/>
  <c r="G89" i="8203"/>
  <c r="H89" i="8203" s="1"/>
  <c r="G143" i="8203"/>
  <c r="H143" i="8203" s="1"/>
  <c r="J143" i="8203"/>
  <c r="K143" i="8203" s="1"/>
  <c r="G179" i="8203"/>
  <c r="H179" i="8203" s="1"/>
  <c r="J179" i="8203"/>
  <c r="K179" i="8203" s="1"/>
  <c r="G211" i="8203"/>
  <c r="H211" i="8203" s="1"/>
  <c r="J211" i="8203"/>
  <c r="K211" i="8203" s="1"/>
  <c r="G240" i="8203"/>
  <c r="H240" i="8203" s="1"/>
  <c r="J240" i="8203"/>
  <c r="K240" i="8203" s="1"/>
  <c r="J276" i="8203"/>
  <c r="K276" i="8203" s="1"/>
  <c r="G276" i="8203"/>
  <c r="H276" i="8203" s="1"/>
  <c r="G308" i="8203"/>
  <c r="H308" i="8203" s="1"/>
  <c r="J308" i="8203"/>
  <c r="K308" i="8203" s="1"/>
  <c r="J330" i="8203"/>
  <c r="K330" i="8203" s="1"/>
  <c r="G330" i="8203"/>
  <c r="H330" i="8203" s="1"/>
  <c r="G343" i="8203"/>
  <c r="H343" i="8203" s="1"/>
  <c r="J343" i="8203"/>
  <c r="K343" i="8203" s="1"/>
  <c r="G359" i="8203"/>
  <c r="H359" i="8203" s="1"/>
  <c r="J359" i="8203"/>
  <c r="K359" i="8203" s="1"/>
  <c r="G375" i="8203"/>
  <c r="H375" i="8203" s="1"/>
  <c r="J375" i="8203"/>
  <c r="K375" i="8203" s="1"/>
  <c r="G391" i="8203"/>
  <c r="H391" i="8203" s="1"/>
  <c r="J391" i="8203"/>
  <c r="K391" i="8203" s="1"/>
  <c r="G407" i="8203"/>
  <c r="H407" i="8203" s="1"/>
  <c r="J407" i="8203"/>
  <c r="K407" i="8203" s="1"/>
  <c r="G423" i="8203"/>
  <c r="H423" i="8203" s="1"/>
  <c r="J423" i="8203"/>
  <c r="K423" i="8203" s="1"/>
  <c r="J439" i="8203"/>
  <c r="K439" i="8203" s="1"/>
  <c r="G439" i="8203"/>
  <c r="H439" i="8203" s="1"/>
  <c r="G455" i="8203"/>
  <c r="H455" i="8203" s="1"/>
  <c r="J455" i="8203"/>
  <c r="K455" i="8203" s="1"/>
  <c r="J471" i="8203"/>
  <c r="K471" i="8203" s="1"/>
  <c r="G471" i="8203"/>
  <c r="H471" i="8203" s="1"/>
  <c r="J487" i="8203"/>
  <c r="K487" i="8203" s="1"/>
  <c r="G487" i="8203"/>
  <c r="H487" i="8203" s="1"/>
  <c r="J503" i="8203"/>
  <c r="K503" i="8203" s="1"/>
  <c r="G503" i="8203"/>
  <c r="H503" i="8203" s="1"/>
  <c r="J519" i="8203"/>
  <c r="K519" i="8203" s="1"/>
  <c r="G519" i="8203"/>
  <c r="H519" i="8203" s="1"/>
  <c r="G535" i="8203"/>
  <c r="H535" i="8203" s="1"/>
  <c r="J535" i="8203"/>
  <c r="K535" i="8203" s="1"/>
  <c r="G551" i="8203"/>
  <c r="H551" i="8203" s="1"/>
  <c r="J551" i="8203"/>
  <c r="K551" i="8203" s="1"/>
  <c r="G567" i="8203"/>
  <c r="H567" i="8203" s="1"/>
  <c r="J567" i="8203"/>
  <c r="K567" i="8203" s="1"/>
  <c r="G583" i="8203"/>
  <c r="H583" i="8203" s="1"/>
  <c r="J583" i="8203"/>
  <c r="K583" i="8203" s="1"/>
  <c r="G599" i="8203"/>
  <c r="H599" i="8203" s="1"/>
  <c r="J599" i="8203"/>
  <c r="K599" i="8203" s="1"/>
  <c r="G615" i="8203"/>
  <c r="H615" i="8203" s="1"/>
  <c r="J615" i="8203"/>
  <c r="K615" i="8203" s="1"/>
  <c r="J633" i="8203"/>
  <c r="K633" i="8203" s="1"/>
  <c r="G633" i="8203"/>
  <c r="H633" i="8203" s="1"/>
  <c r="J649" i="8203"/>
  <c r="K649" i="8203" s="1"/>
  <c r="G649" i="8203"/>
  <c r="H649" i="8203" s="1"/>
  <c r="J665" i="8203"/>
  <c r="K665" i="8203" s="1"/>
  <c r="G665" i="8203"/>
  <c r="H665" i="8203" s="1"/>
  <c r="G328" i="8203"/>
  <c r="H328" i="8203" s="1"/>
  <c r="J328" i="8203"/>
  <c r="K328" i="8203" s="1"/>
  <c r="G361" i="8203"/>
  <c r="H361" i="8203" s="1"/>
  <c r="J361" i="8203"/>
  <c r="K361" i="8203" s="1"/>
  <c r="G393" i="8203"/>
  <c r="H393" i="8203" s="1"/>
  <c r="J393" i="8203"/>
  <c r="K393" i="8203" s="1"/>
  <c r="J425" i="8203"/>
  <c r="K425" i="8203" s="1"/>
  <c r="G425" i="8203"/>
  <c r="H425" i="8203" s="1"/>
  <c r="G457" i="8203"/>
  <c r="H457" i="8203" s="1"/>
  <c r="J457" i="8203"/>
  <c r="K457" i="8203" s="1"/>
  <c r="G489" i="8203"/>
  <c r="H489" i="8203" s="1"/>
  <c r="J489" i="8203"/>
  <c r="K489" i="8203" s="1"/>
  <c r="G521" i="8203"/>
  <c r="H521" i="8203" s="1"/>
  <c r="J521" i="8203"/>
  <c r="K521" i="8203" s="1"/>
  <c r="G320" i="8203"/>
  <c r="H320" i="8203" s="1"/>
  <c r="J320" i="8203"/>
  <c r="K320" i="8203" s="1"/>
  <c r="G357" i="8203"/>
  <c r="H357" i="8203" s="1"/>
  <c r="J357" i="8203"/>
  <c r="K357" i="8203" s="1"/>
  <c r="G389" i="8203"/>
  <c r="H389" i="8203" s="1"/>
  <c r="J389" i="8203"/>
  <c r="K389" i="8203" s="1"/>
  <c r="J417" i="8203"/>
  <c r="K417" i="8203" s="1"/>
  <c r="G417" i="8203"/>
  <c r="H417" i="8203" s="1"/>
  <c r="G449" i="8203"/>
  <c r="H449" i="8203" s="1"/>
  <c r="J449" i="8203"/>
  <c r="K449" i="8203" s="1"/>
  <c r="G481" i="8203"/>
  <c r="H481" i="8203" s="1"/>
  <c r="J481" i="8203"/>
  <c r="K481" i="8203" s="1"/>
  <c r="G513" i="8203"/>
  <c r="H513" i="8203" s="1"/>
  <c r="J513" i="8203"/>
  <c r="K513" i="8203" s="1"/>
  <c r="G549" i="8203"/>
  <c r="H549" i="8203" s="1"/>
  <c r="J549" i="8203"/>
  <c r="K549" i="8203" s="1"/>
  <c r="G581" i="8203"/>
  <c r="H581" i="8203" s="1"/>
  <c r="J581" i="8203"/>
  <c r="K581" i="8203" s="1"/>
  <c r="G613" i="8203"/>
  <c r="H613" i="8203" s="1"/>
  <c r="J613" i="8203"/>
  <c r="K613" i="8203" s="1"/>
  <c r="J647" i="8203"/>
  <c r="K647" i="8203" s="1"/>
  <c r="G647" i="8203"/>
  <c r="H647" i="8203" s="1"/>
  <c r="J681" i="8203"/>
  <c r="K681" i="8203" s="1"/>
  <c r="G681" i="8203"/>
  <c r="H681" i="8203" s="1"/>
  <c r="J697" i="8203"/>
  <c r="K697" i="8203" s="1"/>
  <c r="G697" i="8203"/>
  <c r="H697" i="8203" s="1"/>
  <c r="J713" i="8203"/>
  <c r="K713" i="8203" s="1"/>
  <c r="G713" i="8203"/>
  <c r="H713" i="8203" s="1"/>
  <c r="J729" i="8203"/>
  <c r="K729" i="8203" s="1"/>
  <c r="G729" i="8203"/>
  <c r="H729" i="8203" s="1"/>
  <c r="J745" i="8203"/>
  <c r="K745" i="8203" s="1"/>
  <c r="G745" i="8203"/>
  <c r="H745" i="8203" s="1"/>
  <c r="G760" i="8203"/>
  <c r="H760" i="8203" s="1"/>
  <c r="J760" i="8203"/>
  <c r="K760" i="8203" s="1"/>
  <c r="G776" i="8203"/>
  <c r="H776" i="8203" s="1"/>
  <c r="J776" i="8203"/>
  <c r="K776" i="8203" s="1"/>
  <c r="G792" i="8203"/>
  <c r="H792" i="8203" s="1"/>
  <c r="J792" i="8203"/>
  <c r="K792" i="8203" s="1"/>
  <c r="G808" i="8203"/>
  <c r="H808" i="8203" s="1"/>
  <c r="J808" i="8203"/>
  <c r="K808" i="8203" s="1"/>
  <c r="G824" i="8203"/>
  <c r="H824" i="8203" s="1"/>
  <c r="J824" i="8203"/>
  <c r="K824" i="8203" s="1"/>
  <c r="G840" i="8203"/>
  <c r="H840" i="8203" s="1"/>
  <c r="J840" i="8203"/>
  <c r="K840" i="8203" s="1"/>
  <c r="G856" i="8203"/>
  <c r="H856" i="8203" s="1"/>
  <c r="J856" i="8203"/>
  <c r="K856" i="8203" s="1"/>
  <c r="G872" i="8203"/>
  <c r="H872" i="8203" s="1"/>
  <c r="J872" i="8203"/>
  <c r="K872" i="8203" s="1"/>
  <c r="G890" i="8203"/>
  <c r="H890" i="8203" s="1"/>
  <c r="J890" i="8203"/>
  <c r="K890" i="8203" s="1"/>
  <c r="G908" i="8203"/>
  <c r="H908" i="8203" s="1"/>
  <c r="J908" i="8203"/>
  <c r="K908" i="8203" s="1"/>
  <c r="G924" i="8203"/>
  <c r="H924" i="8203" s="1"/>
  <c r="J924" i="8203"/>
  <c r="K924" i="8203" s="1"/>
  <c r="G940" i="8203"/>
  <c r="H940" i="8203" s="1"/>
  <c r="J940" i="8203"/>
  <c r="K940" i="8203" s="1"/>
  <c r="G956" i="8203"/>
  <c r="H956" i="8203" s="1"/>
  <c r="J956" i="8203"/>
  <c r="K956" i="8203" s="1"/>
  <c r="J978" i="8203"/>
  <c r="K978" i="8203" s="1"/>
  <c r="G978" i="8203"/>
  <c r="H978" i="8203" s="1"/>
  <c r="J994" i="8203"/>
  <c r="K994" i="8203" s="1"/>
  <c r="G994" i="8203"/>
  <c r="H994" i="8203" s="1"/>
  <c r="G561" i="8203"/>
  <c r="H561" i="8203" s="1"/>
  <c r="J561" i="8203"/>
  <c r="K561" i="8203" s="1"/>
  <c r="J623" i="8203"/>
  <c r="K623" i="8203" s="1"/>
  <c r="G623" i="8203"/>
  <c r="H623" i="8203" s="1"/>
  <c r="J679" i="8203"/>
  <c r="K679" i="8203" s="1"/>
  <c r="G679" i="8203"/>
  <c r="H679" i="8203" s="1"/>
  <c r="G952" i="8203"/>
  <c r="H952" i="8203" s="1"/>
  <c r="J952" i="8203"/>
  <c r="K952" i="8203" s="1"/>
  <c r="G585" i="8203"/>
  <c r="H585" i="8203" s="1"/>
  <c r="J585" i="8203"/>
  <c r="K585" i="8203" s="1"/>
  <c r="J645" i="8203"/>
  <c r="K645" i="8203" s="1"/>
  <c r="G645" i="8203"/>
  <c r="H645" i="8203" s="1"/>
  <c r="J693" i="8203"/>
  <c r="K693" i="8203" s="1"/>
  <c r="G693" i="8203"/>
  <c r="H693" i="8203" s="1"/>
  <c r="J725" i="8203"/>
  <c r="K725" i="8203" s="1"/>
  <c r="G725" i="8203"/>
  <c r="H725" i="8203" s="1"/>
  <c r="G758" i="8203"/>
  <c r="H758" i="8203" s="1"/>
  <c r="J758" i="8203"/>
  <c r="K758" i="8203" s="1"/>
  <c r="G790" i="8203"/>
  <c r="H790" i="8203" s="1"/>
  <c r="J790" i="8203"/>
  <c r="K790" i="8203" s="1"/>
  <c r="G822" i="8203"/>
  <c r="H822" i="8203" s="1"/>
  <c r="J822" i="8203"/>
  <c r="K822" i="8203" s="1"/>
  <c r="G854" i="8203"/>
  <c r="H854" i="8203" s="1"/>
  <c r="J854" i="8203"/>
  <c r="K854" i="8203" s="1"/>
  <c r="G888" i="8203"/>
  <c r="H888" i="8203" s="1"/>
  <c r="J888" i="8203"/>
  <c r="K888" i="8203" s="1"/>
  <c r="J918" i="8203"/>
  <c r="K918" i="8203" s="1"/>
  <c r="G918" i="8203"/>
  <c r="H918" i="8203" s="1"/>
  <c r="J950" i="8203"/>
  <c r="K950" i="8203" s="1"/>
  <c r="G950" i="8203"/>
  <c r="H950" i="8203" s="1"/>
  <c r="G1018" i="8203"/>
  <c r="H1018" i="8203" s="1"/>
  <c r="J1018" i="8203"/>
  <c r="K1018" i="8203" s="1"/>
  <c r="J695" i="8203"/>
  <c r="K695" i="8203" s="1"/>
  <c r="G695" i="8203"/>
  <c r="H695" i="8203" s="1"/>
  <c r="J727" i="8203"/>
  <c r="K727" i="8203" s="1"/>
  <c r="G727" i="8203"/>
  <c r="H727" i="8203" s="1"/>
  <c r="G754" i="8203"/>
  <c r="H754" i="8203" s="1"/>
  <c r="J754" i="8203"/>
  <c r="K754" i="8203" s="1"/>
  <c r="G786" i="8203"/>
  <c r="H786" i="8203" s="1"/>
  <c r="J786" i="8203"/>
  <c r="K786" i="8203" s="1"/>
  <c r="G818" i="8203"/>
  <c r="H818" i="8203" s="1"/>
  <c r="J818" i="8203"/>
  <c r="K818" i="8203" s="1"/>
  <c r="G858" i="8203"/>
  <c r="H858" i="8203" s="1"/>
  <c r="J858" i="8203"/>
  <c r="K858" i="8203" s="1"/>
  <c r="G892" i="8203"/>
  <c r="H892" i="8203" s="1"/>
  <c r="J892" i="8203"/>
  <c r="K892" i="8203" s="1"/>
  <c r="G936" i="8203"/>
  <c r="H936" i="8203" s="1"/>
  <c r="J936" i="8203"/>
  <c r="K936" i="8203" s="1"/>
  <c r="G972" i="8203"/>
  <c r="H972" i="8203" s="1"/>
  <c r="J972" i="8203"/>
  <c r="K972" i="8203" s="1"/>
  <c r="G988" i="8203"/>
  <c r="H988" i="8203" s="1"/>
  <c r="J988" i="8203"/>
  <c r="K988" i="8203" s="1"/>
  <c r="J1004" i="8203"/>
  <c r="K1004" i="8203" s="1"/>
  <c r="G1004" i="8203"/>
  <c r="H1004" i="8203" s="1"/>
  <c r="G1020" i="8203"/>
  <c r="H1020" i="8203" s="1"/>
  <c r="J1020" i="8203"/>
  <c r="K1020" i="8203" s="1"/>
  <c r="G981" i="8203"/>
  <c r="H981" i="8203" s="1"/>
  <c r="J981" i="8203"/>
  <c r="K981" i="8203" s="1"/>
  <c r="J835" i="8203"/>
  <c r="K835" i="8203" s="1"/>
  <c r="G835" i="8203"/>
  <c r="H835" i="8203" s="1"/>
  <c r="J1023" i="8203"/>
  <c r="K1023" i="8203" s="1"/>
  <c r="G1023" i="8203"/>
  <c r="H1023" i="8203" s="1"/>
  <c r="G945" i="8203"/>
  <c r="H945" i="8203" s="1"/>
  <c r="J945" i="8203"/>
  <c r="K945" i="8203" s="1"/>
  <c r="J889" i="8203"/>
  <c r="K889" i="8203" s="1"/>
  <c r="G889" i="8203"/>
  <c r="H889" i="8203" s="1"/>
  <c r="J831" i="8203"/>
  <c r="K831" i="8203" s="1"/>
  <c r="G831" i="8203"/>
  <c r="H831" i="8203" s="1"/>
  <c r="J767" i="8203"/>
  <c r="K767" i="8203" s="1"/>
  <c r="G767" i="8203"/>
  <c r="H767" i="8203" s="1"/>
  <c r="G694" i="8203"/>
  <c r="H694" i="8203" s="1"/>
  <c r="J694" i="8203"/>
  <c r="K694" i="8203" s="1"/>
  <c r="J586" i="8203"/>
  <c r="K586" i="8203" s="1"/>
  <c r="G586" i="8203"/>
  <c r="H586" i="8203" s="1"/>
  <c r="G997" i="8203"/>
  <c r="H997" i="8203" s="1"/>
  <c r="J997" i="8203"/>
  <c r="K997" i="8203" s="1"/>
  <c r="G927" i="8203"/>
  <c r="H927" i="8203" s="1"/>
  <c r="J927" i="8203"/>
  <c r="K927" i="8203" s="1"/>
  <c r="J787" i="8203"/>
  <c r="K787" i="8203" s="1"/>
  <c r="G787" i="8203"/>
  <c r="H787" i="8203" s="1"/>
  <c r="G718" i="8203"/>
  <c r="H718" i="8203" s="1"/>
  <c r="J718" i="8203"/>
  <c r="K718" i="8203" s="1"/>
  <c r="G624" i="8203"/>
  <c r="H624" i="8203" s="1"/>
  <c r="J624" i="8203"/>
  <c r="K624" i="8203" s="1"/>
  <c r="J995" i="8203"/>
  <c r="K995" i="8203" s="1"/>
  <c r="G995" i="8203"/>
  <c r="H995" i="8203" s="1"/>
  <c r="G963" i="8203"/>
  <c r="H963" i="8203" s="1"/>
  <c r="J963" i="8203"/>
  <c r="K963" i="8203" s="1"/>
  <c r="G931" i="8203"/>
  <c r="H931" i="8203" s="1"/>
  <c r="J931" i="8203"/>
  <c r="K931" i="8203" s="1"/>
  <c r="G898" i="8203"/>
  <c r="H898" i="8203" s="1"/>
  <c r="J898" i="8203"/>
  <c r="K898" i="8203" s="1"/>
  <c r="G869" i="8203"/>
  <c r="H869" i="8203" s="1"/>
  <c r="J869" i="8203"/>
  <c r="K869" i="8203" s="1"/>
  <c r="G837" i="8203"/>
  <c r="H837" i="8203" s="1"/>
  <c r="J837" i="8203"/>
  <c r="K837" i="8203" s="1"/>
  <c r="G805" i="8203"/>
  <c r="H805" i="8203" s="1"/>
  <c r="J805" i="8203"/>
  <c r="K805" i="8203" s="1"/>
  <c r="G773" i="8203"/>
  <c r="H773" i="8203" s="1"/>
  <c r="J773" i="8203"/>
  <c r="K773" i="8203" s="1"/>
  <c r="J740" i="8203"/>
  <c r="K740" i="8203" s="1"/>
  <c r="G740" i="8203"/>
  <c r="H740" i="8203" s="1"/>
  <c r="J708" i="8203"/>
  <c r="K708" i="8203" s="1"/>
  <c r="G708" i="8203"/>
  <c r="H708" i="8203" s="1"/>
  <c r="G670" i="8203"/>
  <c r="H670" i="8203" s="1"/>
  <c r="J670" i="8203"/>
  <c r="K670" i="8203" s="1"/>
  <c r="J606" i="8203"/>
  <c r="K606" i="8203" s="1"/>
  <c r="G606" i="8203"/>
  <c r="H606" i="8203" s="1"/>
  <c r="J542" i="8203"/>
  <c r="K542" i="8203" s="1"/>
  <c r="G542" i="8203"/>
  <c r="H542" i="8203" s="1"/>
  <c r="G476" i="8203"/>
  <c r="H476" i="8203" s="1"/>
  <c r="J476" i="8203"/>
  <c r="K476" i="8203" s="1"/>
  <c r="G412" i="8203"/>
  <c r="H412" i="8203" s="1"/>
  <c r="J412" i="8203"/>
  <c r="K412" i="8203" s="1"/>
  <c r="J350" i="8203"/>
  <c r="K350" i="8203" s="1"/>
  <c r="G350" i="8203"/>
  <c r="H350" i="8203" s="1"/>
  <c r="J522" i="8203"/>
  <c r="K522" i="8203" s="1"/>
  <c r="G522" i="8203"/>
  <c r="H522" i="8203" s="1"/>
  <c r="G458" i="8203"/>
  <c r="H458" i="8203" s="1"/>
  <c r="J458" i="8203"/>
  <c r="K458" i="8203" s="1"/>
  <c r="G394" i="8203"/>
  <c r="H394" i="8203" s="1"/>
  <c r="J394" i="8203"/>
  <c r="K394" i="8203" s="1"/>
  <c r="G329" i="8203"/>
  <c r="H329" i="8203" s="1"/>
  <c r="J329" i="8203"/>
  <c r="K329" i="8203" s="1"/>
  <c r="J652" i="8203"/>
  <c r="K652" i="8203" s="1"/>
  <c r="G652" i="8203"/>
  <c r="H652" i="8203" s="1"/>
  <c r="J620" i="8203"/>
  <c r="K620" i="8203" s="1"/>
  <c r="G620" i="8203"/>
  <c r="H620" i="8203" s="1"/>
  <c r="J588" i="8203"/>
  <c r="K588" i="8203" s="1"/>
  <c r="G588" i="8203"/>
  <c r="H588" i="8203" s="1"/>
  <c r="J556" i="8203"/>
  <c r="K556" i="8203" s="1"/>
  <c r="G556" i="8203"/>
  <c r="H556" i="8203" s="1"/>
  <c r="J524" i="8203"/>
  <c r="K524" i="8203" s="1"/>
  <c r="G524" i="8203"/>
  <c r="H524" i="8203" s="1"/>
  <c r="G494" i="8203"/>
  <c r="H494" i="8203" s="1"/>
  <c r="J494" i="8203"/>
  <c r="K494" i="8203" s="1"/>
  <c r="G462" i="8203"/>
  <c r="H462" i="8203" s="1"/>
  <c r="J462" i="8203"/>
  <c r="K462" i="8203" s="1"/>
  <c r="G430" i="8203"/>
  <c r="H430" i="8203" s="1"/>
  <c r="J430" i="8203"/>
  <c r="K430" i="8203" s="1"/>
  <c r="G396" i="8203"/>
  <c r="H396" i="8203" s="1"/>
  <c r="J396" i="8203"/>
  <c r="K396" i="8203" s="1"/>
  <c r="G364" i="8203"/>
  <c r="H364" i="8203" s="1"/>
  <c r="J364" i="8203"/>
  <c r="K364" i="8203" s="1"/>
  <c r="J333" i="8203"/>
  <c r="K333" i="8203" s="1"/>
  <c r="G333" i="8203"/>
  <c r="H333" i="8203" s="1"/>
  <c r="G283" i="8203"/>
  <c r="H283" i="8203" s="1"/>
  <c r="J283" i="8203"/>
  <c r="K283" i="8203" s="1"/>
  <c r="G218" i="8203"/>
  <c r="H218" i="8203" s="1"/>
  <c r="J218" i="8203"/>
  <c r="K218" i="8203" s="1"/>
  <c r="G154" i="8203"/>
  <c r="H154" i="8203" s="1"/>
  <c r="J154" i="8203"/>
  <c r="K154" i="8203" s="1"/>
  <c r="G301" i="8203"/>
  <c r="H301" i="8203" s="1"/>
  <c r="J301" i="8203"/>
  <c r="K301" i="8203" s="1"/>
  <c r="G237" i="8203"/>
  <c r="H237" i="8203" s="1"/>
  <c r="J237" i="8203"/>
  <c r="K237" i="8203" s="1"/>
  <c r="G172" i="8203"/>
  <c r="H172" i="8203" s="1"/>
  <c r="J172" i="8203"/>
  <c r="K172" i="8203" s="1"/>
  <c r="J313" i="8203"/>
  <c r="K313" i="8203" s="1"/>
  <c r="G313" i="8203"/>
  <c r="H313" i="8203" s="1"/>
  <c r="J281" i="8203"/>
  <c r="K281" i="8203" s="1"/>
  <c r="G281" i="8203"/>
  <c r="H281" i="8203" s="1"/>
  <c r="J249" i="8203"/>
  <c r="K249" i="8203" s="1"/>
  <c r="G249" i="8203"/>
  <c r="H249" i="8203" s="1"/>
  <c r="G222" i="8203"/>
  <c r="H222" i="8203" s="1"/>
  <c r="J222" i="8203"/>
  <c r="K222" i="8203" s="1"/>
  <c r="G190" i="8203"/>
  <c r="H190" i="8203" s="1"/>
  <c r="J190" i="8203"/>
  <c r="K190" i="8203" s="1"/>
  <c r="G158" i="8203"/>
  <c r="H158" i="8203" s="1"/>
  <c r="J158" i="8203"/>
  <c r="K158" i="8203" s="1"/>
  <c r="G124" i="8203"/>
  <c r="H124" i="8203" s="1"/>
  <c r="J124" i="8203"/>
  <c r="K124" i="8203" s="1"/>
  <c r="G118" i="8203"/>
  <c r="H118" i="8203" s="1"/>
  <c r="J118" i="8203"/>
  <c r="K118" i="8203" s="1"/>
  <c r="G86" i="8203"/>
  <c r="H86" i="8203" s="1"/>
  <c r="J86" i="8203"/>
  <c r="K86" i="8203" s="1"/>
  <c r="G51" i="8203"/>
  <c r="H51" i="8203" s="1"/>
  <c r="J51" i="8203"/>
  <c r="K51" i="8203" s="1"/>
  <c r="J76" i="8203"/>
  <c r="K76" i="8203" s="1"/>
  <c r="G76" i="8203"/>
  <c r="H76" i="8203" s="1"/>
  <c r="J47" i="8203"/>
  <c r="K47" i="8203" s="1"/>
  <c r="G47" i="8203"/>
  <c r="H47" i="8203" s="1"/>
  <c r="G993" i="8203"/>
  <c r="H993" i="8203" s="1"/>
  <c r="J993" i="8203"/>
  <c r="K993" i="8203" s="1"/>
  <c r="J851" i="8203"/>
  <c r="K851" i="8203" s="1"/>
  <c r="G851" i="8203"/>
  <c r="H851" i="8203" s="1"/>
  <c r="G31" i="8203"/>
  <c r="H31" i="8203" s="1"/>
  <c r="J31" i="8203"/>
  <c r="K31" i="8203" s="1"/>
  <c r="G967" i="8203"/>
  <c r="H967" i="8203" s="1"/>
  <c r="J967" i="8203"/>
  <c r="K967" i="8203" s="1"/>
  <c r="G903" i="8203"/>
  <c r="H903" i="8203" s="1"/>
  <c r="J903" i="8203"/>
  <c r="K903" i="8203" s="1"/>
  <c r="J855" i="8203"/>
  <c r="K855" i="8203" s="1"/>
  <c r="G855" i="8203"/>
  <c r="H855" i="8203" s="1"/>
  <c r="J791" i="8203"/>
  <c r="K791" i="8203" s="1"/>
  <c r="G791" i="8203"/>
  <c r="H791" i="8203" s="1"/>
  <c r="G720" i="8203"/>
  <c r="H720" i="8203" s="1"/>
  <c r="J720" i="8203"/>
  <c r="K720" i="8203" s="1"/>
  <c r="G640" i="8203"/>
  <c r="H640" i="8203" s="1"/>
  <c r="J640" i="8203"/>
  <c r="K640" i="8203" s="1"/>
  <c r="G1017" i="8203"/>
  <c r="H1017" i="8203" s="1"/>
  <c r="J1017" i="8203"/>
  <c r="K1017" i="8203" s="1"/>
  <c r="G959" i="8203"/>
  <c r="H959" i="8203" s="1"/>
  <c r="J959" i="8203"/>
  <c r="K959" i="8203" s="1"/>
  <c r="J843" i="8203"/>
  <c r="K843" i="8203" s="1"/>
  <c r="G843" i="8203"/>
  <c r="H843" i="8203" s="1"/>
  <c r="G744" i="8203"/>
  <c r="H744" i="8203" s="1"/>
  <c r="J744" i="8203"/>
  <c r="K744" i="8203" s="1"/>
  <c r="G680" i="8203"/>
  <c r="H680" i="8203" s="1"/>
  <c r="J680" i="8203"/>
  <c r="K680" i="8203" s="1"/>
  <c r="G1007" i="8203"/>
  <c r="H1007" i="8203" s="1"/>
  <c r="J1007" i="8203"/>
  <c r="K1007" i="8203" s="1"/>
  <c r="G975" i="8203"/>
  <c r="H975" i="8203" s="1"/>
  <c r="J975" i="8203"/>
  <c r="K975" i="8203" s="1"/>
  <c r="J941" i="8203"/>
  <c r="K941" i="8203" s="1"/>
  <c r="G941" i="8203"/>
  <c r="H941" i="8203" s="1"/>
  <c r="J909" i="8203"/>
  <c r="K909" i="8203" s="1"/>
  <c r="G909" i="8203"/>
  <c r="H909" i="8203" s="1"/>
  <c r="G880" i="8203"/>
  <c r="H880" i="8203" s="1"/>
  <c r="J880" i="8203"/>
  <c r="K880" i="8203" s="1"/>
  <c r="G849" i="8203"/>
  <c r="H849" i="8203" s="1"/>
  <c r="J849" i="8203"/>
  <c r="K849" i="8203" s="1"/>
  <c r="G817" i="8203"/>
  <c r="H817" i="8203" s="1"/>
  <c r="J817" i="8203"/>
  <c r="K817" i="8203" s="1"/>
  <c r="G785" i="8203"/>
  <c r="H785" i="8203" s="1"/>
  <c r="J785" i="8203"/>
  <c r="K785" i="8203" s="1"/>
  <c r="J753" i="8203"/>
  <c r="K753" i="8203" s="1"/>
  <c r="G753" i="8203"/>
  <c r="H753" i="8203" s="1"/>
  <c r="G722" i="8203"/>
  <c r="H722" i="8203" s="1"/>
  <c r="J722" i="8203"/>
  <c r="K722" i="8203" s="1"/>
  <c r="G690" i="8203"/>
  <c r="H690" i="8203" s="1"/>
  <c r="J690" i="8203"/>
  <c r="K690" i="8203" s="1"/>
  <c r="G632" i="8203"/>
  <c r="H632" i="8203" s="1"/>
  <c r="J632" i="8203"/>
  <c r="K632" i="8203" s="1"/>
  <c r="J566" i="8203"/>
  <c r="K566" i="8203" s="1"/>
  <c r="G566" i="8203"/>
  <c r="H566" i="8203" s="1"/>
  <c r="G498" i="8203"/>
  <c r="H498" i="8203" s="1"/>
  <c r="J498" i="8203"/>
  <c r="K498" i="8203" s="1"/>
  <c r="G434" i="8203"/>
  <c r="H434" i="8203" s="1"/>
  <c r="J434" i="8203"/>
  <c r="K434" i="8203" s="1"/>
  <c r="J374" i="8203"/>
  <c r="K374" i="8203" s="1"/>
  <c r="G374" i="8203"/>
  <c r="H374" i="8203" s="1"/>
  <c r="J546" i="8203"/>
  <c r="K546" i="8203" s="1"/>
  <c r="G546" i="8203"/>
  <c r="H546" i="8203" s="1"/>
  <c r="G484" i="8203"/>
  <c r="H484" i="8203" s="1"/>
  <c r="J484" i="8203"/>
  <c r="K484" i="8203" s="1"/>
  <c r="G420" i="8203"/>
  <c r="H420" i="8203" s="1"/>
  <c r="J420" i="8203"/>
  <c r="K420" i="8203" s="1"/>
  <c r="G354" i="8203"/>
  <c r="H354" i="8203" s="1"/>
  <c r="J354" i="8203"/>
  <c r="K354" i="8203" s="1"/>
  <c r="G666" i="8203"/>
  <c r="H666" i="8203" s="1"/>
  <c r="J666" i="8203"/>
  <c r="K666" i="8203" s="1"/>
  <c r="G634" i="8203"/>
  <c r="H634" i="8203" s="1"/>
  <c r="J634" i="8203"/>
  <c r="K634" i="8203" s="1"/>
  <c r="J600" i="8203"/>
  <c r="K600" i="8203" s="1"/>
  <c r="G600" i="8203"/>
  <c r="H600" i="8203" s="1"/>
  <c r="J568" i="8203"/>
  <c r="K568" i="8203" s="1"/>
  <c r="G568" i="8203"/>
  <c r="H568" i="8203" s="1"/>
  <c r="J536" i="8203"/>
  <c r="K536" i="8203" s="1"/>
  <c r="G536" i="8203"/>
  <c r="H536" i="8203" s="1"/>
  <c r="J504" i="8203"/>
  <c r="K504" i="8203" s="1"/>
  <c r="G504" i="8203"/>
  <c r="H504" i="8203" s="1"/>
  <c r="J472" i="8203"/>
  <c r="K472" i="8203" s="1"/>
  <c r="G472" i="8203"/>
  <c r="H472" i="8203" s="1"/>
  <c r="J440" i="8203"/>
  <c r="K440" i="8203" s="1"/>
  <c r="G440" i="8203"/>
  <c r="H440" i="8203" s="1"/>
  <c r="J408" i="8203"/>
  <c r="K408" i="8203" s="1"/>
  <c r="G408" i="8203"/>
  <c r="H408" i="8203" s="1"/>
  <c r="J376" i="8203"/>
  <c r="K376" i="8203" s="1"/>
  <c r="G376" i="8203"/>
  <c r="H376" i="8203" s="1"/>
  <c r="J344" i="8203"/>
  <c r="K344" i="8203" s="1"/>
  <c r="G344" i="8203"/>
  <c r="H344" i="8203" s="1"/>
  <c r="G309" i="8203"/>
  <c r="H309" i="8203" s="1"/>
  <c r="J309" i="8203"/>
  <c r="K309" i="8203" s="1"/>
  <c r="G241" i="8203"/>
  <c r="H241" i="8203" s="1"/>
  <c r="J241" i="8203"/>
  <c r="K241" i="8203" s="1"/>
  <c r="G180" i="8203"/>
  <c r="H180" i="8203" s="1"/>
  <c r="J180" i="8203"/>
  <c r="K180" i="8203" s="1"/>
  <c r="G90" i="8203"/>
  <c r="H90" i="8203" s="1"/>
  <c r="J90" i="8203"/>
  <c r="K90" i="8203" s="1"/>
  <c r="G259" i="8203"/>
  <c r="H259" i="8203" s="1"/>
  <c r="J259" i="8203"/>
  <c r="K259" i="8203" s="1"/>
  <c r="G194" i="8203"/>
  <c r="H194" i="8203" s="1"/>
  <c r="J194" i="8203"/>
  <c r="K194" i="8203" s="1"/>
  <c r="G128" i="8203"/>
  <c r="H128" i="8203" s="1"/>
  <c r="J128" i="8203"/>
  <c r="K128" i="8203" s="1"/>
  <c r="G295" i="8203"/>
  <c r="H295" i="8203" s="1"/>
  <c r="J295" i="8203"/>
  <c r="K295" i="8203" s="1"/>
  <c r="G263" i="8203"/>
  <c r="H263" i="8203" s="1"/>
  <c r="J263" i="8203"/>
  <c r="K263" i="8203" s="1"/>
  <c r="J232" i="8203"/>
  <c r="K232" i="8203" s="1"/>
  <c r="G232" i="8203"/>
  <c r="H232" i="8203" s="1"/>
  <c r="J200" i="8203"/>
  <c r="K200" i="8203" s="1"/>
  <c r="G200" i="8203"/>
  <c r="H200" i="8203" s="1"/>
  <c r="J168" i="8203"/>
  <c r="K168" i="8203" s="1"/>
  <c r="G168" i="8203"/>
  <c r="H168" i="8203" s="1"/>
  <c r="G138" i="8203"/>
  <c r="H138" i="8203" s="1"/>
  <c r="J138" i="8203"/>
  <c r="K138" i="8203" s="1"/>
  <c r="G130" i="8203"/>
  <c r="H130" i="8203" s="1"/>
  <c r="J130" i="8203"/>
  <c r="K130" i="8203" s="1"/>
  <c r="J96" i="8203"/>
  <c r="K96" i="8203" s="1"/>
  <c r="G96" i="8203"/>
  <c r="H96" i="8203" s="1"/>
  <c r="G65" i="8203"/>
  <c r="H65" i="8203" s="1"/>
  <c r="J65" i="8203"/>
  <c r="K65" i="8203" s="1"/>
  <c r="G33" i="8203"/>
  <c r="H33" i="8203" s="1"/>
  <c r="J33" i="8203"/>
  <c r="K33" i="8203" s="1"/>
  <c r="G61" i="8203"/>
  <c r="H61" i="8203" s="1"/>
  <c r="J61" i="8203"/>
  <c r="K61" i="8203" s="1"/>
  <c r="J44" i="8203"/>
  <c r="K44" i="8203" s="1"/>
  <c r="G44" i="8203"/>
  <c r="H44" i="8203" s="1"/>
  <c r="G60" i="8203"/>
  <c r="H60" i="8203" s="1"/>
  <c r="J60" i="8203"/>
  <c r="K60" i="8203" s="1"/>
  <c r="G75" i="8203"/>
  <c r="H75" i="8203" s="1"/>
  <c r="J75" i="8203"/>
  <c r="K75" i="8203" s="1"/>
  <c r="J34" i="8203"/>
  <c r="K34" i="8203" s="1"/>
  <c r="G34" i="8203"/>
  <c r="H34" i="8203" s="1"/>
  <c r="J50" i="8203"/>
  <c r="K50" i="8203" s="1"/>
  <c r="G50" i="8203"/>
  <c r="H50" i="8203" s="1"/>
  <c r="J69" i="8203"/>
  <c r="K69" i="8203" s="1"/>
  <c r="G69" i="8203"/>
  <c r="H69" i="8203" s="1"/>
  <c r="G85" i="8203"/>
  <c r="H85" i="8203" s="1"/>
  <c r="J85" i="8203"/>
  <c r="K85" i="8203" s="1"/>
  <c r="J101" i="8203"/>
  <c r="K101" i="8203" s="1"/>
  <c r="G101" i="8203"/>
  <c r="H101" i="8203" s="1"/>
  <c r="G117" i="8203"/>
  <c r="H117" i="8203" s="1"/>
  <c r="J117" i="8203"/>
  <c r="K117" i="8203" s="1"/>
  <c r="G133" i="8203"/>
  <c r="H133" i="8203" s="1"/>
  <c r="J133" i="8203"/>
  <c r="K133" i="8203" s="1"/>
  <c r="J113" i="8203"/>
  <c r="K113" i="8203" s="1"/>
  <c r="G113" i="8203"/>
  <c r="H113" i="8203" s="1"/>
  <c r="G141" i="8203"/>
  <c r="H141" i="8203" s="1"/>
  <c r="J141" i="8203"/>
  <c r="K141" i="8203" s="1"/>
  <c r="G157" i="8203"/>
  <c r="H157" i="8203" s="1"/>
  <c r="J157" i="8203"/>
  <c r="K157" i="8203" s="1"/>
  <c r="J173" i="8203"/>
  <c r="K173" i="8203" s="1"/>
  <c r="G173" i="8203"/>
  <c r="H173" i="8203" s="1"/>
  <c r="G189" i="8203"/>
  <c r="H189" i="8203" s="1"/>
  <c r="J189" i="8203"/>
  <c r="K189" i="8203" s="1"/>
  <c r="G205" i="8203"/>
  <c r="H205" i="8203" s="1"/>
  <c r="J205" i="8203"/>
  <c r="K205" i="8203" s="1"/>
  <c r="G221" i="8203"/>
  <c r="H221" i="8203" s="1"/>
  <c r="J221" i="8203"/>
  <c r="K221" i="8203" s="1"/>
  <c r="G238" i="8203"/>
  <c r="H238" i="8203" s="1"/>
  <c r="J238" i="8203"/>
  <c r="K238" i="8203" s="1"/>
  <c r="J254" i="8203"/>
  <c r="K254" i="8203" s="1"/>
  <c r="G254" i="8203"/>
  <c r="H254" i="8203" s="1"/>
  <c r="G270" i="8203"/>
  <c r="H270" i="8203" s="1"/>
  <c r="J270" i="8203"/>
  <c r="K270" i="8203" s="1"/>
  <c r="J286" i="8203"/>
  <c r="K286" i="8203" s="1"/>
  <c r="G286" i="8203"/>
  <c r="H286" i="8203" s="1"/>
  <c r="G302" i="8203"/>
  <c r="H302" i="8203" s="1"/>
  <c r="J302" i="8203"/>
  <c r="K302" i="8203" s="1"/>
  <c r="J99" i="8203"/>
  <c r="K99" i="8203" s="1"/>
  <c r="G99" i="8203"/>
  <c r="H99" i="8203" s="1"/>
  <c r="G147" i="8203"/>
  <c r="H147" i="8203" s="1"/>
  <c r="J147" i="8203"/>
  <c r="K147" i="8203" s="1"/>
  <c r="G177" i="8203"/>
  <c r="H177" i="8203" s="1"/>
  <c r="J177" i="8203"/>
  <c r="K177" i="8203" s="1"/>
  <c r="J209" i="8203"/>
  <c r="K209" i="8203" s="1"/>
  <c r="G209" i="8203"/>
  <c r="H209" i="8203" s="1"/>
  <c r="G244" i="8203"/>
  <c r="H244" i="8203" s="1"/>
  <c r="J244" i="8203"/>
  <c r="K244" i="8203" s="1"/>
  <c r="J274" i="8203"/>
  <c r="K274" i="8203" s="1"/>
  <c r="G274" i="8203"/>
  <c r="H274" i="8203" s="1"/>
  <c r="J306" i="8203"/>
  <c r="K306" i="8203" s="1"/>
  <c r="G306" i="8203"/>
  <c r="H306" i="8203" s="1"/>
  <c r="J115" i="8203"/>
  <c r="K115" i="8203" s="1"/>
  <c r="G115" i="8203"/>
  <c r="H115" i="8203" s="1"/>
  <c r="J153" i="8203"/>
  <c r="K153" i="8203" s="1"/>
  <c r="G153" i="8203"/>
  <c r="H153" i="8203" s="1"/>
  <c r="J185" i="8203"/>
  <c r="K185" i="8203" s="1"/>
  <c r="G185" i="8203"/>
  <c r="H185" i="8203" s="1"/>
  <c r="J217" i="8203"/>
  <c r="K217" i="8203" s="1"/>
  <c r="G217" i="8203"/>
  <c r="H217" i="8203" s="1"/>
  <c r="G250" i="8203"/>
  <c r="H250" i="8203" s="1"/>
  <c r="J250" i="8203"/>
  <c r="K250" i="8203" s="1"/>
  <c r="G282" i="8203"/>
  <c r="H282" i="8203" s="1"/>
  <c r="J282" i="8203"/>
  <c r="K282" i="8203" s="1"/>
  <c r="G314" i="8203"/>
  <c r="H314" i="8203" s="1"/>
  <c r="J314" i="8203"/>
  <c r="K314" i="8203" s="1"/>
  <c r="G332" i="8203"/>
  <c r="H332" i="8203" s="1"/>
  <c r="J332" i="8203"/>
  <c r="K332" i="8203" s="1"/>
  <c r="G347" i="8203"/>
  <c r="H347" i="8203" s="1"/>
  <c r="J347" i="8203"/>
  <c r="K347" i="8203" s="1"/>
  <c r="G363" i="8203"/>
  <c r="H363" i="8203" s="1"/>
  <c r="J363" i="8203"/>
  <c r="K363" i="8203" s="1"/>
  <c r="G379" i="8203"/>
  <c r="H379" i="8203" s="1"/>
  <c r="J379" i="8203"/>
  <c r="K379" i="8203" s="1"/>
  <c r="G395" i="8203"/>
  <c r="H395" i="8203" s="1"/>
  <c r="J395" i="8203"/>
  <c r="K395" i="8203" s="1"/>
  <c r="G413" i="8203"/>
  <c r="H413" i="8203" s="1"/>
  <c r="J413" i="8203"/>
  <c r="K413" i="8203" s="1"/>
  <c r="G429" i="8203"/>
  <c r="H429" i="8203" s="1"/>
  <c r="J429" i="8203"/>
  <c r="K429" i="8203" s="1"/>
  <c r="J445" i="8203"/>
  <c r="K445" i="8203" s="1"/>
  <c r="G445" i="8203"/>
  <c r="H445" i="8203" s="1"/>
  <c r="G461" i="8203"/>
  <c r="H461" i="8203" s="1"/>
  <c r="J461" i="8203"/>
  <c r="K461" i="8203" s="1"/>
  <c r="G477" i="8203"/>
  <c r="H477" i="8203" s="1"/>
  <c r="J477" i="8203"/>
  <c r="K477" i="8203" s="1"/>
  <c r="G493" i="8203"/>
  <c r="H493" i="8203" s="1"/>
  <c r="J493" i="8203"/>
  <c r="K493" i="8203" s="1"/>
  <c r="J509" i="8203"/>
  <c r="K509" i="8203" s="1"/>
  <c r="G509" i="8203"/>
  <c r="H509" i="8203" s="1"/>
  <c r="G523" i="8203"/>
  <c r="H523" i="8203" s="1"/>
  <c r="J523" i="8203"/>
  <c r="K523" i="8203" s="1"/>
  <c r="G539" i="8203"/>
  <c r="H539" i="8203" s="1"/>
  <c r="J539" i="8203"/>
  <c r="K539" i="8203" s="1"/>
  <c r="G555" i="8203"/>
  <c r="H555" i="8203" s="1"/>
  <c r="J555" i="8203"/>
  <c r="K555" i="8203" s="1"/>
  <c r="G571" i="8203"/>
  <c r="H571" i="8203" s="1"/>
  <c r="J571" i="8203"/>
  <c r="K571" i="8203" s="1"/>
  <c r="G587" i="8203"/>
  <c r="H587" i="8203" s="1"/>
  <c r="J587" i="8203"/>
  <c r="K587" i="8203" s="1"/>
  <c r="G603" i="8203"/>
  <c r="H603" i="8203" s="1"/>
  <c r="J603" i="8203"/>
  <c r="K603" i="8203" s="1"/>
  <c r="G619" i="8203"/>
  <c r="H619" i="8203" s="1"/>
  <c r="J619" i="8203"/>
  <c r="K619" i="8203" s="1"/>
  <c r="J635" i="8203"/>
  <c r="K635" i="8203" s="1"/>
  <c r="G635" i="8203"/>
  <c r="H635" i="8203" s="1"/>
  <c r="J651" i="8203"/>
  <c r="K651" i="8203" s="1"/>
  <c r="G651" i="8203"/>
  <c r="H651" i="8203" s="1"/>
  <c r="J667" i="8203"/>
  <c r="K667" i="8203" s="1"/>
  <c r="G667" i="8203"/>
  <c r="H667" i="8203" s="1"/>
  <c r="G334" i="8203"/>
  <c r="H334" i="8203" s="1"/>
  <c r="J334" i="8203"/>
  <c r="K334" i="8203" s="1"/>
  <c r="G369" i="8203"/>
  <c r="H369" i="8203" s="1"/>
  <c r="J369" i="8203"/>
  <c r="K369" i="8203" s="1"/>
  <c r="G403" i="8203"/>
  <c r="H403" i="8203" s="1"/>
  <c r="J403" i="8203"/>
  <c r="K403" i="8203" s="1"/>
  <c r="G435" i="8203"/>
  <c r="H435" i="8203" s="1"/>
  <c r="J435" i="8203"/>
  <c r="K435" i="8203" s="1"/>
  <c r="J467" i="8203"/>
  <c r="K467" i="8203" s="1"/>
  <c r="G467" i="8203"/>
  <c r="H467" i="8203" s="1"/>
  <c r="J499" i="8203"/>
  <c r="K499" i="8203" s="1"/>
  <c r="G499" i="8203"/>
  <c r="H499" i="8203" s="1"/>
  <c r="G529" i="8203"/>
  <c r="H529" i="8203" s="1"/>
  <c r="J529" i="8203"/>
  <c r="K529" i="8203" s="1"/>
  <c r="G326" i="8203"/>
  <c r="H326" i="8203" s="1"/>
  <c r="J326" i="8203"/>
  <c r="K326" i="8203" s="1"/>
  <c r="G365" i="8203"/>
  <c r="H365" i="8203" s="1"/>
  <c r="J365" i="8203"/>
  <c r="K365" i="8203" s="1"/>
  <c r="G397" i="8203"/>
  <c r="H397" i="8203" s="1"/>
  <c r="J397" i="8203"/>
  <c r="K397" i="8203" s="1"/>
  <c r="J427" i="8203"/>
  <c r="K427" i="8203" s="1"/>
  <c r="G427" i="8203"/>
  <c r="H427" i="8203" s="1"/>
  <c r="G459" i="8203"/>
  <c r="H459" i="8203" s="1"/>
  <c r="J459" i="8203"/>
  <c r="K459" i="8203" s="1"/>
  <c r="J491" i="8203"/>
  <c r="K491" i="8203" s="1"/>
  <c r="G491" i="8203"/>
  <c r="H491" i="8203" s="1"/>
  <c r="G525" i="8203"/>
  <c r="H525" i="8203" s="1"/>
  <c r="J525" i="8203"/>
  <c r="K525" i="8203" s="1"/>
  <c r="G557" i="8203"/>
  <c r="H557" i="8203" s="1"/>
  <c r="J557" i="8203"/>
  <c r="K557" i="8203" s="1"/>
  <c r="G589" i="8203"/>
  <c r="H589" i="8203" s="1"/>
  <c r="J589" i="8203"/>
  <c r="K589" i="8203" s="1"/>
  <c r="G621" i="8203"/>
  <c r="H621" i="8203" s="1"/>
  <c r="J621" i="8203"/>
  <c r="K621" i="8203" s="1"/>
  <c r="J653" i="8203"/>
  <c r="K653" i="8203" s="1"/>
  <c r="G653" i="8203"/>
  <c r="H653" i="8203" s="1"/>
  <c r="J683" i="8203"/>
  <c r="K683" i="8203" s="1"/>
  <c r="G683" i="8203"/>
  <c r="H683" i="8203" s="1"/>
  <c r="J699" i="8203"/>
  <c r="K699" i="8203" s="1"/>
  <c r="G699" i="8203"/>
  <c r="H699" i="8203" s="1"/>
  <c r="J715" i="8203"/>
  <c r="K715" i="8203" s="1"/>
  <c r="G715" i="8203"/>
  <c r="H715" i="8203" s="1"/>
  <c r="J731" i="8203"/>
  <c r="K731" i="8203" s="1"/>
  <c r="G731" i="8203"/>
  <c r="H731" i="8203" s="1"/>
  <c r="J747" i="8203"/>
  <c r="K747" i="8203" s="1"/>
  <c r="G747" i="8203"/>
  <c r="H747" i="8203" s="1"/>
  <c r="G764" i="8203"/>
  <c r="H764" i="8203" s="1"/>
  <c r="J764" i="8203"/>
  <c r="K764" i="8203" s="1"/>
  <c r="G780" i="8203"/>
  <c r="H780" i="8203" s="1"/>
  <c r="J780" i="8203"/>
  <c r="K780" i="8203" s="1"/>
  <c r="G796" i="8203"/>
  <c r="H796" i="8203" s="1"/>
  <c r="J796" i="8203"/>
  <c r="K796" i="8203" s="1"/>
  <c r="G812" i="8203"/>
  <c r="H812" i="8203" s="1"/>
  <c r="J812" i="8203"/>
  <c r="K812" i="8203" s="1"/>
  <c r="G828" i="8203"/>
  <c r="H828" i="8203" s="1"/>
  <c r="J828" i="8203"/>
  <c r="K828" i="8203" s="1"/>
  <c r="G844" i="8203"/>
  <c r="H844" i="8203" s="1"/>
  <c r="J844" i="8203"/>
  <c r="K844" i="8203" s="1"/>
  <c r="G860" i="8203"/>
  <c r="H860" i="8203" s="1"/>
  <c r="J860" i="8203"/>
  <c r="K860" i="8203" s="1"/>
  <c r="G876" i="8203"/>
  <c r="H876" i="8203" s="1"/>
  <c r="J876" i="8203"/>
  <c r="K876" i="8203" s="1"/>
  <c r="G894" i="8203"/>
  <c r="H894" i="8203" s="1"/>
  <c r="J894" i="8203"/>
  <c r="K894" i="8203" s="1"/>
  <c r="J914" i="8203"/>
  <c r="K914" i="8203" s="1"/>
  <c r="G914" i="8203"/>
  <c r="H914" i="8203" s="1"/>
  <c r="J930" i="8203"/>
  <c r="K930" i="8203" s="1"/>
  <c r="G930" i="8203"/>
  <c r="H930" i="8203" s="1"/>
  <c r="J946" i="8203"/>
  <c r="K946" i="8203" s="1"/>
  <c r="G946" i="8203"/>
  <c r="H946" i="8203" s="1"/>
  <c r="J962" i="8203"/>
  <c r="K962" i="8203" s="1"/>
  <c r="G962" i="8203"/>
  <c r="H962" i="8203" s="1"/>
  <c r="G982" i="8203"/>
  <c r="H982" i="8203" s="1"/>
  <c r="J982" i="8203"/>
  <c r="K982" i="8203" s="1"/>
  <c r="G998" i="8203"/>
  <c r="H998" i="8203" s="1"/>
  <c r="J998" i="8203"/>
  <c r="K998" i="8203" s="1"/>
  <c r="G577" i="8203"/>
  <c r="H577" i="8203" s="1"/>
  <c r="J577" i="8203"/>
  <c r="K577" i="8203" s="1"/>
  <c r="J629" i="8203"/>
  <c r="K629" i="8203" s="1"/>
  <c r="G629" i="8203"/>
  <c r="H629" i="8203" s="1"/>
  <c r="J685" i="8203"/>
  <c r="K685" i="8203" s="1"/>
  <c r="G685" i="8203"/>
  <c r="H685" i="8203" s="1"/>
  <c r="J1028" i="8203"/>
  <c r="K1028" i="8203" s="1"/>
  <c r="G1028" i="8203"/>
  <c r="H1028" i="8203" s="1"/>
  <c r="G601" i="8203"/>
  <c r="H601" i="8203" s="1"/>
  <c r="J601" i="8203"/>
  <c r="K601" i="8203" s="1"/>
  <c r="J671" i="8203"/>
  <c r="K671" i="8203" s="1"/>
  <c r="G671" i="8203"/>
  <c r="H671" i="8203" s="1"/>
  <c r="J703" i="8203"/>
  <c r="K703" i="8203" s="1"/>
  <c r="G703" i="8203"/>
  <c r="H703" i="8203" s="1"/>
  <c r="J735" i="8203"/>
  <c r="K735" i="8203" s="1"/>
  <c r="G735" i="8203"/>
  <c r="H735" i="8203" s="1"/>
  <c r="G766" i="8203"/>
  <c r="H766" i="8203" s="1"/>
  <c r="J766" i="8203"/>
  <c r="K766" i="8203" s="1"/>
  <c r="G798" i="8203"/>
  <c r="H798" i="8203" s="1"/>
  <c r="J798" i="8203"/>
  <c r="K798" i="8203" s="1"/>
  <c r="G830" i="8203"/>
  <c r="H830" i="8203" s="1"/>
  <c r="J830" i="8203"/>
  <c r="K830" i="8203" s="1"/>
  <c r="G862" i="8203"/>
  <c r="H862" i="8203" s="1"/>
  <c r="J862" i="8203"/>
  <c r="K862" i="8203" s="1"/>
  <c r="G896" i="8203"/>
  <c r="H896" i="8203" s="1"/>
  <c r="J896" i="8203"/>
  <c r="K896" i="8203" s="1"/>
  <c r="G928" i="8203"/>
  <c r="H928" i="8203" s="1"/>
  <c r="J928" i="8203"/>
  <c r="K928" i="8203" s="1"/>
  <c r="G960" i="8203"/>
  <c r="H960" i="8203" s="1"/>
  <c r="J960" i="8203"/>
  <c r="K960" i="8203" s="1"/>
  <c r="J1022" i="8203"/>
  <c r="K1022" i="8203" s="1"/>
  <c r="G1022" i="8203"/>
  <c r="H1022" i="8203" s="1"/>
  <c r="J701" i="8203"/>
  <c r="K701" i="8203" s="1"/>
  <c r="G701" i="8203"/>
  <c r="H701" i="8203" s="1"/>
  <c r="J733" i="8203"/>
  <c r="K733" i="8203" s="1"/>
  <c r="G733" i="8203"/>
  <c r="H733" i="8203" s="1"/>
  <c r="G762" i="8203"/>
  <c r="H762" i="8203" s="1"/>
  <c r="J762" i="8203"/>
  <c r="K762" i="8203" s="1"/>
  <c r="G794" i="8203"/>
  <c r="H794" i="8203" s="1"/>
  <c r="J794" i="8203"/>
  <c r="K794" i="8203" s="1"/>
  <c r="G826" i="8203"/>
  <c r="H826" i="8203" s="1"/>
  <c r="J826" i="8203"/>
  <c r="K826" i="8203" s="1"/>
  <c r="G866" i="8203"/>
  <c r="H866" i="8203" s="1"/>
  <c r="J866" i="8203"/>
  <c r="K866" i="8203" s="1"/>
  <c r="G904" i="8203"/>
  <c r="H904" i="8203" s="1"/>
  <c r="J904" i="8203"/>
  <c r="K904" i="8203" s="1"/>
  <c r="J942" i="8203"/>
  <c r="K942" i="8203" s="1"/>
  <c r="G942" i="8203"/>
  <c r="H942" i="8203" s="1"/>
  <c r="G976" i="8203"/>
  <c r="H976" i="8203" s="1"/>
  <c r="J976" i="8203"/>
  <c r="K976" i="8203" s="1"/>
  <c r="G992" i="8203"/>
  <c r="H992" i="8203" s="1"/>
  <c r="J992" i="8203"/>
  <c r="K992" i="8203" s="1"/>
  <c r="J1008" i="8203"/>
  <c r="K1008" i="8203" s="1"/>
  <c r="G1008" i="8203"/>
  <c r="H1008" i="8203" s="1"/>
  <c r="J1024" i="8203"/>
  <c r="K1024" i="8203" s="1"/>
  <c r="G1024" i="8203"/>
  <c r="H1024" i="8203" s="1"/>
  <c r="G953" i="8203"/>
  <c r="H953" i="8203" s="1"/>
  <c r="J953" i="8203"/>
  <c r="K953" i="8203" s="1"/>
  <c r="J819" i="8203"/>
  <c r="K819" i="8203" s="1"/>
  <c r="G819" i="8203"/>
  <c r="H819" i="8203" s="1"/>
  <c r="J1015" i="8203"/>
  <c r="K1015" i="8203" s="1"/>
  <c r="G1015" i="8203"/>
  <c r="H1015" i="8203" s="1"/>
  <c r="G929" i="8203"/>
  <c r="H929" i="8203" s="1"/>
  <c r="J929" i="8203"/>
  <c r="K929" i="8203" s="1"/>
  <c r="J879" i="8203"/>
  <c r="K879" i="8203" s="1"/>
  <c r="G879" i="8203"/>
  <c r="H879" i="8203" s="1"/>
  <c r="J815" i="8203"/>
  <c r="K815" i="8203" s="1"/>
  <c r="G815" i="8203"/>
  <c r="H815" i="8203" s="1"/>
  <c r="G742" i="8203"/>
  <c r="H742" i="8203" s="1"/>
  <c r="J742" i="8203"/>
  <c r="K742" i="8203" s="1"/>
  <c r="G678" i="8203"/>
  <c r="H678" i="8203" s="1"/>
  <c r="J678" i="8203"/>
  <c r="K678" i="8203" s="1"/>
  <c r="J554" i="8203"/>
  <c r="K554" i="8203" s="1"/>
  <c r="G554" i="8203"/>
  <c r="H554" i="8203" s="1"/>
  <c r="G985" i="8203"/>
  <c r="H985" i="8203" s="1"/>
  <c r="J985" i="8203"/>
  <c r="K985" i="8203" s="1"/>
  <c r="G885" i="8203"/>
  <c r="H885" i="8203" s="1"/>
  <c r="J885" i="8203"/>
  <c r="K885" i="8203" s="1"/>
  <c r="J771" i="8203"/>
  <c r="K771" i="8203" s="1"/>
  <c r="G771" i="8203"/>
  <c r="H771" i="8203" s="1"/>
  <c r="G702" i="8203"/>
  <c r="H702" i="8203" s="1"/>
  <c r="J702" i="8203"/>
  <c r="K702" i="8203" s="1"/>
  <c r="J594" i="8203"/>
  <c r="K594" i="8203" s="1"/>
  <c r="G594" i="8203"/>
  <c r="H594" i="8203" s="1"/>
  <c r="J987" i="8203"/>
  <c r="K987" i="8203" s="1"/>
  <c r="G987" i="8203"/>
  <c r="H987" i="8203" s="1"/>
  <c r="G955" i="8203"/>
  <c r="H955" i="8203" s="1"/>
  <c r="J955" i="8203"/>
  <c r="K955" i="8203" s="1"/>
  <c r="G923" i="8203"/>
  <c r="H923" i="8203" s="1"/>
  <c r="J923" i="8203"/>
  <c r="K923" i="8203" s="1"/>
  <c r="J891" i="8203"/>
  <c r="K891" i="8203" s="1"/>
  <c r="G891" i="8203"/>
  <c r="H891" i="8203" s="1"/>
  <c r="G861" i="8203"/>
  <c r="H861" i="8203" s="1"/>
  <c r="J861" i="8203"/>
  <c r="K861" i="8203" s="1"/>
  <c r="G829" i="8203"/>
  <c r="H829" i="8203" s="1"/>
  <c r="J829" i="8203"/>
  <c r="K829" i="8203" s="1"/>
  <c r="G797" i="8203"/>
  <c r="H797" i="8203" s="1"/>
  <c r="J797" i="8203"/>
  <c r="K797" i="8203" s="1"/>
  <c r="G765" i="8203"/>
  <c r="H765" i="8203" s="1"/>
  <c r="J765" i="8203"/>
  <c r="K765" i="8203" s="1"/>
  <c r="J732" i="8203"/>
  <c r="K732" i="8203" s="1"/>
  <c r="G732" i="8203"/>
  <c r="H732" i="8203" s="1"/>
  <c r="J700" i="8203"/>
  <c r="K700" i="8203" s="1"/>
  <c r="G700" i="8203"/>
  <c r="H700" i="8203" s="1"/>
  <c r="G654" i="8203"/>
  <c r="H654" i="8203" s="1"/>
  <c r="J654" i="8203"/>
  <c r="K654" i="8203" s="1"/>
  <c r="J590" i="8203"/>
  <c r="K590" i="8203" s="1"/>
  <c r="G590" i="8203"/>
  <c r="H590" i="8203" s="1"/>
  <c r="J526" i="8203"/>
  <c r="K526" i="8203" s="1"/>
  <c r="G526" i="8203"/>
  <c r="H526" i="8203" s="1"/>
  <c r="G460" i="8203"/>
  <c r="H460" i="8203" s="1"/>
  <c r="J460" i="8203"/>
  <c r="K460" i="8203" s="1"/>
  <c r="J398" i="8203"/>
  <c r="K398" i="8203" s="1"/>
  <c r="G398" i="8203"/>
  <c r="H398" i="8203" s="1"/>
  <c r="G337" i="8203"/>
  <c r="H337" i="8203" s="1"/>
  <c r="J337" i="8203"/>
  <c r="K337" i="8203" s="1"/>
  <c r="G506" i="8203"/>
  <c r="H506" i="8203" s="1"/>
  <c r="J506" i="8203"/>
  <c r="K506" i="8203" s="1"/>
  <c r="G442" i="8203"/>
  <c r="H442" i="8203" s="1"/>
  <c r="J442" i="8203"/>
  <c r="K442" i="8203" s="1"/>
  <c r="G378" i="8203"/>
  <c r="H378" i="8203" s="1"/>
  <c r="J378" i="8203"/>
  <c r="K378" i="8203" s="1"/>
  <c r="J676" i="8203"/>
  <c r="K676" i="8203" s="1"/>
  <c r="G676" i="8203"/>
  <c r="H676" i="8203" s="1"/>
  <c r="J644" i="8203"/>
  <c r="K644" i="8203" s="1"/>
  <c r="G644" i="8203"/>
  <c r="H644" i="8203" s="1"/>
  <c r="J612" i="8203"/>
  <c r="K612" i="8203" s="1"/>
  <c r="G612" i="8203"/>
  <c r="H612" i="8203" s="1"/>
  <c r="J580" i="8203"/>
  <c r="K580" i="8203" s="1"/>
  <c r="G580" i="8203"/>
  <c r="H580" i="8203" s="1"/>
  <c r="J548" i="8203"/>
  <c r="K548" i="8203" s="1"/>
  <c r="G548" i="8203"/>
  <c r="H548" i="8203" s="1"/>
  <c r="G518" i="8203"/>
  <c r="H518" i="8203" s="1"/>
  <c r="J518" i="8203"/>
  <c r="K518" i="8203" s="1"/>
  <c r="G486" i="8203"/>
  <c r="H486" i="8203" s="1"/>
  <c r="J486" i="8203"/>
  <c r="K486" i="8203" s="1"/>
  <c r="G454" i="8203"/>
  <c r="H454" i="8203" s="1"/>
  <c r="J454" i="8203"/>
  <c r="K454" i="8203" s="1"/>
  <c r="G422" i="8203"/>
  <c r="H422" i="8203" s="1"/>
  <c r="J422" i="8203"/>
  <c r="K422" i="8203" s="1"/>
  <c r="J388" i="8203"/>
  <c r="K388" i="8203" s="1"/>
  <c r="G388" i="8203"/>
  <c r="H388" i="8203" s="1"/>
  <c r="G356" i="8203"/>
  <c r="H356" i="8203" s="1"/>
  <c r="J356" i="8203"/>
  <c r="K356" i="8203" s="1"/>
  <c r="J325" i="8203"/>
  <c r="K325" i="8203" s="1"/>
  <c r="G325" i="8203"/>
  <c r="H325" i="8203" s="1"/>
  <c r="G267" i="8203"/>
  <c r="H267" i="8203" s="1"/>
  <c r="J267" i="8203"/>
  <c r="K267" i="8203" s="1"/>
  <c r="G202" i="8203"/>
  <c r="H202" i="8203" s="1"/>
  <c r="J202" i="8203"/>
  <c r="K202" i="8203" s="1"/>
  <c r="J136" i="8203"/>
  <c r="K136" i="8203" s="1"/>
  <c r="G136" i="8203"/>
  <c r="H136" i="8203" s="1"/>
  <c r="G285" i="8203"/>
  <c r="H285" i="8203" s="1"/>
  <c r="J285" i="8203"/>
  <c r="K285" i="8203" s="1"/>
  <c r="G220" i="8203"/>
  <c r="H220" i="8203" s="1"/>
  <c r="J220" i="8203"/>
  <c r="K220" i="8203" s="1"/>
  <c r="G156" i="8203"/>
  <c r="H156" i="8203" s="1"/>
  <c r="J156" i="8203"/>
  <c r="K156" i="8203" s="1"/>
  <c r="J305" i="8203"/>
  <c r="K305" i="8203" s="1"/>
  <c r="G305" i="8203"/>
  <c r="H305" i="8203" s="1"/>
  <c r="J273" i="8203"/>
  <c r="K273" i="8203" s="1"/>
  <c r="G273" i="8203"/>
  <c r="H273" i="8203" s="1"/>
  <c r="G243" i="8203"/>
  <c r="H243" i="8203" s="1"/>
  <c r="J243" i="8203"/>
  <c r="K243" i="8203" s="1"/>
  <c r="G214" i="8203"/>
  <c r="H214" i="8203" s="1"/>
  <c r="J214" i="8203"/>
  <c r="K214" i="8203" s="1"/>
  <c r="G182" i="8203"/>
  <c r="H182" i="8203" s="1"/>
  <c r="J182" i="8203"/>
  <c r="K182" i="8203" s="1"/>
  <c r="G150" i="8203"/>
  <c r="H150" i="8203" s="1"/>
  <c r="J150" i="8203"/>
  <c r="K150" i="8203" s="1"/>
  <c r="G108" i="8203"/>
  <c r="H108" i="8203" s="1"/>
  <c r="J108" i="8203"/>
  <c r="K108" i="8203" s="1"/>
  <c r="G110" i="8203"/>
  <c r="H110" i="8203" s="1"/>
  <c r="J110" i="8203"/>
  <c r="K110" i="8203" s="1"/>
  <c r="G78" i="8203"/>
  <c r="H78" i="8203" s="1"/>
  <c r="J78" i="8203"/>
  <c r="K78" i="8203" s="1"/>
  <c r="G43" i="8203"/>
  <c r="H43" i="8203" s="1"/>
  <c r="J43" i="8203"/>
  <c r="K43" i="8203" s="1"/>
  <c r="J68" i="8203"/>
  <c r="K68" i="8203" s="1"/>
  <c r="G68" i="8203"/>
  <c r="H68" i="8203" s="1"/>
  <c r="J39" i="8203"/>
  <c r="K39" i="8203" s="1"/>
  <c r="G39" i="8203"/>
  <c r="H39" i="8203" s="1"/>
  <c r="G969" i="8203"/>
  <c r="H969" i="8203" s="1"/>
  <c r="J969" i="8203"/>
  <c r="K969" i="8203" s="1"/>
  <c r="J827" i="8203"/>
  <c r="K827" i="8203" s="1"/>
  <c r="G827" i="8203"/>
  <c r="H827" i="8203" s="1"/>
  <c r="G1027" i="8203"/>
  <c r="H1027" i="8203" s="1"/>
  <c r="J1027" i="8203"/>
  <c r="K1027" i="8203" s="1"/>
  <c r="G951" i="8203"/>
  <c r="H951" i="8203" s="1"/>
  <c r="J951" i="8203"/>
  <c r="K951" i="8203" s="1"/>
  <c r="G897" i="8203"/>
  <c r="H897" i="8203" s="1"/>
  <c r="J897" i="8203"/>
  <c r="K897" i="8203" s="1"/>
  <c r="J839" i="8203"/>
  <c r="K839" i="8203" s="1"/>
  <c r="G839" i="8203"/>
  <c r="H839" i="8203" s="1"/>
  <c r="J775" i="8203"/>
  <c r="K775" i="8203" s="1"/>
  <c r="G775" i="8203"/>
  <c r="H775" i="8203" s="1"/>
  <c r="G704" i="8203"/>
  <c r="H704" i="8203" s="1"/>
  <c r="J704" i="8203"/>
  <c r="K704" i="8203" s="1"/>
  <c r="J602" i="8203"/>
  <c r="K602" i="8203" s="1"/>
  <c r="G602" i="8203"/>
  <c r="H602" i="8203" s="1"/>
  <c r="G1005" i="8203"/>
  <c r="H1005" i="8203" s="1"/>
  <c r="J1005" i="8203"/>
  <c r="K1005" i="8203" s="1"/>
  <c r="G937" i="8203"/>
  <c r="H937" i="8203" s="1"/>
  <c r="J937" i="8203"/>
  <c r="K937" i="8203" s="1"/>
  <c r="J803" i="8203"/>
  <c r="K803" i="8203" s="1"/>
  <c r="G803" i="8203"/>
  <c r="H803" i="8203" s="1"/>
  <c r="G728" i="8203"/>
  <c r="H728" i="8203" s="1"/>
  <c r="J728" i="8203"/>
  <c r="K728" i="8203" s="1"/>
  <c r="G630" i="8203"/>
  <c r="H630" i="8203" s="1"/>
  <c r="J630" i="8203"/>
  <c r="K630" i="8203" s="1"/>
  <c r="G999" i="8203"/>
  <c r="H999" i="8203" s="1"/>
  <c r="J999" i="8203"/>
  <c r="K999" i="8203" s="1"/>
  <c r="J965" i="8203"/>
  <c r="K965" i="8203" s="1"/>
  <c r="G965" i="8203"/>
  <c r="H965" i="8203" s="1"/>
  <c r="J933" i="8203"/>
  <c r="K933" i="8203" s="1"/>
  <c r="G933" i="8203"/>
  <c r="H933" i="8203" s="1"/>
  <c r="J901" i="8203"/>
  <c r="K901" i="8203" s="1"/>
  <c r="G901" i="8203"/>
  <c r="H901" i="8203" s="1"/>
  <c r="J873" i="8203"/>
  <c r="K873" i="8203" s="1"/>
  <c r="G873" i="8203"/>
  <c r="H873" i="8203" s="1"/>
  <c r="G841" i="8203"/>
  <c r="H841" i="8203" s="1"/>
  <c r="J841" i="8203"/>
  <c r="K841" i="8203" s="1"/>
  <c r="G809" i="8203"/>
  <c r="H809" i="8203" s="1"/>
  <c r="J809" i="8203"/>
  <c r="K809" i="8203" s="1"/>
  <c r="G777" i="8203"/>
  <c r="H777" i="8203" s="1"/>
  <c r="J777" i="8203"/>
  <c r="K777" i="8203" s="1"/>
  <c r="G746" i="8203"/>
  <c r="H746" i="8203" s="1"/>
  <c r="J746" i="8203"/>
  <c r="K746" i="8203" s="1"/>
  <c r="G714" i="8203"/>
  <c r="H714" i="8203" s="1"/>
  <c r="J714" i="8203"/>
  <c r="K714" i="8203" s="1"/>
  <c r="G682" i="8203"/>
  <c r="H682" i="8203" s="1"/>
  <c r="J682" i="8203"/>
  <c r="K682" i="8203" s="1"/>
  <c r="J614" i="8203"/>
  <c r="K614" i="8203" s="1"/>
  <c r="G614" i="8203"/>
  <c r="H614" i="8203" s="1"/>
  <c r="J550" i="8203"/>
  <c r="K550" i="8203" s="1"/>
  <c r="G550" i="8203"/>
  <c r="H550" i="8203" s="1"/>
  <c r="G482" i="8203"/>
  <c r="H482" i="8203" s="1"/>
  <c r="J482" i="8203"/>
  <c r="K482" i="8203" s="1"/>
  <c r="G418" i="8203"/>
  <c r="H418" i="8203" s="1"/>
  <c r="J418" i="8203"/>
  <c r="K418" i="8203" s="1"/>
  <c r="G358" i="8203"/>
  <c r="H358" i="8203" s="1"/>
  <c r="J358" i="8203"/>
  <c r="K358" i="8203" s="1"/>
  <c r="J530" i="8203"/>
  <c r="K530" i="8203" s="1"/>
  <c r="G530" i="8203"/>
  <c r="H530" i="8203" s="1"/>
  <c r="G468" i="8203"/>
  <c r="H468" i="8203" s="1"/>
  <c r="J468" i="8203"/>
  <c r="K468" i="8203" s="1"/>
  <c r="G404" i="8203"/>
  <c r="H404" i="8203" s="1"/>
  <c r="J404" i="8203"/>
  <c r="K404" i="8203" s="1"/>
  <c r="G335" i="8203"/>
  <c r="H335" i="8203" s="1"/>
  <c r="J335" i="8203"/>
  <c r="K335" i="8203" s="1"/>
  <c r="G658" i="8203"/>
  <c r="H658" i="8203" s="1"/>
  <c r="J658" i="8203"/>
  <c r="K658" i="8203" s="1"/>
  <c r="G626" i="8203"/>
  <c r="H626" i="8203" s="1"/>
  <c r="J626" i="8203"/>
  <c r="K626" i="8203" s="1"/>
  <c r="J592" i="8203"/>
  <c r="K592" i="8203" s="1"/>
  <c r="G592" i="8203"/>
  <c r="H592" i="8203" s="1"/>
  <c r="J560" i="8203"/>
  <c r="K560" i="8203" s="1"/>
  <c r="G560" i="8203"/>
  <c r="H560" i="8203" s="1"/>
  <c r="J528" i="8203"/>
  <c r="K528" i="8203" s="1"/>
  <c r="G528" i="8203"/>
  <c r="H528" i="8203" s="1"/>
  <c r="J496" i="8203"/>
  <c r="K496" i="8203" s="1"/>
  <c r="G496" i="8203"/>
  <c r="H496" i="8203" s="1"/>
  <c r="J464" i="8203"/>
  <c r="K464" i="8203" s="1"/>
  <c r="G464" i="8203"/>
  <c r="H464" i="8203" s="1"/>
  <c r="J432" i="8203"/>
  <c r="K432" i="8203" s="1"/>
  <c r="G432" i="8203"/>
  <c r="H432" i="8203" s="1"/>
  <c r="J400" i="8203"/>
  <c r="K400" i="8203" s="1"/>
  <c r="G400" i="8203"/>
  <c r="H400" i="8203" s="1"/>
  <c r="G368" i="8203"/>
  <c r="H368" i="8203" s="1"/>
  <c r="J368" i="8203"/>
  <c r="K368" i="8203" s="1"/>
  <c r="G339" i="8203"/>
  <c r="H339" i="8203" s="1"/>
  <c r="J339" i="8203"/>
  <c r="K339" i="8203" s="1"/>
  <c r="G293" i="8203"/>
  <c r="H293" i="8203" s="1"/>
  <c r="J293" i="8203"/>
  <c r="K293" i="8203" s="1"/>
  <c r="G31" i="240"/>
  <c r="H31" i="240" s="1"/>
  <c r="J31" i="240"/>
  <c r="K31" i="240" s="1"/>
  <c r="G46" i="8203"/>
  <c r="H46" i="8203" s="1"/>
  <c r="J46" i="8203"/>
  <c r="K46" i="8203" s="1"/>
  <c r="J62" i="8203"/>
  <c r="K62" i="8203" s="1"/>
  <c r="G62" i="8203"/>
  <c r="H62" i="8203" s="1"/>
  <c r="J81" i="8203"/>
  <c r="K81" i="8203" s="1"/>
  <c r="G81" i="8203"/>
  <c r="H81" i="8203" s="1"/>
  <c r="J40" i="8203"/>
  <c r="K40" i="8203" s="1"/>
  <c r="G40" i="8203"/>
  <c r="H40" i="8203" s="1"/>
  <c r="J56" i="8203"/>
  <c r="K56" i="8203" s="1"/>
  <c r="G56" i="8203"/>
  <c r="H56" i="8203" s="1"/>
  <c r="J71" i="8203"/>
  <c r="K71" i="8203" s="1"/>
  <c r="G71" i="8203"/>
  <c r="H71" i="8203" s="1"/>
  <c r="J87" i="8203"/>
  <c r="K87" i="8203" s="1"/>
  <c r="G87" i="8203"/>
  <c r="H87" i="8203" s="1"/>
  <c r="J103" i="8203"/>
  <c r="K103" i="8203" s="1"/>
  <c r="G103" i="8203"/>
  <c r="H103" i="8203" s="1"/>
  <c r="G119" i="8203"/>
  <c r="H119" i="8203" s="1"/>
  <c r="J119" i="8203"/>
  <c r="K119" i="8203" s="1"/>
  <c r="G91" i="8203"/>
  <c r="H91" i="8203" s="1"/>
  <c r="J91" i="8203"/>
  <c r="K91" i="8203" s="1"/>
  <c r="G123" i="8203"/>
  <c r="H123" i="8203" s="1"/>
  <c r="J123" i="8203"/>
  <c r="K123" i="8203" s="1"/>
  <c r="G145" i="8203"/>
  <c r="H145" i="8203" s="1"/>
  <c r="J145" i="8203"/>
  <c r="K145" i="8203" s="1"/>
  <c r="G159" i="8203"/>
  <c r="H159" i="8203" s="1"/>
  <c r="J159" i="8203"/>
  <c r="K159" i="8203" s="1"/>
  <c r="G175" i="8203"/>
  <c r="H175" i="8203" s="1"/>
  <c r="J175" i="8203"/>
  <c r="K175" i="8203" s="1"/>
  <c r="G191" i="8203"/>
  <c r="H191" i="8203" s="1"/>
  <c r="J191" i="8203"/>
  <c r="K191" i="8203" s="1"/>
  <c r="G207" i="8203"/>
  <c r="H207" i="8203" s="1"/>
  <c r="J207" i="8203"/>
  <c r="K207" i="8203" s="1"/>
  <c r="G223" i="8203"/>
  <c r="H223" i="8203" s="1"/>
  <c r="J223" i="8203"/>
  <c r="K223" i="8203" s="1"/>
  <c r="G242" i="8203"/>
  <c r="H242" i="8203" s="1"/>
  <c r="J242" i="8203"/>
  <c r="K242" i="8203" s="1"/>
  <c r="G256" i="8203"/>
  <c r="H256" i="8203" s="1"/>
  <c r="J256" i="8203"/>
  <c r="K256" i="8203" s="1"/>
  <c r="G272" i="8203"/>
  <c r="H272" i="8203" s="1"/>
  <c r="J272" i="8203"/>
  <c r="K272" i="8203" s="1"/>
  <c r="J288" i="8203"/>
  <c r="K288" i="8203" s="1"/>
  <c r="G288" i="8203"/>
  <c r="H288" i="8203" s="1"/>
  <c r="G304" i="8203"/>
  <c r="H304" i="8203" s="1"/>
  <c r="J304" i="8203"/>
  <c r="K304" i="8203" s="1"/>
  <c r="J105" i="8203"/>
  <c r="K105" i="8203" s="1"/>
  <c r="G105" i="8203"/>
  <c r="H105" i="8203" s="1"/>
  <c r="G155" i="8203"/>
  <c r="H155" i="8203" s="1"/>
  <c r="J155" i="8203"/>
  <c r="K155" i="8203" s="1"/>
  <c r="G187" i="8203"/>
  <c r="H187" i="8203" s="1"/>
  <c r="J187" i="8203"/>
  <c r="K187" i="8203" s="1"/>
  <c r="G219" i="8203"/>
  <c r="H219" i="8203" s="1"/>
  <c r="J219" i="8203"/>
  <c r="K219" i="8203" s="1"/>
  <c r="G252" i="8203"/>
  <c r="H252" i="8203" s="1"/>
  <c r="J252" i="8203"/>
  <c r="K252" i="8203" s="1"/>
  <c r="G284" i="8203"/>
  <c r="H284" i="8203" s="1"/>
  <c r="J284" i="8203"/>
  <c r="K284" i="8203" s="1"/>
  <c r="J316" i="8203"/>
  <c r="K316" i="8203" s="1"/>
  <c r="G316" i="8203"/>
  <c r="H316" i="8203" s="1"/>
  <c r="J121" i="8203"/>
  <c r="K121" i="8203" s="1"/>
  <c r="G121" i="8203"/>
  <c r="H121" i="8203" s="1"/>
  <c r="G163" i="8203"/>
  <c r="H163" i="8203" s="1"/>
  <c r="J163" i="8203"/>
  <c r="K163" i="8203" s="1"/>
  <c r="G195" i="8203"/>
  <c r="H195" i="8203" s="1"/>
  <c r="J195" i="8203"/>
  <c r="K195" i="8203" s="1"/>
  <c r="J227" i="8203"/>
  <c r="K227" i="8203" s="1"/>
  <c r="G227" i="8203"/>
  <c r="H227" i="8203" s="1"/>
  <c r="G260" i="8203"/>
  <c r="H260" i="8203" s="1"/>
  <c r="J260" i="8203"/>
  <c r="K260" i="8203" s="1"/>
  <c r="G292" i="8203"/>
  <c r="H292" i="8203" s="1"/>
  <c r="J292" i="8203"/>
  <c r="K292" i="8203" s="1"/>
  <c r="G322" i="8203"/>
  <c r="H322" i="8203" s="1"/>
  <c r="J322" i="8203"/>
  <c r="K322" i="8203" s="1"/>
  <c r="G338" i="8203"/>
  <c r="H338" i="8203" s="1"/>
  <c r="J338" i="8203"/>
  <c r="K338" i="8203" s="1"/>
  <c r="G351" i="8203"/>
  <c r="H351" i="8203" s="1"/>
  <c r="J351" i="8203"/>
  <c r="K351" i="8203" s="1"/>
  <c r="G367" i="8203"/>
  <c r="H367" i="8203" s="1"/>
  <c r="J367" i="8203"/>
  <c r="K367" i="8203" s="1"/>
  <c r="G383" i="8203"/>
  <c r="H383" i="8203" s="1"/>
  <c r="J383" i="8203"/>
  <c r="K383" i="8203" s="1"/>
  <c r="J399" i="8203"/>
  <c r="K399" i="8203" s="1"/>
  <c r="G399" i="8203"/>
  <c r="H399" i="8203" s="1"/>
  <c r="J415" i="8203"/>
  <c r="K415" i="8203" s="1"/>
  <c r="G415" i="8203"/>
  <c r="H415" i="8203" s="1"/>
  <c r="G431" i="8203"/>
  <c r="H431" i="8203" s="1"/>
  <c r="J431" i="8203"/>
  <c r="K431" i="8203" s="1"/>
  <c r="G447" i="8203"/>
  <c r="H447" i="8203" s="1"/>
  <c r="J447" i="8203"/>
  <c r="K447" i="8203" s="1"/>
  <c r="J463" i="8203"/>
  <c r="K463" i="8203" s="1"/>
  <c r="G463" i="8203"/>
  <c r="H463" i="8203" s="1"/>
  <c r="J479" i="8203"/>
  <c r="K479" i="8203" s="1"/>
  <c r="G479" i="8203"/>
  <c r="H479" i="8203" s="1"/>
  <c r="J495" i="8203"/>
  <c r="K495" i="8203" s="1"/>
  <c r="G495" i="8203"/>
  <c r="H495" i="8203" s="1"/>
  <c r="J511" i="8203"/>
  <c r="K511" i="8203" s="1"/>
  <c r="G511" i="8203"/>
  <c r="H511" i="8203" s="1"/>
  <c r="G527" i="8203"/>
  <c r="H527" i="8203" s="1"/>
  <c r="J527" i="8203"/>
  <c r="K527" i="8203" s="1"/>
  <c r="G543" i="8203"/>
  <c r="H543" i="8203" s="1"/>
  <c r="J543" i="8203"/>
  <c r="K543" i="8203" s="1"/>
  <c r="G559" i="8203"/>
  <c r="H559" i="8203" s="1"/>
  <c r="J559" i="8203"/>
  <c r="K559" i="8203" s="1"/>
  <c r="G575" i="8203"/>
  <c r="H575" i="8203" s="1"/>
  <c r="J575" i="8203"/>
  <c r="K575" i="8203" s="1"/>
  <c r="G591" i="8203"/>
  <c r="H591" i="8203" s="1"/>
  <c r="J591" i="8203"/>
  <c r="K591" i="8203" s="1"/>
  <c r="G607" i="8203"/>
  <c r="H607" i="8203" s="1"/>
  <c r="J607" i="8203"/>
  <c r="K607" i="8203" s="1"/>
  <c r="J625" i="8203"/>
  <c r="K625" i="8203" s="1"/>
  <c r="G625" i="8203"/>
  <c r="H625" i="8203" s="1"/>
  <c r="J641" i="8203"/>
  <c r="K641" i="8203" s="1"/>
  <c r="G641" i="8203"/>
  <c r="H641" i="8203" s="1"/>
  <c r="J657" i="8203"/>
  <c r="K657" i="8203" s="1"/>
  <c r="G657" i="8203"/>
  <c r="H657" i="8203" s="1"/>
  <c r="J673" i="8203"/>
  <c r="K673" i="8203" s="1"/>
  <c r="G673" i="8203"/>
  <c r="H673" i="8203" s="1"/>
  <c r="G345" i="8203"/>
  <c r="H345" i="8203" s="1"/>
  <c r="J345" i="8203"/>
  <c r="K345" i="8203" s="1"/>
  <c r="G377" i="8203"/>
  <c r="H377" i="8203" s="1"/>
  <c r="J377" i="8203"/>
  <c r="K377" i="8203" s="1"/>
  <c r="J409" i="8203"/>
  <c r="K409" i="8203" s="1"/>
  <c r="G409" i="8203"/>
  <c r="H409" i="8203" s="1"/>
  <c r="G441" i="8203"/>
  <c r="H441" i="8203" s="1"/>
  <c r="J441" i="8203"/>
  <c r="K441" i="8203" s="1"/>
  <c r="J473" i="8203"/>
  <c r="K473" i="8203" s="1"/>
  <c r="G473" i="8203"/>
  <c r="H473" i="8203" s="1"/>
  <c r="G505" i="8203"/>
  <c r="H505" i="8203" s="1"/>
  <c r="J505" i="8203"/>
  <c r="K505" i="8203" s="1"/>
  <c r="G537" i="8203"/>
  <c r="H537" i="8203" s="1"/>
  <c r="J537" i="8203"/>
  <c r="K537" i="8203" s="1"/>
  <c r="J336" i="8203"/>
  <c r="K336" i="8203" s="1"/>
  <c r="G336" i="8203"/>
  <c r="H336" i="8203" s="1"/>
  <c r="G373" i="8203"/>
  <c r="H373" i="8203" s="1"/>
  <c r="J373" i="8203"/>
  <c r="K373" i="8203" s="1"/>
  <c r="G401" i="8203"/>
  <c r="H401" i="8203" s="1"/>
  <c r="J401" i="8203"/>
  <c r="K401" i="8203" s="1"/>
  <c r="J433" i="8203"/>
  <c r="K433" i="8203" s="1"/>
  <c r="G433" i="8203"/>
  <c r="H433" i="8203" s="1"/>
  <c r="J465" i="8203"/>
  <c r="K465" i="8203" s="1"/>
  <c r="G465" i="8203"/>
  <c r="H465" i="8203" s="1"/>
  <c r="G497" i="8203"/>
  <c r="H497" i="8203" s="1"/>
  <c r="J497" i="8203"/>
  <c r="K497" i="8203" s="1"/>
  <c r="G533" i="8203"/>
  <c r="H533" i="8203" s="1"/>
  <c r="J533" i="8203"/>
  <c r="K533" i="8203" s="1"/>
  <c r="G565" i="8203"/>
  <c r="H565" i="8203" s="1"/>
  <c r="J565" i="8203"/>
  <c r="K565" i="8203" s="1"/>
  <c r="G597" i="8203"/>
  <c r="H597" i="8203" s="1"/>
  <c r="J597" i="8203"/>
  <c r="K597" i="8203" s="1"/>
  <c r="J631" i="8203"/>
  <c r="K631" i="8203" s="1"/>
  <c r="G631" i="8203"/>
  <c r="H631" i="8203" s="1"/>
  <c r="J663" i="8203"/>
  <c r="K663" i="8203" s="1"/>
  <c r="G663" i="8203"/>
  <c r="H663" i="8203" s="1"/>
  <c r="J689" i="8203"/>
  <c r="K689" i="8203" s="1"/>
  <c r="G689" i="8203"/>
  <c r="H689" i="8203" s="1"/>
  <c r="J705" i="8203"/>
  <c r="K705" i="8203" s="1"/>
  <c r="G705" i="8203"/>
  <c r="H705" i="8203" s="1"/>
  <c r="J721" i="8203"/>
  <c r="K721" i="8203" s="1"/>
  <c r="G721" i="8203"/>
  <c r="H721" i="8203" s="1"/>
  <c r="J737" i="8203"/>
  <c r="K737" i="8203" s="1"/>
  <c r="G737" i="8203"/>
  <c r="H737" i="8203" s="1"/>
  <c r="G752" i="8203"/>
  <c r="H752" i="8203" s="1"/>
  <c r="J752" i="8203"/>
  <c r="K752" i="8203" s="1"/>
  <c r="G768" i="8203"/>
  <c r="H768" i="8203" s="1"/>
  <c r="J768" i="8203"/>
  <c r="K768" i="8203" s="1"/>
  <c r="G784" i="8203"/>
  <c r="H784" i="8203" s="1"/>
  <c r="J784" i="8203"/>
  <c r="K784" i="8203" s="1"/>
  <c r="G800" i="8203"/>
  <c r="H800" i="8203" s="1"/>
  <c r="J800" i="8203"/>
  <c r="K800" i="8203" s="1"/>
  <c r="G816" i="8203"/>
  <c r="H816" i="8203" s="1"/>
  <c r="J816" i="8203"/>
  <c r="K816" i="8203" s="1"/>
  <c r="G832" i="8203"/>
  <c r="H832" i="8203" s="1"/>
  <c r="J832" i="8203"/>
  <c r="K832" i="8203" s="1"/>
  <c r="G848" i="8203"/>
  <c r="H848" i="8203" s="1"/>
  <c r="J848" i="8203"/>
  <c r="K848" i="8203" s="1"/>
  <c r="G864" i="8203"/>
  <c r="H864" i="8203" s="1"/>
  <c r="J864" i="8203"/>
  <c r="K864" i="8203" s="1"/>
  <c r="G882" i="8203"/>
  <c r="H882" i="8203" s="1"/>
  <c r="J882" i="8203"/>
  <c r="K882" i="8203" s="1"/>
  <c r="G900" i="8203"/>
  <c r="H900" i="8203" s="1"/>
  <c r="J900" i="8203"/>
  <c r="K900" i="8203" s="1"/>
  <c r="G916" i="8203"/>
  <c r="H916" i="8203" s="1"/>
  <c r="J916" i="8203"/>
  <c r="K916" i="8203" s="1"/>
  <c r="G932" i="8203"/>
  <c r="H932" i="8203" s="1"/>
  <c r="J932" i="8203"/>
  <c r="K932" i="8203" s="1"/>
  <c r="G948" i="8203"/>
  <c r="H948" i="8203" s="1"/>
  <c r="J948" i="8203"/>
  <c r="K948" i="8203" s="1"/>
  <c r="G964" i="8203"/>
  <c r="H964" i="8203" s="1"/>
  <c r="J964" i="8203"/>
  <c r="K964" i="8203" s="1"/>
  <c r="J986" i="8203"/>
  <c r="K986" i="8203" s="1"/>
  <c r="G986" i="8203"/>
  <c r="H986" i="8203" s="1"/>
  <c r="J1002" i="8203"/>
  <c r="K1002" i="8203" s="1"/>
  <c r="G1002" i="8203"/>
  <c r="H1002" i="8203" s="1"/>
  <c r="G593" i="8203"/>
  <c r="H593" i="8203" s="1"/>
  <c r="J593" i="8203"/>
  <c r="K593" i="8203" s="1"/>
  <c r="J655" i="8203"/>
  <c r="K655" i="8203" s="1"/>
  <c r="G655" i="8203"/>
  <c r="H655" i="8203" s="1"/>
  <c r="G834" i="8203"/>
  <c r="H834" i="8203" s="1"/>
  <c r="J834" i="8203"/>
  <c r="K834" i="8203" s="1"/>
  <c r="G553" i="8203"/>
  <c r="H553" i="8203" s="1"/>
  <c r="J553" i="8203"/>
  <c r="K553" i="8203" s="1"/>
  <c r="G617" i="8203"/>
  <c r="H617" i="8203" s="1"/>
  <c r="J617" i="8203"/>
  <c r="K617" i="8203" s="1"/>
  <c r="J677" i="8203"/>
  <c r="K677" i="8203" s="1"/>
  <c r="G677" i="8203"/>
  <c r="H677" i="8203" s="1"/>
  <c r="J709" i="8203"/>
  <c r="K709" i="8203" s="1"/>
  <c r="G709" i="8203"/>
  <c r="H709" i="8203" s="1"/>
  <c r="J741" i="8203"/>
  <c r="K741" i="8203" s="1"/>
  <c r="G741" i="8203"/>
  <c r="H741" i="8203" s="1"/>
  <c r="G774" i="8203"/>
  <c r="H774" i="8203" s="1"/>
  <c r="J774" i="8203"/>
  <c r="K774" i="8203" s="1"/>
  <c r="G806" i="8203"/>
  <c r="H806" i="8203" s="1"/>
  <c r="J806" i="8203"/>
  <c r="K806" i="8203" s="1"/>
  <c r="G838" i="8203"/>
  <c r="H838" i="8203" s="1"/>
  <c r="J838" i="8203"/>
  <c r="K838" i="8203" s="1"/>
  <c r="G870" i="8203"/>
  <c r="H870" i="8203" s="1"/>
  <c r="J870" i="8203"/>
  <c r="K870" i="8203" s="1"/>
  <c r="J902" i="8203"/>
  <c r="K902" i="8203" s="1"/>
  <c r="G902" i="8203"/>
  <c r="H902" i="8203" s="1"/>
  <c r="J934" i="8203"/>
  <c r="K934" i="8203" s="1"/>
  <c r="G934" i="8203"/>
  <c r="H934" i="8203" s="1"/>
  <c r="J966" i="8203"/>
  <c r="K966" i="8203" s="1"/>
  <c r="G966" i="8203"/>
  <c r="H966" i="8203" s="1"/>
  <c r="J1026" i="8203"/>
  <c r="K1026" i="8203" s="1"/>
  <c r="G1026" i="8203"/>
  <c r="H1026" i="8203" s="1"/>
  <c r="J711" i="8203"/>
  <c r="K711" i="8203" s="1"/>
  <c r="G711" i="8203"/>
  <c r="H711" i="8203" s="1"/>
  <c r="J743" i="8203"/>
  <c r="K743" i="8203" s="1"/>
  <c r="G743" i="8203"/>
  <c r="H743" i="8203" s="1"/>
  <c r="G770" i="8203"/>
  <c r="H770" i="8203" s="1"/>
  <c r="J770" i="8203"/>
  <c r="K770" i="8203" s="1"/>
  <c r="G802" i="8203"/>
  <c r="H802" i="8203" s="1"/>
  <c r="J802" i="8203"/>
  <c r="K802" i="8203" s="1"/>
  <c r="G842" i="8203"/>
  <c r="H842" i="8203" s="1"/>
  <c r="J842" i="8203"/>
  <c r="K842" i="8203" s="1"/>
  <c r="G874" i="8203"/>
  <c r="H874" i="8203" s="1"/>
  <c r="J874" i="8203"/>
  <c r="K874" i="8203" s="1"/>
  <c r="G920" i="8203"/>
  <c r="H920" i="8203" s="1"/>
  <c r="J920" i="8203"/>
  <c r="K920" i="8203" s="1"/>
  <c r="J958" i="8203"/>
  <c r="K958" i="8203" s="1"/>
  <c r="G958" i="8203"/>
  <c r="H958" i="8203" s="1"/>
  <c r="J980" i="8203"/>
  <c r="K980" i="8203" s="1"/>
  <c r="G980" i="8203"/>
  <c r="H980" i="8203" s="1"/>
  <c r="J996" i="8203"/>
  <c r="K996" i="8203" s="1"/>
  <c r="G996" i="8203"/>
  <c r="H996" i="8203" s="1"/>
  <c r="J1010" i="8203"/>
  <c r="K1010" i="8203" s="1"/>
  <c r="G1010" i="8203"/>
  <c r="H1010" i="8203" s="1"/>
  <c r="J1014" i="8203"/>
  <c r="K1014" i="8203" s="1"/>
  <c r="G1014" i="8203"/>
  <c r="H1014" i="8203" s="1"/>
  <c r="G911" i="8203"/>
  <c r="H911" i="8203" s="1"/>
  <c r="J911" i="8203"/>
  <c r="K911" i="8203" s="1"/>
  <c r="J755" i="8203"/>
  <c r="K755" i="8203" s="1"/>
  <c r="G755" i="8203"/>
  <c r="H755" i="8203" s="1"/>
  <c r="G971" i="8203"/>
  <c r="H971" i="8203" s="1"/>
  <c r="J971" i="8203"/>
  <c r="K971" i="8203" s="1"/>
  <c r="G913" i="8203"/>
  <c r="H913" i="8203" s="1"/>
  <c r="J913" i="8203"/>
  <c r="K913" i="8203" s="1"/>
  <c r="J863" i="8203"/>
  <c r="K863" i="8203" s="1"/>
  <c r="G863" i="8203"/>
  <c r="H863" i="8203" s="1"/>
  <c r="J799" i="8203"/>
  <c r="K799" i="8203" s="1"/>
  <c r="G799" i="8203"/>
  <c r="H799" i="8203" s="1"/>
  <c r="G726" i="8203"/>
  <c r="H726" i="8203" s="1"/>
  <c r="J726" i="8203"/>
  <c r="K726" i="8203" s="1"/>
  <c r="G646" i="8203"/>
  <c r="H646" i="8203" s="1"/>
  <c r="J646" i="8203"/>
  <c r="K646" i="8203" s="1"/>
  <c r="G1021" i="8203"/>
  <c r="H1021" i="8203" s="1"/>
  <c r="J1021" i="8203"/>
  <c r="K1021" i="8203" s="1"/>
  <c r="G973" i="8203"/>
  <c r="H973" i="8203" s="1"/>
  <c r="J973" i="8203"/>
  <c r="K973" i="8203" s="1"/>
  <c r="J859" i="8203"/>
  <c r="K859" i="8203" s="1"/>
  <c r="G859" i="8203"/>
  <c r="H859" i="8203" s="1"/>
  <c r="G750" i="8203"/>
  <c r="H750" i="8203" s="1"/>
  <c r="J750" i="8203"/>
  <c r="K750" i="8203" s="1"/>
  <c r="G686" i="8203"/>
  <c r="H686" i="8203" s="1"/>
  <c r="J686" i="8203"/>
  <c r="K686" i="8203" s="1"/>
  <c r="J562" i="8203"/>
  <c r="K562" i="8203" s="1"/>
  <c r="G562" i="8203"/>
  <c r="H562" i="8203" s="1"/>
  <c r="J979" i="8203"/>
  <c r="K979" i="8203" s="1"/>
  <c r="G979" i="8203"/>
  <c r="H979" i="8203" s="1"/>
  <c r="G947" i="8203"/>
  <c r="H947" i="8203" s="1"/>
  <c r="J947" i="8203"/>
  <c r="K947" i="8203" s="1"/>
  <c r="G915" i="8203"/>
  <c r="H915" i="8203" s="1"/>
  <c r="J915" i="8203"/>
  <c r="K915" i="8203" s="1"/>
  <c r="J883" i="8203"/>
  <c r="K883" i="8203" s="1"/>
  <c r="G883" i="8203"/>
  <c r="H883" i="8203" s="1"/>
  <c r="G853" i="8203"/>
  <c r="H853" i="8203" s="1"/>
  <c r="J853" i="8203"/>
  <c r="K853" i="8203" s="1"/>
  <c r="G821" i="8203"/>
  <c r="H821" i="8203" s="1"/>
  <c r="J821" i="8203"/>
  <c r="K821" i="8203" s="1"/>
  <c r="G789" i="8203"/>
  <c r="H789" i="8203" s="1"/>
  <c r="J789" i="8203"/>
  <c r="K789" i="8203" s="1"/>
  <c r="J757" i="8203"/>
  <c r="K757" i="8203" s="1"/>
  <c r="G757" i="8203"/>
  <c r="H757" i="8203" s="1"/>
  <c r="J724" i="8203"/>
  <c r="K724" i="8203" s="1"/>
  <c r="G724" i="8203"/>
  <c r="H724" i="8203" s="1"/>
  <c r="J692" i="8203"/>
  <c r="K692" i="8203" s="1"/>
  <c r="G692" i="8203"/>
  <c r="H692" i="8203" s="1"/>
  <c r="G638" i="8203"/>
  <c r="H638" i="8203" s="1"/>
  <c r="J638" i="8203"/>
  <c r="K638" i="8203" s="1"/>
  <c r="J574" i="8203"/>
  <c r="K574" i="8203" s="1"/>
  <c r="G574" i="8203"/>
  <c r="H574" i="8203" s="1"/>
  <c r="G508" i="8203"/>
  <c r="H508" i="8203" s="1"/>
  <c r="J508" i="8203"/>
  <c r="K508" i="8203" s="1"/>
  <c r="G444" i="8203"/>
  <c r="H444" i="8203" s="1"/>
  <c r="J444" i="8203"/>
  <c r="K444" i="8203" s="1"/>
  <c r="G382" i="8203"/>
  <c r="H382" i="8203" s="1"/>
  <c r="J382" i="8203"/>
  <c r="K382" i="8203" s="1"/>
  <c r="G321" i="8203"/>
  <c r="H321" i="8203" s="1"/>
  <c r="J321" i="8203"/>
  <c r="K321" i="8203" s="1"/>
  <c r="G490" i="8203"/>
  <c r="H490" i="8203" s="1"/>
  <c r="J490" i="8203"/>
  <c r="K490" i="8203" s="1"/>
  <c r="G426" i="8203"/>
  <c r="H426" i="8203" s="1"/>
  <c r="J426" i="8203"/>
  <c r="K426" i="8203" s="1"/>
  <c r="J362" i="8203"/>
  <c r="K362" i="8203" s="1"/>
  <c r="G362" i="8203"/>
  <c r="H362" i="8203" s="1"/>
  <c r="J668" i="8203"/>
  <c r="K668" i="8203" s="1"/>
  <c r="G668" i="8203"/>
  <c r="H668" i="8203" s="1"/>
  <c r="J636" i="8203"/>
  <c r="K636" i="8203" s="1"/>
  <c r="G636" i="8203"/>
  <c r="H636" i="8203" s="1"/>
  <c r="J604" i="8203"/>
  <c r="K604" i="8203" s="1"/>
  <c r="G604" i="8203"/>
  <c r="H604" i="8203" s="1"/>
  <c r="J572" i="8203"/>
  <c r="K572" i="8203" s="1"/>
  <c r="G572" i="8203"/>
  <c r="H572" i="8203" s="1"/>
  <c r="J540" i="8203"/>
  <c r="K540" i="8203" s="1"/>
  <c r="G540" i="8203"/>
  <c r="H540" i="8203" s="1"/>
  <c r="G510" i="8203"/>
  <c r="H510" i="8203" s="1"/>
  <c r="J510" i="8203"/>
  <c r="K510" i="8203" s="1"/>
  <c r="G478" i="8203"/>
  <c r="H478" i="8203" s="1"/>
  <c r="J478" i="8203"/>
  <c r="K478" i="8203" s="1"/>
  <c r="G446" i="8203"/>
  <c r="H446" i="8203" s="1"/>
  <c r="J446" i="8203"/>
  <c r="K446" i="8203" s="1"/>
  <c r="G414" i="8203"/>
  <c r="H414" i="8203" s="1"/>
  <c r="J414" i="8203"/>
  <c r="K414" i="8203" s="1"/>
  <c r="G380" i="8203"/>
  <c r="H380" i="8203" s="1"/>
  <c r="J380" i="8203"/>
  <c r="K380" i="8203" s="1"/>
  <c r="G348" i="8203"/>
  <c r="H348" i="8203" s="1"/>
  <c r="J348" i="8203"/>
  <c r="K348" i="8203" s="1"/>
  <c r="G315" i="8203"/>
  <c r="H315" i="8203" s="1"/>
  <c r="J315" i="8203"/>
  <c r="K315" i="8203" s="1"/>
  <c r="G251" i="8203"/>
  <c r="H251" i="8203" s="1"/>
  <c r="J251" i="8203"/>
  <c r="K251" i="8203" s="1"/>
  <c r="G186" i="8203"/>
  <c r="H186" i="8203" s="1"/>
  <c r="J186" i="8203"/>
  <c r="K186" i="8203" s="1"/>
  <c r="G116" i="8203"/>
  <c r="H116" i="8203" s="1"/>
  <c r="J116" i="8203"/>
  <c r="K116" i="8203" s="1"/>
  <c r="G269" i="8203"/>
  <c r="H269" i="8203" s="1"/>
  <c r="J269" i="8203"/>
  <c r="K269" i="8203" s="1"/>
  <c r="G204" i="8203"/>
  <c r="H204" i="8203" s="1"/>
  <c r="J204" i="8203"/>
  <c r="K204" i="8203" s="1"/>
  <c r="G140" i="8203"/>
  <c r="H140" i="8203" s="1"/>
  <c r="J140" i="8203"/>
  <c r="K140" i="8203" s="1"/>
  <c r="J297" i="8203"/>
  <c r="K297" i="8203" s="1"/>
  <c r="G297" i="8203"/>
  <c r="H297" i="8203" s="1"/>
  <c r="J265" i="8203"/>
  <c r="K265" i="8203" s="1"/>
  <c r="G265" i="8203"/>
  <c r="H265" i="8203" s="1"/>
  <c r="G235" i="8203"/>
  <c r="H235" i="8203" s="1"/>
  <c r="J235" i="8203"/>
  <c r="K235" i="8203" s="1"/>
  <c r="G206" i="8203"/>
  <c r="H206" i="8203" s="1"/>
  <c r="J206" i="8203"/>
  <c r="K206" i="8203" s="1"/>
  <c r="G174" i="8203"/>
  <c r="H174" i="8203" s="1"/>
  <c r="J174" i="8203"/>
  <c r="K174" i="8203" s="1"/>
  <c r="G142" i="8203"/>
  <c r="H142" i="8203" s="1"/>
  <c r="J142" i="8203"/>
  <c r="K142" i="8203" s="1"/>
  <c r="G92" i="8203"/>
  <c r="H92" i="8203" s="1"/>
  <c r="J92" i="8203"/>
  <c r="K92" i="8203" s="1"/>
  <c r="G102" i="8203"/>
  <c r="H102" i="8203" s="1"/>
  <c r="J102" i="8203"/>
  <c r="K102" i="8203" s="1"/>
  <c r="G70" i="8203"/>
  <c r="H70" i="8203" s="1"/>
  <c r="J70" i="8203"/>
  <c r="K70" i="8203" s="1"/>
  <c r="G35" i="8203"/>
  <c r="H35" i="8203" s="1"/>
  <c r="J35" i="8203"/>
  <c r="K35" i="8203" s="1"/>
  <c r="J63" i="8203"/>
  <c r="K63" i="8203" s="1"/>
  <c r="G63" i="8203"/>
  <c r="H63" i="8203" s="1"/>
  <c r="J1029" i="8203"/>
  <c r="K1029" i="8203" s="1"/>
  <c r="G1029" i="8203"/>
  <c r="H1029" i="8203" s="1"/>
  <c r="G921" i="8203"/>
  <c r="H921" i="8203" s="1"/>
  <c r="J921" i="8203"/>
  <c r="K921" i="8203" s="1"/>
  <c r="J795" i="8203"/>
  <c r="K795" i="8203" s="1"/>
  <c r="G795" i="8203"/>
  <c r="H795" i="8203" s="1"/>
  <c r="G1019" i="8203"/>
  <c r="H1019" i="8203" s="1"/>
  <c r="J1019" i="8203"/>
  <c r="K1019" i="8203" s="1"/>
  <c r="G935" i="8203"/>
  <c r="H935" i="8203" s="1"/>
  <c r="J935" i="8203"/>
  <c r="K935" i="8203" s="1"/>
  <c r="J881" i="8203"/>
  <c r="K881" i="8203" s="1"/>
  <c r="G881" i="8203"/>
  <c r="H881" i="8203" s="1"/>
  <c r="J823" i="8203"/>
  <c r="K823" i="8203" s="1"/>
  <c r="G823" i="8203"/>
  <c r="H823" i="8203" s="1"/>
  <c r="J759" i="8203"/>
  <c r="K759" i="8203" s="1"/>
  <c r="G759" i="8203"/>
  <c r="H759" i="8203" s="1"/>
  <c r="G688" i="8203"/>
  <c r="H688" i="8203" s="1"/>
  <c r="J688" i="8203"/>
  <c r="K688" i="8203" s="1"/>
  <c r="J570" i="8203"/>
  <c r="K570" i="8203" s="1"/>
  <c r="G570" i="8203"/>
  <c r="H570" i="8203" s="1"/>
  <c r="G989" i="8203"/>
  <c r="H989" i="8203" s="1"/>
  <c r="J989" i="8203"/>
  <c r="K989" i="8203" s="1"/>
  <c r="G905" i="8203"/>
  <c r="H905" i="8203" s="1"/>
  <c r="J905" i="8203"/>
  <c r="K905" i="8203" s="1"/>
  <c r="J779" i="8203"/>
  <c r="K779" i="8203" s="1"/>
  <c r="G779" i="8203"/>
  <c r="H779" i="8203" s="1"/>
  <c r="G712" i="8203"/>
  <c r="H712" i="8203" s="1"/>
  <c r="J712" i="8203"/>
  <c r="K712" i="8203" s="1"/>
  <c r="J610" i="8203"/>
  <c r="K610" i="8203" s="1"/>
  <c r="G610" i="8203"/>
  <c r="H610" i="8203" s="1"/>
  <c r="G991" i="8203"/>
  <c r="H991" i="8203" s="1"/>
  <c r="J991" i="8203"/>
  <c r="K991" i="8203" s="1"/>
  <c r="J957" i="8203"/>
  <c r="K957" i="8203" s="1"/>
  <c r="G957" i="8203"/>
  <c r="H957" i="8203" s="1"/>
  <c r="J925" i="8203"/>
  <c r="K925" i="8203" s="1"/>
  <c r="G925" i="8203"/>
  <c r="H925" i="8203" s="1"/>
  <c r="G895" i="8203"/>
  <c r="H895" i="8203" s="1"/>
  <c r="J895" i="8203"/>
  <c r="K895" i="8203" s="1"/>
  <c r="G865" i="8203"/>
  <c r="H865" i="8203" s="1"/>
  <c r="J865" i="8203"/>
  <c r="K865" i="8203" s="1"/>
  <c r="G833" i="8203"/>
  <c r="H833" i="8203" s="1"/>
  <c r="J833" i="8203"/>
  <c r="K833" i="8203" s="1"/>
  <c r="G801" i="8203"/>
  <c r="H801" i="8203" s="1"/>
  <c r="J801" i="8203"/>
  <c r="K801" i="8203" s="1"/>
  <c r="G769" i="8203"/>
  <c r="H769" i="8203" s="1"/>
  <c r="J769" i="8203"/>
  <c r="K769" i="8203" s="1"/>
  <c r="G738" i="8203"/>
  <c r="H738" i="8203" s="1"/>
  <c r="J738" i="8203"/>
  <c r="K738" i="8203" s="1"/>
  <c r="G706" i="8203"/>
  <c r="H706" i="8203" s="1"/>
  <c r="J706" i="8203"/>
  <c r="K706" i="8203" s="1"/>
  <c r="G664" i="8203"/>
  <c r="H664" i="8203" s="1"/>
  <c r="J664" i="8203"/>
  <c r="K664" i="8203" s="1"/>
  <c r="J598" i="8203"/>
  <c r="K598" i="8203" s="1"/>
  <c r="G598" i="8203"/>
  <c r="H598" i="8203" s="1"/>
  <c r="J534" i="8203"/>
  <c r="K534" i="8203" s="1"/>
  <c r="G534" i="8203"/>
  <c r="H534" i="8203" s="1"/>
  <c r="G466" i="8203"/>
  <c r="H466" i="8203" s="1"/>
  <c r="J466" i="8203"/>
  <c r="K466" i="8203" s="1"/>
  <c r="G402" i="8203"/>
  <c r="H402" i="8203" s="1"/>
  <c r="J402" i="8203"/>
  <c r="K402" i="8203" s="1"/>
  <c r="G342" i="8203"/>
  <c r="H342" i="8203" s="1"/>
  <c r="J342" i="8203"/>
  <c r="K342" i="8203" s="1"/>
  <c r="G516" i="8203"/>
  <c r="H516" i="8203" s="1"/>
  <c r="J516" i="8203"/>
  <c r="K516" i="8203" s="1"/>
  <c r="G452" i="8203"/>
  <c r="H452" i="8203" s="1"/>
  <c r="J452" i="8203"/>
  <c r="K452" i="8203" s="1"/>
  <c r="J386" i="8203"/>
  <c r="K386" i="8203" s="1"/>
  <c r="G386" i="8203"/>
  <c r="H386" i="8203" s="1"/>
  <c r="G319" i="8203"/>
  <c r="H319" i="8203" s="1"/>
  <c r="J319" i="8203"/>
  <c r="K319" i="8203" s="1"/>
  <c r="G650" i="8203"/>
  <c r="H650" i="8203" s="1"/>
  <c r="J650" i="8203"/>
  <c r="K650" i="8203" s="1"/>
  <c r="J616" i="8203"/>
  <c r="K616" i="8203" s="1"/>
  <c r="G616" i="8203"/>
  <c r="H616" i="8203" s="1"/>
  <c r="J584" i="8203"/>
  <c r="K584" i="8203" s="1"/>
  <c r="G584" i="8203"/>
  <c r="H584" i="8203" s="1"/>
  <c r="J552" i="8203"/>
  <c r="K552" i="8203" s="1"/>
  <c r="G552" i="8203"/>
  <c r="H552" i="8203" s="1"/>
  <c r="J520" i="8203"/>
  <c r="K520" i="8203" s="1"/>
  <c r="G520" i="8203"/>
  <c r="H520" i="8203" s="1"/>
  <c r="J488" i="8203"/>
  <c r="K488" i="8203" s="1"/>
  <c r="G488" i="8203"/>
  <c r="H488" i="8203" s="1"/>
  <c r="J456" i="8203"/>
  <c r="K456" i="8203" s="1"/>
  <c r="G456" i="8203"/>
  <c r="H456" i="8203" s="1"/>
  <c r="J424" i="8203"/>
  <c r="K424" i="8203" s="1"/>
  <c r="G424" i="8203"/>
  <c r="H424" i="8203" s="1"/>
  <c r="G392" i="8203"/>
  <c r="H392" i="8203" s="1"/>
  <c r="J392" i="8203"/>
  <c r="K392" i="8203" s="1"/>
  <c r="J360" i="8203"/>
  <c r="K360" i="8203" s="1"/>
  <c r="G360" i="8203"/>
  <c r="H360" i="8203" s="1"/>
  <c r="G331" i="8203"/>
  <c r="H331" i="8203" s="1"/>
  <c r="J331" i="8203"/>
  <c r="K331" i="8203" s="1"/>
  <c r="G277" i="8203"/>
  <c r="H277" i="8203" s="1"/>
  <c r="J277" i="8203"/>
  <c r="K277" i="8203" s="1"/>
  <c r="G212" i="8203"/>
  <c r="H212" i="8203" s="1"/>
  <c r="J212" i="8203"/>
  <c r="K212" i="8203" s="1"/>
  <c r="G144" i="8203"/>
  <c r="H144" i="8203" s="1"/>
  <c r="J144" i="8203"/>
  <c r="K144" i="8203" s="1"/>
  <c r="G291" i="8203"/>
  <c r="H291" i="8203" s="1"/>
  <c r="J291" i="8203"/>
  <c r="K291" i="8203" s="1"/>
  <c r="G226" i="8203"/>
  <c r="H226" i="8203" s="1"/>
  <c r="J226" i="8203"/>
  <c r="K226" i="8203" s="1"/>
  <c r="G162" i="8203"/>
  <c r="H162" i="8203" s="1"/>
  <c r="J162" i="8203"/>
  <c r="K162" i="8203" s="1"/>
  <c r="G311" i="8203"/>
  <c r="H311" i="8203" s="1"/>
  <c r="J311" i="8203"/>
  <c r="K311" i="8203" s="1"/>
  <c r="G279" i="8203"/>
  <c r="H279" i="8203" s="1"/>
  <c r="J279" i="8203"/>
  <c r="K279" i="8203" s="1"/>
  <c r="G247" i="8203"/>
  <c r="H247" i="8203" s="1"/>
  <c r="J247" i="8203"/>
  <c r="K247" i="8203" s="1"/>
  <c r="J216" i="8203"/>
  <c r="K216" i="8203" s="1"/>
  <c r="G216" i="8203"/>
  <c r="H216" i="8203" s="1"/>
  <c r="J184" i="8203"/>
  <c r="K184" i="8203" s="1"/>
  <c r="G184" i="8203"/>
  <c r="H184" i="8203" s="1"/>
  <c r="J152" i="8203"/>
  <c r="K152" i="8203" s="1"/>
  <c r="G152" i="8203"/>
  <c r="H152" i="8203" s="1"/>
  <c r="G114" i="8203"/>
  <c r="H114" i="8203" s="1"/>
  <c r="J114" i="8203"/>
  <c r="K114" i="8203" s="1"/>
  <c r="J112" i="8203"/>
  <c r="K112" i="8203" s="1"/>
  <c r="G112" i="8203"/>
  <c r="H112" i="8203" s="1"/>
  <c r="G80" i="8203"/>
  <c r="H80" i="8203" s="1"/>
  <c r="J80" i="8203"/>
  <c r="K80" i="8203" s="1"/>
  <c r="G49" i="8203"/>
  <c r="H49" i="8203" s="1"/>
  <c r="J49" i="8203"/>
  <c r="K49" i="8203" s="1"/>
  <c r="G74" i="8203"/>
  <c r="H74" i="8203" s="1"/>
  <c r="J74" i="8203"/>
  <c r="K74" i="8203" s="1"/>
  <c r="G45" i="8203"/>
  <c r="H45" i="8203" s="1"/>
  <c r="J45" i="8203"/>
  <c r="K45" i="8203" s="1"/>
  <c r="J22" i="240"/>
  <c r="K22" i="240" s="1"/>
  <c r="D23" i="240"/>
  <c r="F23" i="240" s="1"/>
  <c r="G23" i="240" s="1"/>
  <c r="H23" i="240" s="1"/>
  <c r="J76" i="114"/>
  <c r="K76" i="114" s="1"/>
  <c r="G76" i="114"/>
  <c r="H76" i="114" s="1"/>
  <c r="G85" i="114"/>
  <c r="H85" i="114" s="1"/>
  <c r="J85" i="114"/>
  <c r="K85" i="114" s="1"/>
  <c r="G93" i="114"/>
  <c r="H93" i="114" s="1"/>
  <c r="J93" i="114"/>
  <c r="K93" i="114" s="1"/>
  <c r="G101" i="114"/>
  <c r="H101" i="114" s="1"/>
  <c r="J101" i="114"/>
  <c r="K101" i="114" s="1"/>
  <c r="J109" i="114"/>
  <c r="K109" i="114" s="1"/>
  <c r="G109" i="114"/>
  <c r="H109" i="114" s="1"/>
  <c r="J117" i="114"/>
  <c r="K117" i="114" s="1"/>
  <c r="G117" i="114"/>
  <c r="H117" i="114" s="1"/>
  <c r="G86" i="114"/>
  <c r="H86" i="114" s="1"/>
  <c r="J86" i="114"/>
  <c r="K86" i="114" s="1"/>
  <c r="G102" i="114"/>
  <c r="H102" i="114" s="1"/>
  <c r="J102" i="114"/>
  <c r="K102" i="114" s="1"/>
  <c r="J118" i="114"/>
  <c r="K118" i="114" s="1"/>
  <c r="G118" i="114"/>
  <c r="H118" i="114" s="1"/>
  <c r="J128" i="114"/>
  <c r="K128" i="114" s="1"/>
  <c r="G128" i="114"/>
  <c r="H128" i="114" s="1"/>
  <c r="G136" i="114"/>
  <c r="H136" i="114" s="1"/>
  <c r="J136" i="114"/>
  <c r="K136" i="114" s="1"/>
  <c r="G144" i="114"/>
  <c r="H144" i="114" s="1"/>
  <c r="J144" i="114"/>
  <c r="K144" i="114" s="1"/>
  <c r="G152" i="114"/>
  <c r="H152" i="114" s="1"/>
  <c r="J152" i="114"/>
  <c r="K152" i="114" s="1"/>
  <c r="G160" i="114"/>
  <c r="H160" i="114" s="1"/>
  <c r="J160" i="114"/>
  <c r="K160" i="114" s="1"/>
  <c r="G168" i="114"/>
  <c r="H168" i="114" s="1"/>
  <c r="J168" i="114"/>
  <c r="K168" i="114" s="1"/>
  <c r="G176" i="114"/>
  <c r="H176" i="114" s="1"/>
  <c r="J176" i="114"/>
  <c r="K176" i="114" s="1"/>
  <c r="G184" i="114"/>
  <c r="H184" i="114" s="1"/>
  <c r="J184" i="114"/>
  <c r="K184" i="114" s="1"/>
  <c r="G192" i="114"/>
  <c r="H192" i="114" s="1"/>
  <c r="J192" i="114"/>
  <c r="K192" i="114" s="1"/>
  <c r="G200" i="114"/>
  <c r="H200" i="114" s="1"/>
  <c r="J200" i="114"/>
  <c r="K200" i="114" s="1"/>
  <c r="G208" i="114"/>
  <c r="H208" i="114" s="1"/>
  <c r="J208" i="114"/>
  <c r="K208" i="114" s="1"/>
  <c r="J216" i="114"/>
  <c r="K216" i="114" s="1"/>
  <c r="G216" i="114"/>
  <c r="H216" i="114" s="1"/>
  <c r="J224" i="114"/>
  <c r="K224" i="114" s="1"/>
  <c r="G224" i="114"/>
  <c r="H224" i="114" s="1"/>
  <c r="J233" i="114"/>
  <c r="K233" i="114" s="1"/>
  <c r="G233" i="114"/>
  <c r="H233" i="114" s="1"/>
  <c r="J241" i="114"/>
  <c r="K241" i="114" s="1"/>
  <c r="G241" i="114"/>
  <c r="H241" i="114" s="1"/>
  <c r="J249" i="114"/>
  <c r="K249" i="114" s="1"/>
  <c r="G249" i="114"/>
  <c r="H249" i="114" s="1"/>
  <c r="J257" i="114"/>
  <c r="K257" i="114" s="1"/>
  <c r="G257" i="114"/>
  <c r="H257" i="114" s="1"/>
  <c r="J265" i="114"/>
  <c r="K265" i="114" s="1"/>
  <c r="G265" i="114"/>
  <c r="H265" i="114" s="1"/>
  <c r="J273" i="114"/>
  <c r="K273" i="114" s="1"/>
  <c r="G273" i="114"/>
  <c r="H273" i="114" s="1"/>
  <c r="J281" i="114"/>
  <c r="K281" i="114" s="1"/>
  <c r="G281" i="114"/>
  <c r="H281" i="114" s="1"/>
  <c r="J289" i="114"/>
  <c r="K289" i="114" s="1"/>
  <c r="G289" i="114"/>
  <c r="H289" i="114" s="1"/>
  <c r="J297" i="114"/>
  <c r="K297" i="114" s="1"/>
  <c r="G297" i="114"/>
  <c r="H297" i="114" s="1"/>
  <c r="J305" i="114"/>
  <c r="K305" i="114" s="1"/>
  <c r="G305" i="114"/>
  <c r="H305" i="114" s="1"/>
  <c r="J313" i="114"/>
  <c r="K313" i="114" s="1"/>
  <c r="G313" i="114"/>
  <c r="H313" i="114" s="1"/>
  <c r="J321" i="114"/>
  <c r="K321" i="114" s="1"/>
  <c r="G321" i="114"/>
  <c r="H321" i="114" s="1"/>
  <c r="J329" i="114"/>
  <c r="K329" i="114" s="1"/>
  <c r="G329" i="114"/>
  <c r="H329" i="114" s="1"/>
  <c r="G337" i="114"/>
  <c r="H337" i="114" s="1"/>
  <c r="J337" i="114"/>
  <c r="K337" i="114" s="1"/>
  <c r="G345" i="114"/>
  <c r="H345" i="114" s="1"/>
  <c r="J345" i="114"/>
  <c r="K345" i="114" s="1"/>
  <c r="G353" i="114"/>
  <c r="H353" i="114" s="1"/>
  <c r="J353" i="114"/>
  <c r="K353" i="114" s="1"/>
  <c r="G361" i="114"/>
  <c r="H361" i="114" s="1"/>
  <c r="J361" i="114"/>
  <c r="K361" i="114" s="1"/>
  <c r="G104" i="114"/>
  <c r="H104" i="114" s="1"/>
  <c r="J104" i="114"/>
  <c r="K104" i="114" s="1"/>
  <c r="J125" i="114"/>
  <c r="K125" i="114" s="1"/>
  <c r="G125" i="114"/>
  <c r="H125" i="114" s="1"/>
  <c r="G141" i="114"/>
  <c r="H141" i="114" s="1"/>
  <c r="J141" i="114"/>
  <c r="K141" i="114" s="1"/>
  <c r="G157" i="114"/>
  <c r="H157" i="114" s="1"/>
  <c r="J157" i="114"/>
  <c r="K157" i="114" s="1"/>
  <c r="G173" i="114"/>
  <c r="H173" i="114" s="1"/>
  <c r="J173" i="114"/>
  <c r="K173" i="114" s="1"/>
  <c r="G189" i="114"/>
  <c r="H189" i="114" s="1"/>
  <c r="J189" i="114"/>
  <c r="K189" i="114" s="1"/>
  <c r="G205" i="114"/>
  <c r="H205" i="114" s="1"/>
  <c r="J205" i="114"/>
  <c r="K205" i="114" s="1"/>
  <c r="J221" i="114"/>
  <c r="K221" i="114" s="1"/>
  <c r="G221" i="114"/>
  <c r="H221" i="114" s="1"/>
  <c r="J238" i="114"/>
  <c r="K238" i="114" s="1"/>
  <c r="G238" i="114"/>
  <c r="H238" i="114" s="1"/>
  <c r="J254" i="114"/>
  <c r="K254" i="114" s="1"/>
  <c r="G254" i="114"/>
  <c r="H254" i="114" s="1"/>
  <c r="J270" i="114"/>
  <c r="K270" i="114" s="1"/>
  <c r="G270" i="114"/>
  <c r="H270" i="114" s="1"/>
  <c r="G286" i="114"/>
  <c r="H286" i="114" s="1"/>
  <c r="J286" i="114"/>
  <c r="K286" i="114" s="1"/>
  <c r="G302" i="114"/>
  <c r="H302" i="114" s="1"/>
  <c r="J302" i="114"/>
  <c r="K302" i="114" s="1"/>
  <c r="G318" i="114"/>
  <c r="H318" i="114" s="1"/>
  <c r="J318" i="114"/>
  <c r="K318" i="114" s="1"/>
  <c r="G334" i="114"/>
  <c r="H334" i="114" s="1"/>
  <c r="J334" i="114"/>
  <c r="K334" i="114" s="1"/>
  <c r="G350" i="114"/>
  <c r="H350" i="114" s="1"/>
  <c r="J350" i="114"/>
  <c r="K350" i="114" s="1"/>
  <c r="G364" i="114"/>
  <c r="H364" i="114" s="1"/>
  <c r="J364" i="114"/>
  <c r="K364" i="114" s="1"/>
  <c r="G372" i="114"/>
  <c r="H372" i="114" s="1"/>
  <c r="J372" i="114"/>
  <c r="K372" i="114" s="1"/>
  <c r="G380" i="114"/>
  <c r="H380" i="114" s="1"/>
  <c r="J380" i="114"/>
  <c r="K380" i="114" s="1"/>
  <c r="J388" i="114"/>
  <c r="K388" i="114" s="1"/>
  <c r="G388" i="114"/>
  <c r="H388" i="114" s="1"/>
  <c r="G100" i="114"/>
  <c r="H100" i="114" s="1"/>
  <c r="J100" i="114"/>
  <c r="K100" i="114" s="1"/>
  <c r="J127" i="114"/>
  <c r="K127" i="114" s="1"/>
  <c r="G127" i="114"/>
  <c r="H127" i="114" s="1"/>
  <c r="G143" i="114"/>
  <c r="H143" i="114" s="1"/>
  <c r="J143" i="114"/>
  <c r="K143" i="114" s="1"/>
  <c r="G159" i="114"/>
  <c r="H159" i="114" s="1"/>
  <c r="J159" i="114"/>
  <c r="K159" i="114" s="1"/>
  <c r="G175" i="114"/>
  <c r="H175" i="114" s="1"/>
  <c r="J175" i="114"/>
  <c r="K175" i="114" s="1"/>
  <c r="G191" i="114"/>
  <c r="H191" i="114" s="1"/>
  <c r="J191" i="114"/>
  <c r="K191" i="114" s="1"/>
  <c r="G207" i="114"/>
  <c r="H207" i="114" s="1"/>
  <c r="J207" i="114"/>
  <c r="K207" i="114" s="1"/>
  <c r="J223" i="114"/>
  <c r="K223" i="114" s="1"/>
  <c r="G223" i="114"/>
  <c r="H223" i="114" s="1"/>
  <c r="J236" i="114"/>
  <c r="K236" i="114" s="1"/>
  <c r="G236" i="114"/>
  <c r="H236" i="114" s="1"/>
  <c r="J252" i="114"/>
  <c r="K252" i="114" s="1"/>
  <c r="G252" i="114"/>
  <c r="H252" i="114" s="1"/>
  <c r="J268" i="114"/>
  <c r="K268" i="114" s="1"/>
  <c r="G268" i="114"/>
  <c r="H268" i="114" s="1"/>
  <c r="G284" i="114"/>
  <c r="H284" i="114" s="1"/>
  <c r="J284" i="114"/>
  <c r="K284" i="114" s="1"/>
  <c r="G300" i="114"/>
  <c r="H300" i="114" s="1"/>
  <c r="J300" i="114"/>
  <c r="K300" i="114" s="1"/>
  <c r="G316" i="114"/>
  <c r="H316" i="114" s="1"/>
  <c r="J316" i="114"/>
  <c r="K316" i="114" s="1"/>
  <c r="G336" i="114"/>
  <c r="H336" i="114" s="1"/>
  <c r="J336" i="114"/>
  <c r="K336" i="114" s="1"/>
  <c r="G352" i="114"/>
  <c r="H352" i="114" s="1"/>
  <c r="J352" i="114"/>
  <c r="K352" i="114" s="1"/>
  <c r="G365" i="114"/>
  <c r="H365" i="114" s="1"/>
  <c r="J365" i="114"/>
  <c r="K365" i="114" s="1"/>
  <c r="G373" i="114"/>
  <c r="H373" i="114" s="1"/>
  <c r="J373" i="114"/>
  <c r="K373" i="114" s="1"/>
  <c r="G381" i="114"/>
  <c r="H381" i="114" s="1"/>
  <c r="J381" i="114"/>
  <c r="K381" i="114" s="1"/>
  <c r="G389" i="114"/>
  <c r="H389" i="114" s="1"/>
  <c r="J389" i="114"/>
  <c r="K389" i="114" s="1"/>
  <c r="G66" i="114"/>
  <c r="H66" i="114" s="1"/>
  <c r="J66" i="114"/>
  <c r="K66" i="114" s="1"/>
  <c r="G58" i="114"/>
  <c r="H58" i="114" s="1"/>
  <c r="J58" i="114"/>
  <c r="K58" i="114" s="1"/>
  <c r="G50" i="114"/>
  <c r="H50" i="114" s="1"/>
  <c r="J50" i="114"/>
  <c r="K50" i="114" s="1"/>
  <c r="G42" i="114"/>
  <c r="H42" i="114" s="1"/>
  <c r="J42" i="114"/>
  <c r="K42" i="114" s="1"/>
  <c r="G68" i="114"/>
  <c r="H68" i="114" s="1"/>
  <c r="J68" i="114"/>
  <c r="K68" i="114" s="1"/>
  <c r="G60" i="114"/>
  <c r="H60" i="114" s="1"/>
  <c r="J60" i="114"/>
  <c r="K60" i="114" s="1"/>
  <c r="G52" i="114"/>
  <c r="H52" i="114" s="1"/>
  <c r="J52" i="114"/>
  <c r="K52" i="114" s="1"/>
  <c r="G44" i="114"/>
  <c r="H44" i="114" s="1"/>
  <c r="J44" i="114"/>
  <c r="K44" i="114" s="1"/>
  <c r="G73" i="114"/>
  <c r="H73" i="114" s="1"/>
  <c r="J73" i="114"/>
  <c r="K73" i="114" s="1"/>
  <c r="G69" i="114"/>
  <c r="H69" i="114" s="1"/>
  <c r="J69" i="114"/>
  <c r="K69" i="114" s="1"/>
  <c r="G65" i="114"/>
  <c r="H65" i="114" s="1"/>
  <c r="J65" i="114"/>
  <c r="K65" i="114" s="1"/>
  <c r="G61" i="114"/>
  <c r="H61" i="114" s="1"/>
  <c r="J61" i="114"/>
  <c r="K61" i="114" s="1"/>
  <c r="G57" i="114"/>
  <c r="H57" i="114" s="1"/>
  <c r="J57" i="114"/>
  <c r="K57" i="114" s="1"/>
  <c r="G53" i="114"/>
  <c r="H53" i="114" s="1"/>
  <c r="J53" i="114"/>
  <c r="K53" i="114" s="1"/>
  <c r="G49" i="114"/>
  <c r="H49" i="114" s="1"/>
  <c r="J49" i="114"/>
  <c r="K49" i="114" s="1"/>
  <c r="G45" i="114"/>
  <c r="H45" i="114" s="1"/>
  <c r="J45" i="114"/>
  <c r="K45" i="114" s="1"/>
  <c r="G41" i="114"/>
  <c r="H41" i="114" s="1"/>
  <c r="J41" i="114"/>
  <c r="K41" i="114" s="1"/>
  <c r="G37" i="114"/>
  <c r="H37" i="114" s="1"/>
  <c r="J37" i="114"/>
  <c r="K37" i="114" s="1"/>
  <c r="G33" i="114"/>
  <c r="H33" i="114" s="1"/>
  <c r="J33" i="114"/>
  <c r="K33" i="114" s="1"/>
  <c r="G35" i="114"/>
  <c r="H35" i="114" s="1"/>
  <c r="J35" i="114"/>
  <c r="K35" i="114" s="1"/>
  <c r="G32" i="114"/>
  <c r="H32" i="114" s="1"/>
  <c r="J32" i="114"/>
  <c r="K32" i="114" s="1"/>
  <c r="G79" i="114"/>
  <c r="H79" i="114" s="1"/>
  <c r="J79" i="114"/>
  <c r="K79" i="114" s="1"/>
  <c r="G87" i="114"/>
  <c r="H87" i="114" s="1"/>
  <c r="J87" i="114"/>
  <c r="K87" i="114" s="1"/>
  <c r="G95" i="114"/>
  <c r="H95" i="114" s="1"/>
  <c r="J95" i="114"/>
  <c r="K95" i="114" s="1"/>
  <c r="G103" i="114"/>
  <c r="H103" i="114" s="1"/>
  <c r="J103" i="114"/>
  <c r="K103" i="114" s="1"/>
  <c r="J111" i="114"/>
  <c r="K111" i="114" s="1"/>
  <c r="G111" i="114"/>
  <c r="H111" i="114" s="1"/>
  <c r="J119" i="114"/>
  <c r="K119" i="114" s="1"/>
  <c r="G119" i="114"/>
  <c r="H119" i="114" s="1"/>
  <c r="G82" i="114"/>
  <c r="H82" i="114" s="1"/>
  <c r="J82" i="114"/>
  <c r="K82" i="114" s="1"/>
  <c r="G98" i="114"/>
  <c r="H98" i="114" s="1"/>
  <c r="J98" i="114"/>
  <c r="K98" i="114" s="1"/>
  <c r="J114" i="114"/>
  <c r="K114" i="114" s="1"/>
  <c r="G114" i="114"/>
  <c r="H114" i="114" s="1"/>
  <c r="J126" i="114"/>
  <c r="K126" i="114" s="1"/>
  <c r="G126" i="114"/>
  <c r="H126" i="114" s="1"/>
  <c r="G134" i="114"/>
  <c r="H134" i="114" s="1"/>
  <c r="J134" i="114"/>
  <c r="K134" i="114" s="1"/>
  <c r="G142" i="114"/>
  <c r="H142" i="114" s="1"/>
  <c r="J142" i="114"/>
  <c r="K142" i="114" s="1"/>
  <c r="G150" i="114"/>
  <c r="H150" i="114" s="1"/>
  <c r="J150" i="114"/>
  <c r="K150" i="114" s="1"/>
  <c r="G158" i="114"/>
  <c r="H158" i="114" s="1"/>
  <c r="J158" i="114"/>
  <c r="K158" i="114" s="1"/>
  <c r="G166" i="114"/>
  <c r="H166" i="114" s="1"/>
  <c r="J166" i="114"/>
  <c r="K166" i="114" s="1"/>
  <c r="G174" i="114"/>
  <c r="H174" i="114" s="1"/>
  <c r="J174" i="114"/>
  <c r="K174" i="114" s="1"/>
  <c r="G182" i="114"/>
  <c r="H182" i="114" s="1"/>
  <c r="J182" i="114"/>
  <c r="K182" i="114" s="1"/>
  <c r="G190" i="114"/>
  <c r="H190" i="114" s="1"/>
  <c r="J190" i="114"/>
  <c r="K190" i="114" s="1"/>
  <c r="G198" i="114"/>
  <c r="H198" i="114" s="1"/>
  <c r="J198" i="114"/>
  <c r="K198" i="114" s="1"/>
  <c r="G206" i="114"/>
  <c r="H206" i="114" s="1"/>
  <c r="J206" i="114"/>
  <c r="K206" i="114" s="1"/>
  <c r="G214" i="114"/>
  <c r="H214" i="114" s="1"/>
  <c r="J214" i="114"/>
  <c r="K214" i="114" s="1"/>
  <c r="J222" i="114"/>
  <c r="K222" i="114" s="1"/>
  <c r="G222" i="114"/>
  <c r="H222" i="114" s="1"/>
  <c r="J231" i="114"/>
  <c r="K231" i="114" s="1"/>
  <c r="G231" i="114"/>
  <c r="H231" i="114" s="1"/>
  <c r="J239" i="114"/>
  <c r="K239" i="114" s="1"/>
  <c r="G239" i="114"/>
  <c r="H239" i="114" s="1"/>
  <c r="J247" i="114"/>
  <c r="K247" i="114" s="1"/>
  <c r="G247" i="114"/>
  <c r="H247" i="114" s="1"/>
  <c r="J255" i="114"/>
  <c r="K255" i="114" s="1"/>
  <c r="G255" i="114"/>
  <c r="H255" i="114" s="1"/>
  <c r="J263" i="114"/>
  <c r="K263" i="114" s="1"/>
  <c r="G263" i="114"/>
  <c r="H263" i="114" s="1"/>
  <c r="J271" i="114"/>
  <c r="K271" i="114" s="1"/>
  <c r="G271" i="114"/>
  <c r="H271" i="114" s="1"/>
  <c r="J279" i="114"/>
  <c r="K279" i="114" s="1"/>
  <c r="G279" i="114"/>
  <c r="H279" i="114" s="1"/>
  <c r="J287" i="114"/>
  <c r="K287" i="114" s="1"/>
  <c r="G287" i="114"/>
  <c r="H287" i="114" s="1"/>
  <c r="J295" i="114"/>
  <c r="K295" i="114" s="1"/>
  <c r="G295" i="114"/>
  <c r="H295" i="114" s="1"/>
  <c r="J303" i="114"/>
  <c r="K303" i="114" s="1"/>
  <c r="G303" i="114"/>
  <c r="H303" i="114" s="1"/>
  <c r="J311" i="114"/>
  <c r="K311" i="114" s="1"/>
  <c r="G311" i="114"/>
  <c r="H311" i="114" s="1"/>
  <c r="J319" i="114"/>
  <c r="K319" i="114" s="1"/>
  <c r="G319" i="114"/>
  <c r="H319" i="114" s="1"/>
  <c r="J327" i="114"/>
  <c r="K327" i="114" s="1"/>
  <c r="G327" i="114"/>
  <c r="H327" i="114" s="1"/>
  <c r="G335" i="114"/>
  <c r="H335" i="114" s="1"/>
  <c r="J335" i="114"/>
  <c r="K335" i="114" s="1"/>
  <c r="G343" i="114"/>
  <c r="H343" i="114" s="1"/>
  <c r="J343" i="114"/>
  <c r="K343" i="114" s="1"/>
  <c r="G351" i="114"/>
  <c r="H351" i="114" s="1"/>
  <c r="J351" i="114"/>
  <c r="K351" i="114" s="1"/>
  <c r="G359" i="114"/>
  <c r="H359" i="114" s="1"/>
  <c r="J359" i="114"/>
  <c r="K359" i="114" s="1"/>
  <c r="G80" i="114"/>
  <c r="H80" i="114" s="1"/>
  <c r="J80" i="114"/>
  <c r="K80" i="114" s="1"/>
  <c r="J112" i="114"/>
  <c r="K112" i="114" s="1"/>
  <c r="G112" i="114"/>
  <c r="H112" i="114" s="1"/>
  <c r="J129" i="114"/>
  <c r="K129" i="114" s="1"/>
  <c r="G129" i="114"/>
  <c r="H129" i="114" s="1"/>
  <c r="G145" i="114"/>
  <c r="H145" i="114" s="1"/>
  <c r="J145" i="114"/>
  <c r="K145" i="114" s="1"/>
  <c r="G161" i="114"/>
  <c r="H161" i="114" s="1"/>
  <c r="J161" i="114"/>
  <c r="K161" i="114" s="1"/>
  <c r="G177" i="114"/>
  <c r="H177" i="114" s="1"/>
  <c r="J177" i="114"/>
  <c r="K177" i="114" s="1"/>
  <c r="G193" i="114"/>
  <c r="H193" i="114" s="1"/>
  <c r="J193" i="114"/>
  <c r="K193" i="114" s="1"/>
  <c r="G209" i="114"/>
  <c r="H209" i="114" s="1"/>
  <c r="J209" i="114"/>
  <c r="K209" i="114" s="1"/>
  <c r="J225" i="114"/>
  <c r="K225" i="114" s="1"/>
  <c r="G225" i="114"/>
  <c r="H225" i="114" s="1"/>
  <c r="J242" i="114"/>
  <c r="K242" i="114" s="1"/>
  <c r="G242" i="114"/>
  <c r="H242" i="114" s="1"/>
  <c r="J258" i="114"/>
  <c r="K258" i="114" s="1"/>
  <c r="G258" i="114"/>
  <c r="H258" i="114" s="1"/>
  <c r="G274" i="114"/>
  <c r="H274" i="114" s="1"/>
  <c r="J274" i="114"/>
  <c r="K274" i="114" s="1"/>
  <c r="G290" i="114"/>
  <c r="H290" i="114" s="1"/>
  <c r="J290" i="114"/>
  <c r="K290" i="114" s="1"/>
  <c r="G306" i="114"/>
  <c r="H306" i="114" s="1"/>
  <c r="J306" i="114"/>
  <c r="K306" i="114" s="1"/>
  <c r="J322" i="114"/>
  <c r="K322" i="114" s="1"/>
  <c r="G322" i="114"/>
  <c r="H322" i="114" s="1"/>
  <c r="G338" i="114"/>
  <c r="H338" i="114" s="1"/>
  <c r="J338" i="114"/>
  <c r="K338" i="114" s="1"/>
  <c r="G354" i="114"/>
  <c r="H354" i="114" s="1"/>
  <c r="J354" i="114"/>
  <c r="K354" i="114" s="1"/>
  <c r="G366" i="114"/>
  <c r="H366" i="114" s="1"/>
  <c r="J366" i="114"/>
  <c r="K366" i="114" s="1"/>
  <c r="G374" i="114"/>
  <c r="H374" i="114" s="1"/>
  <c r="J374" i="114"/>
  <c r="K374" i="114" s="1"/>
  <c r="J382" i="114"/>
  <c r="K382" i="114" s="1"/>
  <c r="G382" i="114"/>
  <c r="H382" i="114" s="1"/>
  <c r="J390" i="114"/>
  <c r="K390" i="114" s="1"/>
  <c r="G390" i="114"/>
  <c r="H390" i="114" s="1"/>
  <c r="G92" i="114"/>
  <c r="H92" i="114" s="1"/>
  <c r="J92" i="114"/>
  <c r="K92" i="114" s="1"/>
  <c r="J123" i="114"/>
  <c r="K123" i="114" s="1"/>
  <c r="G123" i="114"/>
  <c r="H123" i="114" s="1"/>
  <c r="G139" i="114"/>
  <c r="H139" i="114" s="1"/>
  <c r="J139" i="114"/>
  <c r="K139" i="114" s="1"/>
  <c r="G155" i="114"/>
  <c r="H155" i="114" s="1"/>
  <c r="J155" i="114"/>
  <c r="K155" i="114" s="1"/>
  <c r="G171" i="114"/>
  <c r="H171" i="114" s="1"/>
  <c r="J171" i="114"/>
  <c r="K171" i="114" s="1"/>
  <c r="G187" i="114"/>
  <c r="H187" i="114" s="1"/>
  <c r="J187" i="114"/>
  <c r="K187" i="114" s="1"/>
  <c r="G203" i="114"/>
  <c r="H203" i="114" s="1"/>
  <c r="J203" i="114"/>
  <c r="K203" i="114" s="1"/>
  <c r="J219" i="114"/>
  <c r="K219" i="114" s="1"/>
  <c r="G219" i="114"/>
  <c r="H219" i="114" s="1"/>
  <c r="J232" i="114"/>
  <c r="K232" i="114" s="1"/>
  <c r="G232" i="114"/>
  <c r="H232" i="114" s="1"/>
  <c r="J248" i="114"/>
  <c r="K248" i="114" s="1"/>
  <c r="G248" i="114"/>
  <c r="H248" i="114" s="1"/>
  <c r="J264" i="114"/>
  <c r="K264" i="114" s="1"/>
  <c r="G264" i="114"/>
  <c r="H264" i="114" s="1"/>
  <c r="G280" i="114"/>
  <c r="H280" i="114" s="1"/>
  <c r="J280" i="114"/>
  <c r="K280" i="114" s="1"/>
  <c r="G296" i="114"/>
  <c r="H296" i="114" s="1"/>
  <c r="J296" i="114"/>
  <c r="K296" i="114" s="1"/>
  <c r="G312" i="114"/>
  <c r="H312" i="114" s="1"/>
  <c r="J312" i="114"/>
  <c r="K312" i="114" s="1"/>
  <c r="G332" i="114"/>
  <c r="H332" i="114" s="1"/>
  <c r="J332" i="114"/>
  <c r="K332" i="114" s="1"/>
  <c r="G348" i="114"/>
  <c r="H348" i="114" s="1"/>
  <c r="J348" i="114"/>
  <c r="K348" i="114" s="1"/>
  <c r="G363" i="114"/>
  <c r="H363" i="114" s="1"/>
  <c r="J363" i="114"/>
  <c r="K363" i="114" s="1"/>
  <c r="G371" i="114"/>
  <c r="H371" i="114" s="1"/>
  <c r="J371" i="114"/>
  <c r="K371" i="114" s="1"/>
  <c r="G379" i="114"/>
  <c r="H379" i="114" s="1"/>
  <c r="J379" i="114"/>
  <c r="K379" i="114" s="1"/>
  <c r="J387" i="114"/>
  <c r="K387" i="114" s="1"/>
  <c r="G387" i="114"/>
  <c r="H387" i="114" s="1"/>
  <c r="G81" i="114"/>
  <c r="H81" i="114" s="1"/>
  <c r="J81" i="114"/>
  <c r="K81" i="114" s="1"/>
  <c r="G89" i="114"/>
  <c r="H89" i="114" s="1"/>
  <c r="J89" i="114"/>
  <c r="K89" i="114" s="1"/>
  <c r="G97" i="114"/>
  <c r="H97" i="114" s="1"/>
  <c r="J97" i="114"/>
  <c r="K97" i="114" s="1"/>
  <c r="G105" i="114"/>
  <c r="H105" i="114" s="1"/>
  <c r="J105" i="114"/>
  <c r="K105" i="114" s="1"/>
  <c r="J113" i="114"/>
  <c r="K113" i="114" s="1"/>
  <c r="G113" i="114"/>
  <c r="H113" i="114" s="1"/>
  <c r="G78" i="114"/>
  <c r="H78" i="114" s="1"/>
  <c r="J78" i="114"/>
  <c r="K78" i="114" s="1"/>
  <c r="G94" i="114"/>
  <c r="H94" i="114" s="1"/>
  <c r="J94" i="114"/>
  <c r="K94" i="114" s="1"/>
  <c r="J110" i="114"/>
  <c r="K110" i="114" s="1"/>
  <c r="G110" i="114"/>
  <c r="H110" i="114" s="1"/>
  <c r="J124" i="114"/>
  <c r="K124" i="114" s="1"/>
  <c r="G124" i="114"/>
  <c r="H124" i="114" s="1"/>
  <c r="J132" i="114"/>
  <c r="K132" i="114" s="1"/>
  <c r="G132" i="114"/>
  <c r="H132" i="114" s="1"/>
  <c r="G140" i="114"/>
  <c r="H140" i="114" s="1"/>
  <c r="J140" i="114"/>
  <c r="K140" i="114" s="1"/>
  <c r="G148" i="114"/>
  <c r="H148" i="114" s="1"/>
  <c r="J148" i="114"/>
  <c r="K148" i="114" s="1"/>
  <c r="G156" i="114"/>
  <c r="H156" i="114" s="1"/>
  <c r="J156" i="114"/>
  <c r="K156" i="114" s="1"/>
  <c r="G164" i="114"/>
  <c r="H164" i="114" s="1"/>
  <c r="J164" i="114"/>
  <c r="K164" i="114" s="1"/>
  <c r="G172" i="114"/>
  <c r="H172" i="114" s="1"/>
  <c r="J172" i="114"/>
  <c r="K172" i="114" s="1"/>
  <c r="G180" i="114"/>
  <c r="H180" i="114" s="1"/>
  <c r="J180" i="114"/>
  <c r="K180" i="114" s="1"/>
  <c r="G188" i="114"/>
  <c r="H188" i="114" s="1"/>
  <c r="J188" i="114"/>
  <c r="K188" i="114" s="1"/>
  <c r="G196" i="114"/>
  <c r="H196" i="114" s="1"/>
  <c r="J196" i="114"/>
  <c r="K196" i="114" s="1"/>
  <c r="G204" i="114"/>
  <c r="H204" i="114" s="1"/>
  <c r="J204" i="114"/>
  <c r="K204" i="114" s="1"/>
  <c r="G212" i="114"/>
  <c r="H212" i="114" s="1"/>
  <c r="J212" i="114"/>
  <c r="K212" i="114" s="1"/>
  <c r="J220" i="114"/>
  <c r="K220" i="114" s="1"/>
  <c r="G220" i="114"/>
  <c r="H220" i="114" s="1"/>
  <c r="J229" i="114"/>
  <c r="K229" i="114" s="1"/>
  <c r="G229" i="114"/>
  <c r="H229" i="114" s="1"/>
  <c r="J237" i="114"/>
  <c r="K237" i="114" s="1"/>
  <c r="G237" i="114"/>
  <c r="H237" i="114" s="1"/>
  <c r="J245" i="114"/>
  <c r="K245" i="114" s="1"/>
  <c r="G245" i="114"/>
  <c r="H245" i="114" s="1"/>
  <c r="J253" i="114"/>
  <c r="K253" i="114" s="1"/>
  <c r="G253" i="114"/>
  <c r="H253" i="114" s="1"/>
  <c r="J261" i="114"/>
  <c r="K261" i="114" s="1"/>
  <c r="G261" i="114"/>
  <c r="H261" i="114" s="1"/>
  <c r="J269" i="114"/>
  <c r="K269" i="114" s="1"/>
  <c r="G269" i="114"/>
  <c r="H269" i="114" s="1"/>
  <c r="J277" i="114"/>
  <c r="K277" i="114" s="1"/>
  <c r="G277" i="114"/>
  <c r="H277" i="114" s="1"/>
  <c r="J285" i="114"/>
  <c r="K285" i="114" s="1"/>
  <c r="G285" i="114"/>
  <c r="H285" i="114" s="1"/>
  <c r="J293" i="114"/>
  <c r="K293" i="114" s="1"/>
  <c r="G293" i="114"/>
  <c r="H293" i="114" s="1"/>
  <c r="J301" i="114"/>
  <c r="K301" i="114" s="1"/>
  <c r="G301" i="114"/>
  <c r="H301" i="114" s="1"/>
  <c r="J309" i="114"/>
  <c r="K309" i="114" s="1"/>
  <c r="G309" i="114"/>
  <c r="H309" i="114" s="1"/>
  <c r="J317" i="114"/>
  <c r="K317" i="114" s="1"/>
  <c r="G317" i="114"/>
  <c r="H317" i="114" s="1"/>
  <c r="J325" i="114"/>
  <c r="K325" i="114" s="1"/>
  <c r="G325" i="114"/>
  <c r="H325" i="114" s="1"/>
  <c r="G333" i="114"/>
  <c r="H333" i="114" s="1"/>
  <c r="J333" i="114"/>
  <c r="K333" i="114" s="1"/>
  <c r="G341" i="114"/>
  <c r="H341" i="114" s="1"/>
  <c r="J341" i="114"/>
  <c r="K341" i="114" s="1"/>
  <c r="G349" i="114"/>
  <c r="H349" i="114" s="1"/>
  <c r="J349" i="114"/>
  <c r="K349" i="114" s="1"/>
  <c r="G357" i="114"/>
  <c r="H357" i="114" s="1"/>
  <c r="J357" i="114"/>
  <c r="K357" i="114" s="1"/>
  <c r="G88" i="114"/>
  <c r="H88" i="114" s="1"/>
  <c r="J88" i="114"/>
  <c r="K88" i="114" s="1"/>
  <c r="J120" i="114"/>
  <c r="K120" i="114" s="1"/>
  <c r="G120" i="114"/>
  <c r="H120" i="114" s="1"/>
  <c r="G133" i="114"/>
  <c r="H133" i="114" s="1"/>
  <c r="J133" i="114"/>
  <c r="K133" i="114" s="1"/>
  <c r="G149" i="114"/>
  <c r="H149" i="114" s="1"/>
  <c r="J149" i="114"/>
  <c r="K149" i="114" s="1"/>
  <c r="G165" i="114"/>
  <c r="H165" i="114" s="1"/>
  <c r="J165" i="114"/>
  <c r="K165" i="114" s="1"/>
  <c r="G181" i="114"/>
  <c r="H181" i="114" s="1"/>
  <c r="J181" i="114"/>
  <c r="K181" i="114" s="1"/>
  <c r="G197" i="114"/>
  <c r="H197" i="114" s="1"/>
  <c r="J197" i="114"/>
  <c r="K197" i="114" s="1"/>
  <c r="G213" i="114"/>
  <c r="H213" i="114" s="1"/>
  <c r="J213" i="114"/>
  <c r="K213" i="114" s="1"/>
  <c r="J230" i="114"/>
  <c r="K230" i="114" s="1"/>
  <c r="G230" i="114"/>
  <c r="H230" i="114" s="1"/>
  <c r="J246" i="114"/>
  <c r="K246" i="114" s="1"/>
  <c r="G246" i="114"/>
  <c r="H246" i="114" s="1"/>
  <c r="J262" i="114"/>
  <c r="K262" i="114" s="1"/>
  <c r="G262" i="114"/>
  <c r="H262" i="114" s="1"/>
  <c r="G278" i="114"/>
  <c r="H278" i="114" s="1"/>
  <c r="J278" i="114"/>
  <c r="K278" i="114" s="1"/>
  <c r="G294" i="114"/>
  <c r="H294" i="114" s="1"/>
  <c r="J294" i="114"/>
  <c r="K294" i="114" s="1"/>
  <c r="G310" i="114"/>
  <c r="H310" i="114" s="1"/>
  <c r="J310" i="114"/>
  <c r="K310" i="114" s="1"/>
  <c r="J326" i="114"/>
  <c r="K326" i="114" s="1"/>
  <c r="G326" i="114"/>
  <c r="H326" i="114" s="1"/>
  <c r="G342" i="114"/>
  <c r="H342" i="114" s="1"/>
  <c r="J342" i="114"/>
  <c r="K342" i="114" s="1"/>
  <c r="G358" i="114"/>
  <c r="H358" i="114" s="1"/>
  <c r="J358" i="114"/>
  <c r="K358" i="114" s="1"/>
  <c r="G368" i="114"/>
  <c r="H368" i="114" s="1"/>
  <c r="J368" i="114"/>
  <c r="K368" i="114" s="1"/>
  <c r="G376" i="114"/>
  <c r="H376" i="114" s="1"/>
  <c r="J376" i="114"/>
  <c r="K376" i="114" s="1"/>
  <c r="J384" i="114"/>
  <c r="K384" i="114" s="1"/>
  <c r="G384" i="114"/>
  <c r="H384" i="114" s="1"/>
  <c r="G84" i="114"/>
  <c r="H84" i="114" s="1"/>
  <c r="J84" i="114"/>
  <c r="K84" i="114" s="1"/>
  <c r="J116" i="114"/>
  <c r="K116" i="114" s="1"/>
  <c r="G116" i="114"/>
  <c r="H116" i="114" s="1"/>
  <c r="G135" i="114"/>
  <c r="H135" i="114" s="1"/>
  <c r="J135" i="114"/>
  <c r="K135" i="114" s="1"/>
  <c r="G151" i="114"/>
  <c r="H151" i="114" s="1"/>
  <c r="J151" i="114"/>
  <c r="K151" i="114" s="1"/>
  <c r="G167" i="114"/>
  <c r="H167" i="114" s="1"/>
  <c r="J167" i="114"/>
  <c r="K167" i="114" s="1"/>
  <c r="G183" i="114"/>
  <c r="H183" i="114" s="1"/>
  <c r="J183" i="114"/>
  <c r="K183" i="114" s="1"/>
  <c r="G199" i="114"/>
  <c r="H199" i="114" s="1"/>
  <c r="J199" i="114"/>
  <c r="K199" i="114" s="1"/>
  <c r="G215" i="114"/>
  <c r="H215" i="114" s="1"/>
  <c r="J215" i="114"/>
  <c r="K215" i="114" s="1"/>
  <c r="J228" i="114"/>
  <c r="K228" i="114" s="1"/>
  <c r="G228" i="114"/>
  <c r="H228" i="114" s="1"/>
  <c r="J244" i="114"/>
  <c r="K244" i="114" s="1"/>
  <c r="G244" i="114"/>
  <c r="H244" i="114" s="1"/>
  <c r="J260" i="114"/>
  <c r="K260" i="114" s="1"/>
  <c r="G260" i="114"/>
  <c r="H260" i="114" s="1"/>
  <c r="G276" i="114"/>
  <c r="H276" i="114" s="1"/>
  <c r="J276" i="114"/>
  <c r="K276" i="114" s="1"/>
  <c r="G292" i="114"/>
  <c r="H292" i="114" s="1"/>
  <c r="J292" i="114"/>
  <c r="K292" i="114" s="1"/>
  <c r="G308" i="114"/>
  <c r="H308" i="114" s="1"/>
  <c r="J308" i="114"/>
  <c r="K308" i="114" s="1"/>
  <c r="J328" i="114"/>
  <c r="K328" i="114" s="1"/>
  <c r="G328" i="114"/>
  <c r="H328" i="114" s="1"/>
  <c r="G344" i="114"/>
  <c r="H344" i="114" s="1"/>
  <c r="J344" i="114"/>
  <c r="K344" i="114" s="1"/>
  <c r="G360" i="114"/>
  <c r="H360" i="114" s="1"/>
  <c r="J360" i="114"/>
  <c r="K360" i="114" s="1"/>
  <c r="G369" i="114"/>
  <c r="H369" i="114" s="1"/>
  <c r="J369" i="114"/>
  <c r="K369" i="114" s="1"/>
  <c r="J377" i="114"/>
  <c r="K377" i="114" s="1"/>
  <c r="G377" i="114"/>
  <c r="H377" i="114" s="1"/>
  <c r="G385" i="114"/>
  <c r="H385" i="114" s="1"/>
  <c r="J385" i="114"/>
  <c r="K385" i="114" s="1"/>
  <c r="G70" i="114"/>
  <c r="H70" i="114" s="1"/>
  <c r="J70" i="114"/>
  <c r="K70" i="114" s="1"/>
  <c r="G62" i="114"/>
  <c r="H62" i="114" s="1"/>
  <c r="J62" i="114"/>
  <c r="K62" i="114" s="1"/>
  <c r="G54" i="114"/>
  <c r="H54" i="114" s="1"/>
  <c r="J54" i="114"/>
  <c r="K54" i="114" s="1"/>
  <c r="G46" i="114"/>
  <c r="H46" i="114" s="1"/>
  <c r="J46" i="114"/>
  <c r="K46" i="114" s="1"/>
  <c r="G38" i="114"/>
  <c r="H38" i="114" s="1"/>
  <c r="J38" i="114"/>
  <c r="K38" i="114" s="1"/>
  <c r="G72" i="114"/>
  <c r="H72" i="114" s="1"/>
  <c r="J72" i="114"/>
  <c r="K72" i="114" s="1"/>
  <c r="G64" i="114"/>
  <c r="H64" i="114" s="1"/>
  <c r="J64" i="114"/>
  <c r="K64" i="114" s="1"/>
  <c r="G56" i="114"/>
  <c r="H56" i="114" s="1"/>
  <c r="J56" i="114"/>
  <c r="K56" i="114" s="1"/>
  <c r="G48" i="114"/>
  <c r="H48" i="114" s="1"/>
  <c r="J48" i="114"/>
  <c r="K48" i="114" s="1"/>
  <c r="G40" i="114"/>
  <c r="H40" i="114" s="1"/>
  <c r="J40" i="114"/>
  <c r="K40" i="114" s="1"/>
  <c r="G71" i="114"/>
  <c r="H71" i="114" s="1"/>
  <c r="J71" i="114"/>
  <c r="K71" i="114" s="1"/>
  <c r="G67" i="114"/>
  <c r="H67" i="114" s="1"/>
  <c r="J67" i="114"/>
  <c r="K67" i="114" s="1"/>
  <c r="G63" i="114"/>
  <c r="H63" i="114" s="1"/>
  <c r="J63" i="114"/>
  <c r="K63" i="114" s="1"/>
  <c r="G59" i="114"/>
  <c r="H59" i="114" s="1"/>
  <c r="J59" i="114"/>
  <c r="K59" i="114" s="1"/>
  <c r="G55" i="114"/>
  <c r="H55" i="114" s="1"/>
  <c r="J55" i="114"/>
  <c r="K55" i="114" s="1"/>
  <c r="G51" i="114"/>
  <c r="H51" i="114" s="1"/>
  <c r="J51" i="114"/>
  <c r="K51" i="114" s="1"/>
  <c r="G47" i="114"/>
  <c r="H47" i="114" s="1"/>
  <c r="J47" i="114"/>
  <c r="K47" i="114" s="1"/>
  <c r="G43" i="114"/>
  <c r="H43" i="114" s="1"/>
  <c r="J43" i="114"/>
  <c r="K43" i="114" s="1"/>
  <c r="G39" i="114"/>
  <c r="H39" i="114" s="1"/>
  <c r="J39" i="114"/>
  <c r="K39" i="114" s="1"/>
  <c r="G31" i="114"/>
  <c r="H31" i="114" s="1"/>
  <c r="J31" i="114"/>
  <c r="K31" i="114" s="1"/>
  <c r="G36" i="114"/>
  <c r="H36" i="114" s="1"/>
  <c r="J36" i="114"/>
  <c r="K36" i="114" s="1"/>
  <c r="G34" i="114"/>
  <c r="H34" i="114" s="1"/>
  <c r="J34" i="114"/>
  <c r="K34" i="114" s="1"/>
  <c r="J74" i="114"/>
  <c r="K74" i="114" s="1"/>
  <c r="G74" i="114"/>
  <c r="H74" i="114" s="1"/>
  <c r="G83" i="114"/>
  <c r="H83" i="114" s="1"/>
  <c r="J83" i="114"/>
  <c r="K83" i="114" s="1"/>
  <c r="G91" i="114"/>
  <c r="H91" i="114" s="1"/>
  <c r="J91" i="114"/>
  <c r="K91" i="114" s="1"/>
  <c r="G99" i="114"/>
  <c r="H99" i="114" s="1"/>
  <c r="J99" i="114"/>
  <c r="K99" i="114" s="1"/>
  <c r="G107" i="114"/>
  <c r="H107" i="114" s="1"/>
  <c r="J107" i="114"/>
  <c r="K107" i="114" s="1"/>
  <c r="J115" i="114"/>
  <c r="K115" i="114" s="1"/>
  <c r="G115" i="114"/>
  <c r="H115" i="114" s="1"/>
  <c r="G77" i="114"/>
  <c r="H77" i="114" s="1"/>
  <c r="J77" i="114"/>
  <c r="K77" i="114" s="1"/>
  <c r="G90" i="114"/>
  <c r="H90" i="114" s="1"/>
  <c r="J90" i="114"/>
  <c r="K90" i="114" s="1"/>
  <c r="G106" i="114"/>
  <c r="H106" i="114" s="1"/>
  <c r="J106" i="114"/>
  <c r="K106" i="114" s="1"/>
  <c r="J122" i="114"/>
  <c r="K122" i="114" s="1"/>
  <c r="G122" i="114"/>
  <c r="H122" i="114" s="1"/>
  <c r="J130" i="114"/>
  <c r="K130" i="114" s="1"/>
  <c r="G130" i="114"/>
  <c r="H130" i="114" s="1"/>
  <c r="G138" i="114"/>
  <c r="H138" i="114" s="1"/>
  <c r="J138" i="114"/>
  <c r="K138" i="114" s="1"/>
  <c r="G146" i="114"/>
  <c r="H146" i="114" s="1"/>
  <c r="J146" i="114"/>
  <c r="K146" i="114" s="1"/>
  <c r="G154" i="114"/>
  <c r="H154" i="114" s="1"/>
  <c r="J154" i="114"/>
  <c r="K154" i="114" s="1"/>
  <c r="G162" i="114"/>
  <c r="H162" i="114" s="1"/>
  <c r="J162" i="114"/>
  <c r="K162" i="114" s="1"/>
  <c r="G170" i="114"/>
  <c r="H170" i="114" s="1"/>
  <c r="J170" i="114"/>
  <c r="K170" i="114" s="1"/>
  <c r="G178" i="114"/>
  <c r="H178" i="114" s="1"/>
  <c r="J178" i="114"/>
  <c r="K178" i="114" s="1"/>
  <c r="G186" i="114"/>
  <c r="H186" i="114" s="1"/>
  <c r="J186" i="114"/>
  <c r="K186" i="114" s="1"/>
  <c r="G194" i="114"/>
  <c r="H194" i="114" s="1"/>
  <c r="J194" i="114"/>
  <c r="K194" i="114" s="1"/>
  <c r="G202" i="114"/>
  <c r="H202" i="114" s="1"/>
  <c r="J202" i="114"/>
  <c r="K202" i="114" s="1"/>
  <c r="G210" i="114"/>
  <c r="H210" i="114" s="1"/>
  <c r="J210" i="114"/>
  <c r="K210" i="114" s="1"/>
  <c r="J218" i="114"/>
  <c r="K218" i="114" s="1"/>
  <c r="G218" i="114"/>
  <c r="H218" i="114" s="1"/>
  <c r="J226" i="114"/>
  <c r="K226" i="114" s="1"/>
  <c r="G226" i="114"/>
  <c r="H226" i="114" s="1"/>
  <c r="J235" i="114"/>
  <c r="K235" i="114" s="1"/>
  <c r="G235" i="114"/>
  <c r="H235" i="114" s="1"/>
  <c r="J243" i="114"/>
  <c r="K243" i="114" s="1"/>
  <c r="G243" i="114"/>
  <c r="H243" i="114" s="1"/>
  <c r="J251" i="114"/>
  <c r="K251" i="114" s="1"/>
  <c r="G251" i="114"/>
  <c r="H251" i="114" s="1"/>
  <c r="J259" i="114"/>
  <c r="K259" i="114" s="1"/>
  <c r="G259" i="114"/>
  <c r="H259" i="114" s="1"/>
  <c r="J267" i="114"/>
  <c r="K267" i="114" s="1"/>
  <c r="G267" i="114"/>
  <c r="H267" i="114" s="1"/>
  <c r="J275" i="114"/>
  <c r="K275" i="114" s="1"/>
  <c r="G275" i="114"/>
  <c r="H275" i="114" s="1"/>
  <c r="J283" i="114"/>
  <c r="K283" i="114" s="1"/>
  <c r="G283" i="114"/>
  <c r="H283" i="114" s="1"/>
  <c r="J291" i="114"/>
  <c r="K291" i="114" s="1"/>
  <c r="G291" i="114"/>
  <c r="H291" i="114" s="1"/>
  <c r="J299" i="114"/>
  <c r="K299" i="114" s="1"/>
  <c r="G299" i="114"/>
  <c r="H299" i="114" s="1"/>
  <c r="J307" i="114"/>
  <c r="K307" i="114" s="1"/>
  <c r="G307" i="114"/>
  <c r="H307" i="114" s="1"/>
  <c r="J315" i="114"/>
  <c r="K315" i="114" s="1"/>
  <c r="G315" i="114"/>
  <c r="H315" i="114" s="1"/>
  <c r="J323" i="114"/>
  <c r="K323" i="114" s="1"/>
  <c r="G323" i="114"/>
  <c r="H323" i="114" s="1"/>
  <c r="J331" i="114"/>
  <c r="K331" i="114" s="1"/>
  <c r="G331" i="114"/>
  <c r="H331" i="114" s="1"/>
  <c r="G339" i="114"/>
  <c r="H339" i="114" s="1"/>
  <c r="J339" i="114"/>
  <c r="K339" i="114" s="1"/>
  <c r="G347" i="114"/>
  <c r="H347" i="114" s="1"/>
  <c r="J347" i="114"/>
  <c r="K347" i="114" s="1"/>
  <c r="G355" i="114"/>
  <c r="H355" i="114" s="1"/>
  <c r="J355" i="114"/>
  <c r="K355" i="114" s="1"/>
  <c r="J324" i="114"/>
  <c r="K324" i="114" s="1"/>
  <c r="G324" i="114"/>
  <c r="H324" i="114" s="1"/>
  <c r="G96" i="114"/>
  <c r="H96" i="114" s="1"/>
  <c r="J96" i="114"/>
  <c r="K96" i="114" s="1"/>
  <c r="J121" i="114"/>
  <c r="K121" i="114" s="1"/>
  <c r="G121" i="114"/>
  <c r="H121" i="114" s="1"/>
  <c r="G137" i="114"/>
  <c r="H137" i="114" s="1"/>
  <c r="J137" i="114"/>
  <c r="K137" i="114" s="1"/>
  <c r="G153" i="114"/>
  <c r="H153" i="114" s="1"/>
  <c r="J153" i="114"/>
  <c r="K153" i="114" s="1"/>
  <c r="G169" i="114"/>
  <c r="H169" i="114" s="1"/>
  <c r="J169" i="114"/>
  <c r="K169" i="114" s="1"/>
  <c r="G185" i="114"/>
  <c r="H185" i="114" s="1"/>
  <c r="J185" i="114"/>
  <c r="K185" i="114" s="1"/>
  <c r="G201" i="114"/>
  <c r="H201" i="114" s="1"/>
  <c r="J201" i="114"/>
  <c r="K201" i="114" s="1"/>
  <c r="J217" i="114"/>
  <c r="K217" i="114" s="1"/>
  <c r="G217" i="114"/>
  <c r="H217" i="114" s="1"/>
  <c r="J234" i="114"/>
  <c r="K234" i="114" s="1"/>
  <c r="G234" i="114"/>
  <c r="H234" i="114" s="1"/>
  <c r="J250" i="114"/>
  <c r="K250" i="114" s="1"/>
  <c r="G250" i="114"/>
  <c r="H250" i="114" s="1"/>
  <c r="J266" i="114"/>
  <c r="K266" i="114" s="1"/>
  <c r="G266" i="114"/>
  <c r="H266" i="114" s="1"/>
  <c r="G282" i="114"/>
  <c r="H282" i="114" s="1"/>
  <c r="J282" i="114"/>
  <c r="K282" i="114" s="1"/>
  <c r="G298" i="114"/>
  <c r="H298" i="114" s="1"/>
  <c r="J298" i="114"/>
  <c r="K298" i="114" s="1"/>
  <c r="G314" i="114"/>
  <c r="H314" i="114" s="1"/>
  <c r="J314" i="114"/>
  <c r="K314" i="114" s="1"/>
  <c r="J330" i="114"/>
  <c r="K330" i="114" s="1"/>
  <c r="G330" i="114"/>
  <c r="H330" i="114" s="1"/>
  <c r="G346" i="114"/>
  <c r="H346" i="114" s="1"/>
  <c r="J346" i="114"/>
  <c r="K346" i="114" s="1"/>
  <c r="G362" i="114"/>
  <c r="H362" i="114" s="1"/>
  <c r="J362" i="114"/>
  <c r="K362" i="114" s="1"/>
  <c r="G370" i="114"/>
  <c r="H370" i="114" s="1"/>
  <c r="J370" i="114"/>
  <c r="K370" i="114" s="1"/>
  <c r="G378" i="114"/>
  <c r="H378" i="114" s="1"/>
  <c r="J378" i="114"/>
  <c r="K378" i="114" s="1"/>
  <c r="J386" i="114"/>
  <c r="K386" i="114" s="1"/>
  <c r="G386" i="114"/>
  <c r="H386" i="114" s="1"/>
  <c r="J75" i="114"/>
  <c r="K75" i="114" s="1"/>
  <c r="G75" i="114"/>
  <c r="H75" i="114" s="1"/>
  <c r="J108" i="114"/>
  <c r="K108" i="114" s="1"/>
  <c r="G108" i="114"/>
  <c r="H108" i="114" s="1"/>
  <c r="J131" i="114"/>
  <c r="K131" i="114" s="1"/>
  <c r="G131" i="114"/>
  <c r="H131" i="114" s="1"/>
  <c r="G147" i="114"/>
  <c r="H147" i="114" s="1"/>
  <c r="J147" i="114"/>
  <c r="K147" i="114" s="1"/>
  <c r="G163" i="114"/>
  <c r="H163" i="114" s="1"/>
  <c r="J163" i="114"/>
  <c r="K163" i="114" s="1"/>
  <c r="G179" i="114"/>
  <c r="H179" i="114" s="1"/>
  <c r="J179" i="114"/>
  <c r="K179" i="114" s="1"/>
  <c r="G195" i="114"/>
  <c r="H195" i="114" s="1"/>
  <c r="J195" i="114"/>
  <c r="K195" i="114" s="1"/>
  <c r="G211" i="114"/>
  <c r="H211" i="114" s="1"/>
  <c r="J211" i="114"/>
  <c r="K211" i="114" s="1"/>
  <c r="G227" i="114"/>
  <c r="H227" i="114" s="1"/>
  <c r="J227" i="114"/>
  <c r="K227" i="114" s="1"/>
  <c r="J240" i="114"/>
  <c r="K240" i="114" s="1"/>
  <c r="G240" i="114"/>
  <c r="H240" i="114" s="1"/>
  <c r="J256" i="114"/>
  <c r="K256" i="114" s="1"/>
  <c r="G256" i="114"/>
  <c r="H256" i="114" s="1"/>
  <c r="J272" i="114"/>
  <c r="K272" i="114" s="1"/>
  <c r="G272" i="114"/>
  <c r="H272" i="114" s="1"/>
  <c r="G288" i="114"/>
  <c r="H288" i="114" s="1"/>
  <c r="J288" i="114"/>
  <c r="K288" i="114" s="1"/>
  <c r="G304" i="114"/>
  <c r="H304" i="114" s="1"/>
  <c r="J304" i="114"/>
  <c r="K304" i="114" s="1"/>
  <c r="J320" i="114"/>
  <c r="K320" i="114" s="1"/>
  <c r="G320" i="114"/>
  <c r="H320" i="114" s="1"/>
  <c r="G340" i="114"/>
  <c r="H340" i="114" s="1"/>
  <c r="J340" i="114"/>
  <c r="K340" i="114" s="1"/>
  <c r="G356" i="114"/>
  <c r="H356" i="114" s="1"/>
  <c r="J356" i="114"/>
  <c r="K356" i="114" s="1"/>
  <c r="G367" i="114"/>
  <c r="H367" i="114" s="1"/>
  <c r="J367" i="114"/>
  <c r="K367" i="114" s="1"/>
  <c r="G375" i="114"/>
  <c r="H375" i="114" s="1"/>
  <c r="J375" i="114"/>
  <c r="K375" i="114" s="1"/>
  <c r="G383" i="114"/>
  <c r="H383" i="114" s="1"/>
  <c r="J383" i="114"/>
  <c r="K383" i="114" s="1"/>
  <c r="G30" i="114"/>
  <c r="H30" i="114" s="1"/>
  <c r="J30" i="114"/>
  <c r="K30" i="114" s="1"/>
  <c r="D29" i="107"/>
  <c r="E30" i="107"/>
  <c r="F30" i="107" s="1"/>
  <c r="J24" i="107"/>
  <c r="G24" i="107"/>
  <c r="G23" i="8203"/>
  <c r="D31" i="117"/>
  <c r="J31" i="117" s="1"/>
  <c r="D82" i="117"/>
  <c r="J82" i="117" s="1"/>
  <c r="G21" i="117"/>
  <c r="H21" i="117" s="1"/>
  <c r="M390" i="8203"/>
  <c r="M691" i="8203"/>
  <c r="M176" i="8203"/>
  <c r="M729" i="8203"/>
  <c r="M535" i="8203"/>
  <c r="M83" i="8203"/>
  <c r="J23" i="8203"/>
  <c r="K23" i="8203" s="1"/>
  <c r="G22" i="240"/>
  <c r="G80" i="117"/>
  <c r="H80" i="117" s="1"/>
  <c r="K80" i="117"/>
  <c r="L80" i="117" s="1"/>
  <c r="K30" i="117"/>
  <c r="L30" i="117" s="1"/>
  <c r="K23" i="117"/>
  <c r="L23" i="117" s="1"/>
  <c r="G23" i="117"/>
  <c r="H23" i="117" s="1"/>
  <c r="G29" i="117"/>
  <c r="H29" i="117" s="1"/>
  <c r="K22" i="117"/>
  <c r="L22" i="117" s="1"/>
  <c r="G22" i="117"/>
  <c r="H22" i="117" s="1"/>
  <c r="G81" i="117"/>
  <c r="H81" i="117" s="1"/>
  <c r="G79" i="117"/>
  <c r="H79" i="117" s="1"/>
  <c r="K79" i="117"/>
  <c r="L79" i="117" s="1"/>
  <c r="B32" i="117"/>
  <c r="D32" i="117" s="1"/>
  <c r="B83" i="117"/>
  <c r="D83" i="117" s="1"/>
  <c r="B31" i="107"/>
  <c r="C18" i="120" l="1"/>
  <c r="M31" i="8203"/>
  <c r="M23" i="114"/>
  <c r="M103" i="8203"/>
  <c r="M665" i="8203"/>
  <c r="M733" i="8203"/>
  <c r="M723" i="8203"/>
  <c r="M659" i="8203"/>
  <c r="N659" i="8203" s="1"/>
  <c r="M318" i="8203"/>
  <c r="M525" i="8203"/>
  <c r="N525" i="8203" s="1"/>
  <c r="M701" i="8203"/>
  <c r="M309" i="8203"/>
  <c r="M154" i="8203"/>
  <c r="N154" i="8203" s="1"/>
  <c r="M22" i="114"/>
  <c r="N22" i="114" s="1"/>
  <c r="H22" i="114"/>
  <c r="M286" i="8203"/>
  <c r="N286" i="8203" s="1"/>
  <c r="M374" i="8203"/>
  <c r="M313" i="8203"/>
  <c r="M182" i="8203"/>
  <c r="M571" i="8203"/>
  <c r="M557" i="8203"/>
  <c r="M1020" i="8203"/>
  <c r="M32" i="114"/>
  <c r="N32" i="114" s="1"/>
  <c r="F24" i="8203"/>
  <c r="G24" i="8203" s="1"/>
  <c r="H24" i="8203" s="1"/>
  <c r="D25" i="8203"/>
  <c r="E25" i="8203"/>
  <c r="F24" i="240"/>
  <c r="F82" i="117"/>
  <c r="K82" i="117" s="1"/>
  <c r="L82" i="117" s="1"/>
  <c r="I24" i="114"/>
  <c r="E24" i="114"/>
  <c r="F24" i="114" s="1"/>
  <c r="D24" i="114"/>
  <c r="F31" i="117"/>
  <c r="G31" i="117" s="1"/>
  <c r="H31" i="117" s="1"/>
  <c r="M186" i="8203"/>
  <c r="N186" i="8203" s="1"/>
  <c r="M49" i="8203"/>
  <c r="M63" i="8203"/>
  <c r="D30" i="107"/>
  <c r="G30" i="107" s="1"/>
  <c r="H30" i="107" s="1"/>
  <c r="H23" i="8203"/>
  <c r="M23" i="8203"/>
  <c r="N21" i="117"/>
  <c r="O21" i="117" s="1"/>
  <c r="M30" i="114"/>
  <c r="N30" i="114" s="1"/>
  <c r="D32" i="240"/>
  <c r="E32" i="240"/>
  <c r="H22" i="240"/>
  <c r="M22" i="240"/>
  <c r="N22" i="240" s="1"/>
  <c r="E31" i="107"/>
  <c r="F31" i="107" s="1"/>
  <c r="G29" i="107"/>
  <c r="H29" i="107" s="1"/>
  <c r="J29" i="107"/>
  <c r="K29" i="107" s="1"/>
  <c r="H24" i="107"/>
  <c r="M30" i="240"/>
  <c r="N30" i="240" s="1"/>
  <c r="M690" i="8203"/>
  <c r="P690" i="8203" s="1"/>
  <c r="M302" i="8203"/>
  <c r="N302" i="8203" s="1"/>
  <c r="M270" i="8203"/>
  <c r="J23" i="240"/>
  <c r="K23" i="240" s="1"/>
  <c r="M23" i="240" s="1"/>
  <c r="M960" i="8203"/>
  <c r="N960" i="8203" s="1"/>
  <c r="M745" i="8203"/>
  <c r="N745" i="8203" s="1"/>
  <c r="M658" i="8203"/>
  <c r="M674" i="8203"/>
  <c r="M706" i="8203"/>
  <c r="N706" i="8203" s="1"/>
  <c r="M722" i="8203"/>
  <c r="N722" i="8203" s="1"/>
  <c r="M738" i="8203"/>
  <c r="N738" i="8203" s="1"/>
  <c r="M184" i="8203"/>
  <c r="N184" i="8203" s="1"/>
  <c r="M192" i="8203"/>
  <c r="N192" i="8203" s="1"/>
  <c r="M533" i="8203"/>
  <c r="N533" i="8203" s="1"/>
  <c r="M541" i="8203"/>
  <c r="N541" i="8203" s="1"/>
  <c r="M549" i="8203"/>
  <c r="N549" i="8203" s="1"/>
  <c r="M565" i="8203"/>
  <c r="N565" i="8203" s="1"/>
  <c r="M573" i="8203"/>
  <c r="N573" i="8203" s="1"/>
  <c r="M713" i="8203"/>
  <c r="N713" i="8203" s="1"/>
  <c r="M697" i="8203"/>
  <c r="N697" i="8203" s="1"/>
  <c r="M681" i="8203"/>
  <c r="N681" i="8203" s="1"/>
  <c r="M649" i="8203"/>
  <c r="N649" i="8203" s="1"/>
  <c r="M567" i="8203"/>
  <c r="N567" i="8203" s="1"/>
  <c r="M551" i="8203"/>
  <c r="N551" i="8203" s="1"/>
  <c r="M519" i="8203"/>
  <c r="N519" i="8203" s="1"/>
  <c r="M385" i="8203"/>
  <c r="N385" i="8203" s="1"/>
  <c r="M369" i="8203"/>
  <c r="M297" i="8203"/>
  <c r="N297" i="8203" s="1"/>
  <c r="M281" i="8203"/>
  <c r="N281" i="8203" s="1"/>
  <c r="M265" i="8203"/>
  <c r="N265" i="8203" s="1"/>
  <c r="M170" i="8203"/>
  <c r="M87" i="8203"/>
  <c r="N87" i="8203" s="1"/>
  <c r="M67" i="8203"/>
  <c r="M53" i="8203"/>
  <c r="N53" i="8203" s="1"/>
  <c r="M33" i="8203"/>
  <c r="N33" i="8203" s="1"/>
  <c r="M685" i="8203"/>
  <c r="N685" i="8203" s="1"/>
  <c r="M555" i="8203"/>
  <c r="M539" i="8203"/>
  <c r="N539" i="8203" s="1"/>
  <c r="M523" i="8203"/>
  <c r="N523" i="8203" s="1"/>
  <c r="M381" i="8203"/>
  <c r="M365" i="8203"/>
  <c r="M293" i="8203"/>
  <c r="N293" i="8203" s="1"/>
  <c r="M277" i="8203"/>
  <c r="N277" i="8203" s="1"/>
  <c r="M261" i="8203"/>
  <c r="N261" i="8203" s="1"/>
  <c r="M166" i="8203"/>
  <c r="N166" i="8203" s="1"/>
  <c r="M150" i="8203"/>
  <c r="N150" i="8203" s="1"/>
  <c r="M99" i="8203"/>
  <c r="N99" i="8203" s="1"/>
  <c r="M38" i="8203"/>
  <c r="N38" i="8203" s="1"/>
  <c r="M367" i="8203"/>
  <c r="N367" i="8203" s="1"/>
  <c r="M266" i="8203"/>
  <c r="N266" i="8203" s="1"/>
  <c r="M274" i="8203"/>
  <c r="N274" i="8203" s="1"/>
  <c r="M282" i="8203"/>
  <c r="N282" i="8203" s="1"/>
  <c r="M290" i="8203"/>
  <c r="N290" i="8203" s="1"/>
  <c r="M298" i="8203"/>
  <c r="N298" i="8203" s="1"/>
  <c r="M306" i="8203"/>
  <c r="N306" i="8203" s="1"/>
  <c r="M314" i="8203"/>
  <c r="M362" i="8203"/>
  <c r="M370" i="8203"/>
  <c r="N370" i="8203" s="1"/>
  <c r="M378" i="8203"/>
  <c r="M386" i="8203"/>
  <c r="N386" i="8203" s="1"/>
  <c r="M394" i="8203"/>
  <c r="N394" i="8203" s="1"/>
  <c r="M651" i="8203"/>
  <c r="N651" i="8203" s="1"/>
  <c r="M667" i="8203"/>
  <c r="N667" i="8203" s="1"/>
  <c r="M683" i="8203"/>
  <c r="N683" i="8203" s="1"/>
  <c r="M699" i="8203"/>
  <c r="N699" i="8203" s="1"/>
  <c r="M715" i="8203"/>
  <c r="N715" i="8203" s="1"/>
  <c r="M731" i="8203"/>
  <c r="N731" i="8203" s="1"/>
  <c r="M747" i="8203"/>
  <c r="N747" i="8203" s="1"/>
  <c r="M1003" i="8203"/>
  <c r="N1003" i="8203" s="1"/>
  <c r="M717" i="8203"/>
  <c r="N717" i="8203" s="1"/>
  <c r="M653" i="8203"/>
  <c r="N653" i="8203" s="1"/>
  <c r="M669" i="8203"/>
  <c r="N669" i="8203" s="1"/>
  <c r="M739" i="8203"/>
  <c r="N739" i="8203" s="1"/>
  <c r="M707" i="8203"/>
  <c r="N707" i="8203" s="1"/>
  <c r="M675" i="8203"/>
  <c r="M643" i="8203"/>
  <c r="N643" i="8203" s="1"/>
  <c r="M382" i="8203"/>
  <c r="N382" i="8203" s="1"/>
  <c r="M366" i="8203"/>
  <c r="M310" i="8203"/>
  <c r="M294" i="8203"/>
  <c r="P293" i="8203" s="1"/>
  <c r="M278" i="8203"/>
  <c r="P277" i="8203" s="1"/>
  <c r="M262" i="8203"/>
  <c r="N262" i="8203" s="1"/>
  <c r="M34" i="8203"/>
  <c r="P33" i="8203" s="1"/>
  <c r="M42" i="8203"/>
  <c r="N42" i="8203" s="1"/>
  <c r="M46" i="8203"/>
  <c r="N46" i="8203" s="1"/>
  <c r="M50" i="8203"/>
  <c r="N50" i="8203" s="1"/>
  <c r="M73" i="8203"/>
  <c r="M81" i="8203"/>
  <c r="M89" i="8203"/>
  <c r="N89" i="8203" s="1"/>
  <c r="M97" i="8203"/>
  <c r="N97" i="8203" s="1"/>
  <c r="M105" i="8203"/>
  <c r="N105" i="8203" s="1"/>
  <c r="M78" i="8203"/>
  <c r="N78" i="8203" s="1"/>
  <c r="M86" i="8203"/>
  <c r="M94" i="8203"/>
  <c r="N94" i="8203" s="1"/>
  <c r="M102" i="8203"/>
  <c r="M110" i="8203"/>
  <c r="N110" i="8203" s="1"/>
  <c r="M118" i="8203"/>
  <c r="M126" i="8203"/>
  <c r="N126" i="8203" s="1"/>
  <c r="M134" i="8203"/>
  <c r="N134" i="8203" s="1"/>
  <c r="M142" i="8203"/>
  <c r="N142" i="8203" s="1"/>
  <c r="M151" i="8203"/>
  <c r="M159" i="8203"/>
  <c r="N159" i="8203" s="1"/>
  <c r="M167" i="8203"/>
  <c r="N167" i="8203" s="1"/>
  <c r="M263" i="8203"/>
  <c r="M271" i="8203"/>
  <c r="M279" i="8203"/>
  <c r="N279" i="8203" s="1"/>
  <c r="M287" i="8203"/>
  <c r="N287" i="8203" s="1"/>
  <c r="M295" i="8203"/>
  <c r="M303" i="8203"/>
  <c r="M311" i="8203"/>
  <c r="N311" i="8203" s="1"/>
  <c r="M319" i="8203"/>
  <c r="N319" i="8203" s="1"/>
  <c r="M325" i="8203"/>
  <c r="N325" i="8203" s="1"/>
  <c r="M329" i="8203"/>
  <c r="M333" i="8203"/>
  <c r="N333" i="8203" s="1"/>
  <c r="M337" i="8203"/>
  <c r="M341" i="8203"/>
  <c r="N341" i="8203" s="1"/>
  <c r="M345" i="8203"/>
  <c r="M349" i="8203"/>
  <c r="N349" i="8203" s="1"/>
  <c r="M353" i="8203"/>
  <c r="M357" i="8203"/>
  <c r="M361" i="8203"/>
  <c r="M375" i="8203"/>
  <c r="M383" i="8203"/>
  <c r="N383" i="8203" s="1"/>
  <c r="M391" i="8203"/>
  <c r="N391" i="8203" s="1"/>
  <c r="M749" i="8203"/>
  <c r="M753" i="8203"/>
  <c r="M757" i="8203"/>
  <c r="M76" i="8203"/>
  <c r="N76" i="8203" s="1"/>
  <c r="M84" i="8203"/>
  <c r="N84" i="8203" s="1"/>
  <c r="M92" i="8203"/>
  <c r="N92" i="8203" s="1"/>
  <c r="M100" i="8203"/>
  <c r="M108" i="8203"/>
  <c r="N108" i="8203" s="1"/>
  <c r="M113" i="8203"/>
  <c r="M121" i="8203"/>
  <c r="N121" i="8203" s="1"/>
  <c r="M129" i="8203"/>
  <c r="M137" i="8203"/>
  <c r="N137" i="8203" s="1"/>
  <c r="M145" i="8203"/>
  <c r="M153" i="8203"/>
  <c r="N153" i="8203" s="1"/>
  <c r="M161" i="8203"/>
  <c r="M169" i="8203"/>
  <c r="M197" i="8203"/>
  <c r="M201" i="8203"/>
  <c r="M205" i="8203"/>
  <c r="M209" i="8203"/>
  <c r="N209" i="8203" s="1"/>
  <c r="M213" i="8203"/>
  <c r="M217" i="8203"/>
  <c r="N217" i="8203" s="1"/>
  <c r="M221" i="8203"/>
  <c r="M225" i="8203"/>
  <c r="N225" i="8203" s="1"/>
  <c r="M229" i="8203"/>
  <c r="M233" i="8203"/>
  <c r="M237" i="8203"/>
  <c r="M241" i="8203"/>
  <c r="N241" i="8203" s="1"/>
  <c r="M245" i="8203"/>
  <c r="M249" i="8203"/>
  <c r="N249" i="8203" s="1"/>
  <c r="M253" i="8203"/>
  <c r="M257" i="8203"/>
  <c r="N257" i="8203" s="1"/>
  <c r="M322" i="8203"/>
  <c r="M326" i="8203"/>
  <c r="P325" i="8203" s="1"/>
  <c r="M330" i="8203"/>
  <c r="M334" i="8203"/>
  <c r="P333" i="8203" s="1"/>
  <c r="M338" i="8203"/>
  <c r="M342" i="8203"/>
  <c r="P341" i="8203" s="1"/>
  <c r="M346" i="8203"/>
  <c r="M350" i="8203"/>
  <c r="P349" i="8203" s="1"/>
  <c r="M354" i="8203"/>
  <c r="M358" i="8203"/>
  <c r="P357" i="8203" s="1"/>
  <c r="M397" i="8203"/>
  <c r="M401" i="8203"/>
  <c r="M405" i="8203"/>
  <c r="M409" i="8203"/>
  <c r="M413" i="8203"/>
  <c r="M417" i="8203"/>
  <c r="N417" i="8203" s="1"/>
  <c r="M421" i="8203"/>
  <c r="M425" i="8203"/>
  <c r="N425" i="8203" s="1"/>
  <c r="M429" i="8203"/>
  <c r="M433" i="8203"/>
  <c r="N433" i="8203" s="1"/>
  <c r="M437" i="8203"/>
  <c r="M441" i="8203"/>
  <c r="N441" i="8203" s="1"/>
  <c r="M445" i="8203"/>
  <c r="M449" i="8203"/>
  <c r="N449" i="8203" s="1"/>
  <c r="M453" i="8203"/>
  <c r="M457" i="8203"/>
  <c r="N457" i="8203" s="1"/>
  <c r="M461" i="8203"/>
  <c r="M465" i="8203"/>
  <c r="N465" i="8203" s="1"/>
  <c r="M469" i="8203"/>
  <c r="M473" i="8203"/>
  <c r="N473" i="8203" s="1"/>
  <c r="M477" i="8203"/>
  <c r="M481" i="8203"/>
  <c r="N481" i="8203" s="1"/>
  <c r="M485" i="8203"/>
  <c r="M489" i="8203"/>
  <c r="N489" i="8203" s="1"/>
  <c r="M493" i="8203"/>
  <c r="M497" i="8203"/>
  <c r="N497" i="8203" s="1"/>
  <c r="M501" i="8203"/>
  <c r="M505" i="8203"/>
  <c r="N505" i="8203" s="1"/>
  <c r="M509" i="8203"/>
  <c r="M513" i="8203"/>
  <c r="N513" i="8203" s="1"/>
  <c r="M517" i="8203"/>
  <c r="M580" i="8203"/>
  <c r="N580" i="8203" s="1"/>
  <c r="M584" i="8203"/>
  <c r="M588" i="8203"/>
  <c r="N588" i="8203" s="1"/>
  <c r="M592" i="8203"/>
  <c r="M596" i="8203"/>
  <c r="N596" i="8203" s="1"/>
  <c r="M600" i="8203"/>
  <c r="M604" i="8203"/>
  <c r="N604" i="8203" s="1"/>
  <c r="M608" i="8203"/>
  <c r="M612" i="8203"/>
  <c r="N612" i="8203" s="1"/>
  <c r="M616" i="8203"/>
  <c r="M620" i="8203"/>
  <c r="N620" i="8203" s="1"/>
  <c r="M624" i="8203"/>
  <c r="M628" i="8203"/>
  <c r="N628" i="8203" s="1"/>
  <c r="M632" i="8203"/>
  <c r="M636" i="8203"/>
  <c r="N636" i="8203" s="1"/>
  <c r="M640" i="8203"/>
  <c r="M751" i="8203"/>
  <c r="N751" i="8203" s="1"/>
  <c r="M755" i="8203"/>
  <c r="M759" i="8203"/>
  <c r="N759" i="8203" s="1"/>
  <c r="M763" i="8203"/>
  <c r="M767" i="8203"/>
  <c r="N767" i="8203" s="1"/>
  <c r="M771" i="8203"/>
  <c r="M775" i="8203"/>
  <c r="M779" i="8203"/>
  <c r="M783" i="8203"/>
  <c r="N783" i="8203" s="1"/>
  <c r="M787" i="8203"/>
  <c r="M761" i="8203"/>
  <c r="N761" i="8203" s="1"/>
  <c r="M861" i="8203"/>
  <c r="M769" i="8203"/>
  <c r="N769" i="8203" s="1"/>
  <c r="M777" i="8203"/>
  <c r="M785" i="8203"/>
  <c r="N785" i="8203" s="1"/>
  <c r="M873" i="8203"/>
  <c r="M892" i="8203"/>
  <c r="N892" i="8203" s="1"/>
  <c r="M905" i="8203"/>
  <c r="M917" i="8203"/>
  <c r="N917" i="8203" s="1"/>
  <c r="M941" i="8203"/>
  <c r="M961" i="8203"/>
  <c r="N961" i="8203" s="1"/>
  <c r="M973" i="8203"/>
  <c r="M998" i="8203"/>
  <c r="M1012" i="8203"/>
  <c r="M760" i="8203"/>
  <c r="N760" i="8203" s="1"/>
  <c r="M768" i="8203"/>
  <c r="M776" i="8203"/>
  <c r="N776" i="8203" s="1"/>
  <c r="M784" i="8203"/>
  <c r="M791" i="8203"/>
  <c r="N791" i="8203" s="1"/>
  <c r="M795" i="8203"/>
  <c r="M799" i="8203"/>
  <c r="N799" i="8203" s="1"/>
  <c r="M803" i="8203"/>
  <c r="M807" i="8203"/>
  <c r="N807" i="8203" s="1"/>
  <c r="M811" i="8203"/>
  <c r="M815" i="8203"/>
  <c r="N815" i="8203" s="1"/>
  <c r="M819" i="8203"/>
  <c r="M823" i="8203"/>
  <c r="N823" i="8203" s="1"/>
  <c r="M827" i="8203"/>
  <c r="M831" i="8203"/>
  <c r="N831" i="8203" s="1"/>
  <c r="M835" i="8203"/>
  <c r="M839" i="8203"/>
  <c r="N839" i="8203" s="1"/>
  <c r="M843" i="8203"/>
  <c r="M847" i="8203"/>
  <c r="N847" i="8203" s="1"/>
  <c r="M851" i="8203"/>
  <c r="M855" i="8203"/>
  <c r="N855" i="8203" s="1"/>
  <c r="M859" i="8203"/>
  <c r="M863" i="8203"/>
  <c r="N863" i="8203" s="1"/>
  <c r="M867" i="8203"/>
  <c r="M871" i="8203"/>
  <c r="M875" i="8203"/>
  <c r="M879" i="8203"/>
  <c r="N879" i="8203" s="1"/>
  <c r="M883" i="8203"/>
  <c r="M887" i="8203"/>
  <c r="M891" i="8203"/>
  <c r="M895" i="8203"/>
  <c r="N895" i="8203" s="1"/>
  <c r="M899" i="8203"/>
  <c r="M903" i="8203"/>
  <c r="M907" i="8203"/>
  <c r="M911" i="8203"/>
  <c r="N911" i="8203" s="1"/>
  <c r="M915" i="8203"/>
  <c r="M919" i="8203"/>
  <c r="N919" i="8203" s="1"/>
  <c r="J32" i="117"/>
  <c r="F32" i="117"/>
  <c r="J83" i="117"/>
  <c r="F83" i="117"/>
  <c r="M923" i="8203"/>
  <c r="M927" i="8203"/>
  <c r="N927" i="8203" s="1"/>
  <c r="M931" i="8203"/>
  <c r="M935" i="8203"/>
  <c r="N935" i="8203" s="1"/>
  <c r="M939" i="8203"/>
  <c r="M943" i="8203"/>
  <c r="N943" i="8203" s="1"/>
  <c r="M947" i="8203"/>
  <c r="M951" i="8203"/>
  <c r="N951" i="8203" s="1"/>
  <c r="M955" i="8203"/>
  <c r="M959" i="8203"/>
  <c r="N959" i="8203" s="1"/>
  <c r="M963" i="8203"/>
  <c r="M967" i="8203"/>
  <c r="N967" i="8203" s="1"/>
  <c r="M971" i="8203"/>
  <c r="M975" i="8203"/>
  <c r="N975" i="8203" s="1"/>
  <c r="M981" i="8203"/>
  <c r="M985" i="8203"/>
  <c r="N985" i="8203" s="1"/>
  <c r="M989" i="8203"/>
  <c r="M993" i="8203"/>
  <c r="N993" i="8203" s="1"/>
  <c r="M997" i="8203"/>
  <c r="M1001" i="8203"/>
  <c r="N1001" i="8203" s="1"/>
  <c r="M1007" i="8203"/>
  <c r="M1011" i="8203"/>
  <c r="N1011" i="8203" s="1"/>
  <c r="M1015" i="8203"/>
  <c r="M1019" i="8203"/>
  <c r="P1019" i="8203" s="1"/>
  <c r="M1025" i="8203"/>
  <c r="M1029" i="8203"/>
  <c r="N1029" i="8203" s="1"/>
  <c r="M877" i="8203"/>
  <c r="M881" i="8203"/>
  <c r="M893" i="8203"/>
  <c r="M909" i="8203"/>
  <c r="N909" i="8203" s="1"/>
  <c r="M921" i="8203"/>
  <c r="M925" i="8203"/>
  <c r="N925" i="8203" s="1"/>
  <c r="M945" i="8203"/>
  <c r="M949" i="8203"/>
  <c r="M953" i="8203"/>
  <c r="M965" i="8203"/>
  <c r="N965" i="8203" s="1"/>
  <c r="M983" i="8203"/>
  <c r="M987" i="8203"/>
  <c r="M991" i="8203"/>
  <c r="M168" i="8203"/>
  <c r="M746" i="8203"/>
  <c r="M730" i="8203"/>
  <c r="P729" i="8203" s="1"/>
  <c r="M714" i="8203"/>
  <c r="P713" i="8203" s="1"/>
  <c r="M698" i="8203"/>
  <c r="N698" i="8203" s="1"/>
  <c r="M682" i="8203"/>
  <c r="N682" i="8203" s="1"/>
  <c r="M666" i="8203"/>
  <c r="P665" i="8203" s="1"/>
  <c r="M650" i="8203"/>
  <c r="N650" i="8203" s="1"/>
  <c r="M995" i="8203"/>
  <c r="N995" i="8203" s="1"/>
  <c r="M1013" i="8203"/>
  <c r="M1027" i="8203"/>
  <c r="N1027" i="8203" s="1"/>
  <c r="M1031" i="8203"/>
  <c r="M69" i="8203"/>
  <c r="N69" i="8203" s="1"/>
  <c r="M32" i="8203"/>
  <c r="N32" i="8203" s="1"/>
  <c r="M36" i="8203"/>
  <c r="N36" i="8203" s="1"/>
  <c r="M40" i="8203"/>
  <c r="N40" i="8203" s="1"/>
  <c r="M44" i="8203"/>
  <c r="N44" i="8203" s="1"/>
  <c r="M48" i="8203"/>
  <c r="N48" i="8203" s="1"/>
  <c r="M116" i="8203"/>
  <c r="N116" i="8203" s="1"/>
  <c r="M120" i="8203"/>
  <c r="N120" i="8203" s="1"/>
  <c r="M124" i="8203"/>
  <c r="N124" i="8203" s="1"/>
  <c r="M128" i="8203"/>
  <c r="N128" i="8203" s="1"/>
  <c r="M132" i="8203"/>
  <c r="N132" i="8203" s="1"/>
  <c r="M136" i="8203"/>
  <c r="N136" i="8203" s="1"/>
  <c r="M140" i="8203"/>
  <c r="N140" i="8203" s="1"/>
  <c r="M144" i="8203"/>
  <c r="N144" i="8203" s="1"/>
  <c r="M82" i="8203"/>
  <c r="P81" i="8203" s="1"/>
  <c r="M90" i="8203"/>
  <c r="N90" i="8203" s="1"/>
  <c r="Q89" i="8203" s="1"/>
  <c r="M98" i="8203"/>
  <c r="P97" i="8203" s="1"/>
  <c r="M106" i="8203"/>
  <c r="N106" i="8203" s="1"/>
  <c r="Q105" i="8203" s="1"/>
  <c r="M114" i="8203"/>
  <c r="M122" i="8203"/>
  <c r="M130" i="8203"/>
  <c r="M138" i="8203"/>
  <c r="N138" i="8203" s="1"/>
  <c r="M146" i="8203"/>
  <c r="M199" i="8203"/>
  <c r="N199" i="8203" s="1"/>
  <c r="M203" i="8203"/>
  <c r="N203" i="8203" s="1"/>
  <c r="M207" i="8203"/>
  <c r="N207" i="8203" s="1"/>
  <c r="M211" i="8203"/>
  <c r="N211" i="8203" s="1"/>
  <c r="M215" i="8203"/>
  <c r="N215" i="8203" s="1"/>
  <c r="M219" i="8203"/>
  <c r="N219" i="8203" s="1"/>
  <c r="M223" i="8203"/>
  <c r="N223" i="8203" s="1"/>
  <c r="M227" i="8203"/>
  <c r="N227" i="8203" s="1"/>
  <c r="M231" i="8203"/>
  <c r="N231" i="8203" s="1"/>
  <c r="M235" i="8203"/>
  <c r="N235" i="8203" s="1"/>
  <c r="M239" i="8203"/>
  <c r="N239" i="8203" s="1"/>
  <c r="M243" i="8203"/>
  <c r="N243" i="8203" s="1"/>
  <c r="M247" i="8203"/>
  <c r="N247" i="8203" s="1"/>
  <c r="M251" i="8203"/>
  <c r="N251" i="8203" s="1"/>
  <c r="M255" i="8203"/>
  <c r="N255" i="8203" s="1"/>
  <c r="M259" i="8203"/>
  <c r="N259" i="8203" s="1"/>
  <c r="M579" i="8203"/>
  <c r="N579" i="8203" s="1"/>
  <c r="M583" i="8203"/>
  <c r="M587" i="8203"/>
  <c r="N587" i="8203" s="1"/>
  <c r="M591" i="8203"/>
  <c r="N591" i="8203" s="1"/>
  <c r="M595" i="8203"/>
  <c r="N595" i="8203" s="1"/>
  <c r="M599" i="8203"/>
  <c r="N599" i="8203" s="1"/>
  <c r="M603" i="8203"/>
  <c r="N603" i="8203" s="1"/>
  <c r="M607" i="8203"/>
  <c r="N607" i="8203" s="1"/>
  <c r="M611" i="8203"/>
  <c r="N611" i="8203" s="1"/>
  <c r="M615" i="8203"/>
  <c r="M619" i="8203"/>
  <c r="N619" i="8203" s="1"/>
  <c r="M623" i="8203"/>
  <c r="N623" i="8203" s="1"/>
  <c r="M627" i="8203"/>
  <c r="N627" i="8203" s="1"/>
  <c r="M631" i="8203"/>
  <c r="N631" i="8203" s="1"/>
  <c r="M635" i="8203"/>
  <c r="N635" i="8203" s="1"/>
  <c r="M639" i="8203"/>
  <c r="N639" i="8203" s="1"/>
  <c r="M74" i="8203"/>
  <c r="M117" i="8203"/>
  <c r="P116" i="8203" s="1"/>
  <c r="M125" i="8203"/>
  <c r="M133" i="8203"/>
  <c r="P132" i="8203" s="1"/>
  <c r="M141" i="8203"/>
  <c r="N141" i="8203" s="1"/>
  <c r="M149" i="8203"/>
  <c r="N149" i="8203" s="1"/>
  <c r="M157" i="8203"/>
  <c r="N157" i="8203" s="1"/>
  <c r="M165" i="8203"/>
  <c r="N165" i="8203" s="1"/>
  <c r="M200" i="8203"/>
  <c r="P199" i="8203" s="1"/>
  <c r="M204" i="8203"/>
  <c r="P203" i="8203" s="1"/>
  <c r="M208" i="8203"/>
  <c r="P207" i="8203" s="1"/>
  <c r="M212" i="8203"/>
  <c r="M216" i="8203"/>
  <c r="N216" i="8203" s="1"/>
  <c r="M220" i="8203"/>
  <c r="P219" i="8203" s="1"/>
  <c r="M224" i="8203"/>
  <c r="M228" i="8203"/>
  <c r="M232" i="8203"/>
  <c r="N232" i="8203" s="1"/>
  <c r="M236" i="8203"/>
  <c r="M240" i="8203"/>
  <c r="M244" i="8203"/>
  <c r="M248" i="8203"/>
  <c r="N248" i="8203" s="1"/>
  <c r="M252" i="8203"/>
  <c r="P251" i="8203" s="1"/>
  <c r="M256" i="8203"/>
  <c r="M260" i="8203"/>
  <c r="M264" i="8203"/>
  <c r="M268" i="8203"/>
  <c r="N268" i="8203" s="1"/>
  <c r="M272" i="8203"/>
  <c r="M276" i="8203"/>
  <c r="N276" i="8203" s="1"/>
  <c r="M280" i="8203"/>
  <c r="N280" i="8203" s="1"/>
  <c r="M284" i="8203"/>
  <c r="N284" i="8203" s="1"/>
  <c r="M288" i="8203"/>
  <c r="N288" i="8203" s="1"/>
  <c r="M292" i="8203"/>
  <c r="N292" i="8203" s="1"/>
  <c r="M296" i="8203"/>
  <c r="M300" i="8203"/>
  <c r="N300" i="8203" s="1"/>
  <c r="M304" i="8203"/>
  <c r="M308" i="8203"/>
  <c r="N308" i="8203" s="1"/>
  <c r="M312" i="8203"/>
  <c r="M316" i="8203"/>
  <c r="N316" i="8203" s="1"/>
  <c r="M320" i="8203"/>
  <c r="N320" i="8203" s="1"/>
  <c r="M364" i="8203"/>
  <c r="M368" i="8203"/>
  <c r="M372" i="8203"/>
  <c r="N372" i="8203" s="1"/>
  <c r="M376" i="8203"/>
  <c r="M380" i="8203"/>
  <c r="N380" i="8203" s="1"/>
  <c r="M384" i="8203"/>
  <c r="M388" i="8203"/>
  <c r="N388" i="8203" s="1"/>
  <c r="M392" i="8203"/>
  <c r="M396" i="8203"/>
  <c r="M400" i="8203"/>
  <c r="N400" i="8203" s="1"/>
  <c r="M404" i="8203"/>
  <c r="M408" i="8203"/>
  <c r="N408" i="8203" s="1"/>
  <c r="M412" i="8203"/>
  <c r="N412" i="8203" s="1"/>
  <c r="M416" i="8203"/>
  <c r="N416" i="8203" s="1"/>
  <c r="M420" i="8203"/>
  <c r="N420" i="8203" s="1"/>
  <c r="M424" i="8203"/>
  <c r="N424" i="8203" s="1"/>
  <c r="M428" i="8203"/>
  <c r="M432" i="8203"/>
  <c r="N432" i="8203" s="1"/>
  <c r="M436" i="8203"/>
  <c r="M440" i="8203"/>
  <c r="N440" i="8203" s="1"/>
  <c r="M444" i="8203"/>
  <c r="N444" i="8203" s="1"/>
  <c r="M448" i="8203"/>
  <c r="N448" i="8203" s="1"/>
  <c r="M452" i="8203"/>
  <c r="N452" i="8203" s="1"/>
  <c r="M456" i="8203"/>
  <c r="N456" i="8203" s="1"/>
  <c r="M460" i="8203"/>
  <c r="M464" i="8203"/>
  <c r="N464" i="8203" s="1"/>
  <c r="M468" i="8203"/>
  <c r="N468" i="8203" s="1"/>
  <c r="M472" i="8203"/>
  <c r="N472" i="8203" s="1"/>
  <c r="M476" i="8203"/>
  <c r="N476" i="8203" s="1"/>
  <c r="M480" i="8203"/>
  <c r="N480" i="8203" s="1"/>
  <c r="M484" i="8203"/>
  <c r="N484" i="8203" s="1"/>
  <c r="M488" i="8203"/>
  <c r="N488" i="8203" s="1"/>
  <c r="M492" i="8203"/>
  <c r="M496" i="8203"/>
  <c r="N496" i="8203" s="1"/>
  <c r="M500" i="8203"/>
  <c r="N500" i="8203" s="1"/>
  <c r="M504" i="8203"/>
  <c r="N504" i="8203" s="1"/>
  <c r="M508" i="8203"/>
  <c r="N508" i="8203" s="1"/>
  <c r="M512" i="8203"/>
  <c r="N512" i="8203" s="1"/>
  <c r="M516" i="8203"/>
  <c r="N516" i="8203" s="1"/>
  <c r="M750" i="8203"/>
  <c r="M754" i="8203"/>
  <c r="M758" i="8203"/>
  <c r="P757" i="8203" s="1"/>
  <c r="M765" i="8203"/>
  <c r="M773" i="8203"/>
  <c r="N773" i="8203" s="1"/>
  <c r="M781" i="8203"/>
  <c r="N781" i="8203" s="1"/>
  <c r="M789" i="8203"/>
  <c r="N789" i="8203" s="1"/>
  <c r="M793" i="8203"/>
  <c r="N793" i="8203" s="1"/>
  <c r="M797" i="8203"/>
  <c r="N797" i="8203" s="1"/>
  <c r="M801" i="8203"/>
  <c r="N801" i="8203" s="1"/>
  <c r="M805" i="8203"/>
  <c r="N805" i="8203" s="1"/>
  <c r="M809" i="8203"/>
  <c r="N809" i="8203" s="1"/>
  <c r="M813" i="8203"/>
  <c r="M817" i="8203"/>
  <c r="N817" i="8203" s="1"/>
  <c r="M821" i="8203"/>
  <c r="N821" i="8203" s="1"/>
  <c r="M825" i="8203"/>
  <c r="N825" i="8203" s="1"/>
  <c r="M829" i="8203"/>
  <c r="N829" i="8203" s="1"/>
  <c r="M833" i="8203"/>
  <c r="N833" i="8203" s="1"/>
  <c r="M837" i="8203"/>
  <c r="N837" i="8203" s="1"/>
  <c r="M841" i="8203"/>
  <c r="N841" i="8203" s="1"/>
  <c r="M845" i="8203"/>
  <c r="M849" i="8203"/>
  <c r="N849" i="8203" s="1"/>
  <c r="M853" i="8203"/>
  <c r="N853" i="8203" s="1"/>
  <c r="M857" i="8203"/>
  <c r="N857" i="8203" s="1"/>
  <c r="M864" i="8203"/>
  <c r="N864" i="8203" s="1"/>
  <c r="M885" i="8203"/>
  <c r="N885" i="8203" s="1"/>
  <c r="M896" i="8203"/>
  <c r="N896" i="8203" s="1"/>
  <c r="M912" i="8203"/>
  <c r="M928" i="8203"/>
  <c r="N928" i="8203" s="1"/>
  <c r="M956" i="8203"/>
  <c r="N956" i="8203" s="1"/>
  <c r="M969" i="8203"/>
  <c r="N969" i="8203" s="1"/>
  <c r="M979" i="8203"/>
  <c r="N979" i="8203" s="1"/>
  <c r="M1005" i="8203"/>
  <c r="N1005" i="8203" s="1"/>
  <c r="M1016" i="8203"/>
  <c r="N1016" i="8203" s="1"/>
  <c r="M1026" i="8203"/>
  <c r="M764" i="8203"/>
  <c r="N764" i="8203" s="1"/>
  <c r="M772" i="8203"/>
  <c r="M780" i="8203"/>
  <c r="N780" i="8203" s="1"/>
  <c r="M788" i="8203"/>
  <c r="M794" i="8203"/>
  <c r="M798" i="8203"/>
  <c r="M802" i="8203"/>
  <c r="M806" i="8203"/>
  <c r="M810" i="8203"/>
  <c r="N810" i="8203" s="1"/>
  <c r="M814" i="8203"/>
  <c r="M818" i="8203"/>
  <c r="M822" i="8203"/>
  <c r="M826" i="8203"/>
  <c r="N826" i="8203" s="1"/>
  <c r="M830" i="8203"/>
  <c r="M834" i="8203"/>
  <c r="M838" i="8203"/>
  <c r="M842" i="8203"/>
  <c r="N842" i="8203" s="1"/>
  <c r="M846" i="8203"/>
  <c r="M850" i="8203"/>
  <c r="M854" i="8203"/>
  <c r="M858" i="8203"/>
  <c r="M866" i="8203"/>
  <c r="N866" i="8203" s="1"/>
  <c r="M882" i="8203"/>
  <c r="M898" i="8203"/>
  <c r="N898" i="8203" s="1"/>
  <c r="M902" i="8203"/>
  <c r="N902" i="8203" s="1"/>
  <c r="M910" i="8203"/>
  <c r="N910" i="8203" s="1"/>
  <c r="M914" i="8203"/>
  <c r="N914" i="8203" s="1"/>
  <c r="M922" i="8203"/>
  <c r="P922" i="8203" s="1"/>
  <c r="M930" i="8203"/>
  <c r="M934" i="8203"/>
  <c r="N934" i="8203" s="1"/>
  <c r="M938" i="8203"/>
  <c r="M946" i="8203"/>
  <c r="M950" i="8203"/>
  <c r="P949" i="8203" s="1"/>
  <c r="M954" i="8203"/>
  <c r="M966" i="8203"/>
  <c r="P966" i="8203" s="1"/>
  <c r="M984" i="8203"/>
  <c r="M988" i="8203"/>
  <c r="M992" i="8203"/>
  <c r="M996" i="8203"/>
  <c r="M1000" i="8203"/>
  <c r="N1000" i="8203" s="1"/>
  <c r="M1014" i="8203"/>
  <c r="N1014" i="8203" s="1"/>
  <c r="M1028" i="8203"/>
  <c r="N1028" i="8203" s="1"/>
  <c r="M865" i="8203"/>
  <c r="N865" i="8203" s="1"/>
  <c r="M869" i="8203"/>
  <c r="N869" i="8203" s="1"/>
  <c r="M889" i="8203"/>
  <c r="N889" i="8203" s="1"/>
  <c r="M897" i="8203"/>
  <c r="M901" i="8203"/>
  <c r="N901" i="8203" s="1"/>
  <c r="M913" i="8203"/>
  <c r="M929" i="8203"/>
  <c r="M933" i="8203"/>
  <c r="N933" i="8203" s="1"/>
  <c r="M937" i="8203"/>
  <c r="N937" i="8203" s="1"/>
  <c r="M957" i="8203"/>
  <c r="N957" i="8203" s="1"/>
  <c r="M999" i="8203"/>
  <c r="N999" i="8203" s="1"/>
  <c r="M1009" i="8203"/>
  <c r="N1009" i="8203" s="1"/>
  <c r="M1017" i="8203"/>
  <c r="M1023" i="8203"/>
  <c r="N1023" i="8203" s="1"/>
  <c r="M709" i="8203"/>
  <c r="N709" i="8203" s="1"/>
  <c r="M677" i="8203"/>
  <c r="N677" i="8203" s="1"/>
  <c r="M645" i="8203"/>
  <c r="N645" i="8203" s="1"/>
  <c r="M547" i="8203"/>
  <c r="N547" i="8203" s="1"/>
  <c r="M47" i="8203"/>
  <c r="N47" i="8203" s="1"/>
  <c r="M61" i="8203"/>
  <c r="N61" i="8203" s="1"/>
  <c r="M642" i="8203"/>
  <c r="P642" i="8203" s="1"/>
  <c r="N34" i="8203"/>
  <c r="N81" i="8203"/>
  <c r="P83" i="8203"/>
  <c r="N23" i="117"/>
  <c r="M52" i="8203"/>
  <c r="M72" i="8203"/>
  <c r="M324" i="8203"/>
  <c r="M328" i="8203"/>
  <c r="P328" i="8203" s="1"/>
  <c r="M332" i="8203"/>
  <c r="M336" i="8203"/>
  <c r="P336" i="8203" s="1"/>
  <c r="M340" i="8203"/>
  <c r="M344" i="8203"/>
  <c r="P344" i="8203" s="1"/>
  <c r="M348" i="8203"/>
  <c r="M352" i="8203"/>
  <c r="P352" i="8203" s="1"/>
  <c r="M356" i="8203"/>
  <c r="M360" i="8203"/>
  <c r="P360" i="8203" s="1"/>
  <c r="M644" i="8203"/>
  <c r="M648" i="8203"/>
  <c r="M652" i="8203"/>
  <c r="M656" i="8203"/>
  <c r="M660" i="8203"/>
  <c r="M664" i="8203"/>
  <c r="P664" i="8203" s="1"/>
  <c r="M668" i="8203"/>
  <c r="M672" i="8203"/>
  <c r="M676" i="8203"/>
  <c r="M680" i="8203"/>
  <c r="M684" i="8203"/>
  <c r="M688" i="8203"/>
  <c r="M692" i="8203"/>
  <c r="M696" i="8203"/>
  <c r="M700" i="8203"/>
  <c r="M704" i="8203"/>
  <c r="M708" i="8203"/>
  <c r="M712" i="8203"/>
  <c r="M716" i="8203"/>
  <c r="M720" i="8203"/>
  <c r="M724" i="8203"/>
  <c r="M728" i="8203"/>
  <c r="P728" i="8203" s="1"/>
  <c r="M732" i="8203"/>
  <c r="M736" i="8203"/>
  <c r="M740" i="8203"/>
  <c r="M744" i="8203"/>
  <c r="M748" i="8203"/>
  <c r="M752" i="8203"/>
  <c r="M756" i="8203"/>
  <c r="M762" i="8203"/>
  <c r="P762" i="8203" s="1"/>
  <c r="M766" i="8203"/>
  <c r="M770" i="8203"/>
  <c r="P770" i="8203" s="1"/>
  <c r="M774" i="8203"/>
  <c r="M778" i="8203"/>
  <c r="P778" i="8203" s="1"/>
  <c r="M782" i="8203"/>
  <c r="M786" i="8203"/>
  <c r="P786" i="8203" s="1"/>
  <c r="M790" i="8203"/>
  <c r="M862" i="8203"/>
  <c r="M870" i="8203"/>
  <c r="M874" i="8203"/>
  <c r="P874" i="8203" s="1"/>
  <c r="M878" i="8203"/>
  <c r="M886" i="8203"/>
  <c r="M890" i="8203"/>
  <c r="M894" i="8203"/>
  <c r="P894" i="8203" s="1"/>
  <c r="M906" i="8203"/>
  <c r="M918" i="8203"/>
  <c r="M926" i="8203"/>
  <c r="M942" i="8203"/>
  <c r="M958" i="8203"/>
  <c r="M962" i="8203"/>
  <c r="P962" i="8203" s="1"/>
  <c r="M970" i="8203"/>
  <c r="M974" i="8203"/>
  <c r="M980" i="8203"/>
  <c r="M1006" i="8203"/>
  <c r="P1006" i="8203" s="1"/>
  <c r="M1010" i="8203"/>
  <c r="M1018" i="8203"/>
  <c r="M1024" i="8203"/>
  <c r="M876" i="8203"/>
  <c r="P876" i="8203" s="1"/>
  <c r="M880" i="8203"/>
  <c r="M884" i="8203"/>
  <c r="M908" i="8203"/>
  <c r="M924" i="8203"/>
  <c r="P924" i="8203" s="1"/>
  <c r="M944" i="8203"/>
  <c r="M948" i="8203"/>
  <c r="M952" i="8203"/>
  <c r="M964" i="8203"/>
  <c r="P964" i="8203" s="1"/>
  <c r="M968" i="8203"/>
  <c r="M976" i="8203"/>
  <c r="M982" i="8203"/>
  <c r="M986" i="8203"/>
  <c r="M990" i="8203"/>
  <c r="M994" i="8203"/>
  <c r="M1004" i="8203"/>
  <c r="M1030" i="8203"/>
  <c r="P1030" i="8203" s="1"/>
  <c r="M41" i="8203"/>
  <c r="N83" i="8203"/>
  <c r="M162" i="8203"/>
  <c r="M37" i="8203"/>
  <c r="M71" i="8203"/>
  <c r="M111" i="8203"/>
  <c r="M158" i="8203"/>
  <c r="M174" i="8203"/>
  <c r="M190" i="8203"/>
  <c r="M269" i="8203"/>
  <c r="M285" i="8203"/>
  <c r="M301" i="8203"/>
  <c r="M317" i="8203"/>
  <c r="M373" i="8203"/>
  <c r="P373" i="8203" s="1"/>
  <c r="M389" i="8203"/>
  <c r="P389" i="8203" s="1"/>
  <c r="M527" i="8203"/>
  <c r="M543" i="8203"/>
  <c r="M559" i="8203"/>
  <c r="M575" i="8203"/>
  <c r="M657" i="8203"/>
  <c r="P657" i="8203" s="1"/>
  <c r="M673" i="8203"/>
  <c r="M689" i="8203"/>
  <c r="P689" i="8203" s="1"/>
  <c r="M705" i="8203"/>
  <c r="M721" i="8203"/>
  <c r="P721" i="8203" s="1"/>
  <c r="M737" i="8203"/>
  <c r="M91" i="8203"/>
  <c r="M194" i="8203"/>
  <c r="N313" i="8203"/>
  <c r="N369" i="8203"/>
  <c r="M531" i="8203"/>
  <c r="M563" i="8203"/>
  <c r="M661" i="8203"/>
  <c r="M693" i="8203"/>
  <c r="N733" i="8203"/>
  <c r="M393" i="8203"/>
  <c r="N571" i="8203"/>
  <c r="N701" i="8203"/>
  <c r="M725" i="8203"/>
  <c r="M1021" i="8203"/>
  <c r="M577" i="8203"/>
  <c r="M569" i="8203"/>
  <c r="M561" i="8203"/>
  <c r="M553" i="8203"/>
  <c r="M545" i="8203"/>
  <c r="M537" i="8203"/>
  <c r="M529" i="8203"/>
  <c r="M521" i="8203"/>
  <c r="M387" i="8203"/>
  <c r="M379" i="8203"/>
  <c r="M371" i="8203"/>
  <c r="M363" i="8203"/>
  <c r="M315" i="8203"/>
  <c r="M307" i="8203"/>
  <c r="M299" i="8203"/>
  <c r="M291" i="8203"/>
  <c r="M283" i="8203"/>
  <c r="M275" i="8203"/>
  <c r="M267" i="8203"/>
  <c r="N176" i="8203"/>
  <c r="M160" i="8203"/>
  <c r="P738" i="8203"/>
  <c r="N723" i="8203"/>
  <c r="N691" i="8203"/>
  <c r="M55" i="8203"/>
  <c r="M39" i="8203"/>
  <c r="M65" i="8203"/>
  <c r="M57" i="8203"/>
  <c r="M43" i="8203"/>
  <c r="M196" i="8203"/>
  <c r="P196" i="8203" s="1"/>
  <c r="M180" i="8203"/>
  <c r="M164" i="8203"/>
  <c r="M152" i="8203"/>
  <c r="M395" i="8203"/>
  <c r="M403" i="8203"/>
  <c r="M411" i="8203"/>
  <c r="M419" i="8203"/>
  <c r="M427" i="8203"/>
  <c r="M435" i="8203"/>
  <c r="M443" i="8203"/>
  <c r="M451" i="8203"/>
  <c r="M459" i="8203"/>
  <c r="M467" i="8203"/>
  <c r="M475" i="8203"/>
  <c r="M483" i="8203"/>
  <c r="M491" i="8203"/>
  <c r="M499" i="8203"/>
  <c r="M507" i="8203"/>
  <c r="M515" i="8203"/>
  <c r="M585" i="8203"/>
  <c r="M593" i="8203"/>
  <c r="M601" i="8203"/>
  <c r="M609" i="8203"/>
  <c r="M617" i="8203"/>
  <c r="M625" i="8203"/>
  <c r="M633" i="8203"/>
  <c r="M641" i="8203"/>
  <c r="M323" i="8203"/>
  <c r="M331" i="8203"/>
  <c r="M339" i="8203"/>
  <c r="M347" i="8203"/>
  <c r="M355" i="8203"/>
  <c r="N1020" i="8203"/>
  <c r="M742" i="8203"/>
  <c r="M734" i="8203"/>
  <c r="M726" i="8203"/>
  <c r="M718" i="8203"/>
  <c r="M710" i="8203"/>
  <c r="M702" i="8203"/>
  <c r="M694" i="8203"/>
  <c r="M686" i="8203"/>
  <c r="M678" i="8203"/>
  <c r="M670" i="8203"/>
  <c r="M662" i="8203"/>
  <c r="M654" i="8203"/>
  <c r="M646" i="8203"/>
  <c r="M576" i="8203"/>
  <c r="M568" i="8203"/>
  <c r="M560" i="8203"/>
  <c r="M552" i="8203"/>
  <c r="M544" i="8203"/>
  <c r="M536" i="8203"/>
  <c r="M528" i="8203"/>
  <c r="M520" i="8203"/>
  <c r="M191" i="8203"/>
  <c r="M183" i="8203"/>
  <c r="M175" i="8203"/>
  <c r="N378" i="8203"/>
  <c r="P281" i="8203"/>
  <c r="M68" i="8203"/>
  <c r="M60" i="8203"/>
  <c r="M54" i="8203"/>
  <c r="M58" i="8203"/>
  <c r="M62" i="8203"/>
  <c r="M66" i="8203"/>
  <c r="M70" i="8203"/>
  <c r="M115" i="8203"/>
  <c r="M119" i="8203"/>
  <c r="M123" i="8203"/>
  <c r="M127" i="8203"/>
  <c r="M131" i="8203"/>
  <c r="M135" i="8203"/>
  <c r="M139" i="8203"/>
  <c r="M143" i="8203"/>
  <c r="M147" i="8203"/>
  <c r="M173" i="8203"/>
  <c r="M177" i="8203"/>
  <c r="M181" i="8203"/>
  <c r="M185" i="8203"/>
  <c r="M189" i="8203"/>
  <c r="M193" i="8203"/>
  <c r="M198" i="8203"/>
  <c r="M202" i="8203"/>
  <c r="M206" i="8203"/>
  <c r="M210" i="8203"/>
  <c r="M214" i="8203"/>
  <c r="M218" i="8203"/>
  <c r="M222" i="8203"/>
  <c r="M226" i="8203"/>
  <c r="M230" i="8203"/>
  <c r="M234" i="8203"/>
  <c r="M238" i="8203"/>
  <c r="M242" i="8203"/>
  <c r="M246" i="8203"/>
  <c r="M250" i="8203"/>
  <c r="M254" i="8203"/>
  <c r="M258" i="8203"/>
  <c r="M398" i="8203"/>
  <c r="M402" i="8203"/>
  <c r="M406" i="8203"/>
  <c r="M410" i="8203"/>
  <c r="M414" i="8203"/>
  <c r="M418" i="8203"/>
  <c r="M422" i="8203"/>
  <c r="M426" i="8203"/>
  <c r="M430" i="8203"/>
  <c r="M434" i="8203"/>
  <c r="M438" i="8203"/>
  <c r="M442" i="8203"/>
  <c r="M446" i="8203"/>
  <c r="M450" i="8203"/>
  <c r="M454" i="8203"/>
  <c r="M458" i="8203"/>
  <c r="M462" i="8203"/>
  <c r="M466" i="8203"/>
  <c r="M470" i="8203"/>
  <c r="M474" i="8203"/>
  <c r="M478" i="8203"/>
  <c r="M482" i="8203"/>
  <c r="M486" i="8203"/>
  <c r="M490" i="8203"/>
  <c r="M494" i="8203"/>
  <c r="M498" i="8203"/>
  <c r="M502" i="8203"/>
  <c r="M506" i="8203"/>
  <c r="M510" i="8203"/>
  <c r="M514" i="8203"/>
  <c r="M518" i="8203"/>
  <c r="M522" i="8203"/>
  <c r="M526" i="8203"/>
  <c r="M530" i="8203"/>
  <c r="M534" i="8203"/>
  <c r="P534" i="8203" s="1"/>
  <c r="M538" i="8203"/>
  <c r="M542" i="8203"/>
  <c r="M546" i="8203"/>
  <c r="M550" i="8203"/>
  <c r="M554" i="8203"/>
  <c r="M558" i="8203"/>
  <c r="M562" i="8203"/>
  <c r="M566" i="8203"/>
  <c r="M570" i="8203"/>
  <c r="M574" i="8203"/>
  <c r="M578" i="8203"/>
  <c r="M582" i="8203"/>
  <c r="M586" i="8203"/>
  <c r="M590" i="8203"/>
  <c r="M594" i="8203"/>
  <c r="M598" i="8203"/>
  <c r="M602" i="8203"/>
  <c r="M606" i="8203"/>
  <c r="M610" i="8203"/>
  <c r="M614" i="8203"/>
  <c r="M618" i="8203"/>
  <c r="M622" i="8203"/>
  <c r="M626" i="8203"/>
  <c r="M630" i="8203"/>
  <c r="M634" i="8203"/>
  <c r="M638" i="8203"/>
  <c r="M792" i="8203"/>
  <c r="M796" i="8203"/>
  <c r="M800" i="8203"/>
  <c r="M804" i="8203"/>
  <c r="M808" i="8203"/>
  <c r="M812" i="8203"/>
  <c r="M816" i="8203"/>
  <c r="M820" i="8203"/>
  <c r="M824" i="8203"/>
  <c r="M828" i="8203"/>
  <c r="M832" i="8203"/>
  <c r="M836" i="8203"/>
  <c r="M840" i="8203"/>
  <c r="M844" i="8203"/>
  <c r="M848" i="8203"/>
  <c r="M852" i="8203"/>
  <c r="M856" i="8203"/>
  <c r="M860" i="8203"/>
  <c r="M868" i="8203"/>
  <c r="M872" i="8203"/>
  <c r="M888" i="8203"/>
  <c r="M900" i="8203"/>
  <c r="M904" i="8203"/>
  <c r="M916" i="8203"/>
  <c r="M932" i="8203"/>
  <c r="M936" i="8203"/>
  <c r="M940" i="8203"/>
  <c r="M972" i="8203"/>
  <c r="M978" i="8203"/>
  <c r="M1002" i="8203"/>
  <c r="M1008" i="8203"/>
  <c r="M1022" i="8203"/>
  <c r="P319" i="8203"/>
  <c r="N758" i="8203"/>
  <c r="N813" i="8203"/>
  <c r="N845" i="8203"/>
  <c r="M920" i="8203"/>
  <c r="N31" i="8203"/>
  <c r="S31" i="8203"/>
  <c r="M45" i="8203"/>
  <c r="M59" i="8203"/>
  <c r="M178" i="8203"/>
  <c r="N63" i="8203"/>
  <c r="M79" i="8203"/>
  <c r="N103" i="8203"/>
  <c r="N182" i="8203"/>
  <c r="N309" i="8203"/>
  <c r="N535" i="8203"/>
  <c r="N665" i="8203"/>
  <c r="N729" i="8203"/>
  <c r="N67" i="8203"/>
  <c r="M107" i="8203"/>
  <c r="N170" i="8203"/>
  <c r="M273" i="8203"/>
  <c r="M289" i="8203"/>
  <c r="M305" i="8203"/>
  <c r="M321" i="8203"/>
  <c r="M377" i="8203"/>
  <c r="N555" i="8203"/>
  <c r="M741" i="8203"/>
  <c r="M977" i="8203"/>
  <c r="M95" i="8203"/>
  <c r="N557" i="8203"/>
  <c r="P390" i="8203"/>
  <c r="P382" i="8203"/>
  <c r="N375" i="8203"/>
  <c r="P318" i="8203"/>
  <c r="P286" i="8203"/>
  <c r="M148" i="8203"/>
  <c r="M743" i="8203"/>
  <c r="M735" i="8203"/>
  <c r="M727" i="8203"/>
  <c r="M719" i="8203"/>
  <c r="M711" i="8203"/>
  <c r="M703" i="8203"/>
  <c r="M695" i="8203"/>
  <c r="M687" i="8203"/>
  <c r="M679" i="8203"/>
  <c r="M671" i="8203"/>
  <c r="M663" i="8203"/>
  <c r="M655" i="8203"/>
  <c r="M647" i="8203"/>
  <c r="M109" i="8203"/>
  <c r="M101" i="8203"/>
  <c r="M93" i="8203"/>
  <c r="M85" i="8203"/>
  <c r="M77" i="8203"/>
  <c r="M51" i="8203"/>
  <c r="M35" i="8203"/>
  <c r="M188" i="8203"/>
  <c r="M172" i="8203"/>
  <c r="M156" i="8203"/>
  <c r="M75" i="8203"/>
  <c r="M399" i="8203"/>
  <c r="M407" i="8203"/>
  <c r="M415" i="8203"/>
  <c r="M423" i="8203"/>
  <c r="M431" i="8203"/>
  <c r="M439" i="8203"/>
  <c r="M447" i="8203"/>
  <c r="M455" i="8203"/>
  <c r="M463" i="8203"/>
  <c r="M471" i="8203"/>
  <c r="M479" i="8203"/>
  <c r="M487" i="8203"/>
  <c r="M495" i="8203"/>
  <c r="M503" i="8203"/>
  <c r="M511" i="8203"/>
  <c r="M581" i="8203"/>
  <c r="M589" i="8203"/>
  <c r="M597" i="8203"/>
  <c r="M605" i="8203"/>
  <c r="M613" i="8203"/>
  <c r="M621" i="8203"/>
  <c r="M629" i="8203"/>
  <c r="M637" i="8203"/>
  <c r="M327" i="8203"/>
  <c r="M335" i="8203"/>
  <c r="M343" i="8203"/>
  <c r="M351" i="8203"/>
  <c r="M359" i="8203"/>
  <c r="N714" i="8203"/>
  <c r="N690" i="8203"/>
  <c r="N674" i="8203"/>
  <c r="M572" i="8203"/>
  <c r="M564" i="8203"/>
  <c r="P564" i="8203" s="1"/>
  <c r="M556" i="8203"/>
  <c r="M548" i="8203"/>
  <c r="P548" i="8203" s="1"/>
  <c r="M540" i="8203"/>
  <c r="M532" i="8203"/>
  <c r="P532" i="8203" s="1"/>
  <c r="M524" i="8203"/>
  <c r="M195" i="8203"/>
  <c r="M187" i="8203"/>
  <c r="M179" i="8203"/>
  <c r="M171" i="8203"/>
  <c r="N390" i="8203"/>
  <c r="N374" i="8203"/>
  <c r="N318" i="8203"/>
  <c r="P317" i="8203"/>
  <c r="N310" i="8203"/>
  <c r="P285" i="8203"/>
  <c r="N278" i="8203"/>
  <c r="N270" i="8203"/>
  <c r="M64" i="8203"/>
  <c r="M56" i="8203"/>
  <c r="M163" i="8203"/>
  <c r="M155" i="8203"/>
  <c r="M112" i="8203"/>
  <c r="P112" i="8203" s="1"/>
  <c r="M104" i="8203"/>
  <c r="M96" i="8203"/>
  <c r="M88" i="8203"/>
  <c r="M80" i="8203"/>
  <c r="N73" i="8203"/>
  <c r="N86" i="8203"/>
  <c r="N118" i="8203"/>
  <c r="N329" i="8203"/>
  <c r="N337" i="8203"/>
  <c r="N345" i="8203"/>
  <c r="N353" i="8203"/>
  <c r="N357" i="8203"/>
  <c r="N361" i="8203"/>
  <c r="N749" i="8203"/>
  <c r="N753" i="8203"/>
  <c r="N757" i="8203"/>
  <c r="N113" i="8203"/>
  <c r="N129" i="8203"/>
  <c r="P128" i="8203"/>
  <c r="N145" i="8203"/>
  <c r="N161" i="8203"/>
  <c r="N169" i="8203"/>
  <c r="N197" i="8203"/>
  <c r="N201" i="8203"/>
  <c r="N205" i="8203"/>
  <c r="N213" i="8203"/>
  <c r="N221" i="8203"/>
  <c r="N229" i="8203"/>
  <c r="N233" i="8203"/>
  <c r="N237" i="8203"/>
  <c r="N245" i="8203"/>
  <c r="N253" i="8203"/>
  <c r="N322" i="8203"/>
  <c r="N326" i="8203"/>
  <c r="N330" i="8203"/>
  <c r="P329" i="8203"/>
  <c r="N338" i="8203"/>
  <c r="P337" i="8203"/>
  <c r="N346" i="8203"/>
  <c r="P345" i="8203"/>
  <c r="N354" i="8203"/>
  <c r="P353" i="8203"/>
  <c r="N358" i="8203"/>
  <c r="N397" i="8203"/>
  <c r="N401" i="8203"/>
  <c r="N405" i="8203"/>
  <c r="N409" i="8203"/>
  <c r="N413" i="8203"/>
  <c r="P412" i="8203"/>
  <c r="N421" i="8203"/>
  <c r="N429" i="8203"/>
  <c r="N437" i="8203"/>
  <c r="N445" i="8203"/>
  <c r="N453" i="8203"/>
  <c r="N461" i="8203"/>
  <c r="N469" i="8203"/>
  <c r="N477" i="8203"/>
  <c r="N485" i="8203"/>
  <c r="N493" i="8203"/>
  <c r="N501" i="8203"/>
  <c r="N509" i="8203"/>
  <c r="N517" i="8203"/>
  <c r="N584" i="8203"/>
  <c r="N592" i="8203"/>
  <c r="N600" i="8203"/>
  <c r="N608" i="8203"/>
  <c r="N616" i="8203"/>
  <c r="N624" i="8203"/>
  <c r="N632" i="8203"/>
  <c r="N640" i="8203"/>
  <c r="N755" i="8203"/>
  <c r="N763" i="8203"/>
  <c r="N771" i="8203"/>
  <c r="N775" i="8203"/>
  <c r="N779" i="8203"/>
  <c r="N787" i="8203"/>
  <c r="N777" i="8203"/>
  <c r="N861" i="8203"/>
  <c r="N873" i="8203"/>
  <c r="N905" i="8203"/>
  <c r="N941" i="8203"/>
  <c r="P960" i="8203"/>
  <c r="N973" i="8203"/>
  <c r="N998" i="8203"/>
  <c r="N1012" i="8203"/>
  <c r="P759" i="8203"/>
  <c r="N768" i="8203"/>
  <c r="P767" i="8203"/>
  <c r="N784" i="8203"/>
  <c r="N795" i="8203"/>
  <c r="N803" i="8203"/>
  <c r="N811" i="8203"/>
  <c r="N819" i="8203"/>
  <c r="N827" i="8203"/>
  <c r="N835" i="8203"/>
  <c r="N843" i="8203"/>
  <c r="N851" i="8203"/>
  <c r="N859" i="8203"/>
  <c r="N867" i="8203"/>
  <c r="P866" i="8203"/>
  <c r="N871" i="8203"/>
  <c r="N875" i="8203"/>
  <c r="N883" i="8203"/>
  <c r="N887" i="8203"/>
  <c r="N891" i="8203"/>
  <c r="N899" i="8203"/>
  <c r="N903" i="8203"/>
  <c r="N907" i="8203"/>
  <c r="N915" i="8203"/>
  <c r="N923" i="8203"/>
  <c r="N931" i="8203"/>
  <c r="N939" i="8203"/>
  <c r="N947" i="8203"/>
  <c r="N955" i="8203"/>
  <c r="N963" i="8203"/>
  <c r="N971" i="8203"/>
  <c r="N981" i="8203"/>
  <c r="N989" i="8203"/>
  <c r="N997" i="8203"/>
  <c r="N1007" i="8203"/>
  <c r="N1015" i="8203"/>
  <c r="N1025" i="8203"/>
  <c r="N877" i="8203"/>
  <c r="N881" i="8203"/>
  <c r="N893" i="8203"/>
  <c r="P892" i="8203"/>
  <c r="N921" i="8203"/>
  <c r="N945" i="8203"/>
  <c r="N949" i="8203"/>
  <c r="N953" i="8203"/>
  <c r="N983" i="8203"/>
  <c r="N987" i="8203"/>
  <c r="N991" i="8203"/>
  <c r="N1013" i="8203"/>
  <c r="P1012" i="8203"/>
  <c r="N1031" i="8203"/>
  <c r="B33" i="240"/>
  <c r="M80" i="240"/>
  <c r="N30" i="117"/>
  <c r="N81" i="117"/>
  <c r="N29" i="117"/>
  <c r="O29" i="117" s="1"/>
  <c r="N79" i="117"/>
  <c r="N80" i="117"/>
  <c r="N22" i="117"/>
  <c r="B84" i="117"/>
  <c r="D84" i="117" s="1"/>
  <c r="B33" i="117"/>
  <c r="D33" i="117" s="1"/>
  <c r="M61" i="114"/>
  <c r="M31" i="114"/>
  <c r="M41" i="114"/>
  <c r="M49" i="114"/>
  <c r="M57" i="114"/>
  <c r="M35" i="114"/>
  <c r="M43" i="114"/>
  <c r="M51" i="114"/>
  <c r="M59" i="114"/>
  <c r="M70" i="114"/>
  <c r="M78" i="114"/>
  <c r="M86" i="114"/>
  <c r="M93" i="114"/>
  <c r="M101" i="114"/>
  <c r="M105" i="114"/>
  <c r="M109" i="114"/>
  <c r="M113" i="114"/>
  <c r="M117" i="114"/>
  <c r="M121" i="114"/>
  <c r="M125" i="114"/>
  <c r="M66" i="114"/>
  <c r="M83" i="114"/>
  <c r="M98" i="114"/>
  <c r="M132" i="114"/>
  <c r="M136" i="114"/>
  <c r="M140" i="114"/>
  <c r="M144" i="114"/>
  <c r="M148" i="114"/>
  <c r="M152" i="114"/>
  <c r="M156" i="114"/>
  <c r="M160" i="114"/>
  <c r="M164" i="114"/>
  <c r="M168" i="114"/>
  <c r="M172" i="114"/>
  <c r="M176" i="114"/>
  <c r="M180" i="114"/>
  <c r="M184" i="114"/>
  <c r="M192" i="114"/>
  <c r="M200" i="114"/>
  <c r="M207" i="114"/>
  <c r="M211" i="114"/>
  <c r="M215" i="114"/>
  <c r="M219" i="114"/>
  <c r="M223" i="114"/>
  <c r="M227" i="114"/>
  <c r="M231" i="114"/>
  <c r="M235" i="114"/>
  <c r="M239" i="114"/>
  <c r="M96" i="114"/>
  <c r="M100" i="114"/>
  <c r="M199" i="114"/>
  <c r="M308" i="114"/>
  <c r="M316" i="114"/>
  <c r="M193" i="114"/>
  <c r="P192" i="114" s="1"/>
  <c r="M244" i="114"/>
  <c r="M252" i="114"/>
  <c r="M260" i="114"/>
  <c r="M268" i="114"/>
  <c r="M276" i="114"/>
  <c r="M284" i="114"/>
  <c r="M292" i="114"/>
  <c r="M300" i="114"/>
  <c r="M315" i="114"/>
  <c r="M327" i="114"/>
  <c r="M205" i="114"/>
  <c r="M247" i="114"/>
  <c r="M255" i="114"/>
  <c r="M263" i="114"/>
  <c r="M271" i="114"/>
  <c r="M279" i="114"/>
  <c r="M287" i="114"/>
  <c r="M294" i="114"/>
  <c r="M302" i="114"/>
  <c r="M317" i="114"/>
  <c r="M326" i="114"/>
  <c r="M334" i="114"/>
  <c r="M342" i="114"/>
  <c r="M348" i="114"/>
  <c r="M352" i="114"/>
  <c r="M356" i="114"/>
  <c r="M341" i="114"/>
  <c r="M360" i="114"/>
  <c r="M364" i="114"/>
  <c r="M368" i="114"/>
  <c r="M372" i="114"/>
  <c r="M63" i="114"/>
  <c r="M34" i="114"/>
  <c r="M42" i="114"/>
  <c r="M50" i="114"/>
  <c r="M58" i="114"/>
  <c r="M36" i="114"/>
  <c r="M44" i="114"/>
  <c r="M52" i="114"/>
  <c r="M60" i="114"/>
  <c r="M72" i="114"/>
  <c r="M80" i="114"/>
  <c r="M88" i="114"/>
  <c r="M95" i="114"/>
  <c r="M102" i="114"/>
  <c r="M106" i="114"/>
  <c r="M110" i="114"/>
  <c r="M114" i="114"/>
  <c r="M118" i="114"/>
  <c r="M122" i="114"/>
  <c r="M126" i="114"/>
  <c r="M71" i="114"/>
  <c r="P70" i="114" s="1"/>
  <c r="M87" i="114"/>
  <c r="M129" i="114"/>
  <c r="M133" i="114"/>
  <c r="M137" i="114"/>
  <c r="M141" i="114"/>
  <c r="M145" i="114"/>
  <c r="M149" i="114"/>
  <c r="M153" i="114"/>
  <c r="M157" i="114"/>
  <c r="M161" i="114"/>
  <c r="M165" i="114"/>
  <c r="M169" i="114"/>
  <c r="M173" i="114"/>
  <c r="M177" i="114"/>
  <c r="M181" i="114"/>
  <c r="M186" i="114"/>
  <c r="M194" i="114"/>
  <c r="M202" i="114"/>
  <c r="M208" i="114"/>
  <c r="M212" i="114"/>
  <c r="M216" i="114"/>
  <c r="M220" i="114"/>
  <c r="M224" i="114"/>
  <c r="M228" i="114"/>
  <c r="M232" i="114"/>
  <c r="M236" i="114"/>
  <c r="M69" i="114"/>
  <c r="M73" i="114"/>
  <c r="M187" i="114"/>
  <c r="M203" i="114"/>
  <c r="P202" i="114" s="1"/>
  <c r="M310" i="114"/>
  <c r="M318" i="114"/>
  <c r="P317" i="114" s="1"/>
  <c r="M201" i="114"/>
  <c r="P200" i="114" s="1"/>
  <c r="M245" i="114"/>
  <c r="M253" i="114"/>
  <c r="M261" i="114"/>
  <c r="M269" i="114"/>
  <c r="M277" i="114"/>
  <c r="M285" i="114"/>
  <c r="M295" i="114"/>
  <c r="P294" i="114" s="1"/>
  <c r="M303" i="114"/>
  <c r="P302" i="114" s="1"/>
  <c r="M319" i="114"/>
  <c r="P318" i="114" s="1"/>
  <c r="M329" i="114"/>
  <c r="M242" i="114"/>
  <c r="M250" i="114"/>
  <c r="M258" i="114"/>
  <c r="M266" i="114"/>
  <c r="M274" i="114"/>
  <c r="M282" i="114"/>
  <c r="M289" i="114"/>
  <c r="M297" i="114"/>
  <c r="M305" i="114"/>
  <c r="M321" i="114"/>
  <c r="M328" i="114"/>
  <c r="P327" i="114" s="1"/>
  <c r="M336" i="114"/>
  <c r="M344" i="114"/>
  <c r="M349" i="114"/>
  <c r="M353" i="114"/>
  <c r="M357" i="114"/>
  <c r="M345" i="114"/>
  <c r="M361" i="114"/>
  <c r="M365" i="114"/>
  <c r="M369" i="114"/>
  <c r="M373" i="114"/>
  <c r="M377" i="114"/>
  <c r="M381" i="114"/>
  <c r="M385" i="114"/>
  <c r="M389" i="114"/>
  <c r="M335" i="114"/>
  <c r="M376" i="114"/>
  <c r="M380" i="114"/>
  <c r="M384" i="114"/>
  <c r="M388" i="114"/>
  <c r="M331" i="114"/>
  <c r="M65" i="114"/>
  <c r="M37" i="114"/>
  <c r="M45" i="114"/>
  <c r="M53" i="114"/>
  <c r="M62" i="114"/>
  <c r="P61" i="114" s="1"/>
  <c r="M39" i="114"/>
  <c r="M47" i="114"/>
  <c r="M55" i="114"/>
  <c r="M64" i="114"/>
  <c r="M74" i="114"/>
  <c r="P73" i="114" s="1"/>
  <c r="M82" i="114"/>
  <c r="M90" i="114"/>
  <c r="M97" i="114"/>
  <c r="P96" i="114" s="1"/>
  <c r="M103" i="114"/>
  <c r="M107" i="114"/>
  <c r="M111" i="114"/>
  <c r="M115" i="114"/>
  <c r="M119" i="114"/>
  <c r="M123" i="114"/>
  <c r="M127" i="114"/>
  <c r="M75" i="114"/>
  <c r="M91" i="114"/>
  <c r="P90" i="114" s="1"/>
  <c r="M130" i="114"/>
  <c r="M134" i="114"/>
  <c r="M138" i="114"/>
  <c r="M142" i="114"/>
  <c r="M146" i="114"/>
  <c r="M150" i="114"/>
  <c r="M154" i="114"/>
  <c r="M158" i="114"/>
  <c r="M162" i="114"/>
  <c r="M166" i="114"/>
  <c r="M170" i="114"/>
  <c r="M174" i="114"/>
  <c r="M178" i="114"/>
  <c r="M182" i="114"/>
  <c r="M188" i="114"/>
  <c r="P187" i="114" s="1"/>
  <c r="M196" i="114"/>
  <c r="M204" i="114"/>
  <c r="M209" i="114"/>
  <c r="M213" i="114"/>
  <c r="M217" i="114"/>
  <c r="M221" i="114"/>
  <c r="M225" i="114"/>
  <c r="M229" i="114"/>
  <c r="M233" i="114"/>
  <c r="M237" i="114"/>
  <c r="M77" i="114"/>
  <c r="M81" i="114"/>
  <c r="M191" i="114"/>
  <c r="M304" i="114"/>
  <c r="P303" i="114" s="1"/>
  <c r="M312" i="114"/>
  <c r="M320" i="114"/>
  <c r="M240" i="114"/>
  <c r="P239" i="114" s="1"/>
  <c r="M248" i="114"/>
  <c r="M256" i="114"/>
  <c r="M264" i="114"/>
  <c r="M272" i="114"/>
  <c r="M280" i="114"/>
  <c r="M288" i="114"/>
  <c r="M296" i="114"/>
  <c r="M307" i="114"/>
  <c r="M323" i="114"/>
  <c r="M189" i="114"/>
  <c r="M243" i="114"/>
  <c r="M251" i="114"/>
  <c r="M259" i="114"/>
  <c r="M267" i="114"/>
  <c r="M275" i="114"/>
  <c r="M283" i="114"/>
  <c r="M290" i="114"/>
  <c r="M298" i="114"/>
  <c r="M309" i="114"/>
  <c r="M322" i="114"/>
  <c r="M330" i="114"/>
  <c r="P329" i="114" s="1"/>
  <c r="M338" i="114"/>
  <c r="M346" i="114"/>
  <c r="M350" i="114"/>
  <c r="M354" i="114"/>
  <c r="M333" i="114"/>
  <c r="M358" i="114"/>
  <c r="P357" i="114" s="1"/>
  <c r="M362" i="114"/>
  <c r="M366" i="114"/>
  <c r="M370" i="114"/>
  <c r="M374" i="114"/>
  <c r="M67" i="114"/>
  <c r="M38" i="114"/>
  <c r="P37" i="114" s="1"/>
  <c r="M46" i="114"/>
  <c r="M54" i="114"/>
  <c r="P53" i="114" s="1"/>
  <c r="M33" i="114"/>
  <c r="M40" i="114"/>
  <c r="P39" i="114" s="1"/>
  <c r="M48" i="114"/>
  <c r="M56" i="114"/>
  <c r="P55" i="114" s="1"/>
  <c r="M68" i="114"/>
  <c r="P67" i="114" s="1"/>
  <c r="M76" i="114"/>
  <c r="M84" i="114"/>
  <c r="M92" i="114"/>
  <c r="P91" i="114" s="1"/>
  <c r="M99" i="114"/>
  <c r="M104" i="114"/>
  <c r="P103" i="114" s="1"/>
  <c r="M108" i="114"/>
  <c r="M112" i="114"/>
  <c r="P111" i="114" s="1"/>
  <c r="M116" i="114"/>
  <c r="M120" i="114"/>
  <c r="P119" i="114" s="1"/>
  <c r="M124" i="114"/>
  <c r="M128" i="114"/>
  <c r="P127" i="114" s="1"/>
  <c r="M79" i="114"/>
  <c r="M94" i="114"/>
  <c r="M131" i="114"/>
  <c r="M135" i="114"/>
  <c r="P134" i="114" s="1"/>
  <c r="M139" i="114"/>
  <c r="M143" i="114"/>
  <c r="P142" i="114" s="1"/>
  <c r="M147" i="114"/>
  <c r="M151" i="114"/>
  <c r="P150" i="114" s="1"/>
  <c r="M155" i="114"/>
  <c r="M159" i="114"/>
  <c r="P158" i="114" s="1"/>
  <c r="M163" i="114"/>
  <c r="M167" i="114"/>
  <c r="P166" i="114" s="1"/>
  <c r="M171" i="114"/>
  <c r="M175" i="114"/>
  <c r="P174" i="114" s="1"/>
  <c r="M179" i="114"/>
  <c r="M183" i="114"/>
  <c r="P182" i="114" s="1"/>
  <c r="M190" i="114"/>
  <c r="M198" i="114"/>
  <c r="M206" i="114"/>
  <c r="M210" i="114"/>
  <c r="P209" i="114" s="1"/>
  <c r="M214" i="114"/>
  <c r="M218" i="114"/>
  <c r="P217" i="114" s="1"/>
  <c r="M222" i="114"/>
  <c r="M226" i="114"/>
  <c r="P225" i="114" s="1"/>
  <c r="M230" i="114"/>
  <c r="M234" i="114"/>
  <c r="P233" i="114" s="1"/>
  <c r="M238" i="114"/>
  <c r="M85" i="114"/>
  <c r="M89" i="114"/>
  <c r="M195" i="114"/>
  <c r="M306" i="114"/>
  <c r="M314" i="114"/>
  <c r="M185" i="114"/>
  <c r="M241" i="114"/>
  <c r="P240" i="114" s="1"/>
  <c r="M249" i="114"/>
  <c r="M257" i="114"/>
  <c r="P256" i="114" s="1"/>
  <c r="M265" i="114"/>
  <c r="M273" i="114"/>
  <c r="P272" i="114" s="1"/>
  <c r="M281" i="114"/>
  <c r="M291" i="114"/>
  <c r="M299" i="114"/>
  <c r="M311" i="114"/>
  <c r="M325" i="114"/>
  <c r="M197" i="114"/>
  <c r="P196" i="114" s="1"/>
  <c r="M246" i="114"/>
  <c r="M254" i="114"/>
  <c r="M262" i="114"/>
  <c r="M270" i="114"/>
  <c r="M278" i="114"/>
  <c r="M286" i="114"/>
  <c r="M293" i="114"/>
  <c r="M301" i="114"/>
  <c r="P300" i="114" s="1"/>
  <c r="M313" i="114"/>
  <c r="M324" i="114"/>
  <c r="M332" i="114"/>
  <c r="M340" i="114"/>
  <c r="M347" i="114"/>
  <c r="M351" i="114"/>
  <c r="P350" i="114" s="1"/>
  <c r="M355" i="114"/>
  <c r="M337" i="114"/>
  <c r="M359" i="114"/>
  <c r="M363" i="114"/>
  <c r="P362" i="114" s="1"/>
  <c r="M367" i="114"/>
  <c r="M371" i="114"/>
  <c r="P370" i="114" s="1"/>
  <c r="M375" i="114"/>
  <c r="M379" i="114"/>
  <c r="M383" i="114"/>
  <c r="M387" i="114"/>
  <c r="M343" i="114"/>
  <c r="M378" i="114"/>
  <c r="M382" i="114"/>
  <c r="M386" i="114"/>
  <c r="M390" i="114"/>
  <c r="M339" i="114"/>
  <c r="B32" i="107"/>
  <c r="P374" i="114" l="1"/>
  <c r="P366" i="114"/>
  <c r="P358" i="114"/>
  <c r="P354" i="114"/>
  <c r="P346" i="114"/>
  <c r="P292" i="114"/>
  <c r="P280" i="114"/>
  <c r="P264" i="114"/>
  <c r="P248" i="114"/>
  <c r="P184" i="114"/>
  <c r="P88" i="114"/>
  <c r="P237" i="114"/>
  <c r="P229" i="114"/>
  <c r="P221" i="114"/>
  <c r="P213" i="114"/>
  <c r="P205" i="114"/>
  <c r="P178" i="114"/>
  <c r="P170" i="114"/>
  <c r="P162" i="114"/>
  <c r="P154" i="114"/>
  <c r="P146" i="114"/>
  <c r="P138" i="114"/>
  <c r="P130" i="114"/>
  <c r="P78" i="114"/>
  <c r="P123" i="114"/>
  <c r="P115" i="114"/>
  <c r="P107" i="114"/>
  <c r="P98" i="114"/>
  <c r="P47" i="114"/>
  <c r="P45" i="114"/>
  <c r="P66" i="114"/>
  <c r="P22" i="114"/>
  <c r="C22" i="120" s="1"/>
  <c r="P996" i="8203"/>
  <c r="Q587" i="8203"/>
  <c r="Q504" i="8203"/>
  <c r="P1018" i="8203"/>
  <c r="P992" i="8203"/>
  <c r="P984" i="8203"/>
  <c r="P950" i="8203"/>
  <c r="P783" i="8203"/>
  <c r="P775" i="8203"/>
  <c r="P599" i="8203"/>
  <c r="N342" i="8203"/>
  <c r="P722" i="8203"/>
  <c r="P732" i="8203"/>
  <c r="P716" i="8203"/>
  <c r="P684" i="8203"/>
  <c r="P668" i="8203"/>
  <c r="P256" i="8203"/>
  <c r="P240" i="8203"/>
  <c r="P224" i="8203"/>
  <c r="P309" i="8203"/>
  <c r="P72" i="8203"/>
  <c r="P1000" i="8203"/>
  <c r="P910" i="8203"/>
  <c r="P208" i="8203"/>
  <c r="P144" i="8203"/>
  <c r="P48" i="8203"/>
  <c r="P89" i="8203"/>
  <c r="P904" i="8203"/>
  <c r="P771" i="8203"/>
  <c r="N772" i="8203"/>
  <c r="P749" i="8203"/>
  <c r="N750" i="8203"/>
  <c r="Q750" i="8203" s="1"/>
  <c r="N368" i="8203"/>
  <c r="Q368" i="8203" s="1"/>
  <c r="P367" i="8203"/>
  <c r="P99" i="8203"/>
  <c r="N100" i="8203"/>
  <c r="N303" i="8203"/>
  <c r="Q302" i="8203" s="1"/>
  <c r="P302" i="8203"/>
  <c r="N271" i="8203"/>
  <c r="Q270" i="8203" s="1"/>
  <c r="P270" i="8203"/>
  <c r="P102" i="8203"/>
  <c r="N102" i="8203"/>
  <c r="N362" i="8203"/>
  <c r="Q361" i="8203" s="1"/>
  <c r="P361" i="8203"/>
  <c r="N365" i="8203"/>
  <c r="P365" i="8203"/>
  <c r="P658" i="8203"/>
  <c r="N658" i="8203"/>
  <c r="P49" i="8203"/>
  <c r="N49" i="8203"/>
  <c r="Q48" i="8203" s="1"/>
  <c r="P88" i="8203"/>
  <c r="P104" i="8203"/>
  <c r="P511" i="8203"/>
  <c r="P495" i="8203"/>
  <c r="P479" i="8203"/>
  <c r="P463" i="8203"/>
  <c r="P447" i="8203"/>
  <c r="P431" i="8203"/>
  <c r="P415" i="8203"/>
  <c r="P399" i="8203"/>
  <c r="P1022" i="8203"/>
  <c r="P1002" i="8203"/>
  <c r="P972" i="8203"/>
  <c r="P872" i="8203"/>
  <c r="P860" i="8203"/>
  <c r="P852" i="8203"/>
  <c r="P844" i="8203"/>
  <c r="P836" i="8203"/>
  <c r="P828" i="8203"/>
  <c r="P820" i="8203"/>
  <c r="P812" i="8203"/>
  <c r="P804" i="8203"/>
  <c r="P796" i="8203"/>
  <c r="P566" i="8203"/>
  <c r="P518" i="8203"/>
  <c r="P246" i="8203"/>
  <c r="P230" i="8203"/>
  <c r="P214" i="8203"/>
  <c r="P198" i="8203"/>
  <c r="P181" i="8203"/>
  <c r="P160" i="8203"/>
  <c r="P737" i="8203"/>
  <c r="P705" i="8203"/>
  <c r="P990" i="8203"/>
  <c r="P982" i="8203"/>
  <c r="P952" i="8203"/>
  <c r="P944" i="8203"/>
  <c r="P700" i="8203"/>
  <c r="P988" i="8203"/>
  <c r="P938" i="8203"/>
  <c r="P930" i="8203"/>
  <c r="P882" i="8203"/>
  <c r="P858" i="8203"/>
  <c r="P850" i="8203"/>
  <c r="P834" i="8203"/>
  <c r="P818" i="8203"/>
  <c r="P802" i="8203"/>
  <c r="P794" i="8203"/>
  <c r="P754" i="8203"/>
  <c r="P404" i="8203"/>
  <c r="P364" i="8203"/>
  <c r="P244" i="8203"/>
  <c r="P228" i="8203"/>
  <c r="P959" i="8203"/>
  <c r="P374" i="8203"/>
  <c r="N204" i="8203"/>
  <c r="Q204" i="8203" s="1"/>
  <c r="P308" i="8203"/>
  <c r="P292" i="8203"/>
  <c r="P32" i="114"/>
  <c r="P30" i="114"/>
  <c r="P212" i="8203"/>
  <c r="P1028" i="8203"/>
  <c r="P997" i="8203"/>
  <c r="Q619" i="8203"/>
  <c r="P986" i="8203"/>
  <c r="P948" i="8203"/>
  <c r="P974" i="8203"/>
  <c r="P942" i="8203"/>
  <c r="P918" i="8203"/>
  <c r="P902" i="8203"/>
  <c r="P886" i="8203"/>
  <c r="P862" i="8203"/>
  <c r="P854" i="8203"/>
  <c r="P846" i="8203"/>
  <c r="P838" i="8203"/>
  <c r="P830" i="8203"/>
  <c r="P822" i="8203"/>
  <c r="P814" i="8203"/>
  <c r="P806" i="8203"/>
  <c r="P798" i="8203"/>
  <c r="Q472" i="8203"/>
  <c r="P994" i="8203"/>
  <c r="N1019" i="8203"/>
  <c r="Q1019" i="8203" s="1"/>
  <c r="P842" i="8203"/>
  <c r="P826" i="8203"/>
  <c r="P810" i="8203"/>
  <c r="P476" i="8203"/>
  <c r="N350" i="8203"/>
  <c r="N334" i="8203"/>
  <c r="Q333" i="8203" s="1"/>
  <c r="P125" i="8203"/>
  <c r="P37" i="8203"/>
  <c r="P261" i="8203"/>
  <c r="N294" i="8203"/>
  <c r="Q293" i="8203" s="1"/>
  <c r="P697" i="8203"/>
  <c r="P77" i="8203"/>
  <c r="P93" i="8203"/>
  <c r="P109" i="8203"/>
  <c r="P62" i="8203"/>
  <c r="P167" i="8203"/>
  <c r="P22" i="240"/>
  <c r="N930" i="8203"/>
  <c r="Q930" i="8203" s="1"/>
  <c r="J24" i="8203"/>
  <c r="K24" i="8203" s="1"/>
  <c r="M24" i="8203" s="1"/>
  <c r="F25" i="8203"/>
  <c r="J24" i="240"/>
  <c r="K24" i="240" s="1"/>
  <c r="G24" i="240"/>
  <c r="J30" i="107"/>
  <c r="K30" i="107" s="1"/>
  <c r="M30" i="107" s="1"/>
  <c r="N30" i="107" s="1"/>
  <c r="G82" i="117"/>
  <c r="J24" i="114"/>
  <c r="K24" i="114" s="1"/>
  <c r="G24" i="114"/>
  <c r="K31" i="117"/>
  <c r="L31" i="117" s="1"/>
  <c r="N31" i="117" s="1"/>
  <c r="Q30" i="117" s="1"/>
  <c r="P1011" i="8203"/>
  <c r="P776" i="8203"/>
  <c r="P891" i="8203"/>
  <c r="P784" i="8203"/>
  <c r="P768" i="8203"/>
  <c r="P927" i="8203"/>
  <c r="Q635" i="8203"/>
  <c r="Q611" i="8203"/>
  <c r="Q603" i="8203"/>
  <c r="Q579" i="8203"/>
  <c r="P248" i="8203"/>
  <c r="P232" i="8203"/>
  <c r="P216" i="8203"/>
  <c r="P200" i="8203"/>
  <c r="P168" i="8203"/>
  <c r="P136" i="8203"/>
  <c r="P120" i="8203"/>
  <c r="P752" i="8203"/>
  <c r="P141" i="8203"/>
  <c r="P673" i="8203"/>
  <c r="P987" i="8203"/>
  <c r="N988" i="8203"/>
  <c r="Q988" i="8203" s="1"/>
  <c r="N858" i="8203"/>
  <c r="Q858" i="8203" s="1"/>
  <c r="P857" i="8203"/>
  <c r="N794" i="8203"/>
  <c r="Q794" i="8203" s="1"/>
  <c r="P793" i="8203"/>
  <c r="N492" i="8203"/>
  <c r="Q492" i="8203" s="1"/>
  <c r="P492" i="8203"/>
  <c r="N460" i="8203"/>
  <c r="Q460" i="8203" s="1"/>
  <c r="P460" i="8203"/>
  <c r="P436" i="8203"/>
  <c r="N436" i="8203"/>
  <c r="N428" i="8203"/>
  <c r="Q428" i="8203" s="1"/>
  <c r="P428" i="8203"/>
  <c r="N396" i="8203"/>
  <c r="Q396" i="8203" s="1"/>
  <c r="P396" i="8203"/>
  <c r="P235" i="8203"/>
  <c r="N236" i="8203"/>
  <c r="Q235" i="8203" s="1"/>
  <c r="N615" i="8203"/>
  <c r="Q615" i="8203" s="1"/>
  <c r="P615" i="8203"/>
  <c r="N583" i="8203"/>
  <c r="Q583" i="8203" s="1"/>
  <c r="P583" i="8203"/>
  <c r="P760" i="8203"/>
  <c r="P153" i="8203"/>
  <c r="P152" i="8203"/>
  <c r="N295" i="8203"/>
  <c r="P294" i="8203"/>
  <c r="N263" i="8203"/>
  <c r="P262" i="8203"/>
  <c r="P366" i="8203"/>
  <c r="N366" i="8203"/>
  <c r="Q366" i="8203" s="1"/>
  <c r="N314" i="8203"/>
  <c r="Q313" i="8203" s="1"/>
  <c r="P313" i="8203"/>
  <c r="N381" i="8203"/>
  <c r="Q380" i="8203" s="1"/>
  <c r="P381" i="8203"/>
  <c r="P631" i="8203"/>
  <c r="P508" i="8203"/>
  <c r="P444" i="8203"/>
  <c r="P641" i="8203"/>
  <c r="N666" i="8203"/>
  <c r="Q665" i="8203" s="1"/>
  <c r="N730" i="8203"/>
  <c r="Q729" i="8203" s="1"/>
  <c r="P998" i="8203"/>
  <c r="P825" i="8203"/>
  <c r="N404" i="8203"/>
  <c r="Q404" i="8203" s="1"/>
  <c r="N364" i="8203"/>
  <c r="Q500" i="8203"/>
  <c r="Q468" i="8203"/>
  <c r="Q436" i="8203"/>
  <c r="P936" i="8203"/>
  <c r="P916" i="8203"/>
  <c r="P900" i="8203"/>
  <c r="P550" i="8203"/>
  <c r="P68" i="8203"/>
  <c r="P310" i="8203"/>
  <c r="P278" i="8203"/>
  <c r="Q456" i="8203"/>
  <c r="P895" i="8203"/>
  <c r="Q1014" i="8203"/>
  <c r="P1014" i="8203"/>
  <c r="P914" i="8203"/>
  <c r="Q842" i="8203"/>
  <c r="Q826" i="8203"/>
  <c r="Q810" i="8203"/>
  <c r="Q758" i="8203"/>
  <c r="P639" i="8203"/>
  <c r="P623" i="8203"/>
  <c r="P607" i="8203"/>
  <c r="P591" i="8203"/>
  <c r="P516" i="8203"/>
  <c r="Q508" i="8203"/>
  <c r="P500" i="8203"/>
  <c r="P484" i="8203"/>
  <c r="Q476" i="8203"/>
  <c r="P468" i="8203"/>
  <c r="P452" i="8203"/>
  <c r="Q444" i="8203"/>
  <c r="P420" i="8203"/>
  <c r="Q412" i="8203"/>
  <c r="P252" i="8203"/>
  <c r="P236" i="8203"/>
  <c r="P220" i="8203"/>
  <c r="P204" i="8203"/>
  <c r="P133" i="8203"/>
  <c r="P117" i="8203"/>
  <c r="N642" i="8203"/>
  <c r="Q642" i="8203" s="1"/>
  <c r="P276" i="8203"/>
  <c r="P98" i="8203"/>
  <c r="N950" i="8203"/>
  <c r="Q950" i="8203" s="1"/>
  <c r="P901" i="8203"/>
  <c r="P841" i="8203"/>
  <c r="P809" i="8203"/>
  <c r="N252" i="8203"/>
  <c r="Q252" i="8203" s="1"/>
  <c r="N220" i="8203"/>
  <c r="Q220" i="8203" s="1"/>
  <c r="P395" i="8203"/>
  <c r="P164" i="8203"/>
  <c r="P52" i="8203"/>
  <c r="P1016" i="8203"/>
  <c r="N1017" i="8203"/>
  <c r="Q1016" i="8203" s="1"/>
  <c r="N929" i="8203"/>
  <c r="Q928" i="8203" s="1"/>
  <c r="P928" i="8203"/>
  <c r="N996" i="8203"/>
  <c r="Q996" i="8203" s="1"/>
  <c r="P995" i="8203"/>
  <c r="N966" i="8203"/>
  <c r="Q966" i="8203" s="1"/>
  <c r="P965" i="8203"/>
  <c r="N938" i="8203"/>
  <c r="Q938" i="8203" s="1"/>
  <c r="P937" i="8203"/>
  <c r="P881" i="8203"/>
  <c r="N882" i="8203"/>
  <c r="Q881" i="8203" s="1"/>
  <c r="P849" i="8203"/>
  <c r="N850" i="8203"/>
  <c r="Q849" i="8203" s="1"/>
  <c r="P833" i="8203"/>
  <c r="N834" i="8203"/>
  <c r="Q833" i="8203" s="1"/>
  <c r="P817" i="8203"/>
  <c r="N818" i="8203"/>
  <c r="Q817" i="8203" s="1"/>
  <c r="P801" i="8203"/>
  <c r="N802" i="8203"/>
  <c r="Q801" i="8203" s="1"/>
  <c r="P911" i="8203"/>
  <c r="N912" i="8203"/>
  <c r="Q911" i="8203" s="1"/>
  <c r="N765" i="8203"/>
  <c r="P764" i="8203"/>
  <c r="P753" i="8203"/>
  <c r="N754" i="8203"/>
  <c r="Q753" i="8203" s="1"/>
  <c r="P259" i="8203"/>
  <c r="N260" i="8203"/>
  <c r="Q260" i="8203" s="1"/>
  <c r="P243" i="8203"/>
  <c r="N244" i="8203"/>
  <c r="Q244" i="8203" s="1"/>
  <c r="P227" i="8203"/>
  <c r="N228" i="8203"/>
  <c r="Q228" i="8203" s="1"/>
  <c r="P211" i="8203"/>
  <c r="N212" i="8203"/>
  <c r="Q212" i="8203" s="1"/>
  <c r="P149" i="8203"/>
  <c r="P260" i="8203"/>
  <c r="P380" i="8203"/>
  <c r="P107" i="8203"/>
  <c r="P183" i="8203"/>
  <c r="P267" i="8203"/>
  <c r="P387" i="8203"/>
  <c r="P301" i="8203"/>
  <c r="P744" i="8203"/>
  <c r="P696" i="8203"/>
  <c r="P648" i="8203"/>
  <c r="P456" i="8203"/>
  <c r="P611" i="8203"/>
  <c r="P649" i="8203"/>
  <c r="P682" i="8203"/>
  <c r="P955" i="8203"/>
  <c r="P46" i="8203"/>
  <c r="P165" i="8203"/>
  <c r="P169" i="8203"/>
  <c r="P369" i="8203"/>
  <c r="Q488" i="8203"/>
  <c r="P896" i="8203"/>
  <c r="N897" i="8203"/>
  <c r="Q896" i="8203" s="1"/>
  <c r="P991" i="8203"/>
  <c r="N992" i="8203"/>
  <c r="Q991" i="8203" s="1"/>
  <c r="P983" i="8203"/>
  <c r="N984" i="8203"/>
  <c r="Q984" i="8203" s="1"/>
  <c r="P953" i="8203"/>
  <c r="N954" i="8203"/>
  <c r="Q954" i="8203" s="1"/>
  <c r="P945" i="8203"/>
  <c r="N946" i="8203"/>
  <c r="Q946" i="8203" s="1"/>
  <c r="P921" i="8203"/>
  <c r="N922" i="8203"/>
  <c r="Q922" i="8203" s="1"/>
  <c r="P853" i="8203"/>
  <c r="N854" i="8203"/>
  <c r="Q854" i="8203" s="1"/>
  <c r="P845" i="8203"/>
  <c r="N846" i="8203"/>
  <c r="Q846" i="8203" s="1"/>
  <c r="P837" i="8203"/>
  <c r="N838" i="8203"/>
  <c r="Q837" i="8203" s="1"/>
  <c r="P829" i="8203"/>
  <c r="N830" i="8203"/>
  <c r="Q829" i="8203" s="1"/>
  <c r="P821" i="8203"/>
  <c r="N822" i="8203"/>
  <c r="Q822" i="8203" s="1"/>
  <c r="P813" i="8203"/>
  <c r="N814" i="8203"/>
  <c r="Q814" i="8203" s="1"/>
  <c r="P805" i="8203"/>
  <c r="N806" i="8203"/>
  <c r="Q805" i="8203" s="1"/>
  <c r="P797" i="8203"/>
  <c r="N798" i="8203"/>
  <c r="Q798" i="8203" s="1"/>
  <c r="P787" i="8203"/>
  <c r="N788" i="8203"/>
  <c r="Q788" i="8203" s="1"/>
  <c r="P1025" i="8203"/>
  <c r="N1026" i="8203"/>
  <c r="Q1026" i="8203" s="1"/>
  <c r="N392" i="8203"/>
  <c r="Q391" i="8203" s="1"/>
  <c r="P391" i="8203"/>
  <c r="N384" i="8203"/>
  <c r="Q384" i="8203" s="1"/>
  <c r="P384" i="8203"/>
  <c r="N376" i="8203"/>
  <c r="Q375" i="8203" s="1"/>
  <c r="P375" i="8203"/>
  <c r="N304" i="8203"/>
  <c r="P303" i="8203"/>
  <c r="N264" i="8203"/>
  <c r="Q264" i="8203" s="1"/>
  <c r="P264" i="8203"/>
  <c r="P73" i="8203"/>
  <c r="N74" i="8203"/>
  <c r="Q73" i="8203" s="1"/>
  <c r="N122" i="8203"/>
  <c r="Q121" i="8203" s="1"/>
  <c r="P121" i="8203"/>
  <c r="P746" i="8203"/>
  <c r="P745" i="8203"/>
  <c r="N675" i="8203"/>
  <c r="P674" i="8203"/>
  <c r="P1026" i="8203"/>
  <c r="Q1028" i="8203"/>
  <c r="Q1000" i="8203"/>
  <c r="Q992" i="8203"/>
  <c r="P954" i="8203"/>
  <c r="P946" i="8203"/>
  <c r="P934" i="8203"/>
  <c r="Q914" i="8203"/>
  <c r="Q910" i="8203"/>
  <c r="P898" i="8203"/>
  <c r="Q882" i="8203"/>
  <c r="Q866" i="8203"/>
  <c r="Q850" i="8203"/>
  <c r="Q838" i="8203"/>
  <c r="Q834" i="8203"/>
  <c r="Q830" i="8203"/>
  <c r="Q818" i="8203"/>
  <c r="Q806" i="8203"/>
  <c r="P758" i="8203"/>
  <c r="P750" i="8203"/>
  <c r="P635" i="8203"/>
  <c r="P627" i="8203"/>
  <c r="P619" i="8203"/>
  <c r="P603" i="8203"/>
  <c r="P595" i="8203"/>
  <c r="P587" i="8203"/>
  <c r="P579" i="8203"/>
  <c r="P512" i="8203"/>
  <c r="P504" i="8203"/>
  <c r="P496" i="8203"/>
  <c r="P488" i="8203"/>
  <c r="P480" i="8203"/>
  <c r="P472" i="8203"/>
  <c r="P464" i="8203"/>
  <c r="P448" i="8203"/>
  <c r="P440" i="8203"/>
  <c r="P432" i="8203"/>
  <c r="P424" i="8203"/>
  <c r="P416" i="8203"/>
  <c r="P408" i="8203"/>
  <c r="P400" i="8203"/>
  <c r="Q216" i="8203"/>
  <c r="Q144" i="8203"/>
  <c r="Q128" i="8203"/>
  <c r="Q141" i="8203"/>
  <c r="P681" i="8203"/>
  <c r="N746" i="8203"/>
  <c r="Q745" i="8203" s="1"/>
  <c r="N168" i="8203"/>
  <c r="Q167" i="8203" s="1"/>
  <c r="P383" i="8203"/>
  <c r="P287" i="8203"/>
  <c r="P968" i="8203"/>
  <c r="P1024" i="8203"/>
  <c r="P980" i="8203"/>
  <c r="P970" i="8203"/>
  <c r="P906" i="8203"/>
  <c r="P890" i="8203"/>
  <c r="P756" i="8203"/>
  <c r="P748" i="8203"/>
  <c r="P652" i="8203"/>
  <c r="P85" i="8203"/>
  <c r="P101" i="8203"/>
  <c r="P321" i="8203"/>
  <c r="P289" i="8203"/>
  <c r="P45" i="8203"/>
  <c r="P940" i="8203"/>
  <c r="P932" i="8203"/>
  <c r="P554" i="8203"/>
  <c r="P522" i="8203"/>
  <c r="P66" i="8203"/>
  <c r="P269" i="8203"/>
  <c r="P712" i="8203"/>
  <c r="P680" i="8203"/>
  <c r="P929" i="8203"/>
  <c r="P780" i="8203"/>
  <c r="P507" i="8203"/>
  <c r="P491" i="8203"/>
  <c r="P475" i="8203"/>
  <c r="P459" i="8203"/>
  <c r="P443" i="8203"/>
  <c r="P427" i="8203"/>
  <c r="P411" i="8203"/>
  <c r="Q934" i="8203"/>
  <c r="Q898" i="8203"/>
  <c r="Q516" i="8203"/>
  <c r="Q484" i="8203"/>
  <c r="Q452" i="8203"/>
  <c r="Q420" i="8203"/>
  <c r="P912" i="8203"/>
  <c r="P515" i="8203"/>
  <c r="P158" i="8203"/>
  <c r="P908" i="8203"/>
  <c r="P880" i="8203"/>
  <c r="P1010" i="8203"/>
  <c r="P958" i="8203"/>
  <c r="P926" i="8203"/>
  <c r="P878" i="8203"/>
  <c r="P870" i="8203"/>
  <c r="P790" i="8203"/>
  <c r="P782" i="8203"/>
  <c r="P774" i="8203"/>
  <c r="P766" i="8203"/>
  <c r="P356" i="8203"/>
  <c r="P348" i="8203"/>
  <c r="P340" i="8203"/>
  <c r="P332" i="8203"/>
  <c r="P324" i="8203"/>
  <c r="F32" i="240"/>
  <c r="D33" i="240"/>
  <c r="E33" i="240"/>
  <c r="M29" i="107"/>
  <c r="N29" i="107" s="1"/>
  <c r="D31" i="107"/>
  <c r="E32" i="107"/>
  <c r="F32" i="107" s="1"/>
  <c r="Q892" i="8203"/>
  <c r="Q775" i="8203"/>
  <c r="Q902" i="8203"/>
  <c r="P31" i="8203"/>
  <c r="P884" i="8203"/>
  <c r="P215" i="8203"/>
  <c r="Q440" i="8203"/>
  <c r="Q424" i="8203"/>
  <c r="Q408" i="8203"/>
  <c r="P499" i="8203"/>
  <c r="P483" i="8203"/>
  <c r="P467" i="8203"/>
  <c r="P451" i="8203"/>
  <c r="P435" i="8203"/>
  <c r="P419" i="8203"/>
  <c r="P403" i="8203"/>
  <c r="P363" i="8203"/>
  <c r="P379" i="8203"/>
  <c r="P956" i="8203"/>
  <c r="P913" i="8203"/>
  <c r="P1027" i="8203"/>
  <c r="P999" i="8203"/>
  <c r="P909" i="8203"/>
  <c r="P865" i="8203"/>
  <c r="P863" i="8203"/>
  <c r="P311" i="8203"/>
  <c r="P295" i="8203"/>
  <c r="P124" i="8203"/>
  <c r="P150" i="8203"/>
  <c r="P86" i="8203"/>
  <c r="P385" i="8203"/>
  <c r="P297" i="8203"/>
  <c r="P265" i="8203"/>
  <c r="P706" i="8203"/>
  <c r="Q783" i="8203"/>
  <c r="Q767" i="8203"/>
  <c r="Q759" i="8203"/>
  <c r="P247" i="8203"/>
  <c r="N200" i="8203"/>
  <c r="Q200" i="8203" s="1"/>
  <c r="P60" i="8203"/>
  <c r="P933" i="8203"/>
  <c r="P897" i="8203"/>
  <c r="P1004" i="8203"/>
  <c r="P788" i="8203"/>
  <c r="P772" i="8203"/>
  <c r="P1013" i="8203"/>
  <c r="P1015" i="8203"/>
  <c r="P779" i="8203"/>
  <c r="P763" i="8203"/>
  <c r="Q512" i="8203"/>
  <c r="Q496" i="8203"/>
  <c r="Q480" i="8203"/>
  <c r="Q464" i="8203"/>
  <c r="Q448" i="8203"/>
  <c r="Q432" i="8203"/>
  <c r="Q416" i="8203"/>
  <c r="Q136" i="8203"/>
  <c r="Q120" i="8203"/>
  <c r="P920" i="8203"/>
  <c r="N913" i="8203"/>
  <c r="P864" i="8203"/>
  <c r="P279" i="8203"/>
  <c r="N125" i="8203"/>
  <c r="Q124" i="8203" s="1"/>
  <c r="P238" i="8203"/>
  <c r="P222" i="8203"/>
  <c r="P206" i="8203"/>
  <c r="P137" i="8203"/>
  <c r="P105" i="8203"/>
  <c r="P47" i="8203"/>
  <c r="P263" i="8203"/>
  <c r="P231" i="8203"/>
  <c r="N208" i="8203"/>
  <c r="Q207" i="8203" s="1"/>
  <c r="P166" i="8203"/>
  <c r="N151" i="8203"/>
  <c r="Q150" i="8203" s="1"/>
  <c r="Q627" i="8203"/>
  <c r="Q595" i="8203"/>
  <c r="Q400" i="8203"/>
  <c r="P312" i="8203"/>
  <c r="N312" i="8203"/>
  <c r="Q312" i="8203" s="1"/>
  <c r="P296" i="8203"/>
  <c r="N296" i="8203"/>
  <c r="Q296" i="8203" s="1"/>
  <c r="N272" i="8203"/>
  <c r="Q271" i="8203" s="1"/>
  <c r="P271" i="8203"/>
  <c r="N256" i="8203"/>
  <c r="Q255" i="8203" s="1"/>
  <c r="P255" i="8203"/>
  <c r="N240" i="8203"/>
  <c r="Q239" i="8203" s="1"/>
  <c r="P239" i="8203"/>
  <c r="N224" i="8203"/>
  <c r="Q223" i="8203" s="1"/>
  <c r="P223" i="8203"/>
  <c r="P714" i="8203"/>
  <c r="P650" i="8203"/>
  <c r="P32" i="8203"/>
  <c r="P280" i="8203"/>
  <c r="P368" i="8203"/>
  <c r="P1008" i="8203"/>
  <c r="P868" i="8203"/>
  <c r="P634" i="8203"/>
  <c r="P626" i="8203"/>
  <c r="P618" i="8203"/>
  <c r="P610" i="8203"/>
  <c r="P602" i="8203"/>
  <c r="P594" i="8203"/>
  <c r="P586" i="8203"/>
  <c r="P578" i="8203"/>
  <c r="P393" i="8203"/>
  <c r="P145" i="8203"/>
  <c r="P129" i="8203"/>
  <c r="P113" i="8203"/>
  <c r="P666" i="8203"/>
  <c r="P698" i="8203"/>
  <c r="P730" i="8203"/>
  <c r="P344" i="114"/>
  <c r="Q1012" i="8203"/>
  <c r="P978" i="8203"/>
  <c r="P888" i="8203"/>
  <c r="P856" i="8203"/>
  <c r="P848" i="8203"/>
  <c r="P840" i="8203"/>
  <c r="P832" i="8203"/>
  <c r="P824" i="8203"/>
  <c r="P816" i="8203"/>
  <c r="P808" i="8203"/>
  <c r="P800" i="8203"/>
  <c r="P792" i="8203"/>
  <c r="P258" i="8203"/>
  <c r="P139" i="8203"/>
  <c r="P131" i="8203"/>
  <c r="P123" i="8203"/>
  <c r="P115" i="8203"/>
  <c r="P82" i="8203"/>
  <c r="Q281" i="8203"/>
  <c r="Q369" i="8203"/>
  <c r="Q631" i="8203"/>
  <c r="N130" i="8203"/>
  <c r="Q129" i="8203" s="1"/>
  <c r="N98" i="8203"/>
  <c r="Q98" i="8203" s="1"/>
  <c r="N146" i="8203"/>
  <c r="Q145" i="8203" s="1"/>
  <c r="N114" i="8203"/>
  <c r="Q113" i="8203" s="1"/>
  <c r="N82" i="8203"/>
  <c r="Q81" i="8203" s="1"/>
  <c r="Q599" i="8203"/>
  <c r="N133" i="8203"/>
  <c r="Q133" i="8203" s="1"/>
  <c r="N117" i="8203"/>
  <c r="Q117" i="8203" s="1"/>
  <c r="Q825" i="8203"/>
  <c r="P385" i="114"/>
  <c r="P377" i="114"/>
  <c r="Q248" i="8203"/>
  <c r="Q232" i="8203"/>
  <c r="Q149" i="8203"/>
  <c r="O79" i="117"/>
  <c r="O81" i="117"/>
  <c r="Q80" i="117"/>
  <c r="O80" i="117"/>
  <c r="Q79" i="117"/>
  <c r="O30" i="117"/>
  <c r="R29" i="117" s="1"/>
  <c r="Q29" i="117"/>
  <c r="O22" i="117"/>
  <c r="Q21" i="117"/>
  <c r="C23" i="120" s="1"/>
  <c r="O23" i="117"/>
  <c r="Q22" i="117"/>
  <c r="Q165" i="8203"/>
  <c r="Q297" i="8203"/>
  <c r="Q956" i="8203"/>
  <c r="Q809" i="8203"/>
  <c r="P140" i="8203"/>
  <c r="Q960" i="8203"/>
  <c r="Q639" i="8203"/>
  <c r="Q623" i="8203"/>
  <c r="Q607" i="8203"/>
  <c r="Q591" i="8203"/>
  <c r="Q32" i="8203"/>
  <c r="Q308" i="8203"/>
  <c r="Q292" i="8203"/>
  <c r="Q276" i="8203"/>
  <c r="Q864" i="8203"/>
  <c r="Q841" i="8203"/>
  <c r="J33" i="117"/>
  <c r="F33" i="117"/>
  <c r="G83" i="117"/>
  <c r="K83" i="117"/>
  <c r="L83" i="117" s="1"/>
  <c r="K32" i="117"/>
  <c r="L32" i="117" s="1"/>
  <c r="G32" i="117"/>
  <c r="J84" i="117"/>
  <c r="F84" i="117"/>
  <c r="Q649" i="8203"/>
  <c r="Q681" i="8203"/>
  <c r="Q697" i="8203"/>
  <c r="Q713" i="8203"/>
  <c r="Q357" i="8203"/>
  <c r="Q353" i="8203"/>
  <c r="Q349" i="8203"/>
  <c r="Q345" i="8203"/>
  <c r="Q341" i="8203"/>
  <c r="Q337" i="8203"/>
  <c r="Q329" i="8203"/>
  <c r="Q325" i="8203"/>
  <c r="N80" i="240"/>
  <c r="P381" i="114"/>
  <c r="P277" i="114"/>
  <c r="P261" i="114"/>
  <c r="P245" i="114"/>
  <c r="P83" i="114"/>
  <c r="P308" i="114"/>
  <c r="N23" i="8203"/>
  <c r="N80" i="8203"/>
  <c r="Q80" i="8203" s="1"/>
  <c r="P79" i="8203"/>
  <c r="N96" i="8203"/>
  <c r="Q96" i="8203" s="1"/>
  <c r="P95" i="8203"/>
  <c r="N112" i="8203"/>
  <c r="Q112" i="8203" s="1"/>
  <c r="P111" i="8203"/>
  <c r="N163" i="8203"/>
  <c r="P162" i="8203"/>
  <c r="Q49" i="8203"/>
  <c r="N64" i="8203"/>
  <c r="Q63" i="8203" s="1"/>
  <c r="P63" i="8203"/>
  <c r="Q261" i="8203"/>
  <c r="Q277" i="8203"/>
  <c r="Q309" i="8203"/>
  <c r="Q381" i="8203"/>
  <c r="N179" i="8203"/>
  <c r="P178" i="8203"/>
  <c r="N195" i="8203"/>
  <c r="P194" i="8203"/>
  <c r="N532" i="8203"/>
  <c r="Q532" i="8203" s="1"/>
  <c r="P531" i="8203"/>
  <c r="N548" i="8203"/>
  <c r="Q547" i="8203" s="1"/>
  <c r="P547" i="8203"/>
  <c r="N564" i="8203"/>
  <c r="Q564" i="8203" s="1"/>
  <c r="P563" i="8203"/>
  <c r="N359" i="8203"/>
  <c r="Q358" i="8203" s="1"/>
  <c r="P358" i="8203"/>
  <c r="N343" i="8203"/>
  <c r="Q342" i="8203" s="1"/>
  <c r="P342" i="8203"/>
  <c r="N327" i="8203"/>
  <c r="Q326" i="8203" s="1"/>
  <c r="P326" i="8203"/>
  <c r="Q959" i="8203"/>
  <c r="N629" i="8203"/>
  <c r="Q628" i="8203" s="1"/>
  <c r="P628" i="8203"/>
  <c r="N613" i="8203"/>
  <c r="Q612" i="8203" s="1"/>
  <c r="P612" i="8203"/>
  <c r="N597" i="8203"/>
  <c r="Q596" i="8203" s="1"/>
  <c r="P596" i="8203"/>
  <c r="N581" i="8203"/>
  <c r="Q580" i="8203" s="1"/>
  <c r="P580" i="8203"/>
  <c r="N503" i="8203"/>
  <c r="Q503" i="8203" s="1"/>
  <c r="P502" i="8203"/>
  <c r="N487" i="8203"/>
  <c r="Q487" i="8203" s="1"/>
  <c r="P486" i="8203"/>
  <c r="N471" i="8203"/>
  <c r="Q471" i="8203" s="1"/>
  <c r="P470" i="8203"/>
  <c r="N455" i="8203"/>
  <c r="Q455" i="8203" s="1"/>
  <c r="P454" i="8203"/>
  <c r="N439" i="8203"/>
  <c r="Q439" i="8203" s="1"/>
  <c r="P438" i="8203"/>
  <c r="N423" i="8203"/>
  <c r="Q423" i="8203" s="1"/>
  <c r="P422" i="8203"/>
  <c r="N407" i="8203"/>
  <c r="Q407" i="8203" s="1"/>
  <c r="P406" i="8203"/>
  <c r="N75" i="8203"/>
  <c r="Q75" i="8203" s="1"/>
  <c r="P74" i="8203"/>
  <c r="N172" i="8203"/>
  <c r="P171" i="8203"/>
  <c r="N35" i="8203"/>
  <c r="Q34" i="8203" s="1"/>
  <c r="P34" i="8203"/>
  <c r="N77" i="8203"/>
  <c r="Q76" i="8203" s="1"/>
  <c r="P76" i="8203"/>
  <c r="N93" i="8203"/>
  <c r="Q92" i="8203" s="1"/>
  <c r="P92" i="8203"/>
  <c r="N109" i="8203"/>
  <c r="Q108" i="8203" s="1"/>
  <c r="P108" i="8203"/>
  <c r="N655" i="8203"/>
  <c r="P654" i="8203"/>
  <c r="N671" i="8203"/>
  <c r="P670" i="8203"/>
  <c r="N687" i="8203"/>
  <c r="P686" i="8203"/>
  <c r="N703" i="8203"/>
  <c r="P702" i="8203"/>
  <c r="N719" i="8203"/>
  <c r="P718" i="8203"/>
  <c r="N735" i="8203"/>
  <c r="P734" i="8203"/>
  <c r="N148" i="8203"/>
  <c r="Q148" i="8203" s="1"/>
  <c r="P147" i="8203"/>
  <c r="Q262" i="8203"/>
  <c r="Q278" i="8203"/>
  <c r="Q286" i="8203"/>
  <c r="Q310" i="8203"/>
  <c r="Q318" i="8203"/>
  <c r="Q374" i="8203"/>
  <c r="Q382" i="8203"/>
  <c r="Q390" i="8203"/>
  <c r="N977" i="8203"/>
  <c r="P976" i="8203"/>
  <c r="N377" i="8203"/>
  <c r="Q377" i="8203" s="1"/>
  <c r="P376" i="8203"/>
  <c r="N305" i="8203"/>
  <c r="Q305" i="8203" s="1"/>
  <c r="P304" i="8203"/>
  <c r="N273" i="8203"/>
  <c r="Q273" i="8203" s="1"/>
  <c r="P272" i="8203"/>
  <c r="Q169" i="8203"/>
  <c r="N79" i="8203"/>
  <c r="Q78" i="8203" s="1"/>
  <c r="P78" i="8203"/>
  <c r="N59" i="8203"/>
  <c r="P58" i="8203"/>
  <c r="P503" i="8203"/>
  <c r="P487" i="8203"/>
  <c r="P471" i="8203"/>
  <c r="P455" i="8203"/>
  <c r="P439" i="8203"/>
  <c r="P423" i="8203"/>
  <c r="P407" i="8203"/>
  <c r="P148" i="8203"/>
  <c r="P35" i="8203"/>
  <c r="N1008" i="8203"/>
  <c r="Q1007" i="8203" s="1"/>
  <c r="P1007" i="8203"/>
  <c r="N978" i="8203"/>
  <c r="Q977" i="8203" s="1"/>
  <c r="P977" i="8203"/>
  <c r="N940" i="8203"/>
  <c r="Q939" i="8203" s="1"/>
  <c r="P939" i="8203"/>
  <c r="N932" i="8203"/>
  <c r="Q931" i="8203" s="1"/>
  <c r="P931" i="8203"/>
  <c r="N904" i="8203"/>
  <c r="Q903" i="8203" s="1"/>
  <c r="P903" i="8203"/>
  <c r="N888" i="8203"/>
  <c r="Q887" i="8203" s="1"/>
  <c r="P887" i="8203"/>
  <c r="N868" i="8203"/>
  <c r="Q867" i="8203" s="1"/>
  <c r="P867" i="8203"/>
  <c r="N856" i="8203"/>
  <c r="Q855" i="8203" s="1"/>
  <c r="P855" i="8203"/>
  <c r="N848" i="8203"/>
  <c r="Q847" i="8203" s="1"/>
  <c r="P847" i="8203"/>
  <c r="N840" i="8203"/>
  <c r="Q839" i="8203" s="1"/>
  <c r="P839" i="8203"/>
  <c r="N832" i="8203"/>
  <c r="Q831" i="8203" s="1"/>
  <c r="P831" i="8203"/>
  <c r="N824" i="8203"/>
  <c r="Q823" i="8203" s="1"/>
  <c r="P823" i="8203"/>
  <c r="N816" i="8203"/>
  <c r="Q815" i="8203" s="1"/>
  <c r="P815" i="8203"/>
  <c r="N808" i="8203"/>
  <c r="Q807" i="8203" s="1"/>
  <c r="P807" i="8203"/>
  <c r="N800" i="8203"/>
  <c r="Q799" i="8203" s="1"/>
  <c r="P799" i="8203"/>
  <c r="N792" i="8203"/>
  <c r="Q791" i="8203" s="1"/>
  <c r="P791" i="8203"/>
  <c r="N634" i="8203"/>
  <c r="Q634" i="8203" s="1"/>
  <c r="P633" i="8203"/>
  <c r="N626" i="8203"/>
  <c r="Q626" i="8203" s="1"/>
  <c r="P625" i="8203"/>
  <c r="N618" i="8203"/>
  <c r="Q618" i="8203" s="1"/>
  <c r="P617" i="8203"/>
  <c r="N610" i="8203"/>
  <c r="Q610" i="8203" s="1"/>
  <c r="P609" i="8203"/>
  <c r="N602" i="8203"/>
  <c r="Q602" i="8203" s="1"/>
  <c r="P601" i="8203"/>
  <c r="N594" i="8203"/>
  <c r="Q594" i="8203" s="1"/>
  <c r="P593" i="8203"/>
  <c r="N586" i="8203"/>
  <c r="Q586" i="8203" s="1"/>
  <c r="P585" i="8203"/>
  <c r="N578" i="8203"/>
  <c r="Q578" i="8203" s="1"/>
  <c r="P577" i="8203"/>
  <c r="N570" i="8203"/>
  <c r="Q570" i="8203" s="1"/>
  <c r="P569" i="8203"/>
  <c r="N562" i="8203"/>
  <c r="P561" i="8203"/>
  <c r="N554" i="8203"/>
  <c r="Q554" i="8203" s="1"/>
  <c r="P553" i="8203"/>
  <c r="N546" i="8203"/>
  <c r="Q546" i="8203" s="1"/>
  <c r="P545" i="8203"/>
  <c r="N538" i="8203"/>
  <c r="Q538" i="8203" s="1"/>
  <c r="P537" i="8203"/>
  <c r="N530" i="8203"/>
  <c r="P529" i="8203"/>
  <c r="N522" i="8203"/>
  <c r="Q522" i="8203" s="1"/>
  <c r="P521" i="8203"/>
  <c r="N514" i="8203"/>
  <c r="Q513" i="8203" s="1"/>
  <c r="P513" i="8203"/>
  <c r="N506" i="8203"/>
  <c r="Q505" i="8203" s="1"/>
  <c r="P505" i="8203"/>
  <c r="N498" i="8203"/>
  <c r="Q497" i="8203" s="1"/>
  <c r="P497" i="8203"/>
  <c r="N490" i="8203"/>
  <c r="Q489" i="8203" s="1"/>
  <c r="P489" i="8203"/>
  <c r="N482" i="8203"/>
  <c r="Q481" i="8203" s="1"/>
  <c r="P481" i="8203"/>
  <c r="N474" i="8203"/>
  <c r="Q473" i="8203" s="1"/>
  <c r="P473" i="8203"/>
  <c r="N466" i="8203"/>
  <c r="Q465" i="8203" s="1"/>
  <c r="P465" i="8203"/>
  <c r="N458" i="8203"/>
  <c r="Q457" i="8203" s="1"/>
  <c r="P457" i="8203"/>
  <c r="N450" i="8203"/>
  <c r="Q449" i="8203" s="1"/>
  <c r="P449" i="8203"/>
  <c r="N442" i="8203"/>
  <c r="Q441" i="8203" s="1"/>
  <c r="P441" i="8203"/>
  <c r="N434" i="8203"/>
  <c r="Q433" i="8203" s="1"/>
  <c r="P433" i="8203"/>
  <c r="N426" i="8203"/>
  <c r="Q425" i="8203" s="1"/>
  <c r="P425" i="8203"/>
  <c r="N418" i="8203"/>
  <c r="Q417" i="8203" s="1"/>
  <c r="P417" i="8203"/>
  <c r="N410" i="8203"/>
  <c r="Q409" i="8203" s="1"/>
  <c r="P409" i="8203"/>
  <c r="N402" i="8203"/>
  <c r="Q401" i="8203" s="1"/>
  <c r="P401" i="8203"/>
  <c r="N258" i="8203"/>
  <c r="Q257" i="8203" s="1"/>
  <c r="P257" i="8203"/>
  <c r="N250" i="8203"/>
  <c r="Q249" i="8203" s="1"/>
  <c r="P249" i="8203"/>
  <c r="N242" i="8203"/>
  <c r="Q241" i="8203" s="1"/>
  <c r="P241" i="8203"/>
  <c r="N234" i="8203"/>
  <c r="Q233" i="8203" s="1"/>
  <c r="P233" i="8203"/>
  <c r="N226" i="8203"/>
  <c r="Q225" i="8203" s="1"/>
  <c r="P225" i="8203"/>
  <c r="N218" i="8203"/>
  <c r="Q217" i="8203" s="1"/>
  <c r="P217" i="8203"/>
  <c r="N210" i="8203"/>
  <c r="Q209" i="8203" s="1"/>
  <c r="P209" i="8203"/>
  <c r="N202" i="8203"/>
  <c r="Q201" i="8203" s="1"/>
  <c r="P201" i="8203"/>
  <c r="N193" i="8203"/>
  <c r="Q192" i="8203" s="1"/>
  <c r="P192" i="8203"/>
  <c r="N185" i="8203"/>
  <c r="Q184" i="8203" s="1"/>
  <c r="P184" i="8203"/>
  <c r="N177" i="8203"/>
  <c r="Q176" i="8203" s="1"/>
  <c r="P176" i="8203"/>
  <c r="N147" i="8203"/>
  <c r="P146" i="8203"/>
  <c r="N139" i="8203"/>
  <c r="Q138" i="8203" s="1"/>
  <c r="P138" i="8203"/>
  <c r="N131" i="8203"/>
  <c r="P130" i="8203"/>
  <c r="N123" i="8203"/>
  <c r="P122" i="8203"/>
  <c r="N115" i="8203"/>
  <c r="P114" i="8203"/>
  <c r="N66" i="8203"/>
  <c r="Q66" i="8203" s="1"/>
  <c r="P65" i="8203"/>
  <c r="N58" i="8203"/>
  <c r="P57" i="8203"/>
  <c r="N60" i="8203"/>
  <c r="Q60" i="8203" s="1"/>
  <c r="P59" i="8203"/>
  <c r="P273" i="8203"/>
  <c r="P305" i="8203"/>
  <c r="P377" i="8203"/>
  <c r="N175" i="8203"/>
  <c r="P174" i="8203"/>
  <c r="N191" i="8203"/>
  <c r="Q191" i="8203" s="1"/>
  <c r="P190" i="8203"/>
  <c r="N528" i="8203"/>
  <c r="P527" i="8203"/>
  <c r="N544" i="8203"/>
  <c r="P543" i="8203"/>
  <c r="N560" i="8203"/>
  <c r="P559" i="8203"/>
  <c r="N576" i="8203"/>
  <c r="P575" i="8203"/>
  <c r="N654" i="8203"/>
  <c r="Q653" i="8203" s="1"/>
  <c r="P653" i="8203"/>
  <c r="N670" i="8203"/>
  <c r="Q669" i="8203" s="1"/>
  <c r="P669" i="8203"/>
  <c r="N686" i="8203"/>
  <c r="Q685" i="8203" s="1"/>
  <c r="P685" i="8203"/>
  <c r="N702" i="8203"/>
  <c r="Q701" i="8203" s="1"/>
  <c r="P701" i="8203"/>
  <c r="N718" i="8203"/>
  <c r="Q717" i="8203" s="1"/>
  <c r="P717" i="8203"/>
  <c r="N734" i="8203"/>
  <c r="Q733" i="8203" s="1"/>
  <c r="P733" i="8203"/>
  <c r="N355" i="8203"/>
  <c r="Q354" i="8203" s="1"/>
  <c r="P354" i="8203"/>
  <c r="N339" i="8203"/>
  <c r="Q338" i="8203" s="1"/>
  <c r="P338" i="8203"/>
  <c r="N323" i="8203"/>
  <c r="Q322" i="8203" s="1"/>
  <c r="P322" i="8203"/>
  <c r="N633" i="8203"/>
  <c r="Q632" i="8203" s="1"/>
  <c r="P632" i="8203"/>
  <c r="N617" i="8203"/>
  <c r="Q616" i="8203" s="1"/>
  <c r="P616" i="8203"/>
  <c r="N601" i="8203"/>
  <c r="Q600" i="8203" s="1"/>
  <c r="P600" i="8203"/>
  <c r="N585" i="8203"/>
  <c r="Q584" i="8203" s="1"/>
  <c r="P584" i="8203"/>
  <c r="N507" i="8203"/>
  <c r="Q507" i="8203" s="1"/>
  <c r="P506" i="8203"/>
  <c r="N491" i="8203"/>
  <c r="P490" i="8203"/>
  <c r="N475" i="8203"/>
  <c r="Q475" i="8203" s="1"/>
  <c r="P474" i="8203"/>
  <c r="N459" i="8203"/>
  <c r="P458" i="8203"/>
  <c r="N443" i="8203"/>
  <c r="Q443" i="8203" s="1"/>
  <c r="P442" i="8203"/>
  <c r="N427" i="8203"/>
  <c r="P426" i="8203"/>
  <c r="N411" i="8203"/>
  <c r="Q411" i="8203" s="1"/>
  <c r="P410" i="8203"/>
  <c r="N395" i="8203"/>
  <c r="Q394" i="8203" s="1"/>
  <c r="P394" i="8203"/>
  <c r="N164" i="8203"/>
  <c r="Q164" i="8203" s="1"/>
  <c r="P163" i="8203"/>
  <c r="N196" i="8203"/>
  <c r="P195" i="8203"/>
  <c r="N57" i="8203"/>
  <c r="P56" i="8203"/>
  <c r="N39" i="8203"/>
  <c r="Q38" i="8203" s="1"/>
  <c r="P38" i="8203"/>
  <c r="N160" i="8203"/>
  <c r="Q159" i="8203" s="1"/>
  <c r="P159" i="8203"/>
  <c r="Q175" i="8203"/>
  <c r="N275" i="8203"/>
  <c r="Q274" i="8203" s="1"/>
  <c r="P274" i="8203"/>
  <c r="N291" i="8203"/>
  <c r="Q290" i="8203" s="1"/>
  <c r="P290" i="8203"/>
  <c r="N307" i="8203"/>
  <c r="Q306" i="8203" s="1"/>
  <c r="P306" i="8203"/>
  <c r="N363" i="8203"/>
  <c r="P362" i="8203"/>
  <c r="N379" i="8203"/>
  <c r="Q378" i="8203" s="1"/>
  <c r="P378" i="8203"/>
  <c r="N521" i="8203"/>
  <c r="P520" i="8203"/>
  <c r="N537" i="8203"/>
  <c r="P536" i="8203"/>
  <c r="N553" i="8203"/>
  <c r="P552" i="8203"/>
  <c r="N569" i="8203"/>
  <c r="P568" i="8203"/>
  <c r="N1021" i="8203"/>
  <c r="Q1020" i="8203" s="1"/>
  <c r="P1020" i="8203"/>
  <c r="P570" i="8203"/>
  <c r="P538" i="8203"/>
  <c r="N393" i="8203"/>
  <c r="P392" i="8203"/>
  <c r="N661" i="8203"/>
  <c r="P660" i="8203"/>
  <c r="N531" i="8203"/>
  <c r="Q530" i="8203" s="1"/>
  <c r="P530" i="8203"/>
  <c r="Q280" i="8203"/>
  <c r="N91" i="8203"/>
  <c r="Q90" i="8203" s="1"/>
  <c r="P90" i="8203"/>
  <c r="N721" i="8203"/>
  <c r="Q721" i="8203" s="1"/>
  <c r="P720" i="8203"/>
  <c r="N689" i="8203"/>
  <c r="Q689" i="8203" s="1"/>
  <c r="P688" i="8203"/>
  <c r="N657" i="8203"/>
  <c r="Q657" i="8203" s="1"/>
  <c r="P656" i="8203"/>
  <c r="N559" i="8203"/>
  <c r="P558" i="8203"/>
  <c r="N527" i="8203"/>
  <c r="P526" i="8203"/>
  <c r="N373" i="8203"/>
  <c r="Q372" i="8203" s="1"/>
  <c r="P372" i="8203"/>
  <c r="N301" i="8203"/>
  <c r="Q300" i="8203" s="1"/>
  <c r="P300" i="8203"/>
  <c r="N269" i="8203"/>
  <c r="Q268" i="8203" s="1"/>
  <c r="P268" i="8203"/>
  <c r="N174" i="8203"/>
  <c r="P173" i="8203"/>
  <c r="N111" i="8203"/>
  <c r="Q110" i="8203" s="1"/>
  <c r="P110" i="8203"/>
  <c r="Q86" i="8203"/>
  <c r="N37" i="8203"/>
  <c r="Q36" i="8203" s="1"/>
  <c r="P36" i="8203"/>
  <c r="N41" i="8203"/>
  <c r="Q40" i="8203" s="1"/>
  <c r="P40" i="8203"/>
  <c r="N1004" i="8203"/>
  <c r="Q1003" i="8203" s="1"/>
  <c r="P1003" i="8203"/>
  <c r="N990" i="8203"/>
  <c r="Q989" i="8203" s="1"/>
  <c r="P989" i="8203"/>
  <c r="N982" i="8203"/>
  <c r="Q981" i="8203" s="1"/>
  <c r="P981" i="8203"/>
  <c r="N968" i="8203"/>
  <c r="Q967" i="8203" s="1"/>
  <c r="P967" i="8203"/>
  <c r="N952" i="8203"/>
  <c r="Q951" i="8203" s="1"/>
  <c r="P951" i="8203"/>
  <c r="N944" i="8203"/>
  <c r="Q943" i="8203" s="1"/>
  <c r="P943" i="8203"/>
  <c r="N908" i="8203"/>
  <c r="Q907" i="8203" s="1"/>
  <c r="P907" i="8203"/>
  <c r="N880" i="8203"/>
  <c r="Q879" i="8203" s="1"/>
  <c r="P879" i="8203"/>
  <c r="N1024" i="8203"/>
  <c r="Q1023" i="8203" s="1"/>
  <c r="P1023" i="8203"/>
  <c r="N1010" i="8203"/>
  <c r="Q1009" i="8203" s="1"/>
  <c r="P1009" i="8203"/>
  <c r="N980" i="8203"/>
  <c r="Q979" i="8203" s="1"/>
  <c r="P979" i="8203"/>
  <c r="N970" i="8203"/>
  <c r="Q969" i="8203" s="1"/>
  <c r="P969" i="8203"/>
  <c r="N958" i="8203"/>
  <c r="Q957" i="8203" s="1"/>
  <c r="P957" i="8203"/>
  <c r="N926" i="8203"/>
  <c r="Q925" i="8203" s="1"/>
  <c r="P925" i="8203"/>
  <c r="N906" i="8203"/>
  <c r="Q905" i="8203" s="1"/>
  <c r="P905" i="8203"/>
  <c r="N890" i="8203"/>
  <c r="Q889" i="8203" s="1"/>
  <c r="P889" i="8203"/>
  <c r="N878" i="8203"/>
  <c r="Q877" i="8203" s="1"/>
  <c r="P877" i="8203"/>
  <c r="N870" i="8203"/>
  <c r="Q869" i="8203" s="1"/>
  <c r="P869" i="8203"/>
  <c r="N790" i="8203"/>
  <c r="Q789" i="8203" s="1"/>
  <c r="P789" i="8203"/>
  <c r="N782" i="8203"/>
  <c r="Q781" i="8203" s="1"/>
  <c r="P781" i="8203"/>
  <c r="N774" i="8203"/>
  <c r="Q773" i="8203" s="1"/>
  <c r="P773" i="8203"/>
  <c r="N766" i="8203"/>
  <c r="P765" i="8203"/>
  <c r="N756" i="8203"/>
  <c r="Q755" i="8203" s="1"/>
  <c r="P755" i="8203"/>
  <c r="N748" i="8203"/>
  <c r="Q747" i="8203" s="1"/>
  <c r="P747" i="8203"/>
  <c r="N740" i="8203"/>
  <c r="Q739" i="8203" s="1"/>
  <c r="P739" i="8203"/>
  <c r="N732" i="8203"/>
  <c r="Q731" i="8203" s="1"/>
  <c r="P731" i="8203"/>
  <c r="N724" i="8203"/>
  <c r="Q723" i="8203" s="1"/>
  <c r="P723" i="8203"/>
  <c r="N716" i="8203"/>
  <c r="Q715" i="8203" s="1"/>
  <c r="P715" i="8203"/>
  <c r="N708" i="8203"/>
  <c r="Q707" i="8203" s="1"/>
  <c r="P707" i="8203"/>
  <c r="N700" i="8203"/>
  <c r="Q699" i="8203" s="1"/>
  <c r="P699" i="8203"/>
  <c r="N692" i="8203"/>
  <c r="Q691" i="8203" s="1"/>
  <c r="P691" i="8203"/>
  <c r="N684" i="8203"/>
  <c r="Q683" i="8203" s="1"/>
  <c r="P683" i="8203"/>
  <c r="N676" i="8203"/>
  <c r="P675" i="8203"/>
  <c r="N668" i="8203"/>
  <c r="Q667" i="8203" s="1"/>
  <c r="P667" i="8203"/>
  <c r="N660" i="8203"/>
  <c r="Q659" i="8203" s="1"/>
  <c r="P659" i="8203"/>
  <c r="N652" i="8203"/>
  <c r="Q651" i="8203" s="1"/>
  <c r="P651" i="8203"/>
  <c r="N644" i="8203"/>
  <c r="Q643" i="8203" s="1"/>
  <c r="P643" i="8203"/>
  <c r="N356" i="8203"/>
  <c r="P355" i="8203"/>
  <c r="N348" i="8203"/>
  <c r="Q348" i="8203" s="1"/>
  <c r="P347" i="8203"/>
  <c r="N340" i="8203"/>
  <c r="P339" i="8203"/>
  <c r="N332" i="8203"/>
  <c r="Q332" i="8203" s="1"/>
  <c r="P331" i="8203"/>
  <c r="N324" i="8203"/>
  <c r="P323" i="8203"/>
  <c r="N52" i="8203"/>
  <c r="Q52" i="8203" s="1"/>
  <c r="P51" i="8203"/>
  <c r="Q247" i="8203"/>
  <c r="Q231" i="8203"/>
  <c r="Q215" i="8203"/>
  <c r="Q140" i="8203"/>
  <c r="P546" i="8203"/>
  <c r="P644" i="8203"/>
  <c r="P676" i="8203"/>
  <c r="P708" i="8203"/>
  <c r="P91" i="8203"/>
  <c r="P75" i="8203"/>
  <c r="P96" i="8203"/>
  <c r="P80" i="8203"/>
  <c r="P41" i="8203"/>
  <c r="Q1011" i="8203"/>
  <c r="Q997" i="8203"/>
  <c r="Q891" i="8203"/>
  <c r="Q784" i="8203"/>
  <c r="Q776" i="8203"/>
  <c r="Q768" i="8203"/>
  <c r="Q760" i="8203"/>
  <c r="N88" i="8203"/>
  <c r="Q87" i="8203" s="1"/>
  <c r="P87" i="8203"/>
  <c r="N104" i="8203"/>
  <c r="Q103" i="8203" s="1"/>
  <c r="P103" i="8203"/>
  <c r="N155" i="8203"/>
  <c r="Q154" i="8203" s="1"/>
  <c r="P154" i="8203"/>
  <c r="N56" i="8203"/>
  <c r="P55" i="8203"/>
  <c r="N171" i="8203"/>
  <c r="Q170" i="8203" s="1"/>
  <c r="P170" i="8203"/>
  <c r="N187" i="8203"/>
  <c r="Q186" i="8203" s="1"/>
  <c r="P186" i="8203"/>
  <c r="N524" i="8203"/>
  <c r="Q523" i="8203" s="1"/>
  <c r="P523" i="8203"/>
  <c r="N540" i="8203"/>
  <c r="Q539" i="8203" s="1"/>
  <c r="P539" i="8203"/>
  <c r="N556" i="8203"/>
  <c r="Q555" i="8203" s="1"/>
  <c r="P555" i="8203"/>
  <c r="N572" i="8203"/>
  <c r="Q571" i="8203" s="1"/>
  <c r="P571" i="8203"/>
  <c r="N351" i="8203"/>
  <c r="P350" i="8203"/>
  <c r="N335" i="8203"/>
  <c r="Q334" i="8203" s="1"/>
  <c r="P334" i="8203"/>
  <c r="N637" i="8203"/>
  <c r="Q636" i="8203" s="1"/>
  <c r="P636" i="8203"/>
  <c r="N621" i="8203"/>
  <c r="Q620" i="8203" s="1"/>
  <c r="P620" i="8203"/>
  <c r="N605" i="8203"/>
  <c r="Q604" i="8203" s="1"/>
  <c r="P604" i="8203"/>
  <c r="N589" i="8203"/>
  <c r="Q588" i="8203" s="1"/>
  <c r="P588" i="8203"/>
  <c r="N511" i="8203"/>
  <c r="Q511" i="8203" s="1"/>
  <c r="P510" i="8203"/>
  <c r="N495" i="8203"/>
  <c r="Q495" i="8203" s="1"/>
  <c r="P494" i="8203"/>
  <c r="N479" i="8203"/>
  <c r="Q479" i="8203" s="1"/>
  <c r="P478" i="8203"/>
  <c r="N463" i="8203"/>
  <c r="Q463" i="8203" s="1"/>
  <c r="P462" i="8203"/>
  <c r="N447" i="8203"/>
  <c r="Q447" i="8203" s="1"/>
  <c r="P446" i="8203"/>
  <c r="N431" i="8203"/>
  <c r="Q431" i="8203" s="1"/>
  <c r="P430" i="8203"/>
  <c r="N415" i="8203"/>
  <c r="Q415" i="8203" s="1"/>
  <c r="P414" i="8203"/>
  <c r="N399" i="8203"/>
  <c r="Q399" i="8203" s="1"/>
  <c r="P398" i="8203"/>
  <c r="N156" i="8203"/>
  <c r="Q156" i="8203" s="1"/>
  <c r="P155" i="8203"/>
  <c r="N188" i="8203"/>
  <c r="P187" i="8203"/>
  <c r="N51" i="8203"/>
  <c r="Q50" i="8203" s="1"/>
  <c r="P50" i="8203"/>
  <c r="Q46" i="8203"/>
  <c r="N85" i="8203"/>
  <c r="Q84" i="8203" s="1"/>
  <c r="P84" i="8203"/>
  <c r="N101" i="8203"/>
  <c r="Q100" i="8203" s="1"/>
  <c r="P100" i="8203"/>
  <c r="N647" i="8203"/>
  <c r="P646" i="8203"/>
  <c r="N663" i="8203"/>
  <c r="P662" i="8203"/>
  <c r="N679" i="8203"/>
  <c r="P678" i="8203"/>
  <c r="N695" i="8203"/>
  <c r="P694" i="8203"/>
  <c r="N711" i="8203"/>
  <c r="P710" i="8203"/>
  <c r="N727" i="8203"/>
  <c r="P726" i="8203"/>
  <c r="N743" i="8203"/>
  <c r="P742" i="8203"/>
  <c r="P524" i="8203"/>
  <c r="P540" i="8203"/>
  <c r="P556" i="8203"/>
  <c r="P572" i="8203"/>
  <c r="N95" i="8203"/>
  <c r="Q94" i="8203" s="1"/>
  <c r="P94" i="8203"/>
  <c r="N741" i="8203"/>
  <c r="P740" i="8203"/>
  <c r="N321" i="8203"/>
  <c r="Q320" i="8203" s="1"/>
  <c r="P320" i="8203"/>
  <c r="N289" i="8203"/>
  <c r="Q288" i="8203" s="1"/>
  <c r="P288" i="8203"/>
  <c r="N107" i="8203"/>
  <c r="Q106" i="8203" s="1"/>
  <c r="P106" i="8203"/>
  <c r="Q102" i="8203"/>
  <c r="N178" i="8203"/>
  <c r="P177" i="8203"/>
  <c r="N45" i="8203"/>
  <c r="Q44" i="8203" s="1"/>
  <c r="P44" i="8203"/>
  <c r="Q998" i="8203"/>
  <c r="N920" i="8203"/>
  <c r="Q919" i="8203" s="1"/>
  <c r="P919" i="8203"/>
  <c r="Q1027" i="8203"/>
  <c r="Q1013" i="8203"/>
  <c r="Q999" i="8203"/>
  <c r="Q987" i="8203"/>
  <c r="Q933" i="8203"/>
  <c r="Q913" i="8203"/>
  <c r="Q909" i="8203"/>
  <c r="Q901" i="8203"/>
  <c r="Q865" i="8203"/>
  <c r="Q779" i="8203"/>
  <c r="Q771" i="8203"/>
  <c r="Q763" i="8203"/>
  <c r="Q1015" i="8203"/>
  <c r="Q955" i="8203"/>
  <c r="Q927" i="8203"/>
  <c r="Q895" i="8203"/>
  <c r="Q863" i="8203"/>
  <c r="Q780" i="8203"/>
  <c r="Q772" i="8203"/>
  <c r="Q764" i="8203"/>
  <c r="Q757" i="8203"/>
  <c r="Q749" i="8203"/>
  <c r="Q383" i="8203"/>
  <c r="Q367" i="8203"/>
  <c r="Q319" i="8203"/>
  <c r="Q287" i="8203"/>
  <c r="Q279" i="8203"/>
  <c r="Q137" i="8203"/>
  <c r="Q47" i="8203"/>
  <c r="N1022" i="8203"/>
  <c r="P1021" i="8203"/>
  <c r="N1002" i="8203"/>
  <c r="Q1001" i="8203" s="1"/>
  <c r="P1001" i="8203"/>
  <c r="N972" i="8203"/>
  <c r="Q971" i="8203" s="1"/>
  <c r="P971" i="8203"/>
  <c r="N936" i="8203"/>
  <c r="Q935" i="8203" s="1"/>
  <c r="P935" i="8203"/>
  <c r="N916" i="8203"/>
  <c r="Q915" i="8203" s="1"/>
  <c r="P915" i="8203"/>
  <c r="N900" i="8203"/>
  <c r="Q899" i="8203" s="1"/>
  <c r="P899" i="8203"/>
  <c r="N872" i="8203"/>
  <c r="Q871" i="8203" s="1"/>
  <c r="P871" i="8203"/>
  <c r="N860" i="8203"/>
  <c r="Q859" i="8203" s="1"/>
  <c r="P859" i="8203"/>
  <c r="N852" i="8203"/>
  <c r="Q851" i="8203" s="1"/>
  <c r="P851" i="8203"/>
  <c r="N844" i="8203"/>
  <c r="Q843" i="8203" s="1"/>
  <c r="P843" i="8203"/>
  <c r="N836" i="8203"/>
  <c r="Q835" i="8203" s="1"/>
  <c r="P835" i="8203"/>
  <c r="N828" i="8203"/>
  <c r="Q827" i="8203" s="1"/>
  <c r="P827" i="8203"/>
  <c r="N820" i="8203"/>
  <c r="Q819" i="8203" s="1"/>
  <c r="P819" i="8203"/>
  <c r="N812" i="8203"/>
  <c r="Q811" i="8203" s="1"/>
  <c r="P811" i="8203"/>
  <c r="N804" i="8203"/>
  <c r="Q803" i="8203" s="1"/>
  <c r="P803" i="8203"/>
  <c r="N796" i="8203"/>
  <c r="Q795" i="8203" s="1"/>
  <c r="P795" i="8203"/>
  <c r="N638" i="8203"/>
  <c r="P637" i="8203"/>
  <c r="N630" i="8203"/>
  <c r="P629" i="8203"/>
  <c r="N622" i="8203"/>
  <c r="P621" i="8203"/>
  <c r="N614" i="8203"/>
  <c r="P613" i="8203"/>
  <c r="N606" i="8203"/>
  <c r="P605" i="8203"/>
  <c r="N598" i="8203"/>
  <c r="P597" i="8203"/>
  <c r="N590" i="8203"/>
  <c r="P589" i="8203"/>
  <c r="N582" i="8203"/>
  <c r="P581" i="8203"/>
  <c r="N574" i="8203"/>
  <c r="Q573" i="8203" s="1"/>
  <c r="P573" i="8203"/>
  <c r="N566" i="8203"/>
  <c r="Q565" i="8203" s="1"/>
  <c r="P565" i="8203"/>
  <c r="N558" i="8203"/>
  <c r="Q557" i="8203" s="1"/>
  <c r="P557" i="8203"/>
  <c r="N550" i="8203"/>
  <c r="Q549" i="8203" s="1"/>
  <c r="P549" i="8203"/>
  <c r="N542" i="8203"/>
  <c r="Q541" i="8203" s="1"/>
  <c r="P541" i="8203"/>
  <c r="N534" i="8203"/>
  <c r="Q533" i="8203" s="1"/>
  <c r="P533" i="8203"/>
  <c r="N526" i="8203"/>
  <c r="Q525" i="8203" s="1"/>
  <c r="P525" i="8203"/>
  <c r="N518" i="8203"/>
  <c r="Q517" i="8203" s="1"/>
  <c r="P517" i="8203"/>
  <c r="N510" i="8203"/>
  <c r="Q509" i="8203" s="1"/>
  <c r="P509" i="8203"/>
  <c r="N502" i="8203"/>
  <c r="Q501" i="8203" s="1"/>
  <c r="P501" i="8203"/>
  <c r="N494" i="8203"/>
  <c r="Q493" i="8203" s="1"/>
  <c r="P493" i="8203"/>
  <c r="N486" i="8203"/>
  <c r="Q485" i="8203" s="1"/>
  <c r="P485" i="8203"/>
  <c r="N478" i="8203"/>
  <c r="Q477" i="8203" s="1"/>
  <c r="P477" i="8203"/>
  <c r="N470" i="8203"/>
  <c r="Q469" i="8203" s="1"/>
  <c r="P469" i="8203"/>
  <c r="N462" i="8203"/>
  <c r="Q461" i="8203" s="1"/>
  <c r="P461" i="8203"/>
  <c r="N454" i="8203"/>
  <c r="Q453" i="8203" s="1"/>
  <c r="P453" i="8203"/>
  <c r="N446" i="8203"/>
  <c r="Q445" i="8203" s="1"/>
  <c r="P445" i="8203"/>
  <c r="N438" i="8203"/>
  <c r="Q437" i="8203" s="1"/>
  <c r="P437" i="8203"/>
  <c r="N430" i="8203"/>
  <c r="Q429" i="8203" s="1"/>
  <c r="P429" i="8203"/>
  <c r="N422" i="8203"/>
  <c r="Q421" i="8203" s="1"/>
  <c r="P421" i="8203"/>
  <c r="N414" i="8203"/>
  <c r="Q413" i="8203" s="1"/>
  <c r="P413" i="8203"/>
  <c r="N406" i="8203"/>
  <c r="Q405" i="8203" s="1"/>
  <c r="P405" i="8203"/>
  <c r="N398" i="8203"/>
  <c r="Q397" i="8203" s="1"/>
  <c r="P397" i="8203"/>
  <c r="N254" i="8203"/>
  <c r="Q253" i="8203" s="1"/>
  <c r="P253" i="8203"/>
  <c r="N246" i="8203"/>
  <c r="Q245" i="8203" s="1"/>
  <c r="P245" i="8203"/>
  <c r="N238" i="8203"/>
  <c r="Q237" i="8203" s="1"/>
  <c r="P237" i="8203"/>
  <c r="N230" i="8203"/>
  <c r="Q229" i="8203" s="1"/>
  <c r="P229" i="8203"/>
  <c r="N222" i="8203"/>
  <c r="Q221" i="8203" s="1"/>
  <c r="P221" i="8203"/>
  <c r="N214" i="8203"/>
  <c r="Q213" i="8203" s="1"/>
  <c r="P213" i="8203"/>
  <c r="N206" i="8203"/>
  <c r="Q205" i="8203" s="1"/>
  <c r="P205" i="8203"/>
  <c r="N198" i="8203"/>
  <c r="Q197" i="8203" s="1"/>
  <c r="P197" i="8203"/>
  <c r="N189" i="8203"/>
  <c r="P188" i="8203"/>
  <c r="N181" i="8203"/>
  <c r="P180" i="8203"/>
  <c r="N173" i="8203"/>
  <c r="P172" i="8203"/>
  <c r="N143" i="8203"/>
  <c r="Q142" i="8203" s="1"/>
  <c r="P142" i="8203"/>
  <c r="N135" i="8203"/>
  <c r="Q134" i="8203" s="1"/>
  <c r="P134" i="8203"/>
  <c r="N127" i="8203"/>
  <c r="Q126" i="8203" s="1"/>
  <c r="P126" i="8203"/>
  <c r="N119" i="8203"/>
  <c r="Q118" i="8203" s="1"/>
  <c r="P118" i="8203"/>
  <c r="N70" i="8203"/>
  <c r="Q69" i="8203" s="1"/>
  <c r="P69" i="8203"/>
  <c r="N62" i="8203"/>
  <c r="Q61" i="8203" s="1"/>
  <c r="P61" i="8203"/>
  <c r="N54" i="8203"/>
  <c r="Q53" i="8203" s="1"/>
  <c r="P53" i="8203"/>
  <c r="N68" i="8203"/>
  <c r="Q67" i="8203" s="1"/>
  <c r="P67" i="8203"/>
  <c r="Q265" i="8203"/>
  <c r="Q385" i="8203"/>
  <c r="N183" i="8203"/>
  <c r="Q182" i="8203" s="1"/>
  <c r="P182" i="8203"/>
  <c r="N520" i="8203"/>
  <c r="Q519" i="8203" s="1"/>
  <c r="P519" i="8203"/>
  <c r="N536" i="8203"/>
  <c r="Q535" i="8203" s="1"/>
  <c r="P535" i="8203"/>
  <c r="N552" i="8203"/>
  <c r="Q551" i="8203" s="1"/>
  <c r="P551" i="8203"/>
  <c r="N568" i="8203"/>
  <c r="Q567" i="8203" s="1"/>
  <c r="P567" i="8203"/>
  <c r="N646" i="8203"/>
  <c r="Q645" i="8203" s="1"/>
  <c r="P645" i="8203"/>
  <c r="N662" i="8203"/>
  <c r="P661" i="8203"/>
  <c r="N678" i="8203"/>
  <c r="Q677" i="8203" s="1"/>
  <c r="P677" i="8203"/>
  <c r="N694" i="8203"/>
  <c r="P693" i="8203"/>
  <c r="N710" i="8203"/>
  <c r="Q709" i="8203" s="1"/>
  <c r="P709" i="8203"/>
  <c r="N726" i="8203"/>
  <c r="P725" i="8203"/>
  <c r="N742" i="8203"/>
  <c r="P741" i="8203"/>
  <c r="N347" i="8203"/>
  <c r="Q346" i="8203" s="1"/>
  <c r="P346" i="8203"/>
  <c r="N331" i="8203"/>
  <c r="Q330" i="8203" s="1"/>
  <c r="P330" i="8203"/>
  <c r="N641" i="8203"/>
  <c r="Q640" i="8203" s="1"/>
  <c r="P640" i="8203"/>
  <c r="N625" i="8203"/>
  <c r="Q624" i="8203" s="1"/>
  <c r="P624" i="8203"/>
  <c r="N609" i="8203"/>
  <c r="Q608" i="8203" s="1"/>
  <c r="P608" i="8203"/>
  <c r="N593" i="8203"/>
  <c r="Q592" i="8203" s="1"/>
  <c r="P592" i="8203"/>
  <c r="N515" i="8203"/>
  <c r="P514" i="8203"/>
  <c r="N499" i="8203"/>
  <c r="P498" i="8203"/>
  <c r="N483" i="8203"/>
  <c r="P482" i="8203"/>
  <c r="N467" i="8203"/>
  <c r="P466" i="8203"/>
  <c r="N451" i="8203"/>
  <c r="P450" i="8203"/>
  <c r="N435" i="8203"/>
  <c r="P434" i="8203"/>
  <c r="N419" i="8203"/>
  <c r="P418" i="8203"/>
  <c r="N403" i="8203"/>
  <c r="P402" i="8203"/>
  <c r="N152" i="8203"/>
  <c r="P151" i="8203"/>
  <c r="N180" i="8203"/>
  <c r="P179" i="8203"/>
  <c r="N43" i="8203"/>
  <c r="Q42" i="8203" s="1"/>
  <c r="P42" i="8203"/>
  <c r="N65" i="8203"/>
  <c r="P64" i="8203"/>
  <c r="N55" i="8203"/>
  <c r="P54" i="8203"/>
  <c r="Q650" i="8203"/>
  <c r="Q658" i="8203"/>
  <c r="Q674" i="8203"/>
  <c r="Q682" i="8203"/>
  <c r="Q690" i="8203"/>
  <c r="Q698" i="8203"/>
  <c r="Q706" i="8203"/>
  <c r="Q714" i="8203"/>
  <c r="Q722" i="8203"/>
  <c r="Q738" i="8203"/>
  <c r="P175" i="8203"/>
  <c r="P191" i="8203"/>
  <c r="N267" i="8203"/>
  <c r="Q266" i="8203" s="1"/>
  <c r="P266" i="8203"/>
  <c r="N283" i="8203"/>
  <c r="Q282" i="8203" s="1"/>
  <c r="P282" i="8203"/>
  <c r="N299" i="8203"/>
  <c r="Q298" i="8203" s="1"/>
  <c r="P298" i="8203"/>
  <c r="N315" i="8203"/>
  <c r="P314" i="8203"/>
  <c r="N371" i="8203"/>
  <c r="Q370" i="8203" s="1"/>
  <c r="P370" i="8203"/>
  <c r="N387" i="8203"/>
  <c r="Q386" i="8203" s="1"/>
  <c r="P386" i="8203"/>
  <c r="N529" i="8203"/>
  <c r="P528" i="8203"/>
  <c r="N545" i="8203"/>
  <c r="P544" i="8203"/>
  <c r="N561" i="8203"/>
  <c r="P560" i="8203"/>
  <c r="N577" i="8203"/>
  <c r="P576" i="8203"/>
  <c r="N725" i="8203"/>
  <c r="P724" i="8203"/>
  <c r="N693" i="8203"/>
  <c r="P692" i="8203"/>
  <c r="N563" i="8203"/>
  <c r="P562" i="8203"/>
  <c r="N194" i="8203"/>
  <c r="P193" i="8203"/>
  <c r="Q153" i="8203"/>
  <c r="N737" i="8203"/>
  <c r="P736" i="8203"/>
  <c r="N705" i="8203"/>
  <c r="P704" i="8203"/>
  <c r="N673" i="8203"/>
  <c r="P672" i="8203"/>
  <c r="N575" i="8203"/>
  <c r="P574" i="8203"/>
  <c r="N543" i="8203"/>
  <c r="P542" i="8203"/>
  <c r="N389" i="8203"/>
  <c r="Q388" i="8203" s="1"/>
  <c r="P388" i="8203"/>
  <c r="N317" i="8203"/>
  <c r="Q316" i="8203" s="1"/>
  <c r="P316" i="8203"/>
  <c r="N285" i="8203"/>
  <c r="Q284" i="8203" s="1"/>
  <c r="P284" i="8203"/>
  <c r="N190" i="8203"/>
  <c r="P189" i="8203"/>
  <c r="N158" i="8203"/>
  <c r="Q157" i="8203" s="1"/>
  <c r="P157" i="8203"/>
  <c r="N71" i="8203"/>
  <c r="P70" i="8203"/>
  <c r="P185" i="8203"/>
  <c r="N162" i="8203"/>
  <c r="Q161" i="8203" s="1"/>
  <c r="P161" i="8203"/>
  <c r="N1030" i="8203"/>
  <c r="Q1029" i="8203" s="1"/>
  <c r="P1029" i="8203"/>
  <c r="N994" i="8203"/>
  <c r="Q993" i="8203" s="1"/>
  <c r="P993" i="8203"/>
  <c r="N986" i="8203"/>
  <c r="Q985" i="8203" s="1"/>
  <c r="P985" i="8203"/>
  <c r="N976" i="8203"/>
  <c r="Q975" i="8203" s="1"/>
  <c r="P975" i="8203"/>
  <c r="N964" i="8203"/>
  <c r="Q963" i="8203" s="1"/>
  <c r="P963" i="8203"/>
  <c r="N948" i="8203"/>
  <c r="Q947" i="8203" s="1"/>
  <c r="P947" i="8203"/>
  <c r="N924" i="8203"/>
  <c r="Q923" i="8203" s="1"/>
  <c r="P923" i="8203"/>
  <c r="N884" i="8203"/>
  <c r="Q883" i="8203" s="1"/>
  <c r="P883" i="8203"/>
  <c r="N876" i="8203"/>
  <c r="Q875" i="8203" s="1"/>
  <c r="P875" i="8203"/>
  <c r="N1018" i="8203"/>
  <c r="P1017" i="8203"/>
  <c r="N1006" i="8203"/>
  <c r="Q1005" i="8203" s="1"/>
  <c r="P1005" i="8203"/>
  <c r="N974" i="8203"/>
  <c r="Q973" i="8203" s="1"/>
  <c r="P973" i="8203"/>
  <c r="N962" i="8203"/>
  <c r="Q961" i="8203" s="1"/>
  <c r="P961" i="8203"/>
  <c r="N942" i="8203"/>
  <c r="Q941" i="8203" s="1"/>
  <c r="P941" i="8203"/>
  <c r="N918" i="8203"/>
  <c r="Q917" i="8203" s="1"/>
  <c r="P917" i="8203"/>
  <c r="N894" i="8203"/>
  <c r="Q893" i="8203" s="1"/>
  <c r="P893" i="8203"/>
  <c r="N886" i="8203"/>
  <c r="Q885" i="8203" s="1"/>
  <c r="P885" i="8203"/>
  <c r="N874" i="8203"/>
  <c r="Q873" i="8203" s="1"/>
  <c r="P873" i="8203"/>
  <c r="N862" i="8203"/>
  <c r="Q861" i="8203" s="1"/>
  <c r="P861" i="8203"/>
  <c r="N786" i="8203"/>
  <c r="Q785" i="8203" s="1"/>
  <c r="P785" i="8203"/>
  <c r="N778" i="8203"/>
  <c r="Q777" i="8203" s="1"/>
  <c r="P777" i="8203"/>
  <c r="N770" i="8203"/>
  <c r="Q769" i="8203" s="1"/>
  <c r="P769" i="8203"/>
  <c r="N762" i="8203"/>
  <c r="Q761" i="8203" s="1"/>
  <c r="P761" i="8203"/>
  <c r="N752" i="8203"/>
  <c r="Q751" i="8203" s="1"/>
  <c r="P751" i="8203"/>
  <c r="N744" i="8203"/>
  <c r="P743" i="8203"/>
  <c r="N736" i="8203"/>
  <c r="P735" i="8203"/>
  <c r="N728" i="8203"/>
  <c r="P727" i="8203"/>
  <c r="N720" i="8203"/>
  <c r="P719" i="8203"/>
  <c r="N712" i="8203"/>
  <c r="P711" i="8203"/>
  <c r="N704" i="8203"/>
  <c r="P703" i="8203"/>
  <c r="N696" i="8203"/>
  <c r="P695" i="8203"/>
  <c r="N688" i="8203"/>
  <c r="P687" i="8203"/>
  <c r="N680" i="8203"/>
  <c r="P679" i="8203"/>
  <c r="N672" i="8203"/>
  <c r="P671" i="8203"/>
  <c r="N664" i="8203"/>
  <c r="P663" i="8203"/>
  <c r="N656" i="8203"/>
  <c r="P655" i="8203"/>
  <c r="N648" i="8203"/>
  <c r="P647" i="8203"/>
  <c r="N360" i="8203"/>
  <c r="P359" i="8203"/>
  <c r="N352" i="8203"/>
  <c r="P351" i="8203"/>
  <c r="N344" i="8203"/>
  <c r="P343" i="8203"/>
  <c r="N336" i="8203"/>
  <c r="P335" i="8203"/>
  <c r="N328" i="8203"/>
  <c r="P327" i="8203"/>
  <c r="N72" i="8203"/>
  <c r="P71" i="8203"/>
  <c r="P371" i="8203"/>
  <c r="P315" i="8203"/>
  <c r="P307" i="8203"/>
  <c r="P299" i="8203"/>
  <c r="P291" i="8203"/>
  <c r="P283" i="8203"/>
  <c r="P275" i="8203"/>
  <c r="P156" i="8203"/>
  <c r="P638" i="8203"/>
  <c r="P630" i="8203"/>
  <c r="P622" i="8203"/>
  <c r="P614" i="8203"/>
  <c r="P606" i="8203"/>
  <c r="P598" i="8203"/>
  <c r="P590" i="8203"/>
  <c r="P582" i="8203"/>
  <c r="P254" i="8203"/>
  <c r="P250" i="8203"/>
  <c r="P242" i="8203"/>
  <c r="P234" i="8203"/>
  <c r="P226" i="8203"/>
  <c r="P218" i="8203"/>
  <c r="P210" i="8203"/>
  <c r="P202" i="8203"/>
  <c r="P143" i="8203"/>
  <c r="P135" i="8203"/>
  <c r="P127" i="8203"/>
  <c r="P119" i="8203"/>
  <c r="P43" i="8203"/>
  <c r="P39" i="8203"/>
  <c r="Q99" i="8203"/>
  <c r="Q83" i="8203"/>
  <c r="Q166" i="8203"/>
  <c r="Q33" i="8203"/>
  <c r="B34" i="240"/>
  <c r="N23" i="240"/>
  <c r="Q22" i="240" s="1"/>
  <c r="N23" i="114"/>
  <c r="Q22" i="114" s="1"/>
  <c r="B34" i="117"/>
  <c r="D34" i="117" s="1"/>
  <c r="B85" i="117"/>
  <c r="D85" i="117" s="1"/>
  <c r="P338" i="114"/>
  <c r="P331" i="114"/>
  <c r="P312" i="114"/>
  <c r="P298" i="114"/>
  <c r="P305" i="114"/>
  <c r="P189" i="114"/>
  <c r="P373" i="114"/>
  <c r="P365" i="114"/>
  <c r="P353" i="114"/>
  <c r="P345" i="114"/>
  <c r="P289" i="114"/>
  <c r="P274" i="114"/>
  <c r="P258" i="114"/>
  <c r="P242" i="114"/>
  <c r="P295" i="114"/>
  <c r="P279" i="114"/>
  <c r="P263" i="114"/>
  <c r="P247" i="114"/>
  <c r="P319" i="114"/>
  <c r="P80" i="114"/>
  <c r="P236" i="114"/>
  <c r="P228" i="114"/>
  <c r="P220" i="114"/>
  <c r="P212" i="114"/>
  <c r="P203" i="114"/>
  <c r="P177" i="114"/>
  <c r="P169" i="114"/>
  <c r="P161" i="114"/>
  <c r="P153" i="114"/>
  <c r="P145" i="114"/>
  <c r="P137" i="114"/>
  <c r="P129" i="114"/>
  <c r="P122" i="114"/>
  <c r="P114" i="114"/>
  <c r="P106" i="114"/>
  <c r="P63" i="114"/>
  <c r="P44" i="114"/>
  <c r="P334" i="114"/>
  <c r="P368" i="114"/>
  <c r="P360" i="114"/>
  <c r="P356" i="114"/>
  <c r="P348" i="114"/>
  <c r="P284" i="114"/>
  <c r="P268" i="114"/>
  <c r="P252" i="114"/>
  <c r="P231" i="114"/>
  <c r="P223" i="114"/>
  <c r="P215" i="114"/>
  <c r="P207" i="114"/>
  <c r="P193" i="114"/>
  <c r="P180" i="114"/>
  <c r="P172" i="114"/>
  <c r="P164" i="114"/>
  <c r="P156" i="114"/>
  <c r="P148" i="114"/>
  <c r="P140" i="114"/>
  <c r="P132" i="114"/>
  <c r="P86" i="114"/>
  <c r="P125" i="114"/>
  <c r="P117" i="114"/>
  <c r="P109" i="114"/>
  <c r="P101" i="114"/>
  <c r="P51" i="114"/>
  <c r="P35" i="114"/>
  <c r="P49" i="114"/>
  <c r="P342" i="114"/>
  <c r="P386" i="114"/>
  <c r="P378" i="114"/>
  <c r="P336" i="114"/>
  <c r="P339" i="114"/>
  <c r="P323" i="114"/>
  <c r="P285" i="114"/>
  <c r="P269" i="114"/>
  <c r="P253" i="114"/>
  <c r="P310" i="114"/>
  <c r="P290" i="114"/>
  <c r="P313" i="114"/>
  <c r="P194" i="114"/>
  <c r="P84" i="114"/>
  <c r="P93" i="114"/>
  <c r="P75" i="114"/>
  <c r="P369" i="114"/>
  <c r="P361" i="114"/>
  <c r="P349" i="114"/>
  <c r="P321" i="114"/>
  <c r="P297" i="114"/>
  <c r="P282" i="114"/>
  <c r="P266" i="114"/>
  <c r="P250" i="114"/>
  <c r="P188" i="114"/>
  <c r="P287" i="114"/>
  <c r="P271" i="114"/>
  <c r="P255" i="114"/>
  <c r="P232" i="114"/>
  <c r="P224" i="114"/>
  <c r="P216" i="114"/>
  <c r="P208" i="114"/>
  <c r="P181" i="114"/>
  <c r="P173" i="114"/>
  <c r="P165" i="114"/>
  <c r="P157" i="114"/>
  <c r="P149" i="114"/>
  <c r="P141" i="114"/>
  <c r="P133" i="114"/>
  <c r="P126" i="114"/>
  <c r="P118" i="114"/>
  <c r="P110" i="114"/>
  <c r="P102" i="114"/>
  <c r="P52" i="114"/>
  <c r="P36" i="114"/>
  <c r="P388" i="114"/>
  <c r="P380" i="114"/>
  <c r="P372" i="114"/>
  <c r="P364" i="114"/>
  <c r="P352" i="114"/>
  <c r="P276" i="114"/>
  <c r="P260" i="114"/>
  <c r="P244" i="114"/>
  <c r="P72" i="114"/>
  <c r="P235" i="114"/>
  <c r="P227" i="114"/>
  <c r="P219" i="114"/>
  <c r="P211" i="114"/>
  <c r="P201" i="114"/>
  <c r="P176" i="114"/>
  <c r="P168" i="114"/>
  <c r="P160" i="114"/>
  <c r="P152" i="114"/>
  <c r="P144" i="114"/>
  <c r="P136" i="114"/>
  <c r="P121" i="114"/>
  <c r="P113" i="114"/>
  <c r="P105" i="114"/>
  <c r="P59" i="114"/>
  <c r="P43" i="114"/>
  <c r="P57" i="114"/>
  <c r="P41" i="114"/>
  <c r="P316" i="114"/>
  <c r="P326" i="114"/>
  <c r="P382" i="114"/>
  <c r="P324" i="114"/>
  <c r="P322" i="114"/>
  <c r="P74" i="114"/>
  <c r="P81" i="114"/>
  <c r="P46" i="114"/>
  <c r="P64" i="114"/>
  <c r="P387" i="114"/>
  <c r="P379" i="114"/>
  <c r="P384" i="114"/>
  <c r="P376" i="114"/>
  <c r="P335" i="114"/>
  <c r="P320" i="114"/>
  <c r="P296" i="114"/>
  <c r="P281" i="114"/>
  <c r="P265" i="114"/>
  <c r="P249" i="114"/>
  <c r="P328" i="114"/>
  <c r="P309" i="114"/>
  <c r="P186" i="114"/>
  <c r="P68" i="114"/>
  <c r="P87" i="114"/>
  <c r="P71" i="114"/>
  <c r="P33" i="114"/>
  <c r="P371" i="114"/>
  <c r="P363" i="114"/>
  <c r="P340" i="114"/>
  <c r="P351" i="114"/>
  <c r="P341" i="114"/>
  <c r="P325" i="114"/>
  <c r="P301" i="114"/>
  <c r="P286" i="114"/>
  <c r="P270" i="114"/>
  <c r="P254" i="114"/>
  <c r="P204" i="114"/>
  <c r="P314" i="114"/>
  <c r="P291" i="114"/>
  <c r="P275" i="114"/>
  <c r="P259" i="114"/>
  <c r="P243" i="114"/>
  <c r="P315" i="114"/>
  <c r="P198" i="114"/>
  <c r="P95" i="114"/>
  <c r="P234" i="114"/>
  <c r="P226" i="114"/>
  <c r="P218" i="114"/>
  <c r="P210" i="114"/>
  <c r="P199" i="114"/>
  <c r="P183" i="114"/>
  <c r="P175" i="114"/>
  <c r="P167" i="114"/>
  <c r="P159" i="114"/>
  <c r="P151" i="114"/>
  <c r="P143" i="114"/>
  <c r="P135" i="114"/>
  <c r="P97" i="114"/>
  <c r="P65" i="114"/>
  <c r="P120" i="114"/>
  <c r="P112" i="114"/>
  <c r="P104" i="114"/>
  <c r="P92" i="114"/>
  <c r="P77" i="114"/>
  <c r="P58" i="114"/>
  <c r="P42" i="114"/>
  <c r="P56" i="114"/>
  <c r="P40" i="114"/>
  <c r="P60" i="114"/>
  <c r="P389" i="114"/>
  <c r="P197" i="114"/>
  <c r="P332" i="114"/>
  <c r="P337" i="114"/>
  <c r="P306" i="114"/>
  <c r="P311" i="114"/>
  <c r="P190" i="114"/>
  <c r="P76" i="114"/>
  <c r="P195" i="114"/>
  <c r="P89" i="114"/>
  <c r="P54" i="114"/>
  <c r="P38" i="114"/>
  <c r="P330" i="114"/>
  <c r="P383" i="114"/>
  <c r="P375" i="114"/>
  <c r="P343" i="114"/>
  <c r="P304" i="114"/>
  <c r="P288" i="114"/>
  <c r="P273" i="114"/>
  <c r="P257" i="114"/>
  <c r="P241" i="114"/>
  <c r="P185" i="114"/>
  <c r="P128" i="114"/>
  <c r="P94" i="114"/>
  <c r="P79" i="114"/>
  <c r="P62" i="114"/>
  <c r="P367" i="114"/>
  <c r="P359" i="114"/>
  <c r="P355" i="114"/>
  <c r="P347" i="114"/>
  <c r="P333" i="114"/>
  <c r="P293" i="114"/>
  <c r="P278" i="114"/>
  <c r="P262" i="114"/>
  <c r="P246" i="114"/>
  <c r="P299" i="114"/>
  <c r="P283" i="114"/>
  <c r="P267" i="114"/>
  <c r="P251" i="114"/>
  <c r="P307" i="114"/>
  <c r="P99" i="114"/>
  <c r="P238" i="114"/>
  <c r="P230" i="114"/>
  <c r="P222" i="114"/>
  <c r="P214" i="114"/>
  <c r="P206" i="114"/>
  <c r="P191" i="114"/>
  <c r="P179" i="114"/>
  <c r="P171" i="114"/>
  <c r="P163" i="114"/>
  <c r="P155" i="114"/>
  <c r="P147" i="114"/>
  <c r="P139" i="114"/>
  <c r="P131" i="114"/>
  <c r="P82" i="114"/>
  <c r="P124" i="114"/>
  <c r="P116" i="114"/>
  <c r="P108" i="114"/>
  <c r="P100" i="114"/>
  <c r="P85" i="114"/>
  <c r="P69" i="114"/>
  <c r="P50" i="114"/>
  <c r="P34" i="114"/>
  <c r="P48" i="114"/>
  <c r="P31" i="114"/>
  <c r="N390" i="114"/>
  <c r="N382" i="114"/>
  <c r="N387" i="114"/>
  <c r="N371" i="114"/>
  <c r="N337" i="114"/>
  <c r="N340" i="114"/>
  <c r="N301" i="114"/>
  <c r="N270" i="114"/>
  <c r="N254" i="114"/>
  <c r="N197" i="114"/>
  <c r="N291" i="114"/>
  <c r="N257" i="114"/>
  <c r="N314" i="114"/>
  <c r="N85" i="114"/>
  <c r="N218" i="114"/>
  <c r="N198" i="114"/>
  <c r="N175" i="114"/>
  <c r="N159" i="114"/>
  <c r="N143" i="114"/>
  <c r="N94" i="114"/>
  <c r="N120" i="114"/>
  <c r="N104" i="114"/>
  <c r="N76" i="114"/>
  <c r="N56" i="114"/>
  <c r="N54" i="114"/>
  <c r="N38" i="114"/>
  <c r="N374" i="114"/>
  <c r="N358" i="114"/>
  <c r="N346" i="114"/>
  <c r="N309" i="114"/>
  <c r="N243" i="114"/>
  <c r="N339" i="114"/>
  <c r="N386" i="114"/>
  <c r="N378" i="114"/>
  <c r="N383" i="114"/>
  <c r="N375" i="114"/>
  <c r="N367" i="114"/>
  <c r="N359" i="114"/>
  <c r="N355" i="114"/>
  <c r="N347" i="114"/>
  <c r="N332" i="114"/>
  <c r="N313" i="114"/>
  <c r="N293" i="114"/>
  <c r="N278" i="114"/>
  <c r="N262" i="114"/>
  <c r="N246" i="114"/>
  <c r="N325" i="114"/>
  <c r="N299" i="114"/>
  <c r="N281" i="114"/>
  <c r="N265" i="114"/>
  <c r="N249" i="114"/>
  <c r="N185" i="114"/>
  <c r="N306" i="114"/>
  <c r="N89" i="114"/>
  <c r="N238" i="114"/>
  <c r="N230" i="114"/>
  <c r="N222" i="114"/>
  <c r="N214" i="114"/>
  <c r="N206" i="114"/>
  <c r="N190" i="114"/>
  <c r="N179" i="114"/>
  <c r="N171" i="114"/>
  <c r="N163" i="114"/>
  <c r="N155" i="114"/>
  <c r="N147" i="114"/>
  <c r="N139" i="114"/>
  <c r="N131" i="114"/>
  <c r="N79" i="114"/>
  <c r="N124" i="114"/>
  <c r="N116" i="114"/>
  <c r="N108" i="114"/>
  <c r="N99" i="114"/>
  <c r="N84" i="114"/>
  <c r="N68" i="114"/>
  <c r="N48" i="114"/>
  <c r="N33" i="114"/>
  <c r="Q32" i="114" s="1"/>
  <c r="N46" i="114"/>
  <c r="N67" i="114"/>
  <c r="N370" i="114"/>
  <c r="N362" i="114"/>
  <c r="N333" i="114"/>
  <c r="Q332" i="114" s="1"/>
  <c r="N350" i="114"/>
  <c r="N338" i="114"/>
  <c r="N322" i="114"/>
  <c r="N298" i="114"/>
  <c r="N283" i="114"/>
  <c r="N267" i="114"/>
  <c r="N251" i="114"/>
  <c r="N189" i="114"/>
  <c r="N307" i="114"/>
  <c r="N288" i="114"/>
  <c r="N272" i="114"/>
  <c r="N256" i="114"/>
  <c r="N240" i="114"/>
  <c r="N312" i="114"/>
  <c r="N191" i="114"/>
  <c r="Q190" i="114" s="1"/>
  <c r="N77" i="114"/>
  <c r="N233" i="114"/>
  <c r="N225" i="114"/>
  <c r="N217" i="114"/>
  <c r="N209" i="114"/>
  <c r="N196" i="114"/>
  <c r="N182" i="114"/>
  <c r="N174" i="114"/>
  <c r="N166" i="114"/>
  <c r="N158" i="114"/>
  <c r="N150" i="114"/>
  <c r="N142" i="114"/>
  <c r="N134" i="114"/>
  <c r="N91" i="114"/>
  <c r="N127" i="114"/>
  <c r="N119" i="114"/>
  <c r="N111" i="114"/>
  <c r="N103" i="114"/>
  <c r="N90" i="114"/>
  <c r="N74" i="114"/>
  <c r="N55" i="114"/>
  <c r="N39" i="114"/>
  <c r="N53" i="114"/>
  <c r="N37" i="114"/>
  <c r="N331" i="114"/>
  <c r="N384" i="114"/>
  <c r="N376" i="114"/>
  <c r="N389" i="114"/>
  <c r="N381" i="114"/>
  <c r="N373" i="114"/>
  <c r="N365" i="114"/>
  <c r="N345" i="114"/>
  <c r="N353" i="114"/>
  <c r="N344" i="114"/>
  <c r="N328" i="114"/>
  <c r="N305" i="114"/>
  <c r="N289" i="114"/>
  <c r="Q288" i="114" s="1"/>
  <c r="N274" i="114"/>
  <c r="N258" i="114"/>
  <c r="N242" i="114"/>
  <c r="N319" i="114"/>
  <c r="N295" i="114"/>
  <c r="N277" i="114"/>
  <c r="N261" i="114"/>
  <c r="N245" i="114"/>
  <c r="N318" i="114"/>
  <c r="N203" i="114"/>
  <c r="N73" i="114"/>
  <c r="N236" i="114"/>
  <c r="N228" i="114"/>
  <c r="N220" i="114"/>
  <c r="N212" i="114"/>
  <c r="N202" i="114"/>
  <c r="N186" i="114"/>
  <c r="Q185" i="114" s="1"/>
  <c r="N177" i="114"/>
  <c r="N169" i="114"/>
  <c r="N161" i="114"/>
  <c r="N153" i="114"/>
  <c r="N145" i="114"/>
  <c r="N137" i="114"/>
  <c r="N129" i="114"/>
  <c r="N71" i="114"/>
  <c r="N122" i="114"/>
  <c r="N114" i="114"/>
  <c r="N106" i="114"/>
  <c r="N95" i="114"/>
  <c r="N80" i="114"/>
  <c r="N60" i="114"/>
  <c r="N44" i="114"/>
  <c r="N58" i="114"/>
  <c r="N42" i="114"/>
  <c r="N63" i="114"/>
  <c r="N368" i="114"/>
  <c r="Q367" i="114" s="1"/>
  <c r="N360" i="114"/>
  <c r="Q359" i="114" s="1"/>
  <c r="N356" i="114"/>
  <c r="Q355" i="114" s="1"/>
  <c r="N348" i="114"/>
  <c r="Q347" i="114" s="1"/>
  <c r="N334" i="114"/>
  <c r="Q333" i="114" s="1"/>
  <c r="N317" i="114"/>
  <c r="N294" i="114"/>
  <c r="Q293" i="114" s="1"/>
  <c r="N279" i="114"/>
  <c r="Q278" i="114" s="1"/>
  <c r="N263" i="114"/>
  <c r="Q262" i="114" s="1"/>
  <c r="N247" i="114"/>
  <c r="Q246" i="114" s="1"/>
  <c r="N327" i="114"/>
  <c r="N300" i="114"/>
  <c r="Q299" i="114" s="1"/>
  <c r="N284" i="114"/>
  <c r="N268" i="114"/>
  <c r="N252" i="114"/>
  <c r="N193" i="114"/>
  <c r="N308" i="114"/>
  <c r="N100" i="114"/>
  <c r="Q99" i="114" s="1"/>
  <c r="N239" i="114"/>
  <c r="Q238" i="114" s="1"/>
  <c r="N231" i="114"/>
  <c r="Q230" i="114" s="1"/>
  <c r="N223" i="114"/>
  <c r="Q222" i="114" s="1"/>
  <c r="N215" i="114"/>
  <c r="Q214" i="114" s="1"/>
  <c r="N207" i="114"/>
  <c r="Q206" i="114" s="1"/>
  <c r="N192" i="114"/>
  <c r="Q191" i="114" s="1"/>
  <c r="N180" i="114"/>
  <c r="Q179" i="114" s="1"/>
  <c r="N172" i="114"/>
  <c r="Q171" i="114" s="1"/>
  <c r="N164" i="114"/>
  <c r="Q163" i="114" s="1"/>
  <c r="N156" i="114"/>
  <c r="Q155" i="114" s="1"/>
  <c r="N148" i="114"/>
  <c r="Q147" i="114" s="1"/>
  <c r="N140" i="114"/>
  <c r="Q139" i="114" s="1"/>
  <c r="N132" i="114"/>
  <c r="Q131" i="114" s="1"/>
  <c r="N83" i="114"/>
  <c r="N125" i="114"/>
  <c r="Q124" i="114" s="1"/>
  <c r="N117" i="114"/>
  <c r="Q116" i="114" s="1"/>
  <c r="N109" i="114"/>
  <c r="Q108" i="114" s="1"/>
  <c r="N101" i="114"/>
  <c r="Q100" i="114" s="1"/>
  <c r="N86" i="114"/>
  <c r="N70" i="114"/>
  <c r="N51" i="114"/>
  <c r="N35" i="114"/>
  <c r="N49" i="114"/>
  <c r="Q48" i="114" s="1"/>
  <c r="N31" i="114"/>
  <c r="Q30" i="114" s="1"/>
  <c r="N343" i="114"/>
  <c r="N379" i="114"/>
  <c r="N363" i="114"/>
  <c r="N351" i="114"/>
  <c r="Q350" i="114" s="1"/>
  <c r="N324" i="114"/>
  <c r="N286" i="114"/>
  <c r="N311" i="114"/>
  <c r="N273" i="114"/>
  <c r="Q272" i="114" s="1"/>
  <c r="N241" i="114"/>
  <c r="N195" i="114"/>
  <c r="N234" i="114"/>
  <c r="N226" i="114"/>
  <c r="N210" i="114"/>
  <c r="Q209" i="114" s="1"/>
  <c r="N183" i="114"/>
  <c r="N167" i="114"/>
  <c r="Q166" i="114" s="1"/>
  <c r="N151" i="114"/>
  <c r="N135" i="114"/>
  <c r="Q134" i="114" s="1"/>
  <c r="N128" i="114"/>
  <c r="N112" i="114"/>
  <c r="Q111" i="114" s="1"/>
  <c r="N92" i="114"/>
  <c r="Q91" i="114" s="1"/>
  <c r="N40" i="114"/>
  <c r="N366" i="114"/>
  <c r="N354" i="114"/>
  <c r="Q353" i="114" s="1"/>
  <c r="N330" i="114"/>
  <c r="N290" i="114"/>
  <c r="Q289" i="114" s="1"/>
  <c r="N275" i="114"/>
  <c r="Q274" i="114" s="1"/>
  <c r="N259" i="114"/>
  <c r="Q258" i="114" s="1"/>
  <c r="N323" i="114"/>
  <c r="Q322" i="114" s="1"/>
  <c r="N296" i="114"/>
  <c r="N280" i="114"/>
  <c r="Q279" i="114" s="1"/>
  <c r="N264" i="114"/>
  <c r="Q263" i="114" s="1"/>
  <c r="N248" i="114"/>
  <c r="Q247" i="114" s="1"/>
  <c r="N320" i="114"/>
  <c r="Q319" i="114" s="1"/>
  <c r="N304" i="114"/>
  <c r="N81" i="114"/>
  <c r="Q80" i="114" s="1"/>
  <c r="N237" i="114"/>
  <c r="N229" i="114"/>
  <c r="N221" i="114"/>
  <c r="N213" i="114"/>
  <c r="N204" i="114"/>
  <c r="N188" i="114"/>
  <c r="N178" i="114"/>
  <c r="N170" i="114"/>
  <c r="N162" i="114"/>
  <c r="N154" i="114"/>
  <c r="N146" i="114"/>
  <c r="N138" i="114"/>
  <c r="N130" i="114"/>
  <c r="N75" i="114"/>
  <c r="N123" i="114"/>
  <c r="N115" i="114"/>
  <c r="N107" i="114"/>
  <c r="N97" i="114"/>
  <c r="N82" i="114"/>
  <c r="N64" i="114"/>
  <c r="N47" i="114"/>
  <c r="N62" i="114"/>
  <c r="N45" i="114"/>
  <c r="N65" i="114"/>
  <c r="N388" i="114"/>
  <c r="N380" i="114"/>
  <c r="N335" i="114"/>
  <c r="N385" i="114"/>
  <c r="N377" i="114"/>
  <c r="N369" i="114"/>
  <c r="Q368" i="114" s="1"/>
  <c r="N361" i="114"/>
  <c r="Q360" i="114" s="1"/>
  <c r="N357" i="114"/>
  <c r="Q356" i="114" s="1"/>
  <c r="N349" i="114"/>
  <c r="Q348" i="114" s="1"/>
  <c r="N336" i="114"/>
  <c r="N321" i="114"/>
  <c r="N297" i="114"/>
  <c r="Q296" i="114" s="1"/>
  <c r="N282" i="114"/>
  <c r="N266" i="114"/>
  <c r="N250" i="114"/>
  <c r="N329" i="114"/>
  <c r="Q328" i="114" s="1"/>
  <c r="N303" i="114"/>
  <c r="N285" i="114"/>
  <c r="Q284" i="114" s="1"/>
  <c r="N269" i="114"/>
  <c r="Q268" i="114" s="1"/>
  <c r="N253" i="114"/>
  <c r="Q252" i="114" s="1"/>
  <c r="N201" i="114"/>
  <c r="N310" i="114"/>
  <c r="N187" i="114"/>
  <c r="Q186" i="114" s="1"/>
  <c r="N69" i="114"/>
  <c r="N232" i="114"/>
  <c r="Q231" i="114" s="1"/>
  <c r="N224" i="114"/>
  <c r="Q223" i="114" s="1"/>
  <c r="N216" i="114"/>
  <c r="Q215" i="114" s="1"/>
  <c r="N208" i="114"/>
  <c r="Q207" i="114" s="1"/>
  <c r="N194" i="114"/>
  <c r="Q193" i="114" s="1"/>
  <c r="N181" i="114"/>
  <c r="Q180" i="114" s="1"/>
  <c r="N173" i="114"/>
  <c r="Q172" i="114" s="1"/>
  <c r="N165" i="114"/>
  <c r="Q164" i="114" s="1"/>
  <c r="N157" i="114"/>
  <c r="Q156" i="114" s="1"/>
  <c r="N149" i="114"/>
  <c r="Q148" i="114" s="1"/>
  <c r="N141" i="114"/>
  <c r="Q140" i="114" s="1"/>
  <c r="N133" i="114"/>
  <c r="Q132" i="114" s="1"/>
  <c r="N87" i="114"/>
  <c r="N126" i="114"/>
  <c r="Q125" i="114" s="1"/>
  <c r="N118" i="114"/>
  <c r="Q117" i="114" s="1"/>
  <c r="N110" i="114"/>
  <c r="Q109" i="114" s="1"/>
  <c r="N102" i="114"/>
  <c r="Q101" i="114" s="1"/>
  <c r="N88" i="114"/>
  <c r="N72" i="114"/>
  <c r="Q71" i="114" s="1"/>
  <c r="N52" i="114"/>
  <c r="Q51" i="114" s="1"/>
  <c r="N36" i="114"/>
  <c r="Q35" i="114" s="1"/>
  <c r="N50" i="114"/>
  <c r="Q49" i="114" s="1"/>
  <c r="N34" i="114"/>
  <c r="Q33" i="114" s="1"/>
  <c r="N372" i="114"/>
  <c r="N364" i="114"/>
  <c r="N341" i="114"/>
  <c r="N352" i="114"/>
  <c r="Q351" i="114" s="1"/>
  <c r="N342" i="114"/>
  <c r="N326" i="114"/>
  <c r="N302" i="114"/>
  <c r="Q301" i="114" s="1"/>
  <c r="N287" i="114"/>
  <c r="Q286" i="114" s="1"/>
  <c r="N271" i="114"/>
  <c r="N255" i="114"/>
  <c r="N205" i="114"/>
  <c r="N315" i="114"/>
  <c r="N292" i="114"/>
  <c r="Q291" i="114" s="1"/>
  <c r="N276" i="114"/>
  <c r="Q275" i="114" s="1"/>
  <c r="N260" i="114"/>
  <c r="Q259" i="114" s="1"/>
  <c r="N244" i="114"/>
  <c r="N316" i="114"/>
  <c r="N199" i="114"/>
  <c r="N96" i="114"/>
  <c r="N235" i="114"/>
  <c r="N227" i="114"/>
  <c r="N219" i="114"/>
  <c r="N211" i="114"/>
  <c r="Q210" i="114" s="1"/>
  <c r="N200" i="114"/>
  <c r="Q199" i="114" s="1"/>
  <c r="N184" i="114"/>
  <c r="N176" i="114"/>
  <c r="N168" i="114"/>
  <c r="Q167" i="114" s="1"/>
  <c r="N160" i="114"/>
  <c r="N152" i="114"/>
  <c r="N144" i="114"/>
  <c r="N136" i="114"/>
  <c r="Q135" i="114" s="1"/>
  <c r="N98" i="114"/>
  <c r="N66" i="114"/>
  <c r="Q65" i="114" s="1"/>
  <c r="N121" i="114"/>
  <c r="N113" i="114"/>
  <c r="Q112" i="114" s="1"/>
  <c r="N105" i="114"/>
  <c r="N93" i="114"/>
  <c r="N78" i="114"/>
  <c r="N59" i="114"/>
  <c r="N43" i="114"/>
  <c r="N57" i="114"/>
  <c r="N41" i="114"/>
  <c r="N61" i="114"/>
  <c r="B33" i="107"/>
  <c r="Q294" i="8203" l="1"/>
  <c r="Q203" i="8203"/>
  <c r="Q364" i="8203"/>
  <c r="Q362" i="8203"/>
  <c r="Q365" i="8203"/>
  <c r="Q857" i="8203"/>
  <c r="Q802" i="8203"/>
  <c r="Q754" i="8203"/>
  <c r="Q64" i="114"/>
  <c r="Q303" i="8203"/>
  <c r="Q295" i="8203"/>
  <c r="Q350" i="8203"/>
  <c r="Q675" i="8203"/>
  <c r="Q1017" i="8203"/>
  <c r="Q730" i="8203"/>
  <c r="Q311" i="8203"/>
  <c r="Q949" i="8203"/>
  <c r="Q427" i="8203"/>
  <c r="Q459" i="8203"/>
  <c r="Q491" i="8203"/>
  <c r="Q35" i="8203"/>
  <c r="Q323" i="8203"/>
  <c r="Q339" i="8203"/>
  <c r="Q355" i="8203"/>
  <c r="Q199" i="8203"/>
  <c r="Q392" i="8203"/>
  <c r="Q122" i="8203"/>
  <c r="Q263" i="8203"/>
  <c r="Q314" i="8203"/>
  <c r="Q1025" i="8203"/>
  <c r="Q787" i="8203"/>
  <c r="Q929" i="8203"/>
  <c r="Q937" i="8203"/>
  <c r="Q965" i="8203"/>
  <c r="Q995" i="8203"/>
  <c r="Q655" i="8203"/>
  <c r="Q671" i="8203"/>
  <c r="Q687" i="8203"/>
  <c r="Q703" i="8203"/>
  <c r="Q719" i="8203"/>
  <c r="Q735" i="8203"/>
  <c r="Q562" i="8203"/>
  <c r="Q746" i="8203"/>
  <c r="Q666" i="8203"/>
  <c r="Q172" i="8203"/>
  <c r="Q897" i="8203"/>
  <c r="Q921" i="8203"/>
  <c r="Q945" i="8203"/>
  <c r="Q953" i="8203"/>
  <c r="Q983" i="8203"/>
  <c r="Q765" i="8203"/>
  <c r="Q114" i="8203"/>
  <c r="Q793" i="8203"/>
  <c r="Q236" i="8203"/>
  <c r="N24" i="8203"/>
  <c r="Q23" i="8203" s="1"/>
  <c r="P23" i="8203"/>
  <c r="Q197" i="114"/>
  <c r="O31" i="117"/>
  <c r="R30" i="117" s="1"/>
  <c r="G25" i="8203"/>
  <c r="J25" i="8203"/>
  <c r="K25" i="8203" s="1"/>
  <c r="Q304" i="8203"/>
  <c r="Q376" i="8203"/>
  <c r="Q259" i="8203"/>
  <c r="Q243" i="8203"/>
  <c r="H24" i="240"/>
  <c r="M24" i="240"/>
  <c r="P23" i="240" s="1"/>
  <c r="Q211" i="8203"/>
  <c r="Q227" i="8203"/>
  <c r="Q251" i="8203"/>
  <c r="H82" i="117"/>
  <c r="N82" i="117"/>
  <c r="H24" i="114"/>
  <c r="M24" i="114"/>
  <c r="F33" i="240"/>
  <c r="J33" i="240" s="1"/>
  <c r="K33" i="240" s="1"/>
  <c r="Q168" i="8203"/>
  <c r="Q912" i="8203"/>
  <c r="Q840" i="8203"/>
  <c r="Q797" i="8203"/>
  <c r="Q813" i="8203"/>
  <c r="Q845" i="8203"/>
  <c r="Q853" i="8203"/>
  <c r="Q224" i="8203"/>
  <c r="Q240" i="8203"/>
  <c r="Q256" i="8203"/>
  <c r="Q74" i="8203"/>
  <c r="Q821" i="8203"/>
  <c r="Q219" i="8203"/>
  <c r="E34" i="240"/>
  <c r="D34" i="240"/>
  <c r="G32" i="240"/>
  <c r="H32" i="240" s="1"/>
  <c r="J32" i="240"/>
  <c r="K32" i="240" s="1"/>
  <c r="Q115" i="8203"/>
  <c r="D32" i="107"/>
  <c r="G31" i="107"/>
  <c r="J31" i="107"/>
  <c r="K31" i="107" s="1"/>
  <c r="E33" i="107"/>
  <c r="F33" i="107" s="1"/>
  <c r="Q116" i="8203"/>
  <c r="Y29" i="107"/>
  <c r="AB29" i="107" s="1"/>
  <c r="Z29" i="107"/>
  <c r="AC29" i="107" s="1"/>
  <c r="Q82" i="8203"/>
  <c r="Q125" i="8203"/>
  <c r="Q208" i="8203"/>
  <c r="Q151" i="8203"/>
  <c r="Q97" i="8203"/>
  <c r="Q272" i="8203"/>
  <c r="Q676" i="8203"/>
  <c r="Q130" i="8203"/>
  <c r="Q91" i="8203"/>
  <c r="Q808" i="8203"/>
  <c r="Q932" i="8203"/>
  <c r="Q1008" i="8203"/>
  <c r="Q661" i="8203"/>
  <c r="Q792" i="8203"/>
  <c r="Q824" i="8203"/>
  <c r="Q856" i="8203"/>
  <c r="Q978" i="8203"/>
  <c r="Q868" i="8203"/>
  <c r="Q77" i="8203"/>
  <c r="Q107" i="8203"/>
  <c r="Q327" i="8203"/>
  <c r="Q335" i="8203"/>
  <c r="Q343" i="8203"/>
  <c r="Q351" i="8203"/>
  <c r="Q359" i="8203"/>
  <c r="Q146" i="8203"/>
  <c r="Q647" i="8203"/>
  <c r="Q663" i="8203"/>
  <c r="Q679" i="8203"/>
  <c r="Q193" i="8203"/>
  <c r="Q402" i="8203"/>
  <c r="Q418" i="8203"/>
  <c r="Q434" i="8203"/>
  <c r="Q450" i="8203"/>
  <c r="Q466" i="8203"/>
  <c r="Q482" i="8203"/>
  <c r="Q498" i="8203"/>
  <c r="Q514" i="8203"/>
  <c r="Q393" i="8203"/>
  <c r="Q581" i="8203"/>
  <c r="Q597" i="8203"/>
  <c r="Q613" i="8203"/>
  <c r="Q629" i="8203"/>
  <c r="Q258" i="8203"/>
  <c r="Q800" i="8203"/>
  <c r="Q816" i="8203"/>
  <c r="Q832" i="8203"/>
  <c r="Q848" i="8203"/>
  <c r="Q888" i="8203"/>
  <c r="Q904" i="8203"/>
  <c r="Q132" i="8203"/>
  <c r="Q131" i="8203"/>
  <c r="Q93" i="8203"/>
  <c r="Q940" i="8203"/>
  <c r="R79" i="117"/>
  <c r="R80" i="117"/>
  <c r="Q41" i="8203"/>
  <c r="Q88" i="8203"/>
  <c r="Q104" i="8203"/>
  <c r="Q708" i="8203"/>
  <c r="Q644" i="8203"/>
  <c r="Q668" i="8203"/>
  <c r="Q576" i="8203"/>
  <c r="Q560" i="8203"/>
  <c r="Q544" i="8203"/>
  <c r="Q528" i="8203"/>
  <c r="Q64" i="8203"/>
  <c r="Q179" i="8203"/>
  <c r="Q123" i="8203"/>
  <c r="Q139" i="8203"/>
  <c r="Q202" i="8203"/>
  <c r="Q177" i="8203"/>
  <c r="Q234" i="8203"/>
  <c r="Q695" i="8203"/>
  <c r="Q711" i="8203"/>
  <c r="Q727" i="8203"/>
  <c r="Q363" i="8203"/>
  <c r="Q218" i="8203"/>
  <c r="Q250" i="8203"/>
  <c r="Q163" i="8203"/>
  <c r="Q548" i="8203"/>
  <c r="F22" i="120"/>
  <c r="Q1021" i="8203"/>
  <c r="Q379" i="8203"/>
  <c r="Q210" i="8203"/>
  <c r="Q226" i="8203"/>
  <c r="Q242" i="8203"/>
  <c r="Q291" i="8203"/>
  <c r="Q195" i="8203"/>
  <c r="Q743" i="8203"/>
  <c r="Q741" i="8203"/>
  <c r="Q289" i="8203"/>
  <c r="Q188" i="8203"/>
  <c r="Q589" i="8203"/>
  <c r="Q605" i="8203"/>
  <c r="Q621" i="8203"/>
  <c r="Q637" i="8203"/>
  <c r="Q275" i="8203"/>
  <c r="Q307" i="8203"/>
  <c r="Q341" i="114"/>
  <c r="Q158" i="8203"/>
  <c r="Q71" i="8203"/>
  <c r="Q684" i="8203"/>
  <c r="Q740" i="8203"/>
  <c r="Q109" i="8203"/>
  <c r="Z30" i="107"/>
  <c r="AC30" i="107" s="1"/>
  <c r="Q692" i="8203"/>
  <c r="Q700" i="8203"/>
  <c r="Q724" i="8203"/>
  <c r="Q395" i="8203"/>
  <c r="Q160" i="8203"/>
  <c r="Q908" i="8203"/>
  <c r="Q782" i="8203"/>
  <c r="Q60" i="114"/>
  <c r="Q56" i="114"/>
  <c r="Q58" i="114"/>
  <c r="Q92" i="114"/>
  <c r="Q151" i="114"/>
  <c r="Q183" i="114"/>
  <c r="Q226" i="114"/>
  <c r="Q95" i="114"/>
  <c r="Q270" i="114"/>
  <c r="Q340" i="114"/>
  <c r="Q371" i="114"/>
  <c r="Q68" i="114"/>
  <c r="Q309" i="114"/>
  <c r="Q265" i="114"/>
  <c r="Q384" i="114"/>
  <c r="Q114" i="114"/>
  <c r="Q74" i="114"/>
  <c r="Q137" i="114"/>
  <c r="Q39" i="114"/>
  <c r="Q233" i="114"/>
  <c r="Q240" i="114"/>
  <c r="Q362" i="114"/>
  <c r="Q85" i="114"/>
  <c r="Q257" i="114"/>
  <c r="Q382" i="114"/>
  <c r="Q968" i="8203"/>
  <c r="Q1004" i="8203"/>
  <c r="Q37" i="8203"/>
  <c r="Q196" i="8203"/>
  <c r="Q39" i="8203"/>
  <c r="Q59" i="8203"/>
  <c r="Q766" i="8203"/>
  <c r="Q120" i="114"/>
  <c r="Q143" i="114"/>
  <c r="Q175" i="114"/>
  <c r="Q218" i="114"/>
  <c r="Q243" i="114"/>
  <c r="Q314" i="114"/>
  <c r="Q254" i="114"/>
  <c r="Q774" i="8203"/>
  <c r="Q180" i="8203"/>
  <c r="J34" i="117"/>
  <c r="F34" i="117"/>
  <c r="K84" i="117"/>
  <c r="L84" i="117" s="1"/>
  <c r="G84" i="117"/>
  <c r="H32" i="117"/>
  <c r="N32" i="117"/>
  <c r="K33" i="117"/>
  <c r="L33" i="117" s="1"/>
  <c r="G33" i="117"/>
  <c r="J85" i="117"/>
  <c r="F85" i="117"/>
  <c r="H83" i="117"/>
  <c r="N83" i="117"/>
  <c r="B35" i="240"/>
  <c r="Q80" i="240"/>
  <c r="Q51" i="8203"/>
  <c r="Q57" i="8203"/>
  <c r="Q585" i="8203"/>
  <c r="Q601" i="8203"/>
  <c r="Q617" i="8203"/>
  <c r="Q633" i="8203"/>
  <c r="Q267" i="8203"/>
  <c r="Q387" i="8203"/>
  <c r="Q403" i="8203"/>
  <c r="Q419" i="8203"/>
  <c r="Q435" i="8203"/>
  <c r="Q451" i="8203"/>
  <c r="Q467" i="8203"/>
  <c r="Q483" i="8203"/>
  <c r="Q499" i="8203"/>
  <c r="Q515" i="8203"/>
  <c r="Q641" i="8203"/>
  <c r="Q387" i="114"/>
  <c r="Q70" i="8203"/>
  <c r="Q189" i="8203"/>
  <c r="Q542" i="8203"/>
  <c r="Q574" i="8203"/>
  <c r="Q672" i="8203"/>
  <c r="Q704" i="8203"/>
  <c r="Q736" i="8203"/>
  <c r="Q1002" i="8203"/>
  <c r="Q54" i="8203"/>
  <c r="Q198" i="8203"/>
  <c r="Q214" i="8203"/>
  <c r="Q230" i="8203"/>
  <c r="Q246" i="8203"/>
  <c r="Q796" i="8203"/>
  <c r="Q804" i="8203"/>
  <c r="Q812" i="8203"/>
  <c r="Q820" i="8203"/>
  <c r="Q828" i="8203"/>
  <c r="Q836" i="8203"/>
  <c r="Q844" i="8203"/>
  <c r="Q852" i="8203"/>
  <c r="Q900" i="8203"/>
  <c r="Q936" i="8203"/>
  <c r="Q518" i="8203"/>
  <c r="Q550" i="8203"/>
  <c r="Q648" i="8203"/>
  <c r="Q680" i="8203"/>
  <c r="Q712" i="8203"/>
  <c r="Q744" i="8203"/>
  <c r="Q652" i="8203"/>
  <c r="Q187" i="8203"/>
  <c r="Q155" i="8203"/>
  <c r="Q398" i="8203"/>
  <c r="Q414" i="8203"/>
  <c r="Q430" i="8203"/>
  <c r="Q446" i="8203"/>
  <c r="Q462" i="8203"/>
  <c r="Q478" i="8203"/>
  <c r="Q494" i="8203"/>
  <c r="Q510" i="8203"/>
  <c r="Q45" i="8203"/>
  <c r="Q72" i="8203"/>
  <c r="Q85" i="8203"/>
  <c r="Q101" i="8203"/>
  <c r="Q324" i="8203"/>
  <c r="Q340" i="8203"/>
  <c r="Q356" i="8203"/>
  <c r="Q748" i="8203"/>
  <c r="Q756" i="8203"/>
  <c r="Q152" i="8203"/>
  <c r="Q762" i="8203"/>
  <c r="Q770" i="8203"/>
  <c r="Q778" i="8203"/>
  <c r="Q786" i="8203"/>
  <c r="Q872" i="8203"/>
  <c r="Q790" i="8203"/>
  <c r="Q870" i="8203"/>
  <c r="Q878" i="8203"/>
  <c r="Q890" i="8203"/>
  <c r="Q906" i="8203"/>
  <c r="Q926" i="8203"/>
  <c r="Q958" i="8203"/>
  <c r="Q970" i="8203"/>
  <c r="Q980" i="8203"/>
  <c r="Q1010" i="8203"/>
  <c r="Q1024" i="8203"/>
  <c r="Q880" i="8203"/>
  <c r="Q920" i="8203"/>
  <c r="Q944" i="8203"/>
  <c r="Q952" i="8203"/>
  <c r="Q982" i="8203"/>
  <c r="Q990" i="8203"/>
  <c r="Q43" i="8203"/>
  <c r="Q127" i="8203"/>
  <c r="Q143" i="8203"/>
  <c r="Q582" i="8203"/>
  <c r="Q598" i="8203"/>
  <c r="Q614" i="8203"/>
  <c r="Q630" i="8203"/>
  <c r="Q283" i="8203"/>
  <c r="Q299" i="8203"/>
  <c r="Q315" i="8203"/>
  <c r="Q185" i="8203"/>
  <c r="Q732" i="8203"/>
  <c r="Q568" i="8203"/>
  <c r="Q552" i="8203"/>
  <c r="Q536" i="8203"/>
  <c r="Q520" i="8203"/>
  <c r="Q56" i="8203"/>
  <c r="Q410" i="8203"/>
  <c r="Q426" i="8203"/>
  <c r="Q442" i="8203"/>
  <c r="Q458" i="8203"/>
  <c r="Q474" i="8203"/>
  <c r="Q490" i="8203"/>
  <c r="Q506" i="8203"/>
  <c r="Q575" i="8203"/>
  <c r="Q559" i="8203"/>
  <c r="Q543" i="8203"/>
  <c r="Q527" i="8203"/>
  <c r="Q190" i="8203"/>
  <c r="Q174" i="8203"/>
  <c r="Q58" i="8203"/>
  <c r="Q572" i="8203"/>
  <c r="Q556" i="8203"/>
  <c r="Q540" i="8203"/>
  <c r="Q524" i="8203"/>
  <c r="Q563" i="8203"/>
  <c r="Q531" i="8203"/>
  <c r="Q194" i="8203"/>
  <c r="Q178" i="8203"/>
  <c r="Q725" i="8203"/>
  <c r="Q693" i="8203"/>
  <c r="Q206" i="8203"/>
  <c r="Q222" i="8203"/>
  <c r="Q238" i="8203"/>
  <c r="Q884" i="8203"/>
  <c r="Q1022" i="8203"/>
  <c r="Q181" i="8203"/>
  <c r="Q534" i="8203"/>
  <c r="Q566" i="8203"/>
  <c r="Q664" i="8203"/>
  <c r="Q696" i="8203"/>
  <c r="Q728" i="8203"/>
  <c r="Q742" i="8203"/>
  <c r="Q726" i="8203"/>
  <c r="Q710" i="8203"/>
  <c r="Q694" i="8203"/>
  <c r="Q678" i="8203"/>
  <c r="Q662" i="8203"/>
  <c r="Q646" i="8203"/>
  <c r="Q68" i="8203"/>
  <c r="Q737" i="8203"/>
  <c r="Q705" i="8203"/>
  <c r="Q673" i="8203"/>
  <c r="Q55" i="8203"/>
  <c r="Q328" i="8203"/>
  <c r="Q336" i="8203"/>
  <c r="Q344" i="8203"/>
  <c r="Q352" i="8203"/>
  <c r="Q360" i="8203"/>
  <c r="Q752" i="8203"/>
  <c r="Q321" i="8203"/>
  <c r="Q860" i="8203"/>
  <c r="Q916" i="8203"/>
  <c r="Q972" i="8203"/>
  <c r="Q862" i="8203"/>
  <c r="Q874" i="8203"/>
  <c r="Q886" i="8203"/>
  <c r="Q894" i="8203"/>
  <c r="Q918" i="8203"/>
  <c r="Q942" i="8203"/>
  <c r="Q962" i="8203"/>
  <c r="Q974" i="8203"/>
  <c r="Q1006" i="8203"/>
  <c r="Q1018" i="8203"/>
  <c r="Q876" i="8203"/>
  <c r="Q924" i="8203"/>
  <c r="Q948" i="8203"/>
  <c r="Q964" i="8203"/>
  <c r="Q986" i="8203"/>
  <c r="Q994" i="8203"/>
  <c r="Q1030" i="8203"/>
  <c r="Q119" i="8203"/>
  <c r="Q135" i="8203"/>
  <c r="Q254" i="8203"/>
  <c r="Q590" i="8203"/>
  <c r="Q606" i="8203"/>
  <c r="Q622" i="8203"/>
  <c r="Q638" i="8203"/>
  <c r="Q371" i="8203"/>
  <c r="Q331" i="8203"/>
  <c r="Q347" i="8203"/>
  <c r="Q173" i="8203"/>
  <c r="Q526" i="8203"/>
  <c r="Q558" i="8203"/>
  <c r="Q656" i="8203"/>
  <c r="Q688" i="8203"/>
  <c r="Q720" i="8203"/>
  <c r="Q660" i="8203"/>
  <c r="Q65" i="8203"/>
  <c r="Q521" i="8203"/>
  <c r="Q529" i="8203"/>
  <c r="Q537" i="8203"/>
  <c r="Q545" i="8203"/>
  <c r="Q553" i="8203"/>
  <c r="Q561" i="8203"/>
  <c r="Q569" i="8203"/>
  <c r="Q577" i="8203"/>
  <c r="Q593" i="8203"/>
  <c r="Q609" i="8203"/>
  <c r="Q625" i="8203"/>
  <c r="Q62" i="8203"/>
  <c r="Q716" i="8203"/>
  <c r="Q976" i="8203"/>
  <c r="Q183" i="8203"/>
  <c r="Q147" i="8203"/>
  <c r="Q734" i="8203"/>
  <c r="Q718" i="8203"/>
  <c r="Q702" i="8203"/>
  <c r="Q686" i="8203"/>
  <c r="Q670" i="8203"/>
  <c r="Q654" i="8203"/>
  <c r="Q171" i="8203"/>
  <c r="Q406" i="8203"/>
  <c r="Q422" i="8203"/>
  <c r="Q438" i="8203"/>
  <c r="Q454" i="8203"/>
  <c r="Q470" i="8203"/>
  <c r="Q486" i="8203"/>
  <c r="Q502" i="8203"/>
  <c r="Q389" i="8203"/>
  <c r="Q373" i="8203"/>
  <c r="Q317" i="8203"/>
  <c r="Q301" i="8203"/>
  <c r="Q285" i="8203"/>
  <c r="Q269" i="8203"/>
  <c r="Q162" i="8203"/>
  <c r="Q111" i="8203"/>
  <c r="Q95" i="8203"/>
  <c r="Q79" i="8203"/>
  <c r="M31" i="240"/>
  <c r="P30" i="240" s="1"/>
  <c r="F24" i="120"/>
  <c r="C24" i="120"/>
  <c r="Q346" i="114"/>
  <c r="Q374" i="114"/>
  <c r="R21" i="117"/>
  <c r="F23" i="120" s="1"/>
  <c r="R22" i="117"/>
  <c r="Q204" i="114"/>
  <c r="Q379" i="114"/>
  <c r="Q63" i="114"/>
  <c r="Q153" i="114"/>
  <c r="Q169" i="114"/>
  <c r="Q212" i="114"/>
  <c r="Q228" i="114"/>
  <c r="Q295" i="114"/>
  <c r="Q307" i="114"/>
  <c r="Q251" i="114"/>
  <c r="Q283" i="114"/>
  <c r="Q79" i="114"/>
  <c r="Q375" i="114"/>
  <c r="Q54" i="114"/>
  <c r="Q76" i="114"/>
  <c r="Q337" i="114"/>
  <c r="Q315" i="114"/>
  <c r="Q87" i="114"/>
  <c r="Q335" i="114"/>
  <c r="Q89" i="114"/>
  <c r="Q187" i="114"/>
  <c r="Q323" i="114"/>
  <c r="Q318" i="114"/>
  <c r="B86" i="117"/>
  <c r="D86" i="117" s="1"/>
  <c r="B35" i="117"/>
  <c r="D35" i="117" s="1"/>
  <c r="Q42" i="114"/>
  <c r="Q77" i="114"/>
  <c r="Q104" i="114"/>
  <c r="Q159" i="114"/>
  <c r="Q198" i="114"/>
  <c r="Q325" i="114"/>
  <c r="Q249" i="114"/>
  <c r="Q281" i="114"/>
  <c r="Q376" i="114"/>
  <c r="Q46" i="114"/>
  <c r="Q378" i="114"/>
  <c r="Q40" i="114"/>
  <c r="Q97" i="114"/>
  <c r="Q234" i="114"/>
  <c r="Q363" i="114"/>
  <c r="Q86" i="114"/>
  <c r="Q334" i="114"/>
  <c r="Q44" i="114"/>
  <c r="Q106" i="114"/>
  <c r="Q122" i="114"/>
  <c r="Q129" i="114"/>
  <c r="Q145" i="114"/>
  <c r="Q161" i="114"/>
  <c r="Q177" i="114"/>
  <c r="Q203" i="114"/>
  <c r="Q220" i="114"/>
  <c r="Q236" i="114"/>
  <c r="Q365" i="114"/>
  <c r="Q127" i="114"/>
  <c r="Q150" i="114"/>
  <c r="Q182" i="114"/>
  <c r="Q225" i="114"/>
  <c r="Q267" i="114"/>
  <c r="Q94" i="114"/>
  <c r="Q383" i="114"/>
  <c r="Q38" i="114"/>
  <c r="Q200" i="114"/>
  <c r="Q302" i="114"/>
  <c r="Q320" i="114"/>
  <c r="Q81" i="114"/>
  <c r="Q303" i="114"/>
  <c r="Q329" i="114"/>
  <c r="Q194" i="114"/>
  <c r="Q285" i="114"/>
  <c r="Q34" i="114"/>
  <c r="Q69" i="114"/>
  <c r="Q82" i="114"/>
  <c r="Q192" i="114"/>
  <c r="Q316" i="114"/>
  <c r="Q62" i="114"/>
  <c r="Q57" i="114"/>
  <c r="Q59" i="114"/>
  <c r="Q113" i="114"/>
  <c r="Q70" i="114"/>
  <c r="Q136" i="114"/>
  <c r="Q152" i="114"/>
  <c r="Q168" i="114"/>
  <c r="Q211" i="114"/>
  <c r="Q227" i="114"/>
  <c r="Q72" i="114"/>
  <c r="Q317" i="114"/>
  <c r="Q260" i="114"/>
  <c r="Q294" i="114"/>
  <c r="Q241" i="114"/>
  <c r="Q273" i="114"/>
  <c r="Q304" i="114"/>
  <c r="Q343" i="114"/>
  <c r="Q344" i="114"/>
  <c r="Q372" i="114"/>
  <c r="Q388" i="114"/>
  <c r="Q36" i="114"/>
  <c r="Q73" i="114"/>
  <c r="Q102" i="114"/>
  <c r="Q118" i="114"/>
  <c r="Q90" i="114"/>
  <c r="Q141" i="114"/>
  <c r="Q157" i="114"/>
  <c r="Q173" i="114"/>
  <c r="Q195" i="114"/>
  <c r="Q216" i="114"/>
  <c r="Q232" i="114"/>
  <c r="Q239" i="114"/>
  <c r="Q271" i="114"/>
  <c r="Q306" i="114"/>
  <c r="Q250" i="114"/>
  <c r="Q282" i="114"/>
  <c r="Q321" i="114"/>
  <c r="Q349" i="114"/>
  <c r="Q361" i="114"/>
  <c r="Q66" i="114"/>
  <c r="Q67" i="114"/>
  <c r="Q98" i="114"/>
  <c r="Q115" i="114"/>
  <c r="Q78" i="114"/>
  <c r="Q138" i="114"/>
  <c r="Q154" i="114"/>
  <c r="Q170" i="114"/>
  <c r="Q189" i="114"/>
  <c r="Q213" i="114"/>
  <c r="Q229" i="114"/>
  <c r="Q88" i="114"/>
  <c r="Q184" i="114"/>
  <c r="Q264" i="114"/>
  <c r="Q298" i="114"/>
  <c r="Q245" i="114"/>
  <c r="Q277" i="114"/>
  <c r="Q312" i="114"/>
  <c r="Q358" i="114"/>
  <c r="Q385" i="114"/>
  <c r="Q242" i="114"/>
  <c r="Q345" i="114"/>
  <c r="Q373" i="114"/>
  <c r="Q53" i="114"/>
  <c r="Q75" i="114"/>
  <c r="Q119" i="114"/>
  <c r="Q142" i="114"/>
  <c r="Q174" i="114"/>
  <c r="Q217" i="114"/>
  <c r="Q313" i="114"/>
  <c r="Q290" i="114"/>
  <c r="Q253" i="114"/>
  <c r="Q300" i="114"/>
  <c r="Q336" i="114"/>
  <c r="Q386" i="114"/>
  <c r="Q389" i="114"/>
  <c r="Q390" i="114"/>
  <c r="Q61" i="114"/>
  <c r="Q96" i="114"/>
  <c r="Q310" i="114"/>
  <c r="Q342" i="114"/>
  <c r="Q50" i="114"/>
  <c r="Q326" i="114"/>
  <c r="Q41" i="114"/>
  <c r="Q43" i="114"/>
  <c r="Q105" i="114"/>
  <c r="Q121" i="114"/>
  <c r="Q128" i="114"/>
  <c r="Q144" i="114"/>
  <c r="Q160" i="114"/>
  <c r="Q176" i="114"/>
  <c r="Q201" i="114"/>
  <c r="Q219" i="114"/>
  <c r="Q235" i="114"/>
  <c r="Q202" i="114"/>
  <c r="Q244" i="114"/>
  <c r="Q276" i="114"/>
  <c r="Q327" i="114"/>
  <c r="Q352" i="114"/>
  <c r="Q364" i="114"/>
  <c r="Q380" i="114"/>
  <c r="Q330" i="114"/>
  <c r="Q52" i="114"/>
  <c r="Q110" i="114"/>
  <c r="Q126" i="114"/>
  <c r="Q133" i="114"/>
  <c r="Q149" i="114"/>
  <c r="Q165" i="114"/>
  <c r="Q181" i="114"/>
  <c r="Q208" i="114"/>
  <c r="Q224" i="114"/>
  <c r="Q311" i="114"/>
  <c r="Q255" i="114"/>
  <c r="Q287" i="114"/>
  <c r="Q188" i="114"/>
  <c r="Q266" i="114"/>
  <c r="Q297" i="114"/>
  <c r="Q369" i="114"/>
  <c r="Q45" i="114"/>
  <c r="Q47" i="114"/>
  <c r="Q83" i="114"/>
  <c r="Q107" i="114"/>
  <c r="Q123" i="114"/>
  <c r="Q130" i="114"/>
  <c r="Q146" i="114"/>
  <c r="Q162" i="114"/>
  <c r="Q178" i="114"/>
  <c r="Q205" i="114"/>
  <c r="Q221" i="114"/>
  <c r="Q237" i="114"/>
  <c r="Q305" i="114"/>
  <c r="Q248" i="114"/>
  <c r="Q280" i="114"/>
  <c r="Q324" i="114"/>
  <c r="Q261" i="114"/>
  <c r="Q292" i="114"/>
  <c r="Q331" i="114"/>
  <c r="Q354" i="114"/>
  <c r="Q366" i="114"/>
  <c r="Q377" i="114"/>
  <c r="Q338" i="114"/>
  <c r="Q308" i="114"/>
  <c r="Q357" i="114"/>
  <c r="Q37" i="114"/>
  <c r="Q55" i="114"/>
  <c r="Q103" i="114"/>
  <c r="Q93" i="114"/>
  <c r="Q158" i="114"/>
  <c r="Q84" i="114"/>
  <c r="Q256" i="114"/>
  <c r="Q196" i="114"/>
  <c r="Q269" i="114"/>
  <c r="Q339" i="114"/>
  <c r="Q370" i="114"/>
  <c r="Q381" i="114"/>
  <c r="Q31" i="114"/>
  <c r="Y30" i="107"/>
  <c r="AB30" i="107" s="1"/>
  <c r="B34" i="107"/>
  <c r="P30" i="107" l="1"/>
  <c r="H31" i="107"/>
  <c r="Q30" i="107" s="1"/>
  <c r="G33" i="240"/>
  <c r="H33" i="240" s="1"/>
  <c r="M25" i="8203"/>
  <c r="H25" i="8203"/>
  <c r="N24" i="240"/>
  <c r="Q23" i="240" s="1"/>
  <c r="Q81" i="117"/>
  <c r="O82" i="117"/>
  <c r="R81" i="117" s="1"/>
  <c r="P23" i="114"/>
  <c r="N24" i="114"/>
  <c r="Q23" i="114" s="1"/>
  <c r="F34" i="240"/>
  <c r="J34" i="240" s="1"/>
  <c r="K34" i="240" s="1"/>
  <c r="M32" i="240"/>
  <c r="N32" i="240" s="1"/>
  <c r="D33" i="107"/>
  <c r="J33" i="107" s="1"/>
  <c r="K33" i="107" s="1"/>
  <c r="E35" i="240"/>
  <c r="D35" i="240"/>
  <c r="M31" i="107"/>
  <c r="Y31" i="107" s="1"/>
  <c r="AB31" i="107" s="1"/>
  <c r="E34" i="107"/>
  <c r="F34" i="107" s="1"/>
  <c r="J32" i="107"/>
  <c r="K32" i="107" s="1"/>
  <c r="G32" i="107"/>
  <c r="H32" i="107" s="1"/>
  <c r="B36" i="240"/>
  <c r="O83" i="117"/>
  <c r="Q82" i="117"/>
  <c r="O32" i="117"/>
  <c r="R31" i="117" s="1"/>
  <c r="Q31" i="117"/>
  <c r="J86" i="117"/>
  <c r="F86" i="117"/>
  <c r="G85" i="117"/>
  <c r="K85" i="117"/>
  <c r="L85" i="117" s="1"/>
  <c r="H33" i="117"/>
  <c r="N33" i="117"/>
  <c r="H84" i="117"/>
  <c r="N84" i="117"/>
  <c r="K34" i="117"/>
  <c r="L34" i="117" s="1"/>
  <c r="G34" i="117"/>
  <c r="J35" i="117"/>
  <c r="F35" i="117"/>
  <c r="N31" i="240"/>
  <c r="Q30" i="240" s="1"/>
  <c r="B36" i="117"/>
  <c r="D36" i="117" s="1"/>
  <c r="B87" i="117"/>
  <c r="D87" i="117" s="1"/>
  <c r="B35" i="107"/>
  <c r="G34" i="240" l="1"/>
  <c r="H34" i="240" s="1"/>
  <c r="M33" i="240"/>
  <c r="N33" i="240" s="1"/>
  <c r="Q32" i="240" s="1"/>
  <c r="R82" i="117"/>
  <c r="N25" i="8203"/>
  <c r="Q24" i="8203" s="1"/>
  <c r="P24" i="8203"/>
  <c r="F35" i="240"/>
  <c r="G35" i="240" s="1"/>
  <c r="H35" i="240" s="1"/>
  <c r="P31" i="240"/>
  <c r="G33" i="107"/>
  <c r="H33" i="107" s="1"/>
  <c r="D36" i="240"/>
  <c r="E36" i="240"/>
  <c r="Q31" i="107"/>
  <c r="M32" i="107"/>
  <c r="N32" i="107" s="1"/>
  <c r="Z32" i="107" s="1"/>
  <c r="D34" i="107"/>
  <c r="N31" i="107"/>
  <c r="Z31" i="107" s="1"/>
  <c r="AC31" i="107" s="1"/>
  <c r="S30" i="107"/>
  <c r="T30" i="107" s="1"/>
  <c r="E35" i="107"/>
  <c r="F35" i="107" s="1"/>
  <c r="B37" i="240"/>
  <c r="O84" i="117"/>
  <c r="R83" i="117" s="1"/>
  <c r="Q83" i="117"/>
  <c r="O33" i="117"/>
  <c r="R32" i="117" s="1"/>
  <c r="Q32" i="117"/>
  <c r="J87" i="117"/>
  <c r="F87" i="117"/>
  <c r="K35" i="117"/>
  <c r="L35" i="117" s="1"/>
  <c r="G35" i="117"/>
  <c r="H34" i="117"/>
  <c r="N34" i="117"/>
  <c r="G86" i="117"/>
  <c r="K86" i="117"/>
  <c r="L86" i="117" s="1"/>
  <c r="J36" i="117"/>
  <c r="F36" i="117"/>
  <c r="H85" i="117"/>
  <c r="N85" i="117"/>
  <c r="Q31" i="240"/>
  <c r="B88" i="117"/>
  <c r="D88" i="117" s="1"/>
  <c r="B37" i="117"/>
  <c r="D37" i="117" s="1"/>
  <c r="P31" i="107"/>
  <c r="B36" i="107"/>
  <c r="P32" i="240" l="1"/>
  <c r="M34" i="240"/>
  <c r="N34" i="240" s="1"/>
  <c r="Q33" i="240" s="1"/>
  <c r="J35" i="240"/>
  <c r="K35" i="240" s="1"/>
  <c r="M35" i="240" s="1"/>
  <c r="M33" i="107"/>
  <c r="N33" i="107" s="1"/>
  <c r="S31" i="107"/>
  <c r="T31" i="107" s="1"/>
  <c r="P32" i="107"/>
  <c r="D37" i="240"/>
  <c r="E37" i="240"/>
  <c r="F36" i="240"/>
  <c r="Y32" i="107"/>
  <c r="AB32" i="107" s="1"/>
  <c r="D35" i="107"/>
  <c r="G35" i="107" s="1"/>
  <c r="H35" i="107" s="1"/>
  <c r="AC32" i="107"/>
  <c r="E36" i="107"/>
  <c r="F36" i="107" s="1"/>
  <c r="G34" i="107"/>
  <c r="J34" i="107"/>
  <c r="K34" i="107" s="1"/>
  <c r="B38" i="240"/>
  <c r="O85" i="117"/>
  <c r="R84" i="117" s="1"/>
  <c r="Q84" i="117"/>
  <c r="O34" i="117"/>
  <c r="R33" i="117" s="1"/>
  <c r="Q33" i="117"/>
  <c r="J88" i="117"/>
  <c r="F88" i="117"/>
  <c r="G36" i="117"/>
  <c r="K36" i="117"/>
  <c r="L36" i="117" s="1"/>
  <c r="H35" i="117"/>
  <c r="N35" i="117"/>
  <c r="K87" i="117"/>
  <c r="L87" i="117" s="1"/>
  <c r="G87" i="117"/>
  <c r="J37" i="117"/>
  <c r="F37" i="117"/>
  <c r="H86" i="117"/>
  <c r="N86" i="117"/>
  <c r="B38" i="117"/>
  <c r="D38" i="117" s="1"/>
  <c r="B89" i="117"/>
  <c r="D89" i="117" s="1"/>
  <c r="Q32" i="107"/>
  <c r="B37" i="107"/>
  <c r="H34" i="107" l="1"/>
  <c r="Q33" i="107" s="1"/>
  <c r="P34" i="240"/>
  <c r="P33" i="240"/>
  <c r="N35" i="240"/>
  <c r="Q34" i="240" s="1"/>
  <c r="P33" i="107"/>
  <c r="E38" i="240"/>
  <c r="D38" i="240"/>
  <c r="G36" i="240"/>
  <c r="H36" i="240" s="1"/>
  <c r="J36" i="240"/>
  <c r="K36" i="240" s="1"/>
  <c r="F37" i="240"/>
  <c r="J35" i="107"/>
  <c r="K35" i="107" s="1"/>
  <c r="M35" i="107" s="1"/>
  <c r="N35" i="107" s="1"/>
  <c r="M34" i="107"/>
  <c r="N34" i="107" s="1"/>
  <c r="Z34" i="107" s="1"/>
  <c r="E37" i="107"/>
  <c r="F37" i="107" s="1"/>
  <c r="Q34" i="107"/>
  <c r="D36" i="107"/>
  <c r="B39" i="240"/>
  <c r="O86" i="117"/>
  <c r="R85" i="117" s="1"/>
  <c r="Q85" i="117"/>
  <c r="O35" i="117"/>
  <c r="R34" i="117" s="1"/>
  <c r="Q34" i="117"/>
  <c r="J89" i="117"/>
  <c r="F89" i="117"/>
  <c r="H36" i="117"/>
  <c r="N36" i="117"/>
  <c r="J38" i="117"/>
  <c r="F38" i="117"/>
  <c r="K37" i="117"/>
  <c r="L37" i="117" s="1"/>
  <c r="G37" i="117"/>
  <c r="H87" i="117"/>
  <c r="N87" i="117"/>
  <c r="K88" i="117"/>
  <c r="L88" i="117" s="1"/>
  <c r="G88" i="117"/>
  <c r="B90" i="117"/>
  <c r="D90" i="117" s="1"/>
  <c r="B39" i="117"/>
  <c r="D39" i="117" s="1"/>
  <c r="Y33" i="107"/>
  <c r="AB33" i="107" s="1"/>
  <c r="S32" i="107"/>
  <c r="B38" i="107"/>
  <c r="AC34" i="107" l="1"/>
  <c r="V31" i="107"/>
  <c r="T32" i="107"/>
  <c r="M36" i="240"/>
  <c r="P35" i="240" s="1"/>
  <c r="F38" i="240"/>
  <c r="G38" i="240" s="1"/>
  <c r="G37" i="240"/>
  <c r="J37" i="240"/>
  <c r="K37" i="240" s="1"/>
  <c r="E39" i="240"/>
  <c r="D39" i="240"/>
  <c r="Y34" i="107"/>
  <c r="AB34" i="107" s="1"/>
  <c r="D37" i="107"/>
  <c r="G37" i="107" s="1"/>
  <c r="H37" i="107" s="1"/>
  <c r="G36" i="107"/>
  <c r="H36" i="107" s="1"/>
  <c r="J36" i="107"/>
  <c r="K36" i="107" s="1"/>
  <c r="E38" i="107"/>
  <c r="F38" i="107" s="1"/>
  <c r="B40" i="240"/>
  <c r="O87" i="117"/>
  <c r="R86" i="117" s="1"/>
  <c r="Q86" i="117"/>
  <c r="O36" i="117"/>
  <c r="R35" i="117" s="1"/>
  <c r="Q35" i="117"/>
  <c r="J90" i="117"/>
  <c r="F90" i="117"/>
  <c r="H88" i="117"/>
  <c r="N88" i="117"/>
  <c r="H37" i="117"/>
  <c r="N37" i="117"/>
  <c r="G38" i="117"/>
  <c r="K38" i="117"/>
  <c r="L38" i="117" s="1"/>
  <c r="G89" i="117"/>
  <c r="K89" i="117"/>
  <c r="L89" i="117" s="1"/>
  <c r="J39" i="117"/>
  <c r="F39" i="117"/>
  <c r="B40" i="117"/>
  <c r="D40" i="117" s="1"/>
  <c r="B91" i="117"/>
  <c r="D91" i="117" s="1"/>
  <c r="Z33" i="107"/>
  <c r="AC33" i="107" s="1"/>
  <c r="W31" i="107"/>
  <c r="Z35" i="107"/>
  <c r="AC35" i="107" s="1"/>
  <c r="Y35" i="107"/>
  <c r="AB35" i="107" s="1"/>
  <c r="S33" i="107"/>
  <c r="P34" i="107"/>
  <c r="B39" i="107"/>
  <c r="V32" i="107" l="1"/>
  <c r="T33" i="107"/>
  <c r="W32" i="107" s="1"/>
  <c r="N36" i="240"/>
  <c r="Q35" i="240" s="1"/>
  <c r="J38" i="240"/>
  <c r="K38" i="240" s="1"/>
  <c r="M38" i="240" s="1"/>
  <c r="N38" i="240" s="1"/>
  <c r="H38" i="240"/>
  <c r="F39" i="240"/>
  <c r="J39" i="240" s="1"/>
  <c r="K39" i="240" s="1"/>
  <c r="J37" i="107"/>
  <c r="K37" i="107" s="1"/>
  <c r="M37" i="107" s="1"/>
  <c r="N37" i="107" s="1"/>
  <c r="H37" i="240"/>
  <c r="M37" i="240"/>
  <c r="D40" i="240"/>
  <c r="E40" i="240"/>
  <c r="Q36" i="107"/>
  <c r="D38" i="107"/>
  <c r="E39" i="107"/>
  <c r="F39" i="107" s="1"/>
  <c r="Q35" i="107"/>
  <c r="M36" i="107"/>
  <c r="N36" i="107" s="1"/>
  <c r="Z36" i="107" s="1"/>
  <c r="B41" i="240"/>
  <c r="O37" i="117"/>
  <c r="R36" i="117" s="1"/>
  <c r="Q36" i="117"/>
  <c r="O88" i="117"/>
  <c r="R87" i="117" s="1"/>
  <c r="Q87" i="117"/>
  <c r="J40" i="117"/>
  <c r="F40" i="117"/>
  <c r="G39" i="117"/>
  <c r="K39" i="117"/>
  <c r="L39" i="117" s="1"/>
  <c r="G90" i="117"/>
  <c r="K90" i="117"/>
  <c r="L90" i="117" s="1"/>
  <c r="J91" i="117"/>
  <c r="F91" i="117"/>
  <c r="H89" i="117"/>
  <c r="N89" i="117"/>
  <c r="H38" i="117"/>
  <c r="N38" i="117"/>
  <c r="B92" i="117"/>
  <c r="D92" i="117" s="1"/>
  <c r="B41" i="117"/>
  <c r="D41" i="117" s="1"/>
  <c r="S34" i="107"/>
  <c r="P35" i="107"/>
  <c r="B40" i="107"/>
  <c r="V33" i="107" l="1"/>
  <c r="T34" i="107"/>
  <c r="W33" i="107" s="1"/>
  <c r="G39" i="240"/>
  <c r="H39" i="240" s="1"/>
  <c r="P37" i="240"/>
  <c r="D39" i="107"/>
  <c r="G39" i="107" s="1"/>
  <c r="H39" i="107" s="1"/>
  <c r="D41" i="240"/>
  <c r="E41" i="240"/>
  <c r="F40" i="240"/>
  <c r="P36" i="240"/>
  <c r="N37" i="240"/>
  <c r="Q36" i="240" s="1"/>
  <c r="S35" i="107"/>
  <c r="Y36" i="107"/>
  <c r="AB36" i="107" s="1"/>
  <c r="AC36" i="107"/>
  <c r="G38" i="107"/>
  <c r="J38" i="107"/>
  <c r="K38" i="107" s="1"/>
  <c r="E40" i="107"/>
  <c r="F40" i="107" s="1"/>
  <c r="B41" i="107"/>
  <c r="B42" i="240"/>
  <c r="O38" i="117"/>
  <c r="R37" i="117" s="1"/>
  <c r="Q37" i="117"/>
  <c r="O89" i="117"/>
  <c r="R88" i="117" s="1"/>
  <c r="Q88" i="117"/>
  <c r="J41" i="117"/>
  <c r="F41" i="117"/>
  <c r="K91" i="117"/>
  <c r="L91" i="117" s="1"/>
  <c r="G91" i="117"/>
  <c r="G40" i="117"/>
  <c r="K40" i="117"/>
  <c r="L40" i="117" s="1"/>
  <c r="J92" i="117"/>
  <c r="F92" i="117"/>
  <c r="H90" i="117"/>
  <c r="N90" i="117"/>
  <c r="H39" i="117"/>
  <c r="N39" i="117"/>
  <c r="Z37" i="107"/>
  <c r="AC37" i="107" s="1"/>
  <c r="B42" i="117"/>
  <c r="D42" i="117" s="1"/>
  <c r="B93" i="117"/>
  <c r="D93" i="117" s="1"/>
  <c r="P36" i="107"/>
  <c r="H38" i="107" l="1"/>
  <c r="Q37" i="107" s="1"/>
  <c r="V34" i="107"/>
  <c r="T35" i="107"/>
  <c r="W34" i="107" s="1"/>
  <c r="J39" i="107"/>
  <c r="K39" i="107" s="1"/>
  <c r="M39" i="107" s="1"/>
  <c r="N39" i="107" s="1"/>
  <c r="M39" i="240"/>
  <c r="P38" i="240" s="1"/>
  <c r="F41" i="240"/>
  <c r="J41" i="240" s="1"/>
  <c r="K41" i="240" s="1"/>
  <c r="Q37" i="240"/>
  <c r="E42" i="240"/>
  <c r="D42" i="240"/>
  <c r="G40" i="240"/>
  <c r="J40" i="240"/>
  <c r="K40" i="240" s="1"/>
  <c r="B42" i="107"/>
  <c r="E41" i="107"/>
  <c r="F41" i="107" s="1"/>
  <c r="Q38" i="107"/>
  <c r="D40" i="107"/>
  <c r="M38" i="107"/>
  <c r="N38" i="107" s="1"/>
  <c r="B43" i="240"/>
  <c r="O39" i="117"/>
  <c r="R38" i="117" s="1"/>
  <c r="Q38" i="117"/>
  <c r="O90" i="117"/>
  <c r="R89" i="117" s="1"/>
  <c r="Q89" i="117"/>
  <c r="J93" i="117"/>
  <c r="F93" i="117"/>
  <c r="K92" i="117"/>
  <c r="L92" i="117" s="1"/>
  <c r="G92" i="117"/>
  <c r="H91" i="117"/>
  <c r="N91" i="117"/>
  <c r="K41" i="117"/>
  <c r="L41" i="117" s="1"/>
  <c r="G41" i="117"/>
  <c r="J42" i="117"/>
  <c r="F42" i="117"/>
  <c r="H40" i="117"/>
  <c r="N40" i="117"/>
  <c r="Y37" i="107"/>
  <c r="AB37" i="107" s="1"/>
  <c r="B94" i="117"/>
  <c r="D94" i="117" s="1"/>
  <c r="B43" i="117"/>
  <c r="D43" i="117" s="1"/>
  <c r="S36" i="107"/>
  <c r="P37" i="107"/>
  <c r="V35" i="107" l="1"/>
  <c r="T36" i="107"/>
  <c r="W35" i="107" s="1"/>
  <c r="N39" i="240"/>
  <c r="Q38" i="240" s="1"/>
  <c r="G41" i="240"/>
  <c r="H41" i="240" s="1"/>
  <c r="F42" i="240"/>
  <c r="G42" i="240" s="1"/>
  <c r="H42" i="240" s="1"/>
  <c r="D43" i="240"/>
  <c r="E43" i="240"/>
  <c r="H40" i="240"/>
  <c r="M40" i="240"/>
  <c r="G40" i="107"/>
  <c r="H40" i="107" s="1"/>
  <c r="J40" i="107"/>
  <c r="K40" i="107" s="1"/>
  <c r="D41" i="107"/>
  <c r="B43" i="107"/>
  <c r="E42" i="107"/>
  <c r="F42" i="107" s="1"/>
  <c r="B44" i="240"/>
  <c r="O40" i="117"/>
  <c r="R39" i="117" s="1"/>
  <c r="Q39" i="117"/>
  <c r="O91" i="117"/>
  <c r="R90" i="117" s="1"/>
  <c r="Q90" i="117"/>
  <c r="J94" i="117"/>
  <c r="F94" i="117"/>
  <c r="J43" i="117"/>
  <c r="F43" i="117"/>
  <c r="K42" i="117"/>
  <c r="L42" i="117" s="1"/>
  <c r="G42" i="117"/>
  <c r="H41" i="117"/>
  <c r="N41" i="117"/>
  <c r="H92" i="117"/>
  <c r="N92" i="117"/>
  <c r="G93" i="117"/>
  <c r="K93" i="117"/>
  <c r="L93" i="117" s="1"/>
  <c r="S37" i="107"/>
  <c r="Y38" i="107"/>
  <c r="AB38" i="107" s="1"/>
  <c r="Y39" i="107"/>
  <c r="AB39" i="107" s="1"/>
  <c r="B44" i="117"/>
  <c r="D44" i="117" s="1"/>
  <c r="B95" i="117"/>
  <c r="D95" i="117" s="1"/>
  <c r="Z38" i="107"/>
  <c r="AC38" i="107" s="1"/>
  <c r="Z39" i="107"/>
  <c r="AC39" i="107" s="1"/>
  <c r="P38" i="107"/>
  <c r="V36" i="107" l="1"/>
  <c r="T37" i="107"/>
  <c r="W36" i="107" s="1"/>
  <c r="M41" i="240"/>
  <c r="N41" i="240" s="1"/>
  <c r="J42" i="240"/>
  <c r="K42" i="240" s="1"/>
  <c r="M42" i="240" s="1"/>
  <c r="E44" i="240"/>
  <c r="D44" i="240"/>
  <c r="N40" i="240"/>
  <c r="Q39" i="240" s="1"/>
  <c r="P39" i="240"/>
  <c r="F43" i="240"/>
  <c r="D42" i="107"/>
  <c r="B44" i="107"/>
  <c r="E43" i="107"/>
  <c r="F43" i="107" s="1"/>
  <c r="G41" i="107"/>
  <c r="H41" i="107" s="1"/>
  <c r="J41" i="107"/>
  <c r="K41" i="107" s="1"/>
  <c r="Q39" i="107"/>
  <c r="M40" i="107"/>
  <c r="N40" i="107" s="1"/>
  <c r="Z40" i="107" s="1"/>
  <c r="B45" i="240"/>
  <c r="O92" i="117"/>
  <c r="R91" i="117" s="1"/>
  <c r="Q91" i="117"/>
  <c r="O41" i="117"/>
  <c r="R40" i="117" s="1"/>
  <c r="Q40" i="117"/>
  <c r="J44" i="117"/>
  <c r="F44" i="117"/>
  <c r="H42" i="117"/>
  <c r="N42" i="117"/>
  <c r="K43" i="117"/>
  <c r="L43" i="117" s="1"/>
  <c r="G43" i="117"/>
  <c r="G94" i="117"/>
  <c r="K94" i="117"/>
  <c r="L94" i="117" s="1"/>
  <c r="J95" i="117"/>
  <c r="F95" i="117"/>
  <c r="H93" i="117"/>
  <c r="N93" i="117"/>
  <c r="B96" i="117"/>
  <c r="D96" i="117" s="1"/>
  <c r="B45" i="117"/>
  <c r="D45" i="117" s="1"/>
  <c r="S38" i="107"/>
  <c r="P39" i="107"/>
  <c r="V37" i="107" l="1"/>
  <c r="T38" i="107"/>
  <c r="W37" i="107" s="1"/>
  <c r="P40" i="240"/>
  <c r="P41" i="240"/>
  <c r="N42" i="240"/>
  <c r="Q41" i="240" s="1"/>
  <c r="E45" i="240"/>
  <c r="D45" i="240"/>
  <c r="G43" i="240"/>
  <c r="J43" i="240"/>
  <c r="K43" i="240" s="1"/>
  <c r="Q40" i="240"/>
  <c r="F44" i="240"/>
  <c r="Y40" i="107"/>
  <c r="AB40" i="107" s="1"/>
  <c r="AC40" i="107"/>
  <c r="Q40" i="107"/>
  <c r="M41" i="107"/>
  <c r="N41" i="107" s="1"/>
  <c r="Z41" i="107" s="1"/>
  <c r="D43" i="107"/>
  <c r="B45" i="107"/>
  <c r="E44" i="107"/>
  <c r="F44" i="107" s="1"/>
  <c r="G42" i="107"/>
  <c r="J42" i="107"/>
  <c r="K42" i="107" s="1"/>
  <c r="B46" i="240"/>
  <c r="O93" i="117"/>
  <c r="R92" i="117" s="1"/>
  <c r="Q92" i="117"/>
  <c r="O42" i="117"/>
  <c r="R41" i="117" s="1"/>
  <c r="Q41" i="117"/>
  <c r="J96" i="117"/>
  <c r="F96" i="117"/>
  <c r="G95" i="117"/>
  <c r="K95" i="117"/>
  <c r="L95" i="117" s="1"/>
  <c r="H43" i="117"/>
  <c r="N43" i="117"/>
  <c r="G44" i="117"/>
  <c r="K44" i="117"/>
  <c r="L44" i="117" s="1"/>
  <c r="J45" i="117"/>
  <c r="F45" i="117"/>
  <c r="H94" i="117"/>
  <c r="N94" i="117"/>
  <c r="B46" i="117"/>
  <c r="D46" i="117" s="1"/>
  <c r="B97" i="117"/>
  <c r="D97" i="117" s="1"/>
  <c r="S39" i="107"/>
  <c r="P40" i="107"/>
  <c r="H42" i="107" l="1"/>
  <c r="Q41" i="107" s="1"/>
  <c r="V38" i="107"/>
  <c r="T39" i="107"/>
  <c r="W38" i="107" s="1"/>
  <c r="F45" i="240"/>
  <c r="G45" i="240" s="1"/>
  <c r="H45" i="240" s="1"/>
  <c r="H43" i="240"/>
  <c r="M43" i="240"/>
  <c r="D46" i="240"/>
  <c r="E46" i="240"/>
  <c r="J44" i="240"/>
  <c r="K44" i="240" s="1"/>
  <c r="G44" i="240"/>
  <c r="M42" i="107"/>
  <c r="N42" i="107" s="1"/>
  <c r="Z42" i="107" s="1"/>
  <c r="AC42" i="107" s="1"/>
  <c r="AC41" i="107"/>
  <c r="D44" i="107"/>
  <c r="B46" i="107"/>
  <c r="E45" i="107"/>
  <c r="F45" i="107" s="1"/>
  <c r="G43" i="107"/>
  <c r="H43" i="107" s="1"/>
  <c r="J43" i="107"/>
  <c r="K43" i="107" s="1"/>
  <c r="B47" i="240"/>
  <c r="O94" i="117"/>
  <c r="R93" i="117" s="1"/>
  <c r="Q93" i="117"/>
  <c r="O43" i="117"/>
  <c r="R42" i="117" s="1"/>
  <c r="Q42" i="117"/>
  <c r="Y41" i="107"/>
  <c r="AB41" i="107" s="1"/>
  <c r="P41" i="107"/>
  <c r="J97" i="117"/>
  <c r="F97" i="117"/>
  <c r="K45" i="117"/>
  <c r="L45" i="117" s="1"/>
  <c r="G45" i="117"/>
  <c r="K96" i="117"/>
  <c r="L96" i="117" s="1"/>
  <c r="G96" i="117"/>
  <c r="J46" i="117"/>
  <c r="F46" i="117"/>
  <c r="H44" i="117"/>
  <c r="N44" i="117"/>
  <c r="H95" i="117"/>
  <c r="N95" i="117"/>
  <c r="B98" i="117"/>
  <c r="D98" i="117" s="1"/>
  <c r="B47" i="117"/>
  <c r="D47" i="117" s="1"/>
  <c r="S40" i="107"/>
  <c r="V39" i="107" l="1"/>
  <c r="T40" i="107"/>
  <c r="W39" i="107" s="1"/>
  <c r="J45" i="240"/>
  <c r="K45" i="240" s="1"/>
  <c r="M45" i="240" s="1"/>
  <c r="N45" i="240" s="1"/>
  <c r="E47" i="240"/>
  <c r="D47" i="240"/>
  <c r="H44" i="240"/>
  <c r="M44" i="240"/>
  <c r="F46" i="240"/>
  <c r="N43" i="240"/>
  <c r="Q42" i="240" s="1"/>
  <c r="P42" i="240"/>
  <c r="D45" i="107"/>
  <c r="G45" i="107" s="1"/>
  <c r="H45" i="107" s="1"/>
  <c r="J44" i="107"/>
  <c r="K44" i="107" s="1"/>
  <c r="G44" i="107"/>
  <c r="H44" i="107" s="1"/>
  <c r="Q42" i="107"/>
  <c r="M43" i="107"/>
  <c r="N43" i="107" s="1"/>
  <c r="Z43" i="107" s="1"/>
  <c r="B47" i="107"/>
  <c r="E46" i="107"/>
  <c r="F46" i="107" s="1"/>
  <c r="B48" i="240"/>
  <c r="O95" i="117"/>
  <c r="R94" i="117" s="1"/>
  <c r="Q94" i="117"/>
  <c r="O44" i="117"/>
  <c r="R43" i="117" s="1"/>
  <c r="Q43" i="117"/>
  <c r="Y42" i="107"/>
  <c r="AB42" i="107" s="1"/>
  <c r="J47" i="117"/>
  <c r="F47" i="117"/>
  <c r="G46" i="117"/>
  <c r="K46" i="117"/>
  <c r="L46" i="117" s="1"/>
  <c r="H96" i="117"/>
  <c r="N96" i="117"/>
  <c r="H45" i="117"/>
  <c r="N45" i="117"/>
  <c r="G97" i="117"/>
  <c r="K97" i="117"/>
  <c r="L97" i="117" s="1"/>
  <c r="J98" i="117"/>
  <c r="F98" i="117"/>
  <c r="P42" i="107"/>
  <c r="B48" i="117"/>
  <c r="D48" i="117" s="1"/>
  <c r="B99" i="117"/>
  <c r="D99" i="117" s="1"/>
  <c r="S41" i="107"/>
  <c r="V40" i="107" l="1"/>
  <c r="T41" i="107"/>
  <c r="W40" i="107" s="1"/>
  <c r="F47" i="240"/>
  <c r="J47" i="240" s="1"/>
  <c r="K47" i="240" s="1"/>
  <c r="P44" i="240"/>
  <c r="N44" i="240"/>
  <c r="Q43" i="240" s="1"/>
  <c r="P43" i="240"/>
  <c r="D48" i="240"/>
  <c r="E48" i="240"/>
  <c r="G46" i="240"/>
  <c r="J46" i="240"/>
  <c r="K46" i="240" s="1"/>
  <c r="J45" i="107"/>
  <c r="K45" i="107" s="1"/>
  <c r="M45" i="107" s="1"/>
  <c r="N45" i="107" s="1"/>
  <c r="AC43" i="107"/>
  <c r="D46" i="107"/>
  <c r="G46" i="107" s="1"/>
  <c r="H46" i="107" s="1"/>
  <c r="Q43" i="107"/>
  <c r="M44" i="107"/>
  <c r="N44" i="107" s="1"/>
  <c r="Z44" i="107" s="1"/>
  <c r="B48" i="107"/>
  <c r="E47" i="107"/>
  <c r="F47" i="107" s="1"/>
  <c r="Q44" i="107"/>
  <c r="B49" i="240"/>
  <c r="O45" i="117"/>
  <c r="R44" i="117" s="1"/>
  <c r="Q44" i="117"/>
  <c r="O96" i="117"/>
  <c r="R95" i="117" s="1"/>
  <c r="Q95" i="117"/>
  <c r="J48" i="117"/>
  <c r="F48" i="117"/>
  <c r="J99" i="117"/>
  <c r="F99" i="117"/>
  <c r="K98" i="117"/>
  <c r="L98" i="117" s="1"/>
  <c r="G98" i="117"/>
  <c r="G47" i="117"/>
  <c r="K47" i="117"/>
  <c r="L47" i="117" s="1"/>
  <c r="H97" i="117"/>
  <c r="N97" i="117"/>
  <c r="H46" i="117"/>
  <c r="N46" i="117"/>
  <c r="Y43" i="107"/>
  <c r="AB43" i="107" s="1"/>
  <c r="B100" i="117"/>
  <c r="D100" i="117" s="1"/>
  <c r="B49" i="117"/>
  <c r="D49" i="117" s="1"/>
  <c r="S42" i="107"/>
  <c r="P43" i="107"/>
  <c r="V41" i="107" l="1"/>
  <c r="T42" i="107"/>
  <c r="W41" i="107" s="1"/>
  <c r="G47" i="240"/>
  <c r="H47" i="240" s="1"/>
  <c r="F48" i="240"/>
  <c r="G48" i="240" s="1"/>
  <c r="Q44" i="240"/>
  <c r="D49" i="240"/>
  <c r="E49" i="240"/>
  <c r="H46" i="240"/>
  <c r="M46" i="240"/>
  <c r="S43" i="107"/>
  <c r="J46" i="107"/>
  <c r="K46" i="107" s="1"/>
  <c r="M46" i="107" s="1"/>
  <c r="N46" i="107" s="1"/>
  <c r="Y44" i="107"/>
  <c r="AB44" i="107" s="1"/>
  <c r="D47" i="107"/>
  <c r="J47" i="107" s="1"/>
  <c r="K47" i="107" s="1"/>
  <c r="B49" i="107"/>
  <c r="E48" i="107"/>
  <c r="F48" i="107" s="1"/>
  <c r="B50" i="240"/>
  <c r="O46" i="117"/>
  <c r="R45" i="117" s="1"/>
  <c r="Q45" i="117"/>
  <c r="O97" i="117"/>
  <c r="R96" i="117" s="1"/>
  <c r="Q96" i="117"/>
  <c r="Y45" i="107"/>
  <c r="AB45" i="107" s="1"/>
  <c r="J100" i="117"/>
  <c r="F100" i="117"/>
  <c r="H98" i="117"/>
  <c r="N98" i="117"/>
  <c r="G99" i="117"/>
  <c r="K99" i="117"/>
  <c r="L99" i="117" s="1"/>
  <c r="G48" i="117"/>
  <c r="K48" i="117"/>
  <c r="L48" i="117" s="1"/>
  <c r="J49" i="117"/>
  <c r="F49" i="117"/>
  <c r="H47" i="117"/>
  <c r="N47" i="117"/>
  <c r="AC44" i="107"/>
  <c r="B50" i="117"/>
  <c r="D50" i="117" s="1"/>
  <c r="B101" i="117"/>
  <c r="D101" i="117" s="1"/>
  <c r="Q45" i="107"/>
  <c r="P44" i="107"/>
  <c r="V42" i="107" l="1"/>
  <c r="T43" i="107"/>
  <c r="W42" i="107" s="1"/>
  <c r="M47" i="240"/>
  <c r="N47" i="240" s="1"/>
  <c r="D48" i="107"/>
  <c r="J48" i="107" s="1"/>
  <c r="K48" i="107" s="1"/>
  <c r="G47" i="107"/>
  <c r="J48" i="240"/>
  <c r="K48" i="240" s="1"/>
  <c r="M48" i="240" s="1"/>
  <c r="H48" i="240"/>
  <c r="E50" i="240"/>
  <c r="D50" i="240"/>
  <c r="P45" i="240"/>
  <c r="N46" i="240"/>
  <c r="Q45" i="240" s="1"/>
  <c r="F49" i="240"/>
  <c r="B50" i="107"/>
  <c r="E49" i="107"/>
  <c r="F49" i="107" s="1"/>
  <c r="B51" i="240"/>
  <c r="Z45" i="107"/>
  <c r="AC45" i="107" s="1"/>
  <c r="O47" i="117"/>
  <c r="R46" i="117" s="1"/>
  <c r="Q46" i="117"/>
  <c r="O98" i="117"/>
  <c r="R97" i="117" s="1"/>
  <c r="Q97" i="117"/>
  <c r="S44" i="107"/>
  <c r="Z46" i="107"/>
  <c r="AC46" i="107" s="1"/>
  <c r="J50" i="117"/>
  <c r="F50" i="117"/>
  <c r="K49" i="117"/>
  <c r="L49" i="117" s="1"/>
  <c r="G49" i="117"/>
  <c r="K100" i="117"/>
  <c r="L100" i="117" s="1"/>
  <c r="G100" i="117"/>
  <c r="J101" i="117"/>
  <c r="F101" i="117"/>
  <c r="H48" i="117"/>
  <c r="N48" i="117"/>
  <c r="H99" i="117"/>
  <c r="N99" i="117"/>
  <c r="P45" i="107"/>
  <c r="B102" i="117"/>
  <c r="D102" i="117" s="1"/>
  <c r="B51" i="117"/>
  <c r="D51" i="117" s="1"/>
  <c r="M47" i="107" l="1"/>
  <c r="N47" i="107" s="1"/>
  <c r="H47" i="107"/>
  <c r="V43" i="107"/>
  <c r="T44" i="107"/>
  <c r="W43" i="107" s="1"/>
  <c r="P46" i="240"/>
  <c r="N48" i="240"/>
  <c r="Q47" i="240" s="1"/>
  <c r="P47" i="240"/>
  <c r="Q46" i="107"/>
  <c r="G48" i="107"/>
  <c r="D49" i="107"/>
  <c r="J49" i="107" s="1"/>
  <c r="K49" i="107" s="1"/>
  <c r="Q46" i="240"/>
  <c r="D51" i="240"/>
  <c r="E51" i="240"/>
  <c r="G49" i="240"/>
  <c r="J49" i="240"/>
  <c r="K49" i="240" s="1"/>
  <c r="F50" i="240"/>
  <c r="B51" i="107"/>
  <c r="E50" i="107"/>
  <c r="F50" i="107" s="1"/>
  <c r="B52" i="240"/>
  <c r="O99" i="117"/>
  <c r="R98" i="117" s="1"/>
  <c r="Q98" i="117"/>
  <c r="O48" i="117"/>
  <c r="R47" i="117" s="1"/>
  <c r="Q47" i="117"/>
  <c r="S45" i="107"/>
  <c r="Y46" i="107"/>
  <c r="AB46" i="107" s="1"/>
  <c r="J51" i="117"/>
  <c r="F51" i="117"/>
  <c r="G101" i="117"/>
  <c r="K101" i="117"/>
  <c r="L101" i="117" s="1"/>
  <c r="H100" i="117"/>
  <c r="N100" i="117"/>
  <c r="H49" i="117"/>
  <c r="N49" i="117"/>
  <c r="K50" i="117"/>
  <c r="L50" i="117" s="1"/>
  <c r="G50" i="117"/>
  <c r="J102" i="117"/>
  <c r="F102" i="117"/>
  <c r="B53" i="240"/>
  <c r="B52" i="117"/>
  <c r="D52" i="117" s="1"/>
  <c r="B103" i="117"/>
  <c r="D103" i="117" s="1"/>
  <c r="Z47" i="107"/>
  <c r="P46" i="107"/>
  <c r="Y47" i="107" l="1"/>
  <c r="AB47" i="107" s="1"/>
  <c r="H48" i="107"/>
  <c r="Q47" i="107" s="1"/>
  <c r="V44" i="107"/>
  <c r="T45" i="107"/>
  <c r="W44" i="107" s="1"/>
  <c r="F51" i="240"/>
  <c r="G51" i="240" s="1"/>
  <c r="H51" i="240" s="1"/>
  <c r="AC47" i="107"/>
  <c r="G49" i="107"/>
  <c r="M48" i="107"/>
  <c r="N48" i="107" s="1"/>
  <c r="D50" i="107"/>
  <c r="J50" i="107" s="1"/>
  <c r="K50" i="107" s="1"/>
  <c r="E53" i="240"/>
  <c r="D53" i="240"/>
  <c r="E52" i="240"/>
  <c r="D52" i="240"/>
  <c r="G50" i="240"/>
  <c r="J50" i="240"/>
  <c r="K50" i="240" s="1"/>
  <c r="H49" i="240"/>
  <c r="M49" i="240"/>
  <c r="B52" i="107"/>
  <c r="E51" i="107"/>
  <c r="F51" i="107" s="1"/>
  <c r="O49" i="117"/>
  <c r="R48" i="117" s="1"/>
  <c r="Q48" i="117"/>
  <c r="O100" i="117"/>
  <c r="R99" i="117" s="1"/>
  <c r="Q99" i="117"/>
  <c r="J52" i="117"/>
  <c r="F52" i="117"/>
  <c r="K102" i="117"/>
  <c r="L102" i="117" s="1"/>
  <c r="G102" i="117"/>
  <c r="H50" i="117"/>
  <c r="N50" i="117"/>
  <c r="K51" i="117"/>
  <c r="L51" i="117" s="1"/>
  <c r="G51" i="117"/>
  <c r="J103" i="117"/>
  <c r="F103" i="117"/>
  <c r="H101" i="117"/>
  <c r="N101" i="117"/>
  <c r="B54" i="240"/>
  <c r="B104" i="117"/>
  <c r="D104" i="117" s="1"/>
  <c r="B53" i="117"/>
  <c r="D53" i="117" s="1"/>
  <c r="S46" i="107"/>
  <c r="P47" i="107"/>
  <c r="H49" i="107" l="1"/>
  <c r="Q48" i="107" s="1"/>
  <c r="V45" i="107"/>
  <c r="T46" i="107"/>
  <c r="W45" i="107" s="1"/>
  <c r="J51" i="240"/>
  <c r="K51" i="240" s="1"/>
  <c r="M51" i="240" s="1"/>
  <c r="N51" i="240" s="1"/>
  <c r="F52" i="240"/>
  <c r="J52" i="240" s="1"/>
  <c r="K52" i="240" s="1"/>
  <c r="F53" i="240"/>
  <c r="G53" i="240" s="1"/>
  <c r="H53" i="240" s="1"/>
  <c r="P48" i="107"/>
  <c r="Y48" i="107"/>
  <c r="AB48" i="107" s="1"/>
  <c r="M49" i="107"/>
  <c r="N49" i="107" s="1"/>
  <c r="Z49" i="107" s="1"/>
  <c r="AC49" i="107" s="1"/>
  <c r="G50" i="107"/>
  <c r="D51" i="107"/>
  <c r="G51" i="107" s="1"/>
  <c r="H51" i="107" s="1"/>
  <c r="D54" i="240"/>
  <c r="E54" i="240"/>
  <c r="H50" i="240"/>
  <c r="M50" i="240"/>
  <c r="N49" i="240"/>
  <c r="Q48" i="240" s="1"/>
  <c r="P48" i="240"/>
  <c r="B53" i="107"/>
  <c r="E52" i="107"/>
  <c r="F52" i="107" s="1"/>
  <c r="O101" i="117"/>
  <c r="R100" i="117" s="1"/>
  <c r="Q100" i="117"/>
  <c r="O50" i="117"/>
  <c r="R49" i="117" s="1"/>
  <c r="Q49" i="117"/>
  <c r="Z48" i="107"/>
  <c r="AC48" i="107" s="1"/>
  <c r="J104" i="117"/>
  <c r="F104" i="117"/>
  <c r="J53" i="117"/>
  <c r="F53" i="117"/>
  <c r="G103" i="117"/>
  <c r="K103" i="117"/>
  <c r="L103" i="117" s="1"/>
  <c r="H51" i="117"/>
  <c r="N51" i="117"/>
  <c r="H102" i="117"/>
  <c r="N102" i="117"/>
  <c r="G52" i="117"/>
  <c r="K52" i="117"/>
  <c r="L52" i="117" s="1"/>
  <c r="B55" i="240"/>
  <c r="B54" i="117"/>
  <c r="D54" i="117" s="1"/>
  <c r="B105" i="117"/>
  <c r="D105" i="117" s="1"/>
  <c r="S47" i="107"/>
  <c r="Q49" i="107" l="1"/>
  <c r="H50" i="107"/>
  <c r="V46" i="107"/>
  <c r="T47" i="107"/>
  <c r="W46" i="107" s="1"/>
  <c r="G52" i="240"/>
  <c r="H52" i="240" s="1"/>
  <c r="P49" i="107"/>
  <c r="J53" i="240"/>
  <c r="K53" i="240" s="1"/>
  <c r="M53" i="240" s="1"/>
  <c r="Y49" i="107"/>
  <c r="AB49" i="107" s="1"/>
  <c r="M50" i="107"/>
  <c r="N50" i="107" s="1"/>
  <c r="J51" i="107"/>
  <c r="K51" i="107" s="1"/>
  <c r="M51" i="107" s="1"/>
  <c r="N51" i="107" s="1"/>
  <c r="D52" i="107"/>
  <c r="J52" i="107" s="1"/>
  <c r="K52" i="107" s="1"/>
  <c r="P50" i="240"/>
  <c r="E55" i="240"/>
  <c r="D55" i="240"/>
  <c r="N50" i="240"/>
  <c r="Q49" i="240" s="1"/>
  <c r="P49" i="240"/>
  <c r="F54" i="240"/>
  <c r="B54" i="107"/>
  <c r="E53" i="107"/>
  <c r="F53" i="107" s="1"/>
  <c r="Q50" i="107"/>
  <c r="O102" i="117"/>
  <c r="R101" i="117" s="1"/>
  <c r="Q101" i="117"/>
  <c r="O51" i="117"/>
  <c r="R50" i="117" s="1"/>
  <c r="Q50" i="117"/>
  <c r="J105" i="117"/>
  <c r="F105" i="117"/>
  <c r="J54" i="117"/>
  <c r="F54" i="117"/>
  <c r="K53" i="117"/>
  <c r="L53" i="117" s="1"/>
  <c r="G53" i="117"/>
  <c r="K104" i="117"/>
  <c r="L104" i="117" s="1"/>
  <c r="G104" i="117"/>
  <c r="H52" i="117"/>
  <c r="N52" i="117"/>
  <c r="H103" i="117"/>
  <c r="N103" i="117"/>
  <c r="B56" i="240"/>
  <c r="B106" i="117"/>
  <c r="D106" i="117" s="1"/>
  <c r="B55" i="117"/>
  <c r="D55" i="117" s="1"/>
  <c r="S48" i="107"/>
  <c r="P50" i="107"/>
  <c r="V47" i="107" l="1"/>
  <c r="T48" i="107"/>
  <c r="W47" i="107" s="1"/>
  <c r="M52" i="240"/>
  <c r="N52" i="240" s="1"/>
  <c r="Q51" i="240" s="1"/>
  <c r="S49" i="107"/>
  <c r="Y50" i="107"/>
  <c r="AB50" i="107" s="1"/>
  <c r="G52" i="107"/>
  <c r="Q50" i="240"/>
  <c r="D56" i="240"/>
  <c r="E56" i="240"/>
  <c r="G54" i="240"/>
  <c r="H54" i="240" s="1"/>
  <c r="J54" i="240"/>
  <c r="K54" i="240" s="1"/>
  <c r="F55" i="240"/>
  <c r="B55" i="107"/>
  <c r="E54" i="107"/>
  <c r="F54" i="107" s="1"/>
  <c r="D53" i="107"/>
  <c r="O103" i="117"/>
  <c r="R102" i="117" s="1"/>
  <c r="Q102" i="117"/>
  <c r="O52" i="117"/>
  <c r="R51" i="117" s="1"/>
  <c r="Q51" i="117"/>
  <c r="J106" i="117"/>
  <c r="F106" i="117"/>
  <c r="J55" i="117"/>
  <c r="F55" i="117"/>
  <c r="H104" i="117"/>
  <c r="N104" i="117"/>
  <c r="H53" i="117"/>
  <c r="N53" i="117"/>
  <c r="G54" i="117"/>
  <c r="K54" i="117"/>
  <c r="L54" i="117" s="1"/>
  <c r="G105" i="117"/>
  <c r="K105" i="117"/>
  <c r="L105" i="117" s="1"/>
  <c r="N53" i="240"/>
  <c r="B57" i="240"/>
  <c r="B56" i="117"/>
  <c r="D56" i="117" s="1"/>
  <c r="B107" i="117"/>
  <c r="D107" i="117" s="1"/>
  <c r="Z51" i="107"/>
  <c r="AC51" i="107" s="1"/>
  <c r="Y51" i="107"/>
  <c r="AB51" i="107" s="1"/>
  <c r="Z50" i="107"/>
  <c r="AC50" i="107" s="1"/>
  <c r="S50" i="107"/>
  <c r="M52" i="107" l="1"/>
  <c r="N52" i="107" s="1"/>
  <c r="Z52" i="107" s="1"/>
  <c r="H52" i="107"/>
  <c r="V49" i="107"/>
  <c r="T50" i="107"/>
  <c r="W49" i="107" s="1"/>
  <c r="V48" i="107"/>
  <c r="T49" i="107"/>
  <c r="W48" i="107" s="1"/>
  <c r="P52" i="240"/>
  <c r="Q52" i="240"/>
  <c r="P51" i="240"/>
  <c r="M54" i="240"/>
  <c r="N54" i="240" s="1"/>
  <c r="Q53" i="240" s="1"/>
  <c r="G55" i="240"/>
  <c r="H55" i="240" s="1"/>
  <c r="J55" i="240"/>
  <c r="K55" i="240" s="1"/>
  <c r="D57" i="240"/>
  <c r="E57" i="240"/>
  <c r="F56" i="240"/>
  <c r="J53" i="107"/>
  <c r="K53" i="107" s="1"/>
  <c r="G53" i="107"/>
  <c r="H53" i="107" s="1"/>
  <c r="D54" i="107"/>
  <c r="B56" i="107"/>
  <c r="E55" i="107"/>
  <c r="F55" i="107" s="1"/>
  <c r="O53" i="117"/>
  <c r="R52" i="117" s="1"/>
  <c r="Q52" i="117"/>
  <c r="O104" i="117"/>
  <c r="R103" i="117" s="1"/>
  <c r="Q103" i="117"/>
  <c r="J56" i="117"/>
  <c r="F56" i="117"/>
  <c r="J107" i="117"/>
  <c r="F107" i="117"/>
  <c r="G55" i="117"/>
  <c r="K55" i="117"/>
  <c r="L55" i="117" s="1"/>
  <c r="K106" i="117"/>
  <c r="L106" i="117" s="1"/>
  <c r="G106" i="117"/>
  <c r="H105" i="117"/>
  <c r="N105" i="117"/>
  <c r="H54" i="117"/>
  <c r="N54" i="117"/>
  <c r="B58" i="240"/>
  <c r="B108" i="117"/>
  <c r="D108" i="117" s="1"/>
  <c r="B57" i="117"/>
  <c r="D57" i="117" s="1"/>
  <c r="Q51" i="107"/>
  <c r="P51" i="107"/>
  <c r="AC52" i="107" l="1"/>
  <c r="Y52" i="107"/>
  <c r="AB52" i="107" s="1"/>
  <c r="P53" i="240"/>
  <c r="D55" i="107"/>
  <c r="J55" i="107" s="1"/>
  <c r="K55" i="107" s="1"/>
  <c r="E58" i="240"/>
  <c r="D58" i="240"/>
  <c r="G56" i="240"/>
  <c r="H56" i="240" s="1"/>
  <c r="J56" i="240"/>
  <c r="K56" i="240" s="1"/>
  <c r="M55" i="240"/>
  <c r="P54" i="240" s="1"/>
  <c r="F57" i="240"/>
  <c r="G54" i="107"/>
  <c r="H54" i="107" s="1"/>
  <c r="J54" i="107"/>
  <c r="K54" i="107" s="1"/>
  <c r="B57" i="107"/>
  <c r="E56" i="107"/>
  <c r="F56" i="107" s="1"/>
  <c r="Q52" i="107"/>
  <c r="M53" i="107"/>
  <c r="N53" i="107" s="1"/>
  <c r="Z53" i="107" s="1"/>
  <c r="O54" i="117"/>
  <c r="R53" i="117" s="1"/>
  <c r="Q53" i="117"/>
  <c r="O105" i="117"/>
  <c r="R104" i="117" s="1"/>
  <c r="Q104" i="117"/>
  <c r="J108" i="117"/>
  <c r="F108" i="117"/>
  <c r="H106" i="117"/>
  <c r="N106" i="117"/>
  <c r="G107" i="117"/>
  <c r="K107" i="117"/>
  <c r="L107" i="117" s="1"/>
  <c r="G56" i="117"/>
  <c r="K56" i="117"/>
  <c r="L56" i="117" s="1"/>
  <c r="J57" i="117"/>
  <c r="F57" i="117"/>
  <c r="H55" i="117"/>
  <c r="N55" i="117"/>
  <c r="B59" i="240"/>
  <c r="B58" i="117"/>
  <c r="D58" i="117" s="1"/>
  <c r="B109" i="117"/>
  <c r="D109" i="117" s="1"/>
  <c r="P52" i="107"/>
  <c r="F58" i="240" l="1"/>
  <c r="J58" i="240" s="1"/>
  <c r="K58" i="240" s="1"/>
  <c r="G55" i="107"/>
  <c r="H55" i="107" s="1"/>
  <c r="D56" i="107"/>
  <c r="G56" i="107" s="1"/>
  <c r="H56" i="107" s="1"/>
  <c r="N55" i="240"/>
  <c r="Q54" i="240" s="1"/>
  <c r="D59" i="240"/>
  <c r="E59" i="240"/>
  <c r="M56" i="240"/>
  <c r="P55" i="240" s="1"/>
  <c r="G57" i="240"/>
  <c r="H57" i="240" s="1"/>
  <c r="J57" i="240"/>
  <c r="K57" i="240" s="1"/>
  <c r="Y53" i="107"/>
  <c r="AB53" i="107" s="1"/>
  <c r="B58" i="107"/>
  <c r="E57" i="107"/>
  <c r="F57" i="107" s="1"/>
  <c r="Q53" i="107"/>
  <c r="M54" i="107"/>
  <c r="N54" i="107" s="1"/>
  <c r="Z54" i="107" s="1"/>
  <c r="AC53" i="107"/>
  <c r="O55" i="117"/>
  <c r="R54" i="117" s="1"/>
  <c r="Q54" i="117"/>
  <c r="O106" i="117"/>
  <c r="R105" i="117" s="1"/>
  <c r="Q105" i="117"/>
  <c r="J109" i="117"/>
  <c r="F109" i="117"/>
  <c r="K57" i="117"/>
  <c r="L57" i="117" s="1"/>
  <c r="G57" i="117"/>
  <c r="K108" i="117"/>
  <c r="L108" i="117" s="1"/>
  <c r="G108" i="117"/>
  <c r="J58" i="117"/>
  <c r="F58" i="117"/>
  <c r="H56" i="117"/>
  <c r="N56" i="117"/>
  <c r="H107" i="117"/>
  <c r="N107" i="117"/>
  <c r="B60" i="240"/>
  <c r="B110" i="117"/>
  <c r="D110" i="117" s="1"/>
  <c r="B59" i="117"/>
  <c r="D59" i="117" s="1"/>
  <c r="S51" i="107"/>
  <c r="P53" i="107"/>
  <c r="V50" i="107" l="1"/>
  <c r="T51" i="107"/>
  <c r="W50" i="107" s="1"/>
  <c r="G58" i="240"/>
  <c r="H58" i="240" s="1"/>
  <c r="N56" i="240"/>
  <c r="Q55" i="240" s="1"/>
  <c r="M55" i="107"/>
  <c r="N55" i="107" s="1"/>
  <c r="Z55" i="107" s="1"/>
  <c r="AC55" i="107" s="1"/>
  <c r="J56" i="107"/>
  <c r="K56" i="107" s="1"/>
  <c r="M56" i="107" s="1"/>
  <c r="N56" i="107" s="1"/>
  <c r="M57" i="240"/>
  <c r="N57" i="240" s="1"/>
  <c r="E60" i="240"/>
  <c r="D60" i="240"/>
  <c r="F59" i="240"/>
  <c r="AC54" i="107"/>
  <c r="Y54" i="107"/>
  <c r="AB54" i="107" s="1"/>
  <c r="D57" i="107"/>
  <c r="B59" i="107"/>
  <c r="E58" i="107"/>
  <c r="F58" i="107" s="1"/>
  <c r="O107" i="117"/>
  <c r="R106" i="117" s="1"/>
  <c r="Q106" i="117"/>
  <c r="O56" i="117"/>
  <c r="R55" i="117" s="1"/>
  <c r="Q55" i="117"/>
  <c r="J59" i="117"/>
  <c r="F59" i="117"/>
  <c r="J110" i="117"/>
  <c r="F110" i="117"/>
  <c r="K58" i="117"/>
  <c r="L58" i="117" s="1"/>
  <c r="G58" i="117"/>
  <c r="H108" i="117"/>
  <c r="N108" i="117"/>
  <c r="H57" i="117"/>
  <c r="N57" i="117"/>
  <c r="G109" i="117"/>
  <c r="K109" i="117"/>
  <c r="L109" i="117" s="1"/>
  <c r="B61" i="240"/>
  <c r="B60" i="117"/>
  <c r="D60" i="117" s="1"/>
  <c r="B111" i="117"/>
  <c r="D111" i="117" s="1"/>
  <c r="S52" i="107"/>
  <c r="S53" i="107"/>
  <c r="Q54" i="107"/>
  <c r="P54" i="107"/>
  <c r="V52" i="107" l="1"/>
  <c r="T53" i="107"/>
  <c r="W52" i="107" s="1"/>
  <c r="V51" i="107"/>
  <c r="T52" i="107"/>
  <c r="W51" i="107" s="1"/>
  <c r="M58" i="240"/>
  <c r="P57" i="240" s="1"/>
  <c r="Q56" i="240"/>
  <c r="Y55" i="107"/>
  <c r="AB55" i="107" s="1"/>
  <c r="P56" i="240"/>
  <c r="F60" i="240"/>
  <c r="J60" i="240" s="1"/>
  <c r="K60" i="240" s="1"/>
  <c r="G59" i="240"/>
  <c r="H59" i="240" s="1"/>
  <c r="J59" i="240"/>
  <c r="K59" i="240" s="1"/>
  <c r="E61" i="240"/>
  <c r="D61" i="240"/>
  <c r="D58" i="107"/>
  <c r="J58" i="107" s="1"/>
  <c r="K58" i="107" s="1"/>
  <c r="J57" i="107"/>
  <c r="K57" i="107" s="1"/>
  <c r="G57" i="107"/>
  <c r="H57" i="107" s="1"/>
  <c r="B60" i="107"/>
  <c r="E59" i="107"/>
  <c r="F59" i="107" s="1"/>
  <c r="O57" i="117"/>
  <c r="R56" i="117" s="1"/>
  <c r="Q56" i="117"/>
  <c r="O108" i="117"/>
  <c r="R107" i="117" s="1"/>
  <c r="Q107" i="117"/>
  <c r="J111" i="117"/>
  <c r="F111" i="117"/>
  <c r="H58" i="117"/>
  <c r="N58" i="117"/>
  <c r="K110" i="117"/>
  <c r="L110" i="117" s="1"/>
  <c r="G110" i="117"/>
  <c r="K59" i="117"/>
  <c r="L59" i="117" s="1"/>
  <c r="G59" i="117"/>
  <c r="J60" i="117"/>
  <c r="F60" i="117"/>
  <c r="H109" i="117"/>
  <c r="N109" i="117"/>
  <c r="N58" i="240"/>
  <c r="Q57" i="240" s="1"/>
  <c r="B62" i="240"/>
  <c r="B112" i="117"/>
  <c r="D112" i="117" s="1"/>
  <c r="B61" i="117"/>
  <c r="D61" i="117" s="1"/>
  <c r="Z56" i="107"/>
  <c r="AC56" i="107" s="1"/>
  <c r="Y56" i="107"/>
  <c r="AB56" i="107" s="1"/>
  <c r="S54" i="107"/>
  <c r="Q55" i="107"/>
  <c r="V53" i="107" l="1"/>
  <c r="T54" i="107"/>
  <c r="W53" i="107" s="1"/>
  <c r="G60" i="240"/>
  <c r="H60" i="240" s="1"/>
  <c r="F61" i="240"/>
  <c r="G61" i="240" s="1"/>
  <c r="H61" i="240" s="1"/>
  <c r="D62" i="240"/>
  <c r="E62" i="240"/>
  <c r="M59" i="240"/>
  <c r="N59" i="240" s="1"/>
  <c r="Q58" i="240" s="1"/>
  <c r="G58" i="107"/>
  <c r="H58" i="107" s="1"/>
  <c r="B61" i="107"/>
  <c r="E60" i="107"/>
  <c r="F60" i="107" s="1"/>
  <c r="D59" i="107"/>
  <c r="Q56" i="107"/>
  <c r="M57" i="107"/>
  <c r="N57" i="107" s="1"/>
  <c r="Z57" i="107" s="1"/>
  <c r="O109" i="117"/>
  <c r="R108" i="117" s="1"/>
  <c r="Q108" i="117"/>
  <c r="O58" i="117"/>
  <c r="R57" i="117" s="1"/>
  <c r="Q57" i="117"/>
  <c r="J61" i="117"/>
  <c r="F61" i="117"/>
  <c r="J112" i="117"/>
  <c r="F112" i="117"/>
  <c r="G60" i="117"/>
  <c r="K60" i="117"/>
  <c r="L60" i="117" s="1"/>
  <c r="H59" i="117"/>
  <c r="N59" i="117"/>
  <c r="H110" i="117"/>
  <c r="N110" i="117"/>
  <c r="G111" i="117"/>
  <c r="K111" i="117"/>
  <c r="L111" i="117" s="1"/>
  <c r="B63" i="240"/>
  <c r="B62" i="117"/>
  <c r="D62" i="117" s="1"/>
  <c r="B113" i="117"/>
  <c r="D113" i="117" s="1"/>
  <c r="S55" i="107"/>
  <c r="P55" i="107"/>
  <c r="P56" i="107"/>
  <c r="V54" i="107" l="1"/>
  <c r="T55" i="107"/>
  <c r="W54" i="107" s="1"/>
  <c r="M60" i="240"/>
  <c r="N60" i="240" s="1"/>
  <c r="Q59" i="240" s="1"/>
  <c r="J61" i="240"/>
  <c r="K61" i="240" s="1"/>
  <c r="M61" i="240" s="1"/>
  <c r="E63" i="240"/>
  <c r="D63" i="240"/>
  <c r="P58" i="240"/>
  <c r="F62" i="240"/>
  <c r="M58" i="107"/>
  <c r="N58" i="107" s="1"/>
  <c r="Z58" i="107" s="1"/>
  <c r="AC58" i="107" s="1"/>
  <c r="D60" i="107"/>
  <c r="G60" i="107" s="1"/>
  <c r="H60" i="107" s="1"/>
  <c r="AC57" i="107"/>
  <c r="G59" i="107"/>
  <c r="J59" i="107"/>
  <c r="K59" i="107" s="1"/>
  <c r="B62" i="107"/>
  <c r="E61" i="107"/>
  <c r="F61" i="107" s="1"/>
  <c r="Y57" i="107"/>
  <c r="AB57" i="107" s="1"/>
  <c r="O110" i="117"/>
  <c r="R109" i="117" s="1"/>
  <c r="Q109" i="117"/>
  <c r="O59" i="117"/>
  <c r="R58" i="117" s="1"/>
  <c r="Q58" i="117"/>
  <c r="J62" i="117"/>
  <c r="F62" i="117"/>
  <c r="H111" i="117"/>
  <c r="N111" i="117"/>
  <c r="J113" i="117"/>
  <c r="F113" i="117"/>
  <c r="K112" i="117"/>
  <c r="L112" i="117" s="1"/>
  <c r="G112" i="117"/>
  <c r="K61" i="117"/>
  <c r="L61" i="117" s="1"/>
  <c r="G61" i="117"/>
  <c r="H60" i="117"/>
  <c r="N60" i="117"/>
  <c r="B64" i="240"/>
  <c r="B114" i="117"/>
  <c r="D114" i="117" s="1"/>
  <c r="B63" i="117"/>
  <c r="D63" i="117" s="1"/>
  <c r="Q57" i="107"/>
  <c r="S56" i="107"/>
  <c r="P57" i="107"/>
  <c r="H59" i="107" l="1"/>
  <c r="Q58" i="107" s="1"/>
  <c r="J60" i="107"/>
  <c r="K60" i="107" s="1"/>
  <c r="M60" i="107" s="1"/>
  <c r="N60" i="107" s="1"/>
  <c r="F63" i="240"/>
  <c r="J63" i="240" s="1"/>
  <c r="K63" i="240" s="1"/>
  <c r="V55" i="107"/>
  <c r="T56" i="107"/>
  <c r="W55" i="107" s="1"/>
  <c r="P59" i="240"/>
  <c r="D64" i="240"/>
  <c r="E64" i="240"/>
  <c r="G62" i="240"/>
  <c r="H62" i="240" s="1"/>
  <c r="J62" i="240"/>
  <c r="K62" i="240" s="1"/>
  <c r="Y58" i="107"/>
  <c r="AB58" i="107" s="1"/>
  <c r="D61" i="107"/>
  <c r="M59" i="107"/>
  <c r="N59" i="107" s="1"/>
  <c r="Z59" i="107" s="1"/>
  <c r="AC59" i="107" s="1"/>
  <c r="B63" i="107"/>
  <c r="E62" i="107"/>
  <c r="F62" i="107" s="1"/>
  <c r="O60" i="117"/>
  <c r="R59" i="117" s="1"/>
  <c r="Q59" i="117"/>
  <c r="O111" i="117"/>
  <c r="R110" i="117" s="1"/>
  <c r="Q110" i="117"/>
  <c r="J63" i="117"/>
  <c r="F63" i="117"/>
  <c r="J114" i="117"/>
  <c r="F114" i="117"/>
  <c r="H61" i="117"/>
  <c r="N61" i="117"/>
  <c r="H112" i="117"/>
  <c r="N112" i="117"/>
  <c r="G113" i="117"/>
  <c r="K113" i="117"/>
  <c r="L113" i="117" s="1"/>
  <c r="G62" i="117"/>
  <c r="K62" i="117"/>
  <c r="L62" i="117" s="1"/>
  <c r="N61" i="240"/>
  <c r="Q60" i="240" s="1"/>
  <c r="P60" i="240"/>
  <c r="B65" i="240"/>
  <c r="B64" i="117"/>
  <c r="D64" i="117" s="1"/>
  <c r="B115" i="117"/>
  <c r="D115" i="117" s="1"/>
  <c r="P58" i="107"/>
  <c r="S57" i="107"/>
  <c r="G63" i="240" l="1"/>
  <c r="H63" i="240" s="1"/>
  <c r="V56" i="107"/>
  <c r="T57" i="107"/>
  <c r="W56" i="107" s="1"/>
  <c r="D65" i="240"/>
  <c r="E65" i="240"/>
  <c r="M62" i="240"/>
  <c r="N62" i="240" s="1"/>
  <c r="Q61" i="240" s="1"/>
  <c r="F64" i="240"/>
  <c r="S58" i="107"/>
  <c r="Y59" i="107"/>
  <c r="AB59" i="107" s="1"/>
  <c r="D62" i="107"/>
  <c r="B64" i="107"/>
  <c r="E63" i="107"/>
  <c r="F63" i="107" s="1"/>
  <c r="G61" i="107"/>
  <c r="H61" i="107" s="1"/>
  <c r="J61" i="107"/>
  <c r="K61" i="107" s="1"/>
  <c r="O112" i="117"/>
  <c r="R111" i="117" s="1"/>
  <c r="Q111" i="117"/>
  <c r="O61" i="117"/>
  <c r="R60" i="117" s="1"/>
  <c r="Q60" i="117"/>
  <c r="H62" i="117"/>
  <c r="N62" i="117"/>
  <c r="J115" i="117"/>
  <c r="F115" i="117"/>
  <c r="K114" i="117"/>
  <c r="L114" i="117" s="1"/>
  <c r="G114" i="117"/>
  <c r="G63" i="117"/>
  <c r="K63" i="117"/>
  <c r="L63" i="117" s="1"/>
  <c r="J64" i="117"/>
  <c r="F64" i="117"/>
  <c r="H113" i="117"/>
  <c r="N113" i="117"/>
  <c r="M63" i="240"/>
  <c r="N63" i="240" s="1"/>
  <c r="B66" i="240"/>
  <c r="B116" i="117"/>
  <c r="D116" i="117" s="1"/>
  <c r="B65" i="117"/>
  <c r="D65" i="117" s="1"/>
  <c r="Z60" i="107"/>
  <c r="AC60" i="107" s="1"/>
  <c r="Y60" i="107"/>
  <c r="AB60" i="107" s="1"/>
  <c r="Q59" i="107"/>
  <c r="P59" i="107"/>
  <c r="V57" i="107" l="1"/>
  <c r="T58" i="107"/>
  <c r="W57" i="107" s="1"/>
  <c r="D63" i="107"/>
  <c r="J63" i="107" s="1"/>
  <c r="K63" i="107" s="1"/>
  <c r="P61" i="240"/>
  <c r="E66" i="240"/>
  <c r="D66" i="240"/>
  <c r="G64" i="240"/>
  <c r="H64" i="240" s="1"/>
  <c r="J64" i="240"/>
  <c r="K64" i="240" s="1"/>
  <c r="F65" i="240"/>
  <c r="G62" i="107"/>
  <c r="H62" i="107" s="1"/>
  <c r="J62" i="107"/>
  <c r="K62" i="107" s="1"/>
  <c r="B65" i="107"/>
  <c r="E64" i="107"/>
  <c r="F64" i="107" s="1"/>
  <c r="Q60" i="107"/>
  <c r="M61" i="107"/>
  <c r="N61" i="107" s="1"/>
  <c r="Z61" i="107" s="1"/>
  <c r="O113" i="117"/>
  <c r="R112" i="117" s="1"/>
  <c r="Q112" i="117"/>
  <c r="O62" i="117"/>
  <c r="R61" i="117" s="1"/>
  <c r="Q61" i="117"/>
  <c r="J116" i="117"/>
  <c r="F116" i="117"/>
  <c r="H63" i="117"/>
  <c r="N63" i="117"/>
  <c r="J65" i="117"/>
  <c r="F65" i="117"/>
  <c r="G64" i="117"/>
  <c r="K64" i="117"/>
  <c r="L64" i="117" s="1"/>
  <c r="H114" i="117"/>
  <c r="N114" i="117"/>
  <c r="G115" i="117"/>
  <c r="K115" i="117"/>
  <c r="L115" i="117" s="1"/>
  <c r="Q62" i="240"/>
  <c r="P62" i="240"/>
  <c r="B67" i="240"/>
  <c r="B66" i="117"/>
  <c r="D66" i="117" s="1"/>
  <c r="B117" i="117"/>
  <c r="D117" i="117" s="1"/>
  <c r="P60" i="107"/>
  <c r="G63" i="107" l="1"/>
  <c r="D64" i="107"/>
  <c r="G64" i="107" s="1"/>
  <c r="H64" i="107" s="1"/>
  <c r="M64" i="240"/>
  <c r="N64" i="240" s="1"/>
  <c r="Q63" i="240" s="1"/>
  <c r="F66" i="240"/>
  <c r="J66" i="240" s="1"/>
  <c r="K66" i="240" s="1"/>
  <c r="E67" i="240"/>
  <c r="D67" i="240"/>
  <c r="G65" i="240"/>
  <c r="H65" i="240" s="1"/>
  <c r="J65" i="240"/>
  <c r="K65" i="240" s="1"/>
  <c r="Y61" i="107"/>
  <c r="AB61" i="107" s="1"/>
  <c r="B66" i="107"/>
  <c r="E65" i="107"/>
  <c r="F65" i="107" s="1"/>
  <c r="Q61" i="107"/>
  <c r="M62" i="107"/>
  <c r="N62" i="107" s="1"/>
  <c r="Z62" i="107" s="1"/>
  <c r="AC61" i="107"/>
  <c r="O114" i="117"/>
  <c r="R113" i="117" s="1"/>
  <c r="Q113" i="117"/>
  <c r="O63" i="117"/>
  <c r="R62" i="117" s="1"/>
  <c r="Q62" i="117"/>
  <c r="J66" i="117"/>
  <c r="F66" i="117"/>
  <c r="H115" i="117"/>
  <c r="N115" i="117"/>
  <c r="H64" i="117"/>
  <c r="N64" i="117"/>
  <c r="J117" i="117"/>
  <c r="F117" i="117"/>
  <c r="K65" i="117"/>
  <c r="L65" i="117" s="1"/>
  <c r="G65" i="117"/>
  <c r="K116" i="117"/>
  <c r="L116" i="117" s="1"/>
  <c r="G116" i="117"/>
  <c r="B68" i="240"/>
  <c r="B118" i="117"/>
  <c r="D118" i="117" s="1"/>
  <c r="B67" i="117"/>
  <c r="D67" i="117" s="1"/>
  <c r="S59" i="107"/>
  <c r="P61" i="107"/>
  <c r="H63" i="107" l="1"/>
  <c r="Q62" i="107" s="1"/>
  <c r="V58" i="107"/>
  <c r="T59" i="107"/>
  <c r="W58" i="107" s="1"/>
  <c r="F67" i="240"/>
  <c r="J67" i="240" s="1"/>
  <c r="K67" i="240" s="1"/>
  <c r="M63" i="107"/>
  <c r="N63" i="107" s="1"/>
  <c r="J64" i="107"/>
  <c r="K64" i="107" s="1"/>
  <c r="M64" i="107" s="1"/>
  <c r="N64" i="107" s="1"/>
  <c r="G66" i="240"/>
  <c r="H66" i="240" s="1"/>
  <c r="P63" i="240"/>
  <c r="D68" i="240"/>
  <c r="E68" i="240"/>
  <c r="M65" i="240"/>
  <c r="N65" i="240" s="1"/>
  <c r="Q64" i="240" s="1"/>
  <c r="Y62" i="107"/>
  <c r="AB62" i="107" s="1"/>
  <c r="B67" i="107"/>
  <c r="E66" i="107"/>
  <c r="F66" i="107" s="1"/>
  <c r="AC62" i="107"/>
  <c r="D65" i="107"/>
  <c r="O64" i="117"/>
  <c r="R63" i="117" s="1"/>
  <c r="Q63" i="117"/>
  <c r="O115" i="117"/>
  <c r="R114" i="117" s="1"/>
  <c r="Q114" i="117"/>
  <c r="J67" i="117"/>
  <c r="F67" i="117"/>
  <c r="J118" i="117"/>
  <c r="F118" i="117"/>
  <c r="H116" i="117"/>
  <c r="N116" i="117"/>
  <c r="H65" i="117"/>
  <c r="N65" i="117"/>
  <c r="G117" i="117"/>
  <c r="K117" i="117"/>
  <c r="L117" i="117" s="1"/>
  <c r="G66" i="117"/>
  <c r="K66" i="117"/>
  <c r="L66" i="117" s="1"/>
  <c r="B69" i="240"/>
  <c r="P62" i="107"/>
  <c r="B68" i="117"/>
  <c r="D68" i="117" s="1"/>
  <c r="B119" i="117"/>
  <c r="D119" i="117" s="1"/>
  <c r="S60" i="107"/>
  <c r="S61" i="107"/>
  <c r="Y63" i="107" l="1"/>
  <c r="AB63" i="107" s="1"/>
  <c r="V60" i="107"/>
  <c r="T61" i="107"/>
  <c r="W60" i="107" s="1"/>
  <c r="V59" i="107"/>
  <c r="T60" i="107"/>
  <c r="W59" i="107" s="1"/>
  <c r="G67" i="240"/>
  <c r="H67" i="240" s="1"/>
  <c r="M66" i="240"/>
  <c r="N66" i="240" s="1"/>
  <c r="P64" i="240"/>
  <c r="D69" i="240"/>
  <c r="E69" i="240"/>
  <c r="F68" i="240"/>
  <c r="J65" i="107"/>
  <c r="K65" i="107" s="1"/>
  <c r="G65" i="107"/>
  <c r="H65" i="107" s="1"/>
  <c r="D66" i="107"/>
  <c r="B68" i="107"/>
  <c r="E67" i="107"/>
  <c r="F67" i="107" s="1"/>
  <c r="O65" i="117"/>
  <c r="R64" i="117" s="1"/>
  <c r="Q64" i="117"/>
  <c r="O116" i="117"/>
  <c r="R115" i="117" s="1"/>
  <c r="Q115" i="117"/>
  <c r="P65" i="240"/>
  <c r="H66" i="117"/>
  <c r="N66" i="117"/>
  <c r="J119" i="117"/>
  <c r="F119" i="117"/>
  <c r="G118" i="117"/>
  <c r="K118" i="117"/>
  <c r="L118" i="117" s="1"/>
  <c r="K67" i="117"/>
  <c r="L67" i="117" s="1"/>
  <c r="G67" i="117"/>
  <c r="J68" i="117"/>
  <c r="F68" i="117"/>
  <c r="H117" i="117"/>
  <c r="N117" i="117"/>
  <c r="Z63" i="107"/>
  <c r="AC63" i="107" s="1"/>
  <c r="Q65" i="240"/>
  <c r="M67" i="240"/>
  <c r="B70" i="240"/>
  <c r="S62" i="107"/>
  <c r="B120" i="117"/>
  <c r="D120" i="117" s="1"/>
  <c r="B69" i="117"/>
  <c r="D69" i="117" s="1"/>
  <c r="Z64" i="107"/>
  <c r="AC64" i="107" s="1"/>
  <c r="Y64" i="107"/>
  <c r="AB64" i="107" s="1"/>
  <c r="Q63" i="107"/>
  <c r="P63" i="107"/>
  <c r="V61" i="107" l="1"/>
  <c r="T62" i="107"/>
  <c r="W61" i="107" s="1"/>
  <c r="D67" i="107"/>
  <c r="J67" i="107" s="1"/>
  <c r="K67" i="107" s="1"/>
  <c r="G68" i="240"/>
  <c r="H68" i="240" s="1"/>
  <c r="J68" i="240"/>
  <c r="K68" i="240" s="1"/>
  <c r="E70" i="240"/>
  <c r="D70" i="240"/>
  <c r="F69" i="240"/>
  <c r="J66" i="107"/>
  <c r="K66" i="107" s="1"/>
  <c r="G66" i="107"/>
  <c r="H66" i="107" s="1"/>
  <c r="B69" i="107"/>
  <c r="E68" i="107"/>
  <c r="F68" i="107" s="1"/>
  <c r="Q64" i="107"/>
  <c r="M65" i="107"/>
  <c r="N65" i="107" s="1"/>
  <c r="Z65" i="107" s="1"/>
  <c r="O117" i="117"/>
  <c r="R116" i="117" s="1"/>
  <c r="Q116" i="117"/>
  <c r="O66" i="117"/>
  <c r="R65" i="117" s="1"/>
  <c r="Q65" i="117"/>
  <c r="J120" i="117"/>
  <c r="F120" i="117"/>
  <c r="H118" i="117"/>
  <c r="N118" i="117"/>
  <c r="J69" i="117"/>
  <c r="F69" i="117"/>
  <c r="K68" i="117"/>
  <c r="L68" i="117" s="1"/>
  <c r="G68" i="117"/>
  <c r="H67" i="117"/>
  <c r="N67" i="117"/>
  <c r="G119" i="117"/>
  <c r="K119" i="117"/>
  <c r="L119" i="117" s="1"/>
  <c r="N67" i="240"/>
  <c r="Q66" i="240" s="1"/>
  <c r="P66" i="240"/>
  <c r="B71" i="240"/>
  <c r="B121" i="117"/>
  <c r="D121" i="117" s="1"/>
  <c r="B70" i="117"/>
  <c r="D70" i="117" s="1"/>
  <c r="P64" i="107"/>
  <c r="F70" i="240" l="1"/>
  <c r="J70" i="240" s="1"/>
  <c r="K70" i="240" s="1"/>
  <c r="G67" i="107"/>
  <c r="M68" i="240"/>
  <c r="N68" i="240" s="1"/>
  <c r="Q67" i="240" s="1"/>
  <c r="D68" i="107"/>
  <c r="J68" i="107" s="1"/>
  <c r="K68" i="107" s="1"/>
  <c r="G69" i="240"/>
  <c r="H69" i="240" s="1"/>
  <c r="J69" i="240"/>
  <c r="K69" i="240" s="1"/>
  <c r="E71" i="240"/>
  <c r="D71" i="240"/>
  <c r="Y65" i="107"/>
  <c r="AB65" i="107" s="1"/>
  <c r="B70" i="107"/>
  <c r="E69" i="107"/>
  <c r="F69" i="107" s="1"/>
  <c r="AC65" i="107"/>
  <c r="Q65" i="107"/>
  <c r="M66" i="107"/>
  <c r="N66" i="107" s="1"/>
  <c r="O118" i="117"/>
  <c r="R117" i="117" s="1"/>
  <c r="Q117" i="117"/>
  <c r="O67" i="117"/>
  <c r="R66" i="117" s="1"/>
  <c r="Q66" i="117"/>
  <c r="P65" i="107"/>
  <c r="J121" i="117"/>
  <c r="F121" i="117"/>
  <c r="J70" i="117"/>
  <c r="F70" i="117"/>
  <c r="H68" i="117"/>
  <c r="N68" i="117"/>
  <c r="G69" i="117"/>
  <c r="K69" i="117"/>
  <c r="L69" i="117" s="1"/>
  <c r="K120" i="117"/>
  <c r="L120" i="117" s="1"/>
  <c r="G120" i="117"/>
  <c r="H119" i="117"/>
  <c r="N119" i="117"/>
  <c r="B72" i="240"/>
  <c r="B71" i="117"/>
  <c r="D71" i="117" s="1"/>
  <c r="B122" i="117"/>
  <c r="D122" i="117" s="1"/>
  <c r="S63" i="107"/>
  <c r="S64" i="107"/>
  <c r="H67" i="107" l="1"/>
  <c r="Q66" i="107" s="1"/>
  <c r="V63" i="107"/>
  <c r="T64" i="107"/>
  <c r="W63" i="107" s="1"/>
  <c r="V62" i="107"/>
  <c r="T63" i="107"/>
  <c r="W62" i="107" s="1"/>
  <c r="G70" i="240"/>
  <c r="H70" i="240" s="1"/>
  <c r="F71" i="240"/>
  <c r="J71" i="240" s="1"/>
  <c r="K71" i="240" s="1"/>
  <c r="M67" i="107"/>
  <c r="N67" i="107" s="1"/>
  <c r="Z67" i="107" s="1"/>
  <c r="G68" i="107"/>
  <c r="P66" i="107"/>
  <c r="P67" i="240"/>
  <c r="M69" i="240"/>
  <c r="P68" i="240" s="1"/>
  <c r="D72" i="240"/>
  <c r="E72" i="240"/>
  <c r="B71" i="107"/>
  <c r="E70" i="107"/>
  <c r="F70" i="107" s="1"/>
  <c r="Y66" i="107"/>
  <c r="AB66" i="107" s="1"/>
  <c r="D69" i="107"/>
  <c r="Z66" i="107"/>
  <c r="AC66" i="107" s="1"/>
  <c r="O119" i="117"/>
  <c r="R118" i="117" s="1"/>
  <c r="Q118" i="117"/>
  <c r="O68" i="117"/>
  <c r="R67" i="117" s="1"/>
  <c r="Q67" i="117"/>
  <c r="J122" i="117"/>
  <c r="F122" i="117"/>
  <c r="H69" i="117"/>
  <c r="N69" i="117"/>
  <c r="J71" i="117"/>
  <c r="F71" i="117"/>
  <c r="H120" i="117"/>
  <c r="N120" i="117"/>
  <c r="K70" i="117"/>
  <c r="L70" i="117" s="1"/>
  <c r="G70" i="117"/>
  <c r="G121" i="117"/>
  <c r="K121" i="117"/>
  <c r="L121" i="117" s="1"/>
  <c r="M70" i="240"/>
  <c r="B73" i="240"/>
  <c r="B123" i="117"/>
  <c r="D123" i="117" s="1"/>
  <c r="B72" i="117"/>
  <c r="D72" i="117" s="1"/>
  <c r="S65" i="107"/>
  <c r="AC67" i="107" l="1"/>
  <c r="M68" i="107"/>
  <c r="N68" i="107" s="1"/>
  <c r="H68" i="107"/>
  <c r="Q67" i="107" s="1"/>
  <c r="V64" i="107"/>
  <c r="T65" i="107"/>
  <c r="W64" i="107" s="1"/>
  <c r="G71" i="240"/>
  <c r="H71" i="240" s="1"/>
  <c r="Y67" i="107"/>
  <c r="AB67" i="107" s="1"/>
  <c r="N69" i="240"/>
  <c r="Q68" i="240" s="1"/>
  <c r="F72" i="240"/>
  <c r="D73" i="240"/>
  <c r="E73" i="240"/>
  <c r="J69" i="107"/>
  <c r="K69" i="107" s="1"/>
  <c r="G69" i="107"/>
  <c r="H69" i="107" s="1"/>
  <c r="D70" i="107"/>
  <c r="B72" i="107"/>
  <c r="E71" i="107"/>
  <c r="F71" i="107" s="1"/>
  <c r="O120" i="117"/>
  <c r="R119" i="117" s="1"/>
  <c r="Q119" i="117"/>
  <c r="O69" i="117"/>
  <c r="R68" i="117" s="1"/>
  <c r="Q68" i="117"/>
  <c r="Z68" i="107"/>
  <c r="J123" i="117"/>
  <c r="F123" i="117"/>
  <c r="H121" i="117"/>
  <c r="N121" i="117"/>
  <c r="J72" i="117"/>
  <c r="F72" i="117"/>
  <c r="H70" i="117"/>
  <c r="N70" i="117"/>
  <c r="G71" i="117"/>
  <c r="K71" i="117"/>
  <c r="L71" i="117" s="1"/>
  <c r="G122" i="117"/>
  <c r="K122" i="117"/>
  <c r="L122" i="117" s="1"/>
  <c r="N70" i="240"/>
  <c r="P69" i="240"/>
  <c r="B74" i="240"/>
  <c r="P67" i="107"/>
  <c r="B73" i="117"/>
  <c r="D73" i="117" s="1"/>
  <c r="B124" i="117"/>
  <c r="D124" i="117" s="1"/>
  <c r="S66" i="107"/>
  <c r="AC68" i="107" l="1"/>
  <c r="M71" i="240"/>
  <c r="P70" i="240" s="1"/>
  <c r="V65" i="107"/>
  <c r="T66" i="107"/>
  <c r="W65" i="107" s="1"/>
  <c r="Q69" i="240"/>
  <c r="F73" i="240"/>
  <c r="G73" i="240" s="1"/>
  <c r="H73" i="240" s="1"/>
  <c r="G72" i="240"/>
  <c r="H72" i="240" s="1"/>
  <c r="J72" i="240"/>
  <c r="K72" i="240" s="1"/>
  <c r="E74" i="240"/>
  <c r="D74" i="240"/>
  <c r="D71" i="107"/>
  <c r="J71" i="107" s="1"/>
  <c r="K71" i="107" s="1"/>
  <c r="G70" i="107"/>
  <c r="J70" i="107"/>
  <c r="K70" i="107" s="1"/>
  <c r="B73" i="107"/>
  <c r="E72" i="107"/>
  <c r="F72" i="107" s="1"/>
  <c r="Q68" i="107"/>
  <c r="M69" i="107"/>
  <c r="N69" i="107" s="1"/>
  <c r="Z69" i="107" s="1"/>
  <c r="O70" i="117"/>
  <c r="R69" i="117" s="1"/>
  <c r="Q69" i="117"/>
  <c r="O121" i="117"/>
  <c r="R120" i="117" s="1"/>
  <c r="Q120" i="117"/>
  <c r="S67" i="107"/>
  <c r="Y68" i="107"/>
  <c r="AB68" i="107" s="1"/>
  <c r="H122" i="117"/>
  <c r="N122" i="117"/>
  <c r="J124" i="117"/>
  <c r="F124" i="117"/>
  <c r="K72" i="117"/>
  <c r="L72" i="117" s="1"/>
  <c r="G72" i="117"/>
  <c r="K123" i="117"/>
  <c r="L123" i="117" s="1"/>
  <c r="G123" i="117"/>
  <c r="J73" i="117"/>
  <c r="F73" i="117"/>
  <c r="H71" i="117"/>
  <c r="N71" i="117"/>
  <c r="N71" i="240"/>
  <c r="Q70" i="240" s="1"/>
  <c r="B75" i="240"/>
  <c r="B125" i="117"/>
  <c r="D125" i="117" s="1"/>
  <c r="B74" i="117"/>
  <c r="D74" i="117" s="1"/>
  <c r="P68" i="107"/>
  <c r="P69" i="107" l="1"/>
  <c r="H70" i="107"/>
  <c r="Q69" i="107" s="1"/>
  <c r="V66" i="107"/>
  <c r="T67" i="107"/>
  <c r="W66" i="107" s="1"/>
  <c r="J73" i="240"/>
  <c r="K73" i="240" s="1"/>
  <c r="M73" i="240" s="1"/>
  <c r="F74" i="240"/>
  <c r="G74" i="240" s="1"/>
  <c r="H74" i="240" s="1"/>
  <c r="E75" i="240"/>
  <c r="D75" i="240"/>
  <c r="M72" i="240"/>
  <c r="P71" i="240" s="1"/>
  <c r="AC69" i="107"/>
  <c r="G71" i="107"/>
  <c r="D72" i="107"/>
  <c r="J72" i="107" s="1"/>
  <c r="K72" i="107" s="1"/>
  <c r="B74" i="107"/>
  <c r="E73" i="107"/>
  <c r="F73" i="107" s="1"/>
  <c r="M70" i="107"/>
  <c r="N70" i="107" s="1"/>
  <c r="Z70" i="107" s="1"/>
  <c r="S68" i="107"/>
  <c r="O71" i="117"/>
  <c r="R70" i="117" s="1"/>
  <c r="Q70" i="117"/>
  <c r="O122" i="117"/>
  <c r="R121" i="117" s="1"/>
  <c r="Q121" i="117"/>
  <c r="Y69" i="107"/>
  <c r="AB69" i="107" s="1"/>
  <c r="J125" i="117"/>
  <c r="F125" i="117"/>
  <c r="G73" i="117"/>
  <c r="K73" i="117"/>
  <c r="L73" i="117" s="1"/>
  <c r="H123" i="117"/>
  <c r="N123" i="117"/>
  <c r="H72" i="117"/>
  <c r="N72" i="117"/>
  <c r="G124" i="117"/>
  <c r="K124" i="117"/>
  <c r="L124" i="117" s="1"/>
  <c r="J74" i="117"/>
  <c r="F74" i="117"/>
  <c r="B76" i="240"/>
  <c r="B75" i="117"/>
  <c r="D75" i="117" s="1"/>
  <c r="B126" i="117"/>
  <c r="D126" i="117" s="1"/>
  <c r="N72" i="240" l="1"/>
  <c r="Q71" i="240" s="1"/>
  <c r="H71" i="107"/>
  <c r="Q70" i="107" s="1"/>
  <c r="V67" i="107"/>
  <c r="T68" i="107"/>
  <c r="W67" i="107" s="1"/>
  <c r="J74" i="240"/>
  <c r="K74" i="240" s="1"/>
  <c r="M74" i="240" s="1"/>
  <c r="N74" i="240" s="1"/>
  <c r="F75" i="240"/>
  <c r="G75" i="240" s="1"/>
  <c r="H75" i="240" s="1"/>
  <c r="D76" i="240"/>
  <c r="E76" i="240"/>
  <c r="S69" i="107"/>
  <c r="Y70" i="107"/>
  <c r="AB70" i="107" s="1"/>
  <c r="P70" i="107"/>
  <c r="AC70" i="107"/>
  <c r="G72" i="107"/>
  <c r="M71" i="107"/>
  <c r="N71" i="107" s="1"/>
  <c r="Z71" i="107" s="1"/>
  <c r="AC71" i="107" s="1"/>
  <c r="D73" i="107"/>
  <c r="B75" i="107"/>
  <c r="E74" i="107"/>
  <c r="F74" i="107" s="1"/>
  <c r="O72" i="117"/>
  <c r="R71" i="117" s="1"/>
  <c r="Q71" i="117"/>
  <c r="O123" i="117"/>
  <c r="R122" i="117" s="1"/>
  <c r="Q122" i="117"/>
  <c r="J126" i="117"/>
  <c r="F126" i="117"/>
  <c r="J75" i="117"/>
  <c r="F75" i="117"/>
  <c r="K74" i="117"/>
  <c r="L74" i="117" s="1"/>
  <c r="G74" i="117"/>
  <c r="G125" i="117"/>
  <c r="K125" i="117"/>
  <c r="L125" i="117" s="1"/>
  <c r="N124" i="117"/>
  <c r="H124" i="117"/>
  <c r="H73" i="117"/>
  <c r="N73" i="117"/>
  <c r="N73" i="240"/>
  <c r="P72" i="240"/>
  <c r="B77" i="240"/>
  <c r="B127" i="117"/>
  <c r="D127" i="117" s="1"/>
  <c r="B76" i="117"/>
  <c r="D76" i="117" s="1"/>
  <c r="Q72" i="240" l="1"/>
  <c r="H72" i="107"/>
  <c r="Q71" i="107" s="1"/>
  <c r="V68" i="107"/>
  <c r="T69" i="107"/>
  <c r="W68" i="107" s="1"/>
  <c r="J75" i="240"/>
  <c r="K75" i="240" s="1"/>
  <c r="M75" i="240" s="1"/>
  <c r="Y71" i="107"/>
  <c r="AB71" i="107" s="1"/>
  <c r="F76" i="240"/>
  <c r="D77" i="240"/>
  <c r="E77" i="240"/>
  <c r="M72" i="107"/>
  <c r="N72" i="107" s="1"/>
  <c r="D74" i="107"/>
  <c r="J74" i="107" s="1"/>
  <c r="K74" i="107" s="1"/>
  <c r="J73" i="107"/>
  <c r="K73" i="107" s="1"/>
  <c r="G73" i="107"/>
  <c r="H73" i="107" s="1"/>
  <c r="B76" i="107"/>
  <c r="E75" i="107"/>
  <c r="F75" i="107" s="1"/>
  <c r="O73" i="117"/>
  <c r="R72" i="117" s="1"/>
  <c r="Q72" i="117"/>
  <c r="O124" i="117"/>
  <c r="R123" i="117" s="1"/>
  <c r="Q123" i="117"/>
  <c r="P73" i="240"/>
  <c r="J76" i="117"/>
  <c r="F76" i="117"/>
  <c r="H125" i="117"/>
  <c r="N125" i="117"/>
  <c r="J127" i="117"/>
  <c r="F127" i="117"/>
  <c r="H74" i="117"/>
  <c r="N74" i="117"/>
  <c r="G75" i="117"/>
  <c r="K75" i="117"/>
  <c r="L75" i="117" s="1"/>
  <c r="K126" i="117"/>
  <c r="L126" i="117" s="1"/>
  <c r="G126" i="117"/>
  <c r="Q73" i="240"/>
  <c r="B78" i="240"/>
  <c r="B77" i="117"/>
  <c r="D77" i="117" s="1"/>
  <c r="B128" i="117"/>
  <c r="D128" i="117" s="1"/>
  <c r="S70" i="107"/>
  <c r="P71" i="107"/>
  <c r="V69" i="107" l="1"/>
  <c r="T70" i="107"/>
  <c r="W69" i="107" s="1"/>
  <c r="F77" i="240"/>
  <c r="G77" i="240" s="1"/>
  <c r="H77" i="240" s="1"/>
  <c r="E78" i="240"/>
  <c r="D78" i="240"/>
  <c r="G76" i="240"/>
  <c r="H76" i="240" s="1"/>
  <c r="J76" i="240"/>
  <c r="K76" i="240" s="1"/>
  <c r="G74" i="107"/>
  <c r="D75" i="107"/>
  <c r="Q72" i="107"/>
  <c r="M73" i="107"/>
  <c r="N73" i="107" s="1"/>
  <c r="Z73" i="107" s="1"/>
  <c r="B77" i="107"/>
  <c r="E76" i="107"/>
  <c r="F76" i="107" s="1"/>
  <c r="O74" i="117"/>
  <c r="R73" i="117" s="1"/>
  <c r="Q73" i="117"/>
  <c r="O125" i="117"/>
  <c r="R124" i="117" s="1"/>
  <c r="Q124" i="117"/>
  <c r="J128" i="117"/>
  <c r="F128" i="117"/>
  <c r="H75" i="117"/>
  <c r="N75" i="117"/>
  <c r="J77" i="117"/>
  <c r="F77" i="117"/>
  <c r="H126" i="117"/>
  <c r="N126" i="117"/>
  <c r="G127" i="117"/>
  <c r="K127" i="117"/>
  <c r="L127" i="117" s="1"/>
  <c r="K76" i="117"/>
  <c r="L76" i="117" s="1"/>
  <c r="G76" i="117"/>
  <c r="N75" i="240"/>
  <c r="Q74" i="240" s="1"/>
  <c r="P74" i="240"/>
  <c r="B79" i="240"/>
  <c r="S71" i="107"/>
  <c r="Y72" i="107"/>
  <c r="AB72" i="107" s="1"/>
  <c r="B129" i="117"/>
  <c r="D129" i="117" s="1"/>
  <c r="B78" i="117"/>
  <c r="D78" i="117" s="1"/>
  <c r="Z72" i="107"/>
  <c r="AC72" i="107" s="1"/>
  <c r="P72" i="107"/>
  <c r="M74" i="107" l="1"/>
  <c r="N74" i="107" s="1"/>
  <c r="H74" i="107"/>
  <c r="V70" i="107"/>
  <c r="T71" i="107"/>
  <c r="W70" i="107" s="1"/>
  <c r="J77" i="240"/>
  <c r="K77" i="240" s="1"/>
  <c r="M77" i="240" s="1"/>
  <c r="N77" i="240" s="1"/>
  <c r="F78" i="240"/>
  <c r="J78" i="240" s="1"/>
  <c r="K78" i="240" s="1"/>
  <c r="M76" i="240"/>
  <c r="P75" i="240" s="1"/>
  <c r="E79" i="240"/>
  <c r="D79" i="240"/>
  <c r="AC73" i="107"/>
  <c r="Q73" i="107"/>
  <c r="Y73" i="107"/>
  <c r="AB73" i="107" s="1"/>
  <c r="D76" i="107"/>
  <c r="J76" i="107" s="1"/>
  <c r="K76" i="107" s="1"/>
  <c r="G75" i="107"/>
  <c r="J75" i="107"/>
  <c r="K75" i="107" s="1"/>
  <c r="B78" i="107"/>
  <c r="E77" i="107"/>
  <c r="F77" i="107" s="1"/>
  <c r="O126" i="117"/>
  <c r="R125" i="117" s="1"/>
  <c r="Q125" i="117"/>
  <c r="O75" i="117"/>
  <c r="R74" i="117" s="1"/>
  <c r="Q74" i="117"/>
  <c r="J78" i="117"/>
  <c r="F78" i="117"/>
  <c r="H76" i="117"/>
  <c r="N76" i="117"/>
  <c r="G77" i="117"/>
  <c r="K77" i="117"/>
  <c r="L77" i="117" s="1"/>
  <c r="K128" i="117"/>
  <c r="L128" i="117" s="1"/>
  <c r="G128" i="117"/>
  <c r="J129" i="117"/>
  <c r="F129" i="117"/>
  <c r="H127" i="117"/>
  <c r="N127" i="117"/>
  <c r="B130" i="117"/>
  <c r="D130" i="117" s="1"/>
  <c r="P73" i="107"/>
  <c r="S72" i="107"/>
  <c r="Y74" i="107" l="1"/>
  <c r="AB74" i="107" s="1"/>
  <c r="P74" i="107"/>
  <c r="H75" i="107"/>
  <c r="V71" i="107"/>
  <c r="T72" i="107"/>
  <c r="W71" i="107" s="1"/>
  <c r="G78" i="240"/>
  <c r="H78" i="240" s="1"/>
  <c r="N76" i="240"/>
  <c r="Q75" i="240" s="1"/>
  <c r="F79" i="240"/>
  <c r="G76" i="107"/>
  <c r="E78" i="107"/>
  <c r="F78" i="107" s="1"/>
  <c r="B79" i="107"/>
  <c r="D77" i="107"/>
  <c r="Q74" i="107"/>
  <c r="M75" i="107"/>
  <c r="N75" i="107" s="1"/>
  <c r="Z75" i="107" s="1"/>
  <c r="O127" i="117"/>
  <c r="R126" i="117" s="1"/>
  <c r="Q126" i="117"/>
  <c r="O76" i="117"/>
  <c r="R75" i="117" s="1"/>
  <c r="Q75" i="117"/>
  <c r="P76" i="240"/>
  <c r="G129" i="117"/>
  <c r="K129" i="117"/>
  <c r="L129" i="117" s="1"/>
  <c r="H128" i="117"/>
  <c r="N128" i="117"/>
  <c r="K78" i="117"/>
  <c r="L78" i="117" s="1"/>
  <c r="G78" i="117"/>
  <c r="J130" i="117"/>
  <c r="F130" i="117"/>
  <c r="H77" i="117"/>
  <c r="N77" i="117"/>
  <c r="S73" i="107"/>
  <c r="H76" i="107" l="1"/>
  <c r="Q75" i="107" s="1"/>
  <c r="Q76" i="240"/>
  <c r="M78" i="240"/>
  <c r="P77" i="240" s="1"/>
  <c r="V72" i="107"/>
  <c r="T73" i="107"/>
  <c r="W72" i="107" s="1"/>
  <c r="G79" i="240"/>
  <c r="H79" i="240" s="1"/>
  <c r="J79" i="240"/>
  <c r="K79" i="240" s="1"/>
  <c r="M76" i="107"/>
  <c r="N76" i="107" s="1"/>
  <c r="Z76" i="107" s="1"/>
  <c r="Y75" i="107"/>
  <c r="AB75" i="107" s="1"/>
  <c r="D78" i="107"/>
  <c r="J78" i="107" s="1"/>
  <c r="K78" i="107" s="1"/>
  <c r="B80" i="107"/>
  <c r="E79" i="107"/>
  <c r="F79" i="107" s="1"/>
  <c r="AC75" i="107"/>
  <c r="J77" i="107"/>
  <c r="K77" i="107" s="1"/>
  <c r="G77" i="107"/>
  <c r="H77" i="107" s="1"/>
  <c r="O77" i="117"/>
  <c r="R76" i="117" s="1"/>
  <c r="Q76" i="117"/>
  <c r="O128" i="117"/>
  <c r="R127" i="117" s="1"/>
  <c r="Q127" i="117"/>
  <c r="Z74" i="107"/>
  <c r="AC74" i="107" s="1"/>
  <c r="G130" i="117"/>
  <c r="K130" i="117"/>
  <c r="L130" i="117" s="1"/>
  <c r="H78" i="117"/>
  <c r="N78" i="117"/>
  <c r="H129" i="117"/>
  <c r="N129" i="117"/>
  <c r="N78" i="240"/>
  <c r="Q77" i="240" s="1"/>
  <c r="P75" i="107"/>
  <c r="S74" i="107"/>
  <c r="AC76" i="107" l="1"/>
  <c r="V73" i="107"/>
  <c r="T74" i="107"/>
  <c r="W73" i="107" s="1"/>
  <c r="M79" i="240"/>
  <c r="P78" i="240" s="1"/>
  <c r="G78" i="107"/>
  <c r="Q76" i="107"/>
  <c r="M77" i="107"/>
  <c r="N77" i="107" s="1"/>
  <c r="Z77" i="107" s="1"/>
  <c r="D79" i="107"/>
  <c r="B81" i="107"/>
  <c r="E80" i="107"/>
  <c r="F80" i="107" s="1"/>
  <c r="O129" i="117"/>
  <c r="R128" i="117" s="1"/>
  <c r="Q128" i="117"/>
  <c r="O78" i="117"/>
  <c r="Q77" i="117"/>
  <c r="Q78" i="117"/>
  <c r="H130" i="117"/>
  <c r="N130" i="117"/>
  <c r="N79" i="240"/>
  <c r="S75" i="107"/>
  <c r="Y76" i="107"/>
  <c r="AB76" i="107" s="1"/>
  <c r="P76" i="107"/>
  <c r="M78" i="107" l="1"/>
  <c r="N78" i="107" s="1"/>
  <c r="H78" i="107"/>
  <c r="V74" i="107"/>
  <c r="T75" i="107"/>
  <c r="W74" i="107" s="1"/>
  <c r="P79" i="240"/>
  <c r="Y77" i="107"/>
  <c r="AB77" i="107" s="1"/>
  <c r="G79" i="107"/>
  <c r="H79" i="107" s="1"/>
  <c r="J79" i="107"/>
  <c r="K79" i="107" s="1"/>
  <c r="AC77" i="107"/>
  <c r="D80" i="107"/>
  <c r="B82" i="107"/>
  <c r="E81" i="107"/>
  <c r="F81" i="107" s="1"/>
  <c r="O130" i="117"/>
  <c r="R129" i="117" s="1"/>
  <c r="Q129" i="117"/>
  <c r="Q78" i="240"/>
  <c r="Q79" i="240"/>
  <c r="R77" i="117"/>
  <c r="R78" i="117"/>
  <c r="Z78" i="107"/>
  <c r="AC78" i="107" s="1"/>
  <c r="Q77" i="107"/>
  <c r="P77" i="107"/>
  <c r="S76" i="107"/>
  <c r="Y78" i="107" l="1"/>
  <c r="AB78" i="107" s="1"/>
  <c r="V75" i="107"/>
  <c r="T76" i="107"/>
  <c r="W75" i="107" s="1"/>
  <c r="B83" i="107"/>
  <c r="E82" i="107"/>
  <c r="F82" i="107" s="1"/>
  <c r="D81" i="107"/>
  <c r="G80" i="107"/>
  <c r="J80" i="107"/>
  <c r="K80" i="107" s="1"/>
  <c r="M79" i="107"/>
  <c r="N79" i="107" s="1"/>
  <c r="Z79" i="107" s="1"/>
  <c r="AC79" i="107" s="1"/>
  <c r="S77" i="107"/>
  <c r="Q78" i="107"/>
  <c r="P78" i="107"/>
  <c r="Q79" i="107" l="1"/>
  <c r="H80" i="107"/>
  <c r="V76" i="107"/>
  <c r="T77" i="107"/>
  <c r="W76" i="107" s="1"/>
  <c r="P79" i="107"/>
  <c r="Y79" i="107"/>
  <c r="AB79" i="107" s="1"/>
  <c r="M80" i="107"/>
  <c r="N80" i="107" s="1"/>
  <c r="Z80" i="107" s="1"/>
  <c r="AC80" i="107" s="1"/>
  <c r="G81" i="107"/>
  <c r="H81" i="107" s="1"/>
  <c r="J81" i="107"/>
  <c r="K81" i="107" s="1"/>
  <c r="D82" i="107"/>
  <c r="B84" i="107"/>
  <c r="E83" i="107"/>
  <c r="F83" i="107" s="1"/>
  <c r="S78" i="107"/>
  <c r="V77" i="107" l="1"/>
  <c r="T78" i="107"/>
  <c r="W77" i="107" s="1"/>
  <c r="Y80" i="107"/>
  <c r="AB80" i="107" s="1"/>
  <c r="B85" i="107"/>
  <c r="E84" i="107"/>
  <c r="F84" i="107" s="1"/>
  <c r="D83" i="107"/>
  <c r="G82" i="107"/>
  <c r="H82" i="107" s="1"/>
  <c r="J82" i="107"/>
  <c r="K82" i="107" s="1"/>
  <c r="Q80" i="107"/>
  <c r="M81" i="107"/>
  <c r="N81" i="107" s="1"/>
  <c r="Z81" i="107" s="1"/>
  <c r="S79" i="107"/>
  <c r="P80" i="107"/>
  <c r="V78" i="107" l="1"/>
  <c r="T79" i="107"/>
  <c r="W78" i="107" s="1"/>
  <c r="D84" i="107"/>
  <c r="J84" i="107" s="1"/>
  <c r="K84" i="107" s="1"/>
  <c r="AC81" i="107"/>
  <c r="G83" i="107"/>
  <c r="H83" i="107" s="1"/>
  <c r="J83" i="107"/>
  <c r="K83" i="107" s="1"/>
  <c r="B86" i="107"/>
  <c r="E85" i="107"/>
  <c r="F85" i="107" s="1"/>
  <c r="Y81" i="107"/>
  <c r="AB81" i="107" s="1"/>
  <c r="Q81" i="107"/>
  <c r="M82" i="107"/>
  <c r="N82" i="107" s="1"/>
  <c r="S80" i="107"/>
  <c r="P81" i="107"/>
  <c r="V79" i="107" l="1"/>
  <c r="T80" i="107"/>
  <c r="W79" i="107" s="1"/>
  <c r="G84" i="107"/>
  <c r="S81" i="107"/>
  <c r="Y82" i="107"/>
  <c r="AB82" i="107" s="1"/>
  <c r="D85" i="107"/>
  <c r="M83" i="107"/>
  <c r="N83" i="107" s="1"/>
  <c r="Z83" i="107" s="1"/>
  <c r="AC83" i="107" s="1"/>
  <c r="B87" i="107"/>
  <c r="E86" i="107"/>
  <c r="F86" i="107" s="1"/>
  <c r="Z82" i="107"/>
  <c r="AC82" i="107" s="1"/>
  <c r="Q82" i="107"/>
  <c r="P82" i="107"/>
  <c r="H84" i="107" l="1"/>
  <c r="Q83" i="107" s="1"/>
  <c r="V80" i="107"/>
  <c r="T81" i="107"/>
  <c r="W80" i="107" s="1"/>
  <c r="Y83" i="107"/>
  <c r="AB83" i="107" s="1"/>
  <c r="M84" i="107"/>
  <c r="N84" i="107" s="1"/>
  <c r="P83" i="107"/>
  <c r="D86" i="107"/>
  <c r="B88" i="107"/>
  <c r="E87" i="107"/>
  <c r="F87" i="107" s="1"/>
  <c r="G85" i="107"/>
  <c r="H85" i="107" s="1"/>
  <c r="J85" i="107"/>
  <c r="K85" i="107" s="1"/>
  <c r="S82" i="107"/>
  <c r="V81" i="107" l="1"/>
  <c r="T82" i="107"/>
  <c r="W81" i="107" s="1"/>
  <c r="Y84" i="107"/>
  <c r="AB84" i="107" s="1"/>
  <c r="D87" i="107"/>
  <c r="J87" i="107" s="1"/>
  <c r="K87" i="107" s="1"/>
  <c r="Q84" i="107"/>
  <c r="M85" i="107"/>
  <c r="N85" i="107" s="1"/>
  <c r="Z85" i="107" s="1"/>
  <c r="J86" i="107"/>
  <c r="K86" i="107" s="1"/>
  <c r="G86" i="107"/>
  <c r="H86" i="107" s="1"/>
  <c r="B89" i="107"/>
  <c r="E88" i="107"/>
  <c r="F88" i="107" s="1"/>
  <c r="Z84" i="107"/>
  <c r="AC84" i="107" s="1"/>
  <c r="S83" i="107"/>
  <c r="P84" i="107"/>
  <c r="V82" i="107" l="1"/>
  <c r="T83" i="107"/>
  <c r="G87" i="107"/>
  <c r="H87" i="107" s="1"/>
  <c r="D88" i="107"/>
  <c r="G88" i="107" s="1"/>
  <c r="H88" i="107" s="1"/>
  <c r="Y85" i="107"/>
  <c r="AB85" i="107" s="1"/>
  <c r="AC85" i="107"/>
  <c r="M86" i="107"/>
  <c r="N86" i="107" s="1"/>
  <c r="Z86" i="107" s="1"/>
  <c r="AC86" i="107" s="1"/>
  <c r="B90" i="107"/>
  <c r="E89" i="107"/>
  <c r="F89" i="107" s="1"/>
  <c r="W82" i="107"/>
  <c r="Q85" i="107"/>
  <c r="P85" i="107"/>
  <c r="M87" i="107" l="1"/>
  <c r="N87" i="107" s="1"/>
  <c r="Z87" i="107" s="1"/>
  <c r="AC87" i="107" s="1"/>
  <c r="J88" i="107"/>
  <c r="K88" i="107" s="1"/>
  <c r="M88" i="107" s="1"/>
  <c r="N88" i="107" s="1"/>
  <c r="Y86" i="107"/>
  <c r="AB86" i="107" s="1"/>
  <c r="B91" i="107"/>
  <c r="E90" i="107"/>
  <c r="F90" i="107" s="1"/>
  <c r="D89" i="107"/>
  <c r="Q87" i="107"/>
  <c r="S84" i="107"/>
  <c r="S85" i="107"/>
  <c r="Q86" i="107"/>
  <c r="P86" i="107"/>
  <c r="V84" i="107" l="1"/>
  <c r="T85" i="107"/>
  <c r="W84" i="107" s="1"/>
  <c r="V83" i="107"/>
  <c r="T84" i="107"/>
  <c r="W83" i="107" s="1"/>
  <c r="Y87" i="107"/>
  <c r="AB87" i="107" s="1"/>
  <c r="G89" i="107"/>
  <c r="H89" i="107" s="1"/>
  <c r="J89" i="107"/>
  <c r="K89" i="107" s="1"/>
  <c r="D90" i="107"/>
  <c r="B92" i="107"/>
  <c r="E91" i="107"/>
  <c r="F91" i="107" s="1"/>
  <c r="Z88" i="107"/>
  <c r="AC88" i="107" s="1"/>
  <c r="P87" i="107"/>
  <c r="S86" i="107"/>
  <c r="V85" i="107" l="1"/>
  <c r="T86" i="107"/>
  <c r="W85" i="107" s="1"/>
  <c r="D91" i="107"/>
  <c r="G91" i="107" s="1"/>
  <c r="H91" i="107" s="1"/>
  <c r="G90" i="107"/>
  <c r="J90" i="107"/>
  <c r="K90" i="107" s="1"/>
  <c r="Q88" i="107"/>
  <c r="M89" i="107"/>
  <c r="N89" i="107" s="1"/>
  <c r="Z89" i="107" s="1"/>
  <c r="B93" i="107"/>
  <c r="E92" i="107"/>
  <c r="F92" i="107" s="1"/>
  <c r="Y88" i="107"/>
  <c r="AB88" i="107" s="1"/>
  <c r="S87" i="107"/>
  <c r="P88" i="107"/>
  <c r="P89" i="107" l="1"/>
  <c r="H90" i="107"/>
  <c r="V86" i="107"/>
  <c r="T87" i="107"/>
  <c r="W86" i="107" s="1"/>
  <c r="J91" i="107"/>
  <c r="K91" i="107" s="1"/>
  <c r="M91" i="107" s="1"/>
  <c r="N91" i="107" s="1"/>
  <c r="Y89" i="107"/>
  <c r="AB89" i="107" s="1"/>
  <c r="D92" i="107"/>
  <c r="G92" i="107" s="1"/>
  <c r="H92" i="107" s="1"/>
  <c r="B94" i="107"/>
  <c r="E93" i="107"/>
  <c r="F93" i="107" s="1"/>
  <c r="AC89" i="107"/>
  <c r="Q89" i="107"/>
  <c r="M90" i="107"/>
  <c r="N90" i="107" s="1"/>
  <c r="Z90" i="107" s="1"/>
  <c r="J92" i="107" l="1"/>
  <c r="K92" i="107" s="1"/>
  <c r="M92" i="107" s="1"/>
  <c r="N92" i="107" s="1"/>
  <c r="Y90" i="107"/>
  <c r="AB90" i="107" s="1"/>
  <c r="AC90" i="107"/>
  <c r="B95" i="107"/>
  <c r="E94" i="107"/>
  <c r="F94" i="107" s="1"/>
  <c r="Q91" i="107"/>
  <c r="D93" i="107"/>
  <c r="Z91" i="107"/>
  <c r="AC91" i="107" s="1"/>
  <c r="Y91" i="107"/>
  <c r="AB91" i="107" s="1"/>
  <c r="S88" i="107"/>
  <c r="S89" i="107"/>
  <c r="Q90" i="107"/>
  <c r="P90" i="107"/>
  <c r="V87" i="107" l="1"/>
  <c r="T88" i="107"/>
  <c r="W87" i="107" s="1"/>
  <c r="V88" i="107"/>
  <c r="T89" i="107"/>
  <c r="W88" i="107" s="1"/>
  <c r="J93" i="107"/>
  <c r="K93" i="107" s="1"/>
  <c r="G93" i="107"/>
  <c r="H93" i="107" s="1"/>
  <c r="D94" i="107"/>
  <c r="B96" i="107"/>
  <c r="E95" i="107"/>
  <c r="F95" i="107" s="1"/>
  <c r="P91" i="107"/>
  <c r="Z92" i="107"/>
  <c r="AC92" i="107" s="1"/>
  <c r="D95" i="107" l="1"/>
  <c r="J95" i="107" s="1"/>
  <c r="K95" i="107" s="1"/>
  <c r="J94" i="107"/>
  <c r="K94" i="107" s="1"/>
  <c r="G94" i="107"/>
  <c r="B97" i="107"/>
  <c r="E96" i="107"/>
  <c r="F96" i="107" s="1"/>
  <c r="Q92" i="107"/>
  <c r="M93" i="107"/>
  <c r="N93" i="107" s="1"/>
  <c r="Z93" i="107" s="1"/>
  <c r="Y92" i="107"/>
  <c r="AB92" i="107" s="1"/>
  <c r="S90" i="107"/>
  <c r="S91" i="107"/>
  <c r="P92" i="107"/>
  <c r="H94" i="107" l="1"/>
  <c r="Q93" i="107" s="1"/>
  <c r="V90" i="107"/>
  <c r="T91" i="107"/>
  <c r="W90" i="107" s="1"/>
  <c r="V89" i="107"/>
  <c r="T90" i="107"/>
  <c r="W89" i="107" s="1"/>
  <c r="G95" i="107"/>
  <c r="H95" i="107" s="1"/>
  <c r="D96" i="107"/>
  <c r="G96" i="107" s="1"/>
  <c r="H96" i="107" s="1"/>
  <c r="P93" i="107"/>
  <c r="AC93" i="107"/>
  <c r="M94" i="107"/>
  <c r="N94" i="107" s="1"/>
  <c r="Z94" i="107" s="1"/>
  <c r="B98" i="107"/>
  <c r="E97" i="107"/>
  <c r="F97" i="107" s="1"/>
  <c r="Y93" i="107"/>
  <c r="AB93" i="107" s="1"/>
  <c r="AC94" i="107" l="1"/>
  <c r="M95" i="107"/>
  <c r="N95" i="107" s="1"/>
  <c r="Z95" i="107" s="1"/>
  <c r="AC95" i="107" s="1"/>
  <c r="J96" i="107"/>
  <c r="K96" i="107" s="1"/>
  <c r="M96" i="107" s="1"/>
  <c r="N96" i="107" s="1"/>
  <c r="Y94" i="107"/>
  <c r="AB94" i="107" s="1"/>
  <c r="B99" i="107"/>
  <c r="E98" i="107"/>
  <c r="F98" i="107" s="1"/>
  <c r="D97" i="107"/>
  <c r="Q95" i="107"/>
  <c r="S92" i="107"/>
  <c r="S93" i="107"/>
  <c r="P95" i="107"/>
  <c r="Q94" i="107"/>
  <c r="P94" i="107"/>
  <c r="V91" i="107" l="1"/>
  <c r="T92" i="107"/>
  <c r="W91" i="107" s="1"/>
  <c r="V92" i="107"/>
  <c r="T93" i="107"/>
  <c r="W92" i="107" s="1"/>
  <c r="Y95" i="107"/>
  <c r="AB95" i="107" s="1"/>
  <c r="G97" i="107"/>
  <c r="H97" i="107" s="1"/>
  <c r="J97" i="107"/>
  <c r="K97" i="107" s="1"/>
  <c r="D98" i="107"/>
  <c r="B100" i="107"/>
  <c r="E99" i="107"/>
  <c r="F99" i="107" s="1"/>
  <c r="Z96" i="107"/>
  <c r="AC96" i="107" s="1"/>
  <c r="Y96" i="107"/>
  <c r="AB96" i="107" s="1"/>
  <c r="S95" i="107"/>
  <c r="V94" i="107" l="1"/>
  <c r="T95" i="107"/>
  <c r="D99" i="107"/>
  <c r="J99" i="107" s="1"/>
  <c r="K99" i="107" s="1"/>
  <c r="G98" i="107"/>
  <c r="H98" i="107" s="1"/>
  <c r="J98" i="107"/>
  <c r="K98" i="107" s="1"/>
  <c r="Q96" i="107"/>
  <c r="M97" i="107"/>
  <c r="N97" i="107" s="1"/>
  <c r="Z97" i="107" s="1"/>
  <c r="B101" i="107"/>
  <c r="E100" i="107"/>
  <c r="F100" i="107" s="1"/>
  <c r="W94" i="107"/>
  <c r="S94" i="107"/>
  <c r="P96" i="107"/>
  <c r="V93" i="107" l="1"/>
  <c r="T94" i="107"/>
  <c r="W93" i="107" s="1"/>
  <c r="G99" i="107"/>
  <c r="H99" i="107" s="1"/>
  <c r="Y97" i="107"/>
  <c r="AB97" i="107" s="1"/>
  <c r="D100" i="107"/>
  <c r="J100" i="107" s="1"/>
  <c r="K100" i="107" s="1"/>
  <c r="AC97" i="107"/>
  <c r="B102" i="107"/>
  <c r="E101" i="107"/>
  <c r="F101" i="107" s="1"/>
  <c r="Q97" i="107"/>
  <c r="M98" i="107"/>
  <c r="N98" i="107" s="1"/>
  <c r="P97" i="107"/>
  <c r="G100" i="107" l="1"/>
  <c r="H100" i="107" s="1"/>
  <c r="M99" i="107"/>
  <c r="N99" i="107" s="1"/>
  <c r="Y98" i="107"/>
  <c r="AB98" i="107" s="1"/>
  <c r="B103" i="107"/>
  <c r="E102" i="107"/>
  <c r="F102" i="107" s="1"/>
  <c r="D101" i="107"/>
  <c r="Z98" i="107"/>
  <c r="AC98" i="107" s="1"/>
  <c r="Z99" i="107"/>
  <c r="AC99" i="107" s="1"/>
  <c r="S96" i="107"/>
  <c r="S97" i="107"/>
  <c r="Q98" i="107"/>
  <c r="P98" i="107"/>
  <c r="V95" i="107" l="1"/>
  <c r="T96" i="107"/>
  <c r="W95" i="107" s="1"/>
  <c r="V96" i="107"/>
  <c r="T97" i="107"/>
  <c r="M100" i="107"/>
  <c r="N100" i="107" s="1"/>
  <c r="Y99" i="107"/>
  <c r="AB99" i="107" s="1"/>
  <c r="G101" i="107"/>
  <c r="H101" i="107" s="1"/>
  <c r="J101" i="107"/>
  <c r="K101" i="107" s="1"/>
  <c r="D102" i="107"/>
  <c r="B104" i="107"/>
  <c r="E103" i="107"/>
  <c r="F103" i="107" s="1"/>
  <c r="W96" i="107"/>
  <c r="S98" i="107"/>
  <c r="Q99" i="107"/>
  <c r="P99" i="107"/>
  <c r="Y100" i="107" l="1"/>
  <c r="AB100" i="107" s="1"/>
  <c r="V97" i="107"/>
  <c r="T98" i="107"/>
  <c r="W97" i="107" s="1"/>
  <c r="D103" i="107"/>
  <c r="J103" i="107" s="1"/>
  <c r="K103" i="107" s="1"/>
  <c r="J102" i="107"/>
  <c r="K102" i="107" s="1"/>
  <c r="G102" i="107"/>
  <c r="Q100" i="107"/>
  <c r="M101" i="107"/>
  <c r="N101" i="107" s="1"/>
  <c r="Z101" i="107" s="1"/>
  <c r="B105" i="107"/>
  <c r="E104" i="107"/>
  <c r="F104" i="107" s="1"/>
  <c r="Z100" i="107"/>
  <c r="AC100" i="107" s="1"/>
  <c r="S99" i="107"/>
  <c r="P100" i="107"/>
  <c r="H102" i="107" l="1"/>
  <c r="Q101" i="107" s="1"/>
  <c r="V98" i="107"/>
  <c r="T99" i="107"/>
  <c r="W98" i="107" s="1"/>
  <c r="G103" i="107"/>
  <c r="H103" i="107" s="1"/>
  <c r="P101" i="107"/>
  <c r="Y101" i="107"/>
  <c r="AB101" i="107" s="1"/>
  <c r="D104" i="107"/>
  <c r="J104" i="107" s="1"/>
  <c r="K104" i="107" s="1"/>
  <c r="M102" i="107"/>
  <c r="N102" i="107" s="1"/>
  <c r="Z102" i="107" s="1"/>
  <c r="AC101" i="107"/>
  <c r="B106" i="107"/>
  <c r="E105" i="107"/>
  <c r="F105" i="107" s="1"/>
  <c r="AC102" i="107" l="1"/>
  <c r="G104" i="107"/>
  <c r="Y102" i="107"/>
  <c r="AB102" i="107" s="1"/>
  <c r="M103" i="107"/>
  <c r="N103" i="107" s="1"/>
  <c r="Z103" i="107" s="1"/>
  <c r="AC103" i="107" s="1"/>
  <c r="B107" i="107"/>
  <c r="E106" i="107"/>
  <c r="F106" i="107" s="1"/>
  <c r="D105" i="107"/>
  <c r="S100" i="107"/>
  <c r="S101" i="107"/>
  <c r="Q102" i="107"/>
  <c r="P102" i="107"/>
  <c r="Q103" i="107" l="1"/>
  <c r="H104" i="107"/>
  <c r="V100" i="107"/>
  <c r="T101" i="107"/>
  <c r="W100" i="107" s="1"/>
  <c r="V99" i="107"/>
  <c r="T100" i="107"/>
  <c r="W99" i="107" s="1"/>
  <c r="M104" i="107"/>
  <c r="N104" i="107" s="1"/>
  <c r="Y103" i="107"/>
  <c r="AB103" i="107" s="1"/>
  <c r="J105" i="107"/>
  <c r="K105" i="107" s="1"/>
  <c r="G105" i="107"/>
  <c r="H105" i="107" s="1"/>
  <c r="D106" i="107"/>
  <c r="B108" i="107"/>
  <c r="E107" i="107"/>
  <c r="F107" i="107" s="1"/>
  <c r="P103" i="107"/>
  <c r="Z104" i="107"/>
  <c r="AC104" i="107" s="1"/>
  <c r="D107" i="107" l="1"/>
  <c r="J107" i="107" s="1"/>
  <c r="K107" i="107" s="1"/>
  <c r="G106" i="107"/>
  <c r="H106" i="107" s="1"/>
  <c r="J106" i="107"/>
  <c r="K106" i="107" s="1"/>
  <c r="B109" i="107"/>
  <c r="E108" i="107"/>
  <c r="F108" i="107" s="1"/>
  <c r="Q104" i="107"/>
  <c r="M105" i="107"/>
  <c r="N105" i="107" s="1"/>
  <c r="Z105" i="107" s="1"/>
  <c r="Y104" i="107"/>
  <c r="AB104" i="107" s="1"/>
  <c r="S102" i="107"/>
  <c r="S103" i="107"/>
  <c r="P104" i="107"/>
  <c r="V102" i="107" l="1"/>
  <c r="T103" i="107"/>
  <c r="W102" i="107" s="1"/>
  <c r="V101" i="107"/>
  <c r="T102" i="107"/>
  <c r="W101" i="107" s="1"/>
  <c r="G107" i="107"/>
  <c r="H107" i="107" s="1"/>
  <c r="Y105" i="107"/>
  <c r="AB105" i="107" s="1"/>
  <c r="AC105" i="107"/>
  <c r="D108" i="107"/>
  <c r="G108" i="107" s="1"/>
  <c r="H108" i="107" s="1"/>
  <c r="B110" i="107"/>
  <c r="E109" i="107"/>
  <c r="F109" i="107" s="1"/>
  <c r="Q105" i="107"/>
  <c r="M106" i="107"/>
  <c r="N106" i="107" s="1"/>
  <c r="Z106" i="107" s="1"/>
  <c r="P105" i="107"/>
  <c r="S104" i="107"/>
  <c r="V103" i="107" l="1"/>
  <c r="T104" i="107"/>
  <c r="W103" i="107" s="1"/>
  <c r="J108" i="107"/>
  <c r="K108" i="107" s="1"/>
  <c r="M108" i="107" s="1"/>
  <c r="N108" i="107" s="1"/>
  <c r="M107" i="107"/>
  <c r="N107" i="107" s="1"/>
  <c r="B111" i="107"/>
  <c r="E110" i="107"/>
  <c r="F110" i="107" s="1"/>
  <c r="AC106" i="107"/>
  <c r="D109" i="107"/>
  <c r="Q107" i="107"/>
  <c r="Y106" i="107"/>
  <c r="AB106" i="107" s="1"/>
  <c r="S105" i="107"/>
  <c r="Q106" i="107"/>
  <c r="P106" i="107"/>
  <c r="V104" i="107" l="1"/>
  <c r="T105" i="107"/>
  <c r="W104" i="107" s="1"/>
  <c r="Y108" i="107"/>
  <c r="AB108" i="107" s="1"/>
  <c r="Y107" i="107"/>
  <c r="AB107" i="107" s="1"/>
  <c r="J109" i="107"/>
  <c r="K109" i="107" s="1"/>
  <c r="G109" i="107"/>
  <c r="H109" i="107" s="1"/>
  <c r="D110" i="107"/>
  <c r="B112" i="107"/>
  <c r="E111" i="107"/>
  <c r="F111" i="107" s="1"/>
  <c r="Z107" i="107"/>
  <c r="AC107" i="107" s="1"/>
  <c r="S107" i="107"/>
  <c r="S106" i="107"/>
  <c r="P107" i="107"/>
  <c r="V106" i="107" l="1"/>
  <c r="T107" i="107"/>
  <c r="W106" i="107" s="1"/>
  <c r="V105" i="107"/>
  <c r="T106" i="107"/>
  <c r="D111" i="107"/>
  <c r="G111" i="107" s="1"/>
  <c r="H111" i="107" s="1"/>
  <c r="J110" i="107"/>
  <c r="K110" i="107" s="1"/>
  <c r="G110" i="107"/>
  <c r="H110" i="107" s="1"/>
  <c r="B113" i="107"/>
  <c r="E112" i="107"/>
  <c r="F112" i="107" s="1"/>
  <c r="Q108" i="107"/>
  <c r="M109" i="107"/>
  <c r="N109" i="107" s="1"/>
  <c r="Z109" i="107" s="1"/>
  <c r="W105" i="107"/>
  <c r="Z108" i="107"/>
  <c r="AC108" i="107" s="1"/>
  <c r="P108" i="107"/>
  <c r="J111" i="107" l="1"/>
  <c r="K111" i="107" s="1"/>
  <c r="M111" i="107" s="1"/>
  <c r="N111" i="107" s="1"/>
  <c r="D112" i="107"/>
  <c r="G112" i="107" s="1"/>
  <c r="H112" i="107" s="1"/>
  <c r="Y109" i="107"/>
  <c r="AB109" i="107" s="1"/>
  <c r="AC109" i="107"/>
  <c r="B114" i="107"/>
  <c r="E113" i="107"/>
  <c r="F113" i="107" s="1"/>
  <c r="Q109" i="107"/>
  <c r="M110" i="107"/>
  <c r="N110" i="107" s="1"/>
  <c r="Z110" i="107" s="1"/>
  <c r="Q110" i="107"/>
  <c r="S108" i="107"/>
  <c r="P109" i="107"/>
  <c r="V107" i="107" l="1"/>
  <c r="T108" i="107"/>
  <c r="W107" i="107" s="1"/>
  <c r="J112" i="107"/>
  <c r="K112" i="107" s="1"/>
  <c r="M112" i="107" s="1"/>
  <c r="N112" i="107" s="1"/>
  <c r="AC110" i="107"/>
  <c r="B115" i="107"/>
  <c r="E114" i="107"/>
  <c r="F114" i="107" s="1"/>
  <c r="D113" i="107"/>
  <c r="Q111" i="107"/>
  <c r="Y110" i="107"/>
  <c r="AB110" i="107" s="1"/>
  <c r="Z111" i="107"/>
  <c r="AC111" i="107" s="1"/>
  <c r="P110" i="107"/>
  <c r="S109" i="107"/>
  <c r="V108" i="107" l="1"/>
  <c r="T109" i="107"/>
  <c r="W108" i="107" s="1"/>
  <c r="G113" i="107"/>
  <c r="J113" i="107"/>
  <c r="K113" i="107" s="1"/>
  <c r="D114" i="107"/>
  <c r="B116" i="107"/>
  <c r="E115" i="107"/>
  <c r="F115" i="107" s="1"/>
  <c r="Y112" i="107"/>
  <c r="AB112" i="107" s="1"/>
  <c r="S110" i="107"/>
  <c r="Y111" i="107"/>
  <c r="AB111" i="107" s="1"/>
  <c r="P111" i="107"/>
  <c r="P112" i="107" l="1"/>
  <c r="H113" i="107"/>
  <c r="V109" i="107"/>
  <c r="T110" i="107"/>
  <c r="W109" i="107" s="1"/>
  <c r="D115" i="107"/>
  <c r="G115" i="107" s="1"/>
  <c r="H115" i="107" s="1"/>
  <c r="G114" i="107"/>
  <c r="H114" i="107" s="1"/>
  <c r="J114" i="107"/>
  <c r="K114" i="107" s="1"/>
  <c r="Q112" i="107"/>
  <c r="M113" i="107"/>
  <c r="N113" i="107" s="1"/>
  <c r="Z113" i="107" s="1"/>
  <c r="B117" i="107"/>
  <c r="E116" i="107"/>
  <c r="F116" i="107" s="1"/>
  <c r="Z112" i="107"/>
  <c r="AC112" i="107" s="1"/>
  <c r="S111" i="107"/>
  <c r="V110" i="107" l="1"/>
  <c r="T111" i="107"/>
  <c r="J115" i="107"/>
  <c r="K115" i="107" s="1"/>
  <c r="M115" i="107" s="1"/>
  <c r="N115" i="107" s="1"/>
  <c r="D116" i="107"/>
  <c r="G116" i="107" s="1"/>
  <c r="H116" i="107" s="1"/>
  <c r="Y113" i="107"/>
  <c r="AB113" i="107" s="1"/>
  <c r="AC113" i="107"/>
  <c r="B118" i="107"/>
  <c r="E117" i="107"/>
  <c r="F117" i="107" s="1"/>
  <c r="Q113" i="107"/>
  <c r="M114" i="107"/>
  <c r="N114" i="107" s="1"/>
  <c r="Z114" i="107" s="1"/>
  <c r="P113" i="107"/>
  <c r="W110" i="107"/>
  <c r="Q114" i="107"/>
  <c r="S112" i="107"/>
  <c r="V111" i="107" l="1"/>
  <c r="T112" i="107"/>
  <c r="W111" i="107" s="1"/>
  <c r="J116" i="107"/>
  <c r="K116" i="107" s="1"/>
  <c r="M116" i="107" s="1"/>
  <c r="N116" i="107" s="1"/>
  <c r="AC114" i="107"/>
  <c r="Y114" i="107"/>
  <c r="AB114" i="107" s="1"/>
  <c r="D117" i="107"/>
  <c r="G117" i="107" s="1"/>
  <c r="H117" i="107" s="1"/>
  <c r="B119" i="107"/>
  <c r="E118" i="107"/>
  <c r="F118" i="107" s="1"/>
  <c r="Z115" i="107"/>
  <c r="AC115" i="107" s="1"/>
  <c r="Y115" i="107"/>
  <c r="AB115" i="107" s="1"/>
  <c r="S113" i="107"/>
  <c r="P114" i="107"/>
  <c r="S114" i="107"/>
  <c r="V113" i="107" l="1"/>
  <c r="T114" i="107"/>
  <c r="V112" i="107"/>
  <c r="T113" i="107"/>
  <c r="W112" i="107" s="1"/>
  <c r="J117" i="107"/>
  <c r="K117" i="107" s="1"/>
  <c r="M117" i="107" s="1"/>
  <c r="N117" i="107" s="1"/>
  <c r="D118" i="107"/>
  <c r="J118" i="107" s="1"/>
  <c r="K118" i="107" s="1"/>
  <c r="B120" i="107"/>
  <c r="E119" i="107"/>
  <c r="F119" i="107" s="1"/>
  <c r="W113" i="107"/>
  <c r="Z116" i="107"/>
  <c r="AC116" i="107" s="1"/>
  <c r="Y116" i="107"/>
  <c r="AB116" i="107" s="1"/>
  <c r="Q115" i="107"/>
  <c r="P115" i="107"/>
  <c r="G118" i="107" l="1"/>
  <c r="D119" i="107"/>
  <c r="J119" i="107" s="1"/>
  <c r="K119" i="107" s="1"/>
  <c r="B121" i="107"/>
  <c r="E120" i="107"/>
  <c r="F120" i="107" s="1"/>
  <c r="Z117" i="107"/>
  <c r="AC117" i="107" s="1"/>
  <c r="Y117" i="107"/>
  <c r="AB117" i="107" s="1"/>
  <c r="Q116" i="107"/>
  <c r="P116" i="107"/>
  <c r="M118" i="107" l="1"/>
  <c r="N118" i="107" s="1"/>
  <c r="Z118" i="107" s="1"/>
  <c r="H118" i="107"/>
  <c r="Q117" i="107" s="1"/>
  <c r="G119" i="107"/>
  <c r="H119" i="107" s="1"/>
  <c r="D120" i="107"/>
  <c r="G120" i="107" s="1"/>
  <c r="H120" i="107" s="1"/>
  <c r="B122" i="107"/>
  <c r="E121" i="107"/>
  <c r="F121" i="107" s="1"/>
  <c r="S115" i="107"/>
  <c r="S116" i="107"/>
  <c r="P117" i="107"/>
  <c r="Y118" i="107" l="1"/>
  <c r="AB118" i="107" s="1"/>
  <c r="V115" i="107"/>
  <c r="T116" i="107"/>
  <c r="W115" i="107" s="1"/>
  <c r="V114" i="107"/>
  <c r="T115" i="107"/>
  <c r="W114" i="107" s="1"/>
  <c r="AC118" i="107"/>
  <c r="M119" i="107"/>
  <c r="N119" i="107" s="1"/>
  <c r="Z119" i="107" s="1"/>
  <c r="AC119" i="107" s="1"/>
  <c r="J120" i="107"/>
  <c r="K120" i="107" s="1"/>
  <c r="M120" i="107" s="1"/>
  <c r="N120" i="107" s="1"/>
  <c r="D121" i="107"/>
  <c r="J121" i="107" s="1"/>
  <c r="K121" i="107" s="1"/>
  <c r="B123" i="107"/>
  <c r="E122" i="107"/>
  <c r="F122" i="107" s="1"/>
  <c r="S117" i="107"/>
  <c r="Q118" i="107"/>
  <c r="P118" i="107"/>
  <c r="V116" i="107" l="1"/>
  <c r="T117" i="107"/>
  <c r="W116" i="107" s="1"/>
  <c r="Y119" i="107"/>
  <c r="AB119" i="107" s="1"/>
  <c r="G121" i="107"/>
  <c r="D122" i="107"/>
  <c r="J122" i="107" s="1"/>
  <c r="K122" i="107" s="1"/>
  <c r="B124" i="107"/>
  <c r="E123" i="107"/>
  <c r="F123" i="107" s="1"/>
  <c r="Z120" i="107"/>
  <c r="AC120" i="107" s="1"/>
  <c r="Y120" i="107"/>
  <c r="AB120" i="107" s="1"/>
  <c r="S118" i="107"/>
  <c r="Q119" i="107"/>
  <c r="P119" i="107"/>
  <c r="M121" i="107" l="1"/>
  <c r="N121" i="107" s="1"/>
  <c r="Z121" i="107" s="1"/>
  <c r="H121" i="107"/>
  <c r="Q120" i="107" s="1"/>
  <c r="V117" i="107"/>
  <c r="T118" i="107"/>
  <c r="W117" i="107" s="1"/>
  <c r="G122" i="107"/>
  <c r="H122" i="107" s="1"/>
  <c r="D123" i="107"/>
  <c r="J123" i="107" s="1"/>
  <c r="K123" i="107" s="1"/>
  <c r="B125" i="107"/>
  <c r="E124" i="107"/>
  <c r="F124" i="107" s="1"/>
  <c r="P120" i="107"/>
  <c r="Y121" i="107" l="1"/>
  <c r="AB121" i="107" s="1"/>
  <c r="AC121" i="107"/>
  <c r="G123" i="107"/>
  <c r="H123" i="107" s="1"/>
  <c r="M122" i="107"/>
  <c r="N122" i="107" s="1"/>
  <c r="Z122" i="107" s="1"/>
  <c r="AC122" i="107" s="1"/>
  <c r="D124" i="107"/>
  <c r="G124" i="107" s="1"/>
  <c r="H124" i="107" s="1"/>
  <c r="B126" i="107"/>
  <c r="E125" i="107"/>
  <c r="F125" i="107" s="1"/>
  <c r="S119" i="107"/>
  <c r="Q121" i="107"/>
  <c r="P121" i="107"/>
  <c r="V118" i="107" l="1"/>
  <c r="T119" i="107"/>
  <c r="W118" i="107" s="1"/>
  <c r="M123" i="107"/>
  <c r="N123" i="107" s="1"/>
  <c r="Z123" i="107" s="1"/>
  <c r="AC123" i="107" s="1"/>
  <c r="Y122" i="107"/>
  <c r="AB122" i="107" s="1"/>
  <c r="J124" i="107"/>
  <c r="K124" i="107" s="1"/>
  <c r="M124" i="107" s="1"/>
  <c r="N124" i="107" s="1"/>
  <c r="D125" i="107"/>
  <c r="G125" i="107" s="1"/>
  <c r="H125" i="107" s="1"/>
  <c r="B127" i="107"/>
  <c r="E126" i="107"/>
  <c r="F126" i="107" s="1"/>
  <c r="S120" i="107"/>
  <c r="S121" i="107"/>
  <c r="Q122" i="107"/>
  <c r="P122" i="107"/>
  <c r="V120" i="107" l="1"/>
  <c r="T121" i="107"/>
  <c r="W120" i="107" s="1"/>
  <c r="V119" i="107"/>
  <c r="T120" i="107"/>
  <c r="W119" i="107" s="1"/>
  <c r="Y123" i="107"/>
  <c r="AB123" i="107" s="1"/>
  <c r="J125" i="107"/>
  <c r="K125" i="107" s="1"/>
  <c r="M125" i="107" s="1"/>
  <c r="N125" i="107" s="1"/>
  <c r="D126" i="107"/>
  <c r="G126" i="107" s="1"/>
  <c r="H126" i="107" s="1"/>
  <c r="B128" i="107"/>
  <c r="E127" i="107"/>
  <c r="F127" i="107" s="1"/>
  <c r="Z124" i="107"/>
  <c r="AC124" i="107" s="1"/>
  <c r="Y124" i="107"/>
  <c r="AB124" i="107" s="1"/>
  <c r="Q123" i="107"/>
  <c r="P123" i="107"/>
  <c r="J126" i="107" l="1"/>
  <c r="K126" i="107" s="1"/>
  <c r="M126" i="107" s="1"/>
  <c r="N126" i="107" s="1"/>
  <c r="D127" i="107"/>
  <c r="B129" i="107"/>
  <c r="E128" i="107"/>
  <c r="F128" i="107" s="1"/>
  <c r="Q125" i="107"/>
  <c r="Z125" i="107"/>
  <c r="AC125" i="107" s="1"/>
  <c r="Y125" i="107"/>
  <c r="AB125" i="107" s="1"/>
  <c r="S122" i="107"/>
  <c r="S123" i="107"/>
  <c r="P125" i="107"/>
  <c r="Q124" i="107"/>
  <c r="P124" i="107"/>
  <c r="V121" i="107" l="1"/>
  <c r="T122" i="107"/>
  <c r="W121" i="107" s="1"/>
  <c r="V122" i="107"/>
  <c r="T123" i="107"/>
  <c r="W122" i="107" s="1"/>
  <c r="G127" i="107"/>
  <c r="H127" i="107" s="1"/>
  <c r="J127" i="107"/>
  <c r="K127" i="107" s="1"/>
  <c r="D128" i="107"/>
  <c r="B130" i="107"/>
  <c r="E129" i="107"/>
  <c r="F129" i="107" s="1"/>
  <c r="Z126" i="107"/>
  <c r="AC126" i="107" s="1"/>
  <c r="Y126" i="107"/>
  <c r="AB126" i="107" s="1"/>
  <c r="S124" i="107"/>
  <c r="V123" i="107" l="1"/>
  <c r="T124" i="107"/>
  <c r="W123" i="107" s="1"/>
  <c r="J128" i="107"/>
  <c r="K128" i="107" s="1"/>
  <c r="G128" i="107"/>
  <c r="H128" i="107" s="1"/>
  <c r="D129" i="107"/>
  <c r="B131" i="107"/>
  <c r="E130" i="107"/>
  <c r="F130" i="107" s="1"/>
  <c r="M127" i="107"/>
  <c r="N127" i="107" s="1"/>
  <c r="Z127" i="107" s="1"/>
  <c r="AC127" i="107" s="1"/>
  <c r="S125" i="107"/>
  <c r="Q126" i="107"/>
  <c r="P126" i="107"/>
  <c r="V124" i="107" l="1"/>
  <c r="T125" i="107"/>
  <c r="W124" i="107" s="1"/>
  <c r="Y127" i="107"/>
  <c r="AB127" i="107" s="1"/>
  <c r="M128" i="107"/>
  <c r="N128" i="107" s="1"/>
  <c r="Z128" i="107" s="1"/>
  <c r="AC128" i="107" s="1"/>
  <c r="D130" i="107"/>
  <c r="B132" i="107"/>
  <c r="E131" i="107"/>
  <c r="F131" i="107" s="1"/>
  <c r="J129" i="107"/>
  <c r="K129" i="107" s="1"/>
  <c r="G129" i="107"/>
  <c r="H129" i="107" s="1"/>
  <c r="Q127" i="107"/>
  <c r="P127" i="107"/>
  <c r="S127" i="107" l="1"/>
  <c r="Y128" i="107"/>
  <c r="AB128" i="107" s="1"/>
  <c r="J130" i="107"/>
  <c r="K130" i="107" s="1"/>
  <c r="G130" i="107"/>
  <c r="H130" i="107" s="1"/>
  <c r="Q128" i="107"/>
  <c r="M129" i="107"/>
  <c r="N129" i="107" s="1"/>
  <c r="Z129" i="107" s="1"/>
  <c r="D131" i="107"/>
  <c r="B133" i="107"/>
  <c r="E132" i="107"/>
  <c r="F132" i="107" s="1"/>
  <c r="S126" i="107"/>
  <c r="P128" i="107"/>
  <c r="V125" i="107" l="1"/>
  <c r="T126" i="107"/>
  <c r="W125" i="107" s="1"/>
  <c r="V126" i="107"/>
  <c r="T127" i="107"/>
  <c r="W126" i="107" s="1"/>
  <c r="Y129" i="107"/>
  <c r="AB129" i="107" s="1"/>
  <c r="J131" i="107"/>
  <c r="K131" i="107" s="1"/>
  <c r="G131" i="107"/>
  <c r="H131" i="107" s="1"/>
  <c r="AC129" i="107"/>
  <c r="D132" i="107"/>
  <c r="B134" i="107"/>
  <c r="E133" i="107"/>
  <c r="F133" i="107" s="1"/>
  <c r="Q129" i="107"/>
  <c r="M130" i="107"/>
  <c r="N130" i="107" s="1"/>
  <c r="P129" i="107"/>
  <c r="D133" i="107" l="1"/>
  <c r="G133" i="107" s="1"/>
  <c r="H133" i="107" s="1"/>
  <c r="M131" i="107"/>
  <c r="N131" i="107" s="1"/>
  <c r="Z131" i="107" s="1"/>
  <c r="AC131" i="107" s="1"/>
  <c r="Y130" i="107"/>
  <c r="AB130" i="107" s="1"/>
  <c r="B135" i="107"/>
  <c r="E134" i="107"/>
  <c r="F134" i="107" s="1"/>
  <c r="J132" i="107"/>
  <c r="K132" i="107" s="1"/>
  <c r="G132" i="107"/>
  <c r="H132" i="107" s="1"/>
  <c r="Z130" i="107"/>
  <c r="AC130" i="107" s="1"/>
  <c r="S129" i="107"/>
  <c r="S128" i="107"/>
  <c r="Q130" i="107"/>
  <c r="P130" i="107"/>
  <c r="V128" i="107" l="1"/>
  <c r="T129" i="107"/>
  <c r="W128" i="107" s="1"/>
  <c r="V127" i="107"/>
  <c r="T128" i="107"/>
  <c r="W127" i="107" s="1"/>
  <c r="Y131" i="107"/>
  <c r="AB131" i="107" s="1"/>
  <c r="J133" i="107"/>
  <c r="K133" i="107" s="1"/>
  <c r="M133" i="107" s="1"/>
  <c r="N133" i="107" s="1"/>
  <c r="D134" i="107"/>
  <c r="G134" i="107" s="1"/>
  <c r="H134" i="107" s="1"/>
  <c r="Q131" i="107"/>
  <c r="M132" i="107"/>
  <c r="N132" i="107" s="1"/>
  <c r="B136" i="107"/>
  <c r="E135" i="107"/>
  <c r="F135" i="107" s="1"/>
  <c r="P131" i="107"/>
  <c r="J134" i="107" l="1"/>
  <c r="K134" i="107" s="1"/>
  <c r="M134" i="107" s="1"/>
  <c r="N134" i="107" s="1"/>
  <c r="Y132" i="107"/>
  <c r="AB132" i="107" s="1"/>
  <c r="D135" i="107"/>
  <c r="G135" i="107" s="1"/>
  <c r="H135" i="107" s="1"/>
  <c r="B137" i="107"/>
  <c r="E136" i="107"/>
  <c r="F136" i="107" s="1"/>
  <c r="Q133" i="107"/>
  <c r="Z132" i="107"/>
  <c r="AC132" i="107" s="1"/>
  <c r="Z133" i="107"/>
  <c r="AC133" i="107" s="1"/>
  <c r="Y133" i="107"/>
  <c r="AB133" i="107" s="1"/>
  <c r="S131" i="107"/>
  <c r="S130" i="107"/>
  <c r="P133" i="107"/>
  <c r="Q132" i="107"/>
  <c r="P132" i="107"/>
  <c r="V129" i="107" l="1"/>
  <c r="T130" i="107"/>
  <c r="W129" i="107" s="1"/>
  <c r="V130" i="107"/>
  <c r="T131" i="107"/>
  <c r="W130" i="107" s="1"/>
  <c r="J135" i="107"/>
  <c r="K135" i="107" s="1"/>
  <c r="M135" i="107" s="1"/>
  <c r="N135" i="107" s="1"/>
  <c r="D136" i="107"/>
  <c r="J136" i="107" s="1"/>
  <c r="K136" i="107" s="1"/>
  <c r="B138" i="107"/>
  <c r="E137" i="107"/>
  <c r="F137" i="107" s="1"/>
  <c r="Z134" i="107"/>
  <c r="AC134" i="107" s="1"/>
  <c r="Y134" i="107"/>
  <c r="AB134" i="107" s="1"/>
  <c r="G136" i="107" l="1"/>
  <c r="D137" i="107"/>
  <c r="B139" i="107"/>
  <c r="E138" i="107"/>
  <c r="F138" i="107" s="1"/>
  <c r="Z135" i="107"/>
  <c r="AC135" i="107" s="1"/>
  <c r="Y135" i="107"/>
  <c r="AB135" i="107" s="1"/>
  <c r="S133" i="107"/>
  <c r="S132" i="107"/>
  <c r="Q134" i="107"/>
  <c r="P134" i="107"/>
  <c r="H136" i="107" l="1"/>
  <c r="Q135" i="107" s="1"/>
  <c r="V131" i="107"/>
  <c r="T132" i="107"/>
  <c r="W131" i="107" s="1"/>
  <c r="V132" i="107"/>
  <c r="T133" i="107"/>
  <c r="W132" i="107" s="1"/>
  <c r="M136" i="107"/>
  <c r="N136" i="107" s="1"/>
  <c r="Z136" i="107" s="1"/>
  <c r="J137" i="107"/>
  <c r="K137" i="107" s="1"/>
  <c r="G137" i="107"/>
  <c r="H137" i="107" s="1"/>
  <c r="D138" i="107"/>
  <c r="B140" i="107"/>
  <c r="E139" i="107"/>
  <c r="F139" i="107" s="1"/>
  <c r="P135" i="107"/>
  <c r="AC136" i="107" l="1"/>
  <c r="J138" i="107"/>
  <c r="K138" i="107" s="1"/>
  <c r="G138" i="107"/>
  <c r="H138" i="107" s="1"/>
  <c r="D139" i="107"/>
  <c r="B141" i="107"/>
  <c r="E140" i="107"/>
  <c r="F140" i="107" s="1"/>
  <c r="Q136" i="107"/>
  <c r="M137" i="107"/>
  <c r="N137" i="107" s="1"/>
  <c r="Z137" i="107" s="1"/>
  <c r="Y136" i="107"/>
  <c r="AB136" i="107" s="1"/>
  <c r="S134" i="107"/>
  <c r="S135" i="107"/>
  <c r="P136" i="107"/>
  <c r="V133" i="107" l="1"/>
  <c r="T134" i="107"/>
  <c r="W133" i="107" s="1"/>
  <c r="V134" i="107"/>
  <c r="T135" i="107"/>
  <c r="W134" i="107" s="1"/>
  <c r="AC137" i="107"/>
  <c r="Y137" i="107"/>
  <c r="AB137" i="107" s="1"/>
  <c r="J139" i="107"/>
  <c r="K139" i="107" s="1"/>
  <c r="G139" i="107"/>
  <c r="H139" i="107" s="1"/>
  <c r="D140" i="107"/>
  <c r="B142" i="107"/>
  <c r="E141" i="107"/>
  <c r="F141" i="107" s="1"/>
  <c r="Q137" i="107"/>
  <c r="M138" i="107"/>
  <c r="N138" i="107" s="1"/>
  <c r="Z138" i="107" s="1"/>
  <c r="P137" i="107"/>
  <c r="Y138" i="107" l="1"/>
  <c r="AB138" i="107" s="1"/>
  <c r="AC138" i="107"/>
  <c r="M139" i="107"/>
  <c r="N139" i="107" s="1"/>
  <c r="Z139" i="107" s="1"/>
  <c r="AC139" i="107" s="1"/>
  <c r="J140" i="107"/>
  <c r="K140" i="107" s="1"/>
  <c r="G140" i="107"/>
  <c r="D141" i="107"/>
  <c r="B143" i="107"/>
  <c r="E142" i="107"/>
  <c r="F142" i="107" s="1"/>
  <c r="S136" i="107"/>
  <c r="S137" i="107"/>
  <c r="Q138" i="107"/>
  <c r="P138" i="107"/>
  <c r="P139" i="107" l="1"/>
  <c r="H140" i="107"/>
  <c r="V136" i="107"/>
  <c r="T137" i="107"/>
  <c r="W136" i="107" s="1"/>
  <c r="V135" i="107"/>
  <c r="T136" i="107"/>
  <c r="W135" i="107" s="1"/>
  <c r="Y139" i="107"/>
  <c r="AB139" i="107" s="1"/>
  <c r="J141" i="107"/>
  <c r="K141" i="107" s="1"/>
  <c r="G141" i="107"/>
  <c r="H141" i="107" s="1"/>
  <c r="D142" i="107"/>
  <c r="B144" i="107"/>
  <c r="E143" i="107"/>
  <c r="F143" i="107" s="1"/>
  <c r="Q139" i="107"/>
  <c r="M140" i="107"/>
  <c r="N140" i="107" s="1"/>
  <c r="Z140" i="107" s="1"/>
  <c r="S138" i="107"/>
  <c r="V137" i="107" l="1"/>
  <c r="T138" i="107"/>
  <c r="W137" i="107" s="1"/>
  <c r="Y140" i="107"/>
  <c r="AB140" i="107" s="1"/>
  <c r="AC140" i="107"/>
  <c r="G142" i="107"/>
  <c r="H142" i="107" s="1"/>
  <c r="J142" i="107"/>
  <c r="K142" i="107" s="1"/>
  <c r="D143" i="107"/>
  <c r="B145" i="107"/>
  <c r="E144" i="107"/>
  <c r="F144" i="107" s="1"/>
  <c r="Q140" i="107"/>
  <c r="M141" i="107"/>
  <c r="N141" i="107" s="1"/>
  <c r="Z141" i="107" s="1"/>
  <c r="S139" i="107"/>
  <c r="P140" i="107"/>
  <c r="V138" i="107" l="1"/>
  <c r="T139" i="107"/>
  <c r="W138" i="107" s="1"/>
  <c r="D144" i="107"/>
  <c r="G144" i="107" s="1"/>
  <c r="H144" i="107" s="1"/>
  <c r="AC141" i="107"/>
  <c r="J143" i="107"/>
  <c r="K143" i="107" s="1"/>
  <c r="G143" i="107"/>
  <c r="Q141" i="107"/>
  <c r="M142" i="107"/>
  <c r="N142" i="107" s="1"/>
  <c r="Z142" i="107" s="1"/>
  <c r="B146" i="107"/>
  <c r="E145" i="107"/>
  <c r="F145" i="107" s="1"/>
  <c r="Y141" i="107"/>
  <c r="AB141" i="107" s="1"/>
  <c r="S140" i="107"/>
  <c r="P141" i="107"/>
  <c r="Q142" i="107" l="1"/>
  <c r="H143" i="107"/>
  <c r="V139" i="107"/>
  <c r="T140" i="107"/>
  <c r="W139" i="107" s="1"/>
  <c r="J144" i="107"/>
  <c r="K144" i="107" s="1"/>
  <c r="M144" i="107" s="1"/>
  <c r="N144" i="107" s="1"/>
  <c r="AC142" i="107"/>
  <c r="D145" i="107"/>
  <c r="B147" i="107"/>
  <c r="E146" i="107"/>
  <c r="F146" i="107" s="1"/>
  <c r="M143" i="107"/>
  <c r="N143" i="107" s="1"/>
  <c r="Q143" i="107"/>
  <c r="Y142" i="107"/>
  <c r="AB142" i="107" s="1"/>
  <c r="S141" i="107"/>
  <c r="P142" i="107"/>
  <c r="V140" i="107" l="1"/>
  <c r="T141" i="107"/>
  <c r="W140" i="107" s="1"/>
  <c r="Y143" i="107"/>
  <c r="AB143" i="107" s="1"/>
  <c r="G145" i="107"/>
  <c r="H145" i="107" s="1"/>
  <c r="J145" i="107"/>
  <c r="K145" i="107" s="1"/>
  <c r="D146" i="107"/>
  <c r="B148" i="107"/>
  <c r="E147" i="107"/>
  <c r="F147" i="107" s="1"/>
  <c r="Z143" i="107"/>
  <c r="AC143" i="107" s="1"/>
  <c r="S142" i="107"/>
  <c r="Y144" i="107"/>
  <c r="AB144" i="107" s="1"/>
  <c r="P143" i="107"/>
  <c r="V141" i="107" l="1"/>
  <c r="T142" i="107"/>
  <c r="J146" i="107"/>
  <c r="K146" i="107" s="1"/>
  <c r="G146" i="107"/>
  <c r="H146" i="107" s="1"/>
  <c r="Q144" i="107"/>
  <c r="M145" i="107"/>
  <c r="N145" i="107" s="1"/>
  <c r="D147" i="107"/>
  <c r="B149" i="107"/>
  <c r="E148" i="107"/>
  <c r="W141" i="107"/>
  <c r="Z144" i="107"/>
  <c r="AC144" i="107" s="1"/>
  <c r="P144" i="107"/>
  <c r="S143" i="107"/>
  <c r="V142" i="107" l="1"/>
  <c r="T143" i="107"/>
  <c r="Y145" i="107"/>
  <c r="AB145" i="107" s="1"/>
  <c r="G147" i="107"/>
  <c r="J147" i="107"/>
  <c r="K147" i="107" s="1"/>
  <c r="B150" i="107"/>
  <c r="E149" i="107"/>
  <c r="F149" i="107" s="1"/>
  <c r="Q145" i="107"/>
  <c r="M146" i="107"/>
  <c r="N146" i="107" s="1"/>
  <c r="Z146" i="107" s="1"/>
  <c r="D148" i="107"/>
  <c r="F148" i="107"/>
  <c r="Z145" i="107"/>
  <c r="AC145" i="107" s="1"/>
  <c r="S144" i="107"/>
  <c r="W142" i="107"/>
  <c r="P145" i="107"/>
  <c r="H147" i="107" l="1"/>
  <c r="Q146" i="107" s="1"/>
  <c r="V143" i="107"/>
  <c r="T144" i="107"/>
  <c r="W143" i="107" s="1"/>
  <c r="AC146" i="107"/>
  <c r="D149" i="107"/>
  <c r="G149" i="107" s="1"/>
  <c r="H149" i="107" s="1"/>
  <c r="B151" i="107"/>
  <c r="E150" i="107"/>
  <c r="Y146" i="107"/>
  <c r="AB146" i="107" s="1"/>
  <c r="J148" i="107"/>
  <c r="K148" i="107" s="1"/>
  <c r="G148" i="107"/>
  <c r="M147" i="107"/>
  <c r="N147" i="107" s="1"/>
  <c r="S145" i="107"/>
  <c r="P146" i="107"/>
  <c r="Q147" i="107" l="1"/>
  <c r="H148" i="107"/>
  <c r="V144" i="107"/>
  <c r="T145" i="107"/>
  <c r="W144" i="107" s="1"/>
  <c r="J149" i="107"/>
  <c r="K149" i="107" s="1"/>
  <c r="M149" i="107" s="1"/>
  <c r="N149" i="107" s="1"/>
  <c r="Y147" i="107"/>
  <c r="AB147" i="107" s="1"/>
  <c r="B152" i="107"/>
  <c r="E151" i="107"/>
  <c r="F151" i="107" s="1"/>
  <c r="D150" i="107"/>
  <c r="F150" i="107"/>
  <c r="M148" i="107"/>
  <c r="N148" i="107" s="1"/>
  <c r="Q148" i="107"/>
  <c r="Z147" i="107"/>
  <c r="AC147" i="107" s="1"/>
  <c r="S146" i="107"/>
  <c r="P147" i="107"/>
  <c r="P148" i="107"/>
  <c r="V145" i="107" l="1"/>
  <c r="T146" i="107"/>
  <c r="S147" i="107"/>
  <c r="Y148" i="107"/>
  <c r="AB148" i="107" s="1"/>
  <c r="D151" i="107"/>
  <c r="G151" i="107" s="1"/>
  <c r="H151" i="107" s="1"/>
  <c r="B153" i="107"/>
  <c r="E152" i="107"/>
  <c r="J150" i="107"/>
  <c r="K150" i="107" s="1"/>
  <c r="G150" i="107"/>
  <c r="H150" i="107" s="1"/>
  <c r="W145" i="107"/>
  <c r="Z149" i="107"/>
  <c r="AC149" i="107" s="1"/>
  <c r="Y149" i="107"/>
  <c r="AB149" i="107" s="1"/>
  <c r="Z148" i="107"/>
  <c r="AC148" i="107" s="1"/>
  <c r="V146" i="107" l="1"/>
  <c r="T147" i="107"/>
  <c r="W146" i="107" s="1"/>
  <c r="J151" i="107"/>
  <c r="K151" i="107" s="1"/>
  <c r="M151" i="107" s="1"/>
  <c r="N151" i="107" s="1"/>
  <c r="M150" i="107"/>
  <c r="N150" i="107" s="1"/>
  <c r="B154" i="107"/>
  <c r="E153" i="107"/>
  <c r="F153" i="107" s="1"/>
  <c r="D152" i="107"/>
  <c r="F152" i="107"/>
  <c r="Q149" i="107"/>
  <c r="S148" i="107"/>
  <c r="P149" i="107"/>
  <c r="V147" i="107" l="1"/>
  <c r="T148" i="107"/>
  <c r="W147" i="107" s="1"/>
  <c r="D153" i="107"/>
  <c r="G153" i="107" s="1"/>
  <c r="H153" i="107" s="1"/>
  <c r="B155" i="107"/>
  <c r="E154" i="107"/>
  <c r="G152" i="107"/>
  <c r="J152" i="107"/>
  <c r="K152" i="107" s="1"/>
  <c r="Y150" i="107"/>
  <c r="AB150" i="107" s="1"/>
  <c r="Z150" i="107"/>
  <c r="AC150" i="107" s="1"/>
  <c r="Q150" i="107"/>
  <c r="S149" i="107"/>
  <c r="P150" i="107"/>
  <c r="Q151" i="107" l="1"/>
  <c r="H152" i="107"/>
  <c r="V148" i="107"/>
  <c r="T149" i="107"/>
  <c r="W148" i="107" s="1"/>
  <c r="J153" i="107"/>
  <c r="K153" i="107" s="1"/>
  <c r="M153" i="107" s="1"/>
  <c r="N153" i="107" s="1"/>
  <c r="M152" i="107"/>
  <c r="N152" i="107" s="1"/>
  <c r="Z152" i="107" s="1"/>
  <c r="AC152" i="107" s="1"/>
  <c r="B156" i="107"/>
  <c r="E155" i="107"/>
  <c r="F155" i="107" s="1"/>
  <c r="D154" i="107"/>
  <c r="F154" i="107"/>
  <c r="Q152" i="107"/>
  <c r="Y151" i="107"/>
  <c r="AB151" i="107" s="1"/>
  <c r="S150" i="107"/>
  <c r="P151" i="107"/>
  <c r="V149" i="107" l="1"/>
  <c r="T150" i="107"/>
  <c r="W149" i="107" s="1"/>
  <c r="J154" i="107"/>
  <c r="K154" i="107" s="1"/>
  <c r="G154" i="107"/>
  <c r="D155" i="107"/>
  <c r="B157" i="107"/>
  <c r="E156" i="107"/>
  <c r="Y152" i="107"/>
  <c r="AB152" i="107" s="1"/>
  <c r="Z153" i="107"/>
  <c r="AC153" i="107" s="1"/>
  <c r="Z151" i="107"/>
  <c r="AC151" i="107" s="1"/>
  <c r="S151" i="107"/>
  <c r="P152" i="107"/>
  <c r="Q153" i="107" l="1"/>
  <c r="H154" i="107"/>
  <c r="V150" i="107"/>
  <c r="T151" i="107"/>
  <c r="W150" i="107" s="1"/>
  <c r="M154" i="107"/>
  <c r="N154" i="107" s="1"/>
  <c r="Z154" i="107" s="1"/>
  <c r="AC154" i="107" s="1"/>
  <c r="D156" i="107"/>
  <c r="F156" i="107"/>
  <c r="G155" i="107"/>
  <c r="J155" i="107"/>
  <c r="K155" i="107" s="1"/>
  <c r="B158" i="107"/>
  <c r="E157" i="107"/>
  <c r="F157" i="107" s="1"/>
  <c r="Y153" i="107"/>
  <c r="AB153" i="107" s="1"/>
  <c r="S152" i="107"/>
  <c r="P153" i="107"/>
  <c r="H155" i="107" l="1"/>
  <c r="Q154" i="107" s="1"/>
  <c r="V151" i="107"/>
  <c r="T152" i="107"/>
  <c r="W151" i="107" s="1"/>
  <c r="D157" i="107"/>
  <c r="G157" i="107" s="1"/>
  <c r="H157" i="107" s="1"/>
  <c r="J156" i="107"/>
  <c r="K156" i="107" s="1"/>
  <c r="G156" i="107"/>
  <c r="M155" i="107"/>
  <c r="N155" i="107" s="1"/>
  <c r="B159" i="107"/>
  <c r="E158" i="107"/>
  <c r="Y154" i="107"/>
  <c r="AB154" i="107" s="1"/>
  <c r="P154" i="107"/>
  <c r="S153" i="107"/>
  <c r="H156" i="107" l="1"/>
  <c r="Q155" i="107" s="1"/>
  <c r="V152" i="107"/>
  <c r="T153" i="107"/>
  <c r="W152" i="107" s="1"/>
  <c r="Y155" i="107"/>
  <c r="AB155" i="107" s="1"/>
  <c r="J157" i="107"/>
  <c r="K157" i="107" s="1"/>
  <c r="M157" i="107" s="1"/>
  <c r="N157" i="107" s="1"/>
  <c r="P155" i="107"/>
  <c r="M156" i="107"/>
  <c r="N156" i="107" s="1"/>
  <c r="Z156" i="107" s="1"/>
  <c r="AC156" i="107" s="1"/>
  <c r="B160" i="107"/>
  <c r="E159" i="107"/>
  <c r="F159" i="107" s="1"/>
  <c r="D158" i="107"/>
  <c r="F158" i="107"/>
  <c r="Q156" i="107"/>
  <c r="Z155" i="107"/>
  <c r="AC155" i="107" s="1"/>
  <c r="S154" i="107"/>
  <c r="V153" i="107" l="1"/>
  <c r="T154" i="107"/>
  <c r="W153" i="107" s="1"/>
  <c r="Y156" i="107"/>
  <c r="AB156" i="107" s="1"/>
  <c r="D159" i="107"/>
  <c r="G159" i="107" s="1"/>
  <c r="H159" i="107" s="1"/>
  <c r="B161" i="107"/>
  <c r="E160" i="107"/>
  <c r="J158" i="107"/>
  <c r="K158" i="107" s="1"/>
  <c r="G158" i="107"/>
  <c r="Y157" i="107"/>
  <c r="AB157" i="107" s="1"/>
  <c r="S155" i="107"/>
  <c r="P156" i="107"/>
  <c r="S156" i="107"/>
  <c r="Q157" i="107" l="1"/>
  <c r="H158" i="107"/>
  <c r="V155" i="107"/>
  <c r="T156" i="107"/>
  <c r="V154" i="107"/>
  <c r="T155" i="107"/>
  <c r="W154" i="107" s="1"/>
  <c r="J159" i="107"/>
  <c r="K159" i="107" s="1"/>
  <c r="M159" i="107" s="1"/>
  <c r="N159" i="107" s="1"/>
  <c r="M158" i="107"/>
  <c r="N158" i="107" s="1"/>
  <c r="Z158" i="107" s="1"/>
  <c r="AC158" i="107" s="1"/>
  <c r="B162" i="107"/>
  <c r="E161" i="107"/>
  <c r="F161" i="107" s="1"/>
  <c r="D160" i="107"/>
  <c r="F160" i="107"/>
  <c r="Q158" i="107"/>
  <c r="W155" i="107"/>
  <c r="Z157" i="107"/>
  <c r="AC157" i="107" s="1"/>
  <c r="P157" i="107"/>
  <c r="Y158" i="107" l="1"/>
  <c r="AB158" i="107" s="1"/>
  <c r="S157" i="107"/>
  <c r="D161" i="107"/>
  <c r="G161" i="107" s="1"/>
  <c r="H161" i="107" s="1"/>
  <c r="B163" i="107"/>
  <c r="E162" i="107"/>
  <c r="G160" i="107"/>
  <c r="H160" i="107" s="1"/>
  <c r="J160" i="107"/>
  <c r="K160" i="107" s="1"/>
  <c r="Z159" i="107"/>
  <c r="AC159" i="107" s="1"/>
  <c r="P158" i="107"/>
  <c r="V156" i="107" l="1"/>
  <c r="T157" i="107"/>
  <c r="W156" i="107" s="1"/>
  <c r="J161" i="107"/>
  <c r="K161" i="107" s="1"/>
  <c r="M161" i="107" s="1"/>
  <c r="N161" i="107" s="1"/>
  <c r="D162" i="107"/>
  <c r="F162" i="107"/>
  <c r="M160" i="107"/>
  <c r="N160" i="107" s="1"/>
  <c r="Z160" i="107" s="1"/>
  <c r="B164" i="107"/>
  <c r="E163" i="107"/>
  <c r="F163" i="107" s="1"/>
  <c r="Y159" i="107"/>
  <c r="AB159" i="107" s="1"/>
  <c r="Q159" i="107"/>
  <c r="P159" i="107"/>
  <c r="Q160" i="107"/>
  <c r="S158" i="107"/>
  <c r="P160" i="107"/>
  <c r="V157" i="107" l="1"/>
  <c r="T158" i="107"/>
  <c r="W157" i="107" s="1"/>
  <c r="J162" i="107"/>
  <c r="K162" i="107" s="1"/>
  <c r="G162" i="107"/>
  <c r="Y160" i="107"/>
  <c r="AB160" i="107" s="1"/>
  <c r="D163" i="107"/>
  <c r="B165" i="107"/>
  <c r="E164" i="107"/>
  <c r="AC160" i="107"/>
  <c r="Z161" i="107"/>
  <c r="AC161" i="107" s="1"/>
  <c r="Y161" i="107"/>
  <c r="AB161" i="107" s="1"/>
  <c r="S159" i="107"/>
  <c r="S160" i="107"/>
  <c r="H162" i="107" l="1"/>
  <c r="Q161" i="107" s="1"/>
  <c r="V159" i="107"/>
  <c r="T160" i="107"/>
  <c r="W159" i="107" s="1"/>
  <c r="V158" i="107"/>
  <c r="T159" i="107"/>
  <c r="W158" i="107" s="1"/>
  <c r="P161" i="107"/>
  <c r="M162" i="107"/>
  <c r="N162" i="107" s="1"/>
  <c r="Z162" i="107" s="1"/>
  <c r="AC162" i="107" s="1"/>
  <c r="B166" i="107"/>
  <c r="E165" i="107"/>
  <c r="F165" i="107" s="1"/>
  <c r="D164" i="107"/>
  <c r="F164" i="107"/>
  <c r="G163" i="107"/>
  <c r="J163" i="107"/>
  <c r="K163" i="107" s="1"/>
  <c r="H163" i="107" l="1"/>
  <c r="Q162" i="107" s="1"/>
  <c r="Y162" i="107"/>
  <c r="AB162" i="107" s="1"/>
  <c r="S161" i="107"/>
  <c r="P162" i="107"/>
  <c r="M163" i="107"/>
  <c r="N163" i="107" s="1"/>
  <c r="B167" i="107"/>
  <c r="E166" i="107"/>
  <c r="J164" i="107"/>
  <c r="K164" i="107" s="1"/>
  <c r="G164" i="107"/>
  <c r="D165" i="107"/>
  <c r="H164" i="107" l="1"/>
  <c r="Q163" i="107" s="1"/>
  <c r="V160" i="107"/>
  <c r="T161" i="107"/>
  <c r="W160" i="107" s="1"/>
  <c r="Y163" i="107"/>
  <c r="AB163" i="107" s="1"/>
  <c r="S162" i="107"/>
  <c r="M164" i="107"/>
  <c r="N164" i="107" s="1"/>
  <c r="Z164" i="107" s="1"/>
  <c r="G165" i="107"/>
  <c r="J165" i="107"/>
  <c r="K165" i="107" s="1"/>
  <c r="D166" i="107"/>
  <c r="F166" i="107"/>
  <c r="B168" i="107"/>
  <c r="E167" i="107"/>
  <c r="F167" i="107" s="1"/>
  <c r="P163" i="107"/>
  <c r="Z163" i="107"/>
  <c r="AC163" i="107" s="1"/>
  <c r="AC164" i="107" l="1"/>
  <c r="H165" i="107"/>
  <c r="Q164" i="107" s="1"/>
  <c r="V161" i="107"/>
  <c r="T162" i="107"/>
  <c r="W161" i="107" s="1"/>
  <c r="B169" i="107"/>
  <c r="E168" i="107"/>
  <c r="G166" i="107"/>
  <c r="H166" i="107" s="1"/>
  <c r="J166" i="107"/>
  <c r="K166" i="107" s="1"/>
  <c r="D167" i="107"/>
  <c r="M165" i="107"/>
  <c r="N165" i="107" s="1"/>
  <c r="Z165" i="107" s="1"/>
  <c r="AC165" i="107" s="1"/>
  <c r="Y164" i="107"/>
  <c r="AB164" i="107" s="1"/>
  <c r="S163" i="107"/>
  <c r="P164" i="107"/>
  <c r="V162" i="107" l="1"/>
  <c r="T163" i="107"/>
  <c r="W162" i="107" s="1"/>
  <c r="M166" i="107"/>
  <c r="N166" i="107" s="1"/>
  <c r="Z166" i="107" s="1"/>
  <c r="AC166" i="107" s="1"/>
  <c r="B170" i="107"/>
  <c r="E169" i="107"/>
  <c r="F169" i="107" s="1"/>
  <c r="G167" i="107"/>
  <c r="J167" i="107"/>
  <c r="K167" i="107" s="1"/>
  <c r="D168" i="107"/>
  <c r="F168" i="107"/>
  <c r="Y165" i="107"/>
  <c r="AB165" i="107" s="1"/>
  <c r="S164" i="107"/>
  <c r="Q165" i="107"/>
  <c r="P165" i="107"/>
  <c r="H167" i="107" l="1"/>
  <c r="Q166" i="107" s="1"/>
  <c r="V163" i="107"/>
  <c r="T164" i="107"/>
  <c r="W163" i="107" s="1"/>
  <c r="M167" i="107"/>
  <c r="N167" i="107" s="1"/>
  <c r="Z167" i="107" s="1"/>
  <c r="Y166" i="107"/>
  <c r="AB166" i="107" s="1"/>
  <c r="B171" i="107"/>
  <c r="E170" i="107"/>
  <c r="J168" i="107"/>
  <c r="K168" i="107" s="1"/>
  <c r="G168" i="107"/>
  <c r="D169" i="107"/>
  <c r="P166" i="107"/>
  <c r="S165" i="107"/>
  <c r="AC167" i="107" l="1"/>
  <c r="H168" i="107"/>
  <c r="Q167" i="107" s="1"/>
  <c r="V164" i="107"/>
  <c r="T165" i="107"/>
  <c r="W164" i="107" s="1"/>
  <c r="M168" i="107"/>
  <c r="N168" i="107" s="1"/>
  <c r="G169" i="107"/>
  <c r="H169" i="107" s="1"/>
  <c r="J169" i="107"/>
  <c r="K169" i="107" s="1"/>
  <c r="D170" i="107"/>
  <c r="F170" i="107"/>
  <c r="B172" i="107"/>
  <c r="E171" i="107"/>
  <c r="F171" i="107" s="1"/>
  <c r="Y167" i="107"/>
  <c r="AB167" i="107" s="1"/>
  <c r="P167" i="107"/>
  <c r="S166" i="107"/>
  <c r="V165" i="107" l="1"/>
  <c r="T166" i="107"/>
  <c r="W165" i="107" s="1"/>
  <c r="S167" i="107"/>
  <c r="J170" i="107"/>
  <c r="K170" i="107" s="1"/>
  <c r="G170" i="107"/>
  <c r="D171" i="107"/>
  <c r="M169" i="107"/>
  <c r="N169" i="107" s="1"/>
  <c r="Z169" i="107" s="1"/>
  <c r="AC169" i="107" s="1"/>
  <c r="B173" i="107"/>
  <c r="E172" i="107"/>
  <c r="Y168" i="107"/>
  <c r="AB168" i="107" s="1"/>
  <c r="Z168" i="107"/>
  <c r="AC168" i="107" s="1"/>
  <c r="Q168" i="107"/>
  <c r="P168" i="107"/>
  <c r="Q169" i="107" l="1"/>
  <c r="H170" i="107"/>
  <c r="V166" i="107"/>
  <c r="T167" i="107"/>
  <c r="W166" i="107" s="1"/>
  <c r="M170" i="107"/>
  <c r="N170" i="107" s="1"/>
  <c r="Z170" i="107" s="1"/>
  <c r="AC170" i="107" s="1"/>
  <c r="G171" i="107"/>
  <c r="J171" i="107"/>
  <c r="K171" i="107" s="1"/>
  <c r="B174" i="107"/>
  <c r="E173" i="107"/>
  <c r="F173" i="107" s="1"/>
  <c r="D172" i="107"/>
  <c r="F172" i="107"/>
  <c r="Y169" i="107"/>
  <c r="AB169" i="107" s="1"/>
  <c r="S168" i="107"/>
  <c r="P169" i="107"/>
  <c r="H171" i="107" l="1"/>
  <c r="Q170" i="107" s="1"/>
  <c r="V167" i="107"/>
  <c r="T168" i="107"/>
  <c r="W167" i="107" s="1"/>
  <c r="Y170" i="107"/>
  <c r="AB170" i="107" s="1"/>
  <c r="B175" i="107"/>
  <c r="E174" i="107"/>
  <c r="G172" i="107"/>
  <c r="J172" i="107"/>
  <c r="K172" i="107" s="1"/>
  <c r="D173" i="107"/>
  <c r="M171" i="107"/>
  <c r="N171" i="107" s="1"/>
  <c r="P170" i="107"/>
  <c r="S169" i="107"/>
  <c r="Q171" i="107" l="1"/>
  <c r="H172" i="107"/>
  <c r="V168" i="107"/>
  <c r="T169" i="107"/>
  <c r="W168" i="107" s="1"/>
  <c r="D174" i="107"/>
  <c r="F174" i="107"/>
  <c r="M172" i="107"/>
  <c r="S171" i="107" s="1"/>
  <c r="P171" i="107"/>
  <c r="B176" i="107"/>
  <c r="E175" i="107"/>
  <c r="F175" i="107" s="1"/>
  <c r="G173" i="107"/>
  <c r="J173" i="107"/>
  <c r="K173" i="107" s="1"/>
  <c r="Y171" i="107"/>
  <c r="AB171" i="107" s="1"/>
  <c r="S170" i="107"/>
  <c r="Z171" i="107"/>
  <c r="AC171" i="107" s="1"/>
  <c r="H173" i="107" l="1"/>
  <c r="Q172" i="107" s="1"/>
  <c r="V170" i="107"/>
  <c r="T171" i="107"/>
  <c r="V169" i="107"/>
  <c r="T170" i="107"/>
  <c r="W169" i="107" s="1"/>
  <c r="M173" i="107"/>
  <c r="N173" i="107" s="1"/>
  <c r="Z173" i="107" s="1"/>
  <c r="B177" i="107"/>
  <c r="E176" i="107"/>
  <c r="J174" i="107"/>
  <c r="K174" i="107" s="1"/>
  <c r="G174" i="107"/>
  <c r="D175" i="107"/>
  <c r="N172" i="107"/>
  <c r="Y172" i="107"/>
  <c r="AB172" i="107" s="1"/>
  <c r="P172" i="107"/>
  <c r="AC173" i="107" l="1"/>
  <c r="H174" i="107"/>
  <c r="Q173" i="107" s="1"/>
  <c r="Y173" i="107"/>
  <c r="AB173" i="107" s="1"/>
  <c r="W170" i="107"/>
  <c r="Z172" i="107"/>
  <c r="AC172" i="107" s="1"/>
  <c r="M174" i="107"/>
  <c r="N174" i="107" s="1"/>
  <c r="Z174" i="107" s="1"/>
  <c r="AC174" i="107" s="1"/>
  <c r="B178" i="107"/>
  <c r="E177" i="107"/>
  <c r="F177" i="107" s="1"/>
  <c r="P173" i="107"/>
  <c r="G175" i="107"/>
  <c r="J175" i="107"/>
  <c r="K175" i="107" s="1"/>
  <c r="D176" i="107"/>
  <c r="F176" i="107"/>
  <c r="S172" i="107"/>
  <c r="Q174" i="107" l="1"/>
  <c r="H175" i="107"/>
  <c r="V171" i="107"/>
  <c r="T172" i="107"/>
  <c r="W171" i="107" s="1"/>
  <c r="Y174" i="107"/>
  <c r="AB174" i="107" s="1"/>
  <c r="J176" i="107"/>
  <c r="K176" i="107" s="1"/>
  <c r="G176" i="107"/>
  <c r="B179" i="107"/>
  <c r="E178" i="107"/>
  <c r="M175" i="107"/>
  <c r="N175" i="107" s="1"/>
  <c r="Z175" i="107" s="1"/>
  <c r="AC175" i="107" s="1"/>
  <c r="D177" i="107"/>
  <c r="S173" i="107"/>
  <c r="P174" i="107"/>
  <c r="Q175" i="107" l="1"/>
  <c r="H176" i="107"/>
  <c r="V172" i="107"/>
  <c r="T173" i="107"/>
  <c r="W172" i="107" s="1"/>
  <c r="M176" i="107"/>
  <c r="N176" i="107" s="1"/>
  <c r="Z176" i="107" s="1"/>
  <c r="AC176" i="107" s="1"/>
  <c r="Y175" i="107"/>
  <c r="AB175" i="107" s="1"/>
  <c r="B180" i="107"/>
  <c r="E179" i="107"/>
  <c r="F179" i="107" s="1"/>
  <c r="G177" i="107"/>
  <c r="J177" i="107"/>
  <c r="K177" i="107" s="1"/>
  <c r="D178" i="107"/>
  <c r="F178" i="107"/>
  <c r="S174" i="107"/>
  <c r="P175" i="107"/>
  <c r="H177" i="107" l="1"/>
  <c r="Q176" i="107" s="1"/>
  <c r="V173" i="107"/>
  <c r="T174" i="107"/>
  <c r="W173" i="107" s="1"/>
  <c r="Y176" i="107"/>
  <c r="AB176" i="107" s="1"/>
  <c r="D179" i="107"/>
  <c r="J179" i="107" s="1"/>
  <c r="K179" i="107" s="1"/>
  <c r="S175" i="107"/>
  <c r="G178" i="107"/>
  <c r="H178" i="107" s="1"/>
  <c r="J178" i="107"/>
  <c r="K178" i="107" s="1"/>
  <c r="M177" i="107"/>
  <c r="N177" i="107" s="1"/>
  <c r="Z177" i="107" s="1"/>
  <c r="AC177" i="107" s="1"/>
  <c r="B181" i="107"/>
  <c r="E180" i="107"/>
  <c r="P176" i="107"/>
  <c r="V174" i="107" l="1"/>
  <c r="T175" i="107"/>
  <c r="W174" i="107" s="1"/>
  <c r="G179" i="107"/>
  <c r="M178" i="107"/>
  <c r="N178" i="107" s="1"/>
  <c r="B182" i="107"/>
  <c r="E181" i="107"/>
  <c r="F181" i="107" s="1"/>
  <c r="D180" i="107"/>
  <c r="F180" i="107"/>
  <c r="Y177" i="107"/>
  <c r="AB177" i="107" s="1"/>
  <c r="Q177" i="107"/>
  <c r="S176" i="107"/>
  <c r="P177" i="107"/>
  <c r="Q178" i="107" l="1"/>
  <c r="H179" i="107"/>
  <c r="V175" i="107"/>
  <c r="T176" i="107"/>
  <c r="W175" i="107" s="1"/>
  <c r="M179" i="107"/>
  <c r="N179" i="107" s="1"/>
  <c r="S177" i="107"/>
  <c r="Y178" i="107"/>
  <c r="AB178" i="107" s="1"/>
  <c r="B183" i="107"/>
  <c r="E182" i="107"/>
  <c r="J180" i="107"/>
  <c r="K180" i="107" s="1"/>
  <c r="G180" i="107"/>
  <c r="D181" i="107"/>
  <c r="P178" i="107"/>
  <c r="Z178" i="107"/>
  <c r="AC178" i="107" s="1"/>
  <c r="H180" i="107" l="1"/>
  <c r="Q179" i="107" s="1"/>
  <c r="V176" i="107"/>
  <c r="T177" i="107"/>
  <c r="W176" i="107" s="1"/>
  <c r="Y179" i="107"/>
  <c r="AB179" i="107" s="1"/>
  <c r="P179" i="107"/>
  <c r="M180" i="107"/>
  <c r="N180" i="107" s="1"/>
  <c r="Z180" i="107" s="1"/>
  <c r="G181" i="107"/>
  <c r="J181" i="107"/>
  <c r="K181" i="107" s="1"/>
  <c r="D182" i="107"/>
  <c r="F182" i="107"/>
  <c r="B184" i="107"/>
  <c r="E183" i="107"/>
  <c r="F183" i="107" s="1"/>
  <c r="Z179" i="107"/>
  <c r="AC179" i="107" s="1"/>
  <c r="S178" i="107"/>
  <c r="AC180" i="107" l="1"/>
  <c r="H181" i="107"/>
  <c r="Q180" i="107" s="1"/>
  <c r="V177" i="107"/>
  <c r="T178" i="107"/>
  <c r="Y180" i="107"/>
  <c r="AB180" i="107" s="1"/>
  <c r="B185" i="107"/>
  <c r="E184" i="107"/>
  <c r="J182" i="107"/>
  <c r="K182" i="107" s="1"/>
  <c r="G182" i="107"/>
  <c r="D183" i="107"/>
  <c r="M181" i="107"/>
  <c r="N181" i="107" s="1"/>
  <c r="W177" i="107"/>
  <c r="S179" i="107"/>
  <c r="P180" i="107"/>
  <c r="H182" i="107" l="1"/>
  <c r="Q181" i="107" s="1"/>
  <c r="V178" i="107"/>
  <c r="T179" i="107"/>
  <c r="W178" i="107" s="1"/>
  <c r="S180" i="107"/>
  <c r="Y181" i="107"/>
  <c r="AB181" i="107" s="1"/>
  <c r="M182" i="107"/>
  <c r="N182" i="107" s="1"/>
  <c r="Z182" i="107" s="1"/>
  <c r="B186" i="107"/>
  <c r="E185" i="107"/>
  <c r="F185" i="107" s="1"/>
  <c r="G183" i="107"/>
  <c r="J183" i="107"/>
  <c r="K183" i="107" s="1"/>
  <c r="D184" i="107"/>
  <c r="F184" i="107"/>
  <c r="Z181" i="107"/>
  <c r="AC181" i="107" s="1"/>
  <c r="P181" i="107"/>
  <c r="AC182" i="107" l="1"/>
  <c r="H183" i="107"/>
  <c r="Q182" i="107" s="1"/>
  <c r="V179" i="107"/>
  <c r="T180" i="107"/>
  <c r="W179" i="107" s="1"/>
  <c r="Y182" i="107"/>
  <c r="AB182" i="107" s="1"/>
  <c r="D185" i="107"/>
  <c r="G185" i="107" s="1"/>
  <c r="H185" i="107" s="1"/>
  <c r="G184" i="107"/>
  <c r="J184" i="107"/>
  <c r="K184" i="107" s="1"/>
  <c r="M183" i="107"/>
  <c r="N183" i="107" s="1"/>
  <c r="Z183" i="107" s="1"/>
  <c r="E186" i="107"/>
  <c r="S181" i="107"/>
  <c r="P182" i="107"/>
  <c r="B187" i="107"/>
  <c r="AC183" i="107" l="1"/>
  <c r="H184" i="107"/>
  <c r="Q183" i="107" s="1"/>
  <c r="V180" i="107"/>
  <c r="T181" i="107"/>
  <c r="W180" i="107" s="1"/>
  <c r="J185" i="107"/>
  <c r="K185" i="107" s="1"/>
  <c r="M185" i="107" s="1"/>
  <c r="N185" i="107" s="1"/>
  <c r="M184" i="107"/>
  <c r="N184" i="107" s="1"/>
  <c r="Z184" i="107" s="1"/>
  <c r="AC184" i="107" s="1"/>
  <c r="D186" i="107"/>
  <c r="F186" i="107"/>
  <c r="E187" i="107"/>
  <c r="F187" i="107" s="1"/>
  <c r="Q184" i="107"/>
  <c r="Y183" i="107"/>
  <c r="AB183" i="107" s="1"/>
  <c r="S182" i="107"/>
  <c r="P183" i="107"/>
  <c r="B188" i="107"/>
  <c r="V181" i="107" l="1"/>
  <c r="T182" i="107"/>
  <c r="W181" i="107" s="1"/>
  <c r="D187" i="107"/>
  <c r="G187" i="107" s="1"/>
  <c r="H187" i="107" s="1"/>
  <c r="J186" i="107"/>
  <c r="K186" i="107" s="1"/>
  <c r="G186" i="107"/>
  <c r="E188" i="107"/>
  <c r="Y185" i="107"/>
  <c r="AB185" i="107" s="1"/>
  <c r="Y184" i="107"/>
  <c r="AB184" i="107" s="1"/>
  <c r="Z185" i="107"/>
  <c r="AC185" i="107" s="1"/>
  <c r="S183" i="107"/>
  <c r="P184" i="107"/>
  <c r="B189" i="107"/>
  <c r="Q185" i="107" l="1"/>
  <c r="H186" i="107"/>
  <c r="V182" i="107"/>
  <c r="T183" i="107"/>
  <c r="W182" i="107" s="1"/>
  <c r="J187" i="107"/>
  <c r="K187" i="107" s="1"/>
  <c r="M187" i="107" s="1"/>
  <c r="N187" i="107" s="1"/>
  <c r="M186" i="107"/>
  <c r="N186" i="107" s="1"/>
  <c r="E189" i="107"/>
  <c r="F189" i="107" s="1"/>
  <c r="D188" i="107"/>
  <c r="F188" i="107"/>
  <c r="Q186" i="107"/>
  <c r="P185" i="107"/>
  <c r="S184" i="107"/>
  <c r="B190" i="107"/>
  <c r="V183" i="107" l="1"/>
  <c r="T184" i="107"/>
  <c r="W183" i="107" s="1"/>
  <c r="D189" i="107"/>
  <c r="G189" i="107" s="1"/>
  <c r="H189" i="107" s="1"/>
  <c r="Y186" i="107"/>
  <c r="AB186" i="107" s="1"/>
  <c r="E190" i="107"/>
  <c r="F190" i="107" s="1"/>
  <c r="G188" i="107"/>
  <c r="J188" i="107"/>
  <c r="K188" i="107" s="1"/>
  <c r="Z186" i="107"/>
  <c r="AC186" i="107" s="1"/>
  <c r="S185" i="107"/>
  <c r="P186" i="107"/>
  <c r="Y187" i="107"/>
  <c r="AB187" i="107" s="1"/>
  <c r="B191" i="107"/>
  <c r="H188" i="107" l="1"/>
  <c r="Q187" i="107" s="1"/>
  <c r="V184" i="107"/>
  <c r="T185" i="107"/>
  <c r="W184" i="107" s="1"/>
  <c r="J189" i="107"/>
  <c r="K189" i="107" s="1"/>
  <c r="M189" i="107" s="1"/>
  <c r="N189" i="107" s="1"/>
  <c r="P187" i="107"/>
  <c r="M188" i="107"/>
  <c r="N188" i="107" s="1"/>
  <c r="Z188" i="107" s="1"/>
  <c r="E191" i="107"/>
  <c r="F191" i="107" s="1"/>
  <c r="D190" i="107"/>
  <c r="Q188" i="107"/>
  <c r="Z187" i="107"/>
  <c r="AC187" i="107" s="1"/>
  <c r="S186" i="107"/>
  <c r="B192" i="107"/>
  <c r="AC188" i="107" l="1"/>
  <c r="V185" i="107"/>
  <c r="T186" i="107"/>
  <c r="Y188" i="107"/>
  <c r="AB188" i="107" s="1"/>
  <c r="D191" i="107"/>
  <c r="G191" i="107" s="1"/>
  <c r="H191" i="107" s="1"/>
  <c r="E192" i="107"/>
  <c r="F192" i="107" s="1"/>
  <c r="J190" i="107"/>
  <c r="K190" i="107" s="1"/>
  <c r="G190" i="107"/>
  <c r="W185" i="107"/>
  <c r="Y189" i="107"/>
  <c r="AB189" i="107" s="1"/>
  <c r="S187" i="107"/>
  <c r="P188" i="107"/>
  <c r="B193" i="107"/>
  <c r="P189" i="107" l="1"/>
  <c r="H190" i="107"/>
  <c r="V186" i="107"/>
  <c r="T187" i="107"/>
  <c r="W186" i="107" s="1"/>
  <c r="J191" i="107"/>
  <c r="K191" i="107" s="1"/>
  <c r="M191" i="107" s="1"/>
  <c r="N191" i="107" s="1"/>
  <c r="D192" i="107"/>
  <c r="G192" i="107" s="1"/>
  <c r="H192" i="107" s="1"/>
  <c r="E193" i="107"/>
  <c r="F193" i="107" s="1"/>
  <c r="Q189" i="107"/>
  <c r="M190" i="107"/>
  <c r="N190" i="107" s="1"/>
  <c r="Z190" i="107" s="1"/>
  <c r="Q190" i="107"/>
  <c r="Z189" i="107"/>
  <c r="AC189" i="107" s="1"/>
  <c r="S188" i="107"/>
  <c r="B194" i="107"/>
  <c r="V187" i="107" l="1"/>
  <c r="T188" i="107"/>
  <c r="W187" i="107" s="1"/>
  <c r="AC190" i="107"/>
  <c r="Y190" i="107"/>
  <c r="AB190" i="107" s="1"/>
  <c r="J192" i="107"/>
  <c r="K192" i="107" s="1"/>
  <c r="M192" i="107" s="1"/>
  <c r="N192" i="107" s="1"/>
  <c r="D193" i="107"/>
  <c r="G193" i="107" s="1"/>
  <c r="H193" i="107" s="1"/>
  <c r="E194" i="107"/>
  <c r="F194" i="107" s="1"/>
  <c r="Y191" i="107"/>
  <c r="AB191" i="107" s="1"/>
  <c r="P190" i="107"/>
  <c r="S189" i="107"/>
  <c r="B195" i="107"/>
  <c r="V188" i="107" l="1"/>
  <c r="T189" i="107"/>
  <c r="W188" i="107" s="1"/>
  <c r="J193" i="107"/>
  <c r="K193" i="107" s="1"/>
  <c r="M193" i="107" s="1"/>
  <c r="N193" i="107" s="1"/>
  <c r="E195" i="107"/>
  <c r="F195" i="107" s="1"/>
  <c r="D194" i="107"/>
  <c r="Q192" i="107"/>
  <c r="Z191" i="107"/>
  <c r="AC191" i="107" s="1"/>
  <c r="S190" i="107"/>
  <c r="Y192" i="107"/>
  <c r="AB192" i="107" s="1"/>
  <c r="Q191" i="107"/>
  <c r="P191" i="107"/>
  <c r="B196" i="107"/>
  <c r="V189" i="107" l="1"/>
  <c r="T190" i="107"/>
  <c r="W189" i="107" s="1"/>
  <c r="D195" i="107"/>
  <c r="J195" i="107" s="1"/>
  <c r="K195" i="107" s="1"/>
  <c r="G194" i="107"/>
  <c r="H194" i="107" s="1"/>
  <c r="J194" i="107"/>
  <c r="K194" i="107" s="1"/>
  <c r="E196" i="107"/>
  <c r="F196" i="107" s="1"/>
  <c r="Z192" i="107"/>
  <c r="AC192" i="107" s="1"/>
  <c r="Z193" i="107"/>
  <c r="AC193" i="107" s="1"/>
  <c r="Y193" i="107"/>
  <c r="AB193" i="107" s="1"/>
  <c r="S191" i="107"/>
  <c r="P192" i="107"/>
  <c r="B197" i="107"/>
  <c r="V190" i="107" l="1"/>
  <c r="T191" i="107"/>
  <c r="G195" i="107"/>
  <c r="E197" i="107"/>
  <c r="F197" i="107" s="1"/>
  <c r="Q193" i="107"/>
  <c r="M194" i="107"/>
  <c r="N194" i="107" s="1"/>
  <c r="Z194" i="107" s="1"/>
  <c r="D196" i="107"/>
  <c r="W190" i="107"/>
  <c r="S192" i="107"/>
  <c r="P193" i="107"/>
  <c r="B198" i="107"/>
  <c r="Q194" i="107" l="1"/>
  <c r="H195" i="107"/>
  <c r="V191" i="107"/>
  <c r="T192" i="107"/>
  <c r="W191" i="107" s="1"/>
  <c r="M195" i="107"/>
  <c r="N195" i="107" s="1"/>
  <c r="Z195" i="107" s="1"/>
  <c r="AC195" i="107" s="1"/>
  <c r="AC194" i="107"/>
  <c r="E198" i="107"/>
  <c r="F198" i="107" s="1"/>
  <c r="Y194" i="107"/>
  <c r="AB194" i="107" s="1"/>
  <c r="G196" i="107"/>
  <c r="H196" i="107" s="1"/>
  <c r="J196" i="107"/>
  <c r="K196" i="107" s="1"/>
  <c r="D197" i="107"/>
  <c r="S193" i="107"/>
  <c r="P194" i="107"/>
  <c r="B199" i="107"/>
  <c r="V192" i="107" l="1"/>
  <c r="T193" i="107"/>
  <c r="W192" i="107" s="1"/>
  <c r="Y195" i="107"/>
  <c r="AB195" i="107" s="1"/>
  <c r="J197" i="107"/>
  <c r="K197" i="107" s="1"/>
  <c r="G197" i="107"/>
  <c r="Q195" i="107"/>
  <c r="M196" i="107"/>
  <c r="N196" i="107" s="1"/>
  <c r="E199" i="107"/>
  <c r="F199" i="107" s="1"/>
  <c r="D198" i="107"/>
  <c r="P195" i="107"/>
  <c r="S194" i="107"/>
  <c r="B200" i="107"/>
  <c r="Q196" i="107" l="1"/>
  <c r="H197" i="107"/>
  <c r="V193" i="107"/>
  <c r="T194" i="107"/>
  <c r="W193" i="107" s="1"/>
  <c r="D199" i="107"/>
  <c r="J199" i="107" s="1"/>
  <c r="K199" i="107" s="1"/>
  <c r="Y196" i="107"/>
  <c r="AB196" i="107" s="1"/>
  <c r="M197" i="107"/>
  <c r="N197" i="107" s="1"/>
  <c r="Z197" i="107" s="1"/>
  <c r="AC197" i="107" s="1"/>
  <c r="E200" i="107"/>
  <c r="F200" i="107" s="1"/>
  <c r="G198" i="107"/>
  <c r="H198" i="107" s="1"/>
  <c r="J198" i="107"/>
  <c r="K198" i="107" s="1"/>
  <c r="Z196" i="107"/>
  <c r="AC196" i="107" s="1"/>
  <c r="P196" i="107"/>
  <c r="S195" i="107"/>
  <c r="B201" i="107"/>
  <c r="V194" i="107" l="1"/>
  <c r="T195" i="107"/>
  <c r="G199" i="107"/>
  <c r="E201" i="107"/>
  <c r="F201" i="107" s="1"/>
  <c r="Q197" i="107"/>
  <c r="M198" i="107"/>
  <c r="N198" i="107" s="1"/>
  <c r="Z198" i="107" s="1"/>
  <c r="D200" i="107"/>
  <c r="W194" i="107"/>
  <c r="Y197" i="107"/>
  <c r="AB197" i="107" s="1"/>
  <c r="P197" i="107"/>
  <c r="S196" i="107"/>
  <c r="B202" i="107"/>
  <c r="M199" i="107" l="1"/>
  <c r="N199" i="107" s="1"/>
  <c r="Z199" i="107" s="1"/>
  <c r="H199" i="107"/>
  <c r="Q198" i="107" s="1"/>
  <c r="V195" i="107"/>
  <c r="T196" i="107"/>
  <c r="W195" i="107" s="1"/>
  <c r="D201" i="107"/>
  <c r="G201" i="107" s="1"/>
  <c r="H201" i="107" s="1"/>
  <c r="AC198" i="107"/>
  <c r="E202" i="107"/>
  <c r="F202" i="107" s="1"/>
  <c r="J200" i="107"/>
  <c r="K200" i="107" s="1"/>
  <c r="G200" i="107"/>
  <c r="Y198" i="107"/>
  <c r="AB198" i="107" s="1"/>
  <c r="S197" i="107"/>
  <c r="P198" i="107"/>
  <c r="B203" i="107"/>
  <c r="Y199" i="107" l="1"/>
  <c r="AB199" i="107" s="1"/>
  <c r="P199" i="107"/>
  <c r="H200" i="107"/>
  <c r="Q199" i="107" s="1"/>
  <c r="V196" i="107"/>
  <c r="T197" i="107"/>
  <c r="W196" i="107" s="1"/>
  <c r="AC199" i="107"/>
  <c r="J201" i="107"/>
  <c r="K201" i="107" s="1"/>
  <c r="M201" i="107" s="1"/>
  <c r="N201" i="107" s="1"/>
  <c r="D202" i="107"/>
  <c r="G202" i="107" s="1"/>
  <c r="H202" i="107" s="1"/>
  <c r="E203" i="107"/>
  <c r="F203" i="107" s="1"/>
  <c r="M200" i="107"/>
  <c r="N200" i="107" s="1"/>
  <c r="Z200" i="107" s="1"/>
  <c r="Q200" i="107"/>
  <c r="S198" i="107"/>
  <c r="B204" i="107"/>
  <c r="V197" i="107" l="1"/>
  <c r="T198" i="107"/>
  <c r="W197" i="107" s="1"/>
  <c r="J202" i="107"/>
  <c r="K202" i="107" s="1"/>
  <c r="M202" i="107" s="1"/>
  <c r="N202" i="107" s="1"/>
  <c r="AC200" i="107"/>
  <c r="D203" i="107"/>
  <c r="J203" i="107" s="1"/>
  <c r="K203" i="107" s="1"/>
  <c r="E204" i="107"/>
  <c r="F204" i="107" s="1"/>
  <c r="Y200" i="107"/>
  <c r="AB200" i="107" s="1"/>
  <c r="Q201" i="107"/>
  <c r="Z201" i="107"/>
  <c r="AC201" i="107" s="1"/>
  <c r="S199" i="107"/>
  <c r="P200" i="107"/>
  <c r="B205" i="107"/>
  <c r="V198" i="107" l="1"/>
  <c r="T199" i="107"/>
  <c r="W198" i="107" s="1"/>
  <c r="G203" i="107"/>
  <c r="E205" i="107"/>
  <c r="F205" i="107" s="1"/>
  <c r="D204" i="107"/>
  <c r="Y201" i="107"/>
  <c r="AB201" i="107" s="1"/>
  <c r="Y202" i="107"/>
  <c r="AB202" i="107" s="1"/>
  <c r="S200" i="107"/>
  <c r="P201" i="107"/>
  <c r="B206" i="107"/>
  <c r="H203" i="107" l="1"/>
  <c r="Q202" i="107" s="1"/>
  <c r="V199" i="107"/>
  <c r="T200" i="107"/>
  <c r="W199" i="107" s="1"/>
  <c r="M203" i="107"/>
  <c r="N203" i="107" s="1"/>
  <c r="Z203" i="107" s="1"/>
  <c r="E206" i="107"/>
  <c r="F206" i="107" s="1"/>
  <c r="J204" i="107"/>
  <c r="K204" i="107" s="1"/>
  <c r="G204" i="107"/>
  <c r="D205" i="107"/>
  <c r="Z202" i="107"/>
  <c r="AC202" i="107" s="1"/>
  <c r="S201" i="107"/>
  <c r="P202" i="107"/>
  <c r="B207" i="107"/>
  <c r="AC203" i="107" l="1"/>
  <c r="P203" i="107"/>
  <c r="H204" i="107"/>
  <c r="V200" i="107"/>
  <c r="T201" i="107"/>
  <c r="Y203" i="107"/>
  <c r="AB203" i="107" s="1"/>
  <c r="E207" i="107"/>
  <c r="F207" i="107" s="1"/>
  <c r="J205" i="107"/>
  <c r="K205" i="107" s="1"/>
  <c r="G205" i="107"/>
  <c r="H205" i="107" s="1"/>
  <c r="D206" i="107"/>
  <c r="Q203" i="107"/>
  <c r="M204" i="107"/>
  <c r="N204" i="107" s="1"/>
  <c r="Z204" i="107" s="1"/>
  <c r="W200" i="107"/>
  <c r="S202" i="107"/>
  <c r="B208" i="107"/>
  <c r="V201" i="107" l="1"/>
  <c r="T202" i="107"/>
  <c r="W201" i="107" s="1"/>
  <c r="Y204" i="107"/>
  <c r="AB204" i="107" s="1"/>
  <c r="D207" i="107"/>
  <c r="G207" i="107" s="1"/>
  <c r="H207" i="107" s="1"/>
  <c r="E208" i="107"/>
  <c r="F208" i="107" s="1"/>
  <c r="AC204" i="107"/>
  <c r="J206" i="107"/>
  <c r="K206" i="107" s="1"/>
  <c r="G206" i="107"/>
  <c r="H206" i="107" s="1"/>
  <c r="M205" i="107"/>
  <c r="N205" i="107" s="1"/>
  <c r="Z205" i="107" s="1"/>
  <c r="AC205" i="107" s="1"/>
  <c r="S203" i="107"/>
  <c r="Q204" i="107"/>
  <c r="P204" i="107"/>
  <c r="B209" i="107"/>
  <c r="V202" i="107" l="1"/>
  <c r="T203" i="107"/>
  <c r="W202" i="107" s="1"/>
  <c r="S204" i="107"/>
  <c r="J207" i="107"/>
  <c r="K207" i="107" s="1"/>
  <c r="M207" i="107" s="1"/>
  <c r="N207" i="107" s="1"/>
  <c r="Y205" i="107"/>
  <c r="AB205" i="107" s="1"/>
  <c r="E209" i="107"/>
  <c r="F209" i="107" s="1"/>
  <c r="Q205" i="107"/>
  <c r="M206" i="107"/>
  <c r="N206" i="107" s="1"/>
  <c r="D208" i="107"/>
  <c r="P205" i="107"/>
  <c r="B210" i="107"/>
  <c r="V203" i="107" l="1"/>
  <c r="T204" i="107"/>
  <c r="W203" i="107" s="1"/>
  <c r="Y206" i="107"/>
  <c r="AB206" i="107" s="1"/>
  <c r="D209" i="107"/>
  <c r="G209" i="107" s="1"/>
  <c r="H209" i="107" s="1"/>
  <c r="E210" i="107"/>
  <c r="F210" i="107" s="1"/>
  <c r="G208" i="107"/>
  <c r="H208" i="107" s="1"/>
  <c r="J208" i="107"/>
  <c r="K208" i="107" s="1"/>
  <c r="Z206" i="107"/>
  <c r="AC206" i="107" s="1"/>
  <c r="Q206" i="107"/>
  <c r="S206" i="107"/>
  <c r="S205" i="107"/>
  <c r="P206" i="107"/>
  <c r="B211" i="107"/>
  <c r="J209" i="107" l="1"/>
  <c r="K209" i="107" s="1"/>
  <c r="M209" i="107" s="1"/>
  <c r="N209" i="107" s="1"/>
  <c r="V204" i="107"/>
  <c r="T205" i="107"/>
  <c r="W204" i="107" s="1"/>
  <c r="V205" i="107"/>
  <c r="T206" i="107"/>
  <c r="E211" i="107"/>
  <c r="F211" i="107" s="1"/>
  <c r="Q207" i="107"/>
  <c r="M208" i="107"/>
  <c r="N208" i="107" s="1"/>
  <c r="Z208" i="107" s="1"/>
  <c r="D210" i="107"/>
  <c r="Q208" i="107"/>
  <c r="Y207" i="107"/>
  <c r="AB207" i="107" s="1"/>
  <c r="P207" i="107"/>
  <c r="B212" i="107"/>
  <c r="Y208" i="107" l="1"/>
  <c r="AB208" i="107" s="1"/>
  <c r="E212" i="107"/>
  <c r="F212" i="107" s="1"/>
  <c r="AC208" i="107"/>
  <c r="G210" i="107"/>
  <c r="H210" i="107" s="1"/>
  <c r="J210" i="107"/>
  <c r="K210" i="107" s="1"/>
  <c r="D211" i="107"/>
  <c r="Z207" i="107"/>
  <c r="AC207" i="107" s="1"/>
  <c r="W205" i="107"/>
  <c r="Z209" i="107"/>
  <c r="AC209" i="107" s="1"/>
  <c r="S207" i="107"/>
  <c r="P208" i="107"/>
  <c r="B213" i="107"/>
  <c r="V206" i="107" l="1"/>
  <c r="T207" i="107"/>
  <c r="W206" i="107" s="1"/>
  <c r="D212" i="107"/>
  <c r="J212" i="107" s="1"/>
  <c r="K212" i="107" s="1"/>
  <c r="E213" i="107"/>
  <c r="F213" i="107" s="1"/>
  <c r="J211" i="107"/>
  <c r="K211" i="107" s="1"/>
  <c r="G211" i="107"/>
  <c r="H211" i="107" s="1"/>
  <c r="Q209" i="107"/>
  <c r="M210" i="107"/>
  <c r="N210" i="107" s="1"/>
  <c r="Z210" i="107" s="1"/>
  <c r="Y209" i="107"/>
  <c r="AB209" i="107" s="1"/>
  <c r="S208" i="107"/>
  <c r="P209" i="107"/>
  <c r="B214" i="107"/>
  <c r="V207" i="107" l="1"/>
  <c r="T208" i="107"/>
  <c r="W207" i="107" s="1"/>
  <c r="G212" i="107"/>
  <c r="D213" i="107"/>
  <c r="J213" i="107" s="1"/>
  <c r="K213" i="107" s="1"/>
  <c r="AC210" i="107"/>
  <c r="E214" i="107"/>
  <c r="F214" i="107" s="1"/>
  <c r="Q210" i="107"/>
  <c r="M211" i="107"/>
  <c r="N211" i="107" s="1"/>
  <c r="Z211" i="107" s="1"/>
  <c r="Y210" i="107"/>
  <c r="AB210" i="107" s="1"/>
  <c r="S209" i="107"/>
  <c r="P210" i="107"/>
  <c r="B215" i="107"/>
  <c r="M212" i="107" l="1"/>
  <c r="N212" i="107" s="1"/>
  <c r="H212" i="107"/>
  <c r="V208" i="107"/>
  <c r="T209" i="107"/>
  <c r="W208" i="107" s="1"/>
  <c r="G213" i="107"/>
  <c r="Q211" i="107"/>
  <c r="AC211" i="107"/>
  <c r="E215" i="107"/>
  <c r="F215" i="107" s="1"/>
  <c r="D214" i="107"/>
  <c r="Y211" i="107"/>
  <c r="AB211" i="107" s="1"/>
  <c r="Z212" i="107"/>
  <c r="S210" i="107"/>
  <c r="P211" i="107"/>
  <c r="B216" i="107"/>
  <c r="Q212" i="107" l="1"/>
  <c r="H213" i="107"/>
  <c r="Y212" i="107"/>
  <c r="AB212" i="107" s="1"/>
  <c r="AC212" i="107"/>
  <c r="V209" i="107"/>
  <c r="T210" i="107"/>
  <c r="W209" i="107" s="1"/>
  <c r="M213" i="107"/>
  <c r="N213" i="107" s="1"/>
  <c r="Z213" i="107" s="1"/>
  <c r="AC213" i="107" s="1"/>
  <c r="P212" i="107"/>
  <c r="E216" i="107"/>
  <c r="J214" i="107"/>
  <c r="K214" i="107" s="1"/>
  <c r="G214" i="107"/>
  <c r="H214" i="107" s="1"/>
  <c r="D215" i="107"/>
  <c r="S211" i="107"/>
  <c r="B217" i="107"/>
  <c r="V210" i="107" l="1"/>
  <c r="T211" i="107"/>
  <c r="W210" i="107" s="1"/>
  <c r="S212" i="107"/>
  <c r="Y213" i="107"/>
  <c r="AB213" i="107" s="1"/>
  <c r="G215" i="107"/>
  <c r="J215" i="107"/>
  <c r="K215" i="107" s="1"/>
  <c r="D216" i="107"/>
  <c r="F216" i="107"/>
  <c r="E217" i="107"/>
  <c r="F217" i="107" s="1"/>
  <c r="Q213" i="107"/>
  <c r="M214" i="107"/>
  <c r="N214" i="107" s="1"/>
  <c r="Z214" i="107" s="1"/>
  <c r="P213" i="107"/>
  <c r="B218" i="107"/>
  <c r="Q214" i="107" l="1"/>
  <c r="H215" i="107"/>
  <c r="V211" i="107"/>
  <c r="T212" i="107"/>
  <c r="W211" i="107" s="1"/>
  <c r="P214" i="107"/>
  <c r="E218" i="107"/>
  <c r="AC214" i="107"/>
  <c r="D217" i="107"/>
  <c r="M215" i="107"/>
  <c r="N215" i="107" s="1"/>
  <c r="Z215" i="107" s="1"/>
  <c r="AC215" i="107" s="1"/>
  <c r="G216" i="107"/>
  <c r="J216" i="107"/>
  <c r="K216" i="107" s="1"/>
  <c r="Y214" i="107"/>
  <c r="AB214" i="107" s="1"/>
  <c r="S213" i="107"/>
  <c r="B219" i="107"/>
  <c r="H216" i="107" l="1"/>
  <c r="Q215" i="107" s="1"/>
  <c r="V212" i="107"/>
  <c r="T213" i="107"/>
  <c r="W212" i="107" s="1"/>
  <c r="Y215" i="107"/>
  <c r="AB215" i="107" s="1"/>
  <c r="E219" i="107"/>
  <c r="F219" i="107" s="1"/>
  <c r="M216" i="107"/>
  <c r="N216" i="107" s="1"/>
  <c r="Z216" i="107" s="1"/>
  <c r="D218" i="107"/>
  <c r="F218" i="107"/>
  <c r="G217" i="107"/>
  <c r="J217" i="107"/>
  <c r="K217" i="107" s="1"/>
  <c r="S214" i="107"/>
  <c r="P215" i="107"/>
  <c r="B220" i="107"/>
  <c r="AC216" i="107" l="1"/>
  <c r="H217" i="107"/>
  <c r="Q216" i="107" s="1"/>
  <c r="V213" i="107"/>
  <c r="T214" i="107"/>
  <c r="W213" i="107" s="1"/>
  <c r="Y216" i="107"/>
  <c r="AB216" i="107" s="1"/>
  <c r="M217" i="107"/>
  <c r="N217" i="107" s="1"/>
  <c r="Z217" i="107" s="1"/>
  <c r="AC217" i="107" s="1"/>
  <c r="E220" i="107"/>
  <c r="S215" i="107"/>
  <c r="G218" i="107"/>
  <c r="J218" i="107"/>
  <c r="K218" i="107" s="1"/>
  <c r="D219" i="107"/>
  <c r="P216" i="107"/>
  <c r="B221" i="107"/>
  <c r="Q217" i="107" l="1"/>
  <c r="H218" i="107"/>
  <c r="V214" i="107"/>
  <c r="T215" i="107"/>
  <c r="W214" i="107" s="1"/>
  <c r="P217" i="107"/>
  <c r="M218" i="107"/>
  <c r="N218" i="107" s="1"/>
  <c r="Z218" i="107" s="1"/>
  <c r="AC218" i="107" s="1"/>
  <c r="E221" i="107"/>
  <c r="F221" i="107" s="1"/>
  <c r="D220" i="107"/>
  <c r="F220" i="107"/>
  <c r="G219" i="107"/>
  <c r="J219" i="107"/>
  <c r="K219" i="107" s="1"/>
  <c r="Y217" i="107"/>
  <c r="AB217" i="107" s="1"/>
  <c r="S216" i="107"/>
  <c r="B222" i="107"/>
  <c r="H219" i="107" l="1"/>
  <c r="Q218" i="107" s="1"/>
  <c r="V215" i="107"/>
  <c r="T216" i="107"/>
  <c r="W215" i="107" s="1"/>
  <c r="Y218" i="107"/>
  <c r="AB218" i="107" s="1"/>
  <c r="P218" i="107"/>
  <c r="M219" i="107"/>
  <c r="N219" i="107" s="1"/>
  <c r="Z219" i="107" s="1"/>
  <c r="D221" i="107"/>
  <c r="J221" i="107" s="1"/>
  <c r="K221" i="107" s="1"/>
  <c r="E222" i="107"/>
  <c r="G220" i="107"/>
  <c r="J220" i="107"/>
  <c r="K220" i="107" s="1"/>
  <c r="S217" i="107"/>
  <c r="B223" i="107"/>
  <c r="AC219" i="107" l="1"/>
  <c r="H220" i="107"/>
  <c r="Q219" i="107" s="1"/>
  <c r="V216" i="107"/>
  <c r="T217" i="107"/>
  <c r="W216" i="107" s="1"/>
  <c r="G221" i="107"/>
  <c r="Y219" i="107"/>
  <c r="AB219" i="107" s="1"/>
  <c r="M220" i="107"/>
  <c r="N220" i="107" s="1"/>
  <c r="Z220" i="107" s="1"/>
  <c r="E223" i="107"/>
  <c r="F223" i="107" s="1"/>
  <c r="D222" i="107"/>
  <c r="F222" i="107"/>
  <c r="S218" i="107"/>
  <c r="P219" i="107"/>
  <c r="B224" i="107"/>
  <c r="AC220" i="107" l="1"/>
  <c r="H221" i="107"/>
  <c r="Q220" i="107" s="1"/>
  <c r="V217" i="107"/>
  <c r="T218" i="107"/>
  <c r="W217" i="107" s="1"/>
  <c r="M221" i="107"/>
  <c r="N221" i="107" s="1"/>
  <c r="G222" i="107"/>
  <c r="J222" i="107"/>
  <c r="K222" i="107" s="1"/>
  <c r="E224" i="107"/>
  <c r="D223" i="107"/>
  <c r="Y220" i="107"/>
  <c r="AB220" i="107" s="1"/>
  <c r="S219" i="107"/>
  <c r="P220" i="107"/>
  <c r="B225" i="107"/>
  <c r="Q221" i="107" l="1"/>
  <c r="H222" i="107"/>
  <c r="V218" i="107"/>
  <c r="T219" i="107"/>
  <c r="W218" i="107" s="1"/>
  <c r="S220" i="107"/>
  <c r="Y221" i="107"/>
  <c r="AB221" i="107" s="1"/>
  <c r="M222" i="107"/>
  <c r="N222" i="107" s="1"/>
  <c r="Z222" i="107" s="1"/>
  <c r="AC222" i="107" s="1"/>
  <c r="E225" i="107"/>
  <c r="F225" i="107" s="1"/>
  <c r="G223" i="107"/>
  <c r="J223" i="107"/>
  <c r="K223" i="107" s="1"/>
  <c r="D224" i="107"/>
  <c r="F224" i="107"/>
  <c r="Z221" i="107"/>
  <c r="AC221" i="107" s="1"/>
  <c r="P221" i="107"/>
  <c r="B226" i="107"/>
  <c r="H223" i="107" l="1"/>
  <c r="Q222" i="107" s="1"/>
  <c r="V219" i="107"/>
  <c r="T220" i="107"/>
  <c r="W219" i="107" s="1"/>
  <c r="D225" i="107"/>
  <c r="G225" i="107" s="1"/>
  <c r="H225" i="107" s="1"/>
  <c r="M223" i="107"/>
  <c r="N223" i="107" s="1"/>
  <c r="S221" i="107"/>
  <c r="Y222" i="107"/>
  <c r="AB222" i="107" s="1"/>
  <c r="E226" i="107"/>
  <c r="G224" i="107"/>
  <c r="J224" i="107"/>
  <c r="K224" i="107" s="1"/>
  <c r="Y223" i="107"/>
  <c r="AB223" i="107" s="1"/>
  <c r="P222" i="107"/>
  <c r="B227" i="107"/>
  <c r="H224" i="107" l="1"/>
  <c r="Q223" i="107" s="1"/>
  <c r="V220" i="107"/>
  <c r="T221" i="107"/>
  <c r="W220" i="107" s="1"/>
  <c r="J225" i="107"/>
  <c r="K225" i="107" s="1"/>
  <c r="M225" i="107" s="1"/>
  <c r="N225" i="107" s="1"/>
  <c r="E227" i="107"/>
  <c r="F227" i="107" s="1"/>
  <c r="M224" i="107"/>
  <c r="N224" i="107" s="1"/>
  <c r="Z224" i="107" s="1"/>
  <c r="D226" i="107"/>
  <c r="F226" i="107"/>
  <c r="Q224" i="107"/>
  <c r="Z223" i="107"/>
  <c r="AC223" i="107" s="1"/>
  <c r="P223" i="107"/>
  <c r="S222" i="107"/>
  <c r="B228" i="107"/>
  <c r="AC224" i="107" l="1"/>
  <c r="V221" i="107"/>
  <c r="T222" i="107"/>
  <c r="W221" i="107" s="1"/>
  <c r="G226" i="107"/>
  <c r="J226" i="107"/>
  <c r="K226" i="107" s="1"/>
  <c r="E228" i="107"/>
  <c r="D227" i="107"/>
  <c r="P224" i="107"/>
  <c r="Y225" i="107"/>
  <c r="AB225" i="107" s="1"/>
  <c r="Y224" i="107"/>
  <c r="AB224" i="107" s="1"/>
  <c r="S223" i="107"/>
  <c r="B229" i="107"/>
  <c r="Q225" i="107" l="1"/>
  <c r="H226" i="107"/>
  <c r="V222" i="107"/>
  <c r="T223" i="107"/>
  <c r="W222" i="107" s="1"/>
  <c r="M226" i="107"/>
  <c r="N226" i="107" s="1"/>
  <c r="Z226" i="107" s="1"/>
  <c r="AC226" i="107" s="1"/>
  <c r="E229" i="107"/>
  <c r="F229" i="107" s="1"/>
  <c r="G227" i="107"/>
  <c r="J227" i="107"/>
  <c r="K227" i="107" s="1"/>
  <c r="D228" i="107"/>
  <c r="F228" i="107"/>
  <c r="Z225" i="107"/>
  <c r="AC225" i="107" s="1"/>
  <c r="S224" i="107"/>
  <c r="P225" i="107"/>
  <c r="B230" i="107"/>
  <c r="H227" i="107" l="1"/>
  <c r="Q226" i="107" s="1"/>
  <c r="V223" i="107"/>
  <c r="T224" i="107"/>
  <c r="S225" i="107"/>
  <c r="Y226" i="107"/>
  <c r="AB226" i="107" s="1"/>
  <c r="E230" i="107"/>
  <c r="M227" i="107"/>
  <c r="N227" i="107" s="1"/>
  <c r="Z227" i="107" s="1"/>
  <c r="AC227" i="107" s="1"/>
  <c r="D229" i="107"/>
  <c r="G228" i="107"/>
  <c r="H228" i="107" s="1"/>
  <c r="J228" i="107"/>
  <c r="K228" i="107" s="1"/>
  <c r="W223" i="107"/>
  <c r="P226" i="107"/>
  <c r="B231" i="107"/>
  <c r="V224" i="107" l="1"/>
  <c r="T225" i="107"/>
  <c r="W224" i="107" s="1"/>
  <c r="E231" i="107"/>
  <c r="F231" i="107" s="1"/>
  <c r="Y227" i="107"/>
  <c r="AB227" i="107" s="1"/>
  <c r="G229" i="107"/>
  <c r="J229" i="107"/>
  <c r="K229" i="107" s="1"/>
  <c r="M228" i="107"/>
  <c r="N228" i="107" s="1"/>
  <c r="Z228" i="107" s="1"/>
  <c r="AC228" i="107" s="1"/>
  <c r="D230" i="107"/>
  <c r="F230" i="107"/>
  <c r="S226" i="107"/>
  <c r="Q227" i="107"/>
  <c r="P227" i="107"/>
  <c r="B232" i="107"/>
  <c r="H229" i="107" l="1"/>
  <c r="Q228" i="107" s="1"/>
  <c r="V225" i="107"/>
  <c r="T226" i="107"/>
  <c r="W225" i="107" s="1"/>
  <c r="Y228" i="107"/>
  <c r="AB228" i="107" s="1"/>
  <c r="D231" i="107"/>
  <c r="G231" i="107" s="1"/>
  <c r="H231" i="107" s="1"/>
  <c r="E232" i="107"/>
  <c r="G230" i="107"/>
  <c r="H230" i="107" s="1"/>
  <c r="J230" i="107"/>
  <c r="K230" i="107" s="1"/>
  <c r="M229" i="107"/>
  <c r="N229" i="107" s="1"/>
  <c r="S227" i="107"/>
  <c r="P228" i="107"/>
  <c r="B233" i="107"/>
  <c r="V226" i="107" l="1"/>
  <c r="T227" i="107"/>
  <c r="W226" i="107" s="1"/>
  <c r="J231" i="107"/>
  <c r="K231" i="107" s="1"/>
  <c r="M231" i="107" s="1"/>
  <c r="N231" i="107" s="1"/>
  <c r="Y229" i="107"/>
  <c r="AB229" i="107" s="1"/>
  <c r="M230" i="107"/>
  <c r="N230" i="107" s="1"/>
  <c r="Z230" i="107" s="1"/>
  <c r="AC230" i="107" s="1"/>
  <c r="D232" i="107"/>
  <c r="F232" i="107"/>
  <c r="E233" i="107"/>
  <c r="F233" i="107" s="1"/>
  <c r="Z229" i="107"/>
  <c r="AC229" i="107" s="1"/>
  <c r="S228" i="107"/>
  <c r="Q230" i="107"/>
  <c r="Q229" i="107"/>
  <c r="P229" i="107"/>
  <c r="P230" i="107"/>
  <c r="B234" i="107"/>
  <c r="V227" i="107" l="1"/>
  <c r="T228" i="107"/>
  <c r="W227" i="107" s="1"/>
  <c r="Y230" i="107"/>
  <c r="AB230" i="107" s="1"/>
  <c r="E234" i="107"/>
  <c r="G232" i="107"/>
  <c r="J232" i="107"/>
  <c r="K232" i="107" s="1"/>
  <c r="D233" i="107"/>
  <c r="Y231" i="107"/>
  <c r="AB231" i="107" s="1"/>
  <c r="S229" i="107"/>
  <c r="S230" i="107"/>
  <c r="B235" i="107"/>
  <c r="H232" i="107" l="1"/>
  <c r="Q231" i="107" s="1"/>
  <c r="V228" i="107"/>
  <c r="T229" i="107"/>
  <c r="W228" i="107" s="1"/>
  <c r="V229" i="107"/>
  <c r="T230" i="107"/>
  <c r="W229" i="107" s="1"/>
  <c r="E235" i="107"/>
  <c r="F235" i="107" s="1"/>
  <c r="D234" i="107"/>
  <c r="F234" i="107"/>
  <c r="M232" i="107"/>
  <c r="N232" i="107" s="1"/>
  <c r="Z232" i="107" s="1"/>
  <c r="AC232" i="107" s="1"/>
  <c r="G233" i="107"/>
  <c r="J233" i="107"/>
  <c r="K233" i="107" s="1"/>
  <c r="Z231" i="107"/>
  <c r="AC231" i="107" s="1"/>
  <c r="P231" i="107"/>
  <c r="B236" i="107"/>
  <c r="Q232" i="107" l="1"/>
  <c r="H233" i="107"/>
  <c r="M233" i="107"/>
  <c r="N233" i="107" s="1"/>
  <c r="Z233" i="107" s="1"/>
  <c r="AC233" i="107" s="1"/>
  <c r="E236" i="107"/>
  <c r="Y232" i="107"/>
  <c r="AB232" i="107" s="1"/>
  <c r="D235" i="107"/>
  <c r="G234" i="107"/>
  <c r="J234" i="107"/>
  <c r="K234" i="107" s="1"/>
  <c r="S231" i="107"/>
  <c r="P232" i="107"/>
  <c r="B237" i="107"/>
  <c r="H234" i="107" l="1"/>
  <c r="Q233" i="107" s="1"/>
  <c r="V230" i="107"/>
  <c r="T231" i="107"/>
  <c r="W230" i="107" s="1"/>
  <c r="P233" i="107"/>
  <c r="G235" i="107"/>
  <c r="J235" i="107"/>
  <c r="K235" i="107" s="1"/>
  <c r="D236" i="107"/>
  <c r="F236" i="107"/>
  <c r="E237" i="107"/>
  <c r="F237" i="107" s="1"/>
  <c r="M234" i="107"/>
  <c r="N234" i="107" s="1"/>
  <c r="Z234" i="107" s="1"/>
  <c r="Y233" i="107"/>
  <c r="AB233" i="107" s="1"/>
  <c r="S232" i="107"/>
  <c r="B238" i="107"/>
  <c r="AC234" i="107" l="1"/>
  <c r="H235" i="107"/>
  <c r="Q234" i="107" s="1"/>
  <c r="V231" i="107"/>
  <c r="T232" i="107"/>
  <c r="W231" i="107" s="1"/>
  <c r="Y234" i="107"/>
  <c r="AB234" i="107" s="1"/>
  <c r="E238" i="107"/>
  <c r="D237" i="107"/>
  <c r="M235" i="107"/>
  <c r="N235" i="107" s="1"/>
  <c r="Z235" i="107" s="1"/>
  <c r="AC235" i="107" s="1"/>
  <c r="G236" i="107"/>
  <c r="J236" i="107"/>
  <c r="K236" i="107" s="1"/>
  <c r="P234" i="107"/>
  <c r="S233" i="107"/>
  <c r="B239" i="107"/>
  <c r="H236" i="107" l="1"/>
  <c r="Q235" i="107" s="1"/>
  <c r="V232" i="107"/>
  <c r="T233" i="107"/>
  <c r="W232" i="107" s="1"/>
  <c r="G237" i="107"/>
  <c r="J237" i="107"/>
  <c r="K237" i="107" s="1"/>
  <c r="D238" i="107"/>
  <c r="F238" i="107"/>
  <c r="E239" i="107"/>
  <c r="F239" i="107" s="1"/>
  <c r="Y235" i="107"/>
  <c r="AB235" i="107" s="1"/>
  <c r="M236" i="107"/>
  <c r="N236" i="107" s="1"/>
  <c r="Z236" i="107" s="1"/>
  <c r="S234" i="107"/>
  <c r="P235" i="107"/>
  <c r="B240" i="107"/>
  <c r="AC236" i="107" l="1"/>
  <c r="H237" i="107"/>
  <c r="Q236" i="107" s="1"/>
  <c r="V233" i="107"/>
  <c r="T234" i="107"/>
  <c r="W233" i="107" s="1"/>
  <c r="S235" i="107"/>
  <c r="Y236" i="107"/>
  <c r="AB236" i="107" s="1"/>
  <c r="G238" i="107"/>
  <c r="J238" i="107"/>
  <c r="K238" i="107" s="1"/>
  <c r="E240" i="107"/>
  <c r="F240" i="107" s="1"/>
  <c r="D239" i="107"/>
  <c r="M237" i="107"/>
  <c r="N237" i="107" s="1"/>
  <c r="P236" i="107"/>
  <c r="B241" i="107"/>
  <c r="Q237" i="107" l="1"/>
  <c r="H238" i="107"/>
  <c r="V234" i="107"/>
  <c r="T235" i="107"/>
  <c r="W234" i="107" s="1"/>
  <c r="M238" i="107"/>
  <c r="N238" i="107" s="1"/>
  <c r="Z238" i="107" s="1"/>
  <c r="AC238" i="107" s="1"/>
  <c r="Y237" i="107"/>
  <c r="AB237" i="107" s="1"/>
  <c r="E241" i="107"/>
  <c r="F241" i="107" s="1"/>
  <c r="G239" i="107"/>
  <c r="J239" i="107"/>
  <c r="K239" i="107" s="1"/>
  <c r="D240" i="107"/>
  <c r="Z237" i="107"/>
  <c r="AC237" i="107" s="1"/>
  <c r="P237" i="107"/>
  <c r="S236" i="107"/>
  <c r="B242" i="107"/>
  <c r="Q238" i="107" l="1"/>
  <c r="H239" i="107"/>
  <c r="V235" i="107"/>
  <c r="T236" i="107"/>
  <c r="W235" i="107" s="1"/>
  <c r="P238" i="107"/>
  <c r="E242" i="107"/>
  <c r="F242" i="107" s="1"/>
  <c r="M239" i="107"/>
  <c r="N239" i="107" s="1"/>
  <c r="Z239" i="107" s="1"/>
  <c r="AC239" i="107" s="1"/>
  <c r="D241" i="107"/>
  <c r="G240" i="107"/>
  <c r="H240" i="107" s="1"/>
  <c r="J240" i="107"/>
  <c r="K240" i="107" s="1"/>
  <c r="Y238" i="107"/>
  <c r="AB238" i="107" s="1"/>
  <c r="S237" i="107"/>
  <c r="B243" i="107"/>
  <c r="V236" i="107" l="1"/>
  <c r="T237" i="107"/>
  <c r="W236" i="107" s="1"/>
  <c r="Y239" i="107"/>
  <c r="AB239" i="107" s="1"/>
  <c r="D242" i="107"/>
  <c r="J242" i="107" s="1"/>
  <c r="K242" i="107" s="1"/>
  <c r="Q239" i="107"/>
  <c r="M240" i="107"/>
  <c r="N240" i="107" s="1"/>
  <c r="E243" i="107"/>
  <c r="F243" i="107" s="1"/>
  <c r="J241" i="107"/>
  <c r="K241" i="107" s="1"/>
  <c r="G241" i="107"/>
  <c r="P239" i="107"/>
  <c r="S238" i="107"/>
  <c r="B244" i="107"/>
  <c r="P240" i="107" l="1"/>
  <c r="H241" i="107"/>
  <c r="V237" i="107"/>
  <c r="T238" i="107"/>
  <c r="W237" i="107" s="1"/>
  <c r="G242" i="107"/>
  <c r="Y240" i="107"/>
  <c r="AB240" i="107" s="1"/>
  <c r="D243" i="107"/>
  <c r="J243" i="107" s="1"/>
  <c r="K243" i="107" s="1"/>
  <c r="Q240" i="107"/>
  <c r="M241" i="107"/>
  <c r="N241" i="107" s="1"/>
  <c r="Z241" i="107" s="1"/>
  <c r="E244" i="107"/>
  <c r="F244" i="107" s="1"/>
  <c r="S239" i="107"/>
  <c r="B245" i="107"/>
  <c r="H242" i="107" l="1"/>
  <c r="Q241" i="107" s="1"/>
  <c r="V238" i="107"/>
  <c r="T239" i="107"/>
  <c r="W238" i="107" s="1"/>
  <c r="S240" i="107"/>
  <c r="M242" i="107"/>
  <c r="N242" i="107" s="1"/>
  <c r="Z242" i="107" s="1"/>
  <c r="AC242" i="107" s="1"/>
  <c r="G243" i="107"/>
  <c r="P241" i="107"/>
  <c r="Y241" i="107"/>
  <c r="AB241" i="107" s="1"/>
  <c r="AC241" i="107"/>
  <c r="D244" i="107"/>
  <c r="E245" i="107"/>
  <c r="F245" i="107" s="1"/>
  <c r="Z240" i="107"/>
  <c r="AC240" i="107" s="1"/>
  <c r="B246" i="107"/>
  <c r="Q242" i="107" l="1"/>
  <c r="H243" i="107"/>
  <c r="V239" i="107"/>
  <c r="T240" i="107"/>
  <c r="W239" i="107" s="1"/>
  <c r="D245" i="107"/>
  <c r="G245" i="107" s="1"/>
  <c r="H245" i="107" s="1"/>
  <c r="Y242" i="107"/>
  <c r="AB242" i="107" s="1"/>
  <c r="M243" i="107"/>
  <c r="N243" i="107" s="1"/>
  <c r="Z243" i="107" s="1"/>
  <c r="AC243" i="107" s="1"/>
  <c r="E246" i="107"/>
  <c r="F246" i="107" s="1"/>
  <c r="J244" i="107"/>
  <c r="K244" i="107" s="1"/>
  <c r="G244" i="107"/>
  <c r="H244" i="107" s="1"/>
  <c r="S241" i="107"/>
  <c r="P242" i="107"/>
  <c r="B247" i="107"/>
  <c r="V240" i="107" l="1"/>
  <c r="T241" i="107"/>
  <c r="W240" i="107" s="1"/>
  <c r="J245" i="107"/>
  <c r="K245" i="107" s="1"/>
  <c r="M245" i="107" s="1"/>
  <c r="N245" i="107" s="1"/>
  <c r="Y243" i="107"/>
  <c r="AB243" i="107" s="1"/>
  <c r="Q243" i="107"/>
  <c r="M244" i="107"/>
  <c r="N244" i="107" s="1"/>
  <c r="Q244" i="107"/>
  <c r="E247" i="107"/>
  <c r="F247" i="107" s="1"/>
  <c r="D246" i="107"/>
  <c r="P243" i="107"/>
  <c r="S242" i="107"/>
  <c r="B248" i="107"/>
  <c r="V241" i="107" l="1"/>
  <c r="T242" i="107"/>
  <c r="W241" i="107" s="1"/>
  <c r="Y244" i="107"/>
  <c r="AB244" i="107" s="1"/>
  <c r="D247" i="107"/>
  <c r="J247" i="107" s="1"/>
  <c r="K247" i="107" s="1"/>
  <c r="E248" i="107"/>
  <c r="F248" i="107" s="1"/>
  <c r="G246" i="107"/>
  <c r="H246" i="107" s="1"/>
  <c r="J246" i="107"/>
  <c r="K246" i="107" s="1"/>
  <c r="Z244" i="107"/>
  <c r="AC244" i="107" s="1"/>
  <c r="S243" i="107"/>
  <c r="Z245" i="107"/>
  <c r="AC245" i="107" s="1"/>
  <c r="Y245" i="107"/>
  <c r="AB245" i="107" s="1"/>
  <c r="S244" i="107"/>
  <c r="P244" i="107"/>
  <c r="B249" i="107"/>
  <c r="G247" i="107" l="1"/>
  <c r="V243" i="107"/>
  <c r="T244" i="107"/>
  <c r="W243" i="107" s="1"/>
  <c r="V242" i="107"/>
  <c r="T243" i="107"/>
  <c r="W242" i="107" s="1"/>
  <c r="E249" i="107"/>
  <c r="F249" i="107" s="1"/>
  <c r="Q245" i="107"/>
  <c r="M246" i="107"/>
  <c r="N246" i="107" s="1"/>
  <c r="Z246" i="107" s="1"/>
  <c r="D248" i="107"/>
  <c r="P245" i="107"/>
  <c r="B250" i="107"/>
  <c r="Q246" i="107" l="1"/>
  <c r="H247" i="107"/>
  <c r="M247" i="107"/>
  <c r="N247" i="107" s="1"/>
  <c r="D249" i="107"/>
  <c r="G249" i="107" s="1"/>
  <c r="H249" i="107" s="1"/>
  <c r="AC246" i="107"/>
  <c r="E250" i="107"/>
  <c r="F250" i="107" s="1"/>
  <c r="G248" i="107"/>
  <c r="H248" i="107" s="1"/>
  <c r="J248" i="107"/>
  <c r="K248" i="107" s="1"/>
  <c r="Y246" i="107"/>
  <c r="AB246" i="107" s="1"/>
  <c r="P246" i="107"/>
  <c r="S245" i="107"/>
  <c r="B251" i="107"/>
  <c r="Y247" i="107" l="1"/>
  <c r="AB247" i="107" s="1"/>
  <c r="V244" i="107"/>
  <c r="T245" i="107"/>
  <c r="W244" i="107" s="1"/>
  <c r="J249" i="107"/>
  <c r="K249" i="107" s="1"/>
  <c r="M249" i="107" s="1"/>
  <c r="N249" i="107" s="1"/>
  <c r="D250" i="107"/>
  <c r="J250" i="107" s="1"/>
  <c r="K250" i="107" s="1"/>
  <c r="E251" i="107"/>
  <c r="F251" i="107" s="1"/>
  <c r="Q247" i="107"/>
  <c r="M248" i="107"/>
  <c r="N248" i="107" s="1"/>
  <c r="Q248" i="107"/>
  <c r="Z247" i="107"/>
  <c r="AC247" i="107" s="1"/>
  <c r="S246" i="107"/>
  <c r="P247" i="107"/>
  <c r="B252" i="107"/>
  <c r="V245" i="107" l="1"/>
  <c r="T246" i="107"/>
  <c r="W245" i="107" s="1"/>
  <c r="G250" i="107"/>
  <c r="D251" i="107"/>
  <c r="G251" i="107" s="1"/>
  <c r="H251" i="107" s="1"/>
  <c r="E252" i="107"/>
  <c r="F252" i="107" s="1"/>
  <c r="S247" i="107"/>
  <c r="Y249" i="107"/>
  <c r="AB249" i="107" s="1"/>
  <c r="Y248" i="107"/>
  <c r="AB248" i="107" s="1"/>
  <c r="Z248" i="107"/>
  <c r="AC248" i="107" s="1"/>
  <c r="P248" i="107"/>
  <c r="B253" i="107"/>
  <c r="M250" i="107" l="1"/>
  <c r="N250" i="107" s="1"/>
  <c r="H250" i="107"/>
  <c r="V246" i="107"/>
  <c r="T247" i="107"/>
  <c r="W246" i="107" s="1"/>
  <c r="J251" i="107"/>
  <c r="K251" i="107" s="1"/>
  <c r="M251" i="107" s="1"/>
  <c r="N251" i="107" s="1"/>
  <c r="Q249" i="107"/>
  <c r="E253" i="107"/>
  <c r="F253" i="107" s="1"/>
  <c r="D252" i="107"/>
  <c r="Z249" i="107"/>
  <c r="AC249" i="107" s="1"/>
  <c r="S248" i="107"/>
  <c r="P249" i="107"/>
  <c r="B254" i="107"/>
  <c r="Y250" i="107" l="1"/>
  <c r="AB250" i="107" s="1"/>
  <c r="V247" i="107"/>
  <c r="T248" i="107"/>
  <c r="D253" i="107"/>
  <c r="G253" i="107" s="1"/>
  <c r="H253" i="107" s="1"/>
  <c r="J252" i="107"/>
  <c r="K252" i="107" s="1"/>
  <c r="G252" i="107"/>
  <c r="H252" i="107" s="1"/>
  <c r="E254" i="107"/>
  <c r="F254" i="107" s="1"/>
  <c r="Z250" i="107"/>
  <c r="AC250" i="107" s="1"/>
  <c r="W247" i="107"/>
  <c r="Q250" i="107"/>
  <c r="P250" i="107"/>
  <c r="Z251" i="107"/>
  <c r="Y251" i="107"/>
  <c r="AB251" i="107" s="1"/>
  <c r="S249" i="107"/>
  <c r="B255" i="107"/>
  <c r="V248" i="107" l="1"/>
  <c r="T249" i="107"/>
  <c r="W248" i="107" s="1"/>
  <c r="J253" i="107"/>
  <c r="K253" i="107" s="1"/>
  <c r="M253" i="107" s="1"/>
  <c r="N253" i="107" s="1"/>
  <c r="E255" i="107"/>
  <c r="F255" i="107" s="1"/>
  <c r="Q252" i="107"/>
  <c r="D254" i="107"/>
  <c r="Q251" i="107"/>
  <c r="M252" i="107"/>
  <c r="N252" i="107" s="1"/>
  <c r="AC251" i="107"/>
  <c r="S250" i="107"/>
  <c r="P251" i="107"/>
  <c r="P252" i="107"/>
  <c r="B256" i="107"/>
  <c r="V249" i="107" l="1"/>
  <c r="T250" i="107"/>
  <c r="W249" i="107" s="1"/>
  <c r="Y252" i="107"/>
  <c r="AB252" i="107" s="1"/>
  <c r="S251" i="107"/>
  <c r="E256" i="107"/>
  <c r="F256" i="107" s="1"/>
  <c r="J254" i="107"/>
  <c r="K254" i="107" s="1"/>
  <c r="G254" i="107"/>
  <c r="H254" i="107" s="1"/>
  <c r="D255" i="107"/>
  <c r="Z253" i="107"/>
  <c r="AC253" i="107" s="1"/>
  <c r="Y253" i="107"/>
  <c r="AB253" i="107" s="1"/>
  <c r="Z252" i="107"/>
  <c r="AC252" i="107" s="1"/>
  <c r="S252" i="107"/>
  <c r="B257" i="107"/>
  <c r="V251" i="107" l="1"/>
  <c r="T252" i="107"/>
  <c r="W251" i="107" s="1"/>
  <c r="V250" i="107"/>
  <c r="T251" i="107"/>
  <c r="W250" i="107" s="1"/>
  <c r="E257" i="107"/>
  <c r="F257" i="107" s="1"/>
  <c r="Q253" i="107"/>
  <c r="M254" i="107"/>
  <c r="N254" i="107" s="1"/>
  <c r="G255" i="107"/>
  <c r="H255" i="107" s="1"/>
  <c r="J255" i="107"/>
  <c r="K255" i="107" s="1"/>
  <c r="D256" i="107"/>
  <c r="P253" i="107"/>
  <c r="B258" i="107"/>
  <c r="S253" i="107" l="1"/>
  <c r="Y254" i="107"/>
  <c r="AB254" i="107" s="1"/>
  <c r="D257" i="107"/>
  <c r="G257" i="107" s="1"/>
  <c r="H257" i="107" s="1"/>
  <c r="M255" i="107"/>
  <c r="N255" i="107" s="1"/>
  <c r="E258" i="107"/>
  <c r="F258" i="107" s="1"/>
  <c r="G256" i="107"/>
  <c r="H256" i="107" s="1"/>
  <c r="J256" i="107"/>
  <c r="K256" i="107" s="1"/>
  <c r="Z254" i="107"/>
  <c r="AC254" i="107" s="1"/>
  <c r="Q254" i="107"/>
  <c r="P254" i="107"/>
  <c r="B259" i="107"/>
  <c r="V252" i="107" l="1"/>
  <c r="T253" i="107"/>
  <c r="W252" i="107" s="1"/>
  <c r="J257" i="107"/>
  <c r="K257" i="107" s="1"/>
  <c r="M257" i="107" s="1"/>
  <c r="N257" i="107" s="1"/>
  <c r="Y255" i="107"/>
  <c r="AB255" i="107" s="1"/>
  <c r="S254" i="107"/>
  <c r="E259" i="107"/>
  <c r="F259" i="107" s="1"/>
  <c r="Q255" i="107"/>
  <c r="M256" i="107"/>
  <c r="N256" i="107" s="1"/>
  <c r="Z256" i="107" s="1"/>
  <c r="Q256" i="107"/>
  <c r="D258" i="107"/>
  <c r="Z255" i="107"/>
  <c r="AC255" i="107" s="1"/>
  <c r="P255" i="107"/>
  <c r="B260" i="107"/>
  <c r="V253" i="107" l="1"/>
  <c r="T254" i="107"/>
  <c r="W253" i="107" s="1"/>
  <c r="S255" i="107"/>
  <c r="AC256" i="107"/>
  <c r="Y256" i="107"/>
  <c r="AB256" i="107" s="1"/>
  <c r="D259" i="107"/>
  <c r="J259" i="107" s="1"/>
  <c r="K259" i="107" s="1"/>
  <c r="G258" i="107"/>
  <c r="H258" i="107" s="1"/>
  <c r="J258" i="107"/>
  <c r="K258" i="107" s="1"/>
  <c r="E260" i="107"/>
  <c r="F260" i="107" s="1"/>
  <c r="P256" i="107"/>
  <c r="B261" i="107"/>
  <c r="V254" i="107" l="1"/>
  <c r="T255" i="107"/>
  <c r="W254" i="107" s="1"/>
  <c r="G259" i="107"/>
  <c r="E261" i="107"/>
  <c r="F261" i="107" s="1"/>
  <c r="Q257" i="107"/>
  <c r="M258" i="107"/>
  <c r="N258" i="107" s="1"/>
  <c r="Z258" i="107" s="1"/>
  <c r="D260" i="107"/>
  <c r="S256" i="107"/>
  <c r="Y257" i="107"/>
  <c r="AB257" i="107" s="1"/>
  <c r="P257" i="107"/>
  <c r="Z257" i="107"/>
  <c r="AC257" i="107" s="1"/>
  <c r="B262" i="107"/>
  <c r="H259" i="107" l="1"/>
  <c r="Q258" i="107" s="1"/>
  <c r="V255" i="107"/>
  <c r="T256" i="107"/>
  <c r="W255" i="107" s="1"/>
  <c r="M259" i="107"/>
  <c r="N259" i="107" s="1"/>
  <c r="E262" i="107"/>
  <c r="F262" i="107" s="1"/>
  <c r="AC258" i="107"/>
  <c r="D261" i="107"/>
  <c r="J260" i="107"/>
  <c r="K260" i="107" s="1"/>
  <c r="G260" i="107"/>
  <c r="H260" i="107" s="1"/>
  <c r="Y258" i="107"/>
  <c r="AB258" i="107" s="1"/>
  <c r="S257" i="107"/>
  <c r="P258" i="107"/>
  <c r="B263" i="107"/>
  <c r="V256" i="107" l="1"/>
  <c r="T257" i="107"/>
  <c r="W256" i="107" s="1"/>
  <c r="D262" i="107"/>
  <c r="G262" i="107" s="1"/>
  <c r="H262" i="107" s="1"/>
  <c r="E263" i="107"/>
  <c r="F263" i="107" s="1"/>
  <c r="Q259" i="107"/>
  <c r="M260" i="107"/>
  <c r="N260" i="107" s="1"/>
  <c r="Z260" i="107" s="1"/>
  <c r="J261" i="107"/>
  <c r="K261" i="107" s="1"/>
  <c r="G261" i="107"/>
  <c r="H261" i="107" s="1"/>
  <c r="S258" i="107"/>
  <c r="Y259" i="107"/>
  <c r="AB259" i="107" s="1"/>
  <c r="P259" i="107"/>
  <c r="Z259" i="107"/>
  <c r="AC259" i="107" s="1"/>
  <c r="B264" i="107"/>
  <c r="V257" i="107" l="1"/>
  <c r="T258" i="107"/>
  <c r="W257" i="107" s="1"/>
  <c r="J262" i="107"/>
  <c r="K262" i="107" s="1"/>
  <c r="Y260" i="107"/>
  <c r="AB260" i="107" s="1"/>
  <c r="D263" i="107"/>
  <c r="J263" i="107" s="1"/>
  <c r="K263" i="107" s="1"/>
  <c r="E264" i="107"/>
  <c r="F264" i="107" s="1"/>
  <c r="AC260" i="107"/>
  <c r="Q260" i="107"/>
  <c r="M261" i="107"/>
  <c r="N261" i="107" s="1"/>
  <c r="Z261" i="107" s="1"/>
  <c r="Q261" i="107"/>
  <c r="M262" i="107"/>
  <c r="N262" i="107" s="1"/>
  <c r="S259" i="107"/>
  <c r="P260" i="107"/>
  <c r="P261" i="107"/>
  <c r="B265" i="107"/>
  <c r="V258" i="107" l="1"/>
  <c r="T259" i="107"/>
  <c r="W258" i="107" s="1"/>
  <c r="G263" i="107"/>
  <c r="E265" i="107"/>
  <c r="F265" i="107" s="1"/>
  <c r="AC261" i="107"/>
  <c r="D264" i="107"/>
  <c r="Y261" i="107"/>
  <c r="AB261" i="107" s="1"/>
  <c r="S260" i="107"/>
  <c r="Z262" i="107"/>
  <c r="AC262" i="107" s="1"/>
  <c r="Y262" i="107"/>
  <c r="AB262" i="107" s="1"/>
  <c r="B266" i="107"/>
  <c r="H263" i="107" l="1"/>
  <c r="Q262" i="107" s="1"/>
  <c r="V259" i="107"/>
  <c r="T260" i="107"/>
  <c r="W259" i="107" s="1"/>
  <c r="P262" i="107"/>
  <c r="M263" i="107"/>
  <c r="N263" i="107" s="1"/>
  <c r="Z263" i="107" s="1"/>
  <c r="AC263" i="107" s="1"/>
  <c r="E266" i="107"/>
  <c r="F266" i="107" s="1"/>
  <c r="G264" i="107"/>
  <c r="H264" i="107" s="1"/>
  <c r="J264" i="107"/>
  <c r="K264" i="107" s="1"/>
  <c r="D265" i="107"/>
  <c r="S261" i="107"/>
  <c r="B267" i="107"/>
  <c r="V260" i="107" l="1"/>
  <c r="T261" i="107"/>
  <c r="W260" i="107" s="1"/>
  <c r="Y263" i="107"/>
  <c r="AB263" i="107" s="1"/>
  <c r="D266" i="107"/>
  <c r="J266" i="107" s="1"/>
  <c r="K266" i="107" s="1"/>
  <c r="J265" i="107"/>
  <c r="K265" i="107" s="1"/>
  <c r="G265" i="107"/>
  <c r="H265" i="107" s="1"/>
  <c r="Q263" i="107"/>
  <c r="M264" i="107"/>
  <c r="N264" i="107" s="1"/>
  <c r="Z264" i="107" s="1"/>
  <c r="E267" i="107"/>
  <c r="F267" i="107" s="1"/>
  <c r="S262" i="107"/>
  <c r="P263" i="107"/>
  <c r="B268" i="107"/>
  <c r="V261" i="107" l="1"/>
  <c r="T262" i="107"/>
  <c r="W261" i="107" s="1"/>
  <c r="G266" i="107"/>
  <c r="H266" i="107" s="1"/>
  <c r="Y264" i="107"/>
  <c r="AB264" i="107" s="1"/>
  <c r="D267" i="107"/>
  <c r="G267" i="107" s="1"/>
  <c r="H267" i="107" s="1"/>
  <c r="E268" i="107"/>
  <c r="F268" i="107" s="1"/>
  <c r="AC264" i="107"/>
  <c r="Q264" i="107"/>
  <c r="M265" i="107"/>
  <c r="N265" i="107" s="1"/>
  <c r="Z265" i="107" s="1"/>
  <c r="S263" i="107"/>
  <c r="P264" i="107"/>
  <c r="B269" i="107"/>
  <c r="V262" i="107" l="1"/>
  <c r="T263" i="107"/>
  <c r="W262" i="107" s="1"/>
  <c r="Y265" i="107"/>
  <c r="AB265" i="107" s="1"/>
  <c r="J267" i="107"/>
  <c r="K267" i="107" s="1"/>
  <c r="M267" i="107" s="1"/>
  <c r="N267" i="107" s="1"/>
  <c r="AC265" i="107"/>
  <c r="M266" i="107"/>
  <c r="N266" i="107" s="1"/>
  <c r="Z266" i="107" s="1"/>
  <c r="AC266" i="107" s="1"/>
  <c r="E269" i="107"/>
  <c r="F269" i="107" s="1"/>
  <c r="D268" i="107"/>
  <c r="S264" i="107"/>
  <c r="Q265" i="107"/>
  <c r="P265" i="107"/>
  <c r="B270" i="107"/>
  <c r="V263" i="107" l="1"/>
  <c r="T264" i="107"/>
  <c r="W263" i="107" s="1"/>
  <c r="D269" i="107"/>
  <c r="G269" i="107" s="1"/>
  <c r="H269" i="107" s="1"/>
  <c r="Y266" i="107"/>
  <c r="AB266" i="107" s="1"/>
  <c r="J268" i="107"/>
  <c r="K268" i="107" s="1"/>
  <c r="G268" i="107"/>
  <c r="H268" i="107" s="1"/>
  <c r="E270" i="107"/>
  <c r="F270" i="107" s="1"/>
  <c r="Z267" i="107"/>
  <c r="AC267" i="107" s="1"/>
  <c r="Y267" i="107"/>
  <c r="AB267" i="107" s="1"/>
  <c r="Q266" i="107"/>
  <c r="P266" i="107"/>
  <c r="B271" i="107"/>
  <c r="J269" i="107" l="1"/>
  <c r="K269" i="107" s="1"/>
  <c r="M269" i="107" s="1"/>
  <c r="N269" i="107" s="1"/>
  <c r="E271" i="107"/>
  <c r="F271" i="107" s="1"/>
  <c r="D270" i="107"/>
  <c r="Q267" i="107"/>
  <c r="M268" i="107"/>
  <c r="N268" i="107" s="1"/>
  <c r="Z268" i="107" s="1"/>
  <c r="S265" i="107"/>
  <c r="P267" i="107"/>
  <c r="B272" i="107"/>
  <c r="V264" i="107" l="1"/>
  <c r="T265" i="107"/>
  <c r="W264" i="107" s="1"/>
  <c r="Y268" i="107"/>
  <c r="AB268" i="107" s="1"/>
  <c r="E272" i="107"/>
  <c r="F272" i="107" s="1"/>
  <c r="AC268" i="107"/>
  <c r="J270" i="107"/>
  <c r="K270" i="107" s="1"/>
  <c r="G270" i="107"/>
  <c r="H270" i="107" s="1"/>
  <c r="D271" i="107"/>
  <c r="Z269" i="107"/>
  <c r="AC269" i="107" s="1"/>
  <c r="Y269" i="107"/>
  <c r="AB269" i="107" s="1"/>
  <c r="S266" i="107"/>
  <c r="Q268" i="107"/>
  <c r="P268" i="107"/>
  <c r="B273" i="107"/>
  <c r="V265" i="107" l="1"/>
  <c r="T266" i="107"/>
  <c r="W265" i="107" s="1"/>
  <c r="J271" i="107"/>
  <c r="K271" i="107" s="1"/>
  <c r="G271" i="107"/>
  <c r="H271" i="107" s="1"/>
  <c r="E273" i="107"/>
  <c r="F273" i="107" s="1"/>
  <c r="Q269" i="107"/>
  <c r="M270" i="107"/>
  <c r="N270" i="107" s="1"/>
  <c r="Z270" i="107" s="1"/>
  <c r="D272" i="107"/>
  <c r="S267" i="107"/>
  <c r="P269" i="107"/>
  <c r="B274" i="107"/>
  <c r="V266" i="107" l="1"/>
  <c r="T267" i="107"/>
  <c r="W266" i="107" s="1"/>
  <c r="D273" i="107"/>
  <c r="G273" i="107" s="1"/>
  <c r="H273" i="107" s="1"/>
  <c r="M271" i="107"/>
  <c r="N271" i="107" s="1"/>
  <c r="Z271" i="107" s="1"/>
  <c r="AC271" i="107" s="1"/>
  <c r="AC270" i="107"/>
  <c r="E274" i="107"/>
  <c r="F274" i="107" s="1"/>
  <c r="Y270" i="107"/>
  <c r="AB270" i="107" s="1"/>
  <c r="J272" i="107"/>
  <c r="K272" i="107" s="1"/>
  <c r="G272" i="107"/>
  <c r="H272" i="107" s="1"/>
  <c r="S268" i="107"/>
  <c r="S269" i="107"/>
  <c r="Q270" i="107"/>
  <c r="P270" i="107"/>
  <c r="B275" i="107"/>
  <c r="V268" i="107" l="1"/>
  <c r="T269" i="107"/>
  <c r="W268" i="107" s="1"/>
  <c r="V267" i="107"/>
  <c r="T268" i="107"/>
  <c r="W267" i="107" s="1"/>
  <c r="J273" i="107"/>
  <c r="K273" i="107" s="1"/>
  <c r="M273" i="107" s="1"/>
  <c r="N273" i="107" s="1"/>
  <c r="Y271" i="107"/>
  <c r="AB271" i="107" s="1"/>
  <c r="E275" i="107"/>
  <c r="F275" i="107" s="1"/>
  <c r="Q271" i="107"/>
  <c r="M272" i="107"/>
  <c r="N272" i="107" s="1"/>
  <c r="Z272" i="107" s="1"/>
  <c r="D274" i="107"/>
  <c r="S270" i="107"/>
  <c r="B276" i="107"/>
  <c r="V269" i="107" l="1"/>
  <c r="T270" i="107"/>
  <c r="W269" i="107" s="1"/>
  <c r="D275" i="107"/>
  <c r="J275" i="107" s="1"/>
  <c r="K275" i="107" s="1"/>
  <c r="Y272" i="107"/>
  <c r="AB272" i="107" s="1"/>
  <c r="E276" i="107"/>
  <c r="F276" i="107" s="1"/>
  <c r="G274" i="107"/>
  <c r="H274" i="107" s="1"/>
  <c r="J274" i="107"/>
  <c r="K274" i="107" s="1"/>
  <c r="AC272" i="107"/>
  <c r="Z273" i="107"/>
  <c r="AC273" i="107" s="1"/>
  <c r="Y273" i="107"/>
  <c r="AB273" i="107" s="1"/>
  <c r="P271" i="107"/>
  <c r="Q272" i="107"/>
  <c r="S271" i="107"/>
  <c r="B277" i="107"/>
  <c r="V270" i="107" l="1"/>
  <c r="T271" i="107"/>
  <c r="W270" i="107" s="1"/>
  <c r="G275" i="107"/>
  <c r="H275" i="107" s="1"/>
  <c r="Q273" i="107"/>
  <c r="M274" i="107"/>
  <c r="N274" i="107" s="1"/>
  <c r="Z274" i="107" s="1"/>
  <c r="D276" i="107"/>
  <c r="E277" i="107"/>
  <c r="F277" i="107" s="1"/>
  <c r="P272" i="107"/>
  <c r="S272" i="107"/>
  <c r="B278" i="107"/>
  <c r="V271" i="107" l="1"/>
  <c r="T272" i="107"/>
  <c r="W271" i="107" s="1"/>
  <c r="Y274" i="107"/>
  <c r="AB274" i="107" s="1"/>
  <c r="D277" i="107"/>
  <c r="G277" i="107" s="1"/>
  <c r="H277" i="107" s="1"/>
  <c r="M275" i="107"/>
  <c r="N275" i="107" s="1"/>
  <c r="Z275" i="107" s="1"/>
  <c r="AC275" i="107" s="1"/>
  <c r="AC274" i="107"/>
  <c r="E278" i="107"/>
  <c r="F278" i="107" s="1"/>
  <c r="J276" i="107"/>
  <c r="K276" i="107" s="1"/>
  <c r="G276" i="107"/>
  <c r="H276" i="107" s="1"/>
  <c r="J277" i="107"/>
  <c r="K277" i="107" s="1"/>
  <c r="P273" i="107"/>
  <c r="Q274" i="107"/>
  <c r="B279" i="107"/>
  <c r="Y275" i="107" l="1"/>
  <c r="AB275" i="107" s="1"/>
  <c r="E279" i="107"/>
  <c r="F279" i="107" s="1"/>
  <c r="M277" i="107"/>
  <c r="N277" i="107" s="1"/>
  <c r="D278" i="107"/>
  <c r="Q275" i="107"/>
  <c r="M276" i="107"/>
  <c r="N276" i="107" s="1"/>
  <c r="Z276" i="107" s="1"/>
  <c r="S273" i="107"/>
  <c r="P274" i="107"/>
  <c r="P275" i="107"/>
  <c r="B280" i="107"/>
  <c r="V272" i="107" l="1"/>
  <c r="T273" i="107"/>
  <c r="W272" i="107" s="1"/>
  <c r="D279" i="107"/>
  <c r="J279" i="107" s="1"/>
  <c r="K279" i="107" s="1"/>
  <c r="AC276" i="107"/>
  <c r="Y276" i="107"/>
  <c r="AB276" i="107" s="1"/>
  <c r="E280" i="107"/>
  <c r="F280" i="107" s="1"/>
  <c r="G278" i="107"/>
  <c r="H278" i="107" s="1"/>
  <c r="J278" i="107"/>
  <c r="K278" i="107" s="1"/>
  <c r="Z277" i="107"/>
  <c r="AC277" i="107" s="1"/>
  <c r="Y277" i="107"/>
  <c r="AB277" i="107" s="1"/>
  <c r="S274" i="107"/>
  <c r="Q276" i="107"/>
  <c r="B281" i="107"/>
  <c r="V273" i="107" l="1"/>
  <c r="T274" i="107"/>
  <c r="W273" i="107" s="1"/>
  <c r="G279" i="107"/>
  <c r="H279" i="107" s="1"/>
  <c r="E281" i="107"/>
  <c r="F281" i="107" s="1"/>
  <c r="Q277" i="107"/>
  <c r="M278" i="107"/>
  <c r="N278" i="107" s="1"/>
  <c r="Z278" i="107" s="1"/>
  <c r="D280" i="107"/>
  <c r="S275" i="107"/>
  <c r="P276" i="107"/>
  <c r="B282" i="107"/>
  <c r="V274" i="107" l="1"/>
  <c r="T275" i="107"/>
  <c r="W274" i="107" s="1"/>
  <c r="M279" i="107"/>
  <c r="N279" i="107" s="1"/>
  <c r="Z279" i="107" s="1"/>
  <c r="AC279" i="107" s="1"/>
  <c r="D281" i="107"/>
  <c r="J281" i="107" s="1"/>
  <c r="K281" i="107" s="1"/>
  <c r="AC278" i="107"/>
  <c r="E282" i="107"/>
  <c r="F282" i="107" s="1"/>
  <c r="Y278" i="107"/>
  <c r="AB278" i="107" s="1"/>
  <c r="J280" i="107"/>
  <c r="K280" i="107" s="1"/>
  <c r="G280" i="107"/>
  <c r="H280" i="107" s="1"/>
  <c r="S276" i="107"/>
  <c r="P277" i="107"/>
  <c r="Q278" i="107"/>
  <c r="B283" i="107"/>
  <c r="V275" i="107" l="1"/>
  <c r="T276" i="107"/>
  <c r="W275" i="107" s="1"/>
  <c r="Y279" i="107"/>
  <c r="AB279" i="107" s="1"/>
  <c r="G281" i="107"/>
  <c r="E283" i="107"/>
  <c r="F283" i="107" s="1"/>
  <c r="Q279" i="107"/>
  <c r="M280" i="107"/>
  <c r="N280" i="107" s="1"/>
  <c r="Z280" i="107" s="1"/>
  <c r="D282" i="107"/>
  <c r="S277" i="107"/>
  <c r="S278" i="107"/>
  <c r="P278" i="107"/>
  <c r="B284" i="107"/>
  <c r="M281" i="107" l="1"/>
  <c r="N281" i="107" s="1"/>
  <c r="Z281" i="107" s="1"/>
  <c r="H281" i="107"/>
  <c r="Q280" i="107" s="1"/>
  <c r="V277" i="107"/>
  <c r="T278" i="107"/>
  <c r="W277" i="107" s="1"/>
  <c r="V276" i="107"/>
  <c r="T277" i="107"/>
  <c r="W276" i="107" s="1"/>
  <c r="D283" i="107"/>
  <c r="G283" i="107" s="1"/>
  <c r="H283" i="107" s="1"/>
  <c r="Y280" i="107"/>
  <c r="AB280" i="107" s="1"/>
  <c r="J282" i="107"/>
  <c r="K282" i="107" s="1"/>
  <c r="G282" i="107"/>
  <c r="H282" i="107" s="1"/>
  <c r="AC280" i="107"/>
  <c r="E284" i="107"/>
  <c r="F284" i="107" s="1"/>
  <c r="P279" i="107"/>
  <c r="B285" i="107"/>
  <c r="Y281" i="107" l="1"/>
  <c r="AB281" i="107" s="1"/>
  <c r="J283" i="107"/>
  <c r="K283" i="107" s="1"/>
  <c r="M283" i="107" s="1"/>
  <c r="N283" i="107" s="1"/>
  <c r="D284" i="107"/>
  <c r="J284" i="107" s="1"/>
  <c r="K284" i="107" s="1"/>
  <c r="AC281" i="107"/>
  <c r="E285" i="107"/>
  <c r="F285" i="107" s="1"/>
  <c r="Q281" i="107"/>
  <c r="M282" i="107"/>
  <c r="N282" i="107" s="1"/>
  <c r="Z282" i="107" s="1"/>
  <c r="Q282" i="107"/>
  <c r="S279" i="107"/>
  <c r="P280" i="107"/>
  <c r="S280" i="107"/>
  <c r="P281" i="107"/>
  <c r="B286" i="107"/>
  <c r="V278" i="107" l="1"/>
  <c r="T279" i="107"/>
  <c r="W278" i="107" s="1"/>
  <c r="V279" i="107"/>
  <c r="T280" i="107"/>
  <c r="W279" i="107" s="1"/>
  <c r="G284" i="107"/>
  <c r="D285" i="107"/>
  <c r="J285" i="107" s="1"/>
  <c r="K285" i="107" s="1"/>
  <c r="AC282" i="107"/>
  <c r="E286" i="107"/>
  <c r="F286" i="107" s="1"/>
  <c r="Y282" i="107"/>
  <c r="AB282" i="107" s="1"/>
  <c r="Z283" i="107"/>
  <c r="AC283" i="107" s="1"/>
  <c r="Y283" i="107"/>
  <c r="AB283" i="107" s="1"/>
  <c r="P282" i="107"/>
  <c r="S282" i="107"/>
  <c r="S281" i="107"/>
  <c r="B287" i="107"/>
  <c r="Q283" i="107" l="1"/>
  <c r="H284" i="107"/>
  <c r="V280" i="107"/>
  <c r="T281" i="107"/>
  <c r="W280" i="107" s="1"/>
  <c r="V281" i="107"/>
  <c r="T282" i="107"/>
  <c r="W281" i="107" s="1"/>
  <c r="M284" i="107"/>
  <c r="N284" i="107" s="1"/>
  <c r="G285" i="107"/>
  <c r="E287" i="107"/>
  <c r="F287" i="107" s="1"/>
  <c r="D286" i="107"/>
  <c r="P283" i="107"/>
  <c r="B288" i="107"/>
  <c r="H285" i="107" l="1"/>
  <c r="Q284" i="107" s="1"/>
  <c r="Y284" i="107"/>
  <c r="AB284" i="107" s="1"/>
  <c r="M285" i="107"/>
  <c r="N285" i="107" s="1"/>
  <c r="E288" i="107"/>
  <c r="F288" i="107" s="1"/>
  <c r="G286" i="107"/>
  <c r="J286" i="107"/>
  <c r="K286" i="107" s="1"/>
  <c r="D287" i="107"/>
  <c r="Z284" i="107"/>
  <c r="AC284" i="107" s="1"/>
  <c r="S283" i="107"/>
  <c r="P284" i="107"/>
  <c r="B289" i="107"/>
  <c r="P285" i="107" l="1"/>
  <c r="H286" i="107"/>
  <c r="V282" i="107"/>
  <c r="T283" i="107"/>
  <c r="W282" i="107" s="1"/>
  <c r="Y285" i="107"/>
  <c r="AB285" i="107" s="1"/>
  <c r="E289" i="107"/>
  <c r="F289" i="107" s="1"/>
  <c r="J287" i="107"/>
  <c r="K287" i="107" s="1"/>
  <c r="G287" i="107"/>
  <c r="Q285" i="107"/>
  <c r="M286" i="107"/>
  <c r="N286" i="107" s="1"/>
  <c r="Z286" i="107" s="1"/>
  <c r="D288" i="107"/>
  <c r="Z285" i="107"/>
  <c r="AC285" i="107" s="1"/>
  <c r="S284" i="107"/>
  <c r="B290" i="107"/>
  <c r="Q286" i="107" l="1"/>
  <c r="H287" i="107"/>
  <c r="V283" i="107"/>
  <c r="T284" i="107"/>
  <c r="W283" i="107" s="1"/>
  <c r="D289" i="107"/>
  <c r="J289" i="107" s="1"/>
  <c r="K289" i="107" s="1"/>
  <c r="S285" i="107"/>
  <c r="Y286" i="107"/>
  <c r="AB286" i="107" s="1"/>
  <c r="AC286" i="107"/>
  <c r="E290" i="107"/>
  <c r="F290" i="107" s="1"/>
  <c r="P286" i="107"/>
  <c r="J288" i="107"/>
  <c r="K288" i="107" s="1"/>
  <c r="G288" i="107"/>
  <c r="H288" i="107" s="1"/>
  <c r="M287" i="107"/>
  <c r="N287" i="107" s="1"/>
  <c r="Z287" i="107" s="1"/>
  <c r="AC287" i="107" s="1"/>
  <c r="B291" i="107"/>
  <c r="V284" i="107" l="1"/>
  <c r="T285" i="107"/>
  <c r="W284" i="107" s="1"/>
  <c r="G289" i="107"/>
  <c r="Y287" i="107"/>
  <c r="AB287" i="107" s="1"/>
  <c r="E291" i="107"/>
  <c r="F291" i="107" s="1"/>
  <c r="S286" i="107"/>
  <c r="Q287" i="107"/>
  <c r="M288" i="107"/>
  <c r="N288" i="107" s="1"/>
  <c r="Z288" i="107" s="1"/>
  <c r="D290" i="107"/>
  <c r="P287" i="107"/>
  <c r="B292" i="107"/>
  <c r="M289" i="107" l="1"/>
  <c r="N289" i="107" s="1"/>
  <c r="Z289" i="107" s="1"/>
  <c r="H289" i="107"/>
  <c r="V285" i="107"/>
  <c r="T286" i="107"/>
  <c r="W285" i="107" s="1"/>
  <c r="Q288" i="107"/>
  <c r="AC288" i="107"/>
  <c r="D291" i="107"/>
  <c r="J291" i="107" s="1"/>
  <c r="K291" i="107" s="1"/>
  <c r="E292" i="107"/>
  <c r="F292" i="107" s="1"/>
  <c r="Y288" i="107"/>
  <c r="AB288" i="107" s="1"/>
  <c r="J290" i="107"/>
  <c r="K290" i="107" s="1"/>
  <c r="G290" i="107"/>
  <c r="H290" i="107" s="1"/>
  <c r="S287" i="107"/>
  <c r="P288" i="107"/>
  <c r="B293" i="107"/>
  <c r="V286" i="107" l="1"/>
  <c r="T287" i="107"/>
  <c r="W286" i="107" s="1"/>
  <c r="AC289" i="107"/>
  <c r="G291" i="107"/>
  <c r="E293" i="107"/>
  <c r="F293" i="107" s="1"/>
  <c r="Q289" i="107"/>
  <c r="M290" i="107"/>
  <c r="N290" i="107" s="1"/>
  <c r="D292" i="107"/>
  <c r="P289" i="107"/>
  <c r="Y289" i="107"/>
  <c r="AB289" i="107" s="1"/>
  <c r="S288" i="107"/>
  <c r="B294" i="107"/>
  <c r="Q290" i="107" l="1"/>
  <c r="H291" i="107"/>
  <c r="V287" i="107"/>
  <c r="T288" i="107"/>
  <c r="W287" i="107" s="1"/>
  <c r="P290" i="107"/>
  <c r="M291" i="107"/>
  <c r="N291" i="107" s="1"/>
  <c r="Z291" i="107" s="1"/>
  <c r="AC291" i="107" s="1"/>
  <c r="D293" i="107"/>
  <c r="J293" i="107" s="1"/>
  <c r="K293" i="107" s="1"/>
  <c r="E294" i="107"/>
  <c r="F294" i="107" s="1"/>
  <c r="Y290" i="107"/>
  <c r="AB290" i="107" s="1"/>
  <c r="J292" i="107"/>
  <c r="K292" i="107" s="1"/>
  <c r="G292" i="107"/>
  <c r="H292" i="107" s="1"/>
  <c r="S289" i="107"/>
  <c r="B295" i="107"/>
  <c r="V288" i="107" l="1"/>
  <c r="T289" i="107"/>
  <c r="W288" i="107" s="1"/>
  <c r="Y291" i="107"/>
  <c r="AB291" i="107" s="1"/>
  <c r="G293" i="107"/>
  <c r="E295" i="107"/>
  <c r="F295" i="107" s="1"/>
  <c r="Q291" i="107"/>
  <c r="M292" i="107"/>
  <c r="N292" i="107" s="1"/>
  <c r="Z292" i="107" s="1"/>
  <c r="D294" i="107"/>
  <c r="Z290" i="107"/>
  <c r="AC290" i="107" s="1"/>
  <c r="S290" i="107"/>
  <c r="P291" i="107"/>
  <c r="B296" i="107"/>
  <c r="M293" i="107" l="1"/>
  <c r="N293" i="107" s="1"/>
  <c r="H293" i="107"/>
  <c r="V289" i="107"/>
  <c r="T290" i="107"/>
  <c r="W289" i="107" s="1"/>
  <c r="Q292" i="107"/>
  <c r="D295" i="107"/>
  <c r="J295" i="107" s="1"/>
  <c r="K295" i="107" s="1"/>
  <c r="Y292" i="107"/>
  <c r="AB292" i="107" s="1"/>
  <c r="AC292" i="107"/>
  <c r="E296" i="107"/>
  <c r="F296" i="107" s="1"/>
  <c r="G294" i="107"/>
  <c r="J294" i="107"/>
  <c r="K294" i="107" s="1"/>
  <c r="P292" i="107"/>
  <c r="Z293" i="107"/>
  <c r="S291" i="107"/>
  <c r="B297" i="107"/>
  <c r="Y293" i="107" l="1"/>
  <c r="AB293" i="107" s="1"/>
  <c r="P293" i="107"/>
  <c r="H294" i="107"/>
  <c r="V290" i="107"/>
  <c r="T291" i="107"/>
  <c r="W290" i="107" s="1"/>
  <c r="AC293" i="107"/>
  <c r="G295" i="107"/>
  <c r="E297" i="107"/>
  <c r="F297" i="107" s="1"/>
  <c r="Q293" i="107"/>
  <c r="M294" i="107"/>
  <c r="N294" i="107" s="1"/>
  <c r="Z294" i="107" s="1"/>
  <c r="D296" i="107"/>
  <c r="S292" i="107"/>
  <c r="B298" i="107"/>
  <c r="Q294" i="107" l="1"/>
  <c r="H295" i="107"/>
  <c r="V291" i="107"/>
  <c r="T292" i="107"/>
  <c r="W291" i="107" s="1"/>
  <c r="M295" i="107"/>
  <c r="N295" i="107" s="1"/>
  <c r="Z295" i="107" s="1"/>
  <c r="AC295" i="107" s="1"/>
  <c r="D297" i="107"/>
  <c r="G297" i="107" s="1"/>
  <c r="H297" i="107" s="1"/>
  <c r="AC294" i="107"/>
  <c r="E298" i="107"/>
  <c r="F298" i="107" s="1"/>
  <c r="Y294" i="107"/>
  <c r="AB294" i="107" s="1"/>
  <c r="J296" i="107"/>
  <c r="K296" i="107" s="1"/>
  <c r="G296" i="107"/>
  <c r="H296" i="107" s="1"/>
  <c r="S293" i="107"/>
  <c r="P294" i="107"/>
  <c r="B299" i="107"/>
  <c r="V292" i="107" l="1"/>
  <c r="T293" i="107"/>
  <c r="W292" i="107" s="1"/>
  <c r="Y295" i="107"/>
  <c r="AB295" i="107" s="1"/>
  <c r="J297" i="107"/>
  <c r="K297" i="107" s="1"/>
  <c r="M297" i="107" s="1"/>
  <c r="N297" i="107" s="1"/>
  <c r="E299" i="107"/>
  <c r="F299" i="107" s="1"/>
  <c r="Q295" i="107"/>
  <c r="M296" i="107"/>
  <c r="N296" i="107" s="1"/>
  <c r="Z296" i="107" s="1"/>
  <c r="D298" i="107"/>
  <c r="Q296" i="107"/>
  <c r="S294" i="107"/>
  <c r="P295" i="107"/>
  <c r="P296" i="107"/>
  <c r="B300" i="107"/>
  <c r="V293" i="107" l="1"/>
  <c r="T294" i="107"/>
  <c r="W293" i="107" s="1"/>
  <c r="Y296" i="107"/>
  <c r="AB296" i="107" s="1"/>
  <c r="D299" i="107"/>
  <c r="J299" i="107" s="1"/>
  <c r="K299" i="107" s="1"/>
  <c r="AC296" i="107"/>
  <c r="S295" i="107"/>
  <c r="J298" i="107"/>
  <c r="K298" i="107" s="1"/>
  <c r="G298" i="107"/>
  <c r="E300" i="107"/>
  <c r="F300" i="107" s="1"/>
  <c r="Z297" i="107"/>
  <c r="AC297" i="107" s="1"/>
  <c r="Y297" i="107"/>
  <c r="AB297" i="107" s="1"/>
  <c r="S296" i="107"/>
  <c r="B301" i="107"/>
  <c r="P297" i="107" l="1"/>
  <c r="H298" i="107"/>
  <c r="V294" i="107"/>
  <c r="T295" i="107"/>
  <c r="W294" i="107" s="1"/>
  <c r="V295" i="107"/>
  <c r="T296" i="107"/>
  <c r="W295" i="107" s="1"/>
  <c r="G299" i="107"/>
  <c r="H299" i="107" s="1"/>
  <c r="E301" i="107"/>
  <c r="F301" i="107" s="1"/>
  <c r="D300" i="107"/>
  <c r="Q297" i="107"/>
  <c r="M298" i="107"/>
  <c r="N298" i="107" s="1"/>
  <c r="Z298" i="107" s="1"/>
  <c r="B302" i="107"/>
  <c r="M299" i="107" l="1"/>
  <c r="N299" i="107" s="1"/>
  <c r="Z299" i="107" s="1"/>
  <c r="AC299" i="107" s="1"/>
  <c r="AC298" i="107"/>
  <c r="J300" i="107"/>
  <c r="K300" i="107" s="1"/>
  <c r="G300" i="107"/>
  <c r="H300" i="107" s="1"/>
  <c r="Y298" i="107"/>
  <c r="AB298" i="107" s="1"/>
  <c r="D301" i="107"/>
  <c r="E302" i="107"/>
  <c r="F302" i="107" s="1"/>
  <c r="S297" i="107"/>
  <c r="Q298" i="107"/>
  <c r="P298" i="107"/>
  <c r="B303" i="107"/>
  <c r="V296" i="107" l="1"/>
  <c r="T297" i="107"/>
  <c r="W296" i="107" s="1"/>
  <c r="Y299" i="107"/>
  <c r="AB299" i="107" s="1"/>
  <c r="D302" i="107"/>
  <c r="J302" i="107" s="1"/>
  <c r="K302" i="107" s="1"/>
  <c r="E303" i="107"/>
  <c r="F303" i="107" s="1"/>
  <c r="Q299" i="107"/>
  <c r="M300" i="107"/>
  <c r="N300" i="107" s="1"/>
  <c r="P299" i="107"/>
  <c r="J301" i="107"/>
  <c r="K301" i="107" s="1"/>
  <c r="G301" i="107"/>
  <c r="S298" i="107"/>
  <c r="B304" i="107"/>
  <c r="P300" i="107" l="1"/>
  <c r="H301" i="107"/>
  <c r="V297" i="107"/>
  <c r="T298" i="107"/>
  <c r="W297" i="107" s="1"/>
  <c r="G302" i="107"/>
  <c r="S299" i="107"/>
  <c r="Y300" i="107"/>
  <c r="AB300" i="107" s="1"/>
  <c r="D303" i="107"/>
  <c r="G303" i="107" s="1"/>
  <c r="H303" i="107" s="1"/>
  <c r="E304" i="107"/>
  <c r="F304" i="107" s="1"/>
  <c r="Q300" i="107"/>
  <c r="M301" i="107"/>
  <c r="N301" i="107" s="1"/>
  <c r="Z301" i="107" s="1"/>
  <c r="Z300" i="107"/>
  <c r="AC300" i="107" s="1"/>
  <c r="B305" i="107"/>
  <c r="M302" i="107" l="1"/>
  <c r="N302" i="107" s="1"/>
  <c r="H302" i="107"/>
  <c r="V298" i="107"/>
  <c r="T299" i="107"/>
  <c r="W298" i="107" s="1"/>
  <c r="J303" i="107"/>
  <c r="K303" i="107" s="1"/>
  <c r="M303" i="107" s="1"/>
  <c r="N303" i="107" s="1"/>
  <c r="Q301" i="107"/>
  <c r="P301" i="107"/>
  <c r="AC301" i="107"/>
  <c r="E305" i="107"/>
  <c r="F305" i="107" s="1"/>
  <c r="Y301" i="107"/>
  <c r="AB301" i="107" s="1"/>
  <c r="D304" i="107"/>
  <c r="Q302" i="107"/>
  <c r="S300" i="107"/>
  <c r="B306" i="107"/>
  <c r="Y302" i="107" l="1"/>
  <c r="AB302" i="107" s="1"/>
  <c r="V299" i="107"/>
  <c r="T300" i="107"/>
  <c r="W299" i="107" s="1"/>
  <c r="G304" i="107"/>
  <c r="J304" i="107"/>
  <c r="K304" i="107" s="1"/>
  <c r="E306" i="107"/>
  <c r="F306" i="107" s="1"/>
  <c r="D305" i="107"/>
  <c r="Z302" i="107"/>
  <c r="AC302" i="107" s="1"/>
  <c r="Y303" i="107"/>
  <c r="AB303" i="107" s="1"/>
  <c r="S301" i="107"/>
  <c r="P302" i="107"/>
  <c r="B307" i="107"/>
  <c r="P303" i="107" l="1"/>
  <c r="H304" i="107"/>
  <c r="V300" i="107"/>
  <c r="T301" i="107"/>
  <c r="D306" i="107"/>
  <c r="J306" i="107" s="1"/>
  <c r="K306" i="107" s="1"/>
  <c r="G305" i="107"/>
  <c r="H305" i="107" s="1"/>
  <c r="J305" i="107"/>
  <c r="K305" i="107" s="1"/>
  <c r="E307" i="107"/>
  <c r="F307" i="107" s="1"/>
  <c r="Q303" i="107"/>
  <c r="M304" i="107"/>
  <c r="N304" i="107" s="1"/>
  <c r="Z304" i="107" s="1"/>
  <c r="Z303" i="107"/>
  <c r="AC303" i="107" s="1"/>
  <c r="W300" i="107"/>
  <c r="S302" i="107"/>
  <c r="B308" i="107"/>
  <c r="V301" i="107" l="1"/>
  <c r="T302" i="107"/>
  <c r="W301" i="107" s="1"/>
  <c r="G306" i="107"/>
  <c r="AC304" i="107"/>
  <c r="Y304" i="107"/>
  <c r="AB304" i="107" s="1"/>
  <c r="D307" i="107"/>
  <c r="G307" i="107" s="1"/>
  <c r="H307" i="107" s="1"/>
  <c r="E308" i="107"/>
  <c r="F308" i="107" s="1"/>
  <c r="Q304" i="107"/>
  <c r="M305" i="107"/>
  <c r="N305" i="107" s="1"/>
  <c r="Z305" i="107" s="1"/>
  <c r="S303" i="107"/>
  <c r="P304" i="107"/>
  <c r="B309" i="107"/>
  <c r="M306" i="107" l="1"/>
  <c r="N306" i="107" s="1"/>
  <c r="Z306" i="107" s="1"/>
  <c r="H306" i="107"/>
  <c r="J307" i="107"/>
  <c r="K307" i="107" s="1"/>
  <c r="M307" i="107" s="1"/>
  <c r="N307" i="107" s="1"/>
  <c r="V302" i="107"/>
  <c r="T303" i="107"/>
  <c r="W302" i="107" s="1"/>
  <c r="Q305" i="107"/>
  <c r="AC305" i="107"/>
  <c r="D308" i="107"/>
  <c r="E309" i="107"/>
  <c r="F309" i="107" s="1"/>
  <c r="Q306" i="107"/>
  <c r="Y305" i="107"/>
  <c r="AB305" i="107" s="1"/>
  <c r="S304" i="107"/>
  <c r="P305" i="107"/>
  <c r="B310" i="107"/>
  <c r="V303" i="107" l="1"/>
  <c r="T304" i="107"/>
  <c r="W303" i="107" s="1"/>
  <c r="AC306" i="107"/>
  <c r="D309" i="107"/>
  <c r="G309" i="107" s="1"/>
  <c r="H309" i="107" s="1"/>
  <c r="E310" i="107"/>
  <c r="F310" i="107" s="1"/>
  <c r="G308" i="107"/>
  <c r="H308" i="107" s="1"/>
  <c r="J308" i="107"/>
  <c r="K308" i="107" s="1"/>
  <c r="Y306" i="107"/>
  <c r="AB306" i="107" s="1"/>
  <c r="P306" i="107"/>
  <c r="Y307" i="107"/>
  <c r="AB307" i="107" s="1"/>
  <c r="S305" i="107"/>
  <c r="B311" i="107"/>
  <c r="V304" i="107" l="1"/>
  <c r="T305" i="107"/>
  <c r="W304" i="107" s="1"/>
  <c r="J309" i="107"/>
  <c r="K309" i="107" s="1"/>
  <c r="M309" i="107" s="1"/>
  <c r="N309" i="107" s="1"/>
  <c r="Q308" i="107"/>
  <c r="E311" i="107"/>
  <c r="F311" i="107" s="1"/>
  <c r="Q307" i="107"/>
  <c r="M308" i="107"/>
  <c r="N308" i="107" s="1"/>
  <c r="Z308" i="107" s="1"/>
  <c r="D310" i="107"/>
  <c r="Z307" i="107"/>
  <c r="AC307" i="107" s="1"/>
  <c r="S306" i="107"/>
  <c r="P307" i="107"/>
  <c r="B312" i="107"/>
  <c r="V305" i="107" l="1"/>
  <c r="T306" i="107"/>
  <c r="W305" i="107" s="1"/>
  <c r="Y308" i="107"/>
  <c r="AB308" i="107" s="1"/>
  <c r="D311" i="107"/>
  <c r="J311" i="107" s="1"/>
  <c r="K311" i="107" s="1"/>
  <c r="G310" i="107"/>
  <c r="H310" i="107" s="1"/>
  <c r="J310" i="107"/>
  <c r="K310" i="107" s="1"/>
  <c r="E312" i="107"/>
  <c r="F312" i="107" s="1"/>
  <c r="AC308" i="107"/>
  <c r="P308" i="107"/>
  <c r="Y309" i="107"/>
  <c r="AB309" i="107" s="1"/>
  <c r="S307" i="107"/>
  <c r="B313" i="107"/>
  <c r="V306" i="107" l="1"/>
  <c r="T307" i="107"/>
  <c r="W306" i="107" s="1"/>
  <c r="G311" i="107"/>
  <c r="Q309" i="107"/>
  <c r="M310" i="107"/>
  <c r="N310" i="107" s="1"/>
  <c r="Z310" i="107" s="1"/>
  <c r="D312" i="107"/>
  <c r="E313" i="107"/>
  <c r="F313" i="107" s="1"/>
  <c r="S308" i="107"/>
  <c r="P309" i="107"/>
  <c r="B314" i="107"/>
  <c r="Q310" i="107" l="1"/>
  <c r="H311" i="107"/>
  <c r="V307" i="107"/>
  <c r="T308" i="107"/>
  <c r="W307" i="107" s="1"/>
  <c r="M311" i="107"/>
  <c r="N311" i="107" s="1"/>
  <c r="Z311" i="107" s="1"/>
  <c r="AC311" i="107" s="1"/>
  <c r="AC310" i="107"/>
  <c r="J312" i="107"/>
  <c r="K312" i="107" s="1"/>
  <c r="G312" i="107"/>
  <c r="H312" i="107" s="1"/>
  <c r="E314" i="107"/>
  <c r="F314" i="107" s="1"/>
  <c r="D313" i="107"/>
  <c r="Y310" i="107"/>
  <c r="AB310" i="107" s="1"/>
  <c r="Z309" i="107"/>
  <c r="AC309" i="107" s="1"/>
  <c r="S309" i="107"/>
  <c r="P310" i="107"/>
  <c r="B315" i="107"/>
  <c r="V308" i="107" l="1"/>
  <c r="T309" i="107"/>
  <c r="W308" i="107" s="1"/>
  <c r="Y311" i="107"/>
  <c r="AB311" i="107" s="1"/>
  <c r="D314" i="107"/>
  <c r="J314" i="107" s="1"/>
  <c r="K314" i="107" s="1"/>
  <c r="E315" i="107"/>
  <c r="F315" i="107" s="1"/>
  <c r="Q311" i="107"/>
  <c r="M312" i="107"/>
  <c r="N312" i="107" s="1"/>
  <c r="G313" i="107"/>
  <c r="J313" i="107"/>
  <c r="K313" i="107" s="1"/>
  <c r="S310" i="107"/>
  <c r="P311" i="107"/>
  <c r="B316" i="107"/>
  <c r="P312" i="107" l="1"/>
  <c r="H313" i="107"/>
  <c r="V309" i="107"/>
  <c r="T310" i="107"/>
  <c r="W309" i="107" s="1"/>
  <c r="G314" i="107"/>
  <c r="Y312" i="107"/>
  <c r="AB312" i="107" s="1"/>
  <c r="D315" i="107"/>
  <c r="G315" i="107" s="1"/>
  <c r="H315" i="107" s="1"/>
  <c r="Q312" i="107"/>
  <c r="M313" i="107"/>
  <c r="N313" i="107" s="1"/>
  <c r="Z313" i="107" s="1"/>
  <c r="E316" i="107"/>
  <c r="F316" i="107" s="1"/>
  <c r="Z312" i="107"/>
  <c r="AC312" i="107" s="1"/>
  <c r="S311" i="107"/>
  <c r="B317" i="107"/>
  <c r="M314" i="107" l="1"/>
  <c r="N314" i="107" s="1"/>
  <c r="Z314" i="107" s="1"/>
  <c r="H314" i="107"/>
  <c r="Q313" i="107" s="1"/>
  <c r="V310" i="107"/>
  <c r="T311" i="107"/>
  <c r="J315" i="107"/>
  <c r="K315" i="107" s="1"/>
  <c r="M315" i="107" s="1"/>
  <c r="N315" i="107" s="1"/>
  <c r="Y313" i="107"/>
  <c r="AB313" i="107" s="1"/>
  <c r="E317" i="107"/>
  <c r="F317" i="107" s="1"/>
  <c r="AC313" i="107"/>
  <c r="D316" i="107"/>
  <c r="W310" i="107"/>
  <c r="Q314" i="107"/>
  <c r="S312" i="107"/>
  <c r="P313" i="107"/>
  <c r="B318" i="107"/>
  <c r="AC314" i="107" l="1"/>
  <c r="Y314" i="107"/>
  <c r="AB314" i="107" s="1"/>
  <c r="V311" i="107"/>
  <c r="T312" i="107"/>
  <c r="W311" i="107" s="1"/>
  <c r="E318" i="107"/>
  <c r="F318" i="107" s="1"/>
  <c r="G316" i="107"/>
  <c r="H316" i="107" s="1"/>
  <c r="J316" i="107"/>
  <c r="K316" i="107" s="1"/>
  <c r="D317" i="107"/>
  <c r="Y315" i="107"/>
  <c r="AB315" i="107" s="1"/>
  <c r="S313" i="107"/>
  <c r="P314" i="107"/>
  <c r="B319" i="107"/>
  <c r="V312" i="107" l="1"/>
  <c r="T313" i="107"/>
  <c r="W312" i="107" s="1"/>
  <c r="D318" i="107"/>
  <c r="G318" i="107" s="1"/>
  <c r="H318" i="107" s="1"/>
  <c r="E319" i="107"/>
  <c r="F319" i="107" s="1"/>
  <c r="J317" i="107"/>
  <c r="K317" i="107" s="1"/>
  <c r="G317" i="107"/>
  <c r="H317" i="107" s="1"/>
  <c r="Q315" i="107"/>
  <c r="M316" i="107"/>
  <c r="N316" i="107" s="1"/>
  <c r="Z316" i="107" s="1"/>
  <c r="Z315" i="107"/>
  <c r="AC315" i="107" s="1"/>
  <c r="S314" i="107"/>
  <c r="P315" i="107"/>
  <c r="B320" i="107"/>
  <c r="V313" i="107" l="1"/>
  <c r="T314" i="107"/>
  <c r="W313" i="107" s="1"/>
  <c r="J318" i="107"/>
  <c r="K318" i="107" s="1"/>
  <c r="M318" i="107" s="1"/>
  <c r="N318" i="107" s="1"/>
  <c r="AC316" i="107"/>
  <c r="Y316" i="107"/>
  <c r="AB316" i="107" s="1"/>
  <c r="D319" i="107"/>
  <c r="J319" i="107" s="1"/>
  <c r="K319" i="107" s="1"/>
  <c r="E320" i="107"/>
  <c r="F320" i="107" s="1"/>
  <c r="Q317" i="107"/>
  <c r="Q316" i="107"/>
  <c r="M317" i="107"/>
  <c r="N317" i="107" s="1"/>
  <c r="Z317" i="107" s="1"/>
  <c r="S315" i="107"/>
  <c r="P316" i="107"/>
  <c r="B321" i="107"/>
  <c r="V314" i="107" l="1"/>
  <c r="T315" i="107"/>
  <c r="W314" i="107" s="1"/>
  <c r="G319" i="107"/>
  <c r="AC317" i="107"/>
  <c r="E321" i="107"/>
  <c r="F321" i="107" s="1"/>
  <c r="D320" i="107"/>
  <c r="Y317" i="107"/>
  <c r="AB317" i="107" s="1"/>
  <c r="S316" i="107"/>
  <c r="P317" i="107"/>
  <c r="B322" i="107"/>
  <c r="Q318" i="107" l="1"/>
  <c r="H319" i="107"/>
  <c r="V315" i="107"/>
  <c r="T316" i="107"/>
  <c r="W315" i="107" s="1"/>
  <c r="M319" i="107"/>
  <c r="N319" i="107" s="1"/>
  <c r="Z319" i="107" s="1"/>
  <c r="AC319" i="107" s="1"/>
  <c r="D321" i="107"/>
  <c r="J321" i="107" s="1"/>
  <c r="K321" i="107" s="1"/>
  <c r="J320" i="107"/>
  <c r="K320" i="107" s="1"/>
  <c r="G320" i="107"/>
  <c r="H320" i="107" s="1"/>
  <c r="E322" i="107"/>
  <c r="F322" i="107" s="1"/>
  <c r="Y318" i="107"/>
  <c r="AB318" i="107" s="1"/>
  <c r="Z318" i="107"/>
  <c r="AC318" i="107" s="1"/>
  <c r="S317" i="107"/>
  <c r="P318" i="107"/>
  <c r="B323" i="107"/>
  <c r="V316" i="107" l="1"/>
  <c r="T317" i="107"/>
  <c r="W316" i="107" s="1"/>
  <c r="Y319" i="107"/>
  <c r="AB319" i="107" s="1"/>
  <c r="G321" i="107"/>
  <c r="H321" i="107" s="1"/>
  <c r="E323" i="107"/>
  <c r="F323" i="107" s="1"/>
  <c r="D322" i="107"/>
  <c r="Q319" i="107"/>
  <c r="M320" i="107"/>
  <c r="N320" i="107" s="1"/>
  <c r="S318" i="107"/>
  <c r="P319" i="107"/>
  <c r="B324" i="107"/>
  <c r="V317" i="107" l="1"/>
  <c r="T318" i="107"/>
  <c r="W317" i="107" s="1"/>
  <c r="Y320" i="107"/>
  <c r="AB320" i="107" s="1"/>
  <c r="M321" i="107"/>
  <c r="N321" i="107" s="1"/>
  <c r="E324" i="107"/>
  <c r="F324" i="107" s="1"/>
  <c r="J322" i="107"/>
  <c r="K322" i="107" s="1"/>
  <c r="G322" i="107"/>
  <c r="D323" i="107"/>
  <c r="Z320" i="107"/>
  <c r="AC320" i="107" s="1"/>
  <c r="Y321" i="107"/>
  <c r="AB321" i="107" s="1"/>
  <c r="Q320" i="107"/>
  <c r="P320" i="107"/>
  <c r="S319" i="107"/>
  <c r="B325" i="107"/>
  <c r="P321" i="107" l="1"/>
  <c r="H322" i="107"/>
  <c r="Q321" i="107" s="1"/>
  <c r="V318" i="107"/>
  <c r="T319" i="107"/>
  <c r="M322" i="107"/>
  <c r="N322" i="107" s="1"/>
  <c r="Z322" i="107" s="1"/>
  <c r="E325" i="107"/>
  <c r="F325" i="107" s="1"/>
  <c r="G323" i="107"/>
  <c r="H323" i="107" s="1"/>
  <c r="J323" i="107"/>
  <c r="K323" i="107" s="1"/>
  <c r="D324" i="107"/>
  <c r="Z321" i="107"/>
  <c r="AC321" i="107" s="1"/>
  <c r="W318" i="107"/>
  <c r="S320" i="107"/>
  <c r="B326" i="107"/>
  <c r="V319" i="107" l="1"/>
  <c r="T320" i="107"/>
  <c r="W319" i="107" s="1"/>
  <c r="Y322" i="107"/>
  <c r="AB322" i="107" s="1"/>
  <c r="D325" i="107"/>
  <c r="G325" i="107" s="1"/>
  <c r="H325" i="107" s="1"/>
  <c r="AC322" i="107"/>
  <c r="M323" i="107"/>
  <c r="N323" i="107" s="1"/>
  <c r="Z323" i="107" s="1"/>
  <c r="AC323" i="107" s="1"/>
  <c r="E326" i="107"/>
  <c r="F326" i="107" s="1"/>
  <c r="G324" i="107"/>
  <c r="H324" i="107" s="1"/>
  <c r="J324" i="107"/>
  <c r="K324" i="107" s="1"/>
  <c r="J325" i="107"/>
  <c r="K325" i="107" s="1"/>
  <c r="S321" i="107"/>
  <c r="Q322" i="107"/>
  <c r="P322" i="107"/>
  <c r="B327" i="107"/>
  <c r="V320" i="107" l="1"/>
  <c r="T321" i="107"/>
  <c r="W320" i="107" s="1"/>
  <c r="S322" i="107"/>
  <c r="Y323" i="107"/>
  <c r="AB323" i="107" s="1"/>
  <c r="Q324" i="107"/>
  <c r="M325" i="107"/>
  <c r="N325" i="107" s="1"/>
  <c r="E327" i="107"/>
  <c r="F327" i="107" s="1"/>
  <c r="Q323" i="107"/>
  <c r="M324" i="107"/>
  <c r="N324" i="107" s="1"/>
  <c r="D326" i="107"/>
  <c r="P323" i="107"/>
  <c r="B328" i="107"/>
  <c r="V321" i="107" l="1"/>
  <c r="T322" i="107"/>
  <c r="W321" i="107" s="1"/>
  <c r="Y324" i="107"/>
  <c r="AB324" i="107" s="1"/>
  <c r="D327" i="107"/>
  <c r="J327" i="107" s="1"/>
  <c r="K327" i="107" s="1"/>
  <c r="G326" i="107"/>
  <c r="H326" i="107" s="1"/>
  <c r="J326" i="107"/>
  <c r="K326" i="107" s="1"/>
  <c r="E328" i="107"/>
  <c r="F328" i="107" s="1"/>
  <c r="Z324" i="107"/>
  <c r="AC324" i="107" s="1"/>
  <c r="S323" i="107"/>
  <c r="Y325" i="107"/>
  <c r="AB325" i="107" s="1"/>
  <c r="P324" i="107"/>
  <c r="B329" i="107"/>
  <c r="V322" i="107" l="1"/>
  <c r="T323" i="107"/>
  <c r="W322" i="107" s="1"/>
  <c r="G327" i="107"/>
  <c r="Q325" i="107"/>
  <c r="M326" i="107"/>
  <c r="N326" i="107" s="1"/>
  <c r="Z326" i="107" s="1"/>
  <c r="E329" i="107"/>
  <c r="F329" i="107" s="1"/>
  <c r="D328" i="107"/>
  <c r="Z325" i="107"/>
  <c r="AC325" i="107" s="1"/>
  <c r="S324" i="107"/>
  <c r="P325" i="107"/>
  <c r="B330" i="107"/>
  <c r="Q326" i="107" l="1"/>
  <c r="H327" i="107"/>
  <c r="V323" i="107"/>
  <c r="T324" i="107"/>
  <c r="W323" i="107" s="1"/>
  <c r="M327" i="107"/>
  <c r="N327" i="107" s="1"/>
  <c r="Z327" i="107" s="1"/>
  <c r="AC327" i="107" s="1"/>
  <c r="AC326" i="107"/>
  <c r="E330" i="107"/>
  <c r="F330" i="107" s="1"/>
  <c r="J328" i="107"/>
  <c r="K328" i="107" s="1"/>
  <c r="G328" i="107"/>
  <c r="H328" i="107" s="1"/>
  <c r="D329" i="107"/>
  <c r="Y326" i="107"/>
  <c r="AB326" i="107" s="1"/>
  <c r="S325" i="107"/>
  <c r="P326" i="107"/>
  <c r="B331" i="107"/>
  <c r="V324" i="107" l="1"/>
  <c r="T325" i="107"/>
  <c r="W324" i="107" s="1"/>
  <c r="D330" i="107"/>
  <c r="J330" i="107" s="1"/>
  <c r="K330" i="107" s="1"/>
  <c r="S326" i="107"/>
  <c r="Y327" i="107"/>
  <c r="AB327" i="107" s="1"/>
  <c r="E331" i="107"/>
  <c r="F331" i="107" s="1"/>
  <c r="G329" i="107"/>
  <c r="H329" i="107" s="1"/>
  <c r="J329" i="107"/>
  <c r="K329" i="107" s="1"/>
  <c r="Q327" i="107"/>
  <c r="M328" i="107"/>
  <c r="N328" i="107" s="1"/>
  <c r="Z328" i="107" s="1"/>
  <c r="P327" i="107"/>
  <c r="B332" i="107"/>
  <c r="V325" i="107" l="1"/>
  <c r="T326" i="107"/>
  <c r="W325" i="107" s="1"/>
  <c r="G330" i="107"/>
  <c r="D331" i="107"/>
  <c r="G331" i="107" s="1"/>
  <c r="H331" i="107" s="1"/>
  <c r="Y328" i="107"/>
  <c r="AB328" i="107" s="1"/>
  <c r="AC328" i="107"/>
  <c r="E332" i="107"/>
  <c r="F332" i="107" s="1"/>
  <c r="Q328" i="107"/>
  <c r="M329" i="107"/>
  <c r="N329" i="107" s="1"/>
  <c r="Z329" i="107" s="1"/>
  <c r="P328" i="107"/>
  <c r="S327" i="107"/>
  <c r="B333" i="107"/>
  <c r="H330" i="107" l="1"/>
  <c r="Q329" i="107" s="1"/>
  <c r="V326" i="107"/>
  <c r="T327" i="107"/>
  <c r="W326" i="107" s="1"/>
  <c r="P329" i="107"/>
  <c r="M330" i="107"/>
  <c r="N330" i="107" s="1"/>
  <c r="Z330" i="107" s="1"/>
  <c r="AC330" i="107" s="1"/>
  <c r="J331" i="107"/>
  <c r="K331" i="107" s="1"/>
  <c r="M331" i="107" s="1"/>
  <c r="N331" i="107" s="1"/>
  <c r="AC329" i="107"/>
  <c r="E333" i="107"/>
  <c r="F333" i="107" s="1"/>
  <c r="D332" i="107"/>
  <c r="Q330" i="107"/>
  <c r="Y329" i="107"/>
  <c r="AB329" i="107" s="1"/>
  <c r="S328" i="107"/>
  <c r="B334" i="107"/>
  <c r="V327" i="107" l="1"/>
  <c r="T328" i="107"/>
  <c r="W327" i="107" s="1"/>
  <c r="Y330" i="107"/>
  <c r="AB330" i="107" s="1"/>
  <c r="D333" i="107"/>
  <c r="J333" i="107" s="1"/>
  <c r="K333" i="107" s="1"/>
  <c r="E334" i="107"/>
  <c r="F334" i="107" s="1"/>
  <c r="G332" i="107"/>
  <c r="J332" i="107"/>
  <c r="K332" i="107" s="1"/>
  <c r="Z331" i="107"/>
  <c r="AC331" i="107" s="1"/>
  <c r="P330" i="107"/>
  <c r="S329" i="107"/>
  <c r="B335" i="107"/>
  <c r="P331" i="107" l="1"/>
  <c r="H332" i="107"/>
  <c r="Q331" i="107" s="1"/>
  <c r="V328" i="107"/>
  <c r="T329" i="107"/>
  <c r="W328" i="107" s="1"/>
  <c r="G333" i="107"/>
  <c r="E335" i="107"/>
  <c r="F335" i="107" s="1"/>
  <c r="M332" i="107"/>
  <c r="N332" i="107" s="1"/>
  <c r="Z332" i="107" s="1"/>
  <c r="D334" i="107"/>
  <c r="Y331" i="107"/>
  <c r="AB331" i="107" s="1"/>
  <c r="S330" i="107"/>
  <c r="B336" i="107"/>
  <c r="M333" i="107" l="1"/>
  <c r="N333" i="107" s="1"/>
  <c r="H333" i="107"/>
  <c r="Q332" i="107" s="1"/>
  <c r="V329" i="107"/>
  <c r="T330" i="107"/>
  <c r="W329" i="107" s="1"/>
  <c r="Y332" i="107"/>
  <c r="AB332" i="107" s="1"/>
  <c r="D335" i="107"/>
  <c r="G335" i="107" s="1"/>
  <c r="H335" i="107" s="1"/>
  <c r="E336" i="107"/>
  <c r="F336" i="107" s="1"/>
  <c r="AC332" i="107"/>
  <c r="G334" i="107"/>
  <c r="J334" i="107"/>
  <c r="K334" i="107" s="1"/>
  <c r="S331" i="107"/>
  <c r="P332" i="107"/>
  <c r="B337" i="107"/>
  <c r="S332" i="107" l="1"/>
  <c r="T332" i="107" s="1"/>
  <c r="W331" i="107" s="1"/>
  <c r="Y333" i="107"/>
  <c r="AB333" i="107" s="1"/>
  <c r="P333" i="107"/>
  <c r="H334" i="107"/>
  <c r="Q333" i="107" s="1"/>
  <c r="V331" i="107"/>
  <c r="V330" i="107"/>
  <c r="T331" i="107"/>
  <c r="W330" i="107" s="1"/>
  <c r="J335" i="107"/>
  <c r="K335" i="107" s="1"/>
  <c r="M335" i="107" s="1"/>
  <c r="N335" i="107" s="1"/>
  <c r="M334" i="107"/>
  <c r="N334" i="107" s="1"/>
  <c r="Z334" i="107" s="1"/>
  <c r="E337" i="107"/>
  <c r="F337" i="107" s="1"/>
  <c r="D336" i="107"/>
  <c r="Q334" i="107"/>
  <c r="Z333" i="107"/>
  <c r="AC333" i="107" s="1"/>
  <c r="B338" i="107"/>
  <c r="Y334" i="107" l="1"/>
  <c r="AB334" i="107" s="1"/>
  <c r="AC334" i="107"/>
  <c r="E338" i="107"/>
  <c r="F338" i="107" s="1"/>
  <c r="D337" i="107"/>
  <c r="J336" i="107"/>
  <c r="K336" i="107" s="1"/>
  <c r="G336" i="107"/>
  <c r="H336" i="107" s="1"/>
  <c r="Z335" i="107"/>
  <c r="AC335" i="107" s="1"/>
  <c r="S333" i="107"/>
  <c r="P334" i="107"/>
  <c r="B339" i="107"/>
  <c r="V332" i="107" l="1"/>
  <c r="T333" i="107"/>
  <c r="W332" i="107" s="1"/>
  <c r="D338" i="107"/>
  <c r="J338" i="107" s="1"/>
  <c r="K338" i="107" s="1"/>
  <c r="J337" i="107"/>
  <c r="K337" i="107" s="1"/>
  <c r="G337" i="107"/>
  <c r="E339" i="107"/>
  <c r="F339" i="107" s="1"/>
  <c r="Q335" i="107"/>
  <c r="M336" i="107"/>
  <c r="N336" i="107" s="1"/>
  <c r="Z336" i="107" s="1"/>
  <c r="Y335" i="107"/>
  <c r="AB335" i="107" s="1"/>
  <c r="S334" i="107"/>
  <c r="P335" i="107"/>
  <c r="B340" i="107"/>
  <c r="P336" i="107" l="1"/>
  <c r="H337" i="107"/>
  <c r="V333" i="107"/>
  <c r="T334" i="107"/>
  <c r="W333" i="107" s="1"/>
  <c r="G338" i="107"/>
  <c r="Y336" i="107"/>
  <c r="AB336" i="107" s="1"/>
  <c r="D339" i="107"/>
  <c r="J339" i="107" s="1"/>
  <c r="K339" i="107" s="1"/>
  <c r="E340" i="107"/>
  <c r="F340" i="107" s="1"/>
  <c r="AC336" i="107"/>
  <c r="Q336" i="107"/>
  <c r="M337" i="107"/>
  <c r="N337" i="107" s="1"/>
  <c r="S335" i="107"/>
  <c r="B341" i="107"/>
  <c r="Q337" i="107" l="1"/>
  <c r="H338" i="107"/>
  <c r="V334" i="107"/>
  <c r="T335" i="107"/>
  <c r="W334" i="107" s="1"/>
  <c r="M338" i="107"/>
  <c r="N338" i="107" s="1"/>
  <c r="G339" i="107"/>
  <c r="Y337" i="107"/>
  <c r="AB337" i="107" s="1"/>
  <c r="D340" i="107"/>
  <c r="E341" i="107"/>
  <c r="F341" i="107" s="1"/>
  <c r="Z337" i="107"/>
  <c r="AC337" i="107" s="1"/>
  <c r="S336" i="107"/>
  <c r="P337" i="107"/>
  <c r="B342" i="107"/>
  <c r="Q338" i="107" l="1"/>
  <c r="H339" i="107"/>
  <c r="V335" i="107"/>
  <c r="T336" i="107"/>
  <c r="W335" i="107" s="1"/>
  <c r="Y338" i="107"/>
  <c r="AB338" i="107" s="1"/>
  <c r="M339" i="107"/>
  <c r="N339" i="107" s="1"/>
  <c r="Z339" i="107" s="1"/>
  <c r="AC339" i="107" s="1"/>
  <c r="D341" i="107"/>
  <c r="G341" i="107" s="1"/>
  <c r="H341" i="107" s="1"/>
  <c r="G340" i="107"/>
  <c r="H340" i="107" s="1"/>
  <c r="J340" i="107"/>
  <c r="K340" i="107" s="1"/>
  <c r="E342" i="107"/>
  <c r="F342" i="107" s="1"/>
  <c r="Z338" i="107"/>
  <c r="AC338" i="107" s="1"/>
  <c r="S337" i="107"/>
  <c r="P338" i="107"/>
  <c r="B343" i="107"/>
  <c r="V336" i="107" l="1"/>
  <c r="T337" i="107"/>
  <c r="W336" i="107" s="1"/>
  <c r="Y339" i="107"/>
  <c r="AB339" i="107" s="1"/>
  <c r="J341" i="107"/>
  <c r="K341" i="107" s="1"/>
  <c r="M341" i="107" s="1"/>
  <c r="N341" i="107" s="1"/>
  <c r="E343" i="107"/>
  <c r="F343" i="107" s="1"/>
  <c r="Q340" i="107"/>
  <c r="D342" i="107"/>
  <c r="Q339" i="107"/>
  <c r="M340" i="107"/>
  <c r="N340" i="107" s="1"/>
  <c r="Z340" i="107" s="1"/>
  <c r="S338" i="107"/>
  <c r="P339" i="107"/>
  <c r="B344" i="107"/>
  <c r="V337" i="107" l="1"/>
  <c r="T338" i="107"/>
  <c r="W337" i="107" s="1"/>
  <c r="AC340" i="107"/>
  <c r="D343" i="107"/>
  <c r="J343" i="107" s="1"/>
  <c r="K343" i="107" s="1"/>
  <c r="G342" i="107"/>
  <c r="H342" i="107" s="1"/>
  <c r="J342" i="107"/>
  <c r="K342" i="107" s="1"/>
  <c r="Y340" i="107"/>
  <c r="AB340" i="107" s="1"/>
  <c r="E344" i="107"/>
  <c r="F344" i="107" s="1"/>
  <c r="P340" i="107"/>
  <c r="Y341" i="107"/>
  <c r="AB341" i="107" s="1"/>
  <c r="S339" i="107"/>
  <c r="B345" i="107"/>
  <c r="V338" i="107" l="1"/>
  <c r="T339" i="107"/>
  <c r="W338" i="107" s="1"/>
  <c r="G343" i="107"/>
  <c r="D344" i="107"/>
  <c r="G344" i="107" s="1"/>
  <c r="H344" i="107" s="1"/>
  <c r="E345" i="107"/>
  <c r="F345" i="107" s="1"/>
  <c r="Q341" i="107"/>
  <c r="M342" i="107"/>
  <c r="N342" i="107" s="1"/>
  <c r="Z342" i="107" s="1"/>
  <c r="P341" i="107"/>
  <c r="Z341" i="107"/>
  <c r="AC341" i="107" s="1"/>
  <c r="S340" i="107"/>
  <c r="B346" i="107"/>
  <c r="H343" i="107" l="1"/>
  <c r="Q342" i="107" s="1"/>
  <c r="V339" i="107"/>
  <c r="T340" i="107"/>
  <c r="J344" i="107"/>
  <c r="K344" i="107" s="1"/>
  <c r="M344" i="107" s="1"/>
  <c r="N344" i="107" s="1"/>
  <c r="M343" i="107"/>
  <c r="N343" i="107" s="1"/>
  <c r="Y342" i="107"/>
  <c r="AB342" i="107" s="1"/>
  <c r="D345" i="107"/>
  <c r="J345" i="107" s="1"/>
  <c r="K345" i="107" s="1"/>
  <c r="AC342" i="107"/>
  <c r="E346" i="107"/>
  <c r="F346" i="107" s="1"/>
  <c r="Q343" i="107"/>
  <c r="W339" i="107"/>
  <c r="S341" i="107"/>
  <c r="P342" i="107"/>
  <c r="B347" i="107"/>
  <c r="V340" i="107" l="1"/>
  <c r="T341" i="107"/>
  <c r="W340" i="107" s="1"/>
  <c r="Y343" i="107"/>
  <c r="AB343" i="107" s="1"/>
  <c r="G345" i="107"/>
  <c r="S342" i="107"/>
  <c r="E347" i="107"/>
  <c r="F347" i="107" s="1"/>
  <c r="D346" i="107"/>
  <c r="Z344" i="107"/>
  <c r="AC344" i="107" s="1"/>
  <c r="Y344" i="107"/>
  <c r="AB344" i="107" s="1"/>
  <c r="Z343" i="107"/>
  <c r="AC343" i="107" s="1"/>
  <c r="S343" i="107"/>
  <c r="P343" i="107"/>
  <c r="B348" i="107"/>
  <c r="Q344" i="107" l="1"/>
  <c r="H345" i="107"/>
  <c r="V342" i="107"/>
  <c r="T343" i="107"/>
  <c r="W342" i="107" s="1"/>
  <c r="V341" i="107"/>
  <c r="T342" i="107"/>
  <c r="W341" i="107" s="1"/>
  <c r="M345" i="107"/>
  <c r="N345" i="107" s="1"/>
  <c r="D347" i="107"/>
  <c r="G347" i="107" s="1"/>
  <c r="H347" i="107" s="1"/>
  <c r="E348" i="107"/>
  <c r="F348" i="107" s="1"/>
  <c r="J346" i="107"/>
  <c r="K346" i="107" s="1"/>
  <c r="G346" i="107"/>
  <c r="H346" i="107" s="1"/>
  <c r="P344" i="107"/>
  <c r="B349" i="107"/>
  <c r="J347" i="107" l="1"/>
  <c r="K347" i="107" s="1"/>
  <c r="M347" i="107" s="1"/>
  <c r="N347" i="107" s="1"/>
  <c r="E349" i="107"/>
  <c r="F349" i="107" s="1"/>
  <c r="Q345" i="107"/>
  <c r="M346" i="107"/>
  <c r="N346" i="107" s="1"/>
  <c r="D348" i="107"/>
  <c r="Q346" i="107"/>
  <c r="Z345" i="107"/>
  <c r="AC345" i="107" s="1"/>
  <c r="Y345" i="107"/>
  <c r="AB345" i="107" s="1"/>
  <c r="S344" i="107"/>
  <c r="P345" i="107"/>
  <c r="B350" i="107"/>
  <c r="V343" i="107" l="1"/>
  <c r="T344" i="107"/>
  <c r="W343" i="107" s="1"/>
  <c r="D349" i="107"/>
  <c r="J349" i="107" s="1"/>
  <c r="K349" i="107" s="1"/>
  <c r="G348" i="107"/>
  <c r="J348" i="107"/>
  <c r="K348" i="107" s="1"/>
  <c r="E350" i="107"/>
  <c r="F350" i="107" s="1"/>
  <c r="Z347" i="107"/>
  <c r="AC347" i="107" s="1"/>
  <c r="Y346" i="107"/>
  <c r="AB346" i="107" s="1"/>
  <c r="S345" i="107"/>
  <c r="Z346" i="107"/>
  <c r="AC346" i="107" s="1"/>
  <c r="P346" i="107"/>
  <c r="B351" i="107"/>
  <c r="P347" i="107" l="1"/>
  <c r="H348" i="107"/>
  <c r="V344" i="107"/>
  <c r="T345" i="107"/>
  <c r="W344" i="107" s="1"/>
  <c r="G349" i="107"/>
  <c r="Q347" i="107"/>
  <c r="M348" i="107"/>
  <c r="N348" i="107" s="1"/>
  <c r="Z348" i="107" s="1"/>
  <c r="E351" i="107"/>
  <c r="F351" i="107" s="1"/>
  <c r="D350" i="107"/>
  <c r="S346" i="107"/>
  <c r="Y347" i="107"/>
  <c r="AB347" i="107" s="1"/>
  <c r="B352" i="107"/>
  <c r="H349" i="107" l="1"/>
  <c r="Q348" i="107" s="1"/>
  <c r="V345" i="107"/>
  <c r="T346" i="107"/>
  <c r="W345" i="107" s="1"/>
  <c r="Y348" i="107"/>
  <c r="AB348" i="107" s="1"/>
  <c r="M349" i="107"/>
  <c r="N349" i="107" s="1"/>
  <c r="Z349" i="107" s="1"/>
  <c r="P348" i="107"/>
  <c r="AC348" i="107"/>
  <c r="D351" i="107"/>
  <c r="J351" i="107" s="1"/>
  <c r="K351" i="107" s="1"/>
  <c r="E352" i="107"/>
  <c r="F352" i="107" s="1"/>
  <c r="G350" i="107"/>
  <c r="H350" i="107" s="1"/>
  <c r="J350" i="107"/>
  <c r="K350" i="107" s="1"/>
  <c r="S347" i="107"/>
  <c r="B353" i="107"/>
  <c r="AC349" i="107" l="1"/>
  <c r="V346" i="107"/>
  <c r="T347" i="107"/>
  <c r="W346" i="107" s="1"/>
  <c r="G351" i="107"/>
  <c r="Y349" i="107"/>
  <c r="AB349" i="107" s="1"/>
  <c r="E353" i="107"/>
  <c r="F353" i="107" s="1"/>
  <c r="Q349" i="107"/>
  <c r="M350" i="107"/>
  <c r="N350" i="107" s="1"/>
  <c r="Z350" i="107" s="1"/>
  <c r="D352" i="107"/>
  <c r="S348" i="107"/>
  <c r="P349" i="107"/>
  <c r="B354" i="107"/>
  <c r="H351" i="107" l="1"/>
  <c r="Q350" i="107" s="1"/>
  <c r="V347" i="107"/>
  <c r="T348" i="107"/>
  <c r="W347" i="107" s="1"/>
  <c r="M351" i="107"/>
  <c r="N351" i="107" s="1"/>
  <c r="Z351" i="107" s="1"/>
  <c r="Y350" i="107"/>
  <c r="AB350" i="107" s="1"/>
  <c r="S349" i="107"/>
  <c r="E354" i="107"/>
  <c r="F354" i="107" s="1"/>
  <c r="AC350" i="107"/>
  <c r="J352" i="107"/>
  <c r="K352" i="107" s="1"/>
  <c r="G352" i="107"/>
  <c r="H352" i="107" s="1"/>
  <c r="D353" i="107"/>
  <c r="P350" i="107"/>
  <c r="B355" i="107"/>
  <c r="AC351" i="107" l="1"/>
  <c r="V348" i="107"/>
  <c r="T349" i="107"/>
  <c r="W348" i="107" s="1"/>
  <c r="D354" i="107"/>
  <c r="J354" i="107" s="1"/>
  <c r="K354" i="107" s="1"/>
  <c r="E355" i="107"/>
  <c r="F355" i="107" s="1"/>
  <c r="Q351" i="107"/>
  <c r="M352" i="107"/>
  <c r="N352" i="107" s="1"/>
  <c r="Z352" i="107" s="1"/>
  <c r="G353" i="107"/>
  <c r="H353" i="107" s="1"/>
  <c r="J353" i="107"/>
  <c r="K353" i="107" s="1"/>
  <c r="P351" i="107"/>
  <c r="S350" i="107"/>
  <c r="Y351" i="107"/>
  <c r="AB351" i="107" s="1"/>
  <c r="B356" i="107"/>
  <c r="V349" i="107" l="1"/>
  <c r="T350" i="107"/>
  <c r="W349" i="107" s="1"/>
  <c r="G354" i="107"/>
  <c r="AC352" i="107"/>
  <c r="D355" i="107"/>
  <c r="J355" i="107" s="1"/>
  <c r="K355" i="107" s="1"/>
  <c r="Q352" i="107"/>
  <c r="M353" i="107"/>
  <c r="N353" i="107" s="1"/>
  <c r="Z353" i="107" s="1"/>
  <c r="E356" i="107"/>
  <c r="F356" i="107" s="1"/>
  <c r="Y352" i="107"/>
  <c r="AB352" i="107" s="1"/>
  <c r="S351" i="107"/>
  <c r="P352" i="107"/>
  <c r="B357" i="107"/>
  <c r="Q353" i="107" l="1"/>
  <c r="H354" i="107"/>
  <c r="V350" i="107"/>
  <c r="T351" i="107"/>
  <c r="W350" i="107" s="1"/>
  <c r="M354" i="107"/>
  <c r="N354" i="107" s="1"/>
  <c r="Y353" i="107"/>
  <c r="AB353" i="107" s="1"/>
  <c r="G355" i="107"/>
  <c r="AC353" i="107"/>
  <c r="S352" i="107"/>
  <c r="E357" i="107"/>
  <c r="F357" i="107" s="1"/>
  <c r="D356" i="107"/>
  <c r="P353" i="107"/>
  <c r="Y354" i="107"/>
  <c r="AB354" i="107" s="1"/>
  <c r="B358" i="107"/>
  <c r="Q354" i="107" l="1"/>
  <c r="H355" i="107"/>
  <c r="V351" i="107"/>
  <c r="T352" i="107"/>
  <c r="W351" i="107" s="1"/>
  <c r="M355" i="107"/>
  <c r="N355" i="107" s="1"/>
  <c r="Z355" i="107" s="1"/>
  <c r="AC355" i="107" s="1"/>
  <c r="G356" i="107"/>
  <c r="H356" i="107" s="1"/>
  <c r="J356" i="107"/>
  <c r="K356" i="107" s="1"/>
  <c r="E358" i="107"/>
  <c r="F358" i="107" s="1"/>
  <c r="D357" i="107"/>
  <c r="S353" i="107"/>
  <c r="Z354" i="107"/>
  <c r="AC354" i="107" s="1"/>
  <c r="P354" i="107"/>
  <c r="B359" i="107"/>
  <c r="V352" i="107" l="1"/>
  <c r="T353" i="107"/>
  <c r="W352" i="107" s="1"/>
  <c r="D358" i="107"/>
  <c r="G358" i="107" s="1"/>
  <c r="H358" i="107" s="1"/>
  <c r="J357" i="107"/>
  <c r="K357" i="107" s="1"/>
  <c r="G357" i="107"/>
  <c r="H357" i="107" s="1"/>
  <c r="E359" i="107"/>
  <c r="F359" i="107" s="1"/>
  <c r="Q355" i="107"/>
  <c r="M356" i="107"/>
  <c r="N356" i="107" s="1"/>
  <c r="Z356" i="107" s="1"/>
  <c r="Y355" i="107"/>
  <c r="AB355" i="107" s="1"/>
  <c r="S354" i="107"/>
  <c r="P355" i="107"/>
  <c r="B360" i="107"/>
  <c r="V353" i="107" l="1"/>
  <c r="T354" i="107"/>
  <c r="W353" i="107" s="1"/>
  <c r="AC356" i="107"/>
  <c r="Y356" i="107"/>
  <c r="AB356" i="107" s="1"/>
  <c r="J358" i="107"/>
  <c r="K358" i="107" s="1"/>
  <c r="M358" i="107" s="1"/>
  <c r="N358" i="107" s="1"/>
  <c r="D359" i="107"/>
  <c r="G359" i="107" s="1"/>
  <c r="H359" i="107" s="1"/>
  <c r="E360" i="107"/>
  <c r="F360" i="107" s="1"/>
  <c r="Q356" i="107"/>
  <c r="M357" i="107"/>
  <c r="N357" i="107" s="1"/>
  <c r="Z357" i="107" s="1"/>
  <c r="P356" i="107"/>
  <c r="B361" i="107"/>
  <c r="J359" i="107" l="1"/>
  <c r="K359" i="107" s="1"/>
  <c r="M359" i="107" s="1"/>
  <c r="N359" i="107" s="1"/>
  <c r="AC357" i="107"/>
  <c r="E361" i="107"/>
  <c r="F361" i="107" s="1"/>
  <c r="Y357" i="107"/>
  <c r="AB357" i="107" s="1"/>
  <c r="D360" i="107"/>
  <c r="Z358" i="107"/>
  <c r="AC358" i="107" s="1"/>
  <c r="Y358" i="107"/>
  <c r="AB358" i="107" s="1"/>
  <c r="S355" i="107"/>
  <c r="S356" i="107"/>
  <c r="Q357" i="107"/>
  <c r="P357" i="107"/>
  <c r="B362" i="107"/>
  <c r="V355" i="107" l="1"/>
  <c r="T356" i="107"/>
  <c r="W355" i="107" s="1"/>
  <c r="V354" i="107"/>
  <c r="T355" i="107"/>
  <c r="W354" i="107" s="1"/>
  <c r="D361" i="107"/>
  <c r="J361" i="107" s="1"/>
  <c r="K361" i="107" s="1"/>
  <c r="E362" i="107"/>
  <c r="F362" i="107" s="1"/>
  <c r="J360" i="107"/>
  <c r="K360" i="107" s="1"/>
  <c r="G360" i="107"/>
  <c r="H360" i="107" s="1"/>
  <c r="Z359" i="107"/>
  <c r="AC359" i="107" s="1"/>
  <c r="Y359" i="107"/>
  <c r="AB359" i="107" s="1"/>
  <c r="S357" i="107"/>
  <c r="Q358" i="107"/>
  <c r="P358" i="107"/>
  <c r="B363" i="107"/>
  <c r="V356" i="107" l="1"/>
  <c r="T357" i="107"/>
  <c r="W356" i="107" s="1"/>
  <c r="G361" i="107"/>
  <c r="H361" i="107" s="1"/>
  <c r="Q359" i="107"/>
  <c r="M360" i="107"/>
  <c r="N360" i="107" s="1"/>
  <c r="Z360" i="107" s="1"/>
  <c r="E363" i="107"/>
  <c r="F363" i="107" s="1"/>
  <c r="D362" i="107"/>
  <c r="P359" i="107"/>
  <c r="B364" i="107"/>
  <c r="AC360" i="107" l="1"/>
  <c r="M361" i="107"/>
  <c r="N361" i="107" s="1"/>
  <c r="Z361" i="107" s="1"/>
  <c r="AC361" i="107" s="1"/>
  <c r="E364" i="107"/>
  <c r="F364" i="107" s="1"/>
  <c r="Y360" i="107"/>
  <c r="AB360" i="107" s="1"/>
  <c r="J362" i="107"/>
  <c r="K362" i="107" s="1"/>
  <c r="G362" i="107"/>
  <c r="H362" i="107" s="1"/>
  <c r="D363" i="107"/>
  <c r="S358" i="107"/>
  <c r="S359" i="107"/>
  <c r="Q360" i="107"/>
  <c r="P360" i="107"/>
  <c r="B365" i="107"/>
  <c r="V358" i="107" l="1"/>
  <c r="T359" i="107"/>
  <c r="W358" i="107" s="1"/>
  <c r="V357" i="107"/>
  <c r="T358" i="107"/>
  <c r="W357" i="107" s="1"/>
  <c r="Y361" i="107"/>
  <c r="AB361" i="107" s="1"/>
  <c r="E365" i="107"/>
  <c r="F365" i="107" s="1"/>
  <c r="J363" i="107"/>
  <c r="K363" i="107" s="1"/>
  <c r="G363" i="107"/>
  <c r="H363" i="107" s="1"/>
  <c r="Q361" i="107"/>
  <c r="M362" i="107"/>
  <c r="N362" i="107" s="1"/>
  <c r="Z362" i="107" s="1"/>
  <c r="D364" i="107"/>
  <c r="P361" i="107"/>
  <c r="B366" i="107"/>
  <c r="Y362" i="107" l="1"/>
  <c r="AB362" i="107" s="1"/>
  <c r="M363" i="107"/>
  <c r="N363" i="107" s="1"/>
  <c r="AC362" i="107"/>
  <c r="D365" i="107"/>
  <c r="E366" i="107"/>
  <c r="F366" i="107" s="1"/>
  <c r="G364" i="107"/>
  <c r="H364" i="107" s="1"/>
  <c r="J364" i="107"/>
  <c r="K364" i="107" s="1"/>
  <c r="Z363" i="107"/>
  <c r="AC363" i="107" s="1"/>
  <c r="S360" i="107"/>
  <c r="S361" i="107"/>
  <c r="Q362" i="107"/>
  <c r="P362" i="107"/>
  <c r="B367" i="107"/>
  <c r="V360" i="107" l="1"/>
  <c r="T361" i="107"/>
  <c r="W360" i="107" s="1"/>
  <c r="V359" i="107"/>
  <c r="T360" i="107"/>
  <c r="W359" i="107" s="1"/>
  <c r="Y363" i="107"/>
  <c r="AB363" i="107" s="1"/>
  <c r="D366" i="107"/>
  <c r="G366" i="107" s="1"/>
  <c r="H366" i="107" s="1"/>
  <c r="Q363" i="107"/>
  <c r="M364" i="107"/>
  <c r="N364" i="107" s="1"/>
  <c r="Z364" i="107" s="1"/>
  <c r="J365" i="107"/>
  <c r="K365" i="107" s="1"/>
  <c r="G365" i="107"/>
  <c r="H365" i="107" s="1"/>
  <c r="E367" i="107"/>
  <c r="F367" i="107" s="1"/>
  <c r="P363" i="107"/>
  <c r="B368" i="107"/>
  <c r="AC364" i="107" l="1"/>
  <c r="Y364" i="107"/>
  <c r="AB364" i="107" s="1"/>
  <c r="J366" i="107"/>
  <c r="K366" i="107" s="1"/>
  <c r="M366" i="107" s="1"/>
  <c r="N366" i="107" s="1"/>
  <c r="D367" i="107"/>
  <c r="G367" i="107" s="1"/>
  <c r="H367" i="107" s="1"/>
  <c r="E368" i="107"/>
  <c r="F368" i="107" s="1"/>
  <c r="Q364" i="107"/>
  <c r="M365" i="107"/>
  <c r="N365" i="107" s="1"/>
  <c r="Z365" i="107" s="1"/>
  <c r="S362" i="107"/>
  <c r="P364" i="107"/>
  <c r="B369" i="107"/>
  <c r="V361" i="107" l="1"/>
  <c r="T362" i="107"/>
  <c r="W361" i="107" s="1"/>
  <c r="Y365" i="107"/>
  <c r="AB365" i="107" s="1"/>
  <c r="J367" i="107"/>
  <c r="K367" i="107" s="1"/>
  <c r="M367" i="107" s="1"/>
  <c r="N367" i="107" s="1"/>
  <c r="AC365" i="107"/>
  <c r="E369" i="107"/>
  <c r="F369" i="107" s="1"/>
  <c r="D368" i="107"/>
  <c r="Z366" i="107"/>
  <c r="AC366" i="107" s="1"/>
  <c r="Y366" i="107"/>
  <c r="AB366" i="107" s="1"/>
  <c r="S363" i="107"/>
  <c r="Q365" i="107"/>
  <c r="P365" i="107"/>
  <c r="B370" i="107"/>
  <c r="V362" i="107" l="1"/>
  <c r="T363" i="107"/>
  <c r="W362" i="107" s="1"/>
  <c r="D369" i="107"/>
  <c r="G369" i="107" s="1"/>
  <c r="H369" i="107" s="1"/>
  <c r="G368" i="107"/>
  <c r="H368" i="107" s="1"/>
  <c r="J368" i="107"/>
  <c r="K368" i="107" s="1"/>
  <c r="E370" i="107"/>
  <c r="F370" i="107" s="1"/>
  <c r="Z367" i="107"/>
  <c r="AC367" i="107" s="1"/>
  <c r="Y367" i="107"/>
  <c r="AB367" i="107" s="1"/>
  <c r="S364" i="107"/>
  <c r="Q366" i="107"/>
  <c r="P366" i="107"/>
  <c r="B371" i="107"/>
  <c r="E371" i="107" s="1"/>
  <c r="V363" i="107" l="1"/>
  <c r="T364" i="107"/>
  <c r="W363" i="107" s="1"/>
  <c r="J369" i="107"/>
  <c r="K369" i="107" s="1"/>
  <c r="M369" i="107" s="1"/>
  <c r="N369" i="107" s="1"/>
  <c r="D370" i="107"/>
  <c r="G370" i="107" s="1"/>
  <c r="H370" i="107" s="1"/>
  <c r="D371" i="107"/>
  <c r="F371" i="107"/>
  <c r="Q367" i="107"/>
  <c r="M368" i="107"/>
  <c r="N368" i="107" s="1"/>
  <c r="Z368" i="107" s="1"/>
  <c r="S365" i="107"/>
  <c r="P367" i="107"/>
  <c r="B372" i="107"/>
  <c r="V364" i="107" l="1"/>
  <c r="T365" i="107"/>
  <c r="W364" i="107" s="1"/>
  <c r="J370" i="107"/>
  <c r="K370" i="107" s="1"/>
  <c r="M370" i="107" s="1"/>
  <c r="N370" i="107" s="1"/>
  <c r="Y368" i="107"/>
  <c r="AB368" i="107" s="1"/>
  <c r="AC368" i="107"/>
  <c r="J371" i="107"/>
  <c r="K371" i="107" s="1"/>
  <c r="G371" i="107"/>
  <c r="H371" i="107" s="1"/>
  <c r="E372" i="107"/>
  <c r="F372" i="107" s="1"/>
  <c r="Z369" i="107"/>
  <c r="AC369" i="107" s="1"/>
  <c r="Y369" i="107"/>
  <c r="AB369" i="107" s="1"/>
  <c r="S366" i="107"/>
  <c r="S367" i="107"/>
  <c r="Q368" i="107"/>
  <c r="P368" i="107"/>
  <c r="B373" i="107"/>
  <c r="E373" i="107" s="1"/>
  <c r="V366" i="107" l="1"/>
  <c r="T367" i="107"/>
  <c r="W366" i="107" s="1"/>
  <c r="V365" i="107"/>
  <c r="T366" i="107"/>
  <c r="W365" i="107" s="1"/>
  <c r="D372" i="107"/>
  <c r="J372" i="107" s="1"/>
  <c r="K372" i="107" s="1"/>
  <c r="M371" i="107"/>
  <c r="N371" i="107" s="1"/>
  <c r="D373" i="107"/>
  <c r="F373" i="107"/>
  <c r="Z370" i="107"/>
  <c r="AC370" i="107" s="1"/>
  <c r="Y370" i="107"/>
  <c r="AB370" i="107" s="1"/>
  <c r="S368" i="107"/>
  <c r="Q369" i="107"/>
  <c r="P369" i="107"/>
  <c r="B374" i="107"/>
  <c r="V367" i="107" l="1"/>
  <c r="T368" i="107"/>
  <c r="W367" i="107" s="1"/>
  <c r="G372" i="107"/>
  <c r="H372" i="107" s="1"/>
  <c r="E374" i="107"/>
  <c r="F374" i="107" s="1"/>
  <c r="J373" i="107"/>
  <c r="K373" i="107" s="1"/>
  <c r="G373" i="107"/>
  <c r="H373" i="107" s="1"/>
  <c r="Z371" i="107"/>
  <c r="AC371" i="107" s="1"/>
  <c r="Y371" i="107"/>
  <c r="AB371" i="107" s="1"/>
  <c r="S369" i="107"/>
  <c r="Q370" i="107"/>
  <c r="P370" i="107"/>
  <c r="B375" i="107"/>
  <c r="E375" i="107" s="1"/>
  <c r="V368" i="107" l="1"/>
  <c r="T369" i="107"/>
  <c r="W368" i="107" s="1"/>
  <c r="D374" i="107"/>
  <c r="J374" i="107" s="1"/>
  <c r="K374" i="107" s="1"/>
  <c r="M372" i="107"/>
  <c r="N372" i="107" s="1"/>
  <c r="Z372" i="107" s="1"/>
  <c r="AC372" i="107" s="1"/>
  <c r="D375" i="107"/>
  <c r="F375" i="107"/>
  <c r="M373" i="107"/>
  <c r="N373" i="107" s="1"/>
  <c r="Q371" i="107"/>
  <c r="P371" i="107"/>
  <c r="B376" i="107"/>
  <c r="G374" i="107" l="1"/>
  <c r="H374" i="107" s="1"/>
  <c r="Y372" i="107"/>
  <c r="AB372" i="107" s="1"/>
  <c r="E376" i="107"/>
  <c r="F376" i="107" s="1"/>
  <c r="J375" i="107"/>
  <c r="K375" i="107" s="1"/>
  <c r="G375" i="107"/>
  <c r="H375" i="107" s="1"/>
  <c r="Z373" i="107"/>
  <c r="AC373" i="107" s="1"/>
  <c r="Y373" i="107"/>
  <c r="AB373" i="107" s="1"/>
  <c r="S370" i="107"/>
  <c r="S371" i="107"/>
  <c r="Q372" i="107"/>
  <c r="P372" i="107"/>
  <c r="B377" i="107"/>
  <c r="E377" i="107" s="1"/>
  <c r="V370" i="107" l="1"/>
  <c r="T371" i="107"/>
  <c r="W370" i="107" s="1"/>
  <c r="V369" i="107"/>
  <c r="T370" i="107"/>
  <c r="W369" i="107" s="1"/>
  <c r="M374" i="107"/>
  <c r="N374" i="107" s="1"/>
  <c r="Z374" i="107" s="1"/>
  <c r="AC374" i="107" s="1"/>
  <c r="D376" i="107"/>
  <c r="J376" i="107" s="1"/>
  <c r="K376" i="107" s="1"/>
  <c r="D377" i="107"/>
  <c r="F377" i="107"/>
  <c r="M375" i="107"/>
  <c r="N375" i="107" s="1"/>
  <c r="S372" i="107"/>
  <c r="Q373" i="107"/>
  <c r="P373" i="107"/>
  <c r="B378" i="107"/>
  <c r="V371" i="107" l="1"/>
  <c r="T372" i="107"/>
  <c r="W371" i="107" s="1"/>
  <c r="G376" i="107"/>
  <c r="H376" i="107" s="1"/>
  <c r="Y374" i="107"/>
  <c r="AB374" i="107" s="1"/>
  <c r="J377" i="107"/>
  <c r="K377" i="107" s="1"/>
  <c r="G377" i="107"/>
  <c r="H377" i="107" s="1"/>
  <c r="E378" i="107"/>
  <c r="F378" i="107" s="1"/>
  <c r="Z375" i="107"/>
  <c r="AC375" i="107" s="1"/>
  <c r="Y375" i="107"/>
  <c r="AB375" i="107" s="1"/>
  <c r="Q374" i="107"/>
  <c r="P374" i="107"/>
  <c r="B379" i="107"/>
  <c r="E379" i="107" s="1"/>
  <c r="M376" i="107" l="1"/>
  <c r="N376" i="107" s="1"/>
  <c r="Z376" i="107" s="1"/>
  <c r="AC376" i="107" s="1"/>
  <c r="D378" i="107"/>
  <c r="J378" i="107" s="1"/>
  <c r="K378" i="107" s="1"/>
  <c r="M377" i="107"/>
  <c r="N377" i="107" s="1"/>
  <c r="D379" i="107"/>
  <c r="F379" i="107"/>
  <c r="S373" i="107"/>
  <c r="S374" i="107"/>
  <c r="Q375" i="107"/>
  <c r="P375" i="107"/>
  <c r="B380" i="107"/>
  <c r="V373" i="107" l="1"/>
  <c r="T374" i="107"/>
  <c r="W373" i="107" s="1"/>
  <c r="V372" i="107"/>
  <c r="T373" i="107"/>
  <c r="W372" i="107" s="1"/>
  <c r="Y376" i="107"/>
  <c r="AB376" i="107" s="1"/>
  <c r="G378" i="107"/>
  <c r="H378" i="107" s="1"/>
  <c r="J379" i="107"/>
  <c r="K379" i="107" s="1"/>
  <c r="G379" i="107"/>
  <c r="H379" i="107" s="1"/>
  <c r="E380" i="107"/>
  <c r="F380" i="107" s="1"/>
  <c r="Z377" i="107"/>
  <c r="AC377" i="107" s="1"/>
  <c r="Y377" i="107"/>
  <c r="AB377" i="107" s="1"/>
  <c r="Q376" i="107"/>
  <c r="B381" i="107"/>
  <c r="E381" i="107" s="1"/>
  <c r="M378" i="107" l="1"/>
  <c r="N378" i="107" s="1"/>
  <c r="Z378" i="107" s="1"/>
  <c r="AC378" i="107" s="1"/>
  <c r="D380" i="107"/>
  <c r="J380" i="107" s="1"/>
  <c r="K380" i="107" s="1"/>
  <c r="M379" i="107"/>
  <c r="N379" i="107" s="1"/>
  <c r="D381" i="107"/>
  <c r="F381" i="107"/>
  <c r="S375" i="107"/>
  <c r="P376" i="107"/>
  <c r="Q377" i="107"/>
  <c r="P377" i="107"/>
  <c r="B382" i="107"/>
  <c r="V374" i="107" l="1"/>
  <c r="T375" i="107"/>
  <c r="W374" i="107" s="1"/>
  <c r="Y378" i="107"/>
  <c r="AB378" i="107" s="1"/>
  <c r="G380" i="107"/>
  <c r="H380" i="107" s="1"/>
  <c r="E382" i="107"/>
  <c r="F382" i="107" s="1"/>
  <c r="J381" i="107"/>
  <c r="K381" i="107" s="1"/>
  <c r="G381" i="107"/>
  <c r="H381" i="107" s="1"/>
  <c r="Z379" i="107"/>
  <c r="AC379" i="107" s="1"/>
  <c r="Y379" i="107"/>
  <c r="AB379" i="107" s="1"/>
  <c r="S376" i="107"/>
  <c r="Q378" i="107"/>
  <c r="P378" i="107"/>
  <c r="B383" i="107"/>
  <c r="E383" i="107" s="1"/>
  <c r="M380" i="107" l="1"/>
  <c r="N380" i="107" s="1"/>
  <c r="Z380" i="107" s="1"/>
  <c r="AC380" i="107" s="1"/>
  <c r="V375" i="107"/>
  <c r="T376" i="107"/>
  <c r="W375" i="107" s="1"/>
  <c r="D382" i="107"/>
  <c r="G382" i="107" s="1"/>
  <c r="H382" i="107" s="1"/>
  <c r="D383" i="107"/>
  <c r="F383" i="107"/>
  <c r="M381" i="107"/>
  <c r="N381" i="107" s="1"/>
  <c r="S377" i="107"/>
  <c r="Q379" i="107"/>
  <c r="S378" i="107"/>
  <c r="P379" i="107"/>
  <c r="B384" i="107"/>
  <c r="Y380" i="107" l="1"/>
  <c r="AB380" i="107" s="1"/>
  <c r="V377" i="107"/>
  <c r="T378" i="107"/>
  <c r="W377" i="107" s="1"/>
  <c r="V376" i="107"/>
  <c r="T377" i="107"/>
  <c r="W376" i="107" s="1"/>
  <c r="J382" i="107"/>
  <c r="K382" i="107" s="1"/>
  <c r="M382" i="107" s="1"/>
  <c r="N382" i="107" s="1"/>
  <c r="J383" i="107"/>
  <c r="K383" i="107" s="1"/>
  <c r="G383" i="107"/>
  <c r="H383" i="107" s="1"/>
  <c r="E384" i="107"/>
  <c r="F384" i="107" s="1"/>
  <c r="Z381" i="107"/>
  <c r="AC381" i="107" s="1"/>
  <c r="Y381" i="107"/>
  <c r="AB381" i="107" s="1"/>
  <c r="S379" i="107"/>
  <c r="Q380" i="107"/>
  <c r="B385" i="107"/>
  <c r="E385" i="107" s="1"/>
  <c r="V378" i="107" l="1"/>
  <c r="T379" i="107"/>
  <c r="W378" i="107" s="1"/>
  <c r="D384" i="107"/>
  <c r="J384" i="107" s="1"/>
  <c r="K384" i="107" s="1"/>
  <c r="M383" i="107"/>
  <c r="N383" i="107" s="1"/>
  <c r="D385" i="107"/>
  <c r="F385" i="107"/>
  <c r="Z382" i="107"/>
  <c r="AC382" i="107" s="1"/>
  <c r="Y382" i="107"/>
  <c r="AB382" i="107" s="1"/>
  <c r="P380" i="107"/>
  <c r="Q381" i="107"/>
  <c r="S380" i="107"/>
  <c r="P381" i="107"/>
  <c r="B386" i="107"/>
  <c r="V379" i="107" l="1"/>
  <c r="T380" i="107"/>
  <c r="W379" i="107" s="1"/>
  <c r="G384" i="107"/>
  <c r="H384" i="107" s="1"/>
  <c r="J385" i="107"/>
  <c r="K385" i="107" s="1"/>
  <c r="G385" i="107"/>
  <c r="H385" i="107" s="1"/>
  <c r="E386" i="107"/>
  <c r="F386" i="107" s="1"/>
  <c r="Z383" i="107"/>
  <c r="AC383" i="107" s="1"/>
  <c r="Y383" i="107"/>
  <c r="AB383" i="107" s="1"/>
  <c r="S381" i="107"/>
  <c r="Q382" i="107"/>
  <c r="B387" i="107"/>
  <c r="E387" i="107" s="1"/>
  <c r="V380" i="107" l="1"/>
  <c r="T381" i="107"/>
  <c r="W380" i="107" s="1"/>
  <c r="M384" i="107"/>
  <c r="N384" i="107" s="1"/>
  <c r="Z384" i="107" s="1"/>
  <c r="AC384" i="107" s="1"/>
  <c r="D386" i="107"/>
  <c r="J386" i="107" s="1"/>
  <c r="K386" i="107" s="1"/>
  <c r="M385" i="107"/>
  <c r="N385" i="107" s="1"/>
  <c r="D387" i="107"/>
  <c r="F387" i="107"/>
  <c r="G386" i="107"/>
  <c r="H386" i="107" s="1"/>
  <c r="P382" i="107"/>
  <c r="Q383" i="107"/>
  <c r="P383" i="107"/>
  <c r="B388" i="107"/>
  <c r="Y384" i="107" l="1"/>
  <c r="AB384" i="107" s="1"/>
  <c r="M386" i="107"/>
  <c r="N386" i="107" s="1"/>
  <c r="J387" i="107"/>
  <c r="K387" i="107" s="1"/>
  <c r="G387" i="107"/>
  <c r="H387" i="107" s="1"/>
  <c r="E388" i="107"/>
  <c r="F388" i="107" s="1"/>
  <c r="Z385" i="107"/>
  <c r="AC385" i="107" s="1"/>
  <c r="Y385" i="107"/>
  <c r="AB385" i="107" s="1"/>
  <c r="S382" i="107"/>
  <c r="S383" i="107"/>
  <c r="Q384" i="107"/>
  <c r="P384" i="107"/>
  <c r="B389" i="107"/>
  <c r="E389" i="107" s="1"/>
  <c r="V381" i="107" l="1"/>
  <c r="T382" i="107"/>
  <c r="W381" i="107" s="1"/>
  <c r="V382" i="107"/>
  <c r="T383" i="107"/>
  <c r="W382" i="107" s="1"/>
  <c r="M387" i="107"/>
  <c r="N387" i="107" s="1"/>
  <c r="D388" i="107"/>
  <c r="G388" i="107" s="1"/>
  <c r="H388" i="107" s="1"/>
  <c r="D389" i="107"/>
  <c r="F389" i="107"/>
  <c r="Z386" i="107"/>
  <c r="AC386" i="107" s="1"/>
  <c r="Y386" i="107"/>
  <c r="AB386" i="107" s="1"/>
  <c r="Q385" i="107"/>
  <c r="P385" i="107"/>
  <c r="B390" i="107"/>
  <c r="J388" i="107" l="1"/>
  <c r="K388" i="107" s="1"/>
  <c r="M388" i="107" s="1"/>
  <c r="N388" i="107" s="1"/>
  <c r="J389" i="107"/>
  <c r="K389" i="107" s="1"/>
  <c r="G389" i="107"/>
  <c r="H389" i="107" s="1"/>
  <c r="E390" i="107"/>
  <c r="F390" i="107" s="1"/>
  <c r="Z387" i="107"/>
  <c r="AC387" i="107" s="1"/>
  <c r="Y387" i="107"/>
  <c r="AB387" i="107" s="1"/>
  <c r="S384" i="107"/>
  <c r="Q386" i="107"/>
  <c r="B391" i="107"/>
  <c r="E391" i="107" s="1"/>
  <c r="V383" i="107" l="1"/>
  <c r="T384" i="107"/>
  <c r="W383" i="107" s="1"/>
  <c r="D390" i="107"/>
  <c r="J390" i="107" s="1"/>
  <c r="K390" i="107" s="1"/>
  <c r="M389" i="107"/>
  <c r="N389" i="107" s="1"/>
  <c r="D391" i="107"/>
  <c r="F391" i="107"/>
  <c r="Z388" i="107"/>
  <c r="AC388" i="107" s="1"/>
  <c r="Y388" i="107"/>
  <c r="AB388" i="107" s="1"/>
  <c r="S385" i="107"/>
  <c r="P386" i="107"/>
  <c r="S386" i="107"/>
  <c r="Q387" i="107"/>
  <c r="P387" i="107"/>
  <c r="B392" i="107"/>
  <c r="V384" i="107" l="1"/>
  <c r="T385" i="107"/>
  <c r="W384" i="107" s="1"/>
  <c r="V385" i="107"/>
  <c r="T386" i="107"/>
  <c r="W385" i="107" s="1"/>
  <c r="G390" i="107"/>
  <c r="E392" i="107"/>
  <c r="F392" i="107" s="1"/>
  <c r="J391" i="107"/>
  <c r="K391" i="107" s="1"/>
  <c r="G391" i="107"/>
  <c r="H391" i="107" s="1"/>
  <c r="Z389" i="107"/>
  <c r="AC389" i="107" s="1"/>
  <c r="Y389" i="107"/>
  <c r="AB389" i="107" s="1"/>
  <c r="Q388" i="107"/>
  <c r="P388" i="107"/>
  <c r="B393" i="107"/>
  <c r="E393" i="107" s="1"/>
  <c r="M390" i="107" l="1"/>
  <c r="N390" i="107" s="1"/>
  <c r="Z390" i="107" s="1"/>
  <c r="H390" i="107"/>
  <c r="Q389" i="107"/>
  <c r="M391" i="107"/>
  <c r="N391" i="107" s="1"/>
  <c r="D392" i="107"/>
  <c r="G392" i="107" s="1"/>
  <c r="H392" i="107" s="1"/>
  <c r="D393" i="107"/>
  <c r="F393" i="107"/>
  <c r="S387" i="107"/>
  <c r="B394" i="107"/>
  <c r="Y390" i="107" l="1"/>
  <c r="AB390" i="107" s="1"/>
  <c r="V386" i="107"/>
  <c r="T387" i="107"/>
  <c r="W386" i="107" s="1"/>
  <c r="AC390" i="107"/>
  <c r="J392" i="107"/>
  <c r="K392" i="107" s="1"/>
  <c r="M392" i="107" s="1"/>
  <c r="N392" i="107" s="1"/>
  <c r="J393" i="107"/>
  <c r="K393" i="107" s="1"/>
  <c r="G393" i="107"/>
  <c r="H393" i="107" s="1"/>
  <c r="E394" i="107"/>
  <c r="F394" i="107" s="1"/>
  <c r="Z391" i="107"/>
  <c r="AC391" i="107" s="1"/>
  <c r="Y391" i="107"/>
  <c r="AB391" i="107" s="1"/>
  <c r="S388" i="107"/>
  <c r="P389" i="107"/>
  <c r="Q390" i="107"/>
  <c r="B395" i="107"/>
  <c r="E395" i="107" s="1"/>
  <c r="V387" i="107" l="1"/>
  <c r="T388" i="107"/>
  <c r="W387" i="107" s="1"/>
  <c r="M393" i="107"/>
  <c r="N393" i="107" s="1"/>
  <c r="D394" i="107"/>
  <c r="G394" i="107" s="1"/>
  <c r="H394" i="107" s="1"/>
  <c r="D395" i="107"/>
  <c r="F395" i="107"/>
  <c r="Z392" i="107"/>
  <c r="AC392" i="107" s="1"/>
  <c r="Y392" i="107"/>
  <c r="AB392" i="107" s="1"/>
  <c r="S389" i="107"/>
  <c r="P390" i="107"/>
  <c r="Q391" i="107"/>
  <c r="P391" i="107"/>
  <c r="B396" i="107"/>
  <c r="V388" i="107" l="1"/>
  <c r="T389" i="107"/>
  <c r="W388" i="107" s="1"/>
  <c r="J394" i="107"/>
  <c r="K394" i="107" s="1"/>
  <c r="M394" i="107" s="1"/>
  <c r="N394" i="107" s="1"/>
  <c r="E396" i="107"/>
  <c r="F396" i="107" s="1"/>
  <c r="J395" i="107"/>
  <c r="K395" i="107" s="1"/>
  <c r="G395" i="107"/>
  <c r="H395" i="107" s="1"/>
  <c r="Z393" i="107"/>
  <c r="AC393" i="107" s="1"/>
  <c r="Y393" i="107"/>
  <c r="AB393" i="107" s="1"/>
  <c r="S390" i="107"/>
  <c r="Q392" i="107"/>
  <c r="B397" i="107"/>
  <c r="E397" i="107" s="1"/>
  <c r="V389" i="107" l="1"/>
  <c r="T390" i="107"/>
  <c r="W389" i="107" s="1"/>
  <c r="M395" i="107"/>
  <c r="N395" i="107" s="1"/>
  <c r="D396" i="107"/>
  <c r="G396" i="107" s="1"/>
  <c r="H396" i="107" s="1"/>
  <c r="D397" i="107"/>
  <c r="F397" i="107"/>
  <c r="Z394" i="107"/>
  <c r="AC394" i="107" s="1"/>
  <c r="Y394" i="107"/>
  <c r="AB394" i="107" s="1"/>
  <c r="S391" i="107"/>
  <c r="P392" i="107"/>
  <c r="Q393" i="107"/>
  <c r="P393" i="107"/>
  <c r="B398" i="107"/>
  <c r="V390" i="107" l="1"/>
  <c r="T391" i="107"/>
  <c r="W390" i="107" s="1"/>
  <c r="J396" i="107"/>
  <c r="K396" i="107" s="1"/>
  <c r="M396" i="107" s="1"/>
  <c r="N396" i="107" s="1"/>
  <c r="J397" i="107"/>
  <c r="K397" i="107" s="1"/>
  <c r="G397" i="107"/>
  <c r="H397" i="107" s="1"/>
  <c r="E398" i="107"/>
  <c r="F398" i="107" s="1"/>
  <c r="Z395" i="107"/>
  <c r="AC395" i="107" s="1"/>
  <c r="Y395" i="107"/>
  <c r="AB395" i="107" s="1"/>
  <c r="S392" i="107"/>
  <c r="S393" i="107"/>
  <c r="Q394" i="107"/>
  <c r="P394" i="107"/>
  <c r="B399" i="107"/>
  <c r="E399" i="107" s="1"/>
  <c r="V392" i="107" l="1"/>
  <c r="T393" i="107"/>
  <c r="W392" i="107" s="1"/>
  <c r="V391" i="107"/>
  <c r="T392" i="107"/>
  <c r="W391" i="107" s="1"/>
  <c r="D398" i="107"/>
  <c r="J398" i="107" s="1"/>
  <c r="K398" i="107" s="1"/>
  <c r="M397" i="107"/>
  <c r="N397" i="107" s="1"/>
  <c r="D399" i="107"/>
  <c r="F399" i="107"/>
  <c r="Z396" i="107"/>
  <c r="AC396" i="107" s="1"/>
  <c r="Y396" i="107"/>
  <c r="AB396" i="107" s="1"/>
  <c r="S394" i="107"/>
  <c r="Q395" i="107"/>
  <c r="P395" i="107"/>
  <c r="B400" i="107"/>
  <c r="V393" i="107" l="1"/>
  <c r="T394" i="107"/>
  <c r="W393" i="107" s="1"/>
  <c r="G398" i="107"/>
  <c r="E400" i="107"/>
  <c r="F400" i="107" s="1"/>
  <c r="J399" i="107"/>
  <c r="K399" i="107" s="1"/>
  <c r="G399" i="107"/>
  <c r="H399" i="107" s="1"/>
  <c r="Z397" i="107"/>
  <c r="AC397" i="107" s="1"/>
  <c r="Y397" i="107"/>
  <c r="AB397" i="107" s="1"/>
  <c r="Q396" i="107"/>
  <c r="P396" i="107"/>
  <c r="B401" i="107"/>
  <c r="M398" i="107" l="1"/>
  <c r="N398" i="107" s="1"/>
  <c r="Z398" i="107" s="1"/>
  <c r="H398" i="107"/>
  <c r="Q397" i="107" s="1"/>
  <c r="E401" i="107"/>
  <c r="F401" i="107" s="1"/>
  <c r="M399" i="107"/>
  <c r="N399" i="107" s="1"/>
  <c r="D400" i="107"/>
  <c r="S395" i="107"/>
  <c r="B402" i="107"/>
  <c r="Y398" i="107" l="1"/>
  <c r="AB398" i="107" s="1"/>
  <c r="AC398" i="107"/>
  <c r="V394" i="107"/>
  <c r="T395" i="107"/>
  <c r="W394" i="107" s="1"/>
  <c r="G400" i="107"/>
  <c r="H400" i="107" s="1"/>
  <c r="J400" i="107"/>
  <c r="K400" i="107" s="1"/>
  <c r="D401" i="107"/>
  <c r="E402" i="107"/>
  <c r="F402" i="107" s="1"/>
  <c r="Z399" i="107"/>
  <c r="AC399" i="107" s="1"/>
  <c r="Y399" i="107"/>
  <c r="AB399" i="107" s="1"/>
  <c r="S396" i="107"/>
  <c r="P397" i="107"/>
  <c r="Q398" i="107"/>
  <c r="S397" i="107"/>
  <c r="P398" i="107"/>
  <c r="B403" i="107"/>
  <c r="V396" i="107" l="1"/>
  <c r="T397" i="107"/>
  <c r="W396" i="107" s="1"/>
  <c r="V395" i="107"/>
  <c r="T396" i="107"/>
  <c r="W395" i="107" s="1"/>
  <c r="E403" i="107"/>
  <c r="F403" i="107" s="1"/>
  <c r="D402" i="107"/>
  <c r="M400" i="107"/>
  <c r="N400" i="107" s="1"/>
  <c r="Z400" i="107" s="1"/>
  <c r="AC400" i="107" s="1"/>
  <c r="G401" i="107"/>
  <c r="H401" i="107" s="1"/>
  <c r="J401" i="107"/>
  <c r="K401" i="107" s="1"/>
  <c r="S398" i="107"/>
  <c r="Q399" i="107"/>
  <c r="P399" i="107"/>
  <c r="B404" i="107"/>
  <c r="V397" i="107" l="1"/>
  <c r="T398" i="107"/>
  <c r="W397" i="107" s="1"/>
  <c r="Y400" i="107"/>
  <c r="AB400" i="107" s="1"/>
  <c r="E404" i="107"/>
  <c r="F404" i="107" s="1"/>
  <c r="Q400" i="107"/>
  <c r="M401" i="107"/>
  <c r="N401" i="107" s="1"/>
  <c r="J402" i="107"/>
  <c r="K402" i="107" s="1"/>
  <c r="G402" i="107"/>
  <c r="H402" i="107" s="1"/>
  <c r="D403" i="107"/>
  <c r="Z401" i="107"/>
  <c r="P400" i="107"/>
  <c r="B405" i="107"/>
  <c r="AC401" i="107" l="1"/>
  <c r="D404" i="107"/>
  <c r="J404" i="107" s="1"/>
  <c r="K404" i="107" s="1"/>
  <c r="E405" i="107"/>
  <c r="F405" i="107" s="1"/>
  <c r="Y401" i="107"/>
  <c r="AB401" i="107" s="1"/>
  <c r="G403" i="107"/>
  <c r="H403" i="107" s="1"/>
  <c r="J403" i="107"/>
  <c r="K403" i="107" s="1"/>
  <c r="M402" i="107"/>
  <c r="N402" i="107" s="1"/>
  <c r="Z402" i="107" s="1"/>
  <c r="AC402" i="107" s="1"/>
  <c r="S399" i="107"/>
  <c r="Q401" i="107"/>
  <c r="P401" i="107"/>
  <c r="B406" i="107"/>
  <c r="V398" i="107" l="1"/>
  <c r="T399" i="107"/>
  <c r="W398" i="107" s="1"/>
  <c r="G404" i="107"/>
  <c r="H404" i="107" s="1"/>
  <c r="Y402" i="107"/>
  <c r="AB402" i="107" s="1"/>
  <c r="Q402" i="107"/>
  <c r="M403" i="107"/>
  <c r="N403" i="107" s="1"/>
  <c r="Z403" i="107" s="1"/>
  <c r="E406" i="107"/>
  <c r="F406" i="107" s="1"/>
  <c r="D405" i="107"/>
  <c r="S400" i="107"/>
  <c r="P402" i="107"/>
  <c r="B407" i="107"/>
  <c r="V399" i="107" l="1"/>
  <c r="T400" i="107"/>
  <c r="W399" i="107" s="1"/>
  <c r="D406" i="107"/>
  <c r="J406" i="107" s="1"/>
  <c r="K406" i="107" s="1"/>
  <c r="Y403" i="107"/>
  <c r="AB403" i="107" s="1"/>
  <c r="M404" i="107"/>
  <c r="N404" i="107" s="1"/>
  <c r="Z404" i="107" s="1"/>
  <c r="AC404" i="107" s="1"/>
  <c r="J405" i="107"/>
  <c r="K405" i="107" s="1"/>
  <c r="G405" i="107"/>
  <c r="H405" i="107" s="1"/>
  <c r="E407" i="107"/>
  <c r="F407" i="107" s="1"/>
  <c r="AC403" i="107"/>
  <c r="S401" i="107"/>
  <c r="Q403" i="107"/>
  <c r="P403" i="107"/>
  <c r="B408" i="107"/>
  <c r="V400" i="107" l="1"/>
  <c r="T401" i="107"/>
  <c r="W400" i="107" s="1"/>
  <c r="G406" i="107"/>
  <c r="H406" i="107" s="1"/>
  <c r="Y404" i="107"/>
  <c r="AB404" i="107" s="1"/>
  <c r="E408" i="107"/>
  <c r="F408" i="107" s="1"/>
  <c r="D407" i="107"/>
  <c r="Q404" i="107"/>
  <c r="M405" i="107"/>
  <c r="N405" i="107" s="1"/>
  <c r="Z405" i="107" s="1"/>
  <c r="S402" i="107"/>
  <c r="P404" i="107"/>
  <c r="B409" i="107"/>
  <c r="V401" i="107" l="1"/>
  <c r="T402" i="107"/>
  <c r="W401" i="107" s="1"/>
  <c r="M406" i="107"/>
  <c r="N406" i="107" s="1"/>
  <c r="Z406" i="107" s="1"/>
  <c r="AC406" i="107" s="1"/>
  <c r="Y405" i="107"/>
  <c r="AB405" i="107" s="1"/>
  <c r="AC405" i="107"/>
  <c r="D408" i="107"/>
  <c r="J408" i="107" s="1"/>
  <c r="K408" i="107" s="1"/>
  <c r="E409" i="107"/>
  <c r="F409" i="107" s="1"/>
  <c r="G407" i="107"/>
  <c r="H407" i="107" s="1"/>
  <c r="J407" i="107"/>
  <c r="K407" i="107" s="1"/>
  <c r="S403" i="107"/>
  <c r="S404" i="107"/>
  <c r="Q405" i="107"/>
  <c r="P405" i="107"/>
  <c r="B410" i="107"/>
  <c r="V403" i="107" l="1"/>
  <c r="T404" i="107"/>
  <c r="W403" i="107" s="1"/>
  <c r="V402" i="107"/>
  <c r="T403" i="107"/>
  <c r="W402" i="107" s="1"/>
  <c r="Y406" i="107"/>
  <c r="AB406" i="107" s="1"/>
  <c r="G408" i="107"/>
  <c r="H408" i="107" s="1"/>
  <c r="E410" i="107"/>
  <c r="F410" i="107" s="1"/>
  <c r="Q406" i="107"/>
  <c r="M407" i="107"/>
  <c r="N407" i="107" s="1"/>
  <c r="Z407" i="107" s="1"/>
  <c r="D409" i="107"/>
  <c r="B411" i="107"/>
  <c r="M408" i="107" l="1"/>
  <c r="N408" i="107" s="1"/>
  <c r="Z408" i="107" s="1"/>
  <c r="AC408" i="107" s="1"/>
  <c r="AC407" i="107"/>
  <c r="E411" i="107"/>
  <c r="F411" i="107" s="1"/>
  <c r="Y407" i="107"/>
  <c r="AB407" i="107" s="1"/>
  <c r="G409" i="107"/>
  <c r="H409" i="107" s="1"/>
  <c r="J409" i="107"/>
  <c r="K409" i="107" s="1"/>
  <c r="D410" i="107"/>
  <c r="S405" i="107"/>
  <c r="P406" i="107"/>
  <c r="Q407" i="107"/>
  <c r="B412" i="107"/>
  <c r="V404" i="107" l="1"/>
  <c r="T405" i="107"/>
  <c r="W404" i="107" s="1"/>
  <c r="Y408" i="107"/>
  <c r="AB408" i="107" s="1"/>
  <c r="J410" i="107"/>
  <c r="K410" i="107" s="1"/>
  <c r="G410" i="107"/>
  <c r="H410" i="107" s="1"/>
  <c r="E412" i="107"/>
  <c r="F412" i="107" s="1"/>
  <c r="D411" i="107"/>
  <c r="Q408" i="107"/>
  <c r="M409" i="107"/>
  <c r="N409" i="107" s="1"/>
  <c r="Z409" i="107" s="1"/>
  <c r="S406" i="107"/>
  <c r="P407" i="107"/>
  <c r="P408" i="107"/>
  <c r="B413" i="107"/>
  <c r="V405" i="107" l="1"/>
  <c r="T406" i="107"/>
  <c r="W405" i="107" s="1"/>
  <c r="Y409" i="107"/>
  <c r="AB409" i="107" s="1"/>
  <c r="AC409" i="107"/>
  <c r="D412" i="107"/>
  <c r="J412" i="107" s="1"/>
  <c r="K412" i="107" s="1"/>
  <c r="M410" i="107"/>
  <c r="N410" i="107" s="1"/>
  <c r="Z410" i="107" s="1"/>
  <c r="AC410" i="107" s="1"/>
  <c r="E413" i="107"/>
  <c r="F413" i="107" s="1"/>
  <c r="G411" i="107"/>
  <c r="H411" i="107" s="1"/>
  <c r="J411" i="107"/>
  <c r="K411" i="107" s="1"/>
  <c r="S407" i="107"/>
  <c r="S408" i="107"/>
  <c r="Q409" i="107"/>
  <c r="P409" i="107"/>
  <c r="B414" i="107"/>
  <c r="V407" i="107" l="1"/>
  <c r="T408" i="107"/>
  <c r="W407" i="107" s="1"/>
  <c r="V406" i="107"/>
  <c r="T407" i="107"/>
  <c r="W406" i="107" s="1"/>
  <c r="G412" i="107"/>
  <c r="H412" i="107" s="1"/>
  <c r="Y410" i="107"/>
  <c r="AB410" i="107" s="1"/>
  <c r="E414" i="107"/>
  <c r="F414" i="107" s="1"/>
  <c r="Q410" i="107"/>
  <c r="M411" i="107"/>
  <c r="N411" i="107" s="1"/>
  <c r="Z411" i="107" s="1"/>
  <c r="D413" i="107"/>
  <c r="P410" i="107"/>
  <c r="B415" i="107"/>
  <c r="M412" i="107" l="1"/>
  <c r="N412" i="107" s="1"/>
  <c r="Z412" i="107" s="1"/>
  <c r="AC412" i="107" s="1"/>
  <c r="AC411" i="107"/>
  <c r="E415" i="107"/>
  <c r="F415" i="107" s="1"/>
  <c r="Y411" i="107"/>
  <c r="AB411" i="107" s="1"/>
  <c r="J413" i="107"/>
  <c r="K413" i="107" s="1"/>
  <c r="G413" i="107"/>
  <c r="H413" i="107" s="1"/>
  <c r="D414" i="107"/>
  <c r="S409" i="107"/>
  <c r="Q411" i="107"/>
  <c r="P411" i="107"/>
  <c r="B416" i="107"/>
  <c r="V408" i="107" l="1"/>
  <c r="T409" i="107"/>
  <c r="W408" i="107" s="1"/>
  <c r="Y412" i="107"/>
  <c r="AB412" i="107" s="1"/>
  <c r="J414" i="107"/>
  <c r="K414" i="107" s="1"/>
  <c r="G414" i="107"/>
  <c r="H414" i="107" s="1"/>
  <c r="E416" i="107"/>
  <c r="F416" i="107" s="1"/>
  <c r="Q412" i="107"/>
  <c r="M413" i="107"/>
  <c r="N413" i="107" s="1"/>
  <c r="Z413" i="107" s="1"/>
  <c r="D415" i="107"/>
  <c r="S410" i="107"/>
  <c r="S411" i="107"/>
  <c r="P412" i="107"/>
  <c r="B417" i="107"/>
  <c r="V410" i="107" l="1"/>
  <c r="T411" i="107"/>
  <c r="W410" i="107" s="1"/>
  <c r="V409" i="107"/>
  <c r="T410" i="107"/>
  <c r="W409" i="107" s="1"/>
  <c r="D416" i="107"/>
  <c r="J416" i="107" s="1"/>
  <c r="K416" i="107" s="1"/>
  <c r="M414" i="107"/>
  <c r="N414" i="107" s="1"/>
  <c r="Z414" i="107" s="1"/>
  <c r="AC414" i="107" s="1"/>
  <c r="AC413" i="107"/>
  <c r="E417" i="107"/>
  <c r="F417" i="107" s="1"/>
  <c r="Y413" i="107"/>
  <c r="AB413" i="107" s="1"/>
  <c r="G415" i="107"/>
  <c r="H415" i="107" s="1"/>
  <c r="J415" i="107"/>
  <c r="K415" i="107" s="1"/>
  <c r="Q413" i="107"/>
  <c r="B418" i="107"/>
  <c r="G416" i="107" l="1"/>
  <c r="H416" i="107" s="1"/>
  <c r="Y414" i="107"/>
  <c r="AB414" i="107" s="1"/>
  <c r="Q414" i="107"/>
  <c r="M415" i="107"/>
  <c r="N415" i="107" s="1"/>
  <c r="Z415" i="107" s="1"/>
  <c r="D417" i="107"/>
  <c r="E418" i="107"/>
  <c r="F418" i="107" s="1"/>
  <c r="S412" i="107"/>
  <c r="P413" i="107"/>
  <c r="B419" i="107"/>
  <c r="V411" i="107" l="1"/>
  <c r="T412" i="107"/>
  <c r="W411" i="107" s="1"/>
  <c r="M416" i="107"/>
  <c r="N416" i="107" s="1"/>
  <c r="Z416" i="107" s="1"/>
  <c r="AC416" i="107" s="1"/>
  <c r="AC415" i="107"/>
  <c r="D418" i="107"/>
  <c r="J418" i="107" s="1"/>
  <c r="K418" i="107" s="1"/>
  <c r="E419" i="107"/>
  <c r="F419" i="107" s="1"/>
  <c r="Y415" i="107"/>
  <c r="AB415" i="107" s="1"/>
  <c r="G417" i="107"/>
  <c r="H417" i="107" s="1"/>
  <c r="J417" i="107"/>
  <c r="K417" i="107" s="1"/>
  <c r="S413" i="107"/>
  <c r="P414" i="107"/>
  <c r="Q415" i="107"/>
  <c r="P415" i="107"/>
  <c r="B420" i="107"/>
  <c r="V412" i="107" l="1"/>
  <c r="T413" i="107"/>
  <c r="W412" i="107" s="1"/>
  <c r="Y416" i="107"/>
  <c r="AB416" i="107" s="1"/>
  <c r="G418" i="107"/>
  <c r="H418" i="107" s="1"/>
  <c r="Q416" i="107"/>
  <c r="M417" i="107"/>
  <c r="N417" i="107" s="1"/>
  <c r="Z417" i="107" s="1"/>
  <c r="E420" i="107"/>
  <c r="F420" i="107" s="1"/>
  <c r="D419" i="107"/>
  <c r="S414" i="107"/>
  <c r="S415" i="107"/>
  <c r="P416" i="107"/>
  <c r="B421" i="107"/>
  <c r="V413" i="107" l="1"/>
  <c r="T414" i="107"/>
  <c r="W413" i="107" s="1"/>
  <c r="V414" i="107"/>
  <c r="T415" i="107"/>
  <c r="W414" i="107" s="1"/>
  <c r="Y417" i="107"/>
  <c r="AB417" i="107" s="1"/>
  <c r="M418" i="107"/>
  <c r="N418" i="107" s="1"/>
  <c r="Z418" i="107" s="1"/>
  <c r="AC418" i="107" s="1"/>
  <c r="AC417" i="107"/>
  <c r="E421" i="107"/>
  <c r="F421" i="107" s="1"/>
  <c r="D420" i="107"/>
  <c r="G419" i="107"/>
  <c r="H419" i="107" s="1"/>
  <c r="J419" i="107"/>
  <c r="K419" i="107" s="1"/>
  <c r="S416" i="107"/>
  <c r="Q417" i="107"/>
  <c r="P417" i="107"/>
  <c r="B422" i="107"/>
  <c r="V415" i="107" l="1"/>
  <c r="T416" i="107"/>
  <c r="W415" i="107" s="1"/>
  <c r="D421" i="107"/>
  <c r="G421" i="107" s="1"/>
  <c r="H421" i="107" s="1"/>
  <c r="Y418" i="107"/>
  <c r="AB418" i="107" s="1"/>
  <c r="E422" i="107"/>
  <c r="F422" i="107" s="1"/>
  <c r="Q418" i="107"/>
  <c r="M419" i="107"/>
  <c r="N419" i="107" s="1"/>
  <c r="Z419" i="107" s="1"/>
  <c r="J420" i="107"/>
  <c r="K420" i="107" s="1"/>
  <c r="G420" i="107"/>
  <c r="H420" i="107" s="1"/>
  <c r="S417" i="107"/>
  <c r="P418" i="107"/>
  <c r="B423" i="107"/>
  <c r="V416" i="107" l="1"/>
  <c r="T417" i="107"/>
  <c r="W416" i="107" s="1"/>
  <c r="J421" i="107"/>
  <c r="K421" i="107" s="1"/>
  <c r="M421" i="107" s="1"/>
  <c r="N421" i="107" s="1"/>
  <c r="D422" i="107"/>
  <c r="G422" i="107" s="1"/>
  <c r="H422" i="107" s="1"/>
  <c r="Y419" i="107"/>
  <c r="AB419" i="107" s="1"/>
  <c r="AC419" i="107"/>
  <c r="Q419" i="107"/>
  <c r="M420" i="107"/>
  <c r="N420" i="107" s="1"/>
  <c r="Z420" i="107" s="1"/>
  <c r="E423" i="107"/>
  <c r="F423" i="107" s="1"/>
  <c r="P419" i="107"/>
  <c r="B424" i="107"/>
  <c r="J422" i="107" l="1"/>
  <c r="K422" i="107" s="1"/>
  <c r="M422" i="107" s="1"/>
  <c r="N422" i="107" s="1"/>
  <c r="Y420" i="107"/>
  <c r="AB420" i="107" s="1"/>
  <c r="E424" i="107"/>
  <c r="F424" i="107" s="1"/>
  <c r="AC420" i="107"/>
  <c r="D423" i="107"/>
  <c r="Z421" i="107"/>
  <c r="AC421" i="107" s="1"/>
  <c r="Y421" i="107"/>
  <c r="AB421" i="107" s="1"/>
  <c r="S418" i="107"/>
  <c r="S419" i="107"/>
  <c r="Q420" i="107"/>
  <c r="P420" i="107"/>
  <c r="B425" i="107"/>
  <c r="V418" i="107" l="1"/>
  <c r="T419" i="107"/>
  <c r="W418" i="107" s="1"/>
  <c r="V417" i="107"/>
  <c r="T418" i="107"/>
  <c r="W417" i="107" s="1"/>
  <c r="D424" i="107"/>
  <c r="J424" i="107" s="1"/>
  <c r="K424" i="107" s="1"/>
  <c r="E425" i="107"/>
  <c r="F425" i="107" s="1"/>
  <c r="J423" i="107"/>
  <c r="K423" i="107" s="1"/>
  <c r="G423" i="107"/>
  <c r="H423" i="107" s="1"/>
  <c r="Z422" i="107"/>
  <c r="AC422" i="107" s="1"/>
  <c r="Y422" i="107"/>
  <c r="AB422" i="107" s="1"/>
  <c r="Q421" i="107"/>
  <c r="S420" i="107"/>
  <c r="P421" i="107"/>
  <c r="B426" i="107"/>
  <c r="V419" i="107" l="1"/>
  <c r="T420" i="107"/>
  <c r="W419" i="107" s="1"/>
  <c r="G424" i="107"/>
  <c r="H424" i="107" s="1"/>
  <c r="Q422" i="107"/>
  <c r="M423" i="107"/>
  <c r="N423" i="107" s="1"/>
  <c r="Z423" i="107" s="1"/>
  <c r="E426" i="107"/>
  <c r="F426" i="107" s="1"/>
  <c r="D425" i="107"/>
  <c r="P422" i="107"/>
  <c r="B427" i="107"/>
  <c r="M424" i="107" l="1"/>
  <c r="N424" i="107" s="1"/>
  <c r="Z424" i="107" s="1"/>
  <c r="AC424" i="107" s="1"/>
  <c r="AC423" i="107"/>
  <c r="E427" i="107"/>
  <c r="F427" i="107" s="1"/>
  <c r="Y423" i="107"/>
  <c r="AB423" i="107" s="1"/>
  <c r="G425" i="107"/>
  <c r="H425" i="107" s="1"/>
  <c r="J425" i="107"/>
  <c r="K425" i="107" s="1"/>
  <c r="D426" i="107"/>
  <c r="S421" i="107"/>
  <c r="Q423" i="107"/>
  <c r="B428" i="107"/>
  <c r="V420" i="107" l="1"/>
  <c r="T421" i="107"/>
  <c r="W420" i="107" s="1"/>
  <c r="Y424" i="107"/>
  <c r="AB424" i="107" s="1"/>
  <c r="E428" i="107"/>
  <c r="F428" i="107" s="1"/>
  <c r="J426" i="107"/>
  <c r="K426" i="107" s="1"/>
  <c r="G426" i="107"/>
  <c r="H426" i="107" s="1"/>
  <c r="D427" i="107"/>
  <c r="Q424" i="107"/>
  <c r="M425" i="107"/>
  <c r="N425" i="107" s="1"/>
  <c r="Z425" i="107" s="1"/>
  <c r="S422" i="107"/>
  <c r="P423" i="107"/>
  <c r="P424" i="107"/>
  <c r="B429" i="107"/>
  <c r="V421" i="107" l="1"/>
  <c r="T422" i="107"/>
  <c r="W421" i="107" s="1"/>
  <c r="Y425" i="107"/>
  <c r="AB425" i="107" s="1"/>
  <c r="AC425" i="107"/>
  <c r="M426" i="107"/>
  <c r="N426" i="107" s="1"/>
  <c r="Z426" i="107" s="1"/>
  <c r="AC426" i="107" s="1"/>
  <c r="G427" i="107"/>
  <c r="H427" i="107" s="1"/>
  <c r="J427" i="107"/>
  <c r="K427" i="107" s="1"/>
  <c r="E429" i="107"/>
  <c r="F429" i="107" s="1"/>
  <c r="D428" i="107"/>
  <c r="S423" i="107"/>
  <c r="Q425" i="107"/>
  <c r="B430" i="107"/>
  <c r="V422" i="107" l="1"/>
  <c r="T423" i="107"/>
  <c r="W422" i="107" s="1"/>
  <c r="Y426" i="107"/>
  <c r="AB426" i="107" s="1"/>
  <c r="D429" i="107"/>
  <c r="J429" i="107" s="1"/>
  <c r="K429" i="107" s="1"/>
  <c r="J428" i="107"/>
  <c r="K428" i="107" s="1"/>
  <c r="G428" i="107"/>
  <c r="H428" i="107" s="1"/>
  <c r="E430" i="107"/>
  <c r="F430" i="107" s="1"/>
  <c r="Q426" i="107"/>
  <c r="M427" i="107"/>
  <c r="N427" i="107" s="1"/>
  <c r="Z427" i="107" s="1"/>
  <c r="G429" i="107"/>
  <c r="H429" i="107" s="1"/>
  <c r="S424" i="107"/>
  <c r="P425" i="107"/>
  <c r="P426" i="107"/>
  <c r="B431" i="107"/>
  <c r="V423" i="107" l="1"/>
  <c r="T424" i="107"/>
  <c r="W423" i="107" s="1"/>
  <c r="Y427" i="107"/>
  <c r="AB427" i="107" s="1"/>
  <c r="AC427" i="107"/>
  <c r="D430" i="107"/>
  <c r="J430" i="107" s="1"/>
  <c r="K430" i="107" s="1"/>
  <c r="E431" i="107"/>
  <c r="F431" i="107" s="1"/>
  <c r="M429" i="107"/>
  <c r="N429" i="107" s="1"/>
  <c r="Q427" i="107"/>
  <c r="M428" i="107"/>
  <c r="N428" i="107" s="1"/>
  <c r="Z428" i="107" s="1"/>
  <c r="S425" i="107"/>
  <c r="P427" i="107"/>
  <c r="B432" i="107"/>
  <c r="V424" i="107" l="1"/>
  <c r="T425" i="107"/>
  <c r="W424" i="107" s="1"/>
  <c r="Y428" i="107"/>
  <c r="AB428" i="107" s="1"/>
  <c r="G430" i="107"/>
  <c r="H430" i="107" s="1"/>
  <c r="AC428" i="107"/>
  <c r="E432" i="107"/>
  <c r="F432" i="107" s="1"/>
  <c r="D431" i="107"/>
  <c r="Z429" i="107"/>
  <c r="AC429" i="107" s="1"/>
  <c r="Y429" i="107"/>
  <c r="AB429" i="107" s="1"/>
  <c r="S426" i="107"/>
  <c r="Q428" i="107"/>
  <c r="P428" i="107"/>
  <c r="B433" i="107"/>
  <c r="V425" i="107" l="1"/>
  <c r="T426" i="107"/>
  <c r="W425" i="107" s="1"/>
  <c r="M430" i="107"/>
  <c r="N430" i="107" s="1"/>
  <c r="Z430" i="107" s="1"/>
  <c r="AC430" i="107" s="1"/>
  <c r="D432" i="107"/>
  <c r="J432" i="107" s="1"/>
  <c r="K432" i="107" s="1"/>
  <c r="J431" i="107"/>
  <c r="K431" i="107" s="1"/>
  <c r="G431" i="107"/>
  <c r="H431" i="107" s="1"/>
  <c r="E433" i="107"/>
  <c r="F433" i="107" s="1"/>
  <c r="S427" i="107"/>
  <c r="Q429" i="107"/>
  <c r="P429" i="107"/>
  <c r="B434" i="107"/>
  <c r="V426" i="107" l="1"/>
  <c r="T427" i="107"/>
  <c r="W426" i="107" s="1"/>
  <c r="Y430" i="107"/>
  <c r="AB430" i="107" s="1"/>
  <c r="G432" i="107"/>
  <c r="E434" i="107"/>
  <c r="F434" i="107" s="1"/>
  <c r="D433" i="107"/>
  <c r="Q430" i="107"/>
  <c r="M431" i="107"/>
  <c r="N431" i="107" s="1"/>
  <c r="Z431" i="107" s="1"/>
  <c r="S428" i="107"/>
  <c r="P430" i="107"/>
  <c r="B435" i="107"/>
  <c r="M432" i="107" l="1"/>
  <c r="N432" i="107" s="1"/>
  <c r="Z432" i="107" s="1"/>
  <c r="H432" i="107"/>
  <c r="V427" i="107"/>
  <c r="T428" i="107"/>
  <c r="W427" i="107" s="1"/>
  <c r="Q431" i="107"/>
  <c r="AC431" i="107"/>
  <c r="D434" i="107"/>
  <c r="G434" i="107" s="1"/>
  <c r="H434" i="107" s="1"/>
  <c r="Y431" i="107"/>
  <c r="AB431" i="107" s="1"/>
  <c r="G433" i="107"/>
  <c r="H433" i="107" s="1"/>
  <c r="J433" i="107"/>
  <c r="K433" i="107" s="1"/>
  <c r="E435" i="107"/>
  <c r="F435" i="107" s="1"/>
  <c r="S429" i="107"/>
  <c r="P431" i="107"/>
  <c r="B436" i="107"/>
  <c r="Y432" i="107" l="1"/>
  <c r="AB432" i="107" s="1"/>
  <c r="V428" i="107"/>
  <c r="T429" i="107"/>
  <c r="W428" i="107" s="1"/>
  <c r="J434" i="107"/>
  <c r="K434" i="107" s="1"/>
  <c r="M434" i="107" s="1"/>
  <c r="N434" i="107" s="1"/>
  <c r="AC432" i="107"/>
  <c r="Q432" i="107"/>
  <c r="M433" i="107"/>
  <c r="N433" i="107" s="1"/>
  <c r="Z433" i="107" s="1"/>
  <c r="E436" i="107"/>
  <c r="F436" i="107" s="1"/>
  <c r="D435" i="107"/>
  <c r="S430" i="107"/>
  <c r="P432" i="107"/>
  <c r="B437" i="107"/>
  <c r="V429" i="107" l="1"/>
  <c r="T430" i="107"/>
  <c r="W429" i="107" s="1"/>
  <c r="AC433" i="107"/>
  <c r="Y433" i="107"/>
  <c r="AB433" i="107" s="1"/>
  <c r="G435" i="107"/>
  <c r="H435" i="107" s="1"/>
  <c r="J435" i="107"/>
  <c r="K435" i="107" s="1"/>
  <c r="E437" i="107"/>
  <c r="F437" i="107" s="1"/>
  <c r="D436" i="107"/>
  <c r="Z434" i="107"/>
  <c r="AC434" i="107" s="1"/>
  <c r="Y434" i="107"/>
  <c r="AB434" i="107" s="1"/>
  <c r="S431" i="107"/>
  <c r="Q433" i="107"/>
  <c r="P433" i="107"/>
  <c r="B438" i="107"/>
  <c r="V430" i="107" l="1"/>
  <c r="T431" i="107"/>
  <c r="W430" i="107" s="1"/>
  <c r="E438" i="107"/>
  <c r="F438" i="107" s="1"/>
  <c r="Q434" i="107"/>
  <c r="M435" i="107"/>
  <c r="N435" i="107" s="1"/>
  <c r="Z435" i="107" s="1"/>
  <c r="J436" i="107"/>
  <c r="K436" i="107" s="1"/>
  <c r="G436" i="107"/>
  <c r="H436" i="107" s="1"/>
  <c r="D437" i="107"/>
  <c r="S432" i="107"/>
  <c r="S433" i="107"/>
  <c r="P434" i="107"/>
  <c r="B439" i="107"/>
  <c r="V432" i="107" l="1"/>
  <c r="T433" i="107"/>
  <c r="W432" i="107" s="1"/>
  <c r="V431" i="107"/>
  <c r="T432" i="107"/>
  <c r="W431" i="107" s="1"/>
  <c r="D438" i="107"/>
  <c r="G438" i="107" s="1"/>
  <c r="H438" i="107" s="1"/>
  <c r="Y435" i="107"/>
  <c r="AB435" i="107" s="1"/>
  <c r="E439" i="107"/>
  <c r="F439" i="107" s="1"/>
  <c r="J437" i="107"/>
  <c r="K437" i="107" s="1"/>
  <c r="G437" i="107"/>
  <c r="H437" i="107" s="1"/>
  <c r="AC435" i="107"/>
  <c r="Q435" i="107"/>
  <c r="M436" i="107"/>
  <c r="N436" i="107" s="1"/>
  <c r="Z436" i="107" s="1"/>
  <c r="S434" i="107"/>
  <c r="B440" i="107"/>
  <c r="V433" i="107" l="1"/>
  <c r="T434" i="107"/>
  <c r="W433" i="107" s="1"/>
  <c r="J438" i="107"/>
  <c r="K438" i="107" s="1"/>
  <c r="M438" i="107" s="1"/>
  <c r="N438" i="107" s="1"/>
  <c r="AC436" i="107"/>
  <c r="Y436" i="107"/>
  <c r="AB436" i="107" s="1"/>
  <c r="E440" i="107"/>
  <c r="F440" i="107" s="1"/>
  <c r="D439" i="107"/>
  <c r="Q436" i="107"/>
  <c r="M437" i="107"/>
  <c r="N437" i="107" s="1"/>
  <c r="Z437" i="107" s="1"/>
  <c r="S435" i="107"/>
  <c r="P435" i="107"/>
  <c r="B441" i="107"/>
  <c r="V434" i="107" l="1"/>
  <c r="T435" i="107"/>
  <c r="W434" i="107" s="1"/>
  <c r="Y437" i="107"/>
  <c r="AB437" i="107" s="1"/>
  <c r="AC437" i="107"/>
  <c r="D440" i="107"/>
  <c r="G440" i="107" s="1"/>
  <c r="H440" i="107" s="1"/>
  <c r="E441" i="107"/>
  <c r="F441" i="107" s="1"/>
  <c r="G439" i="107"/>
  <c r="H439" i="107" s="1"/>
  <c r="J439" i="107"/>
  <c r="K439" i="107" s="1"/>
  <c r="Z438" i="107"/>
  <c r="AC438" i="107" s="1"/>
  <c r="Y438" i="107"/>
  <c r="AB438" i="107" s="1"/>
  <c r="P436" i="107"/>
  <c r="Q437" i="107"/>
  <c r="S436" i="107"/>
  <c r="P437" i="107"/>
  <c r="B442" i="107"/>
  <c r="V435" i="107" l="1"/>
  <c r="T436" i="107"/>
  <c r="W435" i="107" s="1"/>
  <c r="J440" i="107"/>
  <c r="K440" i="107" s="1"/>
  <c r="M440" i="107" s="1"/>
  <c r="N440" i="107" s="1"/>
  <c r="Q438" i="107"/>
  <c r="M439" i="107"/>
  <c r="N439" i="107" s="1"/>
  <c r="Z439" i="107" s="1"/>
  <c r="D441" i="107"/>
  <c r="E442" i="107"/>
  <c r="F442" i="107" s="1"/>
  <c r="S437" i="107"/>
  <c r="P438" i="107"/>
  <c r="B443" i="107"/>
  <c r="V436" i="107" l="1"/>
  <c r="T437" i="107"/>
  <c r="W436" i="107" s="1"/>
  <c r="AC439" i="107"/>
  <c r="D442" i="107"/>
  <c r="G442" i="107" s="1"/>
  <c r="H442" i="107" s="1"/>
  <c r="E443" i="107"/>
  <c r="F443" i="107" s="1"/>
  <c r="Y439" i="107"/>
  <c r="AB439" i="107" s="1"/>
  <c r="G441" i="107"/>
  <c r="H441" i="107" s="1"/>
  <c r="J441" i="107"/>
  <c r="K441" i="107" s="1"/>
  <c r="Z440" i="107"/>
  <c r="AC440" i="107" s="1"/>
  <c r="Y440" i="107"/>
  <c r="AB440" i="107" s="1"/>
  <c r="S438" i="107"/>
  <c r="Q439" i="107"/>
  <c r="P439" i="107"/>
  <c r="B444" i="107"/>
  <c r="V437" i="107" l="1"/>
  <c r="T438" i="107"/>
  <c r="W437" i="107" s="1"/>
  <c r="J442" i="107"/>
  <c r="K442" i="107" s="1"/>
  <c r="M442" i="107" s="1"/>
  <c r="N442" i="107" s="1"/>
  <c r="E444" i="107"/>
  <c r="F444" i="107" s="1"/>
  <c r="Q440" i="107"/>
  <c r="M441" i="107"/>
  <c r="N441" i="107" s="1"/>
  <c r="Z441" i="107" s="1"/>
  <c r="D443" i="107"/>
  <c r="P440" i="107"/>
  <c r="B445" i="107"/>
  <c r="D444" i="107" l="1"/>
  <c r="G444" i="107" s="1"/>
  <c r="H444" i="107" s="1"/>
  <c r="Y441" i="107"/>
  <c r="AB441" i="107" s="1"/>
  <c r="AC441" i="107"/>
  <c r="E445" i="107"/>
  <c r="F445" i="107" s="1"/>
  <c r="G443" i="107"/>
  <c r="H443" i="107" s="1"/>
  <c r="J443" i="107"/>
  <c r="K443" i="107" s="1"/>
  <c r="Z442" i="107"/>
  <c r="AC442" i="107" s="1"/>
  <c r="Y442" i="107"/>
  <c r="AB442" i="107" s="1"/>
  <c r="S439" i="107"/>
  <c r="S440" i="107"/>
  <c r="Q441" i="107"/>
  <c r="P441" i="107"/>
  <c r="B446" i="107"/>
  <c r="V438" i="107" l="1"/>
  <c r="T439" i="107"/>
  <c r="W438" i="107" s="1"/>
  <c r="V439" i="107"/>
  <c r="T440" i="107"/>
  <c r="W439" i="107" s="1"/>
  <c r="J444" i="107"/>
  <c r="K444" i="107" s="1"/>
  <c r="M444" i="107" s="1"/>
  <c r="N444" i="107" s="1"/>
  <c r="E446" i="107"/>
  <c r="F446" i="107" s="1"/>
  <c r="Q442" i="107"/>
  <c r="M443" i="107"/>
  <c r="N443" i="107" s="1"/>
  <c r="Z443" i="107" s="1"/>
  <c r="D445" i="107"/>
  <c r="B447" i="107"/>
  <c r="D446" i="107" l="1"/>
  <c r="G446" i="107" s="1"/>
  <c r="H446" i="107" s="1"/>
  <c r="Y443" i="107"/>
  <c r="AB443" i="107" s="1"/>
  <c r="J445" i="107"/>
  <c r="K445" i="107" s="1"/>
  <c r="G445" i="107"/>
  <c r="H445" i="107" s="1"/>
  <c r="E447" i="107"/>
  <c r="F447" i="107" s="1"/>
  <c r="AC443" i="107"/>
  <c r="Z444" i="107"/>
  <c r="AC444" i="107" s="1"/>
  <c r="Y444" i="107"/>
  <c r="AB444" i="107" s="1"/>
  <c r="S441" i="107"/>
  <c r="P442" i="107"/>
  <c r="Q443" i="107"/>
  <c r="B448" i="107"/>
  <c r="V440" i="107" l="1"/>
  <c r="T441" i="107"/>
  <c r="W440" i="107" s="1"/>
  <c r="J446" i="107"/>
  <c r="K446" i="107" s="1"/>
  <c r="M446" i="107" s="1"/>
  <c r="N446" i="107" s="1"/>
  <c r="D447" i="107"/>
  <c r="J447" i="107" s="1"/>
  <c r="K447" i="107" s="1"/>
  <c r="Q444" i="107"/>
  <c r="M445" i="107"/>
  <c r="N445" i="107" s="1"/>
  <c r="Z445" i="107" s="1"/>
  <c r="E448" i="107"/>
  <c r="F448" i="107" s="1"/>
  <c r="S442" i="107"/>
  <c r="P443" i="107"/>
  <c r="B449" i="107"/>
  <c r="V441" i="107" l="1"/>
  <c r="T442" i="107"/>
  <c r="W441" i="107" s="1"/>
  <c r="G447" i="107"/>
  <c r="AC445" i="107"/>
  <c r="Y445" i="107"/>
  <c r="AB445" i="107" s="1"/>
  <c r="D448" i="107"/>
  <c r="J448" i="107" s="1"/>
  <c r="K448" i="107" s="1"/>
  <c r="E449" i="107"/>
  <c r="F449" i="107" s="1"/>
  <c r="Z446" i="107"/>
  <c r="AC446" i="107" s="1"/>
  <c r="Y446" i="107"/>
  <c r="AB446" i="107" s="1"/>
  <c r="S443" i="107"/>
  <c r="P444" i="107"/>
  <c r="Q445" i="107"/>
  <c r="P445" i="107"/>
  <c r="B450" i="107"/>
  <c r="M447" i="107" l="1"/>
  <c r="N447" i="107" s="1"/>
  <c r="Z447" i="107" s="1"/>
  <c r="H447" i="107"/>
  <c r="Q446" i="107" s="1"/>
  <c r="V442" i="107"/>
  <c r="T443" i="107"/>
  <c r="W442" i="107" s="1"/>
  <c r="G448" i="107"/>
  <c r="H448" i="107" s="1"/>
  <c r="E450" i="107"/>
  <c r="F450" i="107" s="1"/>
  <c r="D449" i="107"/>
  <c r="S444" i="107"/>
  <c r="P446" i="107"/>
  <c r="B451" i="107"/>
  <c r="Y447" i="107" l="1"/>
  <c r="AB447" i="107" s="1"/>
  <c r="V443" i="107"/>
  <c r="T444" i="107"/>
  <c r="W443" i="107" s="1"/>
  <c r="AC447" i="107"/>
  <c r="M448" i="107"/>
  <c r="N448" i="107" s="1"/>
  <c r="Z448" i="107" s="1"/>
  <c r="AC448" i="107" s="1"/>
  <c r="E451" i="107"/>
  <c r="F451" i="107" s="1"/>
  <c r="G449" i="107"/>
  <c r="H449" i="107" s="1"/>
  <c r="J449" i="107"/>
  <c r="K449" i="107" s="1"/>
  <c r="D450" i="107"/>
  <c r="S445" i="107"/>
  <c r="Q447" i="107"/>
  <c r="P447" i="107"/>
  <c r="B452" i="107"/>
  <c r="V444" i="107" l="1"/>
  <c r="T445" i="107"/>
  <c r="W444" i="107" s="1"/>
  <c r="Y448" i="107"/>
  <c r="AB448" i="107" s="1"/>
  <c r="D451" i="107"/>
  <c r="J451" i="107" s="1"/>
  <c r="K451" i="107" s="1"/>
  <c r="E452" i="107"/>
  <c r="F452" i="107" s="1"/>
  <c r="J450" i="107"/>
  <c r="K450" i="107" s="1"/>
  <c r="G450" i="107"/>
  <c r="H450" i="107" s="1"/>
  <c r="Q448" i="107"/>
  <c r="M449" i="107"/>
  <c r="N449" i="107" s="1"/>
  <c r="Z449" i="107" s="1"/>
  <c r="G451" i="107"/>
  <c r="H451" i="107" s="1"/>
  <c r="S446" i="107"/>
  <c r="P448" i="107"/>
  <c r="B453" i="107"/>
  <c r="V445" i="107" l="1"/>
  <c r="T446" i="107"/>
  <c r="W445" i="107" s="1"/>
  <c r="Y449" i="107"/>
  <c r="AB449" i="107" s="1"/>
  <c r="M450" i="107"/>
  <c r="N450" i="107" s="1"/>
  <c r="Z450" i="107" s="1"/>
  <c r="AC450" i="107" s="1"/>
  <c r="AC449" i="107"/>
  <c r="E453" i="107"/>
  <c r="F453" i="107" s="1"/>
  <c r="M451" i="107"/>
  <c r="N451" i="107" s="1"/>
  <c r="D452" i="107"/>
  <c r="S447" i="107"/>
  <c r="S448" i="107"/>
  <c r="Q449" i="107"/>
  <c r="P449" i="107"/>
  <c r="B454" i="107"/>
  <c r="V447" i="107" l="1"/>
  <c r="T448" i="107"/>
  <c r="W447" i="107" s="1"/>
  <c r="V446" i="107"/>
  <c r="T447" i="107"/>
  <c r="W446" i="107" s="1"/>
  <c r="Y450" i="107"/>
  <c r="AB450" i="107" s="1"/>
  <c r="E454" i="107"/>
  <c r="F454" i="107" s="1"/>
  <c r="J452" i="107"/>
  <c r="K452" i="107" s="1"/>
  <c r="G452" i="107"/>
  <c r="H452" i="107" s="1"/>
  <c r="D453" i="107"/>
  <c r="Z451" i="107"/>
  <c r="AC451" i="107" s="1"/>
  <c r="Y451" i="107"/>
  <c r="AB451" i="107" s="1"/>
  <c r="Q450" i="107"/>
  <c r="P450" i="107"/>
  <c r="B455" i="107"/>
  <c r="D454" i="107" l="1"/>
  <c r="J454" i="107" s="1"/>
  <c r="K454" i="107" s="1"/>
  <c r="J453" i="107"/>
  <c r="K453" i="107" s="1"/>
  <c r="G453" i="107"/>
  <c r="H453" i="107" s="1"/>
  <c r="Q451" i="107"/>
  <c r="M452" i="107"/>
  <c r="N452" i="107" s="1"/>
  <c r="Z452" i="107" s="1"/>
  <c r="E455" i="107"/>
  <c r="F455" i="107" s="1"/>
  <c r="S449" i="107"/>
  <c r="S450" i="107"/>
  <c r="P451" i="107"/>
  <c r="B456" i="107"/>
  <c r="V449" i="107" l="1"/>
  <c r="T450" i="107"/>
  <c r="W449" i="107" s="1"/>
  <c r="V448" i="107"/>
  <c r="T449" i="107"/>
  <c r="W448" i="107" s="1"/>
  <c r="G454" i="107"/>
  <c r="H454" i="107" s="1"/>
  <c r="Y452" i="107"/>
  <c r="AB452" i="107" s="1"/>
  <c r="E456" i="107"/>
  <c r="F456" i="107" s="1"/>
  <c r="AC452" i="107"/>
  <c r="D455" i="107"/>
  <c r="Q452" i="107"/>
  <c r="M453" i="107"/>
  <c r="N453" i="107" s="1"/>
  <c r="Z453" i="107" s="1"/>
  <c r="B457" i="107"/>
  <c r="M454" i="107" l="1"/>
  <c r="N454" i="107" s="1"/>
  <c r="Z454" i="107" s="1"/>
  <c r="AC454" i="107" s="1"/>
  <c r="AC453" i="107"/>
  <c r="D456" i="107"/>
  <c r="J456" i="107" s="1"/>
  <c r="K456" i="107" s="1"/>
  <c r="J455" i="107"/>
  <c r="K455" i="107" s="1"/>
  <c r="G455" i="107"/>
  <c r="H455" i="107" s="1"/>
  <c r="E457" i="107"/>
  <c r="F457" i="107" s="1"/>
  <c r="Y453" i="107"/>
  <c r="AB453" i="107" s="1"/>
  <c r="S451" i="107"/>
  <c r="P452" i="107"/>
  <c r="S452" i="107"/>
  <c r="Q453" i="107"/>
  <c r="P453" i="107"/>
  <c r="B458" i="107"/>
  <c r="V451" i="107" l="1"/>
  <c r="T452" i="107"/>
  <c r="W451" i="107" s="1"/>
  <c r="V450" i="107"/>
  <c r="T451" i="107"/>
  <c r="W450" i="107" s="1"/>
  <c r="Y454" i="107"/>
  <c r="AB454" i="107" s="1"/>
  <c r="G456" i="107"/>
  <c r="E458" i="107"/>
  <c r="F458" i="107" s="1"/>
  <c r="D457" i="107"/>
  <c r="Q454" i="107"/>
  <c r="M455" i="107"/>
  <c r="N455" i="107" s="1"/>
  <c r="Z455" i="107" s="1"/>
  <c r="S453" i="107"/>
  <c r="P454" i="107"/>
  <c r="B459" i="107"/>
  <c r="H456" i="107" l="1"/>
  <c r="Q455" i="107" s="1"/>
  <c r="V452" i="107"/>
  <c r="T453" i="107"/>
  <c r="W452" i="107" s="1"/>
  <c r="P455" i="107"/>
  <c r="M456" i="107"/>
  <c r="N456" i="107" s="1"/>
  <c r="Z456" i="107" s="1"/>
  <c r="AC456" i="107" s="1"/>
  <c r="D458" i="107"/>
  <c r="G458" i="107" s="1"/>
  <c r="H458" i="107" s="1"/>
  <c r="AC455" i="107"/>
  <c r="G457" i="107"/>
  <c r="H457" i="107" s="1"/>
  <c r="J457" i="107"/>
  <c r="K457" i="107" s="1"/>
  <c r="E459" i="107"/>
  <c r="F459" i="107" s="1"/>
  <c r="Y455" i="107"/>
  <c r="AB455" i="107" s="1"/>
  <c r="B460" i="107"/>
  <c r="J458" i="107" l="1"/>
  <c r="K458" i="107" s="1"/>
  <c r="M458" i="107" s="1"/>
  <c r="N458" i="107" s="1"/>
  <c r="S455" i="107"/>
  <c r="Y456" i="107"/>
  <c r="AB456" i="107" s="1"/>
  <c r="D459" i="107"/>
  <c r="G459" i="107" s="1"/>
  <c r="H459" i="107" s="1"/>
  <c r="E460" i="107"/>
  <c r="F460" i="107" s="1"/>
  <c r="Q456" i="107"/>
  <c r="M457" i="107"/>
  <c r="N457" i="107" s="1"/>
  <c r="Z457" i="107" s="1"/>
  <c r="P456" i="107"/>
  <c r="S454" i="107"/>
  <c r="Q457" i="107"/>
  <c r="P457" i="107"/>
  <c r="B461" i="107"/>
  <c r="V453" i="107" l="1"/>
  <c r="T454" i="107"/>
  <c r="W453" i="107" s="1"/>
  <c r="V454" i="107"/>
  <c r="T455" i="107"/>
  <c r="W454" i="107" s="1"/>
  <c r="AC457" i="107"/>
  <c r="J459" i="107"/>
  <c r="K459" i="107" s="1"/>
  <c r="M459" i="107" s="1"/>
  <c r="N459" i="107" s="1"/>
  <c r="D460" i="107"/>
  <c r="G460" i="107" s="1"/>
  <c r="H460" i="107" s="1"/>
  <c r="E461" i="107"/>
  <c r="F461" i="107" s="1"/>
  <c r="Y457" i="107"/>
  <c r="AB457" i="107" s="1"/>
  <c r="Z458" i="107"/>
  <c r="AC458" i="107" s="1"/>
  <c r="Y458" i="107"/>
  <c r="AB458" i="107" s="1"/>
  <c r="S456" i="107"/>
  <c r="S457" i="107"/>
  <c r="B462" i="107"/>
  <c r="V455" i="107" l="1"/>
  <c r="T456" i="107"/>
  <c r="W455" i="107" s="1"/>
  <c r="V456" i="107"/>
  <c r="T457" i="107"/>
  <c r="W456" i="107" s="1"/>
  <c r="J460" i="107"/>
  <c r="K460" i="107" s="1"/>
  <c r="M460" i="107" s="1"/>
  <c r="N460" i="107" s="1"/>
  <c r="Q459" i="107"/>
  <c r="E462" i="107"/>
  <c r="F462" i="107" s="1"/>
  <c r="D461" i="107"/>
  <c r="Y459" i="107"/>
  <c r="AB459" i="107" s="1"/>
  <c r="Q458" i="107"/>
  <c r="P458" i="107"/>
  <c r="B463" i="107"/>
  <c r="D462" i="107" l="1"/>
  <c r="G462" i="107" s="1"/>
  <c r="H462" i="107" s="1"/>
  <c r="E463" i="107"/>
  <c r="F463" i="107" s="1"/>
  <c r="J461" i="107"/>
  <c r="K461" i="107" s="1"/>
  <c r="G461" i="107"/>
  <c r="Z459" i="107"/>
  <c r="AC459" i="107" s="1"/>
  <c r="Z460" i="107"/>
  <c r="AC460" i="107" s="1"/>
  <c r="Y460" i="107"/>
  <c r="AB460" i="107" s="1"/>
  <c r="S459" i="107"/>
  <c r="S458" i="107"/>
  <c r="P459" i="107"/>
  <c r="B464" i="107"/>
  <c r="P460" i="107" l="1"/>
  <c r="H461" i="107"/>
  <c r="V457" i="107"/>
  <c r="T458" i="107"/>
  <c r="W457" i="107" s="1"/>
  <c r="V458" i="107"/>
  <c r="T459" i="107"/>
  <c r="W458" i="107" s="1"/>
  <c r="J462" i="107"/>
  <c r="K462" i="107" s="1"/>
  <c r="M462" i="107" s="1"/>
  <c r="N462" i="107" s="1"/>
  <c r="Q460" i="107"/>
  <c r="M461" i="107"/>
  <c r="N461" i="107" s="1"/>
  <c r="Z461" i="107" s="1"/>
  <c r="E464" i="107"/>
  <c r="F464" i="107" s="1"/>
  <c r="D463" i="107"/>
  <c r="Q461" i="107"/>
  <c r="B465" i="107"/>
  <c r="D464" i="107" l="1"/>
  <c r="G464" i="107" s="1"/>
  <c r="H464" i="107" s="1"/>
  <c r="S460" i="107"/>
  <c r="Y461" i="107"/>
  <c r="AB461" i="107" s="1"/>
  <c r="AC461" i="107"/>
  <c r="G463" i="107"/>
  <c r="H463" i="107" s="1"/>
  <c r="J463" i="107"/>
  <c r="K463" i="107" s="1"/>
  <c r="E465" i="107"/>
  <c r="F465" i="107" s="1"/>
  <c r="P461" i="107"/>
  <c r="B466" i="107"/>
  <c r="V459" i="107" l="1"/>
  <c r="T460" i="107"/>
  <c r="W459" i="107" s="1"/>
  <c r="J464" i="107"/>
  <c r="K464" i="107" s="1"/>
  <c r="M464" i="107" s="1"/>
  <c r="N464" i="107" s="1"/>
  <c r="E466" i="107"/>
  <c r="F466" i="107" s="1"/>
  <c r="Q462" i="107"/>
  <c r="M463" i="107"/>
  <c r="N463" i="107" s="1"/>
  <c r="Z463" i="107" s="1"/>
  <c r="D465" i="107"/>
  <c r="Q463" i="107"/>
  <c r="Y462" i="107"/>
  <c r="AB462" i="107" s="1"/>
  <c r="S461" i="107"/>
  <c r="Z462" i="107"/>
  <c r="AC462" i="107" s="1"/>
  <c r="P462" i="107"/>
  <c r="B467" i="107"/>
  <c r="V460" i="107" l="1"/>
  <c r="T461" i="107"/>
  <c r="W460" i="107" s="1"/>
  <c r="D466" i="107"/>
  <c r="G466" i="107" s="1"/>
  <c r="H466" i="107" s="1"/>
  <c r="E467" i="107"/>
  <c r="F467" i="107" s="1"/>
  <c r="G465" i="107"/>
  <c r="J465" i="107"/>
  <c r="K465" i="107" s="1"/>
  <c r="AC463" i="107"/>
  <c r="S462" i="107"/>
  <c r="Y463" i="107"/>
  <c r="AB463" i="107" s="1"/>
  <c r="Y464" i="107"/>
  <c r="AB464" i="107" s="1"/>
  <c r="S463" i="107"/>
  <c r="P463" i="107"/>
  <c r="B468" i="107"/>
  <c r="P464" i="107" l="1"/>
  <c r="H465" i="107"/>
  <c r="Q464" i="107" s="1"/>
  <c r="V462" i="107"/>
  <c r="T463" i="107"/>
  <c r="W462" i="107" s="1"/>
  <c r="V461" i="107"/>
  <c r="T462" i="107"/>
  <c r="W461" i="107" s="1"/>
  <c r="J466" i="107"/>
  <c r="K466" i="107" s="1"/>
  <c r="M466" i="107" s="1"/>
  <c r="N466" i="107" s="1"/>
  <c r="E468" i="107"/>
  <c r="F468" i="107" s="1"/>
  <c r="M465" i="107"/>
  <c r="N465" i="107" s="1"/>
  <c r="Z465" i="107" s="1"/>
  <c r="D467" i="107"/>
  <c r="Z464" i="107"/>
  <c r="AC464" i="107" s="1"/>
  <c r="Q465" i="107"/>
  <c r="B469" i="107"/>
  <c r="D468" i="107" l="1"/>
  <c r="G468" i="107" s="1"/>
  <c r="H468" i="107" s="1"/>
  <c r="Y465" i="107"/>
  <c r="AB465" i="107" s="1"/>
  <c r="G467" i="107"/>
  <c r="H467" i="107" s="1"/>
  <c r="J467" i="107"/>
  <c r="K467" i="107" s="1"/>
  <c r="AC465" i="107"/>
  <c r="E469" i="107"/>
  <c r="F469" i="107" s="1"/>
  <c r="Y466" i="107"/>
  <c r="AB466" i="107" s="1"/>
  <c r="S465" i="107"/>
  <c r="S464" i="107"/>
  <c r="P465" i="107"/>
  <c r="B470" i="107"/>
  <c r="V464" i="107" l="1"/>
  <c r="T465" i="107"/>
  <c r="W464" i="107" s="1"/>
  <c r="V463" i="107"/>
  <c r="T464" i="107"/>
  <c r="W463" i="107" s="1"/>
  <c r="J468" i="107"/>
  <c r="K468" i="107" s="1"/>
  <c r="M468" i="107" s="1"/>
  <c r="N468" i="107" s="1"/>
  <c r="D469" i="107"/>
  <c r="J469" i="107" s="1"/>
  <c r="K469" i="107" s="1"/>
  <c r="Q466" i="107"/>
  <c r="M467" i="107"/>
  <c r="N467" i="107" s="1"/>
  <c r="E470" i="107"/>
  <c r="F470" i="107" s="1"/>
  <c r="Q467" i="107"/>
  <c r="Z466" i="107"/>
  <c r="AC466" i="107" s="1"/>
  <c r="P466" i="107"/>
  <c r="B471" i="107"/>
  <c r="G469" i="107" l="1"/>
  <c r="D470" i="107"/>
  <c r="J470" i="107" s="1"/>
  <c r="K470" i="107" s="1"/>
  <c r="E471" i="107"/>
  <c r="F471" i="107" s="1"/>
  <c r="S466" i="107"/>
  <c r="Y467" i="107"/>
  <c r="AB467" i="107" s="1"/>
  <c r="Y468" i="107"/>
  <c r="AB468" i="107" s="1"/>
  <c r="P467" i="107"/>
  <c r="Z467" i="107"/>
  <c r="AC467" i="107" s="1"/>
  <c r="B472" i="107"/>
  <c r="M469" i="107" l="1"/>
  <c r="N469" i="107" s="1"/>
  <c r="H469" i="107"/>
  <c r="V465" i="107"/>
  <c r="T466" i="107"/>
  <c r="W465" i="107" s="1"/>
  <c r="G470" i="107"/>
  <c r="Q468" i="107"/>
  <c r="E472" i="107"/>
  <c r="F472" i="107" s="1"/>
  <c r="D471" i="107"/>
  <c r="Z468" i="107"/>
  <c r="AC468" i="107" s="1"/>
  <c r="S467" i="107"/>
  <c r="Z469" i="107"/>
  <c r="P468" i="107"/>
  <c r="B473" i="107"/>
  <c r="H470" i="107" l="1"/>
  <c r="Q469" i="107" s="1"/>
  <c r="S468" i="107"/>
  <c r="T468" i="107" s="1"/>
  <c r="W467" i="107" s="1"/>
  <c r="Y469" i="107"/>
  <c r="AB469" i="107" s="1"/>
  <c r="V467" i="107"/>
  <c r="V466" i="107"/>
  <c r="T467" i="107"/>
  <c r="W466" i="107" s="1"/>
  <c r="M470" i="107"/>
  <c r="N470" i="107" s="1"/>
  <c r="AC469" i="107"/>
  <c r="E473" i="107"/>
  <c r="F473" i="107" s="1"/>
  <c r="J471" i="107"/>
  <c r="K471" i="107" s="1"/>
  <c r="G471" i="107"/>
  <c r="H471" i="107" s="1"/>
  <c r="D472" i="107"/>
  <c r="P469" i="107"/>
  <c r="B474" i="107"/>
  <c r="Y470" i="107" l="1"/>
  <c r="AB470" i="107" s="1"/>
  <c r="D473" i="107"/>
  <c r="G473" i="107" s="1"/>
  <c r="H473" i="107" s="1"/>
  <c r="E474" i="107"/>
  <c r="F474" i="107" s="1"/>
  <c r="J472" i="107"/>
  <c r="K472" i="107" s="1"/>
  <c r="G472" i="107"/>
  <c r="H472" i="107" s="1"/>
  <c r="Q470" i="107"/>
  <c r="M471" i="107"/>
  <c r="N471" i="107" s="1"/>
  <c r="Z471" i="107" s="1"/>
  <c r="Z470" i="107"/>
  <c r="AC470" i="107" s="1"/>
  <c r="S469" i="107"/>
  <c r="P470" i="107"/>
  <c r="B475" i="107"/>
  <c r="J473" i="107" l="1"/>
  <c r="K473" i="107" s="1"/>
  <c r="M473" i="107" s="1"/>
  <c r="N473" i="107" s="1"/>
  <c r="V468" i="107"/>
  <c r="T469" i="107"/>
  <c r="W468" i="107" s="1"/>
  <c r="S470" i="107"/>
  <c r="Y471" i="107"/>
  <c r="AB471" i="107" s="1"/>
  <c r="D474" i="107"/>
  <c r="G474" i="107" s="1"/>
  <c r="H474" i="107" s="1"/>
  <c r="Q472" i="107"/>
  <c r="AC471" i="107"/>
  <c r="Q471" i="107"/>
  <c r="M472" i="107"/>
  <c r="N472" i="107" s="1"/>
  <c r="Z472" i="107" s="1"/>
  <c r="E475" i="107"/>
  <c r="F475" i="107" s="1"/>
  <c r="P471" i="107"/>
  <c r="P472" i="107"/>
  <c r="B476" i="107"/>
  <c r="V469" i="107" l="1"/>
  <c r="T470" i="107"/>
  <c r="W469" i="107" s="1"/>
  <c r="S471" i="107"/>
  <c r="AC472" i="107"/>
  <c r="J474" i="107"/>
  <c r="K474" i="107" s="1"/>
  <c r="M474" i="107" s="1"/>
  <c r="N474" i="107" s="1"/>
  <c r="D475" i="107"/>
  <c r="G475" i="107" s="1"/>
  <c r="H475" i="107" s="1"/>
  <c r="E476" i="107"/>
  <c r="F476" i="107" s="1"/>
  <c r="Y472" i="107"/>
  <c r="AB472" i="107" s="1"/>
  <c r="Q473" i="107"/>
  <c r="Y473" i="107"/>
  <c r="AB473" i="107" s="1"/>
  <c r="S472" i="107"/>
  <c r="B477" i="107"/>
  <c r="V470" i="107" l="1"/>
  <c r="T471" i="107"/>
  <c r="W470" i="107" s="1"/>
  <c r="V471" i="107"/>
  <c r="T472" i="107"/>
  <c r="J475" i="107"/>
  <c r="K475" i="107" s="1"/>
  <c r="M475" i="107" s="1"/>
  <c r="N475" i="107" s="1"/>
  <c r="D476" i="107"/>
  <c r="G476" i="107" s="1"/>
  <c r="H476" i="107" s="1"/>
  <c r="E477" i="107"/>
  <c r="F477" i="107" s="1"/>
  <c r="Q474" i="107"/>
  <c r="Y474" i="107"/>
  <c r="AB474" i="107" s="1"/>
  <c r="W471" i="107"/>
  <c r="Z473" i="107"/>
  <c r="AC473" i="107" s="1"/>
  <c r="P473" i="107"/>
  <c r="B478" i="107"/>
  <c r="J476" i="107" l="1"/>
  <c r="K476" i="107" s="1"/>
  <c r="M476" i="107" s="1"/>
  <c r="N476" i="107" s="1"/>
  <c r="E478" i="107"/>
  <c r="F478" i="107" s="1"/>
  <c r="Q475" i="107"/>
  <c r="D477" i="107"/>
  <c r="Z474" i="107"/>
  <c r="AC474" i="107" s="1"/>
  <c r="S473" i="107"/>
  <c r="P474" i="107"/>
  <c r="Z475" i="107"/>
  <c r="AC475" i="107" s="1"/>
  <c r="P475" i="107"/>
  <c r="B479" i="107"/>
  <c r="V472" i="107" l="1"/>
  <c r="T473" i="107"/>
  <c r="W472" i="107" s="1"/>
  <c r="D478" i="107"/>
  <c r="J478" i="107" s="1"/>
  <c r="K478" i="107" s="1"/>
  <c r="E479" i="107"/>
  <c r="F479" i="107" s="1"/>
  <c r="J477" i="107"/>
  <c r="K477" i="107" s="1"/>
  <c r="G477" i="107"/>
  <c r="H477" i="107" s="1"/>
  <c r="Y475" i="107"/>
  <c r="AB475" i="107" s="1"/>
  <c r="Y476" i="107"/>
  <c r="AB476" i="107" s="1"/>
  <c r="S474" i="107"/>
  <c r="B480" i="107"/>
  <c r="V473" i="107" l="1"/>
  <c r="T474" i="107"/>
  <c r="W473" i="107" s="1"/>
  <c r="G478" i="107"/>
  <c r="Q476" i="107"/>
  <c r="M477" i="107"/>
  <c r="N477" i="107" s="1"/>
  <c r="Z477" i="107" s="1"/>
  <c r="E480" i="107"/>
  <c r="F480" i="107" s="1"/>
  <c r="D479" i="107"/>
  <c r="Z476" i="107"/>
  <c r="AC476" i="107" s="1"/>
  <c r="S475" i="107"/>
  <c r="P476" i="107"/>
  <c r="B481" i="107"/>
  <c r="H478" i="107" l="1"/>
  <c r="Q477" i="107" s="1"/>
  <c r="V474" i="107"/>
  <c r="T475" i="107"/>
  <c r="W474" i="107" s="1"/>
  <c r="Y477" i="107"/>
  <c r="AB477" i="107" s="1"/>
  <c r="M478" i="107"/>
  <c r="N478" i="107" s="1"/>
  <c r="E481" i="107"/>
  <c r="F481" i="107" s="1"/>
  <c r="S476" i="107"/>
  <c r="D480" i="107"/>
  <c r="J479" i="107"/>
  <c r="K479" i="107" s="1"/>
  <c r="G479" i="107"/>
  <c r="H479" i="107" s="1"/>
  <c r="AC477" i="107"/>
  <c r="P477" i="107"/>
  <c r="B482" i="107"/>
  <c r="V475" i="107" l="1"/>
  <c r="T476" i="107"/>
  <c r="W475" i="107" s="1"/>
  <c r="Y478" i="107"/>
  <c r="AB478" i="107" s="1"/>
  <c r="D481" i="107"/>
  <c r="G481" i="107" s="1"/>
  <c r="H481" i="107" s="1"/>
  <c r="E482" i="107"/>
  <c r="F482" i="107" s="1"/>
  <c r="Q478" i="107"/>
  <c r="M479" i="107"/>
  <c r="N479" i="107" s="1"/>
  <c r="J480" i="107"/>
  <c r="K480" i="107" s="1"/>
  <c r="G480" i="107"/>
  <c r="H480" i="107" s="1"/>
  <c r="P478" i="107"/>
  <c r="Z478" i="107"/>
  <c r="AC478" i="107" s="1"/>
  <c r="S477" i="107"/>
  <c r="B483" i="107"/>
  <c r="E483" i="107" s="1"/>
  <c r="V476" i="107" l="1"/>
  <c r="T477" i="107"/>
  <c r="W476" i="107" s="1"/>
  <c r="J481" i="107"/>
  <c r="K481" i="107" s="1"/>
  <c r="M481" i="107" s="1"/>
  <c r="N481" i="107" s="1"/>
  <c r="D482" i="107"/>
  <c r="J482" i="107" s="1"/>
  <c r="K482" i="107" s="1"/>
  <c r="Q479" i="107"/>
  <c r="M480" i="107"/>
  <c r="N480" i="107" s="1"/>
  <c r="D483" i="107"/>
  <c r="F483" i="107"/>
  <c r="Q480" i="107"/>
  <c r="Y479" i="107"/>
  <c r="AB479" i="107" s="1"/>
  <c r="Z479" i="107"/>
  <c r="AC479" i="107" s="1"/>
  <c r="P479" i="107"/>
  <c r="S478" i="107"/>
  <c r="P480" i="107"/>
  <c r="B484" i="107"/>
  <c r="V477" i="107" l="1"/>
  <c r="T478" i="107"/>
  <c r="W477" i="107" s="1"/>
  <c r="Y480" i="107"/>
  <c r="AB480" i="107" s="1"/>
  <c r="G482" i="107"/>
  <c r="E484" i="107"/>
  <c r="F484" i="107" s="1"/>
  <c r="G483" i="107"/>
  <c r="H483" i="107" s="1"/>
  <c r="J483" i="107"/>
  <c r="K483" i="107" s="1"/>
  <c r="Z480" i="107"/>
  <c r="AC480" i="107" s="1"/>
  <c r="Y481" i="107"/>
  <c r="AB481" i="107" s="1"/>
  <c r="S479" i="107"/>
  <c r="S480" i="107"/>
  <c r="B485" i="107"/>
  <c r="E485" i="107" s="1"/>
  <c r="H482" i="107" l="1"/>
  <c r="Q481" i="107" s="1"/>
  <c r="V479" i="107"/>
  <c r="T480" i="107"/>
  <c r="W479" i="107" s="1"/>
  <c r="V478" i="107"/>
  <c r="T479" i="107"/>
  <c r="W478" i="107" s="1"/>
  <c r="D484" i="107"/>
  <c r="G484" i="107" s="1"/>
  <c r="H484" i="107" s="1"/>
  <c r="M482" i="107"/>
  <c r="N482" i="107" s="1"/>
  <c r="M483" i="107"/>
  <c r="N483" i="107" s="1"/>
  <c r="D485" i="107"/>
  <c r="F485" i="107"/>
  <c r="Q482" i="107"/>
  <c r="Z481" i="107"/>
  <c r="AC481" i="107" s="1"/>
  <c r="P481" i="107"/>
  <c r="B486" i="107"/>
  <c r="Y482" i="107" l="1"/>
  <c r="AB482" i="107" s="1"/>
  <c r="J484" i="107"/>
  <c r="K484" i="107" s="1"/>
  <c r="M484" i="107" s="1"/>
  <c r="N484" i="107" s="1"/>
  <c r="E486" i="107"/>
  <c r="F486" i="107" s="1"/>
  <c r="G485" i="107"/>
  <c r="H485" i="107" s="1"/>
  <c r="J485" i="107"/>
  <c r="K485" i="107" s="1"/>
  <c r="Q483" i="107"/>
  <c r="Z482" i="107"/>
  <c r="AC482" i="107" s="1"/>
  <c r="P482" i="107"/>
  <c r="Y483" i="107"/>
  <c r="AB483" i="107" s="1"/>
  <c r="S481" i="107"/>
  <c r="B487" i="107"/>
  <c r="E487" i="107" s="1"/>
  <c r="V480" i="107" l="1"/>
  <c r="T481" i="107"/>
  <c r="D486" i="107"/>
  <c r="G486" i="107" s="1"/>
  <c r="H486" i="107" s="1"/>
  <c r="D487" i="107"/>
  <c r="F487" i="107"/>
  <c r="M485" i="107"/>
  <c r="N485" i="107" s="1"/>
  <c r="Q484" i="107"/>
  <c r="W480" i="107"/>
  <c r="Y484" i="107"/>
  <c r="AB484" i="107" s="1"/>
  <c r="Z483" i="107"/>
  <c r="AC483" i="107" s="1"/>
  <c r="P483" i="107"/>
  <c r="S482" i="107"/>
  <c r="P484" i="107"/>
  <c r="B488" i="107"/>
  <c r="V481" i="107" l="1"/>
  <c r="T482" i="107"/>
  <c r="W481" i="107" s="1"/>
  <c r="J486" i="107"/>
  <c r="K486" i="107" s="1"/>
  <c r="M486" i="107" s="1"/>
  <c r="N486" i="107" s="1"/>
  <c r="E488" i="107"/>
  <c r="F488" i="107" s="1"/>
  <c r="G487" i="107"/>
  <c r="H487" i="107" s="1"/>
  <c r="J487" i="107"/>
  <c r="K487" i="107" s="1"/>
  <c r="S483" i="107"/>
  <c r="Y485" i="107"/>
  <c r="AB485" i="107" s="1"/>
  <c r="Q485" i="107"/>
  <c r="P485" i="107"/>
  <c r="B489" i="107"/>
  <c r="E489" i="107" s="1"/>
  <c r="V482" i="107" l="1"/>
  <c r="T483" i="107"/>
  <c r="W482" i="107" s="1"/>
  <c r="D488" i="107"/>
  <c r="J488" i="107" s="1"/>
  <c r="K488" i="107" s="1"/>
  <c r="M487" i="107"/>
  <c r="N487" i="107" s="1"/>
  <c r="D489" i="107"/>
  <c r="F489" i="107"/>
  <c r="Q486" i="107"/>
  <c r="Z484" i="107"/>
  <c r="AC484" i="107" s="1"/>
  <c r="Z485" i="107"/>
  <c r="AC485" i="107" s="1"/>
  <c r="Y486" i="107"/>
  <c r="AB486" i="107" s="1"/>
  <c r="S484" i="107"/>
  <c r="B490" i="107"/>
  <c r="V483" i="107" l="1"/>
  <c r="T484" i="107"/>
  <c r="W483" i="107" s="1"/>
  <c r="G488" i="107"/>
  <c r="E490" i="107"/>
  <c r="F490" i="107" s="1"/>
  <c r="G489" i="107"/>
  <c r="H489" i="107" s="1"/>
  <c r="J489" i="107"/>
  <c r="K489" i="107" s="1"/>
  <c r="Z486" i="107"/>
  <c r="AC486" i="107" s="1"/>
  <c r="Y487" i="107"/>
  <c r="AB487" i="107" s="1"/>
  <c r="S485" i="107"/>
  <c r="P486" i="107"/>
  <c r="S486" i="107"/>
  <c r="B491" i="107"/>
  <c r="E491" i="107" s="1"/>
  <c r="Q487" i="107" l="1"/>
  <c r="H488" i="107"/>
  <c r="V485" i="107"/>
  <c r="T486" i="107"/>
  <c r="W485" i="107" s="1"/>
  <c r="V484" i="107"/>
  <c r="T485" i="107"/>
  <c r="W484" i="107" s="1"/>
  <c r="M488" i="107"/>
  <c r="N488" i="107" s="1"/>
  <c r="D490" i="107"/>
  <c r="G490" i="107" s="1"/>
  <c r="H490" i="107" s="1"/>
  <c r="D491" i="107"/>
  <c r="F491" i="107"/>
  <c r="M489" i="107"/>
  <c r="N489" i="107" s="1"/>
  <c r="Q488" i="107"/>
  <c r="Z487" i="107"/>
  <c r="AC487" i="107" s="1"/>
  <c r="P487" i="107"/>
  <c r="P488" i="107"/>
  <c r="B492" i="107"/>
  <c r="J490" i="107" l="1"/>
  <c r="K490" i="107" s="1"/>
  <c r="M490" i="107" s="1"/>
  <c r="N490" i="107" s="1"/>
  <c r="E492" i="107"/>
  <c r="F492" i="107" s="1"/>
  <c r="G491" i="107"/>
  <c r="H491" i="107" s="1"/>
  <c r="J491" i="107"/>
  <c r="K491" i="107" s="1"/>
  <c r="Y488" i="107"/>
  <c r="AB488" i="107" s="1"/>
  <c r="Z488" i="107"/>
  <c r="AC488" i="107" s="1"/>
  <c r="Y489" i="107"/>
  <c r="AB489" i="107" s="1"/>
  <c r="S487" i="107"/>
  <c r="Q489" i="107"/>
  <c r="B493" i="107"/>
  <c r="E493" i="107" s="1"/>
  <c r="V486" i="107" l="1"/>
  <c r="T487" i="107"/>
  <c r="W486" i="107" s="1"/>
  <c r="D492" i="107"/>
  <c r="G492" i="107" s="1"/>
  <c r="H492" i="107" s="1"/>
  <c r="D493" i="107"/>
  <c r="F493" i="107"/>
  <c r="M491" i="107"/>
  <c r="N491" i="107" s="1"/>
  <c r="Q490" i="107"/>
  <c r="Z489" i="107"/>
  <c r="AC489" i="107" s="1"/>
  <c r="Y490" i="107"/>
  <c r="AB490" i="107" s="1"/>
  <c r="S488" i="107"/>
  <c r="P489" i="107"/>
  <c r="B494" i="107"/>
  <c r="V487" i="107" l="1"/>
  <c r="T488" i="107"/>
  <c r="W487" i="107" s="1"/>
  <c r="J492" i="107"/>
  <c r="K492" i="107" s="1"/>
  <c r="M492" i="107" s="1"/>
  <c r="N492" i="107" s="1"/>
  <c r="G493" i="107"/>
  <c r="H493" i="107" s="1"/>
  <c r="J493" i="107"/>
  <c r="K493" i="107" s="1"/>
  <c r="E494" i="107"/>
  <c r="F494" i="107" s="1"/>
  <c r="Q491" i="107"/>
  <c r="Z490" i="107"/>
  <c r="AC490" i="107" s="1"/>
  <c r="Z491" i="107"/>
  <c r="Y491" i="107"/>
  <c r="AB491" i="107" s="1"/>
  <c r="S489" i="107"/>
  <c r="P490" i="107"/>
  <c r="S490" i="107"/>
  <c r="P491" i="107"/>
  <c r="B495" i="107"/>
  <c r="E495" i="107" s="1"/>
  <c r="V489" i="107" l="1"/>
  <c r="T490" i="107"/>
  <c r="W489" i="107" s="1"/>
  <c r="V488" i="107"/>
  <c r="T489" i="107"/>
  <c r="W488" i="107" s="1"/>
  <c r="D494" i="107"/>
  <c r="G494" i="107" s="1"/>
  <c r="H494" i="107" s="1"/>
  <c r="D495" i="107"/>
  <c r="F495" i="107"/>
  <c r="M493" i="107"/>
  <c r="N493" i="107" s="1"/>
  <c r="Q492" i="107"/>
  <c r="Y492" i="107"/>
  <c r="AB492" i="107" s="1"/>
  <c r="AC491" i="107"/>
  <c r="S491" i="107"/>
  <c r="B496" i="107"/>
  <c r="V490" i="107" l="1"/>
  <c r="T491" i="107"/>
  <c r="W490" i="107" s="1"/>
  <c r="J494" i="107"/>
  <c r="K494" i="107" s="1"/>
  <c r="M494" i="107" s="1"/>
  <c r="N494" i="107" s="1"/>
  <c r="E496" i="107"/>
  <c r="F496" i="107" s="1"/>
  <c r="G495" i="107"/>
  <c r="H495" i="107" s="1"/>
  <c r="J495" i="107"/>
  <c r="K495" i="107" s="1"/>
  <c r="Z492" i="107"/>
  <c r="AC492" i="107" s="1"/>
  <c r="P492" i="107"/>
  <c r="Q493" i="107"/>
  <c r="B497" i="107"/>
  <c r="E497" i="107" s="1"/>
  <c r="M495" i="107" l="1"/>
  <c r="N495" i="107" s="1"/>
  <c r="D496" i="107"/>
  <c r="G496" i="107" s="1"/>
  <c r="H496" i="107" s="1"/>
  <c r="D497" i="107"/>
  <c r="F497" i="107"/>
  <c r="Z493" i="107"/>
  <c r="AC493" i="107" s="1"/>
  <c r="Y493" i="107"/>
  <c r="AB493" i="107" s="1"/>
  <c r="S492" i="107"/>
  <c r="Y494" i="107"/>
  <c r="AB494" i="107" s="1"/>
  <c r="P493" i="107"/>
  <c r="Q494" i="107"/>
  <c r="P494" i="107"/>
  <c r="B498" i="107"/>
  <c r="V491" i="107" l="1"/>
  <c r="T492" i="107"/>
  <c r="W491" i="107" s="1"/>
  <c r="J496" i="107"/>
  <c r="K496" i="107" s="1"/>
  <c r="M496" i="107" s="1"/>
  <c r="N496" i="107" s="1"/>
  <c r="E498" i="107"/>
  <c r="F498" i="107" s="1"/>
  <c r="G497" i="107"/>
  <c r="H497" i="107" s="1"/>
  <c r="J497" i="107"/>
  <c r="K497" i="107" s="1"/>
  <c r="Q495" i="107"/>
  <c r="Z494" i="107"/>
  <c r="AC494" i="107" s="1"/>
  <c r="Z495" i="107"/>
  <c r="Y495" i="107"/>
  <c r="AB495" i="107" s="1"/>
  <c r="S493" i="107"/>
  <c r="S494" i="107"/>
  <c r="B499" i="107"/>
  <c r="E499" i="107" s="1"/>
  <c r="V493" i="107" l="1"/>
  <c r="T494" i="107"/>
  <c r="V492" i="107"/>
  <c r="T493" i="107"/>
  <c r="W492" i="107" s="1"/>
  <c r="D498" i="107"/>
  <c r="G498" i="107" s="1"/>
  <c r="H498" i="107" s="1"/>
  <c r="D499" i="107"/>
  <c r="F499" i="107"/>
  <c r="M497" i="107"/>
  <c r="N497" i="107" s="1"/>
  <c r="Y496" i="107"/>
  <c r="AB496" i="107" s="1"/>
  <c r="W493" i="107"/>
  <c r="AC495" i="107"/>
  <c r="Q496" i="107"/>
  <c r="P495" i="107"/>
  <c r="P496" i="107"/>
  <c r="B500" i="107"/>
  <c r="J498" i="107" l="1"/>
  <c r="K498" i="107" s="1"/>
  <c r="M498" i="107" s="1"/>
  <c r="N498" i="107" s="1"/>
  <c r="G499" i="107"/>
  <c r="H499" i="107" s="1"/>
  <c r="J499" i="107"/>
  <c r="K499" i="107" s="1"/>
  <c r="E500" i="107"/>
  <c r="F500" i="107" s="1"/>
  <c r="S495" i="107"/>
  <c r="Z497" i="107"/>
  <c r="Y497" i="107"/>
  <c r="AB497" i="107" s="1"/>
  <c r="S496" i="107"/>
  <c r="Q497" i="107"/>
  <c r="P497" i="107"/>
  <c r="B501" i="107"/>
  <c r="E501" i="107" s="1"/>
  <c r="V495" i="107" l="1"/>
  <c r="T496" i="107"/>
  <c r="W495" i="107" s="1"/>
  <c r="V494" i="107"/>
  <c r="T495" i="107"/>
  <c r="W494" i="107" s="1"/>
  <c r="D500" i="107"/>
  <c r="J500" i="107" s="1"/>
  <c r="K500" i="107" s="1"/>
  <c r="M499" i="107"/>
  <c r="N499" i="107" s="1"/>
  <c r="D501" i="107"/>
  <c r="F501" i="107"/>
  <c r="Z496" i="107"/>
  <c r="AC496" i="107" s="1"/>
  <c r="Y498" i="107"/>
  <c r="AB498" i="107" s="1"/>
  <c r="AC497" i="107"/>
  <c r="Q498" i="107"/>
  <c r="B502" i="107"/>
  <c r="G500" i="107" l="1"/>
  <c r="G501" i="107"/>
  <c r="H501" i="107" s="1"/>
  <c r="J501" i="107"/>
  <c r="K501" i="107" s="1"/>
  <c r="E502" i="107"/>
  <c r="F502" i="107" s="1"/>
  <c r="Z498" i="107"/>
  <c r="AC498" i="107" s="1"/>
  <c r="Y499" i="107"/>
  <c r="AB499" i="107" s="1"/>
  <c r="S498" i="107"/>
  <c r="S497" i="107"/>
  <c r="P498" i="107"/>
  <c r="B503" i="107"/>
  <c r="E503" i="107" s="1"/>
  <c r="Q499" i="107" l="1"/>
  <c r="H500" i="107"/>
  <c r="V497" i="107"/>
  <c r="T498" i="107"/>
  <c r="W497" i="107" s="1"/>
  <c r="V496" i="107"/>
  <c r="T497" i="107"/>
  <c r="W496" i="107" s="1"/>
  <c r="M500" i="107"/>
  <c r="N500" i="107" s="1"/>
  <c r="P499" i="107"/>
  <c r="D502" i="107"/>
  <c r="G502" i="107" s="1"/>
  <c r="H502" i="107" s="1"/>
  <c r="D503" i="107"/>
  <c r="F503" i="107"/>
  <c r="M501" i="107"/>
  <c r="N501" i="107" s="1"/>
  <c r="Q500" i="107"/>
  <c r="Z499" i="107"/>
  <c r="AC499" i="107" s="1"/>
  <c r="P500" i="107"/>
  <c r="B504" i="107"/>
  <c r="S499" i="107" l="1"/>
  <c r="Y500" i="107"/>
  <c r="AB500" i="107" s="1"/>
  <c r="J502" i="107"/>
  <c r="K502" i="107" s="1"/>
  <c r="M502" i="107" s="1"/>
  <c r="N502" i="107" s="1"/>
  <c r="E504" i="107"/>
  <c r="F504" i="107" s="1"/>
  <c r="G503" i="107"/>
  <c r="H503" i="107" s="1"/>
  <c r="J503" i="107"/>
  <c r="K503" i="107" s="1"/>
  <c r="Z500" i="107"/>
  <c r="AC500" i="107" s="1"/>
  <c r="Y501" i="107"/>
  <c r="AB501" i="107" s="1"/>
  <c r="S500" i="107"/>
  <c r="B505" i="107"/>
  <c r="E505" i="107" s="1"/>
  <c r="V498" i="107" l="1"/>
  <c r="T499" i="107"/>
  <c r="W498" i="107" s="1"/>
  <c r="V499" i="107"/>
  <c r="T500" i="107"/>
  <c r="W499" i="107" s="1"/>
  <c r="M503" i="107"/>
  <c r="N503" i="107" s="1"/>
  <c r="D504" i="107"/>
  <c r="G504" i="107" s="1"/>
  <c r="H504" i="107" s="1"/>
  <c r="D505" i="107"/>
  <c r="F505" i="107"/>
  <c r="Q502" i="107"/>
  <c r="Z501" i="107"/>
  <c r="AC501" i="107" s="1"/>
  <c r="Y502" i="107"/>
  <c r="AB502" i="107" s="1"/>
  <c r="Q501" i="107"/>
  <c r="P501" i="107"/>
  <c r="B506" i="107"/>
  <c r="J504" i="107" l="1"/>
  <c r="K504" i="107" s="1"/>
  <c r="M504" i="107" s="1"/>
  <c r="N504" i="107" s="1"/>
  <c r="E506" i="107"/>
  <c r="F506" i="107" s="1"/>
  <c r="G505" i="107"/>
  <c r="H505" i="107" s="1"/>
  <c r="J505" i="107"/>
  <c r="K505" i="107" s="1"/>
  <c r="Z502" i="107"/>
  <c r="AC502" i="107" s="1"/>
  <c r="Z503" i="107"/>
  <c r="Y503" i="107"/>
  <c r="AB503" i="107" s="1"/>
  <c r="S502" i="107"/>
  <c r="S501" i="107"/>
  <c r="Q503" i="107"/>
  <c r="P502" i="107"/>
  <c r="B507" i="107"/>
  <c r="E507" i="107" s="1"/>
  <c r="V500" i="107" l="1"/>
  <c r="T501" i="107"/>
  <c r="W500" i="107" s="1"/>
  <c r="V501" i="107"/>
  <c r="T502" i="107"/>
  <c r="W501" i="107" s="1"/>
  <c r="D506" i="107"/>
  <c r="G506" i="107" s="1"/>
  <c r="H506" i="107" s="1"/>
  <c r="D507" i="107"/>
  <c r="F507" i="107"/>
  <c r="M505" i="107"/>
  <c r="N505" i="107" s="1"/>
  <c r="Q504" i="107"/>
  <c r="P503" i="107"/>
  <c r="AC503" i="107"/>
  <c r="Y504" i="107"/>
  <c r="AB504" i="107" s="1"/>
  <c r="B508" i="107"/>
  <c r="J506" i="107" l="1"/>
  <c r="K506" i="107" s="1"/>
  <c r="M506" i="107" s="1"/>
  <c r="N506" i="107" s="1"/>
  <c r="E508" i="107"/>
  <c r="F508" i="107" s="1"/>
  <c r="G507" i="107"/>
  <c r="H507" i="107" s="1"/>
  <c r="J507" i="107"/>
  <c r="K507" i="107" s="1"/>
  <c r="Z504" i="107"/>
  <c r="AC504" i="107" s="1"/>
  <c r="Y505" i="107"/>
  <c r="AB505" i="107" s="1"/>
  <c r="S503" i="107"/>
  <c r="P504" i="107"/>
  <c r="S504" i="107"/>
  <c r="Q505" i="107"/>
  <c r="B509" i="107"/>
  <c r="E509" i="107" s="1"/>
  <c r="V503" i="107" l="1"/>
  <c r="T504" i="107"/>
  <c r="W503" i="107" s="1"/>
  <c r="V502" i="107"/>
  <c r="T503" i="107"/>
  <c r="W502" i="107" s="1"/>
  <c r="D508" i="107"/>
  <c r="G508" i="107" s="1"/>
  <c r="H508" i="107" s="1"/>
  <c r="D509" i="107"/>
  <c r="F509" i="107"/>
  <c r="M507" i="107"/>
  <c r="N507" i="107" s="1"/>
  <c r="Z505" i="107"/>
  <c r="AC505" i="107" s="1"/>
  <c r="Y506" i="107"/>
  <c r="AB506" i="107" s="1"/>
  <c r="S505" i="107"/>
  <c r="Q506" i="107"/>
  <c r="P505" i="107"/>
  <c r="B510" i="107"/>
  <c r="V504" i="107" l="1"/>
  <c r="T505" i="107"/>
  <c r="W504" i="107" s="1"/>
  <c r="J508" i="107"/>
  <c r="K508" i="107" s="1"/>
  <c r="M508" i="107" s="1"/>
  <c r="N508" i="107" s="1"/>
  <c r="E510" i="107"/>
  <c r="F510" i="107" s="1"/>
  <c r="G509" i="107"/>
  <c r="H509" i="107" s="1"/>
  <c r="J509" i="107"/>
  <c r="K509" i="107" s="1"/>
  <c r="Q507" i="107"/>
  <c r="Z506" i="107"/>
  <c r="AC506" i="107" s="1"/>
  <c r="Z507" i="107"/>
  <c r="Y507" i="107"/>
  <c r="AB507" i="107" s="1"/>
  <c r="S506" i="107"/>
  <c r="P506" i="107"/>
  <c r="P507" i="107"/>
  <c r="B511" i="107"/>
  <c r="E511" i="107" s="1"/>
  <c r="V505" i="107" l="1"/>
  <c r="T506" i="107"/>
  <c r="W505" i="107" s="1"/>
  <c r="M509" i="107"/>
  <c r="N509" i="107" s="1"/>
  <c r="D510" i="107"/>
  <c r="G510" i="107" s="1"/>
  <c r="H510" i="107" s="1"/>
  <c r="D511" i="107"/>
  <c r="F511" i="107"/>
  <c r="Y508" i="107"/>
  <c r="AB508" i="107" s="1"/>
  <c r="AC507" i="107"/>
  <c r="B512" i="107"/>
  <c r="J510" i="107" l="1"/>
  <c r="K510" i="107" s="1"/>
  <c r="M510" i="107" s="1"/>
  <c r="N510" i="107" s="1"/>
  <c r="G511" i="107"/>
  <c r="H511" i="107" s="1"/>
  <c r="J511" i="107"/>
  <c r="K511" i="107" s="1"/>
  <c r="E512" i="107"/>
  <c r="F512" i="107" s="1"/>
  <c r="Z508" i="107"/>
  <c r="AC508" i="107" s="1"/>
  <c r="Y509" i="107"/>
  <c r="AB509" i="107" s="1"/>
  <c r="S508" i="107"/>
  <c r="S507" i="107"/>
  <c r="Q509" i="107"/>
  <c r="Q508" i="107"/>
  <c r="P508" i="107"/>
  <c r="B513" i="107"/>
  <c r="E513" i="107" s="1"/>
  <c r="V507" i="107" l="1"/>
  <c r="T508" i="107"/>
  <c r="W507" i="107" s="1"/>
  <c r="V506" i="107"/>
  <c r="T507" i="107"/>
  <c r="W506" i="107" s="1"/>
  <c r="D512" i="107"/>
  <c r="J512" i="107" s="1"/>
  <c r="K512" i="107" s="1"/>
  <c r="M511" i="107"/>
  <c r="N511" i="107" s="1"/>
  <c r="D513" i="107"/>
  <c r="F513" i="107"/>
  <c r="Q510" i="107"/>
  <c r="P509" i="107"/>
  <c r="Y510" i="107"/>
  <c r="AB510" i="107" s="1"/>
  <c r="Z509" i="107"/>
  <c r="AC509" i="107" s="1"/>
  <c r="B514" i="107"/>
  <c r="G512" i="107" l="1"/>
  <c r="G513" i="107"/>
  <c r="H513" i="107" s="1"/>
  <c r="J513" i="107"/>
  <c r="K513" i="107" s="1"/>
  <c r="E514" i="107"/>
  <c r="F514" i="107" s="1"/>
  <c r="Z510" i="107"/>
  <c r="AC510" i="107" s="1"/>
  <c r="Y511" i="107"/>
  <c r="AB511" i="107" s="1"/>
  <c r="S509" i="107"/>
  <c r="P510" i="107"/>
  <c r="B515" i="107"/>
  <c r="E515" i="107" s="1"/>
  <c r="H512" i="107" l="1"/>
  <c r="Q511" i="107" s="1"/>
  <c r="M512" i="107"/>
  <c r="N512" i="107" s="1"/>
  <c r="Z512" i="107" s="1"/>
  <c r="V508" i="107"/>
  <c r="T509" i="107"/>
  <c r="W508" i="107" s="1"/>
  <c r="D514" i="107"/>
  <c r="G514" i="107" s="1"/>
  <c r="H514" i="107" s="1"/>
  <c r="D515" i="107"/>
  <c r="F515" i="107"/>
  <c r="M513" i="107"/>
  <c r="N513" i="107" s="1"/>
  <c r="Q512" i="107"/>
  <c r="Z511" i="107"/>
  <c r="AC511" i="107" s="1"/>
  <c r="P511" i="107"/>
  <c r="S510" i="107"/>
  <c r="B516" i="107"/>
  <c r="V509" i="107" l="1"/>
  <c r="T510" i="107"/>
  <c r="W509" i="107" s="1"/>
  <c r="J514" i="107"/>
  <c r="K514" i="107" s="1"/>
  <c r="M514" i="107" s="1"/>
  <c r="N514" i="107" s="1"/>
  <c r="E516" i="107"/>
  <c r="F516" i="107" s="1"/>
  <c r="G515" i="107"/>
  <c r="H515" i="107" s="1"/>
  <c r="J515" i="107"/>
  <c r="K515" i="107" s="1"/>
  <c r="Y512" i="107"/>
  <c r="AB512" i="107" s="1"/>
  <c r="S511" i="107"/>
  <c r="Z513" i="107"/>
  <c r="AC512" i="107"/>
  <c r="P512" i="107"/>
  <c r="Q513" i="107"/>
  <c r="B517" i="107"/>
  <c r="E517" i="107" s="1"/>
  <c r="V510" i="107" l="1"/>
  <c r="T511" i="107"/>
  <c r="W510" i="107" s="1"/>
  <c r="D516" i="107"/>
  <c r="J516" i="107" s="1"/>
  <c r="K516" i="107" s="1"/>
  <c r="M515" i="107"/>
  <c r="N515" i="107" s="1"/>
  <c r="D517" i="107"/>
  <c r="F517" i="107"/>
  <c r="S512" i="107"/>
  <c r="Y513" i="107"/>
  <c r="AB513" i="107" s="1"/>
  <c r="AC513" i="107"/>
  <c r="Y514" i="107"/>
  <c r="AB514" i="107" s="1"/>
  <c r="P513" i="107"/>
  <c r="Q514" i="107"/>
  <c r="P514" i="107"/>
  <c r="B518" i="107"/>
  <c r="V511" i="107" l="1"/>
  <c r="T512" i="107"/>
  <c r="W511" i="107" s="1"/>
  <c r="G516" i="107"/>
  <c r="E518" i="107"/>
  <c r="F518" i="107" s="1"/>
  <c r="G517" i="107"/>
  <c r="H517" i="107" s="1"/>
  <c r="J517" i="107"/>
  <c r="K517" i="107" s="1"/>
  <c r="Z514" i="107"/>
  <c r="AC514" i="107" s="1"/>
  <c r="Z515" i="107"/>
  <c r="Y515" i="107"/>
  <c r="AB515" i="107" s="1"/>
  <c r="S513" i="107"/>
  <c r="S514" i="107"/>
  <c r="B519" i="107"/>
  <c r="E519" i="107" s="1"/>
  <c r="Q515" i="107" l="1"/>
  <c r="H516" i="107"/>
  <c r="V512" i="107"/>
  <c r="T513" i="107"/>
  <c r="W512" i="107" s="1"/>
  <c r="V513" i="107"/>
  <c r="T514" i="107"/>
  <c r="M516" i="107"/>
  <c r="N516" i="107" s="1"/>
  <c r="P515" i="107"/>
  <c r="D518" i="107"/>
  <c r="J518" i="107" s="1"/>
  <c r="K518" i="107" s="1"/>
  <c r="M517" i="107"/>
  <c r="N517" i="107" s="1"/>
  <c r="D519" i="107"/>
  <c r="F519" i="107"/>
  <c r="Q516" i="107"/>
  <c r="W513" i="107"/>
  <c r="AC515" i="107"/>
  <c r="B520" i="107"/>
  <c r="Y516" i="107" l="1"/>
  <c r="AB516" i="107" s="1"/>
  <c r="G518" i="107"/>
  <c r="E520" i="107"/>
  <c r="F520" i="107" s="1"/>
  <c r="G519" i="107"/>
  <c r="H519" i="107" s="1"/>
  <c r="J519" i="107"/>
  <c r="K519" i="107" s="1"/>
  <c r="Z516" i="107"/>
  <c r="AC516" i="107" s="1"/>
  <c r="P516" i="107"/>
  <c r="S515" i="107"/>
  <c r="B521" i="107"/>
  <c r="E521" i="107" s="1"/>
  <c r="Q517" i="107" l="1"/>
  <c r="H518" i="107"/>
  <c r="V514" i="107"/>
  <c r="T515" i="107"/>
  <c r="W514" i="107" s="1"/>
  <c r="M518" i="107"/>
  <c r="N518" i="107" s="1"/>
  <c r="Z518" i="107" s="1"/>
  <c r="M519" i="107"/>
  <c r="N519" i="107" s="1"/>
  <c r="D521" i="107"/>
  <c r="F521" i="107"/>
  <c r="D520" i="107"/>
  <c r="Z517" i="107"/>
  <c r="AC517" i="107" s="1"/>
  <c r="Y517" i="107"/>
  <c r="AB517" i="107" s="1"/>
  <c r="S516" i="107"/>
  <c r="P517" i="107"/>
  <c r="Q518" i="107"/>
  <c r="B522" i="107"/>
  <c r="V515" i="107" l="1"/>
  <c r="T516" i="107"/>
  <c r="W515" i="107" s="1"/>
  <c r="S517" i="107"/>
  <c r="Y518" i="107"/>
  <c r="AB518" i="107" s="1"/>
  <c r="E522" i="107"/>
  <c r="F522" i="107" s="1"/>
  <c r="G520" i="107"/>
  <c r="J520" i="107"/>
  <c r="K520" i="107" s="1"/>
  <c r="G521" i="107"/>
  <c r="H521" i="107" s="1"/>
  <c r="J521" i="107"/>
  <c r="K521" i="107" s="1"/>
  <c r="P518" i="107"/>
  <c r="Y519" i="107"/>
  <c r="AB519" i="107" s="1"/>
  <c r="AC518" i="107"/>
  <c r="B523" i="107"/>
  <c r="E523" i="107" s="1"/>
  <c r="H520" i="107" l="1"/>
  <c r="Q519" i="107" s="1"/>
  <c r="V516" i="107"/>
  <c r="T517" i="107"/>
  <c r="W516" i="107" s="1"/>
  <c r="D522" i="107"/>
  <c r="G522" i="107" s="1"/>
  <c r="H522" i="107" s="1"/>
  <c r="M521" i="107"/>
  <c r="N521" i="107" s="1"/>
  <c r="P519" i="107"/>
  <c r="D523" i="107"/>
  <c r="F523" i="107"/>
  <c r="M520" i="107"/>
  <c r="N520" i="107" s="1"/>
  <c r="Q520" i="107"/>
  <c r="S518" i="107"/>
  <c r="B524" i="107"/>
  <c r="V517" i="107" l="1"/>
  <c r="T518" i="107"/>
  <c r="W517" i="107" s="1"/>
  <c r="J522" i="107"/>
  <c r="K522" i="107" s="1"/>
  <c r="M522" i="107" s="1"/>
  <c r="N522" i="107" s="1"/>
  <c r="Y520" i="107"/>
  <c r="AB520" i="107" s="1"/>
  <c r="G523" i="107"/>
  <c r="H523" i="107" s="1"/>
  <c r="J523" i="107"/>
  <c r="K523" i="107" s="1"/>
  <c r="E524" i="107"/>
  <c r="F524" i="107" s="1"/>
  <c r="Z519" i="107"/>
  <c r="AC519" i="107" s="1"/>
  <c r="P520" i="107"/>
  <c r="Z520" i="107"/>
  <c r="AC520" i="107" s="1"/>
  <c r="Q521" i="107"/>
  <c r="S519" i="107"/>
  <c r="B525" i="107"/>
  <c r="E525" i="107" s="1"/>
  <c r="V518" i="107" l="1"/>
  <c r="T519" i="107"/>
  <c r="W518" i="107" s="1"/>
  <c r="D524" i="107"/>
  <c r="J524" i="107" s="1"/>
  <c r="K524" i="107" s="1"/>
  <c r="M523" i="107"/>
  <c r="N523" i="107" s="1"/>
  <c r="D525" i="107"/>
  <c r="F525" i="107"/>
  <c r="Q522" i="107"/>
  <c r="Y521" i="107"/>
  <c r="AB521" i="107" s="1"/>
  <c r="Z521" i="107"/>
  <c r="AC521" i="107" s="1"/>
  <c r="Z522" i="107"/>
  <c r="Y522" i="107"/>
  <c r="AB522" i="107" s="1"/>
  <c r="S520" i="107"/>
  <c r="P521" i="107"/>
  <c r="S521" i="107"/>
  <c r="B526" i="107"/>
  <c r="V520" i="107" l="1"/>
  <c r="T521" i="107"/>
  <c r="V519" i="107"/>
  <c r="T520" i="107"/>
  <c r="W519" i="107" s="1"/>
  <c r="G524" i="107"/>
  <c r="G525" i="107"/>
  <c r="H525" i="107" s="1"/>
  <c r="J525" i="107"/>
  <c r="K525" i="107" s="1"/>
  <c r="E526" i="107"/>
  <c r="F526" i="107" s="1"/>
  <c r="Y523" i="107"/>
  <c r="AB523" i="107" s="1"/>
  <c r="W520" i="107"/>
  <c r="AC522" i="107"/>
  <c r="P522" i="107"/>
  <c r="B527" i="107"/>
  <c r="E527" i="107" s="1"/>
  <c r="H524" i="107" l="1"/>
  <c r="Q523" i="107" s="1"/>
  <c r="M524" i="107"/>
  <c r="N524" i="107" s="1"/>
  <c r="D526" i="107"/>
  <c r="G526" i="107" s="1"/>
  <c r="H526" i="107" s="1"/>
  <c r="D527" i="107"/>
  <c r="F527" i="107"/>
  <c r="M525" i="107"/>
  <c r="N525" i="107" s="1"/>
  <c r="Q524" i="107"/>
  <c r="Z523" i="107"/>
  <c r="AC523" i="107" s="1"/>
  <c r="S522" i="107"/>
  <c r="P523" i="107"/>
  <c r="P524" i="107"/>
  <c r="B528" i="107"/>
  <c r="Y524" i="107" l="1"/>
  <c r="AB524" i="107" s="1"/>
  <c r="V521" i="107"/>
  <c r="T522" i="107"/>
  <c r="W521" i="107" s="1"/>
  <c r="J526" i="107"/>
  <c r="K526" i="107" s="1"/>
  <c r="M526" i="107" s="1"/>
  <c r="N526" i="107" s="1"/>
  <c r="E528" i="107"/>
  <c r="F528" i="107" s="1"/>
  <c r="G527" i="107"/>
  <c r="H527" i="107" s="1"/>
  <c r="J527" i="107"/>
  <c r="K527" i="107" s="1"/>
  <c r="Z524" i="107"/>
  <c r="AC524" i="107" s="1"/>
  <c r="Y525" i="107"/>
  <c r="AB525" i="107" s="1"/>
  <c r="S523" i="107"/>
  <c r="S524" i="107"/>
  <c r="B529" i="107"/>
  <c r="E529" i="107" s="1"/>
  <c r="V523" i="107" l="1"/>
  <c r="T524" i="107"/>
  <c r="V522" i="107"/>
  <c r="T523" i="107"/>
  <c r="W522" i="107" s="1"/>
  <c r="M527" i="107"/>
  <c r="N527" i="107" s="1"/>
  <c r="D528" i="107"/>
  <c r="G528" i="107" s="1"/>
  <c r="H528" i="107" s="1"/>
  <c r="D529" i="107"/>
  <c r="F529" i="107"/>
  <c r="Z525" i="107"/>
  <c r="AC525" i="107" s="1"/>
  <c r="W523" i="107"/>
  <c r="Y526" i="107"/>
  <c r="AB526" i="107" s="1"/>
  <c r="Q525" i="107"/>
  <c r="P525" i="107"/>
  <c r="B530" i="107"/>
  <c r="J528" i="107" l="1"/>
  <c r="K528" i="107" s="1"/>
  <c r="M528" i="107" s="1"/>
  <c r="N528" i="107" s="1"/>
  <c r="G529" i="107"/>
  <c r="H529" i="107" s="1"/>
  <c r="J529" i="107"/>
  <c r="K529" i="107" s="1"/>
  <c r="E530" i="107"/>
  <c r="F530" i="107" s="1"/>
  <c r="Z526" i="107"/>
  <c r="AC526" i="107" s="1"/>
  <c r="Y527" i="107"/>
  <c r="AB527" i="107" s="1"/>
  <c r="S525" i="107"/>
  <c r="Q526" i="107"/>
  <c r="P526" i="107"/>
  <c r="B531" i="107"/>
  <c r="E531" i="107" s="1"/>
  <c r="V524" i="107" l="1"/>
  <c r="T525" i="107"/>
  <c r="W524" i="107" s="1"/>
  <c r="D530" i="107"/>
  <c r="J530" i="107" s="1"/>
  <c r="K530" i="107" s="1"/>
  <c r="M529" i="107"/>
  <c r="N529" i="107" s="1"/>
  <c r="D531" i="107"/>
  <c r="F531" i="107"/>
  <c r="Z527" i="107"/>
  <c r="AC527" i="107" s="1"/>
  <c r="Y528" i="107"/>
  <c r="AB528" i="107" s="1"/>
  <c r="Q527" i="107"/>
  <c r="P527" i="107"/>
  <c r="B532" i="107"/>
  <c r="G530" i="107" l="1"/>
  <c r="H530" i="107" s="1"/>
  <c r="G531" i="107"/>
  <c r="H531" i="107" s="1"/>
  <c r="J531" i="107"/>
  <c r="K531" i="107" s="1"/>
  <c r="E532" i="107"/>
  <c r="F532" i="107" s="1"/>
  <c r="Z528" i="107"/>
  <c r="AC528" i="107" s="1"/>
  <c r="Y529" i="107"/>
  <c r="AB529" i="107" s="1"/>
  <c r="S526" i="107"/>
  <c r="S527" i="107"/>
  <c r="Q528" i="107"/>
  <c r="P528" i="107"/>
  <c r="B533" i="107"/>
  <c r="E533" i="107" s="1"/>
  <c r="V526" i="107" l="1"/>
  <c r="T527" i="107"/>
  <c r="W526" i="107" s="1"/>
  <c r="V525" i="107"/>
  <c r="T526" i="107"/>
  <c r="W525" i="107" s="1"/>
  <c r="M530" i="107"/>
  <c r="N530" i="107" s="1"/>
  <c r="D532" i="107"/>
  <c r="G532" i="107" s="1"/>
  <c r="H532" i="107" s="1"/>
  <c r="D533" i="107"/>
  <c r="F533" i="107"/>
  <c r="M531" i="107"/>
  <c r="N531" i="107" s="1"/>
  <c r="Z529" i="107"/>
  <c r="AC529" i="107" s="1"/>
  <c r="Q529" i="107"/>
  <c r="P529" i="107"/>
  <c r="B534" i="107"/>
  <c r="Y530" i="107" l="1"/>
  <c r="AB530" i="107" s="1"/>
  <c r="J532" i="107"/>
  <c r="K532" i="107" s="1"/>
  <c r="M532" i="107" s="1"/>
  <c r="N532" i="107" s="1"/>
  <c r="E534" i="107"/>
  <c r="F534" i="107" s="1"/>
  <c r="G533" i="107"/>
  <c r="H533" i="107" s="1"/>
  <c r="J533" i="107"/>
  <c r="K533" i="107" s="1"/>
  <c r="Z530" i="107"/>
  <c r="AC530" i="107" s="1"/>
  <c r="Y531" i="107"/>
  <c r="AB531" i="107" s="1"/>
  <c r="S528" i="107"/>
  <c r="Q530" i="107"/>
  <c r="P530" i="107"/>
  <c r="B535" i="107"/>
  <c r="E535" i="107" s="1"/>
  <c r="V527" i="107" l="1"/>
  <c r="T528" i="107"/>
  <c r="W527" i="107" s="1"/>
  <c r="D534" i="107"/>
  <c r="J534" i="107" s="1"/>
  <c r="K534" i="107" s="1"/>
  <c r="M533" i="107"/>
  <c r="N533" i="107" s="1"/>
  <c r="D535" i="107"/>
  <c r="F535" i="107"/>
  <c r="Z531" i="107"/>
  <c r="AC531" i="107" s="1"/>
  <c r="Y532" i="107"/>
  <c r="AB532" i="107" s="1"/>
  <c r="S529" i="107"/>
  <c r="Q531" i="107"/>
  <c r="P531" i="107"/>
  <c r="B536" i="107"/>
  <c r="V528" i="107" l="1"/>
  <c r="T529" i="107"/>
  <c r="W528" i="107" s="1"/>
  <c r="G534" i="107"/>
  <c r="H534" i="107" s="1"/>
  <c r="E536" i="107"/>
  <c r="F536" i="107" s="1"/>
  <c r="G535" i="107"/>
  <c r="H535" i="107" s="1"/>
  <c r="J535" i="107"/>
  <c r="K535" i="107" s="1"/>
  <c r="Z532" i="107"/>
  <c r="AC532" i="107" s="1"/>
  <c r="Y533" i="107"/>
  <c r="AB533" i="107" s="1"/>
  <c r="S530" i="107"/>
  <c r="Q532" i="107"/>
  <c r="B537" i="107"/>
  <c r="E537" i="107" s="1"/>
  <c r="V529" i="107" l="1"/>
  <c r="T530" i="107"/>
  <c r="W529" i="107" s="1"/>
  <c r="M534" i="107"/>
  <c r="N534" i="107" s="1"/>
  <c r="M535" i="107"/>
  <c r="N535" i="107" s="1"/>
  <c r="D537" i="107"/>
  <c r="F537" i="107"/>
  <c r="D536" i="107"/>
  <c r="Z533" i="107"/>
  <c r="AC533" i="107" s="1"/>
  <c r="S531" i="107"/>
  <c r="S532" i="107"/>
  <c r="P532" i="107"/>
  <c r="Q533" i="107"/>
  <c r="B538" i="107"/>
  <c r="V531" i="107" l="1"/>
  <c r="T532" i="107"/>
  <c r="W531" i="107" s="1"/>
  <c r="V530" i="107"/>
  <c r="T531" i="107"/>
  <c r="W530" i="107" s="1"/>
  <c r="Y534" i="107"/>
  <c r="AB534" i="107" s="1"/>
  <c r="E538" i="107"/>
  <c r="F538" i="107" s="1"/>
  <c r="G536" i="107"/>
  <c r="H536" i="107" s="1"/>
  <c r="J536" i="107"/>
  <c r="K536" i="107" s="1"/>
  <c r="G537" i="107"/>
  <c r="H537" i="107" s="1"/>
  <c r="J537" i="107"/>
  <c r="K537" i="107" s="1"/>
  <c r="Z534" i="107"/>
  <c r="AC534" i="107" s="1"/>
  <c r="Y535" i="107"/>
  <c r="AB535" i="107" s="1"/>
  <c r="P533" i="107"/>
  <c r="Q534" i="107"/>
  <c r="S533" i="107"/>
  <c r="P534" i="107"/>
  <c r="B539" i="107"/>
  <c r="E539" i="107" s="1"/>
  <c r="V532" i="107" l="1"/>
  <c r="T533" i="107"/>
  <c r="W532" i="107" s="1"/>
  <c r="D538" i="107"/>
  <c r="J538" i="107" s="1"/>
  <c r="K538" i="107" s="1"/>
  <c r="M537" i="107"/>
  <c r="N537" i="107" s="1"/>
  <c r="D539" i="107"/>
  <c r="F539" i="107"/>
  <c r="M536" i="107"/>
  <c r="N536" i="107" s="1"/>
  <c r="Z535" i="107"/>
  <c r="AC535" i="107" s="1"/>
  <c r="Q535" i="107"/>
  <c r="P535" i="107"/>
  <c r="B540" i="107"/>
  <c r="G538" i="107" l="1"/>
  <c r="H538" i="107" s="1"/>
  <c r="Y536" i="107"/>
  <c r="AB536" i="107" s="1"/>
  <c r="E540" i="107"/>
  <c r="F540" i="107" s="1"/>
  <c r="G539" i="107"/>
  <c r="H539" i="107" s="1"/>
  <c r="J539" i="107"/>
  <c r="K539" i="107" s="1"/>
  <c r="Z536" i="107"/>
  <c r="AC536" i="107" s="1"/>
  <c r="Y537" i="107"/>
  <c r="AB537" i="107" s="1"/>
  <c r="S534" i="107"/>
  <c r="S535" i="107"/>
  <c r="Q536" i="107"/>
  <c r="P536" i="107"/>
  <c r="B541" i="107"/>
  <c r="E541" i="107" s="1"/>
  <c r="V534" i="107" l="1"/>
  <c r="T535" i="107"/>
  <c r="W534" i="107" s="1"/>
  <c r="V533" i="107"/>
  <c r="T534" i="107"/>
  <c r="W533" i="107" s="1"/>
  <c r="M538" i="107"/>
  <c r="N538" i="107" s="1"/>
  <c r="D540" i="107"/>
  <c r="G540" i="107" s="1"/>
  <c r="H540" i="107" s="1"/>
  <c r="D541" i="107"/>
  <c r="F541" i="107"/>
  <c r="M539" i="107"/>
  <c r="N539" i="107" s="1"/>
  <c r="Z537" i="107"/>
  <c r="AC537" i="107" s="1"/>
  <c r="S536" i="107"/>
  <c r="Q537" i="107"/>
  <c r="P537" i="107"/>
  <c r="B542" i="107"/>
  <c r="Y538" i="107" l="1"/>
  <c r="AB538" i="107" s="1"/>
  <c r="V535" i="107"/>
  <c r="T536" i="107"/>
  <c r="W535" i="107" s="1"/>
  <c r="J540" i="107"/>
  <c r="K540" i="107" s="1"/>
  <c r="M540" i="107" s="1"/>
  <c r="N540" i="107" s="1"/>
  <c r="G541" i="107"/>
  <c r="H541" i="107" s="1"/>
  <c r="J541" i="107"/>
  <c r="K541" i="107" s="1"/>
  <c r="E542" i="107"/>
  <c r="F542" i="107" s="1"/>
  <c r="Z538" i="107"/>
  <c r="AC538" i="107" s="1"/>
  <c r="Y539" i="107"/>
  <c r="AB539" i="107" s="1"/>
  <c r="S537" i="107"/>
  <c r="Q538" i="107"/>
  <c r="P538" i="107"/>
  <c r="B543" i="107"/>
  <c r="E543" i="107" s="1"/>
  <c r="V536" i="107" l="1"/>
  <c r="T537" i="107"/>
  <c r="W536" i="107" s="1"/>
  <c r="M541" i="107"/>
  <c r="N541" i="107" s="1"/>
  <c r="D542" i="107"/>
  <c r="G542" i="107" s="1"/>
  <c r="H542" i="107" s="1"/>
  <c r="D543" i="107"/>
  <c r="F543" i="107"/>
  <c r="Z539" i="107"/>
  <c r="AC539" i="107" s="1"/>
  <c r="Y540" i="107"/>
  <c r="AB540" i="107" s="1"/>
  <c r="Q539" i="107"/>
  <c r="P539" i="107"/>
  <c r="B544" i="107"/>
  <c r="J542" i="107" l="1"/>
  <c r="K542" i="107" s="1"/>
  <c r="M542" i="107" s="1"/>
  <c r="N542" i="107" s="1"/>
  <c r="G543" i="107"/>
  <c r="H543" i="107" s="1"/>
  <c r="J543" i="107"/>
  <c r="K543" i="107" s="1"/>
  <c r="E544" i="107"/>
  <c r="F544" i="107" s="1"/>
  <c r="Z540" i="107"/>
  <c r="AC540" i="107" s="1"/>
  <c r="Y541" i="107"/>
  <c r="AB541" i="107" s="1"/>
  <c r="S538" i="107"/>
  <c r="Q540" i="107"/>
  <c r="P540" i="107"/>
  <c r="B545" i="107"/>
  <c r="E545" i="107" s="1"/>
  <c r="V537" i="107" l="1"/>
  <c r="T538" i="107"/>
  <c r="W537" i="107" s="1"/>
  <c r="D544" i="107"/>
  <c r="G544" i="107" s="1"/>
  <c r="H544" i="107" s="1"/>
  <c r="D545" i="107"/>
  <c r="F545" i="107"/>
  <c r="M543" i="107"/>
  <c r="N543" i="107" s="1"/>
  <c r="Z541" i="107"/>
  <c r="AC541" i="107" s="1"/>
  <c r="Y542" i="107"/>
  <c r="AB542" i="107" s="1"/>
  <c r="S539" i="107"/>
  <c r="Q541" i="107"/>
  <c r="B546" i="107"/>
  <c r="V538" i="107" l="1"/>
  <c r="T539" i="107"/>
  <c r="W538" i="107" s="1"/>
  <c r="J544" i="107"/>
  <c r="K544" i="107" s="1"/>
  <c r="M544" i="107" s="1"/>
  <c r="N544" i="107" s="1"/>
  <c r="E546" i="107"/>
  <c r="F546" i="107" s="1"/>
  <c r="G545" i="107"/>
  <c r="H545" i="107" s="1"/>
  <c r="J545" i="107"/>
  <c r="K545" i="107" s="1"/>
  <c r="Z542" i="107"/>
  <c r="AC542" i="107" s="1"/>
  <c r="Y543" i="107"/>
  <c r="AB543" i="107" s="1"/>
  <c r="S540" i="107"/>
  <c r="P541" i="107"/>
  <c r="Q542" i="107"/>
  <c r="B547" i="107"/>
  <c r="E547" i="107" s="1"/>
  <c r="V539" i="107" l="1"/>
  <c r="T540" i="107"/>
  <c r="W539" i="107" s="1"/>
  <c r="D547" i="107"/>
  <c r="F547" i="107"/>
  <c r="M545" i="107"/>
  <c r="N545" i="107" s="1"/>
  <c r="D546" i="107"/>
  <c r="Z543" i="107"/>
  <c r="AC543" i="107" s="1"/>
  <c r="Y544" i="107"/>
  <c r="AB544" i="107" s="1"/>
  <c r="S541" i="107"/>
  <c r="P542" i="107"/>
  <c r="Q543" i="107"/>
  <c r="B548" i="107"/>
  <c r="V540" i="107" l="1"/>
  <c r="T541" i="107"/>
  <c r="W540" i="107" s="1"/>
  <c r="G547" i="107"/>
  <c r="H547" i="107" s="1"/>
  <c r="J547" i="107"/>
  <c r="K547" i="107" s="1"/>
  <c r="G546" i="107"/>
  <c r="H546" i="107" s="1"/>
  <c r="J546" i="107"/>
  <c r="K546" i="107" s="1"/>
  <c r="E548" i="107"/>
  <c r="F548" i="107" s="1"/>
  <c r="Z544" i="107"/>
  <c r="AC544" i="107" s="1"/>
  <c r="Y545" i="107"/>
  <c r="AB545" i="107" s="1"/>
  <c r="S542" i="107"/>
  <c r="P543" i="107"/>
  <c r="Q544" i="107"/>
  <c r="S543" i="107"/>
  <c r="P544" i="107"/>
  <c r="B549" i="107"/>
  <c r="E549" i="107" s="1"/>
  <c r="V542" i="107" l="1"/>
  <c r="T543" i="107"/>
  <c r="W542" i="107" s="1"/>
  <c r="V541" i="107"/>
  <c r="T542" i="107"/>
  <c r="W541" i="107" s="1"/>
  <c r="D548" i="107"/>
  <c r="G548" i="107" s="1"/>
  <c r="H548" i="107" s="1"/>
  <c r="M547" i="107"/>
  <c r="N547" i="107" s="1"/>
  <c r="D549" i="107"/>
  <c r="F549" i="107"/>
  <c r="M546" i="107"/>
  <c r="N546" i="107" s="1"/>
  <c r="Z545" i="107"/>
  <c r="AC545" i="107" s="1"/>
  <c r="Q545" i="107"/>
  <c r="P545" i="107"/>
  <c r="B550" i="107"/>
  <c r="J548" i="107" l="1"/>
  <c r="K548" i="107" s="1"/>
  <c r="M548" i="107" s="1"/>
  <c r="N548" i="107" s="1"/>
  <c r="Y546" i="107"/>
  <c r="AB546" i="107" s="1"/>
  <c r="E550" i="107"/>
  <c r="F550" i="107" s="1"/>
  <c r="G549" i="107"/>
  <c r="H549" i="107" s="1"/>
  <c r="J549" i="107"/>
  <c r="K549" i="107" s="1"/>
  <c r="Z546" i="107"/>
  <c r="AC546" i="107" s="1"/>
  <c r="Y547" i="107"/>
  <c r="AB547" i="107" s="1"/>
  <c r="S544" i="107"/>
  <c r="Q546" i="107"/>
  <c r="B551" i="107"/>
  <c r="E551" i="107" s="1"/>
  <c r="V543" i="107" l="1"/>
  <c r="T544" i="107"/>
  <c r="W543" i="107" s="1"/>
  <c r="M549" i="107"/>
  <c r="N549" i="107" s="1"/>
  <c r="D551" i="107"/>
  <c r="F551" i="107"/>
  <c r="D550" i="107"/>
  <c r="Z547" i="107"/>
  <c r="AC547" i="107" s="1"/>
  <c r="Y548" i="107"/>
  <c r="AB548" i="107" s="1"/>
  <c r="S545" i="107"/>
  <c r="P546" i="107"/>
  <c r="Q547" i="107"/>
  <c r="P547" i="107"/>
  <c r="B552" i="107"/>
  <c r="V544" i="107" l="1"/>
  <c r="T545" i="107"/>
  <c r="W544" i="107" s="1"/>
  <c r="E552" i="107"/>
  <c r="F552" i="107" s="1"/>
  <c r="G550" i="107"/>
  <c r="H550" i="107" s="1"/>
  <c r="J550" i="107"/>
  <c r="K550" i="107" s="1"/>
  <c r="G551" i="107"/>
  <c r="H551" i="107" s="1"/>
  <c r="J551" i="107"/>
  <c r="K551" i="107" s="1"/>
  <c r="Z548" i="107"/>
  <c r="AC548" i="107" s="1"/>
  <c r="Y549" i="107"/>
  <c r="AB549" i="107" s="1"/>
  <c r="S546" i="107"/>
  <c r="Q548" i="107"/>
  <c r="P548" i="107"/>
  <c r="B553" i="107"/>
  <c r="E553" i="107" s="1"/>
  <c r="V545" i="107" l="1"/>
  <c r="T546" i="107"/>
  <c r="W545" i="107" s="1"/>
  <c r="M551" i="107"/>
  <c r="N551" i="107" s="1"/>
  <c r="M550" i="107"/>
  <c r="N550" i="107" s="1"/>
  <c r="D552" i="107"/>
  <c r="G552" i="107" s="1"/>
  <c r="H552" i="107" s="1"/>
  <c r="D553" i="107"/>
  <c r="F553" i="107"/>
  <c r="Z549" i="107"/>
  <c r="AC549" i="107" s="1"/>
  <c r="S547" i="107"/>
  <c r="Q549" i="107"/>
  <c r="P549" i="107"/>
  <c r="B554" i="107"/>
  <c r="V546" i="107" l="1"/>
  <c r="T547" i="107"/>
  <c r="W546" i="107" s="1"/>
  <c r="Y550" i="107"/>
  <c r="AB550" i="107" s="1"/>
  <c r="J552" i="107"/>
  <c r="K552" i="107" s="1"/>
  <c r="M552" i="107" s="1"/>
  <c r="N552" i="107" s="1"/>
  <c r="G553" i="107"/>
  <c r="H553" i="107" s="1"/>
  <c r="J553" i="107"/>
  <c r="K553" i="107" s="1"/>
  <c r="E554" i="107"/>
  <c r="F554" i="107" s="1"/>
  <c r="Z550" i="107"/>
  <c r="AC550" i="107" s="1"/>
  <c r="Y551" i="107"/>
  <c r="AB551" i="107" s="1"/>
  <c r="S548" i="107"/>
  <c r="Q550" i="107"/>
  <c r="P550" i="107"/>
  <c r="B555" i="107"/>
  <c r="E555" i="107" s="1"/>
  <c r="V547" i="107" l="1"/>
  <c r="T548" i="107"/>
  <c r="W547" i="107" s="1"/>
  <c r="D555" i="107"/>
  <c r="F555" i="107"/>
  <c r="M553" i="107"/>
  <c r="N553" i="107" s="1"/>
  <c r="D554" i="107"/>
  <c r="Z551" i="107"/>
  <c r="AC551" i="107" s="1"/>
  <c r="Y552" i="107"/>
  <c r="AB552" i="107" s="1"/>
  <c r="S549" i="107"/>
  <c r="Q551" i="107"/>
  <c r="P551" i="107"/>
  <c r="B556" i="107"/>
  <c r="V548" i="107" l="1"/>
  <c r="T549" i="107"/>
  <c r="W548" i="107" s="1"/>
  <c r="E556" i="107"/>
  <c r="F556" i="107" s="1"/>
  <c r="G555" i="107"/>
  <c r="H555" i="107" s="1"/>
  <c r="J555" i="107"/>
  <c r="K555" i="107" s="1"/>
  <c r="G554" i="107"/>
  <c r="H554" i="107" s="1"/>
  <c r="J554" i="107"/>
  <c r="K554" i="107" s="1"/>
  <c r="Z552" i="107"/>
  <c r="AC552" i="107" s="1"/>
  <c r="Y553" i="107"/>
  <c r="AB553" i="107" s="1"/>
  <c r="S550" i="107"/>
  <c r="S551" i="107"/>
  <c r="Q552" i="107"/>
  <c r="P552" i="107"/>
  <c r="B557" i="107"/>
  <c r="E557" i="107" s="1"/>
  <c r="V550" i="107" l="1"/>
  <c r="T551" i="107"/>
  <c r="W550" i="107" s="1"/>
  <c r="V549" i="107"/>
  <c r="T550" i="107"/>
  <c r="W549" i="107" s="1"/>
  <c r="M555" i="107"/>
  <c r="N555" i="107" s="1"/>
  <c r="D557" i="107"/>
  <c r="F557" i="107"/>
  <c r="M554" i="107"/>
  <c r="N554" i="107" s="1"/>
  <c r="D556" i="107"/>
  <c r="Z553" i="107"/>
  <c r="AC553" i="107" s="1"/>
  <c r="Q553" i="107"/>
  <c r="P553" i="107"/>
  <c r="B558" i="107"/>
  <c r="G557" i="107" l="1"/>
  <c r="H557" i="107" s="1"/>
  <c r="J557" i="107"/>
  <c r="K557" i="107" s="1"/>
  <c r="E558" i="107"/>
  <c r="F558" i="107" s="1"/>
  <c r="Y554" i="107"/>
  <c r="AB554" i="107" s="1"/>
  <c r="G556" i="107"/>
  <c r="H556" i="107" s="1"/>
  <c r="J556" i="107"/>
  <c r="K556" i="107" s="1"/>
  <c r="Z554" i="107"/>
  <c r="AC554" i="107" s="1"/>
  <c r="Y555" i="107"/>
  <c r="AB555" i="107" s="1"/>
  <c r="S552" i="107"/>
  <c r="Q554" i="107"/>
  <c r="P554" i="107"/>
  <c r="B559" i="107"/>
  <c r="E559" i="107" s="1"/>
  <c r="V551" i="107" l="1"/>
  <c r="T552" i="107"/>
  <c r="W551" i="107" s="1"/>
  <c r="M556" i="107"/>
  <c r="N556" i="107" s="1"/>
  <c r="D559" i="107"/>
  <c r="F559" i="107"/>
  <c r="M557" i="107"/>
  <c r="N557" i="107" s="1"/>
  <c r="D558" i="107"/>
  <c r="Z555" i="107"/>
  <c r="AC555" i="107" s="1"/>
  <c r="S553" i="107"/>
  <c r="Q555" i="107"/>
  <c r="B560" i="107"/>
  <c r="V552" i="107" l="1"/>
  <c r="T553" i="107"/>
  <c r="W552" i="107" s="1"/>
  <c r="Y556" i="107"/>
  <c r="AB556" i="107" s="1"/>
  <c r="G559" i="107"/>
  <c r="H559" i="107" s="1"/>
  <c r="J559" i="107"/>
  <c r="K559" i="107" s="1"/>
  <c r="E560" i="107"/>
  <c r="F560" i="107" s="1"/>
  <c r="G558" i="107"/>
  <c r="H558" i="107" s="1"/>
  <c r="J558" i="107"/>
  <c r="K558" i="107" s="1"/>
  <c r="Z556" i="107"/>
  <c r="AC556" i="107" s="1"/>
  <c r="Y557" i="107"/>
  <c r="AB557" i="107" s="1"/>
  <c r="S554" i="107"/>
  <c r="P555" i="107"/>
  <c r="Q556" i="107"/>
  <c r="B561" i="107"/>
  <c r="E561" i="107" s="1"/>
  <c r="V553" i="107" l="1"/>
  <c r="T554" i="107"/>
  <c r="W553" i="107" s="1"/>
  <c r="M559" i="107"/>
  <c r="N559" i="107" s="1"/>
  <c r="D561" i="107"/>
  <c r="F561" i="107"/>
  <c r="M558" i="107"/>
  <c r="N558" i="107" s="1"/>
  <c r="D560" i="107"/>
  <c r="Z557" i="107"/>
  <c r="AC557" i="107" s="1"/>
  <c r="S555" i="107"/>
  <c r="P556" i="107"/>
  <c r="S556" i="107"/>
  <c r="Q557" i="107"/>
  <c r="B562" i="107"/>
  <c r="V555" i="107" l="1"/>
  <c r="T556" i="107"/>
  <c r="W555" i="107" s="1"/>
  <c r="V554" i="107"/>
  <c r="T555" i="107"/>
  <c r="W554" i="107" s="1"/>
  <c r="E562" i="107"/>
  <c r="F562" i="107" s="1"/>
  <c r="G561" i="107"/>
  <c r="H561" i="107" s="1"/>
  <c r="J561" i="107"/>
  <c r="K561" i="107" s="1"/>
  <c r="Y558" i="107"/>
  <c r="AB558" i="107" s="1"/>
  <c r="G560" i="107"/>
  <c r="H560" i="107" s="1"/>
  <c r="J560" i="107"/>
  <c r="K560" i="107" s="1"/>
  <c r="Z558" i="107"/>
  <c r="AC558" i="107" s="1"/>
  <c r="Y559" i="107"/>
  <c r="AB559" i="107" s="1"/>
  <c r="P557" i="107"/>
  <c r="Q558" i="107"/>
  <c r="P558" i="107"/>
  <c r="B563" i="107"/>
  <c r="E563" i="107" s="1"/>
  <c r="M560" i="107" l="1"/>
  <c r="N560" i="107" s="1"/>
  <c r="D563" i="107"/>
  <c r="F563" i="107"/>
  <c r="M561" i="107"/>
  <c r="N561" i="107" s="1"/>
  <c r="D562" i="107"/>
  <c r="Z559" i="107"/>
  <c r="AC559" i="107" s="1"/>
  <c r="S557" i="107"/>
  <c r="Q559" i="107"/>
  <c r="P559" i="107"/>
  <c r="B564" i="107"/>
  <c r="V556" i="107" l="1"/>
  <c r="T557" i="107"/>
  <c r="W556" i="107" s="1"/>
  <c r="Y560" i="107"/>
  <c r="AB560" i="107" s="1"/>
  <c r="E564" i="107"/>
  <c r="F564" i="107" s="1"/>
  <c r="G563" i="107"/>
  <c r="H563" i="107" s="1"/>
  <c r="J563" i="107"/>
  <c r="K563" i="107" s="1"/>
  <c r="G562" i="107"/>
  <c r="H562" i="107" s="1"/>
  <c r="J562" i="107"/>
  <c r="K562" i="107" s="1"/>
  <c r="Z560" i="107"/>
  <c r="AC560" i="107" s="1"/>
  <c r="Y561" i="107"/>
  <c r="AB561" i="107" s="1"/>
  <c r="S558" i="107"/>
  <c r="S559" i="107"/>
  <c r="Q560" i="107"/>
  <c r="B565" i="107"/>
  <c r="E565" i="107" s="1"/>
  <c r="V558" i="107" l="1"/>
  <c r="T559" i="107"/>
  <c r="W558" i="107" s="1"/>
  <c r="V557" i="107"/>
  <c r="T558" i="107"/>
  <c r="W557" i="107" s="1"/>
  <c r="M563" i="107"/>
  <c r="N563" i="107" s="1"/>
  <c r="D565" i="107"/>
  <c r="F565" i="107"/>
  <c r="M562" i="107"/>
  <c r="N562" i="107" s="1"/>
  <c r="D564" i="107"/>
  <c r="Z561" i="107"/>
  <c r="AC561" i="107" s="1"/>
  <c r="P560" i="107"/>
  <c r="Q561" i="107"/>
  <c r="S560" i="107"/>
  <c r="P561" i="107"/>
  <c r="B566" i="107"/>
  <c r="V559" i="107" l="1"/>
  <c r="T560" i="107"/>
  <c r="W559" i="107" s="1"/>
  <c r="G565" i="107"/>
  <c r="H565" i="107" s="1"/>
  <c r="J565" i="107"/>
  <c r="K565" i="107" s="1"/>
  <c r="E566" i="107"/>
  <c r="F566" i="107" s="1"/>
  <c r="Y562" i="107"/>
  <c r="AB562" i="107" s="1"/>
  <c r="G564" i="107"/>
  <c r="H564" i="107" s="1"/>
  <c r="J564" i="107"/>
  <c r="K564" i="107" s="1"/>
  <c r="Z562" i="107"/>
  <c r="AC562" i="107" s="1"/>
  <c r="Y563" i="107"/>
  <c r="AB563" i="107" s="1"/>
  <c r="Q562" i="107"/>
  <c r="P562" i="107"/>
  <c r="B567" i="107"/>
  <c r="D566" i="107" l="1"/>
  <c r="J566" i="107" s="1"/>
  <c r="K566" i="107" s="1"/>
  <c r="M565" i="107"/>
  <c r="N565" i="107" s="1"/>
  <c r="M564" i="107"/>
  <c r="N564" i="107" s="1"/>
  <c r="E567" i="107"/>
  <c r="F567" i="107" s="1"/>
  <c r="Z563" i="107"/>
  <c r="AC563" i="107" s="1"/>
  <c r="S561" i="107"/>
  <c r="Q563" i="107"/>
  <c r="B568" i="107"/>
  <c r="V560" i="107" l="1"/>
  <c r="T561" i="107"/>
  <c r="W560" i="107" s="1"/>
  <c r="G566" i="107"/>
  <c r="D567" i="107"/>
  <c r="G567" i="107" s="1"/>
  <c r="H567" i="107" s="1"/>
  <c r="E568" i="107"/>
  <c r="F568" i="107" s="1"/>
  <c r="Y564" i="107"/>
  <c r="AB564" i="107" s="1"/>
  <c r="Z564" i="107"/>
  <c r="AC564" i="107" s="1"/>
  <c r="Y565" i="107"/>
  <c r="AB565" i="107" s="1"/>
  <c r="S562" i="107"/>
  <c r="P563" i="107"/>
  <c r="Q564" i="107"/>
  <c r="B569" i="107"/>
  <c r="M566" i="107" l="1"/>
  <c r="N566" i="107" s="1"/>
  <c r="H566" i="107"/>
  <c r="V561" i="107"/>
  <c r="T562" i="107"/>
  <c r="W561" i="107" s="1"/>
  <c r="Q565" i="107"/>
  <c r="J567" i="107"/>
  <c r="K567" i="107" s="1"/>
  <c r="M567" i="107" s="1"/>
  <c r="N567" i="107" s="1"/>
  <c r="D568" i="107"/>
  <c r="J568" i="107" s="1"/>
  <c r="K568" i="107" s="1"/>
  <c r="E569" i="107"/>
  <c r="F569" i="107" s="1"/>
  <c r="Z565" i="107"/>
  <c r="AC565" i="107" s="1"/>
  <c r="S563" i="107"/>
  <c r="P564" i="107"/>
  <c r="B570" i="107"/>
  <c r="Y566" i="107" l="1"/>
  <c r="AB566" i="107" s="1"/>
  <c r="V562" i="107"/>
  <c r="T563" i="107"/>
  <c r="W562" i="107" s="1"/>
  <c r="G568" i="107"/>
  <c r="H568" i="107" s="1"/>
  <c r="E570" i="107"/>
  <c r="F570" i="107" s="1"/>
  <c r="D569" i="107"/>
  <c r="Z566" i="107"/>
  <c r="AC566" i="107" s="1"/>
  <c r="Y567" i="107"/>
  <c r="AB567" i="107" s="1"/>
  <c r="S564" i="107"/>
  <c r="P565" i="107"/>
  <c r="Q566" i="107"/>
  <c r="B571" i="107"/>
  <c r="V563" i="107" l="1"/>
  <c r="T564" i="107"/>
  <c r="W563" i="107" s="1"/>
  <c r="M568" i="107"/>
  <c r="N568" i="107" s="1"/>
  <c r="D570" i="107"/>
  <c r="J570" i="107" s="1"/>
  <c r="K570" i="107" s="1"/>
  <c r="E571" i="107"/>
  <c r="F571" i="107" s="1"/>
  <c r="G569" i="107"/>
  <c r="H569" i="107" s="1"/>
  <c r="J569" i="107"/>
  <c r="K569" i="107" s="1"/>
  <c r="Z567" i="107"/>
  <c r="AC567" i="107" s="1"/>
  <c r="S565" i="107"/>
  <c r="P566" i="107"/>
  <c r="Q567" i="107"/>
  <c r="B572" i="107"/>
  <c r="V564" i="107" l="1"/>
  <c r="T565" i="107"/>
  <c r="W564" i="107" s="1"/>
  <c r="Y568" i="107"/>
  <c r="AB568" i="107" s="1"/>
  <c r="G570" i="107"/>
  <c r="H570" i="107" s="1"/>
  <c r="E572" i="107"/>
  <c r="F572" i="107" s="1"/>
  <c r="Q568" i="107"/>
  <c r="M569" i="107"/>
  <c r="N569" i="107" s="1"/>
  <c r="D571" i="107"/>
  <c r="Z568" i="107"/>
  <c r="AC568" i="107" s="1"/>
  <c r="S566" i="107"/>
  <c r="P567" i="107"/>
  <c r="S567" i="107"/>
  <c r="P568" i="107"/>
  <c r="B573" i="107"/>
  <c r="V566" i="107" l="1"/>
  <c r="T567" i="107"/>
  <c r="W566" i="107" s="1"/>
  <c r="V565" i="107"/>
  <c r="T566" i="107"/>
  <c r="W565" i="107" s="1"/>
  <c r="M570" i="107"/>
  <c r="N570" i="107" s="1"/>
  <c r="D572" i="107"/>
  <c r="G572" i="107" s="1"/>
  <c r="H572" i="107" s="1"/>
  <c r="Y569" i="107"/>
  <c r="AB569" i="107" s="1"/>
  <c r="E573" i="107"/>
  <c r="F573" i="107" s="1"/>
  <c r="G571" i="107"/>
  <c r="H571" i="107" s="1"/>
  <c r="J571" i="107"/>
  <c r="K571" i="107" s="1"/>
  <c r="Z569" i="107"/>
  <c r="AC569" i="107" s="1"/>
  <c r="S568" i="107"/>
  <c r="Q569" i="107"/>
  <c r="P569" i="107"/>
  <c r="B574" i="107"/>
  <c r="V567" i="107" l="1"/>
  <c r="T568" i="107"/>
  <c r="W567" i="107" s="1"/>
  <c r="J572" i="107"/>
  <c r="K572" i="107" s="1"/>
  <c r="M572" i="107" s="1"/>
  <c r="N572" i="107" s="1"/>
  <c r="Y570" i="107"/>
  <c r="AB570" i="107" s="1"/>
  <c r="E574" i="107"/>
  <c r="F574" i="107" s="1"/>
  <c r="Q570" i="107"/>
  <c r="M571" i="107"/>
  <c r="N571" i="107" s="1"/>
  <c r="D573" i="107"/>
  <c r="Z570" i="107"/>
  <c r="AC570" i="107" s="1"/>
  <c r="S569" i="107"/>
  <c r="P570" i="107"/>
  <c r="B575" i="107"/>
  <c r="V568" i="107" l="1"/>
  <c r="T569" i="107"/>
  <c r="W568" i="107" s="1"/>
  <c r="D574" i="107"/>
  <c r="J574" i="107" s="1"/>
  <c r="K574" i="107" s="1"/>
  <c r="E575" i="107"/>
  <c r="F575" i="107" s="1"/>
  <c r="Y571" i="107"/>
  <c r="AB571" i="107" s="1"/>
  <c r="G573" i="107"/>
  <c r="H573" i="107" s="1"/>
  <c r="J573" i="107"/>
  <c r="K573" i="107" s="1"/>
  <c r="Z571" i="107"/>
  <c r="AC571" i="107" s="1"/>
  <c r="Y572" i="107"/>
  <c r="AB572" i="107" s="1"/>
  <c r="S570" i="107"/>
  <c r="Q571" i="107"/>
  <c r="P571" i="107"/>
  <c r="B576" i="107"/>
  <c r="V569" i="107" l="1"/>
  <c r="T570" i="107"/>
  <c r="W569" i="107" s="1"/>
  <c r="G574" i="107"/>
  <c r="H574" i="107" s="1"/>
  <c r="Q572" i="107"/>
  <c r="M573" i="107"/>
  <c r="N573" i="107" s="1"/>
  <c r="D575" i="107"/>
  <c r="E576" i="107"/>
  <c r="F576" i="107" s="1"/>
  <c r="Z572" i="107"/>
  <c r="AC572" i="107" s="1"/>
  <c r="S571" i="107"/>
  <c r="P572" i="107"/>
  <c r="B577" i="107"/>
  <c r="V570" i="107" l="1"/>
  <c r="T571" i="107"/>
  <c r="W570" i="107" s="1"/>
  <c r="Y573" i="107"/>
  <c r="AB573" i="107" s="1"/>
  <c r="M574" i="107"/>
  <c r="N574" i="107" s="1"/>
  <c r="E577" i="107"/>
  <c r="F577" i="107" s="1"/>
  <c r="D576" i="107"/>
  <c r="J575" i="107"/>
  <c r="K575" i="107" s="1"/>
  <c r="G575" i="107"/>
  <c r="H575" i="107" s="1"/>
  <c r="Z573" i="107"/>
  <c r="AC573" i="107" s="1"/>
  <c r="Y574" i="107"/>
  <c r="AB574" i="107" s="1"/>
  <c r="S572" i="107"/>
  <c r="Q573" i="107"/>
  <c r="P573" i="107"/>
  <c r="B578" i="107"/>
  <c r="V571" i="107" l="1"/>
  <c r="T572" i="107"/>
  <c r="W571" i="107" s="1"/>
  <c r="E578" i="107"/>
  <c r="F578" i="107" s="1"/>
  <c r="Q574" i="107"/>
  <c r="M575" i="107"/>
  <c r="N575" i="107" s="1"/>
  <c r="G576" i="107"/>
  <c r="H576" i="107" s="1"/>
  <c r="J576" i="107"/>
  <c r="K576" i="107" s="1"/>
  <c r="D577" i="107"/>
  <c r="Z574" i="107"/>
  <c r="AC574" i="107" s="1"/>
  <c r="P574" i="107"/>
  <c r="B579" i="107"/>
  <c r="D578" i="107" l="1"/>
  <c r="J578" i="107" s="1"/>
  <c r="K578" i="107" s="1"/>
  <c r="M576" i="107"/>
  <c r="N576" i="107" s="1"/>
  <c r="E579" i="107"/>
  <c r="F579" i="107" s="1"/>
  <c r="Y575" i="107"/>
  <c r="AB575" i="107" s="1"/>
  <c r="J577" i="107"/>
  <c r="K577" i="107" s="1"/>
  <c r="G577" i="107"/>
  <c r="H577" i="107" s="1"/>
  <c r="Z575" i="107"/>
  <c r="AC575" i="107" s="1"/>
  <c r="S573" i="107"/>
  <c r="S574" i="107"/>
  <c r="Q575" i="107"/>
  <c r="P575" i="107"/>
  <c r="B580" i="107"/>
  <c r="Y576" i="107" l="1"/>
  <c r="AB576" i="107" s="1"/>
  <c r="V573" i="107"/>
  <c r="T574" i="107"/>
  <c r="W573" i="107" s="1"/>
  <c r="V572" i="107"/>
  <c r="T573" i="107"/>
  <c r="W572" i="107" s="1"/>
  <c r="G578" i="107"/>
  <c r="H578" i="107" s="1"/>
  <c r="E580" i="107"/>
  <c r="F580" i="107" s="1"/>
  <c r="Q576" i="107"/>
  <c r="M577" i="107"/>
  <c r="N577" i="107" s="1"/>
  <c r="D579" i="107"/>
  <c r="Z576" i="107"/>
  <c r="AC576" i="107" s="1"/>
  <c r="S575" i="107"/>
  <c r="P576" i="107"/>
  <c r="B581" i="107"/>
  <c r="V574" i="107" l="1"/>
  <c r="T575" i="107"/>
  <c r="W574" i="107" s="1"/>
  <c r="M578" i="107"/>
  <c r="N578" i="107" s="1"/>
  <c r="E581" i="107"/>
  <c r="F581" i="107" s="1"/>
  <c r="Y577" i="107"/>
  <c r="AB577" i="107" s="1"/>
  <c r="G579" i="107"/>
  <c r="H579" i="107" s="1"/>
  <c r="J579" i="107"/>
  <c r="K579" i="107" s="1"/>
  <c r="D580" i="107"/>
  <c r="Z577" i="107"/>
  <c r="AC577" i="107" s="1"/>
  <c r="Q577" i="107"/>
  <c r="P577" i="107"/>
  <c r="B582" i="107"/>
  <c r="Y578" i="107" l="1"/>
  <c r="AB578" i="107" s="1"/>
  <c r="E582" i="107"/>
  <c r="F582" i="107" s="1"/>
  <c r="G580" i="107"/>
  <c r="H580" i="107" s="1"/>
  <c r="J580" i="107"/>
  <c r="K580" i="107" s="1"/>
  <c r="Q578" i="107"/>
  <c r="M579" i="107"/>
  <c r="N579" i="107" s="1"/>
  <c r="D581" i="107"/>
  <c r="Z578" i="107"/>
  <c r="AC578" i="107" s="1"/>
  <c r="S576" i="107"/>
  <c r="B583" i="107"/>
  <c r="V575" i="107" l="1"/>
  <c r="T576" i="107"/>
  <c r="W575" i="107" s="1"/>
  <c r="D582" i="107"/>
  <c r="J582" i="107" s="1"/>
  <c r="K582" i="107" s="1"/>
  <c r="M580" i="107"/>
  <c r="N580" i="107" s="1"/>
  <c r="E583" i="107"/>
  <c r="F583" i="107" s="1"/>
  <c r="Y579" i="107"/>
  <c r="AB579" i="107" s="1"/>
  <c r="G581" i="107"/>
  <c r="H581" i="107" s="1"/>
  <c r="J581" i="107"/>
  <c r="K581" i="107" s="1"/>
  <c r="Z579" i="107"/>
  <c r="AC579" i="107" s="1"/>
  <c r="S577" i="107"/>
  <c r="P578" i="107"/>
  <c r="Q579" i="107"/>
  <c r="B584" i="107"/>
  <c r="V576" i="107" l="1"/>
  <c r="T577" i="107"/>
  <c r="W576" i="107" s="1"/>
  <c r="G582" i="107"/>
  <c r="Y580" i="107"/>
  <c r="AB580" i="107" s="1"/>
  <c r="Q580" i="107"/>
  <c r="M581" i="107"/>
  <c r="N581" i="107" s="1"/>
  <c r="E584" i="107"/>
  <c r="F584" i="107" s="1"/>
  <c r="D583" i="107"/>
  <c r="Z580" i="107"/>
  <c r="AC580" i="107" s="1"/>
  <c r="S578" i="107"/>
  <c r="P579" i="107"/>
  <c r="P580" i="107"/>
  <c r="B585" i="107"/>
  <c r="M582" i="107" l="1"/>
  <c r="N582" i="107" s="1"/>
  <c r="H582" i="107"/>
  <c r="Q581" i="107" s="1"/>
  <c r="V577" i="107"/>
  <c r="T578" i="107"/>
  <c r="W577" i="107" s="1"/>
  <c r="D584" i="107"/>
  <c r="J584" i="107" s="1"/>
  <c r="K584" i="107" s="1"/>
  <c r="Y581" i="107"/>
  <c r="AB581" i="107" s="1"/>
  <c r="E585" i="107"/>
  <c r="F585" i="107" s="1"/>
  <c r="J583" i="107"/>
  <c r="K583" i="107" s="1"/>
  <c r="G583" i="107"/>
  <c r="H583" i="107" s="1"/>
  <c r="Z581" i="107"/>
  <c r="AC581" i="107" s="1"/>
  <c r="S579" i="107"/>
  <c r="B586" i="107"/>
  <c r="Y582" i="107" l="1"/>
  <c r="AB582" i="107" s="1"/>
  <c r="V578" i="107"/>
  <c r="T579" i="107"/>
  <c r="W578" i="107" s="1"/>
  <c r="G584" i="107"/>
  <c r="H584" i="107" s="1"/>
  <c r="E586" i="107"/>
  <c r="F586" i="107" s="1"/>
  <c r="Q582" i="107"/>
  <c r="M583" i="107"/>
  <c r="N583" i="107" s="1"/>
  <c r="D585" i="107"/>
  <c r="Z582" i="107"/>
  <c r="AC582" i="107" s="1"/>
  <c r="S580" i="107"/>
  <c r="P581" i="107"/>
  <c r="B587" i="107"/>
  <c r="V579" i="107" l="1"/>
  <c r="T580" i="107"/>
  <c r="W579" i="107" s="1"/>
  <c r="M584" i="107"/>
  <c r="N584" i="107" s="1"/>
  <c r="Y583" i="107"/>
  <c r="AB583" i="107" s="1"/>
  <c r="J585" i="107"/>
  <c r="K585" i="107" s="1"/>
  <c r="G585" i="107"/>
  <c r="H585" i="107" s="1"/>
  <c r="E587" i="107"/>
  <c r="F587" i="107" s="1"/>
  <c r="D586" i="107"/>
  <c r="Z583" i="107"/>
  <c r="AC583" i="107" s="1"/>
  <c r="S581" i="107"/>
  <c r="P582" i="107"/>
  <c r="Q583" i="107"/>
  <c r="S582" i="107"/>
  <c r="B588" i="107"/>
  <c r="V581" i="107" l="1"/>
  <c r="T582" i="107"/>
  <c r="W581" i="107" s="1"/>
  <c r="V580" i="107"/>
  <c r="T581" i="107"/>
  <c r="W580" i="107" s="1"/>
  <c r="Y584" i="107"/>
  <c r="AB584" i="107" s="1"/>
  <c r="D587" i="107"/>
  <c r="G587" i="107" s="1"/>
  <c r="H587" i="107" s="1"/>
  <c r="G586" i="107"/>
  <c r="H586" i="107" s="1"/>
  <c r="J586" i="107"/>
  <c r="K586" i="107" s="1"/>
  <c r="Q584" i="107"/>
  <c r="M585" i="107"/>
  <c r="N585" i="107" s="1"/>
  <c r="E588" i="107"/>
  <c r="F588" i="107" s="1"/>
  <c r="Z584" i="107"/>
  <c r="AC584" i="107" s="1"/>
  <c r="P583" i="107"/>
  <c r="S583" i="107"/>
  <c r="B589" i="107"/>
  <c r="V582" i="107" l="1"/>
  <c r="T583" i="107"/>
  <c r="W582" i="107" s="1"/>
  <c r="J587" i="107"/>
  <c r="K587" i="107" s="1"/>
  <c r="M587" i="107" s="1"/>
  <c r="N587" i="107" s="1"/>
  <c r="Y585" i="107"/>
  <c r="AB585" i="107" s="1"/>
  <c r="D588" i="107"/>
  <c r="J588" i="107" s="1"/>
  <c r="K588" i="107" s="1"/>
  <c r="E589" i="107"/>
  <c r="F589" i="107" s="1"/>
  <c r="Q585" i="107"/>
  <c r="M586" i="107"/>
  <c r="N586" i="107" s="1"/>
  <c r="Z585" i="107"/>
  <c r="AC585" i="107" s="1"/>
  <c r="P584" i="107"/>
  <c r="S584" i="107"/>
  <c r="P585" i="107"/>
  <c r="B590" i="107"/>
  <c r="V583" i="107" l="1"/>
  <c r="T584" i="107"/>
  <c r="W583" i="107" s="1"/>
  <c r="G588" i="107"/>
  <c r="H588" i="107" s="1"/>
  <c r="Y586" i="107"/>
  <c r="AB586" i="107" s="1"/>
  <c r="E590" i="107"/>
  <c r="F590" i="107" s="1"/>
  <c r="D589" i="107"/>
  <c r="Z586" i="107"/>
  <c r="AC586" i="107" s="1"/>
  <c r="Y587" i="107"/>
  <c r="AB587" i="107" s="1"/>
  <c r="Q586" i="107"/>
  <c r="B591" i="107"/>
  <c r="M588" i="107" l="1"/>
  <c r="N588" i="107" s="1"/>
  <c r="D590" i="107"/>
  <c r="G590" i="107" s="1"/>
  <c r="H590" i="107" s="1"/>
  <c r="G589" i="107"/>
  <c r="H589" i="107" s="1"/>
  <c r="J589" i="107"/>
  <c r="K589" i="107" s="1"/>
  <c r="E591" i="107"/>
  <c r="F591" i="107" s="1"/>
  <c r="Z587" i="107"/>
  <c r="AC587" i="107" s="1"/>
  <c r="S585" i="107"/>
  <c r="P586" i="107"/>
  <c r="Q587" i="107"/>
  <c r="P587" i="107"/>
  <c r="B592" i="107"/>
  <c r="V584" i="107" l="1"/>
  <c r="T585" i="107"/>
  <c r="W584" i="107" s="1"/>
  <c r="Y588" i="107"/>
  <c r="AB588" i="107" s="1"/>
  <c r="J590" i="107"/>
  <c r="K590" i="107" s="1"/>
  <c r="M590" i="107" s="1"/>
  <c r="N590" i="107" s="1"/>
  <c r="E592" i="107"/>
  <c r="F592" i="107" s="1"/>
  <c r="Q588" i="107"/>
  <c r="M589" i="107"/>
  <c r="N589" i="107" s="1"/>
  <c r="D591" i="107"/>
  <c r="Z588" i="107"/>
  <c r="AC588" i="107" s="1"/>
  <c r="S586" i="107"/>
  <c r="P588" i="107"/>
  <c r="B593" i="107"/>
  <c r="V585" i="107" l="1"/>
  <c r="T586" i="107"/>
  <c r="W585" i="107" s="1"/>
  <c r="Y589" i="107"/>
  <c r="AB589" i="107" s="1"/>
  <c r="D592" i="107"/>
  <c r="G592" i="107" s="1"/>
  <c r="H592" i="107" s="1"/>
  <c r="J591" i="107"/>
  <c r="K591" i="107" s="1"/>
  <c r="G591" i="107"/>
  <c r="H591" i="107" s="1"/>
  <c r="E593" i="107"/>
  <c r="F593" i="107" s="1"/>
  <c r="Z589" i="107"/>
  <c r="AC589" i="107" s="1"/>
  <c r="Y590" i="107"/>
  <c r="AB590" i="107" s="1"/>
  <c r="S587" i="107"/>
  <c r="S588" i="107"/>
  <c r="Q589" i="107"/>
  <c r="P589" i="107"/>
  <c r="B594" i="107"/>
  <c r="V587" i="107" l="1"/>
  <c r="T588" i="107"/>
  <c r="W587" i="107" s="1"/>
  <c r="V586" i="107"/>
  <c r="T587" i="107"/>
  <c r="W586" i="107" s="1"/>
  <c r="J592" i="107"/>
  <c r="K592" i="107" s="1"/>
  <c r="M592" i="107" s="1"/>
  <c r="N592" i="107" s="1"/>
  <c r="E594" i="107"/>
  <c r="F594" i="107" s="1"/>
  <c r="D593" i="107"/>
  <c r="Q590" i="107"/>
  <c r="M591" i="107"/>
  <c r="N591" i="107" s="1"/>
  <c r="Z590" i="107"/>
  <c r="AC590" i="107" s="1"/>
  <c r="P590" i="107"/>
  <c r="B595" i="107"/>
  <c r="Y591" i="107" l="1"/>
  <c r="AB591" i="107" s="1"/>
  <c r="D594" i="107"/>
  <c r="J594" i="107" s="1"/>
  <c r="K594" i="107" s="1"/>
  <c r="E595" i="107"/>
  <c r="F595" i="107" s="1"/>
  <c r="J593" i="107"/>
  <c r="K593" i="107" s="1"/>
  <c r="G593" i="107"/>
  <c r="H593" i="107" s="1"/>
  <c r="Z591" i="107"/>
  <c r="AC591" i="107" s="1"/>
  <c r="Y592" i="107"/>
  <c r="AB592" i="107" s="1"/>
  <c r="S589" i="107"/>
  <c r="Q591" i="107"/>
  <c r="B596" i="107"/>
  <c r="V588" i="107" l="1"/>
  <c r="T589" i="107"/>
  <c r="W588" i="107" s="1"/>
  <c r="G594" i="107"/>
  <c r="H594" i="107" s="1"/>
  <c r="E596" i="107"/>
  <c r="F596" i="107" s="1"/>
  <c r="Q592" i="107"/>
  <c r="M593" i="107"/>
  <c r="N593" i="107" s="1"/>
  <c r="D595" i="107"/>
  <c r="Z592" i="107"/>
  <c r="AC592" i="107" s="1"/>
  <c r="S590" i="107"/>
  <c r="S591" i="107"/>
  <c r="P591" i="107"/>
  <c r="P592" i="107"/>
  <c r="B597" i="107"/>
  <c r="V590" i="107" l="1"/>
  <c r="T591" i="107"/>
  <c r="W590" i="107" s="1"/>
  <c r="V589" i="107"/>
  <c r="T590" i="107"/>
  <c r="W589" i="107" s="1"/>
  <c r="M594" i="107"/>
  <c r="N594" i="107" s="1"/>
  <c r="Y593" i="107"/>
  <c r="AB593" i="107" s="1"/>
  <c r="D596" i="107"/>
  <c r="G596" i="107" s="1"/>
  <c r="H596" i="107" s="1"/>
  <c r="G595" i="107"/>
  <c r="H595" i="107" s="1"/>
  <c r="J595" i="107"/>
  <c r="K595" i="107" s="1"/>
  <c r="E597" i="107"/>
  <c r="F597" i="107" s="1"/>
  <c r="Z593" i="107"/>
  <c r="AC593" i="107" s="1"/>
  <c r="S592" i="107"/>
  <c r="Q593" i="107"/>
  <c r="P593" i="107"/>
  <c r="B598" i="107"/>
  <c r="V591" i="107" l="1"/>
  <c r="T592" i="107"/>
  <c r="W591" i="107" s="1"/>
  <c r="Y594" i="107"/>
  <c r="AB594" i="107" s="1"/>
  <c r="J596" i="107"/>
  <c r="K596" i="107" s="1"/>
  <c r="M596" i="107" s="1"/>
  <c r="N596" i="107" s="1"/>
  <c r="E598" i="107"/>
  <c r="F598" i="107" s="1"/>
  <c r="D597" i="107"/>
  <c r="Q594" i="107"/>
  <c r="M595" i="107"/>
  <c r="N595" i="107" s="1"/>
  <c r="Z594" i="107"/>
  <c r="AC594" i="107" s="1"/>
  <c r="S593" i="107"/>
  <c r="P594" i="107"/>
  <c r="B599" i="107"/>
  <c r="V592" i="107" l="1"/>
  <c r="T593" i="107"/>
  <c r="W592" i="107" s="1"/>
  <c r="Y595" i="107"/>
  <c r="AB595" i="107" s="1"/>
  <c r="D598" i="107"/>
  <c r="G598" i="107" s="1"/>
  <c r="H598" i="107" s="1"/>
  <c r="E599" i="107"/>
  <c r="F599" i="107" s="1"/>
  <c r="G597" i="107"/>
  <c r="H597" i="107" s="1"/>
  <c r="J597" i="107"/>
  <c r="K597" i="107" s="1"/>
  <c r="Z595" i="107"/>
  <c r="AC595" i="107" s="1"/>
  <c r="Y596" i="107"/>
  <c r="AB596" i="107" s="1"/>
  <c r="S594" i="107"/>
  <c r="Q595" i="107"/>
  <c r="P595" i="107"/>
  <c r="B600" i="107"/>
  <c r="V593" i="107" l="1"/>
  <c r="T594" i="107"/>
  <c r="W593" i="107" s="1"/>
  <c r="J598" i="107"/>
  <c r="K598" i="107" s="1"/>
  <c r="M598" i="107" s="1"/>
  <c r="N598" i="107" s="1"/>
  <c r="E600" i="107"/>
  <c r="F600" i="107" s="1"/>
  <c r="Q596" i="107"/>
  <c r="M597" i="107"/>
  <c r="N597" i="107" s="1"/>
  <c r="D599" i="107"/>
  <c r="Z596" i="107"/>
  <c r="AC596" i="107" s="1"/>
  <c r="B601" i="107"/>
  <c r="Y597" i="107" l="1"/>
  <c r="AB597" i="107" s="1"/>
  <c r="D600" i="107"/>
  <c r="G600" i="107" s="1"/>
  <c r="H600" i="107" s="1"/>
  <c r="E601" i="107"/>
  <c r="F601" i="107" s="1"/>
  <c r="J599" i="107"/>
  <c r="K599" i="107" s="1"/>
  <c r="G599" i="107"/>
  <c r="H599" i="107" s="1"/>
  <c r="Z597" i="107"/>
  <c r="AC597" i="107" s="1"/>
  <c r="Y598" i="107"/>
  <c r="AB598" i="107" s="1"/>
  <c r="S595" i="107"/>
  <c r="P596" i="107"/>
  <c r="Q597" i="107"/>
  <c r="B602" i="107"/>
  <c r="V594" i="107" l="1"/>
  <c r="T595" i="107"/>
  <c r="W594" i="107" s="1"/>
  <c r="J600" i="107"/>
  <c r="K600" i="107" s="1"/>
  <c r="M600" i="107" s="1"/>
  <c r="N600" i="107" s="1"/>
  <c r="E602" i="107"/>
  <c r="F602" i="107" s="1"/>
  <c r="Q598" i="107"/>
  <c r="M599" i="107"/>
  <c r="N599" i="107" s="1"/>
  <c r="D601" i="107"/>
  <c r="Z598" i="107"/>
  <c r="AC598" i="107" s="1"/>
  <c r="S596" i="107"/>
  <c r="P597" i="107"/>
  <c r="B603" i="107"/>
  <c r="V595" i="107" l="1"/>
  <c r="T596" i="107"/>
  <c r="W595" i="107" s="1"/>
  <c r="Y599" i="107"/>
  <c r="AB599" i="107" s="1"/>
  <c r="J601" i="107"/>
  <c r="K601" i="107" s="1"/>
  <c r="G601" i="107"/>
  <c r="H601" i="107" s="1"/>
  <c r="D602" i="107"/>
  <c r="E603" i="107"/>
  <c r="F603" i="107" s="1"/>
  <c r="Z599" i="107"/>
  <c r="AC599" i="107" s="1"/>
  <c r="Y600" i="107"/>
  <c r="AB600" i="107" s="1"/>
  <c r="S597" i="107"/>
  <c r="P598" i="107"/>
  <c r="Q599" i="107"/>
  <c r="B604" i="107"/>
  <c r="V596" i="107" l="1"/>
  <c r="T597" i="107"/>
  <c r="W596" i="107" s="1"/>
  <c r="E604" i="107"/>
  <c r="F604" i="107" s="1"/>
  <c r="Q600" i="107"/>
  <c r="M601" i="107"/>
  <c r="N601" i="107" s="1"/>
  <c r="D603" i="107"/>
  <c r="G602" i="107"/>
  <c r="H602" i="107" s="1"/>
  <c r="J602" i="107"/>
  <c r="K602" i="107" s="1"/>
  <c r="Z600" i="107"/>
  <c r="AC600" i="107" s="1"/>
  <c r="S598" i="107"/>
  <c r="P599" i="107"/>
  <c r="P600" i="107"/>
  <c r="B605" i="107"/>
  <c r="V597" i="107" l="1"/>
  <c r="T598" i="107"/>
  <c r="W597" i="107" s="1"/>
  <c r="D604" i="107"/>
  <c r="G604" i="107" s="1"/>
  <c r="H604" i="107" s="1"/>
  <c r="Y601" i="107"/>
  <c r="AB601" i="107" s="1"/>
  <c r="E605" i="107"/>
  <c r="F605" i="107" s="1"/>
  <c r="G603" i="107"/>
  <c r="H603" i="107" s="1"/>
  <c r="J603" i="107"/>
  <c r="K603" i="107" s="1"/>
  <c r="Q601" i="107"/>
  <c r="M602" i="107"/>
  <c r="N602" i="107" s="1"/>
  <c r="Z601" i="107"/>
  <c r="AC601" i="107" s="1"/>
  <c r="S599" i="107"/>
  <c r="B606" i="107"/>
  <c r="V598" i="107" l="1"/>
  <c r="T599" i="107"/>
  <c r="W598" i="107" s="1"/>
  <c r="J604" i="107"/>
  <c r="K604" i="107" s="1"/>
  <c r="M604" i="107" s="1"/>
  <c r="N604" i="107" s="1"/>
  <c r="Y602" i="107"/>
  <c r="AB602" i="107" s="1"/>
  <c r="E606" i="107"/>
  <c r="F606" i="107" s="1"/>
  <c r="Q602" i="107"/>
  <c r="M603" i="107"/>
  <c r="N603" i="107" s="1"/>
  <c r="D605" i="107"/>
  <c r="Z602" i="107"/>
  <c r="AC602" i="107" s="1"/>
  <c r="S600" i="107"/>
  <c r="P601" i="107"/>
  <c r="B607" i="107"/>
  <c r="V599" i="107" l="1"/>
  <c r="T600" i="107"/>
  <c r="W599" i="107" s="1"/>
  <c r="D606" i="107"/>
  <c r="G606" i="107" s="1"/>
  <c r="H606" i="107" s="1"/>
  <c r="E607" i="107"/>
  <c r="F607" i="107" s="1"/>
  <c r="Y603" i="107"/>
  <c r="AB603" i="107" s="1"/>
  <c r="G605" i="107"/>
  <c r="H605" i="107" s="1"/>
  <c r="J605" i="107"/>
  <c r="K605" i="107" s="1"/>
  <c r="Z603" i="107"/>
  <c r="AC603" i="107" s="1"/>
  <c r="Y604" i="107"/>
  <c r="AB604" i="107" s="1"/>
  <c r="S601" i="107"/>
  <c r="P602" i="107"/>
  <c r="Q603" i="107"/>
  <c r="B608" i="107"/>
  <c r="V600" i="107" l="1"/>
  <c r="T601" i="107"/>
  <c r="W600" i="107" s="1"/>
  <c r="J606" i="107"/>
  <c r="K606" i="107" s="1"/>
  <c r="M606" i="107" s="1"/>
  <c r="N606" i="107" s="1"/>
  <c r="Q604" i="107"/>
  <c r="M605" i="107"/>
  <c r="N605" i="107" s="1"/>
  <c r="E608" i="107"/>
  <c r="F608" i="107" s="1"/>
  <c r="D607" i="107"/>
  <c r="Z604" i="107"/>
  <c r="AC604" i="107" s="1"/>
  <c r="S602" i="107"/>
  <c r="P603" i="107"/>
  <c r="B609" i="107"/>
  <c r="V601" i="107" l="1"/>
  <c r="T602" i="107"/>
  <c r="W601" i="107" s="1"/>
  <c r="Y605" i="107"/>
  <c r="AB605" i="107" s="1"/>
  <c r="D608" i="107"/>
  <c r="J608" i="107" s="1"/>
  <c r="K608" i="107" s="1"/>
  <c r="J607" i="107"/>
  <c r="K607" i="107" s="1"/>
  <c r="G607" i="107"/>
  <c r="H607" i="107" s="1"/>
  <c r="E609" i="107"/>
  <c r="F609" i="107" s="1"/>
  <c r="Z605" i="107"/>
  <c r="AC605" i="107" s="1"/>
  <c r="Y606" i="107"/>
  <c r="AB606" i="107" s="1"/>
  <c r="S603" i="107"/>
  <c r="P604" i="107"/>
  <c r="Q605" i="107"/>
  <c r="P605" i="107"/>
  <c r="B610" i="107"/>
  <c r="V602" i="107" l="1"/>
  <c r="T603" i="107"/>
  <c r="W602" i="107" s="1"/>
  <c r="G608" i="107"/>
  <c r="H608" i="107" s="1"/>
  <c r="E610" i="107"/>
  <c r="F610" i="107" s="1"/>
  <c r="D609" i="107"/>
  <c r="Q606" i="107"/>
  <c r="M607" i="107"/>
  <c r="N607" i="107" s="1"/>
  <c r="Z606" i="107"/>
  <c r="AC606" i="107" s="1"/>
  <c r="S604" i="107"/>
  <c r="P606" i="107"/>
  <c r="B611" i="107"/>
  <c r="V603" i="107" l="1"/>
  <c r="T604" i="107"/>
  <c r="W603" i="107" s="1"/>
  <c r="M608" i="107"/>
  <c r="N608" i="107" s="1"/>
  <c r="Y607" i="107"/>
  <c r="AB607" i="107" s="1"/>
  <c r="D610" i="107"/>
  <c r="J610" i="107" s="1"/>
  <c r="K610" i="107" s="1"/>
  <c r="E611" i="107"/>
  <c r="F611" i="107" s="1"/>
  <c r="G609" i="107"/>
  <c r="H609" i="107" s="1"/>
  <c r="J609" i="107"/>
  <c r="K609" i="107" s="1"/>
  <c r="Z607" i="107"/>
  <c r="AC607" i="107" s="1"/>
  <c r="S605" i="107"/>
  <c r="S606" i="107"/>
  <c r="Q607" i="107"/>
  <c r="P607" i="107"/>
  <c r="B612" i="107"/>
  <c r="V605" i="107" l="1"/>
  <c r="T606" i="107"/>
  <c r="W605" i="107" s="1"/>
  <c r="V604" i="107"/>
  <c r="T605" i="107"/>
  <c r="W604" i="107" s="1"/>
  <c r="Y608" i="107"/>
  <c r="AB608" i="107" s="1"/>
  <c r="G610" i="107"/>
  <c r="H610" i="107" s="1"/>
  <c r="E612" i="107"/>
  <c r="F612" i="107" s="1"/>
  <c r="Q608" i="107"/>
  <c r="M609" i="107"/>
  <c r="N609" i="107" s="1"/>
  <c r="D611" i="107"/>
  <c r="Z608" i="107"/>
  <c r="AC608" i="107" s="1"/>
  <c r="S607" i="107"/>
  <c r="P608" i="107"/>
  <c r="B613" i="107"/>
  <c r="V606" i="107" l="1"/>
  <c r="T607" i="107"/>
  <c r="W606" i="107" s="1"/>
  <c r="D612" i="107"/>
  <c r="J612" i="107" s="1"/>
  <c r="K612" i="107" s="1"/>
  <c r="M610" i="107"/>
  <c r="N610" i="107" s="1"/>
  <c r="Y609" i="107"/>
  <c r="AB609" i="107" s="1"/>
  <c r="G611" i="107"/>
  <c r="H611" i="107" s="1"/>
  <c r="J611" i="107"/>
  <c r="K611" i="107" s="1"/>
  <c r="E613" i="107"/>
  <c r="F613" i="107" s="1"/>
  <c r="Z609" i="107"/>
  <c r="AC609" i="107" s="1"/>
  <c r="Q609" i="107"/>
  <c r="B614" i="107"/>
  <c r="G612" i="107" l="1"/>
  <c r="H612" i="107" s="1"/>
  <c r="Y610" i="107"/>
  <c r="AB610" i="107" s="1"/>
  <c r="Q610" i="107"/>
  <c r="M611" i="107"/>
  <c r="N611" i="107" s="1"/>
  <c r="E614" i="107"/>
  <c r="F614" i="107" s="1"/>
  <c r="D613" i="107"/>
  <c r="Z610" i="107"/>
  <c r="AC610" i="107" s="1"/>
  <c r="S608" i="107"/>
  <c r="P609" i="107"/>
  <c r="P610" i="107"/>
  <c r="B615" i="107"/>
  <c r="V607" i="107" l="1"/>
  <c r="T608" i="107"/>
  <c r="W607" i="107" s="1"/>
  <c r="M612" i="107"/>
  <c r="N612" i="107" s="1"/>
  <c r="Y611" i="107"/>
  <c r="AB611" i="107" s="1"/>
  <c r="E615" i="107"/>
  <c r="F615" i="107" s="1"/>
  <c r="D614" i="107"/>
  <c r="G613" i="107"/>
  <c r="H613" i="107" s="1"/>
  <c r="J613" i="107"/>
  <c r="K613" i="107" s="1"/>
  <c r="Z611" i="107"/>
  <c r="AC611" i="107" s="1"/>
  <c r="S609" i="107"/>
  <c r="S610" i="107"/>
  <c r="Q611" i="107"/>
  <c r="P611" i="107"/>
  <c r="B616" i="107"/>
  <c r="V609" i="107" l="1"/>
  <c r="T610" i="107"/>
  <c r="W609" i="107" s="1"/>
  <c r="V608" i="107"/>
  <c r="T609" i="107"/>
  <c r="W608" i="107" s="1"/>
  <c r="Y612" i="107"/>
  <c r="AB612" i="107" s="1"/>
  <c r="D615" i="107"/>
  <c r="J615" i="107" s="1"/>
  <c r="K615" i="107" s="1"/>
  <c r="E616" i="107"/>
  <c r="F616" i="107" s="1"/>
  <c r="G614" i="107"/>
  <c r="J614" i="107"/>
  <c r="K614" i="107" s="1"/>
  <c r="Q612" i="107"/>
  <c r="M613" i="107"/>
  <c r="N613" i="107" s="1"/>
  <c r="Z612" i="107"/>
  <c r="AC612" i="107" s="1"/>
  <c r="B617" i="107"/>
  <c r="P613" i="107" l="1"/>
  <c r="H614" i="107"/>
  <c r="G615" i="107"/>
  <c r="Y613" i="107"/>
  <c r="AB613" i="107" s="1"/>
  <c r="D616" i="107"/>
  <c r="J616" i="107" s="1"/>
  <c r="K616" i="107" s="1"/>
  <c r="E617" i="107"/>
  <c r="F617" i="107" s="1"/>
  <c r="Q613" i="107"/>
  <c r="M614" i="107"/>
  <c r="N614" i="107" s="1"/>
  <c r="Z613" i="107"/>
  <c r="AC613" i="107" s="1"/>
  <c r="S611" i="107"/>
  <c r="P612" i="107"/>
  <c r="B618" i="107"/>
  <c r="H615" i="107" l="1"/>
  <c r="Q614" i="107" s="1"/>
  <c r="V610" i="107"/>
  <c r="T611" i="107"/>
  <c r="W610" i="107" s="1"/>
  <c r="G616" i="107"/>
  <c r="M615" i="107"/>
  <c r="N615" i="107" s="1"/>
  <c r="E618" i="107"/>
  <c r="F618" i="107" s="1"/>
  <c r="Y614" i="107"/>
  <c r="AB614" i="107" s="1"/>
  <c r="D617" i="107"/>
  <c r="Z614" i="107"/>
  <c r="AC614" i="107" s="1"/>
  <c r="S612" i="107"/>
  <c r="S613" i="107"/>
  <c r="P614" i="107"/>
  <c r="B619" i="107"/>
  <c r="Q615" i="107" l="1"/>
  <c r="H616" i="107"/>
  <c r="S614" i="107"/>
  <c r="T614" i="107" s="1"/>
  <c r="Y615" i="107"/>
  <c r="AB615" i="107" s="1"/>
  <c r="V612" i="107"/>
  <c r="T613" i="107"/>
  <c r="W612" i="107" s="1"/>
  <c r="V611" i="107"/>
  <c r="T612" i="107"/>
  <c r="W611" i="107" s="1"/>
  <c r="M616" i="107"/>
  <c r="N616" i="107" s="1"/>
  <c r="D618" i="107"/>
  <c r="J618" i="107" s="1"/>
  <c r="K618" i="107" s="1"/>
  <c r="E619" i="107"/>
  <c r="F619" i="107" s="1"/>
  <c r="J617" i="107"/>
  <c r="K617" i="107" s="1"/>
  <c r="G617" i="107"/>
  <c r="H617" i="107" s="1"/>
  <c r="Z615" i="107"/>
  <c r="AC615" i="107" s="1"/>
  <c r="P615" i="107"/>
  <c r="B620" i="107"/>
  <c r="V613" i="107" l="1"/>
  <c r="W613" i="107"/>
  <c r="G618" i="107"/>
  <c r="E620" i="107"/>
  <c r="F620" i="107" s="1"/>
  <c r="Q616" i="107"/>
  <c r="M617" i="107"/>
  <c r="N617" i="107" s="1"/>
  <c r="D619" i="107"/>
  <c r="Z616" i="107"/>
  <c r="AC616" i="107" s="1"/>
  <c r="Y616" i="107"/>
  <c r="AB616" i="107" s="1"/>
  <c r="P616" i="107"/>
  <c r="S615" i="107"/>
  <c r="B621" i="107"/>
  <c r="H618" i="107" l="1"/>
  <c r="Q617" i="107" s="1"/>
  <c r="V614" i="107"/>
  <c r="T615" i="107"/>
  <c r="W614" i="107" s="1"/>
  <c r="D620" i="107"/>
  <c r="J620" i="107" s="1"/>
  <c r="K620" i="107" s="1"/>
  <c r="M618" i="107"/>
  <c r="N618" i="107" s="1"/>
  <c r="Y617" i="107"/>
  <c r="AB617" i="107" s="1"/>
  <c r="G619" i="107"/>
  <c r="H619" i="107" s="1"/>
  <c r="J619" i="107"/>
  <c r="K619" i="107" s="1"/>
  <c r="E621" i="107"/>
  <c r="F621" i="107" s="1"/>
  <c r="Z617" i="107"/>
  <c r="AC617" i="107" s="1"/>
  <c r="S616" i="107"/>
  <c r="P617" i="107"/>
  <c r="B622" i="107"/>
  <c r="V615" i="107" l="1"/>
  <c r="T616" i="107"/>
  <c r="W615" i="107" s="1"/>
  <c r="G620" i="107"/>
  <c r="Y618" i="107"/>
  <c r="AB618" i="107" s="1"/>
  <c r="Q618" i="107"/>
  <c r="M619" i="107"/>
  <c r="N619" i="107" s="1"/>
  <c r="P618" i="107"/>
  <c r="D621" i="107"/>
  <c r="E622" i="107"/>
  <c r="F622" i="107" s="1"/>
  <c r="Z618" i="107"/>
  <c r="AC618" i="107" s="1"/>
  <c r="S617" i="107"/>
  <c r="B623" i="107"/>
  <c r="Q619" i="107" l="1"/>
  <c r="H620" i="107"/>
  <c r="V616" i="107"/>
  <c r="T617" i="107"/>
  <c r="W616" i="107" s="1"/>
  <c r="M620" i="107"/>
  <c r="N620" i="107" s="1"/>
  <c r="Y619" i="107"/>
  <c r="AB619" i="107" s="1"/>
  <c r="D622" i="107"/>
  <c r="G622" i="107" s="1"/>
  <c r="H622" i="107" s="1"/>
  <c r="E623" i="107"/>
  <c r="F623" i="107" s="1"/>
  <c r="J621" i="107"/>
  <c r="K621" i="107" s="1"/>
  <c r="G621" i="107"/>
  <c r="H621" i="107" s="1"/>
  <c r="Z619" i="107"/>
  <c r="AC619" i="107" s="1"/>
  <c r="S618" i="107"/>
  <c r="P619" i="107"/>
  <c r="B624" i="107"/>
  <c r="V617" i="107" l="1"/>
  <c r="T618" i="107"/>
  <c r="W617" i="107" s="1"/>
  <c r="Y620" i="107"/>
  <c r="AB620" i="107" s="1"/>
  <c r="J622" i="107"/>
  <c r="K622" i="107" s="1"/>
  <c r="M622" i="107" s="1"/>
  <c r="N622" i="107" s="1"/>
  <c r="E624" i="107"/>
  <c r="F624" i="107" s="1"/>
  <c r="Q620" i="107"/>
  <c r="M621" i="107"/>
  <c r="N621" i="107" s="1"/>
  <c r="Q621" i="107"/>
  <c r="D623" i="107"/>
  <c r="P620" i="107"/>
  <c r="Z620" i="107"/>
  <c r="AC620" i="107" s="1"/>
  <c r="S619" i="107"/>
  <c r="P621" i="107"/>
  <c r="B625" i="107"/>
  <c r="V618" i="107" l="1"/>
  <c r="T619" i="107"/>
  <c r="W618" i="107" s="1"/>
  <c r="Y621" i="107"/>
  <c r="AB621" i="107" s="1"/>
  <c r="E625" i="107"/>
  <c r="F625" i="107" s="1"/>
  <c r="J623" i="107"/>
  <c r="K623" i="107" s="1"/>
  <c r="G623" i="107"/>
  <c r="H623" i="107" s="1"/>
  <c r="D624" i="107"/>
  <c r="Z621" i="107"/>
  <c r="AC621" i="107" s="1"/>
  <c r="Y622" i="107"/>
  <c r="AB622" i="107" s="1"/>
  <c r="S620" i="107"/>
  <c r="B626" i="107"/>
  <c r="V619" i="107" l="1"/>
  <c r="T620" i="107"/>
  <c r="W619" i="107" s="1"/>
  <c r="D625" i="107"/>
  <c r="G625" i="107" s="1"/>
  <c r="H625" i="107" s="1"/>
  <c r="E626" i="107"/>
  <c r="F626" i="107" s="1"/>
  <c r="G624" i="107"/>
  <c r="H624" i="107" s="1"/>
  <c r="J624" i="107"/>
  <c r="K624" i="107" s="1"/>
  <c r="Q622" i="107"/>
  <c r="M623" i="107"/>
  <c r="N623" i="107" s="1"/>
  <c r="Z622" i="107"/>
  <c r="AC622" i="107" s="1"/>
  <c r="S621" i="107"/>
  <c r="P622" i="107"/>
  <c r="B627" i="107"/>
  <c r="V620" i="107" l="1"/>
  <c r="T621" i="107"/>
  <c r="W620" i="107" s="1"/>
  <c r="J625" i="107"/>
  <c r="K625" i="107" s="1"/>
  <c r="M625" i="107" s="1"/>
  <c r="N625" i="107" s="1"/>
  <c r="S622" i="107"/>
  <c r="D626" i="107"/>
  <c r="J626" i="107" s="1"/>
  <c r="K626" i="107" s="1"/>
  <c r="M624" i="107"/>
  <c r="N624" i="107" s="1"/>
  <c r="Q624" i="107"/>
  <c r="E627" i="107"/>
  <c r="F627" i="107" s="1"/>
  <c r="Y623" i="107"/>
  <c r="AB623" i="107" s="1"/>
  <c r="Z623" i="107"/>
  <c r="AC623" i="107" s="1"/>
  <c r="Q623" i="107"/>
  <c r="P623" i="107"/>
  <c r="B628" i="107"/>
  <c r="V621" i="107" l="1"/>
  <c r="T622" i="107"/>
  <c r="W621" i="107" s="1"/>
  <c r="G626" i="107"/>
  <c r="H626" i="107" s="1"/>
  <c r="Y624" i="107"/>
  <c r="AB624" i="107" s="1"/>
  <c r="S623" i="107"/>
  <c r="E628" i="107"/>
  <c r="F628" i="107" s="1"/>
  <c r="D627" i="107"/>
  <c r="Z624" i="107"/>
  <c r="AC624" i="107" s="1"/>
  <c r="Y625" i="107"/>
  <c r="AB625" i="107" s="1"/>
  <c r="P624" i="107"/>
  <c r="B629" i="107"/>
  <c r="V622" i="107" l="1"/>
  <c r="T623" i="107"/>
  <c r="W622" i="107" s="1"/>
  <c r="M626" i="107"/>
  <c r="N626" i="107" s="1"/>
  <c r="D628" i="107"/>
  <c r="G628" i="107" s="1"/>
  <c r="H628" i="107" s="1"/>
  <c r="G627" i="107"/>
  <c r="H627" i="107" s="1"/>
  <c r="J627" i="107"/>
  <c r="K627" i="107" s="1"/>
  <c r="E629" i="107"/>
  <c r="F629" i="107" s="1"/>
  <c r="S624" i="107"/>
  <c r="Q625" i="107"/>
  <c r="P625" i="107"/>
  <c r="B630" i="107"/>
  <c r="V623" i="107" l="1"/>
  <c r="T624" i="107"/>
  <c r="Y626" i="107"/>
  <c r="AB626" i="107" s="1"/>
  <c r="J628" i="107"/>
  <c r="K628" i="107" s="1"/>
  <c r="M628" i="107" s="1"/>
  <c r="N628" i="107" s="1"/>
  <c r="E630" i="107"/>
  <c r="F630" i="107" s="1"/>
  <c r="Q626" i="107"/>
  <c r="M627" i="107"/>
  <c r="N627" i="107" s="1"/>
  <c r="Z627" i="107" s="1"/>
  <c r="D629" i="107"/>
  <c r="Z626" i="107"/>
  <c r="AC626" i="107" s="1"/>
  <c r="S625" i="107"/>
  <c r="Z625" i="107"/>
  <c r="AC625" i="107" s="1"/>
  <c r="W623" i="107"/>
  <c r="P626" i="107"/>
  <c r="Q627" i="107"/>
  <c r="P627" i="107"/>
  <c r="B631" i="107"/>
  <c r="V624" i="107" l="1"/>
  <c r="T625" i="107"/>
  <c r="W624" i="107" s="1"/>
  <c r="S626" i="107"/>
  <c r="Y627" i="107"/>
  <c r="AB627" i="107" s="1"/>
  <c r="D630" i="107"/>
  <c r="G630" i="107" s="1"/>
  <c r="H630" i="107" s="1"/>
  <c r="E631" i="107"/>
  <c r="F631" i="107" s="1"/>
  <c r="J629" i="107"/>
  <c r="K629" i="107" s="1"/>
  <c r="G629" i="107"/>
  <c r="H629" i="107" s="1"/>
  <c r="Y628" i="107"/>
  <c r="AB628" i="107" s="1"/>
  <c r="AC627" i="107"/>
  <c r="S627" i="107"/>
  <c r="B632" i="107"/>
  <c r="V626" i="107" l="1"/>
  <c r="T627" i="107"/>
  <c r="W626" i="107" s="1"/>
  <c r="V625" i="107"/>
  <c r="T626" i="107"/>
  <c r="W625" i="107" s="1"/>
  <c r="J630" i="107"/>
  <c r="K630" i="107" s="1"/>
  <c r="M630" i="107" s="1"/>
  <c r="N630" i="107" s="1"/>
  <c r="E632" i="107"/>
  <c r="F632" i="107" s="1"/>
  <c r="Q628" i="107"/>
  <c r="M629" i="107"/>
  <c r="N629" i="107" s="1"/>
  <c r="Z629" i="107" s="1"/>
  <c r="Q629" i="107"/>
  <c r="P628" i="107"/>
  <c r="D631" i="107"/>
  <c r="Z628" i="107"/>
  <c r="AC628" i="107" s="1"/>
  <c r="P629" i="107"/>
  <c r="B633" i="107"/>
  <c r="D632" i="107" l="1"/>
  <c r="J632" i="107" s="1"/>
  <c r="K632" i="107" s="1"/>
  <c r="S628" i="107"/>
  <c r="Y629" i="107"/>
  <c r="AB629" i="107" s="1"/>
  <c r="E633" i="107"/>
  <c r="F633" i="107" s="1"/>
  <c r="J631" i="107"/>
  <c r="K631" i="107" s="1"/>
  <c r="G631" i="107"/>
  <c r="H631" i="107" s="1"/>
  <c r="Y630" i="107"/>
  <c r="AB630" i="107" s="1"/>
  <c r="AC629" i="107"/>
  <c r="B634" i="107"/>
  <c r="V627" i="107" l="1"/>
  <c r="T628" i="107"/>
  <c r="W627" i="107" s="1"/>
  <c r="G632" i="107"/>
  <c r="Q630" i="107"/>
  <c r="M631" i="107"/>
  <c r="N631" i="107" s="1"/>
  <c r="E634" i="107"/>
  <c r="F634" i="107" s="1"/>
  <c r="D633" i="107"/>
  <c r="Z630" i="107"/>
  <c r="AC630" i="107" s="1"/>
  <c r="S629" i="107"/>
  <c r="P630" i="107"/>
  <c r="B635" i="107"/>
  <c r="H632" i="107" l="1"/>
  <c r="Q631" i="107" s="1"/>
  <c r="V628" i="107"/>
  <c r="T629" i="107"/>
  <c r="W628" i="107" s="1"/>
  <c r="M632" i="107"/>
  <c r="N632" i="107" s="1"/>
  <c r="Y631" i="107"/>
  <c r="AB631" i="107" s="1"/>
  <c r="E635" i="107"/>
  <c r="F635" i="107" s="1"/>
  <c r="G633" i="107"/>
  <c r="H633" i="107" s="1"/>
  <c r="J633" i="107"/>
  <c r="K633" i="107" s="1"/>
  <c r="S630" i="107"/>
  <c r="D634" i="107"/>
  <c r="Z631" i="107"/>
  <c r="AC631" i="107" s="1"/>
  <c r="P631" i="107"/>
  <c r="B636" i="107"/>
  <c r="Y632" i="107" l="1"/>
  <c r="AB632" i="107" s="1"/>
  <c r="V629" i="107"/>
  <c r="T630" i="107"/>
  <c r="W629" i="107" s="1"/>
  <c r="D635" i="107"/>
  <c r="G635" i="107" s="1"/>
  <c r="H635" i="107" s="1"/>
  <c r="Q632" i="107"/>
  <c r="M633" i="107"/>
  <c r="N633" i="107" s="1"/>
  <c r="E636" i="107"/>
  <c r="F636" i="107" s="1"/>
  <c r="G634" i="107"/>
  <c r="H634" i="107" s="1"/>
  <c r="J634" i="107"/>
  <c r="K634" i="107" s="1"/>
  <c r="P632" i="107"/>
  <c r="Z632" i="107"/>
  <c r="S631" i="107"/>
  <c r="B637" i="107"/>
  <c r="V630" i="107" l="1"/>
  <c r="T631" i="107"/>
  <c r="Y633" i="107"/>
  <c r="AB633" i="107" s="1"/>
  <c r="J635" i="107"/>
  <c r="K635" i="107" s="1"/>
  <c r="M635" i="107" s="1"/>
  <c r="N635" i="107" s="1"/>
  <c r="D636" i="107"/>
  <c r="G636" i="107" s="1"/>
  <c r="H636" i="107" s="1"/>
  <c r="Q633" i="107"/>
  <c r="M634" i="107"/>
  <c r="N634" i="107" s="1"/>
  <c r="E637" i="107"/>
  <c r="F637" i="107" s="1"/>
  <c r="Z633" i="107"/>
  <c r="AC633" i="107" s="1"/>
  <c r="AC632" i="107"/>
  <c r="W630" i="107"/>
  <c r="P633" i="107"/>
  <c r="S632" i="107"/>
  <c r="B638" i="107"/>
  <c r="V631" i="107" l="1"/>
  <c r="T632" i="107"/>
  <c r="W631" i="107" s="1"/>
  <c r="J636" i="107"/>
  <c r="K636" i="107" s="1"/>
  <c r="M636" i="107" s="1"/>
  <c r="N636" i="107" s="1"/>
  <c r="E638" i="107"/>
  <c r="F638" i="107" s="1"/>
  <c r="D637" i="107"/>
  <c r="Q635" i="107"/>
  <c r="Z634" i="107"/>
  <c r="AC634" i="107" s="1"/>
  <c r="Y634" i="107"/>
  <c r="AB634" i="107" s="1"/>
  <c r="Y635" i="107"/>
  <c r="AB635" i="107" s="1"/>
  <c r="S633" i="107"/>
  <c r="Q634" i="107"/>
  <c r="P634" i="107"/>
  <c r="B639" i="107"/>
  <c r="V632" i="107" l="1"/>
  <c r="T633" i="107"/>
  <c r="W632" i="107" s="1"/>
  <c r="D638" i="107"/>
  <c r="J638" i="107" s="1"/>
  <c r="K638" i="107" s="1"/>
  <c r="E639" i="107"/>
  <c r="F639" i="107" s="1"/>
  <c r="G637" i="107"/>
  <c r="H637" i="107" s="1"/>
  <c r="J637" i="107"/>
  <c r="K637" i="107" s="1"/>
  <c r="Z635" i="107"/>
  <c r="AC635" i="107" s="1"/>
  <c r="Y636" i="107"/>
  <c r="AB636" i="107" s="1"/>
  <c r="S634" i="107"/>
  <c r="P635" i="107"/>
  <c r="B640" i="107"/>
  <c r="V633" i="107" l="1"/>
  <c r="T634" i="107"/>
  <c r="W633" i="107" s="1"/>
  <c r="G638" i="107"/>
  <c r="E640" i="107"/>
  <c r="F640" i="107" s="1"/>
  <c r="Q636" i="107"/>
  <c r="M637" i="107"/>
  <c r="N637" i="107" s="1"/>
  <c r="D639" i="107"/>
  <c r="P636" i="107"/>
  <c r="S635" i="107"/>
  <c r="B641" i="107"/>
  <c r="H638" i="107" l="1"/>
  <c r="Q637" i="107" s="1"/>
  <c r="V634" i="107"/>
  <c r="T635" i="107"/>
  <c r="W634" i="107" s="1"/>
  <c r="D640" i="107"/>
  <c r="G640" i="107" s="1"/>
  <c r="H640" i="107" s="1"/>
  <c r="M638" i="107"/>
  <c r="N638" i="107" s="1"/>
  <c r="E641" i="107"/>
  <c r="F641" i="107" s="1"/>
  <c r="J639" i="107"/>
  <c r="K639" i="107" s="1"/>
  <c r="G639" i="107"/>
  <c r="H639" i="107" s="1"/>
  <c r="P637" i="107"/>
  <c r="Z637" i="107"/>
  <c r="AC637" i="107" s="1"/>
  <c r="Z636" i="107"/>
  <c r="AC636" i="107" s="1"/>
  <c r="Y637" i="107"/>
  <c r="AB637" i="107" s="1"/>
  <c r="S636" i="107"/>
  <c r="B642" i="107"/>
  <c r="V635" i="107" l="1"/>
  <c r="T636" i="107"/>
  <c r="W635" i="107" s="1"/>
  <c r="Y638" i="107"/>
  <c r="AB638" i="107" s="1"/>
  <c r="J640" i="107"/>
  <c r="K640" i="107" s="1"/>
  <c r="M640" i="107" s="1"/>
  <c r="N640" i="107" s="1"/>
  <c r="E642" i="107"/>
  <c r="F642" i="107" s="1"/>
  <c r="Q638" i="107"/>
  <c r="M639" i="107"/>
  <c r="N639" i="107" s="1"/>
  <c r="Z639" i="107" s="1"/>
  <c r="D641" i="107"/>
  <c r="Z638" i="107"/>
  <c r="AC638" i="107" s="1"/>
  <c r="S637" i="107"/>
  <c r="P638" i="107"/>
  <c r="B643" i="107"/>
  <c r="V636" i="107" l="1"/>
  <c r="T637" i="107"/>
  <c r="W636" i="107" s="1"/>
  <c r="D642" i="107"/>
  <c r="J642" i="107" s="1"/>
  <c r="K642" i="107" s="1"/>
  <c r="S638" i="107"/>
  <c r="E643" i="107"/>
  <c r="F643" i="107" s="1"/>
  <c r="Y639" i="107"/>
  <c r="AB639" i="107" s="1"/>
  <c r="G641" i="107"/>
  <c r="J641" i="107"/>
  <c r="K641" i="107" s="1"/>
  <c r="Y640" i="107"/>
  <c r="AB640" i="107" s="1"/>
  <c r="AC639" i="107"/>
  <c r="Q639" i="107"/>
  <c r="P639" i="107"/>
  <c r="B644" i="107"/>
  <c r="P640" i="107" l="1"/>
  <c r="H641" i="107"/>
  <c r="V637" i="107"/>
  <c r="T638" i="107"/>
  <c r="W637" i="107" s="1"/>
  <c r="G642" i="107"/>
  <c r="D643" i="107"/>
  <c r="G643" i="107" s="1"/>
  <c r="H643" i="107" s="1"/>
  <c r="E644" i="107"/>
  <c r="F644" i="107" s="1"/>
  <c r="Q640" i="107"/>
  <c r="M641" i="107"/>
  <c r="N641" i="107" s="1"/>
  <c r="Z640" i="107"/>
  <c r="AC640" i="107" s="1"/>
  <c r="S639" i="107"/>
  <c r="B645" i="107"/>
  <c r="Q641" i="107" l="1"/>
  <c r="H642" i="107"/>
  <c r="V638" i="107"/>
  <c r="T639" i="107"/>
  <c r="W638" i="107" s="1"/>
  <c r="P641" i="107"/>
  <c r="M642" i="107"/>
  <c r="N642" i="107" s="1"/>
  <c r="Z642" i="107" s="1"/>
  <c r="S640" i="107"/>
  <c r="Y641" i="107"/>
  <c r="AB641" i="107" s="1"/>
  <c r="J643" i="107"/>
  <c r="K643" i="107" s="1"/>
  <c r="M643" i="107" s="1"/>
  <c r="N643" i="107" s="1"/>
  <c r="D644" i="107"/>
  <c r="J644" i="107" s="1"/>
  <c r="K644" i="107" s="1"/>
  <c r="E645" i="107"/>
  <c r="F645" i="107" s="1"/>
  <c r="Z641" i="107"/>
  <c r="AC641" i="107" s="1"/>
  <c r="B646" i="107"/>
  <c r="V639" i="107" l="1"/>
  <c r="T640" i="107"/>
  <c r="W639" i="107" s="1"/>
  <c r="Y642" i="107"/>
  <c r="AB642" i="107" s="1"/>
  <c r="S641" i="107"/>
  <c r="G644" i="107"/>
  <c r="D645" i="107"/>
  <c r="E646" i="107"/>
  <c r="F646" i="107" s="1"/>
  <c r="Q642" i="107"/>
  <c r="AC642" i="107"/>
  <c r="Z643" i="107"/>
  <c r="Y643" i="107"/>
  <c r="AB643" i="107" s="1"/>
  <c r="P642" i="107"/>
  <c r="S642" i="107"/>
  <c r="B647" i="107"/>
  <c r="Q643" i="107" l="1"/>
  <c r="H644" i="107"/>
  <c r="V641" i="107"/>
  <c r="T642" i="107"/>
  <c r="V640" i="107"/>
  <c r="T641" i="107"/>
  <c r="W640" i="107" s="1"/>
  <c r="M644" i="107"/>
  <c r="N644" i="107" s="1"/>
  <c r="E647" i="107"/>
  <c r="F647" i="107" s="1"/>
  <c r="G645" i="107"/>
  <c r="H645" i="107" s="1"/>
  <c r="J645" i="107"/>
  <c r="K645" i="107" s="1"/>
  <c r="D646" i="107"/>
  <c r="W641" i="107"/>
  <c r="AC643" i="107"/>
  <c r="P643" i="107"/>
  <c r="B648" i="107"/>
  <c r="D647" i="107" l="1"/>
  <c r="J647" i="107" s="1"/>
  <c r="K647" i="107" s="1"/>
  <c r="E648" i="107"/>
  <c r="F648" i="107" s="1"/>
  <c r="Q644" i="107"/>
  <c r="M645" i="107"/>
  <c r="N645" i="107" s="1"/>
  <c r="P644" i="107"/>
  <c r="G646" i="107"/>
  <c r="H646" i="107" s="1"/>
  <c r="J646" i="107"/>
  <c r="K646" i="107" s="1"/>
  <c r="Z644" i="107"/>
  <c r="AC644" i="107" s="1"/>
  <c r="S643" i="107"/>
  <c r="Y644" i="107"/>
  <c r="AB644" i="107" s="1"/>
  <c r="B649" i="107"/>
  <c r="Y645" i="107" l="1"/>
  <c r="AB645" i="107" s="1"/>
  <c r="V642" i="107"/>
  <c r="T643" i="107"/>
  <c r="W642" i="107" s="1"/>
  <c r="G647" i="107"/>
  <c r="S644" i="107"/>
  <c r="D648" i="107"/>
  <c r="J648" i="107" s="1"/>
  <c r="K648" i="107" s="1"/>
  <c r="Q645" i="107"/>
  <c r="M646" i="107"/>
  <c r="N646" i="107" s="1"/>
  <c r="E649" i="107"/>
  <c r="F649" i="107" s="1"/>
  <c r="Z645" i="107"/>
  <c r="AC645" i="107" s="1"/>
  <c r="P645" i="107"/>
  <c r="B650" i="107"/>
  <c r="Q646" i="107" l="1"/>
  <c r="H647" i="107"/>
  <c r="V643" i="107"/>
  <c r="T644" i="107"/>
  <c r="W643" i="107" s="1"/>
  <c r="Y646" i="107"/>
  <c r="AB646" i="107" s="1"/>
  <c r="G648" i="107"/>
  <c r="M647" i="107"/>
  <c r="N647" i="107" s="1"/>
  <c r="S645" i="107"/>
  <c r="E650" i="107"/>
  <c r="F650" i="107" s="1"/>
  <c r="D649" i="107"/>
  <c r="Z646" i="107"/>
  <c r="AC646" i="107" s="1"/>
  <c r="P646" i="107"/>
  <c r="B651" i="107"/>
  <c r="H648" i="107" l="1"/>
  <c r="Q647" i="107" s="1"/>
  <c r="V644" i="107"/>
  <c r="T645" i="107"/>
  <c r="W644" i="107" s="1"/>
  <c r="Y647" i="107"/>
  <c r="AB647" i="107" s="1"/>
  <c r="M648" i="107"/>
  <c r="N648" i="107" s="1"/>
  <c r="Z648" i="107" s="1"/>
  <c r="E651" i="107"/>
  <c r="F651" i="107" s="1"/>
  <c r="G649" i="107"/>
  <c r="H649" i="107" s="1"/>
  <c r="J649" i="107"/>
  <c r="K649" i="107" s="1"/>
  <c r="D650" i="107"/>
  <c r="Z647" i="107"/>
  <c r="AC647" i="107" s="1"/>
  <c r="S646" i="107"/>
  <c r="P647" i="107"/>
  <c r="B652" i="107"/>
  <c r="V645" i="107" l="1"/>
  <c r="T646" i="107"/>
  <c r="W645" i="107" s="1"/>
  <c r="Y648" i="107"/>
  <c r="AB648" i="107" s="1"/>
  <c r="S647" i="107"/>
  <c r="D651" i="107"/>
  <c r="G651" i="107" s="1"/>
  <c r="H651" i="107" s="1"/>
  <c r="G650" i="107"/>
  <c r="H650" i="107" s="1"/>
  <c r="J650" i="107"/>
  <c r="K650" i="107" s="1"/>
  <c r="Q648" i="107"/>
  <c r="M649" i="107"/>
  <c r="N649" i="107" s="1"/>
  <c r="Z649" i="107" s="1"/>
  <c r="E652" i="107"/>
  <c r="F652" i="107" s="1"/>
  <c r="P648" i="107"/>
  <c r="AC648" i="107"/>
  <c r="B653" i="107"/>
  <c r="V646" i="107" l="1"/>
  <c r="T647" i="107"/>
  <c r="W646" i="107" s="1"/>
  <c r="J651" i="107"/>
  <c r="K651" i="107" s="1"/>
  <c r="M651" i="107" s="1"/>
  <c r="N651" i="107" s="1"/>
  <c r="Y649" i="107"/>
  <c r="AB649" i="107" s="1"/>
  <c r="D652" i="107"/>
  <c r="G652" i="107" s="1"/>
  <c r="H652" i="107" s="1"/>
  <c r="Q650" i="107"/>
  <c r="E653" i="107"/>
  <c r="F653" i="107" s="1"/>
  <c r="Q649" i="107"/>
  <c r="M650" i="107"/>
  <c r="N650" i="107" s="1"/>
  <c r="Z650" i="107" s="1"/>
  <c r="P649" i="107"/>
  <c r="AC649" i="107"/>
  <c r="S648" i="107"/>
  <c r="B654" i="107"/>
  <c r="V647" i="107" l="1"/>
  <c r="T648" i="107"/>
  <c r="W647" i="107" s="1"/>
  <c r="Y650" i="107"/>
  <c r="AB650" i="107" s="1"/>
  <c r="J652" i="107"/>
  <c r="K652" i="107" s="1"/>
  <c r="M652" i="107" s="1"/>
  <c r="N652" i="107" s="1"/>
  <c r="E654" i="107"/>
  <c r="F654" i="107" s="1"/>
  <c r="D653" i="107"/>
  <c r="Q651" i="107"/>
  <c r="AC650" i="107"/>
  <c r="Z651" i="107"/>
  <c r="Y651" i="107"/>
  <c r="AB651" i="107" s="1"/>
  <c r="S650" i="107"/>
  <c r="S649" i="107"/>
  <c r="P650" i="107"/>
  <c r="B655" i="107"/>
  <c r="V648" i="107" l="1"/>
  <c r="T649" i="107"/>
  <c r="W648" i="107" s="1"/>
  <c r="V649" i="107"/>
  <c r="T650" i="107"/>
  <c r="E655" i="107"/>
  <c r="F655" i="107" s="1"/>
  <c r="G653" i="107"/>
  <c r="H653" i="107" s="1"/>
  <c r="J653" i="107"/>
  <c r="K653" i="107" s="1"/>
  <c r="D654" i="107"/>
  <c r="Y652" i="107"/>
  <c r="AB652" i="107" s="1"/>
  <c r="W649" i="107"/>
  <c r="AC651" i="107"/>
  <c r="P651" i="107"/>
  <c r="S651" i="107"/>
  <c r="B656" i="107"/>
  <c r="V650" i="107" l="1"/>
  <c r="T651" i="107"/>
  <c r="D655" i="107"/>
  <c r="J655" i="107" s="1"/>
  <c r="K655" i="107" s="1"/>
  <c r="G654" i="107"/>
  <c r="H654" i="107" s="1"/>
  <c r="J654" i="107"/>
  <c r="K654" i="107" s="1"/>
  <c r="E656" i="107"/>
  <c r="F656" i="107" s="1"/>
  <c r="Q652" i="107"/>
  <c r="M653" i="107"/>
  <c r="N653" i="107" s="1"/>
  <c r="Z652" i="107"/>
  <c r="AC652" i="107" s="1"/>
  <c r="W650" i="107"/>
  <c r="P652" i="107"/>
  <c r="B657" i="107"/>
  <c r="G655" i="107" l="1"/>
  <c r="Y653" i="107"/>
  <c r="AB653" i="107" s="1"/>
  <c r="D656" i="107"/>
  <c r="J656" i="107" s="1"/>
  <c r="K656" i="107" s="1"/>
  <c r="E657" i="107"/>
  <c r="F657" i="107" s="1"/>
  <c r="Q653" i="107"/>
  <c r="M654" i="107"/>
  <c r="N654" i="107" s="1"/>
  <c r="P653" i="107"/>
  <c r="S652" i="107"/>
  <c r="B658" i="107"/>
  <c r="H655" i="107" l="1"/>
  <c r="Q654" i="107" s="1"/>
  <c r="V651" i="107"/>
  <c r="T652" i="107"/>
  <c r="W651" i="107" s="1"/>
  <c r="M655" i="107"/>
  <c r="N655" i="107" s="1"/>
  <c r="G656" i="107"/>
  <c r="E658" i="107"/>
  <c r="F658" i="107" s="1"/>
  <c r="Y654" i="107"/>
  <c r="AB654" i="107" s="1"/>
  <c r="D657" i="107"/>
  <c r="Z653" i="107"/>
  <c r="AC653" i="107" s="1"/>
  <c r="Z654" i="107"/>
  <c r="AC654" i="107" s="1"/>
  <c r="S653" i="107"/>
  <c r="P654" i="107"/>
  <c r="B659" i="107"/>
  <c r="Q655" i="107" l="1"/>
  <c r="H656" i="107"/>
  <c r="Y655" i="107"/>
  <c r="AB655" i="107" s="1"/>
  <c r="V652" i="107"/>
  <c r="T653" i="107"/>
  <c r="W652" i="107" s="1"/>
  <c r="M656" i="107"/>
  <c r="N656" i="107" s="1"/>
  <c r="D658" i="107"/>
  <c r="J658" i="107" s="1"/>
  <c r="K658" i="107" s="1"/>
  <c r="E659" i="107"/>
  <c r="F659" i="107" s="1"/>
  <c r="J657" i="107"/>
  <c r="K657" i="107" s="1"/>
  <c r="G657" i="107"/>
  <c r="H657" i="107" s="1"/>
  <c r="Z655" i="107"/>
  <c r="AC655" i="107" s="1"/>
  <c r="S654" i="107"/>
  <c r="P655" i="107"/>
  <c r="B660" i="107"/>
  <c r="V653" i="107" l="1"/>
  <c r="T654" i="107"/>
  <c r="W653" i="107" s="1"/>
  <c r="Y656" i="107"/>
  <c r="AB656" i="107" s="1"/>
  <c r="G658" i="107"/>
  <c r="Q656" i="107"/>
  <c r="M657" i="107"/>
  <c r="N657" i="107" s="1"/>
  <c r="E660" i="107"/>
  <c r="F660" i="107" s="1"/>
  <c r="D659" i="107"/>
  <c r="Z656" i="107"/>
  <c r="AC656" i="107" s="1"/>
  <c r="P656" i="107"/>
  <c r="S655" i="107"/>
  <c r="B661" i="107"/>
  <c r="M658" i="107" l="1"/>
  <c r="N658" i="107" s="1"/>
  <c r="H658" i="107"/>
  <c r="Q657" i="107"/>
  <c r="V654" i="107"/>
  <c r="T655" i="107"/>
  <c r="W654" i="107" s="1"/>
  <c r="P657" i="107"/>
  <c r="Y657" i="107"/>
  <c r="AB657" i="107" s="1"/>
  <c r="D660" i="107"/>
  <c r="G660" i="107" s="1"/>
  <c r="H660" i="107" s="1"/>
  <c r="G659" i="107"/>
  <c r="H659" i="107" s="1"/>
  <c r="J659" i="107"/>
  <c r="K659" i="107" s="1"/>
  <c r="E661" i="107"/>
  <c r="F661" i="107" s="1"/>
  <c r="Z657" i="107"/>
  <c r="AC657" i="107" s="1"/>
  <c r="S656" i="107"/>
  <c r="B662" i="107"/>
  <c r="Y658" i="107" l="1"/>
  <c r="AB658" i="107" s="1"/>
  <c r="V655" i="107"/>
  <c r="T656" i="107"/>
  <c r="W655" i="107" s="1"/>
  <c r="J660" i="107"/>
  <c r="K660" i="107" s="1"/>
  <c r="M660" i="107" s="1"/>
  <c r="N660" i="107" s="1"/>
  <c r="Q658" i="107"/>
  <c r="M659" i="107"/>
  <c r="N659" i="107" s="1"/>
  <c r="E662" i="107"/>
  <c r="F662" i="107" s="1"/>
  <c r="D661" i="107"/>
  <c r="Q659" i="107"/>
  <c r="Z658" i="107"/>
  <c r="AC658" i="107" s="1"/>
  <c r="P658" i="107"/>
  <c r="S657" i="107"/>
  <c r="B663" i="107"/>
  <c r="V656" i="107" l="1"/>
  <c r="T657" i="107"/>
  <c r="W656" i="107" s="1"/>
  <c r="Y659" i="107"/>
  <c r="AB659" i="107" s="1"/>
  <c r="G661" i="107"/>
  <c r="H661" i="107" s="1"/>
  <c r="J661" i="107"/>
  <c r="K661" i="107" s="1"/>
  <c r="E663" i="107"/>
  <c r="F663" i="107" s="1"/>
  <c r="D662" i="107"/>
  <c r="Z659" i="107"/>
  <c r="AC659" i="107" s="1"/>
  <c r="P659" i="107"/>
  <c r="S658" i="107"/>
  <c r="B664" i="107"/>
  <c r="V657" i="107" l="1"/>
  <c r="T658" i="107"/>
  <c r="W657" i="107" s="1"/>
  <c r="D663" i="107"/>
  <c r="J663" i="107" s="1"/>
  <c r="K663" i="107" s="1"/>
  <c r="G662" i="107"/>
  <c r="J662" i="107"/>
  <c r="K662" i="107" s="1"/>
  <c r="E664" i="107"/>
  <c r="F664" i="107" s="1"/>
  <c r="Q660" i="107"/>
  <c r="M661" i="107"/>
  <c r="N661" i="107" s="1"/>
  <c r="Y660" i="107"/>
  <c r="AB660" i="107" s="1"/>
  <c r="Z660" i="107"/>
  <c r="AC660" i="107" s="1"/>
  <c r="S659" i="107"/>
  <c r="P660" i="107"/>
  <c r="B665" i="107"/>
  <c r="P661" i="107" l="1"/>
  <c r="H662" i="107"/>
  <c r="Y661" i="107"/>
  <c r="AB661" i="107" s="1"/>
  <c r="V658" i="107"/>
  <c r="T659" i="107"/>
  <c r="W658" i="107" s="1"/>
  <c r="G663" i="107"/>
  <c r="D664" i="107"/>
  <c r="G664" i="107" s="1"/>
  <c r="H664" i="107" s="1"/>
  <c r="E665" i="107"/>
  <c r="F665" i="107" s="1"/>
  <c r="Q661" i="107"/>
  <c r="M662" i="107"/>
  <c r="N662" i="107" s="1"/>
  <c r="Z661" i="107"/>
  <c r="AC661" i="107" s="1"/>
  <c r="S660" i="107"/>
  <c r="B666" i="107"/>
  <c r="H663" i="107" l="1"/>
  <c r="Q662" i="107" s="1"/>
  <c r="V659" i="107"/>
  <c r="T660" i="107"/>
  <c r="W659" i="107" s="1"/>
  <c r="J664" i="107"/>
  <c r="K664" i="107" s="1"/>
  <c r="M664" i="107" s="1"/>
  <c r="N664" i="107" s="1"/>
  <c r="P662" i="107"/>
  <c r="M663" i="107"/>
  <c r="N663" i="107" s="1"/>
  <c r="E666" i="107"/>
  <c r="F666" i="107" s="1"/>
  <c r="Y662" i="107"/>
  <c r="AB662" i="107" s="1"/>
  <c r="D665" i="107"/>
  <c r="Z662" i="107"/>
  <c r="AC662" i="107" s="1"/>
  <c r="Q663" i="107"/>
  <c r="S661" i="107"/>
  <c r="B667" i="107"/>
  <c r="V660" i="107" l="1"/>
  <c r="T661" i="107"/>
  <c r="W660" i="107" s="1"/>
  <c r="D666" i="107"/>
  <c r="G666" i="107" s="1"/>
  <c r="H666" i="107" s="1"/>
  <c r="Y663" i="107"/>
  <c r="AB663" i="107" s="1"/>
  <c r="E667" i="107"/>
  <c r="F667" i="107" s="1"/>
  <c r="J665" i="107"/>
  <c r="K665" i="107" s="1"/>
  <c r="G665" i="107"/>
  <c r="H665" i="107" s="1"/>
  <c r="Z663" i="107"/>
  <c r="AC663" i="107" s="1"/>
  <c r="Y664" i="107"/>
  <c r="AB664" i="107" s="1"/>
  <c r="S662" i="107"/>
  <c r="P663" i="107"/>
  <c r="B668" i="107"/>
  <c r="V661" i="107" l="1"/>
  <c r="T662" i="107"/>
  <c r="W661" i="107" s="1"/>
  <c r="J666" i="107"/>
  <c r="K666" i="107" s="1"/>
  <c r="M666" i="107" s="1"/>
  <c r="N666" i="107" s="1"/>
  <c r="E668" i="107"/>
  <c r="F668" i="107" s="1"/>
  <c r="Q665" i="107"/>
  <c r="D667" i="107"/>
  <c r="Q664" i="107"/>
  <c r="M665" i="107"/>
  <c r="N665" i="107" s="1"/>
  <c r="Z664" i="107"/>
  <c r="AC664" i="107" s="1"/>
  <c r="S663" i="107"/>
  <c r="P664" i="107"/>
  <c r="B669" i="107"/>
  <c r="V662" i="107" l="1"/>
  <c r="T663" i="107"/>
  <c r="W662" i="107" s="1"/>
  <c r="D668" i="107"/>
  <c r="G668" i="107" s="1"/>
  <c r="H668" i="107" s="1"/>
  <c r="G667" i="107"/>
  <c r="H667" i="107" s="1"/>
  <c r="J667" i="107"/>
  <c r="K667" i="107" s="1"/>
  <c r="E669" i="107"/>
  <c r="F669" i="107" s="1"/>
  <c r="Y665" i="107"/>
  <c r="AB665" i="107" s="1"/>
  <c r="Z665" i="107"/>
  <c r="AC665" i="107" s="1"/>
  <c r="S664" i="107"/>
  <c r="P665" i="107"/>
  <c r="B670" i="107"/>
  <c r="V663" i="107" l="1"/>
  <c r="T664" i="107"/>
  <c r="W663" i="107" s="1"/>
  <c r="J668" i="107"/>
  <c r="K668" i="107" s="1"/>
  <c r="M668" i="107" s="1"/>
  <c r="N668" i="107" s="1"/>
  <c r="Q666" i="107"/>
  <c r="M667" i="107"/>
  <c r="N667" i="107" s="1"/>
  <c r="E670" i="107"/>
  <c r="F670" i="107" s="1"/>
  <c r="D669" i="107"/>
  <c r="Z666" i="107"/>
  <c r="AC666" i="107" s="1"/>
  <c r="Y666" i="107"/>
  <c r="AB666" i="107" s="1"/>
  <c r="S665" i="107"/>
  <c r="P666" i="107"/>
  <c r="Q667" i="107"/>
  <c r="P667" i="107"/>
  <c r="B671" i="107"/>
  <c r="V664" i="107" l="1"/>
  <c r="T665" i="107"/>
  <c r="W664" i="107" s="1"/>
  <c r="S666" i="107"/>
  <c r="D670" i="107"/>
  <c r="G670" i="107" s="1"/>
  <c r="H670" i="107" s="1"/>
  <c r="Y667" i="107"/>
  <c r="AB667" i="107" s="1"/>
  <c r="E671" i="107"/>
  <c r="F671" i="107" s="1"/>
  <c r="G669" i="107"/>
  <c r="J669" i="107"/>
  <c r="K669" i="107" s="1"/>
  <c r="Z667" i="107"/>
  <c r="AC667" i="107" s="1"/>
  <c r="Y668" i="107"/>
  <c r="AB668" i="107" s="1"/>
  <c r="B672" i="107"/>
  <c r="P668" i="107" l="1"/>
  <c r="H669" i="107"/>
  <c r="V665" i="107"/>
  <c r="T666" i="107"/>
  <c r="W665" i="107" s="1"/>
  <c r="J670" i="107"/>
  <c r="K670" i="107" s="1"/>
  <c r="M670" i="107" s="1"/>
  <c r="N670" i="107" s="1"/>
  <c r="D671" i="107"/>
  <c r="J671" i="107" s="1"/>
  <c r="K671" i="107" s="1"/>
  <c r="Q668" i="107"/>
  <c r="M669" i="107"/>
  <c r="N669" i="107" s="1"/>
  <c r="Q669" i="107"/>
  <c r="E672" i="107"/>
  <c r="F672" i="107" s="1"/>
  <c r="Z668" i="107"/>
  <c r="AC668" i="107" s="1"/>
  <c r="S667" i="107"/>
  <c r="B673" i="107"/>
  <c r="V666" i="107" l="1"/>
  <c r="T667" i="107"/>
  <c r="W666" i="107" s="1"/>
  <c r="Y669" i="107"/>
  <c r="AB669" i="107" s="1"/>
  <c r="G671" i="107"/>
  <c r="D672" i="107"/>
  <c r="G672" i="107" s="1"/>
  <c r="H672" i="107" s="1"/>
  <c r="E673" i="107"/>
  <c r="F673" i="107" s="1"/>
  <c r="Z669" i="107"/>
  <c r="AC669" i="107" s="1"/>
  <c r="Y670" i="107"/>
  <c r="AB670" i="107" s="1"/>
  <c r="S668" i="107"/>
  <c r="P669" i="107"/>
  <c r="B674" i="107"/>
  <c r="M671" i="107" l="1"/>
  <c r="N671" i="107" s="1"/>
  <c r="H671" i="107"/>
  <c r="V667" i="107"/>
  <c r="T668" i="107"/>
  <c r="W667" i="107" s="1"/>
  <c r="J672" i="107"/>
  <c r="K672" i="107" s="1"/>
  <c r="M672" i="107" s="1"/>
  <c r="N672" i="107" s="1"/>
  <c r="Q670" i="107"/>
  <c r="E674" i="107"/>
  <c r="F674" i="107" s="1"/>
  <c r="D673" i="107"/>
  <c r="S669" i="107"/>
  <c r="Q671" i="107"/>
  <c r="P670" i="107"/>
  <c r="P671" i="107"/>
  <c r="B675" i="107"/>
  <c r="V668" i="107" l="1"/>
  <c r="T669" i="107"/>
  <c r="W668" i="107" s="1"/>
  <c r="D674" i="107"/>
  <c r="J674" i="107" s="1"/>
  <c r="K674" i="107" s="1"/>
  <c r="E675" i="107"/>
  <c r="F675" i="107" s="1"/>
  <c r="J673" i="107"/>
  <c r="K673" i="107" s="1"/>
  <c r="G673" i="107"/>
  <c r="H673" i="107" s="1"/>
  <c r="Y671" i="107"/>
  <c r="AB671" i="107" s="1"/>
  <c r="Z671" i="107"/>
  <c r="AC671" i="107" s="1"/>
  <c r="Z670" i="107"/>
  <c r="AC670" i="107" s="1"/>
  <c r="Y672" i="107"/>
  <c r="AB672" i="107" s="1"/>
  <c r="S670" i="107"/>
  <c r="B676" i="107"/>
  <c r="V669" i="107" l="1"/>
  <c r="T670" i="107"/>
  <c r="W669" i="107" s="1"/>
  <c r="G674" i="107"/>
  <c r="Q672" i="107"/>
  <c r="M673" i="107"/>
  <c r="N673" i="107" s="1"/>
  <c r="Z673" i="107" s="1"/>
  <c r="D675" i="107"/>
  <c r="E676" i="107"/>
  <c r="F676" i="107" s="1"/>
  <c r="Z672" i="107"/>
  <c r="AC672" i="107" s="1"/>
  <c r="P672" i="107"/>
  <c r="S671" i="107"/>
  <c r="B677" i="107"/>
  <c r="H674" i="107" l="1"/>
  <c r="Q673" i="107" s="1"/>
  <c r="V670" i="107"/>
  <c r="T671" i="107"/>
  <c r="W670" i="107" s="1"/>
  <c r="M674" i="107"/>
  <c r="N674" i="107" s="1"/>
  <c r="D676" i="107"/>
  <c r="J676" i="107" s="1"/>
  <c r="K676" i="107" s="1"/>
  <c r="E677" i="107"/>
  <c r="F677" i="107" s="1"/>
  <c r="G675" i="107"/>
  <c r="H675" i="107" s="1"/>
  <c r="J675" i="107"/>
  <c r="K675" i="107" s="1"/>
  <c r="Y673" i="107"/>
  <c r="AB673" i="107" s="1"/>
  <c r="AC673" i="107"/>
  <c r="S672" i="107"/>
  <c r="P673" i="107"/>
  <c r="B678" i="107"/>
  <c r="V671" i="107" l="1"/>
  <c r="T672" i="107"/>
  <c r="W671" i="107" s="1"/>
  <c r="G676" i="107"/>
  <c r="E678" i="107"/>
  <c r="F678" i="107" s="1"/>
  <c r="Q674" i="107"/>
  <c r="M675" i="107"/>
  <c r="N675" i="107" s="1"/>
  <c r="D677" i="107"/>
  <c r="Y674" i="107"/>
  <c r="AB674" i="107" s="1"/>
  <c r="Z674" i="107"/>
  <c r="AC674" i="107" s="1"/>
  <c r="S673" i="107"/>
  <c r="P674" i="107"/>
  <c r="B679" i="107"/>
  <c r="Q675" i="107" l="1"/>
  <c r="H676" i="107"/>
  <c r="V672" i="107"/>
  <c r="T673" i="107"/>
  <c r="W672" i="107" s="1"/>
  <c r="M676" i="107"/>
  <c r="N676" i="107" s="1"/>
  <c r="D678" i="107"/>
  <c r="G678" i="107" s="1"/>
  <c r="H678" i="107" s="1"/>
  <c r="E679" i="107"/>
  <c r="F679" i="107" s="1"/>
  <c r="Y675" i="107"/>
  <c r="AB675" i="107" s="1"/>
  <c r="G677" i="107"/>
  <c r="H677" i="107" s="1"/>
  <c r="J677" i="107"/>
  <c r="K677" i="107" s="1"/>
  <c r="P675" i="107"/>
  <c r="S674" i="107"/>
  <c r="B680" i="107"/>
  <c r="V673" i="107" l="1"/>
  <c r="T674" i="107"/>
  <c r="J678" i="107"/>
  <c r="K678" i="107" s="1"/>
  <c r="M678" i="107" s="1"/>
  <c r="N678" i="107" s="1"/>
  <c r="Q676" i="107"/>
  <c r="M677" i="107"/>
  <c r="N677" i="107" s="1"/>
  <c r="Q677" i="107"/>
  <c r="E680" i="107"/>
  <c r="F680" i="107" s="1"/>
  <c r="D679" i="107"/>
  <c r="Y676" i="107"/>
  <c r="AB676" i="107" s="1"/>
  <c r="Z676" i="107"/>
  <c r="AC676" i="107" s="1"/>
  <c r="Z675" i="107"/>
  <c r="AC675" i="107" s="1"/>
  <c r="W673" i="107"/>
  <c r="S675" i="107"/>
  <c r="P676" i="107"/>
  <c r="B681" i="107"/>
  <c r="V674" i="107" l="1"/>
  <c r="T675" i="107"/>
  <c r="W674" i="107" s="1"/>
  <c r="D680" i="107"/>
  <c r="G680" i="107" s="1"/>
  <c r="H680" i="107" s="1"/>
  <c r="J679" i="107"/>
  <c r="K679" i="107" s="1"/>
  <c r="G679" i="107"/>
  <c r="H679" i="107" s="1"/>
  <c r="E681" i="107"/>
  <c r="F681" i="107" s="1"/>
  <c r="Z677" i="107"/>
  <c r="AC677" i="107" s="1"/>
  <c r="Y677" i="107"/>
  <c r="AB677" i="107" s="1"/>
  <c r="P677" i="107"/>
  <c r="Z678" i="107"/>
  <c r="S676" i="107"/>
  <c r="B682" i="107"/>
  <c r="V675" i="107" l="1"/>
  <c r="T676" i="107"/>
  <c r="W675" i="107" s="1"/>
  <c r="J680" i="107"/>
  <c r="K680" i="107" s="1"/>
  <c r="M680" i="107" s="1"/>
  <c r="N680" i="107" s="1"/>
  <c r="E682" i="107"/>
  <c r="F682" i="107" s="1"/>
  <c r="D681" i="107"/>
  <c r="Q678" i="107"/>
  <c r="M679" i="107"/>
  <c r="N679" i="107" s="1"/>
  <c r="P678" i="107"/>
  <c r="Y678" i="107"/>
  <c r="AB678" i="107" s="1"/>
  <c r="AC678" i="107"/>
  <c r="Q679" i="107"/>
  <c r="S677" i="107"/>
  <c r="B683" i="107"/>
  <c r="V676" i="107" l="1"/>
  <c r="T677" i="107"/>
  <c r="W676" i="107" s="1"/>
  <c r="D682" i="107"/>
  <c r="G682" i="107" s="1"/>
  <c r="H682" i="107" s="1"/>
  <c r="E683" i="107"/>
  <c r="F683" i="107" s="1"/>
  <c r="J681" i="107"/>
  <c r="K681" i="107" s="1"/>
  <c r="G681" i="107"/>
  <c r="H681" i="107" s="1"/>
  <c r="Z679" i="107"/>
  <c r="AC679" i="107" s="1"/>
  <c r="Y679" i="107"/>
  <c r="AB679" i="107" s="1"/>
  <c r="P679" i="107"/>
  <c r="Y680" i="107"/>
  <c r="AB680" i="107" s="1"/>
  <c r="S678" i="107"/>
  <c r="B684" i="107"/>
  <c r="V677" i="107" l="1"/>
  <c r="T678" i="107"/>
  <c r="W677" i="107" s="1"/>
  <c r="J682" i="107"/>
  <c r="K682" i="107" s="1"/>
  <c r="M682" i="107" s="1"/>
  <c r="N682" i="107" s="1"/>
  <c r="E684" i="107"/>
  <c r="F684" i="107" s="1"/>
  <c r="Q680" i="107"/>
  <c r="M681" i="107"/>
  <c r="N681" i="107" s="1"/>
  <c r="Q681" i="107"/>
  <c r="D683" i="107"/>
  <c r="Z680" i="107"/>
  <c r="AC680" i="107" s="1"/>
  <c r="S679" i="107"/>
  <c r="P680" i="107"/>
  <c r="B685" i="107"/>
  <c r="V678" i="107" l="1"/>
  <c r="T679" i="107"/>
  <c r="W678" i="107" s="1"/>
  <c r="S680" i="107"/>
  <c r="E685" i="107"/>
  <c r="F685" i="107" s="1"/>
  <c r="Y681" i="107"/>
  <c r="AB681" i="107" s="1"/>
  <c r="G683" i="107"/>
  <c r="H683" i="107" s="1"/>
  <c r="J683" i="107"/>
  <c r="K683" i="107" s="1"/>
  <c r="D684" i="107"/>
  <c r="Z682" i="107"/>
  <c r="Z681" i="107"/>
  <c r="AC681" i="107" s="1"/>
  <c r="P681" i="107"/>
  <c r="B686" i="107"/>
  <c r="V679" i="107" l="1"/>
  <c r="T680" i="107"/>
  <c r="W679" i="107" s="1"/>
  <c r="G684" i="107"/>
  <c r="J684" i="107"/>
  <c r="K684" i="107" s="1"/>
  <c r="Q682" i="107"/>
  <c r="M683" i="107"/>
  <c r="N683" i="107" s="1"/>
  <c r="E686" i="107"/>
  <c r="F686" i="107" s="1"/>
  <c r="D685" i="107"/>
  <c r="Y682" i="107"/>
  <c r="AB682" i="107" s="1"/>
  <c r="S681" i="107"/>
  <c r="P682" i="107"/>
  <c r="AC682" i="107"/>
  <c r="B687" i="107"/>
  <c r="H684" i="107" l="1"/>
  <c r="Q683" i="107" s="1"/>
  <c r="V680" i="107"/>
  <c r="T681" i="107"/>
  <c r="W680" i="107" s="1"/>
  <c r="D686" i="107"/>
  <c r="G686" i="107" s="1"/>
  <c r="H686" i="107" s="1"/>
  <c r="G685" i="107"/>
  <c r="H685" i="107" s="1"/>
  <c r="J685" i="107"/>
  <c r="K685" i="107" s="1"/>
  <c r="M684" i="107"/>
  <c r="N684" i="107" s="1"/>
  <c r="E687" i="107"/>
  <c r="F687" i="107" s="1"/>
  <c r="Z683" i="107"/>
  <c r="AC683" i="107" s="1"/>
  <c r="Y683" i="107"/>
  <c r="AB683" i="107" s="1"/>
  <c r="S682" i="107"/>
  <c r="P683" i="107"/>
  <c r="B688" i="107"/>
  <c r="V681" i="107" l="1"/>
  <c r="T682" i="107"/>
  <c r="W681" i="107" s="1"/>
  <c r="Y684" i="107"/>
  <c r="AB684" i="107" s="1"/>
  <c r="J686" i="107"/>
  <c r="K686" i="107" s="1"/>
  <c r="M686" i="107" s="1"/>
  <c r="N686" i="107" s="1"/>
  <c r="D687" i="107"/>
  <c r="J687" i="107" s="1"/>
  <c r="K687" i="107" s="1"/>
  <c r="E688" i="107"/>
  <c r="F688" i="107" s="1"/>
  <c r="Q684" i="107"/>
  <c r="M685" i="107"/>
  <c r="N685" i="107" s="1"/>
  <c r="S683" i="107"/>
  <c r="Q685" i="107"/>
  <c r="Z684" i="107"/>
  <c r="AC684" i="107" s="1"/>
  <c r="P684" i="107"/>
  <c r="P685" i="107"/>
  <c r="B689" i="107"/>
  <c r="V682" i="107" l="1"/>
  <c r="T683" i="107"/>
  <c r="W682" i="107" s="1"/>
  <c r="Y685" i="107"/>
  <c r="AB685" i="107" s="1"/>
  <c r="G687" i="107"/>
  <c r="D688" i="107"/>
  <c r="J688" i="107" s="1"/>
  <c r="K688" i="107" s="1"/>
  <c r="E689" i="107"/>
  <c r="F689" i="107" s="1"/>
  <c r="Z685" i="107"/>
  <c r="AC685" i="107" s="1"/>
  <c r="Y686" i="107"/>
  <c r="AB686" i="107" s="1"/>
  <c r="S684" i="107"/>
  <c r="B690" i="107"/>
  <c r="Q686" i="107" l="1"/>
  <c r="H687" i="107"/>
  <c r="V683" i="107"/>
  <c r="T684" i="107"/>
  <c r="W683" i="107" s="1"/>
  <c r="G688" i="107"/>
  <c r="M687" i="107"/>
  <c r="N687" i="107" s="1"/>
  <c r="E690" i="107"/>
  <c r="F690" i="107" s="1"/>
  <c r="D689" i="107"/>
  <c r="Z686" i="107"/>
  <c r="AC686" i="107" s="1"/>
  <c r="S685" i="107"/>
  <c r="P686" i="107"/>
  <c r="B691" i="107"/>
  <c r="Q687" i="107" l="1"/>
  <c r="H688" i="107"/>
  <c r="V684" i="107"/>
  <c r="T685" i="107"/>
  <c r="W684" i="107" s="1"/>
  <c r="Y687" i="107"/>
  <c r="AB687" i="107" s="1"/>
  <c r="M688" i="107"/>
  <c r="N688" i="107" s="1"/>
  <c r="J689" i="107"/>
  <c r="K689" i="107" s="1"/>
  <c r="G689" i="107"/>
  <c r="H689" i="107" s="1"/>
  <c r="E691" i="107"/>
  <c r="F691" i="107" s="1"/>
  <c r="D690" i="107"/>
  <c r="Z687" i="107"/>
  <c r="AC687" i="107" s="1"/>
  <c r="S686" i="107"/>
  <c r="P687" i="107"/>
  <c r="B692" i="107"/>
  <c r="V685" i="107" l="1"/>
  <c r="T686" i="107"/>
  <c r="W685" i="107" s="1"/>
  <c r="Y688" i="107"/>
  <c r="AB688" i="107" s="1"/>
  <c r="D691" i="107"/>
  <c r="G691" i="107" s="1"/>
  <c r="H691" i="107" s="1"/>
  <c r="Q688" i="107"/>
  <c r="M689" i="107"/>
  <c r="N689" i="107" s="1"/>
  <c r="E692" i="107"/>
  <c r="F692" i="107" s="1"/>
  <c r="G690" i="107"/>
  <c r="H690" i="107" s="1"/>
  <c r="J690" i="107"/>
  <c r="K690" i="107" s="1"/>
  <c r="Z688" i="107"/>
  <c r="AC688" i="107" s="1"/>
  <c r="S687" i="107"/>
  <c r="P688" i="107"/>
  <c r="B693" i="107"/>
  <c r="V686" i="107" l="1"/>
  <c r="T687" i="107"/>
  <c r="W686" i="107" s="1"/>
  <c r="J691" i="107"/>
  <c r="K691" i="107" s="1"/>
  <c r="M691" i="107" s="1"/>
  <c r="N691" i="107" s="1"/>
  <c r="Y689" i="107"/>
  <c r="AB689" i="107" s="1"/>
  <c r="D692" i="107"/>
  <c r="J692" i="107" s="1"/>
  <c r="K692" i="107" s="1"/>
  <c r="Q689" i="107"/>
  <c r="M690" i="107"/>
  <c r="N690" i="107" s="1"/>
  <c r="Q690" i="107"/>
  <c r="E693" i="107"/>
  <c r="F693" i="107" s="1"/>
  <c r="S688" i="107"/>
  <c r="P689" i="107"/>
  <c r="P690" i="107"/>
  <c r="B694" i="107"/>
  <c r="V687" i="107" l="1"/>
  <c r="T688" i="107"/>
  <c r="W687" i="107" s="1"/>
  <c r="G692" i="107"/>
  <c r="Y690" i="107"/>
  <c r="AB690" i="107" s="1"/>
  <c r="E694" i="107"/>
  <c r="F694" i="107" s="1"/>
  <c r="D693" i="107"/>
  <c r="Z689" i="107"/>
  <c r="AC689" i="107" s="1"/>
  <c r="Z690" i="107"/>
  <c r="AC690" i="107" s="1"/>
  <c r="Y691" i="107"/>
  <c r="AB691" i="107" s="1"/>
  <c r="S689" i="107"/>
  <c r="B695" i="107"/>
  <c r="Q691" i="107" l="1"/>
  <c r="H692" i="107"/>
  <c r="V688" i="107"/>
  <c r="T689" i="107"/>
  <c r="W688" i="107" s="1"/>
  <c r="P691" i="107"/>
  <c r="M692" i="107"/>
  <c r="N692" i="107" s="1"/>
  <c r="D694" i="107"/>
  <c r="G694" i="107" s="1"/>
  <c r="H694" i="107" s="1"/>
  <c r="E695" i="107"/>
  <c r="F695" i="107" s="1"/>
  <c r="J693" i="107"/>
  <c r="K693" i="107" s="1"/>
  <c r="G693" i="107"/>
  <c r="H693" i="107" s="1"/>
  <c r="Z691" i="107"/>
  <c r="AC691" i="107" s="1"/>
  <c r="S690" i="107"/>
  <c r="B696" i="107"/>
  <c r="V689" i="107" l="1"/>
  <c r="T690" i="107"/>
  <c r="W689" i="107" s="1"/>
  <c r="Y692" i="107"/>
  <c r="AB692" i="107" s="1"/>
  <c r="J694" i="107"/>
  <c r="K694" i="107" s="1"/>
  <c r="M694" i="107" s="1"/>
  <c r="N694" i="107" s="1"/>
  <c r="Q692" i="107"/>
  <c r="M693" i="107"/>
  <c r="N693" i="107" s="1"/>
  <c r="Z693" i="107" s="1"/>
  <c r="Q693" i="107"/>
  <c r="D695" i="107"/>
  <c r="E696" i="107"/>
  <c r="F696" i="107" s="1"/>
  <c r="Z692" i="107"/>
  <c r="AC692" i="107" s="1"/>
  <c r="S691" i="107"/>
  <c r="P692" i="107"/>
  <c r="P693" i="107"/>
  <c r="B697" i="107"/>
  <c r="V690" i="107" l="1"/>
  <c r="T691" i="107"/>
  <c r="W690" i="107" s="1"/>
  <c r="Y693" i="107"/>
  <c r="AB693" i="107" s="1"/>
  <c r="S692" i="107"/>
  <c r="E697" i="107"/>
  <c r="F697" i="107" s="1"/>
  <c r="J695" i="107"/>
  <c r="K695" i="107" s="1"/>
  <c r="G695" i="107"/>
  <c r="D696" i="107"/>
  <c r="Y694" i="107"/>
  <c r="AB694" i="107" s="1"/>
  <c r="AC693" i="107"/>
  <c r="B698" i="107"/>
  <c r="P694" i="107" l="1"/>
  <c r="H695" i="107"/>
  <c r="Q694" i="107" s="1"/>
  <c r="V691" i="107"/>
  <c r="T692" i="107"/>
  <c r="W691" i="107" s="1"/>
  <c r="M695" i="107"/>
  <c r="N695" i="107" s="1"/>
  <c r="Z695" i="107" s="1"/>
  <c r="E698" i="107"/>
  <c r="F698" i="107" s="1"/>
  <c r="G696" i="107"/>
  <c r="J696" i="107"/>
  <c r="K696" i="107" s="1"/>
  <c r="D697" i="107"/>
  <c r="Z694" i="107"/>
  <c r="AC694" i="107" s="1"/>
  <c r="S693" i="107"/>
  <c r="B699" i="107"/>
  <c r="H696" i="107" l="1"/>
  <c r="Q695" i="107" s="1"/>
  <c r="V692" i="107"/>
  <c r="T693" i="107"/>
  <c r="W692" i="107" s="1"/>
  <c r="D698" i="107"/>
  <c r="J698" i="107" s="1"/>
  <c r="K698" i="107" s="1"/>
  <c r="S694" i="107"/>
  <c r="Y695" i="107"/>
  <c r="AB695" i="107" s="1"/>
  <c r="M696" i="107"/>
  <c r="N696" i="107" s="1"/>
  <c r="E699" i="107"/>
  <c r="F699" i="107" s="1"/>
  <c r="J697" i="107"/>
  <c r="K697" i="107" s="1"/>
  <c r="G697" i="107"/>
  <c r="AC695" i="107"/>
  <c r="P695" i="107"/>
  <c r="B700" i="107"/>
  <c r="P696" i="107" l="1"/>
  <c r="H697" i="107"/>
  <c r="V693" i="107"/>
  <c r="T694" i="107"/>
  <c r="W693" i="107" s="1"/>
  <c r="G698" i="107"/>
  <c r="D699" i="107"/>
  <c r="J699" i="107" s="1"/>
  <c r="K699" i="107" s="1"/>
  <c r="Y696" i="107"/>
  <c r="AB696" i="107" s="1"/>
  <c r="S695" i="107"/>
  <c r="E700" i="107"/>
  <c r="F700" i="107" s="1"/>
  <c r="Q696" i="107"/>
  <c r="M697" i="107"/>
  <c r="N697" i="107" s="1"/>
  <c r="Z697" i="107" s="1"/>
  <c r="Z696" i="107"/>
  <c r="AC696" i="107" s="1"/>
  <c r="B701" i="107"/>
  <c r="M698" i="107" l="1"/>
  <c r="N698" i="107" s="1"/>
  <c r="H698" i="107"/>
  <c r="G699" i="107"/>
  <c r="V694" i="107"/>
  <c r="T695" i="107"/>
  <c r="W694" i="107" s="1"/>
  <c r="Q697" i="107"/>
  <c r="P697" i="107"/>
  <c r="Y697" i="107"/>
  <c r="AB697" i="107" s="1"/>
  <c r="S696" i="107"/>
  <c r="D700" i="107"/>
  <c r="J700" i="107" s="1"/>
  <c r="K700" i="107" s="1"/>
  <c r="E701" i="107"/>
  <c r="F701" i="107" s="1"/>
  <c r="AC697" i="107"/>
  <c r="B702" i="107"/>
  <c r="Q698" i="107" l="1"/>
  <c r="H699" i="107"/>
  <c r="Y698" i="107"/>
  <c r="AB698" i="107" s="1"/>
  <c r="M699" i="107"/>
  <c r="N699" i="107" s="1"/>
  <c r="V695" i="107"/>
  <c r="T696" i="107"/>
  <c r="W695" i="107" s="1"/>
  <c r="G700" i="107"/>
  <c r="E702" i="107"/>
  <c r="F702" i="107" s="1"/>
  <c r="D701" i="107"/>
  <c r="P698" i="107"/>
  <c r="Z698" i="107"/>
  <c r="AC698" i="107" s="1"/>
  <c r="S697" i="107"/>
  <c r="B703" i="107"/>
  <c r="Q699" i="107" l="1"/>
  <c r="H700" i="107"/>
  <c r="Y699" i="107"/>
  <c r="AB699" i="107" s="1"/>
  <c r="V696" i="107"/>
  <c r="T697" i="107"/>
  <c r="W696" i="107" s="1"/>
  <c r="M700" i="107"/>
  <c r="N700" i="107" s="1"/>
  <c r="D702" i="107"/>
  <c r="J702" i="107" s="1"/>
  <c r="K702" i="107" s="1"/>
  <c r="E703" i="107"/>
  <c r="F703" i="107" s="1"/>
  <c r="J701" i="107"/>
  <c r="K701" i="107" s="1"/>
  <c r="G701" i="107"/>
  <c r="H701" i="107" s="1"/>
  <c r="Z699" i="107"/>
  <c r="AC699" i="107" s="1"/>
  <c r="S698" i="107"/>
  <c r="P699" i="107"/>
  <c r="B704" i="107"/>
  <c r="G702" i="107" l="1"/>
  <c r="V697" i="107"/>
  <c r="T698" i="107"/>
  <c r="Y700" i="107"/>
  <c r="AB700" i="107" s="1"/>
  <c r="E704" i="107"/>
  <c r="F704" i="107" s="1"/>
  <c r="Q700" i="107"/>
  <c r="M701" i="107"/>
  <c r="N701" i="107" s="1"/>
  <c r="D703" i="107"/>
  <c r="W697" i="107"/>
  <c r="S699" i="107"/>
  <c r="Z700" i="107"/>
  <c r="AC700" i="107" s="1"/>
  <c r="P700" i="107"/>
  <c r="B705" i="107"/>
  <c r="Q701" i="107" l="1"/>
  <c r="H702" i="107"/>
  <c r="M702" i="107"/>
  <c r="N702" i="107" s="1"/>
  <c r="V698" i="107"/>
  <c r="T699" i="107"/>
  <c r="W698" i="107" s="1"/>
  <c r="D704" i="107"/>
  <c r="J704" i="107" s="1"/>
  <c r="K704" i="107" s="1"/>
  <c r="E705" i="107"/>
  <c r="F705" i="107" s="1"/>
  <c r="J703" i="107"/>
  <c r="K703" i="107" s="1"/>
  <c r="G703" i="107"/>
  <c r="H703" i="107" s="1"/>
  <c r="Z701" i="107"/>
  <c r="AC701" i="107" s="1"/>
  <c r="Y701" i="107"/>
  <c r="AB701" i="107" s="1"/>
  <c r="S700" i="107"/>
  <c r="P701" i="107"/>
  <c r="B706" i="107"/>
  <c r="Y702" i="107" l="1"/>
  <c r="AB702" i="107" s="1"/>
  <c r="V699" i="107"/>
  <c r="T700" i="107"/>
  <c r="W699" i="107" s="1"/>
  <c r="G704" i="107"/>
  <c r="Q702" i="107"/>
  <c r="M703" i="107"/>
  <c r="N703" i="107" s="1"/>
  <c r="E706" i="107"/>
  <c r="F706" i="107" s="1"/>
  <c r="D705" i="107"/>
  <c r="Z702" i="107"/>
  <c r="AC702" i="107" s="1"/>
  <c r="P702" i="107"/>
  <c r="S701" i="107"/>
  <c r="B707" i="107"/>
  <c r="Q703" i="107" l="1"/>
  <c r="H704" i="107"/>
  <c r="V700" i="107"/>
  <c r="T701" i="107"/>
  <c r="M704" i="107"/>
  <c r="N704" i="107" s="1"/>
  <c r="Z704" i="107" s="1"/>
  <c r="S702" i="107"/>
  <c r="Y703" i="107"/>
  <c r="AB703" i="107" s="1"/>
  <c r="D706" i="107"/>
  <c r="J706" i="107" s="1"/>
  <c r="K706" i="107" s="1"/>
  <c r="E707" i="107"/>
  <c r="F707" i="107" s="1"/>
  <c r="G705" i="107"/>
  <c r="H705" i="107" s="1"/>
  <c r="J705" i="107"/>
  <c r="K705" i="107" s="1"/>
  <c r="W700" i="107"/>
  <c r="Z703" i="107"/>
  <c r="AC703" i="107" s="1"/>
  <c r="P703" i="107"/>
  <c r="B708" i="107"/>
  <c r="V701" i="107" l="1"/>
  <c r="T702" i="107"/>
  <c r="W701" i="107" s="1"/>
  <c r="S703" i="107"/>
  <c r="Y704" i="107"/>
  <c r="AB704" i="107" s="1"/>
  <c r="G706" i="107"/>
  <c r="E708" i="107"/>
  <c r="F708" i="107" s="1"/>
  <c r="Q704" i="107"/>
  <c r="M705" i="107"/>
  <c r="N705" i="107" s="1"/>
  <c r="D707" i="107"/>
  <c r="P704" i="107"/>
  <c r="AC704" i="107"/>
  <c r="B709" i="107"/>
  <c r="M706" i="107" l="1"/>
  <c r="N706" i="107" s="1"/>
  <c r="H706" i="107"/>
  <c r="V702" i="107"/>
  <c r="T703" i="107"/>
  <c r="W702" i="107" s="1"/>
  <c r="Q705" i="107"/>
  <c r="P705" i="107"/>
  <c r="E709" i="107"/>
  <c r="F709" i="107" s="1"/>
  <c r="Y705" i="107"/>
  <c r="AB705" i="107" s="1"/>
  <c r="G707" i="107"/>
  <c r="H707" i="107" s="1"/>
  <c r="J707" i="107"/>
  <c r="K707" i="107" s="1"/>
  <c r="D708" i="107"/>
  <c r="Z705" i="107"/>
  <c r="AC705" i="107" s="1"/>
  <c r="Z706" i="107"/>
  <c r="S704" i="107"/>
  <c r="B710" i="107"/>
  <c r="S705" i="107" l="1"/>
  <c r="T705" i="107" s="1"/>
  <c r="W704" i="107" s="1"/>
  <c r="Y706" i="107"/>
  <c r="AB706" i="107" s="1"/>
  <c r="V703" i="107"/>
  <c r="T704" i="107"/>
  <c r="W703" i="107" s="1"/>
  <c r="V704" i="107"/>
  <c r="G708" i="107"/>
  <c r="H708" i="107" s="1"/>
  <c r="J708" i="107"/>
  <c r="K708" i="107" s="1"/>
  <c r="Q706" i="107"/>
  <c r="M707" i="107"/>
  <c r="N707" i="107" s="1"/>
  <c r="E710" i="107"/>
  <c r="F710" i="107" s="1"/>
  <c r="D709" i="107"/>
  <c r="AC706" i="107"/>
  <c r="P706" i="107"/>
  <c r="B711" i="107"/>
  <c r="D710" i="107" l="1"/>
  <c r="G710" i="107" s="1"/>
  <c r="H710" i="107" s="1"/>
  <c r="Y707" i="107"/>
  <c r="AB707" i="107" s="1"/>
  <c r="S706" i="107"/>
  <c r="E711" i="107"/>
  <c r="F711" i="107" s="1"/>
  <c r="G709" i="107"/>
  <c r="H709" i="107" s="1"/>
  <c r="J709" i="107"/>
  <c r="K709" i="107" s="1"/>
  <c r="M708" i="107"/>
  <c r="N708" i="107" s="1"/>
  <c r="Z707" i="107"/>
  <c r="AC707" i="107" s="1"/>
  <c r="Q707" i="107"/>
  <c r="P707" i="107"/>
  <c r="B712" i="107"/>
  <c r="V705" i="107" l="1"/>
  <c r="T706" i="107"/>
  <c r="W705" i="107" s="1"/>
  <c r="J710" i="107"/>
  <c r="K710" i="107" s="1"/>
  <c r="M710" i="107" s="1"/>
  <c r="N710" i="107" s="1"/>
  <c r="Y708" i="107"/>
  <c r="AB708" i="107" s="1"/>
  <c r="E712" i="107"/>
  <c r="F712" i="107" s="1"/>
  <c r="Q708" i="107"/>
  <c r="M709" i="107"/>
  <c r="N709" i="107" s="1"/>
  <c r="D711" i="107"/>
  <c r="Z708" i="107"/>
  <c r="AC708" i="107" s="1"/>
  <c r="P708" i="107"/>
  <c r="B713" i="107"/>
  <c r="D712" i="107" l="1"/>
  <c r="G712" i="107" s="1"/>
  <c r="H712" i="107" s="1"/>
  <c r="Y709" i="107"/>
  <c r="AB709" i="107" s="1"/>
  <c r="E713" i="107"/>
  <c r="F713" i="107" s="1"/>
  <c r="J711" i="107"/>
  <c r="K711" i="107" s="1"/>
  <c r="G711" i="107"/>
  <c r="H711" i="107" s="1"/>
  <c r="Y710" i="107"/>
  <c r="AB710" i="107" s="1"/>
  <c r="S707" i="107"/>
  <c r="S708" i="107"/>
  <c r="Q709" i="107"/>
  <c r="P709" i="107"/>
  <c r="B714" i="107"/>
  <c r="V707" i="107" l="1"/>
  <c r="T708" i="107"/>
  <c r="V706" i="107"/>
  <c r="T707" i="107"/>
  <c r="W706" i="107" s="1"/>
  <c r="J712" i="107"/>
  <c r="K712" i="107" s="1"/>
  <c r="M712" i="107" s="1"/>
  <c r="N712" i="107" s="1"/>
  <c r="E714" i="107"/>
  <c r="F714" i="107" s="1"/>
  <c r="Q710" i="107"/>
  <c r="M711" i="107"/>
  <c r="N711" i="107" s="1"/>
  <c r="D713" i="107"/>
  <c r="Z710" i="107"/>
  <c r="AC710" i="107" s="1"/>
  <c r="Z709" i="107"/>
  <c r="AC709" i="107" s="1"/>
  <c r="W707" i="107"/>
  <c r="P710" i="107"/>
  <c r="S709" i="107"/>
  <c r="B715" i="107"/>
  <c r="V708" i="107" l="1"/>
  <c r="T709" i="107"/>
  <c r="W708" i="107" s="1"/>
  <c r="Y711" i="107"/>
  <c r="AB711" i="107" s="1"/>
  <c r="D714" i="107"/>
  <c r="G714" i="107" s="1"/>
  <c r="H714" i="107" s="1"/>
  <c r="E715" i="107"/>
  <c r="F715" i="107" s="1"/>
  <c r="G713" i="107"/>
  <c r="H713" i="107" s="1"/>
  <c r="J713" i="107"/>
  <c r="K713" i="107" s="1"/>
  <c r="Z711" i="107"/>
  <c r="AC711" i="107" s="1"/>
  <c r="Y712" i="107"/>
  <c r="AB712" i="107" s="1"/>
  <c r="S710" i="107"/>
  <c r="Q711" i="107"/>
  <c r="P711" i="107"/>
  <c r="B716" i="107"/>
  <c r="V709" i="107" l="1"/>
  <c r="T710" i="107"/>
  <c r="W709" i="107" s="1"/>
  <c r="J714" i="107"/>
  <c r="K714" i="107" s="1"/>
  <c r="M714" i="107" s="1"/>
  <c r="N714" i="107" s="1"/>
  <c r="E716" i="107"/>
  <c r="F716" i="107" s="1"/>
  <c r="Q712" i="107"/>
  <c r="M713" i="107"/>
  <c r="N713" i="107" s="1"/>
  <c r="Z713" i="107" s="1"/>
  <c r="D715" i="107"/>
  <c r="Z712" i="107"/>
  <c r="AC712" i="107" s="1"/>
  <c r="P712" i="107"/>
  <c r="S711" i="107"/>
  <c r="B717" i="107"/>
  <c r="V710" i="107" l="1"/>
  <c r="T711" i="107"/>
  <c r="W710" i="107" s="1"/>
  <c r="D716" i="107"/>
  <c r="J716" i="107" s="1"/>
  <c r="K716" i="107" s="1"/>
  <c r="S712" i="107"/>
  <c r="Y713" i="107"/>
  <c r="AB713" i="107" s="1"/>
  <c r="E717" i="107"/>
  <c r="F717" i="107" s="1"/>
  <c r="G715" i="107"/>
  <c r="J715" i="107"/>
  <c r="K715" i="107" s="1"/>
  <c r="AC713" i="107"/>
  <c r="Y714" i="107"/>
  <c r="AB714" i="107" s="1"/>
  <c r="Q713" i="107"/>
  <c r="P713" i="107"/>
  <c r="B718" i="107"/>
  <c r="P714" i="107" l="1"/>
  <c r="H715" i="107"/>
  <c r="V711" i="107"/>
  <c r="T712" i="107"/>
  <c r="W711" i="107" s="1"/>
  <c r="G716" i="107"/>
  <c r="H716" i="107" s="1"/>
  <c r="E718" i="107"/>
  <c r="F718" i="107" s="1"/>
  <c r="Q714" i="107"/>
  <c r="M715" i="107"/>
  <c r="N715" i="107" s="1"/>
  <c r="D717" i="107"/>
  <c r="Z714" i="107"/>
  <c r="AC714" i="107" s="1"/>
  <c r="B719" i="107"/>
  <c r="M716" i="107" l="1"/>
  <c r="N716" i="107" s="1"/>
  <c r="S714" i="107"/>
  <c r="Y715" i="107"/>
  <c r="AB715" i="107" s="1"/>
  <c r="G717" i="107"/>
  <c r="H717" i="107" s="1"/>
  <c r="J717" i="107"/>
  <c r="K717" i="107" s="1"/>
  <c r="E719" i="107"/>
  <c r="F719" i="107" s="1"/>
  <c r="D718" i="107"/>
  <c r="Z715" i="107"/>
  <c r="AC715" i="107" s="1"/>
  <c r="S713" i="107"/>
  <c r="Q715" i="107"/>
  <c r="P715" i="107"/>
  <c r="B720" i="107"/>
  <c r="V712" i="107" l="1"/>
  <c r="T713" i="107"/>
  <c r="W712" i="107" s="1"/>
  <c r="V713" i="107"/>
  <c r="T714" i="107"/>
  <c r="W713" i="107" s="1"/>
  <c r="Y716" i="107"/>
  <c r="AB716" i="107" s="1"/>
  <c r="D719" i="107"/>
  <c r="J719" i="107" s="1"/>
  <c r="K719" i="107" s="1"/>
  <c r="E720" i="107"/>
  <c r="F720" i="107" s="1"/>
  <c r="Q716" i="107"/>
  <c r="M717" i="107"/>
  <c r="N717" i="107" s="1"/>
  <c r="G718" i="107"/>
  <c r="H718" i="107" s="1"/>
  <c r="J718" i="107"/>
  <c r="K718" i="107" s="1"/>
  <c r="Z716" i="107"/>
  <c r="AC716" i="107" s="1"/>
  <c r="P716" i="107"/>
  <c r="B721" i="107"/>
  <c r="Y717" i="107" l="1"/>
  <c r="AB717" i="107" s="1"/>
  <c r="G719" i="107"/>
  <c r="H719" i="107" s="1"/>
  <c r="D720" i="107"/>
  <c r="J720" i="107" s="1"/>
  <c r="K720" i="107" s="1"/>
  <c r="Q717" i="107"/>
  <c r="M718" i="107"/>
  <c r="N718" i="107" s="1"/>
  <c r="E721" i="107"/>
  <c r="F721" i="107" s="1"/>
  <c r="Z717" i="107"/>
  <c r="AC717" i="107" s="1"/>
  <c r="S716" i="107"/>
  <c r="S715" i="107"/>
  <c r="P717" i="107"/>
  <c r="B722" i="107"/>
  <c r="V715" i="107" l="1"/>
  <c r="T716" i="107"/>
  <c r="W715" i="107" s="1"/>
  <c r="V714" i="107"/>
  <c r="T715" i="107"/>
  <c r="W714" i="107" s="1"/>
  <c r="G720" i="107"/>
  <c r="H720" i="107" s="1"/>
  <c r="Y718" i="107"/>
  <c r="AB718" i="107" s="1"/>
  <c r="M719" i="107"/>
  <c r="N719" i="107" s="1"/>
  <c r="E722" i="107"/>
  <c r="F722" i="107" s="1"/>
  <c r="D721" i="107"/>
  <c r="Z718" i="107"/>
  <c r="AC718" i="107" s="1"/>
  <c r="Q718" i="107"/>
  <c r="P718" i="107"/>
  <c r="B723" i="107"/>
  <c r="M720" i="107" l="1"/>
  <c r="N720" i="107" s="1"/>
  <c r="S718" i="107"/>
  <c r="Y719" i="107"/>
  <c r="AB719" i="107" s="1"/>
  <c r="D722" i="107"/>
  <c r="G722" i="107" s="1"/>
  <c r="H722" i="107" s="1"/>
  <c r="E723" i="107"/>
  <c r="F723" i="107" s="1"/>
  <c r="G721" i="107"/>
  <c r="H721" i="107" s="1"/>
  <c r="J721" i="107"/>
  <c r="K721" i="107" s="1"/>
  <c r="Z719" i="107"/>
  <c r="AC719" i="107" s="1"/>
  <c r="S717" i="107"/>
  <c r="Q719" i="107"/>
  <c r="B724" i="107"/>
  <c r="Y720" i="107" l="1"/>
  <c r="AB720" i="107" s="1"/>
  <c r="V716" i="107"/>
  <c r="T717" i="107"/>
  <c r="W716" i="107" s="1"/>
  <c r="V717" i="107"/>
  <c r="T718" i="107"/>
  <c r="W717" i="107" s="1"/>
  <c r="J722" i="107"/>
  <c r="K722" i="107" s="1"/>
  <c r="M722" i="107" s="1"/>
  <c r="N722" i="107" s="1"/>
  <c r="Q720" i="107"/>
  <c r="M721" i="107"/>
  <c r="N721" i="107" s="1"/>
  <c r="D723" i="107"/>
  <c r="E724" i="107"/>
  <c r="F724" i="107" s="1"/>
  <c r="Z720" i="107"/>
  <c r="AC720" i="107" s="1"/>
  <c r="P719" i="107"/>
  <c r="P720" i="107"/>
  <c r="B725" i="107"/>
  <c r="E725" i="107" l="1"/>
  <c r="F725" i="107" s="1"/>
  <c r="G723" i="107"/>
  <c r="H723" i="107" s="1"/>
  <c r="J723" i="107"/>
  <c r="K723" i="107" s="1"/>
  <c r="D724" i="107"/>
  <c r="Y721" i="107"/>
  <c r="AB721" i="107" s="1"/>
  <c r="Z721" i="107"/>
  <c r="AC721" i="107" s="1"/>
  <c r="Y722" i="107"/>
  <c r="AB722" i="107" s="1"/>
  <c r="S719" i="107"/>
  <c r="S720" i="107"/>
  <c r="Q721" i="107"/>
  <c r="P721" i="107"/>
  <c r="B726" i="107"/>
  <c r="V718" i="107" l="1"/>
  <c r="T719" i="107"/>
  <c r="W718" i="107" s="1"/>
  <c r="V719" i="107"/>
  <c r="T720" i="107"/>
  <c r="W719" i="107" s="1"/>
  <c r="E726" i="107"/>
  <c r="F726" i="107" s="1"/>
  <c r="G724" i="107"/>
  <c r="H724" i="107" s="1"/>
  <c r="J724" i="107"/>
  <c r="K724" i="107" s="1"/>
  <c r="Q722" i="107"/>
  <c r="M723" i="107"/>
  <c r="N723" i="107" s="1"/>
  <c r="D725" i="107"/>
  <c r="P722" i="107"/>
  <c r="Z722" i="107"/>
  <c r="AC722" i="107" s="1"/>
  <c r="B727" i="107"/>
  <c r="D726" i="107" l="1"/>
  <c r="G726" i="107" s="1"/>
  <c r="H726" i="107" s="1"/>
  <c r="Y723" i="107"/>
  <c r="AB723" i="107" s="1"/>
  <c r="M724" i="107"/>
  <c r="N724" i="107" s="1"/>
  <c r="G725" i="107"/>
  <c r="H725" i="107" s="1"/>
  <c r="J725" i="107"/>
  <c r="K725" i="107" s="1"/>
  <c r="E727" i="107"/>
  <c r="F727" i="107" s="1"/>
  <c r="S722" i="107"/>
  <c r="S721" i="107"/>
  <c r="Q723" i="107"/>
  <c r="P723" i="107"/>
  <c r="B728" i="107"/>
  <c r="V720" i="107" l="1"/>
  <c r="T721" i="107"/>
  <c r="W720" i="107" s="1"/>
  <c r="V721" i="107"/>
  <c r="T722" i="107"/>
  <c r="W721" i="107" s="1"/>
  <c r="Y724" i="107"/>
  <c r="AB724" i="107" s="1"/>
  <c r="J726" i="107"/>
  <c r="K726" i="107" s="1"/>
  <c r="M726" i="107" s="1"/>
  <c r="N726" i="107" s="1"/>
  <c r="E728" i="107"/>
  <c r="F728" i="107" s="1"/>
  <c r="D727" i="107"/>
  <c r="Q724" i="107"/>
  <c r="M725" i="107"/>
  <c r="N725" i="107" s="1"/>
  <c r="Z723" i="107"/>
  <c r="AC723" i="107" s="1"/>
  <c r="Z724" i="107"/>
  <c r="AC724" i="107" s="1"/>
  <c r="P724" i="107"/>
  <c r="B729" i="107"/>
  <c r="D728" i="107" l="1"/>
  <c r="J728" i="107" s="1"/>
  <c r="K728" i="107" s="1"/>
  <c r="E729" i="107"/>
  <c r="F729" i="107" s="1"/>
  <c r="G727" i="107"/>
  <c r="J727" i="107"/>
  <c r="K727" i="107" s="1"/>
  <c r="S724" i="107"/>
  <c r="Y725" i="107"/>
  <c r="AB725" i="107" s="1"/>
  <c r="Z725" i="107"/>
  <c r="AC725" i="107" s="1"/>
  <c r="Y726" i="107"/>
  <c r="AB726" i="107" s="1"/>
  <c r="S723" i="107"/>
  <c r="Q725" i="107"/>
  <c r="P725" i="107"/>
  <c r="B730" i="107"/>
  <c r="P726" i="107" l="1"/>
  <c r="H727" i="107"/>
  <c r="V723" i="107"/>
  <c r="T724" i="107"/>
  <c r="W723" i="107" s="1"/>
  <c r="V722" i="107"/>
  <c r="T723" i="107"/>
  <c r="W722" i="107" s="1"/>
  <c r="G728" i="107"/>
  <c r="H728" i="107" s="1"/>
  <c r="E730" i="107"/>
  <c r="F730" i="107" s="1"/>
  <c r="Q726" i="107"/>
  <c r="M727" i="107"/>
  <c r="N727" i="107" s="1"/>
  <c r="D729" i="107"/>
  <c r="Z726" i="107"/>
  <c r="AC726" i="107" s="1"/>
  <c r="B731" i="107"/>
  <c r="M728" i="107" l="1"/>
  <c r="N728" i="107" s="1"/>
  <c r="D730" i="107"/>
  <c r="G730" i="107" s="1"/>
  <c r="H730" i="107" s="1"/>
  <c r="E731" i="107"/>
  <c r="F731" i="107" s="1"/>
  <c r="Y727" i="107"/>
  <c r="AB727" i="107" s="1"/>
  <c r="J729" i="107"/>
  <c r="K729" i="107" s="1"/>
  <c r="G729" i="107"/>
  <c r="H729" i="107" s="1"/>
  <c r="Z727" i="107"/>
  <c r="AC727" i="107" s="1"/>
  <c r="S725" i="107"/>
  <c r="S726" i="107"/>
  <c r="Q727" i="107"/>
  <c r="P727" i="107"/>
  <c r="B732" i="107"/>
  <c r="V725" i="107" l="1"/>
  <c r="T726" i="107"/>
  <c r="W725" i="107" s="1"/>
  <c r="V724" i="107"/>
  <c r="T725" i="107"/>
  <c r="W724" i="107" s="1"/>
  <c r="Y728" i="107"/>
  <c r="AB728" i="107" s="1"/>
  <c r="J730" i="107"/>
  <c r="K730" i="107" s="1"/>
  <c r="M730" i="107" s="1"/>
  <c r="N730" i="107" s="1"/>
  <c r="E732" i="107"/>
  <c r="F732" i="107" s="1"/>
  <c r="Q728" i="107"/>
  <c r="M729" i="107"/>
  <c r="N729" i="107" s="1"/>
  <c r="D731" i="107"/>
  <c r="Z728" i="107"/>
  <c r="AC728" i="107" s="1"/>
  <c r="P728" i="107"/>
  <c r="B733" i="107"/>
  <c r="D732" i="107" l="1"/>
  <c r="J732" i="107" s="1"/>
  <c r="K732" i="107" s="1"/>
  <c r="E733" i="107"/>
  <c r="F733" i="107" s="1"/>
  <c r="J731" i="107"/>
  <c r="K731" i="107" s="1"/>
  <c r="G731" i="107"/>
  <c r="H731" i="107" s="1"/>
  <c r="Y729" i="107"/>
  <c r="AB729" i="107" s="1"/>
  <c r="Z729" i="107"/>
  <c r="AC729" i="107" s="1"/>
  <c r="Y730" i="107"/>
  <c r="AB730" i="107" s="1"/>
  <c r="S727" i="107"/>
  <c r="S728" i="107"/>
  <c r="Q729" i="107"/>
  <c r="P729" i="107"/>
  <c r="B734" i="107"/>
  <c r="V727" i="107" l="1"/>
  <c r="T728" i="107"/>
  <c r="W727" i="107" s="1"/>
  <c r="V726" i="107"/>
  <c r="T727" i="107"/>
  <c r="W726" i="107" s="1"/>
  <c r="G732" i="107"/>
  <c r="H732" i="107" s="1"/>
  <c r="Q730" i="107"/>
  <c r="M731" i="107"/>
  <c r="N731" i="107" s="1"/>
  <c r="D733" i="107"/>
  <c r="E734" i="107"/>
  <c r="F734" i="107" s="1"/>
  <c r="P730" i="107"/>
  <c r="Z730" i="107"/>
  <c r="AC730" i="107" s="1"/>
  <c r="S729" i="107"/>
  <c r="B735" i="107"/>
  <c r="V728" i="107" l="1"/>
  <c r="T729" i="107"/>
  <c r="W728" i="107" s="1"/>
  <c r="M732" i="107"/>
  <c r="N732" i="107" s="1"/>
  <c r="E735" i="107"/>
  <c r="F735" i="107" s="1"/>
  <c r="J733" i="107"/>
  <c r="K733" i="107" s="1"/>
  <c r="G733" i="107"/>
  <c r="D734" i="107"/>
  <c r="Y731" i="107"/>
  <c r="AB731" i="107" s="1"/>
  <c r="Z731" i="107"/>
  <c r="AC731" i="107" s="1"/>
  <c r="S730" i="107"/>
  <c r="Q731" i="107"/>
  <c r="P731" i="107"/>
  <c r="B736" i="107"/>
  <c r="P732" i="107" l="1"/>
  <c r="H733" i="107"/>
  <c r="V729" i="107"/>
  <c r="T730" i="107"/>
  <c r="W729" i="107" s="1"/>
  <c r="Y732" i="107"/>
  <c r="AB732" i="107" s="1"/>
  <c r="D735" i="107"/>
  <c r="G735" i="107" s="1"/>
  <c r="H735" i="107" s="1"/>
  <c r="E736" i="107"/>
  <c r="F736" i="107" s="1"/>
  <c r="G734" i="107"/>
  <c r="H734" i="107" s="1"/>
  <c r="J734" i="107"/>
  <c r="K734" i="107" s="1"/>
  <c r="Q732" i="107"/>
  <c r="M733" i="107"/>
  <c r="N733" i="107" s="1"/>
  <c r="Z732" i="107"/>
  <c r="AC732" i="107" s="1"/>
  <c r="B737" i="107"/>
  <c r="Y733" i="107" l="1"/>
  <c r="AB733" i="107" s="1"/>
  <c r="J735" i="107"/>
  <c r="K735" i="107" s="1"/>
  <c r="M735" i="107" s="1"/>
  <c r="N735" i="107" s="1"/>
  <c r="D736" i="107"/>
  <c r="G736" i="107" s="1"/>
  <c r="H736" i="107" s="1"/>
  <c r="E737" i="107"/>
  <c r="F737" i="107" s="1"/>
  <c r="Q733" i="107"/>
  <c r="M734" i="107"/>
  <c r="N734" i="107" s="1"/>
  <c r="Z733" i="107"/>
  <c r="AC733" i="107" s="1"/>
  <c r="S731" i="107"/>
  <c r="S732" i="107"/>
  <c r="P733" i="107"/>
  <c r="B738" i="107"/>
  <c r="V730" i="107" l="1"/>
  <c r="T731" i="107"/>
  <c r="W730" i="107" s="1"/>
  <c r="V731" i="107"/>
  <c r="T732" i="107"/>
  <c r="W731" i="107" s="1"/>
  <c r="J736" i="107"/>
  <c r="K736" i="107" s="1"/>
  <c r="M736" i="107" s="1"/>
  <c r="N736" i="107" s="1"/>
  <c r="E738" i="107"/>
  <c r="F738" i="107" s="1"/>
  <c r="Y734" i="107"/>
  <c r="AB734" i="107" s="1"/>
  <c r="D737" i="107"/>
  <c r="Z734" i="107"/>
  <c r="AC734" i="107" s="1"/>
  <c r="Y735" i="107"/>
  <c r="AB735" i="107" s="1"/>
  <c r="Q734" i="107"/>
  <c r="P734" i="107"/>
  <c r="B739" i="107"/>
  <c r="D738" i="107" l="1"/>
  <c r="G738" i="107" s="1"/>
  <c r="H738" i="107" s="1"/>
  <c r="G737" i="107"/>
  <c r="H737" i="107" s="1"/>
  <c r="J737" i="107"/>
  <c r="K737" i="107" s="1"/>
  <c r="E739" i="107"/>
  <c r="F739" i="107" s="1"/>
  <c r="Z735" i="107"/>
  <c r="AC735" i="107" s="1"/>
  <c r="Y736" i="107"/>
  <c r="AB736" i="107" s="1"/>
  <c r="S734" i="107"/>
  <c r="S733" i="107"/>
  <c r="Q735" i="107"/>
  <c r="P735" i="107"/>
  <c r="B740" i="107"/>
  <c r="V732" i="107" l="1"/>
  <c r="T733" i="107"/>
  <c r="W732" i="107" s="1"/>
  <c r="V733" i="107"/>
  <c r="T734" i="107"/>
  <c r="W733" i="107" s="1"/>
  <c r="J738" i="107"/>
  <c r="K738" i="107" s="1"/>
  <c r="M738" i="107" s="1"/>
  <c r="N738" i="107" s="1"/>
  <c r="E740" i="107"/>
  <c r="F740" i="107" s="1"/>
  <c r="Q736" i="107"/>
  <c r="M737" i="107"/>
  <c r="N737" i="107" s="1"/>
  <c r="Z737" i="107" s="1"/>
  <c r="P736" i="107"/>
  <c r="D739" i="107"/>
  <c r="Z736" i="107"/>
  <c r="AC736" i="107" s="1"/>
  <c r="B741" i="107"/>
  <c r="S736" i="107" l="1"/>
  <c r="Y737" i="107"/>
  <c r="AB737" i="107" s="1"/>
  <c r="D740" i="107"/>
  <c r="G740" i="107" s="1"/>
  <c r="H740" i="107" s="1"/>
  <c r="E741" i="107"/>
  <c r="F741" i="107" s="1"/>
  <c r="J739" i="107"/>
  <c r="K739" i="107" s="1"/>
  <c r="G739" i="107"/>
  <c r="Y738" i="107"/>
  <c r="AB738" i="107" s="1"/>
  <c r="AC737" i="107"/>
  <c r="S735" i="107"/>
  <c r="Q737" i="107"/>
  <c r="P737" i="107"/>
  <c r="B742" i="107"/>
  <c r="P738" i="107" l="1"/>
  <c r="H739" i="107"/>
  <c r="V735" i="107"/>
  <c r="T736" i="107"/>
  <c r="W735" i="107" s="1"/>
  <c r="V734" i="107"/>
  <c r="T735" i="107"/>
  <c r="W734" i="107" s="1"/>
  <c r="J740" i="107"/>
  <c r="K740" i="107" s="1"/>
  <c r="M740" i="107" s="1"/>
  <c r="N740" i="107" s="1"/>
  <c r="Q738" i="107"/>
  <c r="M739" i="107"/>
  <c r="N739" i="107" s="1"/>
  <c r="E742" i="107"/>
  <c r="F742" i="107" s="1"/>
  <c r="D741" i="107"/>
  <c r="Z738" i="107"/>
  <c r="AC738" i="107" s="1"/>
  <c r="S737" i="107"/>
  <c r="B743" i="107"/>
  <c r="V736" i="107" l="1"/>
  <c r="T737" i="107"/>
  <c r="W736" i="107" s="1"/>
  <c r="S738" i="107"/>
  <c r="G741" i="107"/>
  <c r="H741" i="107" s="1"/>
  <c r="J741" i="107"/>
  <c r="K741" i="107" s="1"/>
  <c r="E743" i="107"/>
  <c r="F743" i="107" s="1"/>
  <c r="Y739" i="107"/>
  <c r="AB739" i="107" s="1"/>
  <c r="D742" i="107"/>
  <c r="Z739" i="107"/>
  <c r="AC739" i="107" s="1"/>
  <c r="Y740" i="107"/>
  <c r="AB740" i="107" s="1"/>
  <c r="Q739" i="107"/>
  <c r="P739" i="107"/>
  <c r="B744" i="107"/>
  <c r="V737" i="107" l="1"/>
  <c r="T738" i="107"/>
  <c r="W737" i="107" s="1"/>
  <c r="D743" i="107"/>
  <c r="G743" i="107" s="1"/>
  <c r="H743" i="107" s="1"/>
  <c r="G742" i="107"/>
  <c r="H742" i="107" s="1"/>
  <c r="J742" i="107"/>
  <c r="K742" i="107" s="1"/>
  <c r="Q740" i="107"/>
  <c r="M741" i="107"/>
  <c r="N741" i="107" s="1"/>
  <c r="E744" i="107"/>
  <c r="F744" i="107" s="1"/>
  <c r="P740" i="107"/>
  <c r="Z740" i="107"/>
  <c r="AC740" i="107" s="1"/>
  <c r="B745" i="107"/>
  <c r="J743" i="107" l="1"/>
  <c r="K743" i="107" s="1"/>
  <c r="M743" i="107" s="1"/>
  <c r="N743" i="107" s="1"/>
  <c r="Y741" i="107"/>
  <c r="AB741" i="107" s="1"/>
  <c r="D744" i="107"/>
  <c r="J744" i="107" s="1"/>
  <c r="K744" i="107" s="1"/>
  <c r="E745" i="107"/>
  <c r="F745" i="107" s="1"/>
  <c r="Q741" i="107"/>
  <c r="M742" i="107"/>
  <c r="N742" i="107" s="1"/>
  <c r="Q742" i="107"/>
  <c r="Z741" i="107"/>
  <c r="AC741" i="107" s="1"/>
  <c r="S739" i="107"/>
  <c r="S740" i="107"/>
  <c r="P741" i="107"/>
  <c r="B746" i="107"/>
  <c r="V738" i="107" l="1"/>
  <c r="T739" i="107"/>
  <c r="W738" i="107" s="1"/>
  <c r="V739" i="107"/>
  <c r="T740" i="107"/>
  <c r="W739" i="107" s="1"/>
  <c r="G744" i="107"/>
  <c r="H744" i="107" s="1"/>
  <c r="E746" i="107"/>
  <c r="F746" i="107" s="1"/>
  <c r="Y742" i="107"/>
  <c r="AB742" i="107" s="1"/>
  <c r="D745" i="107"/>
  <c r="Z742" i="107"/>
  <c r="AC742" i="107" s="1"/>
  <c r="Y743" i="107"/>
  <c r="AB743" i="107" s="1"/>
  <c r="P742" i="107"/>
  <c r="B747" i="107"/>
  <c r="D746" i="107" l="1"/>
  <c r="G746" i="107" s="1"/>
  <c r="H746" i="107" s="1"/>
  <c r="M744" i="107"/>
  <c r="N744" i="107" s="1"/>
  <c r="E747" i="107"/>
  <c r="F747" i="107" s="1"/>
  <c r="J745" i="107"/>
  <c r="K745" i="107" s="1"/>
  <c r="G745" i="107"/>
  <c r="H745" i="107" s="1"/>
  <c r="Z743" i="107"/>
  <c r="AC743" i="107" s="1"/>
  <c r="S741" i="107"/>
  <c r="S742" i="107"/>
  <c r="Q743" i="107"/>
  <c r="P743" i="107"/>
  <c r="B748" i="107"/>
  <c r="Y744" i="107" l="1"/>
  <c r="AB744" i="107" s="1"/>
  <c r="V740" i="107"/>
  <c r="T741" i="107"/>
  <c r="W740" i="107" s="1"/>
  <c r="V741" i="107"/>
  <c r="T742" i="107"/>
  <c r="W741" i="107" s="1"/>
  <c r="J746" i="107"/>
  <c r="K746" i="107" s="1"/>
  <c r="M746" i="107" s="1"/>
  <c r="N746" i="107" s="1"/>
  <c r="Q744" i="107"/>
  <c r="M745" i="107"/>
  <c r="N745" i="107" s="1"/>
  <c r="E748" i="107"/>
  <c r="F748" i="107" s="1"/>
  <c r="D747" i="107"/>
  <c r="Z744" i="107"/>
  <c r="AC744" i="107" s="1"/>
  <c r="P744" i="107"/>
  <c r="B749" i="107"/>
  <c r="Y745" i="107" l="1"/>
  <c r="AB745" i="107" s="1"/>
  <c r="D748" i="107"/>
  <c r="J748" i="107" s="1"/>
  <c r="K748" i="107" s="1"/>
  <c r="E749" i="107"/>
  <c r="F749" i="107" s="1"/>
  <c r="G747" i="107"/>
  <c r="H747" i="107" s="1"/>
  <c r="J747" i="107"/>
  <c r="K747" i="107" s="1"/>
  <c r="Z745" i="107"/>
  <c r="AC745" i="107" s="1"/>
  <c r="Y746" i="107"/>
  <c r="AB746" i="107" s="1"/>
  <c r="S744" i="107"/>
  <c r="S743" i="107"/>
  <c r="Q745" i="107"/>
  <c r="P745" i="107"/>
  <c r="B750" i="107"/>
  <c r="V743" i="107" l="1"/>
  <c r="T744" i="107"/>
  <c r="W743" i="107" s="1"/>
  <c r="V742" i="107"/>
  <c r="T743" i="107"/>
  <c r="W742" i="107" s="1"/>
  <c r="G748" i="107"/>
  <c r="H748" i="107" s="1"/>
  <c r="E750" i="107"/>
  <c r="F750" i="107" s="1"/>
  <c r="Q746" i="107"/>
  <c r="M747" i="107"/>
  <c r="N747" i="107" s="1"/>
  <c r="D749" i="107"/>
  <c r="Z746" i="107"/>
  <c r="AC746" i="107" s="1"/>
  <c r="P746" i="107"/>
  <c r="S745" i="107"/>
  <c r="B751" i="107"/>
  <c r="V744" i="107" l="1"/>
  <c r="T745" i="107"/>
  <c r="W744" i="107" s="1"/>
  <c r="M748" i="107"/>
  <c r="N748" i="107" s="1"/>
  <c r="D750" i="107"/>
  <c r="J750" i="107" s="1"/>
  <c r="K750" i="107" s="1"/>
  <c r="E751" i="107"/>
  <c r="F751" i="107" s="1"/>
  <c r="J749" i="107"/>
  <c r="K749" i="107" s="1"/>
  <c r="G749" i="107"/>
  <c r="H749" i="107" s="1"/>
  <c r="Z747" i="107"/>
  <c r="AC747" i="107" s="1"/>
  <c r="Y747" i="107"/>
  <c r="AB747" i="107" s="1"/>
  <c r="S746" i="107"/>
  <c r="Q747" i="107"/>
  <c r="P747" i="107"/>
  <c r="B752" i="107"/>
  <c r="Y748" i="107" l="1"/>
  <c r="AB748" i="107" s="1"/>
  <c r="V745" i="107"/>
  <c r="T746" i="107"/>
  <c r="W745" i="107" s="1"/>
  <c r="G750" i="107"/>
  <c r="E752" i="107"/>
  <c r="F752" i="107" s="1"/>
  <c r="Q748" i="107"/>
  <c r="M749" i="107"/>
  <c r="N749" i="107" s="1"/>
  <c r="D751" i="107"/>
  <c r="Z748" i="107"/>
  <c r="AC748" i="107" s="1"/>
  <c r="P748" i="107"/>
  <c r="B753" i="107"/>
  <c r="M750" i="107" l="1"/>
  <c r="N750" i="107" s="1"/>
  <c r="H750" i="107"/>
  <c r="Q749" i="107"/>
  <c r="E753" i="107"/>
  <c r="F753" i="107" s="1"/>
  <c r="Y749" i="107"/>
  <c r="AB749" i="107" s="1"/>
  <c r="G751" i="107"/>
  <c r="H751" i="107" s="1"/>
  <c r="J751" i="107"/>
  <c r="K751" i="107" s="1"/>
  <c r="D752" i="107"/>
  <c r="Z749" i="107"/>
  <c r="AC749" i="107" s="1"/>
  <c r="S748" i="107"/>
  <c r="S747" i="107"/>
  <c r="P749" i="107"/>
  <c r="B754" i="107"/>
  <c r="Y750" i="107" l="1"/>
  <c r="AB750" i="107" s="1"/>
  <c r="V746" i="107"/>
  <c r="T747" i="107"/>
  <c r="W746" i="107" s="1"/>
  <c r="V747" i="107"/>
  <c r="T748" i="107"/>
  <c r="W747" i="107" s="1"/>
  <c r="G752" i="107"/>
  <c r="H752" i="107" s="1"/>
  <c r="J752" i="107"/>
  <c r="K752" i="107" s="1"/>
  <c r="Q750" i="107"/>
  <c r="M751" i="107"/>
  <c r="N751" i="107" s="1"/>
  <c r="P750" i="107"/>
  <c r="D753" i="107"/>
  <c r="E754" i="107"/>
  <c r="F754" i="107" s="1"/>
  <c r="Z750" i="107"/>
  <c r="AC750" i="107" s="1"/>
  <c r="B755" i="107"/>
  <c r="D754" i="107" l="1"/>
  <c r="G754" i="107" s="1"/>
  <c r="H754" i="107" s="1"/>
  <c r="Y751" i="107"/>
  <c r="AB751" i="107" s="1"/>
  <c r="E755" i="107"/>
  <c r="F755" i="107" s="1"/>
  <c r="J753" i="107"/>
  <c r="K753" i="107" s="1"/>
  <c r="G753" i="107"/>
  <c r="H753" i="107" s="1"/>
  <c r="M752" i="107"/>
  <c r="N752" i="107" s="1"/>
  <c r="Z751" i="107"/>
  <c r="AC751" i="107" s="1"/>
  <c r="S749" i="107"/>
  <c r="S750" i="107"/>
  <c r="Q751" i="107"/>
  <c r="B756" i="107"/>
  <c r="V748" i="107" l="1"/>
  <c r="T749" i="107"/>
  <c r="W748" i="107" s="1"/>
  <c r="V749" i="107"/>
  <c r="T750" i="107"/>
  <c r="W749" i="107" s="1"/>
  <c r="J754" i="107"/>
  <c r="K754" i="107" s="1"/>
  <c r="M754" i="107" s="1"/>
  <c r="N754" i="107" s="1"/>
  <c r="Y752" i="107"/>
  <c r="AB752" i="107" s="1"/>
  <c r="Q752" i="107"/>
  <c r="M753" i="107"/>
  <c r="N753" i="107" s="1"/>
  <c r="E756" i="107"/>
  <c r="F756" i="107" s="1"/>
  <c r="D755" i="107"/>
  <c r="Z752" i="107"/>
  <c r="AC752" i="107" s="1"/>
  <c r="P752" i="107"/>
  <c r="P751" i="107"/>
  <c r="B757" i="107"/>
  <c r="Y753" i="107" l="1"/>
  <c r="AB753" i="107" s="1"/>
  <c r="D756" i="107"/>
  <c r="J756" i="107" s="1"/>
  <c r="K756" i="107" s="1"/>
  <c r="E757" i="107"/>
  <c r="F757" i="107" s="1"/>
  <c r="G755" i="107"/>
  <c r="J755" i="107"/>
  <c r="K755" i="107" s="1"/>
  <c r="Z753" i="107"/>
  <c r="AC753" i="107" s="1"/>
  <c r="Y754" i="107"/>
  <c r="AB754" i="107" s="1"/>
  <c r="S752" i="107"/>
  <c r="S751" i="107"/>
  <c r="Q753" i="107"/>
  <c r="P753" i="107"/>
  <c r="B758" i="107"/>
  <c r="P754" i="107" l="1"/>
  <c r="H755" i="107"/>
  <c r="Q754" i="107" s="1"/>
  <c r="V751" i="107"/>
  <c r="T752" i="107"/>
  <c r="W751" i="107" s="1"/>
  <c r="V750" i="107"/>
  <c r="T751" i="107"/>
  <c r="W750" i="107" s="1"/>
  <c r="G756" i="107"/>
  <c r="H756" i="107" s="1"/>
  <c r="E758" i="107"/>
  <c r="F758" i="107" s="1"/>
  <c r="M755" i="107"/>
  <c r="N755" i="107" s="1"/>
  <c r="D757" i="107"/>
  <c r="Z754" i="107"/>
  <c r="AC754" i="107" s="1"/>
  <c r="B759" i="107"/>
  <c r="D758" i="107" l="1"/>
  <c r="J758" i="107" s="1"/>
  <c r="K758" i="107" s="1"/>
  <c r="M756" i="107"/>
  <c r="N756" i="107" s="1"/>
  <c r="E759" i="107"/>
  <c r="F759" i="107" s="1"/>
  <c r="Y755" i="107"/>
  <c r="AB755" i="107" s="1"/>
  <c r="J757" i="107"/>
  <c r="K757" i="107" s="1"/>
  <c r="G757" i="107"/>
  <c r="H757" i="107" s="1"/>
  <c r="Z755" i="107"/>
  <c r="AC755" i="107" s="1"/>
  <c r="S754" i="107"/>
  <c r="S753" i="107"/>
  <c r="Q755" i="107"/>
  <c r="P755" i="107"/>
  <c r="B760" i="107"/>
  <c r="V753" i="107" l="1"/>
  <c r="T754" i="107"/>
  <c r="W753" i="107" s="1"/>
  <c r="V752" i="107"/>
  <c r="T753" i="107"/>
  <c r="W752" i="107" s="1"/>
  <c r="G758" i="107"/>
  <c r="Y756" i="107"/>
  <c r="AB756" i="107" s="1"/>
  <c r="E760" i="107"/>
  <c r="F760" i="107" s="1"/>
  <c r="Q756" i="107"/>
  <c r="M757" i="107"/>
  <c r="N757" i="107" s="1"/>
  <c r="D759" i="107"/>
  <c r="Z756" i="107"/>
  <c r="AC756" i="107" s="1"/>
  <c r="P756" i="107"/>
  <c r="B761" i="107"/>
  <c r="M758" i="107" l="1"/>
  <c r="N758" i="107" s="1"/>
  <c r="H758" i="107"/>
  <c r="Q757" i="107"/>
  <c r="Y757" i="107"/>
  <c r="AB757" i="107" s="1"/>
  <c r="D760" i="107"/>
  <c r="J760" i="107" s="1"/>
  <c r="K760" i="107" s="1"/>
  <c r="G759" i="107"/>
  <c r="J759" i="107"/>
  <c r="K759" i="107" s="1"/>
  <c r="E761" i="107"/>
  <c r="F761" i="107" s="1"/>
  <c r="Y758" i="107"/>
  <c r="AB758" i="107" s="1"/>
  <c r="S755" i="107"/>
  <c r="S756" i="107"/>
  <c r="P757" i="107"/>
  <c r="B762" i="107"/>
  <c r="P758" i="107" l="1"/>
  <c r="H759" i="107"/>
  <c r="V754" i="107"/>
  <c r="T755" i="107"/>
  <c r="W754" i="107" s="1"/>
  <c r="V755" i="107"/>
  <c r="T756" i="107"/>
  <c r="W755" i="107" s="1"/>
  <c r="G760" i="107"/>
  <c r="H760" i="107" s="1"/>
  <c r="Q758" i="107"/>
  <c r="M759" i="107"/>
  <c r="N759" i="107" s="1"/>
  <c r="E762" i="107"/>
  <c r="F762" i="107" s="1"/>
  <c r="D761" i="107"/>
  <c r="Z758" i="107"/>
  <c r="AC758" i="107" s="1"/>
  <c r="Z757" i="107"/>
  <c r="AC757" i="107" s="1"/>
  <c r="S757" i="107"/>
  <c r="B763" i="107"/>
  <c r="V756" i="107" l="1"/>
  <c r="T757" i="107"/>
  <c r="W756" i="107" s="1"/>
  <c r="M760" i="107"/>
  <c r="N760" i="107" s="1"/>
  <c r="Y759" i="107"/>
  <c r="AB759" i="107" s="1"/>
  <c r="D762" i="107"/>
  <c r="J762" i="107" s="1"/>
  <c r="K762" i="107" s="1"/>
  <c r="E763" i="107"/>
  <c r="F763" i="107" s="1"/>
  <c r="J761" i="107"/>
  <c r="K761" i="107" s="1"/>
  <c r="G761" i="107"/>
  <c r="Z759" i="107"/>
  <c r="AC759" i="107" s="1"/>
  <c r="S758" i="107"/>
  <c r="Q759" i="107"/>
  <c r="P759" i="107"/>
  <c r="B764" i="107"/>
  <c r="P760" i="107" l="1"/>
  <c r="H761" i="107"/>
  <c r="Q760" i="107" s="1"/>
  <c r="V757" i="107"/>
  <c r="T758" i="107"/>
  <c r="W757" i="107" s="1"/>
  <c r="Y760" i="107"/>
  <c r="AB760" i="107" s="1"/>
  <c r="G762" i="107"/>
  <c r="H762" i="107" s="1"/>
  <c r="M761" i="107"/>
  <c r="N761" i="107" s="1"/>
  <c r="E764" i="107"/>
  <c r="F764" i="107" s="1"/>
  <c r="D763" i="107"/>
  <c r="Z760" i="107"/>
  <c r="AC760" i="107" s="1"/>
  <c r="S759" i="107"/>
  <c r="B765" i="107"/>
  <c r="V758" i="107" l="1"/>
  <c r="T759" i="107"/>
  <c r="W758" i="107" s="1"/>
  <c r="M762" i="107"/>
  <c r="N762" i="107" s="1"/>
  <c r="D764" i="107"/>
  <c r="J764" i="107" s="1"/>
  <c r="K764" i="107" s="1"/>
  <c r="Y761" i="107"/>
  <c r="AB761" i="107" s="1"/>
  <c r="J763" i="107"/>
  <c r="K763" i="107" s="1"/>
  <c r="G763" i="107"/>
  <c r="H763" i="107" s="1"/>
  <c r="E765" i="107"/>
  <c r="F765" i="107" s="1"/>
  <c r="Z761" i="107"/>
  <c r="AC761" i="107" s="1"/>
  <c r="S760" i="107"/>
  <c r="Q761" i="107"/>
  <c r="B766" i="107"/>
  <c r="V759" i="107" l="1"/>
  <c r="T760" i="107"/>
  <c r="W759" i="107" s="1"/>
  <c r="Y762" i="107"/>
  <c r="AB762" i="107" s="1"/>
  <c r="G764" i="107"/>
  <c r="H764" i="107" s="1"/>
  <c r="D765" i="107"/>
  <c r="Q762" i="107"/>
  <c r="M763" i="107"/>
  <c r="N763" i="107" s="1"/>
  <c r="E766" i="107"/>
  <c r="F766" i="107" s="1"/>
  <c r="Z762" i="107"/>
  <c r="AC762" i="107" s="1"/>
  <c r="P761" i="107"/>
  <c r="P762" i="107"/>
  <c r="S761" i="107"/>
  <c r="B767" i="107"/>
  <c r="V760" i="107" l="1"/>
  <c r="T761" i="107"/>
  <c r="W760" i="107" s="1"/>
  <c r="D766" i="107"/>
  <c r="G766" i="107" s="1"/>
  <c r="H766" i="107" s="1"/>
  <c r="M764" i="107"/>
  <c r="N764" i="107" s="1"/>
  <c r="S762" i="107"/>
  <c r="Y763" i="107"/>
  <c r="AB763" i="107" s="1"/>
  <c r="E767" i="107"/>
  <c r="F767" i="107" s="1"/>
  <c r="G765" i="107"/>
  <c r="H765" i="107" s="1"/>
  <c r="J765" i="107"/>
  <c r="K765" i="107" s="1"/>
  <c r="Z763" i="107"/>
  <c r="AC763" i="107" s="1"/>
  <c r="Q763" i="107"/>
  <c r="P763" i="107"/>
  <c r="B768" i="107"/>
  <c r="V761" i="107" l="1"/>
  <c r="T762" i="107"/>
  <c r="W761" i="107" s="1"/>
  <c r="J766" i="107"/>
  <c r="K766" i="107" s="1"/>
  <c r="M766" i="107" s="1"/>
  <c r="N766" i="107" s="1"/>
  <c r="Y764" i="107"/>
  <c r="AB764" i="107" s="1"/>
  <c r="Q764" i="107"/>
  <c r="M765" i="107"/>
  <c r="N765" i="107" s="1"/>
  <c r="Z765" i="107" s="1"/>
  <c r="D767" i="107"/>
  <c r="E768" i="107"/>
  <c r="F768" i="107" s="1"/>
  <c r="Z764" i="107"/>
  <c r="AC764" i="107" s="1"/>
  <c r="P764" i="107"/>
  <c r="S763" i="107"/>
  <c r="B769" i="107"/>
  <c r="V762" i="107" l="1"/>
  <c r="T763" i="107"/>
  <c r="W762" i="107" s="1"/>
  <c r="D768" i="107"/>
  <c r="J768" i="107" s="1"/>
  <c r="K768" i="107" s="1"/>
  <c r="E769" i="107"/>
  <c r="F769" i="107" s="1"/>
  <c r="J767" i="107"/>
  <c r="K767" i="107" s="1"/>
  <c r="G767" i="107"/>
  <c r="H767" i="107" s="1"/>
  <c r="S764" i="107"/>
  <c r="Y765" i="107"/>
  <c r="AB765" i="107" s="1"/>
  <c r="Y766" i="107"/>
  <c r="AB766" i="107" s="1"/>
  <c r="AC765" i="107"/>
  <c r="Q765" i="107"/>
  <c r="P765" i="107"/>
  <c r="B770" i="107"/>
  <c r="V763" i="107" l="1"/>
  <c r="T764" i="107"/>
  <c r="W763" i="107" s="1"/>
  <c r="G768" i="107"/>
  <c r="H768" i="107" s="1"/>
  <c r="E770" i="107"/>
  <c r="F770" i="107" s="1"/>
  <c r="Q766" i="107"/>
  <c r="M767" i="107"/>
  <c r="N767" i="107" s="1"/>
  <c r="P766" i="107"/>
  <c r="D769" i="107"/>
  <c r="Z766" i="107"/>
  <c r="AC766" i="107" s="1"/>
  <c r="S765" i="107"/>
  <c r="B771" i="107"/>
  <c r="V764" i="107" l="1"/>
  <c r="T765" i="107"/>
  <c r="W764" i="107" s="1"/>
  <c r="M768" i="107"/>
  <c r="N768" i="107" s="1"/>
  <c r="Y767" i="107"/>
  <c r="AB767" i="107" s="1"/>
  <c r="J769" i="107"/>
  <c r="K769" i="107" s="1"/>
  <c r="G769" i="107"/>
  <c r="H769" i="107" s="1"/>
  <c r="D770" i="107"/>
  <c r="E771" i="107"/>
  <c r="F771" i="107" s="1"/>
  <c r="Z767" i="107"/>
  <c r="AC767" i="107" s="1"/>
  <c r="S766" i="107"/>
  <c r="Q767" i="107"/>
  <c r="P767" i="107"/>
  <c r="B772" i="107"/>
  <c r="V765" i="107" l="1"/>
  <c r="T766" i="107"/>
  <c r="W765" i="107" s="1"/>
  <c r="Y768" i="107"/>
  <c r="AB768" i="107" s="1"/>
  <c r="E772" i="107"/>
  <c r="F772" i="107" s="1"/>
  <c r="Q768" i="107"/>
  <c r="M769" i="107"/>
  <c r="N769" i="107" s="1"/>
  <c r="D771" i="107"/>
  <c r="J770" i="107"/>
  <c r="K770" i="107" s="1"/>
  <c r="G770" i="107"/>
  <c r="H770" i="107" s="1"/>
  <c r="P768" i="107"/>
  <c r="Z768" i="107"/>
  <c r="AC768" i="107" s="1"/>
  <c r="B773" i="107"/>
  <c r="Y769" i="107" l="1"/>
  <c r="AB769" i="107" s="1"/>
  <c r="E773" i="107"/>
  <c r="F773" i="107" s="1"/>
  <c r="Q769" i="107"/>
  <c r="M770" i="107"/>
  <c r="N770" i="107" s="1"/>
  <c r="J771" i="107"/>
  <c r="K771" i="107" s="1"/>
  <c r="G771" i="107"/>
  <c r="H771" i="107" s="1"/>
  <c r="D772" i="107"/>
  <c r="Z769" i="107"/>
  <c r="AC769" i="107" s="1"/>
  <c r="S767" i="107"/>
  <c r="S768" i="107"/>
  <c r="P769" i="107"/>
  <c r="B774" i="107"/>
  <c r="V767" i="107" l="1"/>
  <c r="T768" i="107"/>
  <c r="W767" i="107" s="1"/>
  <c r="V766" i="107"/>
  <c r="T767" i="107"/>
  <c r="W766" i="107" s="1"/>
  <c r="Y770" i="107"/>
  <c r="AB770" i="107" s="1"/>
  <c r="Q770" i="107"/>
  <c r="M771" i="107"/>
  <c r="N771" i="107" s="1"/>
  <c r="J772" i="107"/>
  <c r="K772" i="107" s="1"/>
  <c r="G772" i="107"/>
  <c r="H772" i="107" s="1"/>
  <c r="D773" i="107"/>
  <c r="E774" i="107"/>
  <c r="F774" i="107" s="1"/>
  <c r="P770" i="107"/>
  <c r="Z770" i="107"/>
  <c r="AC770" i="107" s="1"/>
  <c r="B775" i="107"/>
  <c r="D774" i="107" l="1"/>
  <c r="J774" i="107" s="1"/>
  <c r="K774" i="107" s="1"/>
  <c r="E775" i="107"/>
  <c r="F775" i="107" s="1"/>
  <c r="G773" i="107"/>
  <c r="J773" i="107"/>
  <c r="K773" i="107" s="1"/>
  <c r="M772" i="107"/>
  <c r="N772" i="107" s="1"/>
  <c r="Y771" i="107"/>
  <c r="AB771" i="107" s="1"/>
  <c r="Z771" i="107"/>
  <c r="AC771" i="107" s="1"/>
  <c r="S769" i="107"/>
  <c r="S770" i="107"/>
  <c r="Q771" i="107"/>
  <c r="P771" i="107"/>
  <c r="B776" i="107"/>
  <c r="P772" i="107" l="1"/>
  <c r="H773" i="107"/>
  <c r="V768" i="107"/>
  <c r="T769" i="107"/>
  <c r="W768" i="107" s="1"/>
  <c r="V769" i="107"/>
  <c r="T770" i="107"/>
  <c r="W769" i="107" s="1"/>
  <c r="Y772" i="107"/>
  <c r="AB772" i="107" s="1"/>
  <c r="G774" i="107"/>
  <c r="E776" i="107"/>
  <c r="F776" i="107" s="1"/>
  <c r="Q772" i="107"/>
  <c r="M773" i="107"/>
  <c r="N773" i="107" s="1"/>
  <c r="D775" i="107"/>
  <c r="Z772" i="107"/>
  <c r="AC772" i="107" s="1"/>
  <c r="B777" i="107"/>
  <c r="M774" i="107" l="1"/>
  <c r="N774" i="107" s="1"/>
  <c r="H774" i="107"/>
  <c r="Q773" i="107"/>
  <c r="D776" i="107"/>
  <c r="J776" i="107" s="1"/>
  <c r="K776" i="107" s="1"/>
  <c r="E777" i="107"/>
  <c r="F777" i="107" s="1"/>
  <c r="Y773" i="107"/>
  <c r="AB773" i="107" s="1"/>
  <c r="G775" i="107"/>
  <c r="H775" i="107" s="1"/>
  <c r="J775" i="107"/>
  <c r="K775" i="107" s="1"/>
  <c r="Z773" i="107"/>
  <c r="AC773" i="107" s="1"/>
  <c r="S771" i="107"/>
  <c r="S772" i="107"/>
  <c r="P773" i="107"/>
  <c r="B778" i="107"/>
  <c r="Y774" i="107" l="1"/>
  <c r="AB774" i="107" s="1"/>
  <c r="V771" i="107"/>
  <c r="T772" i="107"/>
  <c r="W771" i="107" s="1"/>
  <c r="V770" i="107"/>
  <c r="T771" i="107"/>
  <c r="W770" i="107" s="1"/>
  <c r="G776" i="107"/>
  <c r="E778" i="107"/>
  <c r="F778" i="107" s="1"/>
  <c r="Q774" i="107"/>
  <c r="M775" i="107"/>
  <c r="N775" i="107" s="1"/>
  <c r="D777" i="107"/>
  <c r="P774" i="107"/>
  <c r="Z774" i="107"/>
  <c r="AC774" i="107" s="1"/>
  <c r="S773" i="107"/>
  <c r="B779" i="107"/>
  <c r="M776" i="107" l="1"/>
  <c r="N776" i="107" s="1"/>
  <c r="H776" i="107"/>
  <c r="Q775" i="107" s="1"/>
  <c r="V772" i="107"/>
  <c r="T773" i="107"/>
  <c r="W772" i="107" s="1"/>
  <c r="D778" i="107"/>
  <c r="J778" i="107" s="1"/>
  <c r="K778" i="107" s="1"/>
  <c r="J777" i="107"/>
  <c r="K777" i="107" s="1"/>
  <c r="G777" i="107"/>
  <c r="E779" i="107"/>
  <c r="F779" i="107" s="1"/>
  <c r="Y775" i="107"/>
  <c r="AB775" i="107" s="1"/>
  <c r="Z775" i="107"/>
  <c r="AC775" i="107" s="1"/>
  <c r="S774" i="107"/>
  <c r="P775" i="107"/>
  <c r="B780" i="107"/>
  <c r="E780" i="107" s="1"/>
  <c r="Y776" i="107" l="1"/>
  <c r="AB776" i="107" s="1"/>
  <c r="P776" i="107"/>
  <c r="H777" i="107"/>
  <c r="Q776" i="107" s="1"/>
  <c r="V773" i="107"/>
  <c r="T774" i="107"/>
  <c r="W773" i="107" s="1"/>
  <c r="G778" i="107"/>
  <c r="H778" i="107" s="1"/>
  <c r="D780" i="107"/>
  <c r="F780" i="107"/>
  <c r="D779" i="107"/>
  <c r="M777" i="107"/>
  <c r="N777" i="107" s="1"/>
  <c r="Z776" i="107"/>
  <c r="AC776" i="107" s="1"/>
  <c r="S775" i="107"/>
  <c r="B781" i="107"/>
  <c r="V774" i="107" l="1"/>
  <c r="T775" i="107"/>
  <c r="W774" i="107" s="1"/>
  <c r="Y777" i="107"/>
  <c r="AB777" i="107" s="1"/>
  <c r="M778" i="107"/>
  <c r="N778" i="107" s="1"/>
  <c r="G779" i="107"/>
  <c r="J779" i="107"/>
  <c r="K779" i="107" s="1"/>
  <c r="G780" i="107"/>
  <c r="H780" i="107" s="1"/>
  <c r="J780" i="107"/>
  <c r="K780" i="107" s="1"/>
  <c r="E781" i="107"/>
  <c r="F781" i="107" s="1"/>
  <c r="Z777" i="107"/>
  <c r="AC777" i="107" s="1"/>
  <c r="S776" i="107"/>
  <c r="Q777" i="107"/>
  <c r="P777" i="107"/>
  <c r="B782" i="107"/>
  <c r="E782" i="107" s="1"/>
  <c r="Q778" i="107" l="1"/>
  <c r="H779" i="107"/>
  <c r="V775" i="107"/>
  <c r="T776" i="107"/>
  <c r="W775" i="107" s="1"/>
  <c r="Y778" i="107"/>
  <c r="AB778" i="107" s="1"/>
  <c r="M780" i="107"/>
  <c r="N780" i="107" s="1"/>
  <c r="D781" i="107"/>
  <c r="M779" i="107"/>
  <c r="N779" i="107" s="1"/>
  <c r="D782" i="107"/>
  <c r="F782" i="107"/>
  <c r="P778" i="107"/>
  <c r="Z778" i="107"/>
  <c r="AC778" i="107" s="1"/>
  <c r="S777" i="107"/>
  <c r="B783" i="107"/>
  <c r="V776" i="107" l="1"/>
  <c r="T777" i="107"/>
  <c r="W776" i="107" s="1"/>
  <c r="Y779" i="107"/>
  <c r="AB779" i="107" s="1"/>
  <c r="G782" i="107"/>
  <c r="H782" i="107" s="1"/>
  <c r="J782" i="107"/>
  <c r="K782" i="107" s="1"/>
  <c r="G781" i="107"/>
  <c r="J781" i="107"/>
  <c r="K781" i="107" s="1"/>
  <c r="E783" i="107"/>
  <c r="F783" i="107" s="1"/>
  <c r="Y780" i="107"/>
  <c r="AB780" i="107" s="1"/>
  <c r="S778" i="107"/>
  <c r="Q779" i="107"/>
  <c r="P779" i="107"/>
  <c r="B784" i="107"/>
  <c r="E784" i="107" s="1"/>
  <c r="H781" i="107" l="1"/>
  <c r="Q780" i="107" s="1"/>
  <c r="V777" i="107"/>
  <c r="T778" i="107"/>
  <c r="W777" i="107" s="1"/>
  <c r="M782" i="107"/>
  <c r="N782" i="107" s="1"/>
  <c r="P780" i="107"/>
  <c r="D783" i="107"/>
  <c r="M781" i="107"/>
  <c r="N781" i="107" s="1"/>
  <c r="D784" i="107"/>
  <c r="F784" i="107"/>
  <c r="Z779" i="107"/>
  <c r="AC779" i="107" s="1"/>
  <c r="Z780" i="107"/>
  <c r="AC780" i="107" s="1"/>
  <c r="S779" i="107"/>
  <c r="B785" i="107"/>
  <c r="V778" i="107" l="1"/>
  <c r="T779" i="107"/>
  <c r="W778" i="107" s="1"/>
  <c r="Y781" i="107"/>
  <c r="AB781" i="107" s="1"/>
  <c r="E785" i="107"/>
  <c r="F785" i="107" s="1"/>
  <c r="G784" i="107"/>
  <c r="H784" i="107" s="1"/>
  <c r="J784" i="107"/>
  <c r="K784" i="107" s="1"/>
  <c r="G783" i="107"/>
  <c r="J783" i="107"/>
  <c r="K783" i="107" s="1"/>
  <c r="Z781" i="107"/>
  <c r="AC781" i="107" s="1"/>
  <c r="Y782" i="107"/>
  <c r="AB782" i="107" s="1"/>
  <c r="S780" i="107"/>
  <c r="Q781" i="107"/>
  <c r="P781" i="107"/>
  <c r="B786" i="107"/>
  <c r="E786" i="107" s="1"/>
  <c r="Q782" i="107" l="1"/>
  <c r="H783" i="107"/>
  <c r="V779" i="107"/>
  <c r="T780" i="107"/>
  <c r="W779" i="107" s="1"/>
  <c r="P782" i="107"/>
  <c r="M783" i="107"/>
  <c r="N783" i="107" s="1"/>
  <c r="M784" i="107"/>
  <c r="N784" i="107" s="1"/>
  <c r="D785" i="107"/>
  <c r="G785" i="107" s="1"/>
  <c r="H785" i="107" s="1"/>
  <c r="D786" i="107"/>
  <c r="F786" i="107"/>
  <c r="Z782" i="107"/>
  <c r="AC782" i="107" s="1"/>
  <c r="B787" i="107"/>
  <c r="Y783" i="107" l="1"/>
  <c r="AB783" i="107" s="1"/>
  <c r="J785" i="107"/>
  <c r="K785" i="107" s="1"/>
  <c r="G786" i="107"/>
  <c r="H786" i="107" s="1"/>
  <c r="J786" i="107"/>
  <c r="K786" i="107" s="1"/>
  <c r="E787" i="107"/>
  <c r="F787" i="107" s="1"/>
  <c r="M785" i="107"/>
  <c r="N785" i="107" s="1"/>
  <c r="Q784" i="107"/>
  <c r="Z783" i="107"/>
  <c r="AC783" i="107" s="1"/>
  <c r="Y784" i="107"/>
  <c r="AB784" i="107" s="1"/>
  <c r="S782" i="107"/>
  <c r="S781" i="107"/>
  <c r="P784" i="107"/>
  <c r="Q783" i="107"/>
  <c r="P783" i="107"/>
  <c r="B788" i="107"/>
  <c r="E788" i="107" s="1"/>
  <c r="V781" i="107" l="1"/>
  <c r="T782" i="107"/>
  <c r="W781" i="107" s="1"/>
  <c r="V780" i="107"/>
  <c r="T781" i="107"/>
  <c r="W780" i="107" s="1"/>
  <c r="D788" i="107"/>
  <c r="F788" i="107"/>
  <c r="M786" i="107"/>
  <c r="N786" i="107" s="1"/>
  <c r="D787" i="107"/>
  <c r="Z784" i="107"/>
  <c r="AC784" i="107" s="1"/>
  <c r="Z785" i="107"/>
  <c r="Y785" i="107"/>
  <c r="AB785" i="107" s="1"/>
  <c r="S784" i="107"/>
  <c r="B789" i="107"/>
  <c r="V783" i="107" l="1"/>
  <c r="T784" i="107"/>
  <c r="W783" i="107" s="1"/>
  <c r="G788" i="107"/>
  <c r="H788" i="107" s="1"/>
  <c r="J788" i="107"/>
  <c r="K788" i="107" s="1"/>
  <c r="E789" i="107"/>
  <c r="F789" i="107" s="1"/>
  <c r="G787" i="107"/>
  <c r="H787" i="107" s="1"/>
  <c r="J787" i="107"/>
  <c r="K787" i="107" s="1"/>
  <c r="Y786" i="107"/>
  <c r="AB786" i="107" s="1"/>
  <c r="AC785" i="107"/>
  <c r="S783" i="107"/>
  <c r="Q785" i="107"/>
  <c r="P785" i="107"/>
  <c r="B790" i="107"/>
  <c r="E790" i="107" s="1"/>
  <c r="V782" i="107" l="1"/>
  <c r="T783" i="107"/>
  <c r="W782" i="107" s="1"/>
  <c r="M787" i="107"/>
  <c r="N787" i="107" s="1"/>
  <c r="D789" i="107"/>
  <c r="J789" i="107" s="1"/>
  <c r="K789" i="107" s="1"/>
  <c r="M788" i="107"/>
  <c r="N788" i="107" s="1"/>
  <c r="D790" i="107"/>
  <c r="F790" i="107"/>
  <c r="Z786" i="107"/>
  <c r="AC786" i="107" s="1"/>
  <c r="Q786" i="107"/>
  <c r="P786" i="107"/>
  <c r="B791" i="107"/>
  <c r="G789" i="107" l="1"/>
  <c r="Y787" i="107"/>
  <c r="AB787" i="107" s="1"/>
  <c r="G790" i="107"/>
  <c r="H790" i="107" s="1"/>
  <c r="J790" i="107"/>
  <c r="K790" i="107" s="1"/>
  <c r="E791" i="107"/>
  <c r="F791" i="107" s="1"/>
  <c r="Z787" i="107"/>
  <c r="AC787" i="107" s="1"/>
  <c r="Y788" i="107"/>
  <c r="AB788" i="107" s="1"/>
  <c r="S786" i="107"/>
  <c r="S785" i="107"/>
  <c r="Q787" i="107"/>
  <c r="P787" i="107"/>
  <c r="B792" i="107"/>
  <c r="E792" i="107" s="1"/>
  <c r="H789" i="107" l="1"/>
  <c r="Q788" i="107" s="1"/>
  <c r="P788" i="107"/>
  <c r="M789" i="107"/>
  <c r="N789" i="107" s="1"/>
  <c r="V784" i="107"/>
  <c r="T785" i="107"/>
  <c r="W784" i="107" s="1"/>
  <c r="V785" i="107"/>
  <c r="T786" i="107"/>
  <c r="W785" i="107" s="1"/>
  <c r="M790" i="107"/>
  <c r="N790" i="107" s="1"/>
  <c r="D792" i="107"/>
  <c r="F792" i="107"/>
  <c r="D791" i="107"/>
  <c r="Z788" i="107"/>
  <c r="AC788" i="107" s="1"/>
  <c r="Y789" i="107"/>
  <c r="AB789" i="107" s="1"/>
  <c r="S787" i="107"/>
  <c r="B793" i="107"/>
  <c r="V786" i="107" l="1"/>
  <c r="T787" i="107"/>
  <c r="W786" i="107" s="1"/>
  <c r="G791" i="107"/>
  <c r="J791" i="107"/>
  <c r="K791" i="107" s="1"/>
  <c r="G792" i="107"/>
  <c r="H792" i="107" s="1"/>
  <c r="J792" i="107"/>
  <c r="K792" i="107" s="1"/>
  <c r="E793" i="107"/>
  <c r="F793" i="107" s="1"/>
  <c r="Z789" i="107"/>
  <c r="AC789" i="107" s="1"/>
  <c r="Y790" i="107"/>
  <c r="AB790" i="107" s="1"/>
  <c r="S788" i="107"/>
  <c r="Q789" i="107"/>
  <c r="P789" i="107"/>
  <c r="B794" i="107"/>
  <c r="E794" i="107" s="1"/>
  <c r="Q790" i="107" l="1"/>
  <c r="H791" i="107"/>
  <c r="V787" i="107"/>
  <c r="T788" i="107"/>
  <c r="W787" i="107" s="1"/>
  <c r="M792" i="107"/>
  <c r="N792" i="107" s="1"/>
  <c r="D793" i="107"/>
  <c r="M791" i="107"/>
  <c r="N791" i="107" s="1"/>
  <c r="D794" i="107"/>
  <c r="F794" i="107"/>
  <c r="Z790" i="107"/>
  <c r="AC790" i="107" s="1"/>
  <c r="P790" i="107"/>
  <c r="B795" i="107"/>
  <c r="G794" i="107" l="1"/>
  <c r="H794" i="107" s="1"/>
  <c r="J794" i="107"/>
  <c r="K794" i="107" s="1"/>
  <c r="G793" i="107"/>
  <c r="J793" i="107"/>
  <c r="K793" i="107" s="1"/>
  <c r="E795" i="107"/>
  <c r="F795" i="107" s="1"/>
  <c r="Z791" i="107"/>
  <c r="AC791" i="107" s="1"/>
  <c r="Y791" i="107"/>
  <c r="AB791" i="107" s="1"/>
  <c r="Y792" i="107"/>
  <c r="AB792" i="107" s="1"/>
  <c r="S789" i="107"/>
  <c r="S790" i="107"/>
  <c r="Q791" i="107"/>
  <c r="P791" i="107"/>
  <c r="B796" i="107"/>
  <c r="E796" i="107" s="1"/>
  <c r="H793" i="107" l="1"/>
  <c r="Q792" i="107" s="1"/>
  <c r="V789" i="107"/>
  <c r="T790" i="107"/>
  <c r="W789" i="107" s="1"/>
  <c r="V788" i="107"/>
  <c r="T789" i="107"/>
  <c r="W788" i="107" s="1"/>
  <c r="P792" i="107"/>
  <c r="M794" i="107"/>
  <c r="N794" i="107" s="1"/>
  <c r="D796" i="107"/>
  <c r="F796" i="107"/>
  <c r="D795" i="107"/>
  <c r="M793" i="107"/>
  <c r="N793" i="107" s="1"/>
  <c r="Z792" i="107"/>
  <c r="AC792" i="107" s="1"/>
  <c r="B797" i="107"/>
  <c r="Y793" i="107" l="1"/>
  <c r="AB793" i="107" s="1"/>
  <c r="E797" i="107"/>
  <c r="F797" i="107" s="1"/>
  <c r="G795" i="107"/>
  <c r="J795" i="107"/>
  <c r="K795" i="107" s="1"/>
  <c r="G796" i="107"/>
  <c r="H796" i="107" s="1"/>
  <c r="J796" i="107"/>
  <c r="K796" i="107" s="1"/>
  <c r="Z793" i="107"/>
  <c r="AC793" i="107" s="1"/>
  <c r="Y794" i="107"/>
  <c r="AB794" i="107" s="1"/>
  <c r="S792" i="107"/>
  <c r="S791" i="107"/>
  <c r="Q793" i="107"/>
  <c r="P793" i="107"/>
  <c r="B798" i="107"/>
  <c r="E798" i="107" s="1"/>
  <c r="Q794" i="107" l="1"/>
  <c r="H795" i="107"/>
  <c r="V790" i="107"/>
  <c r="T791" i="107"/>
  <c r="W790" i="107" s="1"/>
  <c r="V791" i="107"/>
  <c r="T792" i="107"/>
  <c r="W791" i="107" s="1"/>
  <c r="M796" i="107"/>
  <c r="N796" i="107" s="1"/>
  <c r="D798" i="107"/>
  <c r="F798" i="107"/>
  <c r="P794" i="107"/>
  <c r="M795" i="107"/>
  <c r="N795" i="107" s="1"/>
  <c r="D797" i="107"/>
  <c r="Z794" i="107"/>
  <c r="AC794" i="107" s="1"/>
  <c r="B799" i="107"/>
  <c r="S794" i="107" l="1"/>
  <c r="Y795" i="107"/>
  <c r="AB795" i="107" s="1"/>
  <c r="G797" i="107"/>
  <c r="J797" i="107"/>
  <c r="K797" i="107" s="1"/>
  <c r="J798" i="107"/>
  <c r="K798" i="107" s="1"/>
  <c r="G798" i="107"/>
  <c r="H798" i="107" s="1"/>
  <c r="E799" i="107"/>
  <c r="F799" i="107" s="1"/>
  <c r="Z795" i="107"/>
  <c r="AC795" i="107" s="1"/>
  <c r="Y796" i="107"/>
  <c r="AB796" i="107" s="1"/>
  <c r="S793" i="107"/>
  <c r="Q795" i="107"/>
  <c r="P795" i="107"/>
  <c r="B800" i="107"/>
  <c r="E800" i="107" s="1"/>
  <c r="H797" i="107" l="1"/>
  <c r="Q796" i="107" s="1"/>
  <c r="V792" i="107"/>
  <c r="T793" i="107"/>
  <c r="W792" i="107" s="1"/>
  <c r="V793" i="107"/>
  <c r="T794" i="107"/>
  <c r="W793" i="107" s="1"/>
  <c r="M798" i="107"/>
  <c r="N798" i="107" s="1"/>
  <c r="P796" i="107"/>
  <c r="D800" i="107"/>
  <c r="F800" i="107"/>
  <c r="D799" i="107"/>
  <c r="M797" i="107"/>
  <c r="N797" i="107" s="1"/>
  <c r="Z796" i="107"/>
  <c r="AC796" i="107" s="1"/>
  <c r="S795" i="107"/>
  <c r="B801" i="107"/>
  <c r="V794" i="107" l="1"/>
  <c r="T795" i="107"/>
  <c r="W794" i="107" s="1"/>
  <c r="Y797" i="107"/>
  <c r="AB797" i="107" s="1"/>
  <c r="G799" i="107"/>
  <c r="J799" i="107"/>
  <c r="K799" i="107" s="1"/>
  <c r="J800" i="107"/>
  <c r="K800" i="107" s="1"/>
  <c r="G800" i="107"/>
  <c r="H800" i="107" s="1"/>
  <c r="E801" i="107"/>
  <c r="F801" i="107" s="1"/>
  <c r="Z797" i="107"/>
  <c r="AC797" i="107" s="1"/>
  <c r="Y798" i="107"/>
  <c r="AB798" i="107" s="1"/>
  <c r="S796" i="107"/>
  <c r="Q797" i="107"/>
  <c r="P797" i="107"/>
  <c r="B802" i="107"/>
  <c r="E802" i="107" s="1"/>
  <c r="Q798" i="107" l="1"/>
  <c r="H799" i="107"/>
  <c r="V795" i="107"/>
  <c r="T796" i="107"/>
  <c r="W795" i="107" s="1"/>
  <c r="P798" i="107"/>
  <c r="D801" i="107"/>
  <c r="J801" i="107" s="1"/>
  <c r="K801" i="107" s="1"/>
  <c r="M800" i="107"/>
  <c r="N800" i="107" s="1"/>
  <c r="D802" i="107"/>
  <c r="F802" i="107"/>
  <c r="M799" i="107"/>
  <c r="N799" i="107" s="1"/>
  <c r="Z798" i="107"/>
  <c r="AC798" i="107" s="1"/>
  <c r="B803" i="107"/>
  <c r="G801" i="107" l="1"/>
  <c r="S798" i="107"/>
  <c r="Y799" i="107"/>
  <c r="AB799" i="107" s="1"/>
  <c r="G802" i="107"/>
  <c r="H802" i="107" s="1"/>
  <c r="J802" i="107"/>
  <c r="K802" i="107" s="1"/>
  <c r="E803" i="107"/>
  <c r="F803" i="107" s="1"/>
  <c r="Z799" i="107"/>
  <c r="AC799" i="107" s="1"/>
  <c r="Y800" i="107"/>
  <c r="AB800" i="107" s="1"/>
  <c r="S797" i="107"/>
  <c r="Q799" i="107"/>
  <c r="P799" i="107"/>
  <c r="B804" i="107"/>
  <c r="E804" i="107" s="1"/>
  <c r="Q800" i="107" l="1"/>
  <c r="H801" i="107"/>
  <c r="M801" i="107"/>
  <c r="N801" i="107" s="1"/>
  <c r="V796" i="107"/>
  <c r="T797" i="107"/>
  <c r="W796" i="107" s="1"/>
  <c r="V797" i="107"/>
  <c r="T798" i="107"/>
  <c r="W797" i="107" s="1"/>
  <c r="M802" i="107"/>
  <c r="N802" i="107" s="1"/>
  <c r="D804" i="107"/>
  <c r="F804" i="107"/>
  <c r="D803" i="107"/>
  <c r="P800" i="107"/>
  <c r="Z800" i="107"/>
  <c r="AC800" i="107" s="1"/>
  <c r="S799" i="107"/>
  <c r="B805" i="107"/>
  <c r="V798" i="107" l="1"/>
  <c r="T799" i="107"/>
  <c r="W798" i="107" s="1"/>
  <c r="G803" i="107"/>
  <c r="J803" i="107"/>
  <c r="K803" i="107" s="1"/>
  <c r="G804" i="107"/>
  <c r="H804" i="107" s="1"/>
  <c r="J804" i="107"/>
  <c r="K804" i="107" s="1"/>
  <c r="E805" i="107"/>
  <c r="F805" i="107" s="1"/>
  <c r="Y801" i="107"/>
  <c r="AB801" i="107" s="1"/>
  <c r="Z801" i="107"/>
  <c r="AC801" i="107" s="1"/>
  <c r="Y802" i="107"/>
  <c r="AB802" i="107" s="1"/>
  <c r="S800" i="107"/>
  <c r="Q801" i="107"/>
  <c r="P801" i="107"/>
  <c r="B806" i="107"/>
  <c r="E806" i="107" s="1"/>
  <c r="Q802" i="107" l="1"/>
  <c r="H803" i="107"/>
  <c r="V799" i="107"/>
  <c r="T800" i="107"/>
  <c r="W799" i="107" s="1"/>
  <c r="M804" i="107"/>
  <c r="N804" i="107" s="1"/>
  <c r="D806" i="107"/>
  <c r="F806" i="107"/>
  <c r="D805" i="107"/>
  <c r="M803" i="107"/>
  <c r="N803" i="107" s="1"/>
  <c r="Z802" i="107"/>
  <c r="AC802" i="107" s="1"/>
  <c r="P802" i="107"/>
  <c r="B807" i="107"/>
  <c r="E807" i="107" l="1"/>
  <c r="F807" i="107" s="1"/>
  <c r="Y803" i="107"/>
  <c r="AB803" i="107" s="1"/>
  <c r="G805" i="107"/>
  <c r="J805" i="107"/>
  <c r="K805" i="107" s="1"/>
  <c r="G806" i="107"/>
  <c r="H806" i="107" s="1"/>
  <c r="J806" i="107"/>
  <c r="K806" i="107" s="1"/>
  <c r="Y804" i="107"/>
  <c r="AB804" i="107" s="1"/>
  <c r="S802" i="107"/>
  <c r="S801" i="107"/>
  <c r="Q803" i="107"/>
  <c r="P803" i="107"/>
  <c r="B808" i="107"/>
  <c r="E808" i="107" s="1"/>
  <c r="H805" i="107" l="1"/>
  <c r="Q804" i="107" s="1"/>
  <c r="V800" i="107"/>
  <c r="T801" i="107"/>
  <c r="W800" i="107" s="1"/>
  <c r="V801" i="107"/>
  <c r="T802" i="107"/>
  <c r="W801" i="107" s="1"/>
  <c r="P804" i="107"/>
  <c r="D807" i="107"/>
  <c r="G807" i="107" s="1"/>
  <c r="H807" i="107" s="1"/>
  <c r="M806" i="107"/>
  <c r="N806" i="107" s="1"/>
  <c r="D808" i="107"/>
  <c r="F808" i="107"/>
  <c r="M805" i="107"/>
  <c r="N805" i="107" s="1"/>
  <c r="Z804" i="107"/>
  <c r="AC804" i="107" s="1"/>
  <c r="Z803" i="107"/>
  <c r="AC803" i="107" s="1"/>
  <c r="B809" i="107"/>
  <c r="Y805" i="107" l="1"/>
  <c r="AB805" i="107" s="1"/>
  <c r="J807" i="107"/>
  <c r="K807" i="107" s="1"/>
  <c r="M807" i="107" s="1"/>
  <c r="N807" i="107" s="1"/>
  <c r="E809" i="107"/>
  <c r="F809" i="107" s="1"/>
  <c r="J808" i="107"/>
  <c r="K808" i="107" s="1"/>
  <c r="G808" i="107"/>
  <c r="H808" i="107" s="1"/>
  <c r="Q806" i="107"/>
  <c r="Z805" i="107"/>
  <c r="AC805" i="107" s="1"/>
  <c r="Y806" i="107"/>
  <c r="AB806" i="107" s="1"/>
  <c r="S804" i="107"/>
  <c r="S803" i="107"/>
  <c r="P806" i="107"/>
  <c r="Q805" i="107"/>
  <c r="P805" i="107"/>
  <c r="B810" i="107"/>
  <c r="E810" i="107" s="1"/>
  <c r="V802" i="107" l="1"/>
  <c r="T803" i="107"/>
  <c r="W802" i="107" s="1"/>
  <c r="V803" i="107"/>
  <c r="T804" i="107"/>
  <c r="W803" i="107" s="1"/>
  <c r="M808" i="107"/>
  <c r="N808" i="107" s="1"/>
  <c r="D810" i="107"/>
  <c r="F810" i="107"/>
  <c r="D809" i="107"/>
  <c r="Z806" i="107"/>
  <c r="AC806" i="107" s="1"/>
  <c r="Y807" i="107"/>
  <c r="AB807" i="107" s="1"/>
  <c r="S805" i="107"/>
  <c r="B811" i="107"/>
  <c r="V804" i="107" l="1"/>
  <c r="T805" i="107"/>
  <c r="W804" i="107" s="1"/>
  <c r="G809" i="107"/>
  <c r="H809" i="107" s="1"/>
  <c r="J809" i="107"/>
  <c r="K809" i="107" s="1"/>
  <c r="J810" i="107"/>
  <c r="K810" i="107" s="1"/>
  <c r="G810" i="107"/>
  <c r="H810" i="107" s="1"/>
  <c r="E811" i="107"/>
  <c r="F811" i="107" s="1"/>
  <c r="Z807" i="107"/>
  <c r="AC807" i="107" s="1"/>
  <c r="Y808" i="107"/>
  <c r="AB808" i="107" s="1"/>
  <c r="S806" i="107"/>
  <c r="Q807" i="107"/>
  <c r="P807" i="107"/>
  <c r="B812" i="107"/>
  <c r="E812" i="107" s="1"/>
  <c r="V805" i="107" l="1"/>
  <c r="T806" i="107"/>
  <c r="W805" i="107" s="1"/>
  <c r="M810" i="107"/>
  <c r="N810" i="107" s="1"/>
  <c r="D812" i="107"/>
  <c r="F812" i="107"/>
  <c r="D811" i="107"/>
  <c r="M809" i="107"/>
  <c r="N809" i="107" s="1"/>
  <c r="Z808" i="107"/>
  <c r="AC808" i="107" s="1"/>
  <c r="S807" i="107"/>
  <c r="Q808" i="107"/>
  <c r="P808" i="107"/>
  <c r="B813" i="107"/>
  <c r="V806" i="107" l="1"/>
  <c r="T807" i="107"/>
  <c r="W806" i="107" s="1"/>
  <c r="Y809" i="107"/>
  <c r="AB809" i="107" s="1"/>
  <c r="E813" i="107"/>
  <c r="F813" i="107" s="1"/>
  <c r="G811" i="107"/>
  <c r="J811" i="107"/>
  <c r="K811" i="107" s="1"/>
  <c r="G812" i="107"/>
  <c r="H812" i="107" s="1"/>
  <c r="J812" i="107"/>
  <c r="K812" i="107" s="1"/>
  <c r="Z809" i="107"/>
  <c r="AC809" i="107" s="1"/>
  <c r="Y810" i="107"/>
  <c r="AB810" i="107" s="1"/>
  <c r="S808" i="107"/>
  <c r="Q809" i="107"/>
  <c r="P809" i="107"/>
  <c r="B814" i="107"/>
  <c r="E814" i="107" s="1"/>
  <c r="H811" i="107" l="1"/>
  <c r="Q810" i="107" s="1"/>
  <c r="V807" i="107"/>
  <c r="T808" i="107"/>
  <c r="W807" i="107" s="1"/>
  <c r="P810" i="107"/>
  <c r="M812" i="107"/>
  <c r="N812" i="107" s="1"/>
  <c r="D814" i="107"/>
  <c r="F814" i="107"/>
  <c r="M811" i="107"/>
  <c r="N811" i="107" s="1"/>
  <c r="Z811" i="107" s="1"/>
  <c r="D813" i="107"/>
  <c r="Z810" i="107"/>
  <c r="AC810" i="107" s="1"/>
  <c r="S809" i="107"/>
  <c r="B815" i="107"/>
  <c r="V808" i="107" l="1"/>
  <c r="T809" i="107"/>
  <c r="W808" i="107" s="1"/>
  <c r="S810" i="107"/>
  <c r="Y811" i="107"/>
  <c r="AB811" i="107" s="1"/>
  <c r="E815" i="107"/>
  <c r="F815" i="107" s="1"/>
  <c r="G814" i="107"/>
  <c r="H814" i="107" s="1"/>
  <c r="J814" i="107"/>
  <c r="K814" i="107" s="1"/>
  <c r="G813" i="107"/>
  <c r="J813" i="107"/>
  <c r="K813" i="107" s="1"/>
  <c r="AC811" i="107"/>
  <c r="Y812" i="107"/>
  <c r="AB812" i="107" s="1"/>
  <c r="Q811" i="107"/>
  <c r="P811" i="107"/>
  <c r="B816" i="107"/>
  <c r="E816" i="107" s="1"/>
  <c r="Q812" i="107" l="1"/>
  <c r="H813" i="107"/>
  <c r="V809" i="107"/>
  <c r="T810" i="107"/>
  <c r="W809" i="107" s="1"/>
  <c r="M814" i="107"/>
  <c r="N814" i="107" s="1"/>
  <c r="D816" i="107"/>
  <c r="F816" i="107"/>
  <c r="M813" i="107"/>
  <c r="N813" i="107" s="1"/>
  <c r="D815" i="107"/>
  <c r="Z812" i="107"/>
  <c r="AC812" i="107" s="1"/>
  <c r="P812" i="107"/>
  <c r="S811" i="107"/>
  <c r="B817" i="107"/>
  <c r="V810" i="107" l="1"/>
  <c r="T811" i="107"/>
  <c r="W810" i="107" s="1"/>
  <c r="G815" i="107"/>
  <c r="J815" i="107"/>
  <c r="K815" i="107" s="1"/>
  <c r="E817" i="107"/>
  <c r="F817" i="107" s="1"/>
  <c r="G816" i="107"/>
  <c r="H816" i="107" s="1"/>
  <c r="J816" i="107"/>
  <c r="K816" i="107" s="1"/>
  <c r="Y813" i="107"/>
  <c r="AB813" i="107" s="1"/>
  <c r="S812" i="107"/>
  <c r="Z813" i="107"/>
  <c r="AC813" i="107" s="1"/>
  <c r="Y814" i="107"/>
  <c r="AB814" i="107" s="1"/>
  <c r="Q813" i="107"/>
  <c r="P813" i="107"/>
  <c r="B818" i="107"/>
  <c r="E818" i="107" s="1"/>
  <c r="Q814" i="107" l="1"/>
  <c r="H815" i="107"/>
  <c r="V811" i="107"/>
  <c r="T812" i="107"/>
  <c r="W811" i="107" s="1"/>
  <c r="M816" i="107"/>
  <c r="N816" i="107" s="1"/>
  <c r="D818" i="107"/>
  <c r="F818" i="107"/>
  <c r="D817" i="107"/>
  <c r="M815" i="107"/>
  <c r="N815" i="107" s="1"/>
  <c r="Z815" i="107" s="1"/>
  <c r="Z814" i="107"/>
  <c r="AC814" i="107" s="1"/>
  <c r="P814" i="107"/>
  <c r="S813" i="107"/>
  <c r="B819" i="107"/>
  <c r="V812" i="107" l="1"/>
  <c r="T813" i="107"/>
  <c r="W812" i="107" s="1"/>
  <c r="S814" i="107"/>
  <c r="Y815" i="107"/>
  <c r="AB815" i="107" s="1"/>
  <c r="G817" i="107"/>
  <c r="J817" i="107"/>
  <c r="K817" i="107" s="1"/>
  <c r="G818" i="107"/>
  <c r="H818" i="107" s="1"/>
  <c r="J818" i="107"/>
  <c r="K818" i="107" s="1"/>
  <c r="E819" i="107"/>
  <c r="F819" i="107" s="1"/>
  <c r="Y816" i="107"/>
  <c r="AB816" i="107" s="1"/>
  <c r="AC815" i="107"/>
  <c r="Q815" i="107"/>
  <c r="P815" i="107"/>
  <c r="B820" i="107"/>
  <c r="E820" i="107" s="1"/>
  <c r="Q816" i="107" l="1"/>
  <c r="H817" i="107"/>
  <c r="V813" i="107"/>
  <c r="T814" i="107"/>
  <c r="W813" i="107" s="1"/>
  <c r="M818" i="107"/>
  <c r="N818" i="107" s="1"/>
  <c r="D820" i="107"/>
  <c r="F820" i="107"/>
  <c r="D819" i="107"/>
  <c r="M817" i="107"/>
  <c r="N817" i="107" s="1"/>
  <c r="Z816" i="107"/>
  <c r="AC816" i="107" s="1"/>
  <c r="P816" i="107"/>
  <c r="B821" i="107"/>
  <c r="Y817" i="107" l="1"/>
  <c r="AB817" i="107" s="1"/>
  <c r="G819" i="107"/>
  <c r="H819" i="107" s="1"/>
  <c r="J819" i="107"/>
  <c r="K819" i="107" s="1"/>
  <c r="G820" i="107"/>
  <c r="H820" i="107" s="1"/>
  <c r="J820" i="107"/>
  <c r="K820" i="107" s="1"/>
  <c r="E821" i="107"/>
  <c r="F821" i="107" s="1"/>
  <c r="Y818" i="107"/>
  <c r="AB818" i="107" s="1"/>
  <c r="S815" i="107"/>
  <c r="S816" i="107"/>
  <c r="Q817" i="107"/>
  <c r="P817" i="107"/>
  <c r="B822" i="107"/>
  <c r="E822" i="107" s="1"/>
  <c r="V815" i="107" l="1"/>
  <c r="T816" i="107"/>
  <c r="V814" i="107"/>
  <c r="T815" i="107"/>
  <c r="W814" i="107" s="1"/>
  <c r="D821" i="107"/>
  <c r="G821" i="107" s="1"/>
  <c r="H821" i="107" s="1"/>
  <c r="D822" i="107"/>
  <c r="F822" i="107"/>
  <c r="M820" i="107"/>
  <c r="N820" i="107" s="1"/>
  <c r="M819" i="107"/>
  <c r="N819" i="107" s="1"/>
  <c r="Z818" i="107"/>
  <c r="AC818" i="107" s="1"/>
  <c r="Z817" i="107"/>
  <c r="AC817" i="107" s="1"/>
  <c r="W815" i="107"/>
  <c r="Q818" i="107"/>
  <c r="P818" i="107"/>
  <c r="B823" i="107"/>
  <c r="J821" i="107" l="1"/>
  <c r="K821" i="107" s="1"/>
  <c r="M821" i="107" s="1"/>
  <c r="N821" i="107" s="1"/>
  <c r="Y819" i="107"/>
  <c r="AB819" i="107" s="1"/>
  <c r="S818" i="107"/>
  <c r="E823" i="107"/>
  <c r="F823" i="107" s="1"/>
  <c r="G822" i="107"/>
  <c r="H822" i="107" s="1"/>
  <c r="J822" i="107"/>
  <c r="K822" i="107" s="1"/>
  <c r="Q820" i="107"/>
  <c r="Z819" i="107"/>
  <c r="AC819" i="107" s="1"/>
  <c r="Y820" i="107"/>
  <c r="AB820" i="107" s="1"/>
  <c r="S817" i="107"/>
  <c r="P820" i="107"/>
  <c r="Q819" i="107"/>
  <c r="P819" i="107"/>
  <c r="B824" i="107"/>
  <c r="E824" i="107" s="1"/>
  <c r="V816" i="107" l="1"/>
  <c r="T817" i="107"/>
  <c r="W816" i="107" s="1"/>
  <c r="V817" i="107"/>
  <c r="T818" i="107"/>
  <c r="W817" i="107" s="1"/>
  <c r="D824" i="107"/>
  <c r="F824" i="107"/>
  <c r="M822" i="107"/>
  <c r="N822" i="107" s="1"/>
  <c r="D823" i="107"/>
  <c r="Z820" i="107"/>
  <c r="AC820" i="107" s="1"/>
  <c r="Y821" i="107"/>
  <c r="AB821" i="107" s="1"/>
  <c r="S819" i="107"/>
  <c r="B825" i="107"/>
  <c r="V818" i="107" l="1"/>
  <c r="T819" i="107"/>
  <c r="W818" i="107" s="1"/>
  <c r="G824" i="107"/>
  <c r="H824" i="107" s="1"/>
  <c r="J824" i="107"/>
  <c r="K824" i="107" s="1"/>
  <c r="G823" i="107"/>
  <c r="J823" i="107"/>
  <c r="K823" i="107" s="1"/>
  <c r="E825" i="107"/>
  <c r="F825" i="107" s="1"/>
  <c r="Z821" i="107"/>
  <c r="AC821" i="107" s="1"/>
  <c r="Y822" i="107"/>
  <c r="AB822" i="107" s="1"/>
  <c r="S820" i="107"/>
  <c r="Q821" i="107"/>
  <c r="P821" i="107"/>
  <c r="B826" i="107"/>
  <c r="E826" i="107" s="1"/>
  <c r="H823" i="107" l="1"/>
  <c r="Q822" i="107" s="1"/>
  <c r="V819" i="107"/>
  <c r="T820" i="107"/>
  <c r="W819" i="107" s="1"/>
  <c r="P822" i="107"/>
  <c r="D825" i="107"/>
  <c r="G825" i="107" s="1"/>
  <c r="H825" i="107" s="1"/>
  <c r="M824" i="107"/>
  <c r="N824" i="107" s="1"/>
  <c r="D826" i="107"/>
  <c r="F826" i="107"/>
  <c r="M823" i="107"/>
  <c r="N823" i="107" s="1"/>
  <c r="Z822" i="107"/>
  <c r="AC822" i="107" s="1"/>
  <c r="S821" i="107"/>
  <c r="B827" i="107"/>
  <c r="V820" i="107" l="1"/>
  <c r="T821" i="107"/>
  <c r="W820" i="107" s="1"/>
  <c r="Y823" i="107"/>
  <c r="AB823" i="107" s="1"/>
  <c r="J825" i="107"/>
  <c r="K825" i="107" s="1"/>
  <c r="M825" i="107" s="1"/>
  <c r="N825" i="107" s="1"/>
  <c r="E827" i="107"/>
  <c r="F827" i="107" s="1"/>
  <c r="G826" i="107"/>
  <c r="H826" i="107" s="1"/>
  <c r="J826" i="107"/>
  <c r="K826" i="107" s="1"/>
  <c r="Z823" i="107"/>
  <c r="AC823" i="107" s="1"/>
  <c r="Q824" i="107"/>
  <c r="Y824" i="107"/>
  <c r="AB824" i="107" s="1"/>
  <c r="S822" i="107"/>
  <c r="Q823" i="107"/>
  <c r="P823" i="107"/>
  <c r="B828" i="107"/>
  <c r="E828" i="107" s="1"/>
  <c r="V821" i="107" l="1"/>
  <c r="T822" i="107"/>
  <c r="W821" i="107" s="1"/>
  <c r="D828" i="107"/>
  <c r="F828" i="107"/>
  <c r="M826" i="107"/>
  <c r="N826" i="107" s="1"/>
  <c r="D827" i="107"/>
  <c r="Z824" i="107"/>
  <c r="AC824" i="107" s="1"/>
  <c r="P824" i="107"/>
  <c r="S823" i="107"/>
  <c r="B829" i="107"/>
  <c r="V822" i="107" l="1"/>
  <c r="T823" i="107"/>
  <c r="W822" i="107" s="1"/>
  <c r="E829" i="107"/>
  <c r="F829" i="107" s="1"/>
  <c r="G827" i="107"/>
  <c r="J827" i="107"/>
  <c r="K827" i="107" s="1"/>
  <c r="J828" i="107"/>
  <c r="K828" i="107" s="1"/>
  <c r="G828" i="107"/>
  <c r="H828" i="107" s="1"/>
  <c r="Z825" i="107"/>
  <c r="AC825" i="107" s="1"/>
  <c r="Y825" i="107"/>
  <c r="AB825" i="107" s="1"/>
  <c r="Y826" i="107"/>
  <c r="AB826" i="107" s="1"/>
  <c r="S824" i="107"/>
  <c r="Q825" i="107"/>
  <c r="P825" i="107"/>
  <c r="B830" i="107"/>
  <c r="E830" i="107" s="1"/>
  <c r="Q826" i="107" l="1"/>
  <c r="H827" i="107"/>
  <c r="V823" i="107"/>
  <c r="T824" i="107"/>
  <c r="W823" i="107" s="1"/>
  <c r="D830" i="107"/>
  <c r="F830" i="107"/>
  <c r="P826" i="107"/>
  <c r="M827" i="107"/>
  <c r="N827" i="107" s="1"/>
  <c r="D829" i="107"/>
  <c r="M828" i="107"/>
  <c r="N828" i="107" s="1"/>
  <c r="Z826" i="107"/>
  <c r="AC826" i="107" s="1"/>
  <c r="S825" i="107"/>
  <c r="B831" i="107"/>
  <c r="Y827" i="107" l="1"/>
  <c r="AB827" i="107" s="1"/>
  <c r="V824" i="107"/>
  <c r="T825" i="107"/>
  <c r="W824" i="107" s="1"/>
  <c r="E831" i="107"/>
  <c r="F831" i="107" s="1"/>
  <c r="G829" i="107"/>
  <c r="J829" i="107"/>
  <c r="K829" i="107" s="1"/>
  <c r="G830" i="107"/>
  <c r="H830" i="107" s="1"/>
  <c r="J830" i="107"/>
  <c r="K830" i="107" s="1"/>
  <c r="Z827" i="107"/>
  <c r="AC827" i="107" s="1"/>
  <c r="Y828" i="107"/>
  <c r="AB828" i="107" s="1"/>
  <c r="S826" i="107"/>
  <c r="Q827" i="107"/>
  <c r="P827" i="107"/>
  <c r="B832" i="107"/>
  <c r="E832" i="107" s="1"/>
  <c r="Q828" i="107" l="1"/>
  <c r="H829" i="107"/>
  <c r="P828" i="107"/>
  <c r="V825" i="107"/>
  <c r="T826" i="107"/>
  <c r="W825" i="107" s="1"/>
  <c r="M830" i="107"/>
  <c r="N830" i="107" s="1"/>
  <c r="D832" i="107"/>
  <c r="F832" i="107"/>
  <c r="M829" i="107"/>
  <c r="N829" i="107" s="1"/>
  <c r="D831" i="107"/>
  <c r="Z828" i="107"/>
  <c r="AC828" i="107" s="1"/>
  <c r="B833" i="107"/>
  <c r="G832" i="107" l="1"/>
  <c r="H832" i="107" s="1"/>
  <c r="J832" i="107"/>
  <c r="K832" i="107" s="1"/>
  <c r="E833" i="107"/>
  <c r="F833" i="107" s="1"/>
  <c r="Y829" i="107"/>
  <c r="AB829" i="107" s="1"/>
  <c r="G831" i="107"/>
  <c r="J831" i="107"/>
  <c r="K831" i="107" s="1"/>
  <c r="Z829" i="107"/>
  <c r="AC829" i="107" s="1"/>
  <c r="Y830" i="107"/>
  <c r="AB830" i="107" s="1"/>
  <c r="S827" i="107"/>
  <c r="S828" i="107"/>
  <c r="Q829" i="107"/>
  <c r="P829" i="107"/>
  <c r="B834" i="107"/>
  <c r="E834" i="107" s="1"/>
  <c r="Q830" i="107" l="1"/>
  <c r="H831" i="107"/>
  <c r="V827" i="107"/>
  <c r="T828" i="107"/>
  <c r="W827" i="107" s="1"/>
  <c r="V826" i="107"/>
  <c r="T827" i="107"/>
  <c r="W826" i="107" s="1"/>
  <c r="P830" i="107"/>
  <c r="M831" i="107"/>
  <c r="N831" i="107" s="1"/>
  <c r="D834" i="107"/>
  <c r="F834" i="107"/>
  <c r="M832" i="107"/>
  <c r="N832" i="107" s="1"/>
  <c r="D833" i="107"/>
  <c r="Z830" i="107"/>
  <c r="AC830" i="107" s="1"/>
  <c r="Z831" i="107"/>
  <c r="B835" i="107"/>
  <c r="S830" i="107" l="1"/>
  <c r="Y831" i="107"/>
  <c r="AB831" i="107" s="1"/>
  <c r="G834" i="107"/>
  <c r="H834" i="107" s="1"/>
  <c r="J834" i="107"/>
  <c r="K834" i="107" s="1"/>
  <c r="E835" i="107"/>
  <c r="F835" i="107" s="1"/>
  <c r="G833" i="107"/>
  <c r="J833" i="107"/>
  <c r="K833" i="107" s="1"/>
  <c r="Y832" i="107"/>
  <c r="AB832" i="107" s="1"/>
  <c r="AC831" i="107"/>
  <c r="S829" i="107"/>
  <c r="Q831" i="107"/>
  <c r="P831" i="107"/>
  <c r="B836" i="107"/>
  <c r="E836" i="107" s="1"/>
  <c r="Q832" i="107" l="1"/>
  <c r="H833" i="107"/>
  <c r="V828" i="107"/>
  <c r="T829" i="107"/>
  <c r="W828" i="107" s="1"/>
  <c r="V829" i="107"/>
  <c r="T830" i="107"/>
  <c r="W829" i="107" s="1"/>
  <c r="P832" i="107"/>
  <c r="M834" i="107"/>
  <c r="N834" i="107" s="1"/>
  <c r="D836" i="107"/>
  <c r="F836" i="107"/>
  <c r="M833" i="107"/>
  <c r="N833" i="107" s="1"/>
  <c r="D835" i="107"/>
  <c r="Z832" i="107"/>
  <c r="AC832" i="107" s="1"/>
  <c r="S831" i="107"/>
  <c r="B837" i="107"/>
  <c r="V830" i="107" l="1"/>
  <c r="T831" i="107"/>
  <c r="W830" i="107" s="1"/>
  <c r="E837" i="107"/>
  <c r="F837" i="107" s="1"/>
  <c r="G836" i="107"/>
  <c r="H836" i="107" s="1"/>
  <c r="J836" i="107"/>
  <c r="K836" i="107" s="1"/>
  <c r="Y833" i="107"/>
  <c r="AB833" i="107" s="1"/>
  <c r="G835" i="107"/>
  <c r="J835" i="107"/>
  <c r="K835" i="107" s="1"/>
  <c r="Z833" i="107"/>
  <c r="AC833" i="107" s="1"/>
  <c r="Y834" i="107"/>
  <c r="AB834" i="107" s="1"/>
  <c r="S832" i="107"/>
  <c r="Q833" i="107"/>
  <c r="P833" i="107"/>
  <c r="B838" i="107"/>
  <c r="E838" i="107" s="1"/>
  <c r="H835" i="107" l="1"/>
  <c r="Q834" i="107" s="1"/>
  <c r="V831" i="107"/>
  <c r="T832" i="107"/>
  <c r="W831" i="107" s="1"/>
  <c r="M835" i="107"/>
  <c r="N835" i="107" s="1"/>
  <c r="D838" i="107"/>
  <c r="F838" i="107"/>
  <c r="M836" i="107"/>
  <c r="N836" i="107" s="1"/>
  <c r="D837" i="107"/>
  <c r="P834" i="107"/>
  <c r="Z834" i="107"/>
  <c r="AC834" i="107" s="1"/>
  <c r="S833" i="107"/>
  <c r="B839" i="107"/>
  <c r="V832" i="107" l="1"/>
  <c r="T833" i="107"/>
  <c r="W832" i="107" s="1"/>
  <c r="E839" i="107"/>
  <c r="F839" i="107" s="1"/>
  <c r="G838" i="107"/>
  <c r="H838" i="107" s="1"/>
  <c r="J838" i="107"/>
  <c r="K838" i="107" s="1"/>
  <c r="G837" i="107"/>
  <c r="J837" i="107"/>
  <c r="K837" i="107" s="1"/>
  <c r="Y835" i="107"/>
  <c r="AB835" i="107" s="1"/>
  <c r="Z835" i="107"/>
  <c r="AC835" i="107" s="1"/>
  <c r="Y836" i="107"/>
  <c r="AB836" i="107" s="1"/>
  <c r="S834" i="107"/>
  <c r="Q835" i="107"/>
  <c r="P835" i="107"/>
  <c r="B840" i="107"/>
  <c r="E840" i="107" s="1"/>
  <c r="Q836" i="107" l="1"/>
  <c r="H837" i="107"/>
  <c r="V833" i="107"/>
  <c r="T834" i="107"/>
  <c r="W833" i="107" s="1"/>
  <c r="D840" i="107"/>
  <c r="F840" i="107"/>
  <c r="M838" i="107"/>
  <c r="N838" i="107" s="1"/>
  <c r="P836" i="107"/>
  <c r="M837" i="107"/>
  <c r="N837" i="107" s="1"/>
  <c r="D839" i="107"/>
  <c r="Z836" i="107"/>
  <c r="AC836" i="107" s="1"/>
  <c r="S835" i="107"/>
  <c r="B841" i="107"/>
  <c r="V834" i="107" l="1"/>
  <c r="T835" i="107"/>
  <c r="W834" i="107" s="1"/>
  <c r="E841" i="107"/>
  <c r="F841" i="107" s="1"/>
  <c r="G840" i="107"/>
  <c r="H840" i="107" s="1"/>
  <c r="J840" i="107"/>
  <c r="K840" i="107" s="1"/>
  <c r="Y837" i="107"/>
  <c r="AB837" i="107" s="1"/>
  <c r="G839" i="107"/>
  <c r="H839" i="107" s="1"/>
  <c r="J839" i="107"/>
  <c r="K839" i="107" s="1"/>
  <c r="Z837" i="107"/>
  <c r="AC837" i="107" s="1"/>
  <c r="Y838" i="107"/>
  <c r="AB838" i="107" s="1"/>
  <c r="S836" i="107"/>
  <c r="Q837" i="107"/>
  <c r="P837" i="107"/>
  <c r="B842" i="107"/>
  <c r="E842" i="107" s="1"/>
  <c r="V835" i="107" l="1"/>
  <c r="T836" i="107"/>
  <c r="W835" i="107" s="1"/>
  <c r="M839" i="107"/>
  <c r="N839" i="107" s="1"/>
  <c r="M840" i="107"/>
  <c r="N840" i="107" s="1"/>
  <c r="D841" i="107"/>
  <c r="D842" i="107"/>
  <c r="F842" i="107"/>
  <c r="Z838" i="107"/>
  <c r="AC838" i="107" s="1"/>
  <c r="Q838" i="107"/>
  <c r="P838" i="107"/>
  <c r="B843" i="107"/>
  <c r="Y839" i="107" l="1"/>
  <c r="AB839" i="107" s="1"/>
  <c r="G842" i="107"/>
  <c r="H842" i="107" s="1"/>
  <c r="J842" i="107"/>
  <c r="K842" i="107" s="1"/>
  <c r="E843" i="107"/>
  <c r="F843" i="107" s="1"/>
  <c r="G841" i="107"/>
  <c r="J841" i="107"/>
  <c r="K841" i="107" s="1"/>
  <c r="Z839" i="107"/>
  <c r="AC839" i="107" s="1"/>
  <c r="Y840" i="107"/>
  <c r="AB840" i="107" s="1"/>
  <c r="S837" i="107"/>
  <c r="S838" i="107"/>
  <c r="Q839" i="107"/>
  <c r="P839" i="107"/>
  <c r="B844" i="107"/>
  <c r="E844" i="107" s="1"/>
  <c r="Q840" i="107" l="1"/>
  <c r="H841" i="107"/>
  <c r="V837" i="107"/>
  <c r="T838" i="107"/>
  <c r="W837" i="107" s="1"/>
  <c r="V836" i="107"/>
  <c r="T837" i="107"/>
  <c r="W836" i="107" s="1"/>
  <c r="P840" i="107"/>
  <c r="M841" i="107"/>
  <c r="N841" i="107" s="1"/>
  <c r="M842" i="107"/>
  <c r="N842" i="107" s="1"/>
  <c r="D844" i="107"/>
  <c r="F844" i="107"/>
  <c r="D843" i="107"/>
  <c r="Z840" i="107"/>
  <c r="AC840" i="107" s="1"/>
  <c r="Y841" i="107"/>
  <c r="AB841" i="107" s="1"/>
  <c r="S839" i="107"/>
  <c r="B845" i="107"/>
  <c r="V838" i="107" l="1"/>
  <c r="T839" i="107"/>
  <c r="W838" i="107" s="1"/>
  <c r="E845" i="107"/>
  <c r="F845" i="107" s="1"/>
  <c r="G843" i="107"/>
  <c r="J843" i="107"/>
  <c r="K843" i="107" s="1"/>
  <c r="G844" i="107"/>
  <c r="H844" i="107" s="1"/>
  <c r="J844" i="107"/>
  <c r="K844" i="107" s="1"/>
  <c r="Z841" i="107"/>
  <c r="AC841" i="107" s="1"/>
  <c r="Y842" i="107"/>
  <c r="AB842" i="107" s="1"/>
  <c r="S840" i="107"/>
  <c r="Q841" i="107"/>
  <c r="P841" i="107"/>
  <c r="B846" i="107"/>
  <c r="E846" i="107" s="1"/>
  <c r="H843" i="107" l="1"/>
  <c r="Q842" i="107" s="1"/>
  <c r="V839" i="107"/>
  <c r="T840" i="107"/>
  <c r="W839" i="107" s="1"/>
  <c r="P842" i="107"/>
  <c r="M844" i="107"/>
  <c r="N844" i="107" s="1"/>
  <c r="M843" i="107"/>
  <c r="N843" i="107" s="1"/>
  <c r="D846" i="107"/>
  <c r="F846" i="107"/>
  <c r="D845" i="107"/>
  <c r="Z842" i="107"/>
  <c r="AC842" i="107" s="1"/>
  <c r="S841" i="107"/>
  <c r="B847" i="107"/>
  <c r="V840" i="107" l="1"/>
  <c r="T841" i="107"/>
  <c r="W840" i="107" s="1"/>
  <c r="S842" i="107"/>
  <c r="Y843" i="107"/>
  <c r="AB843" i="107" s="1"/>
  <c r="E847" i="107"/>
  <c r="F847" i="107" s="1"/>
  <c r="G845" i="107"/>
  <c r="J845" i="107"/>
  <c r="K845" i="107" s="1"/>
  <c r="G846" i="107"/>
  <c r="H846" i="107" s="1"/>
  <c r="J846" i="107"/>
  <c r="K846" i="107" s="1"/>
  <c r="Z843" i="107"/>
  <c r="AC843" i="107" s="1"/>
  <c r="Y844" i="107"/>
  <c r="AB844" i="107" s="1"/>
  <c r="Q843" i="107"/>
  <c r="P843" i="107"/>
  <c r="B848" i="107"/>
  <c r="E848" i="107" s="1"/>
  <c r="H845" i="107" l="1"/>
  <c r="Q844" i="107" s="1"/>
  <c r="V841" i="107"/>
  <c r="T842" i="107"/>
  <c r="W841" i="107" s="1"/>
  <c r="M846" i="107"/>
  <c r="N846" i="107" s="1"/>
  <c r="D848" i="107"/>
  <c r="F848" i="107"/>
  <c r="M845" i="107"/>
  <c r="N845" i="107" s="1"/>
  <c r="D847" i="107"/>
  <c r="Z844" i="107"/>
  <c r="AC844" i="107" s="1"/>
  <c r="P844" i="107"/>
  <c r="S843" i="107"/>
  <c r="B849" i="107"/>
  <c r="V842" i="107" l="1"/>
  <c r="T843" i="107"/>
  <c r="W842" i="107" s="1"/>
  <c r="E849" i="107"/>
  <c r="F849" i="107" s="1"/>
  <c r="G848" i="107"/>
  <c r="H848" i="107" s="1"/>
  <c r="J848" i="107"/>
  <c r="K848" i="107" s="1"/>
  <c r="G847" i="107"/>
  <c r="J847" i="107"/>
  <c r="K847" i="107" s="1"/>
  <c r="Y845" i="107"/>
  <c r="AB845" i="107" s="1"/>
  <c r="Z845" i="107"/>
  <c r="AC845" i="107" s="1"/>
  <c r="Y846" i="107"/>
  <c r="AB846" i="107" s="1"/>
  <c r="S844" i="107"/>
  <c r="Q845" i="107"/>
  <c r="P845" i="107"/>
  <c r="B850" i="107"/>
  <c r="E850" i="107" s="1"/>
  <c r="Q846" i="107" l="1"/>
  <c r="H847" i="107"/>
  <c r="V843" i="107"/>
  <c r="T844" i="107"/>
  <c r="W843" i="107" s="1"/>
  <c r="P846" i="107"/>
  <c r="M848" i="107"/>
  <c r="N848" i="107" s="1"/>
  <c r="M847" i="107"/>
  <c r="N847" i="107" s="1"/>
  <c r="D849" i="107"/>
  <c r="D850" i="107"/>
  <c r="F850" i="107"/>
  <c r="Z846" i="107"/>
  <c r="AC846" i="107" s="1"/>
  <c r="B851" i="107"/>
  <c r="S846" i="107" l="1"/>
  <c r="Y847" i="107"/>
  <c r="AB847" i="107" s="1"/>
  <c r="G849" i="107"/>
  <c r="J849" i="107"/>
  <c r="K849" i="107" s="1"/>
  <c r="E851" i="107"/>
  <c r="F851" i="107" s="1"/>
  <c r="G850" i="107"/>
  <c r="H850" i="107" s="1"/>
  <c r="J850" i="107"/>
  <c r="K850" i="107" s="1"/>
  <c r="Z847" i="107"/>
  <c r="AC847" i="107" s="1"/>
  <c r="Y848" i="107"/>
  <c r="AB848" i="107" s="1"/>
  <c r="S845" i="107"/>
  <c r="Q847" i="107"/>
  <c r="P847" i="107"/>
  <c r="B852" i="107"/>
  <c r="E852" i="107" s="1"/>
  <c r="Q848" i="107" l="1"/>
  <c r="H849" i="107"/>
  <c r="V844" i="107"/>
  <c r="T845" i="107"/>
  <c r="W844" i="107" s="1"/>
  <c r="V845" i="107"/>
  <c r="T846" i="107"/>
  <c r="W845" i="107" s="1"/>
  <c r="P848" i="107"/>
  <c r="M850" i="107"/>
  <c r="N850" i="107" s="1"/>
  <c r="D851" i="107"/>
  <c r="J851" i="107" s="1"/>
  <c r="K851" i="107" s="1"/>
  <c r="M849" i="107"/>
  <c r="N849" i="107" s="1"/>
  <c r="D852" i="107"/>
  <c r="F852" i="107"/>
  <c r="Z848" i="107"/>
  <c r="AC848" i="107" s="1"/>
  <c r="S847" i="107"/>
  <c r="B853" i="107"/>
  <c r="Y849" i="107" l="1"/>
  <c r="AB849" i="107" s="1"/>
  <c r="V846" i="107"/>
  <c r="T847" i="107"/>
  <c r="W846" i="107" s="1"/>
  <c r="G851" i="107"/>
  <c r="E853" i="107"/>
  <c r="F853" i="107" s="1"/>
  <c r="G852" i="107"/>
  <c r="H852" i="107" s="1"/>
  <c r="J852" i="107"/>
  <c r="K852" i="107" s="1"/>
  <c r="Z849" i="107"/>
  <c r="AC849" i="107" s="1"/>
  <c r="Y850" i="107"/>
  <c r="AB850" i="107" s="1"/>
  <c r="S848" i="107"/>
  <c r="Q849" i="107"/>
  <c r="P849" i="107"/>
  <c r="B854" i="107"/>
  <c r="E854" i="107" s="1"/>
  <c r="Q850" i="107" l="1"/>
  <c r="H851" i="107"/>
  <c r="V847" i="107"/>
  <c r="T848" i="107"/>
  <c r="W847" i="107" s="1"/>
  <c r="M851" i="107"/>
  <c r="N851" i="107" s="1"/>
  <c r="P850" i="107"/>
  <c r="D854" i="107"/>
  <c r="F854" i="107"/>
  <c r="M852" i="107"/>
  <c r="N852" i="107" s="1"/>
  <c r="D853" i="107"/>
  <c r="Z850" i="107"/>
  <c r="AC850" i="107" s="1"/>
  <c r="S849" i="107"/>
  <c r="B855" i="107"/>
  <c r="V848" i="107" l="1"/>
  <c r="T849" i="107"/>
  <c r="W848" i="107" s="1"/>
  <c r="Y851" i="107"/>
  <c r="AB851" i="107" s="1"/>
  <c r="E855" i="107"/>
  <c r="F855" i="107" s="1"/>
  <c r="G854" i="107"/>
  <c r="H854" i="107" s="1"/>
  <c r="J854" i="107"/>
  <c r="K854" i="107" s="1"/>
  <c r="G853" i="107"/>
  <c r="H853" i="107" s="1"/>
  <c r="J853" i="107"/>
  <c r="K853" i="107" s="1"/>
  <c r="Z851" i="107"/>
  <c r="AC851" i="107" s="1"/>
  <c r="Y852" i="107"/>
  <c r="AB852" i="107" s="1"/>
  <c r="S850" i="107"/>
  <c r="Q851" i="107"/>
  <c r="P851" i="107"/>
  <c r="B856" i="107"/>
  <c r="E856" i="107" s="1"/>
  <c r="V849" i="107" l="1"/>
  <c r="T850" i="107"/>
  <c r="W849" i="107" s="1"/>
  <c r="M854" i="107"/>
  <c r="N854" i="107" s="1"/>
  <c r="D856" i="107"/>
  <c r="F856" i="107"/>
  <c r="M853" i="107"/>
  <c r="N853" i="107" s="1"/>
  <c r="D855" i="107"/>
  <c r="Z852" i="107"/>
  <c r="AC852" i="107" s="1"/>
  <c r="S851" i="107"/>
  <c r="Q852" i="107"/>
  <c r="P852" i="107"/>
  <c r="B857" i="107"/>
  <c r="Y853" i="107" l="1"/>
  <c r="AB853" i="107" s="1"/>
  <c r="V850" i="107"/>
  <c r="T851" i="107"/>
  <c r="W850" i="107" s="1"/>
  <c r="E857" i="107"/>
  <c r="F857" i="107" s="1"/>
  <c r="G856" i="107"/>
  <c r="H856" i="107" s="1"/>
  <c r="J856" i="107"/>
  <c r="K856" i="107" s="1"/>
  <c r="G855" i="107"/>
  <c r="J855" i="107"/>
  <c r="K855" i="107" s="1"/>
  <c r="Y854" i="107"/>
  <c r="AB854" i="107" s="1"/>
  <c r="S852" i="107"/>
  <c r="Q853" i="107"/>
  <c r="P853" i="107"/>
  <c r="B858" i="107"/>
  <c r="E858" i="107" s="1"/>
  <c r="Q854" i="107" l="1"/>
  <c r="H855" i="107"/>
  <c r="V851" i="107"/>
  <c r="T852" i="107"/>
  <c r="W851" i="107" s="1"/>
  <c r="M856" i="107"/>
  <c r="N856" i="107" s="1"/>
  <c r="D858" i="107"/>
  <c r="F858" i="107"/>
  <c r="M855" i="107"/>
  <c r="N855" i="107" s="1"/>
  <c r="D857" i="107"/>
  <c r="Z853" i="107"/>
  <c r="AC853" i="107" s="1"/>
  <c r="Z854" i="107"/>
  <c r="AC854" i="107" s="1"/>
  <c r="Y855" i="107"/>
  <c r="AB855" i="107" s="1"/>
  <c r="P854" i="107"/>
  <c r="S853" i="107"/>
  <c r="B859" i="107"/>
  <c r="V852" i="107" l="1"/>
  <c r="T853" i="107"/>
  <c r="W852" i="107" s="1"/>
  <c r="E859" i="107"/>
  <c r="F859" i="107" s="1"/>
  <c r="G858" i="107"/>
  <c r="H858" i="107" s="1"/>
  <c r="J858" i="107"/>
  <c r="K858" i="107" s="1"/>
  <c r="G857" i="107"/>
  <c r="J857" i="107"/>
  <c r="K857" i="107" s="1"/>
  <c r="Z855" i="107"/>
  <c r="AC855" i="107" s="1"/>
  <c r="Y856" i="107"/>
  <c r="AB856" i="107" s="1"/>
  <c r="S854" i="107"/>
  <c r="Q855" i="107"/>
  <c r="P855" i="107"/>
  <c r="B860" i="107"/>
  <c r="E860" i="107" s="1"/>
  <c r="H857" i="107" l="1"/>
  <c r="Q856" i="107" s="1"/>
  <c r="V853" i="107"/>
  <c r="T854" i="107"/>
  <c r="W853" i="107" s="1"/>
  <c r="P856" i="107"/>
  <c r="M858" i="107"/>
  <c r="N858" i="107" s="1"/>
  <c r="D860" i="107"/>
  <c r="F860" i="107"/>
  <c r="M857" i="107"/>
  <c r="N857" i="107" s="1"/>
  <c r="D859" i="107"/>
  <c r="Z856" i="107"/>
  <c r="AC856" i="107" s="1"/>
  <c r="S855" i="107"/>
  <c r="B861" i="107"/>
  <c r="V854" i="107" l="1"/>
  <c r="T855" i="107"/>
  <c r="W854" i="107" s="1"/>
  <c r="Y857" i="107"/>
  <c r="AB857" i="107" s="1"/>
  <c r="G859" i="107"/>
  <c r="J859" i="107"/>
  <c r="K859" i="107" s="1"/>
  <c r="E861" i="107"/>
  <c r="F861" i="107" s="1"/>
  <c r="G860" i="107"/>
  <c r="H860" i="107" s="1"/>
  <c r="J860" i="107"/>
  <c r="K860" i="107" s="1"/>
  <c r="Z857" i="107"/>
  <c r="AC857" i="107" s="1"/>
  <c r="Y858" i="107"/>
  <c r="AB858" i="107" s="1"/>
  <c r="S856" i="107"/>
  <c r="Q857" i="107"/>
  <c r="P857" i="107"/>
  <c r="B862" i="107"/>
  <c r="E862" i="107" s="1"/>
  <c r="H859" i="107" l="1"/>
  <c r="Q858" i="107" s="1"/>
  <c r="V855" i="107"/>
  <c r="T856" i="107"/>
  <c r="W855" i="107" s="1"/>
  <c r="M860" i="107"/>
  <c r="N860" i="107" s="1"/>
  <c r="D861" i="107"/>
  <c r="G861" i="107" s="1"/>
  <c r="H861" i="107" s="1"/>
  <c r="M859" i="107"/>
  <c r="N859" i="107" s="1"/>
  <c r="D862" i="107"/>
  <c r="F862" i="107"/>
  <c r="Z858" i="107"/>
  <c r="AC858" i="107" s="1"/>
  <c r="P858" i="107"/>
  <c r="S857" i="107"/>
  <c r="B863" i="107"/>
  <c r="V856" i="107" l="1"/>
  <c r="T857" i="107"/>
  <c r="W856" i="107" s="1"/>
  <c r="J861" i="107"/>
  <c r="K861" i="107" s="1"/>
  <c r="M861" i="107" s="1"/>
  <c r="N861" i="107" s="1"/>
  <c r="E863" i="107"/>
  <c r="F863" i="107" s="1"/>
  <c r="Y859" i="107"/>
  <c r="AB859" i="107" s="1"/>
  <c r="G862" i="107"/>
  <c r="H862" i="107" s="1"/>
  <c r="J862" i="107"/>
  <c r="K862" i="107" s="1"/>
  <c r="Q860" i="107"/>
  <c r="Z859" i="107"/>
  <c r="AC859" i="107" s="1"/>
  <c r="Y860" i="107"/>
  <c r="AB860" i="107" s="1"/>
  <c r="S858" i="107"/>
  <c r="Q859" i="107"/>
  <c r="P859" i="107"/>
  <c r="B864" i="107"/>
  <c r="E864" i="107" s="1"/>
  <c r="V857" i="107" l="1"/>
  <c r="T858" i="107"/>
  <c r="W857" i="107" s="1"/>
  <c r="M862" i="107"/>
  <c r="N862" i="107" s="1"/>
  <c r="D864" i="107"/>
  <c r="F864" i="107"/>
  <c r="D863" i="107"/>
  <c r="Z860" i="107"/>
  <c r="AC860" i="107" s="1"/>
  <c r="Y861" i="107"/>
  <c r="AB861" i="107" s="1"/>
  <c r="P860" i="107"/>
  <c r="B865" i="107"/>
  <c r="E865" i="107" l="1"/>
  <c r="F865" i="107" s="1"/>
  <c r="G863" i="107"/>
  <c r="J863" i="107"/>
  <c r="K863" i="107" s="1"/>
  <c r="G864" i="107"/>
  <c r="H864" i="107" s="1"/>
  <c r="J864" i="107"/>
  <c r="K864" i="107" s="1"/>
  <c r="Z861" i="107"/>
  <c r="AC861" i="107" s="1"/>
  <c r="Y862" i="107"/>
  <c r="AB862" i="107" s="1"/>
  <c r="S859" i="107"/>
  <c r="S860" i="107"/>
  <c r="Q861" i="107"/>
  <c r="P861" i="107"/>
  <c r="B866" i="107"/>
  <c r="E866" i="107" s="1"/>
  <c r="Q862" i="107" l="1"/>
  <c r="H863" i="107"/>
  <c r="V859" i="107"/>
  <c r="T860" i="107"/>
  <c r="W859" i="107" s="1"/>
  <c r="V858" i="107"/>
  <c r="T859" i="107"/>
  <c r="W858" i="107" s="1"/>
  <c r="M864" i="107"/>
  <c r="N864" i="107" s="1"/>
  <c r="M863" i="107"/>
  <c r="N863" i="107" s="1"/>
  <c r="D865" i="107"/>
  <c r="G865" i="107" s="1"/>
  <c r="H865" i="107" s="1"/>
  <c r="D866" i="107"/>
  <c r="F866" i="107"/>
  <c r="Z862" i="107"/>
  <c r="AC862" i="107" s="1"/>
  <c r="P862" i="107"/>
  <c r="S861" i="107"/>
  <c r="B867" i="107"/>
  <c r="V860" i="107" l="1"/>
  <c r="T861" i="107"/>
  <c r="W860" i="107" s="1"/>
  <c r="Y863" i="107"/>
  <c r="AB863" i="107" s="1"/>
  <c r="J865" i="107"/>
  <c r="K865" i="107" s="1"/>
  <c r="M865" i="107" s="1"/>
  <c r="N865" i="107" s="1"/>
  <c r="G866" i="107"/>
  <c r="H866" i="107" s="1"/>
  <c r="J866" i="107"/>
  <c r="K866" i="107" s="1"/>
  <c r="E867" i="107"/>
  <c r="F867" i="107" s="1"/>
  <c r="Q864" i="107"/>
  <c r="Z863" i="107"/>
  <c r="AC863" i="107" s="1"/>
  <c r="Y864" i="107"/>
  <c r="AB864" i="107" s="1"/>
  <c r="S862" i="107"/>
  <c r="Q863" i="107"/>
  <c r="P863" i="107"/>
  <c r="B868" i="107"/>
  <c r="E868" i="107" s="1"/>
  <c r="V861" i="107" l="1"/>
  <c r="T862" i="107"/>
  <c r="W861" i="107" s="1"/>
  <c r="D868" i="107"/>
  <c r="F868" i="107"/>
  <c r="M866" i="107"/>
  <c r="N866" i="107" s="1"/>
  <c r="D867" i="107"/>
  <c r="Y865" i="107"/>
  <c r="AB865" i="107" s="1"/>
  <c r="P864" i="107"/>
  <c r="Z864" i="107"/>
  <c r="AC864" i="107" s="1"/>
  <c r="S863" i="107"/>
  <c r="B869" i="107"/>
  <c r="V862" i="107" l="1"/>
  <c r="T863" i="107"/>
  <c r="W862" i="107" s="1"/>
  <c r="G868" i="107"/>
  <c r="H868" i="107" s="1"/>
  <c r="J868" i="107"/>
  <c r="K868" i="107" s="1"/>
  <c r="E869" i="107"/>
  <c r="F869" i="107" s="1"/>
  <c r="G867" i="107"/>
  <c r="J867" i="107"/>
  <c r="K867" i="107" s="1"/>
  <c r="Z865" i="107"/>
  <c r="AC865" i="107" s="1"/>
  <c r="Y866" i="107"/>
  <c r="AB866" i="107" s="1"/>
  <c r="S864" i="107"/>
  <c r="Q865" i="107"/>
  <c r="P865" i="107"/>
  <c r="B870" i="107"/>
  <c r="E870" i="107" s="1"/>
  <c r="Q866" i="107" l="1"/>
  <c r="H867" i="107"/>
  <c r="V863" i="107"/>
  <c r="T864" i="107"/>
  <c r="W863" i="107" s="1"/>
  <c r="M868" i="107"/>
  <c r="N868" i="107" s="1"/>
  <c r="D870" i="107"/>
  <c r="F870" i="107"/>
  <c r="P866" i="107"/>
  <c r="M867" i="107"/>
  <c r="N867" i="107" s="1"/>
  <c r="D869" i="107"/>
  <c r="Z866" i="107"/>
  <c r="AC866" i="107" s="1"/>
  <c r="B871" i="107"/>
  <c r="Y867" i="107" l="1"/>
  <c r="AB867" i="107" s="1"/>
  <c r="G869" i="107"/>
  <c r="J869" i="107"/>
  <c r="K869" i="107" s="1"/>
  <c r="G870" i="107"/>
  <c r="H870" i="107" s="1"/>
  <c r="J870" i="107"/>
  <c r="K870" i="107" s="1"/>
  <c r="E871" i="107"/>
  <c r="F871" i="107" s="1"/>
  <c r="Z867" i="107"/>
  <c r="AC867" i="107" s="1"/>
  <c r="Y868" i="107"/>
  <c r="AB868" i="107" s="1"/>
  <c r="S865" i="107"/>
  <c r="S866" i="107"/>
  <c r="Q867" i="107"/>
  <c r="P867" i="107"/>
  <c r="B872" i="107"/>
  <c r="E872" i="107" s="1"/>
  <c r="H869" i="107" l="1"/>
  <c r="Q868" i="107" s="1"/>
  <c r="V865" i="107"/>
  <c r="T866" i="107"/>
  <c r="W865" i="107" s="1"/>
  <c r="V864" i="107"/>
  <c r="T865" i="107"/>
  <c r="W864" i="107" s="1"/>
  <c r="M870" i="107"/>
  <c r="N870" i="107" s="1"/>
  <c r="D872" i="107"/>
  <c r="F872" i="107"/>
  <c r="P868" i="107"/>
  <c r="D871" i="107"/>
  <c r="M869" i="107"/>
  <c r="N869" i="107" s="1"/>
  <c r="Z868" i="107"/>
  <c r="AC868" i="107" s="1"/>
  <c r="S867" i="107"/>
  <c r="B873" i="107"/>
  <c r="Y869" i="107" l="1"/>
  <c r="AB869" i="107" s="1"/>
  <c r="V866" i="107"/>
  <c r="T867" i="107"/>
  <c r="W866" i="107" s="1"/>
  <c r="E873" i="107"/>
  <c r="F873" i="107" s="1"/>
  <c r="G872" i="107"/>
  <c r="H872" i="107" s="1"/>
  <c r="J872" i="107"/>
  <c r="K872" i="107" s="1"/>
  <c r="S868" i="107"/>
  <c r="G871" i="107"/>
  <c r="J871" i="107"/>
  <c r="K871" i="107" s="1"/>
  <c r="Z869" i="107"/>
  <c r="AC869" i="107" s="1"/>
  <c r="Y870" i="107"/>
  <c r="AB870" i="107" s="1"/>
  <c r="Q869" i="107"/>
  <c r="P869" i="107"/>
  <c r="B874" i="107"/>
  <c r="E874" i="107" s="1"/>
  <c r="Q870" i="107" l="1"/>
  <c r="H871" i="107"/>
  <c r="V867" i="107"/>
  <c r="T868" i="107"/>
  <c r="W867" i="107" s="1"/>
  <c r="M872" i="107"/>
  <c r="N872" i="107" s="1"/>
  <c r="D873" i="107"/>
  <c r="G873" i="107" s="1"/>
  <c r="H873" i="107" s="1"/>
  <c r="D874" i="107"/>
  <c r="F874" i="107"/>
  <c r="M871" i="107"/>
  <c r="N871" i="107" s="1"/>
  <c r="Z871" i="107" s="1"/>
  <c r="P870" i="107"/>
  <c r="Z870" i="107"/>
  <c r="AC870" i="107" s="1"/>
  <c r="B875" i="107"/>
  <c r="J873" i="107" l="1"/>
  <c r="K873" i="107" s="1"/>
  <c r="M873" i="107" s="1"/>
  <c r="N873" i="107" s="1"/>
  <c r="G874" i="107"/>
  <c r="H874" i="107" s="1"/>
  <c r="J874" i="107"/>
  <c r="K874" i="107" s="1"/>
  <c r="E875" i="107"/>
  <c r="F875" i="107" s="1"/>
  <c r="Q872" i="107"/>
  <c r="S870" i="107"/>
  <c r="Y871" i="107"/>
  <c r="AB871" i="107" s="1"/>
  <c r="AC871" i="107"/>
  <c r="Y872" i="107"/>
  <c r="AB872" i="107" s="1"/>
  <c r="S869" i="107"/>
  <c r="Q871" i="107"/>
  <c r="P871" i="107"/>
  <c r="B876" i="107"/>
  <c r="E876" i="107" s="1"/>
  <c r="V868" i="107" l="1"/>
  <c r="T869" i="107"/>
  <c r="W868" i="107" s="1"/>
  <c r="V869" i="107"/>
  <c r="T870" i="107"/>
  <c r="W869" i="107" s="1"/>
  <c r="M874" i="107"/>
  <c r="N874" i="107" s="1"/>
  <c r="D876" i="107"/>
  <c r="F876" i="107"/>
  <c r="D875" i="107"/>
  <c r="Z872" i="107"/>
  <c r="AC872" i="107" s="1"/>
  <c r="Y873" i="107"/>
  <c r="AB873" i="107" s="1"/>
  <c r="P872" i="107"/>
  <c r="S871" i="107"/>
  <c r="S872" i="107"/>
  <c r="B877" i="107"/>
  <c r="V871" i="107" l="1"/>
  <c r="T872" i="107"/>
  <c r="V870" i="107"/>
  <c r="T871" i="107"/>
  <c r="W870" i="107" s="1"/>
  <c r="E877" i="107"/>
  <c r="F877" i="107" s="1"/>
  <c r="G875" i="107"/>
  <c r="J875" i="107"/>
  <c r="K875" i="107" s="1"/>
  <c r="G876" i="107"/>
  <c r="H876" i="107" s="1"/>
  <c r="J876" i="107"/>
  <c r="K876" i="107" s="1"/>
  <c r="Z873" i="107"/>
  <c r="AC873" i="107" s="1"/>
  <c r="Y874" i="107"/>
  <c r="AB874" i="107" s="1"/>
  <c r="W871" i="107"/>
  <c r="Q873" i="107"/>
  <c r="B878" i="107"/>
  <c r="E878" i="107" s="1"/>
  <c r="Q874" i="107" l="1"/>
  <c r="H875" i="107"/>
  <c r="M876" i="107"/>
  <c r="N876" i="107" s="1"/>
  <c r="M875" i="107"/>
  <c r="N875" i="107" s="1"/>
  <c r="D877" i="107"/>
  <c r="D878" i="107"/>
  <c r="F878" i="107"/>
  <c r="Z874" i="107"/>
  <c r="AC874" i="107" s="1"/>
  <c r="P874" i="107"/>
  <c r="Y875" i="107"/>
  <c r="AB875" i="107" s="1"/>
  <c r="S873" i="107"/>
  <c r="P873" i="107"/>
  <c r="B879" i="107"/>
  <c r="V872" i="107" l="1"/>
  <c r="T873" i="107"/>
  <c r="W872" i="107" s="1"/>
  <c r="G877" i="107"/>
  <c r="J877" i="107"/>
  <c r="K877" i="107" s="1"/>
  <c r="E879" i="107"/>
  <c r="F879" i="107" s="1"/>
  <c r="G878" i="107"/>
  <c r="H878" i="107" s="1"/>
  <c r="J878" i="107"/>
  <c r="K878" i="107" s="1"/>
  <c r="Y876" i="107"/>
  <c r="AB876" i="107" s="1"/>
  <c r="S874" i="107"/>
  <c r="Q875" i="107"/>
  <c r="P875" i="107"/>
  <c r="B880" i="107"/>
  <c r="E880" i="107" s="1"/>
  <c r="Q876" i="107" l="1"/>
  <c r="H877" i="107"/>
  <c r="V873" i="107"/>
  <c r="T874" i="107"/>
  <c r="W873" i="107" s="1"/>
  <c r="P876" i="107"/>
  <c r="M878" i="107"/>
  <c r="N878" i="107" s="1"/>
  <c r="D879" i="107"/>
  <c r="J879" i="107" s="1"/>
  <c r="K879" i="107" s="1"/>
  <c r="M877" i="107"/>
  <c r="N877" i="107" s="1"/>
  <c r="D880" i="107"/>
  <c r="F880" i="107"/>
  <c r="Z876" i="107"/>
  <c r="AC876" i="107" s="1"/>
  <c r="Z875" i="107"/>
  <c r="AC875" i="107" s="1"/>
  <c r="S875" i="107"/>
  <c r="B881" i="107"/>
  <c r="V874" i="107" l="1"/>
  <c r="T875" i="107"/>
  <c r="W874" i="107" s="1"/>
  <c r="Y877" i="107"/>
  <c r="AB877" i="107" s="1"/>
  <c r="G879" i="107"/>
  <c r="G880" i="107"/>
  <c r="H880" i="107" s="1"/>
  <c r="J880" i="107"/>
  <c r="K880" i="107" s="1"/>
  <c r="E881" i="107"/>
  <c r="F881" i="107" s="1"/>
  <c r="Z877" i="107"/>
  <c r="AC877" i="107" s="1"/>
  <c r="Y878" i="107"/>
  <c r="AB878" i="107" s="1"/>
  <c r="S876" i="107"/>
  <c r="Q877" i="107"/>
  <c r="P877" i="107"/>
  <c r="B882" i="107"/>
  <c r="E882" i="107" s="1"/>
  <c r="H879" i="107" l="1"/>
  <c r="Q878" i="107" s="1"/>
  <c r="V875" i="107"/>
  <c r="T876" i="107"/>
  <c r="W875" i="107" s="1"/>
  <c r="P878" i="107"/>
  <c r="M879" i="107"/>
  <c r="N879" i="107" s="1"/>
  <c r="Z879" i="107" s="1"/>
  <c r="M880" i="107"/>
  <c r="N880" i="107" s="1"/>
  <c r="D882" i="107"/>
  <c r="F882" i="107"/>
  <c r="D881" i="107"/>
  <c r="Z878" i="107"/>
  <c r="AC878" i="107" s="1"/>
  <c r="S877" i="107"/>
  <c r="B883" i="107"/>
  <c r="V876" i="107" l="1"/>
  <c r="T877" i="107"/>
  <c r="W876" i="107" s="1"/>
  <c r="S878" i="107"/>
  <c r="Y879" i="107"/>
  <c r="AB879" i="107" s="1"/>
  <c r="G881" i="107"/>
  <c r="J881" i="107"/>
  <c r="K881" i="107" s="1"/>
  <c r="G882" i="107"/>
  <c r="H882" i="107" s="1"/>
  <c r="J882" i="107"/>
  <c r="K882" i="107" s="1"/>
  <c r="E883" i="107"/>
  <c r="F883" i="107" s="1"/>
  <c r="Y880" i="107"/>
  <c r="AB880" i="107" s="1"/>
  <c r="AC879" i="107"/>
  <c r="Q879" i="107"/>
  <c r="P879" i="107"/>
  <c r="B884" i="107"/>
  <c r="E884" i="107" s="1"/>
  <c r="H881" i="107" l="1"/>
  <c r="Q880" i="107" s="1"/>
  <c r="V877" i="107"/>
  <c r="T878" i="107"/>
  <c r="W877" i="107" s="1"/>
  <c r="D884" i="107"/>
  <c r="F884" i="107"/>
  <c r="M882" i="107"/>
  <c r="N882" i="107" s="1"/>
  <c r="P880" i="107"/>
  <c r="D883" i="107"/>
  <c r="M881" i="107"/>
  <c r="N881" i="107" s="1"/>
  <c r="Z880" i="107"/>
  <c r="AC880" i="107" s="1"/>
  <c r="S879" i="107"/>
  <c r="B885" i="107"/>
  <c r="V878" i="107" l="1"/>
  <c r="T879" i="107"/>
  <c r="W878" i="107" s="1"/>
  <c r="Y881" i="107"/>
  <c r="AB881" i="107" s="1"/>
  <c r="E885" i="107"/>
  <c r="F885" i="107" s="1"/>
  <c r="G883" i="107"/>
  <c r="J883" i="107"/>
  <c r="K883" i="107" s="1"/>
  <c r="G884" i="107"/>
  <c r="H884" i="107" s="1"/>
  <c r="J884" i="107"/>
  <c r="K884" i="107" s="1"/>
  <c r="Z881" i="107"/>
  <c r="AC881" i="107" s="1"/>
  <c r="Y882" i="107"/>
  <c r="AB882" i="107" s="1"/>
  <c r="S880" i="107"/>
  <c r="Q881" i="107"/>
  <c r="P881" i="107"/>
  <c r="B886" i="107"/>
  <c r="E886" i="107" s="1"/>
  <c r="Q882" i="107" l="1"/>
  <c r="H883" i="107"/>
  <c r="V879" i="107"/>
  <c r="T880" i="107"/>
  <c r="W879" i="107" s="1"/>
  <c r="M884" i="107"/>
  <c r="N884" i="107" s="1"/>
  <c r="D886" i="107"/>
  <c r="F886" i="107"/>
  <c r="M883" i="107"/>
  <c r="N883" i="107" s="1"/>
  <c r="D885" i="107"/>
  <c r="Z882" i="107"/>
  <c r="AC882" i="107" s="1"/>
  <c r="P882" i="107"/>
  <c r="Y883" i="107"/>
  <c r="AB883" i="107" s="1"/>
  <c r="S881" i="107"/>
  <c r="B887" i="107"/>
  <c r="V880" i="107" l="1"/>
  <c r="T881" i="107"/>
  <c r="W880" i="107" s="1"/>
  <c r="G886" i="107"/>
  <c r="H886" i="107" s="1"/>
  <c r="J886" i="107"/>
  <c r="K886" i="107" s="1"/>
  <c r="E887" i="107"/>
  <c r="F887" i="107" s="1"/>
  <c r="G885" i="107"/>
  <c r="J885" i="107"/>
  <c r="K885" i="107" s="1"/>
  <c r="Z883" i="107"/>
  <c r="AC883" i="107" s="1"/>
  <c r="Y884" i="107"/>
  <c r="AB884" i="107" s="1"/>
  <c r="S882" i="107"/>
  <c r="Q883" i="107"/>
  <c r="P883" i="107"/>
  <c r="B888" i="107"/>
  <c r="E888" i="107" s="1"/>
  <c r="H885" i="107" l="1"/>
  <c r="Q884" i="107" s="1"/>
  <c r="V881" i="107"/>
  <c r="T882" i="107"/>
  <c r="W881" i="107" s="1"/>
  <c r="P884" i="107"/>
  <c r="M886" i="107"/>
  <c r="N886" i="107" s="1"/>
  <c r="D888" i="107"/>
  <c r="F888" i="107"/>
  <c r="M885" i="107"/>
  <c r="N885" i="107" s="1"/>
  <c r="D887" i="107"/>
  <c r="Z884" i="107"/>
  <c r="AC884" i="107" s="1"/>
  <c r="S883" i="107"/>
  <c r="B889" i="107"/>
  <c r="V882" i="107" l="1"/>
  <c r="T883" i="107"/>
  <c r="W882" i="107" s="1"/>
  <c r="G888" i="107"/>
  <c r="H888" i="107" s="1"/>
  <c r="J888" i="107"/>
  <c r="K888" i="107" s="1"/>
  <c r="E889" i="107"/>
  <c r="F889" i="107" s="1"/>
  <c r="S884" i="107"/>
  <c r="Y885" i="107"/>
  <c r="AB885" i="107" s="1"/>
  <c r="G887" i="107"/>
  <c r="J887" i="107"/>
  <c r="K887" i="107" s="1"/>
  <c r="Z885" i="107"/>
  <c r="AC885" i="107" s="1"/>
  <c r="Y886" i="107"/>
  <c r="AB886" i="107" s="1"/>
  <c r="Q885" i="107"/>
  <c r="P885" i="107"/>
  <c r="B890" i="107"/>
  <c r="E890" i="107" s="1"/>
  <c r="Q886" i="107" l="1"/>
  <c r="H887" i="107"/>
  <c r="V883" i="107"/>
  <c r="T884" i="107"/>
  <c r="W883" i="107" s="1"/>
  <c r="M888" i="107"/>
  <c r="N888" i="107" s="1"/>
  <c r="D890" i="107"/>
  <c r="F890" i="107"/>
  <c r="M887" i="107"/>
  <c r="N887" i="107" s="1"/>
  <c r="Z887" i="107" s="1"/>
  <c r="D889" i="107"/>
  <c r="Z886" i="107"/>
  <c r="AC886" i="107" s="1"/>
  <c r="P886" i="107"/>
  <c r="B891" i="107"/>
  <c r="E891" i="107" l="1"/>
  <c r="F891" i="107" s="1"/>
  <c r="G890" i="107"/>
  <c r="H890" i="107" s="1"/>
  <c r="J890" i="107"/>
  <c r="K890" i="107" s="1"/>
  <c r="G889" i="107"/>
  <c r="J889" i="107"/>
  <c r="K889" i="107" s="1"/>
  <c r="S886" i="107"/>
  <c r="Y887" i="107"/>
  <c r="AB887" i="107" s="1"/>
  <c r="AC887" i="107"/>
  <c r="Y888" i="107"/>
  <c r="AB888" i="107" s="1"/>
  <c r="S885" i="107"/>
  <c r="Q887" i="107"/>
  <c r="P887" i="107"/>
  <c r="B892" i="107"/>
  <c r="E892" i="107" s="1"/>
  <c r="Q888" i="107" l="1"/>
  <c r="H889" i="107"/>
  <c r="V884" i="107"/>
  <c r="T885" i="107"/>
  <c r="W884" i="107" s="1"/>
  <c r="V885" i="107"/>
  <c r="T886" i="107"/>
  <c r="W885" i="107" s="1"/>
  <c r="M890" i="107"/>
  <c r="N890" i="107" s="1"/>
  <c r="M889" i="107"/>
  <c r="N889" i="107" s="1"/>
  <c r="D891" i="107"/>
  <c r="D892" i="107"/>
  <c r="F892" i="107"/>
  <c r="Z888" i="107"/>
  <c r="AC888" i="107" s="1"/>
  <c r="P888" i="107"/>
  <c r="B893" i="107"/>
  <c r="E893" i="107" l="1"/>
  <c r="F893" i="107" s="1"/>
  <c r="G891" i="107"/>
  <c r="J891" i="107"/>
  <c r="K891" i="107" s="1"/>
  <c r="G892" i="107"/>
  <c r="H892" i="107" s="1"/>
  <c r="J892" i="107"/>
  <c r="K892" i="107" s="1"/>
  <c r="Y889" i="107"/>
  <c r="AB889" i="107" s="1"/>
  <c r="Z889" i="107"/>
  <c r="AC889" i="107" s="1"/>
  <c r="Y890" i="107"/>
  <c r="AB890" i="107" s="1"/>
  <c r="S887" i="107"/>
  <c r="S888" i="107"/>
  <c r="Q889" i="107"/>
  <c r="P889" i="107"/>
  <c r="B894" i="107"/>
  <c r="E894" i="107" s="1"/>
  <c r="Q890" i="107" l="1"/>
  <c r="H891" i="107"/>
  <c r="V886" i="107"/>
  <c r="T887" i="107"/>
  <c r="W886" i="107" s="1"/>
  <c r="V887" i="107"/>
  <c r="T888" i="107"/>
  <c r="W887" i="107" s="1"/>
  <c r="P890" i="107"/>
  <c r="M892" i="107"/>
  <c r="N892" i="107" s="1"/>
  <c r="M891" i="107"/>
  <c r="N891" i="107" s="1"/>
  <c r="D894" i="107"/>
  <c r="F894" i="107"/>
  <c r="D893" i="107"/>
  <c r="Z890" i="107"/>
  <c r="AC890" i="107" s="1"/>
  <c r="S889" i="107"/>
  <c r="B895" i="107"/>
  <c r="V888" i="107" l="1"/>
  <c r="T889" i="107"/>
  <c r="W888" i="107" s="1"/>
  <c r="Y891" i="107"/>
  <c r="AB891" i="107" s="1"/>
  <c r="G893" i="107"/>
  <c r="J893" i="107"/>
  <c r="K893" i="107" s="1"/>
  <c r="G894" i="107"/>
  <c r="H894" i="107" s="1"/>
  <c r="J894" i="107"/>
  <c r="K894" i="107" s="1"/>
  <c r="E895" i="107"/>
  <c r="F895" i="107" s="1"/>
  <c r="Z891" i="107"/>
  <c r="AC891" i="107" s="1"/>
  <c r="Y892" i="107"/>
  <c r="AB892" i="107" s="1"/>
  <c r="S890" i="107"/>
  <c r="Q891" i="107"/>
  <c r="P891" i="107"/>
  <c r="B896" i="107"/>
  <c r="E896" i="107" s="1"/>
  <c r="Q892" i="107" l="1"/>
  <c r="H893" i="107"/>
  <c r="V889" i="107"/>
  <c r="T890" i="107"/>
  <c r="W889" i="107" s="1"/>
  <c r="P892" i="107"/>
  <c r="M894" i="107"/>
  <c r="N894" i="107" s="1"/>
  <c r="D896" i="107"/>
  <c r="F896" i="107"/>
  <c r="D895" i="107"/>
  <c r="M893" i="107"/>
  <c r="N893" i="107" s="1"/>
  <c r="Z892" i="107"/>
  <c r="AC892" i="107" s="1"/>
  <c r="S891" i="107"/>
  <c r="B897" i="107"/>
  <c r="V890" i="107" l="1"/>
  <c r="T891" i="107"/>
  <c r="W890" i="107" s="1"/>
  <c r="Y893" i="107"/>
  <c r="AB893" i="107" s="1"/>
  <c r="E897" i="107"/>
  <c r="F897" i="107" s="1"/>
  <c r="G895" i="107"/>
  <c r="J895" i="107"/>
  <c r="K895" i="107" s="1"/>
  <c r="G896" i="107"/>
  <c r="H896" i="107" s="1"/>
  <c r="J896" i="107"/>
  <c r="K896" i="107" s="1"/>
  <c r="Z893" i="107"/>
  <c r="AC893" i="107" s="1"/>
  <c r="Y894" i="107"/>
  <c r="AB894" i="107" s="1"/>
  <c r="S892" i="107"/>
  <c r="Q893" i="107"/>
  <c r="P893" i="107"/>
  <c r="B898" i="107"/>
  <c r="E898" i="107" s="1"/>
  <c r="Q894" i="107" l="1"/>
  <c r="H895" i="107"/>
  <c r="V891" i="107"/>
  <c r="T892" i="107"/>
  <c r="W891" i="107" s="1"/>
  <c r="P894" i="107"/>
  <c r="M896" i="107"/>
  <c r="N896" i="107" s="1"/>
  <c r="M895" i="107"/>
  <c r="N895" i="107" s="1"/>
  <c r="D897" i="107"/>
  <c r="G897" i="107" s="1"/>
  <c r="H897" i="107" s="1"/>
  <c r="D898" i="107"/>
  <c r="F898" i="107"/>
  <c r="Z894" i="107"/>
  <c r="AC894" i="107" s="1"/>
  <c r="B899" i="107"/>
  <c r="J897" i="107" l="1"/>
  <c r="K897" i="107" s="1"/>
  <c r="M897" i="107" s="1"/>
  <c r="N897" i="107" s="1"/>
  <c r="Y895" i="107"/>
  <c r="AB895" i="107" s="1"/>
  <c r="G898" i="107"/>
  <c r="H898" i="107" s="1"/>
  <c r="J898" i="107"/>
  <c r="K898" i="107" s="1"/>
  <c r="E899" i="107"/>
  <c r="F899" i="107" s="1"/>
  <c r="Q896" i="107"/>
  <c r="Z895" i="107"/>
  <c r="AC895" i="107" s="1"/>
  <c r="Y896" i="107"/>
  <c r="AB896" i="107" s="1"/>
  <c r="S894" i="107"/>
  <c r="S893" i="107"/>
  <c r="Q895" i="107"/>
  <c r="P895" i="107"/>
  <c r="B900" i="107"/>
  <c r="E900" i="107" s="1"/>
  <c r="V892" i="107" l="1"/>
  <c r="T893" i="107"/>
  <c r="W892" i="107" s="1"/>
  <c r="V893" i="107"/>
  <c r="T894" i="107"/>
  <c r="W893" i="107" s="1"/>
  <c r="M898" i="107"/>
  <c r="N898" i="107" s="1"/>
  <c r="D900" i="107"/>
  <c r="F900" i="107"/>
  <c r="D899" i="107"/>
  <c r="Z896" i="107"/>
  <c r="AC896" i="107" s="1"/>
  <c r="Y897" i="107"/>
  <c r="AB897" i="107" s="1"/>
  <c r="P896" i="107"/>
  <c r="S895" i="107"/>
  <c r="B901" i="107"/>
  <c r="V894" i="107" l="1"/>
  <c r="T895" i="107"/>
  <c r="W894" i="107" s="1"/>
  <c r="E901" i="107"/>
  <c r="F901" i="107" s="1"/>
  <c r="G899" i="107"/>
  <c r="J899" i="107"/>
  <c r="K899" i="107" s="1"/>
  <c r="G900" i="107"/>
  <c r="H900" i="107" s="1"/>
  <c r="J900" i="107"/>
  <c r="K900" i="107" s="1"/>
  <c r="Z897" i="107"/>
  <c r="AC897" i="107" s="1"/>
  <c r="Y898" i="107"/>
  <c r="AB898" i="107" s="1"/>
  <c r="S896" i="107"/>
  <c r="Q897" i="107"/>
  <c r="P897" i="107"/>
  <c r="B902" i="107"/>
  <c r="E902" i="107" s="1"/>
  <c r="Q898" i="107" l="1"/>
  <c r="H899" i="107"/>
  <c r="V895" i="107"/>
  <c r="T896" i="107"/>
  <c r="W895" i="107" s="1"/>
  <c r="M900" i="107"/>
  <c r="N900" i="107" s="1"/>
  <c r="D902" i="107"/>
  <c r="F902" i="107"/>
  <c r="M899" i="107"/>
  <c r="N899" i="107" s="1"/>
  <c r="D901" i="107"/>
  <c r="Z898" i="107"/>
  <c r="AC898" i="107" s="1"/>
  <c r="P898" i="107"/>
  <c r="Y899" i="107"/>
  <c r="AB899" i="107" s="1"/>
  <c r="B903" i="107"/>
  <c r="E903" i="107" l="1"/>
  <c r="F903" i="107" s="1"/>
  <c r="G902" i="107"/>
  <c r="H902" i="107" s="1"/>
  <c r="J902" i="107"/>
  <c r="K902" i="107" s="1"/>
  <c r="G901" i="107"/>
  <c r="H901" i="107" s="1"/>
  <c r="J901" i="107"/>
  <c r="K901" i="107" s="1"/>
  <c r="Z899" i="107"/>
  <c r="AC899" i="107" s="1"/>
  <c r="S898" i="107"/>
  <c r="Y900" i="107"/>
  <c r="AB900" i="107" s="1"/>
  <c r="S897" i="107"/>
  <c r="Q899" i="107"/>
  <c r="P899" i="107"/>
  <c r="B904" i="107"/>
  <c r="E904" i="107" s="1"/>
  <c r="V897" i="107" l="1"/>
  <c r="T898" i="107"/>
  <c r="W897" i="107" s="1"/>
  <c r="V896" i="107"/>
  <c r="T897" i="107"/>
  <c r="W896" i="107" s="1"/>
  <c r="M902" i="107"/>
  <c r="N902" i="107" s="1"/>
  <c r="D904" i="107"/>
  <c r="F904" i="107"/>
  <c r="M901" i="107"/>
  <c r="N901" i="107" s="1"/>
  <c r="D903" i="107"/>
  <c r="Z900" i="107"/>
  <c r="AC900" i="107" s="1"/>
  <c r="Q900" i="107"/>
  <c r="P900" i="107"/>
  <c r="B905" i="107"/>
  <c r="Y901" i="107" l="1"/>
  <c r="AB901" i="107" s="1"/>
  <c r="G903" i="107"/>
  <c r="J903" i="107"/>
  <c r="K903" i="107" s="1"/>
  <c r="E905" i="107"/>
  <c r="F905" i="107" s="1"/>
  <c r="G904" i="107"/>
  <c r="H904" i="107" s="1"/>
  <c r="J904" i="107"/>
  <c r="K904" i="107" s="1"/>
  <c r="Y902" i="107"/>
  <c r="AB902" i="107" s="1"/>
  <c r="S899" i="107"/>
  <c r="S900" i="107"/>
  <c r="Q901" i="107"/>
  <c r="P901" i="107"/>
  <c r="B906" i="107"/>
  <c r="E906" i="107" s="1"/>
  <c r="Q902" i="107" l="1"/>
  <c r="H903" i="107"/>
  <c r="V899" i="107"/>
  <c r="T900" i="107"/>
  <c r="W899" i="107" s="1"/>
  <c r="V898" i="107"/>
  <c r="T899" i="107"/>
  <c r="W898" i="107" s="1"/>
  <c r="M904" i="107"/>
  <c r="N904" i="107" s="1"/>
  <c r="D905" i="107"/>
  <c r="G905" i="107" s="1"/>
  <c r="H905" i="107" s="1"/>
  <c r="D906" i="107"/>
  <c r="F906" i="107"/>
  <c r="M903" i="107"/>
  <c r="N903" i="107" s="1"/>
  <c r="Z901" i="107"/>
  <c r="AC901" i="107" s="1"/>
  <c r="Z902" i="107"/>
  <c r="AC902" i="107" s="1"/>
  <c r="P902" i="107"/>
  <c r="S901" i="107"/>
  <c r="B907" i="107"/>
  <c r="V900" i="107" l="1"/>
  <c r="T901" i="107"/>
  <c r="W900" i="107" s="1"/>
  <c r="J905" i="107"/>
  <c r="K905" i="107" s="1"/>
  <c r="M905" i="107" s="1"/>
  <c r="N905" i="107" s="1"/>
  <c r="G906" i="107"/>
  <c r="H906" i="107" s="1"/>
  <c r="J906" i="107"/>
  <c r="K906" i="107" s="1"/>
  <c r="E907" i="107"/>
  <c r="F907" i="107" s="1"/>
  <c r="Y903" i="107"/>
  <c r="AB903" i="107" s="1"/>
  <c r="Z903" i="107"/>
  <c r="AC903" i="107" s="1"/>
  <c r="Q904" i="107"/>
  <c r="Y904" i="107"/>
  <c r="AB904" i="107" s="1"/>
  <c r="S902" i="107"/>
  <c r="Q903" i="107"/>
  <c r="P903" i="107"/>
  <c r="B908" i="107"/>
  <c r="E908" i="107" s="1"/>
  <c r="V901" i="107" l="1"/>
  <c r="T902" i="107"/>
  <c r="M906" i="107"/>
  <c r="N906" i="107" s="1"/>
  <c r="D908" i="107"/>
  <c r="F908" i="107"/>
  <c r="D907" i="107"/>
  <c r="P904" i="107"/>
  <c r="W901" i="107"/>
  <c r="Z904" i="107"/>
  <c r="AC904" i="107" s="1"/>
  <c r="Y905" i="107"/>
  <c r="AB905" i="107" s="1"/>
  <c r="S903" i="107"/>
  <c r="B909" i="107"/>
  <c r="V902" i="107" l="1"/>
  <c r="T903" i="107"/>
  <c r="W902" i="107" s="1"/>
  <c r="G907" i="107"/>
  <c r="J907" i="107"/>
  <c r="K907" i="107" s="1"/>
  <c r="G908" i="107"/>
  <c r="H908" i="107" s="1"/>
  <c r="J908" i="107"/>
  <c r="K908" i="107" s="1"/>
  <c r="E909" i="107"/>
  <c r="F909" i="107" s="1"/>
  <c r="Y906" i="107"/>
  <c r="AB906" i="107" s="1"/>
  <c r="S904" i="107"/>
  <c r="Q905" i="107"/>
  <c r="P905" i="107"/>
  <c r="B910" i="107"/>
  <c r="E910" i="107" s="1"/>
  <c r="Q906" i="107" l="1"/>
  <c r="H907" i="107"/>
  <c r="V903" i="107"/>
  <c r="T904" i="107"/>
  <c r="W903" i="107" s="1"/>
  <c r="P906" i="107"/>
  <c r="M908" i="107"/>
  <c r="N908" i="107" s="1"/>
  <c r="D910" i="107"/>
  <c r="F910" i="107"/>
  <c r="D909" i="107"/>
  <c r="M907" i="107"/>
  <c r="N907" i="107" s="1"/>
  <c r="Z906" i="107"/>
  <c r="AC906" i="107" s="1"/>
  <c r="Z905" i="107"/>
  <c r="AC905" i="107" s="1"/>
  <c r="B911" i="107"/>
  <c r="E911" i="107" l="1"/>
  <c r="F911" i="107" s="1"/>
  <c r="Y907" i="107"/>
  <c r="AB907" i="107" s="1"/>
  <c r="G909" i="107"/>
  <c r="J909" i="107"/>
  <c r="K909" i="107" s="1"/>
  <c r="G910" i="107"/>
  <c r="H910" i="107" s="1"/>
  <c r="J910" i="107"/>
  <c r="K910" i="107" s="1"/>
  <c r="Z907" i="107"/>
  <c r="AC907" i="107" s="1"/>
  <c r="Y908" i="107"/>
  <c r="AB908" i="107" s="1"/>
  <c r="S906" i="107"/>
  <c r="S905" i="107"/>
  <c r="Q907" i="107"/>
  <c r="P907" i="107"/>
  <c r="B912" i="107"/>
  <c r="E912" i="107" s="1"/>
  <c r="Q908" i="107" l="1"/>
  <c r="H909" i="107"/>
  <c r="V904" i="107"/>
  <c r="T905" i="107"/>
  <c r="W904" i="107" s="1"/>
  <c r="V905" i="107"/>
  <c r="T906" i="107"/>
  <c r="W905" i="107" s="1"/>
  <c r="D912" i="107"/>
  <c r="F912" i="107"/>
  <c r="M909" i="107"/>
  <c r="N909" i="107" s="1"/>
  <c r="M910" i="107"/>
  <c r="N910" i="107" s="1"/>
  <c r="D911" i="107"/>
  <c r="P908" i="107"/>
  <c r="Z908" i="107"/>
  <c r="AC908" i="107" s="1"/>
  <c r="S907" i="107"/>
  <c r="B913" i="107"/>
  <c r="V906" i="107" l="1"/>
  <c r="T907" i="107"/>
  <c r="W906" i="107" s="1"/>
  <c r="G911" i="107"/>
  <c r="J911" i="107"/>
  <c r="K911" i="107" s="1"/>
  <c r="G912" i="107"/>
  <c r="H912" i="107" s="1"/>
  <c r="J912" i="107"/>
  <c r="K912" i="107" s="1"/>
  <c r="E913" i="107"/>
  <c r="F913" i="107" s="1"/>
  <c r="Y909" i="107"/>
  <c r="AB909" i="107" s="1"/>
  <c r="Z909" i="107"/>
  <c r="AC909" i="107" s="1"/>
  <c r="Y910" i="107"/>
  <c r="AB910" i="107" s="1"/>
  <c r="S908" i="107"/>
  <c r="Q909" i="107"/>
  <c r="P909" i="107"/>
  <c r="B914" i="107"/>
  <c r="E914" i="107" s="1"/>
  <c r="Q910" i="107" l="1"/>
  <c r="H911" i="107"/>
  <c r="V907" i="107"/>
  <c r="T908" i="107"/>
  <c r="W907" i="107" s="1"/>
  <c r="D914" i="107"/>
  <c r="F914" i="107"/>
  <c r="M912" i="107"/>
  <c r="N912" i="107" s="1"/>
  <c r="P910" i="107"/>
  <c r="D913" i="107"/>
  <c r="M911" i="107"/>
  <c r="N911" i="107" s="1"/>
  <c r="Z910" i="107"/>
  <c r="AC910" i="107" s="1"/>
  <c r="S909" i="107"/>
  <c r="B915" i="107"/>
  <c r="V908" i="107" l="1"/>
  <c r="T909" i="107"/>
  <c r="W908" i="107" s="1"/>
  <c r="Y911" i="107"/>
  <c r="AB911" i="107" s="1"/>
  <c r="E915" i="107"/>
  <c r="F915" i="107" s="1"/>
  <c r="G913" i="107"/>
  <c r="J913" i="107"/>
  <c r="K913" i="107" s="1"/>
  <c r="G914" i="107"/>
  <c r="H914" i="107" s="1"/>
  <c r="J914" i="107"/>
  <c r="K914" i="107" s="1"/>
  <c r="Z911" i="107"/>
  <c r="AC911" i="107" s="1"/>
  <c r="Y912" i="107"/>
  <c r="AB912" i="107" s="1"/>
  <c r="S910" i="107"/>
  <c r="Q911" i="107"/>
  <c r="P911" i="107"/>
  <c r="B916" i="107"/>
  <c r="E916" i="107" s="1"/>
  <c r="Q912" i="107" l="1"/>
  <c r="H913" i="107"/>
  <c r="V909" i="107"/>
  <c r="T910" i="107"/>
  <c r="W909" i="107" s="1"/>
  <c r="P912" i="107"/>
  <c r="M914" i="107"/>
  <c r="N914" i="107" s="1"/>
  <c r="D916" i="107"/>
  <c r="F916" i="107"/>
  <c r="M913" i="107"/>
  <c r="N913" i="107" s="1"/>
  <c r="D915" i="107"/>
  <c r="Z912" i="107"/>
  <c r="AC912" i="107" s="1"/>
  <c r="S911" i="107"/>
  <c r="B917" i="107"/>
  <c r="V910" i="107" l="1"/>
  <c r="T911" i="107"/>
  <c r="W910" i="107" s="1"/>
  <c r="E917" i="107"/>
  <c r="F917" i="107" s="1"/>
  <c r="G916" i="107"/>
  <c r="H916" i="107" s="1"/>
  <c r="J916" i="107"/>
  <c r="K916" i="107" s="1"/>
  <c r="Y913" i="107"/>
  <c r="AB913" i="107" s="1"/>
  <c r="G915" i="107"/>
  <c r="H915" i="107" s="1"/>
  <c r="J915" i="107"/>
  <c r="K915" i="107" s="1"/>
  <c r="Z913" i="107"/>
  <c r="AC913" i="107" s="1"/>
  <c r="Y914" i="107"/>
  <c r="AB914" i="107" s="1"/>
  <c r="S912" i="107"/>
  <c r="Q913" i="107"/>
  <c r="P913" i="107"/>
  <c r="B918" i="107"/>
  <c r="E918" i="107" s="1"/>
  <c r="V911" i="107" l="1"/>
  <c r="T912" i="107"/>
  <c r="W911" i="107" s="1"/>
  <c r="M915" i="107"/>
  <c r="N915" i="107" s="1"/>
  <c r="Z915" i="107" s="1"/>
  <c r="D918" i="107"/>
  <c r="F918" i="107"/>
  <c r="M916" i="107"/>
  <c r="N916" i="107" s="1"/>
  <c r="D917" i="107"/>
  <c r="Z914" i="107"/>
  <c r="AC914" i="107" s="1"/>
  <c r="Q914" i="107"/>
  <c r="P914" i="107"/>
  <c r="S913" i="107"/>
  <c r="B919" i="107"/>
  <c r="V912" i="107" l="1"/>
  <c r="T913" i="107"/>
  <c r="W912" i="107" s="1"/>
  <c r="Y915" i="107"/>
  <c r="AB915" i="107" s="1"/>
  <c r="G918" i="107"/>
  <c r="H918" i="107" s="1"/>
  <c r="J918" i="107"/>
  <c r="K918" i="107" s="1"/>
  <c r="E919" i="107"/>
  <c r="F919" i="107" s="1"/>
  <c r="G917" i="107"/>
  <c r="J917" i="107"/>
  <c r="K917" i="107" s="1"/>
  <c r="AC915" i="107"/>
  <c r="Y916" i="107"/>
  <c r="AB916" i="107" s="1"/>
  <c r="S914" i="107"/>
  <c r="Q915" i="107"/>
  <c r="P915" i="107"/>
  <c r="B920" i="107"/>
  <c r="E920" i="107" s="1"/>
  <c r="H917" i="107" l="1"/>
  <c r="Q916" i="107" s="1"/>
  <c r="V913" i="107"/>
  <c r="T914" i="107"/>
  <c r="W913" i="107" s="1"/>
  <c r="M918" i="107"/>
  <c r="N918" i="107" s="1"/>
  <c r="D920" i="107"/>
  <c r="F920" i="107"/>
  <c r="M917" i="107"/>
  <c r="N917" i="107" s="1"/>
  <c r="Z917" i="107" s="1"/>
  <c r="D919" i="107"/>
  <c r="Z916" i="107"/>
  <c r="AC916" i="107" s="1"/>
  <c r="P916" i="107"/>
  <c r="B921" i="107"/>
  <c r="E921" i="107" l="1"/>
  <c r="F921" i="107" s="1"/>
  <c r="G920" i="107"/>
  <c r="H920" i="107" s="1"/>
  <c r="J920" i="107"/>
  <c r="K920" i="107" s="1"/>
  <c r="G919" i="107"/>
  <c r="J919" i="107"/>
  <c r="K919" i="107" s="1"/>
  <c r="Y917" i="107"/>
  <c r="AB917" i="107" s="1"/>
  <c r="AC917" i="107"/>
  <c r="Y918" i="107"/>
  <c r="AB918" i="107" s="1"/>
  <c r="S915" i="107"/>
  <c r="S916" i="107"/>
  <c r="Q917" i="107"/>
  <c r="P917" i="107"/>
  <c r="B922" i="107"/>
  <c r="Q918" i="107" l="1"/>
  <c r="H919" i="107"/>
  <c r="V915" i="107"/>
  <c r="T916" i="107"/>
  <c r="W915" i="107" s="1"/>
  <c r="V914" i="107"/>
  <c r="T915" i="107"/>
  <c r="W914" i="107" s="1"/>
  <c r="E922" i="107"/>
  <c r="F922" i="107" s="1"/>
  <c r="M920" i="107"/>
  <c r="N920" i="107" s="1"/>
  <c r="M919" i="107"/>
  <c r="N919" i="107" s="1"/>
  <c r="D921" i="107"/>
  <c r="Z918" i="107"/>
  <c r="AC918" i="107" s="1"/>
  <c r="P918" i="107"/>
  <c r="S917" i="107"/>
  <c r="B923" i="107"/>
  <c r="V916" i="107" l="1"/>
  <c r="T917" i="107"/>
  <c r="W916" i="107" s="1"/>
  <c r="Y919" i="107"/>
  <c r="AB919" i="107" s="1"/>
  <c r="E923" i="107"/>
  <c r="F923" i="107" s="1"/>
  <c r="G921" i="107"/>
  <c r="H921" i="107" s="1"/>
  <c r="J921" i="107"/>
  <c r="K921" i="107" s="1"/>
  <c r="D922" i="107"/>
  <c r="Z919" i="107"/>
  <c r="AC919" i="107" s="1"/>
  <c r="Y920" i="107"/>
  <c r="AB920" i="107" s="1"/>
  <c r="S918" i="107"/>
  <c r="Q919" i="107"/>
  <c r="P919" i="107"/>
  <c r="B924" i="107"/>
  <c r="V917" i="107" l="1"/>
  <c r="T918" i="107"/>
  <c r="W917" i="107" s="1"/>
  <c r="D923" i="107"/>
  <c r="G923" i="107" s="1"/>
  <c r="H923" i="107" s="1"/>
  <c r="E924" i="107"/>
  <c r="F924" i="107" s="1"/>
  <c r="J922" i="107"/>
  <c r="K922" i="107" s="1"/>
  <c r="G922" i="107"/>
  <c r="H922" i="107" s="1"/>
  <c r="M921" i="107"/>
  <c r="N921" i="107" s="1"/>
  <c r="Z920" i="107"/>
  <c r="AC920" i="107" s="1"/>
  <c r="P920" i="107"/>
  <c r="Q920" i="107"/>
  <c r="B925" i="107"/>
  <c r="Y921" i="107" l="1"/>
  <c r="AB921" i="107" s="1"/>
  <c r="J923" i="107"/>
  <c r="K923" i="107" s="1"/>
  <c r="M923" i="107" s="1"/>
  <c r="N923" i="107" s="1"/>
  <c r="Q921" i="107"/>
  <c r="M922" i="107"/>
  <c r="N922" i="107" s="1"/>
  <c r="Q922" i="107"/>
  <c r="E925" i="107"/>
  <c r="F925" i="107" s="1"/>
  <c r="D924" i="107"/>
  <c r="Z921" i="107"/>
  <c r="AC921" i="107" s="1"/>
  <c r="S919" i="107"/>
  <c r="S920" i="107"/>
  <c r="P922" i="107"/>
  <c r="P921" i="107"/>
  <c r="B926" i="107"/>
  <c r="V919" i="107" l="1"/>
  <c r="T920" i="107"/>
  <c r="W919" i="107" s="1"/>
  <c r="V918" i="107"/>
  <c r="T919" i="107"/>
  <c r="W918" i="107" s="1"/>
  <c r="Y922" i="107"/>
  <c r="AB922" i="107" s="1"/>
  <c r="D925" i="107"/>
  <c r="G925" i="107" s="1"/>
  <c r="H925" i="107" s="1"/>
  <c r="E926" i="107"/>
  <c r="F926" i="107" s="1"/>
  <c r="G924" i="107"/>
  <c r="H924" i="107" s="1"/>
  <c r="J924" i="107"/>
  <c r="K924" i="107" s="1"/>
  <c r="Z922" i="107"/>
  <c r="AC922" i="107" s="1"/>
  <c r="Y923" i="107"/>
  <c r="AB923" i="107" s="1"/>
  <c r="B927" i="107"/>
  <c r="J925" i="107" l="1"/>
  <c r="K925" i="107" s="1"/>
  <c r="M925" i="107" s="1"/>
  <c r="N925" i="107" s="1"/>
  <c r="E927" i="107"/>
  <c r="F927" i="107" s="1"/>
  <c r="Q923" i="107"/>
  <c r="M924" i="107"/>
  <c r="N924" i="107" s="1"/>
  <c r="D926" i="107"/>
  <c r="Q924" i="107"/>
  <c r="Z923" i="107"/>
  <c r="AC923" i="107" s="1"/>
  <c r="S921" i="107"/>
  <c r="S922" i="107"/>
  <c r="P923" i="107"/>
  <c r="B928" i="107"/>
  <c r="V920" i="107" l="1"/>
  <c r="T921" i="107"/>
  <c r="W920" i="107" s="1"/>
  <c r="V921" i="107"/>
  <c r="T922" i="107"/>
  <c r="W921" i="107" s="1"/>
  <c r="Y924" i="107"/>
  <c r="AB924" i="107" s="1"/>
  <c r="E928" i="107"/>
  <c r="F928" i="107" s="1"/>
  <c r="G926" i="107"/>
  <c r="H926" i="107" s="1"/>
  <c r="J926" i="107"/>
  <c r="K926" i="107" s="1"/>
  <c r="D927" i="107"/>
  <c r="Z924" i="107"/>
  <c r="AC924" i="107" s="1"/>
  <c r="P924" i="107"/>
  <c r="Y925" i="107"/>
  <c r="AB925" i="107" s="1"/>
  <c r="S923" i="107"/>
  <c r="B929" i="107"/>
  <c r="V922" i="107" l="1"/>
  <c r="T923" i="107"/>
  <c r="W922" i="107" s="1"/>
  <c r="E929" i="107"/>
  <c r="F929" i="107" s="1"/>
  <c r="G927" i="107"/>
  <c r="H927" i="107" s="1"/>
  <c r="J927" i="107"/>
  <c r="K927" i="107" s="1"/>
  <c r="Q925" i="107"/>
  <c r="M926" i="107"/>
  <c r="N926" i="107" s="1"/>
  <c r="D928" i="107"/>
  <c r="Z925" i="107"/>
  <c r="AC925" i="107" s="1"/>
  <c r="S924" i="107"/>
  <c r="B930" i="107"/>
  <c r="V923" i="107" l="1"/>
  <c r="T924" i="107"/>
  <c r="W923" i="107" s="1"/>
  <c r="Y926" i="107"/>
  <c r="AB926" i="107" s="1"/>
  <c r="G928" i="107"/>
  <c r="H928" i="107" s="1"/>
  <c r="J928" i="107"/>
  <c r="K928" i="107" s="1"/>
  <c r="Q926" i="107"/>
  <c r="M927" i="107"/>
  <c r="N927" i="107" s="1"/>
  <c r="Z927" i="107" s="1"/>
  <c r="E930" i="107"/>
  <c r="F930" i="107" s="1"/>
  <c r="D929" i="107"/>
  <c r="Z926" i="107"/>
  <c r="AC926" i="107" s="1"/>
  <c r="P926" i="107"/>
  <c r="P925" i="107"/>
  <c r="S925" i="107"/>
  <c r="B931" i="107"/>
  <c r="V924" i="107" l="1"/>
  <c r="T925" i="107"/>
  <c r="W924" i="107" s="1"/>
  <c r="S926" i="107"/>
  <c r="Y927" i="107"/>
  <c r="AB927" i="107" s="1"/>
  <c r="E931" i="107"/>
  <c r="F931" i="107" s="1"/>
  <c r="Q927" i="107"/>
  <c r="M928" i="107"/>
  <c r="N928" i="107" s="1"/>
  <c r="G929" i="107"/>
  <c r="J929" i="107"/>
  <c r="K929" i="107" s="1"/>
  <c r="D930" i="107"/>
  <c r="AC927" i="107"/>
  <c r="P927" i="107"/>
  <c r="B932" i="107"/>
  <c r="Q928" i="107" l="1"/>
  <c r="H929" i="107"/>
  <c r="V925" i="107"/>
  <c r="T926" i="107"/>
  <c r="W925" i="107" s="1"/>
  <c r="M929" i="107"/>
  <c r="N929" i="107" s="1"/>
  <c r="Z929" i="107" s="1"/>
  <c r="E932" i="107"/>
  <c r="F932" i="107" s="1"/>
  <c r="Y928" i="107"/>
  <c r="AB928" i="107" s="1"/>
  <c r="J930" i="107"/>
  <c r="K930" i="107" s="1"/>
  <c r="G930" i="107"/>
  <c r="H930" i="107" s="1"/>
  <c r="D931" i="107"/>
  <c r="Z928" i="107"/>
  <c r="AC928" i="107" s="1"/>
  <c r="P928" i="107"/>
  <c r="B933" i="107"/>
  <c r="D932" i="107" l="1"/>
  <c r="G932" i="107" s="1"/>
  <c r="H932" i="107" s="1"/>
  <c r="E933" i="107"/>
  <c r="F933" i="107" s="1"/>
  <c r="Q929" i="107"/>
  <c r="M930" i="107"/>
  <c r="N930" i="107" s="1"/>
  <c r="G931" i="107"/>
  <c r="H931" i="107" s="1"/>
  <c r="J931" i="107"/>
  <c r="K931" i="107" s="1"/>
  <c r="S928" i="107"/>
  <c r="Y929" i="107"/>
  <c r="AB929" i="107" s="1"/>
  <c r="AC929" i="107"/>
  <c r="S927" i="107"/>
  <c r="P929" i="107"/>
  <c r="B934" i="107"/>
  <c r="V926" i="107" l="1"/>
  <c r="T927" i="107"/>
  <c r="W926" i="107" s="1"/>
  <c r="V927" i="107"/>
  <c r="T928" i="107"/>
  <c r="W927" i="107" s="1"/>
  <c r="J932" i="107"/>
  <c r="K932" i="107" s="1"/>
  <c r="M932" i="107" s="1"/>
  <c r="N932" i="107" s="1"/>
  <c r="Y930" i="107"/>
  <c r="AB930" i="107" s="1"/>
  <c r="Q930" i="107"/>
  <c r="M931" i="107"/>
  <c r="N931" i="107" s="1"/>
  <c r="Z931" i="107" s="1"/>
  <c r="E934" i="107"/>
  <c r="F934" i="107" s="1"/>
  <c r="D933" i="107"/>
  <c r="Z930" i="107"/>
  <c r="AC930" i="107" s="1"/>
  <c r="P930" i="107"/>
  <c r="S929" i="107"/>
  <c r="B935" i="107"/>
  <c r="V928" i="107" l="1"/>
  <c r="T929" i="107"/>
  <c r="W928" i="107" s="1"/>
  <c r="E935" i="107"/>
  <c r="F935" i="107" s="1"/>
  <c r="G933" i="107"/>
  <c r="J933" i="107"/>
  <c r="K933" i="107" s="1"/>
  <c r="D934" i="107"/>
  <c r="AC931" i="107"/>
  <c r="Y931" i="107"/>
  <c r="AB931" i="107" s="1"/>
  <c r="Y932" i="107"/>
  <c r="AB932" i="107" s="1"/>
  <c r="S930" i="107"/>
  <c r="Q931" i="107"/>
  <c r="P931" i="107"/>
  <c r="B936" i="107"/>
  <c r="Q932" i="107" l="1"/>
  <c r="H933" i="107"/>
  <c r="V929" i="107"/>
  <c r="T930" i="107"/>
  <c r="W929" i="107" s="1"/>
  <c r="P932" i="107"/>
  <c r="M933" i="107"/>
  <c r="N933" i="107" s="1"/>
  <c r="E936" i="107"/>
  <c r="F936" i="107" s="1"/>
  <c r="G934" i="107"/>
  <c r="H934" i="107" s="1"/>
  <c r="J934" i="107"/>
  <c r="K934" i="107" s="1"/>
  <c r="D935" i="107"/>
  <c r="Z932" i="107"/>
  <c r="AC932" i="107" s="1"/>
  <c r="S931" i="107"/>
  <c r="B937" i="107"/>
  <c r="V930" i="107" l="1"/>
  <c r="T931" i="107"/>
  <c r="W930" i="107" s="1"/>
  <c r="Y933" i="107"/>
  <c r="AB933" i="107" s="1"/>
  <c r="E937" i="107"/>
  <c r="F937" i="107" s="1"/>
  <c r="G935" i="107"/>
  <c r="H935" i="107" s="1"/>
  <c r="J935" i="107"/>
  <c r="K935" i="107" s="1"/>
  <c r="Q933" i="107"/>
  <c r="M934" i="107"/>
  <c r="N934" i="107" s="1"/>
  <c r="D936" i="107"/>
  <c r="Z933" i="107"/>
  <c r="AC933" i="107" s="1"/>
  <c r="S932" i="107"/>
  <c r="P933" i="107"/>
  <c r="B938" i="107"/>
  <c r="V931" i="107" l="1"/>
  <c r="T932" i="107"/>
  <c r="W931" i="107" s="1"/>
  <c r="Y934" i="107"/>
  <c r="AB934" i="107" s="1"/>
  <c r="E938" i="107"/>
  <c r="F938" i="107" s="1"/>
  <c r="J936" i="107"/>
  <c r="K936" i="107" s="1"/>
  <c r="G936" i="107"/>
  <c r="H936" i="107" s="1"/>
  <c r="Q934" i="107"/>
  <c r="M935" i="107"/>
  <c r="N935" i="107" s="1"/>
  <c r="P934" i="107"/>
  <c r="D937" i="107"/>
  <c r="Z934" i="107"/>
  <c r="AC934" i="107" s="1"/>
  <c r="B939" i="107"/>
  <c r="S934" i="107" l="1"/>
  <c r="Y935" i="107"/>
  <c r="AB935" i="107" s="1"/>
  <c r="G937" i="107"/>
  <c r="J937" i="107"/>
  <c r="K937" i="107" s="1"/>
  <c r="E939" i="107"/>
  <c r="F939" i="107" s="1"/>
  <c r="D938" i="107"/>
  <c r="Q935" i="107"/>
  <c r="M936" i="107"/>
  <c r="N936" i="107" s="1"/>
  <c r="Z935" i="107"/>
  <c r="AC935" i="107" s="1"/>
  <c r="S933" i="107"/>
  <c r="P935" i="107"/>
  <c r="B940" i="107"/>
  <c r="H937" i="107" l="1"/>
  <c r="Q936" i="107" s="1"/>
  <c r="Y936" i="107"/>
  <c r="AB936" i="107" s="1"/>
  <c r="V933" i="107"/>
  <c r="T934" i="107"/>
  <c r="W933" i="107" s="1"/>
  <c r="V932" i="107"/>
  <c r="T933" i="107"/>
  <c r="W932" i="107" s="1"/>
  <c r="E940" i="107"/>
  <c r="F940" i="107" s="1"/>
  <c r="J938" i="107"/>
  <c r="K938" i="107" s="1"/>
  <c r="G938" i="107"/>
  <c r="H938" i="107" s="1"/>
  <c r="D939" i="107"/>
  <c r="M937" i="107"/>
  <c r="N937" i="107" s="1"/>
  <c r="Z936" i="107"/>
  <c r="AC936" i="107" s="1"/>
  <c r="P936" i="107"/>
  <c r="S935" i="107"/>
  <c r="B941" i="107"/>
  <c r="V934" i="107" l="1"/>
  <c r="T935" i="107"/>
  <c r="W934" i="107" s="1"/>
  <c r="D940" i="107"/>
  <c r="J940" i="107" s="1"/>
  <c r="K940" i="107" s="1"/>
  <c r="E941" i="107"/>
  <c r="F941" i="107" s="1"/>
  <c r="Q937" i="107"/>
  <c r="M938" i="107"/>
  <c r="N938" i="107" s="1"/>
  <c r="G939" i="107"/>
  <c r="H939" i="107" s="1"/>
  <c r="J939" i="107"/>
  <c r="K939" i="107" s="1"/>
  <c r="Y937" i="107"/>
  <c r="AB937" i="107" s="1"/>
  <c r="S936" i="107"/>
  <c r="Z937" i="107"/>
  <c r="AC937" i="107" s="1"/>
  <c r="P937" i="107"/>
  <c r="B942" i="107"/>
  <c r="V935" i="107" l="1"/>
  <c r="T936" i="107"/>
  <c r="W935" i="107" s="1"/>
  <c r="D941" i="107"/>
  <c r="G941" i="107" s="1"/>
  <c r="H941" i="107" s="1"/>
  <c r="G940" i="107"/>
  <c r="Y938" i="107"/>
  <c r="AB938" i="107" s="1"/>
  <c r="E942" i="107"/>
  <c r="F942" i="107" s="1"/>
  <c r="Q938" i="107"/>
  <c r="M939" i="107"/>
  <c r="N939" i="107" s="1"/>
  <c r="Z938" i="107"/>
  <c r="AC938" i="107" s="1"/>
  <c r="P938" i="107"/>
  <c r="S937" i="107"/>
  <c r="B943" i="107"/>
  <c r="M940" i="107" l="1"/>
  <c r="N940" i="107" s="1"/>
  <c r="H940" i="107"/>
  <c r="V936" i="107"/>
  <c r="T937" i="107"/>
  <c r="W936" i="107" s="1"/>
  <c r="J941" i="107"/>
  <c r="K941" i="107" s="1"/>
  <c r="M941" i="107" s="1"/>
  <c r="N941" i="107" s="1"/>
  <c r="Q939" i="107"/>
  <c r="E943" i="107"/>
  <c r="F943" i="107" s="1"/>
  <c r="Y939" i="107"/>
  <c r="AB939" i="107" s="1"/>
  <c r="D942" i="107"/>
  <c r="Q940" i="107"/>
  <c r="Z939" i="107"/>
  <c r="AC939" i="107" s="1"/>
  <c r="S938" i="107"/>
  <c r="P940" i="107"/>
  <c r="P939" i="107"/>
  <c r="B944" i="107"/>
  <c r="Y940" i="107" l="1"/>
  <c r="AB940" i="107" s="1"/>
  <c r="V937" i="107"/>
  <c r="T938" i="107"/>
  <c r="W937" i="107" s="1"/>
  <c r="E944" i="107"/>
  <c r="F944" i="107" s="1"/>
  <c r="D943" i="107"/>
  <c r="G942" i="107"/>
  <c r="H942" i="107" s="1"/>
  <c r="J942" i="107"/>
  <c r="K942" i="107" s="1"/>
  <c r="Z940" i="107"/>
  <c r="AC940" i="107" s="1"/>
  <c r="Y941" i="107"/>
  <c r="AB941" i="107" s="1"/>
  <c r="B945" i="107"/>
  <c r="E945" i="107" l="1"/>
  <c r="F945" i="107" s="1"/>
  <c r="M942" i="107"/>
  <c r="N942" i="107" s="1"/>
  <c r="G943" i="107"/>
  <c r="H943" i="107" s="1"/>
  <c r="J943" i="107"/>
  <c r="K943" i="107" s="1"/>
  <c r="D944" i="107"/>
  <c r="Z941" i="107"/>
  <c r="AC941" i="107" s="1"/>
  <c r="S940" i="107"/>
  <c r="S939" i="107"/>
  <c r="Q941" i="107"/>
  <c r="P941" i="107"/>
  <c r="B946" i="107"/>
  <c r="Y942" i="107" l="1"/>
  <c r="AB942" i="107" s="1"/>
  <c r="V939" i="107"/>
  <c r="T940" i="107"/>
  <c r="W939" i="107" s="1"/>
  <c r="V938" i="107"/>
  <c r="T939" i="107"/>
  <c r="W938" i="107" s="1"/>
  <c r="G944" i="107"/>
  <c r="H944" i="107" s="1"/>
  <c r="J944" i="107"/>
  <c r="K944" i="107" s="1"/>
  <c r="Q942" i="107"/>
  <c r="M943" i="107"/>
  <c r="N943" i="107" s="1"/>
  <c r="P942" i="107"/>
  <c r="D945" i="107"/>
  <c r="E946" i="107"/>
  <c r="F946" i="107" s="1"/>
  <c r="Z942" i="107"/>
  <c r="AC942" i="107" s="1"/>
  <c r="S941" i="107"/>
  <c r="B947" i="107"/>
  <c r="V940" i="107" l="1"/>
  <c r="T941" i="107"/>
  <c r="W940" i="107" s="1"/>
  <c r="S942" i="107"/>
  <c r="Y943" i="107"/>
  <c r="AB943" i="107" s="1"/>
  <c r="E947" i="107"/>
  <c r="F947" i="107" s="1"/>
  <c r="D946" i="107"/>
  <c r="G945" i="107"/>
  <c r="J945" i="107"/>
  <c r="K945" i="107" s="1"/>
  <c r="Q943" i="107"/>
  <c r="M944" i="107"/>
  <c r="N944" i="107" s="1"/>
  <c r="Z943" i="107"/>
  <c r="AC943" i="107" s="1"/>
  <c r="P943" i="107"/>
  <c r="B948" i="107"/>
  <c r="Q944" i="107" l="1"/>
  <c r="H945" i="107"/>
  <c r="V941" i="107"/>
  <c r="T942" i="107"/>
  <c r="W941" i="107" s="1"/>
  <c r="Y944" i="107"/>
  <c r="AB944" i="107" s="1"/>
  <c r="P944" i="107"/>
  <c r="E948" i="107"/>
  <c r="F948" i="107" s="1"/>
  <c r="M945" i="107"/>
  <c r="N945" i="107" s="1"/>
  <c r="J946" i="107"/>
  <c r="K946" i="107" s="1"/>
  <c r="G946" i="107"/>
  <c r="H946" i="107" s="1"/>
  <c r="D947" i="107"/>
  <c r="Z944" i="107"/>
  <c r="AC944" i="107" s="1"/>
  <c r="B949" i="107"/>
  <c r="Y945" i="107" l="1"/>
  <c r="AB945" i="107" s="1"/>
  <c r="D948" i="107"/>
  <c r="J948" i="107" s="1"/>
  <c r="K948" i="107" s="1"/>
  <c r="E949" i="107"/>
  <c r="F949" i="107" s="1"/>
  <c r="G947" i="107"/>
  <c r="H947" i="107" s="1"/>
  <c r="J947" i="107"/>
  <c r="K947" i="107" s="1"/>
  <c r="Q945" i="107"/>
  <c r="M946" i="107"/>
  <c r="N946" i="107" s="1"/>
  <c r="Z945" i="107"/>
  <c r="AC945" i="107" s="1"/>
  <c r="S943" i="107"/>
  <c r="S944" i="107"/>
  <c r="P945" i="107"/>
  <c r="B950" i="107"/>
  <c r="G948" i="107" l="1"/>
  <c r="H948" i="107" s="1"/>
  <c r="V943" i="107"/>
  <c r="T944" i="107"/>
  <c r="W943" i="107" s="1"/>
  <c r="V942" i="107"/>
  <c r="T943" i="107"/>
  <c r="W942" i="107" s="1"/>
  <c r="Y946" i="107"/>
  <c r="AB946" i="107" s="1"/>
  <c r="E950" i="107"/>
  <c r="F950" i="107" s="1"/>
  <c r="Q946" i="107"/>
  <c r="M947" i="107"/>
  <c r="N947" i="107" s="1"/>
  <c r="P946" i="107"/>
  <c r="D949" i="107"/>
  <c r="Z946" i="107"/>
  <c r="AC946" i="107" s="1"/>
  <c r="S945" i="107"/>
  <c r="B951" i="107"/>
  <c r="Y947" i="107" l="1"/>
  <c r="AB947" i="107" s="1"/>
  <c r="M948" i="107"/>
  <c r="N948" i="107" s="1"/>
  <c r="V944" i="107"/>
  <c r="T945" i="107"/>
  <c r="W944" i="107" s="1"/>
  <c r="D950" i="107"/>
  <c r="G950" i="107" s="1"/>
  <c r="H950" i="107" s="1"/>
  <c r="E951" i="107"/>
  <c r="F951" i="107" s="1"/>
  <c r="G949" i="107"/>
  <c r="J949" i="107"/>
  <c r="K949" i="107" s="1"/>
  <c r="Z947" i="107"/>
  <c r="AC947" i="107" s="1"/>
  <c r="Y948" i="107"/>
  <c r="AB948" i="107" s="1"/>
  <c r="S946" i="107"/>
  <c r="Q947" i="107"/>
  <c r="P947" i="107"/>
  <c r="B952" i="107"/>
  <c r="Q948" i="107" l="1"/>
  <c r="H949" i="107"/>
  <c r="V945" i="107"/>
  <c r="T946" i="107"/>
  <c r="W945" i="107" s="1"/>
  <c r="J950" i="107"/>
  <c r="K950" i="107" s="1"/>
  <c r="M950" i="107" s="1"/>
  <c r="N950" i="107" s="1"/>
  <c r="M949" i="107"/>
  <c r="N949" i="107" s="1"/>
  <c r="E952" i="107"/>
  <c r="F952" i="107" s="1"/>
  <c r="D951" i="107"/>
  <c r="Z948" i="107"/>
  <c r="AC948" i="107" s="1"/>
  <c r="P948" i="107"/>
  <c r="B953" i="107"/>
  <c r="D952" i="107" l="1"/>
  <c r="J952" i="107" s="1"/>
  <c r="K952" i="107" s="1"/>
  <c r="Y949" i="107"/>
  <c r="AB949" i="107" s="1"/>
  <c r="G951" i="107"/>
  <c r="H951" i="107" s="1"/>
  <c r="J951" i="107"/>
  <c r="K951" i="107" s="1"/>
  <c r="E953" i="107"/>
  <c r="F953" i="107" s="1"/>
  <c r="Z949" i="107"/>
  <c r="AC949" i="107" s="1"/>
  <c r="Y950" i="107"/>
  <c r="AB950" i="107" s="1"/>
  <c r="S948" i="107"/>
  <c r="S947" i="107"/>
  <c r="Q949" i="107"/>
  <c r="P949" i="107"/>
  <c r="B954" i="107"/>
  <c r="V947" i="107" l="1"/>
  <c r="T948" i="107"/>
  <c r="W947" i="107" s="1"/>
  <c r="V946" i="107"/>
  <c r="T947" i="107"/>
  <c r="W946" i="107" s="1"/>
  <c r="G952" i="107"/>
  <c r="H952" i="107" s="1"/>
  <c r="Q950" i="107"/>
  <c r="M951" i="107"/>
  <c r="N951" i="107" s="1"/>
  <c r="D953" i="107"/>
  <c r="E954" i="107"/>
  <c r="F954" i="107" s="1"/>
  <c r="P950" i="107"/>
  <c r="Z950" i="107"/>
  <c r="AC950" i="107" s="1"/>
  <c r="S949" i="107"/>
  <c r="B955" i="107"/>
  <c r="V948" i="107" l="1"/>
  <c r="T949" i="107"/>
  <c r="W948" i="107" s="1"/>
  <c r="M952" i="107"/>
  <c r="N952" i="107" s="1"/>
  <c r="D954" i="107"/>
  <c r="G954" i="107" s="1"/>
  <c r="H954" i="107" s="1"/>
  <c r="G953" i="107"/>
  <c r="H953" i="107" s="1"/>
  <c r="J953" i="107"/>
  <c r="K953" i="107" s="1"/>
  <c r="E955" i="107"/>
  <c r="F955" i="107" s="1"/>
  <c r="Y951" i="107"/>
  <c r="AB951" i="107" s="1"/>
  <c r="Z951" i="107"/>
  <c r="AC951" i="107" s="1"/>
  <c r="S950" i="107"/>
  <c r="Q951" i="107"/>
  <c r="P951" i="107"/>
  <c r="B956" i="107"/>
  <c r="V949" i="107" l="1"/>
  <c r="T950" i="107"/>
  <c r="W949" i="107" s="1"/>
  <c r="J954" i="107"/>
  <c r="K954" i="107" s="1"/>
  <c r="M954" i="107" s="1"/>
  <c r="N954" i="107" s="1"/>
  <c r="Y952" i="107"/>
  <c r="AB952" i="107" s="1"/>
  <c r="E956" i="107"/>
  <c r="F956" i="107" s="1"/>
  <c r="D955" i="107"/>
  <c r="M953" i="107"/>
  <c r="N953" i="107" s="1"/>
  <c r="Z952" i="107"/>
  <c r="AC952" i="107" s="1"/>
  <c r="Q952" i="107"/>
  <c r="P952" i="107"/>
  <c r="S951" i="107"/>
  <c r="B957" i="107"/>
  <c r="V950" i="107" l="1"/>
  <c r="T951" i="107"/>
  <c r="W950" i="107" s="1"/>
  <c r="E957" i="107"/>
  <c r="F957" i="107" s="1"/>
  <c r="G955" i="107"/>
  <c r="H955" i="107" s="1"/>
  <c r="J955" i="107"/>
  <c r="K955" i="107" s="1"/>
  <c r="D956" i="107"/>
  <c r="Y953" i="107"/>
  <c r="AB953" i="107" s="1"/>
  <c r="S952" i="107"/>
  <c r="Z953" i="107"/>
  <c r="AC953" i="107" s="1"/>
  <c r="Y954" i="107"/>
  <c r="AB954" i="107" s="1"/>
  <c r="Q953" i="107"/>
  <c r="P953" i="107"/>
  <c r="B958" i="107"/>
  <c r="V951" i="107" l="1"/>
  <c r="T952" i="107"/>
  <c r="W951" i="107" s="1"/>
  <c r="E958" i="107"/>
  <c r="F958" i="107" s="1"/>
  <c r="G956" i="107"/>
  <c r="H956" i="107" s="1"/>
  <c r="J956" i="107"/>
  <c r="K956" i="107" s="1"/>
  <c r="Q954" i="107"/>
  <c r="M955" i="107"/>
  <c r="N955" i="107" s="1"/>
  <c r="D957" i="107"/>
  <c r="P954" i="107"/>
  <c r="Z954" i="107"/>
  <c r="AC954" i="107" s="1"/>
  <c r="S953" i="107"/>
  <c r="B959" i="107"/>
  <c r="V952" i="107" l="1"/>
  <c r="T953" i="107"/>
  <c r="W952" i="107" s="1"/>
  <c r="E959" i="107"/>
  <c r="F959" i="107" s="1"/>
  <c r="G957" i="107"/>
  <c r="J957" i="107"/>
  <c r="K957" i="107" s="1"/>
  <c r="Q955" i="107"/>
  <c r="M956" i="107"/>
  <c r="N956" i="107" s="1"/>
  <c r="D958" i="107"/>
  <c r="Y955" i="107"/>
  <c r="AB955" i="107" s="1"/>
  <c r="Z955" i="107"/>
  <c r="AC955" i="107" s="1"/>
  <c r="S954" i="107"/>
  <c r="P955" i="107"/>
  <c r="B960" i="107"/>
  <c r="Q956" i="107" l="1"/>
  <c r="H957" i="107"/>
  <c r="V953" i="107"/>
  <c r="T954" i="107"/>
  <c r="W953" i="107" s="1"/>
  <c r="Y956" i="107"/>
  <c r="AB956" i="107" s="1"/>
  <c r="D959" i="107"/>
  <c r="G959" i="107" s="1"/>
  <c r="H959" i="107" s="1"/>
  <c r="G958" i="107"/>
  <c r="H958" i="107" s="1"/>
  <c r="J958" i="107"/>
  <c r="K958" i="107" s="1"/>
  <c r="E960" i="107"/>
  <c r="F960" i="107" s="1"/>
  <c r="M957" i="107"/>
  <c r="N957" i="107" s="1"/>
  <c r="Z956" i="107"/>
  <c r="AC956" i="107" s="1"/>
  <c r="P956" i="107"/>
  <c r="B961" i="107"/>
  <c r="J959" i="107" l="1"/>
  <c r="K959" i="107" s="1"/>
  <c r="M959" i="107" s="1"/>
  <c r="N959" i="107" s="1"/>
  <c r="Y957" i="107"/>
  <c r="AB957" i="107" s="1"/>
  <c r="S956" i="107"/>
  <c r="Q958" i="107"/>
  <c r="E961" i="107"/>
  <c r="F961" i="107" s="1"/>
  <c r="D960" i="107"/>
  <c r="Q957" i="107"/>
  <c r="M958" i="107"/>
  <c r="N958" i="107" s="1"/>
  <c r="Z957" i="107"/>
  <c r="AC957" i="107" s="1"/>
  <c r="S955" i="107"/>
  <c r="P958" i="107"/>
  <c r="P957" i="107"/>
  <c r="B962" i="107"/>
  <c r="V954" i="107" l="1"/>
  <c r="T955" i="107"/>
  <c r="W954" i="107" s="1"/>
  <c r="V955" i="107"/>
  <c r="T956" i="107"/>
  <c r="W955" i="107" s="1"/>
  <c r="E962" i="107"/>
  <c r="F962" i="107" s="1"/>
  <c r="Y958" i="107"/>
  <c r="AB958" i="107" s="1"/>
  <c r="D961" i="107"/>
  <c r="G960" i="107"/>
  <c r="H960" i="107" s="1"/>
  <c r="J960" i="107"/>
  <c r="K960" i="107" s="1"/>
  <c r="Z958" i="107"/>
  <c r="AC958" i="107" s="1"/>
  <c r="Y959" i="107"/>
  <c r="AB959" i="107" s="1"/>
  <c r="S957" i="107"/>
  <c r="B963" i="107"/>
  <c r="V956" i="107" l="1"/>
  <c r="T957" i="107"/>
  <c r="W956" i="107" s="1"/>
  <c r="G961" i="107"/>
  <c r="J961" i="107"/>
  <c r="K961" i="107" s="1"/>
  <c r="E963" i="107"/>
  <c r="F963" i="107" s="1"/>
  <c r="Q959" i="107"/>
  <c r="M960" i="107"/>
  <c r="N960" i="107" s="1"/>
  <c r="D962" i="107"/>
  <c r="Z959" i="107"/>
  <c r="AC959" i="107" s="1"/>
  <c r="S958" i="107"/>
  <c r="P959" i="107"/>
  <c r="B964" i="107"/>
  <c r="H961" i="107" l="1"/>
  <c r="Q960" i="107" s="1"/>
  <c r="V957" i="107"/>
  <c r="T958" i="107"/>
  <c r="W957" i="107" s="1"/>
  <c r="E964" i="107"/>
  <c r="F964" i="107" s="1"/>
  <c r="Y960" i="107"/>
  <c r="AB960" i="107" s="1"/>
  <c r="J962" i="107"/>
  <c r="K962" i="107" s="1"/>
  <c r="G962" i="107"/>
  <c r="H962" i="107" s="1"/>
  <c r="D963" i="107"/>
  <c r="M961" i="107"/>
  <c r="N961" i="107" s="1"/>
  <c r="Z960" i="107"/>
  <c r="AC960" i="107" s="1"/>
  <c r="P960" i="107"/>
  <c r="S959" i="107"/>
  <c r="B965" i="107"/>
  <c r="V958" i="107" l="1"/>
  <c r="T959" i="107"/>
  <c r="W958" i="107" s="1"/>
  <c r="Y961" i="107"/>
  <c r="AB961" i="107" s="1"/>
  <c r="G963" i="107"/>
  <c r="H963" i="107" s="1"/>
  <c r="J963" i="107"/>
  <c r="K963" i="107" s="1"/>
  <c r="E965" i="107"/>
  <c r="F965" i="107" s="1"/>
  <c r="Q961" i="107"/>
  <c r="M962" i="107"/>
  <c r="N962" i="107" s="1"/>
  <c r="D964" i="107"/>
  <c r="Z961" i="107"/>
  <c r="AC961" i="107" s="1"/>
  <c r="S960" i="107"/>
  <c r="P961" i="107"/>
  <c r="B966" i="107"/>
  <c r="V959" i="107" l="1"/>
  <c r="T960" i="107"/>
  <c r="W959" i="107" s="1"/>
  <c r="Y962" i="107"/>
  <c r="AB962" i="107" s="1"/>
  <c r="E966" i="107"/>
  <c r="F966" i="107" s="1"/>
  <c r="G964" i="107"/>
  <c r="H964" i="107" s="1"/>
  <c r="J964" i="107"/>
  <c r="K964" i="107" s="1"/>
  <c r="Q962" i="107"/>
  <c r="M963" i="107"/>
  <c r="N963" i="107" s="1"/>
  <c r="D965" i="107"/>
  <c r="Z962" i="107"/>
  <c r="AC962" i="107" s="1"/>
  <c r="P962" i="107"/>
  <c r="B967" i="107"/>
  <c r="Y963" i="107" l="1"/>
  <c r="AB963" i="107" s="1"/>
  <c r="G965" i="107"/>
  <c r="J965" i="107"/>
  <c r="K965" i="107" s="1"/>
  <c r="Q963" i="107"/>
  <c r="M964" i="107"/>
  <c r="N964" i="107" s="1"/>
  <c r="D966" i="107"/>
  <c r="E967" i="107"/>
  <c r="F967" i="107" s="1"/>
  <c r="Z963" i="107"/>
  <c r="AC963" i="107" s="1"/>
  <c r="S961" i="107"/>
  <c r="S962" i="107"/>
  <c r="P963" i="107"/>
  <c r="B968" i="107"/>
  <c r="Q964" i="107" l="1"/>
  <c r="H965" i="107"/>
  <c r="V960" i="107"/>
  <c r="T961" i="107"/>
  <c r="W960" i="107" s="1"/>
  <c r="V961" i="107"/>
  <c r="T962" i="107"/>
  <c r="W961" i="107" s="1"/>
  <c r="D967" i="107"/>
  <c r="G967" i="107" s="1"/>
  <c r="H967" i="107" s="1"/>
  <c r="Y964" i="107"/>
  <c r="AB964" i="107" s="1"/>
  <c r="E968" i="107"/>
  <c r="F968" i="107" s="1"/>
  <c r="G966" i="107"/>
  <c r="H966" i="107" s="1"/>
  <c r="J966" i="107"/>
  <c r="K966" i="107" s="1"/>
  <c r="P964" i="107"/>
  <c r="M965" i="107"/>
  <c r="N965" i="107" s="1"/>
  <c r="Z964" i="107"/>
  <c r="AC964" i="107" s="1"/>
  <c r="B969" i="107"/>
  <c r="J967" i="107" l="1"/>
  <c r="K967" i="107" s="1"/>
  <c r="M967" i="107" s="1"/>
  <c r="N967" i="107" s="1"/>
  <c r="E969" i="107"/>
  <c r="F969" i="107" s="1"/>
  <c r="S964" i="107"/>
  <c r="Y965" i="107"/>
  <c r="AB965" i="107" s="1"/>
  <c r="Q965" i="107"/>
  <c r="M966" i="107"/>
  <c r="N966" i="107" s="1"/>
  <c r="Q966" i="107"/>
  <c r="D968" i="107"/>
  <c r="Z965" i="107"/>
  <c r="AC965" i="107" s="1"/>
  <c r="S963" i="107"/>
  <c r="P966" i="107"/>
  <c r="P965" i="107"/>
  <c r="B970" i="107"/>
  <c r="V962" i="107" l="1"/>
  <c r="T963" i="107"/>
  <c r="W962" i="107" s="1"/>
  <c r="V963" i="107"/>
  <c r="T964" i="107"/>
  <c r="W963" i="107" s="1"/>
  <c r="Y966" i="107"/>
  <c r="AB966" i="107" s="1"/>
  <c r="G968" i="107"/>
  <c r="H968" i="107" s="1"/>
  <c r="J968" i="107"/>
  <c r="K968" i="107" s="1"/>
  <c r="E970" i="107"/>
  <c r="F970" i="107" s="1"/>
  <c r="D969" i="107"/>
  <c r="Z966" i="107"/>
  <c r="AC966" i="107" s="1"/>
  <c r="Y967" i="107"/>
  <c r="AB967" i="107" s="1"/>
  <c r="S965" i="107"/>
  <c r="B971" i="107"/>
  <c r="V964" i="107" l="1"/>
  <c r="T965" i="107"/>
  <c r="W964" i="107" s="1"/>
  <c r="E971" i="107"/>
  <c r="F971" i="107" s="1"/>
  <c r="Q967" i="107"/>
  <c r="M968" i="107"/>
  <c r="N968" i="107" s="1"/>
  <c r="G969" i="107"/>
  <c r="J969" i="107"/>
  <c r="K969" i="107" s="1"/>
  <c r="D970" i="107"/>
  <c r="Z967" i="107"/>
  <c r="AC967" i="107" s="1"/>
  <c r="S966" i="107"/>
  <c r="P967" i="107"/>
  <c r="B972" i="107"/>
  <c r="H969" i="107" l="1"/>
  <c r="Q968" i="107" s="1"/>
  <c r="V965" i="107"/>
  <c r="T966" i="107"/>
  <c r="W965" i="107" s="1"/>
  <c r="P968" i="107"/>
  <c r="M969" i="107"/>
  <c r="N969" i="107" s="1"/>
  <c r="E972" i="107"/>
  <c r="F972" i="107" s="1"/>
  <c r="Y968" i="107"/>
  <c r="AB968" i="107" s="1"/>
  <c r="J970" i="107"/>
  <c r="K970" i="107" s="1"/>
  <c r="G970" i="107"/>
  <c r="H970" i="107" s="1"/>
  <c r="D971" i="107"/>
  <c r="Z968" i="107"/>
  <c r="AC968" i="107" s="1"/>
  <c r="B973" i="107"/>
  <c r="Y969" i="107" l="1"/>
  <c r="AB969" i="107" s="1"/>
  <c r="E973" i="107"/>
  <c r="F973" i="107" s="1"/>
  <c r="Q969" i="107"/>
  <c r="M970" i="107"/>
  <c r="N970" i="107" s="1"/>
  <c r="D972" i="107"/>
  <c r="G971" i="107"/>
  <c r="J971" i="107"/>
  <c r="K971" i="107" s="1"/>
  <c r="Z969" i="107"/>
  <c r="AC969" i="107" s="1"/>
  <c r="S967" i="107"/>
  <c r="S968" i="107"/>
  <c r="P969" i="107"/>
  <c r="B974" i="107"/>
  <c r="P970" i="107" l="1"/>
  <c r="H971" i="107"/>
  <c r="V967" i="107"/>
  <c r="T968" i="107"/>
  <c r="W967" i="107" s="1"/>
  <c r="V966" i="107"/>
  <c r="T967" i="107"/>
  <c r="W966" i="107" s="1"/>
  <c r="Y970" i="107"/>
  <c r="AB970" i="107" s="1"/>
  <c r="G972" i="107"/>
  <c r="H972" i="107" s="1"/>
  <c r="J972" i="107"/>
  <c r="K972" i="107" s="1"/>
  <c r="Q970" i="107"/>
  <c r="M971" i="107"/>
  <c r="N971" i="107" s="1"/>
  <c r="D973" i="107"/>
  <c r="E974" i="107"/>
  <c r="F974" i="107" s="1"/>
  <c r="Z970" i="107"/>
  <c r="AC970" i="107" s="1"/>
  <c r="B975" i="107"/>
  <c r="Y971" i="107" l="1"/>
  <c r="AB971" i="107" s="1"/>
  <c r="D974" i="107"/>
  <c r="J974" i="107" s="1"/>
  <c r="K974" i="107" s="1"/>
  <c r="G973" i="107"/>
  <c r="J973" i="107"/>
  <c r="K973" i="107" s="1"/>
  <c r="Q971" i="107"/>
  <c r="M972" i="107"/>
  <c r="N972" i="107" s="1"/>
  <c r="E975" i="107"/>
  <c r="F975" i="107" s="1"/>
  <c r="Z971" i="107"/>
  <c r="AC971" i="107" s="1"/>
  <c r="S970" i="107"/>
  <c r="S969" i="107"/>
  <c r="P971" i="107"/>
  <c r="B976" i="107"/>
  <c r="Q972" i="107" l="1"/>
  <c r="H973" i="107"/>
  <c r="G974" i="107"/>
  <c r="H974" i="107" s="1"/>
  <c r="V968" i="107"/>
  <c r="T969" i="107"/>
  <c r="W968" i="107" s="1"/>
  <c r="V969" i="107"/>
  <c r="T970" i="107"/>
  <c r="W969" i="107" s="1"/>
  <c r="Y972" i="107"/>
  <c r="AB972" i="107" s="1"/>
  <c r="P972" i="107"/>
  <c r="D975" i="107"/>
  <c r="M973" i="107"/>
  <c r="N973" i="107" s="1"/>
  <c r="E976" i="107"/>
  <c r="F976" i="107" s="1"/>
  <c r="Z972" i="107"/>
  <c r="AC972" i="107" s="1"/>
  <c r="S971" i="107"/>
  <c r="B977" i="107"/>
  <c r="M974" i="107" l="1"/>
  <c r="N974" i="107" s="1"/>
  <c r="V970" i="107"/>
  <c r="T971" i="107"/>
  <c r="W970" i="107" s="1"/>
  <c r="D976" i="107"/>
  <c r="J976" i="107" s="1"/>
  <c r="K976" i="107" s="1"/>
  <c r="E977" i="107"/>
  <c r="F977" i="107" s="1"/>
  <c r="Y973" i="107"/>
  <c r="AB973" i="107" s="1"/>
  <c r="G975" i="107"/>
  <c r="J975" i="107"/>
  <c r="K975" i="107" s="1"/>
  <c r="Z973" i="107"/>
  <c r="AC973" i="107" s="1"/>
  <c r="S972" i="107"/>
  <c r="Q973" i="107"/>
  <c r="P973" i="107"/>
  <c r="B978" i="107"/>
  <c r="P974" i="107" l="1"/>
  <c r="H975" i="107"/>
  <c r="Y974" i="107"/>
  <c r="AB974" i="107" s="1"/>
  <c r="V971" i="107"/>
  <c r="T972" i="107"/>
  <c r="W971" i="107" s="1"/>
  <c r="G976" i="107"/>
  <c r="H976" i="107" s="1"/>
  <c r="E978" i="107"/>
  <c r="F978" i="107" s="1"/>
  <c r="Q974" i="107"/>
  <c r="M975" i="107"/>
  <c r="N975" i="107" s="1"/>
  <c r="D977" i="107"/>
  <c r="Z974" i="107"/>
  <c r="AC974" i="107" s="1"/>
  <c r="S973" i="107"/>
  <c r="B979" i="107"/>
  <c r="V972" i="107" l="1"/>
  <c r="T973" i="107"/>
  <c r="W972" i="107" s="1"/>
  <c r="M976" i="107"/>
  <c r="N976" i="107" s="1"/>
  <c r="Y975" i="107"/>
  <c r="AB975" i="107" s="1"/>
  <c r="G977" i="107"/>
  <c r="J977" i="107"/>
  <c r="K977" i="107" s="1"/>
  <c r="D978" i="107"/>
  <c r="E979" i="107"/>
  <c r="F979" i="107" s="1"/>
  <c r="Z975" i="107"/>
  <c r="AC975" i="107" s="1"/>
  <c r="S974" i="107"/>
  <c r="Q975" i="107"/>
  <c r="P975" i="107"/>
  <c r="B980" i="107"/>
  <c r="H977" i="107" l="1"/>
  <c r="Q976" i="107" s="1"/>
  <c r="V973" i="107"/>
  <c r="T974" i="107"/>
  <c r="W973" i="107" s="1"/>
  <c r="Y976" i="107"/>
  <c r="AB976" i="107" s="1"/>
  <c r="M977" i="107"/>
  <c r="N977" i="107" s="1"/>
  <c r="E980" i="107"/>
  <c r="F980" i="107" s="1"/>
  <c r="D979" i="107"/>
  <c r="J978" i="107"/>
  <c r="K978" i="107" s="1"/>
  <c r="G978" i="107"/>
  <c r="H978" i="107" s="1"/>
  <c r="P976" i="107"/>
  <c r="Z976" i="107"/>
  <c r="AC976" i="107" s="1"/>
  <c r="B981" i="107"/>
  <c r="E981" i="107" l="1"/>
  <c r="F981" i="107" s="1"/>
  <c r="Q977" i="107"/>
  <c r="M978" i="107"/>
  <c r="N978" i="107" s="1"/>
  <c r="G979" i="107"/>
  <c r="J979" i="107"/>
  <c r="K979" i="107" s="1"/>
  <c r="D980" i="107"/>
  <c r="Y977" i="107"/>
  <c r="AB977" i="107" s="1"/>
  <c r="Z977" i="107"/>
  <c r="AC977" i="107" s="1"/>
  <c r="S976" i="107"/>
  <c r="S975" i="107"/>
  <c r="P977" i="107"/>
  <c r="B982" i="107"/>
  <c r="P978" i="107" l="1"/>
  <c r="H979" i="107"/>
  <c r="V975" i="107"/>
  <c r="T976" i="107"/>
  <c r="W975" i="107" s="1"/>
  <c r="V974" i="107"/>
  <c r="T975" i="107"/>
  <c r="W974" i="107" s="1"/>
  <c r="Y978" i="107"/>
  <c r="AB978" i="107" s="1"/>
  <c r="G980" i="107"/>
  <c r="H980" i="107" s="1"/>
  <c r="J980" i="107"/>
  <c r="K980" i="107" s="1"/>
  <c r="Q978" i="107"/>
  <c r="M979" i="107"/>
  <c r="N979" i="107" s="1"/>
  <c r="E982" i="107"/>
  <c r="F982" i="107" s="1"/>
  <c r="D981" i="107"/>
  <c r="Z978" i="107"/>
  <c r="AC978" i="107" s="1"/>
  <c r="S977" i="107"/>
  <c r="B983" i="107"/>
  <c r="V976" i="107" l="1"/>
  <c r="T977" i="107"/>
  <c r="W976" i="107" s="1"/>
  <c r="Y979" i="107"/>
  <c r="AB979" i="107" s="1"/>
  <c r="E983" i="107"/>
  <c r="F983" i="107" s="1"/>
  <c r="Q979" i="107"/>
  <c r="M980" i="107"/>
  <c r="N980" i="107" s="1"/>
  <c r="G981" i="107"/>
  <c r="J981" i="107"/>
  <c r="K981" i="107" s="1"/>
  <c r="D982" i="107"/>
  <c r="Z979" i="107"/>
  <c r="AC979" i="107" s="1"/>
  <c r="S978" i="107"/>
  <c r="B984" i="107"/>
  <c r="Q980" i="107" l="1"/>
  <c r="H981" i="107"/>
  <c r="V977" i="107"/>
  <c r="T978" i="107"/>
  <c r="W977" i="107" s="1"/>
  <c r="Y980" i="107"/>
  <c r="AB980" i="107" s="1"/>
  <c r="D983" i="107"/>
  <c r="G983" i="107" s="1"/>
  <c r="H983" i="107" s="1"/>
  <c r="G982" i="107"/>
  <c r="H982" i="107" s="1"/>
  <c r="J982" i="107"/>
  <c r="K982" i="107" s="1"/>
  <c r="E984" i="107"/>
  <c r="F984" i="107" s="1"/>
  <c r="M981" i="107"/>
  <c r="N981" i="107" s="1"/>
  <c r="Z980" i="107"/>
  <c r="AC980" i="107" s="1"/>
  <c r="P980" i="107"/>
  <c r="P979" i="107"/>
  <c r="B985" i="107"/>
  <c r="J983" i="107" l="1"/>
  <c r="K983" i="107" s="1"/>
  <c r="M983" i="107" s="1"/>
  <c r="N983" i="107" s="1"/>
  <c r="E985" i="107"/>
  <c r="F985" i="107" s="1"/>
  <c r="Q982" i="107"/>
  <c r="Q981" i="107"/>
  <c r="M982" i="107"/>
  <c r="N982" i="107" s="1"/>
  <c r="D984" i="107"/>
  <c r="Y981" i="107"/>
  <c r="AB981" i="107" s="1"/>
  <c r="Z981" i="107"/>
  <c r="AC981" i="107" s="1"/>
  <c r="S980" i="107"/>
  <c r="S979" i="107"/>
  <c r="P982" i="107"/>
  <c r="P981" i="107"/>
  <c r="B986" i="107"/>
  <c r="V978" i="107" l="1"/>
  <c r="T979" i="107"/>
  <c r="W978" i="107" s="1"/>
  <c r="V979" i="107"/>
  <c r="T980" i="107"/>
  <c r="W979" i="107" s="1"/>
  <c r="Y982" i="107"/>
  <c r="AB982" i="107" s="1"/>
  <c r="G984" i="107"/>
  <c r="H984" i="107" s="1"/>
  <c r="J984" i="107"/>
  <c r="K984" i="107" s="1"/>
  <c r="D985" i="107"/>
  <c r="E986" i="107"/>
  <c r="F986" i="107" s="1"/>
  <c r="Z982" i="107"/>
  <c r="AC982" i="107" s="1"/>
  <c r="Y983" i="107"/>
  <c r="AB983" i="107" s="1"/>
  <c r="B987" i="107"/>
  <c r="E987" i="107" l="1"/>
  <c r="F987" i="107" s="1"/>
  <c r="D986" i="107"/>
  <c r="G985" i="107"/>
  <c r="J985" i="107"/>
  <c r="K985" i="107" s="1"/>
  <c r="Q983" i="107"/>
  <c r="M984" i="107"/>
  <c r="N984" i="107" s="1"/>
  <c r="Z983" i="107"/>
  <c r="AC983" i="107" s="1"/>
  <c r="S982" i="107"/>
  <c r="S981" i="107"/>
  <c r="P983" i="107"/>
  <c r="B988" i="107"/>
  <c r="P984" i="107" l="1"/>
  <c r="H985" i="107"/>
  <c r="V980" i="107"/>
  <c r="T981" i="107"/>
  <c r="W980" i="107" s="1"/>
  <c r="V981" i="107"/>
  <c r="T982" i="107"/>
  <c r="W981" i="107" s="1"/>
  <c r="Y984" i="107"/>
  <c r="AB984" i="107" s="1"/>
  <c r="D987" i="107"/>
  <c r="G987" i="107" s="1"/>
  <c r="H987" i="107" s="1"/>
  <c r="E988" i="107"/>
  <c r="F988" i="107" s="1"/>
  <c r="Q984" i="107"/>
  <c r="M985" i="107"/>
  <c r="N985" i="107" s="1"/>
  <c r="Z985" i="107" s="1"/>
  <c r="J986" i="107"/>
  <c r="K986" i="107" s="1"/>
  <c r="G986" i="107"/>
  <c r="H986" i="107" s="1"/>
  <c r="Z984" i="107"/>
  <c r="AC984" i="107" s="1"/>
  <c r="B989" i="107"/>
  <c r="J987" i="107" l="1"/>
  <c r="K987" i="107" s="1"/>
  <c r="M987" i="107" s="1"/>
  <c r="N987" i="107" s="1"/>
  <c r="E989" i="107"/>
  <c r="F989" i="107" s="1"/>
  <c r="Q986" i="107"/>
  <c r="S984" i="107"/>
  <c r="Y985" i="107"/>
  <c r="AB985" i="107" s="1"/>
  <c r="D988" i="107"/>
  <c r="Q985" i="107"/>
  <c r="M986" i="107"/>
  <c r="N986" i="107" s="1"/>
  <c r="AC985" i="107"/>
  <c r="S983" i="107"/>
  <c r="P985" i="107"/>
  <c r="B990" i="107"/>
  <c r="V983" i="107" l="1"/>
  <c r="T984" i="107"/>
  <c r="W983" i="107" s="1"/>
  <c r="V982" i="107"/>
  <c r="T983" i="107"/>
  <c r="W982" i="107" s="1"/>
  <c r="Y986" i="107"/>
  <c r="AB986" i="107" s="1"/>
  <c r="E990" i="107"/>
  <c r="F990" i="107" s="1"/>
  <c r="J988" i="107"/>
  <c r="K988" i="107" s="1"/>
  <c r="G988" i="107"/>
  <c r="H988" i="107" s="1"/>
  <c r="D989" i="107"/>
  <c r="P986" i="107"/>
  <c r="Z986" i="107"/>
  <c r="AC986" i="107" s="1"/>
  <c r="B991" i="107"/>
  <c r="E991" i="107" l="1"/>
  <c r="F991" i="107" s="1"/>
  <c r="J989" i="107"/>
  <c r="K989" i="107" s="1"/>
  <c r="G989" i="107"/>
  <c r="D990" i="107"/>
  <c r="Q987" i="107"/>
  <c r="M988" i="107"/>
  <c r="N988" i="107" s="1"/>
  <c r="Z988" i="107" s="1"/>
  <c r="Y987" i="107"/>
  <c r="AB987" i="107" s="1"/>
  <c r="Z987" i="107"/>
  <c r="AC987" i="107" s="1"/>
  <c r="S985" i="107"/>
  <c r="S986" i="107"/>
  <c r="P987" i="107"/>
  <c r="B992" i="107"/>
  <c r="P988" i="107" l="1"/>
  <c r="H989" i="107"/>
  <c r="V984" i="107"/>
  <c r="T985" i="107"/>
  <c r="W984" i="107" s="1"/>
  <c r="V985" i="107"/>
  <c r="T986" i="107"/>
  <c r="W985" i="107" s="1"/>
  <c r="D991" i="107"/>
  <c r="J991" i="107" s="1"/>
  <c r="K991" i="107" s="1"/>
  <c r="Q988" i="107"/>
  <c r="M989" i="107"/>
  <c r="N989" i="107" s="1"/>
  <c r="E992" i="107"/>
  <c r="F992" i="107" s="1"/>
  <c r="G990" i="107"/>
  <c r="H990" i="107" s="1"/>
  <c r="J990" i="107"/>
  <c r="K990" i="107" s="1"/>
  <c r="Y988" i="107"/>
  <c r="AB988" i="107" s="1"/>
  <c r="AC988" i="107"/>
  <c r="S987" i="107"/>
  <c r="B993" i="107"/>
  <c r="V986" i="107" l="1"/>
  <c r="T987" i="107"/>
  <c r="W986" i="107" s="1"/>
  <c r="G991" i="107"/>
  <c r="Y989" i="107"/>
  <c r="AB989" i="107" s="1"/>
  <c r="E993" i="107"/>
  <c r="F993" i="107" s="1"/>
  <c r="Q989" i="107"/>
  <c r="M990" i="107"/>
  <c r="N990" i="107" s="1"/>
  <c r="Z990" i="107" s="1"/>
  <c r="D992" i="107"/>
  <c r="Z989" i="107"/>
  <c r="AC989" i="107" s="1"/>
  <c r="S988" i="107"/>
  <c r="P989" i="107"/>
  <c r="B994" i="107"/>
  <c r="Q990" i="107" l="1"/>
  <c r="H991" i="107"/>
  <c r="V987" i="107"/>
  <c r="T988" i="107"/>
  <c r="W987" i="107" s="1"/>
  <c r="Y990" i="107"/>
  <c r="AB990" i="107" s="1"/>
  <c r="M991" i="107"/>
  <c r="N991" i="107" s="1"/>
  <c r="Z991" i="107" s="1"/>
  <c r="D993" i="107"/>
  <c r="G993" i="107" s="1"/>
  <c r="H993" i="107" s="1"/>
  <c r="S989" i="107"/>
  <c r="J992" i="107"/>
  <c r="K992" i="107" s="1"/>
  <c r="G992" i="107"/>
  <c r="H992" i="107" s="1"/>
  <c r="E994" i="107"/>
  <c r="F994" i="107" s="1"/>
  <c r="AC990" i="107"/>
  <c r="P990" i="107"/>
  <c r="B995" i="107"/>
  <c r="V988" i="107" l="1"/>
  <c r="T989" i="107"/>
  <c r="W988" i="107" s="1"/>
  <c r="S990" i="107"/>
  <c r="Y991" i="107"/>
  <c r="AB991" i="107" s="1"/>
  <c r="J993" i="107"/>
  <c r="K993" i="107" s="1"/>
  <c r="M993" i="107" s="1"/>
  <c r="N993" i="107" s="1"/>
  <c r="D994" i="107"/>
  <c r="G994" i="107" s="1"/>
  <c r="H994" i="107" s="1"/>
  <c r="Q991" i="107"/>
  <c r="M992" i="107"/>
  <c r="N992" i="107" s="1"/>
  <c r="Q992" i="107"/>
  <c r="E995" i="107"/>
  <c r="F995" i="107" s="1"/>
  <c r="AC991" i="107"/>
  <c r="P991" i="107"/>
  <c r="B996" i="107"/>
  <c r="V989" i="107" l="1"/>
  <c r="T990" i="107"/>
  <c r="W989" i="107" s="1"/>
  <c r="J994" i="107"/>
  <c r="K994" i="107" s="1"/>
  <c r="M994" i="107" s="1"/>
  <c r="N994" i="107" s="1"/>
  <c r="D995" i="107"/>
  <c r="G995" i="107" s="1"/>
  <c r="H995" i="107" s="1"/>
  <c r="Y992" i="107"/>
  <c r="AB992" i="107" s="1"/>
  <c r="E996" i="107"/>
  <c r="F996" i="107" s="1"/>
  <c r="Q993" i="107"/>
  <c r="Z992" i="107"/>
  <c r="AC992" i="107" s="1"/>
  <c r="Y993" i="107"/>
  <c r="AB993" i="107" s="1"/>
  <c r="S991" i="107"/>
  <c r="P992" i="107"/>
  <c r="P993" i="107"/>
  <c r="B997" i="107"/>
  <c r="V990" i="107" l="1"/>
  <c r="T991" i="107"/>
  <c r="W990" i="107" s="1"/>
  <c r="J995" i="107"/>
  <c r="K995" i="107" s="1"/>
  <c r="M995" i="107" s="1"/>
  <c r="N995" i="107" s="1"/>
  <c r="E997" i="107"/>
  <c r="F997" i="107" s="1"/>
  <c r="Q994" i="107"/>
  <c r="D996" i="107"/>
  <c r="Z993" i="107"/>
  <c r="AC993" i="107" s="1"/>
  <c r="Z994" i="107"/>
  <c r="Y994" i="107"/>
  <c r="AB994" i="107" s="1"/>
  <c r="S992" i="107"/>
  <c r="S993" i="107"/>
  <c r="B998" i="107"/>
  <c r="V991" i="107" l="1"/>
  <c r="T992" i="107"/>
  <c r="W991" i="107" s="1"/>
  <c r="V992" i="107"/>
  <c r="T993" i="107"/>
  <c r="W992" i="107" s="1"/>
  <c r="E998" i="107"/>
  <c r="F998" i="107" s="1"/>
  <c r="J996" i="107"/>
  <c r="K996" i="107" s="1"/>
  <c r="G996" i="107"/>
  <c r="H996" i="107" s="1"/>
  <c r="D997" i="107"/>
  <c r="Z995" i="107"/>
  <c r="AC994" i="107"/>
  <c r="P994" i="107"/>
  <c r="B999" i="107"/>
  <c r="E999" i="107" l="1"/>
  <c r="F999" i="107" s="1"/>
  <c r="Q995" i="107"/>
  <c r="M996" i="107"/>
  <c r="N996" i="107" s="1"/>
  <c r="Z996" i="107" s="1"/>
  <c r="J997" i="107"/>
  <c r="K997" i="107" s="1"/>
  <c r="G997" i="107"/>
  <c r="H997" i="107" s="1"/>
  <c r="D998" i="107"/>
  <c r="S994" i="107"/>
  <c r="Y995" i="107"/>
  <c r="AB995" i="107" s="1"/>
  <c r="AC995" i="107"/>
  <c r="P995" i="107"/>
  <c r="B1000" i="107"/>
  <c r="Y996" i="107" l="1"/>
  <c r="AB996" i="107" s="1"/>
  <c r="V993" i="107"/>
  <c r="T994" i="107"/>
  <c r="W993" i="107" s="1"/>
  <c r="D999" i="107"/>
  <c r="G999" i="107" s="1"/>
  <c r="H999" i="107" s="1"/>
  <c r="E1000" i="107"/>
  <c r="F1000" i="107" s="1"/>
  <c r="Q996" i="107"/>
  <c r="M997" i="107"/>
  <c r="N997" i="107" s="1"/>
  <c r="P996" i="107"/>
  <c r="S995" i="107"/>
  <c r="J998" i="107"/>
  <c r="K998" i="107" s="1"/>
  <c r="G998" i="107"/>
  <c r="AC996" i="107"/>
  <c r="B1001" i="107"/>
  <c r="P997" i="107" l="1"/>
  <c r="H998" i="107"/>
  <c r="V994" i="107"/>
  <c r="T995" i="107"/>
  <c r="W994" i="107" s="1"/>
  <c r="J999" i="107"/>
  <c r="K999" i="107" s="1"/>
  <c r="M999" i="107" s="1"/>
  <c r="N999" i="107" s="1"/>
  <c r="Y997" i="107"/>
  <c r="AB997" i="107" s="1"/>
  <c r="Q998" i="107"/>
  <c r="E1001" i="107"/>
  <c r="F1001" i="107" s="1"/>
  <c r="D1000" i="107"/>
  <c r="Q997" i="107"/>
  <c r="M998" i="107"/>
  <c r="N998" i="107" s="1"/>
  <c r="Z998" i="107" s="1"/>
  <c r="Z997" i="107"/>
  <c r="AC997" i="107" s="1"/>
  <c r="S996" i="107"/>
  <c r="B1002" i="107"/>
  <c r="V995" i="107" l="1"/>
  <c r="T996" i="107"/>
  <c r="W995" i="107" s="1"/>
  <c r="Y998" i="107"/>
  <c r="AB998" i="107" s="1"/>
  <c r="S997" i="107"/>
  <c r="D1001" i="107"/>
  <c r="J1001" i="107" s="1"/>
  <c r="K1001" i="107" s="1"/>
  <c r="E1002" i="107"/>
  <c r="F1002" i="107" s="1"/>
  <c r="J1000" i="107"/>
  <c r="K1000" i="107" s="1"/>
  <c r="G1000" i="107"/>
  <c r="H1000" i="107" s="1"/>
  <c r="P998" i="107"/>
  <c r="Y999" i="107"/>
  <c r="AB999" i="107" s="1"/>
  <c r="AC998" i="107"/>
  <c r="B1003" i="107"/>
  <c r="V996" i="107" l="1"/>
  <c r="T997" i="107"/>
  <c r="W996" i="107" s="1"/>
  <c r="G1001" i="107"/>
  <c r="Q999" i="107"/>
  <c r="M1000" i="107"/>
  <c r="N1000" i="107" s="1"/>
  <c r="D1002" i="107"/>
  <c r="E1003" i="107"/>
  <c r="F1003" i="107" s="1"/>
  <c r="Z999" i="107"/>
  <c r="AC999" i="107" s="1"/>
  <c r="S998" i="107"/>
  <c r="P999" i="107"/>
  <c r="B1004" i="107"/>
  <c r="Q1000" i="107" l="1"/>
  <c r="H1001" i="107"/>
  <c r="V997" i="107"/>
  <c r="T998" i="107"/>
  <c r="M1001" i="107"/>
  <c r="N1001" i="107" s="1"/>
  <c r="E1004" i="107"/>
  <c r="F1004" i="107" s="1"/>
  <c r="J1002" i="107"/>
  <c r="K1002" i="107" s="1"/>
  <c r="G1002" i="107"/>
  <c r="D1003" i="107"/>
  <c r="Y1000" i="107"/>
  <c r="AB1000" i="107" s="1"/>
  <c r="S999" i="107"/>
  <c r="W997" i="107"/>
  <c r="Z1000" i="107"/>
  <c r="AC1000" i="107" s="1"/>
  <c r="P1000" i="107"/>
  <c r="B1005" i="107"/>
  <c r="P1001" i="107" l="1"/>
  <c r="H1002" i="107"/>
  <c r="Y1001" i="107"/>
  <c r="AB1001" i="107" s="1"/>
  <c r="V998" i="107"/>
  <c r="T999" i="107"/>
  <c r="W998" i="107" s="1"/>
  <c r="D1004" i="107"/>
  <c r="G1004" i="107" s="1"/>
  <c r="H1004" i="107" s="1"/>
  <c r="E1005" i="107"/>
  <c r="F1005" i="107" s="1"/>
  <c r="G1003" i="107"/>
  <c r="H1003" i="107" s="1"/>
  <c r="J1003" i="107"/>
  <c r="K1003" i="107" s="1"/>
  <c r="Q1001" i="107"/>
  <c r="M1002" i="107"/>
  <c r="N1002" i="107" s="1"/>
  <c r="Z1002" i="107" s="1"/>
  <c r="Z1001" i="107"/>
  <c r="AC1001" i="107" s="1"/>
  <c r="S1000" i="107"/>
  <c r="B1006" i="107"/>
  <c r="V999" i="107" l="1"/>
  <c r="T1000" i="107"/>
  <c r="W999" i="107" s="1"/>
  <c r="J1004" i="107"/>
  <c r="K1004" i="107" s="1"/>
  <c r="M1004" i="107" s="1"/>
  <c r="N1004" i="107" s="1"/>
  <c r="D1005" i="107"/>
  <c r="G1005" i="107" s="1"/>
  <c r="H1005" i="107" s="1"/>
  <c r="S1001" i="107"/>
  <c r="Y1002" i="107"/>
  <c r="AB1002" i="107" s="1"/>
  <c r="Q1003" i="107"/>
  <c r="Q1002" i="107"/>
  <c r="M1003" i="107"/>
  <c r="N1003" i="107" s="1"/>
  <c r="Z1003" i="107" s="1"/>
  <c r="E1006" i="107"/>
  <c r="F1006" i="107" s="1"/>
  <c r="AC1002" i="107"/>
  <c r="P1002" i="107"/>
  <c r="B1007" i="107"/>
  <c r="V1000" i="107" l="1"/>
  <c r="T1001" i="107"/>
  <c r="W1000" i="107" s="1"/>
  <c r="J1005" i="107"/>
  <c r="K1005" i="107" s="1"/>
  <c r="M1005" i="107" s="1"/>
  <c r="N1005" i="107" s="1"/>
  <c r="E1007" i="107"/>
  <c r="F1007" i="107" s="1"/>
  <c r="D1006" i="107"/>
  <c r="Q1004" i="107"/>
  <c r="S1002" i="107"/>
  <c r="Y1003" i="107"/>
  <c r="AB1003" i="107" s="1"/>
  <c r="Z1004" i="107"/>
  <c r="Y1004" i="107"/>
  <c r="AB1004" i="107" s="1"/>
  <c r="AC1003" i="107"/>
  <c r="S1003" i="107"/>
  <c r="P1003" i="107"/>
  <c r="B1008" i="107"/>
  <c r="V1002" i="107" l="1"/>
  <c r="T1003" i="107"/>
  <c r="V1001" i="107"/>
  <c r="T1002" i="107"/>
  <c r="W1001" i="107" s="1"/>
  <c r="E1008" i="107"/>
  <c r="F1008" i="107" s="1"/>
  <c r="G1006" i="107"/>
  <c r="H1006" i="107" s="1"/>
  <c r="J1006" i="107"/>
  <c r="K1006" i="107" s="1"/>
  <c r="D1007" i="107"/>
  <c r="Y1005" i="107"/>
  <c r="AB1005" i="107" s="1"/>
  <c r="W1002" i="107"/>
  <c r="AC1004" i="107"/>
  <c r="P1004" i="107"/>
  <c r="B1009" i="107"/>
  <c r="E1009" i="107" l="1"/>
  <c r="F1009" i="107" s="1"/>
  <c r="G1007" i="107"/>
  <c r="J1007" i="107"/>
  <c r="K1007" i="107" s="1"/>
  <c r="Q1005" i="107"/>
  <c r="M1006" i="107"/>
  <c r="N1006" i="107" s="1"/>
  <c r="D1008" i="107"/>
  <c r="P1005" i="107"/>
  <c r="Z1005" i="107"/>
  <c r="AC1005" i="107" s="1"/>
  <c r="S1004" i="107"/>
  <c r="B1010" i="107"/>
  <c r="P1006" i="107" l="1"/>
  <c r="H1007" i="107"/>
  <c r="V1003" i="107"/>
  <c r="T1004" i="107"/>
  <c r="W1003" i="107" s="1"/>
  <c r="D1009" i="107"/>
  <c r="J1009" i="107" s="1"/>
  <c r="K1009" i="107" s="1"/>
  <c r="E1010" i="107"/>
  <c r="F1010" i="107" s="1"/>
  <c r="G1008" i="107"/>
  <c r="H1008" i="107" s="1"/>
  <c r="J1008" i="107"/>
  <c r="K1008" i="107" s="1"/>
  <c r="Q1006" i="107"/>
  <c r="M1007" i="107"/>
  <c r="N1007" i="107" s="1"/>
  <c r="Y1006" i="107"/>
  <c r="AB1006" i="107" s="1"/>
  <c r="Z1006" i="107"/>
  <c r="AC1006" i="107" s="1"/>
  <c r="S1005" i="107"/>
  <c r="B1011" i="107"/>
  <c r="V1004" i="107" l="1"/>
  <c r="T1005" i="107"/>
  <c r="W1004" i="107" s="1"/>
  <c r="G1009" i="107"/>
  <c r="E1011" i="107"/>
  <c r="F1011" i="107" s="1"/>
  <c r="Y1007" i="107"/>
  <c r="AB1007" i="107" s="1"/>
  <c r="Q1007" i="107"/>
  <c r="M1008" i="107"/>
  <c r="N1008" i="107" s="1"/>
  <c r="D1010" i="107"/>
  <c r="Z1007" i="107"/>
  <c r="AC1007" i="107" s="1"/>
  <c r="S1006" i="107"/>
  <c r="P1007" i="107"/>
  <c r="B1012" i="107"/>
  <c r="H1009" i="107" l="1"/>
  <c r="Q1008" i="107" s="1"/>
  <c r="V1005" i="107"/>
  <c r="T1006" i="107"/>
  <c r="W1005" i="107" s="1"/>
  <c r="Y1008" i="107"/>
  <c r="AB1008" i="107" s="1"/>
  <c r="M1009" i="107"/>
  <c r="N1009" i="107" s="1"/>
  <c r="E1012" i="107"/>
  <c r="F1012" i="107" s="1"/>
  <c r="J1010" i="107"/>
  <c r="K1010" i="107" s="1"/>
  <c r="G1010" i="107"/>
  <c r="H1010" i="107" s="1"/>
  <c r="D1011" i="107"/>
  <c r="Z1008" i="107"/>
  <c r="AC1008" i="107" s="1"/>
  <c r="S1007" i="107"/>
  <c r="P1008" i="107"/>
  <c r="B1013" i="107"/>
  <c r="V1006" i="107" l="1"/>
  <c r="T1007" i="107"/>
  <c r="W1006" i="107" s="1"/>
  <c r="D1012" i="107"/>
  <c r="J1012" i="107" s="1"/>
  <c r="K1012" i="107" s="1"/>
  <c r="E1013" i="107"/>
  <c r="F1013" i="107" s="1"/>
  <c r="Q1009" i="107"/>
  <c r="M1010" i="107"/>
  <c r="N1010" i="107" s="1"/>
  <c r="G1011" i="107"/>
  <c r="H1011" i="107" s="1"/>
  <c r="J1011" i="107"/>
  <c r="K1011" i="107" s="1"/>
  <c r="Y1009" i="107"/>
  <c r="AB1009" i="107" s="1"/>
  <c r="Z1009" i="107"/>
  <c r="AC1009" i="107" s="1"/>
  <c r="P1009" i="107"/>
  <c r="S1008" i="107"/>
  <c r="B1014" i="107"/>
  <c r="V1007" i="107" l="1"/>
  <c r="T1008" i="107"/>
  <c r="W1007" i="107" s="1"/>
  <c r="G1012" i="107"/>
  <c r="D1013" i="107"/>
  <c r="J1013" i="107" s="1"/>
  <c r="K1013" i="107" s="1"/>
  <c r="Q1010" i="107"/>
  <c r="M1011" i="107"/>
  <c r="N1011" i="107" s="1"/>
  <c r="E1014" i="107"/>
  <c r="F1014" i="107" s="1"/>
  <c r="Y1010" i="107"/>
  <c r="AB1010" i="107" s="1"/>
  <c r="Z1010" i="107"/>
  <c r="AC1010" i="107" s="1"/>
  <c r="S1009" i="107"/>
  <c r="P1010" i="107"/>
  <c r="B1015" i="107"/>
  <c r="H1012" i="107" l="1"/>
  <c r="Q1011" i="107" s="1"/>
  <c r="V1008" i="107"/>
  <c r="T1009" i="107"/>
  <c r="W1008" i="107" s="1"/>
  <c r="G1013" i="107"/>
  <c r="M1012" i="107"/>
  <c r="N1012" i="107" s="1"/>
  <c r="S1010" i="107"/>
  <c r="Y1011" i="107"/>
  <c r="AB1011" i="107" s="1"/>
  <c r="E1015" i="107"/>
  <c r="F1015" i="107" s="1"/>
  <c r="D1014" i="107"/>
  <c r="Z1011" i="107"/>
  <c r="AC1011" i="107" s="1"/>
  <c r="P1011" i="107"/>
  <c r="B1016" i="107"/>
  <c r="M1013" i="107" l="1"/>
  <c r="N1013" i="107" s="1"/>
  <c r="H1013" i="107"/>
  <c r="V1009" i="107"/>
  <c r="T1010" i="107"/>
  <c r="W1009" i="107" s="1"/>
  <c r="Y1012" i="107"/>
  <c r="AB1012" i="107" s="1"/>
  <c r="Q1012" i="107"/>
  <c r="D1015" i="107"/>
  <c r="J1015" i="107" s="1"/>
  <c r="K1015" i="107" s="1"/>
  <c r="E1016" i="107"/>
  <c r="F1016" i="107" s="1"/>
  <c r="J1014" i="107"/>
  <c r="K1014" i="107" s="1"/>
  <c r="G1014" i="107"/>
  <c r="H1014" i="107" s="1"/>
  <c r="Z1012" i="107"/>
  <c r="AC1012" i="107" s="1"/>
  <c r="S1011" i="107"/>
  <c r="P1012" i="107"/>
  <c r="B1017" i="107"/>
  <c r="V1010" i="107" l="1"/>
  <c r="T1011" i="107"/>
  <c r="W1010" i="107" s="1"/>
  <c r="G1015" i="107"/>
  <c r="Q1013" i="107"/>
  <c r="M1014" i="107"/>
  <c r="N1014" i="107" s="1"/>
  <c r="Z1014" i="107" s="1"/>
  <c r="E1017" i="107"/>
  <c r="F1017" i="107" s="1"/>
  <c r="D1016" i="107"/>
  <c r="Y1013" i="107"/>
  <c r="AB1013" i="107" s="1"/>
  <c r="Z1013" i="107"/>
  <c r="AC1013" i="107" s="1"/>
  <c r="S1012" i="107"/>
  <c r="P1013" i="107"/>
  <c r="B1018" i="107"/>
  <c r="H1015" i="107" l="1"/>
  <c r="Q1014" i="107" s="1"/>
  <c r="V1011" i="107"/>
  <c r="T1012" i="107"/>
  <c r="W1011" i="107" s="1"/>
  <c r="M1015" i="107"/>
  <c r="N1015" i="107" s="1"/>
  <c r="E1018" i="107"/>
  <c r="F1018" i="107" s="1"/>
  <c r="J1016" i="107"/>
  <c r="K1016" i="107" s="1"/>
  <c r="G1016" i="107"/>
  <c r="D1017" i="107"/>
  <c r="Y1014" i="107"/>
  <c r="AB1014" i="107" s="1"/>
  <c r="S1013" i="107"/>
  <c r="AC1014" i="107"/>
  <c r="P1014" i="107"/>
  <c r="B1019" i="107"/>
  <c r="P1015" i="107" l="1"/>
  <c r="H1016" i="107"/>
  <c r="V1012" i="107"/>
  <c r="T1013" i="107"/>
  <c r="W1012" i="107" s="1"/>
  <c r="E1019" i="107"/>
  <c r="F1019" i="107" s="1"/>
  <c r="J1017" i="107"/>
  <c r="K1017" i="107" s="1"/>
  <c r="G1017" i="107"/>
  <c r="H1017" i="107" s="1"/>
  <c r="D1018" i="107"/>
  <c r="Q1015" i="107"/>
  <c r="M1016" i="107"/>
  <c r="N1016" i="107" s="1"/>
  <c r="S1014" i="107"/>
  <c r="Y1015" i="107"/>
  <c r="AB1015" i="107" s="1"/>
  <c r="Z1015" i="107"/>
  <c r="AC1015" i="107" s="1"/>
  <c r="B1020" i="107"/>
  <c r="V1013" i="107" l="1"/>
  <c r="T1014" i="107"/>
  <c r="W1013" i="107" s="1"/>
  <c r="D1019" i="107"/>
  <c r="G1019" i="107" s="1"/>
  <c r="H1019" i="107" s="1"/>
  <c r="Y1016" i="107"/>
  <c r="AB1016" i="107" s="1"/>
  <c r="Q1016" i="107"/>
  <c r="M1017" i="107"/>
  <c r="N1017" i="107" s="1"/>
  <c r="G1018" i="107"/>
  <c r="H1018" i="107" s="1"/>
  <c r="J1018" i="107"/>
  <c r="K1018" i="107" s="1"/>
  <c r="E1020" i="107"/>
  <c r="F1020" i="107" s="1"/>
  <c r="Z1016" i="107"/>
  <c r="AC1016" i="107" s="1"/>
  <c r="P1016" i="107"/>
  <c r="S1015" i="107"/>
  <c r="B1021" i="107"/>
  <c r="V1014" i="107" l="1"/>
  <c r="T1015" i="107"/>
  <c r="W1014" i="107" s="1"/>
  <c r="J1019" i="107"/>
  <c r="K1019" i="107" s="1"/>
  <c r="M1019" i="107" s="1"/>
  <c r="N1019" i="107" s="1"/>
  <c r="E1021" i="107"/>
  <c r="F1021" i="107" s="1"/>
  <c r="Q1018" i="107"/>
  <c r="D1020" i="107"/>
  <c r="Q1017" i="107"/>
  <c r="M1018" i="107"/>
  <c r="N1018" i="107" s="1"/>
  <c r="Z1017" i="107"/>
  <c r="AC1017" i="107" s="1"/>
  <c r="Y1017" i="107"/>
  <c r="AB1017" i="107" s="1"/>
  <c r="S1016" i="107"/>
  <c r="P1017" i="107"/>
  <c r="P1018" i="107"/>
  <c r="B1022" i="107"/>
  <c r="V1015" i="107" l="1"/>
  <c r="T1016" i="107"/>
  <c r="W1015" i="107" s="1"/>
  <c r="D1021" i="107"/>
  <c r="G1021" i="107" s="1"/>
  <c r="H1021" i="107" s="1"/>
  <c r="Y1018" i="107"/>
  <c r="AB1018" i="107" s="1"/>
  <c r="E1022" i="107"/>
  <c r="F1022" i="107" s="1"/>
  <c r="G1020" i="107"/>
  <c r="H1020" i="107" s="1"/>
  <c r="J1020" i="107"/>
  <c r="K1020" i="107" s="1"/>
  <c r="S1017" i="107"/>
  <c r="Z1018" i="107"/>
  <c r="Z1019" i="107"/>
  <c r="Y1019" i="107"/>
  <c r="AB1019" i="107" s="1"/>
  <c r="S1018" i="107"/>
  <c r="B1023" i="107"/>
  <c r="V1017" i="107" l="1"/>
  <c r="T1018" i="107"/>
  <c r="W1017" i="107" s="1"/>
  <c r="V1016" i="107"/>
  <c r="T1017" i="107"/>
  <c r="J1021" i="107"/>
  <c r="K1021" i="107" s="1"/>
  <c r="M1021" i="107" s="1"/>
  <c r="N1021" i="107" s="1"/>
  <c r="E1023" i="107"/>
  <c r="F1023" i="107" s="1"/>
  <c r="Q1020" i="107"/>
  <c r="Q1019" i="107"/>
  <c r="M1020" i="107"/>
  <c r="N1020" i="107" s="1"/>
  <c r="Z1020" i="107" s="1"/>
  <c r="D1022" i="107"/>
  <c r="AC1018" i="107"/>
  <c r="W1016" i="107"/>
  <c r="AC1019" i="107"/>
  <c r="P1019" i="107"/>
  <c r="B1024" i="107"/>
  <c r="E1024" i="107" l="1"/>
  <c r="F1024" i="107" s="1"/>
  <c r="S1019" i="107"/>
  <c r="Y1020" i="107"/>
  <c r="AB1020" i="107" s="1"/>
  <c r="G1022" i="107"/>
  <c r="H1022" i="107" s="1"/>
  <c r="J1022" i="107"/>
  <c r="K1022" i="107" s="1"/>
  <c r="D1023" i="107"/>
  <c r="Y1021" i="107"/>
  <c r="AB1021" i="107" s="1"/>
  <c r="AC1020" i="107"/>
  <c r="P1020" i="107"/>
  <c r="B1025" i="107"/>
  <c r="V1018" i="107" l="1"/>
  <c r="T1019" i="107"/>
  <c r="W1018" i="107" s="1"/>
  <c r="E1025" i="107"/>
  <c r="F1025" i="107" s="1"/>
  <c r="G1023" i="107"/>
  <c r="H1023" i="107" s="1"/>
  <c r="J1023" i="107"/>
  <c r="K1023" i="107" s="1"/>
  <c r="Q1021" i="107"/>
  <c r="M1022" i="107"/>
  <c r="N1022" i="107" s="1"/>
  <c r="D1024" i="107"/>
  <c r="Z1021" i="107"/>
  <c r="AC1021" i="107" s="1"/>
  <c r="S1020" i="107"/>
  <c r="P1021" i="107"/>
  <c r="B1026" i="107"/>
  <c r="V1019" i="107" l="1"/>
  <c r="T1020" i="107"/>
  <c r="W1019" i="107" s="1"/>
  <c r="E1026" i="107"/>
  <c r="F1026" i="107" s="1"/>
  <c r="Y1022" i="107"/>
  <c r="AB1022" i="107" s="1"/>
  <c r="J1024" i="107"/>
  <c r="K1024" i="107" s="1"/>
  <c r="G1024" i="107"/>
  <c r="Q1022" i="107"/>
  <c r="M1023" i="107"/>
  <c r="N1023" i="107" s="1"/>
  <c r="Z1023" i="107" s="1"/>
  <c r="D1025" i="107"/>
  <c r="P1022" i="107"/>
  <c r="Z1022" i="107"/>
  <c r="AC1022" i="107" s="1"/>
  <c r="S1021" i="107"/>
  <c r="B1027" i="107"/>
  <c r="P1023" i="107" l="1"/>
  <c r="H1024" i="107"/>
  <c r="Q1023" i="107" s="1"/>
  <c r="V1020" i="107"/>
  <c r="T1021" i="107"/>
  <c r="W1020" i="107" s="1"/>
  <c r="Y1023" i="107"/>
  <c r="AB1023" i="107" s="1"/>
  <c r="E1027" i="107"/>
  <c r="F1027" i="107" s="1"/>
  <c r="M1024" i="107"/>
  <c r="N1024" i="107" s="1"/>
  <c r="D1026" i="107"/>
  <c r="J1025" i="107"/>
  <c r="K1025" i="107" s="1"/>
  <c r="G1025" i="107"/>
  <c r="H1025" i="107" s="1"/>
  <c r="S1022" i="107"/>
  <c r="AC1023" i="107"/>
  <c r="B1028" i="107"/>
  <c r="V1021" i="107" l="1"/>
  <c r="T1022" i="107"/>
  <c r="W1021" i="107" s="1"/>
  <c r="D1027" i="107"/>
  <c r="J1027" i="107" s="1"/>
  <c r="K1027" i="107" s="1"/>
  <c r="Y1024" i="107"/>
  <c r="AB1024" i="107" s="1"/>
  <c r="E1028" i="107"/>
  <c r="F1028" i="107" s="1"/>
  <c r="Q1024" i="107"/>
  <c r="M1025" i="107"/>
  <c r="N1025" i="107" s="1"/>
  <c r="G1026" i="107"/>
  <c r="H1026" i="107" s="1"/>
  <c r="J1026" i="107"/>
  <c r="K1026" i="107" s="1"/>
  <c r="Z1024" i="107"/>
  <c r="AC1024" i="107" s="1"/>
  <c r="P1024" i="107"/>
  <c r="S1023" i="107"/>
  <c r="B1029" i="107"/>
  <c r="V1022" i="107" l="1"/>
  <c r="T1023" i="107"/>
  <c r="W1022" i="107" s="1"/>
  <c r="G1027" i="107"/>
  <c r="E1029" i="107"/>
  <c r="F1029" i="107" s="1"/>
  <c r="Y1025" i="107"/>
  <c r="AB1025" i="107" s="1"/>
  <c r="Q1025" i="107"/>
  <c r="M1026" i="107"/>
  <c r="N1026" i="107" s="1"/>
  <c r="D1028" i="107"/>
  <c r="Z1025" i="107"/>
  <c r="S1024" i="107"/>
  <c r="P1025" i="107"/>
  <c r="B1030" i="107"/>
  <c r="Q1026" i="107" l="1"/>
  <c r="H1027" i="107"/>
  <c r="V1023" i="107"/>
  <c r="T1024" i="107"/>
  <c r="W1023" i="107" s="1"/>
  <c r="D1029" i="107"/>
  <c r="G1029" i="107" s="1"/>
  <c r="H1029" i="107" s="1"/>
  <c r="M1027" i="107"/>
  <c r="N1027" i="107" s="1"/>
  <c r="Y1026" i="107"/>
  <c r="AB1026" i="107" s="1"/>
  <c r="J1028" i="107"/>
  <c r="K1028" i="107" s="1"/>
  <c r="G1028" i="107"/>
  <c r="E1030" i="107"/>
  <c r="F1030" i="107" s="1"/>
  <c r="AC1025" i="107"/>
  <c r="Y1027" i="107"/>
  <c r="AB1027" i="107" s="1"/>
  <c r="S1025" i="107"/>
  <c r="P1026" i="107"/>
  <c r="P1027" i="107" l="1"/>
  <c r="H1028" i="107"/>
  <c r="V1024" i="107"/>
  <c r="T1025" i="107"/>
  <c r="W1024" i="107" s="1"/>
  <c r="J1029" i="107"/>
  <c r="K1029" i="107" s="1"/>
  <c r="M1029" i="107" s="1"/>
  <c r="N1029" i="107" s="1"/>
  <c r="Q1030" i="107"/>
  <c r="D1030" i="107"/>
  <c r="Q1027" i="107"/>
  <c r="M1028" i="107"/>
  <c r="N1028" i="107" s="1"/>
  <c r="Z1026" i="107"/>
  <c r="AC1026" i="107" s="1"/>
  <c r="Z1027" i="107"/>
  <c r="AC1027" i="107" s="1"/>
  <c r="S1026" i="107"/>
  <c r="P1028" i="107"/>
  <c r="V1025" i="107" l="1"/>
  <c r="T1026" i="107"/>
  <c r="W1025" i="107" s="1"/>
  <c r="Q1028" i="107"/>
  <c r="Y1028" i="107"/>
  <c r="AB1028" i="107" s="1"/>
  <c r="G1030" i="107"/>
  <c r="H1030" i="107" s="1"/>
  <c r="J1030" i="107"/>
  <c r="K1030" i="107" s="1"/>
  <c r="Z1028" i="107"/>
  <c r="AC1028" i="107" s="1"/>
  <c r="Y1029" i="107"/>
  <c r="AB1029" i="107" s="1"/>
  <c r="S1027" i="107"/>
  <c r="S1028" i="107"/>
  <c r="V1029" i="107" l="1"/>
  <c r="T1028" i="107"/>
  <c r="W1027" i="107" s="1"/>
  <c r="V1026" i="107"/>
  <c r="T1027" i="107"/>
  <c r="W1026" i="107" s="1"/>
  <c r="Q1029" i="107"/>
  <c r="M1030" i="107"/>
  <c r="N1030" i="107" s="1"/>
  <c r="Z1029" i="107"/>
  <c r="AC1029" i="107" s="1"/>
  <c r="W1029" i="107"/>
  <c r="V1027" i="107"/>
  <c r="P1029" i="107"/>
  <c r="Y1030" i="107" l="1"/>
  <c r="AB1030" i="107" s="1"/>
  <c r="Z1030" i="107"/>
  <c r="AC1030" i="107" s="1"/>
  <c r="S1029" i="107"/>
  <c r="B23" i="107"/>
  <c r="E23" i="107" s="1"/>
  <c r="B25" i="107"/>
  <c r="E25" i="107" s="1"/>
  <c r="V1028" i="107" l="1"/>
  <c r="T1029" i="107"/>
  <c r="W1028" i="107" s="1"/>
  <c r="K24" i="107"/>
  <c r="M24" i="107" s="1"/>
  <c r="B26" i="107"/>
  <c r="E26" i="107" s="1"/>
  <c r="B22" i="107"/>
  <c r="N24" i="107" l="1"/>
  <c r="C15" i="120"/>
  <c r="C17" i="120" s="1"/>
  <c r="E22" i="107"/>
  <c r="F22" i="107" s="1"/>
  <c r="F25" i="107"/>
  <c r="D25" i="107"/>
  <c r="G25" i="107" s="1"/>
  <c r="F23" i="107"/>
  <c r="D23" i="107"/>
  <c r="G23" i="107" s="1"/>
  <c r="H23" i="107" s="1"/>
  <c r="H25" i="107" l="1"/>
  <c r="Q24" i="107" s="1"/>
  <c r="P24" i="107"/>
  <c r="D22" i="107"/>
  <c r="G22" i="107" s="1"/>
  <c r="Z24" i="107"/>
  <c r="J23" i="107"/>
  <c r="K23" i="107" s="1"/>
  <c r="M23" i="107" s="1"/>
  <c r="J25" i="107"/>
  <c r="K25" i="107" s="1"/>
  <c r="M25" i="107" s="1"/>
  <c r="N25" i="107" s="1"/>
  <c r="F26" i="107"/>
  <c r="D26" i="107"/>
  <c r="G26" i="107" s="1"/>
  <c r="H26" i="107" s="1"/>
  <c r="Q25" i="107" s="1"/>
  <c r="Y24" i="107"/>
  <c r="F18" i="120"/>
  <c r="H22" i="107" l="1"/>
  <c r="Q23" i="107" s="1"/>
  <c r="P23" i="107"/>
  <c r="J22" i="107"/>
  <c r="K22" i="107" s="1"/>
  <c r="M22" i="107" s="1"/>
  <c r="AC24" i="107"/>
  <c r="F21" i="120" s="1"/>
  <c r="C20" i="120"/>
  <c r="AB24" i="107"/>
  <c r="C21" i="120" s="1"/>
  <c r="F20" i="120"/>
  <c r="F15" i="120"/>
  <c r="F17" i="120" s="1"/>
  <c r="J26" i="107"/>
  <c r="K26" i="107" s="1"/>
  <c r="M26" i="107" s="1"/>
  <c r="N26" i="107" s="1"/>
  <c r="N23" i="107"/>
  <c r="Z23" i="107" s="1"/>
  <c r="AC23" i="107" s="1"/>
  <c r="Y23" i="107"/>
  <c r="AB23" i="107" s="1"/>
  <c r="Z25" i="107"/>
  <c r="AC25" i="107" s="1"/>
  <c r="Y25" i="107"/>
  <c r="AB25" i="107" s="1"/>
  <c r="N22" i="107" l="1"/>
  <c r="S23" i="107"/>
  <c r="T23" i="107" s="1"/>
  <c r="Y22" i="107"/>
  <c r="AB22" i="107" s="1"/>
  <c r="S24" i="107"/>
  <c r="T24" i="107" s="1"/>
  <c r="C19" i="120"/>
  <c r="F19" i="120"/>
  <c r="P25" i="107"/>
  <c r="Z22" i="107" l="1"/>
  <c r="AC22" i="107" s="1"/>
  <c r="S25" i="107"/>
  <c r="V24" i="107" l="1"/>
  <c r="T25" i="107"/>
  <c r="W24" i="107" s="1"/>
  <c r="S776" i="8203"/>
  <c r="S133" i="8203"/>
  <c r="S923" i="8203"/>
  <c r="S961" i="8203"/>
  <c r="S484" i="8203"/>
  <c r="S557" i="8203"/>
  <c r="S902" i="8203"/>
  <c r="S231" i="8203"/>
  <c r="S603" i="8203"/>
  <c r="S321" i="8203"/>
  <c r="S64" i="8203"/>
  <c r="S556" i="8203"/>
  <c r="S498" i="8203"/>
  <c r="S1016" i="8203"/>
  <c r="S912" i="8203"/>
  <c r="S124" i="8203"/>
  <c r="S290" i="8203"/>
  <c r="S948" i="8203"/>
  <c r="S243" i="8203"/>
  <c r="S954" i="8203"/>
  <c r="S499" i="8203"/>
  <c r="S241" i="8203"/>
  <c r="S752" i="8203"/>
  <c r="S851" i="8203"/>
  <c r="S665" i="8203"/>
  <c r="S621" i="8203"/>
  <c r="S270" i="8203"/>
  <c r="S877" i="8203"/>
  <c r="S558" i="8203"/>
  <c r="S907" i="8203"/>
  <c r="S89" i="8203"/>
  <c r="S539" i="8203"/>
  <c r="S589" i="8203"/>
  <c r="S937" i="8203"/>
  <c r="S663" i="8203"/>
  <c r="S153" i="8203"/>
  <c r="S919" i="8203"/>
  <c r="S592" i="8203"/>
  <c r="S606" i="8203"/>
  <c r="S468" i="8203"/>
  <c r="S169" i="8203"/>
  <c r="S738" i="8203"/>
  <c r="S920" i="8203"/>
  <c r="S623" i="8203"/>
  <c r="S607" i="8203"/>
  <c r="S631" i="8203"/>
  <c r="S944" i="8203"/>
  <c r="S199" i="8203"/>
  <c r="S559" i="8203"/>
  <c r="S341" i="8203"/>
  <c r="S975" i="8203"/>
  <c r="S1019" i="8203"/>
  <c r="S953" i="8203"/>
  <c r="S517" i="8203"/>
  <c r="S970" i="8203"/>
  <c r="S85" i="8203"/>
  <c r="S829" i="8203"/>
  <c r="S43" i="8203"/>
  <c r="S1008" i="8203"/>
  <c r="S361" i="8203"/>
  <c r="S483" i="8203"/>
  <c r="S773" i="8203"/>
  <c r="S636" i="8203"/>
  <c r="S843" i="8203"/>
  <c r="S191" i="8203"/>
  <c r="S451" i="8203"/>
  <c r="S806" i="8203"/>
  <c r="S915" i="8203"/>
  <c r="S1021" i="8203"/>
  <c r="S585" i="8203"/>
  <c r="S428" i="8203"/>
  <c r="S641" i="8203"/>
  <c r="S531" i="8203"/>
  <c r="S551" i="8203"/>
  <c r="S933" i="8203"/>
  <c r="S945" i="8203"/>
  <c r="S584" i="8203"/>
  <c r="S677" i="8203"/>
  <c r="S385" i="8203"/>
  <c r="S903" i="8203"/>
  <c r="S165" i="8203"/>
  <c r="S782" i="8203"/>
  <c r="S822" i="8203"/>
  <c r="S927" i="8203"/>
  <c r="S861" i="8203"/>
  <c r="S46" i="8203"/>
  <c r="S118" i="8203"/>
  <c r="S128" i="8203"/>
  <c r="S672" i="8203"/>
  <c r="S805" i="8203"/>
  <c r="S116" i="8203"/>
  <c r="S675" i="8203"/>
  <c r="S697" i="8203"/>
  <c r="S83" i="8203"/>
  <c r="S824" i="8203"/>
  <c r="S461" i="8203"/>
  <c r="S941" i="8203"/>
  <c r="S289" i="8203"/>
  <c r="S429" i="8203"/>
  <c r="S252" i="8203"/>
  <c r="S368" i="8203"/>
  <c r="S840" i="8203"/>
  <c r="S850" i="8203"/>
  <c r="S314" i="8203"/>
  <c r="S890" i="8203"/>
  <c r="S691" i="8203"/>
  <c r="S150" i="8203"/>
  <c r="S925" i="8203"/>
  <c r="S256" i="8203"/>
  <c r="S509" i="8203"/>
  <c r="S786" i="8203"/>
  <c r="S560" i="8203"/>
  <c r="S115" i="8203"/>
  <c r="S540" i="8203"/>
  <c r="S985" i="8203"/>
  <c r="S766" i="8203"/>
  <c r="S527" i="8203"/>
  <c r="S213" i="8203"/>
  <c r="S171" i="8203"/>
  <c r="S862" i="8203"/>
  <c r="S502" i="8203"/>
  <c r="S973" i="8203"/>
  <c r="S388" i="8203"/>
  <c r="S521" i="8203"/>
  <c r="S709" i="8203"/>
  <c r="S358" i="8203"/>
  <c r="S819" i="8203"/>
  <c r="S674" i="8203"/>
  <c r="S950" i="8203"/>
  <c r="S286" i="8203"/>
  <c r="S1005" i="8203"/>
  <c r="S70" i="8203"/>
  <c r="S130" i="8203"/>
  <c r="S155" i="8203"/>
  <c r="S845" i="8203"/>
  <c r="S608" i="8203"/>
  <c r="S254" i="8203"/>
  <c r="S692" i="8203"/>
  <c r="S417" i="8203"/>
  <c r="S870" i="8203"/>
  <c r="S208" i="8203"/>
  <c r="S159" i="8203"/>
  <c r="S400" i="8203"/>
  <c r="S172" i="8203"/>
  <c r="S678" i="8203"/>
  <c r="S721" i="8203"/>
  <c r="S151" i="8203"/>
  <c r="S1029" i="8203"/>
  <c r="S729" i="8203"/>
  <c r="S864" i="8203"/>
  <c r="S569" i="8203"/>
  <c r="S913" i="8203"/>
  <c r="S814" i="8203"/>
  <c r="S281" i="8203"/>
  <c r="S197" i="8203"/>
  <c r="S884" i="8203"/>
  <c r="S520" i="8203"/>
  <c r="S525" i="8203"/>
  <c r="S206" i="8203"/>
  <c r="S467" i="8203"/>
  <c r="S353" i="8203"/>
  <c r="S991" i="8203"/>
  <c r="S259" i="8203"/>
  <c r="S886" i="8203"/>
  <c r="S688" i="8203"/>
  <c r="S398" i="8203"/>
  <c r="S69" i="8203"/>
  <c r="S479" i="8203"/>
  <c r="S931" i="8203"/>
  <c r="S617" i="8203"/>
  <c r="S841" i="8203"/>
  <c r="S154" i="8203"/>
  <c r="S794" i="8203"/>
  <c r="S235" i="8203"/>
  <c r="S956" i="8203"/>
  <c r="S137" i="8203"/>
  <c r="S969" i="8203"/>
  <c r="S352" i="8203"/>
  <c r="S549" i="8203"/>
  <c r="S784" i="8203"/>
  <c r="S826" i="8203"/>
  <c r="S600" i="8203"/>
  <c r="S91" i="8203"/>
  <c r="S245" i="8203"/>
  <c r="S145" i="8203"/>
  <c r="S215" i="8203"/>
  <c r="S839" i="8203"/>
  <c r="S555" i="8203"/>
  <c r="S294" i="8203"/>
  <c r="S960" i="8203"/>
  <c r="S830" i="8203"/>
  <c r="S553" i="8203"/>
  <c r="S666" i="8203"/>
  <c r="S971" i="8203"/>
  <c r="S979" i="8203"/>
  <c r="S995" i="8203"/>
  <c r="S708" i="8203"/>
  <c r="S745" i="8203"/>
  <c r="S842" i="8203"/>
  <c r="S379" i="8203"/>
  <c r="S1013" i="8203"/>
  <c r="S648" i="8203"/>
  <c r="S328" i="8203"/>
  <c r="S488" i="8203"/>
  <c r="S926" i="8203"/>
  <c r="S622" i="8203"/>
  <c r="S127" i="8203"/>
  <c r="S595" i="8203"/>
  <c r="S532" i="8203"/>
  <c r="S760" i="8203"/>
  <c r="S295" i="8203"/>
  <c r="S705" i="8203"/>
  <c r="S161" i="8203"/>
  <c r="S375" i="8203"/>
  <c r="S507" i="8203"/>
  <c r="S97" i="8203"/>
  <c r="S194" i="8203"/>
  <c r="S387" i="8203"/>
  <c r="S847" i="8203"/>
  <c r="S268" i="8203"/>
  <c r="S60" i="8203"/>
  <c r="S789" i="8203"/>
  <c r="S962" i="8203"/>
  <c r="S848" i="8203"/>
  <c r="S179" i="8203"/>
  <c r="S879" i="8203"/>
  <c r="S1006" i="8203"/>
  <c r="S136" i="8203"/>
  <c r="S958" i="8203"/>
  <c r="S397" i="8203"/>
  <c r="S898" i="8203"/>
  <c r="S640" i="8203"/>
  <c r="S72" i="8203"/>
  <c r="S849" i="8203"/>
  <c r="S771" i="8203"/>
  <c r="S546" i="8203"/>
  <c r="S500" i="8203"/>
  <c r="S755" i="8203"/>
  <c r="S449" i="8203"/>
  <c r="S135" i="8203"/>
  <c r="S875" i="8203"/>
  <c r="S748" i="8203"/>
  <c r="S963" i="8203"/>
  <c r="S976" i="8203"/>
  <c r="S469" i="8203"/>
  <c r="S123" i="8203"/>
  <c r="S218" i="8203"/>
  <c r="S152" i="8203"/>
  <c r="S570" i="8203"/>
  <c r="S783" i="8203"/>
  <c r="S149" i="8203"/>
  <c r="S635" i="8203"/>
  <c r="S1026" i="8203"/>
  <c r="S364" i="8203"/>
  <c r="S362" i="8203"/>
  <c r="S988" i="8203"/>
  <c r="T31" i="8203"/>
  <c r="S180" i="8203"/>
  <c r="S229" i="8203"/>
  <c r="S230" i="8203"/>
  <c r="S140" i="8203"/>
  <c r="S702" i="8203"/>
  <c r="S1015" i="8203"/>
  <c r="S372" i="8203"/>
  <c r="S433" i="8203"/>
  <c r="S192" i="8203"/>
  <c r="S916" i="8203"/>
  <c r="S287" i="8203"/>
  <c r="S772" i="8203"/>
  <c r="S54" i="8203"/>
  <c r="S529" i="8203"/>
  <c r="S305" i="8203"/>
  <c r="S297" i="8203"/>
  <c r="S92" i="8203"/>
  <c r="S515" i="8203"/>
  <c r="S637" i="8203"/>
  <c r="S458" i="8203"/>
  <c r="S1009" i="8203"/>
  <c r="S435" i="8203"/>
  <c r="S158" i="8203"/>
  <c r="S273" i="8203"/>
  <c r="S859" i="8203"/>
  <c r="S344" i="8203"/>
  <c r="S576" i="8203"/>
  <c r="S335" i="8203"/>
  <c r="S427" i="8203"/>
  <c r="S276" i="8203"/>
  <c r="S316" i="8203"/>
  <c r="S767" i="8203"/>
  <c r="S918" i="8203"/>
  <c r="S649" i="8203"/>
  <c r="S934" i="8203"/>
  <c r="S720" i="8203"/>
  <c r="S508" i="8203"/>
  <c r="S803" i="8203"/>
  <c r="S804" i="8203"/>
  <c r="S652" i="8203"/>
  <c r="S309" i="8203"/>
  <c r="S113" i="8203"/>
  <c r="S656" i="8203"/>
  <c r="S711" i="8203"/>
  <c r="S454" i="8203"/>
  <c r="S105" i="8203"/>
  <c r="S271" i="8203"/>
  <c r="S731" i="8203"/>
  <c r="S196" i="8203"/>
  <c r="S77" i="8203"/>
  <c r="S300" i="8203"/>
  <c r="S200" i="8203"/>
  <c r="S591" i="8203"/>
  <c r="S676" i="8203"/>
  <c r="S325" i="8203"/>
  <c r="S685" i="8203"/>
  <c r="S303" i="8203"/>
  <c r="S698" i="8203"/>
  <c r="S453" i="8203"/>
  <c r="S997" i="8203"/>
  <c r="S583" i="8203"/>
  <c r="S669" i="8203"/>
  <c r="S983" i="8203"/>
  <c r="S446" i="8203"/>
  <c r="S156" i="8203"/>
  <c r="S514" i="8203"/>
  <c r="S65" i="8203"/>
  <c r="S242" i="8203"/>
  <c r="S1014" i="8203"/>
  <c r="S279" i="8203"/>
  <c r="S367" i="8203"/>
  <c r="S139" i="8203"/>
  <c r="S293" i="8203"/>
  <c r="S612" i="8203"/>
  <c r="S762" i="8203"/>
  <c r="S203" i="8203"/>
  <c r="S383" i="8203"/>
  <c r="S542" i="8203"/>
  <c r="S189" i="8203"/>
  <c r="S1017" i="8203"/>
  <c r="S477" i="8203"/>
  <c r="S894" i="8203"/>
  <c r="S582" i="8203"/>
  <c r="S753" i="8203"/>
  <c r="S346" i="8203"/>
  <c r="S820" i="8203"/>
  <c r="S337" i="8203"/>
  <c r="S852" i="8203"/>
  <c r="S485" i="8203"/>
  <c r="S810" i="8203"/>
  <c r="S234" i="8203"/>
  <c r="S442" i="8203"/>
  <c r="S744" i="8203"/>
  <c r="S456" i="8203"/>
  <c r="S651" i="8203"/>
  <c r="S107" i="8203"/>
  <c r="S723" i="8203"/>
  <c r="S905" i="8203"/>
  <c r="S968" i="8203"/>
  <c r="S109" i="8203"/>
  <c r="S901" i="8203"/>
  <c r="S436" i="8203"/>
  <c r="S86" i="8203"/>
  <c r="S535" i="8203"/>
  <c r="S33" i="8203"/>
  <c r="S1003" i="8203"/>
  <c r="S88" i="8203"/>
  <c r="S45" i="8203"/>
  <c r="S288" i="8203"/>
  <c r="S642" i="8203"/>
  <c r="S144" i="8203"/>
  <c r="S401" i="8203"/>
  <c r="S737" i="8203"/>
  <c r="S162" i="8203"/>
  <c r="S301" i="8203"/>
  <c r="S226" i="8203"/>
  <c r="S693" i="8203"/>
  <c r="S188" i="8203"/>
  <c r="S463" i="8203"/>
  <c r="S526" i="8203"/>
  <c r="S566" i="8203"/>
  <c r="S222" i="8203"/>
  <c r="S36" i="8203"/>
  <c r="S768" i="8203"/>
  <c r="S787" i="8203"/>
  <c r="S866" i="8203"/>
  <c r="S380" i="8203"/>
  <c r="S993" i="8203"/>
  <c r="S897" i="8203"/>
  <c r="S872" i="8203"/>
  <c r="S431" i="8203"/>
  <c r="S741" i="8203"/>
  <c r="S392" i="8203"/>
  <c r="S756" i="8203"/>
  <c r="S746" i="8203"/>
  <c r="S619" i="8203"/>
  <c r="S178" i="8203"/>
  <c r="S240" i="8203"/>
  <c r="S496" i="8203"/>
  <c r="S924" i="8203"/>
  <c r="S739" i="8203"/>
  <c r="S413" i="8203"/>
  <c r="S182" i="8203"/>
  <c r="S597" i="8203"/>
  <c r="S725" i="8203"/>
  <c r="S38" i="8203"/>
  <c r="S39" i="8203"/>
  <c r="S71" i="8203"/>
  <c r="S998" i="8203"/>
  <c r="S202" i="8203"/>
  <c r="S797" i="8203"/>
  <c r="S444" i="8203"/>
  <c r="S564" i="8203"/>
  <c r="S563" i="8203"/>
  <c r="S759" i="8203"/>
  <c r="S347" i="8203"/>
  <c r="S351" i="8203"/>
  <c r="S696" i="8203"/>
  <c r="S645" i="8203"/>
  <c r="S742" i="8203"/>
  <c r="S377" i="8203"/>
  <c r="S909" i="8203"/>
  <c r="S35" i="8203"/>
  <c r="S299" i="8203"/>
  <c r="S418" i="8203"/>
  <c r="S282" i="8203"/>
  <c r="S407" i="8203"/>
  <c r="S263" i="8203"/>
  <c r="S217" i="8203"/>
  <c r="S813" i="8203"/>
  <c r="S411" i="8203"/>
  <c r="S445" i="8203"/>
  <c r="S732" i="8203"/>
  <c r="S751" i="8203"/>
  <c r="S999" i="8203"/>
  <c r="S249" i="8203"/>
  <c r="S462" i="8203"/>
  <c r="S490" i="8203"/>
  <c r="S659" i="8203"/>
  <c r="S610" i="8203"/>
  <c r="S510" i="8203"/>
  <c r="S626" i="8203"/>
  <c r="S1007" i="8203"/>
  <c r="S198" i="8203"/>
  <c r="S326" i="8203"/>
  <c r="S55" i="8203"/>
  <c r="S466" i="8203"/>
  <c r="S1004" i="8203"/>
  <c r="S643" i="8203"/>
  <c r="S238" i="8203"/>
  <c r="S193" i="8203"/>
  <c r="S939" i="8203"/>
  <c r="S138" i="8203"/>
  <c r="S614" i="8203"/>
  <c r="S277" i="8203"/>
  <c r="S1031" i="8203"/>
  <c r="S434" i="8203"/>
  <c r="S174" i="8203"/>
  <c r="S447" i="8203"/>
  <c r="S568" i="8203"/>
  <c r="S441" i="8203"/>
  <c r="S567" i="8203"/>
  <c r="S716" i="8203"/>
  <c r="S432" i="8203"/>
  <c r="S836" i="8203"/>
  <c r="S989" i="8203"/>
  <c r="S269" i="8203"/>
  <c r="S472" i="8203"/>
  <c r="S186" i="8203"/>
  <c r="S754" i="8203"/>
  <c r="S349" i="8203"/>
  <c r="S210" i="8203"/>
  <c r="S728" i="8203"/>
  <c r="S310" i="8203"/>
  <c r="S147" i="8203"/>
  <c r="S655" i="8203"/>
  <c r="S87" i="8203"/>
  <c r="S588" i="8203"/>
  <c r="S1030" i="8203"/>
  <c r="S122" i="8203"/>
  <c r="S318" i="8203"/>
  <c r="S733" i="8203"/>
  <c r="S942" i="8203"/>
  <c r="S339" i="8203"/>
  <c r="S236" i="8203"/>
  <c r="S460" i="8203"/>
  <c r="S304" i="8203"/>
  <c r="S448" i="8203"/>
  <c r="S881" i="8203"/>
  <c r="S185" i="8203"/>
  <c r="S865" i="8203"/>
  <c r="S459" i="8203"/>
  <c r="S376" i="8203"/>
  <c r="S574" i="8203"/>
  <c r="S114" i="8203"/>
  <c r="S874" i="8203"/>
  <c r="S184" i="8203"/>
  <c r="S880" i="8203"/>
  <c r="S620" i="8203"/>
  <c r="S476" i="8203"/>
  <c r="S201" i="8203"/>
  <c r="S470" i="8203"/>
  <c r="S792" i="8203"/>
  <c r="S827" i="8203"/>
  <c r="S955" i="8203"/>
  <c r="S439" i="8203"/>
  <c r="S719" i="8203"/>
  <c r="S296" i="8203"/>
  <c r="S212" i="8203"/>
  <c r="S611" i="8203"/>
  <c r="S994" i="8203"/>
  <c r="S670" i="8203"/>
  <c r="S246" i="8203"/>
  <c r="S1011" i="8203"/>
  <c r="S506" i="8203"/>
  <c r="S967" i="8203"/>
  <c r="S221" i="8203"/>
  <c r="S646" i="8203"/>
  <c r="S166" i="8203"/>
  <c r="S947" i="8203"/>
  <c r="S860" i="8203"/>
  <c r="S575" i="8203"/>
  <c r="S801" i="8203"/>
  <c r="S214" i="8203"/>
  <c r="S835" i="8203"/>
  <c r="S959" i="8203"/>
  <c r="S421" i="8203"/>
  <c r="S562" i="8203"/>
  <c r="S657" i="8203"/>
  <c r="S699" i="8203"/>
  <c r="S298" i="8203"/>
  <c r="S785" i="8203"/>
  <c r="S974" i="8203"/>
  <c r="S717" i="8203"/>
  <c r="S981" i="8203"/>
  <c r="S775" i="8203"/>
  <c r="S790" i="8203"/>
  <c r="S324" i="8203"/>
  <c r="S393" i="8203"/>
  <c r="S774" i="8203"/>
  <c r="S443" i="8203"/>
  <c r="S34" i="8203"/>
  <c r="S823" i="8203"/>
  <c r="S323" i="8203"/>
  <c r="S409" i="8203"/>
  <c r="S590" i="8203"/>
  <c r="S605" i="8203"/>
  <c r="S474" i="8203"/>
  <c r="S896" i="8203"/>
  <c r="S712" i="8203"/>
  <c r="S601" i="8203"/>
  <c r="S966" i="8203"/>
  <c r="S523" i="8203"/>
  <c r="S170" i="8203"/>
  <c r="S414" i="8203"/>
  <c r="S853" i="8203"/>
  <c r="S938" i="8203"/>
  <c r="S667" i="8203"/>
  <c r="S992" i="8203"/>
  <c r="S625" i="8203"/>
  <c r="S471" i="8203"/>
  <c r="S764" i="8203"/>
  <c r="S565" i="8203"/>
  <c r="S336" i="8203"/>
  <c r="S680" i="8203"/>
  <c r="S906" i="8203"/>
  <c r="S604" i="8203"/>
  <c r="S770" i="8203"/>
  <c r="S505" i="8203"/>
  <c r="S306" i="8203"/>
  <c r="S855" i="8203"/>
  <c r="S359" i="8203"/>
  <c r="S664" i="8203"/>
  <c r="S724" i="8203"/>
  <c r="S980" i="8203"/>
  <c r="S278" i="8203"/>
  <c r="S410" i="8203"/>
  <c r="S173" i="8203"/>
  <c r="S395" i="8203"/>
  <c r="S491" i="8203"/>
  <c r="S763" i="8203"/>
  <c r="S577" i="8203"/>
  <c r="S176" i="8203"/>
  <c r="S177" i="8203"/>
  <c r="S653" i="8203"/>
  <c r="S312" i="8203"/>
  <c r="S332" i="8203"/>
  <c r="S957" i="8203"/>
  <c r="S32" i="8203"/>
  <c r="S402" i="8203"/>
  <c r="S889" i="8203"/>
  <c r="S892" i="8203"/>
  <c r="S757" i="8203"/>
  <c r="S74" i="8203"/>
  <c r="S1022" i="8203"/>
  <c r="S662" i="8203"/>
  <c r="S59" i="8203"/>
  <c r="S473" i="8203"/>
  <c r="S57" i="8203"/>
  <c r="S223" i="8203"/>
  <c r="S512" i="8203"/>
  <c r="S816" i="8203"/>
  <c r="S216" i="8203"/>
  <c r="S828" i="8203"/>
  <c r="S102" i="8203"/>
  <c r="S373" i="8203"/>
  <c r="S513" i="8203"/>
  <c r="S157" i="8203"/>
  <c r="S695" i="8203"/>
  <c r="S322" i="8203"/>
  <c r="S922" i="8203"/>
  <c r="S220" i="8203"/>
  <c r="S802" i="8203"/>
  <c r="S518" i="8203"/>
  <c r="S119" i="8203"/>
  <c r="S844" i="8203"/>
  <c r="S706" i="8203"/>
  <c r="S571" i="8203"/>
  <c r="S50" i="8203"/>
  <c r="S596" i="8203"/>
  <c r="S780" i="8203"/>
  <c r="S464" i="8203"/>
  <c r="S578" i="8203"/>
  <c r="S634" i="8203"/>
  <c r="S878" i="8203"/>
  <c r="S384" i="8203"/>
  <c r="S911" i="8203"/>
  <c r="S94" i="8203"/>
  <c r="S858" i="8203"/>
  <c r="S599" i="8203"/>
  <c r="S258" i="8203"/>
  <c r="S106" i="8203"/>
  <c r="S758" i="8203"/>
  <c r="S536" i="8203"/>
  <c r="S275" i="8203"/>
  <c r="S871" i="8203"/>
  <c r="S391" i="8203"/>
  <c r="S704" i="8203"/>
  <c r="S1002" i="8203"/>
  <c r="S110" i="8203"/>
  <c r="S817" i="8203"/>
  <c r="S134" i="8203"/>
  <c r="S946" i="8203"/>
  <c r="S183" i="8203"/>
  <c r="S921" i="8203"/>
  <c r="S928" i="8203"/>
  <c r="S224" i="8203"/>
  <c r="S292" i="8203"/>
  <c r="S740" i="8203"/>
  <c r="S541" i="8203"/>
  <c r="S260" i="8203"/>
  <c r="S727" i="8203"/>
  <c r="S800" i="8203"/>
  <c r="S381" i="8203"/>
  <c r="S668" i="8203"/>
  <c r="S710" i="8203"/>
  <c r="S530" i="8203"/>
  <c r="S846" i="8203"/>
  <c r="S524" i="8203"/>
  <c r="S650" i="8203"/>
  <c r="S148" i="8203"/>
  <c r="S79" i="8203"/>
  <c r="S684" i="8203"/>
  <c r="S936" i="8203"/>
  <c r="S320" i="8203"/>
  <c r="S854" i="8203"/>
  <c r="S671" i="8203"/>
  <c r="S163" i="8203"/>
  <c r="S374" i="8203"/>
  <c r="S639" i="8203"/>
  <c r="S111" i="8203"/>
  <c r="S280" i="8203"/>
  <c r="S548" i="8203"/>
  <c r="S700" i="8203"/>
  <c r="S511" i="8203"/>
  <c r="S452" i="8203"/>
  <c r="S616" i="8203"/>
  <c r="S100" i="8203"/>
  <c r="S340" i="8203"/>
  <c r="S876" i="8203"/>
  <c r="S266" i="8203"/>
  <c r="S869" i="8203"/>
  <c r="S412" i="8203"/>
  <c r="S76" i="8203"/>
  <c r="S1023" i="8203"/>
  <c r="S900" i="8203"/>
  <c r="S108" i="8203"/>
  <c r="S40" i="8203"/>
  <c r="S743" i="8203"/>
  <c r="S285" i="8203"/>
  <c r="S420" i="8203"/>
  <c r="S522" i="8203"/>
  <c r="S808" i="8203"/>
  <c r="S602" i="8203"/>
  <c r="S419" i="8203"/>
  <c r="S1025" i="8203"/>
  <c r="S572" i="8203"/>
  <c r="S791" i="8203"/>
  <c r="S438" i="8203"/>
  <c r="S90" i="8203"/>
  <c r="S644" i="8203"/>
  <c r="S378" i="8203"/>
  <c r="S1024" i="8203"/>
  <c r="S404" i="8203"/>
  <c r="S537" i="8203"/>
  <c r="S533" i="8203"/>
  <c r="S867" i="8203"/>
  <c r="S701" i="8203"/>
  <c r="S308" i="8203"/>
  <c r="S237" i="8203"/>
  <c r="S84" i="8203"/>
  <c r="S63" i="8203"/>
  <c r="S544" i="8203"/>
  <c r="S187" i="8203"/>
  <c r="S66" i="8203"/>
  <c r="S81" i="8203"/>
  <c r="S545" i="8203"/>
  <c r="S283" i="8203"/>
  <c r="S977" i="8203"/>
  <c r="S112" i="8203"/>
  <c r="S834" i="8203"/>
  <c r="S554" i="8203"/>
  <c r="S593" i="8203"/>
  <c r="S887" i="8203"/>
  <c r="S141" i="8203"/>
  <c r="S251" i="8203"/>
  <c r="S798" i="8203"/>
  <c r="S406" i="8203"/>
  <c r="S965" i="8203"/>
  <c r="S624" i="8203"/>
  <c r="S386" i="8203"/>
  <c r="S319" i="8203"/>
  <c r="S348" i="8203"/>
  <c r="S181" i="8203"/>
  <c r="S333" i="8203"/>
  <c r="S370" i="8203"/>
  <c r="S929" i="8203"/>
  <c r="S164" i="8203"/>
  <c r="S504" i="8203"/>
  <c r="S482" i="8203"/>
  <c r="S681" i="8203"/>
  <c r="S492" i="8203"/>
  <c r="S689" i="8203"/>
  <c r="S550" i="8203"/>
  <c r="S363" i="8203"/>
  <c r="S345" i="8203"/>
  <c r="S964" i="8203"/>
  <c r="S730" i="8203"/>
  <c r="S821" i="8203"/>
  <c r="S986" i="8203"/>
  <c r="S58" i="8203"/>
  <c r="S734" i="8203"/>
  <c r="S475" i="8203"/>
  <c r="S190" i="8203"/>
  <c r="S1010" i="8203"/>
  <c r="S394" i="8203"/>
  <c r="S53" i="8203"/>
  <c r="S403" i="8203"/>
  <c r="S1012" i="8203"/>
  <c r="S416" i="8203"/>
  <c r="S538" i="8203"/>
  <c r="S168" i="8203"/>
  <c r="S52" i="8203"/>
  <c r="S96" i="8203"/>
  <c r="S1000" i="8203"/>
  <c r="S99" i="8203"/>
  <c r="S267" i="8203"/>
  <c r="S713" i="8203"/>
  <c r="S935" i="8203"/>
  <c r="S494" i="8203"/>
  <c r="S561" i="8203"/>
  <c r="S534" i="8203"/>
  <c r="S503" i="8203"/>
  <c r="S356" i="8203"/>
  <c r="S67" i="8203"/>
  <c r="S581" i="8203"/>
  <c r="S747" i="8203"/>
  <c r="S629" i="8203"/>
  <c r="S1018" i="8203"/>
  <c r="S331" i="8203"/>
  <c r="S291" i="8203"/>
  <c r="S131" i="8203"/>
  <c r="S633" i="8203"/>
  <c r="S628" i="8203"/>
  <c r="S424" i="8203"/>
  <c r="S207" i="8203"/>
  <c r="S489" i="8203"/>
  <c r="S930" i="8203"/>
  <c r="S908" i="8203"/>
  <c r="S831" i="8203"/>
  <c r="S56" i="8203"/>
  <c r="S338" i="8203"/>
  <c r="S718" i="8203"/>
  <c r="S143" i="8203"/>
  <c r="S769" i="8203"/>
  <c r="S253" i="8203"/>
  <c r="S1020" i="8203"/>
  <c r="S638" i="8203"/>
  <c r="S837" i="8203"/>
  <c r="S399" i="8203"/>
  <c r="S694" i="8203"/>
  <c r="S257" i="8203"/>
  <c r="S146" i="8203"/>
  <c r="S735" i="8203"/>
  <c r="S132" i="8203"/>
  <c r="S101" i="8203"/>
  <c r="S885" i="8203"/>
  <c r="S204" i="8203"/>
  <c r="S914" i="8203"/>
  <c r="S586" i="8203"/>
  <c r="S129" i="8203"/>
  <c r="S856" i="8203"/>
  <c r="S618" i="8203"/>
  <c r="S465" i="8203"/>
  <c r="S274" i="8203"/>
  <c r="S580" i="8203"/>
  <c r="S103" i="8203"/>
  <c r="S247" i="8203"/>
  <c r="S543" i="8203"/>
  <c r="S788" i="8203"/>
  <c r="S382" i="8203"/>
  <c r="S307" i="8203"/>
  <c r="S44" i="8203"/>
  <c r="S579" i="8203"/>
  <c r="S334" i="8203"/>
  <c r="S248" i="8203"/>
  <c r="S683" i="8203"/>
  <c r="S715" i="8203"/>
  <c r="S244" i="8203"/>
  <c r="S272" i="8203"/>
  <c r="S811" i="8203"/>
  <c r="S863" i="8203"/>
  <c r="S354" i="8203"/>
  <c r="S95" i="8203"/>
  <c r="S117" i="8203"/>
  <c r="S440" i="8203"/>
  <c r="S42" i="8203"/>
  <c r="S613" i="8203"/>
  <c r="S812" i="8203"/>
  <c r="S673" i="8203"/>
  <c r="S371" i="8203"/>
  <c r="S302" i="8203"/>
  <c r="S984" i="8203"/>
  <c r="S818" i="8203"/>
  <c r="S175" i="8203"/>
  <c r="S264" i="8203"/>
  <c r="S722" i="8203"/>
  <c r="S904" i="8203"/>
  <c r="S501" i="8203"/>
  <c r="S232" i="8203"/>
  <c r="S481" i="8203"/>
  <c r="S480" i="8203"/>
  <c r="S615" i="8203"/>
  <c r="S68" i="8203"/>
  <c r="S41" i="8203"/>
  <c r="S519" i="8203"/>
  <c r="S609" i="8203"/>
  <c r="S990" i="8203"/>
  <c r="S630" i="8203"/>
  <c r="S761" i="8203"/>
  <c r="S219" i="8203"/>
  <c r="S365" i="8203"/>
  <c r="S516" i="8203"/>
  <c r="S857" i="8203"/>
  <c r="S455" i="8203"/>
  <c r="S82" i="8203"/>
  <c r="S437" i="8203"/>
  <c r="S799" i="8203"/>
  <c r="S342" i="8203"/>
  <c r="S75" i="8203"/>
  <c r="S888" i="8203"/>
  <c r="S315" i="8203"/>
  <c r="S726" i="8203"/>
  <c r="S686" i="8203"/>
  <c r="S528" i="8203"/>
  <c r="S1027" i="8203"/>
  <c r="S658" i="8203"/>
  <c r="S478" i="8203"/>
  <c r="S703" i="8203"/>
  <c r="S426" i="8203"/>
  <c r="S917" i="8203"/>
  <c r="S779" i="8203"/>
  <c r="S987" i="8203"/>
  <c r="S329" i="8203"/>
  <c r="S547" i="8203"/>
  <c r="S882" i="8203"/>
  <c r="S1001" i="8203"/>
  <c r="S825" i="8203"/>
  <c r="S422" i="8203"/>
  <c r="S239" i="8203"/>
  <c r="S405" i="8203"/>
  <c r="S62" i="8203"/>
  <c r="S868" i="8203"/>
  <c r="S357" i="8203"/>
  <c r="S396" i="8203"/>
  <c r="S949" i="8203"/>
  <c r="S121" i="8203"/>
  <c r="S793" i="8203"/>
  <c r="S750" i="8203"/>
  <c r="S369" i="8203"/>
  <c r="S587" i="8203"/>
  <c r="S126" i="8203"/>
  <c r="S833" i="8203"/>
  <c r="S687" i="8203"/>
  <c r="S160" i="8203"/>
  <c r="S996" i="8203"/>
  <c r="S195" i="8203"/>
  <c r="S714" i="8203"/>
  <c r="S311" i="8203"/>
  <c r="S142" i="8203"/>
  <c r="S80" i="8203"/>
  <c r="S457" i="8203"/>
  <c r="S51" i="8203"/>
  <c r="S883" i="8203"/>
  <c r="S261" i="8203"/>
  <c r="S573" i="8203"/>
  <c r="S225" i="8203"/>
  <c r="S228" i="8203"/>
  <c r="S707" i="8203"/>
  <c r="S98" i="8203"/>
  <c r="S598" i="8203"/>
  <c r="S807" i="8203"/>
  <c r="S765" i="8203"/>
  <c r="S832" i="8203"/>
  <c r="S815" i="8203"/>
  <c r="S37" i="8203"/>
  <c r="S594" i="8203"/>
  <c r="S408" i="8203"/>
  <c r="S350" i="8203"/>
  <c r="S360" i="8203"/>
  <c r="S978" i="8203"/>
  <c r="S211" i="8203"/>
  <c r="S250" i="8203"/>
  <c r="S654" i="8203"/>
  <c r="S423" i="8203"/>
  <c r="S47" i="8203"/>
  <c r="S749" i="8203"/>
  <c r="S487" i="8203"/>
  <c r="S93" i="8203"/>
  <c r="S951" i="8203"/>
  <c r="S415" i="8203"/>
  <c r="S390" i="8203"/>
  <c r="S972" i="8203"/>
  <c r="S778" i="8203"/>
  <c r="S647" i="8203"/>
  <c r="S313" i="8203"/>
  <c r="S255" i="8203"/>
  <c r="S940" i="8203"/>
  <c r="S317" i="8203"/>
  <c r="S167" i="8203"/>
  <c r="S943" i="8203"/>
  <c r="S627" i="8203"/>
  <c r="S389" i="8203"/>
  <c r="S493" i="8203"/>
  <c r="S777" i="8203"/>
  <c r="S899" i="8203"/>
  <c r="S366" i="8203"/>
  <c r="S430" i="8203"/>
  <c r="S450" i="8203"/>
  <c r="S209" i="8203"/>
  <c r="S330" i="8203"/>
  <c r="S284" i="8203"/>
  <c r="S205" i="8203"/>
  <c r="S233" i="8203"/>
  <c r="S1028" i="8203"/>
  <c r="S125" i="8203"/>
  <c r="S952" i="8203"/>
  <c r="S679" i="8203"/>
  <c r="S327" i="8203"/>
  <c r="S838" i="8203"/>
  <c r="S873" i="8203"/>
  <c r="S781" i="8203"/>
  <c r="S632" i="8203"/>
  <c r="S796" i="8203"/>
  <c r="S795" i="8203"/>
  <c r="S73" i="8203"/>
  <c r="S265" i="8203"/>
  <c r="S48" i="8203"/>
  <c r="S690" i="8203"/>
  <c r="S227" i="8203"/>
  <c r="S61" i="8203"/>
  <c r="S262" i="8203"/>
  <c r="S495" i="8203"/>
  <c r="S982" i="8203"/>
  <c r="S809" i="8203"/>
  <c r="S552" i="8203"/>
  <c r="S682" i="8203"/>
  <c r="S736" i="8203"/>
  <c r="S486" i="8203"/>
  <c r="S660" i="8203"/>
  <c r="S49" i="8203"/>
  <c r="S895" i="8203"/>
  <c r="S910" i="8203"/>
  <c r="S343" i="8203"/>
  <c r="S120" i="8203"/>
  <c r="S932" i="8203"/>
  <c r="S355" i="8203"/>
  <c r="S104" i="8203"/>
  <c r="S78" i="8203"/>
  <c r="S661" i="8203"/>
  <c r="S425" i="8203"/>
  <c r="S893" i="8203"/>
  <c r="S497" i="8203"/>
  <c r="S891" i="8203"/>
  <c r="T891" i="8203" l="1"/>
  <c r="T893" i="8203"/>
  <c r="T661" i="8203"/>
  <c r="T895" i="8203"/>
  <c r="T660" i="8203"/>
  <c r="T736" i="8203"/>
  <c r="T982" i="8203"/>
  <c r="T262" i="8203"/>
  <c r="T227" i="8203"/>
  <c r="T48" i="8203"/>
  <c r="T73" i="8203"/>
  <c r="T796" i="8203"/>
  <c r="T781" i="8203"/>
  <c r="T838" i="8203"/>
  <c r="T679" i="8203"/>
  <c r="T125" i="8203"/>
  <c r="T209" i="8203"/>
  <c r="T430" i="8203"/>
  <c r="T493" i="8203"/>
  <c r="T167" i="8203"/>
  <c r="T940" i="8203"/>
  <c r="T778" i="8203"/>
  <c r="T390" i="8203"/>
  <c r="T951" i="8203"/>
  <c r="T47" i="8203"/>
  <c r="T654" i="8203"/>
  <c r="T211" i="8203"/>
  <c r="T360" i="8203"/>
  <c r="T807" i="8203"/>
  <c r="T98" i="8203"/>
  <c r="T228" i="8203"/>
  <c r="T883" i="8203"/>
  <c r="T457" i="8203"/>
  <c r="T142" i="8203"/>
  <c r="T714" i="8203"/>
  <c r="T996" i="8203"/>
  <c r="T687" i="8203"/>
  <c r="T126" i="8203"/>
  <c r="T369" i="8203"/>
  <c r="T793" i="8203"/>
  <c r="T357" i="8203"/>
  <c r="T62" i="8203"/>
  <c r="T239" i="8203"/>
  <c r="T882" i="8203"/>
  <c r="T779" i="8203"/>
  <c r="T1027" i="8203"/>
  <c r="T686" i="8203"/>
  <c r="T315" i="8203"/>
  <c r="T82" i="8203"/>
  <c r="T497" i="8203"/>
  <c r="T425" i="8203"/>
  <c r="T78" i="8203"/>
  <c r="T355" i="8203"/>
  <c r="T120" i="8203"/>
  <c r="T910" i="8203"/>
  <c r="T49" i="8203"/>
  <c r="T486" i="8203"/>
  <c r="T682" i="8203"/>
  <c r="T809" i="8203"/>
  <c r="T495" i="8203"/>
  <c r="T61" i="8203"/>
  <c r="T690" i="8203"/>
  <c r="T265" i="8203"/>
  <c r="T795" i="8203"/>
  <c r="T632" i="8203"/>
  <c r="T873" i="8203"/>
  <c r="T327" i="8203"/>
  <c r="T952" i="8203"/>
  <c r="T1028" i="8203"/>
  <c r="T205" i="8203"/>
  <c r="T330" i="8203"/>
  <c r="T450" i="8203"/>
  <c r="T366" i="8203"/>
  <c r="T777" i="8203"/>
  <c r="T389" i="8203"/>
  <c r="T943" i="8203"/>
  <c r="T317" i="8203"/>
  <c r="T255" i="8203"/>
  <c r="T647" i="8203"/>
  <c r="T972" i="8203"/>
  <c r="T415" i="8203"/>
  <c r="T93" i="8203"/>
  <c r="T749" i="8203"/>
  <c r="T423" i="8203"/>
  <c r="T250" i="8203"/>
  <c r="T978" i="8203"/>
  <c r="T350" i="8203"/>
  <c r="T594" i="8203"/>
  <c r="T815" i="8203"/>
  <c r="T765" i="8203"/>
  <c r="T598" i="8203"/>
  <c r="T707" i="8203"/>
  <c r="T225" i="8203"/>
  <c r="T261" i="8203"/>
  <c r="T51" i="8203"/>
  <c r="T80" i="8203"/>
  <c r="T311" i="8203"/>
  <c r="T195" i="8203"/>
  <c r="T160" i="8203"/>
  <c r="T833" i="8203"/>
  <c r="T587" i="8203"/>
  <c r="T750" i="8203"/>
  <c r="T121" i="8203"/>
  <c r="T396" i="8203"/>
  <c r="T868" i="8203"/>
  <c r="T405" i="8203"/>
  <c r="T422" i="8203"/>
  <c r="T1001" i="8203"/>
  <c r="T547" i="8203"/>
  <c r="T987" i="8203"/>
  <c r="T917" i="8203"/>
  <c r="T703" i="8203"/>
  <c r="T658" i="8203"/>
  <c r="T528" i="8203"/>
  <c r="T726" i="8203"/>
  <c r="T888" i="8203"/>
  <c r="T342" i="8203"/>
  <c r="T437" i="8203"/>
  <c r="T455" i="8203"/>
  <c r="T516" i="8203"/>
  <c r="T219" i="8203"/>
  <c r="T630" i="8203"/>
  <c r="T609" i="8203"/>
  <c r="T41" i="8203"/>
  <c r="T615" i="8203"/>
  <c r="T481" i="8203"/>
  <c r="T501" i="8203"/>
  <c r="T722" i="8203"/>
  <c r="T175" i="8203"/>
  <c r="T984" i="8203"/>
  <c r="T371" i="8203"/>
  <c r="T812" i="8203"/>
  <c r="T42" i="8203"/>
  <c r="T117" i="8203"/>
  <c r="T354" i="8203"/>
  <c r="T811" i="8203"/>
  <c r="T244" i="8203"/>
  <c r="T683" i="8203"/>
  <c r="T334" i="8203"/>
  <c r="T44" i="8203"/>
  <c r="T382" i="8203"/>
  <c r="T543" i="8203"/>
  <c r="T103" i="8203"/>
  <c r="T274" i="8203"/>
  <c r="T618" i="8203"/>
  <c r="T129" i="8203"/>
  <c r="T914" i="8203"/>
  <c r="T885" i="8203"/>
  <c r="T132" i="8203"/>
  <c r="T146" i="8203"/>
  <c r="T694" i="8203"/>
  <c r="T837" i="8203"/>
  <c r="T1020" i="8203"/>
  <c r="T769" i="8203"/>
  <c r="T718" i="8203"/>
  <c r="T56" i="8203"/>
  <c r="T908" i="8203"/>
  <c r="T489" i="8203"/>
  <c r="T424" i="8203"/>
  <c r="T633" i="8203"/>
  <c r="T291" i="8203"/>
  <c r="T1018" i="8203"/>
  <c r="T747" i="8203"/>
  <c r="T67" i="8203"/>
  <c r="T503" i="8203"/>
  <c r="T561" i="8203"/>
  <c r="T935" i="8203"/>
  <c r="T267" i="8203"/>
  <c r="T1000" i="8203"/>
  <c r="T52" i="8203"/>
  <c r="T538" i="8203"/>
  <c r="T1012" i="8203"/>
  <c r="T53" i="8203"/>
  <c r="T1010" i="8203"/>
  <c r="T475" i="8203"/>
  <c r="T58" i="8203"/>
  <c r="T821" i="8203"/>
  <c r="T964" i="8203"/>
  <c r="T363" i="8203"/>
  <c r="T689" i="8203"/>
  <c r="T681" i="8203"/>
  <c r="T504" i="8203"/>
  <c r="T929" i="8203"/>
  <c r="T333" i="8203"/>
  <c r="T348" i="8203"/>
  <c r="T386" i="8203"/>
  <c r="T965" i="8203"/>
  <c r="T798" i="8203"/>
  <c r="T141" i="8203"/>
  <c r="T593" i="8203"/>
  <c r="T834" i="8203"/>
  <c r="T977" i="8203"/>
  <c r="T545" i="8203"/>
  <c r="T66" i="8203"/>
  <c r="T544" i="8203"/>
  <c r="T84" i="8203"/>
  <c r="T308" i="8203"/>
  <c r="T867" i="8203"/>
  <c r="T537" i="8203"/>
  <c r="T1024" i="8203"/>
  <c r="T644" i="8203"/>
  <c r="T438" i="8203"/>
  <c r="T572" i="8203"/>
  <c r="T419" i="8203"/>
  <c r="T808" i="8203"/>
  <c r="T420" i="8203"/>
  <c r="T743" i="8203"/>
  <c r="T108" i="8203"/>
  <c r="T1023" i="8203"/>
  <c r="T412" i="8203"/>
  <c r="T266" i="8203"/>
  <c r="T340" i="8203"/>
  <c r="T616" i="8203"/>
  <c r="T511" i="8203"/>
  <c r="T548" i="8203"/>
  <c r="T111" i="8203"/>
  <c r="T374" i="8203"/>
  <c r="T671" i="8203"/>
  <c r="T320" i="8203"/>
  <c r="T684" i="8203"/>
  <c r="T148" i="8203"/>
  <c r="T524" i="8203"/>
  <c r="C29" i="120"/>
  <c r="T668" i="8203"/>
  <c r="T800" i="8203"/>
  <c r="T260" i="8203"/>
  <c r="T740" i="8203"/>
  <c r="T224" i="8203"/>
  <c r="T921" i="8203"/>
  <c r="T946" i="8203"/>
  <c r="T817" i="8203"/>
  <c r="T1002" i="8203"/>
  <c r="T391" i="8203"/>
  <c r="T275" i="8203"/>
  <c r="T758" i="8203"/>
  <c r="T258" i="8203"/>
  <c r="T858" i="8203"/>
  <c r="T911" i="8203"/>
  <c r="T878" i="8203"/>
  <c r="T578" i="8203"/>
  <c r="T780" i="8203"/>
  <c r="T50" i="8203"/>
  <c r="T706" i="8203"/>
  <c r="T119" i="8203"/>
  <c r="T802" i="8203"/>
  <c r="T922" i="8203"/>
  <c r="T695" i="8203"/>
  <c r="T513" i="8203"/>
  <c r="T102" i="8203"/>
  <c r="T216" i="8203"/>
  <c r="T512" i="8203"/>
  <c r="T57" i="8203"/>
  <c r="T59" i="8203"/>
  <c r="T1022" i="8203"/>
  <c r="T757" i="8203"/>
  <c r="T889" i="8203"/>
  <c r="Q31" i="8203"/>
  <c r="T32" i="8203"/>
  <c r="T332" i="8203"/>
  <c r="T653" i="8203"/>
  <c r="T176" i="8203"/>
  <c r="T763" i="8203"/>
  <c r="T395" i="8203"/>
  <c r="T410" i="8203"/>
  <c r="T980" i="8203"/>
  <c r="T664" i="8203"/>
  <c r="T855" i="8203"/>
  <c r="T505" i="8203"/>
  <c r="T604" i="8203"/>
  <c r="T680" i="8203"/>
  <c r="T565" i="8203"/>
  <c r="T471" i="8203"/>
  <c r="T992" i="8203"/>
  <c r="T938" i="8203"/>
  <c r="T414" i="8203"/>
  <c r="T523" i="8203"/>
  <c r="T601" i="8203"/>
  <c r="T896" i="8203"/>
  <c r="T605" i="8203"/>
  <c r="T409" i="8203"/>
  <c r="T823" i="8203"/>
  <c r="T443" i="8203"/>
  <c r="T393" i="8203"/>
  <c r="T790" i="8203"/>
  <c r="T981" i="8203"/>
  <c r="T974" i="8203"/>
  <c r="T298" i="8203"/>
  <c r="T657" i="8203"/>
  <c r="T421" i="8203"/>
  <c r="T835" i="8203"/>
  <c r="T801" i="8203"/>
  <c r="T860" i="8203"/>
  <c r="T166" i="8203"/>
  <c r="T221" i="8203"/>
  <c r="T506" i="8203"/>
  <c r="T246" i="8203"/>
  <c r="T994" i="8203"/>
  <c r="T212" i="8203"/>
  <c r="T719" i="8203"/>
  <c r="T955" i="8203"/>
  <c r="T792" i="8203"/>
  <c r="T201" i="8203"/>
  <c r="T620" i="8203"/>
  <c r="T184" i="8203"/>
  <c r="T114" i="8203"/>
  <c r="T376" i="8203"/>
  <c r="T865" i="8203"/>
  <c r="T881" i="8203"/>
  <c r="T304" i="8203"/>
  <c r="T236" i="8203"/>
  <c r="T942" i="8203"/>
  <c r="T318" i="8203"/>
  <c r="T1030" i="8203"/>
  <c r="T87" i="8203"/>
  <c r="T147" i="8203"/>
  <c r="T728" i="8203"/>
  <c r="T349" i="8203"/>
  <c r="T186" i="8203"/>
  <c r="T269" i="8203"/>
  <c r="T836" i="8203"/>
  <c r="T716" i="8203"/>
  <c r="T441" i="8203"/>
  <c r="T447" i="8203"/>
  <c r="T434" i="8203"/>
  <c r="T614" i="8203"/>
  <c r="T939" i="8203"/>
  <c r="T238" i="8203"/>
  <c r="T1004" i="8203"/>
  <c r="T55" i="8203"/>
  <c r="T198" i="8203"/>
  <c r="T626" i="8203"/>
  <c r="T610" i="8203"/>
  <c r="T490" i="8203"/>
  <c r="T249" i="8203"/>
  <c r="T751" i="8203"/>
  <c r="T445" i="8203"/>
  <c r="T813" i="8203"/>
  <c r="T263" i="8203"/>
  <c r="T282" i="8203"/>
  <c r="T299" i="8203"/>
  <c r="T909" i="8203"/>
  <c r="T742" i="8203"/>
  <c r="T696" i="8203"/>
  <c r="T347" i="8203"/>
  <c r="T563" i="8203"/>
  <c r="T444" i="8203"/>
  <c r="T202" i="8203"/>
  <c r="T71" i="8203"/>
  <c r="T38" i="8203"/>
  <c r="T597" i="8203"/>
  <c r="T413" i="8203"/>
  <c r="T924" i="8203"/>
  <c r="T240" i="8203"/>
  <c r="T619" i="8203"/>
  <c r="T756" i="8203"/>
  <c r="T741" i="8203"/>
  <c r="T872" i="8203"/>
  <c r="T993" i="8203"/>
  <c r="T866" i="8203"/>
  <c r="T768" i="8203"/>
  <c r="T222" i="8203"/>
  <c r="T526" i="8203"/>
  <c r="T188" i="8203"/>
  <c r="T226" i="8203"/>
  <c r="T162" i="8203"/>
  <c r="T401" i="8203"/>
  <c r="T642" i="8203"/>
  <c r="T45" i="8203"/>
  <c r="T1003" i="8203"/>
  <c r="T535" i="8203"/>
  <c r="T436" i="8203"/>
  <c r="T109" i="8203"/>
  <c r="T905" i="8203"/>
  <c r="T107" i="8203"/>
  <c r="T456" i="8203"/>
  <c r="T442" i="8203"/>
  <c r="T810" i="8203"/>
  <c r="T852" i="8203"/>
  <c r="T820" i="8203"/>
  <c r="T753" i="8203"/>
  <c r="T894" i="8203"/>
  <c r="T1017" i="8203"/>
  <c r="T542" i="8203"/>
  <c r="T203" i="8203"/>
  <c r="T612" i="8203"/>
  <c r="T139" i="8203"/>
  <c r="T279" i="8203"/>
  <c r="T242" i="8203"/>
  <c r="T514" i="8203"/>
  <c r="T446" i="8203"/>
  <c r="T669" i="8203"/>
  <c r="T997" i="8203"/>
  <c r="T698" i="8203"/>
  <c r="T685" i="8203"/>
  <c r="T676" i="8203"/>
  <c r="T200" i="8203"/>
  <c r="T77" i="8203"/>
  <c r="T731" i="8203"/>
  <c r="T105" i="8203"/>
  <c r="T711" i="8203"/>
  <c r="T113" i="8203"/>
  <c r="T652" i="8203"/>
  <c r="T803" i="8203"/>
  <c r="T720" i="8203"/>
  <c r="T649" i="8203"/>
  <c r="T767" i="8203"/>
  <c r="T276" i="8203"/>
  <c r="T335" i="8203"/>
  <c r="T344" i="8203"/>
  <c r="T273" i="8203"/>
  <c r="T435" i="8203"/>
  <c r="T458" i="8203"/>
  <c r="T515" i="8203"/>
  <c r="T297" i="8203"/>
  <c r="T529" i="8203"/>
  <c r="T772" i="8203"/>
  <c r="T916" i="8203"/>
  <c r="T433" i="8203"/>
  <c r="T1015" i="8203"/>
  <c r="T140" i="8203"/>
  <c r="T229" i="8203"/>
  <c r="T988" i="8203"/>
  <c r="T364" i="8203"/>
  <c r="T635" i="8203"/>
  <c r="T783" i="8203"/>
  <c r="T152" i="8203"/>
  <c r="T123" i="8203"/>
  <c r="T976" i="8203"/>
  <c r="T748" i="8203"/>
  <c r="T135" i="8203"/>
  <c r="T755" i="8203"/>
  <c r="T546" i="8203"/>
  <c r="T849" i="8203"/>
  <c r="T640" i="8203"/>
  <c r="T397" i="8203"/>
  <c r="T136" i="8203"/>
  <c r="T879" i="8203"/>
  <c r="T848" i="8203"/>
  <c r="T789" i="8203"/>
  <c r="T268" i="8203"/>
  <c r="T387" i="8203"/>
  <c r="T97" i="8203"/>
  <c r="T375" i="8203"/>
  <c r="T705" i="8203"/>
  <c r="T760" i="8203"/>
  <c r="T595" i="8203"/>
  <c r="T622" i="8203"/>
  <c r="T488" i="8203"/>
  <c r="T648" i="8203"/>
  <c r="T379" i="8203"/>
  <c r="T745" i="8203"/>
  <c r="T995" i="8203"/>
  <c r="T971" i="8203"/>
  <c r="T553" i="8203"/>
  <c r="T960" i="8203"/>
  <c r="T555" i="8203"/>
  <c r="T215" i="8203"/>
  <c r="T245" i="8203"/>
  <c r="T600" i="8203"/>
  <c r="T784" i="8203"/>
  <c r="T352" i="8203"/>
  <c r="T137" i="8203"/>
  <c r="T235" i="8203"/>
  <c r="T154" i="8203"/>
  <c r="T617" i="8203"/>
  <c r="T479" i="8203"/>
  <c r="T398" i="8203"/>
  <c r="T886" i="8203"/>
  <c r="T991" i="8203"/>
  <c r="T467" i="8203"/>
  <c r="T525" i="8203"/>
  <c r="T884" i="8203"/>
  <c r="T281" i="8203"/>
  <c r="T913" i="8203"/>
  <c r="T864" i="8203"/>
  <c r="T1029" i="8203"/>
  <c r="T721" i="8203"/>
  <c r="T172" i="8203"/>
  <c r="T159" i="8203"/>
  <c r="T870" i="8203"/>
  <c r="T692" i="8203"/>
  <c r="T608" i="8203"/>
  <c r="T155" i="8203"/>
  <c r="T70" i="8203"/>
  <c r="T286" i="8203"/>
  <c r="T674" i="8203"/>
  <c r="T358" i="8203"/>
  <c r="T521" i="8203"/>
  <c r="T973" i="8203"/>
  <c r="T862" i="8203"/>
  <c r="T213" i="8203"/>
  <c r="T766" i="8203"/>
  <c r="T540" i="8203"/>
  <c r="T560" i="8203"/>
  <c r="T509" i="8203"/>
  <c r="T256" i="8203"/>
  <c r="T925" i="8203"/>
  <c r="T691" i="8203"/>
  <c r="T314" i="8203"/>
  <c r="T840" i="8203"/>
  <c r="T289" i="8203"/>
  <c r="T461" i="8203"/>
  <c r="T83" i="8203"/>
  <c r="T675" i="8203"/>
  <c r="T805" i="8203"/>
  <c r="T128" i="8203"/>
  <c r="T46" i="8203"/>
  <c r="T927" i="8203"/>
  <c r="T782" i="8203"/>
  <c r="T903" i="8203"/>
  <c r="T677" i="8203"/>
  <c r="T945" i="8203"/>
  <c r="T551" i="8203"/>
  <c r="T641" i="8203"/>
  <c r="T585" i="8203"/>
  <c r="T915" i="8203"/>
  <c r="T451" i="8203"/>
  <c r="T843" i="8203"/>
  <c r="T773" i="8203"/>
  <c r="T361" i="8203"/>
  <c r="T43" i="8203"/>
  <c r="T85" i="8203"/>
  <c r="T517" i="8203"/>
  <c r="T1019" i="8203"/>
  <c r="T341" i="8203"/>
  <c r="T199" i="8203"/>
  <c r="T631" i="8203"/>
  <c r="T623" i="8203"/>
  <c r="T738" i="8203"/>
  <c r="T468" i="8203"/>
  <c r="T592" i="8203"/>
  <c r="T153" i="8203"/>
  <c r="T937" i="8203"/>
  <c r="T539" i="8203"/>
  <c r="T907" i="8203"/>
  <c r="T877" i="8203"/>
  <c r="T621" i="8203"/>
  <c r="T851" i="8203"/>
  <c r="T241" i="8203"/>
  <c r="T954" i="8203"/>
  <c r="T948" i="8203"/>
  <c r="T124" i="8203"/>
  <c r="T1016" i="8203"/>
  <c r="T556" i="8203"/>
  <c r="T321" i="8203"/>
  <c r="T231" i="8203"/>
  <c r="T557" i="8203"/>
  <c r="T961" i="8203"/>
  <c r="T133" i="8203"/>
  <c r="T104" i="8203"/>
  <c r="T932" i="8203"/>
  <c r="T343" i="8203"/>
  <c r="T552" i="8203"/>
  <c r="T233" i="8203"/>
  <c r="T284" i="8203"/>
  <c r="T899" i="8203"/>
  <c r="T627" i="8203"/>
  <c r="T313" i="8203"/>
  <c r="T487" i="8203"/>
  <c r="T408" i="8203"/>
  <c r="T37" i="8203"/>
  <c r="T832" i="8203"/>
  <c r="T573" i="8203"/>
  <c r="T949" i="8203"/>
  <c r="T825" i="8203"/>
  <c r="T329" i="8203"/>
  <c r="T426" i="8203"/>
  <c r="T478" i="8203"/>
  <c r="T75" i="8203"/>
  <c r="T799" i="8203"/>
  <c r="T857" i="8203"/>
  <c r="T365" i="8203"/>
  <c r="T761" i="8203"/>
  <c r="T990" i="8203"/>
  <c r="T519" i="8203"/>
  <c r="T68" i="8203"/>
  <c r="T480" i="8203"/>
  <c r="T232" i="8203"/>
  <c r="T904" i="8203"/>
  <c r="T264" i="8203"/>
  <c r="T818" i="8203"/>
  <c r="T302" i="8203"/>
  <c r="T673" i="8203"/>
  <c r="T613" i="8203"/>
  <c r="T440" i="8203"/>
  <c r="T95" i="8203"/>
  <c r="T863" i="8203"/>
  <c r="T272" i="8203"/>
  <c r="T715" i="8203"/>
  <c r="T248" i="8203"/>
  <c r="T579" i="8203"/>
  <c r="T307" i="8203"/>
  <c r="T788" i="8203"/>
  <c r="T247" i="8203"/>
  <c r="T580" i="8203"/>
  <c r="T465" i="8203"/>
  <c r="T856" i="8203"/>
  <c r="T586" i="8203"/>
  <c r="T204" i="8203"/>
  <c r="T101" i="8203"/>
  <c r="T735" i="8203"/>
  <c r="T257" i="8203"/>
  <c r="T399" i="8203"/>
  <c r="T638" i="8203"/>
  <c r="T253" i="8203"/>
  <c r="T143" i="8203"/>
  <c r="T338" i="8203"/>
  <c r="T831" i="8203"/>
  <c r="T930" i="8203"/>
  <c r="T207" i="8203"/>
  <c r="T628" i="8203"/>
  <c r="T131" i="8203"/>
  <c r="T331" i="8203"/>
  <c r="T629" i="8203"/>
  <c r="T581" i="8203"/>
  <c r="T356" i="8203"/>
  <c r="T534" i="8203"/>
  <c r="T494" i="8203"/>
  <c r="T713" i="8203"/>
  <c r="T99" i="8203"/>
  <c r="T96" i="8203"/>
  <c r="T168" i="8203"/>
  <c r="T416" i="8203"/>
  <c r="T403" i="8203"/>
  <c r="T394" i="8203"/>
  <c r="T190" i="8203"/>
  <c r="T734" i="8203"/>
  <c r="T986" i="8203"/>
  <c r="T730" i="8203"/>
  <c r="T345" i="8203"/>
  <c r="T550" i="8203"/>
  <c r="T492" i="8203"/>
  <c r="T482" i="8203"/>
  <c r="T164" i="8203"/>
  <c r="T370" i="8203"/>
  <c r="T181" i="8203"/>
  <c r="T319" i="8203"/>
  <c r="T624" i="8203"/>
  <c r="T406" i="8203"/>
  <c r="T251" i="8203"/>
  <c r="T887" i="8203"/>
  <c r="T554" i="8203"/>
  <c r="T112" i="8203"/>
  <c r="T283" i="8203"/>
  <c r="T81" i="8203"/>
  <c r="T187" i="8203"/>
  <c r="T63" i="8203"/>
  <c r="T237" i="8203"/>
  <c r="T701" i="8203"/>
  <c r="T533" i="8203"/>
  <c r="T404" i="8203"/>
  <c r="T378" i="8203"/>
  <c r="T90" i="8203"/>
  <c r="T791" i="8203"/>
  <c r="T1025" i="8203"/>
  <c r="T602" i="8203"/>
  <c r="T522" i="8203"/>
  <c r="T285" i="8203"/>
  <c r="T40" i="8203"/>
  <c r="T900" i="8203"/>
  <c r="T76" i="8203"/>
  <c r="T869" i="8203"/>
  <c r="T876" i="8203"/>
  <c r="T100" i="8203"/>
  <c r="T452" i="8203"/>
  <c r="T700" i="8203"/>
  <c r="T280" i="8203"/>
  <c r="T639" i="8203"/>
  <c r="T163" i="8203"/>
  <c r="T854" i="8203"/>
  <c r="T936" i="8203"/>
  <c r="T79" i="8203"/>
  <c r="T650" i="8203"/>
  <c r="T846" i="8203"/>
  <c r="T530" i="8203"/>
  <c r="T710" i="8203"/>
  <c r="T381" i="8203"/>
  <c r="T727" i="8203"/>
  <c r="T541" i="8203"/>
  <c r="T292" i="8203"/>
  <c r="T928" i="8203"/>
  <c r="T183" i="8203"/>
  <c r="T134" i="8203"/>
  <c r="T110" i="8203"/>
  <c r="T704" i="8203"/>
  <c r="T871" i="8203"/>
  <c r="T536" i="8203"/>
  <c r="T106" i="8203"/>
  <c r="T599" i="8203"/>
  <c r="T94" i="8203"/>
  <c r="T384" i="8203"/>
  <c r="T634" i="8203"/>
  <c r="T464" i="8203"/>
  <c r="T596" i="8203"/>
  <c r="T571" i="8203"/>
  <c r="T844" i="8203"/>
  <c r="T518" i="8203"/>
  <c r="T220" i="8203"/>
  <c r="T322" i="8203"/>
  <c r="T157" i="8203"/>
  <c r="T373" i="8203"/>
  <c r="T828" i="8203"/>
  <c r="T816" i="8203"/>
  <c r="T223" i="8203"/>
  <c r="T473" i="8203"/>
  <c r="T662" i="8203"/>
  <c r="T74" i="8203"/>
  <c r="T892" i="8203"/>
  <c r="T402" i="8203"/>
  <c r="T957" i="8203"/>
  <c r="T312" i="8203"/>
  <c r="T177" i="8203"/>
  <c r="T577" i="8203"/>
  <c r="T491" i="8203"/>
  <c r="T173" i="8203"/>
  <c r="T278" i="8203"/>
  <c r="T724" i="8203"/>
  <c r="T359" i="8203"/>
  <c r="T306" i="8203"/>
  <c r="T770" i="8203"/>
  <c r="T906" i="8203"/>
  <c r="T336" i="8203"/>
  <c r="T764" i="8203"/>
  <c r="T625" i="8203"/>
  <c r="T667" i="8203"/>
  <c r="T853" i="8203"/>
  <c r="T170" i="8203"/>
  <c r="T966" i="8203"/>
  <c r="T712" i="8203"/>
  <c r="T474" i="8203"/>
  <c r="T590" i="8203"/>
  <c r="T323" i="8203"/>
  <c r="T34" i="8203"/>
  <c r="T774" i="8203"/>
  <c r="T324" i="8203"/>
  <c r="T775" i="8203"/>
  <c r="T717" i="8203"/>
  <c r="T785" i="8203"/>
  <c r="T699" i="8203"/>
  <c r="T562" i="8203"/>
  <c r="T959" i="8203"/>
  <c r="T214" i="8203"/>
  <c r="T575" i="8203"/>
  <c r="T947" i="8203"/>
  <c r="T646" i="8203"/>
  <c r="T967" i="8203"/>
  <c r="T1011" i="8203"/>
  <c r="T670" i="8203"/>
  <c r="T611" i="8203"/>
  <c r="T296" i="8203"/>
  <c r="T439" i="8203"/>
  <c r="T827" i="8203"/>
  <c r="T470" i="8203"/>
  <c r="T476" i="8203"/>
  <c r="T880" i="8203"/>
  <c r="T874" i="8203"/>
  <c r="T574" i="8203"/>
  <c r="T459" i="8203"/>
  <c r="T185" i="8203"/>
  <c r="T448" i="8203"/>
  <c r="T460" i="8203"/>
  <c r="T339" i="8203"/>
  <c r="T733" i="8203"/>
  <c r="T122" i="8203"/>
  <c r="T588" i="8203"/>
  <c r="T655" i="8203"/>
  <c r="T310" i="8203"/>
  <c r="T210" i="8203"/>
  <c r="T754" i="8203"/>
  <c r="T472" i="8203"/>
  <c r="T989" i="8203"/>
  <c r="T432" i="8203"/>
  <c r="T567" i="8203"/>
  <c r="T568" i="8203"/>
  <c r="T174" i="8203"/>
  <c r="T1031" i="8203"/>
  <c r="T277" i="8203"/>
  <c r="T138" i="8203"/>
  <c r="T193" i="8203"/>
  <c r="T643" i="8203"/>
  <c r="T466" i="8203"/>
  <c r="T326" i="8203"/>
  <c r="T1007" i="8203"/>
  <c r="T510" i="8203"/>
  <c r="T659" i="8203"/>
  <c r="T462" i="8203"/>
  <c r="T999" i="8203"/>
  <c r="T732" i="8203"/>
  <c r="T411" i="8203"/>
  <c r="T217" i="8203"/>
  <c r="T407" i="8203"/>
  <c r="T418" i="8203"/>
  <c r="T35" i="8203"/>
  <c r="T377" i="8203"/>
  <c r="T645" i="8203"/>
  <c r="T351" i="8203"/>
  <c r="T759" i="8203"/>
  <c r="T564" i="8203"/>
  <c r="T797" i="8203"/>
  <c r="T998" i="8203"/>
  <c r="T39" i="8203"/>
  <c r="T725" i="8203"/>
  <c r="T182" i="8203"/>
  <c r="T739" i="8203"/>
  <c r="T496" i="8203"/>
  <c r="T178" i="8203"/>
  <c r="T746" i="8203"/>
  <c r="T392" i="8203"/>
  <c r="T431" i="8203"/>
  <c r="T897" i="8203"/>
  <c r="T380" i="8203"/>
  <c r="T787" i="8203"/>
  <c r="T36" i="8203"/>
  <c r="T566" i="8203"/>
  <c r="T463" i="8203"/>
  <c r="T693" i="8203"/>
  <c r="T301" i="8203"/>
  <c r="T737" i="8203"/>
  <c r="T144" i="8203"/>
  <c r="T288" i="8203"/>
  <c r="T88" i="8203"/>
  <c r="T33" i="8203"/>
  <c r="T86" i="8203"/>
  <c r="T901" i="8203"/>
  <c r="T968" i="8203"/>
  <c r="T723" i="8203"/>
  <c r="T651" i="8203"/>
  <c r="T744" i="8203"/>
  <c r="T234" i="8203"/>
  <c r="T485" i="8203"/>
  <c r="T337" i="8203"/>
  <c r="T346" i="8203"/>
  <c r="T582" i="8203"/>
  <c r="T477" i="8203"/>
  <c r="T189" i="8203"/>
  <c r="T383" i="8203"/>
  <c r="T762" i="8203"/>
  <c r="T293" i="8203"/>
  <c r="T367" i="8203"/>
  <c r="T1014" i="8203"/>
  <c r="T65" i="8203"/>
  <c r="T156" i="8203"/>
  <c r="T983" i="8203"/>
  <c r="T583" i="8203"/>
  <c r="T453" i="8203"/>
  <c r="T303" i="8203"/>
  <c r="T325" i="8203"/>
  <c r="T591" i="8203"/>
  <c r="T300" i="8203"/>
  <c r="T196" i="8203"/>
  <c r="T271" i="8203"/>
  <c r="T454" i="8203"/>
  <c r="T656" i="8203"/>
  <c r="T309" i="8203"/>
  <c r="T804" i="8203"/>
  <c r="T508" i="8203"/>
  <c r="T934" i="8203"/>
  <c r="T918" i="8203"/>
  <c r="T316" i="8203"/>
  <c r="T427" i="8203"/>
  <c r="T576" i="8203"/>
  <c r="T859" i="8203"/>
  <c r="T158" i="8203"/>
  <c r="T1009" i="8203"/>
  <c r="T637" i="8203"/>
  <c r="T92" i="8203"/>
  <c r="T305" i="8203"/>
  <c r="T54" i="8203"/>
  <c r="T287" i="8203"/>
  <c r="T192" i="8203"/>
  <c r="T372" i="8203"/>
  <c r="T702" i="8203"/>
  <c r="T230" i="8203"/>
  <c r="T180" i="8203"/>
  <c r="T362" i="8203"/>
  <c r="T1026" i="8203"/>
  <c r="T149" i="8203"/>
  <c r="T570" i="8203"/>
  <c r="T218" i="8203"/>
  <c r="T469" i="8203"/>
  <c r="T963" i="8203"/>
  <c r="T875" i="8203"/>
  <c r="T449" i="8203"/>
  <c r="T500" i="8203"/>
  <c r="T771" i="8203"/>
  <c r="T72" i="8203"/>
  <c r="T898" i="8203"/>
  <c r="T958" i="8203"/>
  <c r="T1006" i="8203"/>
  <c r="T179" i="8203"/>
  <c r="T962" i="8203"/>
  <c r="T60" i="8203"/>
  <c r="T847" i="8203"/>
  <c r="T194" i="8203"/>
  <c r="T507" i="8203"/>
  <c r="T161" i="8203"/>
  <c r="T295" i="8203"/>
  <c r="T532" i="8203"/>
  <c r="T127" i="8203"/>
  <c r="T926" i="8203"/>
  <c r="T328" i="8203"/>
  <c r="T1013" i="8203"/>
  <c r="T842" i="8203"/>
  <c r="T708" i="8203"/>
  <c r="T979" i="8203"/>
  <c r="T666" i="8203"/>
  <c r="T830" i="8203"/>
  <c r="T294" i="8203"/>
  <c r="T839" i="8203"/>
  <c r="T145" i="8203"/>
  <c r="T91" i="8203"/>
  <c r="T826" i="8203"/>
  <c r="T549" i="8203"/>
  <c r="T969" i="8203"/>
  <c r="T956" i="8203"/>
  <c r="T794" i="8203"/>
  <c r="T841" i="8203"/>
  <c r="T931" i="8203"/>
  <c r="T69" i="8203"/>
  <c r="T688" i="8203"/>
  <c r="T259" i="8203"/>
  <c r="T353" i="8203"/>
  <c r="T206" i="8203"/>
  <c r="T520" i="8203"/>
  <c r="T197" i="8203"/>
  <c r="T814" i="8203"/>
  <c r="T569" i="8203"/>
  <c r="T729" i="8203"/>
  <c r="T151" i="8203"/>
  <c r="T678" i="8203"/>
  <c r="T400" i="8203"/>
  <c r="T208" i="8203"/>
  <c r="T417" i="8203"/>
  <c r="T254" i="8203"/>
  <c r="T845" i="8203"/>
  <c r="T130" i="8203"/>
  <c r="T1005" i="8203"/>
  <c r="T950" i="8203"/>
  <c r="T819" i="8203"/>
  <c r="T709" i="8203"/>
  <c r="T388" i="8203"/>
  <c r="T502" i="8203"/>
  <c r="T171" i="8203"/>
  <c r="T527" i="8203"/>
  <c r="T985" i="8203"/>
  <c r="T115" i="8203"/>
  <c r="T786" i="8203"/>
  <c r="T150" i="8203"/>
  <c r="T890" i="8203"/>
  <c r="T850" i="8203"/>
  <c r="T368" i="8203"/>
  <c r="T252" i="8203"/>
  <c r="T429" i="8203"/>
  <c r="T941" i="8203"/>
  <c r="T824" i="8203"/>
  <c r="T697" i="8203"/>
  <c r="T116" i="8203"/>
  <c r="T672" i="8203"/>
  <c r="T118" i="8203"/>
  <c r="T861" i="8203"/>
  <c r="T822" i="8203"/>
  <c r="T165" i="8203"/>
  <c r="T385" i="8203"/>
  <c r="T584" i="8203"/>
  <c r="T933" i="8203"/>
  <c r="T531" i="8203"/>
  <c r="T428" i="8203"/>
  <c r="T1021" i="8203"/>
  <c r="T806" i="8203"/>
  <c r="T191" i="8203"/>
  <c r="T636" i="8203"/>
  <c r="T483" i="8203"/>
  <c r="T1008" i="8203"/>
  <c r="T829" i="8203"/>
  <c r="T970" i="8203"/>
  <c r="T953" i="8203"/>
  <c r="T975" i="8203"/>
  <c r="T559" i="8203"/>
  <c r="T944" i="8203"/>
  <c r="T607" i="8203"/>
  <c r="T920" i="8203"/>
  <c r="T169" i="8203"/>
  <c r="T606" i="8203"/>
  <c r="T919" i="8203"/>
  <c r="T663" i="8203"/>
  <c r="T589" i="8203"/>
  <c r="T89" i="8203"/>
  <c r="T558" i="8203"/>
  <c r="T270" i="8203"/>
  <c r="T665" i="8203"/>
  <c r="T752" i="8203"/>
  <c r="T499" i="8203"/>
  <c r="T243" i="8203"/>
  <c r="T290" i="8203"/>
  <c r="T912" i="8203"/>
  <c r="T498" i="8203"/>
  <c r="T64" i="8203"/>
  <c r="T603" i="8203"/>
  <c r="T902" i="8203"/>
  <c r="T484" i="8203"/>
  <c r="T923" i="8203"/>
  <c r="T776" i="8203"/>
  <c r="F29" i="120" l="1"/>
</calcChain>
</file>

<file path=xl/sharedStrings.xml><?xml version="1.0" encoding="utf-8"?>
<sst xmlns="http://schemas.openxmlformats.org/spreadsheetml/2006/main" count="379" uniqueCount="140">
  <si>
    <t>Aktienkurs</t>
  </si>
  <si>
    <t>Volatilität</t>
  </si>
  <si>
    <t>Zinssatz</t>
  </si>
  <si>
    <t>Volatilität Jahr</t>
  </si>
  <si>
    <t>NV-Werte</t>
  </si>
  <si>
    <t>Verteilung</t>
  </si>
  <si>
    <t>F(x)</t>
  </si>
  <si>
    <t>d1</t>
  </si>
  <si>
    <t>d2</t>
  </si>
  <si>
    <t>Options-</t>
  </si>
  <si>
    <t>preis</t>
  </si>
  <si>
    <t>Call</t>
  </si>
  <si>
    <t>Put</t>
  </si>
  <si>
    <t>Gamma</t>
  </si>
  <si>
    <t>Call-Delta</t>
  </si>
  <si>
    <t>Put-Delta</t>
  </si>
  <si>
    <t>Theta</t>
  </si>
  <si>
    <t>Restlauf-</t>
  </si>
  <si>
    <t>zeit</t>
  </si>
  <si>
    <t>Rho</t>
  </si>
  <si>
    <t>Abstufung Volatilität</t>
  </si>
  <si>
    <t>Volatlität</t>
  </si>
  <si>
    <t>Vega</t>
  </si>
  <si>
    <t>+/- 0.5</t>
  </si>
  <si>
    <t>Volatilität Jahr (0.5)</t>
  </si>
  <si>
    <t>Abstufung Zinssatz</t>
  </si>
  <si>
    <t>Restlaufzeit (Tage/360)</t>
  </si>
  <si>
    <t>Leverage</t>
  </si>
  <si>
    <t>Hauptmenü</t>
  </si>
  <si>
    <t>Tabelle Delta/Gamma</t>
  </si>
  <si>
    <t>Tabelle Call-Leverage</t>
  </si>
  <si>
    <t>Tabelle Put-Leverage</t>
  </si>
  <si>
    <t>Call-Leverage</t>
  </si>
  <si>
    <t>Put-Leverage</t>
  </si>
  <si>
    <t>Tabelle Theta</t>
  </si>
  <si>
    <t>Tabelle Rho</t>
  </si>
  <si>
    <t>Putl-Leverage, Tabelle 2.2'!A1</t>
  </si>
  <si>
    <t>Tabellen und Diagramme</t>
  </si>
  <si>
    <t>Diagramm Call-Delta</t>
  </si>
  <si>
    <t>Diagramm Put-Delta</t>
  </si>
  <si>
    <t>Diagramm Gamma</t>
  </si>
  <si>
    <t>Delta/</t>
  </si>
  <si>
    <t>Diagramm Call-Leverage</t>
  </si>
  <si>
    <t>Diagramm Put-Leverage</t>
  </si>
  <si>
    <t>Diagramm Call-Theta</t>
  </si>
  <si>
    <t>Diagramm Put-Theta</t>
  </si>
  <si>
    <t>Implizite Call-Volatilität</t>
  </si>
  <si>
    <t>Optionspreis</t>
  </si>
  <si>
    <t>Diagramm Call-Optionspreis</t>
  </si>
  <si>
    <t>Diagramm Put-Optionspreis</t>
  </si>
  <si>
    <t>Implizite Put-Volatilität</t>
  </si>
  <si>
    <t>Call-Gearing</t>
  </si>
  <si>
    <t>Put-Gearing</t>
  </si>
  <si>
    <t>Daten eingeben/rechnen!</t>
  </si>
  <si>
    <t>Daten eingeben/berechnen!</t>
  </si>
  <si>
    <t>Diagramm Call-Rho</t>
  </si>
  <si>
    <t>Diagramm Put-Rho</t>
  </si>
  <si>
    <t>Tabelle Vega (Call/Put)</t>
  </si>
  <si>
    <t>Tabelle Optionspreis</t>
  </si>
  <si>
    <t>Hilfstabelle</t>
  </si>
  <si>
    <t>bei minus</t>
  </si>
  <si>
    <t>bei +/-</t>
  </si>
  <si>
    <t>Call Preis</t>
  </si>
  <si>
    <t>Put Preis</t>
  </si>
  <si>
    <t>Diagramm Call-Preis</t>
  </si>
  <si>
    <t>Diagramm Put-Preis</t>
  </si>
  <si>
    <t>Eingabefelder</t>
  </si>
  <si>
    <t>=</t>
  </si>
  <si>
    <t>www.ibf-chur.ch; max.luescher@ibf-chur.ch</t>
  </si>
  <si>
    <t>Ergebnisfelder Call</t>
  </si>
  <si>
    <t>Ergebnisfelder Put</t>
  </si>
  <si>
    <t>Call-Preis und Call-Kennzahlen</t>
  </si>
  <si>
    <t>Put-Preis und Put-Kennzahlen</t>
  </si>
  <si>
    <t>Die kommerzielle Weitergabe dieses Tools an Dritte ist untersagt!</t>
  </si>
  <si>
    <t>Aktien-/Aktienindexoptionen</t>
  </si>
  <si>
    <t>Bestimmung der impliziten Call-Volatilität</t>
  </si>
  <si>
    <t>Bestimmung der impliziten Put-Volaltilität</t>
  </si>
  <si>
    <t>Prozent-</t>
  </si>
  <si>
    <t>Volatilität: %/Jahr</t>
  </si>
  <si>
    <t>Restlaufzeit: Tage/360</t>
  </si>
  <si>
    <t>Risikoloser Zinssatz: %/Jahr</t>
  </si>
  <si>
    <t>Aktienkurs: CHF / Aktienindex: Punkte</t>
  </si>
  <si>
    <r>
      <t>Call-Preis effektiv:</t>
    </r>
    <r>
      <rPr>
        <b/>
        <sz val="10"/>
        <color indexed="23"/>
        <rFont val="Frutiger 45"/>
        <family val="2"/>
      </rPr>
      <t xml:space="preserve"> CHF/Punkte</t>
    </r>
  </si>
  <si>
    <t>kann +/ - 0.10 Prozentpunkte abweichen</t>
  </si>
  <si>
    <r>
      <t>Put-Preis effektiv:</t>
    </r>
    <r>
      <rPr>
        <b/>
        <sz val="10"/>
        <color indexed="23"/>
        <rFont val="Frutiger 45"/>
        <family val="2"/>
      </rPr>
      <t xml:space="preserve"> CHF/Punkte</t>
    </r>
  </si>
  <si>
    <r>
      <t>Call-Rho:</t>
    </r>
    <r>
      <rPr>
        <sz val="10"/>
        <rFont val="Frutiger 45"/>
        <family val="2"/>
      </rPr>
      <t xml:space="preserve"> +/- CHF/Punkte pro Zins-Step</t>
    </r>
  </si>
  <si>
    <r>
      <t>Put-Rho:</t>
    </r>
    <r>
      <rPr>
        <sz val="10"/>
        <rFont val="Frutiger 45"/>
        <family val="2"/>
      </rPr>
      <t xml:space="preserve"> -/+ CHF/Punkte pro Zins-Step</t>
    </r>
  </si>
  <si>
    <t>Diagramm Call-Vega</t>
  </si>
  <si>
    <t>Diagramm Put-Vega</t>
  </si>
  <si>
    <r>
      <t xml:space="preserve">Call-Theta: </t>
    </r>
    <r>
      <rPr>
        <sz val="10"/>
        <rFont val="Frutiger 45"/>
        <family val="2"/>
      </rPr>
      <t>CHF/Punkte pro Zeit-Step</t>
    </r>
  </si>
  <si>
    <r>
      <t xml:space="preserve">Put-Theta: </t>
    </r>
    <r>
      <rPr>
        <sz val="10"/>
        <rFont val="Frutiger 45"/>
        <family val="2"/>
      </rPr>
      <t>CHF/Punkte pro Zeit-Step</t>
    </r>
  </si>
  <si>
    <t>Eingaben/Bestimmungsfaktoren</t>
  </si>
  <si>
    <t>Tag/en</t>
  </si>
  <si>
    <t>punkt/en</t>
  </si>
  <si>
    <t>Call-Gamma</t>
  </si>
  <si>
    <t>Berechnungsstep</t>
  </si>
  <si>
    <t>Ausübungspreis</t>
  </si>
  <si>
    <t>Barwert Ausübungspreis</t>
  </si>
  <si>
    <t>Put-Gamma</t>
  </si>
  <si>
    <t>Vorgaben/Eingaben für Steps</t>
  </si>
  <si>
    <r>
      <t>Put-Preis Black-Scholes:</t>
    </r>
    <r>
      <rPr>
        <b/>
        <sz val="10"/>
        <color theme="3" tint="-0.249977111117893"/>
        <rFont val="Frutiger 45"/>
        <family val="2"/>
      </rPr>
      <t xml:space="preserve"> CHF/Punkte</t>
    </r>
  </si>
  <si>
    <r>
      <t>Call-Preis Black-Scholes:</t>
    </r>
    <r>
      <rPr>
        <b/>
        <sz val="10"/>
        <color theme="5" tint="-0.249977111117893"/>
        <rFont val="Frutiger 45"/>
        <family val="2"/>
      </rPr>
      <t xml:space="preserve"> CHF/Punkte</t>
    </r>
  </si>
  <si>
    <r>
      <t xml:space="preserve">Aktienkurs: </t>
    </r>
    <r>
      <rPr>
        <sz val="10"/>
        <rFont val="Frutiger 45"/>
        <family val="2"/>
      </rPr>
      <t>CHF</t>
    </r>
    <r>
      <rPr>
        <sz val="12"/>
        <rFont val="Frutiger 45"/>
        <family val="2"/>
      </rPr>
      <t xml:space="preserve"> / Aktienindex: </t>
    </r>
    <r>
      <rPr>
        <sz val="10"/>
        <rFont val="Frutiger 45"/>
        <family val="2"/>
      </rPr>
      <t>Punkte</t>
    </r>
  </si>
  <si>
    <r>
      <t>Risikoloser Zinssatz:</t>
    </r>
    <r>
      <rPr>
        <sz val="10"/>
        <rFont val="Frutiger 45"/>
        <family val="2"/>
      </rPr>
      <t xml:space="preserve"> %/Jahr</t>
    </r>
  </si>
  <si>
    <r>
      <t>Restlaufzeit:</t>
    </r>
    <r>
      <rPr>
        <sz val="10"/>
        <rFont val="Frutiger 45"/>
        <family val="2"/>
      </rPr>
      <t xml:space="preserve"> Tage/360</t>
    </r>
  </si>
  <si>
    <r>
      <t>Ausübungspreis:</t>
    </r>
    <r>
      <rPr>
        <sz val="10"/>
        <rFont val="Frutiger 45"/>
        <family val="2"/>
      </rPr>
      <t xml:space="preserve"> CHF/Punkte</t>
    </r>
  </si>
  <si>
    <r>
      <rPr>
        <b/>
        <sz val="12"/>
        <color theme="5" tint="-0.249977111117893"/>
        <rFont val="Frutiger 55"/>
        <family val="2"/>
      </rPr>
      <t>i</t>
    </r>
    <r>
      <rPr>
        <sz val="12"/>
        <color theme="1"/>
        <rFont val="Frutiger 45"/>
        <family val="2"/>
      </rPr>
      <t xml:space="preserve">nstitut für </t>
    </r>
    <r>
      <rPr>
        <b/>
        <sz val="12"/>
        <color theme="5" tint="-0.249977111117893"/>
        <rFont val="Frutiger 55"/>
        <family val="2"/>
      </rPr>
      <t>b</t>
    </r>
    <r>
      <rPr>
        <sz val="12"/>
        <color theme="1"/>
        <rFont val="Frutiger 45"/>
        <family val="2"/>
      </rPr>
      <t xml:space="preserve">anken und </t>
    </r>
    <r>
      <rPr>
        <b/>
        <sz val="12"/>
        <color theme="5" tint="-0.249977111117893"/>
        <rFont val="Frutiger 55"/>
        <family val="2"/>
      </rPr>
      <t>f</t>
    </r>
    <r>
      <rPr>
        <sz val="12"/>
        <color theme="1"/>
        <rFont val="Frutiger 45"/>
        <family val="2"/>
      </rPr>
      <t>inanzplanung</t>
    </r>
  </si>
  <si>
    <r>
      <rPr>
        <sz val="10"/>
        <color theme="3" tint="-0.249977111117893"/>
        <rFont val="Calibri"/>
        <family val="2"/>
      </rPr>
      <t>©</t>
    </r>
    <r>
      <rPr>
        <sz val="10"/>
        <color theme="3" tint="-0.249977111117893"/>
        <rFont val="Frutiger 45"/>
        <family val="2"/>
      </rPr>
      <t xml:space="preserve"> Max Lüscher-Marty, ibf chur</t>
    </r>
  </si>
  <si>
    <r>
      <rPr>
        <b/>
        <sz val="14"/>
        <color theme="5" tint="-0.249977111117893"/>
        <rFont val="Frutiger 55"/>
        <family val="2"/>
      </rPr>
      <t>i</t>
    </r>
    <r>
      <rPr>
        <sz val="14"/>
        <rFont val="Frutiger 45"/>
        <family val="2"/>
      </rPr>
      <t xml:space="preserve">nstitut für </t>
    </r>
    <r>
      <rPr>
        <b/>
        <sz val="14"/>
        <color theme="5" tint="-0.249977111117893"/>
        <rFont val="Frutiger 55"/>
        <family val="2"/>
      </rPr>
      <t>b</t>
    </r>
    <r>
      <rPr>
        <sz val="14"/>
        <rFont val="Frutiger 45"/>
        <family val="2"/>
      </rPr>
      <t xml:space="preserve">anken und </t>
    </r>
    <r>
      <rPr>
        <b/>
        <sz val="14"/>
        <color theme="5" tint="-0.249977111117893"/>
        <rFont val="Frutiger 55"/>
        <family val="2"/>
      </rPr>
      <t>f</t>
    </r>
    <r>
      <rPr>
        <sz val="14"/>
        <rFont val="Frutiger 45"/>
        <family val="2"/>
      </rPr>
      <t>inanzplanung</t>
    </r>
  </si>
  <si>
    <r>
      <rPr>
        <sz val="11"/>
        <color theme="5" tint="-0.249977111117893"/>
        <rFont val="Frutiger 45"/>
        <family val="2"/>
      </rPr>
      <t>Max Lüscher-Marty</t>
    </r>
    <r>
      <rPr>
        <sz val="11"/>
        <rFont val="Frutiger 45"/>
        <family val="2"/>
      </rPr>
      <t xml:space="preserve">, Feldstrasse 41, 7205 Zizers; Telefon: 081 330'82'40 </t>
    </r>
  </si>
  <si>
    <t>Zum Rechner:</t>
  </si>
  <si>
    <t>Dividende</t>
  </si>
  <si>
    <t>%</t>
  </si>
  <si>
    <t>Faktor</t>
  </si>
  <si>
    <t>Step</t>
  </si>
  <si>
    <t>Implizite</t>
  </si>
  <si>
    <t>RLZ</t>
  </si>
  <si>
    <t>Zins</t>
  </si>
  <si>
    <t>Step Tage</t>
  </si>
  <si>
    <t>Step Volatilität</t>
  </si>
  <si>
    <t>Tabella Vega</t>
  </si>
  <si>
    <t>approximativ</t>
  </si>
  <si>
    <t>(Omega)</t>
  </si>
  <si>
    <t>Tabelle Call-/Put-Preise, Call-/Put-Gamma, Call-/Put-Gearing, Call-/Put-Leverage</t>
  </si>
  <si>
    <t>Tabelle Call-/Put-Rho</t>
  </si>
  <si>
    <t>Hilfstabelle implizite Volatilität</t>
  </si>
  <si>
    <t>stetig</t>
  </si>
  <si>
    <t>Tabelle Call-/Put-Theta</t>
  </si>
  <si>
    <t>Optionsrechner: Black/Scholes, Hull</t>
  </si>
  <si>
    <t>Optionsrechner: Aktien-/Aktienindexoptionen</t>
  </si>
  <si>
    <t>nach Black &amp; Scholes (mit Berücksichtigung von Dividenden)</t>
  </si>
  <si>
    <r>
      <t>Volatilität:</t>
    </r>
    <r>
      <rPr>
        <sz val="10"/>
        <rFont val="Frutiger 45"/>
        <family val="2"/>
      </rPr>
      <t xml:space="preserve"> %/Jahr (0 = 0.000001)</t>
    </r>
  </si>
  <si>
    <t>Call-Leverage (Call-Omega)</t>
  </si>
  <si>
    <t>Put-Leverage (Put-Omega)</t>
  </si>
  <si>
    <r>
      <t xml:space="preserve">Dividende pro Jahr: </t>
    </r>
    <r>
      <rPr>
        <sz val="10"/>
        <rFont val="Frutiger 45"/>
        <family val="2"/>
      </rPr>
      <t>CHF/Punkte</t>
    </r>
  </si>
  <si>
    <t>Zeitwert</t>
  </si>
  <si>
    <t>Innerer Wert</t>
  </si>
  <si>
    <r>
      <t xml:space="preserve">Call-Vega: </t>
    </r>
    <r>
      <rPr>
        <sz val="10"/>
        <rFont val="Frutiger 45"/>
        <family val="2"/>
      </rPr>
      <t>+/- CHF/Punkte pro Vola-Step</t>
    </r>
  </si>
  <si>
    <r>
      <t>Put-Vega:</t>
    </r>
    <r>
      <rPr>
        <sz val="10"/>
        <rFont val="Frutiger 45"/>
        <family val="2"/>
      </rPr>
      <t xml:space="preserve"> +/- CHF/Punkte pro Vola-Step</t>
    </r>
  </si>
  <si>
    <t>Update: März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</si>
</sst>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3" formatCode="_ * #,##0.00_ ;_ * \-#,##0.00_ ;_ * &quot;-&quot;??_ ;_ @_ "/>
    <numFmt numFmtId="164" formatCode="0.0000"/>
    <numFmt numFmtId="165" formatCode="0.000000"/>
    <numFmt numFmtId="166" formatCode="0.0000000"/>
    <numFmt numFmtId="167" formatCode="#,##0.0000"/>
    <numFmt numFmtId="168" formatCode="0.0"/>
    <numFmt numFmtId="169" formatCode="#,##0.000"/>
    <numFmt numFmtId="170" formatCode="0.00000"/>
    <numFmt numFmtId="171" formatCode="0.000"/>
  </numFmts>
  <fonts count="106" x14ac:knownFonts="1">
    <font>
      <sz val="10"/>
      <name val="Frutiger 45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Frutiger 45"/>
      <family val="2"/>
    </font>
    <font>
      <b/>
      <sz val="8"/>
      <name val="Frutiger 45"/>
      <family val="2"/>
    </font>
    <font>
      <b/>
      <sz val="8"/>
      <color indexed="10"/>
      <name val="Frutiger 45"/>
      <family val="2"/>
    </font>
    <font>
      <b/>
      <sz val="8"/>
      <color indexed="10"/>
      <name val="Arial"/>
      <family val="2"/>
    </font>
    <font>
      <sz val="8"/>
      <color indexed="10"/>
      <name val="Arial"/>
      <family val="2"/>
    </font>
    <font>
      <sz val="11"/>
      <name val="Frutiger 45"/>
      <family val="2"/>
    </font>
    <font>
      <sz val="11"/>
      <name val="Arial"/>
      <family val="2"/>
    </font>
    <font>
      <u/>
      <sz val="10"/>
      <color indexed="12"/>
      <name val="Arial"/>
      <family val="2"/>
    </font>
    <font>
      <sz val="11"/>
      <name val="Frutiger 55"/>
      <family val="2"/>
    </font>
    <font>
      <sz val="12"/>
      <name val="Arial"/>
      <family val="2"/>
    </font>
    <font>
      <u/>
      <sz val="12"/>
      <color indexed="12"/>
      <name val="Arial"/>
      <family val="2"/>
    </font>
    <font>
      <b/>
      <sz val="12"/>
      <name val="Arial"/>
      <family val="2"/>
    </font>
    <font>
      <sz val="12"/>
      <color indexed="20"/>
      <name val="Arial"/>
      <family val="2"/>
    </font>
    <font>
      <sz val="8"/>
      <name val="Arial"/>
      <family val="2"/>
    </font>
    <font>
      <u/>
      <sz val="12"/>
      <color indexed="9"/>
      <name val="Arial"/>
      <family val="2"/>
    </font>
    <font>
      <b/>
      <sz val="8"/>
      <color indexed="48"/>
      <name val="Arial"/>
      <family val="2"/>
    </font>
    <font>
      <b/>
      <sz val="8"/>
      <name val="Arial"/>
      <family val="2"/>
    </font>
    <font>
      <b/>
      <sz val="8"/>
      <color indexed="9"/>
      <name val="Arial"/>
      <family val="2"/>
    </font>
    <font>
      <sz val="8"/>
      <color indexed="9"/>
      <name val="Arial"/>
      <family val="2"/>
    </font>
    <font>
      <sz val="8"/>
      <color indexed="20"/>
      <name val="Frutiger 45"/>
      <family val="2"/>
    </font>
    <font>
      <b/>
      <sz val="11"/>
      <color indexed="10"/>
      <name val="Arial Black"/>
      <family val="2"/>
    </font>
    <font>
      <sz val="14"/>
      <name val="Frutiger 45"/>
      <family val="2"/>
    </font>
    <font>
      <sz val="12"/>
      <name val="Frutiger 45"/>
      <family val="2"/>
    </font>
    <font>
      <u/>
      <sz val="8"/>
      <color indexed="12"/>
      <name val="Arial"/>
      <family val="2"/>
    </font>
    <font>
      <sz val="8"/>
      <name val="Frutiger 55"/>
      <family val="2"/>
    </font>
    <font>
      <sz val="10"/>
      <name val="Frutiger 45"/>
      <family val="2"/>
    </font>
    <font>
      <b/>
      <sz val="12"/>
      <color indexed="9"/>
      <name val="Frutiger 55"/>
      <family val="2"/>
    </font>
    <font>
      <b/>
      <sz val="11"/>
      <name val="Frutiger 55"/>
      <family val="2"/>
    </font>
    <font>
      <b/>
      <sz val="12"/>
      <name val="Frutiger 55"/>
      <family val="2"/>
    </font>
    <font>
      <b/>
      <sz val="10"/>
      <name val="Frutiger 55"/>
      <family val="2"/>
    </font>
    <font>
      <u/>
      <sz val="12"/>
      <color indexed="10"/>
      <name val="Frutiger 45"/>
      <family val="2"/>
    </font>
    <font>
      <b/>
      <sz val="12"/>
      <color indexed="10"/>
      <name val="Frutiger 55"/>
      <family val="2"/>
    </font>
    <font>
      <b/>
      <sz val="12"/>
      <color indexed="8"/>
      <name val="Frutiger 55"/>
      <family val="2"/>
    </font>
    <font>
      <b/>
      <sz val="14"/>
      <color indexed="16"/>
      <name val="Frutiger 55"/>
      <family val="2"/>
    </font>
    <font>
      <sz val="12"/>
      <color indexed="16"/>
      <name val="Arial"/>
      <family val="2"/>
    </font>
    <font>
      <b/>
      <sz val="12"/>
      <color indexed="23"/>
      <name val="Frutiger 45"/>
      <family val="2"/>
    </font>
    <font>
      <b/>
      <sz val="10"/>
      <color indexed="9"/>
      <name val="Frutiger 55"/>
      <family val="2"/>
    </font>
    <font>
      <sz val="10"/>
      <name val="Frutiger 45"/>
      <family val="2"/>
    </font>
    <font>
      <u/>
      <sz val="8"/>
      <color indexed="9"/>
      <name val="Arial"/>
      <family val="2"/>
    </font>
    <font>
      <sz val="8"/>
      <color indexed="20"/>
      <name val="Arial"/>
      <family val="2"/>
    </font>
    <font>
      <u/>
      <sz val="8"/>
      <color indexed="20"/>
      <name val="Arial"/>
      <family val="2"/>
    </font>
    <font>
      <sz val="8"/>
      <color indexed="9"/>
      <name val="Frutiger 45"/>
      <family val="2"/>
    </font>
    <font>
      <sz val="8"/>
      <color indexed="23"/>
      <name val="Arial"/>
      <family val="2"/>
    </font>
    <font>
      <sz val="8"/>
      <color indexed="48"/>
      <name val="Arial"/>
      <family val="2"/>
    </font>
    <font>
      <sz val="8"/>
      <color indexed="8"/>
      <name val="Arial"/>
      <family val="2"/>
    </font>
    <font>
      <b/>
      <sz val="10"/>
      <color indexed="8"/>
      <name val="Frutiger 55"/>
      <family val="2"/>
    </font>
    <font>
      <b/>
      <sz val="10"/>
      <color indexed="23"/>
      <name val="Frutiger 45"/>
      <family val="2"/>
    </font>
    <font>
      <sz val="8"/>
      <color indexed="12"/>
      <name val="Arial"/>
      <family val="2"/>
    </font>
    <font>
      <sz val="11"/>
      <color indexed="18"/>
      <name val="Arial"/>
      <family val="2"/>
    </font>
    <font>
      <b/>
      <sz val="12"/>
      <name val="Frutiger 45"/>
      <family val="2"/>
    </font>
    <font>
      <sz val="12"/>
      <color theme="5"/>
      <name val="Arial"/>
      <family val="2"/>
    </font>
    <font>
      <b/>
      <sz val="12"/>
      <color theme="3" tint="-0.249977111117893"/>
      <name val="Frutiger 55"/>
      <family val="2"/>
    </font>
    <font>
      <b/>
      <sz val="12"/>
      <color theme="3" tint="-0.249977111117893"/>
      <name val="Frutiger 45"/>
      <family val="2"/>
    </font>
    <font>
      <b/>
      <sz val="10"/>
      <color theme="3" tint="-0.249977111117893"/>
      <name val="Frutiger 45"/>
      <family val="2"/>
    </font>
    <font>
      <sz val="10"/>
      <color theme="3" tint="-0.249977111117893"/>
      <name val="Frutiger 45"/>
      <family val="2"/>
    </font>
    <font>
      <b/>
      <sz val="12"/>
      <color theme="5" tint="-0.249977111117893"/>
      <name val="Frutiger 55"/>
      <family val="2"/>
    </font>
    <font>
      <sz val="10"/>
      <color theme="5" tint="-0.249977111117893"/>
      <name val="Frutiger 45"/>
      <family val="2"/>
    </font>
    <font>
      <b/>
      <sz val="12"/>
      <color theme="5" tint="-0.249977111117893"/>
      <name val="Frutiger 45"/>
      <family val="2"/>
    </font>
    <font>
      <b/>
      <sz val="10"/>
      <color theme="5" tint="-0.249977111117893"/>
      <name val="Frutiger 45"/>
      <family val="2"/>
    </font>
    <font>
      <sz val="12"/>
      <color theme="5" tint="-0.249977111117893"/>
      <name val="Arial"/>
      <family val="2"/>
    </font>
    <font>
      <u/>
      <sz val="12"/>
      <color theme="5" tint="-0.249977111117893"/>
      <name val="Arial"/>
      <family val="2"/>
    </font>
    <font>
      <b/>
      <sz val="11"/>
      <color theme="3" tint="-0.249977111117893"/>
      <name val="Frutiger 55"/>
      <family val="2"/>
    </font>
    <font>
      <sz val="12"/>
      <color theme="3" tint="-0.249977111117893"/>
      <name val="Arial"/>
      <family val="2"/>
    </font>
    <font>
      <sz val="12"/>
      <color theme="1" tint="0.249977111117893"/>
      <name val="Arial"/>
      <family val="2"/>
    </font>
    <font>
      <sz val="12"/>
      <color theme="1"/>
      <name val="Frutiger 45"/>
      <family val="2"/>
    </font>
    <font>
      <sz val="10"/>
      <color theme="3" tint="-0.249977111117893"/>
      <name val="Calibri"/>
      <family val="2"/>
    </font>
    <font>
      <b/>
      <sz val="14"/>
      <color theme="5" tint="-0.249977111117893"/>
      <name val="Frutiger 55"/>
      <family val="2"/>
    </font>
    <font>
      <sz val="11"/>
      <color theme="5" tint="-0.249977111117893"/>
      <name val="Frutiger 45"/>
      <family val="2"/>
    </font>
    <font>
      <sz val="8"/>
      <color theme="4"/>
      <name val="Arial"/>
      <family val="2"/>
    </font>
    <font>
      <sz val="8"/>
      <color theme="4"/>
      <name val="Frutiger 45"/>
      <family val="2"/>
    </font>
    <font>
      <b/>
      <sz val="8"/>
      <color theme="4"/>
      <name val="Arial"/>
      <family val="2"/>
    </font>
    <font>
      <sz val="8"/>
      <color theme="5" tint="-0.249977111117893"/>
      <name val="Frutiger 45"/>
      <family val="2"/>
    </font>
    <font>
      <b/>
      <sz val="8"/>
      <color theme="5" tint="-0.249977111117893"/>
      <name val="Frutiger 45"/>
      <family val="2"/>
    </font>
    <font>
      <b/>
      <sz val="8"/>
      <color theme="6" tint="-0.249977111117893"/>
      <name val="Arial"/>
      <family val="2"/>
    </font>
    <font>
      <sz val="8"/>
      <color theme="3"/>
      <name val="Arial"/>
      <family val="2"/>
    </font>
    <font>
      <u/>
      <sz val="8"/>
      <color theme="3"/>
      <name val="Arial"/>
      <family val="2"/>
    </font>
    <font>
      <b/>
      <sz val="8"/>
      <color theme="3"/>
      <name val="Arial"/>
      <family val="2"/>
    </font>
    <font>
      <b/>
      <sz val="8"/>
      <color theme="0"/>
      <name val="Arial"/>
      <family val="2"/>
    </font>
    <font>
      <sz val="8"/>
      <color theme="0"/>
      <name val="Arial"/>
      <family val="2"/>
    </font>
    <font>
      <sz val="8"/>
      <color theme="3"/>
      <name val="Frutiger 45"/>
      <family val="2"/>
    </font>
    <font>
      <u/>
      <sz val="8"/>
      <color theme="3" tint="-0.249977111117893"/>
      <name val="Arial"/>
      <family val="2"/>
    </font>
    <font>
      <sz val="8"/>
      <color theme="3" tint="-0.249977111117893"/>
      <name val="Arial"/>
      <family val="2"/>
    </font>
    <font>
      <b/>
      <sz val="8"/>
      <color theme="3" tint="-0.249977111117893"/>
      <name val="Frutiger 45"/>
      <family val="2"/>
    </font>
    <font>
      <sz val="8"/>
      <color theme="3" tint="-0.249977111117893"/>
      <name val="Frutiger 45"/>
      <family val="2"/>
    </font>
    <font>
      <sz val="8"/>
      <color theme="3" tint="-0.249977111117893"/>
      <name val="Frutiger 55"/>
      <family val="2"/>
    </font>
    <font>
      <b/>
      <sz val="11"/>
      <color theme="1" tint="0.34998626667073579"/>
      <name val="Arial"/>
      <family val="2"/>
    </font>
    <font>
      <b/>
      <sz val="12"/>
      <color theme="1" tint="0.34998626667073579"/>
      <name val="Arial"/>
      <family val="2"/>
    </font>
    <font>
      <b/>
      <sz val="14"/>
      <color theme="1" tint="0.34998626667073579"/>
      <name val="Frutiger 55"/>
      <family val="2"/>
    </font>
    <font>
      <b/>
      <sz val="14"/>
      <color theme="1" tint="0.34998626667073579"/>
      <name val="Arial Black"/>
      <family val="2"/>
    </font>
    <font>
      <sz val="12"/>
      <color theme="1" tint="0.34998626667073579"/>
      <name val="Arial"/>
      <family val="2"/>
    </font>
    <font>
      <sz val="8"/>
      <color indexed="16"/>
      <name val="Arial"/>
      <family val="2"/>
    </font>
    <font>
      <sz val="8"/>
      <color indexed="16"/>
      <name val="Frutiger 45"/>
      <family val="2"/>
    </font>
    <font>
      <b/>
      <sz val="14"/>
      <name val="Arial"/>
      <family val="2"/>
    </font>
    <font>
      <sz val="14"/>
      <name val="Arial"/>
      <family val="2"/>
    </font>
    <font>
      <b/>
      <sz val="14"/>
      <color indexed="9"/>
      <name val="Arial"/>
      <family val="2"/>
    </font>
    <font>
      <b/>
      <sz val="14"/>
      <color indexed="62"/>
      <name val="Arial Black"/>
      <family val="2"/>
    </font>
    <font>
      <b/>
      <sz val="14"/>
      <name val="Frutiger 45"/>
      <family val="2"/>
    </font>
    <font>
      <u/>
      <sz val="12"/>
      <color theme="0"/>
      <name val="Arial"/>
      <family val="2"/>
    </font>
    <font>
      <sz val="12"/>
      <color theme="0"/>
      <name val="Arial"/>
      <family val="2"/>
    </font>
    <font>
      <u/>
      <sz val="12"/>
      <color theme="3"/>
      <name val="Frutiger 45"/>
      <family val="2"/>
    </font>
    <font>
      <sz val="12"/>
      <color theme="3"/>
      <name val="Frutiger 45"/>
      <family val="2"/>
    </font>
    <font>
      <b/>
      <sz val="14"/>
      <color theme="3" tint="-0.249977111117893"/>
      <name val="Frutiger 45"/>
      <family val="2"/>
    </font>
    <font>
      <b/>
      <sz val="14"/>
      <name val="Frutiger 55"/>
      <family val="2"/>
    </font>
  </fonts>
  <fills count="1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0.249977111117893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indexed="9"/>
      </bottom>
      <diagonal/>
    </border>
    <border>
      <left/>
      <right/>
      <top style="thin">
        <color indexed="9"/>
      </top>
      <bottom style="thin">
        <color indexed="9"/>
      </bottom>
      <diagonal/>
    </border>
    <border>
      <left/>
      <right/>
      <top style="thin">
        <color indexed="9"/>
      </top>
      <bottom/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/>
      <right style="thin">
        <color indexed="9"/>
      </right>
      <top style="thin">
        <color indexed="9"/>
      </top>
      <bottom style="thin">
        <color indexed="9"/>
      </bottom>
      <diagonal/>
    </border>
    <border>
      <left/>
      <right style="thin">
        <color indexed="9"/>
      </right>
      <top/>
      <bottom style="thin">
        <color indexed="9"/>
      </bottom>
      <diagonal/>
    </border>
    <border>
      <left style="thin">
        <color indexed="9"/>
      </left>
      <right style="thin">
        <color indexed="9"/>
      </right>
      <top/>
      <bottom style="thin">
        <color indexed="9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/>
      <diagonal/>
    </border>
    <border>
      <left style="thin">
        <color indexed="9"/>
      </left>
      <right style="thin">
        <color indexed="9"/>
      </right>
      <top/>
      <bottom/>
      <diagonal/>
    </border>
    <border>
      <left style="thin">
        <color indexed="9"/>
      </left>
      <right/>
      <top/>
      <bottom style="thin">
        <color indexed="9"/>
      </bottom>
      <diagonal/>
    </border>
    <border>
      <left style="thin">
        <color indexed="9"/>
      </left>
      <right/>
      <top style="thin">
        <color indexed="9"/>
      </top>
      <bottom style="thin">
        <color indexed="9"/>
      </bottom>
      <diagonal/>
    </border>
    <border>
      <left/>
      <right style="thin">
        <color theme="0"/>
      </right>
      <top/>
      <bottom/>
      <diagonal/>
    </border>
  </borders>
  <cellStyleXfs count="5">
    <xf numFmtId="0" fontId="0" fillId="0" borderId="0"/>
    <xf numFmtId="43" fontId="2" fillId="0" borderId="0" applyFont="0" applyFill="0" applyBorder="0" applyAlignment="0" applyProtection="0"/>
    <xf numFmtId="0" fontId="10" fillId="0" borderId="0" applyNumberFormat="0" applyFill="0" applyBorder="0" applyAlignment="0" applyProtection="0">
      <alignment vertical="top"/>
      <protection locked="0"/>
    </xf>
    <xf numFmtId="0" fontId="2" fillId="0" borderId="0"/>
    <xf numFmtId="0" fontId="1" fillId="0" borderId="0"/>
  </cellStyleXfs>
  <cellXfs count="645">
    <xf numFmtId="0" fontId="0" fillId="0" borderId="0" xfId="0"/>
    <xf numFmtId="0" fontId="3" fillId="0" borderId="0" xfId="0" applyFont="1" applyFill="1" applyBorder="1" applyAlignment="1">
      <alignment horizontal="left" vertical="center"/>
    </xf>
    <xf numFmtId="0" fontId="12" fillId="0" borderId="0" xfId="0" applyFont="1" applyBorder="1" applyAlignment="1">
      <alignment horizontal="left" vertical="center"/>
    </xf>
    <xf numFmtId="4" fontId="35" fillId="2" borderId="1" xfId="1" applyNumberFormat="1" applyFont="1" applyFill="1" applyBorder="1" applyAlignment="1" applyProtection="1">
      <alignment horizontal="right" vertical="center"/>
      <protection locked="0"/>
    </xf>
    <xf numFmtId="4" fontId="35" fillId="2" borderId="2" xfId="1" applyNumberFormat="1" applyFont="1" applyFill="1" applyBorder="1" applyAlignment="1" applyProtection="1">
      <alignment horizontal="right" vertical="center"/>
      <protection locked="0"/>
    </xf>
    <xf numFmtId="4" fontId="35" fillId="2" borderId="3" xfId="1" applyNumberFormat="1" applyFont="1" applyFill="1" applyBorder="1" applyAlignment="1" applyProtection="1">
      <alignment horizontal="right" vertical="center"/>
      <protection locked="0"/>
    </xf>
    <xf numFmtId="0" fontId="12" fillId="0" borderId="0" xfId="0" applyFont="1" applyFill="1" applyBorder="1" applyAlignment="1">
      <alignment horizontal="left" vertical="center"/>
    </xf>
    <xf numFmtId="0" fontId="16" fillId="0" borderId="0" xfId="0" applyFont="1" applyFill="1" applyBorder="1" applyAlignment="1">
      <alignment horizontal="left" vertical="center"/>
    </xf>
    <xf numFmtId="0" fontId="8" fillId="0" borderId="0" xfId="0" applyFont="1" applyBorder="1" applyAlignment="1" applyProtection="1">
      <alignment horizontal="center" vertical="center"/>
      <protection hidden="1"/>
    </xf>
    <xf numFmtId="0" fontId="3" fillId="0" borderId="0" xfId="0" applyFont="1" applyFill="1" applyBorder="1" applyAlignment="1" applyProtection="1">
      <alignment horizontal="left" vertical="center"/>
      <protection hidden="1"/>
    </xf>
    <xf numFmtId="0" fontId="3" fillId="0" borderId="0" xfId="0" applyFont="1" applyBorder="1" applyAlignment="1" applyProtection="1">
      <alignment horizontal="left" vertical="center"/>
      <protection hidden="1"/>
    </xf>
    <xf numFmtId="0" fontId="8" fillId="0" borderId="0" xfId="0" applyFont="1" applyFill="1" applyBorder="1" applyAlignment="1" applyProtection="1">
      <alignment horizontal="left" vertical="center"/>
      <protection hidden="1"/>
    </xf>
    <xf numFmtId="0" fontId="33" fillId="2" borderId="4" xfId="2" applyFont="1" applyFill="1" applyBorder="1" applyAlignment="1" applyProtection="1">
      <alignment horizontal="left" vertical="center"/>
      <protection hidden="1"/>
    </xf>
    <xf numFmtId="0" fontId="25" fillId="0" borderId="0" xfId="0" applyFont="1" applyFill="1" applyBorder="1" applyAlignment="1" applyProtection="1">
      <alignment horizontal="center" vertical="center"/>
      <protection hidden="1"/>
    </xf>
    <xf numFmtId="0" fontId="25" fillId="0" borderId="0" xfId="0" applyFont="1" applyBorder="1" applyAlignment="1" applyProtection="1">
      <alignment vertical="center"/>
      <protection hidden="1"/>
    </xf>
    <xf numFmtId="0" fontId="11" fillId="0" borderId="0" xfId="0" applyFont="1" applyBorder="1" applyAlignment="1" applyProtection="1">
      <alignment horizontal="left" vertical="center"/>
      <protection hidden="1"/>
    </xf>
    <xf numFmtId="0" fontId="25" fillId="0" borderId="0" xfId="0" applyFont="1" applyBorder="1" applyAlignment="1" applyProtection="1">
      <alignment horizontal="center" vertical="center"/>
      <protection hidden="1"/>
    </xf>
    <xf numFmtId="0" fontId="25" fillId="0" borderId="0" xfId="0" applyFont="1" applyBorder="1" applyAlignment="1" applyProtection="1">
      <alignment horizontal="left" vertical="center"/>
      <protection hidden="1"/>
    </xf>
    <xf numFmtId="0" fontId="12" fillId="0" borderId="0" xfId="0" applyFont="1" applyBorder="1" applyAlignment="1" applyProtection="1">
      <alignment horizontal="left" vertical="center"/>
      <protection hidden="1"/>
    </xf>
    <xf numFmtId="0" fontId="25" fillId="0" borderId="0" xfId="0" applyFont="1" applyFill="1" applyBorder="1" applyAlignment="1" applyProtection="1">
      <alignment horizontal="left" vertical="center"/>
      <protection hidden="1"/>
    </xf>
    <xf numFmtId="4" fontId="29" fillId="0" borderId="0" xfId="1" applyNumberFormat="1" applyFont="1" applyFill="1" applyBorder="1" applyAlignment="1" applyProtection="1">
      <alignment horizontal="right" vertical="center"/>
      <protection hidden="1"/>
    </xf>
    <xf numFmtId="0" fontId="0" fillId="0" borderId="0" xfId="0" applyFont="1" applyFill="1" applyBorder="1" applyAlignment="1" applyProtection="1">
      <alignment vertical="center"/>
      <protection hidden="1"/>
    </xf>
    <xf numFmtId="0" fontId="32" fillId="0" borderId="0" xfId="0" applyFont="1" applyFill="1" applyBorder="1" applyAlignment="1" applyProtection="1">
      <alignment vertical="center"/>
      <protection hidden="1"/>
    </xf>
    <xf numFmtId="0" fontId="12" fillId="0" borderId="0" xfId="0" applyFont="1" applyFill="1" applyBorder="1" applyAlignment="1" applyProtection="1">
      <alignment horizontal="left" vertical="center"/>
      <protection hidden="1"/>
    </xf>
    <xf numFmtId="4" fontId="30" fillId="0" borderId="0" xfId="0" applyNumberFormat="1" applyFont="1" applyFill="1" applyBorder="1" applyAlignment="1" applyProtection="1">
      <alignment horizontal="right" vertical="center"/>
      <protection hidden="1"/>
    </xf>
    <xf numFmtId="4" fontId="31" fillId="0" borderId="0" xfId="0" applyNumberFormat="1" applyFont="1" applyBorder="1" applyAlignment="1" applyProtection="1">
      <alignment horizontal="right" vertical="center"/>
      <protection hidden="1"/>
    </xf>
    <xf numFmtId="4" fontId="25" fillId="0" borderId="0" xfId="0" applyNumberFormat="1" applyFont="1" applyFill="1" applyBorder="1" applyAlignment="1" applyProtection="1">
      <alignment horizontal="left" vertical="center"/>
      <protection hidden="1"/>
    </xf>
    <xf numFmtId="4" fontId="25" fillId="0" borderId="0" xfId="0" applyNumberFormat="1" applyFont="1" applyFill="1" applyBorder="1" applyAlignment="1" applyProtection="1">
      <alignment horizontal="right" vertical="center"/>
      <protection hidden="1"/>
    </xf>
    <xf numFmtId="0" fontId="16" fillId="0" borderId="0" xfId="0" applyFont="1" applyFill="1" applyBorder="1" applyAlignment="1" applyProtection="1">
      <alignment horizontal="left" vertical="center"/>
      <protection hidden="1"/>
    </xf>
    <xf numFmtId="0" fontId="12" fillId="3" borderId="0" xfId="0" applyFont="1" applyFill="1" applyAlignment="1" applyProtection="1">
      <alignment vertical="center"/>
      <protection hidden="1"/>
    </xf>
    <xf numFmtId="0" fontId="36" fillId="3" borderId="0" xfId="0" applyFont="1" applyFill="1" applyAlignment="1" applyProtection="1">
      <alignment vertical="center"/>
      <protection hidden="1"/>
    </xf>
    <xf numFmtId="0" fontId="15" fillId="3" borderId="0" xfId="0" applyFont="1" applyFill="1" applyAlignment="1" applyProtection="1">
      <alignment vertical="center"/>
      <protection hidden="1"/>
    </xf>
    <xf numFmtId="0" fontId="8" fillId="3" borderId="0" xfId="0" applyFont="1" applyFill="1" applyAlignment="1" applyProtection="1">
      <alignment vertical="center"/>
      <protection hidden="1"/>
    </xf>
    <xf numFmtId="0" fontId="12" fillId="0" borderId="0" xfId="0" applyFont="1" applyAlignment="1" applyProtection="1">
      <alignment vertical="center"/>
      <protection hidden="1"/>
    </xf>
    <xf numFmtId="0" fontId="12" fillId="0" borderId="0" xfId="0" applyFont="1" applyFill="1" applyAlignment="1" applyProtection="1">
      <alignment vertical="center"/>
      <protection hidden="1"/>
    </xf>
    <xf numFmtId="0" fontId="23" fillId="0" borderId="0" xfId="0" applyFont="1" applyFill="1" applyAlignment="1" applyProtection="1">
      <alignment vertical="center"/>
      <protection hidden="1"/>
    </xf>
    <xf numFmtId="0" fontId="17" fillId="0" borderId="0" xfId="2" applyFont="1" applyFill="1" applyAlignment="1" applyProtection="1">
      <alignment vertical="center"/>
      <protection hidden="1"/>
    </xf>
    <xf numFmtId="0" fontId="23" fillId="3" borderId="0" xfId="0" applyFont="1" applyFill="1" applyAlignment="1" applyProtection="1">
      <alignment vertical="center"/>
      <protection hidden="1"/>
    </xf>
    <xf numFmtId="0" fontId="13" fillId="3" borderId="0" xfId="2" applyFont="1" applyFill="1" applyAlignment="1" applyProtection="1">
      <alignment vertical="center"/>
      <protection hidden="1"/>
    </xf>
    <xf numFmtId="0" fontId="34" fillId="0" borderId="0" xfId="0" applyFont="1" applyAlignment="1" applyProtection="1">
      <alignment vertical="center"/>
      <protection hidden="1"/>
    </xf>
    <xf numFmtId="0" fontId="37" fillId="0" borderId="0" xfId="0" applyFont="1" applyAlignment="1" applyProtection="1">
      <alignment vertical="center"/>
      <protection hidden="1"/>
    </xf>
    <xf numFmtId="0" fontId="30" fillId="0" borderId="0" xfId="0" applyFont="1" applyAlignment="1" applyProtection="1">
      <alignment vertical="center"/>
      <protection hidden="1"/>
    </xf>
    <xf numFmtId="0" fontId="30" fillId="3" borderId="0" xfId="0" applyFont="1" applyFill="1" applyAlignment="1" applyProtection="1">
      <alignment vertical="center"/>
      <protection hidden="1"/>
    </xf>
    <xf numFmtId="0" fontId="15" fillId="0" borderId="0" xfId="0" applyFont="1" applyAlignment="1" applyProtection="1">
      <alignment vertical="center"/>
      <protection hidden="1"/>
    </xf>
    <xf numFmtId="0" fontId="9" fillId="0" borderId="0" xfId="0" applyFont="1" applyAlignment="1" applyProtection="1">
      <alignment vertical="center"/>
      <protection hidden="1"/>
    </xf>
    <xf numFmtId="0" fontId="30" fillId="0" borderId="0" xfId="0" applyFont="1" applyFill="1" applyBorder="1" applyAlignment="1" applyProtection="1">
      <alignment horizontal="left" vertical="center"/>
      <protection hidden="1"/>
    </xf>
    <xf numFmtId="4" fontId="30" fillId="0" borderId="0" xfId="0" applyNumberFormat="1" applyFont="1" applyFill="1" applyBorder="1" applyAlignment="1" applyProtection="1">
      <alignment horizontal="left" vertical="center"/>
      <protection hidden="1"/>
    </xf>
    <xf numFmtId="4" fontId="38" fillId="0" borderId="0" xfId="0" applyNumberFormat="1" applyFont="1" applyFill="1" applyBorder="1" applyAlignment="1" applyProtection="1">
      <alignment horizontal="left" vertical="center"/>
      <protection hidden="1"/>
    </xf>
    <xf numFmtId="0" fontId="28" fillId="0" borderId="0" xfId="0" applyFont="1" applyBorder="1" applyAlignment="1" applyProtection="1">
      <alignment vertical="center"/>
      <protection hidden="1"/>
    </xf>
    <xf numFmtId="0" fontId="40" fillId="0" borderId="0" xfId="0" applyFont="1" applyBorder="1" applyAlignment="1" applyProtection="1">
      <alignment vertical="center"/>
      <protection hidden="1"/>
    </xf>
    <xf numFmtId="0" fontId="32" fillId="0" borderId="0" xfId="0" applyFont="1" applyBorder="1" applyAlignment="1" applyProtection="1">
      <alignment horizontal="left" vertical="center"/>
      <protection hidden="1"/>
    </xf>
    <xf numFmtId="3" fontId="35" fillId="2" borderId="2" xfId="1" applyNumberFormat="1" applyFont="1" applyFill="1" applyBorder="1" applyAlignment="1" applyProtection="1">
      <alignment horizontal="right" vertical="center"/>
      <protection locked="0"/>
    </xf>
    <xf numFmtId="0" fontId="16" fillId="2" borderId="0" xfId="0" applyFont="1" applyFill="1"/>
    <xf numFmtId="0" fontId="16" fillId="2" borderId="0" xfId="3" applyFont="1" applyFill="1"/>
    <xf numFmtId="0" fontId="45" fillId="2" borderId="0" xfId="0" applyFont="1" applyFill="1"/>
    <xf numFmtId="0" fontId="46" fillId="2" borderId="0" xfId="3" applyFont="1" applyFill="1"/>
    <xf numFmtId="0" fontId="26" fillId="2" borderId="0" xfId="2" quotePrefix="1" applyFont="1" applyFill="1" applyAlignment="1" applyProtection="1"/>
    <xf numFmtId="0" fontId="47" fillId="2" borderId="0" xfId="3" applyFont="1" applyFill="1"/>
    <xf numFmtId="0" fontId="50" fillId="2" borderId="0" xfId="3" applyFont="1" applyFill="1"/>
    <xf numFmtId="0" fontId="51" fillId="3" borderId="0" xfId="0" applyFont="1" applyFill="1" applyAlignment="1" applyProtection="1">
      <alignment vertical="center"/>
      <protection hidden="1"/>
    </xf>
    <xf numFmtId="4" fontId="39" fillId="3" borderId="0" xfId="0" applyNumberFormat="1" applyFont="1" applyFill="1" applyBorder="1" applyAlignment="1" applyProtection="1">
      <alignment horizontal="right" vertical="center"/>
      <protection hidden="1"/>
    </xf>
    <xf numFmtId="4" fontId="39" fillId="4" borderId="1" xfId="0" applyNumberFormat="1" applyFont="1" applyFill="1" applyBorder="1" applyAlignment="1" applyProtection="1">
      <alignment horizontal="right" vertical="center"/>
      <protection hidden="1"/>
    </xf>
    <xf numFmtId="14" fontId="52" fillId="3" borderId="0" xfId="0" applyNumberFormat="1" applyFont="1" applyFill="1" applyAlignment="1" applyProtection="1">
      <alignment horizontal="right" vertical="center"/>
      <protection hidden="1"/>
    </xf>
    <xf numFmtId="0" fontId="53" fillId="0" borderId="0" xfId="0" applyFont="1" applyAlignment="1" applyProtection="1">
      <alignment vertical="center"/>
      <protection hidden="1"/>
    </xf>
    <xf numFmtId="0" fontId="55" fillId="0" borderId="0" xfId="0" applyFont="1" applyBorder="1" applyAlignment="1" applyProtection="1">
      <alignment horizontal="left" vertical="center"/>
      <protection hidden="1"/>
    </xf>
    <xf numFmtId="4" fontId="54" fillId="0" borderId="0" xfId="0" applyNumberFormat="1" applyFont="1" applyFill="1" applyBorder="1" applyAlignment="1" applyProtection="1">
      <alignment horizontal="left" vertical="center"/>
      <protection hidden="1"/>
    </xf>
    <xf numFmtId="0" fontId="57" fillId="0" borderId="0" xfId="0" applyFont="1" applyFill="1" applyBorder="1" applyAlignment="1" applyProtection="1">
      <alignment horizontal="left" vertical="center"/>
      <protection hidden="1"/>
    </xf>
    <xf numFmtId="164" fontId="29" fillId="5" borderId="4" xfId="1" applyNumberFormat="1" applyFont="1" applyFill="1" applyBorder="1" applyAlignment="1" applyProtection="1">
      <alignment horizontal="right" vertical="center"/>
      <protection hidden="1"/>
    </xf>
    <xf numFmtId="4" fontId="29" fillId="5" borderId="0" xfId="1" applyNumberFormat="1" applyFont="1" applyFill="1" applyBorder="1" applyAlignment="1" applyProtection="1">
      <alignment horizontal="right" vertical="center"/>
      <protection hidden="1"/>
    </xf>
    <xf numFmtId="0" fontId="25" fillId="5" borderId="4" xfId="0" applyFont="1" applyFill="1" applyBorder="1" applyAlignment="1" applyProtection="1">
      <alignment horizontal="left" vertical="center"/>
      <protection hidden="1"/>
    </xf>
    <xf numFmtId="0" fontId="25" fillId="6" borderId="4" xfId="0" applyFont="1" applyFill="1" applyBorder="1" applyAlignment="1" applyProtection="1">
      <alignment horizontal="left" vertical="center"/>
      <protection hidden="1"/>
    </xf>
    <xf numFmtId="4" fontId="29" fillId="6" borderId="4" xfId="1" applyNumberFormat="1" applyFont="1" applyFill="1" applyBorder="1" applyAlignment="1" applyProtection="1">
      <alignment horizontal="right" vertical="center"/>
      <protection hidden="1"/>
    </xf>
    <xf numFmtId="4" fontId="58" fillId="0" borderId="0" xfId="0" applyNumberFormat="1" applyFont="1" applyFill="1" applyBorder="1" applyAlignment="1" applyProtection="1">
      <alignment horizontal="left" vertical="center"/>
      <protection hidden="1"/>
    </xf>
    <xf numFmtId="0" fontId="59" fillId="0" borderId="0" xfId="0" applyFont="1" applyFill="1" applyBorder="1" applyAlignment="1" applyProtection="1">
      <alignment horizontal="left" vertical="center"/>
      <protection hidden="1"/>
    </xf>
    <xf numFmtId="0" fontId="60" fillId="0" borderId="0" xfId="0" applyFont="1" applyFill="1" applyBorder="1" applyAlignment="1" applyProtection="1">
      <alignment horizontal="left" vertical="center"/>
      <protection hidden="1"/>
    </xf>
    <xf numFmtId="0" fontId="54" fillId="0" borderId="0" xfId="0" applyFont="1" applyAlignment="1" applyProtection="1">
      <alignment vertical="center"/>
      <protection hidden="1"/>
    </xf>
    <xf numFmtId="0" fontId="58" fillId="0" borderId="0" xfId="0" applyFont="1" applyAlignment="1" applyProtection="1">
      <alignment vertical="center"/>
      <protection hidden="1"/>
    </xf>
    <xf numFmtId="0" fontId="62" fillId="0" borderId="0" xfId="0" applyFont="1" applyAlignment="1" applyProtection="1">
      <alignment vertical="center"/>
      <protection hidden="1"/>
    </xf>
    <xf numFmtId="0" fontId="63" fillId="0" borderId="0" xfId="2" applyFont="1" applyFill="1" applyAlignment="1" applyProtection="1">
      <alignment vertical="center"/>
      <protection hidden="1"/>
    </xf>
    <xf numFmtId="0" fontId="63" fillId="0" borderId="0" xfId="2" applyFont="1" applyAlignment="1" applyProtection="1">
      <alignment vertical="center"/>
      <protection hidden="1"/>
    </xf>
    <xf numFmtId="0" fontId="63" fillId="3" borderId="0" xfId="2" applyFont="1" applyFill="1" applyAlignment="1" applyProtection="1">
      <alignment vertical="center"/>
      <protection hidden="1"/>
    </xf>
    <xf numFmtId="0" fontId="17" fillId="5" borderId="0" xfId="2" applyFont="1" applyFill="1" applyAlignment="1" applyProtection="1">
      <alignment vertical="center"/>
      <protection hidden="1"/>
    </xf>
    <xf numFmtId="0" fontId="64" fillId="0" borderId="0" xfId="0" applyFont="1" applyAlignment="1" applyProtection="1">
      <alignment vertical="center"/>
      <protection hidden="1"/>
    </xf>
    <xf numFmtId="0" fontId="65" fillId="0" borderId="0" xfId="0" applyFont="1" applyAlignment="1" applyProtection="1">
      <alignment vertical="center"/>
      <protection hidden="1"/>
    </xf>
    <xf numFmtId="0" fontId="66" fillId="3" borderId="0" xfId="0" applyFont="1" applyFill="1" applyAlignment="1" applyProtection="1">
      <alignment vertical="center"/>
      <protection hidden="1"/>
    </xf>
    <xf numFmtId="164" fontId="29" fillId="6" borderId="4" xfId="1" applyNumberFormat="1" applyFont="1" applyFill="1" applyBorder="1" applyAlignment="1" applyProtection="1">
      <alignment horizontal="right" vertical="center"/>
      <protection hidden="1"/>
    </xf>
    <xf numFmtId="164" fontId="29" fillId="5" borderId="4" xfId="1" quotePrefix="1" applyNumberFormat="1" applyFont="1" applyFill="1" applyBorder="1" applyAlignment="1" applyProtection="1">
      <alignment horizontal="right" vertical="center"/>
      <protection hidden="1"/>
    </xf>
    <xf numFmtId="0" fontId="67" fillId="0" borderId="0" xfId="0" applyFont="1" applyFill="1" applyBorder="1" applyAlignment="1" applyProtection="1">
      <alignment horizontal="left" vertical="center"/>
      <protection hidden="1"/>
    </xf>
    <xf numFmtId="4" fontId="35" fillId="2" borderId="4" xfId="1" applyNumberFormat="1" applyFont="1" applyFill="1" applyBorder="1" applyAlignment="1" applyProtection="1">
      <alignment horizontal="right" vertical="center"/>
      <protection locked="0"/>
    </xf>
    <xf numFmtId="4" fontId="35" fillId="2" borderId="0" xfId="1" applyNumberFormat="1" applyFont="1" applyFill="1" applyBorder="1" applyAlignment="1" applyProtection="1">
      <alignment horizontal="right" vertical="center"/>
      <protection locked="0"/>
    </xf>
    <xf numFmtId="0" fontId="57" fillId="0" borderId="0" xfId="0" applyFont="1" applyFill="1" applyBorder="1" applyAlignment="1" applyProtection="1">
      <alignment horizontal="right" vertical="center"/>
      <protection hidden="1"/>
    </xf>
    <xf numFmtId="14" fontId="52" fillId="7" borderId="0" xfId="0" applyNumberFormat="1" applyFont="1" applyFill="1" applyAlignment="1" applyProtection="1">
      <alignment horizontal="right" vertical="center"/>
      <protection hidden="1"/>
    </xf>
    <xf numFmtId="0" fontId="16" fillId="3" borderId="5" xfId="0" applyFont="1" applyFill="1" applyBorder="1" applyAlignment="1">
      <alignment vertical="center"/>
    </xf>
    <xf numFmtId="4" fontId="26" fillId="3" borderId="4" xfId="2" applyNumberFormat="1" applyFont="1" applyFill="1" applyBorder="1" applyAlignment="1" applyProtection="1">
      <alignment horizontal="left" vertical="center"/>
    </xf>
    <xf numFmtId="0" fontId="16" fillId="3" borderId="4" xfId="0" applyFont="1" applyFill="1" applyBorder="1" applyAlignment="1">
      <alignment vertical="center"/>
    </xf>
    <xf numFmtId="0" fontId="42" fillId="3" borderId="4" xfId="0" applyFont="1" applyFill="1" applyBorder="1" applyAlignment="1">
      <alignment vertical="center"/>
    </xf>
    <xf numFmtId="167" fontId="43" fillId="3" borderId="4" xfId="2" applyNumberFormat="1" applyFont="1" applyFill="1" applyBorder="1" applyAlignment="1" applyProtection="1">
      <alignment horizontal="left" vertical="center"/>
    </xf>
    <xf numFmtId="167" fontId="43" fillId="0" borderId="4" xfId="2" applyNumberFormat="1" applyFont="1" applyFill="1" applyBorder="1" applyAlignment="1" applyProtection="1">
      <alignment horizontal="left" vertical="center"/>
    </xf>
    <xf numFmtId="0" fontId="16" fillId="0" borderId="4" xfId="0" applyFont="1" applyBorder="1" applyAlignment="1">
      <alignment vertical="center"/>
    </xf>
    <xf numFmtId="165" fontId="16" fillId="0" borderId="4" xfId="0" applyNumberFormat="1" applyFont="1" applyBorder="1" applyAlignment="1">
      <alignment vertical="center"/>
    </xf>
    <xf numFmtId="0" fontId="19" fillId="3" borderId="4" xfId="0" applyFont="1" applyFill="1" applyBorder="1" applyAlignment="1">
      <alignment vertical="center"/>
    </xf>
    <xf numFmtId="4" fontId="16" fillId="3" borderId="4" xfId="0" applyNumberFormat="1" applyFont="1" applyFill="1" applyBorder="1" applyAlignment="1">
      <alignment vertical="center"/>
    </xf>
    <xf numFmtId="0" fontId="43" fillId="3" borderId="4" xfId="2" applyFont="1" applyFill="1" applyBorder="1" applyAlignment="1" applyProtection="1">
      <alignment vertical="center"/>
    </xf>
    <xf numFmtId="167" fontId="42" fillId="3" borderId="4" xfId="0" applyNumberFormat="1" applyFont="1" applyFill="1" applyBorder="1" applyAlignment="1">
      <alignment vertical="center"/>
    </xf>
    <xf numFmtId="167" fontId="43" fillId="3" borderId="4" xfId="2" applyNumberFormat="1" applyFont="1" applyFill="1" applyBorder="1" applyAlignment="1" applyProtection="1">
      <alignment vertical="center"/>
    </xf>
    <xf numFmtId="166" fontId="16" fillId="3" borderId="4" xfId="0" applyNumberFormat="1" applyFont="1" applyFill="1" applyBorder="1" applyAlignment="1">
      <alignment vertical="center"/>
    </xf>
    <xf numFmtId="166" fontId="16" fillId="0" borderId="4" xfId="0" applyNumberFormat="1" applyFont="1" applyFill="1" applyBorder="1" applyAlignment="1">
      <alignment vertical="center"/>
    </xf>
    <xf numFmtId="2" fontId="16" fillId="3" borderId="4" xfId="0" applyNumberFormat="1" applyFont="1" applyFill="1" applyBorder="1" applyAlignment="1">
      <alignment vertical="center"/>
    </xf>
    <xf numFmtId="164" fontId="16" fillId="3" borderId="4" xfId="0" applyNumberFormat="1" applyFont="1" applyFill="1" applyBorder="1" applyAlignment="1">
      <alignment vertical="center"/>
    </xf>
    <xf numFmtId="0" fontId="3" fillId="3" borderId="5" xfId="0" applyFont="1" applyFill="1" applyBorder="1" applyAlignment="1">
      <alignment vertical="center"/>
    </xf>
    <xf numFmtId="4" fontId="3" fillId="3" borderId="4" xfId="0" applyNumberFormat="1" applyFont="1" applyFill="1" applyBorder="1" applyAlignment="1">
      <alignment vertical="center"/>
    </xf>
    <xf numFmtId="0" fontId="3" fillId="3" borderId="4" xfId="0" applyFont="1" applyFill="1" applyBorder="1" applyAlignment="1">
      <alignment vertical="center"/>
    </xf>
    <xf numFmtId="164" fontId="3" fillId="3" borderId="4" xfId="0" applyNumberFormat="1" applyFont="1" applyFill="1" applyBorder="1" applyAlignment="1">
      <alignment vertical="center"/>
    </xf>
    <xf numFmtId="166" fontId="3" fillId="3" borderId="4" xfId="0" applyNumberFormat="1" applyFont="1" applyFill="1" applyBorder="1" applyAlignment="1">
      <alignment vertical="center"/>
    </xf>
    <xf numFmtId="166" fontId="3" fillId="0" borderId="4" xfId="0" applyNumberFormat="1" applyFont="1" applyFill="1" applyBorder="1" applyAlignment="1">
      <alignment vertical="center"/>
    </xf>
    <xf numFmtId="0" fontId="27" fillId="3" borderId="5" xfId="0" applyFont="1" applyFill="1" applyBorder="1" applyAlignment="1">
      <alignment vertical="center"/>
    </xf>
    <xf numFmtId="0" fontId="3" fillId="0" borderId="4" xfId="0" applyFont="1" applyBorder="1" applyAlignment="1">
      <alignment vertical="center"/>
    </xf>
    <xf numFmtId="164" fontId="19" fillId="3" borderId="4" xfId="0" applyNumberFormat="1" applyFont="1" applyFill="1" applyBorder="1" applyAlignment="1">
      <alignment vertical="center"/>
    </xf>
    <xf numFmtId="166" fontId="20" fillId="0" borderId="4" xfId="0" applyNumberFormat="1" applyFont="1" applyFill="1" applyBorder="1" applyAlignment="1">
      <alignment horizontal="center" vertical="center"/>
    </xf>
    <xf numFmtId="0" fontId="6" fillId="3" borderId="4" xfId="0" applyFont="1" applyFill="1" applyBorder="1" applyAlignment="1">
      <alignment vertical="center"/>
    </xf>
    <xf numFmtId="166" fontId="21" fillId="0" borderId="4" xfId="0" applyNumberFormat="1" applyFont="1" applyFill="1" applyBorder="1" applyAlignment="1">
      <alignment horizontal="center" vertical="center"/>
    </xf>
    <xf numFmtId="0" fontId="19" fillId="3" borderId="4" xfId="0" applyFont="1" applyFill="1" applyBorder="1" applyAlignment="1">
      <alignment horizontal="center" vertical="center"/>
    </xf>
    <xf numFmtId="165" fontId="19" fillId="3" borderId="4" xfId="0" applyNumberFormat="1" applyFont="1" applyFill="1" applyBorder="1" applyAlignment="1">
      <alignment horizontal="center" vertical="center"/>
    </xf>
    <xf numFmtId="0" fontId="27" fillId="0" borderId="4" xfId="0" applyFont="1" applyBorder="1" applyAlignment="1">
      <alignment vertical="center"/>
    </xf>
    <xf numFmtId="165" fontId="16" fillId="3" borderId="4" xfId="0" applyNumberFormat="1" applyFont="1" applyFill="1" applyBorder="1" applyAlignment="1">
      <alignment horizontal="center" vertical="center"/>
    </xf>
    <xf numFmtId="4" fontId="6" fillId="0" borderId="4" xfId="0" applyNumberFormat="1" applyFont="1" applyFill="1" applyBorder="1" applyAlignment="1">
      <alignment vertical="center"/>
    </xf>
    <xf numFmtId="0" fontId="6" fillId="3" borderId="4" xfId="0" applyFont="1" applyFill="1" applyBorder="1" applyAlignment="1">
      <alignment horizontal="center" vertical="center"/>
    </xf>
    <xf numFmtId="165" fontId="6" fillId="3" borderId="4" xfId="0" applyNumberFormat="1" applyFont="1" applyFill="1" applyBorder="1" applyAlignment="1">
      <alignment horizontal="center" vertical="center"/>
    </xf>
    <xf numFmtId="0" fontId="18" fillId="3" borderId="4" xfId="0" applyFont="1" applyFill="1" applyBorder="1" applyAlignment="1">
      <alignment horizontal="center" vertical="center"/>
    </xf>
    <xf numFmtId="167" fontId="16" fillId="3" borderId="4" xfId="0" applyNumberFormat="1" applyFont="1" applyFill="1" applyBorder="1" applyAlignment="1">
      <alignment vertical="center"/>
    </xf>
    <xf numFmtId="0" fontId="16" fillId="0" borderId="4" xfId="0" applyFont="1" applyFill="1" applyBorder="1" applyAlignment="1">
      <alignment vertical="center"/>
    </xf>
    <xf numFmtId="165" fontId="16" fillId="3" borderId="4" xfId="0" applyNumberFormat="1" applyFont="1" applyFill="1" applyBorder="1" applyAlignment="1">
      <alignment vertical="center"/>
    </xf>
    <xf numFmtId="4" fontId="6" fillId="3" borderId="4" xfId="0" applyNumberFormat="1" applyFont="1" applyFill="1" applyBorder="1" applyAlignment="1">
      <alignment vertical="center"/>
    </xf>
    <xf numFmtId="0" fontId="3" fillId="0" borderId="5" xfId="0" applyFont="1" applyBorder="1" applyAlignment="1" applyProtection="1">
      <alignment vertical="center"/>
    </xf>
    <xf numFmtId="0" fontId="6" fillId="0" borderId="4" xfId="0" applyFont="1" applyFill="1" applyBorder="1" applyAlignment="1">
      <alignment vertical="center"/>
    </xf>
    <xf numFmtId="0" fontId="3" fillId="0" borderId="5" xfId="0" applyFont="1" applyFill="1" applyBorder="1" applyAlignment="1">
      <alignment vertical="center"/>
    </xf>
    <xf numFmtId="0" fontId="3" fillId="0" borderId="4" xfId="0" applyFont="1" applyFill="1" applyBorder="1" applyAlignment="1">
      <alignment vertical="center"/>
    </xf>
    <xf numFmtId="0" fontId="3" fillId="0" borderId="5" xfId="0" applyFont="1" applyBorder="1" applyAlignment="1">
      <alignment vertical="center"/>
    </xf>
    <xf numFmtId="0" fontId="3" fillId="0" borderId="4" xfId="0" applyFont="1" applyBorder="1" applyAlignment="1" applyProtection="1">
      <alignment vertical="center"/>
    </xf>
    <xf numFmtId="4" fontId="3" fillId="0" borderId="4" xfId="0" applyNumberFormat="1" applyFont="1" applyBorder="1" applyAlignment="1">
      <alignment vertical="center"/>
    </xf>
    <xf numFmtId="4" fontId="16" fillId="0" borderId="4" xfId="0" applyNumberFormat="1" applyFont="1" applyBorder="1" applyAlignment="1">
      <alignment vertical="center"/>
    </xf>
    <xf numFmtId="164" fontId="3" fillId="0" borderId="4" xfId="0" applyNumberFormat="1" applyFont="1" applyBorder="1" applyAlignment="1">
      <alignment vertical="center"/>
    </xf>
    <xf numFmtId="167" fontId="3" fillId="0" borderId="4" xfId="0" applyNumberFormat="1" applyFont="1" applyBorder="1" applyAlignment="1">
      <alignment vertical="center"/>
    </xf>
    <xf numFmtId="166" fontId="3" fillId="0" borderId="4" xfId="0" applyNumberFormat="1" applyFont="1" applyBorder="1" applyAlignment="1">
      <alignment vertical="center"/>
    </xf>
    <xf numFmtId="0" fontId="4" fillId="3" borderId="5" xfId="0" applyFont="1" applyFill="1" applyBorder="1" applyAlignment="1">
      <alignment vertical="center"/>
    </xf>
    <xf numFmtId="2" fontId="19" fillId="3" borderId="4" xfId="0" applyNumberFormat="1" applyFont="1" applyFill="1" applyBorder="1" applyAlignment="1">
      <alignment vertical="center"/>
    </xf>
    <xf numFmtId="0" fontId="4" fillId="0" borderId="4" xfId="0" applyFont="1" applyBorder="1" applyAlignment="1">
      <alignment vertical="center"/>
    </xf>
    <xf numFmtId="0" fontId="3" fillId="0" borderId="0" xfId="0" applyFont="1" applyBorder="1" applyAlignment="1">
      <alignment horizontal="left" vertical="center"/>
    </xf>
    <xf numFmtId="0" fontId="11" fillId="0" borderId="0" xfId="0" applyFont="1" applyBorder="1" applyAlignment="1">
      <alignment horizontal="left" vertical="center"/>
    </xf>
    <xf numFmtId="0" fontId="14" fillId="0" borderId="0" xfId="0" applyFont="1" applyBorder="1" applyAlignment="1">
      <alignment horizontal="right" vertical="center"/>
    </xf>
    <xf numFmtId="0" fontId="3" fillId="0" borderId="0" xfId="0" applyFont="1" applyBorder="1" applyAlignment="1">
      <alignment horizontal="center" vertical="center"/>
    </xf>
    <xf numFmtId="2" fontId="3" fillId="0" borderId="0" xfId="0" applyNumberFormat="1" applyFont="1" applyBorder="1" applyAlignment="1">
      <alignment horizontal="center" vertical="center"/>
    </xf>
    <xf numFmtId="0" fontId="16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2" fontId="71" fillId="0" borderId="4" xfId="0" applyNumberFormat="1" applyFont="1" applyFill="1" applyBorder="1" applyAlignment="1">
      <alignment vertical="center"/>
    </xf>
    <xf numFmtId="164" fontId="71" fillId="0" borderId="4" xfId="0" applyNumberFormat="1" applyFont="1" applyFill="1" applyBorder="1" applyAlignment="1">
      <alignment vertical="center"/>
    </xf>
    <xf numFmtId="0" fontId="71" fillId="0" borderId="4" xfId="0" applyFont="1" applyFill="1" applyBorder="1" applyAlignment="1">
      <alignment vertical="center"/>
    </xf>
    <xf numFmtId="0" fontId="0" fillId="0" borderId="10" xfId="0" applyBorder="1" applyAlignment="1">
      <alignment vertical="center"/>
    </xf>
    <xf numFmtId="0" fontId="26" fillId="3" borderId="4" xfId="2" applyFont="1" applyFill="1" applyBorder="1" applyAlignment="1" applyProtection="1">
      <alignment horizontal="left" vertical="center"/>
    </xf>
    <xf numFmtId="164" fontId="26" fillId="3" borderId="4" xfId="2" applyNumberFormat="1" applyFont="1" applyFill="1" applyBorder="1" applyAlignment="1" applyProtection="1">
      <alignment horizontal="left" vertical="center"/>
    </xf>
    <xf numFmtId="166" fontId="20" fillId="6" borderId="8" xfId="0" applyNumberFormat="1" applyFont="1" applyFill="1" applyBorder="1" applyAlignment="1">
      <alignment horizontal="center" vertical="center"/>
    </xf>
    <xf numFmtId="166" fontId="21" fillId="6" borderId="9" xfId="0" applyNumberFormat="1" applyFont="1" applyFill="1" applyBorder="1" applyAlignment="1">
      <alignment horizontal="center" vertical="center"/>
    </xf>
    <xf numFmtId="166" fontId="20" fillId="6" borderId="7" xfId="0" applyNumberFormat="1" applyFont="1" applyFill="1" applyBorder="1" applyAlignment="1">
      <alignment horizontal="center" vertical="center"/>
    </xf>
    <xf numFmtId="4" fontId="76" fillId="3" borderId="4" xfId="0" applyNumberFormat="1" applyFont="1" applyFill="1" applyBorder="1" applyAlignment="1">
      <alignment vertical="center"/>
    </xf>
    <xf numFmtId="4" fontId="16" fillId="8" borderId="4" xfId="0" applyNumberFormat="1" applyFont="1" applyFill="1" applyBorder="1" applyAlignment="1">
      <alignment vertical="center"/>
    </xf>
    <xf numFmtId="164" fontId="16" fillId="8" borderId="4" xfId="0" applyNumberFormat="1" applyFont="1" applyFill="1" applyBorder="1" applyAlignment="1">
      <alignment vertical="center"/>
    </xf>
    <xf numFmtId="2" fontId="16" fillId="8" borderId="4" xfId="0" applyNumberFormat="1" applyFont="1" applyFill="1" applyBorder="1" applyAlignment="1">
      <alignment vertical="center"/>
    </xf>
    <xf numFmtId="0" fontId="77" fillId="3" borderId="6" xfId="0" applyFont="1" applyFill="1" applyBorder="1" applyAlignment="1">
      <alignment vertical="center"/>
    </xf>
    <xf numFmtId="0" fontId="77" fillId="3" borderId="7" xfId="0" applyFont="1" applyFill="1" applyBorder="1" applyAlignment="1">
      <alignment vertical="center"/>
    </xf>
    <xf numFmtId="167" fontId="78" fillId="0" borderId="7" xfId="2" applyNumberFormat="1" applyFont="1" applyFill="1" applyBorder="1" applyAlignment="1" applyProtection="1">
      <alignment horizontal="left" vertical="center"/>
    </xf>
    <xf numFmtId="0" fontId="77" fillId="0" borderId="7" xfId="0" applyFont="1" applyBorder="1" applyAlignment="1">
      <alignment vertical="center"/>
    </xf>
    <xf numFmtId="0" fontId="77" fillId="3" borderId="5" xfId="0" applyFont="1" applyFill="1" applyBorder="1" applyAlignment="1">
      <alignment vertical="center"/>
    </xf>
    <xf numFmtId="4" fontId="78" fillId="3" borderId="4" xfId="2" applyNumberFormat="1" applyFont="1" applyFill="1" applyBorder="1" applyAlignment="1" applyProtection="1">
      <alignment horizontal="left" vertical="center"/>
    </xf>
    <xf numFmtId="0" fontId="77" fillId="3" borderId="4" xfId="0" applyFont="1" applyFill="1" applyBorder="1" applyAlignment="1">
      <alignment vertical="center"/>
    </xf>
    <xf numFmtId="167" fontId="78" fillId="3" borderId="4" xfId="2" applyNumberFormat="1" applyFont="1" applyFill="1" applyBorder="1" applyAlignment="1" applyProtection="1">
      <alignment horizontal="left" vertical="center"/>
    </xf>
    <xf numFmtId="167" fontId="78" fillId="0" borderId="4" xfId="2" applyNumberFormat="1" applyFont="1" applyFill="1" applyBorder="1" applyAlignment="1" applyProtection="1">
      <alignment horizontal="left" vertical="center"/>
    </xf>
    <xf numFmtId="0" fontId="77" fillId="0" borderId="4" xfId="0" applyFont="1" applyBorder="1" applyAlignment="1">
      <alignment vertical="center"/>
    </xf>
    <xf numFmtId="4" fontId="80" fillId="11" borderId="4" xfId="0" applyNumberFormat="1" applyFont="1" applyFill="1" applyBorder="1" applyAlignment="1">
      <alignment vertical="center"/>
    </xf>
    <xf numFmtId="167" fontId="80" fillId="11" borderId="4" xfId="0" applyNumberFormat="1" applyFont="1" applyFill="1" applyBorder="1" applyAlignment="1">
      <alignment vertical="center"/>
    </xf>
    <xf numFmtId="3" fontId="80" fillId="11" borderId="4" xfId="0" applyNumberFormat="1" applyFont="1" applyFill="1" applyBorder="1" applyAlignment="1">
      <alignment vertical="center"/>
    </xf>
    <xf numFmtId="2" fontId="80" fillId="11" borderId="4" xfId="0" applyNumberFormat="1" applyFont="1" applyFill="1" applyBorder="1" applyAlignment="1">
      <alignment vertical="center"/>
    </xf>
    <xf numFmtId="164" fontId="16" fillId="10" borderId="4" xfId="0" applyNumberFormat="1" applyFont="1" applyFill="1" applyBorder="1" applyAlignment="1">
      <alignment vertical="center"/>
    </xf>
    <xf numFmtId="0" fontId="77" fillId="0" borderId="7" xfId="0" applyFont="1" applyFill="1" applyBorder="1" applyAlignment="1">
      <alignment vertical="center"/>
    </xf>
    <xf numFmtId="0" fontId="77" fillId="0" borderId="4" xfId="0" applyFont="1" applyFill="1" applyBorder="1" applyAlignment="1">
      <alignment vertical="center"/>
    </xf>
    <xf numFmtId="0" fontId="42" fillId="0" borderId="4" xfId="0" applyFont="1" applyFill="1" applyBorder="1" applyAlignment="1">
      <alignment vertical="center"/>
    </xf>
    <xf numFmtId="0" fontId="19" fillId="0" borderId="4" xfId="0" applyFont="1" applyFill="1" applyBorder="1" applyAlignment="1">
      <alignment vertical="center"/>
    </xf>
    <xf numFmtId="0" fontId="16" fillId="3" borderId="11" xfId="0" applyFont="1" applyFill="1" applyBorder="1" applyAlignment="1">
      <alignment vertical="center"/>
    </xf>
    <xf numFmtId="0" fontId="3" fillId="3" borderId="8" xfId="0" applyFont="1" applyFill="1" applyBorder="1" applyAlignment="1">
      <alignment vertical="center"/>
    </xf>
    <xf numFmtId="164" fontId="3" fillId="3" borderId="8" xfId="0" applyNumberFormat="1" applyFont="1" applyFill="1" applyBorder="1" applyAlignment="1">
      <alignment vertical="center"/>
    </xf>
    <xf numFmtId="0" fontId="3" fillId="0" borderId="8" xfId="0" applyFont="1" applyFill="1" applyBorder="1" applyAlignment="1">
      <alignment vertical="center"/>
    </xf>
    <xf numFmtId="166" fontId="3" fillId="3" borderId="8" xfId="0" applyNumberFormat="1" applyFont="1" applyFill="1" applyBorder="1" applyAlignment="1">
      <alignment vertical="center"/>
    </xf>
    <xf numFmtId="166" fontId="3" fillId="0" borderId="8" xfId="0" applyNumberFormat="1" applyFont="1" applyFill="1" applyBorder="1" applyAlignment="1">
      <alignment vertical="center"/>
    </xf>
    <xf numFmtId="0" fontId="16" fillId="0" borderId="8" xfId="0" applyFont="1" applyBorder="1" applyAlignment="1">
      <alignment vertical="center"/>
    </xf>
    <xf numFmtId="0" fontId="3" fillId="3" borderId="9" xfId="0" applyFont="1" applyFill="1" applyBorder="1" applyAlignment="1">
      <alignment vertical="center"/>
    </xf>
    <xf numFmtId="164" fontId="4" fillId="3" borderId="9" xfId="0" applyNumberFormat="1" applyFont="1" applyFill="1" applyBorder="1" applyAlignment="1">
      <alignment vertical="center"/>
    </xf>
    <xf numFmtId="0" fontId="3" fillId="3" borderId="7" xfId="0" applyFont="1" applyFill="1" applyBorder="1" applyAlignment="1">
      <alignment vertical="center"/>
    </xf>
    <xf numFmtId="0" fontId="3" fillId="0" borderId="7" xfId="0" applyFont="1" applyFill="1" applyBorder="1" applyAlignment="1">
      <alignment vertical="center"/>
    </xf>
    <xf numFmtId="166" fontId="3" fillId="3" borderId="7" xfId="0" applyNumberFormat="1" applyFont="1" applyFill="1" applyBorder="1" applyAlignment="1">
      <alignment vertical="center"/>
    </xf>
    <xf numFmtId="166" fontId="3" fillId="0" borderId="7" xfId="0" applyNumberFormat="1" applyFont="1" applyFill="1" applyBorder="1" applyAlignment="1">
      <alignment vertical="center"/>
    </xf>
    <xf numFmtId="0" fontId="3" fillId="0" borderId="7" xfId="0" applyFont="1" applyBorder="1" applyAlignment="1">
      <alignment vertical="center"/>
    </xf>
    <xf numFmtId="164" fontId="16" fillId="0" borderId="4" xfId="0" applyNumberFormat="1" applyFont="1" applyFill="1" applyBorder="1" applyAlignment="1">
      <alignment vertical="center"/>
    </xf>
    <xf numFmtId="0" fontId="77" fillId="0" borderId="6" xfId="0" applyFont="1" applyBorder="1" applyAlignment="1">
      <alignment vertical="center"/>
    </xf>
    <xf numFmtId="4" fontId="78" fillId="0" borderId="7" xfId="2" applyNumberFormat="1" applyFont="1" applyBorder="1" applyAlignment="1" applyProtection="1">
      <alignment vertical="center"/>
    </xf>
    <xf numFmtId="2" fontId="77" fillId="0" borderId="7" xfId="0" applyNumberFormat="1" applyFont="1" applyBorder="1" applyAlignment="1">
      <alignment vertical="center"/>
    </xf>
    <xf numFmtId="164" fontId="82" fillId="0" borderId="7" xfId="0" applyNumberFormat="1" applyFont="1" applyBorder="1" applyAlignment="1">
      <alignment vertical="center"/>
    </xf>
    <xf numFmtId="0" fontId="78" fillId="0" borderId="7" xfId="2" applyFont="1" applyBorder="1" applyAlignment="1" applyProtection="1">
      <alignment vertical="center"/>
    </xf>
    <xf numFmtId="167" fontId="77" fillId="0" borderId="7" xfId="0" applyNumberFormat="1" applyFont="1" applyBorder="1" applyAlignment="1">
      <alignment vertical="center"/>
    </xf>
    <xf numFmtId="167" fontId="78" fillId="0" borderId="7" xfId="2" applyNumberFormat="1" applyFont="1" applyBorder="1" applyAlignment="1" applyProtection="1">
      <alignment vertical="center"/>
    </xf>
    <xf numFmtId="166" fontId="77" fillId="0" borderId="7" xfId="0" applyNumberFormat="1" applyFont="1" applyBorder="1" applyAlignment="1">
      <alignment vertical="center"/>
    </xf>
    <xf numFmtId="0" fontId="82" fillId="0" borderId="7" xfId="0" applyFont="1" applyBorder="1" applyAlignment="1">
      <alignment vertical="center"/>
    </xf>
    <xf numFmtId="0" fontId="82" fillId="0" borderId="5" xfId="0" applyFont="1" applyBorder="1" applyAlignment="1">
      <alignment vertical="center"/>
    </xf>
    <xf numFmtId="4" fontId="82" fillId="0" borderId="4" xfId="0" applyNumberFormat="1" applyFont="1" applyBorder="1" applyAlignment="1">
      <alignment vertical="center"/>
    </xf>
    <xf numFmtId="0" fontId="82" fillId="0" borderId="4" xfId="0" applyFont="1" applyFill="1" applyBorder="1" applyAlignment="1">
      <alignment vertical="center"/>
    </xf>
    <xf numFmtId="0" fontId="82" fillId="0" borderId="4" xfId="0" applyFont="1" applyBorder="1" applyAlignment="1">
      <alignment vertical="center"/>
    </xf>
    <xf numFmtId="2" fontId="82" fillId="0" borderId="4" xfId="0" applyNumberFormat="1" applyFont="1" applyBorder="1" applyAlignment="1">
      <alignment vertical="center"/>
    </xf>
    <xf numFmtId="164" fontId="82" fillId="0" borderId="4" xfId="0" applyNumberFormat="1" applyFont="1" applyBorder="1" applyAlignment="1">
      <alignment vertical="center"/>
    </xf>
    <xf numFmtId="167" fontId="82" fillId="0" borderId="4" xfId="0" applyNumberFormat="1" applyFont="1" applyBorder="1" applyAlignment="1">
      <alignment vertical="center"/>
    </xf>
    <xf numFmtId="167" fontId="78" fillId="0" borderId="4" xfId="2" applyNumberFormat="1" applyFont="1" applyBorder="1" applyAlignment="1" applyProtection="1">
      <alignment vertical="center"/>
    </xf>
    <xf numFmtId="166" fontId="82" fillId="0" borderId="4" xfId="0" applyNumberFormat="1" applyFont="1" applyBorder="1" applyAlignment="1">
      <alignment vertical="center"/>
    </xf>
    <xf numFmtId="0" fontId="22" fillId="0" borderId="5" xfId="0" applyFont="1" applyBorder="1" applyAlignment="1">
      <alignment vertical="center"/>
    </xf>
    <xf numFmtId="0" fontId="76" fillId="0" borderId="4" xfId="0" applyFont="1" applyBorder="1" applyAlignment="1">
      <alignment vertical="center"/>
    </xf>
    <xf numFmtId="164" fontId="19" fillId="0" borderId="4" xfId="0" applyNumberFormat="1" applyFont="1" applyFill="1" applyBorder="1" applyAlignment="1">
      <alignment vertical="center"/>
    </xf>
    <xf numFmtId="2" fontId="20" fillId="11" borderId="4" xfId="0" applyNumberFormat="1" applyFont="1" applyFill="1" applyBorder="1" applyAlignment="1">
      <alignment vertical="center"/>
    </xf>
    <xf numFmtId="164" fontId="16" fillId="0" borderId="4" xfId="0" applyNumberFormat="1" applyFont="1" applyBorder="1" applyAlignment="1">
      <alignment vertical="center"/>
    </xf>
    <xf numFmtId="0" fontId="22" fillId="0" borderId="4" xfId="0" applyFont="1" applyBorder="1" applyAlignment="1">
      <alignment vertical="center"/>
    </xf>
    <xf numFmtId="167" fontId="22" fillId="0" borderId="4" xfId="0" applyNumberFormat="1" applyFont="1" applyBorder="1" applyAlignment="1">
      <alignment vertical="center"/>
    </xf>
    <xf numFmtId="0" fontId="27" fillId="0" borderId="5" xfId="0" applyFont="1" applyBorder="1" applyAlignment="1">
      <alignment vertical="center"/>
    </xf>
    <xf numFmtId="0" fontId="76" fillId="3" borderId="4" xfId="0" applyFont="1" applyFill="1" applyBorder="1" applyAlignment="1">
      <alignment vertical="center"/>
    </xf>
    <xf numFmtId="167" fontId="27" fillId="0" borderId="4" xfId="0" applyNumberFormat="1" applyFont="1" applyBorder="1" applyAlignment="1">
      <alignment vertical="center"/>
    </xf>
    <xf numFmtId="1" fontId="21" fillId="0" borderId="4" xfId="0" applyNumberFormat="1" applyFont="1" applyFill="1" applyBorder="1" applyAlignment="1">
      <alignment vertical="center"/>
    </xf>
    <xf numFmtId="0" fontId="27" fillId="0" borderId="4" xfId="0" applyFont="1" applyFill="1" applyBorder="1" applyAlignment="1">
      <alignment vertical="center"/>
    </xf>
    <xf numFmtId="164" fontId="20" fillId="0" borderId="4" xfId="0" applyNumberFormat="1" applyFont="1" applyFill="1" applyBorder="1" applyAlignment="1">
      <alignment vertical="center"/>
    </xf>
    <xf numFmtId="0" fontId="19" fillId="0" borderId="4" xfId="0" applyFont="1" applyBorder="1" applyAlignment="1">
      <alignment vertical="center"/>
    </xf>
    <xf numFmtId="0" fontId="16" fillId="0" borderId="5" xfId="0" applyFont="1" applyBorder="1" applyAlignment="1">
      <alignment vertical="center"/>
    </xf>
    <xf numFmtId="166" fontId="16" fillId="0" borderId="4" xfId="0" applyNumberFormat="1" applyFont="1" applyBorder="1" applyAlignment="1">
      <alignment vertical="center"/>
    </xf>
    <xf numFmtId="0" fontId="16" fillId="0" borderId="5" xfId="0" applyFont="1" applyFill="1" applyBorder="1" applyAlignment="1">
      <alignment vertical="center"/>
    </xf>
    <xf numFmtId="2" fontId="19" fillId="3" borderId="4" xfId="0" applyNumberFormat="1" applyFont="1" applyFill="1" applyBorder="1" applyAlignment="1">
      <alignment horizontal="center" vertical="center"/>
    </xf>
    <xf numFmtId="0" fontId="20" fillId="0" borderId="4" xfId="0" applyFont="1" applyFill="1" applyBorder="1" applyAlignment="1">
      <alignment horizontal="center" vertical="center"/>
    </xf>
    <xf numFmtId="167" fontId="7" fillId="3" borderId="4" xfId="0" applyNumberFormat="1" applyFont="1" applyFill="1" applyBorder="1" applyAlignment="1">
      <alignment vertical="center"/>
    </xf>
    <xf numFmtId="2" fontId="16" fillId="0" borderId="4" xfId="0" applyNumberFormat="1" applyFont="1" applyFill="1" applyBorder="1" applyAlignment="1">
      <alignment vertical="center"/>
    </xf>
    <xf numFmtId="167" fontId="16" fillId="0" borderId="4" xfId="0" applyNumberFormat="1" applyFont="1" applyBorder="1" applyAlignment="1">
      <alignment vertical="center"/>
    </xf>
    <xf numFmtId="2" fontId="3" fillId="0" borderId="4" xfId="0" applyNumberFormat="1" applyFont="1" applyFill="1" applyBorder="1" applyAlignment="1">
      <alignment vertical="center"/>
    </xf>
    <xf numFmtId="164" fontId="20" fillId="6" borderId="8" xfId="0" applyNumberFormat="1" applyFont="1" applyFill="1" applyBorder="1" applyAlignment="1">
      <alignment horizontal="center" vertical="center"/>
    </xf>
    <xf numFmtId="164" fontId="21" fillId="6" borderId="9" xfId="0" applyNumberFormat="1" applyFont="1" applyFill="1" applyBorder="1" applyAlignment="1">
      <alignment horizontal="center" vertical="center"/>
    </xf>
    <xf numFmtId="2" fontId="21" fillId="6" borderId="9" xfId="0" applyNumberFormat="1" applyFont="1" applyFill="1" applyBorder="1" applyAlignment="1">
      <alignment horizontal="center" vertical="center"/>
    </xf>
    <xf numFmtId="164" fontId="20" fillId="6" borderId="7" xfId="0" applyNumberFormat="1" applyFont="1" applyFill="1" applyBorder="1" applyAlignment="1">
      <alignment horizontal="center" vertical="center"/>
    </xf>
    <xf numFmtId="167" fontId="16" fillId="3" borderId="8" xfId="0" applyNumberFormat="1" applyFont="1" applyFill="1" applyBorder="1" applyAlignment="1">
      <alignment vertical="center"/>
    </xf>
    <xf numFmtId="167" fontId="80" fillId="6" borderId="0" xfId="0" applyNumberFormat="1" applyFont="1" applyFill="1" applyBorder="1" applyAlignment="1">
      <alignment horizontal="center" vertical="center"/>
    </xf>
    <xf numFmtId="0" fontId="71" fillId="0" borderId="5" xfId="0" applyFont="1" applyBorder="1" applyAlignment="1">
      <alignment vertical="center"/>
    </xf>
    <xf numFmtId="0" fontId="72" fillId="0" borderId="4" xfId="0" applyFont="1" applyBorder="1" applyAlignment="1">
      <alignment vertical="center"/>
    </xf>
    <xf numFmtId="4" fontId="78" fillId="3" borderId="7" xfId="2" applyNumberFormat="1" applyFont="1" applyFill="1" applyBorder="1" applyAlignment="1" applyProtection="1">
      <alignment horizontal="left" vertical="center"/>
    </xf>
    <xf numFmtId="167" fontId="77" fillId="0" borderId="7" xfId="0" applyNumberFormat="1" applyFont="1" applyBorder="1" applyAlignment="1">
      <alignment horizontal="center" vertical="center"/>
    </xf>
    <xf numFmtId="167" fontId="77" fillId="0" borderId="4" xfId="0" applyNumberFormat="1" applyFont="1" applyBorder="1" applyAlignment="1">
      <alignment horizontal="center" vertical="center"/>
    </xf>
    <xf numFmtId="167" fontId="79" fillId="0" borderId="4" xfId="0" applyNumberFormat="1" applyFont="1" applyBorder="1" applyAlignment="1">
      <alignment horizontal="center" vertical="center"/>
    </xf>
    <xf numFmtId="167" fontId="16" fillId="0" borderId="4" xfId="0" applyNumberFormat="1" applyFont="1" applyBorder="1" applyAlignment="1">
      <alignment horizontal="center" vertical="center"/>
    </xf>
    <xf numFmtId="167" fontId="3" fillId="0" borderId="4" xfId="0" applyNumberFormat="1" applyFont="1" applyBorder="1" applyAlignment="1">
      <alignment horizontal="center" vertical="center"/>
    </xf>
    <xf numFmtId="167" fontId="27" fillId="0" borderId="4" xfId="0" applyNumberFormat="1" applyFont="1" applyBorder="1" applyAlignment="1">
      <alignment horizontal="center" vertical="center"/>
    </xf>
    <xf numFmtId="4" fontId="20" fillId="9" borderId="8" xfId="0" applyNumberFormat="1" applyFont="1" applyFill="1" applyBorder="1" applyAlignment="1">
      <alignment vertical="center"/>
    </xf>
    <xf numFmtId="4" fontId="20" fillId="9" borderId="9" xfId="0" applyNumberFormat="1" applyFont="1" applyFill="1" applyBorder="1" applyAlignment="1">
      <alignment vertical="center"/>
    </xf>
    <xf numFmtId="4" fontId="21" fillId="9" borderId="9" xfId="0" applyNumberFormat="1" applyFont="1" applyFill="1" applyBorder="1" applyAlignment="1">
      <alignment vertical="center"/>
    </xf>
    <xf numFmtId="4" fontId="20" fillId="9" borderId="7" xfId="0" applyNumberFormat="1" applyFont="1" applyFill="1" applyBorder="1" applyAlignment="1">
      <alignment vertical="center"/>
    </xf>
    <xf numFmtId="4" fontId="20" fillId="9" borderId="4" xfId="0" applyNumberFormat="1" applyFont="1" applyFill="1" applyBorder="1" applyAlignment="1">
      <alignment vertical="center"/>
    </xf>
    <xf numFmtId="2" fontId="20" fillId="9" borderId="4" xfId="0" applyNumberFormat="1" applyFont="1" applyFill="1" applyBorder="1" applyAlignment="1">
      <alignment vertical="center"/>
    </xf>
    <xf numFmtId="166" fontId="20" fillId="5" borderId="8" xfId="0" applyNumberFormat="1" applyFont="1" applyFill="1" applyBorder="1" applyAlignment="1">
      <alignment horizontal="center" vertical="center"/>
    </xf>
    <xf numFmtId="166" fontId="21" fillId="5" borderId="9" xfId="0" applyNumberFormat="1" applyFont="1" applyFill="1" applyBorder="1" applyAlignment="1">
      <alignment horizontal="center" vertical="center"/>
    </xf>
    <xf numFmtId="166" fontId="20" fillId="5" borderId="7" xfId="0" applyNumberFormat="1" applyFont="1" applyFill="1" applyBorder="1" applyAlignment="1">
      <alignment horizontal="center" vertical="center"/>
    </xf>
    <xf numFmtId="2" fontId="83" fillId="0" borderId="4" xfId="2" applyNumberFormat="1" applyFont="1" applyFill="1" applyBorder="1" applyAlignment="1" applyProtection="1">
      <alignment horizontal="left" vertical="center"/>
    </xf>
    <xf numFmtId="166" fontId="84" fillId="0" borderId="4" xfId="0" applyNumberFormat="1" applyFont="1" applyFill="1" applyBorder="1" applyAlignment="1">
      <alignment vertical="center"/>
    </xf>
    <xf numFmtId="166" fontId="84" fillId="3" borderId="4" xfId="0" applyNumberFormat="1" applyFont="1" applyFill="1" applyBorder="1" applyAlignment="1">
      <alignment vertical="center"/>
    </xf>
    <xf numFmtId="0" fontId="77" fillId="0" borderId="7" xfId="0" applyFont="1" applyBorder="1" applyAlignment="1">
      <alignment horizontal="center" vertical="center"/>
    </xf>
    <xf numFmtId="165" fontId="16" fillId="0" borderId="4" xfId="0" applyNumberFormat="1" applyFont="1" applyBorder="1" applyAlignment="1">
      <alignment horizontal="center" vertical="center"/>
    </xf>
    <xf numFmtId="0" fontId="84" fillId="0" borderId="4" xfId="0" applyFont="1" applyBorder="1" applyAlignment="1">
      <alignment horizontal="center" vertical="center"/>
    </xf>
    <xf numFmtId="165" fontId="16" fillId="0" borderId="8" xfId="0" applyNumberFormat="1" applyFont="1" applyBorder="1" applyAlignment="1">
      <alignment horizontal="center" vertical="center"/>
    </xf>
    <xf numFmtId="165" fontId="84" fillId="0" borderId="8" xfId="0" applyNumberFormat="1" applyFont="1" applyBorder="1" applyAlignment="1">
      <alignment horizontal="center" vertical="center"/>
    </xf>
    <xf numFmtId="165" fontId="3" fillId="0" borderId="7" xfId="0" applyNumberFormat="1" applyFont="1" applyBorder="1" applyAlignment="1">
      <alignment horizontal="center" vertical="center"/>
    </xf>
    <xf numFmtId="165" fontId="86" fillId="0" borderId="7" xfId="0" applyNumberFormat="1" applyFont="1" applyBorder="1" applyAlignment="1">
      <alignment horizontal="center" vertical="center"/>
    </xf>
    <xf numFmtId="165" fontId="3" fillId="0" borderId="4" xfId="0" applyNumberFormat="1" applyFont="1" applyBorder="1" applyAlignment="1">
      <alignment horizontal="center" vertical="center"/>
    </xf>
    <xf numFmtId="165" fontId="86" fillId="0" borderId="4" xfId="0" applyNumberFormat="1" applyFont="1" applyBorder="1" applyAlignment="1">
      <alignment horizontal="center" vertical="center"/>
    </xf>
    <xf numFmtId="165" fontId="27" fillId="0" borderId="4" xfId="0" applyNumberFormat="1" applyFont="1" applyBorder="1" applyAlignment="1">
      <alignment horizontal="center" vertical="center"/>
    </xf>
    <xf numFmtId="165" fontId="87" fillId="0" borderId="4" xfId="0" applyNumberFormat="1" applyFont="1" applyBorder="1" applyAlignment="1">
      <alignment horizontal="center" vertical="center"/>
    </xf>
    <xf numFmtId="167" fontId="84" fillId="0" borderId="7" xfId="0" applyNumberFormat="1" applyFont="1" applyBorder="1" applyAlignment="1">
      <alignment horizontal="center" vertical="center"/>
    </xf>
    <xf numFmtId="167" fontId="84" fillId="0" borderId="4" xfId="0" applyNumberFormat="1" applyFont="1" applyBorder="1" applyAlignment="1">
      <alignment horizontal="center" vertical="center"/>
    </xf>
    <xf numFmtId="167" fontId="80" fillId="5" borderId="4" xfId="0" applyNumberFormat="1" applyFont="1" applyFill="1" applyBorder="1" applyAlignment="1">
      <alignment horizontal="center" vertical="center"/>
    </xf>
    <xf numFmtId="169" fontId="35" fillId="2" borderId="3" xfId="1" applyNumberFormat="1" applyFont="1" applyFill="1" applyBorder="1" applyAlignment="1" applyProtection="1">
      <alignment horizontal="right" vertical="center"/>
      <protection locked="0"/>
    </xf>
    <xf numFmtId="2" fontId="80" fillId="9" borderId="4" xfId="0" applyNumberFormat="1" applyFont="1" applyFill="1" applyBorder="1" applyAlignment="1">
      <alignment vertical="center"/>
    </xf>
    <xf numFmtId="0" fontId="20" fillId="5" borderId="8" xfId="0" applyFont="1" applyFill="1" applyBorder="1" applyAlignment="1">
      <alignment horizontal="center" vertical="center"/>
    </xf>
    <xf numFmtId="0" fontId="20" fillId="5" borderId="7" xfId="0" applyFont="1" applyFill="1" applyBorder="1" applyAlignment="1">
      <alignment horizontal="center" vertical="center"/>
    </xf>
    <xf numFmtId="0" fontId="14" fillId="3" borderId="0" xfId="0" applyFont="1" applyFill="1" applyAlignment="1" applyProtection="1">
      <alignment vertical="center"/>
      <protection hidden="1"/>
    </xf>
    <xf numFmtId="0" fontId="14" fillId="0" borderId="0" xfId="0" applyFont="1" applyAlignment="1" applyProtection="1">
      <alignment vertical="center"/>
      <protection hidden="1"/>
    </xf>
    <xf numFmtId="0" fontId="88" fillId="3" borderId="0" xfId="0" applyFont="1" applyFill="1" applyAlignment="1" applyProtection="1">
      <alignment vertical="center"/>
      <protection hidden="1"/>
    </xf>
    <xf numFmtId="0" fontId="89" fillId="3" borderId="0" xfId="0" applyFont="1" applyFill="1" applyAlignment="1" applyProtection="1">
      <alignment vertical="center"/>
      <protection hidden="1"/>
    </xf>
    <xf numFmtId="0" fontId="90" fillId="3" borderId="0" xfId="0" applyFont="1" applyFill="1" applyAlignment="1" applyProtection="1">
      <alignment vertical="center"/>
      <protection hidden="1"/>
    </xf>
    <xf numFmtId="0" fontId="91" fillId="3" borderId="0" xfId="0" applyFont="1" applyFill="1" applyAlignment="1" applyProtection="1">
      <alignment vertical="center"/>
      <protection hidden="1"/>
    </xf>
    <xf numFmtId="0" fontId="92" fillId="3" borderId="0" xfId="0" applyFont="1" applyFill="1" applyAlignment="1" applyProtection="1">
      <alignment vertical="center"/>
      <protection hidden="1"/>
    </xf>
    <xf numFmtId="1" fontId="19" fillId="3" borderId="4" xfId="0" applyNumberFormat="1" applyFont="1" applyFill="1" applyBorder="1" applyAlignment="1">
      <alignment vertical="center"/>
    </xf>
    <xf numFmtId="164" fontId="19" fillId="3" borderId="4" xfId="0" applyNumberFormat="1" applyFont="1" applyFill="1" applyBorder="1" applyAlignment="1">
      <alignment horizontal="center" vertical="center"/>
    </xf>
    <xf numFmtId="1" fontId="20" fillId="3" borderId="4" xfId="0" applyNumberFormat="1" applyFont="1" applyFill="1" applyBorder="1" applyAlignment="1">
      <alignment horizontal="center" vertical="center"/>
    </xf>
    <xf numFmtId="1" fontId="4" fillId="0" borderId="4" xfId="0" applyNumberFormat="1" applyFont="1" applyFill="1" applyBorder="1" applyAlignment="1">
      <alignment horizontal="center" vertical="center"/>
    </xf>
    <xf numFmtId="1" fontId="76" fillId="3" borderId="4" xfId="0" applyNumberFormat="1" applyFont="1" applyFill="1" applyBorder="1" applyAlignment="1">
      <alignment vertical="center"/>
    </xf>
    <xf numFmtId="0" fontId="72" fillId="0" borderId="4" xfId="0" applyFont="1" applyFill="1" applyBorder="1" applyAlignment="1">
      <alignment vertical="center"/>
    </xf>
    <xf numFmtId="0" fontId="84" fillId="0" borderId="7" xfId="0" applyFont="1" applyBorder="1" applyAlignment="1">
      <alignment vertical="center"/>
    </xf>
    <xf numFmtId="4" fontId="86" fillId="0" borderId="4" xfId="0" applyNumberFormat="1" applyFont="1" applyBorder="1" applyAlignment="1">
      <alignment vertical="center"/>
    </xf>
    <xf numFmtId="0" fontId="86" fillId="0" borderId="4" xfId="0" applyFont="1" applyBorder="1" applyAlignment="1">
      <alignment vertical="center"/>
    </xf>
    <xf numFmtId="1" fontId="80" fillId="11" borderId="4" xfId="0" applyNumberFormat="1" applyFont="1" applyFill="1" applyBorder="1" applyAlignment="1">
      <alignment vertical="center"/>
    </xf>
    <xf numFmtId="0" fontId="20" fillId="12" borderId="8" xfId="0" applyFont="1" applyFill="1" applyBorder="1" applyAlignment="1">
      <alignment horizontal="center" vertical="center"/>
    </xf>
    <xf numFmtId="0" fontId="20" fillId="12" borderId="7" xfId="0" applyFont="1" applyFill="1" applyBorder="1" applyAlignment="1">
      <alignment horizontal="center" vertical="center"/>
    </xf>
    <xf numFmtId="2" fontId="19" fillId="14" borderId="4" xfId="0" applyNumberFormat="1" applyFont="1" applyFill="1" applyBorder="1" applyAlignment="1">
      <alignment vertical="center"/>
    </xf>
    <xf numFmtId="164" fontId="4" fillId="3" borderId="9" xfId="0" applyNumberFormat="1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16" fillId="3" borderId="4" xfId="0" applyFont="1" applyFill="1" applyBorder="1" applyAlignment="1">
      <alignment horizontal="center" vertical="center"/>
    </xf>
    <xf numFmtId="0" fontId="16" fillId="0" borderId="4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164" fontId="16" fillId="3" borderId="7" xfId="0" applyNumberFormat="1" applyFont="1" applyFill="1" applyBorder="1" applyAlignment="1">
      <alignment horizontal="center" vertical="center"/>
    </xf>
    <xf numFmtId="0" fontId="16" fillId="3" borderId="7" xfId="0" applyFont="1" applyFill="1" applyBorder="1" applyAlignment="1">
      <alignment horizontal="center" vertical="center"/>
    </xf>
    <xf numFmtId="164" fontId="16" fillId="3" borderId="4" xfId="0" applyNumberFormat="1" applyFont="1" applyFill="1" applyBorder="1" applyAlignment="1">
      <alignment horizontal="center" vertical="center"/>
    </xf>
    <xf numFmtId="0" fontId="27" fillId="0" borderId="4" xfId="0" applyFont="1" applyBorder="1" applyAlignment="1">
      <alignment horizontal="center" vertical="center"/>
    </xf>
    <xf numFmtId="167" fontId="16" fillId="3" borderId="4" xfId="0" applyNumberFormat="1" applyFont="1" applyFill="1" applyBorder="1" applyAlignment="1">
      <alignment horizontal="center" vertical="center"/>
    </xf>
    <xf numFmtId="0" fontId="85" fillId="0" borderId="4" xfId="0" applyFont="1" applyBorder="1" applyAlignment="1">
      <alignment horizontal="center" vertical="center"/>
    </xf>
    <xf numFmtId="164" fontId="71" fillId="3" borderId="4" xfId="0" applyNumberFormat="1" applyFont="1" applyFill="1" applyBorder="1" applyAlignment="1">
      <alignment horizontal="center" vertical="center"/>
    </xf>
    <xf numFmtId="164" fontId="71" fillId="0" borderId="4" xfId="0" applyNumberFormat="1" applyFont="1" applyFill="1" applyBorder="1" applyAlignment="1">
      <alignment horizontal="center" vertical="center"/>
    </xf>
    <xf numFmtId="0" fontId="71" fillId="0" borderId="4" xfId="0" applyFont="1" applyFill="1" applyBorder="1" applyAlignment="1">
      <alignment horizontal="center" vertical="center"/>
    </xf>
    <xf numFmtId="0" fontId="74" fillId="0" borderId="4" xfId="0" applyFont="1" applyBorder="1" applyAlignment="1">
      <alignment horizontal="center" vertical="center"/>
    </xf>
    <xf numFmtId="164" fontId="19" fillId="0" borderId="4" xfId="0" applyNumberFormat="1" applyFont="1" applyFill="1" applyBorder="1" applyAlignment="1">
      <alignment horizontal="center" vertical="center"/>
    </xf>
    <xf numFmtId="167" fontId="80" fillId="6" borderId="4" xfId="0" applyNumberFormat="1" applyFont="1" applyFill="1" applyBorder="1" applyAlignment="1">
      <alignment horizontal="center" vertical="center"/>
    </xf>
    <xf numFmtId="0" fontId="19" fillId="0" borderId="4" xfId="0" applyFont="1" applyFill="1" applyBorder="1" applyAlignment="1">
      <alignment horizontal="center" vertical="center"/>
    </xf>
    <xf numFmtId="166" fontId="16" fillId="0" borderId="4" xfId="0" applyNumberFormat="1" applyFont="1" applyFill="1" applyBorder="1" applyAlignment="1">
      <alignment horizontal="center" vertical="center"/>
    </xf>
    <xf numFmtId="164" fontId="16" fillId="0" borderId="4" xfId="0" applyNumberFormat="1" applyFont="1" applyFill="1" applyBorder="1" applyAlignment="1">
      <alignment horizontal="center" vertical="center"/>
    </xf>
    <xf numFmtId="164" fontId="3" fillId="3" borderId="4" xfId="0" applyNumberFormat="1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166" fontId="3" fillId="3" borderId="4" xfId="0" applyNumberFormat="1" applyFont="1" applyFill="1" applyBorder="1" applyAlignment="1">
      <alignment horizontal="center" vertical="center"/>
    </xf>
    <xf numFmtId="166" fontId="3" fillId="0" borderId="4" xfId="0" applyNumberFormat="1" applyFont="1" applyFill="1" applyBorder="1" applyAlignment="1">
      <alignment horizontal="center" vertical="center"/>
    </xf>
    <xf numFmtId="166" fontId="16" fillId="3" borderId="4" xfId="0" applyNumberFormat="1" applyFont="1" applyFill="1" applyBorder="1" applyAlignment="1">
      <alignment horizontal="center" vertical="center"/>
    </xf>
    <xf numFmtId="164" fontId="4" fillId="3" borderId="4" xfId="0" applyNumberFormat="1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93" fillId="0" borderId="4" xfId="0" applyFont="1" applyBorder="1" applyAlignment="1">
      <alignment vertical="center"/>
    </xf>
    <xf numFmtId="0" fontId="84" fillId="0" borderId="4" xfId="0" applyFont="1" applyBorder="1" applyAlignment="1">
      <alignment vertical="center"/>
    </xf>
    <xf numFmtId="0" fontId="93" fillId="0" borderId="4" xfId="0" applyFont="1" applyBorder="1" applyAlignment="1">
      <alignment horizontal="center" vertical="center"/>
    </xf>
    <xf numFmtId="0" fontId="93" fillId="0" borderId="8" xfId="0" applyFont="1" applyBorder="1" applyAlignment="1">
      <alignment vertical="center"/>
    </xf>
    <xf numFmtId="0" fontId="84" fillId="0" borderId="8" xfId="0" applyFont="1" applyBorder="1" applyAlignment="1">
      <alignment vertical="center"/>
    </xf>
    <xf numFmtId="0" fontId="94" fillId="0" borderId="7" xfId="0" applyFont="1" applyBorder="1" applyAlignment="1">
      <alignment vertical="center"/>
    </xf>
    <xf numFmtId="0" fontId="86" fillId="0" borderId="7" xfId="0" applyFont="1" applyBorder="1" applyAlignment="1">
      <alignment vertical="center"/>
    </xf>
    <xf numFmtId="167" fontId="93" fillId="3" borderId="8" xfId="0" applyNumberFormat="1" applyFont="1" applyFill="1" applyBorder="1" applyAlignment="1">
      <alignment horizontal="center" vertical="center"/>
    </xf>
    <xf numFmtId="167" fontId="84" fillId="3" borderId="8" xfId="0" applyNumberFormat="1" applyFont="1" applyFill="1" applyBorder="1" applyAlignment="1">
      <alignment horizontal="center" vertical="center"/>
    </xf>
    <xf numFmtId="167" fontId="93" fillId="3" borderId="9" xfId="0" applyNumberFormat="1" applyFont="1" applyFill="1" applyBorder="1" applyAlignment="1">
      <alignment horizontal="center" vertical="center"/>
    </xf>
    <xf numFmtId="167" fontId="84" fillId="3" borderId="9" xfId="0" applyNumberFormat="1" applyFont="1" applyFill="1" applyBorder="1" applyAlignment="1">
      <alignment horizontal="center" vertical="center"/>
    </xf>
    <xf numFmtId="165" fontId="21" fillId="6" borderId="4" xfId="0" applyNumberFormat="1" applyFont="1" applyFill="1" applyBorder="1" applyAlignment="1">
      <alignment horizontal="center" vertical="center"/>
    </xf>
    <xf numFmtId="0" fontId="81" fillId="5" borderId="4" xfId="0" applyFont="1" applyFill="1" applyBorder="1" applyAlignment="1">
      <alignment horizontal="center" vertical="center"/>
    </xf>
    <xf numFmtId="165" fontId="81" fillId="5" borderId="4" xfId="0" applyNumberFormat="1" applyFont="1" applyFill="1" applyBorder="1" applyAlignment="1">
      <alignment horizontal="center" vertical="center"/>
    </xf>
    <xf numFmtId="0" fontId="94" fillId="0" borderId="4" xfId="0" applyFont="1" applyBorder="1" applyAlignment="1">
      <alignment horizontal="center" vertical="center"/>
    </xf>
    <xf numFmtId="0" fontId="86" fillId="0" borderId="4" xfId="0" applyFont="1" applyBorder="1" applyAlignment="1">
      <alignment horizontal="center" vertical="center"/>
    </xf>
    <xf numFmtId="0" fontId="94" fillId="0" borderId="4" xfId="0" applyFont="1" applyBorder="1" applyAlignment="1">
      <alignment vertical="center"/>
    </xf>
    <xf numFmtId="167" fontId="80" fillId="5" borderId="0" xfId="0" applyNumberFormat="1" applyFont="1" applyFill="1" applyBorder="1" applyAlignment="1">
      <alignment horizontal="center" vertical="center"/>
    </xf>
    <xf numFmtId="0" fontId="21" fillId="5" borderId="9" xfId="0" applyFont="1" applyFill="1" applyBorder="1" applyAlignment="1">
      <alignment horizontal="center" vertical="center"/>
    </xf>
    <xf numFmtId="2" fontId="21" fillId="5" borderId="9" xfId="0" applyNumberFormat="1" applyFont="1" applyFill="1" applyBorder="1" applyAlignment="1">
      <alignment horizontal="center" vertical="center"/>
    </xf>
    <xf numFmtId="164" fontId="21" fillId="5" borderId="9" xfId="0" applyNumberFormat="1" applyFont="1" applyFill="1" applyBorder="1" applyAlignment="1">
      <alignment horizontal="center" vertical="center"/>
    </xf>
    <xf numFmtId="0" fontId="82" fillId="0" borderId="7" xfId="0" applyFont="1" applyBorder="1" applyAlignment="1">
      <alignment horizontal="center" vertical="center"/>
    </xf>
    <xf numFmtId="0" fontId="82" fillId="0" borderId="4" xfId="0" applyFont="1" applyBorder="1" applyAlignment="1">
      <alignment horizontal="center" vertical="center"/>
    </xf>
    <xf numFmtId="0" fontId="72" fillId="0" borderId="4" xfId="0" applyFont="1" applyBorder="1" applyAlignment="1">
      <alignment horizontal="center" vertical="center"/>
    </xf>
    <xf numFmtId="2" fontId="3" fillId="0" borderId="4" xfId="0" applyNumberFormat="1" applyFont="1" applyBorder="1" applyAlignment="1">
      <alignment horizontal="center" vertical="center"/>
    </xf>
    <xf numFmtId="0" fontId="85" fillId="0" borderId="7" xfId="0" applyFont="1" applyBorder="1" applyAlignment="1">
      <alignment horizontal="center" vertical="center"/>
    </xf>
    <xf numFmtId="0" fontId="85" fillId="0" borderId="4" xfId="0" applyFont="1" applyFill="1" applyBorder="1" applyAlignment="1">
      <alignment horizontal="center" vertical="center"/>
    </xf>
    <xf numFmtId="2" fontId="85" fillId="0" borderId="4" xfId="0" applyNumberFormat="1" applyFont="1" applyBorder="1" applyAlignment="1">
      <alignment horizontal="center" vertical="center"/>
    </xf>
    <xf numFmtId="1" fontId="4" fillId="0" borderId="4" xfId="0" applyNumberFormat="1" applyFont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4" fillId="0" borderId="5" xfId="0" applyFont="1" applyBorder="1" applyAlignment="1">
      <alignment vertical="center"/>
    </xf>
    <xf numFmtId="0" fontId="72" fillId="0" borderId="5" xfId="0" applyFont="1" applyFill="1" applyBorder="1" applyAlignment="1">
      <alignment vertical="center"/>
    </xf>
    <xf numFmtId="1" fontId="73" fillId="0" borderId="4" xfId="0" applyNumberFormat="1" applyFont="1" applyFill="1" applyBorder="1" applyAlignment="1">
      <alignment horizontal="center" vertical="center"/>
    </xf>
    <xf numFmtId="2" fontId="80" fillId="11" borderId="4" xfId="0" applyNumberFormat="1" applyFont="1" applyFill="1" applyBorder="1" applyAlignment="1">
      <alignment horizontal="center" vertical="center"/>
    </xf>
    <xf numFmtId="166" fontId="3" fillId="0" borderId="4" xfId="0" applyNumberFormat="1" applyFont="1" applyBorder="1" applyAlignment="1">
      <alignment horizontal="center" vertical="center"/>
    </xf>
    <xf numFmtId="164" fontId="19" fillId="8" borderId="4" xfId="0" applyNumberFormat="1" applyFont="1" applyFill="1" applyBorder="1" applyAlignment="1">
      <alignment horizontal="center" vertical="center"/>
    </xf>
    <xf numFmtId="164" fontId="16" fillId="10" borderId="4" xfId="0" applyNumberFormat="1" applyFont="1" applyFill="1" applyBorder="1" applyAlignment="1">
      <alignment horizontal="center" vertical="center"/>
    </xf>
    <xf numFmtId="1" fontId="80" fillId="11" borderId="4" xfId="0" applyNumberFormat="1" applyFont="1" applyFill="1" applyBorder="1" applyAlignment="1">
      <alignment horizontal="center" vertical="center"/>
    </xf>
    <xf numFmtId="4" fontId="16" fillId="3" borderId="4" xfId="0" applyNumberFormat="1" applyFont="1" applyFill="1" applyBorder="1" applyAlignment="1">
      <alignment horizontal="center" vertical="center"/>
    </xf>
    <xf numFmtId="164" fontId="3" fillId="0" borderId="4" xfId="0" applyNumberFormat="1" applyFont="1" applyBorder="1" applyAlignment="1">
      <alignment horizontal="center" vertical="center"/>
    </xf>
    <xf numFmtId="164" fontId="4" fillId="0" borderId="4" xfId="0" applyNumberFormat="1" applyFont="1" applyFill="1" applyBorder="1" applyAlignment="1">
      <alignment horizontal="center" vertical="center"/>
    </xf>
    <xf numFmtId="0" fontId="16" fillId="0" borderId="4" xfId="0" applyFont="1" applyBorder="1" applyAlignment="1">
      <alignment horizontal="center" vertical="center"/>
    </xf>
    <xf numFmtId="166" fontId="27" fillId="0" borderId="4" xfId="0" applyNumberFormat="1" applyFont="1" applyFill="1" applyBorder="1" applyAlignment="1">
      <alignment horizontal="center" vertical="center"/>
    </xf>
    <xf numFmtId="2" fontId="4" fillId="0" borderId="4" xfId="0" applyNumberFormat="1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19" fillId="0" borderId="4" xfId="0" applyFont="1" applyBorder="1" applyAlignment="1">
      <alignment horizontal="center" vertical="center"/>
    </xf>
    <xf numFmtId="0" fontId="72" fillId="0" borderId="4" xfId="0" applyFont="1" applyFill="1" applyBorder="1" applyAlignment="1">
      <alignment horizontal="center" vertical="center"/>
    </xf>
    <xf numFmtId="164" fontId="3" fillId="0" borderId="4" xfId="0" applyNumberFormat="1" applyFont="1" applyFill="1" applyBorder="1" applyAlignment="1">
      <alignment horizontal="center" vertical="center"/>
    </xf>
    <xf numFmtId="1" fontId="19" fillId="0" borderId="4" xfId="0" applyNumberFormat="1" applyFont="1" applyBorder="1" applyAlignment="1">
      <alignment horizontal="center" vertical="center"/>
    </xf>
    <xf numFmtId="164" fontId="16" fillId="0" borderId="4" xfId="0" applyNumberFormat="1" applyFont="1" applyBorder="1" applyAlignment="1">
      <alignment horizontal="center" vertical="center"/>
    </xf>
    <xf numFmtId="0" fontId="84" fillId="0" borderId="6" xfId="0" applyFont="1" applyBorder="1" applyAlignment="1">
      <alignment horizontal="left" vertical="center"/>
    </xf>
    <xf numFmtId="0" fontId="84" fillId="0" borderId="7" xfId="0" applyFont="1" applyBorder="1" applyAlignment="1">
      <alignment horizontal="left" vertical="center"/>
    </xf>
    <xf numFmtId="167" fontId="84" fillId="0" borderId="7" xfId="0" applyNumberFormat="1" applyFont="1" applyBorder="1" applyAlignment="1">
      <alignment horizontal="left" vertical="center"/>
    </xf>
    <xf numFmtId="166" fontId="84" fillId="0" borderId="7" xfId="0" applyNumberFormat="1" applyFont="1" applyFill="1" applyBorder="1" applyAlignment="1">
      <alignment horizontal="left" vertical="center"/>
    </xf>
    <xf numFmtId="0" fontId="86" fillId="0" borderId="5" xfId="0" applyFont="1" applyBorder="1" applyAlignment="1">
      <alignment horizontal="left" vertical="center"/>
    </xf>
    <xf numFmtId="4" fontId="86" fillId="0" borderId="4" xfId="0" applyNumberFormat="1" applyFont="1" applyBorder="1" applyAlignment="1">
      <alignment horizontal="left" vertical="center"/>
    </xf>
    <xf numFmtId="0" fontId="86" fillId="0" borderId="4" xfId="0" applyFont="1" applyFill="1" applyBorder="1" applyAlignment="1">
      <alignment horizontal="left" vertical="center"/>
    </xf>
    <xf numFmtId="0" fontId="86" fillId="0" borderId="4" xfId="0" applyFont="1" applyBorder="1" applyAlignment="1">
      <alignment horizontal="left" vertical="center"/>
    </xf>
    <xf numFmtId="2" fontId="86" fillId="0" borderId="4" xfId="0" applyNumberFormat="1" applyFont="1" applyBorder="1" applyAlignment="1">
      <alignment horizontal="left" vertical="center"/>
    </xf>
    <xf numFmtId="164" fontId="86" fillId="0" borderId="4" xfId="0" applyNumberFormat="1" applyFont="1" applyBorder="1" applyAlignment="1">
      <alignment horizontal="left" vertical="center"/>
    </xf>
    <xf numFmtId="167" fontId="86" fillId="0" borderId="4" xfId="0" applyNumberFormat="1" applyFont="1" applyBorder="1" applyAlignment="1">
      <alignment horizontal="left" vertical="center"/>
    </xf>
    <xf numFmtId="166" fontId="86" fillId="0" borderId="4" xfId="0" applyNumberFormat="1" applyFont="1" applyBorder="1" applyAlignment="1">
      <alignment horizontal="left" vertical="center"/>
    </xf>
    <xf numFmtId="166" fontId="86" fillId="0" borderId="4" xfId="0" applyNumberFormat="1" applyFont="1" applyFill="1" applyBorder="1" applyAlignment="1">
      <alignment horizontal="left" vertical="center"/>
    </xf>
    <xf numFmtId="0" fontId="16" fillId="3" borderId="11" xfId="0" applyFont="1" applyFill="1" applyBorder="1" applyAlignment="1">
      <alignment horizontal="center" vertical="center"/>
    </xf>
    <xf numFmtId="167" fontId="3" fillId="0" borderId="8" xfId="0" applyNumberFormat="1" applyFont="1" applyBorder="1" applyAlignment="1">
      <alignment horizontal="center" vertical="center"/>
    </xf>
    <xf numFmtId="167" fontId="3" fillId="3" borderId="7" xfId="0" applyNumberFormat="1" applyFont="1" applyFill="1" applyBorder="1" applyAlignment="1">
      <alignment horizontal="center" vertical="center"/>
    </xf>
    <xf numFmtId="0" fontId="16" fillId="0" borderId="5" xfId="0" applyFont="1" applyBorder="1" applyAlignment="1">
      <alignment horizontal="center" vertical="center"/>
    </xf>
    <xf numFmtId="0" fontId="80" fillId="5" borderId="8" xfId="0" applyFont="1" applyFill="1" applyBorder="1" applyAlignment="1">
      <alignment horizontal="center" vertical="center"/>
    </xf>
    <xf numFmtId="0" fontId="80" fillId="5" borderId="7" xfId="0" applyFont="1" applyFill="1" applyBorder="1" applyAlignment="1">
      <alignment horizontal="center" vertical="center"/>
    </xf>
    <xf numFmtId="0" fontId="19" fillId="0" borderId="5" xfId="0" applyFont="1" applyBorder="1" applyAlignment="1">
      <alignment horizontal="center" vertical="center"/>
    </xf>
    <xf numFmtId="164" fontId="20" fillId="6" borderId="9" xfId="0" applyNumberFormat="1" applyFont="1" applyFill="1" applyBorder="1" applyAlignment="1">
      <alignment horizontal="center" vertical="center"/>
    </xf>
    <xf numFmtId="0" fontId="80" fillId="5" borderId="9" xfId="0" applyFont="1" applyFill="1" applyBorder="1" applyAlignment="1">
      <alignment horizontal="center" vertical="center"/>
    </xf>
    <xf numFmtId="1" fontId="20" fillId="6" borderId="9" xfId="0" applyNumberFormat="1" applyFont="1" applyFill="1" applyBorder="1" applyAlignment="1">
      <alignment horizontal="center" vertical="center"/>
    </xf>
    <xf numFmtId="1" fontId="80" fillId="5" borderId="9" xfId="0" applyNumberFormat="1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1" fontId="80" fillId="9" borderId="4" xfId="0" applyNumberFormat="1" applyFont="1" applyFill="1" applyBorder="1" applyAlignment="1">
      <alignment horizontal="center" vertical="center"/>
    </xf>
    <xf numFmtId="1" fontId="20" fillId="13" borderId="8" xfId="0" applyNumberFormat="1" applyFont="1" applyFill="1" applyBorder="1" applyAlignment="1">
      <alignment horizontal="center" vertical="center"/>
    </xf>
    <xf numFmtId="1" fontId="20" fillId="13" borderId="7" xfId="0" applyNumberFormat="1" applyFont="1" applyFill="1" applyBorder="1" applyAlignment="1">
      <alignment horizontal="center" vertical="center"/>
    </xf>
    <xf numFmtId="0" fontId="80" fillId="12" borderId="8" xfId="0" applyFont="1" applyFill="1" applyBorder="1" applyAlignment="1">
      <alignment horizontal="center" vertical="center"/>
    </xf>
    <xf numFmtId="0" fontId="80" fillId="12" borderId="7" xfId="0" applyFont="1" applyFill="1" applyBorder="1" applyAlignment="1">
      <alignment horizontal="center" vertical="center"/>
    </xf>
    <xf numFmtId="2" fontId="80" fillId="12" borderId="4" xfId="0" applyNumberFormat="1" applyFont="1" applyFill="1" applyBorder="1" applyAlignment="1">
      <alignment vertical="center"/>
    </xf>
    <xf numFmtId="164" fontId="80" fillId="9" borderId="4" xfId="0" applyNumberFormat="1" applyFont="1" applyFill="1" applyBorder="1" applyAlignment="1">
      <alignment vertical="center"/>
    </xf>
    <xf numFmtId="164" fontId="20" fillId="3" borderId="4" xfId="0" applyNumberFormat="1" applyFont="1" applyFill="1" applyBorder="1" applyAlignment="1">
      <alignment vertical="center"/>
    </xf>
    <xf numFmtId="0" fontId="3" fillId="0" borderId="5" xfId="0" applyFont="1" applyBorder="1" applyAlignment="1">
      <alignment horizontal="left" vertical="center"/>
    </xf>
    <xf numFmtId="0" fontId="19" fillId="0" borderId="4" xfId="0" applyFont="1" applyFill="1" applyBorder="1" applyAlignment="1">
      <alignment horizontal="left" vertical="center"/>
    </xf>
    <xf numFmtId="164" fontId="19" fillId="0" borderId="4" xfId="0" applyNumberFormat="1" applyFont="1" applyFill="1" applyBorder="1" applyAlignment="1">
      <alignment horizontal="left" vertical="center"/>
    </xf>
    <xf numFmtId="0" fontId="16" fillId="0" borderId="4" xfId="0" applyFont="1" applyBorder="1" applyAlignment="1">
      <alignment horizontal="left" vertical="center"/>
    </xf>
    <xf numFmtId="0" fontId="3" fillId="0" borderId="4" xfId="0" applyFont="1" applyFill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167" fontId="3" fillId="0" borderId="4" xfId="0" applyNumberFormat="1" applyFont="1" applyBorder="1" applyAlignment="1">
      <alignment horizontal="left" vertical="center"/>
    </xf>
    <xf numFmtId="0" fontId="20" fillId="5" borderId="9" xfId="0" applyFont="1" applyFill="1" applyBorder="1" applyAlignment="1">
      <alignment horizontal="center" vertical="center"/>
    </xf>
    <xf numFmtId="2" fontId="20" fillId="6" borderId="9" xfId="0" applyNumberFormat="1" applyFont="1" applyFill="1" applyBorder="1" applyAlignment="1">
      <alignment horizontal="center" vertical="center"/>
    </xf>
    <xf numFmtId="2" fontId="20" fillId="5" borderId="9" xfId="0" applyNumberFormat="1" applyFont="1" applyFill="1" applyBorder="1" applyAlignment="1">
      <alignment horizontal="center" vertical="center"/>
    </xf>
    <xf numFmtId="0" fontId="20" fillId="3" borderId="4" xfId="0" applyFont="1" applyFill="1" applyBorder="1" applyAlignment="1">
      <alignment horizontal="center" vertical="center"/>
    </xf>
    <xf numFmtId="0" fontId="24" fillId="0" borderId="5" xfId="0" applyFont="1" applyBorder="1" applyAlignment="1">
      <alignment horizontal="left" vertical="center"/>
    </xf>
    <xf numFmtId="0" fontId="95" fillId="0" borderId="4" xfId="0" applyFont="1" applyBorder="1" applyAlignment="1">
      <alignment horizontal="left" vertical="center"/>
    </xf>
    <xf numFmtId="0" fontId="95" fillId="0" borderId="4" xfId="0" applyFont="1" applyFill="1" applyBorder="1" applyAlignment="1">
      <alignment horizontal="left" vertical="center"/>
    </xf>
    <xf numFmtId="164" fontId="97" fillId="3" borderId="4" xfId="0" applyNumberFormat="1" applyFont="1" applyFill="1" applyBorder="1" applyAlignment="1">
      <alignment horizontal="left" vertical="center"/>
    </xf>
    <xf numFmtId="0" fontId="96" fillId="0" borderId="4" xfId="0" applyFont="1" applyBorder="1" applyAlignment="1">
      <alignment horizontal="left" vertical="center"/>
    </xf>
    <xf numFmtId="0" fontId="98" fillId="0" borderId="4" xfId="0" applyFont="1" applyBorder="1" applyAlignment="1">
      <alignment horizontal="left" vertical="center"/>
    </xf>
    <xf numFmtId="0" fontId="24" fillId="0" borderId="4" xfId="0" applyFont="1" applyFill="1" applyBorder="1" applyAlignment="1">
      <alignment horizontal="left" vertical="center"/>
    </xf>
    <xf numFmtId="0" fontId="24" fillId="0" borderId="4" xfId="0" applyFont="1" applyBorder="1" applyAlignment="1">
      <alignment horizontal="left" vertical="center"/>
    </xf>
    <xf numFmtId="164" fontId="95" fillId="0" borderId="4" xfId="0" applyNumberFormat="1" applyFont="1" applyFill="1" applyBorder="1" applyAlignment="1">
      <alignment horizontal="center" vertical="center"/>
    </xf>
    <xf numFmtId="164" fontId="96" fillId="0" borderId="4" xfId="0" applyNumberFormat="1" applyFont="1" applyFill="1" applyBorder="1" applyAlignment="1">
      <alignment horizontal="center" vertical="center"/>
    </xf>
    <xf numFmtId="0" fontId="4" fillId="0" borderId="4" xfId="0" applyFont="1" applyFill="1" applyBorder="1" applyAlignment="1">
      <alignment vertical="center"/>
    </xf>
    <xf numFmtId="2" fontId="4" fillId="0" borderId="4" xfId="0" applyNumberFormat="1" applyFont="1" applyBorder="1" applyAlignment="1">
      <alignment vertical="center"/>
    </xf>
    <xf numFmtId="0" fontId="24" fillId="0" borderId="4" xfId="0" applyFont="1" applyFill="1" applyBorder="1" applyAlignment="1">
      <alignment horizontal="center" vertical="center"/>
    </xf>
    <xf numFmtId="167" fontId="24" fillId="0" borderId="4" xfId="0" applyNumberFormat="1" applyFont="1" applyBorder="1" applyAlignment="1">
      <alignment horizontal="center" vertical="center"/>
    </xf>
    <xf numFmtId="0" fontId="24" fillId="0" borderId="4" xfId="0" applyFont="1" applyBorder="1" applyAlignment="1">
      <alignment horizontal="center" vertical="center"/>
    </xf>
    <xf numFmtId="0" fontId="86" fillId="0" borderId="7" xfId="0" applyFont="1" applyBorder="1" applyAlignment="1">
      <alignment horizontal="left" vertical="center"/>
    </xf>
    <xf numFmtId="167" fontId="83" fillId="0" borderId="4" xfId="2" applyNumberFormat="1" applyFont="1" applyBorder="1" applyAlignment="1" applyProtection="1">
      <alignment horizontal="left" vertical="center"/>
    </xf>
    <xf numFmtId="0" fontId="22" fillId="0" borderId="5" xfId="0" applyFont="1" applyBorder="1" applyAlignment="1">
      <alignment horizontal="left" vertical="center"/>
    </xf>
    <xf numFmtId="0" fontId="76" fillId="0" borderId="4" xfId="0" applyFont="1" applyBorder="1" applyAlignment="1">
      <alignment horizontal="left" vertical="center"/>
    </xf>
    <xf numFmtId="0" fontId="22" fillId="0" borderId="4" xfId="0" applyFont="1" applyBorder="1" applyAlignment="1">
      <alignment horizontal="left" vertical="center"/>
    </xf>
    <xf numFmtId="167" fontId="22" fillId="0" borderId="4" xfId="0" applyNumberFormat="1" applyFont="1" applyBorder="1" applyAlignment="1">
      <alignment horizontal="left" vertical="center"/>
    </xf>
    <xf numFmtId="166" fontId="3" fillId="0" borderId="4" xfId="0" applyNumberFormat="1" applyFont="1" applyBorder="1" applyAlignment="1">
      <alignment horizontal="left" vertical="center"/>
    </xf>
    <xf numFmtId="0" fontId="27" fillId="0" borderId="5" xfId="0" applyFont="1" applyBorder="1" applyAlignment="1">
      <alignment horizontal="left" vertical="center"/>
    </xf>
    <xf numFmtId="0" fontId="76" fillId="3" borderId="4" xfId="0" applyFont="1" applyFill="1" applyBorder="1" applyAlignment="1">
      <alignment horizontal="left" vertical="center"/>
    </xf>
    <xf numFmtId="0" fontId="19" fillId="3" borderId="4" xfId="0" applyFont="1" applyFill="1" applyBorder="1" applyAlignment="1">
      <alignment horizontal="left" vertical="center"/>
    </xf>
    <xf numFmtId="164" fontId="19" fillId="3" borderId="4" xfId="0" applyNumberFormat="1" applyFont="1" applyFill="1" applyBorder="1" applyAlignment="1">
      <alignment horizontal="left" vertical="center"/>
    </xf>
    <xf numFmtId="0" fontId="27" fillId="0" borderId="4" xfId="0" applyFont="1" applyBorder="1" applyAlignment="1">
      <alignment horizontal="left" vertical="center"/>
    </xf>
    <xf numFmtId="167" fontId="27" fillId="0" borderId="4" xfId="0" applyNumberFormat="1" applyFont="1" applyBorder="1" applyAlignment="1">
      <alignment horizontal="left" vertical="center"/>
    </xf>
    <xf numFmtId="0" fontId="27" fillId="0" borderId="4" xfId="0" applyFont="1" applyFill="1" applyBorder="1" applyAlignment="1">
      <alignment horizontal="left" vertical="center"/>
    </xf>
    <xf numFmtId="164" fontId="71" fillId="3" borderId="4" xfId="0" applyNumberFormat="1" applyFont="1" applyFill="1" applyBorder="1" applyAlignment="1">
      <alignment vertical="center"/>
    </xf>
    <xf numFmtId="0" fontId="19" fillId="0" borderId="5" xfId="0" applyFont="1" applyBorder="1" applyAlignment="1">
      <alignment vertical="center"/>
    </xf>
    <xf numFmtId="2" fontId="19" fillId="0" borderId="4" xfId="0" applyNumberFormat="1" applyFont="1" applyBorder="1" applyAlignment="1">
      <alignment vertical="center"/>
    </xf>
    <xf numFmtId="164" fontId="19" fillId="8" borderId="4" xfId="0" applyNumberFormat="1" applyFont="1" applyFill="1" applyBorder="1" applyAlignment="1">
      <alignment vertical="center"/>
    </xf>
    <xf numFmtId="164" fontId="20" fillId="9" borderId="4" xfId="0" applyNumberFormat="1" applyFont="1" applyFill="1" applyBorder="1" applyAlignment="1">
      <alignment vertical="center"/>
    </xf>
    <xf numFmtId="168" fontId="20" fillId="5" borderId="9" xfId="0" applyNumberFormat="1" applyFont="1" applyFill="1" applyBorder="1" applyAlignment="1">
      <alignment horizontal="center" vertical="center"/>
    </xf>
    <xf numFmtId="164" fontId="20" fillId="5" borderId="9" xfId="0" applyNumberFormat="1" applyFont="1" applyFill="1" applyBorder="1" applyAlignment="1">
      <alignment horizontal="center" vertical="center"/>
    </xf>
    <xf numFmtId="167" fontId="80" fillId="6" borderId="12" xfId="0" applyNumberFormat="1" applyFont="1" applyFill="1" applyBorder="1" applyAlignment="1">
      <alignment horizontal="center" vertical="center"/>
    </xf>
    <xf numFmtId="0" fontId="96" fillId="0" borderId="5" xfId="0" applyFont="1" applyBorder="1" applyAlignment="1">
      <alignment vertical="center"/>
    </xf>
    <xf numFmtId="0" fontId="99" fillId="0" borderId="4" xfId="0" applyFont="1" applyBorder="1" applyAlignment="1">
      <alignment vertical="center"/>
    </xf>
    <xf numFmtId="0" fontId="96" fillId="0" borderId="4" xfId="0" applyFont="1" applyFill="1" applyBorder="1" applyAlignment="1">
      <alignment vertical="center"/>
    </xf>
    <xf numFmtId="0" fontId="96" fillId="3" borderId="4" xfId="0" applyFont="1" applyFill="1" applyBorder="1" applyAlignment="1">
      <alignment vertical="center"/>
    </xf>
    <xf numFmtId="2" fontId="96" fillId="3" borderId="4" xfId="0" applyNumberFormat="1" applyFont="1" applyFill="1" applyBorder="1" applyAlignment="1">
      <alignment vertical="center"/>
    </xf>
    <xf numFmtId="164" fontId="96" fillId="3" borderId="4" xfId="0" applyNumberFormat="1" applyFont="1" applyFill="1" applyBorder="1" applyAlignment="1">
      <alignment vertical="center"/>
    </xf>
    <xf numFmtId="166" fontId="98" fillId="0" borderId="4" xfId="0" applyNumberFormat="1" applyFont="1" applyBorder="1" applyAlignment="1">
      <alignment horizontal="left" vertical="center"/>
    </xf>
    <xf numFmtId="0" fontId="24" fillId="0" borderId="4" xfId="0" applyFont="1" applyBorder="1" applyAlignment="1">
      <alignment vertical="center"/>
    </xf>
    <xf numFmtId="0" fontId="96" fillId="0" borderId="4" xfId="0" applyFont="1" applyBorder="1" applyAlignment="1">
      <alignment vertical="center"/>
    </xf>
    <xf numFmtId="167" fontId="22" fillId="0" borderId="4" xfId="0" applyNumberFormat="1" applyFont="1" applyBorder="1" applyAlignment="1">
      <alignment horizontal="center" vertical="center"/>
    </xf>
    <xf numFmtId="167" fontId="96" fillId="3" borderId="4" xfId="0" applyNumberFormat="1" applyFont="1" applyFill="1" applyBorder="1" applyAlignment="1">
      <alignment horizontal="center" vertical="center"/>
    </xf>
    <xf numFmtId="167" fontId="16" fillId="3" borderId="8" xfId="0" applyNumberFormat="1" applyFont="1" applyFill="1" applyBorder="1" applyAlignment="1">
      <alignment horizontal="center" vertical="center"/>
    </xf>
    <xf numFmtId="167" fontId="16" fillId="3" borderId="7" xfId="0" applyNumberFormat="1" applyFont="1" applyFill="1" applyBorder="1" applyAlignment="1">
      <alignment horizontal="center" vertical="center"/>
    </xf>
    <xf numFmtId="164" fontId="80" fillId="6" borderId="4" xfId="0" applyNumberFormat="1" applyFont="1" applyFill="1" applyBorder="1" applyAlignment="1">
      <alignment horizontal="center" vertical="center"/>
    </xf>
    <xf numFmtId="164" fontId="80" fillId="5" borderId="4" xfId="0" applyNumberFormat="1" applyFont="1" applyFill="1" applyBorder="1" applyAlignment="1">
      <alignment horizontal="center" vertical="center"/>
    </xf>
    <xf numFmtId="167" fontId="7" fillId="3" borderId="4" xfId="0" applyNumberFormat="1" applyFont="1" applyFill="1" applyBorder="1" applyAlignment="1">
      <alignment horizontal="center" vertical="center"/>
    </xf>
    <xf numFmtId="2" fontId="20" fillId="12" borderId="4" xfId="0" applyNumberFormat="1" applyFont="1" applyFill="1" applyBorder="1" applyAlignment="1">
      <alignment vertical="center"/>
    </xf>
    <xf numFmtId="2" fontId="16" fillId="14" borderId="4" xfId="0" applyNumberFormat="1" applyFont="1" applyFill="1" applyBorder="1" applyAlignment="1">
      <alignment vertical="center"/>
    </xf>
    <xf numFmtId="167" fontId="82" fillId="0" borderId="4" xfId="0" applyNumberFormat="1" applyFont="1" applyBorder="1" applyAlignment="1">
      <alignment horizontal="center" vertical="center"/>
    </xf>
    <xf numFmtId="167" fontId="78" fillId="0" borderId="4" xfId="2" applyNumberFormat="1" applyFont="1" applyBorder="1" applyAlignment="1" applyProtection="1">
      <alignment horizontal="center" vertical="center"/>
    </xf>
    <xf numFmtId="164" fontId="78" fillId="3" borderId="7" xfId="2" applyNumberFormat="1" applyFont="1" applyFill="1" applyBorder="1" applyAlignment="1" applyProtection="1">
      <alignment horizontal="left" vertical="center"/>
    </xf>
    <xf numFmtId="164" fontId="78" fillId="3" borderId="4" xfId="2" applyNumberFormat="1" applyFont="1" applyFill="1" applyBorder="1" applyAlignment="1" applyProtection="1">
      <alignment horizontal="left" vertical="center"/>
    </xf>
    <xf numFmtId="4" fontId="83" fillId="0" borderId="7" xfId="2" applyNumberFormat="1" applyFont="1" applyBorder="1" applyAlignment="1" applyProtection="1">
      <alignment horizontal="left" vertical="center"/>
    </xf>
    <xf numFmtId="164" fontId="83" fillId="0" borderId="7" xfId="2" applyNumberFormat="1" applyFont="1" applyBorder="1" applyAlignment="1" applyProtection="1">
      <alignment horizontal="left" vertical="center"/>
    </xf>
    <xf numFmtId="4" fontId="78" fillId="0" borderId="7" xfId="2" applyNumberFormat="1" applyFont="1" applyBorder="1" applyAlignment="1" applyProtection="1">
      <alignment horizontal="left" vertical="center"/>
    </xf>
    <xf numFmtId="0" fontId="77" fillId="2" borderId="0" xfId="3" applyFont="1" applyFill="1"/>
    <xf numFmtId="0" fontId="78" fillId="2" borderId="0" xfId="2" applyFont="1" applyFill="1" applyAlignment="1" applyProtection="1">
      <alignment horizontal="left"/>
    </xf>
    <xf numFmtId="0" fontId="78" fillId="2" borderId="0" xfId="2" applyFont="1" applyFill="1" applyAlignment="1" applyProtection="1"/>
    <xf numFmtId="164" fontId="20" fillId="6" borderId="4" xfId="0" applyNumberFormat="1" applyFont="1" applyFill="1" applyBorder="1" applyAlignment="1">
      <alignment horizontal="center" vertical="center"/>
    </xf>
    <xf numFmtId="164" fontId="20" fillId="5" borderId="4" xfId="0" applyNumberFormat="1" applyFont="1" applyFill="1" applyBorder="1" applyAlignment="1">
      <alignment horizontal="center" vertical="center"/>
    </xf>
    <xf numFmtId="170" fontId="71" fillId="0" borderId="4" xfId="0" applyNumberFormat="1" applyFont="1" applyFill="1" applyBorder="1" applyAlignment="1">
      <alignment horizontal="center" vertical="center"/>
    </xf>
    <xf numFmtId="170" fontId="71" fillId="3" borderId="4" xfId="0" applyNumberFormat="1" applyFont="1" applyFill="1" applyBorder="1" applyAlignment="1">
      <alignment horizontal="center" vertical="center"/>
    </xf>
    <xf numFmtId="170" fontId="16" fillId="0" borderId="4" xfId="0" applyNumberFormat="1" applyFont="1" applyFill="1" applyBorder="1" applyAlignment="1">
      <alignment horizontal="center" vertical="center"/>
    </xf>
    <xf numFmtId="170" fontId="86" fillId="0" borderId="4" xfId="0" applyNumberFormat="1" applyFont="1" applyBorder="1" applyAlignment="1">
      <alignment horizontal="center" vertical="center"/>
    </xf>
    <xf numFmtId="170" fontId="3" fillId="0" borderId="4" xfId="0" applyNumberFormat="1" applyFont="1" applyBorder="1" applyAlignment="1">
      <alignment horizontal="center" vertical="center"/>
    </xf>
    <xf numFmtId="170" fontId="75" fillId="0" borderId="4" xfId="0" applyNumberFormat="1" applyFont="1" applyBorder="1" applyAlignment="1">
      <alignment horizontal="center" vertical="center"/>
    </xf>
    <xf numFmtId="170" fontId="85" fillId="0" borderId="4" xfId="0" applyNumberFormat="1" applyFont="1" applyBorder="1" applyAlignment="1">
      <alignment horizontal="center" vertical="center"/>
    </xf>
    <xf numFmtId="170" fontId="71" fillId="0" borderId="4" xfId="0" applyNumberFormat="1" applyFont="1" applyFill="1" applyBorder="1" applyAlignment="1" applyProtection="1">
      <alignment horizontal="center" vertical="center"/>
    </xf>
    <xf numFmtId="170" fontId="71" fillId="3" borderId="4" xfId="0" applyNumberFormat="1" applyFont="1" applyFill="1" applyBorder="1" applyAlignment="1" applyProtection="1">
      <alignment horizontal="center" vertical="center"/>
    </xf>
    <xf numFmtId="170" fontId="74" fillId="0" borderId="4" xfId="0" applyNumberFormat="1" applyFont="1" applyBorder="1" applyAlignment="1">
      <alignment horizontal="center" vertical="center"/>
    </xf>
    <xf numFmtId="170" fontId="19" fillId="0" borderId="4" xfId="0" applyNumberFormat="1" applyFont="1" applyFill="1" applyBorder="1" applyAlignment="1">
      <alignment horizontal="center" vertical="center"/>
    </xf>
    <xf numFmtId="170" fontId="19" fillId="3" borderId="4" xfId="0" applyNumberFormat="1" applyFont="1" applyFill="1" applyBorder="1" applyAlignment="1">
      <alignment horizontal="center" vertical="center"/>
    </xf>
    <xf numFmtId="170" fontId="80" fillId="6" borderId="4" xfId="0" applyNumberFormat="1" applyFont="1" applyFill="1" applyBorder="1" applyAlignment="1">
      <alignment horizontal="center" vertical="center"/>
    </xf>
    <xf numFmtId="170" fontId="20" fillId="5" borderId="4" xfId="0" applyNumberFormat="1" applyFont="1" applyFill="1" applyBorder="1" applyAlignment="1">
      <alignment horizontal="center" vertical="center"/>
    </xf>
    <xf numFmtId="170" fontId="80" fillId="5" borderId="4" xfId="0" applyNumberFormat="1" applyFont="1" applyFill="1" applyBorder="1" applyAlignment="1">
      <alignment horizontal="center" vertical="center"/>
    </xf>
    <xf numFmtId="170" fontId="20" fillId="6" borderId="4" xfId="0" applyNumberFormat="1" applyFont="1" applyFill="1" applyBorder="1" applyAlignment="1">
      <alignment horizontal="center" vertical="center"/>
    </xf>
    <xf numFmtId="170" fontId="20" fillId="0" borderId="4" xfId="0" applyNumberFormat="1" applyFont="1" applyFill="1" applyBorder="1" applyAlignment="1">
      <alignment horizontal="center" vertical="center"/>
    </xf>
    <xf numFmtId="170" fontId="6" fillId="3" borderId="4" xfId="0" applyNumberFormat="1" applyFont="1" applyFill="1" applyBorder="1" applyAlignment="1">
      <alignment horizontal="center" vertical="center"/>
    </xf>
    <xf numFmtId="170" fontId="18" fillId="3" borderId="4" xfId="0" applyNumberFormat="1" applyFont="1" applyFill="1" applyBorder="1" applyAlignment="1">
      <alignment horizontal="center" vertical="center"/>
    </xf>
    <xf numFmtId="170" fontId="16" fillId="3" borderId="4" xfId="0" applyNumberFormat="1" applyFont="1" applyFill="1" applyBorder="1" applyAlignment="1">
      <alignment horizontal="center" vertical="center"/>
    </xf>
    <xf numFmtId="170" fontId="74" fillId="0" borderId="4" xfId="0" applyNumberFormat="1" applyFont="1" applyFill="1" applyBorder="1" applyAlignment="1">
      <alignment horizontal="center" vertical="center"/>
    </xf>
    <xf numFmtId="170" fontId="81" fillId="6" borderId="4" xfId="0" applyNumberFormat="1" applyFont="1" applyFill="1" applyBorder="1" applyAlignment="1">
      <alignment horizontal="center" vertical="center"/>
    </xf>
    <xf numFmtId="170" fontId="21" fillId="5" borderId="4" xfId="0" applyNumberFormat="1" applyFont="1" applyFill="1" applyBorder="1" applyAlignment="1">
      <alignment horizontal="center" vertical="center"/>
    </xf>
    <xf numFmtId="170" fontId="21" fillId="0" borderId="4" xfId="0" applyNumberFormat="1" applyFont="1" applyFill="1" applyBorder="1" applyAlignment="1">
      <alignment horizontal="center" vertical="center"/>
    </xf>
    <xf numFmtId="170" fontId="86" fillId="0" borderId="4" xfId="0" applyNumberFormat="1" applyFont="1" applyFill="1" applyBorder="1" applyAlignment="1">
      <alignment horizontal="center" vertical="center"/>
    </xf>
    <xf numFmtId="170" fontId="74" fillId="0" borderId="4" xfId="0" applyNumberFormat="1" applyFont="1" applyBorder="1" applyAlignment="1" applyProtection="1">
      <alignment horizontal="center" vertical="center"/>
    </xf>
    <xf numFmtId="164" fontId="26" fillId="3" borderId="4" xfId="2" applyNumberFormat="1" applyFont="1" applyFill="1" applyBorder="1" applyAlignment="1" applyProtection="1">
      <alignment vertical="center"/>
    </xf>
    <xf numFmtId="164" fontId="42" fillId="3" borderId="4" xfId="0" applyNumberFormat="1" applyFont="1" applyFill="1" applyBorder="1" applyAlignment="1">
      <alignment vertical="center"/>
    </xf>
    <xf numFmtId="164" fontId="3" fillId="3" borderId="7" xfId="0" applyNumberFormat="1" applyFont="1" applyFill="1" applyBorder="1" applyAlignment="1">
      <alignment vertical="center"/>
    </xf>
    <xf numFmtId="164" fontId="20" fillId="5" borderId="8" xfId="0" applyNumberFormat="1" applyFont="1" applyFill="1" applyBorder="1" applyAlignment="1">
      <alignment horizontal="center" vertical="center"/>
    </xf>
    <xf numFmtId="164" fontId="20" fillId="5" borderId="7" xfId="0" applyNumberFormat="1" applyFont="1" applyFill="1" applyBorder="1" applyAlignment="1">
      <alignment horizontal="center" vertical="center"/>
    </xf>
    <xf numFmtId="164" fontId="81" fillId="6" borderId="4" xfId="0" applyNumberFormat="1" applyFont="1" applyFill="1" applyBorder="1" applyAlignment="1">
      <alignment horizontal="center" vertical="center"/>
    </xf>
    <xf numFmtId="0" fontId="21" fillId="5" borderId="4" xfId="0" applyFont="1" applyFill="1" applyBorder="1" applyAlignment="1">
      <alignment horizontal="center" vertical="center"/>
    </xf>
    <xf numFmtId="170" fontId="4" fillId="0" borderId="4" xfId="0" applyNumberFormat="1" applyFont="1" applyBorder="1" applyAlignment="1">
      <alignment horizontal="center" vertical="center"/>
    </xf>
    <xf numFmtId="170" fontId="21" fillId="6" borderId="4" xfId="0" applyNumberFormat="1" applyFont="1" applyFill="1" applyBorder="1" applyAlignment="1">
      <alignment horizontal="center" vertical="center"/>
    </xf>
    <xf numFmtId="0" fontId="72" fillId="3" borderId="5" xfId="0" applyFont="1" applyFill="1" applyBorder="1" applyAlignment="1">
      <alignment vertical="center"/>
    </xf>
    <xf numFmtId="170" fontId="72" fillId="0" borderId="4" xfId="0" applyNumberFormat="1" applyFont="1" applyBorder="1" applyAlignment="1">
      <alignment horizontal="center" vertical="center"/>
    </xf>
    <xf numFmtId="0" fontId="71" fillId="3" borderId="4" xfId="0" applyFont="1" applyFill="1" applyBorder="1" applyAlignment="1" applyProtection="1">
      <alignment vertical="center"/>
    </xf>
    <xf numFmtId="170" fontId="73" fillId="0" borderId="4" xfId="0" applyNumberFormat="1" applyFont="1" applyFill="1" applyBorder="1" applyAlignment="1">
      <alignment horizontal="center" vertical="center"/>
    </xf>
    <xf numFmtId="164" fontId="73" fillId="0" borderId="4" xfId="0" applyNumberFormat="1" applyFont="1" applyFill="1" applyBorder="1" applyAlignment="1">
      <alignment horizontal="center" vertical="center"/>
    </xf>
    <xf numFmtId="4" fontId="71" fillId="3" borderId="4" xfId="0" applyNumberFormat="1" applyFont="1" applyFill="1" applyBorder="1" applyAlignment="1" applyProtection="1">
      <alignment vertical="center"/>
    </xf>
    <xf numFmtId="0" fontId="71" fillId="3" borderId="4" xfId="0" applyFont="1" applyFill="1" applyBorder="1" applyAlignment="1">
      <alignment vertical="center"/>
    </xf>
    <xf numFmtId="4" fontId="84" fillId="0" borderId="7" xfId="0" applyNumberFormat="1" applyFont="1" applyBorder="1" applyAlignment="1">
      <alignment horizontal="center" vertical="center"/>
    </xf>
    <xf numFmtId="4" fontId="77" fillId="0" borderId="7" xfId="0" applyNumberFormat="1" applyFont="1" applyBorder="1" applyAlignment="1">
      <alignment vertical="center"/>
    </xf>
    <xf numFmtId="4" fontId="77" fillId="0" borderId="7" xfId="0" applyNumberFormat="1" applyFont="1" applyBorder="1" applyAlignment="1">
      <alignment horizontal="center" vertical="center"/>
    </xf>
    <xf numFmtId="4" fontId="77" fillId="0" borderId="4" xfId="0" applyNumberFormat="1" applyFont="1" applyBorder="1" applyAlignment="1">
      <alignment vertical="center"/>
    </xf>
    <xf numFmtId="4" fontId="77" fillId="0" borderId="4" xfId="0" applyNumberFormat="1" applyFont="1" applyBorder="1" applyAlignment="1">
      <alignment horizontal="center" vertical="center"/>
    </xf>
    <xf numFmtId="4" fontId="84" fillId="0" borderId="4" xfId="0" applyNumberFormat="1" applyFont="1" applyBorder="1" applyAlignment="1">
      <alignment horizontal="center" vertical="center"/>
    </xf>
    <xf numFmtId="4" fontId="16" fillId="0" borderId="4" xfId="0" applyNumberFormat="1" applyFont="1" applyBorder="1" applyAlignment="1">
      <alignment horizontal="center" vertical="center"/>
    </xf>
    <xf numFmtId="4" fontId="93" fillId="0" borderId="4" xfId="0" applyNumberFormat="1" applyFont="1" applyBorder="1" applyAlignment="1">
      <alignment horizontal="center" vertical="center"/>
    </xf>
    <xf numFmtId="4" fontId="16" fillId="0" borderId="4" xfId="0" applyNumberFormat="1" applyFont="1" applyFill="1" applyBorder="1" applyAlignment="1">
      <alignment horizontal="center" vertical="center"/>
    </xf>
    <xf numFmtId="4" fontId="16" fillId="0" borderId="8" xfId="0" applyNumberFormat="1" applyFont="1" applyBorder="1" applyAlignment="1">
      <alignment horizontal="center" vertical="center"/>
    </xf>
    <xf numFmtId="4" fontId="84" fillId="0" borderId="8" xfId="0" applyNumberFormat="1" applyFont="1" applyBorder="1" applyAlignment="1">
      <alignment horizontal="center" vertical="center"/>
    </xf>
    <xf numFmtId="4" fontId="3" fillId="0" borderId="7" xfId="0" applyNumberFormat="1" applyFont="1" applyBorder="1" applyAlignment="1">
      <alignment horizontal="center" vertical="center"/>
    </xf>
    <xf numFmtId="4" fontId="86" fillId="0" borderId="7" xfId="0" applyNumberFormat="1" applyFont="1" applyBorder="1" applyAlignment="1">
      <alignment horizontal="center" vertical="center"/>
    </xf>
    <xf numFmtId="4" fontId="3" fillId="0" borderId="4" xfId="0" applyNumberFormat="1" applyFont="1" applyBorder="1" applyAlignment="1">
      <alignment horizontal="center" vertical="center"/>
    </xf>
    <xf numFmtId="4" fontId="86" fillId="0" borderId="4" xfId="0" applyNumberFormat="1" applyFont="1" applyBorder="1" applyAlignment="1">
      <alignment horizontal="center" vertical="center"/>
    </xf>
    <xf numFmtId="4" fontId="27" fillId="0" borderId="4" xfId="0" applyNumberFormat="1" applyFont="1" applyBorder="1" applyAlignment="1">
      <alignment horizontal="center" vertical="center"/>
    </xf>
    <xf numFmtId="4" fontId="87" fillId="0" borderId="4" xfId="0" applyNumberFormat="1" applyFont="1" applyBorder="1" applyAlignment="1">
      <alignment horizontal="center" vertical="center"/>
    </xf>
    <xf numFmtId="4" fontId="21" fillId="6" borderId="4" xfId="0" applyNumberFormat="1" applyFont="1" applyFill="1" applyBorder="1" applyAlignment="1">
      <alignment horizontal="center" vertical="center"/>
    </xf>
    <xf numFmtId="4" fontId="81" fillId="5" borderId="4" xfId="0" applyNumberFormat="1" applyFont="1" applyFill="1" applyBorder="1" applyAlignment="1">
      <alignment horizontal="center" vertical="center"/>
    </xf>
    <xf numFmtId="4" fontId="72" fillId="0" borderId="4" xfId="0" applyNumberFormat="1" applyFont="1" applyBorder="1" applyAlignment="1">
      <alignment horizontal="center" vertical="center"/>
    </xf>
    <xf numFmtId="4" fontId="75" fillId="0" borderId="4" xfId="0" applyNumberFormat="1" applyFont="1" applyBorder="1" applyAlignment="1">
      <alignment horizontal="center" vertical="center"/>
    </xf>
    <xf numFmtId="4" fontId="85" fillId="0" borderId="4" xfId="0" applyNumberFormat="1" applyFont="1" applyBorder="1" applyAlignment="1">
      <alignment horizontal="center" vertical="center"/>
    </xf>
    <xf numFmtId="4" fontId="74" fillId="0" borderId="4" xfId="0" applyNumberFormat="1" applyFont="1" applyBorder="1" applyAlignment="1">
      <alignment horizontal="center" vertical="center"/>
    </xf>
    <xf numFmtId="0" fontId="100" fillId="6" borderId="0" xfId="2" applyFont="1" applyFill="1" applyAlignment="1" applyProtection="1">
      <alignment vertical="center"/>
      <protection hidden="1"/>
    </xf>
    <xf numFmtId="0" fontId="101" fillId="0" borderId="0" xfId="0" applyFont="1" applyAlignment="1" applyProtection="1">
      <alignment vertical="center"/>
      <protection hidden="1"/>
    </xf>
    <xf numFmtId="0" fontId="100" fillId="3" borderId="0" xfId="2" applyFont="1" applyFill="1" applyAlignment="1" applyProtection="1">
      <alignment vertical="center"/>
      <protection hidden="1"/>
    </xf>
    <xf numFmtId="0" fontId="101" fillId="3" borderId="0" xfId="0" applyFont="1" applyFill="1" applyAlignment="1" applyProtection="1">
      <alignment vertical="center"/>
      <protection hidden="1"/>
    </xf>
    <xf numFmtId="0" fontId="11" fillId="0" borderId="0" xfId="0" applyFont="1" applyAlignment="1" applyProtection="1">
      <alignment vertical="center"/>
      <protection hidden="1"/>
    </xf>
    <xf numFmtId="0" fontId="82" fillId="0" borderId="0" xfId="0" applyFont="1" applyBorder="1" applyAlignment="1" applyProtection="1">
      <alignment horizontal="left" vertical="center"/>
      <protection hidden="1"/>
    </xf>
    <xf numFmtId="0" fontId="102" fillId="0" borderId="0" xfId="2" applyFont="1" applyBorder="1" applyAlignment="1" applyProtection="1">
      <alignment horizontal="right" vertical="center"/>
      <protection hidden="1"/>
    </xf>
    <xf numFmtId="0" fontId="103" fillId="0" borderId="0" xfId="0" applyFont="1" applyBorder="1" applyAlignment="1" applyProtection="1">
      <alignment horizontal="left" vertical="center"/>
      <protection hidden="1"/>
    </xf>
    <xf numFmtId="0" fontId="77" fillId="2" borderId="0" xfId="0" applyFont="1" applyFill="1"/>
    <xf numFmtId="170" fontId="19" fillId="0" borderId="4" xfId="0" applyNumberFormat="1" applyFont="1" applyBorder="1" applyAlignment="1">
      <alignment horizontal="center" vertical="center"/>
    </xf>
    <xf numFmtId="170" fontId="3" fillId="3" borderId="4" xfId="0" applyNumberFormat="1" applyFont="1" applyFill="1" applyBorder="1" applyAlignment="1">
      <alignment horizontal="center" vertical="center"/>
    </xf>
    <xf numFmtId="170" fontId="44" fillId="0" borderId="4" xfId="0" applyNumberFormat="1" applyFont="1" applyFill="1" applyBorder="1" applyAlignment="1">
      <alignment horizontal="center" vertical="center"/>
    </xf>
    <xf numFmtId="170" fontId="3" fillId="0" borderId="4" xfId="0" applyNumberFormat="1" applyFont="1" applyFill="1" applyBorder="1" applyAlignment="1">
      <alignment horizontal="center" vertical="center"/>
    </xf>
    <xf numFmtId="170" fontId="16" fillId="0" borderId="4" xfId="0" applyNumberFormat="1" applyFont="1" applyBorder="1" applyAlignment="1">
      <alignment horizontal="center" vertical="center"/>
    </xf>
    <xf numFmtId="170" fontId="81" fillId="5" borderId="4" xfId="0" applyNumberFormat="1" applyFont="1" applyFill="1" applyBorder="1" applyAlignment="1">
      <alignment horizontal="center" vertical="center"/>
    </xf>
    <xf numFmtId="164" fontId="4" fillId="0" borderId="4" xfId="0" applyNumberFormat="1" applyFont="1" applyBorder="1" applyAlignment="1">
      <alignment horizontal="center" vertical="center"/>
    </xf>
    <xf numFmtId="164" fontId="80" fillId="6" borderId="0" xfId="0" applyNumberFormat="1" applyFont="1" applyFill="1" applyBorder="1" applyAlignment="1">
      <alignment horizontal="center" vertical="center"/>
    </xf>
    <xf numFmtId="164" fontId="80" fillId="5" borderId="0" xfId="0" applyNumberFormat="1" applyFont="1" applyFill="1" applyBorder="1" applyAlignment="1">
      <alignment horizontal="center" vertical="center"/>
    </xf>
    <xf numFmtId="164" fontId="4" fillId="3" borderId="7" xfId="0" applyNumberFormat="1" applyFont="1" applyFill="1" applyBorder="1" applyAlignment="1">
      <alignment horizontal="center" vertical="center"/>
    </xf>
    <xf numFmtId="1" fontId="20" fillId="12" borderId="4" xfId="0" applyNumberFormat="1" applyFont="1" applyFill="1" applyBorder="1" applyAlignment="1">
      <alignment horizontal="center" vertical="center"/>
    </xf>
    <xf numFmtId="164" fontId="80" fillId="6" borderId="4" xfId="0" applyNumberFormat="1" applyFont="1" applyFill="1" applyBorder="1" applyAlignment="1">
      <alignment vertical="center"/>
    </xf>
    <xf numFmtId="164" fontId="80" fillId="5" borderId="4" xfId="0" applyNumberFormat="1" applyFont="1" applyFill="1" applyBorder="1" applyAlignment="1">
      <alignment vertical="center"/>
    </xf>
    <xf numFmtId="164" fontId="80" fillId="0" borderId="4" xfId="0" applyNumberFormat="1" applyFont="1" applyBorder="1" applyAlignment="1">
      <alignment horizontal="center" vertical="center"/>
    </xf>
    <xf numFmtId="2" fontId="16" fillId="3" borderId="4" xfId="0" applyNumberFormat="1" applyFont="1" applyFill="1" applyBorder="1" applyAlignment="1">
      <alignment horizontal="center" vertical="center"/>
    </xf>
    <xf numFmtId="2" fontId="6" fillId="3" borderId="4" xfId="0" applyNumberFormat="1" applyFont="1" applyFill="1" applyBorder="1" applyAlignment="1">
      <alignment horizontal="center" vertical="center"/>
    </xf>
    <xf numFmtId="164" fontId="19" fillId="0" borderId="4" xfId="0" applyNumberFormat="1" applyFont="1" applyBorder="1" applyAlignment="1">
      <alignment horizontal="center" vertical="center"/>
    </xf>
    <xf numFmtId="164" fontId="72" fillId="0" borderId="4" xfId="0" applyNumberFormat="1" applyFont="1" applyBorder="1" applyAlignment="1">
      <alignment horizontal="center" vertical="center"/>
    </xf>
    <xf numFmtId="164" fontId="6" fillId="3" borderId="4" xfId="0" applyNumberFormat="1" applyFont="1" applyFill="1" applyBorder="1" applyAlignment="1">
      <alignment horizontal="center" vertical="center"/>
    </xf>
    <xf numFmtId="0" fontId="95" fillId="0" borderId="5" xfId="0" applyFont="1" applyBorder="1" applyAlignment="1">
      <alignment vertical="center"/>
    </xf>
    <xf numFmtId="0" fontId="95" fillId="0" borderId="4" xfId="0" applyFont="1" applyFill="1" applyBorder="1" applyAlignment="1">
      <alignment vertical="center"/>
    </xf>
    <xf numFmtId="0" fontId="95" fillId="3" borderId="4" xfId="0" applyFont="1" applyFill="1" applyBorder="1" applyAlignment="1">
      <alignment vertical="center"/>
    </xf>
    <xf numFmtId="2" fontId="95" fillId="3" borderId="4" xfId="0" applyNumberFormat="1" applyFont="1" applyFill="1" applyBorder="1" applyAlignment="1">
      <alignment vertical="center"/>
    </xf>
    <xf numFmtId="164" fontId="95" fillId="3" borderId="4" xfId="0" applyNumberFormat="1" applyFont="1" applyFill="1" applyBorder="1" applyAlignment="1">
      <alignment vertical="center"/>
    </xf>
    <xf numFmtId="167" fontId="95" fillId="3" borderId="4" xfId="0" applyNumberFormat="1" applyFont="1" applyFill="1" applyBorder="1" applyAlignment="1">
      <alignment vertical="center"/>
    </xf>
    <xf numFmtId="0" fontId="95" fillId="0" borderId="4" xfId="0" applyFont="1" applyBorder="1" applyAlignment="1">
      <alignment vertical="center"/>
    </xf>
    <xf numFmtId="0" fontId="99" fillId="0" borderId="4" xfId="0" applyFont="1" applyBorder="1" applyAlignment="1">
      <alignment horizontal="center" vertical="center"/>
    </xf>
    <xf numFmtId="0" fontId="104" fillId="0" borderId="4" xfId="0" applyFont="1" applyBorder="1" applyAlignment="1">
      <alignment horizontal="center" vertical="center"/>
    </xf>
    <xf numFmtId="0" fontId="82" fillId="0" borderId="6" xfId="0" applyFont="1" applyBorder="1" applyAlignment="1">
      <alignment horizontal="left" vertical="center"/>
    </xf>
    <xf numFmtId="164" fontId="77" fillId="3" borderId="4" xfId="0" applyNumberFormat="1" applyFont="1" applyFill="1" applyBorder="1" applyAlignment="1">
      <alignment vertical="center"/>
    </xf>
    <xf numFmtId="0" fontId="95" fillId="3" borderId="5" xfId="0" applyFont="1" applyFill="1" applyBorder="1" applyAlignment="1">
      <alignment vertical="center"/>
    </xf>
    <xf numFmtId="4" fontId="95" fillId="3" borderId="4" xfId="0" applyNumberFormat="1" applyFont="1" applyFill="1" applyBorder="1" applyAlignment="1">
      <alignment vertical="center"/>
    </xf>
    <xf numFmtId="4" fontId="95" fillId="3" borderId="4" xfId="0" applyNumberFormat="1" applyFont="1" applyFill="1" applyBorder="1" applyAlignment="1">
      <alignment horizontal="center" vertical="center"/>
    </xf>
    <xf numFmtId="166" fontId="98" fillId="0" borderId="4" xfId="0" applyNumberFormat="1" applyFont="1" applyBorder="1" applyAlignment="1">
      <alignment horizontal="center" vertical="center"/>
    </xf>
    <xf numFmtId="0" fontId="105" fillId="0" borderId="5" xfId="0" applyFont="1" applyBorder="1" applyAlignment="1">
      <alignment vertical="center"/>
    </xf>
    <xf numFmtId="0" fontId="99" fillId="0" borderId="4" xfId="0" applyFont="1" applyBorder="1" applyAlignment="1">
      <alignment horizontal="left" vertical="center"/>
    </xf>
    <xf numFmtId="0" fontId="105" fillId="0" borderId="4" xfId="0" applyFont="1" applyFill="1" applyBorder="1" applyAlignment="1">
      <alignment horizontal="center" vertical="center"/>
    </xf>
    <xf numFmtId="0" fontId="105" fillId="0" borderId="4" xfId="0" applyFont="1" applyBorder="1" applyAlignment="1">
      <alignment horizontal="center" vertical="center"/>
    </xf>
    <xf numFmtId="2" fontId="105" fillId="0" borderId="4" xfId="0" applyNumberFormat="1" applyFont="1" applyBorder="1" applyAlignment="1">
      <alignment horizontal="center" vertical="center"/>
    </xf>
    <xf numFmtId="164" fontId="105" fillId="0" borderId="4" xfId="0" applyNumberFormat="1" applyFont="1" applyBorder="1" applyAlignment="1">
      <alignment horizontal="center" vertical="center"/>
    </xf>
    <xf numFmtId="167" fontId="105" fillId="0" borderId="4" xfId="0" applyNumberFormat="1" applyFont="1" applyBorder="1" applyAlignment="1">
      <alignment horizontal="center" vertical="center"/>
    </xf>
    <xf numFmtId="166" fontId="99" fillId="0" borderId="4" xfId="0" applyNumberFormat="1" applyFont="1" applyFill="1" applyBorder="1" applyAlignment="1">
      <alignment horizontal="center" vertical="center"/>
    </xf>
    <xf numFmtId="0" fontId="78" fillId="0" borderId="0" xfId="2" applyFont="1" applyAlignment="1" applyProtection="1">
      <alignment vertical="center"/>
    </xf>
    <xf numFmtId="164" fontId="81" fillId="5" borderId="4" xfId="0" applyNumberFormat="1" applyFont="1" applyFill="1" applyBorder="1" applyAlignment="1">
      <alignment horizontal="center" vertical="center"/>
    </xf>
    <xf numFmtId="169" fontId="80" fillId="11" borderId="4" xfId="0" applyNumberFormat="1" applyFont="1" applyFill="1" applyBorder="1" applyAlignment="1">
      <alignment vertical="center"/>
    </xf>
    <xf numFmtId="171" fontId="80" fillId="11" borderId="4" xfId="0" applyNumberFormat="1" applyFont="1" applyFill="1" applyBorder="1" applyAlignment="1">
      <alignment horizontal="center" vertical="center"/>
    </xf>
    <xf numFmtId="164" fontId="77" fillId="0" borderId="4" xfId="0" applyNumberFormat="1" applyFont="1" applyFill="1" applyBorder="1" applyAlignment="1">
      <alignment horizontal="center" vertical="center"/>
    </xf>
    <xf numFmtId="171" fontId="80" fillId="11" borderId="4" xfId="0" applyNumberFormat="1" applyFont="1" applyFill="1" applyBorder="1" applyAlignment="1">
      <alignment vertical="center"/>
    </xf>
    <xf numFmtId="171" fontId="20" fillId="11" borderId="4" xfId="0" applyNumberFormat="1" applyFont="1" applyFill="1" applyBorder="1" applyAlignment="1">
      <alignment vertical="center"/>
    </xf>
    <xf numFmtId="4" fontId="48" fillId="14" borderId="2" xfId="0" applyNumberFormat="1" applyFont="1" applyFill="1" applyBorder="1" applyAlignment="1" applyProtection="1">
      <alignment horizontal="right" vertical="center"/>
      <protection locked="0"/>
    </xf>
    <xf numFmtId="3" fontId="48" fillId="14" borderId="3" xfId="0" applyNumberFormat="1" applyFont="1" applyFill="1" applyBorder="1" applyAlignment="1" applyProtection="1">
      <alignment horizontal="right" vertical="center"/>
      <protection locked="0"/>
    </xf>
    <xf numFmtId="4" fontId="32" fillId="14" borderId="0" xfId="0" applyNumberFormat="1" applyFont="1" applyFill="1" applyBorder="1" applyAlignment="1" applyProtection="1">
      <alignment horizontal="right" vertical="center"/>
      <protection locked="0"/>
    </xf>
    <xf numFmtId="164" fontId="20" fillId="9" borderId="8" xfId="0" applyNumberFormat="1" applyFont="1" applyFill="1" applyBorder="1" applyAlignment="1">
      <alignment horizontal="right" vertical="center"/>
    </xf>
    <xf numFmtId="0" fontId="0" fillId="9" borderId="7" xfId="0" applyFill="1" applyBorder="1" applyAlignment="1">
      <alignment horizontal="right" vertical="center"/>
    </xf>
    <xf numFmtId="0" fontId="19" fillId="3" borderId="8" xfId="0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4" fontId="78" fillId="3" borderId="10" xfId="2" applyNumberFormat="1" applyFont="1" applyFill="1" applyBorder="1" applyAlignment="1" applyProtection="1">
      <alignment horizontal="left" vertical="center"/>
    </xf>
    <xf numFmtId="4" fontId="78" fillId="3" borderId="1" xfId="2" applyNumberFormat="1" applyFont="1" applyFill="1" applyBorder="1" applyAlignment="1" applyProtection="1">
      <alignment horizontal="left" vertical="center"/>
    </xf>
    <xf numFmtId="0" fontId="82" fillId="0" borderId="6" xfId="0" applyFont="1" applyBorder="1" applyAlignment="1">
      <alignment horizontal="left" vertical="center"/>
    </xf>
    <xf numFmtId="0" fontId="78" fillId="3" borderId="4" xfId="2" applyFont="1" applyFill="1" applyBorder="1" applyAlignment="1" applyProtection="1">
      <alignment horizontal="left" vertical="center"/>
    </xf>
    <xf numFmtId="164" fontId="78" fillId="3" borderId="7" xfId="2" applyNumberFormat="1" applyFont="1" applyFill="1" applyBorder="1" applyAlignment="1" applyProtection="1">
      <alignment horizontal="left" vertical="center"/>
    </xf>
    <xf numFmtId="2" fontId="41" fillId="0" borderId="4" xfId="2" applyNumberFormat="1" applyFont="1" applyFill="1" applyBorder="1" applyAlignment="1" applyProtection="1">
      <alignment horizontal="left" vertical="center"/>
    </xf>
    <xf numFmtId="167" fontId="78" fillId="3" borderId="7" xfId="2" applyNumberFormat="1" applyFont="1" applyFill="1" applyBorder="1" applyAlignment="1" applyProtection="1">
      <alignment horizontal="left" vertical="center"/>
    </xf>
    <xf numFmtId="164" fontId="78" fillId="3" borderId="4" xfId="2" applyNumberFormat="1" applyFont="1" applyFill="1" applyBorder="1" applyAlignment="1" applyProtection="1">
      <alignment horizontal="left" vertical="center"/>
    </xf>
    <xf numFmtId="0" fontId="78" fillId="2" borderId="0" xfId="2" applyFont="1" applyFill="1" applyAlignment="1" applyProtection="1">
      <alignment horizontal="left"/>
    </xf>
    <xf numFmtId="4" fontId="83" fillId="0" borderId="7" xfId="2" applyNumberFormat="1" applyFont="1" applyBorder="1" applyAlignment="1" applyProtection="1">
      <alignment horizontal="left" vertical="center"/>
    </xf>
    <xf numFmtId="164" fontId="83" fillId="0" borderId="7" xfId="2" applyNumberFormat="1" applyFont="1" applyBorder="1" applyAlignment="1" applyProtection="1">
      <alignment horizontal="left" vertical="center"/>
    </xf>
    <xf numFmtId="0" fontId="83" fillId="0" borderId="7" xfId="2" applyFont="1" applyBorder="1" applyAlignment="1" applyProtection="1">
      <alignment horizontal="left" vertical="center"/>
    </xf>
    <xf numFmtId="167" fontId="41" fillId="0" borderId="4" xfId="2" applyNumberFormat="1" applyFont="1" applyFill="1" applyBorder="1" applyAlignment="1" applyProtection="1">
      <alignment horizontal="center" vertical="center"/>
    </xf>
    <xf numFmtId="167" fontId="83" fillId="0" borderId="7" xfId="2" applyNumberFormat="1" applyFont="1" applyBorder="1" applyAlignment="1" applyProtection="1">
      <alignment horizontal="left" vertical="center"/>
    </xf>
    <xf numFmtId="167" fontId="41" fillId="0" borderId="4" xfId="2" applyNumberFormat="1" applyFont="1" applyFill="1" applyBorder="1" applyAlignment="1" applyProtection="1">
      <alignment horizontal="left" vertical="center"/>
    </xf>
    <xf numFmtId="4" fontId="78" fillId="0" borderId="7" xfId="2" applyNumberFormat="1" applyFont="1" applyBorder="1" applyAlignment="1" applyProtection="1">
      <alignment horizontal="left" vertical="center"/>
    </xf>
    <xf numFmtId="167" fontId="78" fillId="0" borderId="7" xfId="2" applyNumberFormat="1" applyFont="1" applyBorder="1" applyAlignment="1" applyProtection="1">
      <alignment horizontal="left" vertical="center"/>
    </xf>
  </cellXfs>
  <cellStyles count="5">
    <cellStyle name="Hyperlink" xfId="2" builtinId="8"/>
    <cellStyle name="Komma" xfId="1" builtinId="3"/>
    <cellStyle name="Standard" xfId="0" builtinId="0"/>
    <cellStyle name="Standard 2" xfId="4"/>
    <cellStyle name="Standard_CALL-PUT-RECHNER-MAX Version 2 (Einteilige Tradingstrategien)" xfId="3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C80000"/>
      <rgbColor rgb="00008000"/>
      <rgbColor rgb="00000080"/>
      <rgbColor rgb="00808000"/>
      <rgbColor rgb="00800080"/>
      <rgbColor rgb="00008080"/>
      <rgbColor rgb="00C0C0C0"/>
      <rgbColor rgb="005F5F5F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de-C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 b="1" i="0" u="none" strike="noStrike" baseline="0">
                <a:solidFill>
                  <a:schemeClr val="tx1">
                    <a:lumMod val="50000"/>
                    <a:lumOff val="50000"/>
                  </a:schemeClr>
                </a:solidFill>
                <a:latin typeface="Arial Black"/>
                <a:ea typeface="Arial Black"/>
                <a:cs typeface="Arial Black"/>
              </a:defRPr>
            </a:pPr>
            <a:r>
              <a:rPr lang="de-CH">
                <a:solidFill>
                  <a:schemeClr val="tx1">
                    <a:lumMod val="50000"/>
                    <a:lumOff val="50000"/>
                  </a:schemeClr>
                </a:solidFill>
              </a:rPr>
              <a:t>Call-Optionspreis und Kurs des Underlying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029588534442903"/>
          <c:y val="0.11285463355542096"/>
          <c:w val="0.84014837951081356"/>
          <c:h val="0.77358065818695743"/>
        </c:manualLayout>
      </c:layout>
      <c:lineChart>
        <c:grouping val="standard"/>
        <c:varyColors val="0"/>
        <c:ser>
          <c:idx val="0"/>
          <c:order val="0"/>
          <c:tx>
            <c:strRef>
              <c:f>EINGABESEITE!$B$7:$C$7</c:f>
              <c:strCache>
                <c:ptCount val="1"/>
                <c:pt idx="0">
                  <c:v>Aktienkurs: CHF / Aktienindex: Punkte 105.00</c:v>
                </c:pt>
              </c:strCache>
            </c:strRef>
          </c:tx>
          <c:spPr>
            <a:ln w="12700">
              <a:solidFill>
                <a:schemeClr val="accent2">
                  <a:lumMod val="75000"/>
                </a:schemeClr>
              </a:solidFill>
              <a:prstDash val="solid"/>
            </a:ln>
          </c:spPr>
          <c:marker>
            <c:symbol val="circle"/>
            <c:size val="3"/>
            <c:spPr>
              <a:solidFill>
                <a:schemeClr val="accent2">
                  <a:lumMod val="75000"/>
                </a:schemeClr>
              </a:solidFill>
              <a:ln>
                <a:solidFill>
                  <a:schemeClr val="accent2">
                    <a:lumMod val="75000"/>
                  </a:schemeClr>
                </a:solidFill>
                <a:prstDash val="solid"/>
              </a:ln>
            </c:spPr>
          </c:marker>
          <c:dPt>
            <c:idx val="0"/>
            <c:bubble3D val="0"/>
            <c:spPr>
              <a:ln w="12700">
                <a:solidFill>
                  <a:schemeClr val="accent2">
                    <a:lumMod val="75000"/>
                  </a:schemeClr>
                </a:solidFill>
                <a:prstDash val="solid"/>
              </a:ln>
            </c:spPr>
          </c:dPt>
          <c:dPt>
            <c:idx val="10"/>
            <c:bubble3D val="0"/>
          </c:dPt>
          <c:dPt>
            <c:idx val="20"/>
            <c:bubble3D val="0"/>
          </c:dPt>
          <c:dPt>
            <c:idx val="30"/>
            <c:bubble3D val="0"/>
          </c:dPt>
          <c:dPt>
            <c:idx val="40"/>
            <c:bubble3D val="0"/>
          </c:dPt>
          <c:dPt>
            <c:idx val="50"/>
            <c:bubble3D val="0"/>
          </c:dPt>
          <c:dPt>
            <c:idx val="60"/>
            <c:bubble3D val="0"/>
          </c:dPt>
          <c:dPt>
            <c:idx val="70"/>
            <c:bubble3D val="0"/>
          </c:dPt>
          <c:dPt>
            <c:idx val="80"/>
            <c:bubble3D val="0"/>
          </c:dPt>
          <c:dPt>
            <c:idx val="90"/>
            <c:bubble3D val="0"/>
          </c:dPt>
          <c:dPt>
            <c:idx val="100"/>
            <c:bubble3D val="0"/>
          </c:dPt>
          <c:dLbls>
            <c:dLbl>
              <c:idx val="0"/>
              <c:numFmt formatCode="#,##0.00" sourceLinked="0"/>
              <c:spPr>
                <a:noFill/>
                <a:ln w="25400">
                  <a:noFill/>
                </a:ln>
              </c:spPr>
              <c:txPr>
                <a:bodyPr rot="-5400000" vert="horz"/>
                <a:lstStyle/>
                <a:p>
                  <a:pPr algn="ctr">
                    <a:defRPr sz="1100" b="1" i="0" u="none" strike="noStrike" baseline="0">
                      <a:solidFill>
                        <a:schemeClr val="accent2">
                          <a:lumMod val="75000"/>
                        </a:schemeClr>
                      </a:solidFill>
                      <a:latin typeface="Arial"/>
                      <a:ea typeface="Arial"/>
                      <a:cs typeface="Arial"/>
                    </a:defRPr>
                  </a:pPr>
                  <a:endParaRPr lang="de-DE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"/>
              <c:numFmt formatCode="#,##0.00" sourceLinked="0"/>
              <c:spPr>
                <a:noFill/>
                <a:ln w="25400">
                  <a:noFill/>
                </a:ln>
              </c:spPr>
              <c:txPr>
                <a:bodyPr rot="-5400000" vert="horz"/>
                <a:lstStyle/>
                <a:p>
                  <a:pPr algn="ctr">
                    <a:defRPr sz="1100" b="1" i="0" u="none" strike="noStrike" baseline="0">
                      <a:solidFill>
                        <a:schemeClr val="accent2">
                          <a:lumMod val="75000"/>
                        </a:schemeClr>
                      </a:solidFill>
                      <a:latin typeface="Arial"/>
                      <a:ea typeface="Arial"/>
                      <a:cs typeface="Arial"/>
                    </a:defRPr>
                  </a:pPr>
                  <a:endParaRPr lang="de-DE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0"/>
              <c:numFmt formatCode="#,##0.00" sourceLinked="0"/>
              <c:spPr>
                <a:noFill/>
                <a:ln w="25400">
                  <a:noFill/>
                </a:ln>
              </c:spPr>
              <c:txPr>
                <a:bodyPr rot="-5400000" vert="horz"/>
                <a:lstStyle/>
                <a:p>
                  <a:pPr algn="ctr">
                    <a:defRPr sz="1100" b="1" i="0" u="none" strike="noStrike" baseline="0">
                      <a:solidFill>
                        <a:schemeClr val="accent2">
                          <a:lumMod val="75000"/>
                        </a:schemeClr>
                      </a:solidFill>
                      <a:latin typeface="Arial"/>
                      <a:ea typeface="Arial"/>
                      <a:cs typeface="Arial"/>
                    </a:defRPr>
                  </a:pPr>
                  <a:endParaRPr lang="de-DE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0"/>
              <c:numFmt formatCode="#,##0.00" sourceLinked="0"/>
              <c:spPr>
                <a:noFill/>
                <a:ln w="25400">
                  <a:noFill/>
                </a:ln>
              </c:spPr>
              <c:txPr>
                <a:bodyPr rot="-5400000" vert="horz"/>
                <a:lstStyle/>
                <a:p>
                  <a:pPr algn="ctr">
                    <a:defRPr sz="1100" b="1" i="0" u="none" strike="noStrike" baseline="0">
                      <a:solidFill>
                        <a:schemeClr val="accent2">
                          <a:lumMod val="75000"/>
                        </a:schemeClr>
                      </a:solidFill>
                      <a:latin typeface="Arial"/>
                      <a:ea typeface="Arial"/>
                      <a:cs typeface="Arial"/>
                    </a:defRPr>
                  </a:pPr>
                  <a:endParaRPr lang="de-DE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0"/>
              <c:numFmt formatCode="#,##0.00" sourceLinked="0"/>
              <c:spPr>
                <a:noFill/>
                <a:ln w="25400">
                  <a:noFill/>
                </a:ln>
              </c:spPr>
              <c:txPr>
                <a:bodyPr rot="-5400000" vert="horz"/>
                <a:lstStyle/>
                <a:p>
                  <a:pPr algn="ctr">
                    <a:defRPr sz="1100" b="1" i="0" u="none" strike="noStrike" baseline="0">
                      <a:solidFill>
                        <a:schemeClr val="accent2">
                          <a:lumMod val="75000"/>
                        </a:schemeClr>
                      </a:solidFill>
                      <a:latin typeface="Arial"/>
                      <a:ea typeface="Arial"/>
                      <a:cs typeface="Arial"/>
                    </a:defRPr>
                  </a:pPr>
                  <a:endParaRPr lang="de-DE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0"/>
              <c:numFmt formatCode="#,##0.00" sourceLinked="0"/>
              <c:spPr>
                <a:noFill/>
                <a:ln w="25400">
                  <a:noFill/>
                </a:ln>
              </c:spPr>
              <c:txPr>
                <a:bodyPr rot="-5400000" vert="horz"/>
                <a:lstStyle/>
                <a:p>
                  <a:pPr algn="ctr">
                    <a:defRPr sz="1100" b="1" i="0" u="none" strike="noStrike" baseline="0">
                      <a:solidFill>
                        <a:schemeClr val="accent2">
                          <a:lumMod val="75000"/>
                        </a:schemeClr>
                      </a:solidFill>
                      <a:latin typeface="Arial"/>
                      <a:ea typeface="Arial"/>
                      <a:cs typeface="Arial"/>
                    </a:defRPr>
                  </a:pPr>
                  <a:endParaRPr lang="de-DE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0"/>
              <c:numFmt formatCode="#,##0.00" sourceLinked="0"/>
              <c:spPr>
                <a:noFill/>
                <a:ln w="25400">
                  <a:noFill/>
                </a:ln>
              </c:spPr>
              <c:txPr>
                <a:bodyPr rot="-5400000" vert="horz"/>
                <a:lstStyle/>
                <a:p>
                  <a:pPr algn="ctr">
                    <a:defRPr sz="1100" b="1" i="0" u="none" strike="noStrike" baseline="0">
                      <a:solidFill>
                        <a:schemeClr val="accent2">
                          <a:lumMod val="75000"/>
                        </a:schemeClr>
                      </a:solidFill>
                      <a:latin typeface="Arial"/>
                      <a:ea typeface="Arial"/>
                      <a:cs typeface="Arial"/>
                    </a:defRPr>
                  </a:pPr>
                  <a:endParaRPr lang="de-DE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0"/>
              <c:numFmt formatCode="#,##0.00" sourceLinked="0"/>
              <c:spPr>
                <a:noFill/>
                <a:ln w="25400">
                  <a:noFill/>
                </a:ln>
              </c:spPr>
              <c:txPr>
                <a:bodyPr rot="-5400000" vert="horz"/>
                <a:lstStyle/>
                <a:p>
                  <a:pPr algn="ctr">
                    <a:defRPr sz="1100" b="1" i="0" u="none" strike="noStrike" baseline="0">
                      <a:solidFill>
                        <a:schemeClr val="accent2">
                          <a:lumMod val="75000"/>
                        </a:schemeClr>
                      </a:solidFill>
                      <a:latin typeface="Arial"/>
                      <a:ea typeface="Arial"/>
                      <a:cs typeface="Arial"/>
                    </a:defRPr>
                  </a:pPr>
                  <a:endParaRPr lang="de-DE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0"/>
              <c:numFmt formatCode="#,##0.00" sourceLinked="0"/>
              <c:spPr>
                <a:noFill/>
                <a:ln w="25400">
                  <a:noFill/>
                </a:ln>
              </c:spPr>
              <c:txPr>
                <a:bodyPr rot="-5400000" vert="horz"/>
                <a:lstStyle/>
                <a:p>
                  <a:pPr algn="ctr">
                    <a:defRPr sz="1100" b="1" i="0" u="none" strike="noStrike" baseline="0">
                      <a:solidFill>
                        <a:schemeClr val="accent2">
                          <a:lumMod val="75000"/>
                        </a:schemeClr>
                      </a:solidFill>
                      <a:latin typeface="Arial"/>
                      <a:ea typeface="Arial"/>
                      <a:cs typeface="Arial"/>
                    </a:defRPr>
                  </a:pPr>
                  <a:endParaRPr lang="de-DE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0"/>
              <c:numFmt formatCode="#,##0.00" sourceLinked="0"/>
              <c:spPr>
                <a:noFill/>
                <a:ln w="25400">
                  <a:noFill/>
                </a:ln>
              </c:spPr>
              <c:txPr>
                <a:bodyPr rot="-5400000" vert="horz"/>
                <a:lstStyle/>
                <a:p>
                  <a:pPr algn="ctr">
                    <a:defRPr sz="1100" b="1" i="0" u="none" strike="noStrike" baseline="0">
                      <a:solidFill>
                        <a:schemeClr val="accent2">
                          <a:lumMod val="75000"/>
                        </a:schemeClr>
                      </a:solidFill>
                      <a:latin typeface="Arial"/>
                      <a:ea typeface="Arial"/>
                      <a:cs typeface="Arial"/>
                    </a:defRPr>
                  </a:pPr>
                  <a:endParaRPr lang="de-DE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0"/>
              <c:numFmt formatCode="#,##0.00" sourceLinked="0"/>
              <c:spPr>
                <a:noFill/>
                <a:ln w="25400">
                  <a:noFill/>
                </a:ln>
              </c:spPr>
              <c:txPr>
                <a:bodyPr rot="-5400000" vert="horz"/>
                <a:lstStyle/>
                <a:p>
                  <a:pPr algn="ctr">
                    <a:defRPr sz="1100" b="1" i="0" u="none" strike="noStrike" baseline="0">
                      <a:solidFill>
                        <a:schemeClr val="accent2">
                          <a:lumMod val="75000"/>
                        </a:schemeClr>
                      </a:solidFill>
                      <a:latin typeface="Arial"/>
                      <a:ea typeface="Arial"/>
                      <a:cs typeface="Arial"/>
                    </a:defRPr>
                  </a:pPr>
                  <a:endParaRPr lang="de-DE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</c:dLbl>
            <c:txPr>
              <a:bodyPr/>
              <a:lstStyle/>
              <a:p>
                <a:pPr>
                  <a:defRPr>
                    <a:solidFill>
                      <a:schemeClr val="accent2">
                        <a:lumMod val="75000"/>
                      </a:schemeClr>
                    </a:solidFill>
                  </a:defRPr>
                </a:pPr>
                <a:endParaRPr lang="de-DE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</c:dLbls>
          <c:cat>
            <c:numRef>
              <c:f>'T CAll-PUT-DELTA-GAMMA-LEVERAGE'!$B$29:$B$129</c:f>
              <c:numCache>
                <c:formatCode>#,##0.00</c:formatCode>
                <c:ptCount val="101"/>
                <c:pt idx="0" formatCode="0.00">
                  <c:v>84</c:v>
                </c:pt>
                <c:pt idx="1">
                  <c:v>84.42</c:v>
                </c:pt>
                <c:pt idx="2">
                  <c:v>84.84</c:v>
                </c:pt>
                <c:pt idx="3">
                  <c:v>85.26</c:v>
                </c:pt>
                <c:pt idx="4">
                  <c:v>85.68</c:v>
                </c:pt>
                <c:pt idx="5">
                  <c:v>86.100000000000009</c:v>
                </c:pt>
                <c:pt idx="6">
                  <c:v>86.52000000000001</c:v>
                </c:pt>
                <c:pt idx="7">
                  <c:v>86.940000000000012</c:v>
                </c:pt>
                <c:pt idx="8">
                  <c:v>87.360000000000014</c:v>
                </c:pt>
                <c:pt idx="9">
                  <c:v>87.780000000000015</c:v>
                </c:pt>
                <c:pt idx="10">
                  <c:v>88.200000000000017</c:v>
                </c:pt>
                <c:pt idx="11">
                  <c:v>88.620000000000019</c:v>
                </c:pt>
                <c:pt idx="12">
                  <c:v>89.04000000000002</c:v>
                </c:pt>
                <c:pt idx="13">
                  <c:v>89.460000000000022</c:v>
                </c:pt>
                <c:pt idx="14">
                  <c:v>89.880000000000024</c:v>
                </c:pt>
                <c:pt idx="15">
                  <c:v>90.300000000000026</c:v>
                </c:pt>
                <c:pt idx="16">
                  <c:v>90.720000000000027</c:v>
                </c:pt>
                <c:pt idx="17">
                  <c:v>91.140000000000029</c:v>
                </c:pt>
                <c:pt idx="18">
                  <c:v>91.560000000000031</c:v>
                </c:pt>
                <c:pt idx="19">
                  <c:v>91.980000000000032</c:v>
                </c:pt>
                <c:pt idx="20">
                  <c:v>92.400000000000034</c:v>
                </c:pt>
                <c:pt idx="21">
                  <c:v>92.820000000000036</c:v>
                </c:pt>
                <c:pt idx="22">
                  <c:v>93.240000000000038</c:v>
                </c:pt>
                <c:pt idx="23">
                  <c:v>93.660000000000039</c:v>
                </c:pt>
                <c:pt idx="24">
                  <c:v>94.080000000000041</c:v>
                </c:pt>
                <c:pt idx="25">
                  <c:v>94.500000000000043</c:v>
                </c:pt>
                <c:pt idx="26">
                  <c:v>94.920000000000044</c:v>
                </c:pt>
                <c:pt idx="27">
                  <c:v>95.340000000000046</c:v>
                </c:pt>
                <c:pt idx="28">
                  <c:v>95.760000000000048</c:v>
                </c:pt>
                <c:pt idx="29">
                  <c:v>96.180000000000049</c:v>
                </c:pt>
                <c:pt idx="30">
                  <c:v>96.600000000000051</c:v>
                </c:pt>
                <c:pt idx="31">
                  <c:v>97.020000000000053</c:v>
                </c:pt>
                <c:pt idx="32">
                  <c:v>97.440000000000055</c:v>
                </c:pt>
                <c:pt idx="33">
                  <c:v>97.860000000000056</c:v>
                </c:pt>
                <c:pt idx="34">
                  <c:v>98.280000000000058</c:v>
                </c:pt>
                <c:pt idx="35">
                  <c:v>98.70000000000006</c:v>
                </c:pt>
                <c:pt idx="36">
                  <c:v>99.120000000000061</c:v>
                </c:pt>
                <c:pt idx="37">
                  <c:v>99.540000000000063</c:v>
                </c:pt>
                <c:pt idx="38">
                  <c:v>99.960000000000065</c:v>
                </c:pt>
                <c:pt idx="39">
                  <c:v>100.38000000000007</c:v>
                </c:pt>
                <c:pt idx="40">
                  <c:v>100.80000000000007</c:v>
                </c:pt>
                <c:pt idx="41">
                  <c:v>101.22000000000007</c:v>
                </c:pt>
                <c:pt idx="42">
                  <c:v>101.64000000000007</c:v>
                </c:pt>
                <c:pt idx="43">
                  <c:v>102.06000000000007</c:v>
                </c:pt>
                <c:pt idx="44">
                  <c:v>102.48000000000008</c:v>
                </c:pt>
                <c:pt idx="45">
                  <c:v>102.90000000000008</c:v>
                </c:pt>
                <c:pt idx="46">
                  <c:v>103.32000000000008</c:v>
                </c:pt>
                <c:pt idx="47">
                  <c:v>103.74000000000008</c:v>
                </c:pt>
                <c:pt idx="48">
                  <c:v>104.16000000000008</c:v>
                </c:pt>
                <c:pt idx="49">
                  <c:v>104.58000000000008</c:v>
                </c:pt>
                <c:pt idx="50">
                  <c:v>105.00000000000009</c:v>
                </c:pt>
                <c:pt idx="51">
                  <c:v>105.42000000000009</c:v>
                </c:pt>
                <c:pt idx="52">
                  <c:v>105.84000000000009</c:v>
                </c:pt>
                <c:pt idx="53">
                  <c:v>106.26000000000009</c:v>
                </c:pt>
                <c:pt idx="54">
                  <c:v>106.68000000000009</c:v>
                </c:pt>
                <c:pt idx="55">
                  <c:v>107.10000000000009</c:v>
                </c:pt>
                <c:pt idx="56">
                  <c:v>107.5200000000001</c:v>
                </c:pt>
                <c:pt idx="57">
                  <c:v>107.9400000000001</c:v>
                </c:pt>
                <c:pt idx="58">
                  <c:v>108.3600000000001</c:v>
                </c:pt>
                <c:pt idx="59">
                  <c:v>108.7800000000001</c:v>
                </c:pt>
                <c:pt idx="60">
                  <c:v>109.2000000000001</c:v>
                </c:pt>
                <c:pt idx="61">
                  <c:v>109.6200000000001</c:v>
                </c:pt>
                <c:pt idx="62">
                  <c:v>110.04000000000011</c:v>
                </c:pt>
                <c:pt idx="63">
                  <c:v>110.46000000000011</c:v>
                </c:pt>
                <c:pt idx="64">
                  <c:v>110.88000000000011</c:v>
                </c:pt>
                <c:pt idx="65">
                  <c:v>111.30000000000011</c:v>
                </c:pt>
                <c:pt idx="66">
                  <c:v>111.72000000000011</c:v>
                </c:pt>
                <c:pt idx="67">
                  <c:v>112.14000000000011</c:v>
                </c:pt>
                <c:pt idx="68">
                  <c:v>112.56000000000012</c:v>
                </c:pt>
                <c:pt idx="69">
                  <c:v>112.98000000000012</c:v>
                </c:pt>
                <c:pt idx="70">
                  <c:v>113.40000000000012</c:v>
                </c:pt>
                <c:pt idx="71">
                  <c:v>113.82000000000012</c:v>
                </c:pt>
                <c:pt idx="72">
                  <c:v>114.24000000000012</c:v>
                </c:pt>
                <c:pt idx="73">
                  <c:v>114.66000000000012</c:v>
                </c:pt>
                <c:pt idx="74">
                  <c:v>115.08000000000013</c:v>
                </c:pt>
                <c:pt idx="75">
                  <c:v>115.50000000000013</c:v>
                </c:pt>
                <c:pt idx="76">
                  <c:v>115.92000000000013</c:v>
                </c:pt>
                <c:pt idx="77">
                  <c:v>116.34000000000013</c:v>
                </c:pt>
                <c:pt idx="78">
                  <c:v>116.76000000000013</c:v>
                </c:pt>
                <c:pt idx="79">
                  <c:v>117.18000000000013</c:v>
                </c:pt>
                <c:pt idx="80">
                  <c:v>117.60000000000014</c:v>
                </c:pt>
                <c:pt idx="81">
                  <c:v>118.02000000000014</c:v>
                </c:pt>
                <c:pt idx="82">
                  <c:v>118.44000000000014</c:v>
                </c:pt>
                <c:pt idx="83">
                  <c:v>118.86000000000014</c:v>
                </c:pt>
                <c:pt idx="84">
                  <c:v>119.28000000000014</c:v>
                </c:pt>
                <c:pt idx="85">
                  <c:v>119.70000000000014</c:v>
                </c:pt>
                <c:pt idx="86">
                  <c:v>120.12000000000015</c:v>
                </c:pt>
                <c:pt idx="87">
                  <c:v>120.54000000000015</c:v>
                </c:pt>
                <c:pt idx="88">
                  <c:v>120.96000000000015</c:v>
                </c:pt>
                <c:pt idx="89">
                  <c:v>121.38000000000015</c:v>
                </c:pt>
                <c:pt idx="90">
                  <c:v>121.80000000000015</c:v>
                </c:pt>
                <c:pt idx="91">
                  <c:v>122.22000000000016</c:v>
                </c:pt>
                <c:pt idx="92">
                  <c:v>122.64000000000016</c:v>
                </c:pt>
                <c:pt idx="93">
                  <c:v>123.06000000000016</c:v>
                </c:pt>
                <c:pt idx="94">
                  <c:v>123.48000000000016</c:v>
                </c:pt>
                <c:pt idx="95">
                  <c:v>123.90000000000016</c:v>
                </c:pt>
                <c:pt idx="96">
                  <c:v>124.32000000000016</c:v>
                </c:pt>
                <c:pt idx="97">
                  <c:v>124.74000000000017</c:v>
                </c:pt>
                <c:pt idx="98">
                  <c:v>125.16000000000017</c:v>
                </c:pt>
                <c:pt idx="99">
                  <c:v>125.58000000000017</c:v>
                </c:pt>
                <c:pt idx="100">
                  <c:v>126.00000000000017</c:v>
                </c:pt>
              </c:numCache>
            </c:numRef>
          </c:cat>
          <c:val>
            <c:numRef>
              <c:f>'T CAll-PUT-DELTA-GAMMA-LEVERAGE'!$M$29:$M$129</c:f>
              <c:numCache>
                <c:formatCode>0.0000</c:formatCode>
                <c:ptCount val="101"/>
                <c:pt idx="0">
                  <c:v>0.70898630355948455</c:v>
                </c:pt>
                <c:pt idx="1">
                  <c:v>0.76464797893444114</c:v>
                </c:pt>
                <c:pt idx="2">
                  <c:v>0.82358866815159004</c:v>
                </c:pt>
                <c:pt idx="3">
                  <c:v>0.88591969170878038</c:v>
                </c:pt>
                <c:pt idx="4">
                  <c:v>0.95175115363639051</c:v>
                </c:pt>
                <c:pt idx="5">
                  <c:v>1.0211916569282806</c:v>
                </c:pt>
                <c:pt idx="6">
                  <c:v>1.0943480218146817</c:v>
                </c:pt>
                <c:pt idx="7">
                  <c:v>1.1713250082300473</c:v>
                </c:pt>
                <c:pt idx="8">
                  <c:v>1.2522250437939899</c:v>
                </c:pt>
                <c:pt idx="9">
                  <c:v>1.3371479585797807</c:v>
                </c:pt>
                <c:pt idx="10">
                  <c:v>1.4261907278922337</c:v>
                </c:pt>
                <c:pt idx="11">
                  <c:v>1.5194472242175578</c:v>
                </c:pt>
                <c:pt idx="12">
                  <c:v>1.6170079794399328</c:v>
                </c:pt>
                <c:pt idx="13">
                  <c:v>1.7189599583467654</c:v>
                </c:pt>
                <c:pt idx="14">
                  <c:v>1.8253863443656755</c:v>
                </c:pt>
                <c:pt idx="15">
                  <c:v>1.9363663383921228</c:v>
                </c:pt>
                <c:pt idx="16">
                  <c:v>2.0519749714794386</c:v>
                </c:pt>
                <c:pt idx="17">
                  <c:v>2.1722829320721537</c:v>
                </c:pt>
                <c:pt idx="18">
                  <c:v>2.2973564083702698</c:v>
                </c:pt>
                <c:pt idx="19">
                  <c:v>2.427256946317712</c:v>
                </c:pt>
                <c:pt idx="20">
                  <c:v>2.5620413236126467</c:v>
                </c:pt>
                <c:pt idx="21">
                  <c:v>2.7017614400423788</c:v>
                </c:pt>
                <c:pt idx="22">
                  <c:v>2.8464642243505729</c:v>
                </c:pt>
                <c:pt idx="23">
                  <c:v>2.9961915577518852</c:v>
                </c:pt>
                <c:pt idx="24">
                  <c:v>3.150980214117471</c:v>
                </c:pt>
                <c:pt idx="25">
                  <c:v>3.3108618167674706</c:v>
                </c:pt>
                <c:pt idx="26">
                  <c:v>3.4758628117202903</c:v>
                </c:pt>
                <c:pt idx="27">
                  <c:v>3.6460044571685088</c:v>
                </c:pt>
                <c:pt idx="28">
                  <c:v>3.8213028288728879</c:v>
                </c:pt>
                <c:pt idx="29">
                  <c:v>4.0017688410944956</c:v>
                </c:pt>
                <c:pt idx="30">
                  <c:v>4.1874082826166728</c:v>
                </c:pt>
                <c:pt idx="31">
                  <c:v>4.3782218673464257</c:v>
                </c:pt>
                <c:pt idx="32">
                  <c:v>4.5742052989277653</c:v>
                </c:pt>
                <c:pt idx="33">
                  <c:v>4.7753493487483709</c:v>
                </c:pt>
                <c:pt idx="34">
                  <c:v>4.9816399466745764</c:v>
                </c:pt>
                <c:pt idx="35">
                  <c:v>5.1930582838106432</c:v>
                </c:pt>
                <c:pt idx="36">
                  <c:v>5.4095809265431285</c:v>
                </c:pt>
                <c:pt idx="37">
                  <c:v>5.6311799411033832</c:v>
                </c:pt>
                <c:pt idx="38">
                  <c:v>5.8578230278578118</c:v>
                </c:pt>
                <c:pt idx="39">
                  <c:v>6.0894736645188701</c:v>
                </c:pt>
                <c:pt idx="40">
                  <c:v>6.3260912574569375</c:v>
                </c:pt>
                <c:pt idx="41">
                  <c:v>6.5676313002873883</c:v>
                </c:pt>
                <c:pt idx="42">
                  <c:v>6.8140455389045513</c:v>
                </c:pt>
                <c:pt idx="43">
                  <c:v>7.0652821421378249</c:v>
                </c:pt>
                <c:pt idx="44">
                  <c:v>7.3212858772121621</c:v>
                </c:pt>
                <c:pt idx="45">
                  <c:v>7.5819982892067372</c:v>
                </c:pt>
                <c:pt idx="46">
                  <c:v>7.8473578837216564</c:v>
                </c:pt>
                <c:pt idx="47">
                  <c:v>8.1173003119804008</c:v>
                </c:pt>
                <c:pt idx="48">
                  <c:v>8.391758557619255</c:v>
                </c:pt>
                <c:pt idx="49">
                  <c:v>8.6706631244394288</c:v>
                </c:pt>
                <c:pt idx="50">
                  <c:v>8.9539422244252549</c:v>
                </c:pt>
                <c:pt idx="51">
                  <c:v>9.2415219653628</c:v>
                </c:pt>
                <c:pt idx="52">
                  <c:v>9.5333265374247915</c:v>
                </c:pt>
                <c:pt idx="53">
                  <c:v>9.8292783981209055</c:v>
                </c:pt>
                <c:pt idx="54">
                  <c:v>10.129298455049252</c:v>
                </c:pt>
                <c:pt idx="55">
                  <c:v>10.433306245919283</c:v>
                </c:pt>
                <c:pt idx="56">
                  <c:v>10.741220115354764</c:v>
                </c:pt>
                <c:pt idx="57">
                  <c:v>11.052957388021866</c:v>
                </c:pt>
                <c:pt idx="58">
                  <c:v>11.368434537666204</c:v>
                </c:pt>
                <c:pt idx="59">
                  <c:v>11.687567351679434</c:v>
                </c:pt>
                <c:pt idx="60">
                  <c:v>12.010271090854545</c:v>
                </c:pt>
                <c:pt idx="61">
                  <c:v>12.336460644025465</c:v>
                </c:pt>
                <c:pt idx="62">
                  <c:v>12.666050677323682</c:v>
                </c:pt>
                <c:pt idx="63">
                  <c:v>12.998955777820044</c:v>
                </c:pt>
                <c:pt idx="64">
                  <c:v>13.335090591354586</c:v>
                </c:pt>
                <c:pt idx="65">
                  <c:v>13.674369954392219</c:v>
                </c:pt>
                <c:pt idx="66">
                  <c:v>14.016709019772634</c:v>
                </c:pt>
                <c:pt idx="67">
                  <c:v>14.362023376256374</c:v>
                </c:pt>
                <c:pt idx="68">
                  <c:v>14.710229161797031</c:v>
                </c:pt>
                <c:pt idx="69">
                  <c:v>15.061243170499282</c:v>
                </c:pt>
                <c:pt idx="70">
                  <c:v>15.414982953248526</c:v>
                </c:pt>
                <c:pt idx="71">
                  <c:v>15.771366912023637</c:v>
                </c:pt>
                <c:pt idx="72">
                  <c:v>16.13031438792801</c:v>
                </c:pt>
                <c:pt idx="73">
                  <c:v>16.491745742995946</c:v>
                </c:pt>
                <c:pt idx="74">
                  <c:v>16.855582435852227</c:v>
                </c:pt>
                <c:pt idx="75">
                  <c:v>17.22174709132095</c:v>
                </c:pt>
                <c:pt idx="76">
                  <c:v>17.590163564097622</c:v>
                </c:pt>
                <c:pt idx="77">
                  <c:v>17.960756996613298</c:v>
                </c:pt>
                <c:pt idx="78">
                  <c:v>18.333453871234042</c:v>
                </c:pt>
                <c:pt idx="79">
                  <c:v>18.708182056951287</c:v>
                </c:pt>
                <c:pt idx="80">
                  <c:v>19.084870850729473</c:v>
                </c:pt>
                <c:pt idx="81">
                  <c:v>19.463451013686949</c:v>
                </c:pt>
                <c:pt idx="82">
                  <c:v>19.843854802294132</c:v>
                </c:pt>
                <c:pt idx="83">
                  <c:v>20.226015994779971</c:v>
                </c:pt>
                <c:pt idx="84">
                  <c:v>20.609869912942528</c:v>
                </c:pt>
                <c:pt idx="85">
                  <c:v>20.995353439564553</c:v>
                </c:pt>
                <c:pt idx="86">
                  <c:v>21.382405031637589</c:v>
                </c:pt>
                <c:pt idx="87">
                  <c:v>21.770964729599953</c:v>
                </c:pt>
                <c:pt idx="88">
                  <c:v>22.160974162795625</c:v>
                </c:pt>
                <c:pt idx="89">
                  <c:v>22.552376551360595</c:v>
                </c:pt>
                <c:pt idx="90">
                  <c:v>22.945116704742432</c:v>
                </c:pt>
                <c:pt idx="91">
                  <c:v>23.339141017057528</c:v>
                </c:pt>
                <c:pt idx="92">
                  <c:v>23.734397459488108</c:v>
                </c:pt>
                <c:pt idx="93">
                  <c:v>24.130835569917494</c:v>
                </c:pt>
                <c:pt idx="94">
                  <c:v>24.528406439999358</c:v>
                </c:pt>
                <c:pt idx="95">
                  <c:v>24.927062699851987</c:v>
                </c:pt>
                <c:pt idx="96">
                  <c:v>25.326758500563912</c:v>
                </c:pt>
                <c:pt idx="97">
                  <c:v>25.727449494692451</c:v>
                </c:pt>
                <c:pt idx="98">
                  <c:v>26.129092814931099</c:v>
                </c:pt>
                <c:pt idx="99">
                  <c:v>26.531647051116209</c:v>
                </c:pt>
                <c:pt idx="100">
                  <c:v>26.935072225736619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22341760"/>
        <c:axId val="223879936"/>
      </c:lineChart>
      <c:catAx>
        <c:axId val="222341760"/>
        <c:scaling>
          <c:orientation val="minMax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100" b="0" i="0" u="none" strike="noStrike" baseline="0">
                    <a:solidFill>
                      <a:srgbClr val="000000"/>
                    </a:solidFill>
                    <a:latin typeface="Arial Black"/>
                    <a:ea typeface="Arial Black"/>
                    <a:cs typeface="Arial Black"/>
                  </a:defRPr>
                </a:pPr>
                <a:r>
                  <a:rPr lang="de-CH"/>
                  <a:t>Aktie/Aktienindex: CHF/Punkte</a:t>
                </a:r>
              </a:p>
            </c:rich>
          </c:tx>
          <c:layout>
            <c:manualLayout>
              <c:xMode val="edge"/>
              <c:yMode val="edge"/>
              <c:x val="0.36371720525225609"/>
              <c:y val="0.93707328891580866"/>
            </c:manualLayout>
          </c:layout>
          <c:overlay val="0"/>
          <c:spPr>
            <a:noFill/>
            <a:ln w="25400">
              <a:noFill/>
            </a:ln>
          </c:spPr>
        </c:title>
        <c:numFmt formatCode="#,##0.00" sourceLinked="0"/>
        <c:majorTickMark val="none"/>
        <c:minorTickMark val="none"/>
        <c:tickLblPos val="low"/>
        <c:txPr>
          <a:bodyPr rot="0" vert="horz"/>
          <a:lstStyle/>
          <a:p>
            <a:pPr>
              <a:defRPr sz="9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de-DE"/>
          </a:p>
        </c:txPr>
        <c:crossAx val="223879936"/>
        <c:crosses val="autoZero"/>
        <c:auto val="1"/>
        <c:lblAlgn val="ctr"/>
        <c:lblOffset val="100"/>
        <c:tickLblSkip val="10"/>
        <c:tickMarkSkip val="10"/>
        <c:noMultiLvlLbl val="0"/>
      </c:catAx>
      <c:valAx>
        <c:axId val="223879936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100" b="0" i="0" u="none" strike="noStrike" baseline="0">
                    <a:solidFill>
                      <a:schemeClr val="accent2">
                        <a:lumMod val="75000"/>
                      </a:schemeClr>
                    </a:solidFill>
                    <a:latin typeface="Arial Black"/>
                    <a:ea typeface="Arial Black"/>
                    <a:cs typeface="Arial Black"/>
                  </a:defRPr>
                </a:pPr>
                <a:r>
                  <a:rPr lang="de-CH">
                    <a:solidFill>
                      <a:schemeClr val="accent2">
                        <a:lumMod val="75000"/>
                      </a:schemeClr>
                    </a:solidFill>
                  </a:rPr>
                  <a:t>Optionspreis: CHF/Punkte</a:t>
                </a:r>
              </a:p>
            </c:rich>
          </c:tx>
          <c:layout>
            <c:manualLayout>
              <c:xMode val="edge"/>
              <c:yMode val="edge"/>
              <c:x val="6.9396179846451236E-3"/>
              <c:y val="0.28762123965273573"/>
            </c:manualLayout>
          </c:layout>
          <c:overlay val="0"/>
          <c:spPr>
            <a:noFill/>
            <a:ln w="25400">
              <a:noFill/>
            </a:ln>
          </c:spPr>
        </c:title>
        <c:numFmt formatCode="#,##0.00" sourceLinked="0"/>
        <c:majorTickMark val="out"/>
        <c:minorTickMark val="none"/>
        <c:tickLblPos val="nextTo"/>
        <c:txPr>
          <a:bodyPr rot="0" vert="horz"/>
          <a:lstStyle/>
          <a:p>
            <a:pPr>
              <a:defRPr sz="900" b="1" i="0" u="none" strike="noStrike" baseline="0">
                <a:solidFill>
                  <a:srgbClr val="5F5F5F"/>
                </a:solidFill>
                <a:latin typeface="Arial"/>
                <a:ea typeface="Arial"/>
                <a:cs typeface="Arial"/>
              </a:defRPr>
            </a:pPr>
            <a:endParaRPr lang="de-DE"/>
          </a:p>
        </c:txPr>
        <c:crossAx val="222341760"/>
        <c:crosses val="autoZero"/>
        <c:crossBetween val="midCat"/>
      </c:valAx>
      <c:spPr>
        <a:solidFill>
          <a:srgbClr val="FFFFFF"/>
        </a:solidFill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1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de-DE"/>
    </a:p>
  </c:txPr>
  <c:printSettings>
    <c:headerFooter alignWithMargins="0"/>
    <c:pageMargins b="0.984251969" l="0.78740157499999996" r="0.78740157499999996" t="0.984251969" header="0.4921259845" footer="0.4921259845"/>
    <c:pageSetup paperSize="9"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de-C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 b="1" i="0" u="none" strike="noStrike" baseline="0">
                <a:solidFill>
                  <a:schemeClr val="tx1">
                    <a:lumMod val="50000"/>
                    <a:lumOff val="50000"/>
                  </a:schemeClr>
                </a:solidFill>
                <a:latin typeface="Arial Black"/>
                <a:ea typeface="Arial Black"/>
                <a:cs typeface="Arial Black"/>
              </a:defRPr>
            </a:pPr>
            <a:r>
              <a:rPr lang="de-CH">
                <a:solidFill>
                  <a:schemeClr val="tx1">
                    <a:lumMod val="50000"/>
                    <a:lumOff val="50000"/>
                  </a:schemeClr>
                </a:solidFill>
              </a:rPr>
              <a:t>Put-Optionspreis und Kurs des Underlying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890411756782829"/>
          <c:y val="0.11029053099131839"/>
          <c:w val="0.84154014728741433"/>
          <c:h val="0.78127296587926509"/>
        </c:manualLayout>
      </c:layout>
      <c:lineChart>
        <c:grouping val="standard"/>
        <c:varyColors val="0"/>
        <c:ser>
          <c:idx val="0"/>
          <c:order val="0"/>
          <c:spPr>
            <a:ln w="12700">
              <a:solidFill>
                <a:schemeClr val="accent2">
                  <a:lumMod val="75000"/>
                </a:schemeClr>
              </a:solidFill>
              <a:prstDash val="solid"/>
            </a:ln>
          </c:spPr>
          <c:marker>
            <c:symbol val="circle"/>
            <c:size val="3"/>
            <c:spPr>
              <a:solidFill>
                <a:schemeClr val="accent2">
                  <a:lumMod val="75000"/>
                </a:schemeClr>
              </a:solidFill>
              <a:ln>
                <a:solidFill>
                  <a:schemeClr val="accent2">
                    <a:lumMod val="75000"/>
                  </a:schemeClr>
                </a:solidFill>
                <a:prstDash val="solid"/>
              </a:ln>
            </c:spPr>
          </c:marker>
          <c:dPt>
            <c:idx val="0"/>
            <c:bubble3D val="0"/>
            <c:spPr>
              <a:ln w="12700">
                <a:solidFill>
                  <a:schemeClr val="accent2">
                    <a:lumMod val="75000"/>
                  </a:schemeClr>
                </a:solidFill>
                <a:prstDash val="solid"/>
              </a:ln>
            </c:spPr>
          </c:dPt>
          <c:dPt>
            <c:idx val="10"/>
            <c:bubble3D val="0"/>
          </c:dPt>
          <c:dPt>
            <c:idx val="20"/>
            <c:bubble3D val="0"/>
          </c:dPt>
          <c:dPt>
            <c:idx val="30"/>
            <c:bubble3D val="0"/>
          </c:dPt>
          <c:dPt>
            <c:idx val="40"/>
            <c:bubble3D val="0"/>
          </c:dPt>
          <c:dPt>
            <c:idx val="50"/>
            <c:bubble3D val="0"/>
          </c:dPt>
          <c:dPt>
            <c:idx val="60"/>
            <c:bubble3D val="0"/>
          </c:dPt>
          <c:dPt>
            <c:idx val="70"/>
            <c:bubble3D val="0"/>
          </c:dPt>
          <c:dPt>
            <c:idx val="80"/>
            <c:bubble3D val="0"/>
          </c:dPt>
          <c:dPt>
            <c:idx val="90"/>
            <c:bubble3D val="0"/>
          </c:dPt>
          <c:dPt>
            <c:idx val="100"/>
            <c:bubble3D val="0"/>
          </c:dPt>
          <c:dLbls>
            <c:dLbl>
              <c:idx val="0"/>
              <c:numFmt formatCode="#,##0.00" sourceLinked="0"/>
              <c:spPr>
                <a:noFill/>
                <a:ln w="25400">
                  <a:noFill/>
                </a:ln>
              </c:spPr>
              <c:txPr>
                <a:bodyPr rot="-5400000" vert="horz"/>
                <a:lstStyle/>
                <a:p>
                  <a:pPr algn="ctr">
                    <a:defRPr sz="1100" b="1" i="0" u="none" strike="noStrike" baseline="0">
                      <a:solidFill>
                        <a:schemeClr val="accent2">
                          <a:lumMod val="75000"/>
                        </a:schemeClr>
                      </a:solidFill>
                      <a:latin typeface="Arial"/>
                      <a:ea typeface="Arial"/>
                      <a:cs typeface="Arial"/>
                    </a:defRPr>
                  </a:pPr>
                  <a:endParaRPr lang="de-DE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"/>
              <c:numFmt formatCode="#,##0.00" sourceLinked="0"/>
              <c:spPr>
                <a:noFill/>
                <a:ln w="25400">
                  <a:noFill/>
                </a:ln>
              </c:spPr>
              <c:txPr>
                <a:bodyPr rot="-5400000" vert="horz"/>
                <a:lstStyle/>
                <a:p>
                  <a:pPr algn="ctr">
                    <a:defRPr sz="1100" b="1" i="0" u="none" strike="noStrike" baseline="0">
                      <a:solidFill>
                        <a:schemeClr val="accent2">
                          <a:lumMod val="75000"/>
                        </a:schemeClr>
                      </a:solidFill>
                      <a:latin typeface="Arial"/>
                      <a:ea typeface="Arial"/>
                      <a:cs typeface="Arial"/>
                    </a:defRPr>
                  </a:pPr>
                  <a:endParaRPr lang="de-DE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0"/>
              <c:numFmt formatCode="#,##0.00" sourceLinked="0"/>
              <c:spPr>
                <a:noFill/>
                <a:ln w="25400">
                  <a:noFill/>
                </a:ln>
              </c:spPr>
              <c:txPr>
                <a:bodyPr rot="-5400000" vert="horz"/>
                <a:lstStyle/>
                <a:p>
                  <a:pPr algn="ctr">
                    <a:defRPr sz="1100" b="1" i="0" u="none" strike="noStrike" baseline="0">
                      <a:solidFill>
                        <a:schemeClr val="accent2">
                          <a:lumMod val="75000"/>
                        </a:schemeClr>
                      </a:solidFill>
                      <a:latin typeface="Arial"/>
                      <a:ea typeface="Arial"/>
                      <a:cs typeface="Arial"/>
                    </a:defRPr>
                  </a:pPr>
                  <a:endParaRPr lang="de-DE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0"/>
              <c:numFmt formatCode="#,##0.00" sourceLinked="0"/>
              <c:spPr>
                <a:noFill/>
                <a:ln w="25400">
                  <a:noFill/>
                </a:ln>
              </c:spPr>
              <c:txPr>
                <a:bodyPr rot="-5400000" vert="horz"/>
                <a:lstStyle/>
                <a:p>
                  <a:pPr algn="ctr">
                    <a:defRPr sz="1100" b="1" i="0" u="none" strike="noStrike" baseline="0">
                      <a:solidFill>
                        <a:schemeClr val="accent2">
                          <a:lumMod val="75000"/>
                        </a:schemeClr>
                      </a:solidFill>
                      <a:latin typeface="Arial"/>
                      <a:ea typeface="Arial"/>
                      <a:cs typeface="Arial"/>
                    </a:defRPr>
                  </a:pPr>
                  <a:endParaRPr lang="de-DE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0"/>
              <c:numFmt formatCode="#,##0.00" sourceLinked="0"/>
              <c:spPr>
                <a:noFill/>
                <a:ln w="25400">
                  <a:noFill/>
                </a:ln>
              </c:spPr>
              <c:txPr>
                <a:bodyPr rot="-5400000" vert="horz"/>
                <a:lstStyle/>
                <a:p>
                  <a:pPr algn="ctr">
                    <a:defRPr sz="1100" b="1" i="0" u="none" strike="noStrike" baseline="0">
                      <a:solidFill>
                        <a:schemeClr val="accent2">
                          <a:lumMod val="75000"/>
                        </a:schemeClr>
                      </a:solidFill>
                      <a:latin typeface="Arial"/>
                      <a:ea typeface="Arial"/>
                      <a:cs typeface="Arial"/>
                    </a:defRPr>
                  </a:pPr>
                  <a:endParaRPr lang="de-DE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0"/>
              <c:numFmt formatCode="#,##0.00" sourceLinked="0"/>
              <c:spPr>
                <a:noFill/>
                <a:ln w="25400">
                  <a:noFill/>
                </a:ln>
              </c:spPr>
              <c:txPr>
                <a:bodyPr rot="-5400000" vert="horz"/>
                <a:lstStyle/>
                <a:p>
                  <a:pPr algn="ctr">
                    <a:defRPr sz="1100" b="1" i="0" u="none" strike="noStrike" baseline="0">
                      <a:solidFill>
                        <a:schemeClr val="accent2">
                          <a:lumMod val="75000"/>
                        </a:schemeClr>
                      </a:solidFill>
                      <a:latin typeface="Arial"/>
                      <a:ea typeface="Arial"/>
                      <a:cs typeface="Arial"/>
                    </a:defRPr>
                  </a:pPr>
                  <a:endParaRPr lang="de-DE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0"/>
              <c:numFmt formatCode="#,##0.00" sourceLinked="0"/>
              <c:spPr>
                <a:noFill/>
                <a:ln w="25400">
                  <a:noFill/>
                </a:ln>
              </c:spPr>
              <c:txPr>
                <a:bodyPr rot="-5400000" vert="horz"/>
                <a:lstStyle/>
                <a:p>
                  <a:pPr algn="ctr">
                    <a:defRPr sz="1100" b="1" i="0" u="none" strike="noStrike" baseline="0">
                      <a:solidFill>
                        <a:schemeClr val="accent2">
                          <a:lumMod val="75000"/>
                        </a:schemeClr>
                      </a:solidFill>
                      <a:latin typeface="Arial"/>
                      <a:ea typeface="Arial"/>
                      <a:cs typeface="Arial"/>
                    </a:defRPr>
                  </a:pPr>
                  <a:endParaRPr lang="de-DE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0"/>
              <c:numFmt formatCode="#,##0.00" sourceLinked="0"/>
              <c:spPr>
                <a:noFill/>
                <a:ln w="25400">
                  <a:noFill/>
                </a:ln>
              </c:spPr>
              <c:txPr>
                <a:bodyPr rot="-5400000" vert="horz"/>
                <a:lstStyle/>
                <a:p>
                  <a:pPr algn="ctr">
                    <a:defRPr sz="1100" b="1" i="0" u="none" strike="noStrike" baseline="0">
                      <a:solidFill>
                        <a:schemeClr val="accent2">
                          <a:lumMod val="75000"/>
                        </a:schemeClr>
                      </a:solidFill>
                      <a:latin typeface="Arial"/>
                      <a:ea typeface="Arial"/>
                      <a:cs typeface="Arial"/>
                    </a:defRPr>
                  </a:pPr>
                  <a:endParaRPr lang="de-DE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0"/>
              <c:numFmt formatCode="#,##0.00" sourceLinked="0"/>
              <c:spPr>
                <a:noFill/>
                <a:ln w="25400">
                  <a:noFill/>
                </a:ln>
              </c:spPr>
              <c:txPr>
                <a:bodyPr rot="-5400000" vert="horz"/>
                <a:lstStyle/>
                <a:p>
                  <a:pPr algn="ctr">
                    <a:defRPr sz="1100" b="1" i="0" u="none" strike="noStrike" baseline="0">
                      <a:solidFill>
                        <a:schemeClr val="accent2">
                          <a:lumMod val="75000"/>
                        </a:schemeClr>
                      </a:solidFill>
                      <a:latin typeface="Arial"/>
                      <a:ea typeface="Arial"/>
                      <a:cs typeface="Arial"/>
                    </a:defRPr>
                  </a:pPr>
                  <a:endParaRPr lang="de-DE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0"/>
              <c:numFmt formatCode="#,##0.00" sourceLinked="0"/>
              <c:spPr>
                <a:noFill/>
                <a:ln w="25400">
                  <a:noFill/>
                </a:ln>
              </c:spPr>
              <c:txPr>
                <a:bodyPr rot="-5400000" vert="horz"/>
                <a:lstStyle/>
                <a:p>
                  <a:pPr algn="ctr">
                    <a:defRPr sz="1100" b="1" i="0" u="none" strike="noStrike" baseline="0">
                      <a:solidFill>
                        <a:schemeClr val="accent2">
                          <a:lumMod val="75000"/>
                        </a:schemeClr>
                      </a:solidFill>
                      <a:latin typeface="Arial"/>
                      <a:ea typeface="Arial"/>
                      <a:cs typeface="Arial"/>
                    </a:defRPr>
                  </a:pPr>
                  <a:endParaRPr lang="de-DE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0"/>
              <c:numFmt formatCode="#,##0.00" sourceLinked="0"/>
              <c:spPr>
                <a:noFill/>
                <a:ln w="25400">
                  <a:noFill/>
                </a:ln>
              </c:spPr>
              <c:txPr>
                <a:bodyPr rot="-5400000" vert="horz"/>
                <a:lstStyle/>
                <a:p>
                  <a:pPr algn="ctr">
                    <a:defRPr sz="1100" b="1" i="0" u="none" strike="noStrike" baseline="0">
                      <a:solidFill>
                        <a:schemeClr val="accent2">
                          <a:lumMod val="75000"/>
                        </a:schemeClr>
                      </a:solidFill>
                      <a:latin typeface="Arial"/>
                      <a:ea typeface="Arial"/>
                      <a:cs typeface="Arial"/>
                    </a:defRPr>
                  </a:pPr>
                  <a:endParaRPr lang="de-DE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</c:dLbl>
            <c:txPr>
              <a:bodyPr/>
              <a:lstStyle/>
              <a:p>
                <a:pPr>
                  <a:defRPr>
                    <a:solidFill>
                      <a:schemeClr val="accent2">
                        <a:lumMod val="75000"/>
                      </a:schemeClr>
                    </a:solidFill>
                  </a:defRPr>
                </a:pPr>
                <a:endParaRPr lang="de-DE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</c:dLbls>
          <c:cat>
            <c:numRef>
              <c:f>'T CAll-PUT-DELTA-GAMMA-LEVERAGE'!$B$29:$B$129</c:f>
              <c:numCache>
                <c:formatCode>#,##0.00</c:formatCode>
                <c:ptCount val="101"/>
                <c:pt idx="0" formatCode="0.00">
                  <c:v>84</c:v>
                </c:pt>
                <c:pt idx="1">
                  <c:v>84.42</c:v>
                </c:pt>
                <c:pt idx="2">
                  <c:v>84.84</c:v>
                </c:pt>
                <c:pt idx="3">
                  <c:v>85.26</c:v>
                </c:pt>
                <c:pt idx="4">
                  <c:v>85.68</c:v>
                </c:pt>
                <c:pt idx="5">
                  <c:v>86.100000000000009</c:v>
                </c:pt>
                <c:pt idx="6">
                  <c:v>86.52000000000001</c:v>
                </c:pt>
                <c:pt idx="7">
                  <c:v>86.940000000000012</c:v>
                </c:pt>
                <c:pt idx="8">
                  <c:v>87.360000000000014</c:v>
                </c:pt>
                <c:pt idx="9">
                  <c:v>87.780000000000015</c:v>
                </c:pt>
                <c:pt idx="10">
                  <c:v>88.200000000000017</c:v>
                </c:pt>
                <c:pt idx="11">
                  <c:v>88.620000000000019</c:v>
                </c:pt>
                <c:pt idx="12">
                  <c:v>89.04000000000002</c:v>
                </c:pt>
                <c:pt idx="13">
                  <c:v>89.460000000000022</c:v>
                </c:pt>
                <c:pt idx="14">
                  <c:v>89.880000000000024</c:v>
                </c:pt>
                <c:pt idx="15">
                  <c:v>90.300000000000026</c:v>
                </c:pt>
                <c:pt idx="16">
                  <c:v>90.720000000000027</c:v>
                </c:pt>
                <c:pt idx="17">
                  <c:v>91.140000000000029</c:v>
                </c:pt>
                <c:pt idx="18">
                  <c:v>91.560000000000031</c:v>
                </c:pt>
                <c:pt idx="19">
                  <c:v>91.980000000000032</c:v>
                </c:pt>
                <c:pt idx="20">
                  <c:v>92.400000000000034</c:v>
                </c:pt>
                <c:pt idx="21">
                  <c:v>92.820000000000036</c:v>
                </c:pt>
                <c:pt idx="22">
                  <c:v>93.240000000000038</c:v>
                </c:pt>
                <c:pt idx="23">
                  <c:v>93.660000000000039</c:v>
                </c:pt>
                <c:pt idx="24">
                  <c:v>94.080000000000041</c:v>
                </c:pt>
                <c:pt idx="25">
                  <c:v>94.500000000000043</c:v>
                </c:pt>
                <c:pt idx="26">
                  <c:v>94.920000000000044</c:v>
                </c:pt>
                <c:pt idx="27">
                  <c:v>95.340000000000046</c:v>
                </c:pt>
                <c:pt idx="28">
                  <c:v>95.760000000000048</c:v>
                </c:pt>
                <c:pt idx="29">
                  <c:v>96.180000000000049</c:v>
                </c:pt>
                <c:pt idx="30">
                  <c:v>96.600000000000051</c:v>
                </c:pt>
                <c:pt idx="31">
                  <c:v>97.020000000000053</c:v>
                </c:pt>
                <c:pt idx="32">
                  <c:v>97.440000000000055</c:v>
                </c:pt>
                <c:pt idx="33">
                  <c:v>97.860000000000056</c:v>
                </c:pt>
                <c:pt idx="34">
                  <c:v>98.280000000000058</c:v>
                </c:pt>
                <c:pt idx="35">
                  <c:v>98.70000000000006</c:v>
                </c:pt>
                <c:pt idx="36">
                  <c:v>99.120000000000061</c:v>
                </c:pt>
                <c:pt idx="37">
                  <c:v>99.540000000000063</c:v>
                </c:pt>
                <c:pt idx="38">
                  <c:v>99.960000000000065</c:v>
                </c:pt>
                <c:pt idx="39">
                  <c:v>100.38000000000007</c:v>
                </c:pt>
                <c:pt idx="40">
                  <c:v>100.80000000000007</c:v>
                </c:pt>
                <c:pt idx="41">
                  <c:v>101.22000000000007</c:v>
                </c:pt>
                <c:pt idx="42">
                  <c:v>101.64000000000007</c:v>
                </c:pt>
                <c:pt idx="43">
                  <c:v>102.06000000000007</c:v>
                </c:pt>
                <c:pt idx="44">
                  <c:v>102.48000000000008</c:v>
                </c:pt>
                <c:pt idx="45">
                  <c:v>102.90000000000008</c:v>
                </c:pt>
                <c:pt idx="46">
                  <c:v>103.32000000000008</c:v>
                </c:pt>
                <c:pt idx="47">
                  <c:v>103.74000000000008</c:v>
                </c:pt>
                <c:pt idx="48">
                  <c:v>104.16000000000008</c:v>
                </c:pt>
                <c:pt idx="49">
                  <c:v>104.58000000000008</c:v>
                </c:pt>
                <c:pt idx="50">
                  <c:v>105.00000000000009</c:v>
                </c:pt>
                <c:pt idx="51">
                  <c:v>105.42000000000009</c:v>
                </c:pt>
                <c:pt idx="52">
                  <c:v>105.84000000000009</c:v>
                </c:pt>
                <c:pt idx="53">
                  <c:v>106.26000000000009</c:v>
                </c:pt>
                <c:pt idx="54">
                  <c:v>106.68000000000009</c:v>
                </c:pt>
                <c:pt idx="55">
                  <c:v>107.10000000000009</c:v>
                </c:pt>
                <c:pt idx="56">
                  <c:v>107.5200000000001</c:v>
                </c:pt>
                <c:pt idx="57">
                  <c:v>107.9400000000001</c:v>
                </c:pt>
                <c:pt idx="58">
                  <c:v>108.3600000000001</c:v>
                </c:pt>
                <c:pt idx="59">
                  <c:v>108.7800000000001</c:v>
                </c:pt>
                <c:pt idx="60">
                  <c:v>109.2000000000001</c:v>
                </c:pt>
                <c:pt idx="61">
                  <c:v>109.6200000000001</c:v>
                </c:pt>
                <c:pt idx="62">
                  <c:v>110.04000000000011</c:v>
                </c:pt>
                <c:pt idx="63">
                  <c:v>110.46000000000011</c:v>
                </c:pt>
                <c:pt idx="64">
                  <c:v>110.88000000000011</c:v>
                </c:pt>
                <c:pt idx="65">
                  <c:v>111.30000000000011</c:v>
                </c:pt>
                <c:pt idx="66">
                  <c:v>111.72000000000011</c:v>
                </c:pt>
                <c:pt idx="67">
                  <c:v>112.14000000000011</c:v>
                </c:pt>
                <c:pt idx="68">
                  <c:v>112.56000000000012</c:v>
                </c:pt>
                <c:pt idx="69">
                  <c:v>112.98000000000012</c:v>
                </c:pt>
                <c:pt idx="70">
                  <c:v>113.40000000000012</c:v>
                </c:pt>
                <c:pt idx="71">
                  <c:v>113.82000000000012</c:v>
                </c:pt>
                <c:pt idx="72">
                  <c:v>114.24000000000012</c:v>
                </c:pt>
                <c:pt idx="73">
                  <c:v>114.66000000000012</c:v>
                </c:pt>
                <c:pt idx="74">
                  <c:v>115.08000000000013</c:v>
                </c:pt>
                <c:pt idx="75">
                  <c:v>115.50000000000013</c:v>
                </c:pt>
                <c:pt idx="76">
                  <c:v>115.92000000000013</c:v>
                </c:pt>
                <c:pt idx="77">
                  <c:v>116.34000000000013</c:v>
                </c:pt>
                <c:pt idx="78">
                  <c:v>116.76000000000013</c:v>
                </c:pt>
                <c:pt idx="79">
                  <c:v>117.18000000000013</c:v>
                </c:pt>
                <c:pt idx="80">
                  <c:v>117.60000000000014</c:v>
                </c:pt>
                <c:pt idx="81">
                  <c:v>118.02000000000014</c:v>
                </c:pt>
                <c:pt idx="82">
                  <c:v>118.44000000000014</c:v>
                </c:pt>
                <c:pt idx="83">
                  <c:v>118.86000000000014</c:v>
                </c:pt>
                <c:pt idx="84">
                  <c:v>119.28000000000014</c:v>
                </c:pt>
                <c:pt idx="85">
                  <c:v>119.70000000000014</c:v>
                </c:pt>
                <c:pt idx="86">
                  <c:v>120.12000000000015</c:v>
                </c:pt>
                <c:pt idx="87">
                  <c:v>120.54000000000015</c:v>
                </c:pt>
                <c:pt idx="88">
                  <c:v>120.96000000000015</c:v>
                </c:pt>
                <c:pt idx="89">
                  <c:v>121.38000000000015</c:v>
                </c:pt>
                <c:pt idx="90">
                  <c:v>121.80000000000015</c:v>
                </c:pt>
                <c:pt idx="91">
                  <c:v>122.22000000000016</c:v>
                </c:pt>
                <c:pt idx="92">
                  <c:v>122.64000000000016</c:v>
                </c:pt>
                <c:pt idx="93">
                  <c:v>123.06000000000016</c:v>
                </c:pt>
                <c:pt idx="94">
                  <c:v>123.48000000000016</c:v>
                </c:pt>
                <c:pt idx="95">
                  <c:v>123.90000000000016</c:v>
                </c:pt>
                <c:pt idx="96">
                  <c:v>124.32000000000016</c:v>
                </c:pt>
                <c:pt idx="97">
                  <c:v>124.74000000000017</c:v>
                </c:pt>
                <c:pt idx="98">
                  <c:v>125.16000000000017</c:v>
                </c:pt>
                <c:pt idx="99">
                  <c:v>125.58000000000017</c:v>
                </c:pt>
                <c:pt idx="100">
                  <c:v>126.00000000000017</c:v>
                </c:pt>
              </c:numCache>
            </c:numRef>
          </c:cat>
          <c:val>
            <c:numRef>
              <c:f>'T CAll-PUT-DELTA-GAMMA-LEVERAGE'!$N$29:$N$129</c:f>
              <c:numCache>
                <c:formatCode>0.0000</c:formatCode>
                <c:ptCount val="101"/>
                <c:pt idx="0">
                  <c:v>16.049571934539898</c:v>
                </c:pt>
                <c:pt idx="1">
                  <c:v>15.685379015674116</c:v>
                </c:pt>
                <c:pt idx="2">
                  <c:v>15.324463707040607</c:v>
                </c:pt>
                <c:pt idx="3">
                  <c:v>14.966937349363931</c:v>
                </c:pt>
                <c:pt idx="4">
                  <c:v>14.612910066514416</c:v>
                </c:pt>
                <c:pt idx="5">
                  <c:v>14.262490480948244</c:v>
                </c:pt>
                <c:pt idx="6">
                  <c:v>13.915785431989349</c:v>
                </c:pt>
                <c:pt idx="7">
                  <c:v>13.572899698305903</c:v>
                </c:pt>
                <c:pt idx="8">
                  <c:v>13.233935725899755</c:v>
                </c:pt>
                <c:pt idx="9">
                  <c:v>12.898993362883061</c:v>
                </c:pt>
                <c:pt idx="10">
                  <c:v>12.568169602264206</c:v>
                </c:pt>
                <c:pt idx="11">
                  <c:v>12.241558333905388</c:v>
                </c:pt>
                <c:pt idx="12">
                  <c:v>11.919250106746745</c:v>
                </c:pt>
                <c:pt idx="13">
                  <c:v>11.601331902318933</c:v>
                </c:pt>
                <c:pt idx="14">
                  <c:v>11.287886920487281</c:v>
                </c:pt>
                <c:pt idx="15">
                  <c:v>10.978994378286302</c:v>
                </c:pt>
                <c:pt idx="16">
                  <c:v>10.674729322616514</c:v>
                </c:pt>
                <c:pt idx="17">
                  <c:v>10.375162457484322</c:v>
                </c:pt>
                <c:pt idx="18">
                  <c:v>10.080359986372684</c:v>
                </c:pt>
                <c:pt idx="19">
                  <c:v>9.7903834702357955</c:v>
                </c:pt>
                <c:pt idx="20">
                  <c:v>9.5052897015154514</c:v>
                </c:pt>
                <c:pt idx="21">
                  <c:v>9.225130594481854</c:v>
                </c:pt>
                <c:pt idx="22">
                  <c:v>8.94995309210654</c:v>
                </c:pt>
                <c:pt idx="23">
                  <c:v>8.6797990895826302</c:v>
                </c:pt>
                <c:pt idx="24">
                  <c:v>8.4147053745157621</c:v>
                </c:pt>
                <c:pt idx="25">
                  <c:v>8.1547035837218687</c:v>
                </c:pt>
                <c:pt idx="26">
                  <c:v>7.8998201764816685</c:v>
                </c:pt>
                <c:pt idx="27">
                  <c:v>7.6500764240215346</c:v>
                </c:pt>
                <c:pt idx="28">
                  <c:v>7.4054884149124973</c:v>
                </c:pt>
                <c:pt idx="29">
                  <c:v>7.1660670760069962</c:v>
                </c:pt>
                <c:pt idx="30">
                  <c:v>6.931818208465657</c:v>
                </c:pt>
                <c:pt idx="31">
                  <c:v>6.7027425383630828</c:v>
                </c:pt>
                <c:pt idx="32">
                  <c:v>6.4788357813057331</c:v>
                </c:pt>
                <c:pt idx="33">
                  <c:v>6.2600887204428091</c:v>
                </c:pt>
                <c:pt idx="34">
                  <c:v>6.0464872972054593</c:v>
                </c:pt>
                <c:pt idx="35">
                  <c:v>5.8380127140701887</c:v>
                </c:pt>
                <c:pt idx="36">
                  <c:v>5.6346415486071635</c:v>
                </c:pt>
                <c:pt idx="37">
                  <c:v>5.4363458780466232</c:v>
                </c:pt>
                <c:pt idx="38">
                  <c:v>5.2430934135729643</c:v>
                </c:pt>
                <c:pt idx="39">
                  <c:v>5.0548476435394036</c:v>
                </c:pt>
                <c:pt idx="40">
                  <c:v>4.8715679847835105</c:v>
                </c:pt>
                <c:pt idx="41">
                  <c:v>4.6932099412176882</c:v>
                </c:pt>
                <c:pt idx="42">
                  <c:v>4.519725268866793</c:v>
                </c:pt>
                <c:pt idx="43">
                  <c:v>4.3510621465273971</c:v>
                </c:pt>
                <c:pt idx="44">
                  <c:v>4.1871653512316129</c:v>
                </c:pt>
                <c:pt idx="45">
                  <c:v>4.0279764377090146</c:v>
                </c:pt>
                <c:pt idx="46">
                  <c:v>3.8734339210564031</c:v>
                </c:pt>
                <c:pt idx="47">
                  <c:v>3.7234734618433407</c:v>
                </c:pt>
                <c:pt idx="48">
                  <c:v>3.5780280529045285</c:v>
                </c:pt>
                <c:pt idx="49">
                  <c:v>3.4370282070948122</c:v>
                </c:pt>
                <c:pt idx="50">
                  <c:v>3.3004021453102723</c:v>
                </c:pt>
                <c:pt idx="51">
                  <c:v>3.1680759841095778</c:v>
                </c:pt>
                <c:pt idx="52">
                  <c:v>3.0399739223016127</c:v>
                </c:pt>
                <c:pt idx="53">
                  <c:v>2.9160184258983861</c:v>
                </c:pt>
                <c:pt idx="54">
                  <c:v>2.7961304108691394</c:v>
                </c:pt>
                <c:pt idx="55">
                  <c:v>2.6802294231657697</c:v>
                </c:pt>
                <c:pt idx="56">
                  <c:v>2.5682338155282594</c:v>
                </c:pt>
                <c:pt idx="57">
                  <c:v>2.4600609206151347</c:v>
                </c:pt>
                <c:pt idx="58">
                  <c:v>2.3556272200429191</c:v>
                </c:pt>
                <c:pt idx="59">
                  <c:v>2.2548485089549928</c:v>
                </c:pt>
                <c:pt idx="60">
                  <c:v>2.1576400557791402</c:v>
                </c:pt>
                <c:pt idx="61">
                  <c:v>2.0639167568693892</c:v>
                </c:pt>
                <c:pt idx="62">
                  <c:v>1.9735932857647356</c:v>
                </c:pt>
                <c:pt idx="63">
                  <c:v>1.8865842368329595</c:v>
                </c:pt>
                <c:pt idx="64">
                  <c:v>1.802804263102729</c:v>
                </c:pt>
                <c:pt idx="65">
                  <c:v>1.7221682081210758</c:v>
                </c:pt>
                <c:pt idx="66">
                  <c:v>1.644591231705391</c:v>
                </c:pt>
                <c:pt idx="67">
                  <c:v>1.5699889294913305</c:v>
                </c:pt>
                <c:pt idx="68">
                  <c:v>1.4982774462069841</c:v>
                </c:pt>
                <c:pt idx="69">
                  <c:v>1.4293735826326781</c:v>
                </c:pt>
                <c:pt idx="70">
                  <c:v>1.3631948962324003</c:v>
                </c:pt>
                <c:pt idx="71">
                  <c:v>1.2996597954683438</c:v>
                </c:pt>
                <c:pt idx="72">
                  <c:v>1.2386876278336842</c:v>
                </c:pt>
                <c:pt idx="73">
                  <c:v>1.1801987616605913</c:v>
                </c:pt>
                <c:pt idx="74">
                  <c:v>1.1241146617815332</c:v>
                </c:pt>
                <c:pt idx="75">
                  <c:v>1.0703579591396277</c:v>
                </c:pt>
                <c:pt idx="76">
                  <c:v>1.0188525144623668</c:v>
                </c:pt>
                <c:pt idx="77">
                  <c:v>0.96952347612726442</c:v>
                </c:pt>
                <c:pt idx="78">
                  <c:v>0.92229733236290201</c:v>
                </c:pt>
                <c:pt idx="79">
                  <c:v>0.87710195794068113</c:v>
                </c:pt>
                <c:pt idx="80">
                  <c:v>0.83386665552393424</c:v>
                </c:pt>
                <c:pt idx="81">
                  <c:v>0.79252219185023876</c:v>
                </c:pt>
                <c:pt idx="82">
                  <c:v>0.7530008289310075</c:v>
                </c:pt>
                <c:pt idx="83">
                  <c:v>0.71523635045926426</c:v>
                </c:pt>
                <c:pt idx="84">
                  <c:v>0.67916408362154357</c:v>
                </c:pt>
                <c:pt idx="85">
                  <c:v>0.6447209165148422</c:v>
                </c:pt>
                <c:pt idx="86">
                  <c:v>0.61184531137189424</c:v>
                </c:pt>
                <c:pt idx="87">
                  <c:v>0.58047731380047196</c:v>
                </c:pt>
                <c:pt idx="88">
                  <c:v>0.55055855824349464</c:v>
                </c:pt>
                <c:pt idx="89">
                  <c:v>0.52203226986658535</c:v>
                </c:pt>
                <c:pt idx="90">
                  <c:v>0.49484326307872095</c:v>
                </c:pt>
                <c:pt idx="91">
                  <c:v>0.46893793689073959</c:v>
                </c:pt>
                <c:pt idx="92">
                  <c:v>0.44426426731344293</c:v>
                </c:pt>
                <c:pt idx="93">
                  <c:v>0.42077179699394662</c:v>
                </c:pt>
                <c:pt idx="94">
                  <c:v>0.39841162228601945</c:v>
                </c:pt>
                <c:pt idx="95">
                  <c:v>0.37713637794543331</c:v>
                </c:pt>
                <c:pt idx="96">
                  <c:v>0.35690021963660001</c:v>
                </c:pt>
                <c:pt idx="97">
                  <c:v>0.33765880443212382</c:v>
                </c:pt>
                <c:pt idx="98">
                  <c:v>0.3193692694812853</c:v>
                </c:pt>
                <c:pt idx="99">
                  <c:v>0.30199020901756057</c:v>
                </c:pt>
                <c:pt idx="100">
                  <c:v>0.28548164986929692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24370048"/>
        <c:axId val="224273920"/>
      </c:lineChart>
      <c:catAx>
        <c:axId val="224370048"/>
        <c:scaling>
          <c:orientation val="minMax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100" b="0" i="0" u="none" strike="noStrike" baseline="0">
                    <a:solidFill>
                      <a:srgbClr val="000000"/>
                    </a:solidFill>
                    <a:latin typeface="Arial Black"/>
                    <a:ea typeface="Arial Black"/>
                    <a:cs typeface="Arial Black"/>
                  </a:defRPr>
                </a:pPr>
                <a:r>
                  <a:rPr lang="de-CH"/>
                  <a:t>Aktie/Aktienindex: CHF/Punkte</a:t>
                </a:r>
              </a:p>
            </c:rich>
          </c:tx>
          <c:layout>
            <c:manualLayout>
              <c:xMode val="edge"/>
              <c:yMode val="edge"/>
              <c:x val="0.3669505389496216"/>
              <c:y val="0.93963739147991121"/>
            </c:manualLayout>
          </c:layout>
          <c:overlay val="0"/>
          <c:spPr>
            <a:noFill/>
            <a:ln w="25400">
              <a:noFill/>
            </a:ln>
          </c:spPr>
        </c:title>
        <c:numFmt formatCode="#,##0.00" sourceLinked="0"/>
        <c:majorTickMark val="none"/>
        <c:minorTickMark val="none"/>
        <c:tickLblPos val="low"/>
        <c:txPr>
          <a:bodyPr rot="0" vert="horz"/>
          <a:lstStyle/>
          <a:p>
            <a:pPr>
              <a:defRPr sz="9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de-DE"/>
          </a:p>
        </c:txPr>
        <c:crossAx val="224273920"/>
        <c:crosses val="autoZero"/>
        <c:auto val="1"/>
        <c:lblAlgn val="ctr"/>
        <c:lblOffset val="100"/>
        <c:tickLblSkip val="10"/>
        <c:tickMarkSkip val="10"/>
        <c:noMultiLvlLbl val="0"/>
      </c:catAx>
      <c:valAx>
        <c:axId val="224273920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100" b="0" i="0" u="none" strike="noStrike" baseline="0">
                    <a:solidFill>
                      <a:schemeClr val="accent2">
                        <a:lumMod val="75000"/>
                      </a:schemeClr>
                    </a:solidFill>
                    <a:latin typeface="Arial Black"/>
                    <a:ea typeface="Arial Black"/>
                    <a:cs typeface="Arial Black"/>
                  </a:defRPr>
                </a:pPr>
                <a:r>
                  <a:rPr lang="de-CH">
                    <a:solidFill>
                      <a:schemeClr val="accent2">
                        <a:lumMod val="75000"/>
                      </a:schemeClr>
                    </a:solidFill>
                  </a:rPr>
                  <a:t>Optionspreis:</a:t>
                </a:r>
                <a:r>
                  <a:rPr lang="de-CH" baseline="0">
                    <a:solidFill>
                      <a:schemeClr val="accent2">
                        <a:lumMod val="75000"/>
                      </a:schemeClr>
                    </a:solidFill>
                  </a:rPr>
                  <a:t> </a:t>
                </a:r>
                <a:r>
                  <a:rPr lang="de-CH">
                    <a:solidFill>
                      <a:schemeClr val="accent2">
                        <a:lumMod val="75000"/>
                      </a:schemeClr>
                    </a:solidFill>
                  </a:rPr>
                  <a:t>CHF/Punkte</a:t>
                </a:r>
              </a:p>
            </c:rich>
          </c:tx>
          <c:layout>
            <c:manualLayout>
              <c:xMode val="edge"/>
              <c:yMode val="edge"/>
              <c:x val="6.9396179846451236E-3"/>
              <c:y val="0.30556995760145367"/>
            </c:manualLayout>
          </c:layout>
          <c:overlay val="0"/>
          <c:spPr>
            <a:noFill/>
            <a:ln w="25400">
              <a:noFill/>
            </a:ln>
          </c:spPr>
        </c:title>
        <c:numFmt formatCode="#,##0.00" sourceLinked="0"/>
        <c:majorTickMark val="out"/>
        <c:minorTickMark val="none"/>
        <c:tickLblPos val="nextTo"/>
        <c:txPr>
          <a:bodyPr rot="0" vert="horz"/>
          <a:lstStyle/>
          <a:p>
            <a:pPr>
              <a:defRPr sz="900" b="1" i="0" u="none" strike="noStrike" baseline="0">
                <a:solidFill>
                  <a:srgbClr val="5F5F5F"/>
                </a:solidFill>
                <a:latin typeface="Arial"/>
                <a:ea typeface="Arial"/>
                <a:cs typeface="Arial"/>
              </a:defRPr>
            </a:pPr>
            <a:endParaRPr lang="de-DE"/>
          </a:p>
        </c:txPr>
        <c:crossAx val="224370048"/>
        <c:crosses val="autoZero"/>
        <c:crossBetween val="midCat"/>
      </c:valAx>
      <c:spPr>
        <a:solidFill>
          <a:srgbClr val="FFFFFF"/>
        </a:solidFill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1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de-DE"/>
    </a:p>
  </c:txPr>
  <c:printSettings>
    <c:headerFooter alignWithMargins="0"/>
    <c:pageMargins b="0.984251969" l="0.78740157499999996" r="0.78740157499999996" t="0.984251969" header="0.4921259845" footer="0.4921259845"/>
    <c:pageSetup paperSize="9" orientation="landscape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de-C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175" b="1" i="0" u="none" strike="noStrike" baseline="0">
                <a:solidFill>
                  <a:schemeClr val="tx1">
                    <a:lumMod val="50000"/>
                    <a:lumOff val="50000"/>
                  </a:schemeClr>
                </a:solidFill>
                <a:latin typeface="Arial Black"/>
                <a:ea typeface="Arial Black"/>
                <a:cs typeface="Arial Black"/>
              </a:defRPr>
            </a:pPr>
            <a:r>
              <a:rPr lang="de-CH">
                <a:solidFill>
                  <a:schemeClr val="tx1">
                    <a:lumMod val="50000"/>
                    <a:lumOff val="50000"/>
                  </a:schemeClr>
                </a:solidFill>
              </a:rPr>
              <a:t>Call-Delta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958720737098405"/>
          <c:y val="0.11026626205503473"/>
          <c:w val="0.84376448771441814"/>
          <c:h val="0.78363351945377746"/>
        </c:manualLayout>
      </c:layout>
      <c:lineChart>
        <c:grouping val="standard"/>
        <c:varyColors val="0"/>
        <c:ser>
          <c:idx val="0"/>
          <c:order val="0"/>
          <c:spPr>
            <a:ln w="3175">
              <a:solidFill>
                <a:schemeClr val="tx2">
                  <a:lumMod val="75000"/>
                </a:schemeClr>
              </a:solidFill>
              <a:prstDash val="solid"/>
            </a:ln>
          </c:spPr>
          <c:marker>
            <c:symbol val="circle"/>
            <c:size val="3"/>
            <c:spPr>
              <a:solidFill>
                <a:schemeClr val="tx2">
                  <a:lumMod val="75000"/>
                </a:schemeClr>
              </a:solidFill>
              <a:ln>
                <a:solidFill>
                  <a:schemeClr val="tx2">
                    <a:lumMod val="75000"/>
                  </a:schemeClr>
                </a:solidFill>
                <a:prstDash val="solid"/>
              </a:ln>
            </c:spPr>
          </c:marker>
          <c:dLbls>
            <c:dLbl>
              <c:idx val="0"/>
              <c:numFmt formatCode="0.0000" sourceLinked="0"/>
              <c:spPr>
                <a:noFill/>
                <a:ln w="25400">
                  <a:noFill/>
                </a:ln>
              </c:spPr>
              <c:txPr>
                <a:bodyPr rot="-5400000" vert="horz"/>
                <a:lstStyle/>
                <a:p>
                  <a:pPr algn="ctr">
                    <a:defRPr sz="1100" b="1" i="0" u="none" strike="noStrike" baseline="0">
                      <a:solidFill>
                        <a:schemeClr val="tx2">
                          <a:lumMod val="75000"/>
                        </a:schemeClr>
                      </a:solidFill>
                      <a:latin typeface="Arial"/>
                      <a:ea typeface="Arial"/>
                      <a:cs typeface="Arial"/>
                    </a:defRPr>
                  </a:pPr>
                  <a:endParaRPr lang="de-DE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"/>
              <c:numFmt formatCode="0.0000" sourceLinked="0"/>
              <c:spPr>
                <a:noFill/>
                <a:ln w="25400">
                  <a:noFill/>
                </a:ln>
              </c:spPr>
              <c:txPr>
                <a:bodyPr rot="-5400000" vert="horz"/>
                <a:lstStyle/>
                <a:p>
                  <a:pPr algn="ctr">
                    <a:defRPr sz="1100" b="1" i="0" u="none" strike="noStrike" baseline="0">
                      <a:solidFill>
                        <a:schemeClr val="tx2">
                          <a:lumMod val="75000"/>
                        </a:schemeClr>
                      </a:solidFill>
                      <a:latin typeface="Arial"/>
                      <a:ea typeface="Arial"/>
                      <a:cs typeface="Arial"/>
                    </a:defRPr>
                  </a:pPr>
                  <a:endParaRPr lang="de-DE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0"/>
              <c:numFmt formatCode="0.0000" sourceLinked="0"/>
              <c:spPr>
                <a:noFill/>
                <a:ln w="25400">
                  <a:noFill/>
                </a:ln>
              </c:spPr>
              <c:txPr>
                <a:bodyPr rot="-5400000" vert="horz"/>
                <a:lstStyle/>
                <a:p>
                  <a:pPr algn="ctr">
                    <a:defRPr sz="1100" b="1" i="0" u="none" strike="noStrike" baseline="0">
                      <a:solidFill>
                        <a:schemeClr val="tx2">
                          <a:lumMod val="75000"/>
                        </a:schemeClr>
                      </a:solidFill>
                      <a:latin typeface="Arial"/>
                      <a:ea typeface="Arial"/>
                      <a:cs typeface="Arial"/>
                    </a:defRPr>
                  </a:pPr>
                  <a:endParaRPr lang="de-DE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0"/>
              <c:numFmt formatCode="0.0000" sourceLinked="0"/>
              <c:spPr>
                <a:noFill/>
                <a:ln w="25400">
                  <a:noFill/>
                </a:ln>
              </c:spPr>
              <c:txPr>
                <a:bodyPr rot="-5400000" vert="horz"/>
                <a:lstStyle/>
                <a:p>
                  <a:pPr algn="ctr">
                    <a:defRPr sz="1100" b="1" i="0" u="none" strike="noStrike" baseline="0">
                      <a:solidFill>
                        <a:schemeClr val="tx2">
                          <a:lumMod val="75000"/>
                        </a:schemeClr>
                      </a:solidFill>
                      <a:latin typeface="Arial"/>
                      <a:ea typeface="Arial"/>
                      <a:cs typeface="Arial"/>
                    </a:defRPr>
                  </a:pPr>
                  <a:endParaRPr lang="de-DE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0"/>
              <c:numFmt formatCode="0.0000" sourceLinked="0"/>
              <c:spPr>
                <a:noFill/>
                <a:ln w="25400">
                  <a:noFill/>
                </a:ln>
              </c:spPr>
              <c:txPr>
                <a:bodyPr rot="-5400000" vert="horz"/>
                <a:lstStyle/>
                <a:p>
                  <a:pPr algn="ctr">
                    <a:defRPr sz="1100" b="1" i="0" u="none" strike="noStrike" baseline="0">
                      <a:solidFill>
                        <a:schemeClr val="tx2">
                          <a:lumMod val="75000"/>
                        </a:schemeClr>
                      </a:solidFill>
                      <a:latin typeface="Arial"/>
                      <a:ea typeface="Arial"/>
                      <a:cs typeface="Arial"/>
                    </a:defRPr>
                  </a:pPr>
                  <a:endParaRPr lang="de-DE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0"/>
              <c:numFmt formatCode="0.0000" sourceLinked="0"/>
              <c:spPr>
                <a:noFill/>
                <a:ln w="25400">
                  <a:noFill/>
                </a:ln>
              </c:spPr>
              <c:txPr>
                <a:bodyPr rot="-5400000" vert="horz"/>
                <a:lstStyle/>
                <a:p>
                  <a:pPr algn="ctr">
                    <a:defRPr sz="1100" b="1" i="0" u="none" strike="noStrike" baseline="0">
                      <a:solidFill>
                        <a:schemeClr val="tx2">
                          <a:lumMod val="75000"/>
                        </a:schemeClr>
                      </a:solidFill>
                      <a:latin typeface="Arial"/>
                      <a:ea typeface="Arial"/>
                      <a:cs typeface="Arial"/>
                    </a:defRPr>
                  </a:pPr>
                  <a:endParaRPr lang="de-DE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0"/>
              <c:numFmt formatCode="0.0000" sourceLinked="0"/>
              <c:spPr>
                <a:noFill/>
                <a:ln w="25400">
                  <a:noFill/>
                </a:ln>
              </c:spPr>
              <c:txPr>
                <a:bodyPr rot="-5400000" vert="horz"/>
                <a:lstStyle/>
                <a:p>
                  <a:pPr algn="ctr">
                    <a:defRPr sz="1100" b="1" i="0" u="none" strike="noStrike" baseline="0">
                      <a:solidFill>
                        <a:schemeClr val="tx2">
                          <a:lumMod val="75000"/>
                        </a:schemeClr>
                      </a:solidFill>
                      <a:latin typeface="Arial"/>
                      <a:ea typeface="Arial"/>
                      <a:cs typeface="Arial"/>
                    </a:defRPr>
                  </a:pPr>
                  <a:endParaRPr lang="de-DE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0"/>
              <c:numFmt formatCode="0.0000" sourceLinked="0"/>
              <c:spPr>
                <a:noFill/>
                <a:ln w="25400">
                  <a:noFill/>
                </a:ln>
              </c:spPr>
              <c:txPr>
                <a:bodyPr rot="-5400000" vert="horz"/>
                <a:lstStyle/>
                <a:p>
                  <a:pPr algn="ctr">
                    <a:defRPr sz="1100" b="1" i="0" u="none" strike="noStrike" baseline="0">
                      <a:solidFill>
                        <a:schemeClr val="tx2">
                          <a:lumMod val="75000"/>
                        </a:schemeClr>
                      </a:solidFill>
                      <a:latin typeface="Arial"/>
                      <a:ea typeface="Arial"/>
                      <a:cs typeface="Arial"/>
                    </a:defRPr>
                  </a:pPr>
                  <a:endParaRPr lang="de-DE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0"/>
              <c:numFmt formatCode="0.0000" sourceLinked="0"/>
              <c:spPr>
                <a:noFill/>
                <a:ln w="25400">
                  <a:noFill/>
                </a:ln>
              </c:spPr>
              <c:txPr>
                <a:bodyPr rot="-5400000" vert="horz"/>
                <a:lstStyle/>
                <a:p>
                  <a:pPr algn="ctr">
                    <a:defRPr sz="1100" b="1" i="0" u="none" strike="noStrike" baseline="0">
                      <a:solidFill>
                        <a:schemeClr val="tx2">
                          <a:lumMod val="75000"/>
                        </a:schemeClr>
                      </a:solidFill>
                      <a:latin typeface="Arial"/>
                      <a:ea typeface="Arial"/>
                      <a:cs typeface="Arial"/>
                    </a:defRPr>
                  </a:pPr>
                  <a:endParaRPr lang="de-DE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0"/>
              <c:numFmt formatCode="0.0000" sourceLinked="0"/>
              <c:spPr>
                <a:noFill/>
                <a:ln w="25400">
                  <a:noFill/>
                </a:ln>
              </c:spPr>
              <c:txPr>
                <a:bodyPr rot="-5400000" vert="horz"/>
                <a:lstStyle/>
                <a:p>
                  <a:pPr algn="ctr">
                    <a:defRPr sz="1100" b="1" i="0" u="none" strike="noStrike" baseline="0">
                      <a:solidFill>
                        <a:schemeClr val="tx2">
                          <a:lumMod val="75000"/>
                        </a:schemeClr>
                      </a:solidFill>
                      <a:latin typeface="Arial"/>
                      <a:ea typeface="Arial"/>
                      <a:cs typeface="Arial"/>
                    </a:defRPr>
                  </a:pPr>
                  <a:endParaRPr lang="de-DE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0"/>
              <c:numFmt formatCode="0.0000" sourceLinked="0"/>
              <c:spPr>
                <a:noFill/>
                <a:ln w="25400">
                  <a:noFill/>
                </a:ln>
              </c:spPr>
              <c:txPr>
                <a:bodyPr rot="-5400000" vert="horz"/>
                <a:lstStyle/>
                <a:p>
                  <a:pPr algn="ctr">
                    <a:defRPr sz="1100" b="1" i="0" u="none" strike="noStrike" baseline="0">
                      <a:solidFill>
                        <a:schemeClr val="tx2">
                          <a:lumMod val="75000"/>
                        </a:schemeClr>
                      </a:solidFill>
                      <a:latin typeface="Arial"/>
                      <a:ea typeface="Arial"/>
                      <a:cs typeface="Arial"/>
                    </a:defRPr>
                  </a:pPr>
                  <a:endParaRPr lang="de-DE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</c:dLbl>
            <c:txPr>
              <a:bodyPr/>
              <a:lstStyle/>
              <a:p>
                <a:pPr>
                  <a:defRPr>
                    <a:solidFill>
                      <a:schemeClr val="tx2">
                        <a:lumMod val="75000"/>
                      </a:schemeClr>
                    </a:solidFill>
                  </a:defRPr>
                </a:pPr>
                <a:endParaRPr lang="de-DE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</c:dLbls>
          <c:cat>
            <c:numRef>
              <c:f>'T CAll-PUT-DELTA-GAMMA-LEVERAGE'!$B$29:$B$129</c:f>
              <c:numCache>
                <c:formatCode>#,##0.00</c:formatCode>
                <c:ptCount val="101"/>
                <c:pt idx="0" formatCode="0.00">
                  <c:v>84</c:v>
                </c:pt>
                <c:pt idx="1">
                  <c:v>84.42</c:v>
                </c:pt>
                <c:pt idx="2">
                  <c:v>84.84</c:v>
                </c:pt>
                <c:pt idx="3">
                  <c:v>85.26</c:v>
                </c:pt>
                <c:pt idx="4">
                  <c:v>85.68</c:v>
                </c:pt>
                <c:pt idx="5">
                  <c:v>86.100000000000009</c:v>
                </c:pt>
                <c:pt idx="6">
                  <c:v>86.52000000000001</c:v>
                </c:pt>
                <c:pt idx="7">
                  <c:v>86.940000000000012</c:v>
                </c:pt>
                <c:pt idx="8">
                  <c:v>87.360000000000014</c:v>
                </c:pt>
                <c:pt idx="9">
                  <c:v>87.780000000000015</c:v>
                </c:pt>
                <c:pt idx="10">
                  <c:v>88.200000000000017</c:v>
                </c:pt>
                <c:pt idx="11">
                  <c:v>88.620000000000019</c:v>
                </c:pt>
                <c:pt idx="12">
                  <c:v>89.04000000000002</c:v>
                </c:pt>
                <c:pt idx="13">
                  <c:v>89.460000000000022</c:v>
                </c:pt>
                <c:pt idx="14">
                  <c:v>89.880000000000024</c:v>
                </c:pt>
                <c:pt idx="15">
                  <c:v>90.300000000000026</c:v>
                </c:pt>
                <c:pt idx="16">
                  <c:v>90.720000000000027</c:v>
                </c:pt>
                <c:pt idx="17">
                  <c:v>91.140000000000029</c:v>
                </c:pt>
                <c:pt idx="18">
                  <c:v>91.560000000000031</c:v>
                </c:pt>
                <c:pt idx="19">
                  <c:v>91.980000000000032</c:v>
                </c:pt>
                <c:pt idx="20">
                  <c:v>92.400000000000034</c:v>
                </c:pt>
                <c:pt idx="21">
                  <c:v>92.820000000000036</c:v>
                </c:pt>
                <c:pt idx="22">
                  <c:v>93.240000000000038</c:v>
                </c:pt>
                <c:pt idx="23">
                  <c:v>93.660000000000039</c:v>
                </c:pt>
                <c:pt idx="24">
                  <c:v>94.080000000000041</c:v>
                </c:pt>
                <c:pt idx="25">
                  <c:v>94.500000000000043</c:v>
                </c:pt>
                <c:pt idx="26">
                  <c:v>94.920000000000044</c:v>
                </c:pt>
                <c:pt idx="27">
                  <c:v>95.340000000000046</c:v>
                </c:pt>
                <c:pt idx="28">
                  <c:v>95.760000000000048</c:v>
                </c:pt>
                <c:pt idx="29">
                  <c:v>96.180000000000049</c:v>
                </c:pt>
                <c:pt idx="30">
                  <c:v>96.600000000000051</c:v>
                </c:pt>
                <c:pt idx="31">
                  <c:v>97.020000000000053</c:v>
                </c:pt>
                <c:pt idx="32">
                  <c:v>97.440000000000055</c:v>
                </c:pt>
                <c:pt idx="33">
                  <c:v>97.860000000000056</c:v>
                </c:pt>
                <c:pt idx="34">
                  <c:v>98.280000000000058</c:v>
                </c:pt>
                <c:pt idx="35">
                  <c:v>98.70000000000006</c:v>
                </c:pt>
                <c:pt idx="36">
                  <c:v>99.120000000000061</c:v>
                </c:pt>
                <c:pt idx="37">
                  <c:v>99.540000000000063</c:v>
                </c:pt>
                <c:pt idx="38">
                  <c:v>99.960000000000065</c:v>
                </c:pt>
                <c:pt idx="39">
                  <c:v>100.38000000000007</c:v>
                </c:pt>
                <c:pt idx="40">
                  <c:v>100.80000000000007</c:v>
                </c:pt>
                <c:pt idx="41">
                  <c:v>101.22000000000007</c:v>
                </c:pt>
                <c:pt idx="42">
                  <c:v>101.64000000000007</c:v>
                </c:pt>
                <c:pt idx="43">
                  <c:v>102.06000000000007</c:v>
                </c:pt>
                <c:pt idx="44">
                  <c:v>102.48000000000008</c:v>
                </c:pt>
                <c:pt idx="45">
                  <c:v>102.90000000000008</c:v>
                </c:pt>
                <c:pt idx="46">
                  <c:v>103.32000000000008</c:v>
                </c:pt>
                <c:pt idx="47">
                  <c:v>103.74000000000008</c:v>
                </c:pt>
                <c:pt idx="48">
                  <c:v>104.16000000000008</c:v>
                </c:pt>
                <c:pt idx="49">
                  <c:v>104.58000000000008</c:v>
                </c:pt>
                <c:pt idx="50">
                  <c:v>105.00000000000009</c:v>
                </c:pt>
                <c:pt idx="51">
                  <c:v>105.42000000000009</c:v>
                </c:pt>
                <c:pt idx="52">
                  <c:v>105.84000000000009</c:v>
                </c:pt>
                <c:pt idx="53">
                  <c:v>106.26000000000009</c:v>
                </c:pt>
                <c:pt idx="54">
                  <c:v>106.68000000000009</c:v>
                </c:pt>
                <c:pt idx="55">
                  <c:v>107.10000000000009</c:v>
                </c:pt>
                <c:pt idx="56">
                  <c:v>107.5200000000001</c:v>
                </c:pt>
                <c:pt idx="57">
                  <c:v>107.9400000000001</c:v>
                </c:pt>
                <c:pt idx="58">
                  <c:v>108.3600000000001</c:v>
                </c:pt>
                <c:pt idx="59">
                  <c:v>108.7800000000001</c:v>
                </c:pt>
                <c:pt idx="60">
                  <c:v>109.2000000000001</c:v>
                </c:pt>
                <c:pt idx="61">
                  <c:v>109.6200000000001</c:v>
                </c:pt>
                <c:pt idx="62">
                  <c:v>110.04000000000011</c:v>
                </c:pt>
                <c:pt idx="63">
                  <c:v>110.46000000000011</c:v>
                </c:pt>
                <c:pt idx="64">
                  <c:v>110.88000000000011</c:v>
                </c:pt>
                <c:pt idx="65">
                  <c:v>111.30000000000011</c:v>
                </c:pt>
                <c:pt idx="66">
                  <c:v>111.72000000000011</c:v>
                </c:pt>
                <c:pt idx="67">
                  <c:v>112.14000000000011</c:v>
                </c:pt>
                <c:pt idx="68">
                  <c:v>112.56000000000012</c:v>
                </c:pt>
                <c:pt idx="69">
                  <c:v>112.98000000000012</c:v>
                </c:pt>
                <c:pt idx="70">
                  <c:v>113.40000000000012</c:v>
                </c:pt>
                <c:pt idx="71">
                  <c:v>113.82000000000012</c:v>
                </c:pt>
                <c:pt idx="72">
                  <c:v>114.24000000000012</c:v>
                </c:pt>
                <c:pt idx="73">
                  <c:v>114.66000000000012</c:v>
                </c:pt>
                <c:pt idx="74">
                  <c:v>115.08000000000013</c:v>
                </c:pt>
                <c:pt idx="75">
                  <c:v>115.50000000000013</c:v>
                </c:pt>
                <c:pt idx="76">
                  <c:v>115.92000000000013</c:v>
                </c:pt>
                <c:pt idx="77">
                  <c:v>116.34000000000013</c:v>
                </c:pt>
                <c:pt idx="78">
                  <c:v>116.76000000000013</c:v>
                </c:pt>
                <c:pt idx="79">
                  <c:v>117.18000000000013</c:v>
                </c:pt>
                <c:pt idx="80">
                  <c:v>117.60000000000014</c:v>
                </c:pt>
                <c:pt idx="81">
                  <c:v>118.02000000000014</c:v>
                </c:pt>
                <c:pt idx="82">
                  <c:v>118.44000000000014</c:v>
                </c:pt>
                <c:pt idx="83">
                  <c:v>118.86000000000014</c:v>
                </c:pt>
                <c:pt idx="84">
                  <c:v>119.28000000000014</c:v>
                </c:pt>
                <c:pt idx="85">
                  <c:v>119.70000000000014</c:v>
                </c:pt>
                <c:pt idx="86">
                  <c:v>120.12000000000015</c:v>
                </c:pt>
                <c:pt idx="87">
                  <c:v>120.54000000000015</c:v>
                </c:pt>
                <c:pt idx="88">
                  <c:v>120.96000000000015</c:v>
                </c:pt>
                <c:pt idx="89">
                  <c:v>121.38000000000015</c:v>
                </c:pt>
                <c:pt idx="90">
                  <c:v>121.80000000000015</c:v>
                </c:pt>
                <c:pt idx="91">
                  <c:v>122.22000000000016</c:v>
                </c:pt>
                <c:pt idx="92">
                  <c:v>122.64000000000016</c:v>
                </c:pt>
                <c:pt idx="93">
                  <c:v>123.06000000000016</c:v>
                </c:pt>
                <c:pt idx="94">
                  <c:v>123.48000000000016</c:v>
                </c:pt>
                <c:pt idx="95">
                  <c:v>123.90000000000016</c:v>
                </c:pt>
                <c:pt idx="96">
                  <c:v>124.32000000000016</c:v>
                </c:pt>
                <c:pt idx="97">
                  <c:v>124.74000000000017</c:v>
                </c:pt>
                <c:pt idx="98">
                  <c:v>125.16000000000017</c:v>
                </c:pt>
                <c:pt idx="99">
                  <c:v>125.58000000000017</c:v>
                </c:pt>
                <c:pt idx="100">
                  <c:v>126.00000000000017</c:v>
                </c:pt>
              </c:numCache>
            </c:numRef>
          </c:cat>
          <c:val>
            <c:numRef>
              <c:f>'T CAll-PUT-DELTA-GAMMA-LEVERAGE'!$G$29:$G$129</c:f>
              <c:numCache>
                <c:formatCode>0.00000</c:formatCode>
                <c:ptCount val="101"/>
                <c:pt idx="0">
                  <c:v>0.12875794191082462</c:v>
                </c:pt>
                <c:pt idx="1">
                  <c:v>0.13643400922422905</c:v>
                </c:pt>
                <c:pt idx="2">
                  <c:v>0.14437639282889606</c:v>
                </c:pt>
                <c:pt idx="3">
                  <c:v>0.15258253408479566</c:v>
                </c:pt>
                <c:pt idx="4">
                  <c:v>0.16104919436840401</c:v>
                </c:pt>
                <c:pt idx="5">
                  <c:v>0.16977246021614989</c:v>
                </c:pt>
                <c:pt idx="6">
                  <c:v>0.17874775172402005</c:v>
                </c:pt>
                <c:pt idx="7">
                  <c:v>0.18796983413132523</c:v>
                </c:pt>
                <c:pt idx="8">
                  <c:v>0.19743283249467883</c:v>
                </c:pt>
                <c:pt idx="9">
                  <c:v>0.20713024933755114</c:v>
                </c:pt>
                <c:pt idx="10">
                  <c:v>0.21705498514151542</c:v>
                </c:pt>
                <c:pt idx="11">
                  <c:v>0.22719936152766371</c:v>
                </c:pt>
                <c:pt idx="12">
                  <c:v>0.23755514696070337</c:v>
                </c:pt>
                <c:pt idx="13">
                  <c:v>0.24811358479409745</c:v>
                </c:pt>
                <c:pt idx="14">
                  <c:v>0.25886542346230734</c:v>
                </c:pt>
                <c:pt idx="15">
                  <c:v>0.26980094861582937</c:v>
                </c:pt>
                <c:pt idx="16">
                  <c:v>0.28091001698626672</c:v>
                </c:pt>
                <c:pt idx="17">
                  <c:v>0.29218209176218801</c:v>
                </c:pt>
                <c:pt idx="18">
                  <c:v>0.30360627925196143</c:v>
                </c:pt>
                <c:pt idx="19">
                  <c:v>0.3151713666070774</c:v>
                </c:pt>
                <c:pt idx="20">
                  <c:v>0.32686586037865284</c:v>
                </c:pt>
                <c:pt idx="21">
                  <c:v>0.33867802568075883</c:v>
                </c:pt>
                <c:pt idx="22">
                  <c:v>0.35059592573685738</c:v>
                </c:pt>
                <c:pt idx="23">
                  <c:v>0.362607461589875</c:v>
                </c:pt>
                <c:pt idx="24">
                  <c:v>0.37470041176217156</c:v>
                </c:pt>
                <c:pt idx="25">
                  <c:v>0.3868624716587914</c:v>
                </c:pt>
                <c:pt idx="26">
                  <c:v>0.39908129251571844</c:v>
                </c:pt>
                <c:pt idx="27">
                  <c:v>0.41134451970438601</c:v>
                </c:pt>
                <c:pt idx="28">
                  <c:v>0.42363983021414681</c:v>
                </c:pt>
                <c:pt idx="29">
                  <c:v>0.43595496914577186</c:v>
                </c:pt>
                <c:pt idx="30">
                  <c:v>0.44827778506110583</c:v>
                </c:pt>
                <c:pt idx="31">
                  <c:v>0.46059626404666593</c:v>
                </c:pt>
                <c:pt idx="32">
                  <c:v>0.47289856236208255</c:v>
                </c:pt>
                <c:pt idx="33">
                  <c:v>0.48517303755771779</c:v>
                </c:pt>
                <c:pt idx="34">
                  <c:v>0.49740827795944309</c:v>
                </c:pt>
                <c:pt idx="35">
                  <c:v>0.50959313043226784</c:v>
                </c:pt>
                <c:pt idx="36">
                  <c:v>0.52171672634821586</c:v>
                </c:pt>
                <c:pt idx="37">
                  <c:v>0.53376850569738243</c:v>
                </c:pt>
                <c:pt idx="38">
                  <c:v>0.54573823929444165</c:v>
                </c:pt>
                <c:pt idx="39">
                  <c:v>0.55761604904583462</c:v>
                </c:pt>
                <c:pt idx="40">
                  <c:v>0.56939242625547504</c:v>
                </c:pt>
                <c:pt idx="41">
                  <c:v>0.58105824795888705</c:v>
                </c:pt>
                <c:pt idx="42">
                  <c:v>0.59260479128723831</c:v>
                </c:pt>
                <c:pt idx="43">
                  <c:v>0.60402374587368546</c:v>
                </c:pt>
                <c:pt idx="44">
                  <c:v>0.61530722432472484</c:v>
                </c:pt>
                <c:pt idx="45">
                  <c:v>0.62644777078885772</c:v>
                </c:pt>
                <c:pt idx="46">
                  <c:v>0.63743836766374407</c:v>
                </c:pt>
                <c:pt idx="47">
                  <c:v>0.6482724404911675</c:v>
                </c:pt>
                <c:pt idx="48">
                  <c:v>0.65894386109650616</c:v>
                </c:pt>
                <c:pt idx="49">
                  <c:v>0.66944694903602064</c:v>
                </c:pt>
                <c:pt idx="50">
                  <c:v>0.67977647142111142</c:v>
                </c:pt>
                <c:pt idx="51">
                  <c:v>0.68992764119378713</c:v>
                </c:pt>
                <c:pt idx="52">
                  <c:v>0.69989611393192774</c:v>
                </c:pt>
                <c:pt idx="53">
                  <c:v>0.70967798326650822</c:v>
                </c:pt>
                <c:pt idx="54">
                  <c:v>0.7192697749958662</c:v>
                </c:pt>
                <c:pt idx="55">
                  <c:v>0.72866843998428088</c:v>
                </c:pt>
                <c:pt idx="56">
                  <c:v>0.73787134593368786</c:v>
                </c:pt>
                <c:pt idx="57">
                  <c:v>0.74687626811827212</c:v>
                </c:pt>
                <c:pt idx="58">
                  <c:v>0.75568137917201961</c:v>
                </c:pt>
                <c:pt idx="59">
                  <c:v>0.76428523801907444</c:v>
                </c:pt>
                <c:pt idx="60">
                  <c:v>0.77268677803602226</c:v>
                </c:pt>
                <c:pt idx="61">
                  <c:v>0.78088529453400568</c:v>
                </c:pt>
                <c:pt idx="62">
                  <c:v>0.78888043164692301</c:v>
                </c:pt>
                <c:pt idx="63">
                  <c:v>0.79667216870992708</c:v>
                </c:pt>
                <c:pt idx="64">
                  <c:v>0.80426080621004103</c:v>
                </c:pt>
                <c:pt idx="65">
                  <c:v>0.81164695138799658</c:v>
                </c:pt>
                <c:pt idx="66">
                  <c:v>0.81883150356741385</c:v>
                </c:pt>
                <c:pt idx="67">
                  <c:v>0.82581563928422741</c:v>
                </c:pt>
                <c:pt idx="68">
                  <c:v>0.83260079728583725</c:v>
                </c:pt>
                <c:pt idx="69">
                  <c:v>0.83918866346588339</c:v>
                </c:pt>
                <c:pt idx="70">
                  <c:v>0.84558115579684023</c:v>
                </c:pt>
                <c:pt idx="71">
                  <c:v>0.85178040931880616</c:v>
                </c:pt>
                <c:pt idx="72">
                  <c:v>0.85778876123901426</c:v>
                </c:pt>
                <c:pt idx="73">
                  <c:v>0.86360873619266698</c:v>
                </c:pt>
                <c:pt idx="74">
                  <c:v>0.86924303171179751</c:v>
                </c:pt>
                <c:pt idx="75">
                  <c:v>0.87469450394495307</c:v>
                </c:pt>
                <c:pt idx="76">
                  <c:v>0.87996615366664288</c:v>
                </c:pt>
                <c:pt idx="77">
                  <c:v>0.88506111261169318</c:v>
                </c:pt>
                <c:pt idx="78">
                  <c:v>0.88998263016592738</c:v>
                </c:pt>
                <c:pt idx="79">
                  <c:v>0.8947340604409697</c:v>
                </c:pt>
                <c:pt idx="80">
                  <c:v>0.89931884975744869</c:v>
                </c:pt>
                <c:pt idx="81">
                  <c:v>0.90374052455748755</c:v>
                </c:pt>
                <c:pt idx="82">
                  <c:v>0.9080026797641032</c:v>
                </c:pt>
                <c:pt idx="83">
                  <c:v>0.91210896760202276</c:v>
                </c:pt>
                <c:pt idx="84">
                  <c:v>0.91606308689145122</c:v>
                </c:pt>
                <c:pt idx="85">
                  <c:v>0.91986877282351565</c:v>
                </c:pt>
                <c:pt idx="86">
                  <c:v>0.92352978722345591</c:v>
                </c:pt>
                <c:pt idx="87">
                  <c:v>0.92704990930513931</c:v>
                </c:pt>
                <c:pt idx="88">
                  <c:v>0.93043292691815327</c:v>
                </c:pt>
                <c:pt idx="89">
                  <c:v>0.93368262828656801</c:v>
                </c:pt>
                <c:pt idx="90">
                  <c:v>0.93680279423645785</c:v>
                </c:pt>
                <c:pt idx="91">
                  <c:v>0.93979719090744351</c:v>
                </c:pt>
                <c:pt idx="92">
                  <c:v>0.94266956294183402</c:v>
                </c:pt>
                <c:pt idx="93">
                  <c:v>0.94542362714343342</c:v>
                </c:pt>
                <c:pt idx="94">
                  <c:v>0.94806306659670458</c:v>
                </c:pt>
                <c:pt idx="95">
                  <c:v>0.95059152523577339</c:v>
                </c:pt>
                <c:pt idx="96">
                  <c:v>0.95301260285166467</c:v>
                </c:pt>
                <c:pt idx="97">
                  <c:v>0.95532985052523889</c:v>
                </c:pt>
                <c:pt idx="98">
                  <c:v>0.95754676647247527</c:v>
                </c:pt>
                <c:pt idx="99">
                  <c:v>0.95966679228807228</c:v>
                </c:pt>
                <c:pt idx="100">
                  <c:v>0.96169330957276389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24327168"/>
        <c:axId val="224329088"/>
      </c:lineChart>
      <c:catAx>
        <c:axId val="224327168"/>
        <c:scaling>
          <c:orientation val="minMax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100" b="0" i="0" u="none" strike="noStrike" baseline="0">
                    <a:solidFill>
                      <a:srgbClr val="000000"/>
                    </a:solidFill>
                    <a:latin typeface="Arial Black"/>
                    <a:ea typeface="Arial Black"/>
                    <a:cs typeface="Arial Black"/>
                  </a:defRPr>
                </a:pPr>
                <a:r>
                  <a:rPr lang="de-CH"/>
                  <a:t>Aktie/Aktienindex: CHF/Punkte</a:t>
                </a:r>
              </a:p>
            </c:rich>
          </c:tx>
          <c:layout>
            <c:manualLayout>
              <c:xMode val="edge"/>
              <c:yMode val="edge"/>
              <c:x val="0.35744089012517383"/>
              <c:y val="0.94133762329343307"/>
            </c:manualLayout>
          </c:layout>
          <c:overlay val="0"/>
          <c:spPr>
            <a:noFill/>
            <a:ln w="25400">
              <a:noFill/>
            </a:ln>
          </c:spPr>
        </c:title>
        <c:numFmt formatCode="#,##0.00" sourceLinked="0"/>
        <c:majorTickMark val="none"/>
        <c:minorTickMark val="none"/>
        <c:tickLblPos val="low"/>
        <c:txPr>
          <a:bodyPr rot="0" vert="horz"/>
          <a:lstStyle/>
          <a:p>
            <a:pPr>
              <a:defRPr sz="9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de-DE"/>
          </a:p>
        </c:txPr>
        <c:crossAx val="224329088"/>
        <c:crosses val="autoZero"/>
        <c:auto val="1"/>
        <c:lblAlgn val="ctr"/>
        <c:lblOffset val="100"/>
        <c:tickLblSkip val="10"/>
        <c:tickMarkSkip val="10"/>
        <c:noMultiLvlLbl val="0"/>
      </c:catAx>
      <c:valAx>
        <c:axId val="224329088"/>
        <c:scaling>
          <c:orientation val="minMax"/>
          <c:max val="1"/>
          <c:min val="0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100" b="0" i="0" u="none" strike="noStrike" baseline="0">
                    <a:solidFill>
                      <a:schemeClr val="tx2">
                        <a:lumMod val="75000"/>
                      </a:schemeClr>
                    </a:solidFill>
                    <a:latin typeface="Arial Black"/>
                    <a:ea typeface="Arial Black"/>
                    <a:cs typeface="Arial Black"/>
                  </a:defRPr>
                </a:pPr>
                <a:r>
                  <a:rPr lang="de-CH">
                    <a:solidFill>
                      <a:schemeClr val="tx2">
                        <a:lumMod val="75000"/>
                      </a:schemeClr>
                    </a:solidFill>
                  </a:rPr>
                  <a:t>Delta</a:t>
                </a:r>
              </a:p>
            </c:rich>
          </c:tx>
          <c:layout>
            <c:manualLayout>
              <c:xMode val="edge"/>
              <c:yMode val="edge"/>
              <c:x val="6.954102920723227E-3"/>
              <c:y val="0.4391638972885043"/>
            </c:manualLayout>
          </c:layout>
          <c:overlay val="0"/>
          <c:spPr>
            <a:noFill/>
            <a:ln w="25400">
              <a:noFill/>
            </a:ln>
          </c:spPr>
        </c:title>
        <c:numFmt formatCode="0.00" sourceLinked="0"/>
        <c:majorTickMark val="out"/>
        <c:minorTickMark val="none"/>
        <c:tickLblPos val="nextTo"/>
        <c:txPr>
          <a:bodyPr rot="0" vert="horz"/>
          <a:lstStyle/>
          <a:p>
            <a:pPr>
              <a:defRPr sz="900" b="1" i="0" u="none" strike="noStrike" baseline="0">
                <a:solidFill>
                  <a:srgbClr val="5F5F5F"/>
                </a:solidFill>
                <a:latin typeface="Arial"/>
                <a:ea typeface="Arial"/>
                <a:cs typeface="Arial"/>
              </a:defRPr>
            </a:pPr>
            <a:endParaRPr lang="de-DE"/>
          </a:p>
        </c:txPr>
        <c:crossAx val="224327168"/>
        <c:crosses val="autoZero"/>
        <c:crossBetween val="midCat"/>
      </c:valAx>
      <c:spPr>
        <a:solidFill>
          <a:srgbClr val="FFFFFF"/>
        </a:solidFill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1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de-DE"/>
    </a:p>
  </c:txPr>
  <c:printSettings>
    <c:headerFooter alignWithMargins="0"/>
    <c:pageMargins b="0.78740157480314965" l="0.78740157480314965" r="0.78740157480314965" t="0.78740157480314965" header="0.51181102362204722" footer="0.51181102362204722"/>
    <c:pageSetup paperSize="9" orientation="landscape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de-C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175" b="1" i="0" u="none" strike="noStrike" baseline="0">
                <a:solidFill>
                  <a:schemeClr val="tx1">
                    <a:lumMod val="50000"/>
                    <a:lumOff val="50000"/>
                  </a:schemeClr>
                </a:solidFill>
                <a:latin typeface="Arial Black"/>
                <a:ea typeface="Arial Black"/>
                <a:cs typeface="Arial Black"/>
              </a:defRPr>
            </a:pPr>
            <a:r>
              <a:rPr lang="de-CH">
                <a:solidFill>
                  <a:schemeClr val="tx1">
                    <a:lumMod val="50000"/>
                    <a:lumOff val="50000"/>
                  </a:schemeClr>
                </a:solidFill>
              </a:rPr>
              <a:t>Put-Delta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81963867868394"/>
          <c:y val="0.11068702290076336"/>
          <c:w val="0.84515530829856278"/>
          <c:h val="0.77832501528270726"/>
        </c:manualLayout>
      </c:layout>
      <c:lineChart>
        <c:grouping val="standard"/>
        <c:varyColors val="0"/>
        <c:ser>
          <c:idx val="0"/>
          <c:order val="0"/>
          <c:spPr>
            <a:ln w="3175">
              <a:solidFill>
                <a:schemeClr val="tx2">
                  <a:lumMod val="75000"/>
                </a:schemeClr>
              </a:solidFill>
              <a:prstDash val="solid"/>
            </a:ln>
          </c:spPr>
          <c:marker>
            <c:symbol val="circle"/>
            <c:size val="3"/>
            <c:spPr>
              <a:solidFill>
                <a:schemeClr val="tx2">
                  <a:lumMod val="75000"/>
                </a:schemeClr>
              </a:solidFill>
              <a:ln>
                <a:solidFill>
                  <a:schemeClr val="tx2">
                    <a:lumMod val="75000"/>
                  </a:schemeClr>
                </a:solidFill>
                <a:prstDash val="solid"/>
              </a:ln>
            </c:spPr>
          </c:marker>
          <c:dLbls>
            <c:dLbl>
              <c:idx val="0"/>
              <c:numFmt formatCode="0.0000" sourceLinked="0"/>
              <c:spPr>
                <a:noFill/>
                <a:ln w="25400">
                  <a:noFill/>
                </a:ln>
              </c:spPr>
              <c:txPr>
                <a:bodyPr rot="-5400000" vert="horz"/>
                <a:lstStyle/>
                <a:p>
                  <a:pPr algn="ctr">
                    <a:defRPr sz="1100" b="1" i="0" u="none" strike="noStrike" baseline="0">
                      <a:solidFill>
                        <a:schemeClr val="tx2">
                          <a:lumMod val="75000"/>
                        </a:schemeClr>
                      </a:solidFill>
                      <a:latin typeface="Arial"/>
                      <a:ea typeface="Arial"/>
                      <a:cs typeface="Arial"/>
                    </a:defRPr>
                  </a:pPr>
                  <a:endParaRPr lang="de-DE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"/>
              <c:numFmt formatCode="0.0000" sourceLinked="0"/>
              <c:spPr>
                <a:noFill/>
                <a:ln w="25400">
                  <a:noFill/>
                </a:ln>
              </c:spPr>
              <c:txPr>
                <a:bodyPr rot="-5400000" vert="horz"/>
                <a:lstStyle/>
                <a:p>
                  <a:pPr algn="ctr">
                    <a:defRPr sz="1100" b="1" i="0" u="none" strike="noStrike" baseline="0">
                      <a:solidFill>
                        <a:schemeClr val="tx2">
                          <a:lumMod val="75000"/>
                        </a:schemeClr>
                      </a:solidFill>
                      <a:latin typeface="Arial"/>
                      <a:ea typeface="Arial"/>
                      <a:cs typeface="Arial"/>
                    </a:defRPr>
                  </a:pPr>
                  <a:endParaRPr lang="de-DE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0"/>
              <c:numFmt formatCode="0.0000" sourceLinked="0"/>
              <c:spPr>
                <a:noFill/>
                <a:ln w="25400">
                  <a:noFill/>
                </a:ln>
              </c:spPr>
              <c:txPr>
                <a:bodyPr rot="-5400000" vert="horz"/>
                <a:lstStyle/>
                <a:p>
                  <a:pPr algn="ctr">
                    <a:defRPr sz="1100" b="1" i="0" u="none" strike="noStrike" baseline="0">
                      <a:solidFill>
                        <a:schemeClr val="tx2">
                          <a:lumMod val="75000"/>
                        </a:schemeClr>
                      </a:solidFill>
                      <a:latin typeface="Arial"/>
                      <a:ea typeface="Arial"/>
                      <a:cs typeface="Arial"/>
                    </a:defRPr>
                  </a:pPr>
                  <a:endParaRPr lang="de-DE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0"/>
              <c:numFmt formatCode="0.0000" sourceLinked="0"/>
              <c:spPr>
                <a:noFill/>
                <a:ln w="25400">
                  <a:noFill/>
                </a:ln>
              </c:spPr>
              <c:txPr>
                <a:bodyPr rot="-5400000" vert="horz"/>
                <a:lstStyle/>
                <a:p>
                  <a:pPr algn="ctr">
                    <a:defRPr sz="1100" b="1" i="0" u="none" strike="noStrike" baseline="0">
                      <a:solidFill>
                        <a:schemeClr val="tx2">
                          <a:lumMod val="75000"/>
                        </a:schemeClr>
                      </a:solidFill>
                      <a:latin typeface="Arial"/>
                      <a:ea typeface="Arial"/>
                      <a:cs typeface="Arial"/>
                    </a:defRPr>
                  </a:pPr>
                  <a:endParaRPr lang="de-DE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0"/>
              <c:numFmt formatCode="0.0000" sourceLinked="0"/>
              <c:spPr>
                <a:noFill/>
                <a:ln w="25400">
                  <a:noFill/>
                </a:ln>
              </c:spPr>
              <c:txPr>
                <a:bodyPr rot="-5400000" vert="horz"/>
                <a:lstStyle/>
                <a:p>
                  <a:pPr algn="ctr">
                    <a:defRPr sz="1100" b="1" i="0" u="none" strike="noStrike" baseline="0">
                      <a:solidFill>
                        <a:schemeClr val="tx2">
                          <a:lumMod val="75000"/>
                        </a:schemeClr>
                      </a:solidFill>
                      <a:latin typeface="Arial"/>
                      <a:ea typeface="Arial"/>
                      <a:cs typeface="Arial"/>
                    </a:defRPr>
                  </a:pPr>
                  <a:endParaRPr lang="de-DE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0"/>
              <c:numFmt formatCode="0.0000" sourceLinked="0"/>
              <c:spPr>
                <a:noFill/>
                <a:ln w="25400">
                  <a:noFill/>
                </a:ln>
              </c:spPr>
              <c:txPr>
                <a:bodyPr rot="-5400000" vert="horz"/>
                <a:lstStyle/>
                <a:p>
                  <a:pPr algn="ctr">
                    <a:defRPr sz="1100" b="1" i="0" u="none" strike="noStrike" baseline="0">
                      <a:solidFill>
                        <a:schemeClr val="tx2">
                          <a:lumMod val="75000"/>
                        </a:schemeClr>
                      </a:solidFill>
                      <a:latin typeface="Arial"/>
                      <a:ea typeface="Arial"/>
                      <a:cs typeface="Arial"/>
                    </a:defRPr>
                  </a:pPr>
                  <a:endParaRPr lang="de-DE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0"/>
              <c:numFmt formatCode="0.0000" sourceLinked="0"/>
              <c:spPr>
                <a:noFill/>
                <a:ln w="25400">
                  <a:noFill/>
                </a:ln>
              </c:spPr>
              <c:txPr>
                <a:bodyPr rot="-5400000" vert="horz"/>
                <a:lstStyle/>
                <a:p>
                  <a:pPr algn="ctr">
                    <a:defRPr sz="1100" b="1" i="0" u="none" strike="noStrike" baseline="0">
                      <a:solidFill>
                        <a:schemeClr val="tx2">
                          <a:lumMod val="75000"/>
                        </a:schemeClr>
                      </a:solidFill>
                      <a:latin typeface="Arial"/>
                      <a:ea typeface="Arial"/>
                      <a:cs typeface="Arial"/>
                    </a:defRPr>
                  </a:pPr>
                  <a:endParaRPr lang="de-DE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0"/>
              <c:numFmt formatCode="0.0000" sourceLinked="0"/>
              <c:spPr>
                <a:noFill/>
                <a:ln w="25400">
                  <a:noFill/>
                </a:ln>
              </c:spPr>
              <c:txPr>
                <a:bodyPr rot="-5400000" vert="horz"/>
                <a:lstStyle/>
                <a:p>
                  <a:pPr algn="ctr">
                    <a:defRPr sz="1100" b="1" i="0" u="none" strike="noStrike" baseline="0">
                      <a:solidFill>
                        <a:schemeClr val="tx2">
                          <a:lumMod val="75000"/>
                        </a:schemeClr>
                      </a:solidFill>
                      <a:latin typeface="Arial"/>
                      <a:ea typeface="Arial"/>
                      <a:cs typeface="Arial"/>
                    </a:defRPr>
                  </a:pPr>
                  <a:endParaRPr lang="de-DE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0"/>
              <c:numFmt formatCode="0.0000" sourceLinked="0"/>
              <c:spPr>
                <a:noFill/>
                <a:ln w="25400">
                  <a:noFill/>
                </a:ln>
              </c:spPr>
              <c:txPr>
                <a:bodyPr rot="-5400000" vert="horz"/>
                <a:lstStyle/>
                <a:p>
                  <a:pPr algn="ctr">
                    <a:defRPr sz="1100" b="1" i="0" u="none" strike="noStrike" baseline="0">
                      <a:solidFill>
                        <a:schemeClr val="tx2">
                          <a:lumMod val="75000"/>
                        </a:schemeClr>
                      </a:solidFill>
                      <a:latin typeface="Arial"/>
                      <a:ea typeface="Arial"/>
                      <a:cs typeface="Arial"/>
                    </a:defRPr>
                  </a:pPr>
                  <a:endParaRPr lang="de-DE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0"/>
              <c:numFmt formatCode="0.0000" sourceLinked="0"/>
              <c:spPr>
                <a:noFill/>
                <a:ln w="25400">
                  <a:noFill/>
                </a:ln>
              </c:spPr>
              <c:txPr>
                <a:bodyPr rot="-5400000" vert="horz"/>
                <a:lstStyle/>
                <a:p>
                  <a:pPr algn="ctr">
                    <a:defRPr sz="1100" b="1" i="0" u="none" strike="noStrike" baseline="0">
                      <a:solidFill>
                        <a:schemeClr val="tx2">
                          <a:lumMod val="75000"/>
                        </a:schemeClr>
                      </a:solidFill>
                      <a:latin typeface="Arial"/>
                      <a:ea typeface="Arial"/>
                      <a:cs typeface="Arial"/>
                    </a:defRPr>
                  </a:pPr>
                  <a:endParaRPr lang="de-DE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0"/>
              <c:numFmt formatCode="0.0000" sourceLinked="0"/>
              <c:spPr>
                <a:noFill/>
                <a:ln w="25400">
                  <a:noFill/>
                </a:ln>
              </c:spPr>
              <c:txPr>
                <a:bodyPr rot="-5400000" vert="horz"/>
                <a:lstStyle/>
                <a:p>
                  <a:pPr algn="ctr">
                    <a:defRPr sz="1100" b="1" i="0" u="none" strike="noStrike" baseline="0">
                      <a:solidFill>
                        <a:schemeClr val="tx2">
                          <a:lumMod val="75000"/>
                        </a:schemeClr>
                      </a:solidFill>
                      <a:latin typeface="Arial"/>
                      <a:ea typeface="Arial"/>
                      <a:cs typeface="Arial"/>
                    </a:defRPr>
                  </a:pPr>
                  <a:endParaRPr lang="de-DE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</c:dLbl>
            <c:txPr>
              <a:bodyPr/>
              <a:lstStyle/>
              <a:p>
                <a:pPr>
                  <a:defRPr>
                    <a:solidFill>
                      <a:schemeClr val="tx2">
                        <a:lumMod val="75000"/>
                      </a:schemeClr>
                    </a:solidFill>
                  </a:defRPr>
                </a:pPr>
                <a:endParaRPr lang="de-DE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</c:dLbls>
          <c:cat>
            <c:numRef>
              <c:f>'T CAll-PUT-DELTA-GAMMA-LEVERAGE'!$B$29:$B$129</c:f>
              <c:numCache>
                <c:formatCode>#,##0.00</c:formatCode>
                <c:ptCount val="101"/>
                <c:pt idx="0" formatCode="0.00">
                  <c:v>84</c:v>
                </c:pt>
                <c:pt idx="1">
                  <c:v>84.42</c:v>
                </c:pt>
                <c:pt idx="2">
                  <c:v>84.84</c:v>
                </c:pt>
                <c:pt idx="3">
                  <c:v>85.26</c:v>
                </c:pt>
                <c:pt idx="4">
                  <c:v>85.68</c:v>
                </c:pt>
                <c:pt idx="5">
                  <c:v>86.100000000000009</c:v>
                </c:pt>
                <c:pt idx="6">
                  <c:v>86.52000000000001</c:v>
                </c:pt>
                <c:pt idx="7">
                  <c:v>86.940000000000012</c:v>
                </c:pt>
                <c:pt idx="8">
                  <c:v>87.360000000000014</c:v>
                </c:pt>
                <c:pt idx="9">
                  <c:v>87.780000000000015</c:v>
                </c:pt>
                <c:pt idx="10">
                  <c:v>88.200000000000017</c:v>
                </c:pt>
                <c:pt idx="11">
                  <c:v>88.620000000000019</c:v>
                </c:pt>
                <c:pt idx="12">
                  <c:v>89.04000000000002</c:v>
                </c:pt>
                <c:pt idx="13">
                  <c:v>89.460000000000022</c:v>
                </c:pt>
                <c:pt idx="14">
                  <c:v>89.880000000000024</c:v>
                </c:pt>
                <c:pt idx="15">
                  <c:v>90.300000000000026</c:v>
                </c:pt>
                <c:pt idx="16">
                  <c:v>90.720000000000027</c:v>
                </c:pt>
                <c:pt idx="17">
                  <c:v>91.140000000000029</c:v>
                </c:pt>
                <c:pt idx="18">
                  <c:v>91.560000000000031</c:v>
                </c:pt>
                <c:pt idx="19">
                  <c:v>91.980000000000032</c:v>
                </c:pt>
                <c:pt idx="20">
                  <c:v>92.400000000000034</c:v>
                </c:pt>
                <c:pt idx="21">
                  <c:v>92.820000000000036</c:v>
                </c:pt>
                <c:pt idx="22">
                  <c:v>93.240000000000038</c:v>
                </c:pt>
                <c:pt idx="23">
                  <c:v>93.660000000000039</c:v>
                </c:pt>
                <c:pt idx="24">
                  <c:v>94.080000000000041</c:v>
                </c:pt>
                <c:pt idx="25">
                  <c:v>94.500000000000043</c:v>
                </c:pt>
                <c:pt idx="26">
                  <c:v>94.920000000000044</c:v>
                </c:pt>
                <c:pt idx="27">
                  <c:v>95.340000000000046</c:v>
                </c:pt>
                <c:pt idx="28">
                  <c:v>95.760000000000048</c:v>
                </c:pt>
                <c:pt idx="29">
                  <c:v>96.180000000000049</c:v>
                </c:pt>
                <c:pt idx="30">
                  <c:v>96.600000000000051</c:v>
                </c:pt>
                <c:pt idx="31">
                  <c:v>97.020000000000053</c:v>
                </c:pt>
                <c:pt idx="32">
                  <c:v>97.440000000000055</c:v>
                </c:pt>
                <c:pt idx="33">
                  <c:v>97.860000000000056</c:v>
                </c:pt>
                <c:pt idx="34">
                  <c:v>98.280000000000058</c:v>
                </c:pt>
                <c:pt idx="35">
                  <c:v>98.70000000000006</c:v>
                </c:pt>
                <c:pt idx="36">
                  <c:v>99.120000000000061</c:v>
                </c:pt>
                <c:pt idx="37">
                  <c:v>99.540000000000063</c:v>
                </c:pt>
                <c:pt idx="38">
                  <c:v>99.960000000000065</c:v>
                </c:pt>
                <c:pt idx="39">
                  <c:v>100.38000000000007</c:v>
                </c:pt>
                <c:pt idx="40">
                  <c:v>100.80000000000007</c:v>
                </c:pt>
                <c:pt idx="41">
                  <c:v>101.22000000000007</c:v>
                </c:pt>
                <c:pt idx="42">
                  <c:v>101.64000000000007</c:v>
                </c:pt>
                <c:pt idx="43">
                  <c:v>102.06000000000007</c:v>
                </c:pt>
                <c:pt idx="44">
                  <c:v>102.48000000000008</c:v>
                </c:pt>
                <c:pt idx="45">
                  <c:v>102.90000000000008</c:v>
                </c:pt>
                <c:pt idx="46">
                  <c:v>103.32000000000008</c:v>
                </c:pt>
                <c:pt idx="47">
                  <c:v>103.74000000000008</c:v>
                </c:pt>
                <c:pt idx="48">
                  <c:v>104.16000000000008</c:v>
                </c:pt>
                <c:pt idx="49">
                  <c:v>104.58000000000008</c:v>
                </c:pt>
                <c:pt idx="50">
                  <c:v>105.00000000000009</c:v>
                </c:pt>
                <c:pt idx="51">
                  <c:v>105.42000000000009</c:v>
                </c:pt>
                <c:pt idx="52">
                  <c:v>105.84000000000009</c:v>
                </c:pt>
                <c:pt idx="53">
                  <c:v>106.26000000000009</c:v>
                </c:pt>
                <c:pt idx="54">
                  <c:v>106.68000000000009</c:v>
                </c:pt>
                <c:pt idx="55">
                  <c:v>107.10000000000009</c:v>
                </c:pt>
                <c:pt idx="56">
                  <c:v>107.5200000000001</c:v>
                </c:pt>
                <c:pt idx="57">
                  <c:v>107.9400000000001</c:v>
                </c:pt>
                <c:pt idx="58">
                  <c:v>108.3600000000001</c:v>
                </c:pt>
                <c:pt idx="59">
                  <c:v>108.7800000000001</c:v>
                </c:pt>
                <c:pt idx="60">
                  <c:v>109.2000000000001</c:v>
                </c:pt>
                <c:pt idx="61">
                  <c:v>109.6200000000001</c:v>
                </c:pt>
                <c:pt idx="62">
                  <c:v>110.04000000000011</c:v>
                </c:pt>
                <c:pt idx="63">
                  <c:v>110.46000000000011</c:v>
                </c:pt>
                <c:pt idx="64">
                  <c:v>110.88000000000011</c:v>
                </c:pt>
                <c:pt idx="65">
                  <c:v>111.30000000000011</c:v>
                </c:pt>
                <c:pt idx="66">
                  <c:v>111.72000000000011</c:v>
                </c:pt>
                <c:pt idx="67">
                  <c:v>112.14000000000011</c:v>
                </c:pt>
                <c:pt idx="68">
                  <c:v>112.56000000000012</c:v>
                </c:pt>
                <c:pt idx="69">
                  <c:v>112.98000000000012</c:v>
                </c:pt>
                <c:pt idx="70">
                  <c:v>113.40000000000012</c:v>
                </c:pt>
                <c:pt idx="71">
                  <c:v>113.82000000000012</c:v>
                </c:pt>
                <c:pt idx="72">
                  <c:v>114.24000000000012</c:v>
                </c:pt>
                <c:pt idx="73">
                  <c:v>114.66000000000012</c:v>
                </c:pt>
                <c:pt idx="74">
                  <c:v>115.08000000000013</c:v>
                </c:pt>
                <c:pt idx="75">
                  <c:v>115.50000000000013</c:v>
                </c:pt>
                <c:pt idx="76">
                  <c:v>115.92000000000013</c:v>
                </c:pt>
                <c:pt idx="77">
                  <c:v>116.34000000000013</c:v>
                </c:pt>
                <c:pt idx="78">
                  <c:v>116.76000000000013</c:v>
                </c:pt>
                <c:pt idx="79">
                  <c:v>117.18000000000013</c:v>
                </c:pt>
                <c:pt idx="80">
                  <c:v>117.60000000000014</c:v>
                </c:pt>
                <c:pt idx="81">
                  <c:v>118.02000000000014</c:v>
                </c:pt>
                <c:pt idx="82">
                  <c:v>118.44000000000014</c:v>
                </c:pt>
                <c:pt idx="83">
                  <c:v>118.86000000000014</c:v>
                </c:pt>
                <c:pt idx="84">
                  <c:v>119.28000000000014</c:v>
                </c:pt>
                <c:pt idx="85">
                  <c:v>119.70000000000014</c:v>
                </c:pt>
                <c:pt idx="86">
                  <c:v>120.12000000000015</c:v>
                </c:pt>
                <c:pt idx="87">
                  <c:v>120.54000000000015</c:v>
                </c:pt>
                <c:pt idx="88">
                  <c:v>120.96000000000015</c:v>
                </c:pt>
                <c:pt idx="89">
                  <c:v>121.38000000000015</c:v>
                </c:pt>
                <c:pt idx="90">
                  <c:v>121.80000000000015</c:v>
                </c:pt>
                <c:pt idx="91">
                  <c:v>122.22000000000016</c:v>
                </c:pt>
                <c:pt idx="92">
                  <c:v>122.64000000000016</c:v>
                </c:pt>
                <c:pt idx="93">
                  <c:v>123.06000000000016</c:v>
                </c:pt>
                <c:pt idx="94">
                  <c:v>123.48000000000016</c:v>
                </c:pt>
                <c:pt idx="95">
                  <c:v>123.90000000000016</c:v>
                </c:pt>
                <c:pt idx="96">
                  <c:v>124.32000000000016</c:v>
                </c:pt>
                <c:pt idx="97">
                  <c:v>124.74000000000017</c:v>
                </c:pt>
                <c:pt idx="98">
                  <c:v>125.16000000000017</c:v>
                </c:pt>
                <c:pt idx="99">
                  <c:v>125.58000000000017</c:v>
                </c:pt>
                <c:pt idx="100">
                  <c:v>126.00000000000017</c:v>
                </c:pt>
              </c:numCache>
            </c:numRef>
          </c:cat>
          <c:val>
            <c:numRef>
              <c:f>'T CAll-PUT-DELTA-GAMMA-LEVERAGE'!$H$29:$H$129</c:f>
              <c:numCache>
                <c:formatCode>0.00000</c:formatCode>
                <c:ptCount val="101"/>
                <c:pt idx="0">
                  <c:v>0.87124205808917532</c:v>
                </c:pt>
                <c:pt idx="1">
                  <c:v>0.8635659907757709</c:v>
                </c:pt>
                <c:pt idx="2">
                  <c:v>0.85562360717110397</c:v>
                </c:pt>
                <c:pt idx="3">
                  <c:v>0.84741746591520428</c:v>
                </c:pt>
                <c:pt idx="4">
                  <c:v>0.83895080563159596</c:v>
                </c:pt>
                <c:pt idx="5">
                  <c:v>0.83022753978385011</c:v>
                </c:pt>
                <c:pt idx="6">
                  <c:v>0.82125224827597998</c:v>
                </c:pt>
                <c:pt idx="7">
                  <c:v>0.81203016586867482</c:v>
                </c:pt>
                <c:pt idx="8">
                  <c:v>0.8025671675053212</c:v>
                </c:pt>
                <c:pt idx="9">
                  <c:v>0.79286975066244891</c:v>
                </c:pt>
                <c:pt idx="10">
                  <c:v>0.78294501485848456</c:v>
                </c:pt>
                <c:pt idx="11">
                  <c:v>0.77280063847233627</c:v>
                </c:pt>
                <c:pt idx="12">
                  <c:v>0.76244485303929665</c:v>
                </c:pt>
                <c:pt idx="13">
                  <c:v>0.7518864152059026</c:v>
                </c:pt>
                <c:pt idx="14">
                  <c:v>0.74113457653769266</c:v>
                </c:pt>
                <c:pt idx="15">
                  <c:v>0.73019905138417063</c:v>
                </c:pt>
                <c:pt idx="16">
                  <c:v>0.71908998301373328</c:v>
                </c:pt>
                <c:pt idx="17">
                  <c:v>0.70781790823781199</c:v>
                </c:pt>
                <c:pt idx="18">
                  <c:v>0.69639372074803862</c:v>
                </c:pt>
                <c:pt idx="19">
                  <c:v>0.68482863339292255</c:v>
                </c:pt>
                <c:pt idx="20">
                  <c:v>0.67313413962134716</c:v>
                </c:pt>
                <c:pt idx="21">
                  <c:v>0.66132197431924111</c:v>
                </c:pt>
                <c:pt idx="22">
                  <c:v>0.64940407426314262</c:v>
                </c:pt>
                <c:pt idx="23">
                  <c:v>0.637392538410125</c:v>
                </c:pt>
                <c:pt idx="24">
                  <c:v>0.6252995882378285</c:v>
                </c:pt>
                <c:pt idx="25">
                  <c:v>0.6131375283412086</c:v>
                </c:pt>
                <c:pt idx="26">
                  <c:v>0.60091870748428156</c:v>
                </c:pt>
                <c:pt idx="27">
                  <c:v>0.58865548029561399</c:v>
                </c:pt>
                <c:pt idx="28">
                  <c:v>0.57636016978585314</c:v>
                </c:pt>
                <c:pt idx="29">
                  <c:v>0.56404503085422819</c:v>
                </c:pt>
                <c:pt idx="30">
                  <c:v>0.55172221493889417</c:v>
                </c:pt>
                <c:pt idx="31">
                  <c:v>0.53940373595333413</c:v>
                </c:pt>
                <c:pt idx="32">
                  <c:v>0.5271014376379175</c:v>
                </c:pt>
                <c:pt idx="33">
                  <c:v>0.51482696244228221</c:v>
                </c:pt>
                <c:pt idx="34">
                  <c:v>0.50259172204055691</c:v>
                </c:pt>
                <c:pt idx="35">
                  <c:v>0.49040686956773216</c:v>
                </c:pt>
                <c:pt idx="36">
                  <c:v>0.47828327365178414</c:v>
                </c:pt>
                <c:pt idx="37">
                  <c:v>0.46623149430261757</c:v>
                </c:pt>
                <c:pt idx="38">
                  <c:v>0.45426176070555835</c:v>
                </c:pt>
                <c:pt idx="39">
                  <c:v>0.44238395095416538</c:v>
                </c:pt>
                <c:pt idx="40">
                  <c:v>0.43060757374452496</c:v>
                </c:pt>
                <c:pt idx="41">
                  <c:v>0.41894175204111295</c:v>
                </c:pt>
                <c:pt idx="42">
                  <c:v>0.40739520871276169</c:v>
                </c:pt>
                <c:pt idx="43">
                  <c:v>0.39597625412631454</c:v>
                </c:pt>
                <c:pt idx="44">
                  <c:v>0.38469277567527516</c:v>
                </c:pt>
                <c:pt idx="45">
                  <c:v>0.37355222921114228</c:v>
                </c:pt>
                <c:pt idx="46">
                  <c:v>0.36256163233625593</c:v>
                </c:pt>
                <c:pt idx="47">
                  <c:v>0.3517275595088325</c:v>
                </c:pt>
                <c:pt idx="48">
                  <c:v>0.34105613890349384</c:v>
                </c:pt>
                <c:pt idx="49">
                  <c:v>0.33055305096397936</c:v>
                </c:pt>
                <c:pt idx="50">
                  <c:v>0.32022352857888858</c:v>
                </c:pt>
                <c:pt idx="51">
                  <c:v>0.31007235880621287</c:v>
                </c:pt>
                <c:pt idx="52">
                  <c:v>0.30010388606807226</c:v>
                </c:pt>
                <c:pt idx="53">
                  <c:v>0.29032201673349178</c:v>
                </c:pt>
                <c:pt idx="54">
                  <c:v>0.2807302250041338</c:v>
                </c:pt>
                <c:pt idx="55">
                  <c:v>0.27133156001571912</c:v>
                </c:pt>
                <c:pt idx="56">
                  <c:v>0.26212865406631214</c:v>
                </c:pt>
                <c:pt idx="57">
                  <c:v>0.25312373188172788</c:v>
                </c:pt>
                <c:pt idx="58">
                  <c:v>0.24431862082798039</c:v>
                </c:pt>
                <c:pt idx="59">
                  <c:v>0.23571476198092556</c:v>
                </c:pt>
                <c:pt idx="60">
                  <c:v>0.22731322196397774</c:v>
                </c:pt>
                <c:pt idx="61">
                  <c:v>0.21911470546599432</c:v>
                </c:pt>
                <c:pt idx="62">
                  <c:v>0.21111956835307699</c:v>
                </c:pt>
                <c:pt idx="63">
                  <c:v>0.20332783129007292</c:v>
                </c:pt>
                <c:pt idx="64">
                  <c:v>0.19573919378995897</c:v>
                </c:pt>
                <c:pt idx="65">
                  <c:v>0.18835304861200342</c:v>
                </c:pt>
                <c:pt idx="66">
                  <c:v>0.18116849643258615</c:v>
                </c:pt>
                <c:pt idx="67">
                  <c:v>0.17418436071577259</c:v>
                </c:pt>
                <c:pt idx="68">
                  <c:v>0.16739920271416275</c:v>
                </c:pt>
                <c:pt idx="69">
                  <c:v>0.16081133653411661</c:v>
                </c:pt>
                <c:pt idx="70">
                  <c:v>0.15441884420315977</c:v>
                </c:pt>
                <c:pt idx="71">
                  <c:v>0.14821959068119384</c:v>
                </c:pt>
                <c:pt idx="72">
                  <c:v>0.14221123876098574</c:v>
                </c:pt>
                <c:pt idx="73">
                  <c:v>0.13639126380733302</c:v>
                </c:pt>
                <c:pt idx="74">
                  <c:v>0.13075696828820249</c:v>
                </c:pt>
                <c:pt idx="75">
                  <c:v>0.12530549605504693</c:v>
                </c:pt>
                <c:pt idx="76">
                  <c:v>0.12003384633335712</c:v>
                </c:pt>
                <c:pt idx="77">
                  <c:v>0.11493888738830682</c:v>
                </c:pt>
                <c:pt idx="78">
                  <c:v>0.11001736983407262</c:v>
                </c:pt>
                <c:pt idx="79">
                  <c:v>0.1052659395590303</c:v>
                </c:pt>
                <c:pt idx="80">
                  <c:v>0.10068115024255131</c:v>
                </c:pt>
                <c:pt idx="81">
                  <c:v>9.6259475442512454E-2</c:v>
                </c:pt>
                <c:pt idx="82">
                  <c:v>9.1997320235896796E-2</c:v>
                </c:pt>
                <c:pt idx="83">
                  <c:v>8.7891032397977242E-2</c:v>
                </c:pt>
                <c:pt idx="84">
                  <c:v>8.3936913108548783E-2</c:v>
                </c:pt>
                <c:pt idx="85">
                  <c:v>8.0131227176484354E-2</c:v>
                </c:pt>
                <c:pt idx="86">
                  <c:v>7.6470212776544089E-2</c:v>
                </c:pt>
                <c:pt idx="87">
                  <c:v>7.2950090694860692E-2</c:v>
                </c:pt>
                <c:pt idx="88">
                  <c:v>6.9567073081846731E-2</c:v>
                </c:pt>
                <c:pt idx="89">
                  <c:v>6.6317371713431994E-2</c:v>
                </c:pt>
                <c:pt idx="90">
                  <c:v>6.3197205763542152E-2</c:v>
                </c:pt>
                <c:pt idx="91">
                  <c:v>6.0202809092556486E-2</c:v>
                </c:pt>
                <c:pt idx="92">
                  <c:v>5.7330437058165984E-2</c:v>
                </c:pt>
                <c:pt idx="93">
                  <c:v>5.457637285656658E-2</c:v>
                </c:pt>
                <c:pt idx="94">
                  <c:v>5.1936933403295416E-2</c:v>
                </c:pt>
                <c:pt idx="95">
                  <c:v>4.9408474764226606E-2</c:v>
                </c:pt>
                <c:pt idx="96">
                  <c:v>4.698739714833533E-2</c:v>
                </c:pt>
                <c:pt idx="97">
                  <c:v>4.4670149474761112E-2</c:v>
                </c:pt>
                <c:pt idx="98">
                  <c:v>4.2453233527524725E-2</c:v>
                </c:pt>
                <c:pt idx="99">
                  <c:v>4.0333207711927721E-2</c:v>
                </c:pt>
                <c:pt idx="100">
                  <c:v>3.8306690427236112E-2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24794496"/>
        <c:axId val="224813056"/>
      </c:lineChart>
      <c:catAx>
        <c:axId val="224794496"/>
        <c:scaling>
          <c:orientation val="minMax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100" b="0" i="0" u="none" strike="noStrike" baseline="0">
                    <a:solidFill>
                      <a:srgbClr val="000000"/>
                    </a:solidFill>
                    <a:latin typeface="Arial Black"/>
                    <a:ea typeface="Arial Black"/>
                    <a:cs typeface="Arial Black"/>
                  </a:defRPr>
                </a:pPr>
                <a:r>
                  <a:rPr lang="de-CH"/>
                  <a:t>Aktie/Aktienindex: CHF/Punkte</a:t>
                </a:r>
              </a:p>
            </c:rich>
          </c:tx>
          <c:layout>
            <c:manualLayout>
              <c:xMode val="edge"/>
              <c:yMode val="edge"/>
              <c:x val="0.3625405656003709"/>
              <c:y val="0.93853888194450785"/>
            </c:manualLayout>
          </c:layout>
          <c:overlay val="0"/>
          <c:spPr>
            <a:noFill/>
            <a:ln w="25400">
              <a:noFill/>
            </a:ln>
          </c:spPr>
        </c:title>
        <c:numFmt formatCode="#,##0.00" sourceLinked="0"/>
        <c:majorTickMark val="none"/>
        <c:minorTickMark val="none"/>
        <c:tickLblPos val="low"/>
        <c:txPr>
          <a:bodyPr rot="0" vert="horz"/>
          <a:lstStyle/>
          <a:p>
            <a:pPr>
              <a:defRPr sz="9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de-DE"/>
          </a:p>
        </c:txPr>
        <c:crossAx val="224813056"/>
        <c:crosses val="autoZero"/>
        <c:auto val="1"/>
        <c:lblAlgn val="ctr"/>
        <c:lblOffset val="100"/>
        <c:tickLblSkip val="10"/>
        <c:tickMarkSkip val="10"/>
        <c:noMultiLvlLbl val="0"/>
      </c:catAx>
      <c:valAx>
        <c:axId val="224813056"/>
        <c:scaling>
          <c:orientation val="minMax"/>
          <c:max val="1"/>
          <c:min val="0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100" b="0" i="0" u="none" strike="noStrike" baseline="0">
                    <a:solidFill>
                      <a:schemeClr val="tx2">
                        <a:lumMod val="75000"/>
                      </a:schemeClr>
                    </a:solidFill>
                    <a:latin typeface="Arial Black"/>
                    <a:ea typeface="Arial Black"/>
                    <a:cs typeface="Arial Black"/>
                  </a:defRPr>
                </a:pPr>
                <a:r>
                  <a:rPr lang="de-CH">
                    <a:solidFill>
                      <a:schemeClr val="tx2">
                        <a:lumMod val="75000"/>
                      </a:schemeClr>
                    </a:solidFill>
                  </a:rPr>
                  <a:t>Delta</a:t>
                </a:r>
              </a:p>
            </c:rich>
          </c:tx>
          <c:layout>
            <c:manualLayout>
              <c:xMode val="edge"/>
              <c:yMode val="edge"/>
              <c:x val="6.954102920723227E-3"/>
              <c:y val="0.43702290076335876"/>
            </c:manualLayout>
          </c:layout>
          <c:overlay val="0"/>
          <c:spPr>
            <a:noFill/>
            <a:ln w="25400">
              <a:noFill/>
            </a:ln>
          </c:spPr>
        </c:title>
        <c:numFmt formatCode="0.00" sourceLinked="0"/>
        <c:majorTickMark val="out"/>
        <c:minorTickMark val="none"/>
        <c:tickLblPos val="nextTo"/>
        <c:txPr>
          <a:bodyPr rot="0" vert="horz"/>
          <a:lstStyle/>
          <a:p>
            <a:pPr>
              <a:defRPr sz="900" b="1" i="0" u="none" strike="noStrike" baseline="0">
                <a:solidFill>
                  <a:srgbClr val="5F5F5F"/>
                </a:solidFill>
                <a:latin typeface="Arial"/>
                <a:ea typeface="Arial"/>
                <a:cs typeface="Arial"/>
              </a:defRPr>
            </a:pPr>
            <a:endParaRPr lang="de-DE"/>
          </a:p>
        </c:txPr>
        <c:crossAx val="224794496"/>
        <c:crosses val="autoZero"/>
        <c:crossBetween val="midCat"/>
      </c:valAx>
      <c:spPr>
        <a:solidFill>
          <a:srgbClr val="FFFFFF"/>
        </a:solidFill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1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de-DE"/>
    </a:p>
  </c:txPr>
  <c:printSettings>
    <c:headerFooter alignWithMargins="0"/>
    <c:pageMargins b="0.78740157480314965" l="0.78740157480314965" r="0.78740157480314965" t="0.78740157480314965" header="0.51181102362204722" footer="0.51181102362204722"/>
    <c:pageSetup paperSize="9" orientation="landscape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de-C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175" b="1" i="0" u="none" strike="noStrike" baseline="0">
                <a:solidFill>
                  <a:schemeClr val="tx1">
                    <a:lumMod val="50000"/>
                    <a:lumOff val="50000"/>
                  </a:schemeClr>
                </a:solidFill>
                <a:latin typeface="Arial Black"/>
                <a:ea typeface="Arial Black"/>
                <a:cs typeface="Arial Black"/>
              </a:defRPr>
            </a:pPr>
            <a:r>
              <a:rPr lang="de-CH">
                <a:solidFill>
                  <a:schemeClr val="tx1">
                    <a:lumMod val="50000"/>
                    <a:lumOff val="50000"/>
                  </a:schemeClr>
                </a:solidFill>
              </a:rPr>
              <a:t>Options-Gamma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962406509771237"/>
          <c:y val="0.11100478468899522"/>
          <c:w val="0.84367658778028787"/>
          <c:h val="0.77778393993320494"/>
        </c:manualLayout>
      </c:layout>
      <c:lineChart>
        <c:grouping val="standard"/>
        <c:varyColors val="0"/>
        <c:ser>
          <c:idx val="0"/>
          <c:order val="0"/>
          <c:spPr>
            <a:ln w="12700">
              <a:solidFill>
                <a:schemeClr val="accent3">
                  <a:lumMod val="75000"/>
                </a:schemeClr>
              </a:solidFill>
              <a:prstDash val="solid"/>
            </a:ln>
          </c:spPr>
          <c:marker>
            <c:symbol val="circle"/>
            <c:size val="3"/>
            <c:spPr>
              <a:solidFill>
                <a:schemeClr val="accent3">
                  <a:lumMod val="75000"/>
                </a:schemeClr>
              </a:solidFill>
              <a:ln>
                <a:solidFill>
                  <a:schemeClr val="accent3">
                    <a:lumMod val="75000"/>
                  </a:schemeClr>
                </a:solidFill>
                <a:prstDash val="solid"/>
              </a:ln>
            </c:spPr>
          </c:marker>
          <c:dLbls>
            <c:dLbl>
              <c:idx val="0"/>
              <c:numFmt formatCode="#,##0.0000" sourceLinked="0"/>
              <c:spPr>
                <a:noFill/>
                <a:ln w="25400">
                  <a:noFill/>
                </a:ln>
              </c:spPr>
              <c:txPr>
                <a:bodyPr rot="-5400000" vert="horz"/>
                <a:lstStyle/>
                <a:p>
                  <a:pPr algn="ctr">
                    <a:defRPr sz="1075" b="1" i="0" u="none" strike="noStrike" baseline="0">
                      <a:solidFill>
                        <a:schemeClr val="accent3">
                          <a:lumMod val="75000"/>
                        </a:schemeClr>
                      </a:solidFill>
                      <a:latin typeface="Arial"/>
                      <a:ea typeface="Arial"/>
                      <a:cs typeface="Arial"/>
                    </a:defRPr>
                  </a:pPr>
                  <a:endParaRPr lang="de-DE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"/>
              <c:numFmt formatCode="#,##0.0000" sourceLinked="0"/>
              <c:spPr>
                <a:noFill/>
                <a:ln w="25400">
                  <a:noFill/>
                </a:ln>
              </c:spPr>
              <c:txPr>
                <a:bodyPr rot="-5400000" vert="horz"/>
                <a:lstStyle/>
                <a:p>
                  <a:pPr algn="ctr">
                    <a:defRPr sz="1075" b="1" i="0" u="none" strike="noStrike" baseline="0">
                      <a:solidFill>
                        <a:schemeClr val="accent3">
                          <a:lumMod val="75000"/>
                        </a:schemeClr>
                      </a:solidFill>
                      <a:latin typeface="Arial"/>
                      <a:ea typeface="Arial"/>
                      <a:cs typeface="Arial"/>
                    </a:defRPr>
                  </a:pPr>
                  <a:endParaRPr lang="de-DE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0"/>
              <c:numFmt formatCode="#,##0.0000" sourceLinked="0"/>
              <c:spPr>
                <a:noFill/>
                <a:ln w="25400">
                  <a:noFill/>
                </a:ln>
              </c:spPr>
              <c:txPr>
                <a:bodyPr rot="-5400000" vert="horz"/>
                <a:lstStyle/>
                <a:p>
                  <a:pPr algn="ctr">
                    <a:defRPr sz="1075" b="1" i="0" u="none" strike="noStrike" baseline="0">
                      <a:solidFill>
                        <a:schemeClr val="accent3">
                          <a:lumMod val="75000"/>
                        </a:schemeClr>
                      </a:solidFill>
                      <a:latin typeface="Arial"/>
                      <a:ea typeface="Arial"/>
                      <a:cs typeface="Arial"/>
                    </a:defRPr>
                  </a:pPr>
                  <a:endParaRPr lang="de-DE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0"/>
              <c:numFmt formatCode="#,##0.0000" sourceLinked="0"/>
              <c:spPr>
                <a:noFill/>
                <a:ln w="25400">
                  <a:noFill/>
                </a:ln>
              </c:spPr>
              <c:txPr>
                <a:bodyPr rot="-5400000" vert="horz"/>
                <a:lstStyle/>
                <a:p>
                  <a:pPr algn="ctr">
                    <a:defRPr sz="1075" b="1" i="0" u="none" strike="noStrike" baseline="0">
                      <a:solidFill>
                        <a:schemeClr val="accent3">
                          <a:lumMod val="75000"/>
                        </a:schemeClr>
                      </a:solidFill>
                      <a:latin typeface="Arial"/>
                      <a:ea typeface="Arial"/>
                      <a:cs typeface="Arial"/>
                    </a:defRPr>
                  </a:pPr>
                  <a:endParaRPr lang="de-DE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0"/>
              <c:numFmt formatCode="#,##0.0000" sourceLinked="0"/>
              <c:spPr>
                <a:noFill/>
                <a:ln w="25400">
                  <a:noFill/>
                </a:ln>
              </c:spPr>
              <c:txPr>
                <a:bodyPr rot="-5400000" vert="horz"/>
                <a:lstStyle/>
                <a:p>
                  <a:pPr algn="ctr">
                    <a:defRPr sz="1075" b="1" i="0" u="none" strike="noStrike" baseline="0">
                      <a:solidFill>
                        <a:schemeClr val="accent3">
                          <a:lumMod val="75000"/>
                        </a:schemeClr>
                      </a:solidFill>
                      <a:latin typeface="Arial"/>
                      <a:ea typeface="Arial"/>
                      <a:cs typeface="Arial"/>
                    </a:defRPr>
                  </a:pPr>
                  <a:endParaRPr lang="de-DE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0"/>
              <c:numFmt formatCode="#,##0.0000" sourceLinked="0"/>
              <c:spPr>
                <a:noFill/>
                <a:ln w="25400">
                  <a:noFill/>
                </a:ln>
              </c:spPr>
              <c:txPr>
                <a:bodyPr rot="-5400000" vert="horz"/>
                <a:lstStyle/>
                <a:p>
                  <a:pPr algn="ctr">
                    <a:defRPr sz="1075" b="1" i="0" u="none" strike="noStrike" baseline="0">
                      <a:solidFill>
                        <a:schemeClr val="accent3">
                          <a:lumMod val="75000"/>
                        </a:schemeClr>
                      </a:solidFill>
                      <a:latin typeface="Arial"/>
                      <a:ea typeface="Arial"/>
                      <a:cs typeface="Arial"/>
                    </a:defRPr>
                  </a:pPr>
                  <a:endParaRPr lang="de-DE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0"/>
              <c:numFmt formatCode="#,##0.0000" sourceLinked="0"/>
              <c:spPr>
                <a:noFill/>
                <a:ln w="25400">
                  <a:noFill/>
                </a:ln>
              </c:spPr>
              <c:txPr>
                <a:bodyPr rot="-5400000" vert="horz"/>
                <a:lstStyle/>
                <a:p>
                  <a:pPr algn="ctr">
                    <a:defRPr sz="1075" b="1" i="0" u="none" strike="noStrike" baseline="0">
                      <a:solidFill>
                        <a:schemeClr val="accent3">
                          <a:lumMod val="75000"/>
                        </a:schemeClr>
                      </a:solidFill>
                      <a:latin typeface="Arial"/>
                      <a:ea typeface="Arial"/>
                      <a:cs typeface="Arial"/>
                    </a:defRPr>
                  </a:pPr>
                  <a:endParaRPr lang="de-DE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0"/>
              <c:numFmt formatCode="#,##0.0000" sourceLinked="0"/>
              <c:spPr>
                <a:noFill/>
                <a:ln w="25400">
                  <a:noFill/>
                </a:ln>
              </c:spPr>
              <c:txPr>
                <a:bodyPr rot="-5400000" vert="horz"/>
                <a:lstStyle/>
                <a:p>
                  <a:pPr algn="ctr">
                    <a:defRPr sz="1075" b="1" i="0" u="none" strike="noStrike" baseline="0">
                      <a:solidFill>
                        <a:schemeClr val="accent3">
                          <a:lumMod val="75000"/>
                        </a:schemeClr>
                      </a:solidFill>
                      <a:latin typeface="Arial"/>
                      <a:ea typeface="Arial"/>
                      <a:cs typeface="Arial"/>
                    </a:defRPr>
                  </a:pPr>
                  <a:endParaRPr lang="de-DE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0"/>
              <c:numFmt formatCode="#,##0.0000" sourceLinked="0"/>
              <c:spPr>
                <a:noFill/>
                <a:ln w="25400">
                  <a:noFill/>
                </a:ln>
              </c:spPr>
              <c:txPr>
                <a:bodyPr rot="-5400000" vert="horz"/>
                <a:lstStyle/>
                <a:p>
                  <a:pPr algn="ctr">
                    <a:defRPr sz="1075" b="1" i="0" u="none" strike="noStrike" baseline="0">
                      <a:solidFill>
                        <a:schemeClr val="accent3">
                          <a:lumMod val="75000"/>
                        </a:schemeClr>
                      </a:solidFill>
                      <a:latin typeface="Arial"/>
                      <a:ea typeface="Arial"/>
                      <a:cs typeface="Arial"/>
                    </a:defRPr>
                  </a:pPr>
                  <a:endParaRPr lang="de-DE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0"/>
              <c:numFmt formatCode="#,##0.0000" sourceLinked="0"/>
              <c:spPr>
                <a:noFill/>
                <a:ln w="25400">
                  <a:noFill/>
                </a:ln>
              </c:spPr>
              <c:txPr>
                <a:bodyPr rot="-5400000" vert="horz"/>
                <a:lstStyle/>
                <a:p>
                  <a:pPr algn="ctr">
                    <a:defRPr sz="1075" b="1" i="0" u="none" strike="noStrike" baseline="0">
                      <a:solidFill>
                        <a:schemeClr val="accent3">
                          <a:lumMod val="75000"/>
                        </a:schemeClr>
                      </a:solidFill>
                      <a:latin typeface="Arial"/>
                      <a:ea typeface="Arial"/>
                      <a:cs typeface="Arial"/>
                    </a:defRPr>
                  </a:pPr>
                  <a:endParaRPr lang="de-DE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0"/>
              <c:numFmt formatCode="#,##0.0000" sourceLinked="0"/>
              <c:spPr>
                <a:noFill/>
                <a:ln w="25400">
                  <a:noFill/>
                </a:ln>
              </c:spPr>
              <c:txPr>
                <a:bodyPr rot="-5400000" vert="horz"/>
                <a:lstStyle/>
                <a:p>
                  <a:pPr algn="ctr">
                    <a:defRPr sz="1075" b="1" i="0" u="none" strike="noStrike" baseline="0">
                      <a:solidFill>
                        <a:schemeClr val="accent3">
                          <a:lumMod val="75000"/>
                        </a:schemeClr>
                      </a:solidFill>
                      <a:latin typeface="Arial"/>
                      <a:ea typeface="Arial"/>
                      <a:cs typeface="Arial"/>
                    </a:defRPr>
                  </a:pPr>
                  <a:endParaRPr lang="de-DE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</c:dLbl>
            <c:txPr>
              <a:bodyPr/>
              <a:lstStyle/>
              <a:p>
                <a:pPr>
                  <a:defRPr>
                    <a:solidFill>
                      <a:schemeClr val="accent3">
                        <a:lumMod val="75000"/>
                      </a:schemeClr>
                    </a:solidFill>
                  </a:defRPr>
                </a:pPr>
                <a:endParaRPr lang="de-DE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</c:dLbls>
          <c:cat>
            <c:numRef>
              <c:f>'T CAll-PUT-DELTA-GAMMA-LEVERAGE'!$B$29:$B$129</c:f>
              <c:numCache>
                <c:formatCode>#,##0.00</c:formatCode>
                <c:ptCount val="101"/>
                <c:pt idx="0" formatCode="0.00">
                  <c:v>84</c:v>
                </c:pt>
                <c:pt idx="1">
                  <c:v>84.42</c:v>
                </c:pt>
                <c:pt idx="2">
                  <c:v>84.84</c:v>
                </c:pt>
                <c:pt idx="3">
                  <c:v>85.26</c:v>
                </c:pt>
                <c:pt idx="4">
                  <c:v>85.68</c:v>
                </c:pt>
                <c:pt idx="5">
                  <c:v>86.100000000000009</c:v>
                </c:pt>
                <c:pt idx="6">
                  <c:v>86.52000000000001</c:v>
                </c:pt>
                <c:pt idx="7">
                  <c:v>86.940000000000012</c:v>
                </c:pt>
                <c:pt idx="8">
                  <c:v>87.360000000000014</c:v>
                </c:pt>
                <c:pt idx="9">
                  <c:v>87.780000000000015</c:v>
                </c:pt>
                <c:pt idx="10">
                  <c:v>88.200000000000017</c:v>
                </c:pt>
                <c:pt idx="11">
                  <c:v>88.620000000000019</c:v>
                </c:pt>
                <c:pt idx="12">
                  <c:v>89.04000000000002</c:v>
                </c:pt>
                <c:pt idx="13">
                  <c:v>89.460000000000022</c:v>
                </c:pt>
                <c:pt idx="14">
                  <c:v>89.880000000000024</c:v>
                </c:pt>
                <c:pt idx="15">
                  <c:v>90.300000000000026</c:v>
                </c:pt>
                <c:pt idx="16">
                  <c:v>90.720000000000027</c:v>
                </c:pt>
                <c:pt idx="17">
                  <c:v>91.140000000000029</c:v>
                </c:pt>
                <c:pt idx="18">
                  <c:v>91.560000000000031</c:v>
                </c:pt>
                <c:pt idx="19">
                  <c:v>91.980000000000032</c:v>
                </c:pt>
                <c:pt idx="20">
                  <c:v>92.400000000000034</c:v>
                </c:pt>
                <c:pt idx="21">
                  <c:v>92.820000000000036</c:v>
                </c:pt>
                <c:pt idx="22">
                  <c:v>93.240000000000038</c:v>
                </c:pt>
                <c:pt idx="23">
                  <c:v>93.660000000000039</c:v>
                </c:pt>
                <c:pt idx="24">
                  <c:v>94.080000000000041</c:v>
                </c:pt>
                <c:pt idx="25">
                  <c:v>94.500000000000043</c:v>
                </c:pt>
                <c:pt idx="26">
                  <c:v>94.920000000000044</c:v>
                </c:pt>
                <c:pt idx="27">
                  <c:v>95.340000000000046</c:v>
                </c:pt>
                <c:pt idx="28">
                  <c:v>95.760000000000048</c:v>
                </c:pt>
                <c:pt idx="29">
                  <c:v>96.180000000000049</c:v>
                </c:pt>
                <c:pt idx="30">
                  <c:v>96.600000000000051</c:v>
                </c:pt>
                <c:pt idx="31">
                  <c:v>97.020000000000053</c:v>
                </c:pt>
                <c:pt idx="32">
                  <c:v>97.440000000000055</c:v>
                </c:pt>
                <c:pt idx="33">
                  <c:v>97.860000000000056</c:v>
                </c:pt>
                <c:pt idx="34">
                  <c:v>98.280000000000058</c:v>
                </c:pt>
                <c:pt idx="35">
                  <c:v>98.70000000000006</c:v>
                </c:pt>
                <c:pt idx="36">
                  <c:v>99.120000000000061</c:v>
                </c:pt>
                <c:pt idx="37">
                  <c:v>99.540000000000063</c:v>
                </c:pt>
                <c:pt idx="38">
                  <c:v>99.960000000000065</c:v>
                </c:pt>
                <c:pt idx="39">
                  <c:v>100.38000000000007</c:v>
                </c:pt>
                <c:pt idx="40">
                  <c:v>100.80000000000007</c:v>
                </c:pt>
                <c:pt idx="41">
                  <c:v>101.22000000000007</c:v>
                </c:pt>
                <c:pt idx="42">
                  <c:v>101.64000000000007</c:v>
                </c:pt>
                <c:pt idx="43">
                  <c:v>102.06000000000007</c:v>
                </c:pt>
                <c:pt idx="44">
                  <c:v>102.48000000000008</c:v>
                </c:pt>
                <c:pt idx="45">
                  <c:v>102.90000000000008</c:v>
                </c:pt>
                <c:pt idx="46">
                  <c:v>103.32000000000008</c:v>
                </c:pt>
                <c:pt idx="47">
                  <c:v>103.74000000000008</c:v>
                </c:pt>
                <c:pt idx="48">
                  <c:v>104.16000000000008</c:v>
                </c:pt>
                <c:pt idx="49">
                  <c:v>104.58000000000008</c:v>
                </c:pt>
                <c:pt idx="50">
                  <c:v>105.00000000000009</c:v>
                </c:pt>
                <c:pt idx="51">
                  <c:v>105.42000000000009</c:v>
                </c:pt>
                <c:pt idx="52">
                  <c:v>105.84000000000009</c:v>
                </c:pt>
                <c:pt idx="53">
                  <c:v>106.26000000000009</c:v>
                </c:pt>
                <c:pt idx="54">
                  <c:v>106.68000000000009</c:v>
                </c:pt>
                <c:pt idx="55">
                  <c:v>107.10000000000009</c:v>
                </c:pt>
                <c:pt idx="56">
                  <c:v>107.5200000000001</c:v>
                </c:pt>
                <c:pt idx="57">
                  <c:v>107.9400000000001</c:v>
                </c:pt>
                <c:pt idx="58">
                  <c:v>108.3600000000001</c:v>
                </c:pt>
                <c:pt idx="59">
                  <c:v>108.7800000000001</c:v>
                </c:pt>
                <c:pt idx="60">
                  <c:v>109.2000000000001</c:v>
                </c:pt>
                <c:pt idx="61">
                  <c:v>109.6200000000001</c:v>
                </c:pt>
                <c:pt idx="62">
                  <c:v>110.04000000000011</c:v>
                </c:pt>
                <c:pt idx="63">
                  <c:v>110.46000000000011</c:v>
                </c:pt>
                <c:pt idx="64">
                  <c:v>110.88000000000011</c:v>
                </c:pt>
                <c:pt idx="65">
                  <c:v>111.30000000000011</c:v>
                </c:pt>
                <c:pt idx="66">
                  <c:v>111.72000000000011</c:v>
                </c:pt>
                <c:pt idx="67">
                  <c:v>112.14000000000011</c:v>
                </c:pt>
                <c:pt idx="68">
                  <c:v>112.56000000000012</c:v>
                </c:pt>
                <c:pt idx="69">
                  <c:v>112.98000000000012</c:v>
                </c:pt>
                <c:pt idx="70">
                  <c:v>113.40000000000012</c:v>
                </c:pt>
                <c:pt idx="71">
                  <c:v>113.82000000000012</c:v>
                </c:pt>
                <c:pt idx="72">
                  <c:v>114.24000000000012</c:v>
                </c:pt>
                <c:pt idx="73">
                  <c:v>114.66000000000012</c:v>
                </c:pt>
                <c:pt idx="74">
                  <c:v>115.08000000000013</c:v>
                </c:pt>
                <c:pt idx="75">
                  <c:v>115.50000000000013</c:v>
                </c:pt>
                <c:pt idx="76">
                  <c:v>115.92000000000013</c:v>
                </c:pt>
                <c:pt idx="77">
                  <c:v>116.34000000000013</c:v>
                </c:pt>
                <c:pt idx="78">
                  <c:v>116.76000000000013</c:v>
                </c:pt>
                <c:pt idx="79">
                  <c:v>117.18000000000013</c:v>
                </c:pt>
                <c:pt idx="80">
                  <c:v>117.60000000000014</c:v>
                </c:pt>
                <c:pt idx="81">
                  <c:v>118.02000000000014</c:v>
                </c:pt>
                <c:pt idx="82">
                  <c:v>118.44000000000014</c:v>
                </c:pt>
                <c:pt idx="83">
                  <c:v>118.86000000000014</c:v>
                </c:pt>
                <c:pt idx="84">
                  <c:v>119.28000000000014</c:v>
                </c:pt>
                <c:pt idx="85">
                  <c:v>119.70000000000014</c:v>
                </c:pt>
                <c:pt idx="86">
                  <c:v>120.12000000000015</c:v>
                </c:pt>
                <c:pt idx="87">
                  <c:v>120.54000000000015</c:v>
                </c:pt>
                <c:pt idx="88">
                  <c:v>120.96000000000015</c:v>
                </c:pt>
                <c:pt idx="89">
                  <c:v>121.38000000000015</c:v>
                </c:pt>
                <c:pt idx="90">
                  <c:v>121.80000000000015</c:v>
                </c:pt>
                <c:pt idx="91">
                  <c:v>122.22000000000016</c:v>
                </c:pt>
                <c:pt idx="92">
                  <c:v>122.64000000000016</c:v>
                </c:pt>
                <c:pt idx="93">
                  <c:v>123.06000000000016</c:v>
                </c:pt>
                <c:pt idx="94">
                  <c:v>123.48000000000016</c:v>
                </c:pt>
                <c:pt idx="95">
                  <c:v>123.90000000000016</c:v>
                </c:pt>
                <c:pt idx="96">
                  <c:v>124.32000000000016</c:v>
                </c:pt>
                <c:pt idx="97">
                  <c:v>124.74000000000017</c:v>
                </c:pt>
                <c:pt idx="98">
                  <c:v>125.16000000000017</c:v>
                </c:pt>
                <c:pt idx="99">
                  <c:v>125.58000000000017</c:v>
                </c:pt>
                <c:pt idx="100">
                  <c:v>126.00000000000017</c:v>
                </c:pt>
              </c:numCache>
            </c:numRef>
          </c:cat>
          <c:val>
            <c:numRef>
              <c:f>'T CAll-PUT-DELTA-GAMMA-LEVERAGE'!$P$29:$P$129</c:f>
              <c:numCache>
                <c:formatCode>0.00000</c:formatCode>
                <c:ptCount val="101"/>
                <c:pt idx="1">
                  <c:v>1.8593393950084962E-2</c:v>
                </c:pt>
                <c:pt idx="2">
                  <c:v>1.9224434357817323E-2</c:v>
                </c:pt>
                <c:pt idx="3">
                  <c:v>1.9848573261318912E-2</c:v>
                </c:pt>
                <c:pt idx="4">
                  <c:v>2.0464197775421616E-2</c:v>
                </c:pt>
                <c:pt idx="5">
                  <c:v>2.1069711137638059E-2</c:v>
                </c:pt>
                <c:pt idx="6">
                  <c:v>2.1663540375208651E-2</c:v>
                </c:pt>
                <c:pt idx="7">
                  <c:v>2.2244143774593696E-2</c:v>
                </c:pt>
                <c:pt idx="8">
                  <c:v>2.2810018102649803E-2</c:v>
                </c:pt>
                <c:pt idx="9">
                  <c:v>2.3359705531948223E-2</c:v>
                </c:pt>
                <c:pt idx="10">
                  <c:v>2.3891800226324384E-2</c:v>
                </c:pt>
                <c:pt idx="11">
                  <c:v>2.440495454665223E-2</c:v>
                </c:pt>
                <c:pt idx="12">
                  <c:v>2.4897884840992455E-2</c:v>
                </c:pt>
                <c:pt idx="13">
                  <c:v>2.536937678762367E-2</c:v>
                </c:pt>
                <c:pt idx="14">
                  <c:v>2.5818290263966467E-2</c:v>
                </c:pt>
                <c:pt idx="15">
                  <c:v>2.6243563718999153E-2</c:v>
                </c:pt>
                <c:pt idx="16">
                  <c:v>2.6644218031379226E-2</c:v>
                </c:pt>
                <c:pt idx="17">
                  <c:v>2.7019359840112642E-2</c:v>
                </c:pt>
                <c:pt idx="18">
                  <c:v>2.7368184339153917E-2</c:v>
                </c:pt>
                <c:pt idx="19">
                  <c:v>2.7689977531775375E-2</c:v>
                </c:pt>
                <c:pt idx="20">
                  <c:v>2.7984117944858739E-2</c:v>
                </c:pt>
                <c:pt idx="21">
                  <c:v>2.8250077807386247E-2</c:v>
                </c:pt>
                <c:pt idx="22">
                  <c:v>2.848742370132866E-2</c:v>
                </c:pt>
                <c:pt idx="23">
                  <c:v>2.8695816696802472E-2</c:v>
                </c:pt>
                <c:pt idx="24">
                  <c:v>2.8875011986805112E-2</c:v>
                </c:pt>
                <c:pt idx="25">
                  <c:v>2.9024858039936652E-2</c:v>
                </c:pt>
                <c:pt idx="26">
                  <c:v>2.9145295292374425E-2</c:v>
                </c:pt>
                <c:pt idx="27">
                  <c:v>2.9236354402890789E-2</c:v>
                </c:pt>
                <c:pt idx="28">
                  <c:v>2.92981540968878E-2</c:v>
                </c:pt>
                <c:pt idx="29">
                  <c:v>2.9330898627332049E-2</c:v>
                </c:pt>
                <c:pt idx="30">
                  <c:v>2.933487488201662E-2</c:v>
                </c:pt>
                <c:pt idx="31">
                  <c:v>2.9310449167829315E-2</c:v>
                </c:pt>
                <c:pt idx="32">
                  <c:v>2.9258063703633052E-2</c:v>
                </c:pt>
                <c:pt idx="33">
                  <c:v>2.9178232854000521E-2</c:v>
                </c:pt>
                <c:pt idx="34">
                  <c:v>2.9071539136368986E-2</c:v>
                </c:pt>
                <c:pt idx="35">
                  <c:v>2.8938629034253184E-2</c:v>
                </c:pt>
                <c:pt idx="36">
                  <c:v>2.8780208648945829E-2</c:v>
                </c:pt>
                <c:pt idx="37">
                  <c:v>2.8597039221697249E-2</c:v>
                </c:pt>
                <c:pt idx="38">
                  <c:v>2.8389932557681054E-2</c:v>
                </c:pt>
                <c:pt idx="39">
                  <c:v>2.8159746382182486E-2</c:v>
                </c:pt>
                <c:pt idx="40">
                  <c:v>2.7907379658395643E-2</c:v>
                </c:pt>
                <c:pt idx="41">
                  <c:v>2.7633767894956165E-2</c:v>
                </c:pt>
                <c:pt idx="42">
                  <c:v>2.733987846999799E-2</c:v>
                </c:pt>
                <c:pt idx="43">
                  <c:v>2.7026705997007672E-2</c:v>
                </c:pt>
                <c:pt idx="44">
                  <c:v>2.6695267756157343E-2</c:v>
                </c:pt>
                <c:pt idx="45">
                  <c:v>2.6346599213118015E-2</c:v>
                </c:pt>
                <c:pt idx="46">
                  <c:v>2.5981749645606782E-2</c:v>
                </c:pt>
                <c:pt idx="47">
                  <c:v>2.5601777896145241E-2</c:v>
                </c:pt>
                <c:pt idx="48">
                  <c:v>2.5207748267682212E-2</c:v>
                </c:pt>
                <c:pt idx="49">
                  <c:v>2.4800726576910924E-2</c:v>
                </c:pt>
                <c:pt idx="50">
                  <c:v>2.4381776378293342E-2</c:v>
                </c:pt>
                <c:pt idx="51">
                  <c:v>2.3951955370019339E-2</c:v>
                </c:pt>
                <c:pt idx="52">
                  <c:v>2.3512311991334526E-2</c:v>
                </c:pt>
                <c:pt idx="53">
                  <c:v>2.3063882218974253E-2</c:v>
                </c:pt>
                <c:pt idx="54">
                  <c:v>2.2607686568776889E-2</c:v>
                </c:pt>
                <c:pt idx="55">
                  <c:v>2.2144727306930463E-2</c:v>
                </c:pt>
                <c:pt idx="56">
                  <c:v>2.1675985873799011E-2</c:v>
                </c:pt>
                <c:pt idx="57">
                  <c:v>2.1202420521823421E-2</c:v>
                </c:pt>
                <c:pt idx="58">
                  <c:v>2.0724964167621724E-2</c:v>
                </c:pt>
                <c:pt idx="59">
                  <c:v>2.0244522457145933E-2</c:v>
                </c:pt>
                <c:pt idx="60">
                  <c:v>1.9761972041584728E-2</c:v>
                </c:pt>
                <c:pt idx="61">
                  <c:v>1.9278159060596052E-2</c:v>
                </c:pt>
                <c:pt idx="62">
                  <c:v>1.8793897828477776E-2</c:v>
                </c:pt>
                <c:pt idx="63">
                  <c:v>1.8309969717997577E-2</c:v>
                </c:pt>
                <c:pt idx="64">
                  <c:v>1.7827122235796963E-2</c:v>
                </c:pt>
                <c:pt idx="65">
                  <c:v>1.734606828258662E-2</c:v>
                </c:pt>
                <c:pt idx="66">
                  <c:v>1.6867485590750915E-2</c:v>
                </c:pt>
                <c:pt idx="67">
                  <c:v>1.6392016331456354E-2</c:v>
                </c:pt>
                <c:pt idx="68">
                  <c:v>1.5920266882923719E-2</c:v>
                </c:pt>
                <c:pt idx="69">
                  <c:v>1.5452807751193971E-2</c:v>
                </c:pt>
                <c:pt idx="70">
                  <c:v>1.4990173634431815E-2</c:v>
                </c:pt>
                <c:pt idx="71">
                  <c:v>1.4532863621635691E-2</c:v>
                </c:pt>
                <c:pt idx="72">
                  <c:v>1.4081341516500916E-2</c:v>
                </c:pt>
                <c:pt idx="73">
                  <c:v>1.3636036277122857E-2</c:v>
                </c:pt>
                <c:pt idx="74">
                  <c:v>1.3197342562245293E-2</c:v>
                </c:pt>
                <c:pt idx="75">
                  <c:v>1.2765621374815867E-2</c:v>
                </c:pt>
                <c:pt idx="76">
                  <c:v>1.2341200793738172E-2</c:v>
                </c:pt>
                <c:pt idx="77">
                  <c:v>1.192437678486245E-2</c:v>
                </c:pt>
                <c:pt idx="78">
                  <c:v>1.1515414082472005E-2</c:v>
                </c:pt>
                <c:pt idx="79">
                  <c:v>1.1114547132763421E-2</c:v>
                </c:pt>
                <c:pt idx="80">
                  <c:v>1.0721981091092627E-2</c:v>
                </c:pt>
                <c:pt idx="81">
                  <c:v>1.0337892865064856E-2</c:v>
                </c:pt>
                <c:pt idx="82">
                  <c:v>9.9624321958752121E-3</c:v>
                </c:pt>
                <c:pt idx="83">
                  <c:v>9.5957227706523571E-3</c:v>
                </c:pt>
                <c:pt idx="84">
                  <c:v>9.2378633589200679E-3</c:v>
                </c:pt>
                <c:pt idx="85">
                  <c:v>8.8889289666722188E-3</c:v>
                </c:pt>
                <c:pt idx="86">
                  <c:v>8.5489720019328967E-3</c:v>
                </c:pt>
                <c:pt idx="87">
                  <c:v>8.2180234460682497E-3</c:v>
                </c:pt>
                <c:pt idx="88">
                  <c:v>7.8960940255103224E-3</c:v>
                </c:pt>
                <c:pt idx="89">
                  <c:v>7.5831753789339911E-3</c:v>
                </c:pt>
                <c:pt idx="90">
                  <c:v>7.2792412153279556E-3</c:v>
                </c:pt>
                <c:pt idx="91">
                  <c:v>6.9842484587811244E-3</c:v>
                </c:pt>
                <c:pt idx="92">
                  <c:v>6.6981383761784332E-3</c:v>
                </c:pt>
                <c:pt idx="93">
                  <c:v>6.4208376843696985E-3</c:v>
                </c:pt>
                <c:pt idx="94">
                  <c:v>6.1522596337380379E-3</c:v>
                </c:pt>
                <c:pt idx="95">
                  <c:v>5.8923050654286491E-3</c:v>
                </c:pt>
                <c:pt idx="96">
                  <c:v>5.6408634398398515E-3</c:v>
                </c:pt>
                <c:pt idx="97">
                  <c:v>5.3978138342983175E-3</c:v>
                </c:pt>
                <c:pt idx="98">
                  <c:v>5.1630259081349682E-3</c:v>
                </c:pt>
                <c:pt idx="99">
                  <c:v>4.9363608336769008E-3</c:v>
                </c:pt>
                <c:pt idx="100">
                  <c:v>4.7176721919389777E-3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24866304"/>
        <c:axId val="224868224"/>
      </c:lineChart>
      <c:catAx>
        <c:axId val="224866304"/>
        <c:scaling>
          <c:orientation val="minMax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075" b="0" i="0" u="none" strike="noStrike" baseline="0">
                    <a:solidFill>
                      <a:srgbClr val="000000"/>
                    </a:solidFill>
                    <a:latin typeface="Arial Black"/>
                    <a:ea typeface="Arial Black"/>
                    <a:cs typeface="Arial Black"/>
                  </a:defRPr>
                </a:pPr>
                <a:r>
                  <a:rPr lang="de-CH"/>
                  <a:t>Aktie/Aktienindex: CHF/Punkte</a:t>
                </a:r>
              </a:p>
            </c:rich>
          </c:tx>
          <c:layout>
            <c:manualLayout>
              <c:xMode val="edge"/>
              <c:yMode val="edge"/>
              <c:x val="0.36153985626448504"/>
              <c:y val="0.93913117671436586"/>
            </c:manualLayout>
          </c:layout>
          <c:overlay val="0"/>
          <c:spPr>
            <a:noFill/>
            <a:ln w="25400">
              <a:noFill/>
            </a:ln>
          </c:spPr>
        </c:title>
        <c:numFmt formatCode="#,##0.00" sourceLinked="0"/>
        <c:majorTickMark val="none"/>
        <c:minorTickMark val="none"/>
        <c:tickLblPos val="low"/>
        <c:txPr>
          <a:bodyPr rot="0" vert="horz"/>
          <a:lstStyle/>
          <a:p>
            <a:pPr>
              <a:defRPr sz="9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de-DE"/>
          </a:p>
        </c:txPr>
        <c:crossAx val="224868224"/>
        <c:crosses val="autoZero"/>
        <c:auto val="1"/>
        <c:lblAlgn val="ctr"/>
        <c:lblOffset val="100"/>
        <c:tickLblSkip val="10"/>
        <c:tickMarkSkip val="10"/>
        <c:noMultiLvlLbl val="0"/>
      </c:catAx>
      <c:valAx>
        <c:axId val="224868224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075" b="0" i="0" u="none" strike="noStrike" baseline="0">
                    <a:solidFill>
                      <a:schemeClr val="accent3">
                        <a:lumMod val="75000"/>
                      </a:schemeClr>
                    </a:solidFill>
                    <a:latin typeface="Arial Black"/>
                    <a:ea typeface="Arial Black"/>
                    <a:cs typeface="Arial Black"/>
                  </a:defRPr>
                </a:pPr>
                <a:r>
                  <a:rPr lang="de-CH">
                    <a:solidFill>
                      <a:schemeClr val="accent3">
                        <a:lumMod val="75000"/>
                      </a:schemeClr>
                    </a:solidFill>
                  </a:rPr>
                  <a:t>Gamma</a:t>
                </a:r>
              </a:p>
            </c:rich>
          </c:tx>
          <c:layout>
            <c:manualLayout>
              <c:xMode val="edge"/>
              <c:yMode val="edge"/>
              <c:x val="6.9686136029653671E-3"/>
              <c:y val="0.41988940623908083"/>
            </c:manualLayout>
          </c:layout>
          <c:overlay val="0"/>
          <c:spPr>
            <a:noFill/>
            <a:ln w="25400">
              <a:noFill/>
            </a:ln>
          </c:spPr>
        </c:title>
        <c:numFmt formatCode="0.0000" sourceLinked="0"/>
        <c:majorTickMark val="out"/>
        <c:minorTickMark val="none"/>
        <c:tickLblPos val="nextTo"/>
        <c:txPr>
          <a:bodyPr rot="0" vert="horz"/>
          <a:lstStyle/>
          <a:p>
            <a:pPr>
              <a:defRPr sz="900" b="1" i="0" u="none" strike="noStrike" baseline="0">
                <a:solidFill>
                  <a:srgbClr val="5F5F5F"/>
                </a:solidFill>
                <a:latin typeface="Arial"/>
                <a:ea typeface="Arial"/>
                <a:cs typeface="Arial"/>
              </a:defRPr>
            </a:pPr>
            <a:endParaRPr lang="de-DE"/>
          </a:p>
        </c:txPr>
        <c:crossAx val="224866304"/>
        <c:crosses val="autoZero"/>
        <c:crossBetween val="midCat"/>
      </c:valAx>
      <c:spPr>
        <a:solidFill>
          <a:srgbClr val="FFFFFF"/>
        </a:solidFill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1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de-DE"/>
    </a:p>
  </c:txPr>
  <c:printSettings>
    <c:headerFooter alignWithMargins="0"/>
    <c:pageMargins b="0.98425196850393704" l="1.1811023622047245" r="1.1811023622047245" t="0.98425196850393704" header="0.51181102362204722" footer="0.51181102362204722"/>
    <c:pageSetup paperSize="9" orientation="landscape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de-C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175" b="1" i="0" u="none" strike="noStrike" baseline="0">
                <a:solidFill>
                  <a:schemeClr val="tx1">
                    <a:lumMod val="50000"/>
                    <a:lumOff val="50000"/>
                  </a:schemeClr>
                </a:solidFill>
                <a:latin typeface="Arial Black"/>
                <a:ea typeface="Arial Black"/>
                <a:cs typeface="Arial Black"/>
              </a:defRPr>
            </a:pPr>
            <a:r>
              <a:rPr lang="de-CH">
                <a:solidFill>
                  <a:schemeClr val="tx1">
                    <a:lumMod val="50000"/>
                    <a:lumOff val="50000"/>
                  </a:schemeClr>
                </a:solidFill>
              </a:rPr>
              <a:t>Gearing und</a:t>
            </a:r>
            <a:r>
              <a:rPr lang="de-CH" baseline="0">
                <a:solidFill>
                  <a:schemeClr val="tx1">
                    <a:lumMod val="50000"/>
                    <a:lumOff val="50000"/>
                  </a:schemeClr>
                </a:solidFill>
              </a:rPr>
              <a:t> </a:t>
            </a:r>
            <a:r>
              <a:rPr lang="de-CH">
                <a:solidFill>
                  <a:schemeClr val="tx1">
                    <a:lumMod val="50000"/>
                    <a:lumOff val="50000"/>
                  </a:schemeClr>
                </a:solidFill>
              </a:rPr>
              <a:t>Leverage</a:t>
            </a:r>
            <a:r>
              <a:rPr lang="de-CH" baseline="0">
                <a:solidFill>
                  <a:schemeClr val="tx1">
                    <a:lumMod val="50000"/>
                    <a:lumOff val="50000"/>
                  </a:schemeClr>
                </a:solidFill>
              </a:rPr>
              <a:t> </a:t>
            </a:r>
            <a:r>
              <a:rPr lang="de-CH">
                <a:solidFill>
                  <a:schemeClr val="tx1">
                    <a:lumMod val="50000"/>
                    <a:lumOff val="50000"/>
                  </a:schemeClr>
                </a:solidFill>
              </a:rPr>
              <a:t>einer Call-Option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53986585010207"/>
          <c:y val="0.10714295548100795"/>
          <c:w val="0.85000087489063869"/>
          <c:h val="0.78312864475558308"/>
        </c:manualLayout>
      </c:layout>
      <c:lineChart>
        <c:grouping val="standard"/>
        <c:varyColors val="0"/>
        <c:ser>
          <c:idx val="0"/>
          <c:order val="0"/>
          <c:tx>
            <c:v>Gearing</c:v>
          </c:tx>
          <c:spPr>
            <a:ln w="12700">
              <a:solidFill>
                <a:schemeClr val="accent6">
                  <a:lumMod val="75000"/>
                </a:schemeClr>
              </a:solidFill>
              <a:prstDash val="solid"/>
            </a:ln>
          </c:spPr>
          <c:marker>
            <c:symbol val="square"/>
            <c:size val="3"/>
            <c:spPr>
              <a:solidFill>
                <a:schemeClr val="accent6">
                  <a:lumMod val="75000"/>
                </a:schemeClr>
              </a:solidFill>
              <a:ln>
                <a:solidFill>
                  <a:schemeClr val="accent6">
                    <a:lumMod val="75000"/>
                  </a:schemeClr>
                </a:solidFill>
                <a:prstDash val="solid"/>
              </a:ln>
            </c:spPr>
          </c:marker>
          <c:dLbls>
            <c:dLbl>
              <c:idx val="0"/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"/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0"/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0"/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0"/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0"/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0"/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0"/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0"/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0"/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0"/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</c:dLbl>
            <c:txPr>
              <a:bodyPr rot="-5400000" vert="horz"/>
              <a:lstStyle/>
              <a:p>
                <a:pPr>
                  <a:defRPr b="1">
                    <a:solidFill>
                      <a:schemeClr val="accent6">
                        <a:lumMod val="75000"/>
                      </a:schemeClr>
                    </a:solidFill>
                  </a:defRPr>
                </a:pPr>
                <a:endParaRPr lang="de-DE"/>
              </a:p>
            </c:txPr>
            <c:dLblPos val="t"/>
            <c:showLegendKey val="0"/>
            <c:showVal val="0"/>
            <c:showCatName val="0"/>
            <c:showSerName val="0"/>
            <c:showPercent val="0"/>
            <c:showBubbleSize val="0"/>
          </c:dLbls>
          <c:cat>
            <c:numRef>
              <c:f>'T CAll-PUT-DELTA-GAMMA-LEVERAGE'!$B$29:$B$129</c:f>
              <c:numCache>
                <c:formatCode>#,##0.00</c:formatCode>
                <c:ptCount val="101"/>
                <c:pt idx="0" formatCode="0.00">
                  <c:v>84</c:v>
                </c:pt>
                <c:pt idx="1">
                  <c:v>84.42</c:v>
                </c:pt>
                <c:pt idx="2">
                  <c:v>84.84</c:v>
                </c:pt>
                <c:pt idx="3">
                  <c:v>85.26</c:v>
                </c:pt>
                <c:pt idx="4">
                  <c:v>85.68</c:v>
                </c:pt>
                <c:pt idx="5">
                  <c:v>86.100000000000009</c:v>
                </c:pt>
                <c:pt idx="6">
                  <c:v>86.52000000000001</c:v>
                </c:pt>
                <c:pt idx="7">
                  <c:v>86.940000000000012</c:v>
                </c:pt>
                <c:pt idx="8">
                  <c:v>87.360000000000014</c:v>
                </c:pt>
                <c:pt idx="9">
                  <c:v>87.780000000000015</c:v>
                </c:pt>
                <c:pt idx="10">
                  <c:v>88.200000000000017</c:v>
                </c:pt>
                <c:pt idx="11">
                  <c:v>88.620000000000019</c:v>
                </c:pt>
                <c:pt idx="12">
                  <c:v>89.04000000000002</c:v>
                </c:pt>
                <c:pt idx="13">
                  <c:v>89.460000000000022</c:v>
                </c:pt>
                <c:pt idx="14">
                  <c:v>89.880000000000024</c:v>
                </c:pt>
                <c:pt idx="15">
                  <c:v>90.300000000000026</c:v>
                </c:pt>
                <c:pt idx="16">
                  <c:v>90.720000000000027</c:v>
                </c:pt>
                <c:pt idx="17">
                  <c:v>91.140000000000029</c:v>
                </c:pt>
                <c:pt idx="18">
                  <c:v>91.560000000000031</c:v>
                </c:pt>
                <c:pt idx="19">
                  <c:v>91.980000000000032</c:v>
                </c:pt>
                <c:pt idx="20">
                  <c:v>92.400000000000034</c:v>
                </c:pt>
                <c:pt idx="21">
                  <c:v>92.820000000000036</c:v>
                </c:pt>
                <c:pt idx="22">
                  <c:v>93.240000000000038</c:v>
                </c:pt>
                <c:pt idx="23">
                  <c:v>93.660000000000039</c:v>
                </c:pt>
                <c:pt idx="24">
                  <c:v>94.080000000000041</c:v>
                </c:pt>
                <c:pt idx="25">
                  <c:v>94.500000000000043</c:v>
                </c:pt>
                <c:pt idx="26">
                  <c:v>94.920000000000044</c:v>
                </c:pt>
                <c:pt idx="27">
                  <c:v>95.340000000000046</c:v>
                </c:pt>
                <c:pt idx="28">
                  <c:v>95.760000000000048</c:v>
                </c:pt>
                <c:pt idx="29">
                  <c:v>96.180000000000049</c:v>
                </c:pt>
                <c:pt idx="30">
                  <c:v>96.600000000000051</c:v>
                </c:pt>
                <c:pt idx="31">
                  <c:v>97.020000000000053</c:v>
                </c:pt>
                <c:pt idx="32">
                  <c:v>97.440000000000055</c:v>
                </c:pt>
                <c:pt idx="33">
                  <c:v>97.860000000000056</c:v>
                </c:pt>
                <c:pt idx="34">
                  <c:v>98.280000000000058</c:v>
                </c:pt>
                <c:pt idx="35">
                  <c:v>98.70000000000006</c:v>
                </c:pt>
                <c:pt idx="36">
                  <c:v>99.120000000000061</c:v>
                </c:pt>
                <c:pt idx="37">
                  <c:v>99.540000000000063</c:v>
                </c:pt>
                <c:pt idx="38">
                  <c:v>99.960000000000065</c:v>
                </c:pt>
                <c:pt idx="39">
                  <c:v>100.38000000000007</c:v>
                </c:pt>
                <c:pt idx="40">
                  <c:v>100.80000000000007</c:v>
                </c:pt>
                <c:pt idx="41">
                  <c:v>101.22000000000007</c:v>
                </c:pt>
                <c:pt idx="42">
                  <c:v>101.64000000000007</c:v>
                </c:pt>
                <c:pt idx="43">
                  <c:v>102.06000000000007</c:v>
                </c:pt>
                <c:pt idx="44">
                  <c:v>102.48000000000008</c:v>
                </c:pt>
                <c:pt idx="45">
                  <c:v>102.90000000000008</c:v>
                </c:pt>
                <c:pt idx="46">
                  <c:v>103.32000000000008</c:v>
                </c:pt>
                <c:pt idx="47">
                  <c:v>103.74000000000008</c:v>
                </c:pt>
                <c:pt idx="48">
                  <c:v>104.16000000000008</c:v>
                </c:pt>
                <c:pt idx="49">
                  <c:v>104.58000000000008</c:v>
                </c:pt>
                <c:pt idx="50">
                  <c:v>105.00000000000009</c:v>
                </c:pt>
                <c:pt idx="51">
                  <c:v>105.42000000000009</c:v>
                </c:pt>
                <c:pt idx="52">
                  <c:v>105.84000000000009</c:v>
                </c:pt>
                <c:pt idx="53">
                  <c:v>106.26000000000009</c:v>
                </c:pt>
                <c:pt idx="54">
                  <c:v>106.68000000000009</c:v>
                </c:pt>
                <c:pt idx="55">
                  <c:v>107.10000000000009</c:v>
                </c:pt>
                <c:pt idx="56">
                  <c:v>107.5200000000001</c:v>
                </c:pt>
                <c:pt idx="57">
                  <c:v>107.9400000000001</c:v>
                </c:pt>
                <c:pt idx="58">
                  <c:v>108.3600000000001</c:v>
                </c:pt>
                <c:pt idx="59">
                  <c:v>108.7800000000001</c:v>
                </c:pt>
                <c:pt idx="60">
                  <c:v>109.2000000000001</c:v>
                </c:pt>
                <c:pt idx="61">
                  <c:v>109.6200000000001</c:v>
                </c:pt>
                <c:pt idx="62">
                  <c:v>110.04000000000011</c:v>
                </c:pt>
                <c:pt idx="63">
                  <c:v>110.46000000000011</c:v>
                </c:pt>
                <c:pt idx="64">
                  <c:v>110.88000000000011</c:v>
                </c:pt>
                <c:pt idx="65">
                  <c:v>111.30000000000011</c:v>
                </c:pt>
                <c:pt idx="66">
                  <c:v>111.72000000000011</c:v>
                </c:pt>
                <c:pt idx="67">
                  <c:v>112.14000000000011</c:v>
                </c:pt>
                <c:pt idx="68">
                  <c:v>112.56000000000012</c:v>
                </c:pt>
                <c:pt idx="69">
                  <c:v>112.98000000000012</c:v>
                </c:pt>
                <c:pt idx="70">
                  <c:v>113.40000000000012</c:v>
                </c:pt>
                <c:pt idx="71">
                  <c:v>113.82000000000012</c:v>
                </c:pt>
                <c:pt idx="72">
                  <c:v>114.24000000000012</c:v>
                </c:pt>
                <c:pt idx="73">
                  <c:v>114.66000000000012</c:v>
                </c:pt>
                <c:pt idx="74">
                  <c:v>115.08000000000013</c:v>
                </c:pt>
                <c:pt idx="75">
                  <c:v>115.50000000000013</c:v>
                </c:pt>
                <c:pt idx="76">
                  <c:v>115.92000000000013</c:v>
                </c:pt>
                <c:pt idx="77">
                  <c:v>116.34000000000013</c:v>
                </c:pt>
                <c:pt idx="78">
                  <c:v>116.76000000000013</c:v>
                </c:pt>
                <c:pt idx="79">
                  <c:v>117.18000000000013</c:v>
                </c:pt>
                <c:pt idx="80">
                  <c:v>117.60000000000014</c:v>
                </c:pt>
                <c:pt idx="81">
                  <c:v>118.02000000000014</c:v>
                </c:pt>
                <c:pt idx="82">
                  <c:v>118.44000000000014</c:v>
                </c:pt>
                <c:pt idx="83">
                  <c:v>118.86000000000014</c:v>
                </c:pt>
                <c:pt idx="84">
                  <c:v>119.28000000000014</c:v>
                </c:pt>
                <c:pt idx="85">
                  <c:v>119.70000000000014</c:v>
                </c:pt>
                <c:pt idx="86">
                  <c:v>120.12000000000015</c:v>
                </c:pt>
                <c:pt idx="87">
                  <c:v>120.54000000000015</c:v>
                </c:pt>
                <c:pt idx="88">
                  <c:v>120.96000000000015</c:v>
                </c:pt>
                <c:pt idx="89">
                  <c:v>121.38000000000015</c:v>
                </c:pt>
                <c:pt idx="90">
                  <c:v>121.80000000000015</c:v>
                </c:pt>
                <c:pt idx="91">
                  <c:v>122.22000000000016</c:v>
                </c:pt>
                <c:pt idx="92">
                  <c:v>122.64000000000016</c:v>
                </c:pt>
                <c:pt idx="93">
                  <c:v>123.06000000000016</c:v>
                </c:pt>
                <c:pt idx="94">
                  <c:v>123.48000000000016</c:v>
                </c:pt>
                <c:pt idx="95">
                  <c:v>123.90000000000016</c:v>
                </c:pt>
                <c:pt idx="96">
                  <c:v>124.32000000000016</c:v>
                </c:pt>
                <c:pt idx="97">
                  <c:v>124.74000000000017</c:v>
                </c:pt>
                <c:pt idx="98">
                  <c:v>125.16000000000017</c:v>
                </c:pt>
                <c:pt idx="99">
                  <c:v>125.58000000000017</c:v>
                </c:pt>
                <c:pt idx="100">
                  <c:v>126.00000000000017</c:v>
                </c:pt>
              </c:numCache>
            </c:numRef>
          </c:cat>
          <c:val>
            <c:numRef>
              <c:f>'T CAll-PUT-DELTA-GAMMA-LEVERAGE'!$Y$29:$Y$129</c:f>
              <c:numCache>
                <c:formatCode>#,##0.00</c:formatCode>
                <c:ptCount val="101"/>
                <c:pt idx="0">
                  <c:v>118.47901655966521</c:v>
                </c:pt>
                <c:pt idx="1">
                  <c:v>110.40374437089559</c:v>
                </c:pt>
                <c:pt idx="2">
                  <c:v>103.01258781329459</c:v>
                </c:pt>
                <c:pt idx="3">
                  <c:v>96.238971543288244</c:v>
                </c:pt>
                <c:pt idx="4">
                  <c:v>90.023531542503832</c:v>
                </c:pt>
                <c:pt idx="5">
                  <c:v>84.313262271439513</c:v>
                </c:pt>
                <c:pt idx="6">
                  <c:v>79.060772510494303</c:v>
                </c:pt>
                <c:pt idx="7">
                  <c:v>74.223635104805226</c:v>
                </c:pt>
                <c:pt idx="8">
                  <c:v>69.76381795984274</c:v>
                </c:pt>
                <c:pt idx="9">
                  <c:v>65.647185441791663</c:v>
                </c:pt>
                <c:pt idx="10">
                  <c:v>61.843060871914894</c:v>
                </c:pt>
                <c:pt idx="11">
                  <c:v>58.323842110169409</c:v>
                </c:pt>
                <c:pt idx="12">
                  <c:v>55.064663336318191</c:v>
                </c:pt>
                <c:pt idx="13">
                  <c:v>52.043097086472841</c:v>
                </c:pt>
                <c:pt idx="14">
                  <c:v>49.238891414646503</c:v>
                </c:pt>
                <c:pt idx="15">
                  <c:v>46.633737743541516</c:v>
                </c:pt>
                <c:pt idx="16">
                  <c:v>44.211065564114783</c:v>
                </c:pt>
                <c:pt idx="17">
                  <c:v>41.955860654422686</c:v>
                </c:pt>
                <c:pt idx="18">
                  <c:v>39.854503927386752</c:v>
                </c:pt>
                <c:pt idx="19">
                  <c:v>37.894628395044442</c:v>
                </c:pt>
                <c:pt idx="20">
                  <c:v>36.064992062544079</c:v>
                </c:pt>
                <c:pt idx="21">
                  <c:v>34.355364846181274</c:v>
                </c:pt>
                <c:pt idx="22">
                  <c:v>32.756427852618785</c:v>
                </c:pt>
                <c:pt idx="23">
                  <c:v>31.259683566519158</c:v>
                </c:pt>
                <c:pt idx="24">
                  <c:v>29.85737567582602</c:v>
                </c:pt>
                <c:pt idx="25">
                  <c:v>28.542417421776982</c:v>
                </c:pt>
                <c:pt idx="26">
                  <c:v>27.308327497834068</c:v>
                </c:pt>
                <c:pt idx="27">
                  <c:v>26.149172640902695</c:v>
                </c:pt>
                <c:pt idx="28">
                  <c:v>25.059516161990473</c:v>
                </c:pt>
                <c:pt idx="29">
                  <c:v>24.034371753890348</c:v>
                </c:pt>
                <c:pt idx="30">
                  <c:v>23.069161992399653</c:v>
                </c:pt>
                <c:pt idx="31">
                  <c:v>22.159681016531582</c:v>
                </c:pt>
                <c:pt idx="32">
                  <c:v>21.302060933478622</c:v>
                </c:pt>
                <c:pt idx="33">
                  <c:v>20.492741546887949</c:v>
                </c:pt>
                <c:pt idx="34">
                  <c:v>19.728443053297234</c:v>
                </c:pt>
                <c:pt idx="35">
                  <c:v>19.006141392192202</c:v>
                </c:pt>
                <c:pt idx="36">
                  <c:v>18.323045970834652</c:v>
                </c:pt>
                <c:pt idx="37">
                  <c:v>17.67657951638747</c:v>
                </c:pt>
                <c:pt idx="38">
                  <c:v>17.064359835492528</c:v>
                </c:pt>
                <c:pt idx="39">
                  <c:v>16.484183285803091</c:v>
                </c:pt>
                <c:pt idx="40">
                  <c:v>15.934009785454984</c:v>
                </c:pt>
                <c:pt idx="41">
                  <c:v>15.411949205426751</c:v>
                </c:pt>
                <c:pt idx="42">
                  <c:v>14.916249006510171</c:v>
                </c:pt>
                <c:pt idx="43">
                  <c:v>14.445282997448505</c:v>
                </c:pt>
                <c:pt idx="44">
                  <c:v>13.997541103943744</c:v>
                </c:pt>
                <c:pt idx="45">
                  <c:v>13.571620049886075</c:v>
                </c:pt>
                <c:pt idx="46">
                  <c:v>13.166214862498402</c:v>
                </c:pt>
                <c:pt idx="47">
                  <c:v>12.780111122276605</c:v>
                </c:pt>
                <c:pt idx="48">
                  <c:v>12.41217788677065</c:v>
                </c:pt>
                <c:pt idx="49">
                  <c:v>12.06136122452126</c:v>
                </c:pt>
                <c:pt idx="50">
                  <c:v>11.726678301940902</c:v>
                </c:pt>
                <c:pt idx="51">
                  <c:v>11.407211971698381</c:v>
                </c:pt>
                <c:pt idx="52">
                  <c:v>11.102105816317746</c:v>
                </c:pt>
                <c:pt idx="53">
                  <c:v>10.810559605302679</c:v>
                </c:pt>
                <c:pt idx="54">
                  <c:v>10.531825128207398</c:v>
                </c:pt>
                <c:pt idx="55">
                  <c:v>10.265202369755942</c:v>
                </c:pt>
                <c:pt idx="56">
                  <c:v>10.010035996404017</c:v>
                </c:pt>
                <c:pt idx="57">
                  <c:v>9.7657121266906444</c:v>
                </c:pt>
                <c:pt idx="58">
                  <c:v>9.531655360373394</c:v>
                </c:pt>
                <c:pt idx="59">
                  <c:v>9.3073260437185041</c:v>
                </c:pt>
                <c:pt idx="60">
                  <c:v>9.0922177504513257</c:v>
                </c:pt>
                <c:pt idx="61">
                  <c:v>8.8858549597926171</c:v>
                </c:pt>
                <c:pt idx="62">
                  <c:v>8.6877909147329735</c:v>
                </c:pt>
                <c:pt idx="63">
                  <c:v>8.4976056452531843</c:v>
                </c:pt>
                <c:pt idx="64">
                  <c:v>8.3149041425999677</c:v>
                </c:pt>
                <c:pt idx="65">
                  <c:v>8.1393146719897285</c:v>
                </c:pt>
                <c:pt idx="66">
                  <c:v>7.9704872122552155</c:v>
                </c:pt>
                <c:pt idx="67">
                  <c:v>7.8080920119787942</c:v>
                </c:pt>
                <c:pt idx="68">
                  <c:v>7.6518182525886331</c:v>
                </c:pt>
                <c:pt idx="69">
                  <c:v>7.5013728097356536</c:v>
                </c:pt>
                <c:pt idx="70">
                  <c:v>7.3564791050321858</c:v>
                </c:pt>
                <c:pt idx="71">
                  <c:v>7.2168760409236956</c:v>
                </c:pt>
                <c:pt idx="72">
                  <c:v>7.0823170120910834</c:v>
                </c:pt>
                <c:pt idx="73">
                  <c:v>6.9525689873490988</c:v>
                </c:pt>
                <c:pt idx="74">
                  <c:v>6.8274116565217122</c:v>
                </c:pt>
                <c:pt idx="75">
                  <c:v>6.706636637243812</c:v>
                </c:pt>
                <c:pt idx="76">
                  <c:v>6.590046737063803</c:v>
                </c:pt>
                <c:pt idx="77">
                  <c:v>6.4774552666091605</c:v>
                </c:pt>
                <c:pt idx="78">
                  <c:v>6.3686853999290047</c:v>
                </c:pt>
                <c:pt idx="79">
                  <c:v>6.2635695784487124</c:v>
                </c:pt>
                <c:pt idx="80">
                  <c:v>6.1619489552639628</c:v>
                </c:pt>
                <c:pt idx="81">
                  <c:v>6.0636728767682024</c:v>
                </c:pt>
                <c:pt idx="82">
                  <c:v>5.9685983988507809</c:v>
                </c:pt>
                <c:pt idx="83">
                  <c:v>5.8765898351250252</c:v>
                </c:pt>
                <c:pt idx="84">
                  <c:v>5.7875183348486363</c:v>
                </c:pt>
                <c:pt idx="85">
                  <c:v>5.7012614883840094</c:v>
                </c:pt>
                <c:pt idx="86">
                  <c:v>5.6177029582158591</c:v>
                </c:pt>
                <c:pt idx="87">
                  <c:v>5.5367321336988402</c:v>
                </c:pt>
                <c:pt idx="88">
                  <c:v>5.4582438078498683</c:v>
                </c:pt>
                <c:pt idx="89">
                  <c:v>5.382137874630212</c:v>
                </c:pt>
                <c:pt idx="90">
                  <c:v>5.3083190452819018</c:v>
                </c:pt>
                <c:pt idx="91">
                  <c:v>5.2366965823924305</c:v>
                </c:pt>
                <c:pt idx="92">
                  <c:v>5.1671840504623114</c:v>
                </c:pt>
                <c:pt idx="93">
                  <c:v>5.0996990818424823</c:v>
                </c:pt>
                <c:pt idx="94">
                  <c:v>5.0341631569932268</c:v>
                </c:pt>
                <c:pt idx="95">
                  <c:v>4.9705013980943633</c:v>
                </c:pt>
                <c:pt idx="96">
                  <c:v>4.9086423751082133</c:v>
                </c:pt>
                <c:pt idx="97">
                  <c:v>4.8485179234627944</c:v>
                </c:pt>
                <c:pt idx="98">
                  <c:v>4.7900629725835433</c:v>
                </c:pt>
                <c:pt idx="99">
                  <c:v>4.7332153845577754</c:v>
                </c:pt>
                <c:pt idx="100">
                  <c:v>4.6779158022678864</c:v>
                </c:pt>
              </c:numCache>
            </c:numRef>
          </c:val>
          <c:smooth val="0"/>
        </c:ser>
        <c:ser>
          <c:idx val="1"/>
          <c:order val="1"/>
          <c:tx>
            <c:v>Leverage</c:v>
          </c:tx>
          <c:spPr>
            <a:ln w="12700">
              <a:solidFill>
                <a:schemeClr val="accent3">
                  <a:lumMod val="50000"/>
                </a:schemeClr>
              </a:solidFill>
              <a:prstDash val="solid"/>
            </a:ln>
          </c:spPr>
          <c:marker>
            <c:symbol val="triangle"/>
            <c:size val="3"/>
            <c:spPr>
              <a:solidFill>
                <a:schemeClr val="accent3">
                  <a:lumMod val="50000"/>
                </a:schemeClr>
              </a:solidFill>
              <a:ln>
                <a:solidFill>
                  <a:schemeClr val="accent3">
                    <a:lumMod val="50000"/>
                  </a:schemeClr>
                </a:solidFill>
                <a:prstDash val="solid"/>
              </a:ln>
            </c:spPr>
          </c:marker>
          <c:dLbls>
            <c:dLbl>
              <c:idx val="0"/>
              <c:dLblPos val="b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"/>
              <c:dLblPos val="b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0"/>
              <c:dLblPos val="b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0"/>
              <c:dLblPos val="b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0"/>
              <c:dLblPos val="b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0"/>
              <c:dLblPos val="b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0"/>
              <c:dLblPos val="b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0"/>
              <c:dLblPos val="b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0"/>
              <c:dLblPos val="b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0"/>
              <c:dLblPos val="b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0"/>
              <c:dLblPos val="b"/>
              <c:showLegendKey val="0"/>
              <c:showVal val="1"/>
              <c:showCatName val="0"/>
              <c:showSerName val="0"/>
              <c:showPercent val="0"/>
              <c:showBubbleSize val="0"/>
            </c:dLbl>
            <c:txPr>
              <a:bodyPr/>
              <a:lstStyle/>
              <a:p>
                <a:pPr>
                  <a:defRPr b="1">
                    <a:solidFill>
                      <a:schemeClr val="accent3">
                        <a:lumMod val="50000"/>
                      </a:schemeClr>
                    </a:solidFill>
                  </a:defRPr>
                </a:pPr>
                <a:endParaRPr lang="de-DE"/>
              </a:p>
            </c:txPr>
            <c:dLblPos val="b"/>
            <c:showLegendKey val="0"/>
            <c:showVal val="0"/>
            <c:showCatName val="0"/>
            <c:showSerName val="0"/>
            <c:showPercent val="0"/>
            <c:showBubbleSize val="0"/>
          </c:dLbls>
          <c:cat>
            <c:numRef>
              <c:f>'T CAll-PUT-DELTA-GAMMA-LEVERAGE'!$B$29:$B$129</c:f>
              <c:numCache>
                <c:formatCode>#,##0.00</c:formatCode>
                <c:ptCount val="101"/>
                <c:pt idx="0" formatCode="0.00">
                  <c:v>84</c:v>
                </c:pt>
                <c:pt idx="1">
                  <c:v>84.42</c:v>
                </c:pt>
                <c:pt idx="2">
                  <c:v>84.84</c:v>
                </c:pt>
                <c:pt idx="3">
                  <c:v>85.26</c:v>
                </c:pt>
                <c:pt idx="4">
                  <c:v>85.68</c:v>
                </c:pt>
                <c:pt idx="5">
                  <c:v>86.100000000000009</c:v>
                </c:pt>
                <c:pt idx="6">
                  <c:v>86.52000000000001</c:v>
                </c:pt>
                <c:pt idx="7">
                  <c:v>86.940000000000012</c:v>
                </c:pt>
                <c:pt idx="8">
                  <c:v>87.360000000000014</c:v>
                </c:pt>
                <c:pt idx="9">
                  <c:v>87.780000000000015</c:v>
                </c:pt>
                <c:pt idx="10">
                  <c:v>88.200000000000017</c:v>
                </c:pt>
                <c:pt idx="11">
                  <c:v>88.620000000000019</c:v>
                </c:pt>
                <c:pt idx="12">
                  <c:v>89.04000000000002</c:v>
                </c:pt>
                <c:pt idx="13">
                  <c:v>89.460000000000022</c:v>
                </c:pt>
                <c:pt idx="14">
                  <c:v>89.880000000000024</c:v>
                </c:pt>
                <c:pt idx="15">
                  <c:v>90.300000000000026</c:v>
                </c:pt>
                <c:pt idx="16">
                  <c:v>90.720000000000027</c:v>
                </c:pt>
                <c:pt idx="17">
                  <c:v>91.140000000000029</c:v>
                </c:pt>
                <c:pt idx="18">
                  <c:v>91.560000000000031</c:v>
                </c:pt>
                <c:pt idx="19">
                  <c:v>91.980000000000032</c:v>
                </c:pt>
                <c:pt idx="20">
                  <c:v>92.400000000000034</c:v>
                </c:pt>
                <c:pt idx="21">
                  <c:v>92.820000000000036</c:v>
                </c:pt>
                <c:pt idx="22">
                  <c:v>93.240000000000038</c:v>
                </c:pt>
                <c:pt idx="23">
                  <c:v>93.660000000000039</c:v>
                </c:pt>
                <c:pt idx="24">
                  <c:v>94.080000000000041</c:v>
                </c:pt>
                <c:pt idx="25">
                  <c:v>94.500000000000043</c:v>
                </c:pt>
                <c:pt idx="26">
                  <c:v>94.920000000000044</c:v>
                </c:pt>
                <c:pt idx="27">
                  <c:v>95.340000000000046</c:v>
                </c:pt>
                <c:pt idx="28">
                  <c:v>95.760000000000048</c:v>
                </c:pt>
                <c:pt idx="29">
                  <c:v>96.180000000000049</c:v>
                </c:pt>
                <c:pt idx="30">
                  <c:v>96.600000000000051</c:v>
                </c:pt>
                <c:pt idx="31">
                  <c:v>97.020000000000053</c:v>
                </c:pt>
                <c:pt idx="32">
                  <c:v>97.440000000000055</c:v>
                </c:pt>
                <c:pt idx="33">
                  <c:v>97.860000000000056</c:v>
                </c:pt>
                <c:pt idx="34">
                  <c:v>98.280000000000058</c:v>
                </c:pt>
                <c:pt idx="35">
                  <c:v>98.70000000000006</c:v>
                </c:pt>
                <c:pt idx="36">
                  <c:v>99.120000000000061</c:v>
                </c:pt>
                <c:pt idx="37">
                  <c:v>99.540000000000063</c:v>
                </c:pt>
                <c:pt idx="38">
                  <c:v>99.960000000000065</c:v>
                </c:pt>
                <c:pt idx="39">
                  <c:v>100.38000000000007</c:v>
                </c:pt>
                <c:pt idx="40">
                  <c:v>100.80000000000007</c:v>
                </c:pt>
                <c:pt idx="41">
                  <c:v>101.22000000000007</c:v>
                </c:pt>
                <c:pt idx="42">
                  <c:v>101.64000000000007</c:v>
                </c:pt>
                <c:pt idx="43">
                  <c:v>102.06000000000007</c:v>
                </c:pt>
                <c:pt idx="44">
                  <c:v>102.48000000000008</c:v>
                </c:pt>
                <c:pt idx="45">
                  <c:v>102.90000000000008</c:v>
                </c:pt>
                <c:pt idx="46">
                  <c:v>103.32000000000008</c:v>
                </c:pt>
                <c:pt idx="47">
                  <c:v>103.74000000000008</c:v>
                </c:pt>
                <c:pt idx="48">
                  <c:v>104.16000000000008</c:v>
                </c:pt>
                <c:pt idx="49">
                  <c:v>104.58000000000008</c:v>
                </c:pt>
                <c:pt idx="50">
                  <c:v>105.00000000000009</c:v>
                </c:pt>
                <c:pt idx="51">
                  <c:v>105.42000000000009</c:v>
                </c:pt>
                <c:pt idx="52">
                  <c:v>105.84000000000009</c:v>
                </c:pt>
                <c:pt idx="53">
                  <c:v>106.26000000000009</c:v>
                </c:pt>
                <c:pt idx="54">
                  <c:v>106.68000000000009</c:v>
                </c:pt>
                <c:pt idx="55">
                  <c:v>107.10000000000009</c:v>
                </c:pt>
                <c:pt idx="56">
                  <c:v>107.5200000000001</c:v>
                </c:pt>
                <c:pt idx="57">
                  <c:v>107.9400000000001</c:v>
                </c:pt>
                <c:pt idx="58">
                  <c:v>108.3600000000001</c:v>
                </c:pt>
                <c:pt idx="59">
                  <c:v>108.7800000000001</c:v>
                </c:pt>
                <c:pt idx="60">
                  <c:v>109.2000000000001</c:v>
                </c:pt>
                <c:pt idx="61">
                  <c:v>109.6200000000001</c:v>
                </c:pt>
                <c:pt idx="62">
                  <c:v>110.04000000000011</c:v>
                </c:pt>
                <c:pt idx="63">
                  <c:v>110.46000000000011</c:v>
                </c:pt>
                <c:pt idx="64">
                  <c:v>110.88000000000011</c:v>
                </c:pt>
                <c:pt idx="65">
                  <c:v>111.30000000000011</c:v>
                </c:pt>
                <c:pt idx="66">
                  <c:v>111.72000000000011</c:v>
                </c:pt>
                <c:pt idx="67">
                  <c:v>112.14000000000011</c:v>
                </c:pt>
                <c:pt idx="68">
                  <c:v>112.56000000000012</c:v>
                </c:pt>
                <c:pt idx="69">
                  <c:v>112.98000000000012</c:v>
                </c:pt>
                <c:pt idx="70">
                  <c:v>113.40000000000012</c:v>
                </c:pt>
                <c:pt idx="71">
                  <c:v>113.82000000000012</c:v>
                </c:pt>
                <c:pt idx="72">
                  <c:v>114.24000000000012</c:v>
                </c:pt>
                <c:pt idx="73">
                  <c:v>114.66000000000012</c:v>
                </c:pt>
                <c:pt idx="74">
                  <c:v>115.08000000000013</c:v>
                </c:pt>
                <c:pt idx="75">
                  <c:v>115.50000000000013</c:v>
                </c:pt>
                <c:pt idx="76">
                  <c:v>115.92000000000013</c:v>
                </c:pt>
                <c:pt idx="77">
                  <c:v>116.34000000000013</c:v>
                </c:pt>
                <c:pt idx="78">
                  <c:v>116.76000000000013</c:v>
                </c:pt>
                <c:pt idx="79">
                  <c:v>117.18000000000013</c:v>
                </c:pt>
                <c:pt idx="80">
                  <c:v>117.60000000000014</c:v>
                </c:pt>
                <c:pt idx="81">
                  <c:v>118.02000000000014</c:v>
                </c:pt>
                <c:pt idx="82">
                  <c:v>118.44000000000014</c:v>
                </c:pt>
                <c:pt idx="83">
                  <c:v>118.86000000000014</c:v>
                </c:pt>
                <c:pt idx="84">
                  <c:v>119.28000000000014</c:v>
                </c:pt>
                <c:pt idx="85">
                  <c:v>119.70000000000014</c:v>
                </c:pt>
                <c:pt idx="86">
                  <c:v>120.12000000000015</c:v>
                </c:pt>
                <c:pt idx="87">
                  <c:v>120.54000000000015</c:v>
                </c:pt>
                <c:pt idx="88">
                  <c:v>120.96000000000015</c:v>
                </c:pt>
                <c:pt idx="89">
                  <c:v>121.38000000000015</c:v>
                </c:pt>
                <c:pt idx="90">
                  <c:v>121.80000000000015</c:v>
                </c:pt>
                <c:pt idx="91">
                  <c:v>122.22000000000016</c:v>
                </c:pt>
                <c:pt idx="92">
                  <c:v>122.64000000000016</c:v>
                </c:pt>
                <c:pt idx="93">
                  <c:v>123.06000000000016</c:v>
                </c:pt>
                <c:pt idx="94">
                  <c:v>123.48000000000016</c:v>
                </c:pt>
                <c:pt idx="95">
                  <c:v>123.90000000000016</c:v>
                </c:pt>
                <c:pt idx="96">
                  <c:v>124.32000000000016</c:v>
                </c:pt>
                <c:pt idx="97">
                  <c:v>124.74000000000017</c:v>
                </c:pt>
                <c:pt idx="98">
                  <c:v>125.16000000000017</c:v>
                </c:pt>
                <c:pt idx="99">
                  <c:v>125.58000000000017</c:v>
                </c:pt>
                <c:pt idx="100">
                  <c:v>126.00000000000017</c:v>
                </c:pt>
              </c:numCache>
            </c:numRef>
          </c:cat>
          <c:val>
            <c:numRef>
              <c:f>'T CAll-PUT-DELTA-GAMMA-LEVERAGE'!$AB$29:$AB$129</c:f>
              <c:numCache>
                <c:formatCode>#,##0.00</c:formatCode>
                <c:ptCount val="101"/>
                <c:pt idx="0">
                  <c:v>15.255114331841002</c:v>
                </c:pt>
                <c:pt idx="1">
                  <c:v>15.062825477888195</c:v>
                </c:pt>
                <c:pt idx="2">
                  <c:v>14.87258584445337</c:v>
                </c:pt>
                <c:pt idx="3">
                  <c:v>14.684386155789458</c:v>
                </c:pt>
                <c:pt idx="4">
                  <c:v>14.498217229118849</c:v>
                </c:pt>
                <c:pt idx="5">
                  <c:v>14.314069964671775</c:v>
                </c:pt>
                <c:pt idx="6">
                  <c:v>14.131935335815065</c:v>
                </c:pt>
                <c:pt idx="7">
                  <c:v>13.951804379274247</c:v>
                </c:pt>
                <c:pt idx="8">
                  <c:v>13.773668185454898</c:v>
                </c:pt>
                <c:pt idx="9">
                  <c:v>13.597517888866765</c:v>
                </c:pt>
                <c:pt idx="10">
                  <c:v>13.423344658659321</c:v>
                </c:pt>
                <c:pt idx="11">
                  <c:v>13.251139689270756</c:v>
                </c:pt>
                <c:pt idx="12">
                  <c:v>13.080894191200723</c:v>
                </c:pt>
                <c:pt idx="13">
                  <c:v>12.912599381912026</c:v>
                </c:pt>
                <c:pt idx="14">
                  <c:v>12.746246476867036</c:v>
                </c:pt>
                <c:pt idx="15">
                  <c:v>12.581826680709307</c:v>
                </c:pt>
                <c:pt idx="16">
                  <c:v>12.419331178596435</c:v>
                </c:pt>
                <c:pt idx="17">
                  <c:v>12.258751127692102</c:v>
                </c:pt>
                <c:pt idx="18">
                  <c:v>12.100077648826575</c:v>
                </c:pt>
                <c:pt idx="19">
                  <c:v>11.943301818333516</c:v>
                </c:pt>
                <c:pt idx="20">
                  <c:v>11.788414660072755</c:v>
                </c:pt>
                <c:pt idx="21">
                  <c:v>11.635407137646821</c:v>
                </c:pt>
                <c:pt idx="22">
                  <c:v>11.484270146821462</c:v>
                </c:pt>
                <c:pt idx="23">
                  <c:v>11.334994508158243</c:v>
                </c:pt>
                <c:pt idx="24">
                  <c:v>11.187570959869856</c:v>
                </c:pt>
                <c:pt idx="25">
                  <c:v>11.041990150905592</c:v>
                </c:pt>
                <c:pt idx="26">
                  <c:v>10.898242634278155</c:v>
                </c:pt>
                <c:pt idx="27">
                  <c:v>10.75631886063919</c:v>
                </c:pt>
                <c:pt idx="28">
                  <c:v>10.616209172114312</c:v>
                </c:pt>
                <c:pt idx="29">
                  <c:v>10.477903796405277</c:v>
                </c:pt>
                <c:pt idx="30">
                  <c:v>10.341392841168764</c:v>
                </c:pt>
                <c:pt idx="31">
                  <c:v>10.206666288680271</c:v>
                </c:pt>
                <c:pt idx="32">
                  <c:v>10.073713990791523</c:v>
                </c:pt>
                <c:pt idx="33">
                  <c:v>9.9425256641888708</c:v>
                </c:pt>
                <c:pt idx="34">
                  <c:v>9.8130908859615147</c:v>
                </c:pt>
                <c:pt idx="35">
                  <c:v>9.6853990894855251</c:v>
                </c:pt>
                <c:pt idx="36">
                  <c:v>9.5594395606317217</c:v>
                </c:pt>
                <c:pt idx="37">
                  <c:v>9.4352014343030994</c:v>
                </c:pt>
                <c:pt idx="38">
                  <c:v>9.3126736913084809</c:v>
                </c:pt>
                <c:pt idx="39">
                  <c:v>9.1918451555769032</c:v>
                </c:pt>
                <c:pt idx="40">
                  <c:v>9.0727044917186941</c:v>
                </c:pt>
                <c:pt idx="41">
                  <c:v>8.9552402029366291</c:v>
                </c:pt>
                <c:pt idx="42">
                  <c:v>8.8394406292914347</c:v>
                </c:pt>
                <c:pt idx="43">
                  <c:v>8.7252939463243049</c:v>
                </c:pt>
                <c:pt idx="44">
                  <c:v>8.6127881640388697</c:v>
                </c:pt>
                <c:pt idx="45">
                  <c:v>8.5019111262444973</c:v>
                </c:pt>
                <c:pt idx="46">
                  <c:v>8.3926505102611078</c:v>
                </c:pt>
                <c:pt idx="47">
                  <c:v>8.2849938269865682</c:v>
                </c:pt>
                <c:pt idx="48">
                  <c:v>8.1789284213253239</c:v>
                </c:pt>
                <c:pt idx="49">
                  <c:v>8.074441472977119</c:v>
                </c:pt>
                <c:pt idx="50">
                  <c:v>7.9715199975838971</c:v>
                </c:pt>
                <c:pt idx="51">
                  <c:v>7.8701508482313933</c:v>
                </c:pt>
                <c:pt idx="52">
                  <c:v>7.7703207173018427</c:v>
                </c:pt>
                <c:pt idx="53">
                  <c:v>7.6720161386735839</c:v>
                </c:pt>
                <c:pt idx="54">
                  <c:v>7.5752234902615445</c:v>
                </c:pt>
                <c:pt idx="55">
                  <c:v>7.4799289968930056</c:v>
                </c:pt>
                <c:pt idx="56">
                  <c:v>7.3861187335112968</c:v>
                </c:pt>
                <c:pt idx="57">
                  <c:v>7.2937786287000632</c:v>
                </c:pt>
                <c:pt idx="58">
                  <c:v>7.2028944685193403</c:v>
                </c:pt>
                <c:pt idx="59">
                  <c:v>7.1134519006445274</c:v>
                </c:pt>
                <c:pt idx="60">
                  <c:v>7.0254364387981649</c:v>
                </c:pt>
                <c:pt idx="61">
                  <c:v>6.9388334674641126</c:v>
                </c:pt>
                <c:pt idx="62">
                  <c:v>6.8536282468727645</c:v>
                </c:pt>
                <c:pt idx="63">
                  <c:v>6.7698059182455737</c:v>
                </c:pt>
                <c:pt idx="64">
                  <c:v>6.6873515092866604</c:v>
                </c:pt>
                <c:pt idx="65">
                  <c:v>6.6062499399080545</c:v>
                </c:pt>
                <c:pt idx="66">
                  <c:v>6.5264860281757828</c:v>
                </c:pt>
                <c:pt idx="67">
                  <c:v>6.4480444964623373</c:v>
                </c:pt>
                <c:pt idx="68">
                  <c:v>6.3709099777916176</c:v>
                </c:pt>
                <c:pt idx="69">
                  <c:v>6.2950670223613816</c:v>
                </c:pt>
                <c:pt idx="70">
                  <c:v>6.2205001042284209</c:v>
                </c:pt>
                <c:pt idx="71">
                  <c:v>6.1471936281410704</c:v>
                </c:pt>
                <c:pt idx="72">
                  <c:v>6.0751319365036069</c:v>
                </c:pt>
                <c:pt idx="73">
                  <c:v>6.0042993164568861</c:v>
                </c:pt>
                <c:pt idx="74">
                  <c:v>5.9346800070593986</c:v>
                </c:pt>
                <c:pt idx="75">
                  <c:v>5.8662582065530247</c:v>
                </c:pt>
                <c:pt idx="76">
                  <c:v>5.7990180796974453</c:v>
                </c:pt>
                <c:pt idx="77">
                  <c:v>5.7329437651575752</c:v>
                </c:pt>
                <c:pt idx="78">
                  <c:v>5.6680193829281569</c:v>
                </c:pt>
                <c:pt idx="79">
                  <c:v>5.6042290417799494</c:v>
                </c:pt>
                <c:pt idx="80">
                  <c:v>5.5415568467120995</c:v>
                </c:pt>
                <c:pt idx="81">
                  <c:v>5.4799869063955047</c:v>
                </c:pt>
                <c:pt idx="82">
                  <c:v>5.4195033405922448</c:v>
                </c:pt>
                <c:pt idx="83">
                  <c:v>5.360090287536428</c:v>
                </c:pt>
                <c:pt idx="84">
                  <c:v>5.3017319112623138</c:v>
                </c:pt>
                <c:pt idx="85">
                  <c:v>5.2444124088657693</c:v>
                </c:pt>
                <c:pt idx="86">
                  <c:v>5.1881160176856715</c:v>
                </c:pt>
                <c:pt idx="87">
                  <c:v>5.1328270223923607</c:v>
                </c:pt>
                <c:pt idx="88">
                  <c:v>5.0785297619706391</c:v>
                </c:pt>
                <c:pt idx="89">
                  <c:v>5.0252086365854192</c:v>
                </c:pt>
                <c:pt idx="90">
                  <c:v>4.9728481143186922</c:v>
                </c:pt>
                <c:pt idx="91">
                  <c:v>4.9214327377670157</c:v>
                </c:pt>
                <c:pt idx="92">
                  <c:v>4.8709471304893226</c:v>
                </c:pt>
                <c:pt idx="93">
                  <c:v>4.8213760032955566</c:v>
                </c:pt>
                <c:pt idx="94">
                  <c:v>4.7727041603671463</c:v>
                </c:pt>
                <c:pt idx="95">
                  <c:v>4.7249165052010653</c:v>
                </c:pt>
                <c:pt idx="96">
                  <c:v>4.6779980463698561</c:v>
                </c:pt>
                <c:pt idx="97">
                  <c:v>4.631933903090653</c:v>
                </c:pt>
                <c:pt idx="98">
                  <c:v>4.5867093105969046</c:v>
                </c:pt>
                <c:pt idx="99">
                  <c:v>4.5423096253071149</c:v>
                </c:pt>
                <c:pt idx="100">
                  <c:v>4.4987203297857343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24974336"/>
        <c:axId val="224976256"/>
      </c:lineChart>
      <c:catAx>
        <c:axId val="224974336"/>
        <c:scaling>
          <c:orientation val="minMax"/>
        </c:scaling>
        <c:delete val="0"/>
        <c:axPos val="b"/>
        <c:majorGridlines/>
        <c:minorGridlines>
          <c:spPr>
            <a:ln>
              <a:noFill/>
            </a:ln>
          </c:spPr>
        </c:minorGridlines>
        <c:title>
          <c:tx>
            <c:rich>
              <a:bodyPr/>
              <a:lstStyle/>
              <a:p>
                <a:pPr>
                  <a:defRPr sz="1100" b="0" i="0" u="none" strike="noStrike" baseline="0">
                    <a:solidFill>
                      <a:srgbClr val="000000"/>
                    </a:solidFill>
                    <a:latin typeface="Arial Black"/>
                    <a:ea typeface="Arial Black"/>
                    <a:cs typeface="Arial Black"/>
                  </a:defRPr>
                </a:pPr>
                <a:r>
                  <a:rPr lang="de-CH"/>
                  <a:t>Aktie/Aktienindex:</a:t>
                </a:r>
                <a:r>
                  <a:rPr lang="de-CH" baseline="0"/>
                  <a:t> </a:t>
                </a:r>
                <a:r>
                  <a:rPr lang="de-CH"/>
                  <a:t>CHF/Punkte</a:t>
                </a:r>
              </a:p>
            </c:rich>
          </c:tx>
          <c:layout>
            <c:manualLayout>
              <c:xMode val="edge"/>
              <c:yMode val="edge"/>
              <c:x val="0.33935243511227764"/>
              <c:y val="0.9444548953565105"/>
            </c:manualLayout>
          </c:layout>
          <c:overlay val="0"/>
          <c:spPr>
            <a:noFill/>
            <a:ln w="25400">
              <a:noFill/>
            </a:ln>
          </c:spPr>
        </c:title>
        <c:numFmt formatCode="#,##0.00" sourceLinked="0"/>
        <c:majorTickMark val="none"/>
        <c:minorTickMark val="none"/>
        <c:tickLblPos val="low"/>
        <c:txPr>
          <a:bodyPr rot="0" vert="horz"/>
          <a:lstStyle/>
          <a:p>
            <a:pPr>
              <a:defRPr sz="9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de-DE"/>
          </a:p>
        </c:txPr>
        <c:crossAx val="224976256"/>
        <c:crosses val="autoZero"/>
        <c:auto val="1"/>
        <c:lblAlgn val="ctr"/>
        <c:lblOffset val="100"/>
        <c:tickLblSkip val="10"/>
        <c:tickMarkSkip val="10"/>
        <c:noMultiLvlLbl val="0"/>
      </c:catAx>
      <c:valAx>
        <c:axId val="224976256"/>
        <c:scaling>
          <c:logBase val="10"/>
          <c:orientation val="minMax"/>
        </c:scaling>
        <c:delete val="0"/>
        <c:axPos val="l"/>
        <c:majorGridlines/>
        <c:minorGridlines>
          <c:spPr>
            <a:ln>
              <a:noFill/>
            </a:ln>
          </c:spPr>
        </c:minorGridlines>
        <c:title>
          <c:tx>
            <c:rich>
              <a:bodyPr rot="-5400000" vert="horz"/>
              <a:lstStyle/>
              <a:p>
                <a:pPr>
                  <a:defRPr b="1"/>
                </a:pPr>
                <a:r>
                  <a:rPr lang="de-CH" b="1"/>
                  <a:t>Leverage / Gearing</a:t>
                </a:r>
              </a:p>
            </c:rich>
          </c:tx>
          <c:layout>
            <c:manualLayout>
              <c:xMode val="edge"/>
              <c:yMode val="edge"/>
              <c:x val="7.1576261300670746E-3"/>
              <c:y val="0.36338299009552133"/>
            </c:manualLayout>
          </c:layout>
          <c:overlay val="0"/>
        </c:title>
        <c:numFmt formatCode="#,##0" sourceLinked="0"/>
        <c:majorTickMark val="out"/>
        <c:minorTickMark val="none"/>
        <c:tickLblPos val="nextTo"/>
        <c:txPr>
          <a:bodyPr rot="0" vert="horz"/>
          <a:lstStyle/>
          <a:p>
            <a:pPr>
              <a:defRPr sz="900" b="1" i="0" u="none" strike="noStrike" baseline="0">
                <a:solidFill>
                  <a:srgbClr val="5F5F5F"/>
                </a:solidFill>
                <a:latin typeface="Arial"/>
                <a:ea typeface="Arial"/>
                <a:cs typeface="Arial"/>
              </a:defRPr>
            </a:pPr>
            <a:endParaRPr lang="de-DE"/>
          </a:p>
        </c:txPr>
        <c:crossAx val="224974336"/>
        <c:crosses val="autoZero"/>
        <c:crossBetween val="midCat"/>
      </c:valAx>
      <c:spPr>
        <a:noFill/>
      </c:spPr>
    </c:plotArea>
    <c:legend>
      <c:legendPos val="l"/>
      <c:legendEntry>
        <c:idx val="0"/>
        <c:txPr>
          <a:bodyPr/>
          <a:lstStyle/>
          <a:p>
            <a:pPr>
              <a:defRPr b="1">
                <a:solidFill>
                  <a:schemeClr val="accent6">
                    <a:lumMod val="75000"/>
                  </a:schemeClr>
                </a:solidFill>
              </a:defRPr>
            </a:pPr>
            <a:endParaRPr lang="de-DE"/>
          </a:p>
        </c:txPr>
      </c:legendEntry>
      <c:legendEntry>
        <c:idx val="1"/>
        <c:txPr>
          <a:bodyPr/>
          <a:lstStyle/>
          <a:p>
            <a:pPr>
              <a:defRPr b="1">
                <a:solidFill>
                  <a:schemeClr val="accent3">
                    <a:lumMod val="50000"/>
                  </a:schemeClr>
                </a:solidFill>
              </a:defRPr>
            </a:pPr>
            <a:endParaRPr lang="de-DE"/>
          </a:p>
        </c:txPr>
      </c:legendEntry>
      <c:layout>
        <c:manualLayout>
          <c:xMode val="edge"/>
          <c:yMode val="edge"/>
          <c:x val="0.7944444444444444"/>
          <c:y val="0.12992155844000727"/>
          <c:w val="0.14503703703703702"/>
          <c:h val="9.1856947915640239E-2"/>
        </c:manualLayout>
      </c:layout>
      <c:overlay val="0"/>
      <c:spPr>
        <a:solidFill>
          <a:srgbClr val="FFFFFF"/>
        </a:solidFill>
        <a:ln>
          <a:gradFill>
            <a:gsLst>
              <a:gs pos="0">
                <a:schemeClr val="accent1">
                  <a:tint val="66000"/>
                  <a:satMod val="160000"/>
                </a:schemeClr>
              </a:gs>
              <a:gs pos="50000">
                <a:schemeClr val="accent1">
                  <a:tint val="44500"/>
                  <a:satMod val="160000"/>
                </a:schemeClr>
              </a:gs>
              <a:gs pos="100000">
                <a:schemeClr val="accent1">
                  <a:tint val="23500"/>
                  <a:satMod val="160000"/>
                </a:schemeClr>
              </a:gs>
            </a:gsLst>
            <a:lin ang="5400000" scaled="0"/>
          </a:gradFill>
        </a:ln>
        <a:effectLst>
          <a:outerShdw blurRad="38100" dist="38100" dir="2700000" algn="ctr" rotWithShape="0">
            <a:schemeClr val="tx1"/>
          </a:outerShdw>
        </a:effectLst>
      </c:spPr>
      <c:txPr>
        <a:bodyPr/>
        <a:lstStyle/>
        <a:p>
          <a:pPr>
            <a:defRPr b="1"/>
          </a:pPr>
          <a:endParaRPr lang="de-DE"/>
        </a:p>
      </c:tx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1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de-DE"/>
    </a:p>
  </c:txPr>
  <c:printSettings>
    <c:headerFooter alignWithMargins="0"/>
    <c:pageMargins b="0.78740157480314965" l="0.78740157480314965" r="0.78740157480314965" t="0.78740157480314965" header="0.51181102362204722" footer="0.51181102362204722"/>
    <c:pageSetup paperSize="9" orientation="landscape"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de-C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 b="1" i="0" u="none" strike="noStrike" baseline="0">
                <a:solidFill>
                  <a:schemeClr val="tx1">
                    <a:lumMod val="50000"/>
                    <a:lumOff val="50000"/>
                  </a:schemeClr>
                </a:solidFill>
                <a:latin typeface="Arial Black"/>
                <a:ea typeface="Arial Black"/>
                <a:cs typeface="Arial Black"/>
              </a:defRPr>
            </a:pPr>
            <a:r>
              <a:rPr lang="de-CH">
                <a:solidFill>
                  <a:schemeClr val="tx1">
                    <a:lumMod val="50000"/>
                    <a:lumOff val="50000"/>
                  </a:schemeClr>
                </a:solidFill>
              </a:rPr>
              <a:t>Gearing und Leverage einer Put-Option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601881014873141"/>
          <c:y val="0.11047639597543894"/>
          <c:w val="0.85231583552055989"/>
          <c:h val="0.77938529657578459"/>
        </c:manualLayout>
      </c:layout>
      <c:lineChart>
        <c:grouping val="standard"/>
        <c:varyColors val="0"/>
        <c:ser>
          <c:idx val="0"/>
          <c:order val="0"/>
          <c:tx>
            <c:v>Gearing</c:v>
          </c:tx>
          <c:spPr>
            <a:ln w="12700">
              <a:solidFill>
                <a:schemeClr val="accent6">
                  <a:lumMod val="75000"/>
                </a:schemeClr>
              </a:solidFill>
              <a:prstDash val="solid"/>
            </a:ln>
          </c:spPr>
          <c:marker>
            <c:symbol val="square"/>
            <c:size val="3"/>
            <c:spPr>
              <a:solidFill>
                <a:schemeClr val="accent6">
                  <a:lumMod val="75000"/>
                </a:schemeClr>
              </a:solidFill>
              <a:ln>
                <a:solidFill>
                  <a:schemeClr val="accent6">
                    <a:lumMod val="75000"/>
                  </a:schemeClr>
                </a:solidFill>
                <a:prstDash val="solid"/>
              </a:ln>
            </c:spPr>
          </c:marker>
          <c:dLbls>
            <c:dLbl>
              <c:idx val="0"/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"/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0"/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0"/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0"/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0"/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0"/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0"/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0"/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0"/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0"/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</c:dLbl>
            <c:numFmt formatCode="#,##0.00" sourceLinked="0"/>
            <c:spPr>
              <a:noFill/>
            </c:spPr>
            <c:txPr>
              <a:bodyPr rot="-5400000" vert="horz"/>
              <a:lstStyle/>
              <a:p>
                <a:pPr>
                  <a:defRPr b="1">
                    <a:solidFill>
                      <a:schemeClr val="accent6">
                        <a:lumMod val="75000"/>
                      </a:schemeClr>
                    </a:solidFill>
                  </a:defRPr>
                </a:pPr>
                <a:endParaRPr lang="de-DE"/>
              </a:p>
            </c:txPr>
            <c:dLblPos val="t"/>
            <c:showLegendKey val="0"/>
            <c:showVal val="0"/>
            <c:showCatName val="0"/>
            <c:showSerName val="0"/>
            <c:showPercent val="0"/>
            <c:showBubbleSize val="0"/>
          </c:dLbls>
          <c:cat>
            <c:numRef>
              <c:f>'T CAll-PUT-DELTA-GAMMA-LEVERAGE'!$B$29:$B$129</c:f>
              <c:numCache>
                <c:formatCode>#,##0.00</c:formatCode>
                <c:ptCount val="101"/>
                <c:pt idx="0" formatCode="0.00">
                  <c:v>84</c:v>
                </c:pt>
                <c:pt idx="1">
                  <c:v>84.42</c:v>
                </c:pt>
                <c:pt idx="2">
                  <c:v>84.84</c:v>
                </c:pt>
                <c:pt idx="3">
                  <c:v>85.26</c:v>
                </c:pt>
                <c:pt idx="4">
                  <c:v>85.68</c:v>
                </c:pt>
                <c:pt idx="5">
                  <c:v>86.100000000000009</c:v>
                </c:pt>
                <c:pt idx="6">
                  <c:v>86.52000000000001</c:v>
                </c:pt>
                <c:pt idx="7">
                  <c:v>86.940000000000012</c:v>
                </c:pt>
                <c:pt idx="8">
                  <c:v>87.360000000000014</c:v>
                </c:pt>
                <c:pt idx="9">
                  <c:v>87.780000000000015</c:v>
                </c:pt>
                <c:pt idx="10">
                  <c:v>88.200000000000017</c:v>
                </c:pt>
                <c:pt idx="11">
                  <c:v>88.620000000000019</c:v>
                </c:pt>
                <c:pt idx="12">
                  <c:v>89.04000000000002</c:v>
                </c:pt>
                <c:pt idx="13">
                  <c:v>89.460000000000022</c:v>
                </c:pt>
                <c:pt idx="14">
                  <c:v>89.880000000000024</c:v>
                </c:pt>
                <c:pt idx="15">
                  <c:v>90.300000000000026</c:v>
                </c:pt>
                <c:pt idx="16">
                  <c:v>90.720000000000027</c:v>
                </c:pt>
                <c:pt idx="17">
                  <c:v>91.140000000000029</c:v>
                </c:pt>
                <c:pt idx="18">
                  <c:v>91.560000000000031</c:v>
                </c:pt>
                <c:pt idx="19">
                  <c:v>91.980000000000032</c:v>
                </c:pt>
                <c:pt idx="20">
                  <c:v>92.400000000000034</c:v>
                </c:pt>
                <c:pt idx="21">
                  <c:v>92.820000000000036</c:v>
                </c:pt>
                <c:pt idx="22">
                  <c:v>93.240000000000038</c:v>
                </c:pt>
                <c:pt idx="23">
                  <c:v>93.660000000000039</c:v>
                </c:pt>
                <c:pt idx="24">
                  <c:v>94.080000000000041</c:v>
                </c:pt>
                <c:pt idx="25">
                  <c:v>94.500000000000043</c:v>
                </c:pt>
                <c:pt idx="26">
                  <c:v>94.920000000000044</c:v>
                </c:pt>
                <c:pt idx="27">
                  <c:v>95.340000000000046</c:v>
                </c:pt>
                <c:pt idx="28">
                  <c:v>95.760000000000048</c:v>
                </c:pt>
                <c:pt idx="29">
                  <c:v>96.180000000000049</c:v>
                </c:pt>
                <c:pt idx="30">
                  <c:v>96.600000000000051</c:v>
                </c:pt>
                <c:pt idx="31">
                  <c:v>97.020000000000053</c:v>
                </c:pt>
                <c:pt idx="32">
                  <c:v>97.440000000000055</c:v>
                </c:pt>
                <c:pt idx="33">
                  <c:v>97.860000000000056</c:v>
                </c:pt>
                <c:pt idx="34">
                  <c:v>98.280000000000058</c:v>
                </c:pt>
                <c:pt idx="35">
                  <c:v>98.70000000000006</c:v>
                </c:pt>
                <c:pt idx="36">
                  <c:v>99.120000000000061</c:v>
                </c:pt>
                <c:pt idx="37">
                  <c:v>99.540000000000063</c:v>
                </c:pt>
                <c:pt idx="38">
                  <c:v>99.960000000000065</c:v>
                </c:pt>
                <c:pt idx="39">
                  <c:v>100.38000000000007</c:v>
                </c:pt>
                <c:pt idx="40">
                  <c:v>100.80000000000007</c:v>
                </c:pt>
                <c:pt idx="41">
                  <c:v>101.22000000000007</c:v>
                </c:pt>
                <c:pt idx="42">
                  <c:v>101.64000000000007</c:v>
                </c:pt>
                <c:pt idx="43">
                  <c:v>102.06000000000007</c:v>
                </c:pt>
                <c:pt idx="44">
                  <c:v>102.48000000000008</c:v>
                </c:pt>
                <c:pt idx="45">
                  <c:v>102.90000000000008</c:v>
                </c:pt>
                <c:pt idx="46">
                  <c:v>103.32000000000008</c:v>
                </c:pt>
                <c:pt idx="47">
                  <c:v>103.74000000000008</c:v>
                </c:pt>
                <c:pt idx="48">
                  <c:v>104.16000000000008</c:v>
                </c:pt>
                <c:pt idx="49">
                  <c:v>104.58000000000008</c:v>
                </c:pt>
                <c:pt idx="50">
                  <c:v>105.00000000000009</c:v>
                </c:pt>
                <c:pt idx="51">
                  <c:v>105.42000000000009</c:v>
                </c:pt>
                <c:pt idx="52">
                  <c:v>105.84000000000009</c:v>
                </c:pt>
                <c:pt idx="53">
                  <c:v>106.26000000000009</c:v>
                </c:pt>
                <c:pt idx="54">
                  <c:v>106.68000000000009</c:v>
                </c:pt>
                <c:pt idx="55">
                  <c:v>107.10000000000009</c:v>
                </c:pt>
                <c:pt idx="56">
                  <c:v>107.5200000000001</c:v>
                </c:pt>
                <c:pt idx="57">
                  <c:v>107.9400000000001</c:v>
                </c:pt>
                <c:pt idx="58">
                  <c:v>108.3600000000001</c:v>
                </c:pt>
                <c:pt idx="59">
                  <c:v>108.7800000000001</c:v>
                </c:pt>
                <c:pt idx="60">
                  <c:v>109.2000000000001</c:v>
                </c:pt>
                <c:pt idx="61">
                  <c:v>109.6200000000001</c:v>
                </c:pt>
                <c:pt idx="62">
                  <c:v>110.04000000000011</c:v>
                </c:pt>
                <c:pt idx="63">
                  <c:v>110.46000000000011</c:v>
                </c:pt>
                <c:pt idx="64">
                  <c:v>110.88000000000011</c:v>
                </c:pt>
                <c:pt idx="65">
                  <c:v>111.30000000000011</c:v>
                </c:pt>
                <c:pt idx="66">
                  <c:v>111.72000000000011</c:v>
                </c:pt>
                <c:pt idx="67">
                  <c:v>112.14000000000011</c:v>
                </c:pt>
                <c:pt idx="68">
                  <c:v>112.56000000000012</c:v>
                </c:pt>
                <c:pt idx="69">
                  <c:v>112.98000000000012</c:v>
                </c:pt>
                <c:pt idx="70">
                  <c:v>113.40000000000012</c:v>
                </c:pt>
                <c:pt idx="71">
                  <c:v>113.82000000000012</c:v>
                </c:pt>
                <c:pt idx="72">
                  <c:v>114.24000000000012</c:v>
                </c:pt>
                <c:pt idx="73">
                  <c:v>114.66000000000012</c:v>
                </c:pt>
                <c:pt idx="74">
                  <c:v>115.08000000000013</c:v>
                </c:pt>
                <c:pt idx="75">
                  <c:v>115.50000000000013</c:v>
                </c:pt>
                <c:pt idx="76">
                  <c:v>115.92000000000013</c:v>
                </c:pt>
                <c:pt idx="77">
                  <c:v>116.34000000000013</c:v>
                </c:pt>
                <c:pt idx="78">
                  <c:v>116.76000000000013</c:v>
                </c:pt>
                <c:pt idx="79">
                  <c:v>117.18000000000013</c:v>
                </c:pt>
                <c:pt idx="80">
                  <c:v>117.60000000000014</c:v>
                </c:pt>
                <c:pt idx="81">
                  <c:v>118.02000000000014</c:v>
                </c:pt>
                <c:pt idx="82">
                  <c:v>118.44000000000014</c:v>
                </c:pt>
                <c:pt idx="83">
                  <c:v>118.86000000000014</c:v>
                </c:pt>
                <c:pt idx="84">
                  <c:v>119.28000000000014</c:v>
                </c:pt>
                <c:pt idx="85">
                  <c:v>119.70000000000014</c:v>
                </c:pt>
                <c:pt idx="86">
                  <c:v>120.12000000000015</c:v>
                </c:pt>
                <c:pt idx="87">
                  <c:v>120.54000000000015</c:v>
                </c:pt>
                <c:pt idx="88">
                  <c:v>120.96000000000015</c:v>
                </c:pt>
                <c:pt idx="89">
                  <c:v>121.38000000000015</c:v>
                </c:pt>
                <c:pt idx="90">
                  <c:v>121.80000000000015</c:v>
                </c:pt>
                <c:pt idx="91">
                  <c:v>122.22000000000016</c:v>
                </c:pt>
                <c:pt idx="92">
                  <c:v>122.64000000000016</c:v>
                </c:pt>
                <c:pt idx="93">
                  <c:v>123.06000000000016</c:v>
                </c:pt>
                <c:pt idx="94">
                  <c:v>123.48000000000016</c:v>
                </c:pt>
                <c:pt idx="95">
                  <c:v>123.90000000000016</c:v>
                </c:pt>
                <c:pt idx="96">
                  <c:v>124.32000000000016</c:v>
                </c:pt>
                <c:pt idx="97">
                  <c:v>124.74000000000017</c:v>
                </c:pt>
                <c:pt idx="98">
                  <c:v>125.16000000000017</c:v>
                </c:pt>
                <c:pt idx="99">
                  <c:v>125.58000000000017</c:v>
                </c:pt>
                <c:pt idx="100">
                  <c:v>126.00000000000017</c:v>
                </c:pt>
              </c:numCache>
            </c:numRef>
          </c:cat>
          <c:val>
            <c:numRef>
              <c:f>'T CAll-PUT-DELTA-GAMMA-LEVERAGE'!$Z$29:$Z$129</c:f>
              <c:numCache>
                <c:formatCode>#,##0.00</c:formatCode>
                <c:ptCount val="101"/>
                <c:pt idx="0">
                  <c:v>5.2337844487444318</c:v>
                </c:pt>
                <c:pt idx="1">
                  <c:v>5.3820822509701944</c:v>
                </c:pt>
                <c:pt idx="2">
                  <c:v>5.5362459412541449</c:v>
                </c:pt>
                <c:pt idx="3">
                  <c:v>5.6965562165344004</c:v>
                </c:pt>
                <c:pt idx="4">
                  <c:v>5.8633085134997387</c:v>
                </c:pt>
                <c:pt idx="5">
                  <c:v>6.0368138450302151</c:v>
                </c:pt>
                <c:pt idx="6">
                  <c:v>6.2173996877753979</c:v>
                </c:pt>
                <c:pt idx="7">
                  <c:v>6.4054109241558308</c:v>
                </c:pt>
                <c:pt idx="8">
                  <c:v>6.6012108422916294</c:v>
                </c:pt>
                <c:pt idx="9">
                  <c:v>6.8051821975959417</c:v>
                </c:pt>
                <c:pt idx="10">
                  <c:v>7.0177283400210033</c:v>
                </c:pt>
                <c:pt idx="11">
                  <c:v>7.2392744112119782</c:v>
                </c:pt>
                <c:pt idx="12">
                  <c:v>7.4702686161103395</c:v>
                </c:pt>
                <c:pt idx="13">
                  <c:v>7.7111835738548526</c:v>
                </c:pt>
                <c:pt idx="14">
                  <c:v>7.9625177531562334</c:v>
                </c:pt>
                <c:pt idx="15">
                  <c:v>8.2247969976731916</c:v>
                </c:pt>
                <c:pt idx="16">
                  <c:v>8.4985761472932015</c:v>
                </c:pt>
                <c:pt idx="17">
                  <c:v>8.7844407616243583</c:v>
                </c:pt>
                <c:pt idx="18">
                  <c:v>9.0830089524359305</c:v>
                </c:pt>
                <c:pt idx="19">
                  <c:v>9.3949333322471738</c:v>
                </c:pt>
                <c:pt idx="20">
                  <c:v>9.7209030867589945</c:v>
                </c:pt>
                <c:pt idx="21">
                  <c:v>10.061646179352916</c:v>
                </c:pt>
                <c:pt idx="22">
                  <c:v>10.417931696450294</c:v>
                </c:pt>
                <c:pt idx="23">
                  <c:v>10.790572343132853</c:v>
                </c:pt>
                <c:pt idx="24">
                  <c:v>11.180427099078798</c:v>
                </c:pt>
                <c:pt idx="25">
                  <c:v>11.588404045566733</c:v>
                </c:pt>
                <c:pt idx="26">
                  <c:v>12.015463375050446</c:v>
                </c:pt>
                <c:pt idx="27">
                  <c:v>12.46262059560984</c:v>
                </c:pt>
                <c:pt idx="28">
                  <c:v>12.930949943445633</c:v>
                </c:pt>
                <c:pt idx="29">
                  <c:v>13.421588017508832</c:v>
                </c:pt>
                <c:pt idx="30">
                  <c:v>13.935737651345915</c:v>
                </c:pt>
                <c:pt idx="31">
                  <c:v>14.474672038304771</c:v>
                </c:pt>
                <c:pt idx="32">
                  <c:v>15.039739127384113</c:v>
                </c:pt>
                <c:pt idx="33">
                  <c:v>15.632366308233072</c:v>
                </c:pt>
                <c:pt idx="34">
                  <c:v>16.254065405119217</c:v>
                </c:pt>
                <c:pt idx="35">
                  <c:v>16.90643800108953</c:v>
                </c:pt>
                <c:pt idx="36">
                  <c:v>17.591181115061648</c:v>
                </c:pt>
                <c:pt idx="37">
                  <c:v>18.310093256201458</c:v>
                </c:pt>
                <c:pt idx="38">
                  <c:v>19.065080881685304</c:v>
                </c:pt>
                <c:pt idx="39">
                  <c:v>19.858165285811463</c:v>
                </c:pt>
                <c:pt idx="40">
                  <c:v>20.691489950433187</c:v>
                </c:pt>
                <c:pt idx="41">
                  <c:v>21.567328388837808</c:v>
                </c:pt>
                <c:pt idx="42">
                  <c:v>22.488092517509088</c:v>
                </c:pt>
                <c:pt idx="43">
                  <c:v>23.456341592697001</c:v>
                </c:pt>
                <c:pt idx="44">
                  <c:v>24.474791751382973</c:v>
                </c:pt>
                <c:pt idx="45">
                  <c:v>25.546326199099202</c:v>
                </c:pt>
                <c:pt idx="46">
                  <c:v>26.674006090136572</c:v>
                </c:pt>
                <c:pt idx="47">
                  <c:v>27.86108214898962</c:v>
                </c:pt>
                <c:pt idx="48">
                  <c:v>29.111007085438118</c:v>
                </c:pt>
                <c:pt idx="49">
                  <c:v>30.427448859489441</c:v>
                </c:pt>
                <c:pt idx="50">
                  <c:v>31.814304856515896</c:v>
                </c:pt>
                <c:pt idx="51">
                  <c:v>33.275717037332839</c:v>
                </c:pt>
                <c:pt idx="52">
                  <c:v>34.816088132712316</c:v>
                </c:pt>
                <c:pt idx="53">
                  <c:v>36.440098956940851</c:v>
                </c:pt>
                <c:pt idx="54">
                  <c:v>38.152726920501557</c:v>
                </c:pt>
                <c:pt idx="55">
                  <c:v>39.959265827885083</c:v>
                </c:pt>
                <c:pt idx="56">
                  <c:v>41.865347052867278</c:v>
                </c:pt>
                <c:pt idx="57">
                  <c:v>43.876962190436267</c:v>
                </c:pt>
                <c:pt idx="58">
                  <c:v>46.0004872918839</c:v>
                </c:pt>
                <c:pt idx="59">
                  <c:v>48.242708797503241</c:v>
                </c:pt>
                <c:pt idx="60">
                  <c:v>50.61085128982144</c:v>
                </c:pt>
                <c:pt idx="61">
                  <c:v>53.112607199466225</c:v>
                </c:pt>
                <c:pt idx="62">
                  <c:v>55.756168605610846</c:v>
                </c:pt>
                <c:pt idx="63">
                  <c:v>58.550261283551883</c:v>
                </c:pt>
                <c:pt idx="64">
                  <c:v>61.504181163388921</c:v>
                </c:pt>
                <c:pt idx="65">
                  <c:v>64.627833376061972</c:v>
                </c:pt>
                <c:pt idx="66">
                  <c:v>67.931774076254726</c:v>
                </c:pt>
                <c:pt idx="67">
                  <c:v>71.427255245890791</c:v>
                </c:pt>
                <c:pt idx="68">
                  <c:v>75.126272697326698</c:v>
                </c:pt>
                <c:pt idx="69">
                  <c:v>79.041617511853673</c:v>
                </c:pt>
                <c:pt idx="70">
                  <c:v>83.186931166933775</c:v>
                </c:pt>
                <c:pt idx="71">
                  <c:v>87.576764624764039</c:v>
                </c:pt>
                <c:pt idx="72">
                  <c:v>92.226641675425583</c:v>
                </c:pt>
                <c:pt idx="73">
                  <c:v>97.153126850148936</c:v>
                </c:pt>
                <c:pt idx="74">
                  <c:v>102.3738982441681</c:v>
                </c:pt>
                <c:pt idx="75">
                  <c:v>107.90782561456453</c:v>
                </c:pt>
                <c:pt idx="76">
                  <c:v>113.77505414625136</c:v>
                </c:pt>
                <c:pt idx="77">
                  <c:v>119.99709430937882</c:v>
                </c:pt>
                <c:pt idx="78">
                  <c:v>126.5969182637274</c:v>
                </c:pt>
                <c:pt idx="79">
                  <c:v>133.59906330060329</c:v>
                </c:pt>
                <c:pt idx="80">
                  <c:v>141.02974285032397</c:v>
                </c:pt>
                <c:pt idx="81">
                  <c:v>148.91696562397604</c:v>
                </c:pt>
                <c:pt idx="82">
                  <c:v>157.29066350184857</c:v>
                </c:pt>
                <c:pt idx="83">
                  <c:v>166.18282882809061</c:v>
                </c:pt>
                <c:pt idx="84">
                  <c:v>175.6276618220989</c:v>
                </c:pt>
                <c:pt idx="85">
                  <c:v>185.66172887186687</c:v>
                </c:pt>
                <c:pt idx="86">
                  <c:v>196.32413253386579</c:v>
                </c:pt>
                <c:pt idx="87">
                  <c:v>207.65669412781475</c:v>
                </c:pt>
                <c:pt idx="88">
                  <c:v>219.70414988355037</c:v>
                </c:pt>
                <c:pt idx="89">
                  <c:v>232.51436167158971</c:v>
                </c:pt>
                <c:pt idx="90">
                  <c:v>246.13854342930378</c:v>
                </c:pt>
                <c:pt idx="91">
                  <c:v>260.63150448089436</c:v>
                </c:pt>
                <c:pt idx="92">
                  <c:v>276.0519110430136</c:v>
                </c:pt>
                <c:pt idx="93">
                  <c:v>292.46256730883164</c:v>
                </c:pt>
                <c:pt idx="94">
                  <c:v>309.93071761183199</c:v>
                </c:pt>
                <c:pt idx="95">
                  <c:v>328.5283712883483</c:v>
                </c:pt>
                <c:pt idx="96">
                  <c:v>348.33265198487197</c:v>
                </c:pt>
                <c:pt idx="97">
                  <c:v>369.42617329285548</c:v>
                </c:pt>
                <c:pt idx="98">
                  <c:v>391.89744274169874</c:v>
                </c:pt>
                <c:pt idx="99">
                  <c:v>415.84129634049742</c:v>
                </c:pt>
                <c:pt idx="100">
                  <c:v>441.3593660317124</c:v>
                </c:pt>
              </c:numCache>
            </c:numRef>
          </c:val>
          <c:smooth val="0"/>
        </c:ser>
        <c:ser>
          <c:idx val="1"/>
          <c:order val="1"/>
          <c:tx>
            <c:v>Leverage</c:v>
          </c:tx>
          <c:spPr>
            <a:ln w="12700">
              <a:solidFill>
                <a:schemeClr val="accent3">
                  <a:lumMod val="50000"/>
                </a:schemeClr>
              </a:solidFill>
              <a:prstDash val="solid"/>
            </a:ln>
          </c:spPr>
          <c:marker>
            <c:symbol val="triangle"/>
            <c:size val="3"/>
            <c:spPr>
              <a:solidFill>
                <a:schemeClr val="accent3">
                  <a:lumMod val="50000"/>
                </a:schemeClr>
              </a:solidFill>
              <a:ln>
                <a:solidFill>
                  <a:schemeClr val="accent3">
                    <a:lumMod val="50000"/>
                  </a:schemeClr>
                </a:solidFill>
                <a:prstDash val="solid"/>
              </a:ln>
            </c:spPr>
          </c:marker>
          <c:dLbls>
            <c:dLbl>
              <c:idx val="0"/>
              <c:dLblPos val="b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"/>
              <c:dLblPos val="b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0"/>
              <c:dLblPos val="b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0"/>
              <c:dLblPos val="b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0"/>
              <c:dLblPos val="b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0"/>
              <c:dLblPos val="b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0"/>
              <c:dLblPos val="b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0"/>
              <c:dLblPos val="b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0"/>
              <c:dLblPos val="b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0"/>
              <c:dLblPos val="b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0"/>
              <c:dLblPos val="b"/>
              <c:showLegendKey val="0"/>
              <c:showVal val="1"/>
              <c:showCatName val="0"/>
              <c:showSerName val="0"/>
              <c:showPercent val="0"/>
              <c:showBubbleSize val="0"/>
            </c:dLbl>
            <c:numFmt formatCode="#,##0.00" sourceLinked="0"/>
            <c:txPr>
              <a:bodyPr/>
              <a:lstStyle/>
              <a:p>
                <a:pPr>
                  <a:defRPr b="1">
                    <a:solidFill>
                      <a:schemeClr val="accent3">
                        <a:lumMod val="50000"/>
                      </a:schemeClr>
                    </a:solidFill>
                  </a:defRPr>
                </a:pPr>
                <a:endParaRPr lang="de-DE"/>
              </a:p>
            </c:txPr>
            <c:dLblPos val="b"/>
            <c:showLegendKey val="0"/>
            <c:showVal val="0"/>
            <c:showCatName val="0"/>
            <c:showSerName val="0"/>
            <c:showPercent val="0"/>
            <c:showBubbleSize val="0"/>
          </c:dLbls>
          <c:cat>
            <c:numRef>
              <c:f>'T CAll-PUT-DELTA-GAMMA-LEVERAGE'!$B$29:$B$129</c:f>
              <c:numCache>
                <c:formatCode>#,##0.00</c:formatCode>
                <c:ptCount val="101"/>
                <c:pt idx="0" formatCode="0.00">
                  <c:v>84</c:v>
                </c:pt>
                <c:pt idx="1">
                  <c:v>84.42</c:v>
                </c:pt>
                <c:pt idx="2">
                  <c:v>84.84</c:v>
                </c:pt>
                <c:pt idx="3">
                  <c:v>85.26</c:v>
                </c:pt>
                <c:pt idx="4">
                  <c:v>85.68</c:v>
                </c:pt>
                <c:pt idx="5">
                  <c:v>86.100000000000009</c:v>
                </c:pt>
                <c:pt idx="6">
                  <c:v>86.52000000000001</c:v>
                </c:pt>
                <c:pt idx="7">
                  <c:v>86.940000000000012</c:v>
                </c:pt>
                <c:pt idx="8">
                  <c:v>87.360000000000014</c:v>
                </c:pt>
                <c:pt idx="9">
                  <c:v>87.780000000000015</c:v>
                </c:pt>
                <c:pt idx="10">
                  <c:v>88.200000000000017</c:v>
                </c:pt>
                <c:pt idx="11">
                  <c:v>88.620000000000019</c:v>
                </c:pt>
                <c:pt idx="12">
                  <c:v>89.04000000000002</c:v>
                </c:pt>
                <c:pt idx="13">
                  <c:v>89.460000000000022</c:v>
                </c:pt>
                <c:pt idx="14">
                  <c:v>89.880000000000024</c:v>
                </c:pt>
                <c:pt idx="15">
                  <c:v>90.300000000000026</c:v>
                </c:pt>
                <c:pt idx="16">
                  <c:v>90.720000000000027</c:v>
                </c:pt>
                <c:pt idx="17">
                  <c:v>91.140000000000029</c:v>
                </c:pt>
                <c:pt idx="18">
                  <c:v>91.560000000000031</c:v>
                </c:pt>
                <c:pt idx="19">
                  <c:v>91.980000000000032</c:v>
                </c:pt>
                <c:pt idx="20">
                  <c:v>92.400000000000034</c:v>
                </c:pt>
                <c:pt idx="21">
                  <c:v>92.820000000000036</c:v>
                </c:pt>
                <c:pt idx="22">
                  <c:v>93.240000000000038</c:v>
                </c:pt>
                <c:pt idx="23">
                  <c:v>93.660000000000039</c:v>
                </c:pt>
                <c:pt idx="24">
                  <c:v>94.080000000000041</c:v>
                </c:pt>
                <c:pt idx="25">
                  <c:v>94.500000000000043</c:v>
                </c:pt>
                <c:pt idx="26">
                  <c:v>94.920000000000044</c:v>
                </c:pt>
                <c:pt idx="27">
                  <c:v>95.340000000000046</c:v>
                </c:pt>
                <c:pt idx="28">
                  <c:v>95.760000000000048</c:v>
                </c:pt>
                <c:pt idx="29">
                  <c:v>96.180000000000049</c:v>
                </c:pt>
                <c:pt idx="30">
                  <c:v>96.600000000000051</c:v>
                </c:pt>
                <c:pt idx="31">
                  <c:v>97.020000000000053</c:v>
                </c:pt>
                <c:pt idx="32">
                  <c:v>97.440000000000055</c:v>
                </c:pt>
                <c:pt idx="33">
                  <c:v>97.860000000000056</c:v>
                </c:pt>
                <c:pt idx="34">
                  <c:v>98.280000000000058</c:v>
                </c:pt>
                <c:pt idx="35">
                  <c:v>98.70000000000006</c:v>
                </c:pt>
                <c:pt idx="36">
                  <c:v>99.120000000000061</c:v>
                </c:pt>
                <c:pt idx="37">
                  <c:v>99.540000000000063</c:v>
                </c:pt>
                <c:pt idx="38">
                  <c:v>99.960000000000065</c:v>
                </c:pt>
                <c:pt idx="39">
                  <c:v>100.38000000000007</c:v>
                </c:pt>
                <c:pt idx="40">
                  <c:v>100.80000000000007</c:v>
                </c:pt>
                <c:pt idx="41">
                  <c:v>101.22000000000007</c:v>
                </c:pt>
                <c:pt idx="42">
                  <c:v>101.64000000000007</c:v>
                </c:pt>
                <c:pt idx="43">
                  <c:v>102.06000000000007</c:v>
                </c:pt>
                <c:pt idx="44">
                  <c:v>102.48000000000008</c:v>
                </c:pt>
                <c:pt idx="45">
                  <c:v>102.90000000000008</c:v>
                </c:pt>
                <c:pt idx="46">
                  <c:v>103.32000000000008</c:v>
                </c:pt>
                <c:pt idx="47">
                  <c:v>103.74000000000008</c:v>
                </c:pt>
                <c:pt idx="48">
                  <c:v>104.16000000000008</c:v>
                </c:pt>
                <c:pt idx="49">
                  <c:v>104.58000000000008</c:v>
                </c:pt>
                <c:pt idx="50">
                  <c:v>105.00000000000009</c:v>
                </c:pt>
                <c:pt idx="51">
                  <c:v>105.42000000000009</c:v>
                </c:pt>
                <c:pt idx="52">
                  <c:v>105.84000000000009</c:v>
                </c:pt>
                <c:pt idx="53">
                  <c:v>106.26000000000009</c:v>
                </c:pt>
                <c:pt idx="54">
                  <c:v>106.68000000000009</c:v>
                </c:pt>
                <c:pt idx="55">
                  <c:v>107.10000000000009</c:v>
                </c:pt>
                <c:pt idx="56">
                  <c:v>107.5200000000001</c:v>
                </c:pt>
                <c:pt idx="57">
                  <c:v>107.9400000000001</c:v>
                </c:pt>
                <c:pt idx="58">
                  <c:v>108.3600000000001</c:v>
                </c:pt>
                <c:pt idx="59">
                  <c:v>108.7800000000001</c:v>
                </c:pt>
                <c:pt idx="60">
                  <c:v>109.2000000000001</c:v>
                </c:pt>
                <c:pt idx="61">
                  <c:v>109.6200000000001</c:v>
                </c:pt>
                <c:pt idx="62">
                  <c:v>110.04000000000011</c:v>
                </c:pt>
                <c:pt idx="63">
                  <c:v>110.46000000000011</c:v>
                </c:pt>
                <c:pt idx="64">
                  <c:v>110.88000000000011</c:v>
                </c:pt>
                <c:pt idx="65">
                  <c:v>111.30000000000011</c:v>
                </c:pt>
                <c:pt idx="66">
                  <c:v>111.72000000000011</c:v>
                </c:pt>
                <c:pt idx="67">
                  <c:v>112.14000000000011</c:v>
                </c:pt>
                <c:pt idx="68">
                  <c:v>112.56000000000012</c:v>
                </c:pt>
                <c:pt idx="69">
                  <c:v>112.98000000000012</c:v>
                </c:pt>
                <c:pt idx="70">
                  <c:v>113.40000000000012</c:v>
                </c:pt>
                <c:pt idx="71">
                  <c:v>113.82000000000012</c:v>
                </c:pt>
                <c:pt idx="72">
                  <c:v>114.24000000000012</c:v>
                </c:pt>
                <c:pt idx="73">
                  <c:v>114.66000000000012</c:v>
                </c:pt>
                <c:pt idx="74">
                  <c:v>115.08000000000013</c:v>
                </c:pt>
                <c:pt idx="75">
                  <c:v>115.50000000000013</c:v>
                </c:pt>
                <c:pt idx="76">
                  <c:v>115.92000000000013</c:v>
                </c:pt>
                <c:pt idx="77">
                  <c:v>116.34000000000013</c:v>
                </c:pt>
                <c:pt idx="78">
                  <c:v>116.76000000000013</c:v>
                </c:pt>
                <c:pt idx="79">
                  <c:v>117.18000000000013</c:v>
                </c:pt>
                <c:pt idx="80">
                  <c:v>117.60000000000014</c:v>
                </c:pt>
                <c:pt idx="81">
                  <c:v>118.02000000000014</c:v>
                </c:pt>
                <c:pt idx="82">
                  <c:v>118.44000000000014</c:v>
                </c:pt>
                <c:pt idx="83">
                  <c:v>118.86000000000014</c:v>
                </c:pt>
                <c:pt idx="84">
                  <c:v>119.28000000000014</c:v>
                </c:pt>
                <c:pt idx="85">
                  <c:v>119.70000000000014</c:v>
                </c:pt>
                <c:pt idx="86">
                  <c:v>120.12000000000015</c:v>
                </c:pt>
                <c:pt idx="87">
                  <c:v>120.54000000000015</c:v>
                </c:pt>
                <c:pt idx="88">
                  <c:v>120.96000000000015</c:v>
                </c:pt>
                <c:pt idx="89">
                  <c:v>121.38000000000015</c:v>
                </c:pt>
                <c:pt idx="90">
                  <c:v>121.80000000000015</c:v>
                </c:pt>
                <c:pt idx="91">
                  <c:v>122.22000000000016</c:v>
                </c:pt>
                <c:pt idx="92">
                  <c:v>122.64000000000016</c:v>
                </c:pt>
                <c:pt idx="93">
                  <c:v>123.06000000000016</c:v>
                </c:pt>
                <c:pt idx="94">
                  <c:v>123.48000000000016</c:v>
                </c:pt>
                <c:pt idx="95">
                  <c:v>123.90000000000016</c:v>
                </c:pt>
                <c:pt idx="96">
                  <c:v>124.32000000000016</c:v>
                </c:pt>
                <c:pt idx="97">
                  <c:v>124.74000000000017</c:v>
                </c:pt>
                <c:pt idx="98">
                  <c:v>125.16000000000017</c:v>
                </c:pt>
                <c:pt idx="99">
                  <c:v>125.58000000000017</c:v>
                </c:pt>
                <c:pt idx="100">
                  <c:v>126.00000000000017</c:v>
                </c:pt>
              </c:numCache>
            </c:numRef>
          </c:cat>
          <c:val>
            <c:numRef>
              <c:f>'T CAll-PUT-DELTA-GAMMA-LEVERAGE'!$AC$29:$AC$129</c:f>
              <c:numCache>
                <c:formatCode>#,##0.00</c:formatCode>
                <c:ptCount val="101"/>
                <c:pt idx="0">
                  <c:v>4.5598931347192186</c:v>
                </c:pt>
                <c:pt idx="1">
                  <c:v>4.6477831914957672</c:v>
                </c:pt>
                <c:pt idx="2">
                  <c:v>4.7369427224422553</c:v>
                </c:pt>
                <c:pt idx="3">
                  <c:v>4.8273612334590856</c:v>
                </c:pt>
                <c:pt idx="4">
                  <c:v>4.9190274010672015</c:v>
                </c:pt>
                <c:pt idx="5">
                  <c:v>5.01192910669252</c:v>
                </c:pt>
                <c:pt idx="6">
                  <c:v>5.1060534720159216</c:v>
                </c:pt>
                <c:pt idx="7">
                  <c:v>5.2013868951992812</c:v>
                </c:pt>
                <c:pt idx="8">
                  <c:v>5.2979150878034087</c:v>
                </c:pt>
                <c:pt idx="9">
                  <c:v>5.3956231122204308</c:v>
                </c:pt>
                <c:pt idx="10">
                  <c:v>5.4944954194505522</c:v>
                </c:pt>
                <c:pt idx="11">
                  <c:v>5.5945158870610632</c:v>
                </c:pt>
                <c:pt idx="12">
                  <c:v>5.6956678571743176</c:v>
                </c:pt>
                <c:pt idx="13">
                  <c:v>5.7979341743403658</c:v>
                </c:pt>
                <c:pt idx="14">
                  <c:v>5.9012972231593048</c:v>
                </c:pt>
                <c:pt idx="15">
                  <c:v>6.0057389655283391</c:v>
                </c:pt>
                <c:pt idx="16">
                  <c:v>6.111240977397987</c:v>
                </c:pt>
                <c:pt idx="17">
                  <c:v>6.2177844849319257</c:v>
                </c:pt>
                <c:pt idx="18">
                  <c:v>6.3253503999746021</c:v>
                </c:pt>
                <c:pt idx="19">
                  <c:v>6.4339193547404481</c:v>
                </c:pt>
                <c:pt idx="20">
                  <c:v>6.5434717356480139</c:v>
                </c:pt>
                <c:pt idx="21">
                  <c:v>6.6539877162313195</c:v>
                </c:pt>
                <c:pt idx="22">
                  <c:v>6.7654472890699537</c:v>
                </c:pt>
                <c:pt idx="23">
                  <c:v>6.8778302966875398</c:v>
                </c:pt>
                <c:pt idx="24">
                  <c:v>6.9911164613770316</c:v>
                </c:pt>
                <c:pt idx="25">
                  <c:v>7.1052854139180495</c:v>
                </c:pt>
                <c:pt idx="26">
                  <c:v>7.2203167211600379</c:v>
                </c:pt>
                <c:pt idx="27">
                  <c:v>7.3361899124507213</c:v>
                </c:pt>
                <c:pt idx="28">
                  <c:v>7.4528845048966925</c:v>
                </c:pt>
                <c:pt idx="29">
                  <c:v>7.5703800274485085</c:v>
                </c:pt>
                <c:pt idx="30">
                  <c:v>7.688656043807911</c:v>
                </c:pt>
                <c:pt idx="31">
                  <c:v>7.8076921741608549</c:v>
                </c:pt>
                <c:pt idx="32">
                  <c:v>7.9274681157434053</c:v>
                </c:pt>
                <c:pt idx="33">
                  <c:v>8.0479636622527053</c:v>
                </c:pt>
                <c:pt idx="34">
                  <c:v>8.1691587221187092</c:v>
                </c:pt>
                <c:pt idx="35">
                  <c:v>8.2910333356552641</c:v>
                </c:pt>
                <c:pt idx="36">
                  <c:v>8.4135676911131281</c:v>
                </c:pt>
                <c:pt idx="37">
                  <c:v>8.5367421396590863</c:v>
                </c:pt>
                <c:pt idx="38">
                  <c:v>8.6605372093082451</c:v>
                </c:pt>
                <c:pt idx="39">
                  <c:v>8.7849336178381279</c:v>
                </c:pt>
                <c:pt idx="40">
                  <c:v>8.9099122847152561</c:v>
                </c:pt>
                <c:pt idx="41">
                  <c:v>9.0354543420657443</c:v>
                </c:pt>
                <c:pt idx="42">
                  <c:v>9.1615411447225092</c:v>
                </c:pt>
                <c:pt idx="43">
                  <c:v>9.2881542793834289</c:v>
                </c:pt>
                <c:pt idx="44">
                  <c:v>9.4152755729138455</c:v>
                </c:pt>
                <c:pt idx="45">
                  <c:v>9.5428870998285138</c:v>
                </c:pt>
                <c:pt idx="46">
                  <c:v>9.6709711889871475</c:v>
                </c:pt>
                <c:pt idx="47">
                  <c:v>9.7995104295392181</c:v>
                </c:pt>
                <c:pt idx="48">
                  <c:v>9.9284876761517769</c:v>
                </c:pt>
                <c:pt idx="49">
                  <c:v>10.057886053554689</c:v>
                </c:pt>
                <c:pt idx="50">
                  <c:v>10.187688960437992</c:v>
                </c:pt>
                <c:pt idx="51">
                  <c:v>10.317880072733878</c:v>
                </c:pt>
                <c:pt idx="52">
                  <c:v>10.448443346315459</c:v>
                </c:pt>
                <c:pt idx="53">
                  <c:v>10.579363019147078</c:v>
                </c:pt>
                <c:pt idx="54">
                  <c:v>10.710623612913675</c:v>
                </c:pt>
                <c:pt idx="55">
                  <c:v>10.842209934162875</c:v>
                </c:pt>
                <c:pt idx="56">
                  <c:v>10.974107074987147</c:v>
                </c:pt>
                <c:pt idx="57">
                  <c:v>11.106300413276701</c:v>
                </c:pt>
                <c:pt idx="58">
                  <c:v>11.238775612568114</c:v>
                </c:pt>
                <c:pt idx="59">
                  <c:v>11.371518621518581</c:v>
                </c:pt>
                <c:pt idx="60">
                  <c:v>11.504515673029051</c:v>
                </c:pt>
                <c:pt idx="61">
                  <c:v>11.637753283042091</c:v>
                </c:pt>
                <c:pt idx="62">
                  <c:v>11.771218249037945</c:v>
                </c:pt>
                <c:pt idx="63">
                  <c:v>11.904897648251726</c:v>
                </c:pt>
                <c:pt idx="64">
                  <c:v>12.038778835633329</c:v>
                </c:pt>
                <c:pt idx="65">
                  <c:v>12.172849441569857</c:v>
                </c:pt>
                <c:pt idx="66">
                  <c:v>12.307097369393203</c:v>
                </c:pt>
                <c:pt idx="67">
                  <c:v>12.441510792687801</c:v>
                </c:pt>
                <c:pt idx="68">
                  <c:v>12.576078152419262</c:v>
                </c:pt>
                <c:pt idx="69">
                  <c:v>12.710788153899626</c:v>
                </c:pt>
                <c:pt idx="70">
                  <c:v>12.845629763605722</c:v>
                </c:pt>
                <c:pt idx="71">
                  <c:v>12.980592205865781</c:v>
                </c:pt>
                <c:pt idx="72">
                  <c:v>13.115664959427825</c:v>
                </c:pt>
                <c:pt idx="73">
                  <c:v>13.250837753925952</c:v>
                </c:pt>
                <c:pt idx="74">
                  <c:v>13.386100566252358</c:v>
                </c:pt>
                <c:pt idx="75">
                  <c:v>13.521443616854507</c:v>
                </c:pt>
                <c:pt idx="76">
                  <c:v>13.656857365960523</c:v>
                </c:pt>
                <c:pt idx="77">
                  <c:v>13.792332509749725</c:v>
                </c:pt>
                <c:pt idx="78">
                  <c:v>13.927859976474361</c:v>
                </c:pt>
                <c:pt idx="79">
                  <c:v>14.063430922544368</c:v>
                </c:pt>
                <c:pt idx="80">
                  <c:v>14.199036728581843</c:v>
                </c:pt>
                <c:pt idx="81">
                  <c:v>14.334668995454592</c:v>
                </c:pt>
                <c:pt idx="82">
                  <c:v>14.470319540296247</c:v>
                </c:pt>
                <c:pt idx="83">
                  <c:v>14.605980392517218</c:v>
                </c:pt>
                <c:pt idx="84">
                  <c:v>14.741643789819106</c:v>
                </c:pt>
                <c:pt idx="85">
                  <c:v>14.877302174210408</c:v>
                </c:pt>
                <c:pt idx="86">
                  <c:v>15.012948188035159</c:v>
                </c:pt>
                <c:pt idx="87">
                  <c:v>15.14857467001903</c:v>
                </c:pt>
                <c:pt idx="88">
                  <c:v>15.284174651333956</c:v>
                </c:pt>
                <c:pt idx="89">
                  <c:v>15.419741351686179</c:v>
                </c:pt>
                <c:pt idx="90">
                  <c:v>15.555268175440267</c:v>
                </c:pt>
                <c:pt idx="91">
                  <c:v>15.690748707769064</c:v>
                </c:pt>
                <c:pt idx="92">
                  <c:v>15.826176710837927</c:v>
                </c:pt>
                <c:pt idx="93">
                  <c:v>15.961546120035495</c:v>
                </c:pt>
                <c:pt idx="94">
                  <c:v>16.096851040241276</c:v>
                </c:pt>
                <c:pt idx="95">
                  <c:v>16.232085742132824</c:v>
                </c:pt>
                <c:pt idx="96">
                  <c:v>16.367244658546056</c:v>
                </c:pt>
                <c:pt idx="97">
                  <c:v>16.502322380880855</c:v>
                </c:pt>
                <c:pt idx="98">
                  <c:v>16.637313655553086</c:v>
                </c:pt>
                <c:pt idx="99">
                  <c:v>16.77221338049857</c:v>
                </c:pt>
                <c:pt idx="100">
                  <c:v>16.907016601737997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25063296"/>
        <c:axId val="225065216"/>
      </c:lineChart>
      <c:catAx>
        <c:axId val="225063296"/>
        <c:scaling>
          <c:orientation val="minMax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100" b="0" i="0" u="none" strike="noStrike" baseline="0">
                    <a:solidFill>
                      <a:srgbClr val="000000"/>
                    </a:solidFill>
                    <a:latin typeface="Arial Black"/>
                    <a:ea typeface="Arial Black"/>
                    <a:cs typeface="Arial Black"/>
                  </a:defRPr>
                </a:pPr>
                <a:r>
                  <a:rPr lang="de-CH"/>
                  <a:t>Aktie/Aktienindex: CHF/Punkte</a:t>
                </a:r>
              </a:p>
            </c:rich>
          </c:tx>
          <c:layout>
            <c:manualLayout>
              <c:xMode val="edge"/>
              <c:yMode val="edge"/>
              <c:x val="0.34259317585301835"/>
              <c:y val="0.93351728296877312"/>
            </c:manualLayout>
          </c:layout>
          <c:overlay val="0"/>
          <c:spPr>
            <a:noFill/>
            <a:ln w="25400">
              <a:noFill/>
            </a:ln>
          </c:spPr>
        </c:title>
        <c:numFmt formatCode="#,##0.00" sourceLinked="0"/>
        <c:majorTickMark val="none"/>
        <c:minorTickMark val="none"/>
        <c:tickLblPos val="low"/>
        <c:txPr>
          <a:bodyPr rot="0" vert="horz"/>
          <a:lstStyle/>
          <a:p>
            <a:pPr>
              <a:defRPr sz="9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de-DE"/>
          </a:p>
        </c:txPr>
        <c:crossAx val="225065216"/>
        <c:crosses val="autoZero"/>
        <c:auto val="1"/>
        <c:lblAlgn val="ctr"/>
        <c:lblOffset val="100"/>
        <c:tickLblSkip val="10"/>
        <c:tickMarkSkip val="10"/>
        <c:noMultiLvlLbl val="0"/>
      </c:catAx>
      <c:valAx>
        <c:axId val="225065216"/>
        <c:scaling>
          <c:logBase val="10"/>
          <c:orientation val="minMax"/>
        </c:scaling>
        <c:delete val="0"/>
        <c:axPos val="l"/>
        <c:majorGridlines/>
        <c:minorGridlines>
          <c:spPr>
            <a:ln>
              <a:noFill/>
            </a:ln>
          </c:spPr>
        </c:minorGridlines>
        <c:title>
          <c:tx>
            <c:rich>
              <a:bodyPr rot="-5400000" vert="horz"/>
              <a:lstStyle/>
              <a:p>
                <a:pPr>
                  <a:defRPr b="1"/>
                </a:pPr>
                <a:r>
                  <a:rPr lang="de-CH" b="1"/>
                  <a:t>Leverage</a:t>
                </a:r>
                <a:r>
                  <a:rPr lang="de-CH" b="1" baseline="0"/>
                  <a:t> / Gearing</a:t>
                </a:r>
                <a:endParaRPr lang="de-CH" b="1"/>
              </a:p>
            </c:rich>
          </c:tx>
          <c:layout>
            <c:manualLayout>
              <c:xMode val="edge"/>
              <c:yMode val="edge"/>
              <c:x val="7.7777777777777776E-3"/>
              <c:y val="0.36260156185180015"/>
            </c:manualLayout>
          </c:layout>
          <c:overlay val="0"/>
        </c:title>
        <c:numFmt formatCode="#,##0" sourceLinked="0"/>
        <c:majorTickMark val="out"/>
        <c:minorTickMark val="none"/>
        <c:tickLblPos val="nextTo"/>
        <c:txPr>
          <a:bodyPr rot="0" vert="horz"/>
          <a:lstStyle/>
          <a:p>
            <a:pPr>
              <a:defRPr sz="900" b="1" i="0" u="none" strike="noStrike" baseline="0">
                <a:solidFill>
                  <a:srgbClr val="5F5F5F"/>
                </a:solidFill>
                <a:latin typeface="Arial"/>
                <a:ea typeface="Arial"/>
                <a:cs typeface="Arial"/>
              </a:defRPr>
            </a:pPr>
            <a:endParaRPr lang="de-DE"/>
          </a:p>
        </c:txPr>
        <c:crossAx val="225063296"/>
        <c:crosses val="autoZero"/>
        <c:crossBetween val="midCat"/>
      </c:valAx>
      <c:spPr>
        <a:solidFill>
          <a:srgbClr val="FFFFFF"/>
        </a:solidFill>
      </c:spPr>
    </c:plotArea>
    <c:legend>
      <c:legendPos val="l"/>
      <c:legendEntry>
        <c:idx val="0"/>
        <c:txPr>
          <a:bodyPr/>
          <a:lstStyle/>
          <a:p>
            <a:pPr>
              <a:defRPr b="1">
                <a:solidFill>
                  <a:schemeClr val="accent6">
                    <a:lumMod val="75000"/>
                  </a:schemeClr>
                </a:solidFill>
              </a:defRPr>
            </a:pPr>
            <a:endParaRPr lang="de-DE"/>
          </a:p>
        </c:txPr>
      </c:legendEntry>
      <c:legendEntry>
        <c:idx val="1"/>
        <c:txPr>
          <a:bodyPr/>
          <a:lstStyle/>
          <a:p>
            <a:pPr>
              <a:defRPr b="1">
                <a:solidFill>
                  <a:schemeClr val="accent3">
                    <a:lumMod val="50000"/>
                  </a:schemeClr>
                </a:solidFill>
              </a:defRPr>
            </a:pPr>
            <a:endParaRPr lang="de-DE"/>
          </a:p>
        </c:txPr>
      </c:legendEntry>
      <c:layout>
        <c:manualLayout>
          <c:xMode val="edge"/>
          <c:yMode val="edge"/>
          <c:x val="0.11481481481481481"/>
          <c:y val="0.12167307151370921"/>
          <c:w val="0.14503703703703702"/>
          <c:h val="9.3379634407688247E-2"/>
        </c:manualLayout>
      </c:layout>
      <c:overlay val="0"/>
      <c:spPr>
        <a:solidFill>
          <a:schemeClr val="bg1"/>
        </a:solidFill>
        <a:ln>
          <a:gradFill>
            <a:gsLst>
              <a:gs pos="0">
                <a:schemeClr val="accent1">
                  <a:tint val="66000"/>
                  <a:satMod val="160000"/>
                </a:schemeClr>
              </a:gs>
              <a:gs pos="50000">
                <a:schemeClr val="accent1">
                  <a:tint val="44500"/>
                  <a:satMod val="160000"/>
                </a:schemeClr>
              </a:gs>
              <a:gs pos="100000">
                <a:schemeClr val="accent1">
                  <a:tint val="23500"/>
                  <a:satMod val="160000"/>
                </a:schemeClr>
              </a:gs>
            </a:gsLst>
            <a:lin ang="5400000" scaled="0"/>
          </a:gradFill>
        </a:ln>
        <a:effectLst>
          <a:outerShdw blurRad="38100" dist="38100" dir="2700000" algn="ctr" rotWithShape="0">
            <a:schemeClr val="tx1"/>
          </a:outerShdw>
        </a:effectLst>
      </c:spPr>
      <c:txPr>
        <a:bodyPr/>
        <a:lstStyle/>
        <a:p>
          <a:pPr>
            <a:defRPr b="1"/>
          </a:pPr>
          <a:endParaRPr lang="de-DE"/>
        </a:p>
      </c:tx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1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de-DE"/>
    </a:p>
  </c:txPr>
  <c:printSettings>
    <c:headerFooter alignWithMargins="0"/>
    <c:pageMargins b="0.78740157480314965" l="0.78740157480314965" r="0.78740157480314965" t="0.78740157480314965" header="0.51181102362204722" footer="0.51181102362204722"/>
    <c:pageSetup paperSize="9" orientation="landscape"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de-C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 b="1" i="0" u="none" strike="noStrike" baseline="0">
                <a:solidFill>
                  <a:schemeClr val="tx1">
                    <a:lumMod val="50000"/>
                    <a:lumOff val="50000"/>
                  </a:schemeClr>
                </a:solidFill>
                <a:latin typeface="Arial Black"/>
                <a:ea typeface="Arial Black"/>
                <a:cs typeface="Arial Black"/>
              </a:defRPr>
            </a:pPr>
            <a:r>
              <a:rPr lang="de-CH">
                <a:solidFill>
                  <a:schemeClr val="tx1">
                    <a:lumMod val="50000"/>
                    <a:lumOff val="50000"/>
                  </a:schemeClr>
                </a:solidFill>
              </a:rPr>
              <a:t>Call-Theta</a:t>
            </a:r>
          </a:p>
        </c:rich>
      </c:tx>
      <c:layout>
        <c:manualLayout>
          <c:xMode val="edge"/>
          <c:yMode val="edge"/>
          <c:x val="0.43175516827012989"/>
          <c:y val="1.5238123582819164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931305244226087"/>
          <c:y val="0.10990206224221973"/>
          <c:w val="0.77530234904480955"/>
          <c:h val="0.78101696424415734"/>
        </c:manualLayout>
      </c:layout>
      <c:lineChart>
        <c:grouping val="standard"/>
        <c:varyColors val="0"/>
        <c:ser>
          <c:idx val="0"/>
          <c:order val="0"/>
          <c:tx>
            <c:v>Optionspreis</c:v>
          </c:tx>
          <c:spPr>
            <a:ln w="15875">
              <a:solidFill>
                <a:schemeClr val="accent2">
                  <a:lumMod val="75000"/>
                </a:schemeClr>
              </a:solidFill>
              <a:prstDash val="solid"/>
            </a:ln>
          </c:spPr>
          <c:marker>
            <c:symbol val="none"/>
          </c:marker>
          <c:dLbls>
            <c:dLbl>
              <c:idx val="0"/>
              <c:numFmt formatCode="#,##0.00" sourceLinked="0"/>
              <c:spPr>
                <a:noFill/>
                <a:ln w="25400">
                  <a:noFill/>
                </a:ln>
              </c:spPr>
              <c:txPr>
                <a:bodyPr rot="-5400000" vert="horz"/>
                <a:lstStyle/>
                <a:p>
                  <a:pPr algn="ctr">
                    <a:defRPr sz="1100" b="1" i="0" u="none" strike="noStrike" baseline="0">
                      <a:solidFill>
                        <a:schemeClr val="accent2">
                          <a:lumMod val="75000"/>
                        </a:schemeClr>
                      </a:solidFill>
                      <a:latin typeface="Arial"/>
                      <a:ea typeface="Arial"/>
                      <a:cs typeface="Arial"/>
                    </a:defRPr>
                  </a:pPr>
                  <a:endParaRPr lang="de-DE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0"/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0"/>
              <c:numFmt formatCode="#,##0.00" sourceLinked="0"/>
              <c:spPr>
                <a:noFill/>
                <a:ln w="25400">
                  <a:noFill/>
                </a:ln>
              </c:spPr>
              <c:txPr>
                <a:bodyPr rot="-5400000" vert="horz"/>
                <a:lstStyle/>
                <a:p>
                  <a:pPr algn="ctr">
                    <a:defRPr sz="1100" b="1" i="0" u="none" strike="noStrike" baseline="0">
                      <a:solidFill>
                        <a:schemeClr val="accent2">
                          <a:lumMod val="75000"/>
                        </a:schemeClr>
                      </a:solidFill>
                      <a:latin typeface="Arial"/>
                      <a:ea typeface="Arial"/>
                      <a:cs typeface="Arial"/>
                    </a:defRPr>
                  </a:pPr>
                  <a:endParaRPr lang="de-DE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0"/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0"/>
              <c:numFmt formatCode="#,##0.00" sourceLinked="0"/>
              <c:spPr>
                <a:noFill/>
                <a:ln w="25400">
                  <a:noFill/>
                </a:ln>
              </c:spPr>
              <c:txPr>
                <a:bodyPr rot="-5400000" vert="horz"/>
                <a:lstStyle/>
                <a:p>
                  <a:pPr algn="ctr">
                    <a:defRPr sz="1100" b="1" i="0" u="none" strike="noStrike" baseline="0">
                      <a:solidFill>
                        <a:schemeClr val="accent2">
                          <a:lumMod val="75000"/>
                        </a:schemeClr>
                      </a:solidFill>
                      <a:latin typeface="Arial"/>
                      <a:ea typeface="Arial"/>
                      <a:cs typeface="Arial"/>
                    </a:defRPr>
                  </a:pPr>
                  <a:endParaRPr lang="de-DE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0"/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20"/>
              <c:numFmt formatCode="#,##0.00" sourceLinked="0"/>
              <c:spPr>
                <a:noFill/>
                <a:ln w="25400">
                  <a:noFill/>
                </a:ln>
              </c:spPr>
              <c:txPr>
                <a:bodyPr rot="-5400000" vert="horz"/>
                <a:lstStyle/>
                <a:p>
                  <a:pPr algn="ctr">
                    <a:defRPr sz="1100" b="1" i="0" u="none" strike="noStrike" baseline="0">
                      <a:solidFill>
                        <a:schemeClr val="accent2">
                          <a:lumMod val="75000"/>
                        </a:schemeClr>
                      </a:solidFill>
                      <a:latin typeface="Arial"/>
                      <a:ea typeface="Arial"/>
                      <a:cs typeface="Arial"/>
                    </a:defRPr>
                  </a:pPr>
                  <a:endParaRPr lang="de-DE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40"/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60"/>
              <c:numFmt formatCode="#,##0.00" sourceLinked="0"/>
              <c:spPr>
                <a:noFill/>
                <a:ln w="25400">
                  <a:noFill/>
                </a:ln>
              </c:spPr>
              <c:txPr>
                <a:bodyPr rot="-5400000" vert="horz"/>
                <a:lstStyle/>
                <a:p>
                  <a:pPr algn="ctr">
                    <a:defRPr sz="1100" b="1" i="0" u="none" strike="noStrike" baseline="0">
                      <a:solidFill>
                        <a:schemeClr val="accent2">
                          <a:lumMod val="75000"/>
                        </a:schemeClr>
                      </a:solidFill>
                      <a:latin typeface="Arial"/>
                      <a:ea typeface="Arial"/>
                      <a:cs typeface="Arial"/>
                    </a:defRPr>
                  </a:pPr>
                  <a:endParaRPr lang="de-DE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80"/>
              <c:numFmt formatCode="#,##0.00" sourceLinked="0"/>
              <c:spPr>
                <a:noFill/>
                <a:ln w="25400">
                  <a:noFill/>
                </a:ln>
              </c:spPr>
              <c:txPr>
                <a:bodyPr rot="-5400000" vert="horz"/>
                <a:lstStyle/>
                <a:p>
                  <a:pPr algn="ctr">
                    <a:defRPr sz="1100" b="1" i="0" u="none" strike="noStrike" baseline="0">
                      <a:solidFill>
                        <a:schemeClr val="accent2">
                          <a:lumMod val="75000"/>
                        </a:schemeClr>
                      </a:solidFill>
                      <a:latin typeface="Arial"/>
                      <a:ea typeface="Arial"/>
                      <a:cs typeface="Arial"/>
                    </a:defRPr>
                  </a:pPr>
                  <a:endParaRPr lang="de-DE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00"/>
              <c:numFmt formatCode="#,##0.00" sourceLinked="0"/>
              <c:spPr>
                <a:noFill/>
                <a:ln w="25400">
                  <a:noFill/>
                </a:ln>
              </c:spPr>
              <c:txPr>
                <a:bodyPr rot="-5400000" vert="horz"/>
                <a:lstStyle/>
                <a:p>
                  <a:pPr algn="ctr">
                    <a:defRPr sz="1100" b="1" i="0" u="none" strike="noStrike" baseline="0">
                      <a:solidFill>
                        <a:schemeClr val="accent2">
                          <a:lumMod val="75000"/>
                        </a:schemeClr>
                      </a:solidFill>
                      <a:latin typeface="Arial"/>
                      <a:ea typeface="Arial"/>
                      <a:cs typeface="Arial"/>
                    </a:defRPr>
                  </a:pPr>
                  <a:endParaRPr lang="de-DE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20"/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40"/>
              <c:numFmt formatCode="#,##0.00" sourceLinked="0"/>
              <c:spPr>
                <a:noFill/>
                <a:ln w="25400">
                  <a:noFill/>
                </a:ln>
              </c:spPr>
              <c:txPr>
                <a:bodyPr rot="-5400000" vert="horz"/>
                <a:lstStyle/>
                <a:p>
                  <a:pPr algn="ctr">
                    <a:defRPr sz="1100" b="1" i="0" u="none" strike="noStrike" baseline="0">
                      <a:solidFill>
                        <a:schemeClr val="accent2">
                          <a:lumMod val="75000"/>
                        </a:schemeClr>
                      </a:solidFill>
                      <a:latin typeface="Arial"/>
                      <a:ea typeface="Arial"/>
                      <a:cs typeface="Arial"/>
                    </a:defRPr>
                  </a:pPr>
                  <a:endParaRPr lang="de-DE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60"/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80"/>
              <c:numFmt formatCode="#,##0.00" sourceLinked="0"/>
              <c:spPr>
                <a:noFill/>
                <a:ln w="25400">
                  <a:noFill/>
                </a:ln>
              </c:spPr>
              <c:txPr>
                <a:bodyPr rot="-5400000" vert="horz"/>
                <a:lstStyle/>
                <a:p>
                  <a:pPr algn="ctr">
                    <a:defRPr sz="1100" b="1" i="0" u="none" strike="noStrike" baseline="0">
                      <a:solidFill>
                        <a:schemeClr val="accent2">
                          <a:lumMod val="75000"/>
                        </a:schemeClr>
                      </a:solidFill>
                      <a:latin typeface="Arial"/>
                      <a:ea typeface="Arial"/>
                      <a:cs typeface="Arial"/>
                    </a:defRPr>
                  </a:pPr>
                  <a:endParaRPr lang="de-DE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00"/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20"/>
              <c:numFmt formatCode="#,##0.00" sourceLinked="0"/>
              <c:spPr>
                <a:noFill/>
                <a:ln w="25400">
                  <a:noFill/>
                </a:ln>
              </c:spPr>
              <c:txPr>
                <a:bodyPr rot="-5400000" vert="horz"/>
                <a:lstStyle/>
                <a:p>
                  <a:pPr algn="ctr">
                    <a:defRPr sz="1100" b="1" i="0" u="none" strike="noStrike" baseline="0">
                      <a:solidFill>
                        <a:schemeClr val="accent2">
                          <a:lumMod val="75000"/>
                        </a:schemeClr>
                      </a:solidFill>
                      <a:latin typeface="Arial"/>
                      <a:ea typeface="Arial"/>
                      <a:cs typeface="Arial"/>
                    </a:defRPr>
                  </a:pPr>
                  <a:endParaRPr lang="de-DE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40"/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</c:dLbl>
            <c:numFmt formatCode="#,##0.00" sourceLinked="0"/>
            <c:txPr>
              <a:bodyPr rot="-5400000" vert="horz"/>
              <a:lstStyle/>
              <a:p>
                <a:pPr>
                  <a:defRPr b="1">
                    <a:solidFill>
                      <a:schemeClr val="accent2">
                        <a:lumMod val="75000"/>
                      </a:schemeClr>
                    </a:solidFill>
                  </a:defRPr>
                </a:pPr>
                <a:endParaRPr lang="de-DE"/>
              </a:p>
            </c:txPr>
            <c:dLblPos val="t"/>
            <c:showLegendKey val="0"/>
            <c:showVal val="0"/>
            <c:showCatName val="0"/>
            <c:showSerName val="0"/>
            <c:showPercent val="0"/>
            <c:showBubbleSize val="0"/>
          </c:dLbls>
          <c:cat>
            <c:numRef>
              <c:f>'T THETA'!$B$30:$B$390</c:f>
              <c:numCache>
                <c:formatCode>0</c:formatCode>
                <c:ptCount val="361"/>
                <c:pt idx="0">
                  <c:v>360</c:v>
                </c:pt>
                <c:pt idx="1">
                  <c:v>359</c:v>
                </c:pt>
                <c:pt idx="2">
                  <c:v>358</c:v>
                </c:pt>
                <c:pt idx="3">
                  <c:v>357</c:v>
                </c:pt>
                <c:pt idx="4">
                  <c:v>356</c:v>
                </c:pt>
                <c:pt idx="5">
                  <c:v>355</c:v>
                </c:pt>
                <c:pt idx="6">
                  <c:v>354</c:v>
                </c:pt>
                <c:pt idx="7">
                  <c:v>353</c:v>
                </c:pt>
                <c:pt idx="8">
                  <c:v>352</c:v>
                </c:pt>
                <c:pt idx="9">
                  <c:v>351</c:v>
                </c:pt>
                <c:pt idx="10">
                  <c:v>350</c:v>
                </c:pt>
                <c:pt idx="11">
                  <c:v>349</c:v>
                </c:pt>
                <c:pt idx="12">
                  <c:v>348</c:v>
                </c:pt>
                <c:pt idx="13">
                  <c:v>347</c:v>
                </c:pt>
                <c:pt idx="14">
                  <c:v>346</c:v>
                </c:pt>
                <c:pt idx="15">
                  <c:v>345</c:v>
                </c:pt>
                <c:pt idx="16">
                  <c:v>344</c:v>
                </c:pt>
                <c:pt idx="17">
                  <c:v>343</c:v>
                </c:pt>
                <c:pt idx="18">
                  <c:v>342</c:v>
                </c:pt>
                <c:pt idx="19">
                  <c:v>341</c:v>
                </c:pt>
                <c:pt idx="20">
                  <c:v>340</c:v>
                </c:pt>
                <c:pt idx="21">
                  <c:v>339</c:v>
                </c:pt>
                <c:pt idx="22">
                  <c:v>338</c:v>
                </c:pt>
                <c:pt idx="23">
                  <c:v>337</c:v>
                </c:pt>
                <c:pt idx="24">
                  <c:v>336</c:v>
                </c:pt>
                <c:pt idx="25">
                  <c:v>335</c:v>
                </c:pt>
                <c:pt idx="26">
                  <c:v>334</c:v>
                </c:pt>
                <c:pt idx="27">
                  <c:v>333</c:v>
                </c:pt>
                <c:pt idx="28">
                  <c:v>332</c:v>
                </c:pt>
                <c:pt idx="29">
                  <c:v>331</c:v>
                </c:pt>
                <c:pt idx="30">
                  <c:v>330</c:v>
                </c:pt>
                <c:pt idx="31">
                  <c:v>329</c:v>
                </c:pt>
                <c:pt idx="32">
                  <c:v>328</c:v>
                </c:pt>
                <c:pt idx="33">
                  <c:v>327</c:v>
                </c:pt>
                <c:pt idx="34">
                  <c:v>326</c:v>
                </c:pt>
                <c:pt idx="35">
                  <c:v>325</c:v>
                </c:pt>
                <c:pt idx="36">
                  <c:v>324</c:v>
                </c:pt>
                <c:pt idx="37">
                  <c:v>323</c:v>
                </c:pt>
                <c:pt idx="38">
                  <c:v>322</c:v>
                </c:pt>
                <c:pt idx="39">
                  <c:v>321</c:v>
                </c:pt>
                <c:pt idx="40">
                  <c:v>320</c:v>
                </c:pt>
                <c:pt idx="41">
                  <c:v>319</c:v>
                </c:pt>
                <c:pt idx="42">
                  <c:v>318</c:v>
                </c:pt>
                <c:pt idx="43">
                  <c:v>317</c:v>
                </c:pt>
                <c:pt idx="44">
                  <c:v>316</c:v>
                </c:pt>
                <c:pt idx="45">
                  <c:v>315</c:v>
                </c:pt>
                <c:pt idx="46">
                  <c:v>314</c:v>
                </c:pt>
                <c:pt idx="47">
                  <c:v>313</c:v>
                </c:pt>
                <c:pt idx="48">
                  <c:v>312</c:v>
                </c:pt>
                <c:pt idx="49">
                  <c:v>311</c:v>
                </c:pt>
                <c:pt idx="50">
                  <c:v>310</c:v>
                </c:pt>
                <c:pt idx="51">
                  <c:v>309</c:v>
                </c:pt>
                <c:pt idx="52">
                  <c:v>308</c:v>
                </c:pt>
                <c:pt idx="53">
                  <c:v>307</c:v>
                </c:pt>
                <c:pt idx="54">
                  <c:v>306</c:v>
                </c:pt>
                <c:pt idx="55">
                  <c:v>305</c:v>
                </c:pt>
                <c:pt idx="56">
                  <c:v>304</c:v>
                </c:pt>
                <c:pt idx="57">
                  <c:v>303</c:v>
                </c:pt>
                <c:pt idx="58">
                  <c:v>302</c:v>
                </c:pt>
                <c:pt idx="59">
                  <c:v>301</c:v>
                </c:pt>
                <c:pt idx="60">
                  <c:v>300</c:v>
                </c:pt>
                <c:pt idx="61">
                  <c:v>299</c:v>
                </c:pt>
                <c:pt idx="62">
                  <c:v>298</c:v>
                </c:pt>
                <c:pt idx="63">
                  <c:v>297</c:v>
                </c:pt>
                <c:pt idx="64">
                  <c:v>296</c:v>
                </c:pt>
                <c:pt idx="65">
                  <c:v>295</c:v>
                </c:pt>
                <c:pt idx="66">
                  <c:v>294</c:v>
                </c:pt>
                <c:pt idx="67">
                  <c:v>293</c:v>
                </c:pt>
                <c:pt idx="68">
                  <c:v>292</c:v>
                </c:pt>
                <c:pt idx="69">
                  <c:v>291</c:v>
                </c:pt>
                <c:pt idx="70">
                  <c:v>290</c:v>
                </c:pt>
                <c:pt idx="71">
                  <c:v>289</c:v>
                </c:pt>
                <c:pt idx="72">
                  <c:v>288</c:v>
                </c:pt>
                <c:pt idx="73">
                  <c:v>287</c:v>
                </c:pt>
                <c:pt idx="74">
                  <c:v>286</c:v>
                </c:pt>
                <c:pt idx="75">
                  <c:v>285</c:v>
                </c:pt>
                <c:pt idx="76">
                  <c:v>284</c:v>
                </c:pt>
                <c:pt idx="77">
                  <c:v>283</c:v>
                </c:pt>
                <c:pt idx="78">
                  <c:v>282</c:v>
                </c:pt>
                <c:pt idx="79">
                  <c:v>281</c:v>
                </c:pt>
                <c:pt idx="80">
                  <c:v>280</c:v>
                </c:pt>
                <c:pt idx="81">
                  <c:v>279</c:v>
                </c:pt>
                <c:pt idx="82">
                  <c:v>278</c:v>
                </c:pt>
                <c:pt idx="83">
                  <c:v>277</c:v>
                </c:pt>
                <c:pt idx="84">
                  <c:v>276</c:v>
                </c:pt>
                <c:pt idx="85">
                  <c:v>275</c:v>
                </c:pt>
                <c:pt idx="86">
                  <c:v>274</c:v>
                </c:pt>
                <c:pt idx="87">
                  <c:v>273</c:v>
                </c:pt>
                <c:pt idx="88">
                  <c:v>272</c:v>
                </c:pt>
                <c:pt idx="89">
                  <c:v>271</c:v>
                </c:pt>
                <c:pt idx="90">
                  <c:v>270</c:v>
                </c:pt>
                <c:pt idx="91">
                  <c:v>269</c:v>
                </c:pt>
                <c:pt idx="92">
                  <c:v>268</c:v>
                </c:pt>
                <c:pt idx="93">
                  <c:v>267</c:v>
                </c:pt>
                <c:pt idx="94">
                  <c:v>266</c:v>
                </c:pt>
                <c:pt idx="95">
                  <c:v>265</c:v>
                </c:pt>
                <c:pt idx="96">
                  <c:v>264</c:v>
                </c:pt>
                <c:pt idx="97">
                  <c:v>263</c:v>
                </c:pt>
                <c:pt idx="98">
                  <c:v>262</c:v>
                </c:pt>
                <c:pt idx="99">
                  <c:v>261</c:v>
                </c:pt>
                <c:pt idx="100">
                  <c:v>260</c:v>
                </c:pt>
                <c:pt idx="101">
                  <c:v>259</c:v>
                </c:pt>
                <c:pt idx="102">
                  <c:v>258</c:v>
                </c:pt>
                <c:pt idx="103">
                  <c:v>257</c:v>
                </c:pt>
                <c:pt idx="104">
                  <c:v>256</c:v>
                </c:pt>
                <c:pt idx="105">
                  <c:v>255</c:v>
                </c:pt>
                <c:pt idx="106">
                  <c:v>254</c:v>
                </c:pt>
                <c:pt idx="107">
                  <c:v>253</c:v>
                </c:pt>
                <c:pt idx="108">
                  <c:v>252</c:v>
                </c:pt>
                <c:pt idx="109">
                  <c:v>251</c:v>
                </c:pt>
                <c:pt idx="110">
                  <c:v>250</c:v>
                </c:pt>
                <c:pt idx="111">
                  <c:v>249</c:v>
                </c:pt>
                <c:pt idx="112">
                  <c:v>248</c:v>
                </c:pt>
                <c:pt idx="113">
                  <c:v>247</c:v>
                </c:pt>
                <c:pt idx="114">
                  <c:v>246</c:v>
                </c:pt>
                <c:pt idx="115">
                  <c:v>245</c:v>
                </c:pt>
                <c:pt idx="116">
                  <c:v>244</c:v>
                </c:pt>
                <c:pt idx="117">
                  <c:v>243</c:v>
                </c:pt>
                <c:pt idx="118">
                  <c:v>242</c:v>
                </c:pt>
                <c:pt idx="119">
                  <c:v>241</c:v>
                </c:pt>
                <c:pt idx="120">
                  <c:v>240</c:v>
                </c:pt>
                <c:pt idx="121">
                  <c:v>239</c:v>
                </c:pt>
                <c:pt idx="122">
                  <c:v>238</c:v>
                </c:pt>
                <c:pt idx="123">
                  <c:v>237</c:v>
                </c:pt>
                <c:pt idx="124">
                  <c:v>236</c:v>
                </c:pt>
                <c:pt idx="125">
                  <c:v>235</c:v>
                </c:pt>
                <c:pt idx="126">
                  <c:v>234</c:v>
                </c:pt>
                <c:pt idx="127">
                  <c:v>233</c:v>
                </c:pt>
                <c:pt idx="128">
                  <c:v>232</c:v>
                </c:pt>
                <c:pt idx="129">
                  <c:v>231</c:v>
                </c:pt>
                <c:pt idx="130">
                  <c:v>230</c:v>
                </c:pt>
                <c:pt idx="131">
                  <c:v>229</c:v>
                </c:pt>
                <c:pt idx="132">
                  <c:v>228</c:v>
                </c:pt>
                <c:pt idx="133">
                  <c:v>227</c:v>
                </c:pt>
                <c:pt idx="134">
                  <c:v>226</c:v>
                </c:pt>
                <c:pt idx="135">
                  <c:v>225</c:v>
                </c:pt>
                <c:pt idx="136">
                  <c:v>224</c:v>
                </c:pt>
                <c:pt idx="137">
                  <c:v>223</c:v>
                </c:pt>
                <c:pt idx="138">
                  <c:v>222</c:v>
                </c:pt>
                <c:pt idx="139">
                  <c:v>221</c:v>
                </c:pt>
                <c:pt idx="140">
                  <c:v>220</c:v>
                </c:pt>
                <c:pt idx="141">
                  <c:v>219</c:v>
                </c:pt>
                <c:pt idx="142">
                  <c:v>218</c:v>
                </c:pt>
                <c:pt idx="143">
                  <c:v>217</c:v>
                </c:pt>
                <c:pt idx="144">
                  <c:v>216</c:v>
                </c:pt>
                <c:pt idx="145">
                  <c:v>215</c:v>
                </c:pt>
                <c:pt idx="146">
                  <c:v>214</c:v>
                </c:pt>
                <c:pt idx="147">
                  <c:v>213</c:v>
                </c:pt>
                <c:pt idx="148">
                  <c:v>212</c:v>
                </c:pt>
                <c:pt idx="149">
                  <c:v>211</c:v>
                </c:pt>
                <c:pt idx="150">
                  <c:v>210</c:v>
                </c:pt>
                <c:pt idx="151">
                  <c:v>209</c:v>
                </c:pt>
                <c:pt idx="152">
                  <c:v>208</c:v>
                </c:pt>
                <c:pt idx="153">
                  <c:v>207</c:v>
                </c:pt>
                <c:pt idx="154">
                  <c:v>206</c:v>
                </c:pt>
                <c:pt idx="155">
                  <c:v>205</c:v>
                </c:pt>
                <c:pt idx="156">
                  <c:v>204</c:v>
                </c:pt>
                <c:pt idx="157">
                  <c:v>203</c:v>
                </c:pt>
                <c:pt idx="158">
                  <c:v>202</c:v>
                </c:pt>
                <c:pt idx="159">
                  <c:v>201</c:v>
                </c:pt>
                <c:pt idx="160">
                  <c:v>200</c:v>
                </c:pt>
                <c:pt idx="161">
                  <c:v>199</c:v>
                </c:pt>
                <c:pt idx="162">
                  <c:v>198</c:v>
                </c:pt>
                <c:pt idx="163">
                  <c:v>197</c:v>
                </c:pt>
                <c:pt idx="164">
                  <c:v>196</c:v>
                </c:pt>
                <c:pt idx="165">
                  <c:v>195</c:v>
                </c:pt>
                <c:pt idx="166">
                  <c:v>194</c:v>
                </c:pt>
                <c:pt idx="167">
                  <c:v>193</c:v>
                </c:pt>
                <c:pt idx="168">
                  <c:v>192</c:v>
                </c:pt>
                <c:pt idx="169">
                  <c:v>191</c:v>
                </c:pt>
                <c:pt idx="170">
                  <c:v>190</c:v>
                </c:pt>
                <c:pt idx="171">
                  <c:v>189</c:v>
                </c:pt>
                <c:pt idx="172">
                  <c:v>188</c:v>
                </c:pt>
                <c:pt idx="173">
                  <c:v>187</c:v>
                </c:pt>
                <c:pt idx="174">
                  <c:v>186</c:v>
                </c:pt>
                <c:pt idx="175">
                  <c:v>185</c:v>
                </c:pt>
                <c:pt idx="176">
                  <c:v>184</c:v>
                </c:pt>
                <c:pt idx="177">
                  <c:v>183</c:v>
                </c:pt>
                <c:pt idx="178">
                  <c:v>182</c:v>
                </c:pt>
                <c:pt idx="179">
                  <c:v>181</c:v>
                </c:pt>
                <c:pt idx="180">
                  <c:v>180</c:v>
                </c:pt>
                <c:pt idx="181">
                  <c:v>179</c:v>
                </c:pt>
                <c:pt idx="182">
                  <c:v>178</c:v>
                </c:pt>
                <c:pt idx="183">
                  <c:v>177</c:v>
                </c:pt>
                <c:pt idx="184">
                  <c:v>176</c:v>
                </c:pt>
                <c:pt idx="185">
                  <c:v>175</c:v>
                </c:pt>
                <c:pt idx="186">
                  <c:v>174</c:v>
                </c:pt>
                <c:pt idx="187">
                  <c:v>173</c:v>
                </c:pt>
                <c:pt idx="188">
                  <c:v>172</c:v>
                </c:pt>
                <c:pt idx="189">
                  <c:v>171</c:v>
                </c:pt>
                <c:pt idx="190">
                  <c:v>170</c:v>
                </c:pt>
                <c:pt idx="191">
                  <c:v>169</c:v>
                </c:pt>
                <c:pt idx="192">
                  <c:v>168</c:v>
                </c:pt>
                <c:pt idx="193">
                  <c:v>167</c:v>
                </c:pt>
                <c:pt idx="194">
                  <c:v>166</c:v>
                </c:pt>
                <c:pt idx="195">
                  <c:v>165</c:v>
                </c:pt>
                <c:pt idx="196">
                  <c:v>164</c:v>
                </c:pt>
                <c:pt idx="197">
                  <c:v>163</c:v>
                </c:pt>
                <c:pt idx="198">
                  <c:v>162</c:v>
                </c:pt>
                <c:pt idx="199">
                  <c:v>161</c:v>
                </c:pt>
                <c:pt idx="200">
                  <c:v>160</c:v>
                </c:pt>
                <c:pt idx="201">
                  <c:v>159</c:v>
                </c:pt>
                <c:pt idx="202">
                  <c:v>158</c:v>
                </c:pt>
                <c:pt idx="203">
                  <c:v>157</c:v>
                </c:pt>
                <c:pt idx="204">
                  <c:v>156</c:v>
                </c:pt>
                <c:pt idx="205">
                  <c:v>155</c:v>
                </c:pt>
                <c:pt idx="206">
                  <c:v>154</c:v>
                </c:pt>
                <c:pt idx="207">
                  <c:v>153</c:v>
                </c:pt>
                <c:pt idx="208">
                  <c:v>152</c:v>
                </c:pt>
                <c:pt idx="209">
                  <c:v>151</c:v>
                </c:pt>
                <c:pt idx="210">
                  <c:v>150</c:v>
                </c:pt>
                <c:pt idx="211">
                  <c:v>149</c:v>
                </c:pt>
                <c:pt idx="212">
                  <c:v>148</c:v>
                </c:pt>
                <c:pt idx="213">
                  <c:v>147</c:v>
                </c:pt>
                <c:pt idx="214">
                  <c:v>146</c:v>
                </c:pt>
                <c:pt idx="215">
                  <c:v>145</c:v>
                </c:pt>
                <c:pt idx="216">
                  <c:v>144</c:v>
                </c:pt>
                <c:pt idx="217">
                  <c:v>143</c:v>
                </c:pt>
                <c:pt idx="218">
                  <c:v>142</c:v>
                </c:pt>
                <c:pt idx="219">
                  <c:v>141</c:v>
                </c:pt>
                <c:pt idx="220">
                  <c:v>140</c:v>
                </c:pt>
                <c:pt idx="221">
                  <c:v>139</c:v>
                </c:pt>
                <c:pt idx="222">
                  <c:v>138</c:v>
                </c:pt>
                <c:pt idx="223">
                  <c:v>137</c:v>
                </c:pt>
                <c:pt idx="224">
                  <c:v>136</c:v>
                </c:pt>
                <c:pt idx="225">
                  <c:v>135</c:v>
                </c:pt>
                <c:pt idx="226">
                  <c:v>134</c:v>
                </c:pt>
                <c:pt idx="227">
                  <c:v>133</c:v>
                </c:pt>
                <c:pt idx="228">
                  <c:v>132</c:v>
                </c:pt>
                <c:pt idx="229">
                  <c:v>131</c:v>
                </c:pt>
                <c:pt idx="230">
                  <c:v>130</c:v>
                </c:pt>
                <c:pt idx="231">
                  <c:v>129</c:v>
                </c:pt>
                <c:pt idx="232">
                  <c:v>128</c:v>
                </c:pt>
                <c:pt idx="233">
                  <c:v>127</c:v>
                </c:pt>
                <c:pt idx="234">
                  <c:v>126</c:v>
                </c:pt>
                <c:pt idx="235">
                  <c:v>125</c:v>
                </c:pt>
                <c:pt idx="236">
                  <c:v>124</c:v>
                </c:pt>
                <c:pt idx="237">
                  <c:v>123</c:v>
                </c:pt>
                <c:pt idx="238">
                  <c:v>122</c:v>
                </c:pt>
                <c:pt idx="239">
                  <c:v>121</c:v>
                </c:pt>
                <c:pt idx="240">
                  <c:v>120</c:v>
                </c:pt>
                <c:pt idx="241">
                  <c:v>119</c:v>
                </c:pt>
                <c:pt idx="242">
                  <c:v>118</c:v>
                </c:pt>
                <c:pt idx="243">
                  <c:v>117</c:v>
                </c:pt>
                <c:pt idx="244">
                  <c:v>116</c:v>
                </c:pt>
                <c:pt idx="245">
                  <c:v>115</c:v>
                </c:pt>
                <c:pt idx="246">
                  <c:v>114</c:v>
                </c:pt>
                <c:pt idx="247">
                  <c:v>113</c:v>
                </c:pt>
                <c:pt idx="248">
                  <c:v>112</c:v>
                </c:pt>
                <c:pt idx="249">
                  <c:v>111</c:v>
                </c:pt>
                <c:pt idx="250">
                  <c:v>110</c:v>
                </c:pt>
                <c:pt idx="251">
                  <c:v>109</c:v>
                </c:pt>
                <c:pt idx="252">
                  <c:v>108</c:v>
                </c:pt>
                <c:pt idx="253">
                  <c:v>107</c:v>
                </c:pt>
                <c:pt idx="254">
                  <c:v>106</c:v>
                </c:pt>
                <c:pt idx="255">
                  <c:v>105</c:v>
                </c:pt>
                <c:pt idx="256">
                  <c:v>104</c:v>
                </c:pt>
                <c:pt idx="257">
                  <c:v>103</c:v>
                </c:pt>
                <c:pt idx="258">
                  <c:v>102</c:v>
                </c:pt>
                <c:pt idx="259">
                  <c:v>101</c:v>
                </c:pt>
                <c:pt idx="260">
                  <c:v>100</c:v>
                </c:pt>
                <c:pt idx="261">
                  <c:v>99</c:v>
                </c:pt>
                <c:pt idx="262">
                  <c:v>98</c:v>
                </c:pt>
                <c:pt idx="263">
                  <c:v>97</c:v>
                </c:pt>
                <c:pt idx="264">
                  <c:v>96</c:v>
                </c:pt>
                <c:pt idx="265">
                  <c:v>95</c:v>
                </c:pt>
                <c:pt idx="266">
                  <c:v>94</c:v>
                </c:pt>
                <c:pt idx="267">
                  <c:v>93</c:v>
                </c:pt>
                <c:pt idx="268">
                  <c:v>92</c:v>
                </c:pt>
                <c:pt idx="269">
                  <c:v>91</c:v>
                </c:pt>
                <c:pt idx="270">
                  <c:v>90</c:v>
                </c:pt>
                <c:pt idx="271">
                  <c:v>89</c:v>
                </c:pt>
                <c:pt idx="272">
                  <c:v>88</c:v>
                </c:pt>
                <c:pt idx="273">
                  <c:v>87</c:v>
                </c:pt>
                <c:pt idx="274">
                  <c:v>86</c:v>
                </c:pt>
                <c:pt idx="275">
                  <c:v>85</c:v>
                </c:pt>
                <c:pt idx="276">
                  <c:v>84</c:v>
                </c:pt>
                <c:pt idx="277">
                  <c:v>83</c:v>
                </c:pt>
                <c:pt idx="278">
                  <c:v>82</c:v>
                </c:pt>
                <c:pt idx="279">
                  <c:v>81</c:v>
                </c:pt>
                <c:pt idx="280">
                  <c:v>80</c:v>
                </c:pt>
                <c:pt idx="281">
                  <c:v>79</c:v>
                </c:pt>
                <c:pt idx="282">
                  <c:v>78</c:v>
                </c:pt>
                <c:pt idx="283">
                  <c:v>77</c:v>
                </c:pt>
                <c:pt idx="284">
                  <c:v>76</c:v>
                </c:pt>
                <c:pt idx="285">
                  <c:v>75</c:v>
                </c:pt>
                <c:pt idx="286">
                  <c:v>74</c:v>
                </c:pt>
                <c:pt idx="287">
                  <c:v>73</c:v>
                </c:pt>
                <c:pt idx="288">
                  <c:v>72</c:v>
                </c:pt>
                <c:pt idx="289">
                  <c:v>71</c:v>
                </c:pt>
                <c:pt idx="290">
                  <c:v>70</c:v>
                </c:pt>
                <c:pt idx="291">
                  <c:v>69</c:v>
                </c:pt>
                <c:pt idx="292">
                  <c:v>68</c:v>
                </c:pt>
                <c:pt idx="293">
                  <c:v>67</c:v>
                </c:pt>
                <c:pt idx="294">
                  <c:v>66</c:v>
                </c:pt>
                <c:pt idx="295">
                  <c:v>65</c:v>
                </c:pt>
                <c:pt idx="296">
                  <c:v>64</c:v>
                </c:pt>
                <c:pt idx="297">
                  <c:v>63</c:v>
                </c:pt>
                <c:pt idx="298">
                  <c:v>62</c:v>
                </c:pt>
                <c:pt idx="299">
                  <c:v>61</c:v>
                </c:pt>
                <c:pt idx="300">
                  <c:v>60</c:v>
                </c:pt>
                <c:pt idx="301">
                  <c:v>59</c:v>
                </c:pt>
                <c:pt idx="302">
                  <c:v>58</c:v>
                </c:pt>
                <c:pt idx="303">
                  <c:v>57</c:v>
                </c:pt>
                <c:pt idx="304">
                  <c:v>56</c:v>
                </c:pt>
                <c:pt idx="305">
                  <c:v>55</c:v>
                </c:pt>
                <c:pt idx="306">
                  <c:v>54</c:v>
                </c:pt>
                <c:pt idx="307">
                  <c:v>53</c:v>
                </c:pt>
                <c:pt idx="308">
                  <c:v>52</c:v>
                </c:pt>
                <c:pt idx="309">
                  <c:v>51</c:v>
                </c:pt>
                <c:pt idx="310">
                  <c:v>50</c:v>
                </c:pt>
                <c:pt idx="311">
                  <c:v>49</c:v>
                </c:pt>
                <c:pt idx="312">
                  <c:v>48</c:v>
                </c:pt>
                <c:pt idx="313">
                  <c:v>47</c:v>
                </c:pt>
                <c:pt idx="314">
                  <c:v>46</c:v>
                </c:pt>
                <c:pt idx="315">
                  <c:v>45</c:v>
                </c:pt>
                <c:pt idx="316">
                  <c:v>44</c:v>
                </c:pt>
                <c:pt idx="317">
                  <c:v>43</c:v>
                </c:pt>
                <c:pt idx="318">
                  <c:v>42</c:v>
                </c:pt>
                <c:pt idx="319">
                  <c:v>41</c:v>
                </c:pt>
                <c:pt idx="320">
                  <c:v>40</c:v>
                </c:pt>
                <c:pt idx="321">
                  <c:v>39</c:v>
                </c:pt>
                <c:pt idx="322">
                  <c:v>38</c:v>
                </c:pt>
                <c:pt idx="323">
                  <c:v>37</c:v>
                </c:pt>
                <c:pt idx="324">
                  <c:v>36</c:v>
                </c:pt>
                <c:pt idx="325">
                  <c:v>35</c:v>
                </c:pt>
                <c:pt idx="326">
                  <c:v>34</c:v>
                </c:pt>
                <c:pt idx="327">
                  <c:v>33</c:v>
                </c:pt>
                <c:pt idx="328">
                  <c:v>32</c:v>
                </c:pt>
                <c:pt idx="329">
                  <c:v>31</c:v>
                </c:pt>
                <c:pt idx="330">
                  <c:v>30</c:v>
                </c:pt>
                <c:pt idx="331">
                  <c:v>29</c:v>
                </c:pt>
                <c:pt idx="332">
                  <c:v>28</c:v>
                </c:pt>
                <c:pt idx="333">
                  <c:v>27</c:v>
                </c:pt>
                <c:pt idx="334">
                  <c:v>26</c:v>
                </c:pt>
                <c:pt idx="335">
                  <c:v>25</c:v>
                </c:pt>
                <c:pt idx="336">
                  <c:v>24</c:v>
                </c:pt>
                <c:pt idx="337">
                  <c:v>23</c:v>
                </c:pt>
                <c:pt idx="338">
                  <c:v>22</c:v>
                </c:pt>
                <c:pt idx="339">
                  <c:v>21</c:v>
                </c:pt>
                <c:pt idx="340">
                  <c:v>20</c:v>
                </c:pt>
                <c:pt idx="341">
                  <c:v>19</c:v>
                </c:pt>
                <c:pt idx="342">
                  <c:v>18</c:v>
                </c:pt>
                <c:pt idx="343">
                  <c:v>17</c:v>
                </c:pt>
                <c:pt idx="344">
                  <c:v>16</c:v>
                </c:pt>
                <c:pt idx="345">
                  <c:v>15</c:v>
                </c:pt>
                <c:pt idx="346">
                  <c:v>14</c:v>
                </c:pt>
                <c:pt idx="347">
                  <c:v>13</c:v>
                </c:pt>
                <c:pt idx="348">
                  <c:v>12</c:v>
                </c:pt>
                <c:pt idx="349">
                  <c:v>11</c:v>
                </c:pt>
                <c:pt idx="350">
                  <c:v>10</c:v>
                </c:pt>
                <c:pt idx="351">
                  <c:v>9</c:v>
                </c:pt>
                <c:pt idx="352">
                  <c:v>8</c:v>
                </c:pt>
                <c:pt idx="353">
                  <c:v>7</c:v>
                </c:pt>
                <c:pt idx="354">
                  <c:v>6</c:v>
                </c:pt>
                <c:pt idx="355">
                  <c:v>5</c:v>
                </c:pt>
                <c:pt idx="356">
                  <c:v>4</c:v>
                </c:pt>
                <c:pt idx="357">
                  <c:v>3</c:v>
                </c:pt>
                <c:pt idx="358">
                  <c:v>2</c:v>
                </c:pt>
                <c:pt idx="359">
                  <c:v>1</c:v>
                </c:pt>
                <c:pt idx="360">
                  <c:v>1E-10</c:v>
                </c:pt>
              </c:numCache>
            </c:numRef>
          </c:cat>
          <c:val>
            <c:numRef>
              <c:f>'T THETA'!$M$30:$M$390</c:f>
              <c:numCache>
                <c:formatCode>0.0000</c:formatCode>
                <c:ptCount val="361"/>
                <c:pt idx="0">
                  <c:v>11.443749797354883</c:v>
                </c:pt>
                <c:pt idx="1">
                  <c:v>11.431845176505561</c:v>
                </c:pt>
                <c:pt idx="2">
                  <c:v>11.419924121626757</c:v>
                </c:pt>
                <c:pt idx="3">
                  <c:v>11.407986572445346</c:v>
                </c:pt>
                <c:pt idx="4">
                  <c:v>11.396032468298685</c:v>
                </c:pt>
                <c:pt idx="5">
                  <c:v>11.384061748131188</c:v>
                </c:pt>
                <c:pt idx="6">
                  <c:v>11.372074350490522</c:v>
                </c:pt>
                <c:pt idx="7">
                  <c:v>11.360070213524139</c:v>
                </c:pt>
                <c:pt idx="8">
                  <c:v>11.348049274975516</c:v>
                </c:pt>
                <c:pt idx="9">
                  <c:v>11.336011472180409</c:v>
                </c:pt>
                <c:pt idx="10">
                  <c:v>11.323956742063196</c:v>
                </c:pt>
                <c:pt idx="11">
                  <c:v>11.311885021132852</c:v>
                </c:pt>
                <c:pt idx="12">
                  <c:v>11.299796245479328</c:v>
                </c:pt>
                <c:pt idx="13">
                  <c:v>11.287690350769502</c:v>
                </c:pt>
                <c:pt idx="14">
                  <c:v>11.275567272243237</c:v>
                </c:pt>
                <c:pt idx="15">
                  <c:v>11.263426944709408</c:v>
                </c:pt>
                <c:pt idx="16">
                  <c:v>11.251269302541857</c:v>
                </c:pt>
                <c:pt idx="17">
                  <c:v>11.23909427967525</c:v>
                </c:pt>
                <c:pt idx="18">
                  <c:v>11.226901809600967</c:v>
                </c:pt>
                <c:pt idx="19">
                  <c:v>11.214691825362905</c:v>
                </c:pt>
                <c:pt idx="20">
                  <c:v>11.20246425955321</c:v>
                </c:pt>
                <c:pt idx="21">
                  <c:v>11.19021904430798</c:v>
                </c:pt>
                <c:pt idx="22">
                  <c:v>11.177956111302883</c:v>
                </c:pt>
                <c:pt idx="23">
                  <c:v>11.165675391748856</c:v>
                </c:pt>
                <c:pt idx="24">
                  <c:v>11.153376816387443</c:v>
                </c:pt>
                <c:pt idx="25">
                  <c:v>11.141060315486527</c:v>
                </c:pt>
                <c:pt idx="26">
                  <c:v>11.128725818835491</c:v>
                </c:pt>
                <c:pt idx="27">
                  <c:v>11.116373255740811</c:v>
                </c:pt>
                <c:pt idx="28">
                  <c:v>11.104002555021253</c:v>
                </c:pt>
                <c:pt idx="29">
                  <c:v>11.09161364500315</c:v>
                </c:pt>
                <c:pt idx="30">
                  <c:v>11.079206453515567</c:v>
                </c:pt>
                <c:pt idx="31">
                  <c:v>11.06678090788553</c:v>
                </c:pt>
                <c:pt idx="32">
                  <c:v>11.054336934932962</c:v>
                </c:pt>
                <c:pt idx="33">
                  <c:v>11.041874460965765</c:v>
                </c:pt>
                <c:pt idx="34">
                  <c:v>11.029393411774798</c:v>
                </c:pt>
                <c:pt idx="35">
                  <c:v>11.016893712628715</c:v>
                </c:pt>
                <c:pt idx="36">
                  <c:v>11.004375288268747</c:v>
                </c:pt>
                <c:pt idx="37">
                  <c:v>10.991838062903533</c:v>
                </c:pt>
                <c:pt idx="38">
                  <c:v>10.979281960203771</c:v>
                </c:pt>
                <c:pt idx="39">
                  <c:v>10.966706903296753</c:v>
                </c:pt>
                <c:pt idx="40">
                  <c:v>10.95411281476111</c:v>
                </c:pt>
                <c:pt idx="41">
                  <c:v>10.94149961662103</c:v>
                </c:pt>
                <c:pt idx="42">
                  <c:v>10.928867230340877</c:v>
                </c:pt>
                <c:pt idx="43">
                  <c:v>10.916215576819411</c:v>
                </c:pt>
                <c:pt idx="44">
                  <c:v>10.903544576384085</c:v>
                </c:pt>
                <c:pt idx="45">
                  <c:v>10.890854148785138</c:v>
                </c:pt>
                <c:pt idx="46">
                  <c:v>10.878144213189906</c:v>
                </c:pt>
                <c:pt idx="47">
                  <c:v>10.865414688176614</c:v>
                </c:pt>
                <c:pt idx="48">
                  <c:v>10.852665491728494</c:v>
                </c:pt>
                <c:pt idx="49">
                  <c:v>10.839896541227567</c:v>
                </c:pt>
                <c:pt idx="50">
                  <c:v>10.827107753448409</c:v>
                </c:pt>
                <c:pt idx="51">
                  <c:v>10.814299044552044</c:v>
                </c:pt>
                <c:pt idx="52">
                  <c:v>10.801470330079276</c:v>
                </c:pt>
                <c:pt idx="53">
                  <c:v>10.788621524944475</c:v>
                </c:pt>
                <c:pt idx="54">
                  <c:v>10.775752543428894</c:v>
                </c:pt>
                <c:pt idx="55">
                  <c:v>10.762863299174079</c:v>
                </c:pt>
                <c:pt idx="56">
                  <c:v>10.749953705175137</c:v>
                </c:pt>
                <c:pt idx="57">
                  <c:v>10.737023673773876</c:v>
                </c:pt>
                <c:pt idx="58">
                  <c:v>10.724073116651972</c:v>
                </c:pt>
                <c:pt idx="59">
                  <c:v>10.711101944823881</c:v>
                </c:pt>
                <c:pt idx="60">
                  <c:v>10.698110068629852</c:v>
                </c:pt>
                <c:pt idx="61">
                  <c:v>10.685097397728562</c:v>
                </c:pt>
                <c:pt idx="62">
                  <c:v>10.672063841089972</c:v>
                </c:pt>
                <c:pt idx="63">
                  <c:v>10.659009306987919</c:v>
                </c:pt>
                <c:pt idx="64">
                  <c:v>10.645933702992465</c:v>
                </c:pt>
                <c:pt idx="65">
                  <c:v>10.632836935962445</c:v>
                </c:pt>
                <c:pt idx="66">
                  <c:v>10.619718912037825</c:v>
                </c:pt>
                <c:pt idx="67">
                  <c:v>10.606579536631585</c:v>
                </c:pt>
                <c:pt idx="68">
                  <c:v>10.593418714422157</c:v>
                </c:pt>
                <c:pt idx="69">
                  <c:v>10.580236349345128</c:v>
                </c:pt>
                <c:pt idx="70">
                  <c:v>10.567032344585165</c:v>
                </c:pt>
                <c:pt idx="71">
                  <c:v>10.553806602567917</c:v>
                </c:pt>
                <c:pt idx="72">
                  <c:v>10.540559024951321</c:v>
                </c:pt>
                <c:pt idx="73">
                  <c:v>10.527289512617337</c:v>
                </c:pt>
                <c:pt idx="74">
                  <c:v>10.513997965663293</c:v>
                </c:pt>
                <c:pt idx="75">
                  <c:v>10.500684283393085</c:v>
                </c:pt>
                <c:pt idx="76">
                  <c:v>10.487348364308318</c:v>
                </c:pt>
                <c:pt idx="77">
                  <c:v>10.473990106099357</c:v>
                </c:pt>
                <c:pt idx="78">
                  <c:v>10.460609405636177</c:v>
                </c:pt>
                <c:pt idx="79">
                  <c:v>10.447206158959077</c:v>
                </c:pt>
                <c:pt idx="80">
                  <c:v>10.43378026126932</c:v>
                </c:pt>
                <c:pt idx="81">
                  <c:v>10.420331606919632</c:v>
                </c:pt>
                <c:pt idx="82">
                  <c:v>10.406860089404468</c:v>
                </c:pt>
                <c:pt idx="83">
                  <c:v>10.393365601350276</c:v>
                </c:pt>
                <c:pt idx="84">
                  <c:v>10.379848034505507</c:v>
                </c:pt>
                <c:pt idx="85">
                  <c:v>10.366307279730471</c:v>
                </c:pt>
                <c:pt idx="86">
                  <c:v>10.352743226987236</c:v>
                </c:pt>
                <c:pt idx="87">
                  <c:v>10.339155765329046</c:v>
                </c:pt>
                <c:pt idx="88">
                  <c:v>10.325544782889892</c:v>
                </c:pt>
                <c:pt idx="89">
                  <c:v>10.31191016687378</c:v>
                </c:pt>
                <c:pt idx="90">
                  <c:v>10.298251803543842</c:v>
                </c:pt>
                <c:pt idx="91">
                  <c:v>10.284569578211247</c:v>
                </c:pt>
                <c:pt idx="92">
                  <c:v>10.270863375224174</c:v>
                </c:pt>
                <c:pt idx="93">
                  <c:v>10.257133077956212</c:v>
                </c:pt>
                <c:pt idx="94">
                  <c:v>10.243378568795023</c:v>
                </c:pt>
                <c:pt idx="95">
                  <c:v>10.229599729130491</c:v>
                </c:pt>
                <c:pt idx="96">
                  <c:v>10.21579643934291</c:v>
                </c:pt>
                <c:pt idx="97">
                  <c:v>10.201968578790819</c:v>
                </c:pt>
                <c:pt idx="98">
                  <c:v>10.188116025798898</c:v>
                </c:pt>
                <c:pt idx="99">
                  <c:v>10.174238657645255</c:v>
                </c:pt>
                <c:pt idx="100">
                  <c:v>10.16033635054908</c:v>
                </c:pt>
                <c:pt idx="101">
                  <c:v>10.1464089796576</c:v>
                </c:pt>
                <c:pt idx="102">
                  <c:v>10.132456419033112</c:v>
                </c:pt>
                <c:pt idx="103">
                  <c:v>10.118478541639746</c:v>
                </c:pt>
                <c:pt idx="104">
                  <c:v>10.104475219330027</c:v>
                </c:pt>
                <c:pt idx="105">
                  <c:v>10.090446322831134</c:v>
                </c:pt>
                <c:pt idx="106">
                  <c:v>10.076391721731127</c:v>
                </c:pt>
                <c:pt idx="107">
                  <c:v>10.062311284464791</c:v>
                </c:pt>
                <c:pt idx="108">
                  <c:v>10.048204878299345</c:v>
                </c:pt>
                <c:pt idx="109">
                  <c:v>10.034072369319858</c:v>
                </c:pt>
                <c:pt idx="110">
                  <c:v>10.019913622414549</c:v>
                </c:pt>
                <c:pt idx="111">
                  <c:v>10.005728501259675</c:v>
                </c:pt>
                <c:pt idx="112">
                  <c:v>9.9915168683042808</c:v>
                </c:pt>
                <c:pt idx="113">
                  <c:v>9.9772785847548704</c:v>
                </c:pt>
                <c:pt idx="114">
                  <c:v>9.963013510559378</c:v>
                </c:pt>
                <c:pt idx="115">
                  <c:v>9.9487215043913437</c:v>
                </c:pt>
                <c:pt idx="116">
                  <c:v>9.9344024236336494</c:v>
                </c:pt>
                <c:pt idx="117">
                  <c:v>9.9200561243618566</c:v>
                </c:pt>
                <c:pt idx="118">
                  <c:v>9.9056824613275225</c:v>
                </c:pt>
                <c:pt idx="119">
                  <c:v>9.8912812879410339</c:v>
                </c:pt>
                <c:pt idx="120">
                  <c:v>9.8768524562543476</c:v>
                </c:pt>
                <c:pt idx="121">
                  <c:v>9.8623958169431418</c:v>
                </c:pt>
                <c:pt idx="122">
                  <c:v>9.8479112192890881</c:v>
                </c:pt>
                <c:pt idx="123">
                  <c:v>9.8333985111614837</c:v>
                </c:pt>
                <c:pt idx="124">
                  <c:v>9.8188575389987136</c:v>
                </c:pt>
                <c:pt idx="125">
                  <c:v>9.8042881477893715</c:v>
                </c:pt>
                <c:pt idx="126">
                  <c:v>9.7896901810531674</c:v>
                </c:pt>
                <c:pt idx="127">
                  <c:v>9.7750634808212666</c:v>
                </c:pt>
                <c:pt idx="128">
                  <c:v>9.7604078876166227</c:v>
                </c:pt>
                <c:pt idx="129">
                  <c:v>9.7457232404336622</c:v>
                </c:pt>
                <c:pt idx="130">
                  <c:v>9.7310093767178145</c:v>
                </c:pt>
                <c:pt idx="131">
                  <c:v>9.7162661323446571</c:v>
                </c:pt>
                <c:pt idx="132">
                  <c:v>9.7014933415986917</c:v>
                </c:pt>
                <c:pt idx="133">
                  <c:v>9.6866908371516587</c:v>
                </c:pt>
                <c:pt idx="134">
                  <c:v>9.6718584500406877</c:v>
                </c:pt>
                <c:pt idx="135">
                  <c:v>9.6569960096458018</c:v>
                </c:pt>
                <c:pt idx="136">
                  <c:v>9.6421033436673014</c:v>
                </c:pt>
                <c:pt idx="137">
                  <c:v>9.6271802781025002</c:v>
                </c:pt>
                <c:pt idx="138">
                  <c:v>9.6122266372222995</c:v>
                </c:pt>
                <c:pt idx="139">
                  <c:v>9.5972422435470506</c:v>
                </c:pt>
                <c:pt idx="140">
                  <c:v>9.5822269178223465</c:v>
                </c:pt>
                <c:pt idx="141">
                  <c:v>9.5671804789940111</c:v>
                </c:pt>
                <c:pt idx="142">
                  <c:v>9.55210274418301</c:v>
                </c:pt>
                <c:pt idx="143">
                  <c:v>9.5369935286595435</c:v>
                </c:pt>
                <c:pt idx="144">
                  <c:v>9.521852645816999</c:v>
                </c:pt>
                <c:pt idx="145">
                  <c:v>9.5066799071451626</c:v>
                </c:pt>
                <c:pt idx="146">
                  <c:v>9.491475122203255</c:v>
                </c:pt>
                <c:pt idx="147">
                  <c:v>9.4762380985920913</c:v>
                </c:pt>
                <c:pt idx="148">
                  <c:v>9.4609686419260939</c:v>
                </c:pt>
                <c:pt idx="149">
                  <c:v>9.4456665558045643</c:v>
                </c:pt>
                <c:pt idx="150">
                  <c:v>9.4303316417824732</c:v>
                </c:pt>
                <c:pt idx="151">
                  <c:v>9.4149636993407881</c:v>
                </c:pt>
                <c:pt idx="152">
                  <c:v>9.3995625258562114</c:v>
                </c:pt>
                <c:pt idx="153">
                  <c:v>9.3841279165703142</c:v>
                </c:pt>
                <c:pt idx="154">
                  <c:v>9.3686596645581233</c:v>
                </c:pt>
                <c:pt idx="155">
                  <c:v>9.3531575606961042</c:v>
                </c:pt>
                <c:pt idx="156">
                  <c:v>9.3376213936296324</c:v>
                </c:pt>
                <c:pt idx="157">
                  <c:v>9.3220509497396833</c:v>
                </c:pt>
                <c:pt idx="158">
                  <c:v>9.3064460131090527</c:v>
                </c:pt>
                <c:pt idx="159">
                  <c:v>9.2908063654878603</c:v>
                </c:pt>
                <c:pt idx="160">
                  <c:v>9.2751317862583562</c:v>
                </c:pt>
                <c:pt idx="161">
                  <c:v>9.2594220523991453</c:v>
                </c:pt>
                <c:pt idx="162">
                  <c:v>9.2436769384487008</c:v>
                </c:pt>
                <c:pt idx="163">
                  <c:v>9.2278962164681104</c:v>
                </c:pt>
                <c:pt idx="164">
                  <c:v>9.2120796560030911</c:v>
                </c:pt>
                <c:pt idx="165">
                  <c:v>9.1962270240454131</c:v>
                </c:pt>
                <c:pt idx="166">
                  <c:v>9.1803380849934797</c:v>
                </c:pt>
                <c:pt idx="167">
                  <c:v>9.1644126006120459</c:v>
                </c:pt>
                <c:pt idx="168">
                  <c:v>9.1484503299912632</c:v>
                </c:pt>
                <c:pt idx="169">
                  <c:v>9.1324510295048711</c:v>
                </c:pt>
                <c:pt idx="170">
                  <c:v>9.1164144527676427</c:v>
                </c:pt>
                <c:pt idx="171">
                  <c:v>9.1003403505918072</c:v>
                </c:pt>
                <c:pt idx="172">
                  <c:v>9.0842284709427688</c:v>
                </c:pt>
                <c:pt idx="173">
                  <c:v>9.0680785588938591</c:v>
                </c:pt>
                <c:pt idx="174">
                  <c:v>9.0518903565802162</c:v>
                </c:pt>
                <c:pt idx="175">
                  <c:v>9.0356636031516544</c:v>
                </c:pt>
                <c:pt idx="176">
                  <c:v>9.0193980347247091</c:v>
                </c:pt>
                <c:pt idx="177">
                  <c:v>9.0030933843335816</c:v>
                </c:pt>
                <c:pt idx="178">
                  <c:v>8.9867493818801734</c:v>
                </c:pt>
                <c:pt idx="179">
                  <c:v>8.9703657540830051</c:v>
                </c:pt>
                <c:pt idx="180">
                  <c:v>8.9539422244251696</c:v>
                </c:pt>
                <c:pt idx="181">
                  <c:v>8.9374785131012118</c:v>
                </c:pt>
                <c:pt idx="182">
                  <c:v>8.9209743369627788</c:v>
                </c:pt>
                <c:pt idx="183">
                  <c:v>8.9044294094633045</c:v>
                </c:pt>
                <c:pt idx="184">
                  <c:v>8.8878434406014364</c:v>
                </c:pt>
                <c:pt idx="185">
                  <c:v>8.8712161368633105</c:v>
                </c:pt>
                <c:pt idx="186">
                  <c:v>8.8545472011635908</c:v>
                </c:pt>
                <c:pt idx="187">
                  <c:v>8.8378363327853293</c:v>
                </c:pt>
                <c:pt idx="188">
                  <c:v>8.8210832273183826</c:v>
                </c:pt>
                <c:pt idx="189">
                  <c:v>8.8042875765967779</c:v>
                </c:pt>
                <c:pt idx="190">
                  <c:v>8.7874490686344942</c:v>
                </c:pt>
                <c:pt idx="191">
                  <c:v>8.7705673875599928</c:v>
                </c:pt>
                <c:pt idx="192">
                  <c:v>8.7536422135493268</c:v>
                </c:pt>
                <c:pt idx="193">
                  <c:v>8.7366732227577586</c:v>
                </c:pt>
                <c:pt idx="194">
                  <c:v>8.719660087249963</c:v>
                </c:pt>
                <c:pt idx="195">
                  <c:v>8.7026024749286819</c:v>
                </c:pt>
                <c:pt idx="196">
                  <c:v>8.68550004946173</c:v>
                </c:pt>
                <c:pt idx="197">
                  <c:v>8.6683524702075943</c:v>
                </c:pt>
                <c:pt idx="198">
                  <c:v>8.6511593921392134</c:v>
                </c:pt>
                <c:pt idx="199">
                  <c:v>8.633920465766181</c:v>
                </c:pt>
                <c:pt idx="200">
                  <c:v>8.6166353370551079</c:v>
                </c:pt>
                <c:pt idx="201">
                  <c:v>8.5993036473484281</c:v>
                </c:pt>
                <c:pt idx="202">
                  <c:v>8.5819250332811592</c:v>
                </c:pt>
                <c:pt idx="203">
                  <c:v>8.5644991266959281</c:v>
                </c:pt>
                <c:pt idx="204">
                  <c:v>8.5470255545560221</c:v>
                </c:pt>
                <c:pt idx="205">
                  <c:v>8.5295039388565712</c:v>
                </c:pt>
                <c:pt idx="206">
                  <c:v>8.5119338965336553</c:v>
                </c:pt>
                <c:pt idx="207">
                  <c:v>8.4943150393712585</c:v>
                </c:pt>
                <c:pt idx="208">
                  <c:v>8.4766469739063126</c:v>
                </c:pt>
                <c:pt idx="209">
                  <c:v>8.4589293013314162</c:v>
                </c:pt>
                <c:pt idx="210">
                  <c:v>8.4411616173953163</c:v>
                </c:pt>
                <c:pt idx="211">
                  <c:v>8.4233435123012654</c:v>
                </c:pt>
                <c:pt idx="212">
                  <c:v>8.405474570602756</c:v>
                </c:pt>
                <c:pt idx="213">
                  <c:v>8.3875543710971385</c:v>
                </c:pt>
                <c:pt idx="214">
                  <c:v>8.3695824867165456</c:v>
                </c:pt>
                <c:pt idx="215">
                  <c:v>8.3515584844163939</c:v>
                </c:pt>
                <c:pt idx="216">
                  <c:v>8.3334819250612853</c:v>
                </c:pt>
                <c:pt idx="217">
                  <c:v>8.3153523633080937</c:v>
                </c:pt>
                <c:pt idx="218">
                  <c:v>8.297169347486566</c:v>
                </c:pt>
                <c:pt idx="219">
                  <c:v>8.2789324194767957</c:v>
                </c:pt>
                <c:pt idx="220">
                  <c:v>8.2606411145841392</c:v>
                </c:pt>
                <c:pt idx="221">
                  <c:v>8.242294961410785</c:v>
                </c:pt>
                <c:pt idx="222">
                  <c:v>8.2238934817247511</c:v>
                </c:pt>
                <c:pt idx="223">
                  <c:v>8.2054361903253437</c:v>
                </c:pt>
                <c:pt idx="224">
                  <c:v>8.1869225949055391</c:v>
                </c:pt>
                <c:pt idx="225">
                  <c:v>8.1683521959112255</c:v>
                </c:pt>
                <c:pt idx="226">
                  <c:v>8.1497244863970053</c:v>
                </c:pt>
                <c:pt idx="227">
                  <c:v>8.1310389518783097</c:v>
                </c:pt>
                <c:pt idx="228">
                  <c:v>8.1122950701804086</c:v>
                </c:pt>
                <c:pt idx="229">
                  <c:v>8.0934923112833559</c:v>
                </c:pt>
                <c:pt idx="230">
                  <c:v>8.074630137163453</c:v>
                </c:pt>
                <c:pt idx="231">
                  <c:v>8.0557080016309186</c:v>
                </c:pt>
                <c:pt idx="232">
                  <c:v>8.0367253501634224</c:v>
                </c:pt>
                <c:pt idx="233">
                  <c:v>8.0176816197358107</c:v>
                </c:pt>
                <c:pt idx="234">
                  <c:v>7.99857623864564</c:v>
                </c:pt>
                <c:pt idx="235">
                  <c:v>7.9794086263345605</c:v>
                </c:pt>
                <c:pt idx="236">
                  <c:v>7.9601781932052376</c:v>
                </c:pt>
                <c:pt idx="237">
                  <c:v>7.9408843404340388</c:v>
                </c:pt>
                <c:pt idx="238">
                  <c:v>7.921526459779102</c:v>
                </c:pt>
                <c:pt idx="239">
                  <c:v>7.9021039333837706</c:v>
                </c:pt>
                <c:pt idx="240">
                  <c:v>7.8826161335753682</c:v>
                </c:pt>
                <c:pt idx="241">
                  <c:v>7.8630624226590555</c:v>
                </c:pt>
                <c:pt idx="242">
                  <c:v>7.8434421527068849</c:v>
                </c:pt>
                <c:pt idx="243">
                  <c:v>7.8237546653415961</c:v>
                </c:pt>
                <c:pt idx="244">
                  <c:v>7.8039992915155381</c:v>
                </c:pt>
                <c:pt idx="245">
                  <c:v>7.7841753512840626</c:v>
                </c:pt>
                <c:pt idx="246">
                  <c:v>7.7642821535737738</c:v>
                </c:pt>
                <c:pt idx="247">
                  <c:v>7.7443189959452354</c:v>
                </c:pt>
                <c:pt idx="248">
                  <c:v>7.7242851643502064</c:v>
                </c:pt>
                <c:pt idx="249">
                  <c:v>7.7041799328830791</c:v>
                </c:pt>
                <c:pt idx="250">
                  <c:v>7.6840025635267892</c:v>
                </c:pt>
                <c:pt idx="251">
                  <c:v>7.6637523058927997</c:v>
                </c:pt>
                <c:pt idx="252">
                  <c:v>7.6434283969552155</c:v>
                </c:pt>
                <c:pt idx="253">
                  <c:v>7.6230300607789587</c:v>
                </c:pt>
                <c:pt idx="254">
                  <c:v>7.602556508242003</c:v>
                </c:pt>
                <c:pt idx="255">
                  <c:v>7.582006936751327</c:v>
                </c:pt>
                <c:pt idx="256">
                  <c:v>7.5613805299530839</c:v>
                </c:pt>
                <c:pt idx="257">
                  <c:v>7.5406764574364047</c:v>
                </c:pt>
                <c:pt idx="258">
                  <c:v>7.5198938744311334</c:v>
                </c:pt>
                <c:pt idx="259">
                  <c:v>7.4990319214995935</c:v>
                </c:pt>
                <c:pt idx="260">
                  <c:v>7.4780897242220163</c:v>
                </c:pt>
                <c:pt idx="261">
                  <c:v>7.457066392876186</c:v>
                </c:pt>
                <c:pt idx="262">
                  <c:v>7.4359610221109449</c:v>
                </c:pt>
                <c:pt idx="263">
                  <c:v>7.414772690614214</c:v>
                </c:pt>
                <c:pt idx="264">
                  <c:v>7.3935004607747317</c:v>
                </c:pt>
                <c:pt idx="265">
                  <c:v>7.3721433783391461</c:v>
                </c:pt>
                <c:pt idx="266">
                  <c:v>7.3507004720630675</c:v>
                </c:pt>
                <c:pt idx="267">
                  <c:v>7.3291707533577295</c:v>
                </c:pt>
                <c:pt idx="268">
                  <c:v>7.307553215931847</c:v>
                </c:pt>
                <c:pt idx="269">
                  <c:v>7.2858468354292825</c:v>
                </c:pt>
                <c:pt idx="270">
                  <c:v>7.2640505690631443</c:v>
                </c:pt>
                <c:pt idx="271">
                  <c:v>7.2421633552466176</c:v>
                </c:pt>
                <c:pt idx="272">
                  <c:v>7.2201841132214781</c:v>
                </c:pt>
                <c:pt idx="273">
                  <c:v>7.198111742685029</c:v>
                </c:pt>
                <c:pt idx="274">
                  <c:v>7.1759451234160849</c:v>
                </c:pt>
                <c:pt idx="275">
                  <c:v>7.1536831149013977</c:v>
                </c:pt>
                <c:pt idx="276">
                  <c:v>7.1313245559635732</c:v>
                </c:pt>
                <c:pt idx="277">
                  <c:v>7.108868264391802</c:v>
                </c:pt>
                <c:pt idx="278">
                  <c:v>7.0863130365771241</c:v>
                </c:pt>
                <c:pt idx="279">
                  <c:v>7.0636576471537467</c:v>
                </c:pt>
                <c:pt idx="280">
                  <c:v>7.0409008486489313</c:v>
                </c:pt>
                <c:pt idx="281">
                  <c:v>7.0180413711432834</c:v>
                </c:pt>
                <c:pt idx="282">
                  <c:v>6.9950779219443575</c:v>
                </c:pt>
                <c:pt idx="283">
                  <c:v>6.9720091852767325</c:v>
                </c:pt>
                <c:pt idx="284">
                  <c:v>6.9488338219916699</c:v>
                </c:pt>
                <c:pt idx="285">
                  <c:v>6.9255504693005605</c:v>
                </c:pt>
                <c:pt idx="286">
                  <c:v>6.9021577405363956</c:v>
                </c:pt>
                <c:pt idx="287">
                  <c:v>6.8786542249485478</c:v>
                </c:pt>
                <c:pt idx="288">
                  <c:v>6.8550384875362198</c:v>
                </c:pt>
                <c:pt idx="289">
                  <c:v>6.8313090689276237</c:v>
                </c:pt>
                <c:pt idx="290">
                  <c:v>6.8074644853116411</c:v>
                </c:pt>
                <c:pt idx="291">
                  <c:v>6.7835032284309449</c:v>
                </c:pt>
                <c:pt idx="292">
                  <c:v>6.7594237656457921</c:v>
                </c:pt>
                <c:pt idx="293">
                  <c:v>6.7352245400794004</c:v>
                </c:pt>
                <c:pt idx="294">
                  <c:v>6.7109039708574727</c:v>
                </c:pt>
                <c:pt idx="295">
                  <c:v>6.6864604534555383</c:v>
                </c:pt>
                <c:pt idx="296">
                  <c:v>6.6618923601705973</c:v>
                </c:pt>
                <c:pt idx="297">
                  <c:v>6.6371980407348588</c:v>
                </c:pt>
                <c:pt idx="298">
                  <c:v>6.6123758230927479</c:v>
                </c:pt>
                <c:pt idx="299">
                  <c:v>6.5874240143647853</c:v>
                </c:pt>
                <c:pt idx="300">
                  <c:v>6.5623409020254115</c:v>
                </c:pt>
                <c:pt idx="301">
                  <c:v>6.5371247553259764</c:v>
                </c:pt>
                <c:pt idx="302">
                  <c:v>6.5117738269984926</c:v>
                </c:pt>
                <c:pt idx="303">
                  <c:v>6.486286355280555</c:v>
                </c:pt>
                <c:pt idx="304">
                  <c:v>6.460660566308718</c:v>
                </c:pt>
                <c:pt idx="305">
                  <c:v>6.4348946769336237</c:v>
                </c:pt>
                <c:pt idx="306">
                  <c:v>6.4089868980193216</c:v>
                </c:pt>
                <c:pt idx="307">
                  <c:v>6.3829354382972525</c:v>
                </c:pt>
                <c:pt idx="308">
                  <c:v>6.3567385088583137</c:v>
                </c:pt>
                <c:pt idx="309">
                  <c:v>6.330394328377082</c:v>
                </c:pt>
                <c:pt idx="310">
                  <c:v>6.3039011291791951</c:v>
                </c:pt>
                <c:pt idx="311">
                  <c:v>6.2772571642794333</c:v>
                </c:pt>
                <c:pt idx="312">
                  <c:v>6.2504607155390488</c:v>
                </c:pt>
                <c:pt idx="313">
                  <c:v>6.2235101031157285</c:v>
                </c:pt>
                <c:pt idx="314">
                  <c:v>6.1964036964075149</c:v>
                </c:pt>
                <c:pt idx="315">
                  <c:v>6.1691399267278371</c:v>
                </c:pt>
                <c:pt idx="316">
                  <c:v>6.1417173019874127</c:v>
                </c:pt>
                <c:pt idx="317">
                  <c:v>6.1141344237089186</c:v>
                </c:pt>
                <c:pt idx="318">
                  <c:v>6.0863900067566306</c:v>
                </c:pt>
                <c:pt idx="319">
                  <c:v>6.0584829022341751</c:v>
                </c:pt>
                <c:pt idx="320">
                  <c:v>6.030412124084009</c:v>
                </c:pt>
                <c:pt idx="321">
                  <c:v>6.0021768800251323</c:v>
                </c:pt>
                <c:pt idx="322">
                  <c:v>5.973776607584071</c:v>
                </c:pt>
                <c:pt idx="323">
                  <c:v>5.9452110161228831</c:v>
                </c:pt>
                <c:pt idx="324">
                  <c:v>5.9164801359444681</c:v>
                </c:pt>
                <c:pt idx="325">
                  <c:v>5.8875843757754893</c:v>
                </c:pt>
                <c:pt idx="326">
                  <c:v>5.8585245901934826</c:v>
                </c:pt>
                <c:pt idx="327">
                  <c:v>5.8293021588942793</c:v>
                </c:pt>
                <c:pt idx="328">
                  <c:v>5.7999190801032654</c:v>
                </c:pt>
                <c:pt idx="329">
                  <c:v>5.7703780809388974</c:v>
                </c:pt>
                <c:pt idx="330">
                  <c:v>5.7406827481673446</c:v>
                </c:pt>
                <c:pt idx="331">
                  <c:v>5.7108376835754768</c:v>
                </c:pt>
                <c:pt idx="332">
                  <c:v>5.6808486891834633</c:v>
                </c:pt>
                <c:pt idx="333">
                  <c:v>5.650722988772344</c:v>
                </c:pt>
                <c:pt idx="334">
                  <c:v>5.620469493797458</c:v>
                </c:pt>
                <c:pt idx="335">
                  <c:v>5.5900991237944169</c:v>
                </c:pt>
                <c:pt idx="336">
                  <c:v>5.5596251939963395</c:v>
                </c:pt>
                <c:pt idx="337">
                  <c:v>5.5290638862491193</c:v>
                </c:pt>
                <c:pt idx="338">
                  <c:v>5.498434823674188</c:v>
                </c:pt>
                <c:pt idx="339">
                  <c:v>5.4677617752046075</c:v>
                </c:pt>
                <c:pt idx="340">
                  <c:v>5.4370735235336554</c:v>
                </c:pt>
                <c:pt idx="341">
                  <c:v>5.4064049397261442</c:v>
                </c:pt>
                <c:pt idx="342">
                  <c:v>5.3757983204827582</c:v>
                </c:pt>
                <c:pt idx="343">
                  <c:v>5.3453050607391361</c:v>
                </c:pt>
                <c:pt idx="344">
                  <c:v>5.31498775605003</c:v>
                </c:pt>
                <c:pt idx="345">
                  <c:v>5.2849228572524538</c:v>
                </c:pt>
                <c:pt idx="346">
                  <c:v>5.2552040351621088</c:v>
                </c:pt>
                <c:pt idx="347">
                  <c:v>5.2259464552146113</c:v>
                </c:pt>
                <c:pt idx="348">
                  <c:v>5.1972922069868446</c:v>
                </c:pt>
                <c:pt idx="349">
                  <c:v>5.1694171676111722</c:v>
                </c:pt>
                <c:pt idx="350">
                  <c:v>5.1425395630236324</c:v>
                </c:pt>
                <c:pt idx="351">
                  <c:v>5.1169303285748526</c:v>
                </c:pt>
                <c:pt idx="352">
                  <c:v>5.0929248154022702</c:v>
                </c:pt>
                <c:pt idx="353">
                  <c:v>5.0709338330290308</c:v>
                </c:pt>
                <c:pt idx="354">
                  <c:v>5.0514479619819497</c:v>
                </c:pt>
                <c:pt idx="355">
                  <c:v>5.0350188928835564</c:v>
                </c:pt>
                <c:pt idx="356">
                  <c:v>5.0221773190414041</c:v>
                </c:pt>
                <c:pt idx="357">
                  <c:v>5.0131981473749079</c:v>
                </c:pt>
                <c:pt idx="358">
                  <c:v>5.0075948522001426</c:v>
                </c:pt>
                <c:pt idx="359">
                  <c:v>5.0036926729495406</c:v>
                </c:pt>
                <c:pt idx="360">
                  <c:v>5.0000000000003695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24207616"/>
        <c:axId val="224209536"/>
      </c:lineChart>
      <c:lineChart>
        <c:grouping val="standard"/>
        <c:varyColors val="0"/>
        <c:ser>
          <c:idx val="1"/>
          <c:order val="1"/>
          <c:tx>
            <c:v>Theta</c:v>
          </c:tx>
          <c:spPr>
            <a:ln w="15875">
              <a:solidFill>
                <a:schemeClr val="accent5">
                  <a:lumMod val="75000"/>
                </a:schemeClr>
              </a:solidFill>
              <a:prstDash val="solid"/>
            </a:ln>
          </c:spPr>
          <c:marker>
            <c:symbol val="none"/>
          </c:marker>
          <c:dLbls>
            <c:dLbl>
              <c:idx val="0"/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0"/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0"/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0"/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0"/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0"/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20"/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40"/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60"/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80"/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00"/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20"/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40"/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60"/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80"/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00"/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20"/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40"/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59"/>
              <c:numFmt formatCode="#,##0.0000" sourceLinked="0"/>
              <c:spPr/>
              <c:txPr>
                <a:bodyPr rot="0" vert="horz"/>
                <a:lstStyle/>
                <a:p>
                  <a:pPr>
                    <a:defRPr sz="900" b="1">
                      <a:solidFill>
                        <a:schemeClr val="accent5">
                          <a:lumMod val="75000"/>
                        </a:schemeClr>
                      </a:solidFill>
                    </a:defRPr>
                  </a:pPr>
                  <a:endParaRPr lang="de-DE"/>
                </a:p>
              </c:txPr>
              <c:dLblPos val="b"/>
              <c:showLegendKey val="0"/>
              <c:showVal val="1"/>
              <c:showCatName val="0"/>
              <c:showSerName val="0"/>
              <c:showPercent val="0"/>
              <c:showBubbleSize val="0"/>
            </c:dLbl>
            <c:numFmt formatCode="#,##0.0000" sourceLinked="0"/>
            <c:txPr>
              <a:bodyPr rot="-5400000" vert="horz"/>
              <a:lstStyle/>
              <a:p>
                <a:pPr>
                  <a:defRPr sz="900" b="1">
                    <a:solidFill>
                      <a:schemeClr val="accent5">
                        <a:lumMod val="75000"/>
                      </a:schemeClr>
                    </a:solidFill>
                  </a:defRPr>
                </a:pPr>
                <a:endParaRPr lang="de-DE"/>
              </a:p>
            </c:txPr>
            <c:dLblPos val="t"/>
            <c:showLegendKey val="0"/>
            <c:showVal val="0"/>
            <c:showCatName val="0"/>
            <c:showSerName val="0"/>
            <c:showPercent val="0"/>
            <c:showBubbleSize val="0"/>
          </c:dLbls>
          <c:cat>
            <c:numRef>
              <c:f>'T THETA'!$B$30:$B$390</c:f>
              <c:numCache>
                <c:formatCode>0</c:formatCode>
                <c:ptCount val="361"/>
                <c:pt idx="0">
                  <c:v>360</c:v>
                </c:pt>
                <c:pt idx="1">
                  <c:v>359</c:v>
                </c:pt>
                <c:pt idx="2">
                  <c:v>358</c:v>
                </c:pt>
                <c:pt idx="3">
                  <c:v>357</c:v>
                </c:pt>
                <c:pt idx="4">
                  <c:v>356</c:v>
                </c:pt>
                <c:pt idx="5">
                  <c:v>355</c:v>
                </c:pt>
                <c:pt idx="6">
                  <c:v>354</c:v>
                </c:pt>
                <c:pt idx="7">
                  <c:v>353</c:v>
                </c:pt>
                <c:pt idx="8">
                  <c:v>352</c:v>
                </c:pt>
                <c:pt idx="9">
                  <c:v>351</c:v>
                </c:pt>
                <c:pt idx="10">
                  <c:v>350</c:v>
                </c:pt>
                <c:pt idx="11">
                  <c:v>349</c:v>
                </c:pt>
                <c:pt idx="12">
                  <c:v>348</c:v>
                </c:pt>
                <c:pt idx="13">
                  <c:v>347</c:v>
                </c:pt>
                <c:pt idx="14">
                  <c:v>346</c:v>
                </c:pt>
                <c:pt idx="15">
                  <c:v>345</c:v>
                </c:pt>
                <c:pt idx="16">
                  <c:v>344</c:v>
                </c:pt>
                <c:pt idx="17">
                  <c:v>343</c:v>
                </c:pt>
                <c:pt idx="18">
                  <c:v>342</c:v>
                </c:pt>
                <c:pt idx="19">
                  <c:v>341</c:v>
                </c:pt>
                <c:pt idx="20">
                  <c:v>340</c:v>
                </c:pt>
                <c:pt idx="21">
                  <c:v>339</c:v>
                </c:pt>
                <c:pt idx="22">
                  <c:v>338</c:v>
                </c:pt>
                <c:pt idx="23">
                  <c:v>337</c:v>
                </c:pt>
                <c:pt idx="24">
                  <c:v>336</c:v>
                </c:pt>
                <c:pt idx="25">
                  <c:v>335</c:v>
                </c:pt>
                <c:pt idx="26">
                  <c:v>334</c:v>
                </c:pt>
                <c:pt idx="27">
                  <c:v>333</c:v>
                </c:pt>
                <c:pt idx="28">
                  <c:v>332</c:v>
                </c:pt>
                <c:pt idx="29">
                  <c:v>331</c:v>
                </c:pt>
                <c:pt idx="30">
                  <c:v>330</c:v>
                </c:pt>
                <c:pt idx="31">
                  <c:v>329</c:v>
                </c:pt>
                <c:pt idx="32">
                  <c:v>328</c:v>
                </c:pt>
                <c:pt idx="33">
                  <c:v>327</c:v>
                </c:pt>
                <c:pt idx="34">
                  <c:v>326</c:v>
                </c:pt>
                <c:pt idx="35">
                  <c:v>325</c:v>
                </c:pt>
                <c:pt idx="36">
                  <c:v>324</c:v>
                </c:pt>
                <c:pt idx="37">
                  <c:v>323</c:v>
                </c:pt>
                <c:pt idx="38">
                  <c:v>322</c:v>
                </c:pt>
                <c:pt idx="39">
                  <c:v>321</c:v>
                </c:pt>
                <c:pt idx="40">
                  <c:v>320</c:v>
                </c:pt>
                <c:pt idx="41">
                  <c:v>319</c:v>
                </c:pt>
                <c:pt idx="42">
                  <c:v>318</c:v>
                </c:pt>
                <c:pt idx="43">
                  <c:v>317</c:v>
                </c:pt>
                <c:pt idx="44">
                  <c:v>316</c:v>
                </c:pt>
                <c:pt idx="45">
                  <c:v>315</c:v>
                </c:pt>
                <c:pt idx="46">
                  <c:v>314</c:v>
                </c:pt>
                <c:pt idx="47">
                  <c:v>313</c:v>
                </c:pt>
                <c:pt idx="48">
                  <c:v>312</c:v>
                </c:pt>
                <c:pt idx="49">
                  <c:v>311</c:v>
                </c:pt>
                <c:pt idx="50">
                  <c:v>310</c:v>
                </c:pt>
                <c:pt idx="51">
                  <c:v>309</c:v>
                </c:pt>
                <c:pt idx="52">
                  <c:v>308</c:v>
                </c:pt>
                <c:pt idx="53">
                  <c:v>307</c:v>
                </c:pt>
                <c:pt idx="54">
                  <c:v>306</c:v>
                </c:pt>
                <c:pt idx="55">
                  <c:v>305</c:v>
                </c:pt>
                <c:pt idx="56">
                  <c:v>304</c:v>
                </c:pt>
                <c:pt idx="57">
                  <c:v>303</c:v>
                </c:pt>
                <c:pt idx="58">
                  <c:v>302</c:v>
                </c:pt>
                <c:pt idx="59">
                  <c:v>301</c:v>
                </c:pt>
                <c:pt idx="60">
                  <c:v>300</c:v>
                </c:pt>
                <c:pt idx="61">
                  <c:v>299</c:v>
                </c:pt>
                <c:pt idx="62">
                  <c:v>298</c:v>
                </c:pt>
                <c:pt idx="63">
                  <c:v>297</c:v>
                </c:pt>
                <c:pt idx="64">
                  <c:v>296</c:v>
                </c:pt>
                <c:pt idx="65">
                  <c:v>295</c:v>
                </c:pt>
                <c:pt idx="66">
                  <c:v>294</c:v>
                </c:pt>
                <c:pt idx="67">
                  <c:v>293</c:v>
                </c:pt>
                <c:pt idx="68">
                  <c:v>292</c:v>
                </c:pt>
                <c:pt idx="69">
                  <c:v>291</c:v>
                </c:pt>
                <c:pt idx="70">
                  <c:v>290</c:v>
                </c:pt>
                <c:pt idx="71">
                  <c:v>289</c:v>
                </c:pt>
                <c:pt idx="72">
                  <c:v>288</c:v>
                </c:pt>
                <c:pt idx="73">
                  <c:v>287</c:v>
                </c:pt>
                <c:pt idx="74">
                  <c:v>286</c:v>
                </c:pt>
                <c:pt idx="75">
                  <c:v>285</c:v>
                </c:pt>
                <c:pt idx="76">
                  <c:v>284</c:v>
                </c:pt>
                <c:pt idx="77">
                  <c:v>283</c:v>
                </c:pt>
                <c:pt idx="78">
                  <c:v>282</c:v>
                </c:pt>
                <c:pt idx="79">
                  <c:v>281</c:v>
                </c:pt>
                <c:pt idx="80">
                  <c:v>280</c:v>
                </c:pt>
                <c:pt idx="81">
                  <c:v>279</c:v>
                </c:pt>
                <c:pt idx="82">
                  <c:v>278</c:v>
                </c:pt>
                <c:pt idx="83">
                  <c:v>277</c:v>
                </c:pt>
                <c:pt idx="84">
                  <c:v>276</c:v>
                </c:pt>
                <c:pt idx="85">
                  <c:v>275</c:v>
                </c:pt>
                <c:pt idx="86">
                  <c:v>274</c:v>
                </c:pt>
                <c:pt idx="87">
                  <c:v>273</c:v>
                </c:pt>
                <c:pt idx="88">
                  <c:v>272</c:v>
                </c:pt>
                <c:pt idx="89">
                  <c:v>271</c:v>
                </c:pt>
                <c:pt idx="90">
                  <c:v>270</c:v>
                </c:pt>
                <c:pt idx="91">
                  <c:v>269</c:v>
                </c:pt>
                <c:pt idx="92">
                  <c:v>268</c:v>
                </c:pt>
                <c:pt idx="93">
                  <c:v>267</c:v>
                </c:pt>
                <c:pt idx="94">
                  <c:v>266</c:v>
                </c:pt>
                <c:pt idx="95">
                  <c:v>265</c:v>
                </c:pt>
                <c:pt idx="96">
                  <c:v>264</c:v>
                </c:pt>
                <c:pt idx="97">
                  <c:v>263</c:v>
                </c:pt>
                <c:pt idx="98">
                  <c:v>262</c:v>
                </c:pt>
                <c:pt idx="99">
                  <c:v>261</c:v>
                </c:pt>
                <c:pt idx="100">
                  <c:v>260</c:v>
                </c:pt>
                <c:pt idx="101">
                  <c:v>259</c:v>
                </c:pt>
                <c:pt idx="102">
                  <c:v>258</c:v>
                </c:pt>
                <c:pt idx="103">
                  <c:v>257</c:v>
                </c:pt>
                <c:pt idx="104">
                  <c:v>256</c:v>
                </c:pt>
                <c:pt idx="105">
                  <c:v>255</c:v>
                </c:pt>
                <c:pt idx="106">
                  <c:v>254</c:v>
                </c:pt>
                <c:pt idx="107">
                  <c:v>253</c:v>
                </c:pt>
                <c:pt idx="108">
                  <c:v>252</c:v>
                </c:pt>
                <c:pt idx="109">
                  <c:v>251</c:v>
                </c:pt>
                <c:pt idx="110">
                  <c:v>250</c:v>
                </c:pt>
                <c:pt idx="111">
                  <c:v>249</c:v>
                </c:pt>
                <c:pt idx="112">
                  <c:v>248</c:v>
                </c:pt>
                <c:pt idx="113">
                  <c:v>247</c:v>
                </c:pt>
                <c:pt idx="114">
                  <c:v>246</c:v>
                </c:pt>
                <c:pt idx="115">
                  <c:v>245</c:v>
                </c:pt>
                <c:pt idx="116">
                  <c:v>244</c:v>
                </c:pt>
                <c:pt idx="117">
                  <c:v>243</c:v>
                </c:pt>
                <c:pt idx="118">
                  <c:v>242</c:v>
                </c:pt>
                <c:pt idx="119">
                  <c:v>241</c:v>
                </c:pt>
                <c:pt idx="120">
                  <c:v>240</c:v>
                </c:pt>
                <c:pt idx="121">
                  <c:v>239</c:v>
                </c:pt>
                <c:pt idx="122">
                  <c:v>238</c:v>
                </c:pt>
                <c:pt idx="123">
                  <c:v>237</c:v>
                </c:pt>
                <c:pt idx="124">
                  <c:v>236</c:v>
                </c:pt>
                <c:pt idx="125">
                  <c:v>235</c:v>
                </c:pt>
                <c:pt idx="126">
                  <c:v>234</c:v>
                </c:pt>
                <c:pt idx="127">
                  <c:v>233</c:v>
                </c:pt>
                <c:pt idx="128">
                  <c:v>232</c:v>
                </c:pt>
                <c:pt idx="129">
                  <c:v>231</c:v>
                </c:pt>
                <c:pt idx="130">
                  <c:v>230</c:v>
                </c:pt>
                <c:pt idx="131">
                  <c:v>229</c:v>
                </c:pt>
                <c:pt idx="132">
                  <c:v>228</c:v>
                </c:pt>
                <c:pt idx="133">
                  <c:v>227</c:v>
                </c:pt>
                <c:pt idx="134">
                  <c:v>226</c:v>
                </c:pt>
                <c:pt idx="135">
                  <c:v>225</c:v>
                </c:pt>
                <c:pt idx="136">
                  <c:v>224</c:v>
                </c:pt>
                <c:pt idx="137">
                  <c:v>223</c:v>
                </c:pt>
                <c:pt idx="138">
                  <c:v>222</c:v>
                </c:pt>
                <c:pt idx="139">
                  <c:v>221</c:v>
                </c:pt>
                <c:pt idx="140">
                  <c:v>220</c:v>
                </c:pt>
                <c:pt idx="141">
                  <c:v>219</c:v>
                </c:pt>
                <c:pt idx="142">
                  <c:v>218</c:v>
                </c:pt>
                <c:pt idx="143">
                  <c:v>217</c:v>
                </c:pt>
                <c:pt idx="144">
                  <c:v>216</c:v>
                </c:pt>
                <c:pt idx="145">
                  <c:v>215</c:v>
                </c:pt>
                <c:pt idx="146">
                  <c:v>214</c:v>
                </c:pt>
                <c:pt idx="147">
                  <c:v>213</c:v>
                </c:pt>
                <c:pt idx="148">
                  <c:v>212</c:v>
                </c:pt>
                <c:pt idx="149">
                  <c:v>211</c:v>
                </c:pt>
                <c:pt idx="150">
                  <c:v>210</c:v>
                </c:pt>
                <c:pt idx="151">
                  <c:v>209</c:v>
                </c:pt>
                <c:pt idx="152">
                  <c:v>208</c:v>
                </c:pt>
                <c:pt idx="153">
                  <c:v>207</c:v>
                </c:pt>
                <c:pt idx="154">
                  <c:v>206</c:v>
                </c:pt>
                <c:pt idx="155">
                  <c:v>205</c:v>
                </c:pt>
                <c:pt idx="156">
                  <c:v>204</c:v>
                </c:pt>
                <c:pt idx="157">
                  <c:v>203</c:v>
                </c:pt>
                <c:pt idx="158">
                  <c:v>202</c:v>
                </c:pt>
                <c:pt idx="159">
                  <c:v>201</c:v>
                </c:pt>
                <c:pt idx="160">
                  <c:v>200</c:v>
                </c:pt>
                <c:pt idx="161">
                  <c:v>199</c:v>
                </c:pt>
                <c:pt idx="162">
                  <c:v>198</c:v>
                </c:pt>
                <c:pt idx="163">
                  <c:v>197</c:v>
                </c:pt>
                <c:pt idx="164">
                  <c:v>196</c:v>
                </c:pt>
                <c:pt idx="165">
                  <c:v>195</c:v>
                </c:pt>
                <c:pt idx="166">
                  <c:v>194</c:v>
                </c:pt>
                <c:pt idx="167">
                  <c:v>193</c:v>
                </c:pt>
                <c:pt idx="168">
                  <c:v>192</c:v>
                </c:pt>
                <c:pt idx="169">
                  <c:v>191</c:v>
                </c:pt>
                <c:pt idx="170">
                  <c:v>190</c:v>
                </c:pt>
                <c:pt idx="171">
                  <c:v>189</c:v>
                </c:pt>
                <c:pt idx="172">
                  <c:v>188</c:v>
                </c:pt>
                <c:pt idx="173">
                  <c:v>187</c:v>
                </c:pt>
                <c:pt idx="174">
                  <c:v>186</c:v>
                </c:pt>
                <c:pt idx="175">
                  <c:v>185</c:v>
                </c:pt>
                <c:pt idx="176">
                  <c:v>184</c:v>
                </c:pt>
                <c:pt idx="177">
                  <c:v>183</c:v>
                </c:pt>
                <c:pt idx="178">
                  <c:v>182</c:v>
                </c:pt>
                <c:pt idx="179">
                  <c:v>181</c:v>
                </c:pt>
                <c:pt idx="180">
                  <c:v>180</c:v>
                </c:pt>
                <c:pt idx="181">
                  <c:v>179</c:v>
                </c:pt>
                <c:pt idx="182">
                  <c:v>178</c:v>
                </c:pt>
                <c:pt idx="183">
                  <c:v>177</c:v>
                </c:pt>
                <c:pt idx="184">
                  <c:v>176</c:v>
                </c:pt>
                <c:pt idx="185">
                  <c:v>175</c:v>
                </c:pt>
                <c:pt idx="186">
                  <c:v>174</c:v>
                </c:pt>
                <c:pt idx="187">
                  <c:v>173</c:v>
                </c:pt>
                <c:pt idx="188">
                  <c:v>172</c:v>
                </c:pt>
                <c:pt idx="189">
                  <c:v>171</c:v>
                </c:pt>
                <c:pt idx="190">
                  <c:v>170</c:v>
                </c:pt>
                <c:pt idx="191">
                  <c:v>169</c:v>
                </c:pt>
                <c:pt idx="192">
                  <c:v>168</c:v>
                </c:pt>
                <c:pt idx="193">
                  <c:v>167</c:v>
                </c:pt>
                <c:pt idx="194">
                  <c:v>166</c:v>
                </c:pt>
                <c:pt idx="195">
                  <c:v>165</c:v>
                </c:pt>
                <c:pt idx="196">
                  <c:v>164</c:v>
                </c:pt>
                <c:pt idx="197">
                  <c:v>163</c:v>
                </c:pt>
                <c:pt idx="198">
                  <c:v>162</c:v>
                </c:pt>
                <c:pt idx="199">
                  <c:v>161</c:v>
                </c:pt>
                <c:pt idx="200">
                  <c:v>160</c:v>
                </c:pt>
                <c:pt idx="201">
                  <c:v>159</c:v>
                </c:pt>
                <c:pt idx="202">
                  <c:v>158</c:v>
                </c:pt>
                <c:pt idx="203">
                  <c:v>157</c:v>
                </c:pt>
                <c:pt idx="204">
                  <c:v>156</c:v>
                </c:pt>
                <c:pt idx="205">
                  <c:v>155</c:v>
                </c:pt>
                <c:pt idx="206">
                  <c:v>154</c:v>
                </c:pt>
                <c:pt idx="207">
                  <c:v>153</c:v>
                </c:pt>
                <c:pt idx="208">
                  <c:v>152</c:v>
                </c:pt>
                <c:pt idx="209">
                  <c:v>151</c:v>
                </c:pt>
                <c:pt idx="210">
                  <c:v>150</c:v>
                </c:pt>
                <c:pt idx="211">
                  <c:v>149</c:v>
                </c:pt>
                <c:pt idx="212">
                  <c:v>148</c:v>
                </c:pt>
                <c:pt idx="213">
                  <c:v>147</c:v>
                </c:pt>
                <c:pt idx="214">
                  <c:v>146</c:v>
                </c:pt>
                <c:pt idx="215">
                  <c:v>145</c:v>
                </c:pt>
                <c:pt idx="216">
                  <c:v>144</c:v>
                </c:pt>
                <c:pt idx="217">
                  <c:v>143</c:v>
                </c:pt>
                <c:pt idx="218">
                  <c:v>142</c:v>
                </c:pt>
                <c:pt idx="219">
                  <c:v>141</c:v>
                </c:pt>
                <c:pt idx="220">
                  <c:v>140</c:v>
                </c:pt>
                <c:pt idx="221">
                  <c:v>139</c:v>
                </c:pt>
                <c:pt idx="222">
                  <c:v>138</c:v>
                </c:pt>
                <c:pt idx="223">
                  <c:v>137</c:v>
                </c:pt>
                <c:pt idx="224">
                  <c:v>136</c:v>
                </c:pt>
                <c:pt idx="225">
                  <c:v>135</c:v>
                </c:pt>
                <c:pt idx="226">
                  <c:v>134</c:v>
                </c:pt>
                <c:pt idx="227">
                  <c:v>133</c:v>
                </c:pt>
                <c:pt idx="228">
                  <c:v>132</c:v>
                </c:pt>
                <c:pt idx="229">
                  <c:v>131</c:v>
                </c:pt>
                <c:pt idx="230">
                  <c:v>130</c:v>
                </c:pt>
                <c:pt idx="231">
                  <c:v>129</c:v>
                </c:pt>
                <c:pt idx="232">
                  <c:v>128</c:v>
                </c:pt>
                <c:pt idx="233">
                  <c:v>127</c:v>
                </c:pt>
                <c:pt idx="234">
                  <c:v>126</c:v>
                </c:pt>
                <c:pt idx="235">
                  <c:v>125</c:v>
                </c:pt>
                <c:pt idx="236">
                  <c:v>124</c:v>
                </c:pt>
                <c:pt idx="237">
                  <c:v>123</c:v>
                </c:pt>
                <c:pt idx="238">
                  <c:v>122</c:v>
                </c:pt>
                <c:pt idx="239">
                  <c:v>121</c:v>
                </c:pt>
                <c:pt idx="240">
                  <c:v>120</c:v>
                </c:pt>
                <c:pt idx="241">
                  <c:v>119</c:v>
                </c:pt>
                <c:pt idx="242">
                  <c:v>118</c:v>
                </c:pt>
                <c:pt idx="243">
                  <c:v>117</c:v>
                </c:pt>
                <c:pt idx="244">
                  <c:v>116</c:v>
                </c:pt>
                <c:pt idx="245">
                  <c:v>115</c:v>
                </c:pt>
                <c:pt idx="246">
                  <c:v>114</c:v>
                </c:pt>
                <c:pt idx="247">
                  <c:v>113</c:v>
                </c:pt>
                <c:pt idx="248">
                  <c:v>112</c:v>
                </c:pt>
                <c:pt idx="249">
                  <c:v>111</c:v>
                </c:pt>
                <c:pt idx="250">
                  <c:v>110</c:v>
                </c:pt>
                <c:pt idx="251">
                  <c:v>109</c:v>
                </c:pt>
                <c:pt idx="252">
                  <c:v>108</c:v>
                </c:pt>
                <c:pt idx="253">
                  <c:v>107</c:v>
                </c:pt>
                <c:pt idx="254">
                  <c:v>106</c:v>
                </c:pt>
                <c:pt idx="255">
                  <c:v>105</c:v>
                </c:pt>
                <c:pt idx="256">
                  <c:v>104</c:v>
                </c:pt>
                <c:pt idx="257">
                  <c:v>103</c:v>
                </c:pt>
                <c:pt idx="258">
                  <c:v>102</c:v>
                </c:pt>
                <c:pt idx="259">
                  <c:v>101</c:v>
                </c:pt>
                <c:pt idx="260">
                  <c:v>100</c:v>
                </c:pt>
                <c:pt idx="261">
                  <c:v>99</c:v>
                </c:pt>
                <c:pt idx="262">
                  <c:v>98</c:v>
                </c:pt>
                <c:pt idx="263">
                  <c:v>97</c:v>
                </c:pt>
                <c:pt idx="264">
                  <c:v>96</c:v>
                </c:pt>
                <c:pt idx="265">
                  <c:v>95</c:v>
                </c:pt>
                <c:pt idx="266">
                  <c:v>94</c:v>
                </c:pt>
                <c:pt idx="267">
                  <c:v>93</c:v>
                </c:pt>
                <c:pt idx="268">
                  <c:v>92</c:v>
                </c:pt>
                <c:pt idx="269">
                  <c:v>91</c:v>
                </c:pt>
                <c:pt idx="270">
                  <c:v>90</c:v>
                </c:pt>
                <c:pt idx="271">
                  <c:v>89</c:v>
                </c:pt>
                <c:pt idx="272">
                  <c:v>88</c:v>
                </c:pt>
                <c:pt idx="273">
                  <c:v>87</c:v>
                </c:pt>
                <c:pt idx="274">
                  <c:v>86</c:v>
                </c:pt>
                <c:pt idx="275">
                  <c:v>85</c:v>
                </c:pt>
                <c:pt idx="276">
                  <c:v>84</c:v>
                </c:pt>
                <c:pt idx="277">
                  <c:v>83</c:v>
                </c:pt>
                <c:pt idx="278">
                  <c:v>82</c:v>
                </c:pt>
                <c:pt idx="279">
                  <c:v>81</c:v>
                </c:pt>
                <c:pt idx="280">
                  <c:v>80</c:v>
                </c:pt>
                <c:pt idx="281">
                  <c:v>79</c:v>
                </c:pt>
                <c:pt idx="282">
                  <c:v>78</c:v>
                </c:pt>
                <c:pt idx="283">
                  <c:v>77</c:v>
                </c:pt>
                <c:pt idx="284">
                  <c:v>76</c:v>
                </c:pt>
                <c:pt idx="285">
                  <c:v>75</c:v>
                </c:pt>
                <c:pt idx="286">
                  <c:v>74</c:v>
                </c:pt>
                <c:pt idx="287">
                  <c:v>73</c:v>
                </c:pt>
                <c:pt idx="288">
                  <c:v>72</c:v>
                </c:pt>
                <c:pt idx="289">
                  <c:v>71</c:v>
                </c:pt>
                <c:pt idx="290">
                  <c:v>70</c:v>
                </c:pt>
                <c:pt idx="291">
                  <c:v>69</c:v>
                </c:pt>
                <c:pt idx="292">
                  <c:v>68</c:v>
                </c:pt>
                <c:pt idx="293">
                  <c:v>67</c:v>
                </c:pt>
                <c:pt idx="294">
                  <c:v>66</c:v>
                </c:pt>
                <c:pt idx="295">
                  <c:v>65</c:v>
                </c:pt>
                <c:pt idx="296">
                  <c:v>64</c:v>
                </c:pt>
                <c:pt idx="297">
                  <c:v>63</c:v>
                </c:pt>
                <c:pt idx="298">
                  <c:v>62</c:v>
                </c:pt>
                <c:pt idx="299">
                  <c:v>61</c:v>
                </c:pt>
                <c:pt idx="300">
                  <c:v>60</c:v>
                </c:pt>
                <c:pt idx="301">
                  <c:v>59</c:v>
                </c:pt>
                <c:pt idx="302">
                  <c:v>58</c:v>
                </c:pt>
                <c:pt idx="303">
                  <c:v>57</c:v>
                </c:pt>
                <c:pt idx="304">
                  <c:v>56</c:v>
                </c:pt>
                <c:pt idx="305">
                  <c:v>55</c:v>
                </c:pt>
                <c:pt idx="306">
                  <c:v>54</c:v>
                </c:pt>
                <c:pt idx="307">
                  <c:v>53</c:v>
                </c:pt>
                <c:pt idx="308">
                  <c:v>52</c:v>
                </c:pt>
                <c:pt idx="309">
                  <c:v>51</c:v>
                </c:pt>
                <c:pt idx="310">
                  <c:v>50</c:v>
                </c:pt>
                <c:pt idx="311">
                  <c:v>49</c:v>
                </c:pt>
                <c:pt idx="312">
                  <c:v>48</c:v>
                </c:pt>
                <c:pt idx="313">
                  <c:v>47</c:v>
                </c:pt>
                <c:pt idx="314">
                  <c:v>46</c:v>
                </c:pt>
                <c:pt idx="315">
                  <c:v>45</c:v>
                </c:pt>
                <c:pt idx="316">
                  <c:v>44</c:v>
                </c:pt>
                <c:pt idx="317">
                  <c:v>43</c:v>
                </c:pt>
                <c:pt idx="318">
                  <c:v>42</c:v>
                </c:pt>
                <c:pt idx="319">
                  <c:v>41</c:v>
                </c:pt>
                <c:pt idx="320">
                  <c:v>40</c:v>
                </c:pt>
                <c:pt idx="321">
                  <c:v>39</c:v>
                </c:pt>
                <c:pt idx="322">
                  <c:v>38</c:v>
                </c:pt>
                <c:pt idx="323">
                  <c:v>37</c:v>
                </c:pt>
                <c:pt idx="324">
                  <c:v>36</c:v>
                </c:pt>
                <c:pt idx="325">
                  <c:v>35</c:v>
                </c:pt>
                <c:pt idx="326">
                  <c:v>34</c:v>
                </c:pt>
                <c:pt idx="327">
                  <c:v>33</c:v>
                </c:pt>
                <c:pt idx="328">
                  <c:v>32</c:v>
                </c:pt>
                <c:pt idx="329">
                  <c:v>31</c:v>
                </c:pt>
                <c:pt idx="330">
                  <c:v>30</c:v>
                </c:pt>
                <c:pt idx="331">
                  <c:v>29</c:v>
                </c:pt>
                <c:pt idx="332">
                  <c:v>28</c:v>
                </c:pt>
                <c:pt idx="333">
                  <c:v>27</c:v>
                </c:pt>
                <c:pt idx="334">
                  <c:v>26</c:v>
                </c:pt>
                <c:pt idx="335">
                  <c:v>25</c:v>
                </c:pt>
                <c:pt idx="336">
                  <c:v>24</c:v>
                </c:pt>
                <c:pt idx="337">
                  <c:v>23</c:v>
                </c:pt>
                <c:pt idx="338">
                  <c:v>22</c:v>
                </c:pt>
                <c:pt idx="339">
                  <c:v>21</c:v>
                </c:pt>
                <c:pt idx="340">
                  <c:v>20</c:v>
                </c:pt>
                <c:pt idx="341">
                  <c:v>19</c:v>
                </c:pt>
                <c:pt idx="342">
                  <c:v>18</c:v>
                </c:pt>
                <c:pt idx="343">
                  <c:v>17</c:v>
                </c:pt>
                <c:pt idx="344">
                  <c:v>16</c:v>
                </c:pt>
                <c:pt idx="345">
                  <c:v>15</c:v>
                </c:pt>
                <c:pt idx="346">
                  <c:v>14</c:v>
                </c:pt>
                <c:pt idx="347">
                  <c:v>13</c:v>
                </c:pt>
                <c:pt idx="348">
                  <c:v>12</c:v>
                </c:pt>
                <c:pt idx="349">
                  <c:v>11</c:v>
                </c:pt>
                <c:pt idx="350">
                  <c:v>10</c:v>
                </c:pt>
                <c:pt idx="351">
                  <c:v>9</c:v>
                </c:pt>
                <c:pt idx="352">
                  <c:v>8</c:v>
                </c:pt>
                <c:pt idx="353">
                  <c:v>7</c:v>
                </c:pt>
                <c:pt idx="354">
                  <c:v>6</c:v>
                </c:pt>
                <c:pt idx="355">
                  <c:v>5</c:v>
                </c:pt>
                <c:pt idx="356">
                  <c:v>4</c:v>
                </c:pt>
                <c:pt idx="357">
                  <c:v>3</c:v>
                </c:pt>
                <c:pt idx="358">
                  <c:v>2</c:v>
                </c:pt>
                <c:pt idx="359">
                  <c:v>1</c:v>
                </c:pt>
                <c:pt idx="360">
                  <c:v>1E-10</c:v>
                </c:pt>
              </c:numCache>
            </c:numRef>
          </c:cat>
          <c:val>
            <c:numRef>
              <c:f>'T THETA'!$P$30:$P$390</c:f>
              <c:numCache>
                <c:formatCode>0.00000</c:formatCode>
                <c:ptCount val="361"/>
                <c:pt idx="0">
                  <c:v>-1.1904620849321645E-2</c:v>
                </c:pt>
                <c:pt idx="1">
                  <c:v>-1.1921054878804682E-2</c:v>
                </c:pt>
                <c:pt idx="2">
                  <c:v>-1.19375491814111E-2</c:v>
                </c:pt>
                <c:pt idx="3">
                  <c:v>-1.1954104146660427E-2</c:v>
                </c:pt>
                <c:pt idx="4">
                  <c:v>-1.1970720167497007E-2</c:v>
                </c:pt>
                <c:pt idx="5">
                  <c:v>-1.1987397640666586E-2</c:v>
                </c:pt>
                <c:pt idx="6">
                  <c:v>-1.2004136966382362E-2</c:v>
                </c:pt>
                <c:pt idx="7">
                  <c:v>-1.2020938548623405E-2</c:v>
                </c:pt>
                <c:pt idx="8">
                  <c:v>-1.2037802795106245E-2</c:v>
                </c:pt>
                <c:pt idx="9">
                  <c:v>-1.2054730117213808E-2</c:v>
                </c:pt>
                <c:pt idx="10">
                  <c:v>-1.2071720930343588E-2</c:v>
                </c:pt>
                <c:pt idx="11">
                  <c:v>-1.2088775653523953E-2</c:v>
                </c:pt>
                <c:pt idx="12">
                  <c:v>-1.2105894709826259E-2</c:v>
                </c:pt>
                <c:pt idx="13">
                  <c:v>-1.2123078526265374E-2</c:v>
                </c:pt>
                <c:pt idx="14">
                  <c:v>-1.2140327533828099E-2</c:v>
                </c:pt>
                <c:pt idx="15">
                  <c:v>-1.215764216755133E-2</c:v>
                </c:pt>
                <c:pt idx="16">
                  <c:v>-1.2175022866607321E-2</c:v>
                </c:pt>
                <c:pt idx="17">
                  <c:v>-1.2192470074282369E-2</c:v>
                </c:pt>
                <c:pt idx="18">
                  <c:v>-1.2209984238062077E-2</c:v>
                </c:pt>
                <c:pt idx="19">
                  <c:v>-1.2227565809695307E-2</c:v>
                </c:pt>
                <c:pt idx="20">
                  <c:v>-1.2245215245229701E-2</c:v>
                </c:pt>
                <c:pt idx="21">
                  <c:v>-1.2262933005096954E-2</c:v>
                </c:pt>
                <c:pt idx="22">
                  <c:v>-1.2280719554027542E-2</c:v>
                </c:pt>
                <c:pt idx="23">
                  <c:v>-1.22985753614131E-2</c:v>
                </c:pt>
                <c:pt idx="24">
                  <c:v>-1.2316500900915628E-2</c:v>
                </c:pt>
                <c:pt idx="25">
                  <c:v>-1.233449665103592E-2</c:v>
                </c:pt>
                <c:pt idx="26">
                  <c:v>-1.2352563094680136E-2</c:v>
                </c:pt>
                <c:pt idx="27">
                  <c:v>-1.2370700719557703E-2</c:v>
                </c:pt>
                <c:pt idx="28">
                  <c:v>-1.2388910018103161E-2</c:v>
                </c:pt>
                <c:pt idx="29">
                  <c:v>-1.2407191487582736E-2</c:v>
                </c:pt>
                <c:pt idx="30">
                  <c:v>-1.2425545630037504E-2</c:v>
                </c:pt>
                <c:pt idx="31">
                  <c:v>-1.2443972952567606E-2</c:v>
                </c:pt>
                <c:pt idx="32">
                  <c:v>-1.2462473967197241E-2</c:v>
                </c:pt>
                <c:pt idx="33">
                  <c:v>-1.2481049190967042E-2</c:v>
                </c:pt>
                <c:pt idx="34">
                  <c:v>-1.2499699146083287E-2</c:v>
                </c:pt>
                <c:pt idx="35">
                  <c:v>-1.2518424359967639E-2</c:v>
                </c:pt>
                <c:pt idx="36">
                  <c:v>-1.253722536521451E-2</c:v>
                </c:pt>
                <c:pt idx="37">
                  <c:v>-1.2556102699761595E-2</c:v>
                </c:pt>
                <c:pt idx="38">
                  <c:v>-1.2575056907017768E-2</c:v>
                </c:pt>
                <c:pt idx="39">
                  <c:v>-1.2594088535642811E-2</c:v>
                </c:pt>
                <c:pt idx="40">
                  <c:v>-1.2613198140080328E-2</c:v>
                </c:pt>
                <c:pt idx="41">
                  <c:v>-1.263238628015273E-2</c:v>
                </c:pt>
                <c:pt idx="42">
                  <c:v>-1.2651653521466244E-2</c:v>
                </c:pt>
                <c:pt idx="43">
                  <c:v>-1.2671000435325652E-2</c:v>
                </c:pt>
                <c:pt idx="44">
                  <c:v>-1.2690427598947451E-2</c:v>
                </c:pt>
                <c:pt idx="45">
                  <c:v>-1.270993559523248E-2</c:v>
                </c:pt>
                <c:pt idx="46">
                  <c:v>-1.272952501329172E-2</c:v>
                </c:pt>
                <c:pt idx="47">
                  <c:v>-1.2749196448119449E-2</c:v>
                </c:pt>
                <c:pt idx="48">
                  <c:v>-1.276895050092719E-2</c:v>
                </c:pt>
                <c:pt idx="49">
                  <c:v>-1.2788787779157929E-2</c:v>
                </c:pt>
                <c:pt idx="50">
                  <c:v>-1.2808708896365317E-2</c:v>
                </c:pt>
                <c:pt idx="51">
                  <c:v>-1.2828714472767899E-2</c:v>
                </c:pt>
                <c:pt idx="52">
                  <c:v>-1.2848805134801466E-2</c:v>
                </c:pt>
                <c:pt idx="53">
                  <c:v>-1.2868981515580913E-2</c:v>
                </c:pt>
                <c:pt idx="54">
                  <c:v>-1.2889244254814969E-2</c:v>
                </c:pt>
                <c:pt idx="55">
                  <c:v>-1.2909593998941205E-2</c:v>
                </c:pt>
                <c:pt idx="56">
                  <c:v>-1.2930031401261033E-2</c:v>
                </c:pt>
                <c:pt idx="57">
                  <c:v>-1.2950557121904183E-2</c:v>
                </c:pt>
                <c:pt idx="58">
                  <c:v>-1.2971171828091599E-2</c:v>
                </c:pt>
                <c:pt idx="59">
                  <c:v>-1.2991876194028862E-2</c:v>
                </c:pt>
                <c:pt idx="60">
                  <c:v>-1.301267090128988E-2</c:v>
                </c:pt>
                <c:pt idx="61">
                  <c:v>-1.3033556638589516E-2</c:v>
                </c:pt>
                <c:pt idx="62">
                  <c:v>-1.3054534102053594E-2</c:v>
                </c:pt>
                <c:pt idx="63">
                  <c:v>-1.3075603995453378E-2</c:v>
                </c:pt>
                <c:pt idx="64">
                  <c:v>-1.3096767030020828E-2</c:v>
                </c:pt>
                <c:pt idx="65">
                  <c:v>-1.3118023924619138E-2</c:v>
                </c:pt>
                <c:pt idx="66">
                  <c:v>-1.3139375406240106E-2</c:v>
                </c:pt>
                <c:pt idx="67">
                  <c:v>-1.3160822209428602E-2</c:v>
                </c:pt>
                <c:pt idx="68">
                  <c:v>-1.3182365077028635E-2</c:v>
                </c:pt>
                <c:pt idx="69">
                  <c:v>-1.3204004759963084E-2</c:v>
                </c:pt>
                <c:pt idx="70">
                  <c:v>-1.322574201724791E-2</c:v>
                </c:pt>
                <c:pt idx="71">
                  <c:v>-1.3247577616596118E-2</c:v>
                </c:pt>
                <c:pt idx="72">
                  <c:v>-1.3269512333984324E-2</c:v>
                </c:pt>
                <c:pt idx="73">
                  <c:v>-1.3291546954043554E-2</c:v>
                </c:pt>
                <c:pt idx="74">
                  <c:v>-1.331368227020846E-2</c:v>
                </c:pt>
                <c:pt idx="75">
                  <c:v>-1.3335919084767056E-2</c:v>
                </c:pt>
                <c:pt idx="76">
                  <c:v>-1.3358258208960194E-2</c:v>
                </c:pt>
                <c:pt idx="77">
                  <c:v>-1.3380700463180517E-2</c:v>
                </c:pt>
                <c:pt idx="78">
                  <c:v>-1.3403246677100356E-2</c:v>
                </c:pt>
                <c:pt idx="79">
                  <c:v>-1.3425897689756994E-2</c:v>
                </c:pt>
                <c:pt idx="80">
                  <c:v>-1.3448654349687672E-2</c:v>
                </c:pt>
                <c:pt idx="81">
                  <c:v>-1.3471517515164066E-2</c:v>
                </c:pt>
                <c:pt idx="82">
                  <c:v>-1.3494488054192288E-2</c:v>
                </c:pt>
                <c:pt idx="83">
                  <c:v>-1.351756684476868E-2</c:v>
                </c:pt>
                <c:pt idx="84">
                  <c:v>-1.3540754775036135E-2</c:v>
                </c:pt>
                <c:pt idx="85">
                  <c:v>-1.3564052743234356E-2</c:v>
                </c:pt>
                <c:pt idx="86">
                  <c:v>-1.3587461658190136E-2</c:v>
                </c:pt>
                <c:pt idx="87">
                  <c:v>-1.3610982439153929E-2</c:v>
                </c:pt>
                <c:pt idx="88">
                  <c:v>-1.3634616016112489E-2</c:v>
                </c:pt>
                <c:pt idx="89">
                  <c:v>-1.3658363329938084E-2</c:v>
                </c:pt>
                <c:pt idx="90">
                  <c:v>-1.3682225332594555E-2</c:v>
                </c:pt>
                <c:pt idx="91">
                  <c:v>-1.3706202987073368E-2</c:v>
                </c:pt>
                <c:pt idx="92">
                  <c:v>-1.3730297267962044E-2</c:v>
                </c:pt>
                <c:pt idx="93">
                  <c:v>-1.3754509161188366E-2</c:v>
                </c:pt>
                <c:pt idx="94">
                  <c:v>-1.3778839664531972E-2</c:v>
                </c:pt>
                <c:pt idx="95">
                  <c:v>-1.3803289787581718E-2</c:v>
                </c:pt>
                <c:pt idx="96">
                  <c:v>-1.3827860552090954E-2</c:v>
                </c:pt>
                <c:pt idx="97">
                  <c:v>-1.3852552991920675E-2</c:v>
                </c:pt>
                <c:pt idx="98">
                  <c:v>-1.3877368153643488E-2</c:v>
                </c:pt>
                <c:pt idx="99">
                  <c:v>-1.3902307096174127E-2</c:v>
                </c:pt>
                <c:pt idx="100">
                  <c:v>-1.3927370891479995E-2</c:v>
                </c:pt>
                <c:pt idx="101">
                  <c:v>-1.3952560624488797E-2</c:v>
                </c:pt>
                <c:pt idx="102">
                  <c:v>-1.3977877393365645E-2</c:v>
                </c:pt>
                <c:pt idx="103">
                  <c:v>-1.4003322309719124E-2</c:v>
                </c:pt>
                <c:pt idx="104">
                  <c:v>-1.4028896498892607E-2</c:v>
                </c:pt>
                <c:pt idx="105">
                  <c:v>-1.4054601100006892E-2</c:v>
                </c:pt>
                <c:pt idx="106">
                  <c:v>-1.4080437266336787E-2</c:v>
                </c:pt>
                <c:pt idx="107">
                  <c:v>-1.4106406165446117E-2</c:v>
                </c:pt>
                <c:pt idx="108">
                  <c:v>-1.4132508979486147E-2</c:v>
                </c:pt>
                <c:pt idx="109">
                  <c:v>-1.4158746905309272E-2</c:v>
                </c:pt>
                <c:pt idx="110">
                  <c:v>-1.4185121154874025E-2</c:v>
                </c:pt>
                <c:pt idx="111">
                  <c:v>-1.4211632955394293E-2</c:v>
                </c:pt>
                <c:pt idx="112">
                  <c:v>-1.4238283549410369E-2</c:v>
                </c:pt>
                <c:pt idx="113">
                  <c:v>-1.4265074195492389E-2</c:v>
                </c:pt>
                <c:pt idx="114">
                  <c:v>-1.4292006168034277E-2</c:v>
                </c:pt>
                <c:pt idx="115">
                  <c:v>-1.431908075769428E-2</c:v>
                </c:pt>
                <c:pt idx="116">
                  <c:v>-1.4346299271792873E-2</c:v>
                </c:pt>
                <c:pt idx="117">
                  <c:v>-1.4373663034334072E-2</c:v>
                </c:pt>
                <c:pt idx="118">
                  <c:v>-1.4401173386488608E-2</c:v>
                </c:pt>
                <c:pt idx="119">
                  <c:v>-1.4428831686686294E-2</c:v>
                </c:pt>
                <c:pt idx="120">
                  <c:v>-1.4456639311205777E-2</c:v>
                </c:pt>
                <c:pt idx="121">
                  <c:v>-1.4484597654053744E-2</c:v>
                </c:pt>
                <c:pt idx="122">
                  <c:v>-1.4512708127604412E-2</c:v>
                </c:pt>
                <c:pt idx="123">
                  <c:v>-1.4540972162770061E-2</c:v>
                </c:pt>
                <c:pt idx="124">
                  <c:v>-1.4569391209342086E-2</c:v>
                </c:pt>
                <c:pt idx="125">
                  <c:v>-1.4597966736204171E-2</c:v>
                </c:pt>
                <c:pt idx="126">
                  <c:v>-1.4626700231900713E-2</c:v>
                </c:pt>
                <c:pt idx="127">
                  <c:v>-1.4655593204643935E-2</c:v>
                </c:pt>
                <c:pt idx="128">
                  <c:v>-1.4684647182960475E-2</c:v>
                </c:pt>
                <c:pt idx="129">
                  <c:v>-1.4713863715847708E-2</c:v>
                </c:pt>
                <c:pt idx="130">
                  <c:v>-1.4743244373157438E-2</c:v>
                </c:pt>
                <c:pt idx="131">
                  <c:v>-1.4772790745965381E-2</c:v>
                </c:pt>
                <c:pt idx="132">
                  <c:v>-1.4802504447033016E-2</c:v>
                </c:pt>
                <c:pt idx="133">
                  <c:v>-1.4832387110971013E-2</c:v>
                </c:pt>
                <c:pt idx="134">
                  <c:v>-1.4862440394885823E-2</c:v>
                </c:pt>
                <c:pt idx="135">
                  <c:v>-1.4892665978500474E-2</c:v>
                </c:pt>
                <c:pt idx="136">
                  <c:v>-1.4923065564801163E-2</c:v>
                </c:pt>
                <c:pt idx="137">
                  <c:v>-1.495364088020068E-2</c:v>
                </c:pt>
                <c:pt idx="138">
                  <c:v>-1.4984393675248953E-2</c:v>
                </c:pt>
                <c:pt idx="139">
                  <c:v>-1.5015325724704098E-2</c:v>
                </c:pt>
                <c:pt idx="140">
                  <c:v>-1.504643882833534E-2</c:v>
                </c:pt>
                <c:pt idx="141">
                  <c:v>-1.5077734811001164E-2</c:v>
                </c:pt>
                <c:pt idx="142">
                  <c:v>-1.5109215523466446E-2</c:v>
                </c:pt>
                <c:pt idx="143">
                  <c:v>-1.5140882842544556E-2</c:v>
                </c:pt>
                <c:pt idx="144">
                  <c:v>-1.5172738671836328E-2</c:v>
                </c:pt>
                <c:pt idx="145">
                  <c:v>-1.520478494190769E-2</c:v>
                </c:pt>
                <c:pt idx="146">
                  <c:v>-1.5237023611163636E-2</c:v>
                </c:pt>
                <c:pt idx="147">
                  <c:v>-1.5269456665997438E-2</c:v>
                </c:pt>
                <c:pt idx="148">
                  <c:v>-1.5302086121529612E-2</c:v>
                </c:pt>
                <c:pt idx="149">
                  <c:v>-1.5334914022091084E-2</c:v>
                </c:pt>
                <c:pt idx="150">
                  <c:v>-1.5367942441685045E-2</c:v>
                </c:pt>
                <c:pt idx="151">
                  <c:v>-1.5401173484576702E-2</c:v>
                </c:pt>
                <c:pt idx="152">
                  <c:v>-1.5434609285897238E-2</c:v>
                </c:pt>
                <c:pt idx="153">
                  <c:v>-1.5468252012190931E-2</c:v>
                </c:pt>
                <c:pt idx="154">
                  <c:v>-1.5502103862019112E-2</c:v>
                </c:pt>
                <c:pt idx="155">
                  <c:v>-1.5536167066471762E-2</c:v>
                </c:pt>
                <c:pt idx="156">
                  <c:v>-1.5570443889949104E-2</c:v>
                </c:pt>
                <c:pt idx="157">
                  <c:v>-1.5604936630630561E-2</c:v>
                </c:pt>
                <c:pt idx="158">
                  <c:v>-1.563964762119241E-2</c:v>
                </c:pt>
                <c:pt idx="159">
                  <c:v>-1.5674579229504104E-2</c:v>
                </c:pt>
                <c:pt idx="160">
                  <c:v>-1.5709733859210928E-2</c:v>
                </c:pt>
                <c:pt idx="161">
                  <c:v>-1.5745113950444534E-2</c:v>
                </c:pt>
                <c:pt idx="162">
                  <c:v>-1.5780721980590329E-2</c:v>
                </c:pt>
                <c:pt idx="163">
                  <c:v>-1.5816560465019336E-2</c:v>
                </c:pt>
                <c:pt idx="164">
                  <c:v>-1.5852631957677943E-2</c:v>
                </c:pt>
                <c:pt idx="165">
                  <c:v>-1.5888939051933448E-2</c:v>
                </c:pt>
                <c:pt idx="166">
                  <c:v>-1.5925484381433819E-2</c:v>
                </c:pt>
                <c:pt idx="167">
                  <c:v>-1.5962270620782704E-2</c:v>
                </c:pt>
                <c:pt idx="168">
                  <c:v>-1.5999300486392087E-2</c:v>
                </c:pt>
                <c:pt idx="169">
                  <c:v>-1.6036576737228359E-2</c:v>
                </c:pt>
                <c:pt idx="170">
                  <c:v>-1.6074102175835492E-2</c:v>
                </c:pt>
                <c:pt idx="171">
                  <c:v>-1.6111879649038485E-2</c:v>
                </c:pt>
                <c:pt idx="172">
                  <c:v>-1.6149912048909698E-2</c:v>
                </c:pt>
                <c:pt idx="173">
                  <c:v>-1.6188202313642819E-2</c:v>
                </c:pt>
                <c:pt idx="174">
                  <c:v>-1.6226753428561835E-2</c:v>
                </c:pt>
                <c:pt idx="175">
                  <c:v>-1.6265568426945265E-2</c:v>
                </c:pt>
                <c:pt idx="176">
                  <c:v>-1.6304650391127495E-2</c:v>
                </c:pt>
                <c:pt idx="177">
                  <c:v>-1.634400245340828E-2</c:v>
                </c:pt>
                <c:pt idx="178">
                  <c:v>-1.6383627797168288E-2</c:v>
                </c:pt>
                <c:pt idx="179">
                  <c:v>-1.6423529657835445E-2</c:v>
                </c:pt>
                <c:pt idx="180">
                  <c:v>-1.6463711323957853E-2</c:v>
                </c:pt>
                <c:pt idx="181">
                  <c:v>-1.6504176138433024E-2</c:v>
                </c:pt>
                <c:pt idx="182">
                  <c:v>-1.6544927499474227E-2</c:v>
                </c:pt>
                <c:pt idx="183">
                  <c:v>-1.6585968861868139E-2</c:v>
                </c:pt>
                <c:pt idx="184">
                  <c:v>-1.6627303738125931E-2</c:v>
                </c:pt>
                <c:pt idx="185">
                  <c:v>-1.6668935699719611E-2</c:v>
                </c:pt>
                <c:pt idx="186">
                  <c:v>-1.6710868378261523E-2</c:v>
                </c:pt>
                <c:pt idx="187">
                  <c:v>-1.6753105466946749E-2</c:v>
                </c:pt>
                <c:pt idx="188">
                  <c:v>-1.6795650721604716E-2</c:v>
                </c:pt>
                <c:pt idx="189">
                  <c:v>-1.68385079622837E-2</c:v>
                </c:pt>
                <c:pt idx="190">
                  <c:v>-1.6881681074501387E-2</c:v>
                </c:pt>
                <c:pt idx="191">
                  <c:v>-1.6925174010665955E-2</c:v>
                </c:pt>
                <c:pt idx="192">
                  <c:v>-1.6968990791568217E-2</c:v>
                </c:pt>
                <c:pt idx="193">
                  <c:v>-1.7013135507795596E-2</c:v>
                </c:pt>
                <c:pt idx="194">
                  <c:v>-1.7057612321281113E-2</c:v>
                </c:pt>
                <c:pt idx="195">
                  <c:v>-1.7102425466951843E-2</c:v>
                </c:pt>
                <c:pt idx="196">
                  <c:v>-1.7147579254135792E-2</c:v>
                </c:pt>
                <c:pt idx="197">
                  <c:v>-1.7193078068380885E-2</c:v>
                </c:pt>
                <c:pt idx="198">
                  <c:v>-1.7238926373032371E-2</c:v>
                </c:pt>
                <c:pt idx="199">
                  <c:v>-1.7285128711073128E-2</c:v>
                </c:pt>
                <c:pt idx="200">
                  <c:v>-1.7331689706679754E-2</c:v>
                </c:pt>
                <c:pt idx="201">
                  <c:v>-1.7378614067268927E-2</c:v>
                </c:pt>
                <c:pt idx="202">
                  <c:v>-1.7425906585231132E-2</c:v>
                </c:pt>
                <c:pt idx="203">
                  <c:v>-1.7473572139905968E-2</c:v>
                </c:pt>
                <c:pt idx="204">
                  <c:v>-1.7521615699450876E-2</c:v>
                </c:pt>
                <c:pt idx="205">
                  <c:v>-1.7570042322915924E-2</c:v>
                </c:pt>
                <c:pt idx="206">
                  <c:v>-1.761885716239675E-2</c:v>
                </c:pt>
                <c:pt idx="207">
                  <c:v>-1.7668065464945926E-2</c:v>
                </c:pt>
                <c:pt idx="208">
                  <c:v>-1.7717672574896426E-2</c:v>
                </c:pt>
                <c:pt idx="209">
                  <c:v>-1.7767683936099843E-2</c:v>
                </c:pt>
                <c:pt idx="210">
                  <c:v>-1.7818105094050907E-2</c:v>
                </c:pt>
                <c:pt idx="211">
                  <c:v>-1.7868941698509389E-2</c:v>
                </c:pt>
                <c:pt idx="212">
                  <c:v>-1.7920199505617518E-2</c:v>
                </c:pt>
                <c:pt idx="213">
                  <c:v>-1.797188438059294E-2</c:v>
                </c:pt>
                <c:pt idx="214">
                  <c:v>-1.8024002300151665E-2</c:v>
                </c:pt>
                <c:pt idx="215">
                  <c:v>-1.8076559355108657E-2</c:v>
                </c:pt>
                <c:pt idx="216">
                  <c:v>-1.8129561753191581E-2</c:v>
                </c:pt>
                <c:pt idx="217">
                  <c:v>-1.8183015821527704E-2</c:v>
                </c:pt>
                <c:pt idx="218">
                  <c:v>-1.8236928009770281E-2</c:v>
                </c:pt>
                <c:pt idx="219">
                  <c:v>-1.8291304892656512E-2</c:v>
                </c:pt>
                <c:pt idx="220">
                  <c:v>-1.8346153173354196E-2</c:v>
                </c:pt>
                <c:pt idx="221">
                  <c:v>-1.8401479686033895E-2</c:v>
                </c:pt>
                <c:pt idx="222">
                  <c:v>-1.8457291399407438E-2</c:v>
                </c:pt>
                <c:pt idx="223">
                  <c:v>-1.8513595419804574E-2</c:v>
                </c:pt>
                <c:pt idx="224">
                  <c:v>-1.8570398994313564E-2</c:v>
                </c:pt>
                <c:pt idx="225">
                  <c:v>-1.8627709514220214E-2</c:v>
                </c:pt>
                <c:pt idx="226">
                  <c:v>-1.868553451869559E-2</c:v>
                </c:pt>
                <c:pt idx="227">
                  <c:v>-1.8743881697901088E-2</c:v>
                </c:pt>
                <c:pt idx="228">
                  <c:v>-1.880275889705274E-2</c:v>
                </c:pt>
                <c:pt idx="229">
                  <c:v>-1.8862174119902875E-2</c:v>
                </c:pt>
                <c:pt idx="230">
                  <c:v>-1.8922135532534412E-2</c:v>
                </c:pt>
                <c:pt idx="231">
                  <c:v>-1.8982651467496225E-2</c:v>
                </c:pt>
                <c:pt idx="232">
                  <c:v>-1.9043730427611649E-2</c:v>
                </c:pt>
                <c:pt idx="233">
                  <c:v>-1.9105381090170681E-2</c:v>
                </c:pt>
                <c:pt idx="234">
                  <c:v>-1.9167612311079552E-2</c:v>
                </c:pt>
                <c:pt idx="235">
                  <c:v>-1.9230433129322932E-2</c:v>
                </c:pt>
                <c:pt idx="236">
                  <c:v>-1.9293852771198772E-2</c:v>
                </c:pt>
                <c:pt idx="237">
                  <c:v>-1.9357880654936821E-2</c:v>
                </c:pt>
                <c:pt idx="238">
                  <c:v>-1.9422526395331374E-2</c:v>
                </c:pt>
                <c:pt idx="239">
                  <c:v>-1.9487799808402428E-2</c:v>
                </c:pt>
                <c:pt idx="240">
                  <c:v>-1.9553710916312639E-2</c:v>
                </c:pt>
                <c:pt idx="241">
                  <c:v>-1.9620269952170588E-2</c:v>
                </c:pt>
                <c:pt idx="242">
                  <c:v>-1.9687487365288803E-2</c:v>
                </c:pt>
                <c:pt idx="243">
                  <c:v>-1.9755373826058076E-2</c:v>
                </c:pt>
                <c:pt idx="244">
                  <c:v>-1.982394023147549E-2</c:v>
                </c:pt>
                <c:pt idx="245">
                  <c:v>-1.9893197710288746E-2</c:v>
                </c:pt>
                <c:pt idx="246">
                  <c:v>-1.9963157628538397E-2</c:v>
                </c:pt>
                <c:pt idx="247">
                  <c:v>-2.0033831595029028E-2</c:v>
                </c:pt>
                <c:pt idx="248">
                  <c:v>-2.0105231467127282E-2</c:v>
                </c:pt>
                <c:pt idx="249">
                  <c:v>-2.0177369356289887E-2</c:v>
                </c:pt>
                <c:pt idx="250">
                  <c:v>-2.0250257633989577E-2</c:v>
                </c:pt>
                <c:pt idx="251">
                  <c:v>-2.0323908937584179E-2</c:v>
                </c:pt>
                <c:pt idx="252">
                  <c:v>-2.0398336176256748E-2</c:v>
                </c:pt>
                <c:pt idx="253">
                  <c:v>-2.0473552536955708E-2</c:v>
                </c:pt>
                <c:pt idx="254">
                  <c:v>-2.0549571490676044E-2</c:v>
                </c:pt>
                <c:pt idx="255">
                  <c:v>-2.0626406798243124E-2</c:v>
                </c:pt>
                <c:pt idx="256">
                  <c:v>-2.0704072516679162E-2</c:v>
                </c:pt>
                <c:pt idx="257">
                  <c:v>-2.0782583005271249E-2</c:v>
                </c:pt>
                <c:pt idx="258">
                  <c:v>-2.0861952931539918E-2</c:v>
                </c:pt>
                <c:pt idx="259">
                  <c:v>-2.0942197277577179E-2</c:v>
                </c:pt>
                <c:pt idx="260">
                  <c:v>-2.1023331345830343E-2</c:v>
                </c:pt>
                <c:pt idx="261">
                  <c:v>-2.1105370765241105E-2</c:v>
                </c:pt>
                <c:pt idx="262">
                  <c:v>-2.1188331496730939E-2</c:v>
                </c:pt>
                <c:pt idx="263">
                  <c:v>-2.1272229839482293E-2</c:v>
                </c:pt>
                <c:pt idx="264">
                  <c:v>-2.1357082435585539E-2</c:v>
                </c:pt>
                <c:pt idx="265">
                  <c:v>-2.1442906276078588E-2</c:v>
                </c:pt>
                <c:pt idx="266">
                  <c:v>-2.1529718705338041E-2</c:v>
                </c:pt>
                <c:pt idx="267">
                  <c:v>-2.161753742588246E-2</c:v>
                </c:pt>
                <c:pt idx="268">
                  <c:v>-2.1706380502564571E-2</c:v>
                </c:pt>
                <c:pt idx="269">
                  <c:v>-2.1796266366138184E-2</c:v>
                </c:pt>
                <c:pt idx="270">
                  <c:v>-2.1887213816526696E-2</c:v>
                </c:pt>
                <c:pt idx="271">
                  <c:v>-2.1979242025139456E-2</c:v>
                </c:pt>
                <c:pt idx="272">
                  <c:v>-2.2072370536449171E-2</c:v>
                </c:pt>
                <c:pt idx="273">
                  <c:v>-2.2166619268944032E-2</c:v>
                </c:pt>
                <c:pt idx="274">
                  <c:v>-2.2262008514687182E-2</c:v>
                </c:pt>
                <c:pt idx="275">
                  <c:v>-2.2358558937824569E-2</c:v>
                </c:pt>
                <c:pt idx="276">
                  <c:v>-2.2456291571771203E-2</c:v>
                </c:pt>
                <c:pt idx="277">
                  <c:v>-2.2555227814677892E-2</c:v>
                </c:pt>
                <c:pt idx="278">
                  <c:v>-2.2655389423377414E-2</c:v>
                </c:pt>
                <c:pt idx="279">
                  <c:v>-2.2756798504815379E-2</c:v>
                </c:pt>
                <c:pt idx="280">
                  <c:v>-2.2859477505647874E-2</c:v>
                </c:pt>
                <c:pt idx="281">
                  <c:v>-2.29634491989259E-2</c:v>
                </c:pt>
                <c:pt idx="282">
                  <c:v>-2.3068736667624989E-2</c:v>
                </c:pt>
                <c:pt idx="283">
                  <c:v>-2.3175363285062645E-2</c:v>
                </c:pt>
                <c:pt idx="284">
                  <c:v>-2.3283352691109371E-2</c:v>
                </c:pt>
                <c:pt idx="285">
                  <c:v>-2.3392728764164872E-2</c:v>
                </c:pt>
                <c:pt idx="286">
                  <c:v>-2.3503515587847801E-2</c:v>
                </c:pt>
                <c:pt idx="287">
                  <c:v>-2.3615737412328031E-2</c:v>
                </c:pt>
                <c:pt idx="288">
                  <c:v>-2.372941860859612E-2</c:v>
                </c:pt>
                <c:pt idx="289">
                  <c:v>-2.3844583615982629E-2</c:v>
                </c:pt>
                <c:pt idx="290">
                  <c:v>-2.3961256880696169E-2</c:v>
                </c:pt>
                <c:pt idx="291">
                  <c:v>-2.4079462785152828E-2</c:v>
                </c:pt>
                <c:pt idx="292">
                  <c:v>-2.4199225566391647E-2</c:v>
                </c:pt>
                <c:pt idx="293">
                  <c:v>-2.4320569221927713E-2</c:v>
                </c:pt>
                <c:pt idx="294">
                  <c:v>-2.44435174019344E-2</c:v>
                </c:pt>
                <c:pt idx="295">
                  <c:v>-2.4568093284941028E-2</c:v>
                </c:pt>
                <c:pt idx="296">
                  <c:v>-2.4694319435738521E-2</c:v>
                </c:pt>
                <c:pt idx="297">
                  <c:v>-2.48222176421109E-2</c:v>
                </c:pt>
                <c:pt idx="298">
                  <c:v>-2.4951808727962543E-2</c:v>
                </c:pt>
                <c:pt idx="299">
                  <c:v>-2.508311233937377E-2</c:v>
                </c:pt>
                <c:pt idx="300">
                  <c:v>-2.5216146699435171E-2</c:v>
                </c:pt>
                <c:pt idx="301">
                  <c:v>-2.5350928327483757E-2</c:v>
                </c:pt>
                <c:pt idx="302">
                  <c:v>-2.5487471717937638E-2</c:v>
                </c:pt>
                <c:pt idx="303">
                  <c:v>-2.5625788971836982E-2</c:v>
                </c:pt>
                <c:pt idx="304">
                  <c:v>-2.5765889375094275E-2</c:v>
                </c:pt>
                <c:pt idx="305">
                  <c:v>-2.5907778914302071E-2</c:v>
                </c:pt>
                <c:pt idx="306">
                  <c:v>-2.6051459722069126E-2</c:v>
                </c:pt>
                <c:pt idx="307">
                  <c:v>-2.619692943893881E-2</c:v>
                </c:pt>
                <c:pt idx="308">
                  <c:v>-2.634418048123166E-2</c:v>
                </c:pt>
                <c:pt idx="309">
                  <c:v>-2.6493199197886952E-2</c:v>
                </c:pt>
                <c:pt idx="310">
                  <c:v>-2.6643964899761841E-2</c:v>
                </c:pt>
                <c:pt idx="311">
                  <c:v>-2.6796448740384449E-2</c:v>
                </c:pt>
                <c:pt idx="312">
                  <c:v>-2.6950612423320308E-2</c:v>
                </c:pt>
                <c:pt idx="313">
                  <c:v>-2.7106406708213626E-2</c:v>
                </c:pt>
                <c:pt idx="314">
                  <c:v>-2.7263769679677807E-2</c:v>
                </c:pt>
                <c:pt idx="315">
                  <c:v>-2.742262474042434E-2</c:v>
                </c:pt>
                <c:pt idx="316">
                  <c:v>-2.758287827849415E-2</c:v>
                </c:pt>
                <c:pt idx="317">
                  <c:v>-2.774441695228802E-2</c:v>
                </c:pt>
                <c:pt idx="318">
                  <c:v>-2.7907104522455484E-2</c:v>
                </c:pt>
                <c:pt idx="319">
                  <c:v>-2.807077815016612E-2</c:v>
                </c:pt>
                <c:pt idx="320">
                  <c:v>-2.8235244058876674E-2</c:v>
                </c:pt>
                <c:pt idx="321">
                  <c:v>-2.8400272441061247E-2</c:v>
                </c:pt>
                <c:pt idx="322">
                  <c:v>-2.8565591461187978E-2</c:v>
                </c:pt>
                <c:pt idx="323">
                  <c:v>-2.8730880178414964E-2</c:v>
                </c:pt>
                <c:pt idx="324">
                  <c:v>-2.8895760168978768E-2</c:v>
                </c:pt>
                <c:pt idx="325">
                  <c:v>-2.9059785582006725E-2</c:v>
                </c:pt>
                <c:pt idx="326">
                  <c:v>-2.9222431299203322E-2</c:v>
                </c:pt>
                <c:pt idx="327">
                  <c:v>-2.9383078791013872E-2</c:v>
                </c:pt>
                <c:pt idx="328">
                  <c:v>-2.9540999164368031E-2</c:v>
                </c:pt>
                <c:pt idx="329">
                  <c:v>-2.9695332771552785E-2</c:v>
                </c:pt>
                <c:pt idx="330">
                  <c:v>-2.9845064591867754E-2</c:v>
                </c:pt>
                <c:pt idx="331">
                  <c:v>-2.9988994392013524E-2</c:v>
                </c:pt>
                <c:pt idx="332">
                  <c:v>-3.0125700411119283E-2</c:v>
                </c:pt>
                <c:pt idx="333">
                  <c:v>-3.0253494974886053E-2</c:v>
                </c:pt>
                <c:pt idx="334">
                  <c:v>-3.0370370003041103E-2</c:v>
                </c:pt>
                <c:pt idx="335">
                  <c:v>-3.0473929798077393E-2</c:v>
                </c:pt>
                <c:pt idx="336">
                  <c:v>-3.0561307747220212E-2</c:v>
                </c:pt>
                <c:pt idx="337">
                  <c:v>-3.0629062574931254E-2</c:v>
                </c:pt>
                <c:pt idx="338">
                  <c:v>-3.0673048469580522E-2</c:v>
                </c:pt>
                <c:pt idx="339">
                  <c:v>-3.0688251670952127E-2</c:v>
                </c:pt>
                <c:pt idx="340">
                  <c:v>-3.0668583807511141E-2</c:v>
                </c:pt>
                <c:pt idx="341">
                  <c:v>-3.0606619243386035E-2</c:v>
                </c:pt>
                <c:pt idx="342">
                  <c:v>-3.0493259743622048E-2</c:v>
                </c:pt>
                <c:pt idx="343">
                  <c:v>-3.0317304689106095E-2</c:v>
                </c:pt>
                <c:pt idx="344">
                  <c:v>-3.0064898797576234E-2</c:v>
                </c:pt>
                <c:pt idx="345">
                  <c:v>-2.9718822090345043E-2</c:v>
                </c:pt>
                <c:pt idx="346">
                  <c:v>-2.9257579947497447E-2</c:v>
                </c:pt>
                <c:pt idx="347">
                  <c:v>-2.8654248227766743E-2</c:v>
                </c:pt>
                <c:pt idx="348">
                  <c:v>-2.7875039375672372E-2</c:v>
                </c:pt>
                <c:pt idx="349">
                  <c:v>-2.6877604587539849E-2</c:v>
                </c:pt>
                <c:pt idx="350">
                  <c:v>-2.5609234448779716E-2</c:v>
                </c:pt>
                <c:pt idx="351">
                  <c:v>-2.4005513172582482E-2</c:v>
                </c:pt>
                <c:pt idx="352">
                  <c:v>-2.1990982373239376E-2</c:v>
                </c:pt>
                <c:pt idx="353">
                  <c:v>-1.9485871047081105E-2</c:v>
                </c:pt>
                <c:pt idx="354">
                  <c:v>-1.6429069098393256E-2</c:v>
                </c:pt>
                <c:pt idx="355">
                  <c:v>-1.2841573842152343E-2</c:v>
                </c:pt>
                <c:pt idx="356">
                  <c:v>-8.9791716664961996E-3</c:v>
                </c:pt>
                <c:pt idx="357">
                  <c:v>-5.6032951747653215E-3</c:v>
                </c:pt>
                <c:pt idx="358">
                  <c:v>-3.9021792506019892E-3</c:v>
                </c:pt>
                <c:pt idx="359">
                  <c:v>-3.692672949171083E-3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24232192"/>
        <c:axId val="224233728"/>
      </c:lineChart>
      <c:catAx>
        <c:axId val="224207616"/>
        <c:scaling>
          <c:orientation val="minMax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075" b="0" i="0" u="none" strike="noStrike" baseline="0">
                    <a:solidFill>
                      <a:srgbClr val="000000"/>
                    </a:solidFill>
                    <a:latin typeface="Arial Black"/>
                    <a:ea typeface="Arial Black"/>
                    <a:cs typeface="Arial Black"/>
                  </a:defRPr>
                </a:pPr>
                <a:r>
                  <a:rPr lang="de-CH"/>
                  <a:t>Restlaufzeit: Tage</a:t>
                </a:r>
              </a:p>
            </c:rich>
          </c:tx>
          <c:layout>
            <c:manualLayout>
              <c:xMode val="edge"/>
              <c:yMode val="edge"/>
              <c:x val="0.39879323580374182"/>
              <c:y val="0.94361528825858987"/>
            </c:manualLayout>
          </c:layout>
          <c:overlay val="0"/>
          <c:spPr>
            <a:noFill/>
            <a:ln w="25400">
              <a:noFill/>
            </a:ln>
          </c:spPr>
        </c:title>
        <c:numFmt formatCode="0" sourceLinked="0"/>
        <c:majorTickMark val="none"/>
        <c:minorTickMark val="none"/>
        <c:tickLblPos val="low"/>
        <c:txPr>
          <a:bodyPr rot="0" vert="horz"/>
          <a:lstStyle/>
          <a:p>
            <a:pPr>
              <a:defRPr sz="9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de-DE"/>
          </a:p>
        </c:txPr>
        <c:crossAx val="224209536"/>
        <c:crosses val="autoZero"/>
        <c:auto val="1"/>
        <c:lblAlgn val="ctr"/>
        <c:lblOffset val="100"/>
        <c:tickLblSkip val="20"/>
        <c:tickMarkSkip val="20"/>
        <c:noMultiLvlLbl val="0"/>
      </c:catAx>
      <c:valAx>
        <c:axId val="224209536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000" b="0" i="0" u="none" strike="noStrike" baseline="0">
                    <a:solidFill>
                      <a:schemeClr val="accent2">
                        <a:lumMod val="75000"/>
                      </a:schemeClr>
                    </a:solidFill>
                    <a:latin typeface="Arial Black"/>
                    <a:ea typeface="Arial Black"/>
                    <a:cs typeface="Arial Black"/>
                  </a:defRPr>
                </a:pPr>
                <a:r>
                  <a:rPr lang="de-CH">
                    <a:solidFill>
                      <a:schemeClr val="accent2">
                        <a:lumMod val="75000"/>
                      </a:schemeClr>
                    </a:solidFill>
                  </a:rPr>
                  <a:t>Optionspreis: CHF/Punkte</a:t>
                </a:r>
              </a:p>
            </c:rich>
          </c:tx>
          <c:layout>
            <c:manualLayout>
              <c:xMode val="edge"/>
              <c:yMode val="edge"/>
              <c:x val="6.9637883008356544E-3"/>
              <c:y val="0.32937042276037776"/>
            </c:manualLayout>
          </c:layout>
          <c:overlay val="0"/>
          <c:spPr>
            <a:noFill/>
            <a:ln w="25400">
              <a:noFill/>
            </a:ln>
          </c:spPr>
        </c:title>
        <c:numFmt formatCode="#,##0.00" sourceLinked="0"/>
        <c:majorTickMark val="out"/>
        <c:minorTickMark val="none"/>
        <c:tickLblPos val="nextTo"/>
        <c:txPr>
          <a:bodyPr rot="0" vert="horz"/>
          <a:lstStyle/>
          <a:p>
            <a:pPr>
              <a:defRPr sz="900" b="1" i="0" u="none" strike="noStrike" baseline="0">
                <a:solidFill>
                  <a:srgbClr val="5F5F5F"/>
                </a:solidFill>
                <a:latin typeface="Arial"/>
                <a:ea typeface="Arial"/>
                <a:cs typeface="Arial"/>
              </a:defRPr>
            </a:pPr>
            <a:endParaRPr lang="de-DE"/>
          </a:p>
        </c:txPr>
        <c:crossAx val="224207616"/>
        <c:crosses val="autoZero"/>
        <c:crossBetween val="midCat"/>
      </c:valAx>
      <c:catAx>
        <c:axId val="224232192"/>
        <c:scaling>
          <c:orientation val="minMax"/>
        </c:scaling>
        <c:delete val="1"/>
        <c:axPos val="t"/>
        <c:numFmt formatCode="0" sourceLinked="1"/>
        <c:majorTickMark val="out"/>
        <c:minorTickMark val="none"/>
        <c:tickLblPos val="nextTo"/>
        <c:crossAx val="224233728"/>
        <c:crosses val="autoZero"/>
        <c:auto val="1"/>
        <c:lblAlgn val="ctr"/>
        <c:lblOffset val="100"/>
        <c:noMultiLvlLbl val="0"/>
      </c:catAx>
      <c:valAx>
        <c:axId val="224233728"/>
        <c:scaling>
          <c:orientation val="maxMin"/>
        </c:scaling>
        <c:delete val="0"/>
        <c:axPos val="r"/>
        <c:title>
          <c:tx>
            <c:rich>
              <a:bodyPr/>
              <a:lstStyle/>
              <a:p>
                <a:pPr>
                  <a:defRPr sz="1000" b="0" i="0" u="none" strike="noStrike" baseline="0">
                    <a:solidFill>
                      <a:schemeClr val="accent5">
                        <a:lumMod val="75000"/>
                      </a:schemeClr>
                    </a:solidFill>
                    <a:latin typeface="Arial Black"/>
                    <a:ea typeface="Arial Black"/>
                    <a:cs typeface="Arial Black"/>
                  </a:defRPr>
                </a:pPr>
                <a:r>
                  <a:rPr lang="de-CH">
                    <a:solidFill>
                      <a:schemeClr val="accent5">
                        <a:lumMod val="75000"/>
                      </a:schemeClr>
                    </a:solidFill>
                  </a:rPr>
                  <a:t>Theta: CHF/Punkte</a:t>
                </a:r>
              </a:p>
            </c:rich>
          </c:tx>
          <c:layout>
            <c:manualLayout>
              <c:xMode val="edge"/>
              <c:yMode val="edge"/>
              <c:x val="0.95868210763348172"/>
              <c:y val="0.38079901731635896"/>
            </c:manualLayout>
          </c:layout>
          <c:overlay val="0"/>
          <c:spPr>
            <a:noFill/>
            <a:ln w="25400">
              <a:noFill/>
            </a:ln>
          </c:spPr>
        </c:title>
        <c:numFmt formatCode="0.000" sourceLinked="0"/>
        <c:majorTickMark val="cross"/>
        <c:minorTickMark val="none"/>
        <c:tickLblPos val="nextTo"/>
        <c:txPr>
          <a:bodyPr rot="0" vert="horz"/>
          <a:lstStyle/>
          <a:p>
            <a:pPr>
              <a:defRPr sz="900" b="1" i="0" u="none" strike="noStrike" baseline="0">
                <a:solidFill>
                  <a:srgbClr val="5F5F5F"/>
                </a:solidFill>
                <a:latin typeface="Arial"/>
                <a:ea typeface="Arial"/>
                <a:cs typeface="Arial"/>
              </a:defRPr>
            </a:pPr>
            <a:endParaRPr lang="de-DE"/>
          </a:p>
        </c:txPr>
        <c:crossAx val="224232192"/>
        <c:crosses val="max"/>
        <c:crossBetween val="midCat"/>
      </c:valAx>
      <c:spPr>
        <a:solidFill>
          <a:srgbClr val="FFFFFF"/>
        </a:solidFill>
      </c:spPr>
    </c:plotArea>
    <c:legend>
      <c:legendPos val="l"/>
      <c:legendEntry>
        <c:idx val="0"/>
        <c:txPr>
          <a:bodyPr/>
          <a:lstStyle/>
          <a:p>
            <a:pPr>
              <a:defRPr b="1">
                <a:solidFill>
                  <a:schemeClr val="accent2">
                    <a:lumMod val="75000"/>
                  </a:schemeClr>
                </a:solidFill>
              </a:defRPr>
            </a:pPr>
            <a:endParaRPr lang="de-DE"/>
          </a:p>
        </c:txPr>
      </c:legendEntry>
      <c:legendEntry>
        <c:idx val="1"/>
        <c:txPr>
          <a:bodyPr/>
          <a:lstStyle/>
          <a:p>
            <a:pPr>
              <a:defRPr b="1">
                <a:solidFill>
                  <a:schemeClr val="accent5">
                    <a:lumMod val="75000"/>
                  </a:schemeClr>
                </a:solidFill>
              </a:defRPr>
            </a:pPr>
            <a:endParaRPr lang="de-DE"/>
          </a:p>
        </c:txPr>
      </c:legendEntry>
      <c:layout>
        <c:manualLayout>
          <c:xMode val="edge"/>
          <c:yMode val="edge"/>
          <c:x val="0.57195914577530171"/>
          <c:y val="0.12167307151370921"/>
          <c:w val="0.181708741839025"/>
          <c:h val="9.3379634407688247E-2"/>
        </c:manualLayout>
      </c:layout>
      <c:overlay val="0"/>
      <c:spPr>
        <a:solidFill>
          <a:schemeClr val="bg1"/>
        </a:solidFill>
        <a:ln>
          <a:gradFill>
            <a:gsLst>
              <a:gs pos="0">
                <a:schemeClr val="accent1">
                  <a:tint val="66000"/>
                  <a:satMod val="160000"/>
                </a:schemeClr>
              </a:gs>
              <a:gs pos="50000">
                <a:schemeClr val="accent1">
                  <a:tint val="44500"/>
                  <a:satMod val="160000"/>
                </a:schemeClr>
              </a:gs>
              <a:gs pos="100000">
                <a:schemeClr val="accent1">
                  <a:tint val="23500"/>
                  <a:satMod val="160000"/>
                </a:schemeClr>
              </a:gs>
            </a:gsLst>
            <a:lin ang="5400000" scaled="0"/>
          </a:gradFill>
        </a:ln>
        <a:effectLst>
          <a:outerShdw blurRad="50800" dist="50800" dir="5400000" algn="ctr" rotWithShape="0">
            <a:schemeClr val="tx1"/>
          </a:outerShdw>
        </a:effectLst>
      </c:spPr>
      <c:txPr>
        <a:bodyPr/>
        <a:lstStyle/>
        <a:p>
          <a:pPr>
            <a:defRPr b="1"/>
          </a:pPr>
          <a:endParaRPr lang="de-DE"/>
        </a:p>
      </c:tx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1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de-DE"/>
    </a:p>
  </c:txPr>
  <c:printSettings>
    <c:headerFooter alignWithMargins="0"/>
    <c:pageMargins b="0.78740157480314965" l="0.78740157480314965" r="0.78740157480314965" t="0.78740157480314965" header="0.51181102362204722" footer="0.51181102362204722"/>
    <c:pageSetup paperSize="9" orientation="landscape"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de-C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 b="1" i="0" u="none" strike="noStrike" baseline="0">
                <a:solidFill>
                  <a:schemeClr val="tx1">
                    <a:lumMod val="50000"/>
                    <a:lumOff val="50000"/>
                  </a:schemeClr>
                </a:solidFill>
                <a:latin typeface="Arial Black"/>
                <a:ea typeface="Arial Black"/>
                <a:cs typeface="Arial Black"/>
              </a:defRPr>
            </a:pPr>
            <a:r>
              <a:rPr lang="de-CH">
                <a:solidFill>
                  <a:schemeClr val="tx1">
                    <a:lumMod val="50000"/>
                    <a:lumOff val="50000"/>
                  </a:schemeClr>
                </a:solidFill>
              </a:rPr>
              <a:t>Put-Theta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977730499564991"/>
          <c:y val="0.10990206224221973"/>
          <c:w val="0.77298108627786433"/>
          <c:h val="0.78225644886139434"/>
        </c:manualLayout>
      </c:layout>
      <c:lineChart>
        <c:grouping val="standard"/>
        <c:varyColors val="0"/>
        <c:ser>
          <c:idx val="0"/>
          <c:order val="0"/>
          <c:tx>
            <c:v>Optionspreis</c:v>
          </c:tx>
          <c:spPr>
            <a:ln w="15875">
              <a:solidFill>
                <a:schemeClr val="accent2">
                  <a:lumMod val="75000"/>
                </a:schemeClr>
              </a:solidFill>
              <a:prstDash val="solid"/>
            </a:ln>
          </c:spPr>
          <c:marker>
            <c:symbol val="none"/>
          </c:marker>
          <c:dLbls>
            <c:dLbl>
              <c:idx val="0"/>
              <c:numFmt formatCode="#,##0.00" sourceLinked="0"/>
              <c:spPr>
                <a:noFill/>
                <a:ln w="25400">
                  <a:noFill/>
                </a:ln>
              </c:spPr>
              <c:txPr>
                <a:bodyPr rot="-5400000" vert="horz"/>
                <a:lstStyle/>
                <a:p>
                  <a:pPr algn="ctr">
                    <a:defRPr sz="1100" b="1" i="0" u="none" strike="noStrike" baseline="0">
                      <a:solidFill>
                        <a:schemeClr val="accent2">
                          <a:lumMod val="75000"/>
                        </a:schemeClr>
                      </a:solidFill>
                      <a:latin typeface="Arial"/>
                      <a:ea typeface="Arial"/>
                      <a:cs typeface="Arial"/>
                    </a:defRPr>
                  </a:pPr>
                  <a:endParaRPr lang="de-DE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0"/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0"/>
              <c:numFmt formatCode="#,##0.00" sourceLinked="0"/>
              <c:spPr>
                <a:noFill/>
                <a:ln w="25400">
                  <a:noFill/>
                </a:ln>
              </c:spPr>
              <c:txPr>
                <a:bodyPr rot="-5400000" vert="horz"/>
                <a:lstStyle/>
                <a:p>
                  <a:pPr algn="ctr">
                    <a:defRPr sz="1100" b="1" i="0" u="none" strike="noStrike" baseline="0">
                      <a:solidFill>
                        <a:schemeClr val="accent2">
                          <a:lumMod val="75000"/>
                        </a:schemeClr>
                      </a:solidFill>
                      <a:latin typeface="Arial"/>
                      <a:ea typeface="Arial"/>
                      <a:cs typeface="Arial"/>
                    </a:defRPr>
                  </a:pPr>
                  <a:endParaRPr lang="de-DE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0"/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0"/>
              <c:numFmt formatCode="#,##0.00" sourceLinked="0"/>
              <c:spPr>
                <a:noFill/>
                <a:ln w="25400">
                  <a:noFill/>
                </a:ln>
              </c:spPr>
              <c:txPr>
                <a:bodyPr rot="-5400000" vert="horz"/>
                <a:lstStyle/>
                <a:p>
                  <a:pPr algn="ctr">
                    <a:defRPr sz="1100" b="1" i="0" u="none" strike="noStrike" baseline="0">
                      <a:solidFill>
                        <a:schemeClr val="accent2">
                          <a:lumMod val="75000"/>
                        </a:schemeClr>
                      </a:solidFill>
                      <a:latin typeface="Arial"/>
                      <a:ea typeface="Arial"/>
                      <a:cs typeface="Arial"/>
                    </a:defRPr>
                  </a:pPr>
                  <a:endParaRPr lang="de-DE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0"/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20"/>
              <c:numFmt formatCode="#,##0.00" sourceLinked="0"/>
              <c:spPr>
                <a:noFill/>
                <a:ln w="25400">
                  <a:noFill/>
                </a:ln>
              </c:spPr>
              <c:txPr>
                <a:bodyPr rot="-5400000" vert="horz"/>
                <a:lstStyle/>
                <a:p>
                  <a:pPr algn="ctr">
                    <a:defRPr sz="1100" b="1" i="0" u="none" strike="noStrike" baseline="0">
                      <a:solidFill>
                        <a:schemeClr val="accent2">
                          <a:lumMod val="75000"/>
                        </a:schemeClr>
                      </a:solidFill>
                      <a:latin typeface="Arial"/>
                      <a:ea typeface="Arial"/>
                      <a:cs typeface="Arial"/>
                    </a:defRPr>
                  </a:pPr>
                  <a:endParaRPr lang="de-DE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40"/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60"/>
              <c:numFmt formatCode="#,##0.00" sourceLinked="0"/>
              <c:spPr>
                <a:noFill/>
                <a:ln w="25400">
                  <a:noFill/>
                </a:ln>
              </c:spPr>
              <c:txPr>
                <a:bodyPr rot="-5400000" vert="horz"/>
                <a:lstStyle/>
                <a:p>
                  <a:pPr algn="ctr">
                    <a:defRPr sz="1100" b="1" i="0" u="none" strike="noStrike" baseline="0">
                      <a:solidFill>
                        <a:schemeClr val="accent2">
                          <a:lumMod val="75000"/>
                        </a:schemeClr>
                      </a:solidFill>
                      <a:latin typeface="Arial"/>
                      <a:ea typeface="Arial"/>
                      <a:cs typeface="Arial"/>
                    </a:defRPr>
                  </a:pPr>
                  <a:endParaRPr lang="de-DE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80"/>
              <c:numFmt formatCode="#,##0.00" sourceLinked="0"/>
              <c:spPr>
                <a:noFill/>
                <a:ln w="25400">
                  <a:noFill/>
                </a:ln>
              </c:spPr>
              <c:txPr>
                <a:bodyPr rot="-5400000" vert="horz"/>
                <a:lstStyle/>
                <a:p>
                  <a:pPr algn="ctr">
                    <a:defRPr sz="1100" b="1" i="0" u="none" strike="noStrike" baseline="0">
                      <a:solidFill>
                        <a:schemeClr val="accent2">
                          <a:lumMod val="75000"/>
                        </a:schemeClr>
                      </a:solidFill>
                      <a:latin typeface="Arial"/>
                      <a:ea typeface="Arial"/>
                      <a:cs typeface="Arial"/>
                    </a:defRPr>
                  </a:pPr>
                  <a:endParaRPr lang="de-DE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00"/>
              <c:numFmt formatCode="#,##0.00" sourceLinked="0"/>
              <c:spPr>
                <a:noFill/>
                <a:ln w="25400">
                  <a:noFill/>
                </a:ln>
              </c:spPr>
              <c:txPr>
                <a:bodyPr rot="-5400000" vert="horz"/>
                <a:lstStyle/>
                <a:p>
                  <a:pPr algn="ctr">
                    <a:defRPr sz="1100" b="1" i="0" u="none" strike="noStrike" baseline="0">
                      <a:solidFill>
                        <a:schemeClr val="accent2">
                          <a:lumMod val="75000"/>
                        </a:schemeClr>
                      </a:solidFill>
                      <a:latin typeface="Arial"/>
                      <a:ea typeface="Arial"/>
                      <a:cs typeface="Arial"/>
                    </a:defRPr>
                  </a:pPr>
                  <a:endParaRPr lang="de-DE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20"/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41"/>
              <c:numFmt formatCode="#,##0.00" sourceLinked="0"/>
              <c:spPr>
                <a:noFill/>
                <a:ln w="25400">
                  <a:noFill/>
                </a:ln>
              </c:spPr>
              <c:txPr>
                <a:bodyPr rot="-5400000" vert="horz"/>
                <a:lstStyle/>
                <a:p>
                  <a:pPr algn="ctr">
                    <a:defRPr sz="1100" b="1" i="0" u="none" strike="noStrike" baseline="0">
                      <a:solidFill>
                        <a:schemeClr val="accent2">
                          <a:lumMod val="75000"/>
                        </a:schemeClr>
                      </a:solidFill>
                      <a:latin typeface="Arial"/>
                      <a:ea typeface="Arial"/>
                      <a:cs typeface="Arial"/>
                    </a:defRPr>
                  </a:pPr>
                  <a:endParaRPr lang="de-DE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60"/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80"/>
              <c:numFmt formatCode="#,##0.00" sourceLinked="0"/>
              <c:spPr>
                <a:noFill/>
                <a:ln w="25400">
                  <a:noFill/>
                </a:ln>
              </c:spPr>
              <c:txPr>
                <a:bodyPr rot="-5400000" vert="horz"/>
                <a:lstStyle/>
                <a:p>
                  <a:pPr algn="ctr">
                    <a:defRPr sz="1100" b="1" i="0" u="none" strike="noStrike" baseline="0">
                      <a:solidFill>
                        <a:schemeClr val="accent2">
                          <a:lumMod val="75000"/>
                        </a:schemeClr>
                      </a:solidFill>
                      <a:latin typeface="Arial"/>
                      <a:ea typeface="Arial"/>
                      <a:cs typeface="Arial"/>
                    </a:defRPr>
                  </a:pPr>
                  <a:endParaRPr lang="de-DE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00"/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20"/>
              <c:numFmt formatCode="#,##0.00" sourceLinked="0"/>
              <c:spPr>
                <a:noFill/>
                <a:ln w="25400">
                  <a:noFill/>
                </a:ln>
              </c:spPr>
              <c:txPr>
                <a:bodyPr rot="-5400000" vert="horz"/>
                <a:lstStyle/>
                <a:p>
                  <a:pPr algn="ctr">
                    <a:defRPr sz="1100" b="1" i="0" u="none" strike="noStrike" baseline="0">
                      <a:solidFill>
                        <a:schemeClr val="accent2">
                          <a:lumMod val="75000"/>
                        </a:schemeClr>
                      </a:solidFill>
                      <a:latin typeface="Arial"/>
                      <a:ea typeface="Arial"/>
                      <a:cs typeface="Arial"/>
                    </a:defRPr>
                  </a:pPr>
                  <a:endParaRPr lang="de-DE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40"/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</c:dLbl>
            <c:numFmt formatCode="#,##0.00" sourceLinked="0"/>
            <c:txPr>
              <a:bodyPr rot="-5400000" vert="horz"/>
              <a:lstStyle/>
              <a:p>
                <a:pPr>
                  <a:defRPr b="1">
                    <a:solidFill>
                      <a:schemeClr val="accent2">
                        <a:lumMod val="75000"/>
                      </a:schemeClr>
                    </a:solidFill>
                  </a:defRPr>
                </a:pPr>
                <a:endParaRPr lang="de-DE"/>
              </a:p>
            </c:txPr>
            <c:dLblPos val="t"/>
            <c:showLegendKey val="0"/>
            <c:showVal val="0"/>
            <c:showCatName val="0"/>
            <c:showSerName val="0"/>
            <c:showPercent val="0"/>
            <c:showBubbleSize val="0"/>
          </c:dLbls>
          <c:cat>
            <c:numRef>
              <c:f>'T THETA'!$B$30:$B$390</c:f>
              <c:numCache>
                <c:formatCode>0</c:formatCode>
                <c:ptCount val="361"/>
                <c:pt idx="0">
                  <c:v>360</c:v>
                </c:pt>
                <c:pt idx="1">
                  <c:v>359</c:v>
                </c:pt>
                <c:pt idx="2">
                  <c:v>358</c:v>
                </c:pt>
                <c:pt idx="3">
                  <c:v>357</c:v>
                </c:pt>
                <c:pt idx="4">
                  <c:v>356</c:v>
                </c:pt>
                <c:pt idx="5">
                  <c:v>355</c:v>
                </c:pt>
                <c:pt idx="6">
                  <c:v>354</c:v>
                </c:pt>
                <c:pt idx="7">
                  <c:v>353</c:v>
                </c:pt>
                <c:pt idx="8">
                  <c:v>352</c:v>
                </c:pt>
                <c:pt idx="9">
                  <c:v>351</c:v>
                </c:pt>
                <c:pt idx="10">
                  <c:v>350</c:v>
                </c:pt>
                <c:pt idx="11">
                  <c:v>349</c:v>
                </c:pt>
                <c:pt idx="12">
                  <c:v>348</c:v>
                </c:pt>
                <c:pt idx="13">
                  <c:v>347</c:v>
                </c:pt>
                <c:pt idx="14">
                  <c:v>346</c:v>
                </c:pt>
                <c:pt idx="15">
                  <c:v>345</c:v>
                </c:pt>
                <c:pt idx="16">
                  <c:v>344</c:v>
                </c:pt>
                <c:pt idx="17">
                  <c:v>343</c:v>
                </c:pt>
                <c:pt idx="18">
                  <c:v>342</c:v>
                </c:pt>
                <c:pt idx="19">
                  <c:v>341</c:v>
                </c:pt>
                <c:pt idx="20">
                  <c:v>340</c:v>
                </c:pt>
                <c:pt idx="21">
                  <c:v>339</c:v>
                </c:pt>
                <c:pt idx="22">
                  <c:v>338</c:v>
                </c:pt>
                <c:pt idx="23">
                  <c:v>337</c:v>
                </c:pt>
                <c:pt idx="24">
                  <c:v>336</c:v>
                </c:pt>
                <c:pt idx="25">
                  <c:v>335</c:v>
                </c:pt>
                <c:pt idx="26">
                  <c:v>334</c:v>
                </c:pt>
                <c:pt idx="27">
                  <c:v>333</c:v>
                </c:pt>
                <c:pt idx="28">
                  <c:v>332</c:v>
                </c:pt>
                <c:pt idx="29">
                  <c:v>331</c:v>
                </c:pt>
                <c:pt idx="30">
                  <c:v>330</c:v>
                </c:pt>
                <c:pt idx="31">
                  <c:v>329</c:v>
                </c:pt>
                <c:pt idx="32">
                  <c:v>328</c:v>
                </c:pt>
                <c:pt idx="33">
                  <c:v>327</c:v>
                </c:pt>
                <c:pt idx="34">
                  <c:v>326</c:v>
                </c:pt>
                <c:pt idx="35">
                  <c:v>325</c:v>
                </c:pt>
                <c:pt idx="36">
                  <c:v>324</c:v>
                </c:pt>
                <c:pt idx="37">
                  <c:v>323</c:v>
                </c:pt>
                <c:pt idx="38">
                  <c:v>322</c:v>
                </c:pt>
                <c:pt idx="39">
                  <c:v>321</c:v>
                </c:pt>
                <c:pt idx="40">
                  <c:v>320</c:v>
                </c:pt>
                <c:pt idx="41">
                  <c:v>319</c:v>
                </c:pt>
                <c:pt idx="42">
                  <c:v>318</c:v>
                </c:pt>
                <c:pt idx="43">
                  <c:v>317</c:v>
                </c:pt>
                <c:pt idx="44">
                  <c:v>316</c:v>
                </c:pt>
                <c:pt idx="45">
                  <c:v>315</c:v>
                </c:pt>
                <c:pt idx="46">
                  <c:v>314</c:v>
                </c:pt>
                <c:pt idx="47">
                  <c:v>313</c:v>
                </c:pt>
                <c:pt idx="48">
                  <c:v>312</c:v>
                </c:pt>
                <c:pt idx="49">
                  <c:v>311</c:v>
                </c:pt>
                <c:pt idx="50">
                  <c:v>310</c:v>
                </c:pt>
                <c:pt idx="51">
                  <c:v>309</c:v>
                </c:pt>
                <c:pt idx="52">
                  <c:v>308</c:v>
                </c:pt>
                <c:pt idx="53">
                  <c:v>307</c:v>
                </c:pt>
                <c:pt idx="54">
                  <c:v>306</c:v>
                </c:pt>
                <c:pt idx="55">
                  <c:v>305</c:v>
                </c:pt>
                <c:pt idx="56">
                  <c:v>304</c:v>
                </c:pt>
                <c:pt idx="57">
                  <c:v>303</c:v>
                </c:pt>
                <c:pt idx="58">
                  <c:v>302</c:v>
                </c:pt>
                <c:pt idx="59">
                  <c:v>301</c:v>
                </c:pt>
                <c:pt idx="60">
                  <c:v>300</c:v>
                </c:pt>
                <c:pt idx="61">
                  <c:v>299</c:v>
                </c:pt>
                <c:pt idx="62">
                  <c:v>298</c:v>
                </c:pt>
                <c:pt idx="63">
                  <c:v>297</c:v>
                </c:pt>
                <c:pt idx="64">
                  <c:v>296</c:v>
                </c:pt>
                <c:pt idx="65">
                  <c:v>295</c:v>
                </c:pt>
                <c:pt idx="66">
                  <c:v>294</c:v>
                </c:pt>
                <c:pt idx="67">
                  <c:v>293</c:v>
                </c:pt>
                <c:pt idx="68">
                  <c:v>292</c:v>
                </c:pt>
                <c:pt idx="69">
                  <c:v>291</c:v>
                </c:pt>
                <c:pt idx="70">
                  <c:v>290</c:v>
                </c:pt>
                <c:pt idx="71">
                  <c:v>289</c:v>
                </c:pt>
                <c:pt idx="72">
                  <c:v>288</c:v>
                </c:pt>
                <c:pt idx="73">
                  <c:v>287</c:v>
                </c:pt>
                <c:pt idx="74">
                  <c:v>286</c:v>
                </c:pt>
                <c:pt idx="75">
                  <c:v>285</c:v>
                </c:pt>
                <c:pt idx="76">
                  <c:v>284</c:v>
                </c:pt>
                <c:pt idx="77">
                  <c:v>283</c:v>
                </c:pt>
                <c:pt idx="78">
                  <c:v>282</c:v>
                </c:pt>
                <c:pt idx="79">
                  <c:v>281</c:v>
                </c:pt>
                <c:pt idx="80">
                  <c:v>280</c:v>
                </c:pt>
                <c:pt idx="81">
                  <c:v>279</c:v>
                </c:pt>
                <c:pt idx="82">
                  <c:v>278</c:v>
                </c:pt>
                <c:pt idx="83">
                  <c:v>277</c:v>
                </c:pt>
                <c:pt idx="84">
                  <c:v>276</c:v>
                </c:pt>
                <c:pt idx="85">
                  <c:v>275</c:v>
                </c:pt>
                <c:pt idx="86">
                  <c:v>274</c:v>
                </c:pt>
                <c:pt idx="87">
                  <c:v>273</c:v>
                </c:pt>
                <c:pt idx="88">
                  <c:v>272</c:v>
                </c:pt>
                <c:pt idx="89">
                  <c:v>271</c:v>
                </c:pt>
                <c:pt idx="90">
                  <c:v>270</c:v>
                </c:pt>
                <c:pt idx="91">
                  <c:v>269</c:v>
                </c:pt>
                <c:pt idx="92">
                  <c:v>268</c:v>
                </c:pt>
                <c:pt idx="93">
                  <c:v>267</c:v>
                </c:pt>
                <c:pt idx="94">
                  <c:v>266</c:v>
                </c:pt>
                <c:pt idx="95">
                  <c:v>265</c:v>
                </c:pt>
                <c:pt idx="96">
                  <c:v>264</c:v>
                </c:pt>
                <c:pt idx="97">
                  <c:v>263</c:v>
                </c:pt>
                <c:pt idx="98">
                  <c:v>262</c:v>
                </c:pt>
                <c:pt idx="99">
                  <c:v>261</c:v>
                </c:pt>
                <c:pt idx="100">
                  <c:v>260</c:v>
                </c:pt>
                <c:pt idx="101">
                  <c:v>259</c:v>
                </c:pt>
                <c:pt idx="102">
                  <c:v>258</c:v>
                </c:pt>
                <c:pt idx="103">
                  <c:v>257</c:v>
                </c:pt>
                <c:pt idx="104">
                  <c:v>256</c:v>
                </c:pt>
                <c:pt idx="105">
                  <c:v>255</c:v>
                </c:pt>
                <c:pt idx="106">
                  <c:v>254</c:v>
                </c:pt>
                <c:pt idx="107">
                  <c:v>253</c:v>
                </c:pt>
                <c:pt idx="108">
                  <c:v>252</c:v>
                </c:pt>
                <c:pt idx="109">
                  <c:v>251</c:v>
                </c:pt>
                <c:pt idx="110">
                  <c:v>250</c:v>
                </c:pt>
                <c:pt idx="111">
                  <c:v>249</c:v>
                </c:pt>
                <c:pt idx="112">
                  <c:v>248</c:v>
                </c:pt>
                <c:pt idx="113">
                  <c:v>247</c:v>
                </c:pt>
                <c:pt idx="114">
                  <c:v>246</c:v>
                </c:pt>
                <c:pt idx="115">
                  <c:v>245</c:v>
                </c:pt>
                <c:pt idx="116">
                  <c:v>244</c:v>
                </c:pt>
                <c:pt idx="117">
                  <c:v>243</c:v>
                </c:pt>
                <c:pt idx="118">
                  <c:v>242</c:v>
                </c:pt>
                <c:pt idx="119">
                  <c:v>241</c:v>
                </c:pt>
                <c:pt idx="120">
                  <c:v>240</c:v>
                </c:pt>
                <c:pt idx="121">
                  <c:v>239</c:v>
                </c:pt>
                <c:pt idx="122">
                  <c:v>238</c:v>
                </c:pt>
                <c:pt idx="123">
                  <c:v>237</c:v>
                </c:pt>
                <c:pt idx="124">
                  <c:v>236</c:v>
                </c:pt>
                <c:pt idx="125">
                  <c:v>235</c:v>
                </c:pt>
                <c:pt idx="126">
                  <c:v>234</c:v>
                </c:pt>
                <c:pt idx="127">
                  <c:v>233</c:v>
                </c:pt>
                <c:pt idx="128">
                  <c:v>232</c:v>
                </c:pt>
                <c:pt idx="129">
                  <c:v>231</c:v>
                </c:pt>
                <c:pt idx="130">
                  <c:v>230</c:v>
                </c:pt>
                <c:pt idx="131">
                  <c:v>229</c:v>
                </c:pt>
                <c:pt idx="132">
                  <c:v>228</c:v>
                </c:pt>
                <c:pt idx="133">
                  <c:v>227</c:v>
                </c:pt>
                <c:pt idx="134">
                  <c:v>226</c:v>
                </c:pt>
                <c:pt idx="135">
                  <c:v>225</c:v>
                </c:pt>
                <c:pt idx="136">
                  <c:v>224</c:v>
                </c:pt>
                <c:pt idx="137">
                  <c:v>223</c:v>
                </c:pt>
                <c:pt idx="138">
                  <c:v>222</c:v>
                </c:pt>
                <c:pt idx="139">
                  <c:v>221</c:v>
                </c:pt>
                <c:pt idx="140">
                  <c:v>220</c:v>
                </c:pt>
                <c:pt idx="141">
                  <c:v>219</c:v>
                </c:pt>
                <c:pt idx="142">
                  <c:v>218</c:v>
                </c:pt>
                <c:pt idx="143">
                  <c:v>217</c:v>
                </c:pt>
                <c:pt idx="144">
                  <c:v>216</c:v>
                </c:pt>
                <c:pt idx="145">
                  <c:v>215</c:v>
                </c:pt>
                <c:pt idx="146">
                  <c:v>214</c:v>
                </c:pt>
                <c:pt idx="147">
                  <c:v>213</c:v>
                </c:pt>
                <c:pt idx="148">
                  <c:v>212</c:v>
                </c:pt>
                <c:pt idx="149">
                  <c:v>211</c:v>
                </c:pt>
                <c:pt idx="150">
                  <c:v>210</c:v>
                </c:pt>
                <c:pt idx="151">
                  <c:v>209</c:v>
                </c:pt>
                <c:pt idx="152">
                  <c:v>208</c:v>
                </c:pt>
                <c:pt idx="153">
                  <c:v>207</c:v>
                </c:pt>
                <c:pt idx="154">
                  <c:v>206</c:v>
                </c:pt>
                <c:pt idx="155">
                  <c:v>205</c:v>
                </c:pt>
                <c:pt idx="156">
                  <c:v>204</c:v>
                </c:pt>
                <c:pt idx="157">
                  <c:v>203</c:v>
                </c:pt>
                <c:pt idx="158">
                  <c:v>202</c:v>
                </c:pt>
                <c:pt idx="159">
                  <c:v>201</c:v>
                </c:pt>
                <c:pt idx="160">
                  <c:v>200</c:v>
                </c:pt>
                <c:pt idx="161">
                  <c:v>199</c:v>
                </c:pt>
                <c:pt idx="162">
                  <c:v>198</c:v>
                </c:pt>
                <c:pt idx="163">
                  <c:v>197</c:v>
                </c:pt>
                <c:pt idx="164">
                  <c:v>196</c:v>
                </c:pt>
                <c:pt idx="165">
                  <c:v>195</c:v>
                </c:pt>
                <c:pt idx="166">
                  <c:v>194</c:v>
                </c:pt>
                <c:pt idx="167">
                  <c:v>193</c:v>
                </c:pt>
                <c:pt idx="168">
                  <c:v>192</c:v>
                </c:pt>
                <c:pt idx="169">
                  <c:v>191</c:v>
                </c:pt>
                <c:pt idx="170">
                  <c:v>190</c:v>
                </c:pt>
                <c:pt idx="171">
                  <c:v>189</c:v>
                </c:pt>
                <c:pt idx="172">
                  <c:v>188</c:v>
                </c:pt>
                <c:pt idx="173">
                  <c:v>187</c:v>
                </c:pt>
                <c:pt idx="174">
                  <c:v>186</c:v>
                </c:pt>
                <c:pt idx="175">
                  <c:v>185</c:v>
                </c:pt>
                <c:pt idx="176">
                  <c:v>184</c:v>
                </c:pt>
                <c:pt idx="177">
                  <c:v>183</c:v>
                </c:pt>
                <c:pt idx="178">
                  <c:v>182</c:v>
                </c:pt>
                <c:pt idx="179">
                  <c:v>181</c:v>
                </c:pt>
                <c:pt idx="180">
                  <c:v>180</c:v>
                </c:pt>
                <c:pt idx="181">
                  <c:v>179</c:v>
                </c:pt>
                <c:pt idx="182">
                  <c:v>178</c:v>
                </c:pt>
                <c:pt idx="183">
                  <c:v>177</c:v>
                </c:pt>
                <c:pt idx="184">
                  <c:v>176</c:v>
                </c:pt>
                <c:pt idx="185">
                  <c:v>175</c:v>
                </c:pt>
                <c:pt idx="186">
                  <c:v>174</c:v>
                </c:pt>
                <c:pt idx="187">
                  <c:v>173</c:v>
                </c:pt>
                <c:pt idx="188">
                  <c:v>172</c:v>
                </c:pt>
                <c:pt idx="189">
                  <c:v>171</c:v>
                </c:pt>
                <c:pt idx="190">
                  <c:v>170</c:v>
                </c:pt>
                <c:pt idx="191">
                  <c:v>169</c:v>
                </c:pt>
                <c:pt idx="192">
                  <c:v>168</c:v>
                </c:pt>
                <c:pt idx="193">
                  <c:v>167</c:v>
                </c:pt>
                <c:pt idx="194">
                  <c:v>166</c:v>
                </c:pt>
                <c:pt idx="195">
                  <c:v>165</c:v>
                </c:pt>
                <c:pt idx="196">
                  <c:v>164</c:v>
                </c:pt>
                <c:pt idx="197">
                  <c:v>163</c:v>
                </c:pt>
                <c:pt idx="198">
                  <c:v>162</c:v>
                </c:pt>
                <c:pt idx="199">
                  <c:v>161</c:v>
                </c:pt>
                <c:pt idx="200">
                  <c:v>160</c:v>
                </c:pt>
                <c:pt idx="201">
                  <c:v>159</c:v>
                </c:pt>
                <c:pt idx="202">
                  <c:v>158</c:v>
                </c:pt>
                <c:pt idx="203">
                  <c:v>157</c:v>
                </c:pt>
                <c:pt idx="204">
                  <c:v>156</c:v>
                </c:pt>
                <c:pt idx="205">
                  <c:v>155</c:v>
                </c:pt>
                <c:pt idx="206">
                  <c:v>154</c:v>
                </c:pt>
                <c:pt idx="207">
                  <c:v>153</c:v>
                </c:pt>
                <c:pt idx="208">
                  <c:v>152</c:v>
                </c:pt>
                <c:pt idx="209">
                  <c:v>151</c:v>
                </c:pt>
                <c:pt idx="210">
                  <c:v>150</c:v>
                </c:pt>
                <c:pt idx="211">
                  <c:v>149</c:v>
                </c:pt>
                <c:pt idx="212">
                  <c:v>148</c:v>
                </c:pt>
                <c:pt idx="213">
                  <c:v>147</c:v>
                </c:pt>
                <c:pt idx="214">
                  <c:v>146</c:v>
                </c:pt>
                <c:pt idx="215">
                  <c:v>145</c:v>
                </c:pt>
                <c:pt idx="216">
                  <c:v>144</c:v>
                </c:pt>
                <c:pt idx="217">
                  <c:v>143</c:v>
                </c:pt>
                <c:pt idx="218">
                  <c:v>142</c:v>
                </c:pt>
                <c:pt idx="219">
                  <c:v>141</c:v>
                </c:pt>
                <c:pt idx="220">
                  <c:v>140</c:v>
                </c:pt>
                <c:pt idx="221">
                  <c:v>139</c:v>
                </c:pt>
                <c:pt idx="222">
                  <c:v>138</c:v>
                </c:pt>
                <c:pt idx="223">
                  <c:v>137</c:v>
                </c:pt>
                <c:pt idx="224">
                  <c:v>136</c:v>
                </c:pt>
                <c:pt idx="225">
                  <c:v>135</c:v>
                </c:pt>
                <c:pt idx="226">
                  <c:v>134</c:v>
                </c:pt>
                <c:pt idx="227">
                  <c:v>133</c:v>
                </c:pt>
                <c:pt idx="228">
                  <c:v>132</c:v>
                </c:pt>
                <c:pt idx="229">
                  <c:v>131</c:v>
                </c:pt>
                <c:pt idx="230">
                  <c:v>130</c:v>
                </c:pt>
                <c:pt idx="231">
                  <c:v>129</c:v>
                </c:pt>
                <c:pt idx="232">
                  <c:v>128</c:v>
                </c:pt>
                <c:pt idx="233">
                  <c:v>127</c:v>
                </c:pt>
                <c:pt idx="234">
                  <c:v>126</c:v>
                </c:pt>
                <c:pt idx="235">
                  <c:v>125</c:v>
                </c:pt>
                <c:pt idx="236">
                  <c:v>124</c:v>
                </c:pt>
                <c:pt idx="237">
                  <c:v>123</c:v>
                </c:pt>
                <c:pt idx="238">
                  <c:v>122</c:v>
                </c:pt>
                <c:pt idx="239">
                  <c:v>121</c:v>
                </c:pt>
                <c:pt idx="240">
                  <c:v>120</c:v>
                </c:pt>
                <c:pt idx="241">
                  <c:v>119</c:v>
                </c:pt>
                <c:pt idx="242">
                  <c:v>118</c:v>
                </c:pt>
                <c:pt idx="243">
                  <c:v>117</c:v>
                </c:pt>
                <c:pt idx="244">
                  <c:v>116</c:v>
                </c:pt>
                <c:pt idx="245">
                  <c:v>115</c:v>
                </c:pt>
                <c:pt idx="246">
                  <c:v>114</c:v>
                </c:pt>
                <c:pt idx="247">
                  <c:v>113</c:v>
                </c:pt>
                <c:pt idx="248">
                  <c:v>112</c:v>
                </c:pt>
                <c:pt idx="249">
                  <c:v>111</c:v>
                </c:pt>
                <c:pt idx="250">
                  <c:v>110</c:v>
                </c:pt>
                <c:pt idx="251">
                  <c:v>109</c:v>
                </c:pt>
                <c:pt idx="252">
                  <c:v>108</c:v>
                </c:pt>
                <c:pt idx="253">
                  <c:v>107</c:v>
                </c:pt>
                <c:pt idx="254">
                  <c:v>106</c:v>
                </c:pt>
                <c:pt idx="255">
                  <c:v>105</c:v>
                </c:pt>
                <c:pt idx="256">
                  <c:v>104</c:v>
                </c:pt>
                <c:pt idx="257">
                  <c:v>103</c:v>
                </c:pt>
                <c:pt idx="258">
                  <c:v>102</c:v>
                </c:pt>
                <c:pt idx="259">
                  <c:v>101</c:v>
                </c:pt>
                <c:pt idx="260">
                  <c:v>100</c:v>
                </c:pt>
                <c:pt idx="261">
                  <c:v>99</c:v>
                </c:pt>
                <c:pt idx="262">
                  <c:v>98</c:v>
                </c:pt>
                <c:pt idx="263">
                  <c:v>97</c:v>
                </c:pt>
                <c:pt idx="264">
                  <c:v>96</c:v>
                </c:pt>
                <c:pt idx="265">
                  <c:v>95</c:v>
                </c:pt>
                <c:pt idx="266">
                  <c:v>94</c:v>
                </c:pt>
                <c:pt idx="267">
                  <c:v>93</c:v>
                </c:pt>
                <c:pt idx="268">
                  <c:v>92</c:v>
                </c:pt>
                <c:pt idx="269">
                  <c:v>91</c:v>
                </c:pt>
                <c:pt idx="270">
                  <c:v>90</c:v>
                </c:pt>
                <c:pt idx="271">
                  <c:v>89</c:v>
                </c:pt>
                <c:pt idx="272">
                  <c:v>88</c:v>
                </c:pt>
                <c:pt idx="273">
                  <c:v>87</c:v>
                </c:pt>
                <c:pt idx="274">
                  <c:v>86</c:v>
                </c:pt>
                <c:pt idx="275">
                  <c:v>85</c:v>
                </c:pt>
                <c:pt idx="276">
                  <c:v>84</c:v>
                </c:pt>
                <c:pt idx="277">
                  <c:v>83</c:v>
                </c:pt>
                <c:pt idx="278">
                  <c:v>82</c:v>
                </c:pt>
                <c:pt idx="279">
                  <c:v>81</c:v>
                </c:pt>
                <c:pt idx="280">
                  <c:v>80</c:v>
                </c:pt>
                <c:pt idx="281">
                  <c:v>79</c:v>
                </c:pt>
                <c:pt idx="282">
                  <c:v>78</c:v>
                </c:pt>
                <c:pt idx="283">
                  <c:v>77</c:v>
                </c:pt>
                <c:pt idx="284">
                  <c:v>76</c:v>
                </c:pt>
                <c:pt idx="285">
                  <c:v>75</c:v>
                </c:pt>
                <c:pt idx="286">
                  <c:v>74</c:v>
                </c:pt>
                <c:pt idx="287">
                  <c:v>73</c:v>
                </c:pt>
                <c:pt idx="288">
                  <c:v>72</c:v>
                </c:pt>
                <c:pt idx="289">
                  <c:v>71</c:v>
                </c:pt>
                <c:pt idx="290">
                  <c:v>70</c:v>
                </c:pt>
                <c:pt idx="291">
                  <c:v>69</c:v>
                </c:pt>
                <c:pt idx="292">
                  <c:v>68</c:v>
                </c:pt>
                <c:pt idx="293">
                  <c:v>67</c:v>
                </c:pt>
                <c:pt idx="294">
                  <c:v>66</c:v>
                </c:pt>
                <c:pt idx="295">
                  <c:v>65</c:v>
                </c:pt>
                <c:pt idx="296">
                  <c:v>64</c:v>
                </c:pt>
                <c:pt idx="297">
                  <c:v>63</c:v>
                </c:pt>
                <c:pt idx="298">
                  <c:v>62</c:v>
                </c:pt>
                <c:pt idx="299">
                  <c:v>61</c:v>
                </c:pt>
                <c:pt idx="300">
                  <c:v>60</c:v>
                </c:pt>
                <c:pt idx="301">
                  <c:v>59</c:v>
                </c:pt>
                <c:pt idx="302">
                  <c:v>58</c:v>
                </c:pt>
                <c:pt idx="303">
                  <c:v>57</c:v>
                </c:pt>
                <c:pt idx="304">
                  <c:v>56</c:v>
                </c:pt>
                <c:pt idx="305">
                  <c:v>55</c:v>
                </c:pt>
                <c:pt idx="306">
                  <c:v>54</c:v>
                </c:pt>
                <c:pt idx="307">
                  <c:v>53</c:v>
                </c:pt>
                <c:pt idx="308">
                  <c:v>52</c:v>
                </c:pt>
                <c:pt idx="309">
                  <c:v>51</c:v>
                </c:pt>
                <c:pt idx="310">
                  <c:v>50</c:v>
                </c:pt>
                <c:pt idx="311">
                  <c:v>49</c:v>
                </c:pt>
                <c:pt idx="312">
                  <c:v>48</c:v>
                </c:pt>
                <c:pt idx="313">
                  <c:v>47</c:v>
                </c:pt>
                <c:pt idx="314">
                  <c:v>46</c:v>
                </c:pt>
                <c:pt idx="315">
                  <c:v>45</c:v>
                </c:pt>
                <c:pt idx="316">
                  <c:v>44</c:v>
                </c:pt>
                <c:pt idx="317">
                  <c:v>43</c:v>
                </c:pt>
                <c:pt idx="318">
                  <c:v>42</c:v>
                </c:pt>
                <c:pt idx="319">
                  <c:v>41</c:v>
                </c:pt>
                <c:pt idx="320">
                  <c:v>40</c:v>
                </c:pt>
                <c:pt idx="321">
                  <c:v>39</c:v>
                </c:pt>
                <c:pt idx="322">
                  <c:v>38</c:v>
                </c:pt>
                <c:pt idx="323">
                  <c:v>37</c:v>
                </c:pt>
                <c:pt idx="324">
                  <c:v>36</c:v>
                </c:pt>
                <c:pt idx="325">
                  <c:v>35</c:v>
                </c:pt>
                <c:pt idx="326">
                  <c:v>34</c:v>
                </c:pt>
                <c:pt idx="327">
                  <c:v>33</c:v>
                </c:pt>
                <c:pt idx="328">
                  <c:v>32</c:v>
                </c:pt>
                <c:pt idx="329">
                  <c:v>31</c:v>
                </c:pt>
                <c:pt idx="330">
                  <c:v>30</c:v>
                </c:pt>
                <c:pt idx="331">
                  <c:v>29</c:v>
                </c:pt>
                <c:pt idx="332">
                  <c:v>28</c:v>
                </c:pt>
                <c:pt idx="333">
                  <c:v>27</c:v>
                </c:pt>
                <c:pt idx="334">
                  <c:v>26</c:v>
                </c:pt>
                <c:pt idx="335">
                  <c:v>25</c:v>
                </c:pt>
                <c:pt idx="336">
                  <c:v>24</c:v>
                </c:pt>
                <c:pt idx="337">
                  <c:v>23</c:v>
                </c:pt>
                <c:pt idx="338">
                  <c:v>22</c:v>
                </c:pt>
                <c:pt idx="339">
                  <c:v>21</c:v>
                </c:pt>
                <c:pt idx="340">
                  <c:v>20</c:v>
                </c:pt>
                <c:pt idx="341">
                  <c:v>19</c:v>
                </c:pt>
                <c:pt idx="342">
                  <c:v>18</c:v>
                </c:pt>
                <c:pt idx="343">
                  <c:v>17</c:v>
                </c:pt>
                <c:pt idx="344">
                  <c:v>16</c:v>
                </c:pt>
                <c:pt idx="345">
                  <c:v>15</c:v>
                </c:pt>
                <c:pt idx="346">
                  <c:v>14</c:v>
                </c:pt>
                <c:pt idx="347">
                  <c:v>13</c:v>
                </c:pt>
                <c:pt idx="348">
                  <c:v>12</c:v>
                </c:pt>
                <c:pt idx="349">
                  <c:v>11</c:v>
                </c:pt>
                <c:pt idx="350">
                  <c:v>10</c:v>
                </c:pt>
                <c:pt idx="351">
                  <c:v>9</c:v>
                </c:pt>
                <c:pt idx="352">
                  <c:v>8</c:v>
                </c:pt>
                <c:pt idx="353">
                  <c:v>7</c:v>
                </c:pt>
                <c:pt idx="354">
                  <c:v>6</c:v>
                </c:pt>
                <c:pt idx="355">
                  <c:v>5</c:v>
                </c:pt>
                <c:pt idx="356">
                  <c:v>4</c:v>
                </c:pt>
                <c:pt idx="357">
                  <c:v>3</c:v>
                </c:pt>
                <c:pt idx="358">
                  <c:v>2</c:v>
                </c:pt>
                <c:pt idx="359">
                  <c:v>1</c:v>
                </c:pt>
                <c:pt idx="360">
                  <c:v>1E-10</c:v>
                </c:pt>
              </c:numCache>
            </c:numRef>
          </c:cat>
          <c:val>
            <c:numRef>
              <c:f>'T THETA'!$N$30:$N$390</c:f>
              <c:numCache>
                <c:formatCode>0.0000</c:formatCode>
                <c:ptCount val="361"/>
                <c:pt idx="0">
                  <c:v>5.1585715609571139</c:v>
                </c:pt>
                <c:pt idx="1">
                  <c:v>5.1501165344460134</c:v>
                </c:pt>
                <c:pt idx="2">
                  <c:v>5.1416457333360768</c:v>
                </c:pt>
                <c:pt idx="3">
                  <c:v>5.1331590974455423</c:v>
                </c:pt>
                <c:pt idx="4">
                  <c:v>5.1246565662030577</c:v>
                </c:pt>
                <c:pt idx="5">
                  <c:v>5.1161380786443544</c:v>
                </c:pt>
                <c:pt idx="6">
                  <c:v>5.1076035734084542</c:v>
                </c:pt>
                <c:pt idx="7">
                  <c:v>5.0990529887341296</c:v>
                </c:pt>
                <c:pt idx="8">
                  <c:v>5.0904862624561957</c:v>
                </c:pt>
                <c:pt idx="9">
                  <c:v>5.0819033320018292</c:v>
                </c:pt>
                <c:pt idx="10">
                  <c:v>5.0733041343867171</c:v>
                </c:pt>
                <c:pt idx="11">
                  <c:v>5.0646886062112912</c:v>
                </c:pt>
                <c:pt idx="12">
                  <c:v>5.0560566836568626</c:v>
                </c:pt>
                <c:pt idx="13">
                  <c:v>5.0474083024817276</c:v>
                </c:pt>
                <c:pt idx="14">
                  <c:v>5.038743398017175</c:v>
                </c:pt>
                <c:pt idx="15">
                  <c:v>5.0300619051635067</c:v>
                </c:pt>
                <c:pt idx="16">
                  <c:v>5.0213637583860447</c:v>
                </c:pt>
                <c:pt idx="17">
                  <c:v>5.0126488917108389</c:v>
                </c:pt>
                <c:pt idx="18">
                  <c:v>5.0039172387208168</c:v>
                </c:pt>
                <c:pt idx="19">
                  <c:v>4.9951687325513348</c:v>
                </c:pt>
                <c:pt idx="20">
                  <c:v>4.986403305885986</c:v>
                </c:pt>
                <c:pt idx="21">
                  <c:v>4.9776208909524087</c:v>
                </c:pt>
                <c:pt idx="22">
                  <c:v>4.9688214195177949</c:v>
                </c:pt>
                <c:pt idx="23">
                  <c:v>4.9600048228845708</c:v>
                </c:pt>
                <c:pt idx="24">
                  <c:v>4.9511710318858206</c:v>
                </c:pt>
                <c:pt idx="25">
                  <c:v>4.9423199768809951</c:v>
                </c:pt>
                <c:pt idx="26">
                  <c:v>4.933451587751037</c:v>
                </c:pt>
                <c:pt idx="27">
                  <c:v>4.9245657938939615</c:v>
                </c:pt>
                <c:pt idx="28">
                  <c:v>4.915662524220167</c:v>
                </c:pt>
                <c:pt idx="29">
                  <c:v>4.9067417071475177</c:v>
                </c:pt>
                <c:pt idx="30">
                  <c:v>4.8978032705967394</c:v>
                </c:pt>
                <c:pt idx="31">
                  <c:v>4.8888471419864317</c:v>
                </c:pt>
                <c:pt idx="32">
                  <c:v>4.879873248228165</c:v>
                </c:pt>
                <c:pt idx="33">
                  <c:v>4.8708815157214644</c:v>
                </c:pt>
                <c:pt idx="34">
                  <c:v>4.8618718703488639</c:v>
                </c:pt>
                <c:pt idx="35">
                  <c:v>4.8528442374706628</c:v>
                </c:pt>
                <c:pt idx="36">
                  <c:v>4.8437985419197531</c:v>
                </c:pt>
                <c:pt idx="37">
                  <c:v>4.8347347079964464</c:v>
                </c:pt>
                <c:pt idx="38">
                  <c:v>4.8256526594631879</c:v>
                </c:pt>
                <c:pt idx="39">
                  <c:v>4.8165523195389426</c:v>
                </c:pt>
                <c:pt idx="40">
                  <c:v>4.8074336108940372</c:v>
                </c:pt>
                <c:pt idx="41">
                  <c:v>4.798296455644433</c:v>
                </c:pt>
                <c:pt idx="42">
                  <c:v>4.7891407753462119</c:v>
                </c:pt>
                <c:pt idx="43">
                  <c:v>4.7799664909898496</c:v>
                </c:pt>
                <c:pt idx="44">
                  <c:v>4.7707735229946024</c:v>
                </c:pt>
                <c:pt idx="45">
                  <c:v>4.7615617912024959</c:v>
                </c:pt>
                <c:pt idx="46">
                  <c:v>4.7523312148725978</c:v>
                </c:pt>
                <c:pt idx="47">
                  <c:v>4.7430817126750071</c:v>
                </c:pt>
                <c:pt idx="48">
                  <c:v>4.7338132026846864</c:v>
                </c:pt>
                <c:pt idx="49">
                  <c:v>4.7245256023755218</c:v>
                </c:pt>
                <c:pt idx="50">
                  <c:v>4.7152188286138994</c:v>
                </c:pt>
                <c:pt idx="51">
                  <c:v>4.7058927976526945</c:v>
                </c:pt>
                <c:pt idx="52">
                  <c:v>4.6965474251245638</c:v>
                </c:pt>
                <c:pt idx="53">
                  <c:v>4.6871826260357352</c:v>
                </c:pt>
                <c:pt idx="54">
                  <c:v>4.6777983147593432</c:v>
                </c:pt>
                <c:pt idx="55">
                  <c:v>4.6683944050288204</c:v>
                </c:pt>
                <c:pt idx="56">
                  <c:v>4.6589708099311622</c:v>
                </c:pt>
                <c:pt idx="57">
                  <c:v>4.6495274419001191</c:v>
                </c:pt>
                <c:pt idx="58">
                  <c:v>4.6400642127092482</c:v>
                </c:pt>
                <c:pt idx="59">
                  <c:v>4.6305810334649493</c:v>
                </c:pt>
                <c:pt idx="60">
                  <c:v>4.6210778145994311</c:v>
                </c:pt>
                <c:pt idx="61">
                  <c:v>4.611554465863307</c:v>
                </c:pt>
                <c:pt idx="62">
                  <c:v>4.6020108963185038</c:v>
                </c:pt>
                <c:pt idx="63">
                  <c:v>4.5924470143308582</c:v>
                </c:pt>
                <c:pt idx="64">
                  <c:v>4.5828627275624143</c:v>
                </c:pt>
                <c:pt idx="65">
                  <c:v>4.5732579429639912</c:v>
                </c:pt>
                <c:pt idx="66">
                  <c:v>4.5636325667675806</c:v>
                </c:pt>
                <c:pt idx="67">
                  <c:v>4.5539865044781891</c:v>
                </c:pt>
                <c:pt idx="68">
                  <c:v>4.544319660866293</c:v>
                </c:pt>
                <c:pt idx="69">
                  <c:v>4.5346319399594819</c:v>
                </c:pt>
                <c:pt idx="70">
                  <c:v>4.5249232450345289</c:v>
                </c:pt>
                <c:pt idx="71">
                  <c:v>4.5151934786091203</c:v>
                </c:pt>
                <c:pt idx="72">
                  <c:v>4.5054425424332862</c:v>
                </c:pt>
                <c:pt idx="73">
                  <c:v>4.4956703374810871</c:v>
                </c:pt>
                <c:pt idx="74">
                  <c:v>4.4858767639419312</c:v>
                </c:pt>
                <c:pt idx="75">
                  <c:v>4.476061721211849</c:v>
                </c:pt>
                <c:pt idx="76">
                  <c:v>4.4662251078845543</c:v>
                </c:pt>
                <c:pt idx="77">
                  <c:v>4.4563668217425629</c:v>
                </c:pt>
                <c:pt idx="78">
                  <c:v>4.446486759747998</c:v>
                </c:pt>
                <c:pt idx="79">
                  <c:v>4.4365848180333103</c:v>
                </c:pt>
                <c:pt idx="80">
                  <c:v>4.4266608918919559</c:v>
                </c:pt>
                <c:pt idx="81">
                  <c:v>4.4167148757688039</c:v>
                </c:pt>
                <c:pt idx="82">
                  <c:v>4.4067466632505443</c:v>
                </c:pt>
                <c:pt idx="83">
                  <c:v>4.3967561470557825</c:v>
                </c:pt>
                <c:pt idx="84">
                  <c:v>4.3867432190252345</c:v>
                </c:pt>
                <c:pt idx="85">
                  <c:v>4.3767077701114374</c:v>
                </c:pt>
                <c:pt idx="86">
                  <c:v>4.3666496903686749</c:v>
                </c:pt>
                <c:pt idx="87">
                  <c:v>4.3565688689424178</c:v>
                </c:pt>
                <c:pt idx="88">
                  <c:v>4.3464651940589789</c:v>
                </c:pt>
                <c:pt idx="89">
                  <c:v>4.3363385530146132</c:v>
                </c:pt>
                <c:pt idx="90">
                  <c:v>4.3261888321647035</c:v>
                </c:pt>
                <c:pt idx="91">
                  <c:v>4.3160159169127752</c:v>
                </c:pt>
                <c:pt idx="92">
                  <c:v>4.3058196916992557</c:v>
                </c:pt>
                <c:pt idx="93">
                  <c:v>4.29560003999012</c:v>
                </c:pt>
                <c:pt idx="94">
                  <c:v>4.2853568442653085</c:v>
                </c:pt>
                <c:pt idx="95">
                  <c:v>4.2750899860070746</c:v>
                </c:pt>
                <c:pt idx="96">
                  <c:v>4.2647993456880329</c:v>
                </c:pt>
                <c:pt idx="97">
                  <c:v>4.2544848027591229</c:v>
                </c:pt>
                <c:pt idx="98">
                  <c:v>4.2441462356373734</c:v>
                </c:pt>
                <c:pt idx="99">
                  <c:v>4.2337835216933115</c:v>
                </c:pt>
                <c:pt idx="100">
                  <c:v>4.2233965372384858</c:v>
                </c:pt>
                <c:pt idx="101">
                  <c:v>4.2129851575125912</c:v>
                </c:pt>
                <c:pt idx="102">
                  <c:v>4.2025492566702809</c:v>
                </c:pt>
                <c:pt idx="103">
                  <c:v>4.1920887077681641</c:v>
                </c:pt>
                <c:pt idx="104">
                  <c:v>4.1816033827511916</c:v>
                </c:pt>
                <c:pt idx="105">
                  <c:v>4.1710931524390134</c:v>
                </c:pt>
                <c:pt idx="106">
                  <c:v>4.1605578865121515</c:v>
                </c:pt>
                <c:pt idx="107">
                  <c:v>4.1499974534978605</c:v>
                </c:pt>
                <c:pt idx="108">
                  <c:v>4.139411720755831</c:v>
                </c:pt>
                <c:pt idx="109">
                  <c:v>4.1288005544636945</c:v>
                </c:pt>
                <c:pt idx="110">
                  <c:v>4.1181638196021311</c:v>
                </c:pt>
                <c:pt idx="111">
                  <c:v>4.1075013799399329</c:v>
                </c:pt>
                <c:pt idx="112">
                  <c:v>4.0968130980186999</c:v>
                </c:pt>
                <c:pt idx="113">
                  <c:v>4.0860988351374488</c:v>
                </c:pt>
                <c:pt idx="114">
                  <c:v>4.0753584513367258</c:v>
                </c:pt>
                <c:pt idx="115">
                  <c:v>4.0645918053825909</c:v>
                </c:pt>
                <c:pt idx="116">
                  <c:v>4.053798754750531</c:v>
                </c:pt>
                <c:pt idx="117">
                  <c:v>4.0429791556087196</c:v>
                </c:pt>
                <c:pt idx="118">
                  <c:v>4.0321328628012623</c:v>
                </c:pt>
                <c:pt idx="119">
                  <c:v>4.0212597298312147</c:v>
                </c:pt>
                <c:pt idx="120">
                  <c:v>4.0103596088431317</c:v>
                </c:pt>
                <c:pt idx="121">
                  <c:v>3.9994323506053462</c:v>
                </c:pt>
                <c:pt idx="122">
                  <c:v>3.9884778044921916</c:v>
                </c:pt>
                <c:pt idx="123">
                  <c:v>3.9774958184655986</c:v>
                </c:pt>
                <c:pt idx="124">
                  <c:v>3.9664862390566498</c:v>
                </c:pt>
                <c:pt idx="125">
                  <c:v>3.9554489113466076</c:v>
                </c:pt>
                <c:pt idx="126">
                  <c:v>3.9443836789478866</c:v>
                </c:pt>
                <c:pt idx="127">
                  <c:v>3.9332903839843709</c:v>
                </c:pt>
                <c:pt idx="128">
                  <c:v>3.9221688670716901</c:v>
                </c:pt>
                <c:pt idx="129">
                  <c:v>3.9110189672970392</c:v>
                </c:pt>
                <c:pt idx="130">
                  <c:v>3.8998405221985877</c:v>
                </c:pt>
                <c:pt idx="131">
                  <c:v>3.8886333677446459</c:v>
                </c:pt>
                <c:pt idx="132">
                  <c:v>3.8773973383125053</c:v>
                </c:pt>
                <c:pt idx="133">
                  <c:v>3.866132266666682</c:v>
                </c:pt>
                <c:pt idx="134">
                  <c:v>3.8548379839370597</c:v>
                </c:pt>
                <c:pt idx="135">
                  <c:v>3.843514319596494</c:v>
                </c:pt>
                <c:pt idx="136">
                  <c:v>3.8321611014380892</c:v>
                </c:pt>
                <c:pt idx="137">
                  <c:v>3.8207781555519915</c:v>
                </c:pt>
                <c:pt idx="138">
                  <c:v>3.8093653063019133</c:v>
                </c:pt>
                <c:pt idx="139">
                  <c:v>3.7979223763010737</c:v>
                </c:pt>
                <c:pt idx="140">
                  <c:v>3.7864491863878982</c:v>
                </c:pt>
                <c:pt idx="141">
                  <c:v>3.7749455556010929</c:v>
                </c:pt>
                <c:pt idx="142">
                  <c:v>3.7634113011545054</c:v>
                </c:pt>
                <c:pt idx="143">
                  <c:v>3.7518462384111899</c:v>
                </c:pt>
                <c:pt idx="144">
                  <c:v>3.7402501808574868</c:v>
                </c:pt>
                <c:pt idx="145">
                  <c:v>3.7286229400760931</c:v>
                </c:pt>
                <c:pt idx="146">
                  <c:v>3.7169643257191467</c:v>
                </c:pt>
                <c:pt idx="147">
                  <c:v>3.7052741454803879</c:v>
                </c:pt>
                <c:pt idx="148">
                  <c:v>3.6935522050671779</c:v>
                </c:pt>
                <c:pt idx="149">
                  <c:v>3.6817983081718069</c:v>
                </c:pt>
                <c:pt idx="150">
                  <c:v>3.6700122564421918</c:v>
                </c:pt>
                <c:pt idx="151">
                  <c:v>3.658193849452303</c:v>
                </c:pt>
                <c:pt idx="152">
                  <c:v>3.6463428846718244</c:v>
                </c:pt>
                <c:pt idx="153">
                  <c:v>3.6344591574353586</c:v>
                </c:pt>
                <c:pt idx="154">
                  <c:v>3.6225424609108927</c:v>
                </c:pt>
                <c:pt idx="155">
                  <c:v>3.6105925860679662</c:v>
                </c:pt>
                <c:pt idx="156">
                  <c:v>3.5986093216449859</c:v>
                </c:pt>
                <c:pt idx="157">
                  <c:v>3.5865924541159728</c:v>
                </c:pt>
                <c:pt idx="158">
                  <c:v>3.5745417676568252</c:v>
                </c:pt>
                <c:pt idx="159">
                  <c:v>3.5624570441106869</c:v>
                </c:pt>
                <c:pt idx="160">
                  <c:v>3.5503380629528891</c:v>
                </c:pt>
                <c:pt idx="161">
                  <c:v>3.5381846012551819</c:v>
                </c:pt>
                <c:pt idx="162">
                  <c:v>3.5259964336491123</c:v>
                </c:pt>
                <c:pt idx="163">
                  <c:v>3.513773332288892</c:v>
                </c:pt>
                <c:pt idx="164">
                  <c:v>3.5015150668133685</c:v>
                </c:pt>
                <c:pt idx="165">
                  <c:v>3.4892214043074858</c:v>
                </c:pt>
                <c:pt idx="166">
                  <c:v>3.4768921092627778</c:v>
                </c:pt>
                <c:pt idx="167">
                  <c:v>3.4645269435371517</c:v>
                </c:pt>
                <c:pt idx="168">
                  <c:v>3.4521256663139752</c:v>
                </c:pt>
                <c:pt idx="169">
                  <c:v>3.4396880340601399</c:v>
                </c:pt>
                <c:pt idx="170">
                  <c:v>3.4272138004836421</c:v>
                </c:pt>
                <c:pt idx="171">
                  <c:v>3.4147027164899413</c:v>
                </c:pt>
                <c:pt idx="172">
                  <c:v>3.4021545301376364</c:v>
                </c:pt>
                <c:pt idx="173">
                  <c:v>3.3895689865932752</c:v>
                </c:pt>
                <c:pt idx="174">
                  <c:v>3.3769458280852831</c:v>
                </c:pt>
                <c:pt idx="175">
                  <c:v>3.3642847938567115</c:v>
                </c:pt>
                <c:pt idx="176">
                  <c:v>3.3515856201173762</c:v>
                </c:pt>
                <c:pt idx="177">
                  <c:v>3.3388480399947724</c:v>
                </c:pt>
                <c:pt idx="178">
                  <c:v>3.3260717834840534</c:v>
                </c:pt>
                <c:pt idx="179">
                  <c:v>3.3132565773970981</c:v>
                </c:pt>
                <c:pt idx="180">
                  <c:v>3.3004021453102723</c:v>
                </c:pt>
                <c:pt idx="181">
                  <c:v>3.287508207511479</c:v>
                </c:pt>
                <c:pt idx="182">
                  <c:v>3.2745744809456596</c:v>
                </c:pt>
                <c:pt idx="183">
                  <c:v>3.2616006791596703</c:v>
                </c:pt>
                <c:pt idx="184">
                  <c:v>3.2485865122454527</c:v>
                </c:pt>
                <c:pt idx="185">
                  <c:v>3.235531686782565</c:v>
                </c:pt>
                <c:pt idx="186">
                  <c:v>3.2224359057790224</c:v>
                </c:pt>
                <c:pt idx="187">
                  <c:v>3.2092988686112847</c:v>
                </c:pt>
                <c:pt idx="188">
                  <c:v>3.1961202709626377</c:v>
                </c:pt>
                <c:pt idx="189">
                  <c:v>3.1828998047604955</c:v>
                </c:pt>
                <c:pt idx="190">
                  <c:v>3.1696371581122946</c:v>
                </c:pt>
                <c:pt idx="191">
                  <c:v>3.1563320152399257</c:v>
                </c:pt>
                <c:pt idx="192">
                  <c:v>3.1429840564128995</c:v>
                </c:pt>
                <c:pt idx="193">
                  <c:v>3.129592957879936</c:v>
                </c:pt>
                <c:pt idx="194">
                  <c:v>3.1161583917992033</c:v>
                </c:pt>
                <c:pt idx="195">
                  <c:v>3.1026800261669081</c:v>
                </c:pt>
                <c:pt idx="196">
                  <c:v>3.0891575247444081</c:v>
                </c:pt>
                <c:pt idx="197">
                  <c:v>3.0755905469836762</c:v>
                </c:pt>
                <c:pt idx="198">
                  <c:v>3.0619787479511587</c:v>
                </c:pt>
                <c:pt idx="199">
                  <c:v>3.0483217782500134</c:v>
                </c:pt>
                <c:pt idx="200">
                  <c:v>3.0346192839403869</c:v>
                </c:pt>
                <c:pt idx="201">
                  <c:v>3.0208709064582848</c:v>
                </c:pt>
                <c:pt idx="202">
                  <c:v>3.0070762825322817</c:v>
                </c:pt>
                <c:pt idx="203">
                  <c:v>2.9932350440985402</c:v>
                </c:pt>
                <c:pt idx="204">
                  <c:v>2.9793468182140259</c:v>
                </c:pt>
                <c:pt idx="205">
                  <c:v>2.9654112269674471</c:v>
                </c:pt>
                <c:pt idx="206">
                  <c:v>2.9514278873884621</c:v>
                </c:pt>
                <c:pt idx="207">
                  <c:v>2.9373964113546975</c:v>
                </c:pt>
                <c:pt idx="208">
                  <c:v>2.9233164054967489</c:v>
                </c:pt>
                <c:pt idx="209">
                  <c:v>2.9091874711008359</c:v>
                </c:pt>
                <c:pt idx="210">
                  <c:v>2.895009204009412</c:v>
                </c:pt>
                <c:pt idx="211">
                  <c:v>2.8807811945193578</c:v>
                </c:pt>
                <c:pt idx="212">
                  <c:v>2.866503027277858</c:v>
                </c:pt>
                <c:pt idx="213">
                  <c:v>2.8521742811759907</c:v>
                </c:pt>
                <c:pt idx="214">
                  <c:v>2.8377945292395736</c:v>
                </c:pt>
                <c:pt idx="215">
                  <c:v>2.8233633385177512</c:v>
                </c:pt>
                <c:pt idx="216">
                  <c:v>2.8088802699688102</c:v>
                </c:pt>
                <c:pt idx="217">
                  <c:v>2.7943448783434661</c:v>
                </c:pt>
                <c:pt idx="218">
                  <c:v>2.7797567120651365</c:v>
                </c:pt>
                <c:pt idx="219">
                  <c:v>2.7651153131076995</c:v>
                </c:pt>
                <c:pt idx="220">
                  <c:v>2.7504202168703245</c:v>
                </c:pt>
                <c:pt idx="221">
                  <c:v>2.735670952048963</c:v>
                </c:pt>
                <c:pt idx="222">
                  <c:v>2.7208670405054249</c:v>
                </c:pt>
                <c:pt idx="223">
                  <c:v>2.7060079971328292</c:v>
                </c:pt>
                <c:pt idx="224">
                  <c:v>2.6910933297180009</c:v>
                </c:pt>
                <c:pt idx="225">
                  <c:v>2.6761225388006551</c:v>
                </c:pt>
                <c:pt idx="226">
                  <c:v>2.6610951175292428</c:v>
                </c:pt>
                <c:pt idx="227">
                  <c:v>2.6460105515130294</c:v>
                </c:pt>
                <c:pt idx="228">
                  <c:v>2.6308683186711903</c:v>
                </c:pt>
                <c:pt idx="229">
                  <c:v>2.6156678890776419</c:v>
                </c:pt>
                <c:pt idx="230">
                  <c:v>2.6004087248025911</c:v>
                </c:pt>
                <c:pt idx="231">
                  <c:v>2.5850902797501476</c:v>
                </c:pt>
                <c:pt idx="232">
                  <c:v>2.5697119994919007</c:v>
                </c:pt>
                <c:pt idx="233">
                  <c:v>2.5542733210966304</c:v>
                </c:pt>
                <c:pt idx="234">
                  <c:v>2.5387736729558412</c:v>
                </c:pt>
                <c:pt idx="235">
                  <c:v>2.5232124746051312</c:v>
                </c:pt>
                <c:pt idx="236">
                  <c:v>2.5075891365411138</c:v>
                </c:pt>
                <c:pt idx="237">
                  <c:v>2.491903060034133</c:v>
                </c:pt>
                <c:pt idx="238">
                  <c:v>2.4761536369363313</c:v>
                </c:pt>
                <c:pt idx="239">
                  <c:v>2.4603402494850428</c:v>
                </c:pt>
                <c:pt idx="240">
                  <c:v>2.4444622701016101</c:v>
                </c:pt>
                <c:pt idx="241">
                  <c:v>2.4285190611851846</c:v>
                </c:pt>
                <c:pt idx="242">
                  <c:v>2.4125099749018801</c:v>
                </c:pt>
                <c:pt idx="243">
                  <c:v>2.3964343529684697</c:v>
                </c:pt>
                <c:pt idx="244">
                  <c:v>2.380291526431364</c:v>
                </c:pt>
                <c:pt idx="245">
                  <c:v>2.3640808154399764</c:v>
                </c:pt>
                <c:pt idx="246">
                  <c:v>2.3478015290150012</c:v>
                </c:pt>
                <c:pt idx="247">
                  <c:v>2.3314529648110778</c:v>
                </c:pt>
                <c:pt idx="248">
                  <c:v>2.3150344088740837</c:v>
                </c:pt>
                <c:pt idx="249">
                  <c:v>2.2985451353925157</c:v>
                </c:pt>
                <c:pt idx="250">
                  <c:v>2.281984406443442</c:v>
                </c:pt>
                <c:pt idx="251">
                  <c:v>2.2653514717324441</c:v>
                </c:pt>
                <c:pt idx="252">
                  <c:v>2.2486455683278024</c:v>
                </c:pt>
                <c:pt idx="253">
                  <c:v>2.2318659203885716</c:v>
                </c:pt>
                <c:pt idx="254">
                  <c:v>2.2150117388869148</c:v>
                </c:pt>
                <c:pt idx="255">
                  <c:v>2.1980822213240003</c:v>
                </c:pt>
                <c:pt idx="256">
                  <c:v>2.1810765514401709</c:v>
                </c:pt>
                <c:pt idx="257">
                  <c:v>2.163993898918747</c:v>
                </c:pt>
                <c:pt idx="258">
                  <c:v>2.1468334190838192</c:v>
                </c:pt>
                <c:pt idx="259">
                  <c:v>2.1295942525919287</c:v>
                </c:pt>
                <c:pt idx="260">
                  <c:v>2.1122755251175533</c:v>
                </c:pt>
                <c:pt idx="261">
                  <c:v>2.0948763470327094</c:v>
                </c:pt>
                <c:pt idx="262">
                  <c:v>2.0773958130805568</c:v>
                </c:pt>
                <c:pt idx="263">
                  <c:v>2.0598330020432201</c:v>
                </c:pt>
                <c:pt idx="264">
                  <c:v>2.0421869764037979</c:v>
                </c:pt>
                <c:pt idx="265">
                  <c:v>2.0244567820031705</c:v>
                </c:pt>
                <c:pt idx="266">
                  <c:v>2.0066414476913224</c:v>
                </c:pt>
                <c:pt idx="267">
                  <c:v>1.9887399849737761</c:v>
                </c:pt>
                <c:pt idx="268">
                  <c:v>1.9707513876535785</c:v>
                </c:pt>
                <c:pt idx="269">
                  <c:v>1.9526746314689518</c:v>
                </c:pt>
                <c:pt idx="270">
                  <c:v>1.9345086737273647</c:v>
                </c:pt>
                <c:pt idx="271">
                  <c:v>1.916252452936348</c:v>
                </c:pt>
                <c:pt idx="272">
                  <c:v>1.8979048884321088</c:v>
                </c:pt>
                <c:pt idx="273">
                  <c:v>1.8794648800062959</c:v>
                </c:pt>
                <c:pt idx="274">
                  <c:v>1.8609313075321268</c:v>
                </c:pt>
                <c:pt idx="275">
                  <c:v>1.8423030305908128</c:v>
                </c:pt>
                <c:pt idx="276">
                  <c:v>1.8235788880993482</c:v>
                </c:pt>
                <c:pt idx="277">
                  <c:v>1.8047576979413975</c:v>
                </c:pt>
                <c:pt idx="278">
                  <c:v>1.7858382566024176</c:v>
                </c:pt>
                <c:pt idx="279">
                  <c:v>1.7668193388111035</c:v>
                </c:pt>
                <c:pt idx="280">
                  <c:v>1.7476996971891907</c:v>
                </c:pt>
                <c:pt idx="281">
                  <c:v>1.7284780619117299</c:v>
                </c:pt>
                <c:pt idx="282">
                  <c:v>1.7091531403808347</c:v>
                </c:pt>
                <c:pt idx="283">
                  <c:v>1.6897236169155576</c:v>
                </c:pt>
                <c:pt idx="284">
                  <c:v>1.6701881524616908</c:v>
                </c:pt>
                <c:pt idx="285">
                  <c:v>1.6505453843251559</c:v>
                </c:pt>
                <c:pt idx="286">
                  <c:v>1.6307939259334887</c:v>
                </c:pt>
                <c:pt idx="287">
                  <c:v>1.6109323666306068</c:v>
                </c:pt>
                <c:pt idx="288">
                  <c:v>1.5909592715103145</c:v>
                </c:pt>
                <c:pt idx="289">
                  <c:v>1.5708731812953687</c:v>
                </c:pt>
                <c:pt idx="290">
                  <c:v>1.5506726122692669</c:v>
                </c:pt>
                <c:pt idx="291">
                  <c:v>1.5303560562692553</c:v>
                </c:pt>
                <c:pt idx="292">
                  <c:v>1.5099219807502493</c:v>
                </c:pt>
                <c:pt idx="293">
                  <c:v>1.48936882893004</c:v>
                </c:pt>
                <c:pt idx="294">
                  <c:v>1.4686950200290028</c:v>
                </c:pt>
                <c:pt idx="295">
                  <c:v>1.4478989496173114</c:v>
                </c:pt>
                <c:pt idx="296">
                  <c:v>1.4269789900866527</c:v>
                </c:pt>
                <c:pt idx="297">
                  <c:v>1.4059334912638377</c:v>
                </c:pt>
                <c:pt idx="298">
                  <c:v>1.3847607811880636</c:v>
                </c:pt>
                <c:pt idx="299">
                  <c:v>1.3634591670744811</c:v>
                </c:pt>
                <c:pt idx="300">
                  <c:v>1.3420269364922603</c:v>
                </c:pt>
                <c:pt idx="301">
                  <c:v>1.3204623587874806</c:v>
                </c:pt>
                <c:pt idx="302">
                  <c:v>1.2987636867868702</c:v>
                </c:pt>
                <c:pt idx="303">
                  <c:v>1.2769291588227816</c:v>
                </c:pt>
                <c:pt idx="304">
                  <c:v>1.254957001126499</c:v>
                </c:pt>
                <c:pt idx="305">
                  <c:v>1.2328454306434793</c:v>
                </c:pt>
                <c:pt idx="306">
                  <c:v>1.2105926583325015</c:v>
                </c:pt>
                <c:pt idx="307">
                  <c:v>1.1881968930198212</c:v>
                </c:pt>
                <c:pt idx="308">
                  <c:v>1.1656563458911222</c:v>
                </c:pt>
                <c:pt idx="309">
                  <c:v>1.1429692357158245</c:v>
                </c:pt>
                <c:pt idx="310">
                  <c:v>1.1201337949143522</c:v>
                </c:pt>
                <c:pt idx="311">
                  <c:v>1.0971482765963572</c:v>
                </c:pt>
                <c:pt idx="312">
                  <c:v>1.0740109627179066</c:v>
                </c:pt>
                <c:pt idx="313">
                  <c:v>1.0507201735315448</c:v>
                </c:pt>
                <c:pt idx="314">
                  <c:v>1.0272742785302142</c:v>
                </c:pt>
                <c:pt idx="315">
                  <c:v>1.00367170912223</c:v>
                </c:pt>
                <c:pt idx="316">
                  <c:v>0.97991097331320987</c:v>
                </c:pt>
                <c:pt idx="317">
                  <c:v>0.95599067272067373</c:v>
                </c:pt>
                <c:pt idx="318">
                  <c:v>0.93190952230389712</c:v>
                </c:pt>
                <c:pt idx="319">
                  <c:v>0.90766637326139232</c:v>
                </c:pt>
                <c:pt idx="320">
                  <c:v>0.88326023963058731</c:v>
                </c:pt>
                <c:pt idx="321">
                  <c:v>0.85869032922536803</c:v>
                </c:pt>
                <c:pt idx="322">
                  <c:v>0.83395607966731689</c:v>
                </c:pt>
                <c:pt idx="323">
                  <c:v>0.80905720041340601</c:v>
                </c:pt>
                <c:pt idx="324">
                  <c:v>0.78399372186154892</c:v>
                </c:pt>
                <c:pt idx="325">
                  <c:v>0.75876605283340837</c:v>
                </c:pt>
                <c:pt idx="326">
                  <c:v>0.73337504800151976</c:v>
                </c:pt>
                <c:pt idx="327">
                  <c:v>0.70782208715674244</c:v>
                </c:pt>
                <c:pt idx="328">
                  <c:v>0.68210916861951887</c:v>
                </c:pt>
                <c:pt idx="329">
                  <c:v>0.65623901960333342</c:v>
                </c:pt>
                <c:pt idx="330">
                  <c:v>0.63021522696939769</c:v>
                </c:pt>
                <c:pt idx="331">
                  <c:v>0.60404239259968051</c:v>
                </c:pt>
                <c:pt idx="332">
                  <c:v>0.5777263186094217</c:v>
                </c:pt>
                <c:pt idx="333">
                  <c:v>0.5512742288747603</c:v>
                </c:pt>
                <c:pt idx="334">
                  <c:v>0.52469503494614855</c:v>
                </c:pt>
                <c:pt idx="335">
                  <c:v>0.49799965645431143</c:v>
                </c:pt>
                <c:pt idx="336">
                  <c:v>0.47120140872749516</c:v>
                </c:pt>
                <c:pt idx="337">
                  <c:v>0.44431647370670646</c:v>
                </c:pt>
                <c:pt idx="338">
                  <c:v>0.41736447460856141</c:v>
                </c:pt>
                <c:pt idx="339">
                  <c:v>0.39036918046130609</c:v>
                </c:pt>
                <c:pt idx="340">
                  <c:v>0.36335937405333141</c:v>
                </c:pt>
                <c:pt idx="341">
                  <c:v>0.33636992654471953</c:v>
                </c:pt>
                <c:pt idx="342">
                  <c:v>0.30944313473126783</c:v>
                </c:pt>
                <c:pt idx="343">
                  <c:v>0.28263039364388476</c:v>
                </c:pt>
                <c:pt idx="344">
                  <c:v>0.25599429893254921</c:v>
                </c:pt>
                <c:pt idx="345">
                  <c:v>0.22961130152948783</c:v>
                </c:pt>
                <c:pt idx="346">
                  <c:v>0.20357507234562888</c:v>
                </c:pt>
                <c:pt idx="347">
                  <c:v>0.17800077691187255</c:v>
                </c:pt>
                <c:pt idx="348">
                  <c:v>0.15303050490037151</c:v>
                </c:pt>
                <c:pt idx="349">
                  <c:v>0.12884013353877322</c:v>
                </c:pt>
                <c:pt idx="350">
                  <c:v>0.10564788885841381</c:v>
                </c:pt>
                <c:pt idx="351">
                  <c:v>8.3724706305218888E-2</c:v>
                </c:pt>
                <c:pt idx="352">
                  <c:v>6.3405937111923549E-2</c:v>
                </c:pt>
                <c:pt idx="353">
                  <c:v>4.510239089704271E-2</c:v>
                </c:pt>
                <c:pt idx="354">
                  <c:v>2.9304648282703738E-2</c:v>
                </c:pt>
                <c:pt idx="355">
                  <c:v>1.6564399986805256E-2</c:v>
                </c:pt>
                <c:pt idx="356">
                  <c:v>7.4123394122409536E-3</c:v>
                </c:pt>
                <c:pt idx="357">
                  <c:v>2.1233735738377391E-3</c:v>
                </c:pt>
                <c:pt idx="358">
                  <c:v>2.1097688302518236E-4</c:v>
                </c:pt>
                <c:pt idx="359">
                  <c:v>3.8886763320533646E-7</c:v>
                </c:pt>
                <c:pt idx="360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25878016"/>
        <c:axId val="225879936"/>
      </c:lineChart>
      <c:lineChart>
        <c:grouping val="standard"/>
        <c:varyColors val="0"/>
        <c:ser>
          <c:idx val="1"/>
          <c:order val="1"/>
          <c:tx>
            <c:v>Theta</c:v>
          </c:tx>
          <c:spPr>
            <a:ln w="15875">
              <a:solidFill>
                <a:schemeClr val="accent5">
                  <a:lumMod val="75000"/>
                </a:schemeClr>
              </a:solidFill>
              <a:prstDash val="solid"/>
            </a:ln>
          </c:spPr>
          <c:marker>
            <c:symbol val="none"/>
          </c:marker>
          <c:dLbls>
            <c:dLbl>
              <c:idx val="0"/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0"/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0"/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0"/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0"/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0"/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20"/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40"/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60"/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80"/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00"/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20"/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40"/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60"/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80"/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00"/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20"/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</c:dLbl>
            <c:numFmt formatCode="#,##0.0000" sourceLinked="0"/>
            <c:txPr>
              <a:bodyPr rot="-5400000" vert="horz"/>
              <a:lstStyle/>
              <a:p>
                <a:pPr>
                  <a:defRPr sz="900" b="1">
                    <a:solidFill>
                      <a:schemeClr val="accent5">
                        <a:lumMod val="75000"/>
                      </a:schemeClr>
                    </a:solidFill>
                  </a:defRPr>
                </a:pPr>
                <a:endParaRPr lang="de-DE"/>
              </a:p>
            </c:txPr>
            <c:dLblPos val="t"/>
            <c:showLegendKey val="0"/>
            <c:showVal val="0"/>
            <c:showCatName val="0"/>
            <c:showSerName val="0"/>
            <c:showPercent val="0"/>
            <c:showBubbleSize val="0"/>
          </c:dLbls>
          <c:cat>
            <c:numRef>
              <c:f>'T THETA'!$B$30:$B$390</c:f>
              <c:numCache>
                <c:formatCode>0</c:formatCode>
                <c:ptCount val="361"/>
                <c:pt idx="0">
                  <c:v>360</c:v>
                </c:pt>
                <c:pt idx="1">
                  <c:v>359</c:v>
                </c:pt>
                <c:pt idx="2">
                  <c:v>358</c:v>
                </c:pt>
                <c:pt idx="3">
                  <c:v>357</c:v>
                </c:pt>
                <c:pt idx="4">
                  <c:v>356</c:v>
                </c:pt>
                <c:pt idx="5">
                  <c:v>355</c:v>
                </c:pt>
                <c:pt idx="6">
                  <c:v>354</c:v>
                </c:pt>
                <c:pt idx="7">
                  <c:v>353</c:v>
                </c:pt>
                <c:pt idx="8">
                  <c:v>352</c:v>
                </c:pt>
                <c:pt idx="9">
                  <c:v>351</c:v>
                </c:pt>
                <c:pt idx="10">
                  <c:v>350</c:v>
                </c:pt>
                <c:pt idx="11">
                  <c:v>349</c:v>
                </c:pt>
                <c:pt idx="12">
                  <c:v>348</c:v>
                </c:pt>
                <c:pt idx="13">
                  <c:v>347</c:v>
                </c:pt>
                <c:pt idx="14">
                  <c:v>346</c:v>
                </c:pt>
                <c:pt idx="15">
                  <c:v>345</c:v>
                </c:pt>
                <c:pt idx="16">
                  <c:v>344</c:v>
                </c:pt>
                <c:pt idx="17">
                  <c:v>343</c:v>
                </c:pt>
                <c:pt idx="18">
                  <c:v>342</c:v>
                </c:pt>
                <c:pt idx="19">
                  <c:v>341</c:v>
                </c:pt>
                <c:pt idx="20">
                  <c:v>340</c:v>
                </c:pt>
                <c:pt idx="21">
                  <c:v>339</c:v>
                </c:pt>
                <c:pt idx="22">
                  <c:v>338</c:v>
                </c:pt>
                <c:pt idx="23">
                  <c:v>337</c:v>
                </c:pt>
                <c:pt idx="24">
                  <c:v>336</c:v>
                </c:pt>
                <c:pt idx="25">
                  <c:v>335</c:v>
                </c:pt>
                <c:pt idx="26">
                  <c:v>334</c:v>
                </c:pt>
                <c:pt idx="27">
                  <c:v>333</c:v>
                </c:pt>
                <c:pt idx="28">
                  <c:v>332</c:v>
                </c:pt>
                <c:pt idx="29">
                  <c:v>331</c:v>
                </c:pt>
                <c:pt idx="30">
                  <c:v>330</c:v>
                </c:pt>
                <c:pt idx="31">
                  <c:v>329</c:v>
                </c:pt>
                <c:pt idx="32">
                  <c:v>328</c:v>
                </c:pt>
                <c:pt idx="33">
                  <c:v>327</c:v>
                </c:pt>
                <c:pt idx="34">
                  <c:v>326</c:v>
                </c:pt>
                <c:pt idx="35">
                  <c:v>325</c:v>
                </c:pt>
                <c:pt idx="36">
                  <c:v>324</c:v>
                </c:pt>
                <c:pt idx="37">
                  <c:v>323</c:v>
                </c:pt>
                <c:pt idx="38">
                  <c:v>322</c:v>
                </c:pt>
                <c:pt idx="39">
                  <c:v>321</c:v>
                </c:pt>
                <c:pt idx="40">
                  <c:v>320</c:v>
                </c:pt>
                <c:pt idx="41">
                  <c:v>319</c:v>
                </c:pt>
                <c:pt idx="42">
                  <c:v>318</c:v>
                </c:pt>
                <c:pt idx="43">
                  <c:v>317</c:v>
                </c:pt>
                <c:pt idx="44">
                  <c:v>316</c:v>
                </c:pt>
                <c:pt idx="45">
                  <c:v>315</c:v>
                </c:pt>
                <c:pt idx="46">
                  <c:v>314</c:v>
                </c:pt>
                <c:pt idx="47">
                  <c:v>313</c:v>
                </c:pt>
                <c:pt idx="48">
                  <c:v>312</c:v>
                </c:pt>
                <c:pt idx="49">
                  <c:v>311</c:v>
                </c:pt>
                <c:pt idx="50">
                  <c:v>310</c:v>
                </c:pt>
                <c:pt idx="51">
                  <c:v>309</c:v>
                </c:pt>
                <c:pt idx="52">
                  <c:v>308</c:v>
                </c:pt>
                <c:pt idx="53">
                  <c:v>307</c:v>
                </c:pt>
                <c:pt idx="54">
                  <c:v>306</c:v>
                </c:pt>
                <c:pt idx="55">
                  <c:v>305</c:v>
                </c:pt>
                <c:pt idx="56">
                  <c:v>304</c:v>
                </c:pt>
                <c:pt idx="57">
                  <c:v>303</c:v>
                </c:pt>
                <c:pt idx="58">
                  <c:v>302</c:v>
                </c:pt>
                <c:pt idx="59">
                  <c:v>301</c:v>
                </c:pt>
                <c:pt idx="60">
                  <c:v>300</c:v>
                </c:pt>
                <c:pt idx="61">
                  <c:v>299</c:v>
                </c:pt>
                <c:pt idx="62">
                  <c:v>298</c:v>
                </c:pt>
                <c:pt idx="63">
                  <c:v>297</c:v>
                </c:pt>
                <c:pt idx="64">
                  <c:v>296</c:v>
                </c:pt>
                <c:pt idx="65">
                  <c:v>295</c:v>
                </c:pt>
                <c:pt idx="66">
                  <c:v>294</c:v>
                </c:pt>
                <c:pt idx="67">
                  <c:v>293</c:v>
                </c:pt>
                <c:pt idx="68">
                  <c:v>292</c:v>
                </c:pt>
                <c:pt idx="69">
                  <c:v>291</c:v>
                </c:pt>
                <c:pt idx="70">
                  <c:v>290</c:v>
                </c:pt>
                <c:pt idx="71">
                  <c:v>289</c:v>
                </c:pt>
                <c:pt idx="72">
                  <c:v>288</c:v>
                </c:pt>
                <c:pt idx="73">
                  <c:v>287</c:v>
                </c:pt>
                <c:pt idx="74">
                  <c:v>286</c:v>
                </c:pt>
                <c:pt idx="75">
                  <c:v>285</c:v>
                </c:pt>
                <c:pt idx="76">
                  <c:v>284</c:v>
                </c:pt>
                <c:pt idx="77">
                  <c:v>283</c:v>
                </c:pt>
                <c:pt idx="78">
                  <c:v>282</c:v>
                </c:pt>
                <c:pt idx="79">
                  <c:v>281</c:v>
                </c:pt>
                <c:pt idx="80">
                  <c:v>280</c:v>
                </c:pt>
                <c:pt idx="81">
                  <c:v>279</c:v>
                </c:pt>
                <c:pt idx="82">
                  <c:v>278</c:v>
                </c:pt>
                <c:pt idx="83">
                  <c:v>277</c:v>
                </c:pt>
                <c:pt idx="84">
                  <c:v>276</c:v>
                </c:pt>
                <c:pt idx="85">
                  <c:v>275</c:v>
                </c:pt>
                <c:pt idx="86">
                  <c:v>274</c:v>
                </c:pt>
                <c:pt idx="87">
                  <c:v>273</c:v>
                </c:pt>
                <c:pt idx="88">
                  <c:v>272</c:v>
                </c:pt>
                <c:pt idx="89">
                  <c:v>271</c:v>
                </c:pt>
                <c:pt idx="90">
                  <c:v>270</c:v>
                </c:pt>
                <c:pt idx="91">
                  <c:v>269</c:v>
                </c:pt>
                <c:pt idx="92">
                  <c:v>268</c:v>
                </c:pt>
                <c:pt idx="93">
                  <c:v>267</c:v>
                </c:pt>
                <c:pt idx="94">
                  <c:v>266</c:v>
                </c:pt>
                <c:pt idx="95">
                  <c:v>265</c:v>
                </c:pt>
                <c:pt idx="96">
                  <c:v>264</c:v>
                </c:pt>
                <c:pt idx="97">
                  <c:v>263</c:v>
                </c:pt>
                <c:pt idx="98">
                  <c:v>262</c:v>
                </c:pt>
                <c:pt idx="99">
                  <c:v>261</c:v>
                </c:pt>
                <c:pt idx="100">
                  <c:v>260</c:v>
                </c:pt>
                <c:pt idx="101">
                  <c:v>259</c:v>
                </c:pt>
                <c:pt idx="102">
                  <c:v>258</c:v>
                </c:pt>
                <c:pt idx="103">
                  <c:v>257</c:v>
                </c:pt>
                <c:pt idx="104">
                  <c:v>256</c:v>
                </c:pt>
                <c:pt idx="105">
                  <c:v>255</c:v>
                </c:pt>
                <c:pt idx="106">
                  <c:v>254</c:v>
                </c:pt>
                <c:pt idx="107">
                  <c:v>253</c:v>
                </c:pt>
                <c:pt idx="108">
                  <c:v>252</c:v>
                </c:pt>
                <c:pt idx="109">
                  <c:v>251</c:v>
                </c:pt>
                <c:pt idx="110">
                  <c:v>250</c:v>
                </c:pt>
                <c:pt idx="111">
                  <c:v>249</c:v>
                </c:pt>
                <c:pt idx="112">
                  <c:v>248</c:v>
                </c:pt>
                <c:pt idx="113">
                  <c:v>247</c:v>
                </c:pt>
                <c:pt idx="114">
                  <c:v>246</c:v>
                </c:pt>
                <c:pt idx="115">
                  <c:v>245</c:v>
                </c:pt>
                <c:pt idx="116">
                  <c:v>244</c:v>
                </c:pt>
                <c:pt idx="117">
                  <c:v>243</c:v>
                </c:pt>
                <c:pt idx="118">
                  <c:v>242</c:v>
                </c:pt>
                <c:pt idx="119">
                  <c:v>241</c:v>
                </c:pt>
                <c:pt idx="120">
                  <c:v>240</c:v>
                </c:pt>
                <c:pt idx="121">
                  <c:v>239</c:v>
                </c:pt>
                <c:pt idx="122">
                  <c:v>238</c:v>
                </c:pt>
                <c:pt idx="123">
                  <c:v>237</c:v>
                </c:pt>
                <c:pt idx="124">
                  <c:v>236</c:v>
                </c:pt>
                <c:pt idx="125">
                  <c:v>235</c:v>
                </c:pt>
                <c:pt idx="126">
                  <c:v>234</c:v>
                </c:pt>
                <c:pt idx="127">
                  <c:v>233</c:v>
                </c:pt>
                <c:pt idx="128">
                  <c:v>232</c:v>
                </c:pt>
                <c:pt idx="129">
                  <c:v>231</c:v>
                </c:pt>
                <c:pt idx="130">
                  <c:v>230</c:v>
                </c:pt>
                <c:pt idx="131">
                  <c:v>229</c:v>
                </c:pt>
                <c:pt idx="132">
                  <c:v>228</c:v>
                </c:pt>
                <c:pt idx="133">
                  <c:v>227</c:v>
                </c:pt>
                <c:pt idx="134">
                  <c:v>226</c:v>
                </c:pt>
                <c:pt idx="135">
                  <c:v>225</c:v>
                </c:pt>
                <c:pt idx="136">
                  <c:v>224</c:v>
                </c:pt>
                <c:pt idx="137">
                  <c:v>223</c:v>
                </c:pt>
                <c:pt idx="138">
                  <c:v>222</c:v>
                </c:pt>
                <c:pt idx="139">
                  <c:v>221</c:v>
                </c:pt>
                <c:pt idx="140">
                  <c:v>220</c:v>
                </c:pt>
                <c:pt idx="141">
                  <c:v>219</c:v>
                </c:pt>
                <c:pt idx="142">
                  <c:v>218</c:v>
                </c:pt>
                <c:pt idx="143">
                  <c:v>217</c:v>
                </c:pt>
                <c:pt idx="144">
                  <c:v>216</c:v>
                </c:pt>
                <c:pt idx="145">
                  <c:v>215</c:v>
                </c:pt>
                <c:pt idx="146">
                  <c:v>214</c:v>
                </c:pt>
                <c:pt idx="147">
                  <c:v>213</c:v>
                </c:pt>
                <c:pt idx="148">
                  <c:v>212</c:v>
                </c:pt>
                <c:pt idx="149">
                  <c:v>211</c:v>
                </c:pt>
                <c:pt idx="150">
                  <c:v>210</c:v>
                </c:pt>
                <c:pt idx="151">
                  <c:v>209</c:v>
                </c:pt>
                <c:pt idx="152">
                  <c:v>208</c:v>
                </c:pt>
                <c:pt idx="153">
                  <c:v>207</c:v>
                </c:pt>
                <c:pt idx="154">
                  <c:v>206</c:v>
                </c:pt>
                <c:pt idx="155">
                  <c:v>205</c:v>
                </c:pt>
                <c:pt idx="156">
                  <c:v>204</c:v>
                </c:pt>
                <c:pt idx="157">
                  <c:v>203</c:v>
                </c:pt>
                <c:pt idx="158">
                  <c:v>202</c:v>
                </c:pt>
                <c:pt idx="159">
                  <c:v>201</c:v>
                </c:pt>
                <c:pt idx="160">
                  <c:v>200</c:v>
                </c:pt>
                <c:pt idx="161">
                  <c:v>199</c:v>
                </c:pt>
                <c:pt idx="162">
                  <c:v>198</c:v>
                </c:pt>
                <c:pt idx="163">
                  <c:v>197</c:v>
                </c:pt>
                <c:pt idx="164">
                  <c:v>196</c:v>
                </c:pt>
                <c:pt idx="165">
                  <c:v>195</c:v>
                </c:pt>
                <c:pt idx="166">
                  <c:v>194</c:v>
                </c:pt>
                <c:pt idx="167">
                  <c:v>193</c:v>
                </c:pt>
                <c:pt idx="168">
                  <c:v>192</c:v>
                </c:pt>
                <c:pt idx="169">
                  <c:v>191</c:v>
                </c:pt>
                <c:pt idx="170">
                  <c:v>190</c:v>
                </c:pt>
                <c:pt idx="171">
                  <c:v>189</c:v>
                </c:pt>
                <c:pt idx="172">
                  <c:v>188</c:v>
                </c:pt>
                <c:pt idx="173">
                  <c:v>187</c:v>
                </c:pt>
                <c:pt idx="174">
                  <c:v>186</c:v>
                </c:pt>
                <c:pt idx="175">
                  <c:v>185</c:v>
                </c:pt>
                <c:pt idx="176">
                  <c:v>184</c:v>
                </c:pt>
                <c:pt idx="177">
                  <c:v>183</c:v>
                </c:pt>
                <c:pt idx="178">
                  <c:v>182</c:v>
                </c:pt>
                <c:pt idx="179">
                  <c:v>181</c:v>
                </c:pt>
                <c:pt idx="180">
                  <c:v>180</c:v>
                </c:pt>
                <c:pt idx="181">
                  <c:v>179</c:v>
                </c:pt>
                <c:pt idx="182">
                  <c:v>178</c:v>
                </c:pt>
                <c:pt idx="183">
                  <c:v>177</c:v>
                </c:pt>
                <c:pt idx="184">
                  <c:v>176</c:v>
                </c:pt>
                <c:pt idx="185">
                  <c:v>175</c:v>
                </c:pt>
                <c:pt idx="186">
                  <c:v>174</c:v>
                </c:pt>
                <c:pt idx="187">
                  <c:v>173</c:v>
                </c:pt>
                <c:pt idx="188">
                  <c:v>172</c:v>
                </c:pt>
                <c:pt idx="189">
                  <c:v>171</c:v>
                </c:pt>
                <c:pt idx="190">
                  <c:v>170</c:v>
                </c:pt>
                <c:pt idx="191">
                  <c:v>169</c:v>
                </c:pt>
                <c:pt idx="192">
                  <c:v>168</c:v>
                </c:pt>
                <c:pt idx="193">
                  <c:v>167</c:v>
                </c:pt>
                <c:pt idx="194">
                  <c:v>166</c:v>
                </c:pt>
                <c:pt idx="195">
                  <c:v>165</c:v>
                </c:pt>
                <c:pt idx="196">
                  <c:v>164</c:v>
                </c:pt>
                <c:pt idx="197">
                  <c:v>163</c:v>
                </c:pt>
                <c:pt idx="198">
                  <c:v>162</c:v>
                </c:pt>
                <c:pt idx="199">
                  <c:v>161</c:v>
                </c:pt>
                <c:pt idx="200">
                  <c:v>160</c:v>
                </c:pt>
                <c:pt idx="201">
                  <c:v>159</c:v>
                </c:pt>
                <c:pt idx="202">
                  <c:v>158</c:v>
                </c:pt>
                <c:pt idx="203">
                  <c:v>157</c:v>
                </c:pt>
                <c:pt idx="204">
                  <c:v>156</c:v>
                </c:pt>
                <c:pt idx="205">
                  <c:v>155</c:v>
                </c:pt>
                <c:pt idx="206">
                  <c:v>154</c:v>
                </c:pt>
                <c:pt idx="207">
                  <c:v>153</c:v>
                </c:pt>
                <c:pt idx="208">
                  <c:v>152</c:v>
                </c:pt>
                <c:pt idx="209">
                  <c:v>151</c:v>
                </c:pt>
                <c:pt idx="210">
                  <c:v>150</c:v>
                </c:pt>
                <c:pt idx="211">
                  <c:v>149</c:v>
                </c:pt>
                <c:pt idx="212">
                  <c:v>148</c:v>
                </c:pt>
                <c:pt idx="213">
                  <c:v>147</c:v>
                </c:pt>
                <c:pt idx="214">
                  <c:v>146</c:v>
                </c:pt>
                <c:pt idx="215">
                  <c:v>145</c:v>
                </c:pt>
                <c:pt idx="216">
                  <c:v>144</c:v>
                </c:pt>
                <c:pt idx="217">
                  <c:v>143</c:v>
                </c:pt>
                <c:pt idx="218">
                  <c:v>142</c:v>
                </c:pt>
                <c:pt idx="219">
                  <c:v>141</c:v>
                </c:pt>
                <c:pt idx="220">
                  <c:v>140</c:v>
                </c:pt>
                <c:pt idx="221">
                  <c:v>139</c:v>
                </c:pt>
                <c:pt idx="222">
                  <c:v>138</c:v>
                </c:pt>
                <c:pt idx="223">
                  <c:v>137</c:v>
                </c:pt>
                <c:pt idx="224">
                  <c:v>136</c:v>
                </c:pt>
                <c:pt idx="225">
                  <c:v>135</c:v>
                </c:pt>
                <c:pt idx="226">
                  <c:v>134</c:v>
                </c:pt>
                <c:pt idx="227">
                  <c:v>133</c:v>
                </c:pt>
                <c:pt idx="228">
                  <c:v>132</c:v>
                </c:pt>
                <c:pt idx="229">
                  <c:v>131</c:v>
                </c:pt>
                <c:pt idx="230">
                  <c:v>130</c:v>
                </c:pt>
                <c:pt idx="231">
                  <c:v>129</c:v>
                </c:pt>
                <c:pt idx="232">
                  <c:v>128</c:v>
                </c:pt>
                <c:pt idx="233">
                  <c:v>127</c:v>
                </c:pt>
                <c:pt idx="234">
                  <c:v>126</c:v>
                </c:pt>
                <c:pt idx="235">
                  <c:v>125</c:v>
                </c:pt>
                <c:pt idx="236">
                  <c:v>124</c:v>
                </c:pt>
                <c:pt idx="237">
                  <c:v>123</c:v>
                </c:pt>
                <c:pt idx="238">
                  <c:v>122</c:v>
                </c:pt>
                <c:pt idx="239">
                  <c:v>121</c:v>
                </c:pt>
                <c:pt idx="240">
                  <c:v>120</c:v>
                </c:pt>
                <c:pt idx="241">
                  <c:v>119</c:v>
                </c:pt>
                <c:pt idx="242">
                  <c:v>118</c:v>
                </c:pt>
                <c:pt idx="243">
                  <c:v>117</c:v>
                </c:pt>
                <c:pt idx="244">
                  <c:v>116</c:v>
                </c:pt>
                <c:pt idx="245">
                  <c:v>115</c:v>
                </c:pt>
                <c:pt idx="246">
                  <c:v>114</c:v>
                </c:pt>
                <c:pt idx="247">
                  <c:v>113</c:v>
                </c:pt>
                <c:pt idx="248">
                  <c:v>112</c:v>
                </c:pt>
                <c:pt idx="249">
                  <c:v>111</c:v>
                </c:pt>
                <c:pt idx="250">
                  <c:v>110</c:v>
                </c:pt>
                <c:pt idx="251">
                  <c:v>109</c:v>
                </c:pt>
                <c:pt idx="252">
                  <c:v>108</c:v>
                </c:pt>
                <c:pt idx="253">
                  <c:v>107</c:v>
                </c:pt>
                <c:pt idx="254">
                  <c:v>106</c:v>
                </c:pt>
                <c:pt idx="255">
                  <c:v>105</c:v>
                </c:pt>
                <c:pt idx="256">
                  <c:v>104</c:v>
                </c:pt>
                <c:pt idx="257">
                  <c:v>103</c:v>
                </c:pt>
                <c:pt idx="258">
                  <c:v>102</c:v>
                </c:pt>
                <c:pt idx="259">
                  <c:v>101</c:v>
                </c:pt>
                <c:pt idx="260">
                  <c:v>100</c:v>
                </c:pt>
                <c:pt idx="261">
                  <c:v>99</c:v>
                </c:pt>
                <c:pt idx="262">
                  <c:v>98</c:v>
                </c:pt>
                <c:pt idx="263">
                  <c:v>97</c:v>
                </c:pt>
                <c:pt idx="264">
                  <c:v>96</c:v>
                </c:pt>
                <c:pt idx="265">
                  <c:v>95</c:v>
                </c:pt>
                <c:pt idx="266">
                  <c:v>94</c:v>
                </c:pt>
                <c:pt idx="267">
                  <c:v>93</c:v>
                </c:pt>
                <c:pt idx="268">
                  <c:v>92</c:v>
                </c:pt>
                <c:pt idx="269">
                  <c:v>91</c:v>
                </c:pt>
                <c:pt idx="270">
                  <c:v>90</c:v>
                </c:pt>
                <c:pt idx="271">
                  <c:v>89</c:v>
                </c:pt>
                <c:pt idx="272">
                  <c:v>88</c:v>
                </c:pt>
                <c:pt idx="273">
                  <c:v>87</c:v>
                </c:pt>
                <c:pt idx="274">
                  <c:v>86</c:v>
                </c:pt>
                <c:pt idx="275">
                  <c:v>85</c:v>
                </c:pt>
                <c:pt idx="276">
                  <c:v>84</c:v>
                </c:pt>
                <c:pt idx="277">
                  <c:v>83</c:v>
                </c:pt>
                <c:pt idx="278">
                  <c:v>82</c:v>
                </c:pt>
                <c:pt idx="279">
                  <c:v>81</c:v>
                </c:pt>
                <c:pt idx="280">
                  <c:v>80</c:v>
                </c:pt>
                <c:pt idx="281">
                  <c:v>79</c:v>
                </c:pt>
                <c:pt idx="282">
                  <c:v>78</c:v>
                </c:pt>
                <c:pt idx="283">
                  <c:v>77</c:v>
                </c:pt>
                <c:pt idx="284">
                  <c:v>76</c:v>
                </c:pt>
                <c:pt idx="285">
                  <c:v>75</c:v>
                </c:pt>
                <c:pt idx="286">
                  <c:v>74</c:v>
                </c:pt>
                <c:pt idx="287">
                  <c:v>73</c:v>
                </c:pt>
                <c:pt idx="288">
                  <c:v>72</c:v>
                </c:pt>
                <c:pt idx="289">
                  <c:v>71</c:v>
                </c:pt>
                <c:pt idx="290">
                  <c:v>70</c:v>
                </c:pt>
                <c:pt idx="291">
                  <c:v>69</c:v>
                </c:pt>
                <c:pt idx="292">
                  <c:v>68</c:v>
                </c:pt>
                <c:pt idx="293">
                  <c:v>67</c:v>
                </c:pt>
                <c:pt idx="294">
                  <c:v>66</c:v>
                </c:pt>
                <c:pt idx="295">
                  <c:v>65</c:v>
                </c:pt>
                <c:pt idx="296">
                  <c:v>64</c:v>
                </c:pt>
                <c:pt idx="297">
                  <c:v>63</c:v>
                </c:pt>
                <c:pt idx="298">
                  <c:v>62</c:v>
                </c:pt>
                <c:pt idx="299">
                  <c:v>61</c:v>
                </c:pt>
                <c:pt idx="300">
                  <c:v>60</c:v>
                </c:pt>
                <c:pt idx="301">
                  <c:v>59</c:v>
                </c:pt>
                <c:pt idx="302">
                  <c:v>58</c:v>
                </c:pt>
                <c:pt idx="303">
                  <c:v>57</c:v>
                </c:pt>
                <c:pt idx="304">
                  <c:v>56</c:v>
                </c:pt>
                <c:pt idx="305">
                  <c:v>55</c:v>
                </c:pt>
                <c:pt idx="306">
                  <c:v>54</c:v>
                </c:pt>
                <c:pt idx="307">
                  <c:v>53</c:v>
                </c:pt>
                <c:pt idx="308">
                  <c:v>52</c:v>
                </c:pt>
                <c:pt idx="309">
                  <c:v>51</c:v>
                </c:pt>
                <c:pt idx="310">
                  <c:v>50</c:v>
                </c:pt>
                <c:pt idx="311">
                  <c:v>49</c:v>
                </c:pt>
                <c:pt idx="312">
                  <c:v>48</c:v>
                </c:pt>
                <c:pt idx="313">
                  <c:v>47</c:v>
                </c:pt>
                <c:pt idx="314">
                  <c:v>46</c:v>
                </c:pt>
                <c:pt idx="315">
                  <c:v>45</c:v>
                </c:pt>
                <c:pt idx="316">
                  <c:v>44</c:v>
                </c:pt>
                <c:pt idx="317">
                  <c:v>43</c:v>
                </c:pt>
                <c:pt idx="318">
                  <c:v>42</c:v>
                </c:pt>
                <c:pt idx="319">
                  <c:v>41</c:v>
                </c:pt>
                <c:pt idx="320">
                  <c:v>40</c:v>
                </c:pt>
                <c:pt idx="321">
                  <c:v>39</c:v>
                </c:pt>
                <c:pt idx="322">
                  <c:v>38</c:v>
                </c:pt>
                <c:pt idx="323">
                  <c:v>37</c:v>
                </c:pt>
                <c:pt idx="324">
                  <c:v>36</c:v>
                </c:pt>
                <c:pt idx="325">
                  <c:v>35</c:v>
                </c:pt>
                <c:pt idx="326">
                  <c:v>34</c:v>
                </c:pt>
                <c:pt idx="327">
                  <c:v>33</c:v>
                </c:pt>
                <c:pt idx="328">
                  <c:v>32</c:v>
                </c:pt>
                <c:pt idx="329">
                  <c:v>31</c:v>
                </c:pt>
                <c:pt idx="330">
                  <c:v>30</c:v>
                </c:pt>
                <c:pt idx="331">
                  <c:v>29</c:v>
                </c:pt>
                <c:pt idx="332">
                  <c:v>28</c:v>
                </c:pt>
                <c:pt idx="333">
                  <c:v>27</c:v>
                </c:pt>
                <c:pt idx="334">
                  <c:v>26</c:v>
                </c:pt>
                <c:pt idx="335">
                  <c:v>25</c:v>
                </c:pt>
                <c:pt idx="336">
                  <c:v>24</c:v>
                </c:pt>
                <c:pt idx="337">
                  <c:v>23</c:v>
                </c:pt>
                <c:pt idx="338">
                  <c:v>22</c:v>
                </c:pt>
                <c:pt idx="339">
                  <c:v>21</c:v>
                </c:pt>
                <c:pt idx="340">
                  <c:v>20</c:v>
                </c:pt>
                <c:pt idx="341">
                  <c:v>19</c:v>
                </c:pt>
                <c:pt idx="342">
                  <c:v>18</c:v>
                </c:pt>
                <c:pt idx="343">
                  <c:v>17</c:v>
                </c:pt>
                <c:pt idx="344">
                  <c:v>16</c:v>
                </c:pt>
                <c:pt idx="345">
                  <c:v>15</c:v>
                </c:pt>
                <c:pt idx="346">
                  <c:v>14</c:v>
                </c:pt>
                <c:pt idx="347">
                  <c:v>13</c:v>
                </c:pt>
                <c:pt idx="348">
                  <c:v>12</c:v>
                </c:pt>
                <c:pt idx="349">
                  <c:v>11</c:v>
                </c:pt>
                <c:pt idx="350">
                  <c:v>10</c:v>
                </c:pt>
                <c:pt idx="351">
                  <c:v>9</c:v>
                </c:pt>
                <c:pt idx="352">
                  <c:v>8</c:v>
                </c:pt>
                <c:pt idx="353">
                  <c:v>7</c:v>
                </c:pt>
                <c:pt idx="354">
                  <c:v>6</c:v>
                </c:pt>
                <c:pt idx="355">
                  <c:v>5</c:v>
                </c:pt>
                <c:pt idx="356">
                  <c:v>4</c:v>
                </c:pt>
                <c:pt idx="357">
                  <c:v>3</c:v>
                </c:pt>
                <c:pt idx="358">
                  <c:v>2</c:v>
                </c:pt>
                <c:pt idx="359">
                  <c:v>1</c:v>
                </c:pt>
                <c:pt idx="360">
                  <c:v>1E-10</c:v>
                </c:pt>
              </c:numCache>
            </c:numRef>
          </c:cat>
          <c:val>
            <c:numRef>
              <c:f>'T THETA'!$Q$30:$Q$390</c:f>
              <c:numCache>
                <c:formatCode>0.00000</c:formatCode>
                <c:ptCount val="361"/>
                <c:pt idx="0">
                  <c:v>-8.4550265111005274E-3</c:v>
                </c:pt>
                <c:pt idx="1">
                  <c:v>-8.4708011099365876E-3</c:v>
                </c:pt>
                <c:pt idx="2">
                  <c:v>-8.4866358905344441E-3</c:v>
                </c:pt>
                <c:pt idx="3">
                  <c:v>-8.5025312424846788E-3</c:v>
                </c:pt>
                <c:pt idx="4">
                  <c:v>-8.5184875587032138E-3</c:v>
                </c:pt>
                <c:pt idx="5">
                  <c:v>-8.5345052359002693E-3</c:v>
                </c:pt>
                <c:pt idx="6">
                  <c:v>-8.5505846743245684E-3</c:v>
                </c:pt>
                <c:pt idx="7">
                  <c:v>-8.5667262779338671E-3</c:v>
                </c:pt>
                <c:pt idx="8">
                  <c:v>-8.582930454366533E-3</c:v>
                </c:pt>
                <c:pt idx="9">
                  <c:v>-8.5991976151120753E-3</c:v>
                </c:pt>
                <c:pt idx="10">
                  <c:v>-8.6155281754258795E-3</c:v>
                </c:pt>
                <c:pt idx="11">
                  <c:v>-8.6319225544286837E-3</c:v>
                </c:pt>
                <c:pt idx="12">
                  <c:v>-8.6483811751350004E-3</c:v>
                </c:pt>
                <c:pt idx="13">
                  <c:v>-8.6649044645525919E-3</c:v>
                </c:pt>
                <c:pt idx="14">
                  <c:v>-8.6814928536682601E-3</c:v>
                </c:pt>
                <c:pt idx="15">
                  <c:v>-8.6981467774620569E-3</c:v>
                </c:pt>
                <c:pt idx="16">
                  <c:v>-8.7148666752057125E-3</c:v>
                </c:pt>
                <c:pt idx="17">
                  <c:v>-8.7316529900220985E-3</c:v>
                </c:pt>
                <c:pt idx="18">
                  <c:v>-8.7485061694820843E-3</c:v>
                </c:pt>
                <c:pt idx="19">
                  <c:v>-8.7654266653487412E-3</c:v>
                </c:pt>
                <c:pt idx="20">
                  <c:v>-8.7824149335773427E-3</c:v>
                </c:pt>
                <c:pt idx="21">
                  <c:v>-8.7994714346137926E-3</c:v>
                </c:pt>
                <c:pt idx="22">
                  <c:v>-8.8165966332240941E-3</c:v>
                </c:pt>
                <c:pt idx="23">
                  <c:v>-8.8337909987501462E-3</c:v>
                </c:pt>
                <c:pt idx="24">
                  <c:v>-8.8510550048255254E-3</c:v>
                </c:pt>
                <c:pt idx="25">
                  <c:v>-8.8683891299581319E-3</c:v>
                </c:pt>
                <c:pt idx="26">
                  <c:v>-8.8857938570754413E-3</c:v>
                </c:pt>
                <c:pt idx="27">
                  <c:v>-8.9032696737945116E-3</c:v>
                </c:pt>
                <c:pt idx="28">
                  <c:v>-8.9208170726493563E-3</c:v>
                </c:pt>
                <c:pt idx="29">
                  <c:v>-8.9384365507783059E-3</c:v>
                </c:pt>
                <c:pt idx="30">
                  <c:v>-8.9561286103077009E-3</c:v>
                </c:pt>
                <c:pt idx="31">
                  <c:v>-8.9738937582666267E-3</c:v>
                </c:pt>
                <c:pt idx="32">
                  <c:v>-8.9917325067006004E-3</c:v>
                </c:pt>
                <c:pt idx="33">
                  <c:v>-9.0096453726005166E-3</c:v>
                </c:pt>
                <c:pt idx="34">
                  <c:v>-9.0276328782010751E-3</c:v>
                </c:pt>
                <c:pt idx="35">
                  <c:v>-9.045695550909727E-3</c:v>
                </c:pt>
                <c:pt idx="36">
                  <c:v>-9.0638339233066745E-3</c:v>
                </c:pt>
                <c:pt idx="37">
                  <c:v>-9.0820485332585577E-3</c:v>
                </c:pt>
                <c:pt idx="38">
                  <c:v>-9.1003399242453042E-3</c:v>
                </c:pt>
                <c:pt idx="39">
                  <c:v>-9.1187086449053822E-3</c:v>
                </c:pt>
                <c:pt idx="40">
                  <c:v>-9.1371552496042341E-3</c:v>
                </c:pt>
                <c:pt idx="41">
                  <c:v>-9.1556802982211138E-3</c:v>
                </c:pt>
                <c:pt idx="42">
                  <c:v>-9.17428435636225E-3</c:v>
                </c:pt>
                <c:pt idx="43">
                  <c:v>-9.1929679952471588E-3</c:v>
                </c:pt>
                <c:pt idx="44">
                  <c:v>-9.2117317921065478E-3</c:v>
                </c:pt>
                <c:pt idx="45">
                  <c:v>-9.2305763298980992E-3</c:v>
                </c:pt>
                <c:pt idx="46">
                  <c:v>-9.2495021975906866E-3</c:v>
                </c:pt>
                <c:pt idx="47">
                  <c:v>-9.2685099903206947E-3</c:v>
                </c:pt>
                <c:pt idx="48">
                  <c:v>-9.2876003091646453E-3</c:v>
                </c:pt>
                <c:pt idx="49">
                  <c:v>-9.3067737616223667E-3</c:v>
                </c:pt>
                <c:pt idx="50">
                  <c:v>-9.3260309612048786E-3</c:v>
                </c:pt>
                <c:pt idx="51">
                  <c:v>-9.3453725281307243E-3</c:v>
                </c:pt>
                <c:pt idx="52">
                  <c:v>-9.3647990888285904E-3</c:v>
                </c:pt>
                <c:pt idx="53">
                  <c:v>-9.3843112763920544E-3</c:v>
                </c:pt>
                <c:pt idx="54">
                  <c:v>-9.4039097305227415E-3</c:v>
                </c:pt>
                <c:pt idx="55">
                  <c:v>-9.4235950976582217E-3</c:v>
                </c:pt>
                <c:pt idx="56">
                  <c:v>-9.4433680310430645E-3</c:v>
                </c:pt>
                <c:pt idx="57">
                  <c:v>-9.4632291908709476E-3</c:v>
                </c:pt>
                <c:pt idx="58">
                  <c:v>-9.4831792442988672E-3</c:v>
                </c:pt>
                <c:pt idx="59">
                  <c:v>-9.5032188655181926E-3</c:v>
                </c:pt>
                <c:pt idx="60">
                  <c:v>-9.5233487361241487E-3</c:v>
                </c:pt>
                <c:pt idx="61">
                  <c:v>-9.5435695448031765E-3</c:v>
                </c:pt>
                <c:pt idx="62">
                  <c:v>-9.5638819876455727E-3</c:v>
                </c:pt>
                <c:pt idx="63">
                  <c:v>-9.584286768443917E-3</c:v>
                </c:pt>
                <c:pt idx="64">
                  <c:v>-9.6047845984230662E-3</c:v>
                </c:pt>
                <c:pt idx="65">
                  <c:v>-9.6253761964106843E-3</c:v>
                </c:pt>
                <c:pt idx="66">
                  <c:v>-9.646062289391466E-3</c:v>
                </c:pt>
                <c:pt idx="67">
                  <c:v>-9.6668436118960699E-3</c:v>
                </c:pt>
                <c:pt idx="68">
                  <c:v>-9.687720906811137E-3</c:v>
                </c:pt>
                <c:pt idx="69">
                  <c:v>-9.7086949249529653E-3</c:v>
                </c:pt>
                <c:pt idx="70">
                  <c:v>-9.7297664254085703E-3</c:v>
                </c:pt>
                <c:pt idx="71">
                  <c:v>-9.7509361758341129E-3</c:v>
                </c:pt>
                <c:pt idx="72">
                  <c:v>-9.7722049521991039E-3</c:v>
                </c:pt>
                <c:pt idx="73">
                  <c:v>-9.7935735391558865E-3</c:v>
                </c:pt>
                <c:pt idx="74">
                  <c:v>-9.8150427300822685E-3</c:v>
                </c:pt>
                <c:pt idx="75">
                  <c:v>-9.8366133272946854E-3</c:v>
                </c:pt>
                <c:pt idx="76">
                  <c:v>-9.858286141991357E-3</c:v>
                </c:pt>
                <c:pt idx="77">
                  <c:v>-9.880061994564926E-3</c:v>
                </c:pt>
                <c:pt idx="78">
                  <c:v>-9.9019417146877231E-3</c:v>
                </c:pt>
                <c:pt idx="79">
                  <c:v>-9.9239261413544E-3</c:v>
                </c:pt>
                <c:pt idx="80">
                  <c:v>-9.9460161231519351E-3</c:v>
                </c:pt>
                <c:pt idx="81">
                  <c:v>-9.9682125182596337E-3</c:v>
                </c:pt>
                <c:pt idx="82">
                  <c:v>-9.9905161947617671E-3</c:v>
                </c:pt>
                <c:pt idx="83">
                  <c:v>-1.0012928030548096E-2</c:v>
                </c:pt>
                <c:pt idx="84">
                  <c:v>-1.003544891379704E-2</c:v>
                </c:pt>
                <c:pt idx="85">
                  <c:v>-1.0058079742762516E-2</c:v>
                </c:pt>
                <c:pt idx="86">
                  <c:v>-1.0080821426257103E-2</c:v>
                </c:pt>
                <c:pt idx="87">
                  <c:v>-1.0103674883438885E-2</c:v>
                </c:pt>
                <c:pt idx="88">
                  <c:v>-1.012664104436567E-2</c:v>
                </c:pt>
                <c:pt idx="89">
                  <c:v>-1.0149720849909727E-2</c:v>
                </c:pt>
                <c:pt idx="90">
                  <c:v>-1.0172915251928316E-2</c:v>
                </c:pt>
                <c:pt idx="91">
                  <c:v>-1.0196225213519483E-2</c:v>
                </c:pt>
                <c:pt idx="92">
                  <c:v>-1.0219651709135746E-2</c:v>
                </c:pt>
                <c:pt idx="93">
                  <c:v>-1.0243195724811471E-2</c:v>
                </c:pt>
                <c:pt idx="94">
                  <c:v>-1.0266858258233924E-2</c:v>
                </c:pt>
                <c:pt idx="95">
                  <c:v>-1.02906403190417E-2</c:v>
                </c:pt>
                <c:pt idx="96">
                  <c:v>-1.0314542928909987E-2</c:v>
                </c:pt>
                <c:pt idx="97">
                  <c:v>-1.033856712174952E-2</c:v>
                </c:pt>
                <c:pt idx="98">
                  <c:v>-1.0362713944061852E-2</c:v>
                </c:pt>
                <c:pt idx="99">
                  <c:v>-1.0386984454825665E-2</c:v>
                </c:pt>
                <c:pt idx="100">
                  <c:v>-1.0411379725894676E-2</c:v>
                </c:pt>
                <c:pt idx="101">
                  <c:v>-1.0435900842310275E-2</c:v>
                </c:pt>
                <c:pt idx="102">
                  <c:v>-1.0460548902116784E-2</c:v>
                </c:pt>
                <c:pt idx="103">
                  <c:v>-1.0485325016972524E-2</c:v>
                </c:pt>
                <c:pt idx="104">
                  <c:v>-1.0510230312178237E-2</c:v>
                </c:pt>
                <c:pt idx="105">
                  <c:v>-1.0535265926861825E-2</c:v>
                </c:pt>
                <c:pt idx="106">
                  <c:v>-1.0560433014290993E-2</c:v>
                </c:pt>
                <c:pt idx="107">
                  <c:v>-1.0585732742029563E-2</c:v>
                </c:pt>
                <c:pt idx="108">
                  <c:v>-1.0611166292136431E-2</c:v>
                </c:pt>
                <c:pt idx="109">
                  <c:v>-1.0636734861563468E-2</c:v>
                </c:pt>
                <c:pt idx="110">
                  <c:v>-1.0662439662198153E-2</c:v>
                </c:pt>
                <c:pt idx="111">
                  <c:v>-1.0688281921233056E-2</c:v>
                </c:pt>
                <c:pt idx="112">
                  <c:v>-1.0714262881251102E-2</c:v>
                </c:pt>
                <c:pt idx="113">
                  <c:v>-1.0740383800722952E-2</c:v>
                </c:pt>
                <c:pt idx="114">
                  <c:v>-1.0766645954134901E-2</c:v>
                </c:pt>
                <c:pt idx="115">
                  <c:v>-1.0793050632059931E-2</c:v>
                </c:pt>
                <c:pt idx="116">
                  <c:v>-1.0819599141811409E-2</c:v>
                </c:pt>
                <c:pt idx="117">
                  <c:v>-1.0846292807457303E-2</c:v>
                </c:pt>
                <c:pt idx="118">
                  <c:v>-1.087313297004755E-2</c:v>
                </c:pt>
                <c:pt idx="119">
                  <c:v>-1.0900120988083017E-2</c:v>
                </c:pt>
                <c:pt idx="120">
                  <c:v>-1.0927258237785509E-2</c:v>
                </c:pt>
                <c:pt idx="121">
                  <c:v>-1.0954546113154606E-2</c:v>
                </c:pt>
                <c:pt idx="122">
                  <c:v>-1.0981986026592949E-2</c:v>
                </c:pt>
                <c:pt idx="123">
                  <c:v>-1.1009579408948866E-2</c:v>
                </c:pt>
                <c:pt idx="124">
                  <c:v>-1.1037327710042177E-2</c:v>
                </c:pt>
                <c:pt idx="125">
                  <c:v>-1.1065232398721037E-2</c:v>
                </c:pt>
                <c:pt idx="126">
                  <c:v>-1.1093294963515632E-2</c:v>
                </c:pt>
                <c:pt idx="127">
                  <c:v>-1.1121516912680818E-2</c:v>
                </c:pt>
                <c:pt idx="128">
                  <c:v>-1.1149899774650862E-2</c:v>
                </c:pt>
                <c:pt idx="129">
                  <c:v>-1.1178445098451562E-2</c:v>
                </c:pt>
                <c:pt idx="130">
                  <c:v>-1.1207154453941826E-2</c:v>
                </c:pt>
                <c:pt idx="131">
                  <c:v>-1.1236029432140526E-2</c:v>
                </c:pt>
                <c:pt idx="132">
                  <c:v>-1.1265071645823355E-2</c:v>
                </c:pt>
                <c:pt idx="133">
                  <c:v>-1.1294282729622296E-2</c:v>
                </c:pt>
                <c:pt idx="134">
                  <c:v>-1.1323664340565642E-2</c:v>
                </c:pt>
                <c:pt idx="135">
                  <c:v>-1.1353218158404843E-2</c:v>
                </c:pt>
                <c:pt idx="136">
                  <c:v>-1.1382945886097673E-2</c:v>
                </c:pt>
                <c:pt idx="137">
                  <c:v>-1.1412849250078239E-2</c:v>
                </c:pt>
                <c:pt idx="138">
                  <c:v>-1.1442930000839624E-2</c:v>
                </c:pt>
                <c:pt idx="139">
                  <c:v>-1.1473189913175474E-2</c:v>
                </c:pt>
                <c:pt idx="140">
                  <c:v>-1.1503630786805275E-2</c:v>
                </c:pt>
                <c:pt idx="141">
                  <c:v>-1.1534254446587511E-2</c:v>
                </c:pt>
                <c:pt idx="142">
                  <c:v>-1.156506274331548E-2</c:v>
                </c:pt>
                <c:pt idx="143">
                  <c:v>-1.1596057553703076E-2</c:v>
                </c:pt>
                <c:pt idx="144">
                  <c:v>-1.1627240781393766E-2</c:v>
                </c:pt>
                <c:pt idx="145">
                  <c:v>-1.1658614356946373E-2</c:v>
                </c:pt>
                <c:pt idx="146">
                  <c:v>-1.1690180238758785E-2</c:v>
                </c:pt>
                <c:pt idx="147">
                  <c:v>-1.1721940413210064E-2</c:v>
                </c:pt>
                <c:pt idx="148">
                  <c:v>-1.1753896895370985E-2</c:v>
                </c:pt>
                <c:pt idx="149">
                  <c:v>-1.178605172961511E-2</c:v>
                </c:pt>
                <c:pt idx="150">
                  <c:v>-1.1818406989888786E-2</c:v>
                </c:pt>
                <c:pt idx="151">
                  <c:v>-1.1850964780478535E-2</c:v>
                </c:pt>
                <c:pt idx="152">
                  <c:v>-1.1883727236465802E-2</c:v>
                </c:pt>
                <c:pt idx="153">
                  <c:v>-1.191669652446592E-2</c:v>
                </c:pt>
                <c:pt idx="154">
                  <c:v>-1.1949874842926533E-2</c:v>
                </c:pt>
                <c:pt idx="155">
                  <c:v>-1.1983264422980255E-2</c:v>
                </c:pt>
                <c:pt idx="156">
                  <c:v>-1.2016867529013098E-2</c:v>
                </c:pt>
                <c:pt idx="157">
                  <c:v>-1.2050686459147641E-2</c:v>
                </c:pt>
                <c:pt idx="158">
                  <c:v>-1.2084723546138321E-2</c:v>
                </c:pt>
                <c:pt idx="159">
                  <c:v>-1.2118981157797748E-2</c:v>
                </c:pt>
                <c:pt idx="160">
                  <c:v>-1.2153461697707257E-2</c:v>
                </c:pt>
                <c:pt idx="161">
                  <c:v>-1.2188167606069555E-2</c:v>
                </c:pt>
                <c:pt idx="162">
                  <c:v>-1.2223101360220312E-2</c:v>
                </c:pt>
                <c:pt idx="163">
                  <c:v>-1.2258265475523444E-2</c:v>
                </c:pt>
                <c:pt idx="164">
                  <c:v>-1.2293662505882708E-2</c:v>
                </c:pt>
                <c:pt idx="165">
                  <c:v>-1.2329295044708033E-2</c:v>
                </c:pt>
                <c:pt idx="166">
                  <c:v>-1.2365165725626071E-2</c:v>
                </c:pt>
                <c:pt idx="167">
                  <c:v>-1.2401277223176521E-2</c:v>
                </c:pt>
                <c:pt idx="168">
                  <c:v>-1.2437632253835318E-2</c:v>
                </c:pt>
                <c:pt idx="169">
                  <c:v>-1.2474233576497795E-2</c:v>
                </c:pt>
                <c:pt idx="170">
                  <c:v>-1.2511083993700822E-2</c:v>
                </c:pt>
                <c:pt idx="171">
                  <c:v>-1.2548186352304924E-2</c:v>
                </c:pt>
                <c:pt idx="172">
                  <c:v>-1.2585543544361144E-2</c:v>
                </c:pt>
                <c:pt idx="173">
                  <c:v>-1.2623158507992116E-2</c:v>
                </c:pt>
                <c:pt idx="174">
                  <c:v>-1.2661034228571566E-2</c:v>
                </c:pt>
                <c:pt idx="175">
                  <c:v>-1.2699173739335379E-2</c:v>
                </c:pt>
                <c:pt idx="176">
                  <c:v>-1.2737580122603731E-2</c:v>
                </c:pt>
                <c:pt idx="177">
                  <c:v>-1.2776256510719008E-2</c:v>
                </c:pt>
                <c:pt idx="178">
                  <c:v>-1.28152060869553E-2</c:v>
                </c:pt>
                <c:pt idx="179">
                  <c:v>-1.2854432086825796E-2</c:v>
                </c:pt>
                <c:pt idx="180">
                  <c:v>-1.2893937798793331E-2</c:v>
                </c:pt>
                <c:pt idx="181">
                  <c:v>-1.293372656581937E-2</c:v>
                </c:pt>
                <c:pt idx="182">
                  <c:v>-1.2973801785989281E-2</c:v>
                </c:pt>
                <c:pt idx="183">
                  <c:v>-1.301416691421764E-2</c:v>
                </c:pt>
                <c:pt idx="184">
                  <c:v>-1.305482546288772E-2</c:v>
                </c:pt>
                <c:pt idx="185">
                  <c:v>-1.3095781003542584E-2</c:v>
                </c:pt>
                <c:pt idx="186">
                  <c:v>-1.3137037167737731E-2</c:v>
                </c:pt>
                <c:pt idx="187">
                  <c:v>-1.3178597648646928E-2</c:v>
                </c:pt>
                <c:pt idx="188">
                  <c:v>-1.3220466202142234E-2</c:v>
                </c:pt>
                <c:pt idx="189">
                  <c:v>-1.3262646648200871E-2</c:v>
                </c:pt>
                <c:pt idx="190">
                  <c:v>-1.3305142872368947E-2</c:v>
                </c:pt>
                <c:pt idx="191">
                  <c:v>-1.3347958827026218E-2</c:v>
                </c:pt>
                <c:pt idx="192">
                  <c:v>-1.3391098532963497E-2</c:v>
                </c:pt>
                <c:pt idx="193">
                  <c:v>-1.3434566080732679E-2</c:v>
                </c:pt>
                <c:pt idx="194">
                  <c:v>-1.3478365632295208E-2</c:v>
                </c:pt>
                <c:pt idx="195">
                  <c:v>-1.35225014225E-2</c:v>
                </c:pt>
                <c:pt idx="196">
                  <c:v>-1.3566977760731902E-2</c:v>
                </c:pt>
                <c:pt idx="197">
                  <c:v>-1.3611799032517524E-2</c:v>
                </c:pt>
                <c:pt idx="198">
                  <c:v>-1.3656969701145272E-2</c:v>
                </c:pt>
                <c:pt idx="199">
                  <c:v>-1.3702494309626445E-2</c:v>
                </c:pt>
                <c:pt idx="200">
                  <c:v>-1.3748377482102114E-2</c:v>
                </c:pt>
                <c:pt idx="201">
                  <c:v>-1.3794623926003169E-2</c:v>
                </c:pt>
                <c:pt idx="202">
                  <c:v>-1.384123843374141E-2</c:v>
                </c:pt>
                <c:pt idx="203">
                  <c:v>-1.3888225884514327E-2</c:v>
                </c:pt>
                <c:pt idx="204">
                  <c:v>-1.3935591246578838E-2</c:v>
                </c:pt>
                <c:pt idx="205">
                  <c:v>-1.398333957898501E-2</c:v>
                </c:pt>
                <c:pt idx="206">
                  <c:v>-1.4031476033764534E-2</c:v>
                </c:pt>
                <c:pt idx="207">
                  <c:v>-1.4080005857948663E-2</c:v>
                </c:pt>
                <c:pt idx="208">
                  <c:v>-1.4128934395913006E-2</c:v>
                </c:pt>
                <c:pt idx="209">
                  <c:v>-1.4178267091423891E-2</c:v>
                </c:pt>
                <c:pt idx="210">
                  <c:v>-1.4228009490054205E-2</c:v>
                </c:pt>
                <c:pt idx="211">
                  <c:v>-1.4278167241499773E-2</c:v>
                </c:pt>
                <c:pt idx="212">
                  <c:v>-1.4328746101867296E-2</c:v>
                </c:pt>
                <c:pt idx="213">
                  <c:v>-1.4379751936417051E-2</c:v>
                </c:pt>
                <c:pt idx="214">
                  <c:v>-1.4431190721822418E-2</c:v>
                </c:pt>
                <c:pt idx="215">
                  <c:v>-1.4483068548940992E-2</c:v>
                </c:pt>
                <c:pt idx="216">
                  <c:v>-1.4535391625344118E-2</c:v>
                </c:pt>
                <c:pt idx="217">
                  <c:v>-1.4588166278329595E-2</c:v>
                </c:pt>
                <c:pt idx="218">
                  <c:v>-1.4641398957436991E-2</c:v>
                </c:pt>
                <c:pt idx="219">
                  <c:v>-1.4695096237375083E-2</c:v>
                </c:pt>
                <c:pt idx="220">
                  <c:v>-1.4749264821361407E-2</c:v>
                </c:pt>
                <c:pt idx="221">
                  <c:v>-1.4803911543538106E-2</c:v>
                </c:pt>
                <c:pt idx="222">
                  <c:v>-1.4859043372595693E-2</c:v>
                </c:pt>
                <c:pt idx="223">
                  <c:v>-1.4914667414828386E-2</c:v>
                </c:pt>
                <c:pt idx="224">
                  <c:v>-1.4970790917345767E-2</c:v>
                </c:pt>
                <c:pt idx="225">
                  <c:v>-1.5027421271412322E-2</c:v>
                </c:pt>
                <c:pt idx="226">
                  <c:v>-1.508456601621333E-2</c:v>
                </c:pt>
                <c:pt idx="227">
                  <c:v>-1.5142232841839132E-2</c:v>
                </c:pt>
                <c:pt idx="228">
                  <c:v>-1.5200429593548392E-2</c:v>
                </c:pt>
                <c:pt idx="229">
                  <c:v>-1.5259164275050807E-2</c:v>
                </c:pt>
                <c:pt idx="230">
                  <c:v>-1.5318445052443508E-2</c:v>
                </c:pt>
                <c:pt idx="231">
                  <c:v>-1.5378280258246946E-2</c:v>
                </c:pt>
                <c:pt idx="232">
                  <c:v>-1.5438678395270244E-2</c:v>
                </c:pt>
                <c:pt idx="233">
                  <c:v>-1.5499648140789191E-2</c:v>
                </c:pt>
                <c:pt idx="234">
                  <c:v>-1.5561198350710015E-2</c:v>
                </c:pt>
                <c:pt idx="235">
                  <c:v>-1.5623338064017389E-2</c:v>
                </c:pt>
                <c:pt idx="236">
                  <c:v>-1.5686076506980839E-2</c:v>
                </c:pt>
                <c:pt idx="237">
                  <c:v>-1.5749423097801696E-2</c:v>
                </c:pt>
                <c:pt idx="238">
                  <c:v>-1.5813387451288463E-2</c:v>
                </c:pt>
                <c:pt idx="239">
                  <c:v>-1.5877979383432717E-2</c:v>
                </c:pt>
                <c:pt idx="240">
                  <c:v>-1.5943208916425533E-2</c:v>
                </c:pt>
                <c:pt idx="241">
                  <c:v>-1.6009086283304441E-2</c:v>
                </c:pt>
                <c:pt idx="242">
                  <c:v>-1.6075621933410389E-2</c:v>
                </c:pt>
                <c:pt idx="243">
                  <c:v>-1.6142826537105748E-2</c:v>
                </c:pt>
                <c:pt idx="244">
                  <c:v>-1.62107109913876E-2</c:v>
                </c:pt>
                <c:pt idx="245">
                  <c:v>-1.6279286424975226E-2</c:v>
                </c:pt>
                <c:pt idx="246">
                  <c:v>-1.6348564203923388E-2</c:v>
                </c:pt>
                <c:pt idx="247">
                  <c:v>-1.6418555936994039E-2</c:v>
                </c:pt>
                <c:pt idx="248">
                  <c:v>-1.6489273481568034E-2</c:v>
                </c:pt>
                <c:pt idx="249">
                  <c:v>-1.6560728949073678E-2</c:v>
                </c:pt>
                <c:pt idx="250">
                  <c:v>-1.6632934710997915E-2</c:v>
                </c:pt>
                <c:pt idx="251">
                  <c:v>-1.6705903404641731E-2</c:v>
                </c:pt>
                <c:pt idx="252">
                  <c:v>-1.6779647939230813E-2</c:v>
                </c:pt>
                <c:pt idx="253">
                  <c:v>-1.685418150165674E-2</c:v>
                </c:pt>
                <c:pt idx="254">
                  <c:v>-1.6929517562914498E-2</c:v>
                </c:pt>
                <c:pt idx="255">
                  <c:v>-1.7005669883829455E-2</c:v>
                </c:pt>
                <c:pt idx="256">
                  <c:v>-1.7082652521423825E-2</c:v>
                </c:pt>
                <c:pt idx="257">
                  <c:v>-1.7160479834927855E-2</c:v>
                </c:pt>
                <c:pt idx="258">
                  <c:v>-1.7239166491890501E-2</c:v>
                </c:pt>
                <c:pt idx="259">
                  <c:v>-1.7318727474375351E-2</c:v>
                </c:pt>
                <c:pt idx="260">
                  <c:v>-1.7399178084843925E-2</c:v>
                </c:pt>
                <c:pt idx="261">
                  <c:v>-1.7480533952152655E-2</c:v>
                </c:pt>
                <c:pt idx="262">
                  <c:v>-1.7562811037336701E-2</c:v>
                </c:pt>
                <c:pt idx="263">
                  <c:v>-1.7646025639422191E-2</c:v>
                </c:pt>
                <c:pt idx="264">
                  <c:v>-1.7730194400627397E-2</c:v>
                </c:pt>
                <c:pt idx="265">
                  <c:v>-1.7815334311848119E-2</c:v>
                </c:pt>
                <c:pt idx="266">
                  <c:v>-1.7901462717546224E-2</c:v>
                </c:pt>
                <c:pt idx="267">
                  <c:v>-1.7988597320197641E-2</c:v>
                </c:pt>
                <c:pt idx="268">
                  <c:v>-1.8076756184626674E-2</c:v>
                </c:pt>
                <c:pt idx="269">
                  <c:v>-1.8165957741587135E-2</c:v>
                </c:pt>
                <c:pt idx="270">
                  <c:v>-1.8256220791016631E-2</c:v>
                </c:pt>
                <c:pt idx="271">
                  <c:v>-1.8347564504239244E-2</c:v>
                </c:pt>
                <c:pt idx="272">
                  <c:v>-1.8440008425812948E-2</c:v>
                </c:pt>
                <c:pt idx="273">
                  <c:v>-1.8533572474169091E-2</c:v>
                </c:pt>
                <c:pt idx="274">
                  <c:v>-1.862827694131397E-2</c:v>
                </c:pt>
                <c:pt idx="275">
                  <c:v>-1.872414249146459E-2</c:v>
                </c:pt>
                <c:pt idx="276">
                  <c:v>-1.8821190157950696E-2</c:v>
                </c:pt>
                <c:pt idx="277">
                  <c:v>-1.8919441338979937E-2</c:v>
                </c:pt>
                <c:pt idx="278">
                  <c:v>-1.9018917791314038E-2</c:v>
                </c:pt>
                <c:pt idx="279">
                  <c:v>-1.911964162191282E-2</c:v>
                </c:pt>
                <c:pt idx="280">
                  <c:v>-1.9221635277460791E-2</c:v>
                </c:pt>
                <c:pt idx="281">
                  <c:v>-1.9324921530895267E-2</c:v>
                </c:pt>
                <c:pt idx="282">
                  <c:v>-1.9429523465277043E-2</c:v>
                </c:pt>
                <c:pt idx="283">
                  <c:v>-1.953546445386678E-2</c:v>
                </c:pt>
                <c:pt idx="284">
                  <c:v>-1.9642768136534983E-2</c:v>
                </c:pt>
                <c:pt idx="285">
                  <c:v>-1.9751458391667143E-2</c:v>
                </c:pt>
                <c:pt idx="286">
                  <c:v>-1.9861559302881915E-2</c:v>
                </c:pt>
                <c:pt idx="287">
                  <c:v>-1.9973095120292328E-2</c:v>
                </c:pt>
                <c:pt idx="288">
                  <c:v>-2.0086090214945784E-2</c:v>
                </c:pt>
                <c:pt idx="289">
                  <c:v>-2.0200569026101789E-2</c:v>
                </c:pt>
                <c:pt idx="290">
                  <c:v>-2.0316556000011587E-2</c:v>
                </c:pt>
                <c:pt idx="291">
                  <c:v>-2.0434075519006001E-2</c:v>
                </c:pt>
                <c:pt idx="292">
                  <c:v>-2.0553151820209337E-2</c:v>
                </c:pt>
                <c:pt idx="293">
                  <c:v>-2.0673808901037205E-2</c:v>
                </c:pt>
                <c:pt idx="294">
                  <c:v>-2.0796070411691403E-2</c:v>
                </c:pt>
                <c:pt idx="295">
                  <c:v>-2.0919959530658616E-2</c:v>
                </c:pt>
                <c:pt idx="296">
                  <c:v>-2.1045498822815034E-2</c:v>
                </c:pt>
                <c:pt idx="297">
                  <c:v>-2.1172710075774148E-2</c:v>
                </c:pt>
                <c:pt idx="298">
                  <c:v>-2.1301614113582445E-2</c:v>
                </c:pt>
                <c:pt idx="299">
                  <c:v>-2.1432230582220768E-2</c:v>
                </c:pt>
                <c:pt idx="300">
                  <c:v>-2.1564577704779708E-2</c:v>
                </c:pt>
                <c:pt idx="301">
                  <c:v>-2.1698672000610486E-2</c:v>
                </c:pt>
                <c:pt idx="302">
                  <c:v>-2.1834527964088579E-2</c:v>
                </c:pt>
                <c:pt idx="303">
                  <c:v>-2.1972157696282579E-2</c:v>
                </c:pt>
                <c:pt idx="304">
                  <c:v>-2.2111570483019705E-2</c:v>
                </c:pt>
                <c:pt idx="305">
                  <c:v>-2.2252772310977775E-2</c:v>
                </c:pt>
                <c:pt idx="306">
                  <c:v>-2.2395765312680282E-2</c:v>
                </c:pt>
                <c:pt idx="307">
                  <c:v>-2.2540547128699018E-2</c:v>
                </c:pt>
                <c:pt idx="308">
                  <c:v>-2.2687110175297676E-2</c:v>
                </c:pt>
                <c:pt idx="309">
                  <c:v>-2.2835440801472373E-2</c:v>
                </c:pt>
                <c:pt idx="310">
                  <c:v>-2.2985518317995002E-2</c:v>
                </c:pt>
                <c:pt idx="311">
                  <c:v>-2.3137313878450527E-2</c:v>
                </c:pt>
                <c:pt idx="312">
                  <c:v>-2.3290789186361849E-2</c:v>
                </c:pt>
                <c:pt idx="313">
                  <c:v>-2.3445895001330541E-2</c:v>
                </c:pt>
                <c:pt idx="314">
                  <c:v>-2.360256940798422E-2</c:v>
                </c:pt>
                <c:pt idx="315">
                  <c:v>-2.3760735809020161E-2</c:v>
                </c:pt>
                <c:pt idx="316">
                  <c:v>-2.3920300592536137E-2</c:v>
                </c:pt>
                <c:pt idx="317">
                  <c:v>-2.4081150416776609E-2</c:v>
                </c:pt>
                <c:pt idx="318">
                  <c:v>-2.4243149042504797E-2</c:v>
                </c:pt>
                <c:pt idx="319">
                  <c:v>-2.4406133630805016E-2</c:v>
                </c:pt>
                <c:pt idx="320">
                  <c:v>-2.4569910405219275E-2</c:v>
                </c:pt>
                <c:pt idx="321">
                  <c:v>-2.4734249558051147E-2</c:v>
                </c:pt>
                <c:pt idx="322">
                  <c:v>-2.4898879253910877E-2</c:v>
                </c:pt>
                <c:pt idx="323">
                  <c:v>-2.5063478551857088E-2</c:v>
                </c:pt>
                <c:pt idx="324">
                  <c:v>-2.5227669028140554E-2</c:v>
                </c:pt>
                <c:pt idx="325">
                  <c:v>-2.5391004831888608E-2</c:v>
                </c:pt>
                <c:pt idx="326">
                  <c:v>-2.5552960844777317E-2</c:v>
                </c:pt>
                <c:pt idx="327">
                  <c:v>-2.5712918537223572E-2</c:v>
                </c:pt>
                <c:pt idx="328">
                  <c:v>-2.5870149016185451E-2</c:v>
                </c:pt>
                <c:pt idx="329">
                  <c:v>-2.6023792633935727E-2</c:v>
                </c:pt>
                <c:pt idx="330">
                  <c:v>-2.6172834369717179E-2</c:v>
                </c:pt>
                <c:pt idx="331">
                  <c:v>-2.6316073990258815E-2</c:v>
                </c:pt>
                <c:pt idx="332">
                  <c:v>-2.6452089734661399E-2</c:v>
                </c:pt>
                <c:pt idx="333">
                  <c:v>-2.6579193928611744E-2</c:v>
                </c:pt>
                <c:pt idx="334">
                  <c:v>-2.6695378491837118E-2</c:v>
                </c:pt>
                <c:pt idx="335">
                  <c:v>-2.6798247726816271E-2</c:v>
                </c:pt>
                <c:pt idx="336">
                  <c:v>-2.6884935020788703E-2</c:v>
                </c:pt>
                <c:pt idx="337">
                  <c:v>-2.6951999098145052E-2</c:v>
                </c:pt>
                <c:pt idx="338">
                  <c:v>-2.6995294147255322E-2</c:v>
                </c:pt>
                <c:pt idx="339">
                  <c:v>-2.7009806407974679E-2</c:v>
                </c:pt>
                <c:pt idx="340">
                  <c:v>-2.6989447508611875E-2</c:v>
                </c:pt>
                <c:pt idx="341">
                  <c:v>-2.69267918134517E-2</c:v>
                </c:pt>
                <c:pt idx="342">
                  <c:v>-2.6812741087383074E-2</c:v>
                </c:pt>
                <c:pt idx="343">
                  <c:v>-2.6636094711335545E-2</c:v>
                </c:pt>
                <c:pt idx="344">
                  <c:v>-2.6382997403061381E-2</c:v>
                </c:pt>
                <c:pt idx="345">
                  <c:v>-2.603622918385895E-2</c:v>
                </c:pt>
                <c:pt idx="346">
                  <c:v>-2.5574295433756333E-2</c:v>
                </c:pt>
                <c:pt idx="347">
                  <c:v>-2.4970272011501038E-2</c:v>
                </c:pt>
                <c:pt idx="348">
                  <c:v>-2.4190371361598295E-2</c:v>
                </c:pt>
                <c:pt idx="349">
                  <c:v>-2.3192244680359408E-2</c:v>
                </c:pt>
                <c:pt idx="350">
                  <c:v>-2.192318255319492E-2</c:v>
                </c:pt>
                <c:pt idx="351">
                  <c:v>-2.0318769193295338E-2</c:v>
                </c:pt>
                <c:pt idx="352">
                  <c:v>-1.8303546214880839E-2</c:v>
                </c:pt>
                <c:pt idx="353">
                  <c:v>-1.5797742614338972E-2</c:v>
                </c:pt>
                <c:pt idx="354">
                  <c:v>-1.2740248295898482E-2</c:v>
                </c:pt>
                <c:pt idx="355">
                  <c:v>-9.1520605745643024E-3</c:v>
                </c:pt>
                <c:pt idx="356">
                  <c:v>-5.2889658384032145E-3</c:v>
                </c:pt>
                <c:pt idx="357">
                  <c:v>-1.9123966908125567E-3</c:v>
                </c:pt>
                <c:pt idx="358">
                  <c:v>-2.1058801539197702E-4</c:v>
                </c:pt>
                <c:pt idx="359">
                  <c:v>-3.8886763320533646E-7</c:v>
                </c:pt>
                <c:pt idx="360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25910784"/>
        <c:axId val="225912320"/>
      </c:lineChart>
      <c:catAx>
        <c:axId val="225878016"/>
        <c:scaling>
          <c:orientation val="minMax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075" b="0" i="0" u="none" strike="noStrike" baseline="0">
                    <a:solidFill>
                      <a:srgbClr val="000000"/>
                    </a:solidFill>
                    <a:latin typeface="Arial Black"/>
                    <a:ea typeface="Arial Black"/>
                    <a:cs typeface="Arial Black"/>
                  </a:defRPr>
                </a:pPr>
                <a:r>
                  <a:rPr lang="de-CH"/>
                  <a:t>Restlaufzeit:</a:t>
                </a:r>
                <a:r>
                  <a:rPr lang="de-CH" baseline="0"/>
                  <a:t> Tage</a:t>
                </a:r>
                <a:endParaRPr lang="de-CH"/>
              </a:p>
            </c:rich>
          </c:tx>
          <c:layout>
            <c:manualLayout>
              <c:xMode val="edge"/>
              <c:yMode val="edge"/>
              <c:x val="0.39740047814357465"/>
              <c:y val="0.94361528825858987"/>
            </c:manualLayout>
          </c:layout>
          <c:overlay val="0"/>
          <c:spPr>
            <a:noFill/>
            <a:ln w="25400">
              <a:noFill/>
            </a:ln>
          </c:spPr>
        </c:title>
        <c:numFmt formatCode="0" sourceLinked="0"/>
        <c:majorTickMark val="none"/>
        <c:minorTickMark val="none"/>
        <c:tickLblPos val="low"/>
        <c:txPr>
          <a:bodyPr rot="0" vert="horz"/>
          <a:lstStyle/>
          <a:p>
            <a:pPr>
              <a:defRPr sz="9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de-DE"/>
          </a:p>
        </c:txPr>
        <c:crossAx val="225879936"/>
        <c:crosses val="autoZero"/>
        <c:auto val="1"/>
        <c:lblAlgn val="ctr"/>
        <c:lblOffset val="100"/>
        <c:tickLblSkip val="20"/>
        <c:tickMarkSkip val="20"/>
        <c:noMultiLvlLbl val="0"/>
      </c:catAx>
      <c:valAx>
        <c:axId val="225879936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000" b="0" i="0" u="none" strike="noStrike" baseline="0">
                    <a:solidFill>
                      <a:schemeClr val="accent2">
                        <a:lumMod val="75000"/>
                      </a:schemeClr>
                    </a:solidFill>
                    <a:latin typeface="Arial Black"/>
                    <a:ea typeface="Arial Black"/>
                    <a:cs typeface="Arial Black"/>
                  </a:defRPr>
                </a:pPr>
                <a:r>
                  <a:rPr lang="de-CH">
                    <a:solidFill>
                      <a:schemeClr val="accent2">
                        <a:lumMod val="75000"/>
                      </a:schemeClr>
                    </a:solidFill>
                  </a:rPr>
                  <a:t>Optionspreis: CHF/Punkte</a:t>
                </a:r>
              </a:p>
            </c:rich>
          </c:tx>
          <c:layout>
            <c:manualLayout>
              <c:xMode val="edge"/>
              <c:yMode val="edge"/>
              <c:x val="6.9637883008356544E-3"/>
              <c:y val="0.34222058981254944"/>
            </c:manualLayout>
          </c:layout>
          <c:overlay val="0"/>
          <c:spPr>
            <a:noFill/>
            <a:ln w="25400">
              <a:noFill/>
            </a:ln>
          </c:spPr>
        </c:title>
        <c:numFmt formatCode="#,##0.00" sourceLinked="0"/>
        <c:majorTickMark val="out"/>
        <c:minorTickMark val="none"/>
        <c:tickLblPos val="nextTo"/>
        <c:txPr>
          <a:bodyPr rot="0" vert="horz"/>
          <a:lstStyle/>
          <a:p>
            <a:pPr>
              <a:defRPr sz="900" b="1" i="0" u="none" strike="noStrike" baseline="0">
                <a:solidFill>
                  <a:srgbClr val="5F5F5F"/>
                </a:solidFill>
                <a:latin typeface="Arial"/>
                <a:ea typeface="Arial"/>
                <a:cs typeface="Arial"/>
              </a:defRPr>
            </a:pPr>
            <a:endParaRPr lang="de-DE"/>
          </a:p>
        </c:txPr>
        <c:crossAx val="225878016"/>
        <c:crosses val="autoZero"/>
        <c:crossBetween val="midCat"/>
      </c:valAx>
      <c:catAx>
        <c:axId val="225910784"/>
        <c:scaling>
          <c:orientation val="minMax"/>
        </c:scaling>
        <c:delete val="1"/>
        <c:axPos val="t"/>
        <c:numFmt formatCode="0" sourceLinked="1"/>
        <c:majorTickMark val="out"/>
        <c:minorTickMark val="none"/>
        <c:tickLblPos val="nextTo"/>
        <c:crossAx val="225912320"/>
        <c:crosses val="autoZero"/>
        <c:auto val="1"/>
        <c:lblAlgn val="ctr"/>
        <c:lblOffset val="100"/>
        <c:noMultiLvlLbl val="0"/>
      </c:catAx>
      <c:valAx>
        <c:axId val="225912320"/>
        <c:scaling>
          <c:orientation val="maxMin"/>
        </c:scaling>
        <c:delete val="0"/>
        <c:axPos val="r"/>
        <c:title>
          <c:tx>
            <c:rich>
              <a:bodyPr/>
              <a:lstStyle/>
              <a:p>
                <a:pPr>
                  <a:defRPr sz="1000" b="0" i="0" u="none" strike="noStrike" baseline="0">
                    <a:solidFill>
                      <a:schemeClr val="accent5">
                        <a:lumMod val="75000"/>
                      </a:schemeClr>
                    </a:solidFill>
                    <a:latin typeface="Arial Black"/>
                    <a:ea typeface="Arial Black"/>
                    <a:cs typeface="Arial Black"/>
                  </a:defRPr>
                </a:pPr>
                <a:r>
                  <a:rPr lang="de-CH">
                    <a:solidFill>
                      <a:schemeClr val="accent5">
                        <a:lumMod val="75000"/>
                      </a:schemeClr>
                    </a:solidFill>
                  </a:rPr>
                  <a:t>Theta: CHF/Punkte</a:t>
                </a:r>
              </a:p>
            </c:rich>
          </c:tx>
          <c:layout>
            <c:manualLayout>
              <c:xMode val="edge"/>
              <c:yMode val="edge"/>
              <c:x val="0.95868210763348172"/>
              <c:y val="0.37565895049549031"/>
            </c:manualLayout>
          </c:layout>
          <c:overlay val="0"/>
          <c:spPr>
            <a:noFill/>
            <a:ln w="25400">
              <a:noFill/>
            </a:ln>
          </c:spPr>
        </c:title>
        <c:numFmt formatCode="0.000" sourceLinked="0"/>
        <c:majorTickMark val="cross"/>
        <c:minorTickMark val="none"/>
        <c:tickLblPos val="nextTo"/>
        <c:txPr>
          <a:bodyPr rot="0" vert="horz"/>
          <a:lstStyle/>
          <a:p>
            <a:pPr>
              <a:defRPr sz="900" b="1" i="0" u="none" strike="noStrike" baseline="0">
                <a:solidFill>
                  <a:srgbClr val="5F5F5F"/>
                </a:solidFill>
                <a:latin typeface="Arial"/>
                <a:ea typeface="Arial"/>
                <a:cs typeface="Arial"/>
              </a:defRPr>
            </a:pPr>
            <a:endParaRPr lang="de-DE"/>
          </a:p>
        </c:txPr>
        <c:crossAx val="225910784"/>
        <c:crosses val="max"/>
        <c:crossBetween val="midCat"/>
      </c:valAx>
      <c:spPr>
        <a:solidFill>
          <a:srgbClr val="FFFFFF"/>
        </a:solidFill>
      </c:spPr>
    </c:plotArea>
    <c:legend>
      <c:legendPos val="l"/>
      <c:legendEntry>
        <c:idx val="0"/>
        <c:txPr>
          <a:bodyPr/>
          <a:lstStyle/>
          <a:p>
            <a:pPr>
              <a:defRPr b="1">
                <a:solidFill>
                  <a:schemeClr val="accent2">
                    <a:lumMod val="75000"/>
                  </a:schemeClr>
                </a:solidFill>
              </a:defRPr>
            </a:pPr>
            <a:endParaRPr lang="de-DE"/>
          </a:p>
        </c:txPr>
      </c:legendEntry>
      <c:legendEntry>
        <c:idx val="1"/>
        <c:txPr>
          <a:bodyPr/>
          <a:lstStyle/>
          <a:p>
            <a:pPr>
              <a:defRPr b="1">
                <a:solidFill>
                  <a:schemeClr val="accent5">
                    <a:lumMod val="75000"/>
                  </a:schemeClr>
                </a:solidFill>
              </a:defRPr>
            </a:pPr>
            <a:endParaRPr lang="de-DE"/>
          </a:p>
        </c:txPr>
      </c:legendEntry>
      <c:layout>
        <c:manualLayout>
          <c:xMode val="edge"/>
          <c:yMode val="edge"/>
          <c:x val="0.56267409470752094"/>
          <c:y val="0.11910303810327487"/>
          <c:w val="0.181708741839025"/>
          <c:h val="9.3379634407688247E-2"/>
        </c:manualLayout>
      </c:layout>
      <c:overlay val="0"/>
      <c:spPr>
        <a:solidFill>
          <a:schemeClr val="bg1"/>
        </a:solidFill>
        <a:ln>
          <a:gradFill>
            <a:gsLst>
              <a:gs pos="0">
                <a:schemeClr val="accent1">
                  <a:tint val="66000"/>
                  <a:satMod val="160000"/>
                </a:schemeClr>
              </a:gs>
              <a:gs pos="50000">
                <a:schemeClr val="accent1">
                  <a:tint val="44500"/>
                  <a:satMod val="160000"/>
                </a:schemeClr>
              </a:gs>
              <a:gs pos="100000">
                <a:schemeClr val="accent1">
                  <a:tint val="23500"/>
                  <a:satMod val="160000"/>
                </a:schemeClr>
              </a:gs>
            </a:gsLst>
            <a:lin ang="5400000" scaled="0"/>
          </a:gradFill>
        </a:ln>
        <a:effectLst>
          <a:outerShdw blurRad="38100" dist="63500" dir="2700000" algn="ctr" rotWithShape="0">
            <a:schemeClr val="tx1"/>
          </a:outerShdw>
        </a:effectLst>
      </c:spPr>
      <c:txPr>
        <a:bodyPr/>
        <a:lstStyle/>
        <a:p>
          <a:pPr>
            <a:defRPr b="1"/>
          </a:pPr>
          <a:endParaRPr lang="de-DE"/>
        </a:p>
      </c:tx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1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de-DE"/>
    </a:p>
  </c:txPr>
  <c:printSettings>
    <c:headerFooter alignWithMargins="0"/>
    <c:pageMargins b="0.78740157480314965" l="0.78740157480314965" r="0.78740157480314965" t="0.78740157480314965" header="0.51181102362204722" footer="0.51181102362204722"/>
    <c:pageSetup paperSize="9" orientation="landscape"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de-C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 b="1" i="0" u="none" strike="noStrike" baseline="0">
                <a:solidFill>
                  <a:schemeClr val="tx1">
                    <a:lumMod val="50000"/>
                    <a:lumOff val="50000"/>
                  </a:schemeClr>
                </a:solidFill>
                <a:latin typeface="Arial Black"/>
                <a:ea typeface="Arial Black"/>
                <a:cs typeface="Arial Black"/>
              </a:defRPr>
            </a:pPr>
            <a:r>
              <a:rPr lang="de-CH">
                <a:solidFill>
                  <a:schemeClr val="tx1">
                    <a:lumMod val="50000"/>
                    <a:lumOff val="50000"/>
                  </a:schemeClr>
                </a:solidFill>
              </a:rPr>
              <a:t>Call-Rho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08741585126127"/>
          <c:y val="0.10836511960581"/>
          <c:w val="0.760112600987638"/>
          <c:h val="0.7834230609592423"/>
        </c:manualLayout>
      </c:layout>
      <c:lineChart>
        <c:grouping val="standard"/>
        <c:varyColors val="0"/>
        <c:ser>
          <c:idx val="1"/>
          <c:order val="0"/>
          <c:tx>
            <c:v>Rho</c:v>
          </c:tx>
          <c:spPr>
            <a:ln w="12700">
              <a:solidFill>
                <a:schemeClr val="accent1">
                  <a:lumMod val="75000"/>
                </a:schemeClr>
              </a:solidFill>
              <a:prstDash val="solid"/>
            </a:ln>
          </c:spPr>
          <c:marker>
            <c:symbol val="diamond"/>
            <c:size val="3"/>
            <c:spPr>
              <a:solidFill>
                <a:schemeClr val="accent1">
                  <a:lumMod val="75000"/>
                </a:schemeClr>
              </a:solidFill>
              <a:ln>
                <a:solidFill>
                  <a:schemeClr val="accent1">
                    <a:lumMod val="75000"/>
                  </a:schemeClr>
                </a:solidFill>
                <a:prstDash val="solid"/>
              </a:ln>
            </c:spPr>
          </c:marker>
          <c:dLbls>
            <c:dLbl>
              <c:idx val="0"/>
              <c:dLblPos val="b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"/>
              <c:dLblPos val="b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0"/>
              <c:dLblPos val="b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0"/>
              <c:dLblPos val="b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0"/>
              <c:dLblPos val="b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0"/>
              <c:dLblPos val="b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0"/>
              <c:dLblPos val="b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0"/>
              <c:dLblPos val="b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0"/>
              <c:dLblPos val="b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0"/>
              <c:dLblPos val="b"/>
              <c:showLegendKey val="0"/>
              <c:showVal val="1"/>
              <c:showCatName val="0"/>
              <c:showSerName val="0"/>
              <c:showPercent val="0"/>
              <c:showBubbleSize val="0"/>
            </c:dLbl>
            <c:numFmt formatCode="#,##0.0000" sourceLinked="0"/>
            <c:txPr>
              <a:bodyPr rot="-5400000" vert="horz"/>
              <a:lstStyle/>
              <a:p>
                <a:pPr>
                  <a:defRPr b="1">
                    <a:solidFill>
                      <a:schemeClr val="accent1">
                        <a:lumMod val="75000"/>
                      </a:schemeClr>
                    </a:solidFill>
                  </a:defRPr>
                </a:pPr>
                <a:endParaRPr lang="de-DE"/>
              </a:p>
            </c:txPr>
            <c:dLblPos val="b"/>
            <c:showLegendKey val="0"/>
            <c:showVal val="0"/>
            <c:showCatName val="0"/>
            <c:showSerName val="0"/>
            <c:showPercent val="0"/>
            <c:showBubbleSize val="0"/>
          </c:dLbls>
          <c:cat>
            <c:numRef>
              <c:f>'T RHO'!$B$29:$B$129</c:f>
              <c:numCache>
                <c:formatCode>0.00</c:formatCode>
                <c:ptCount val="101"/>
                <c:pt idx="0">
                  <c:v>9</c:v>
                </c:pt>
                <c:pt idx="1">
                  <c:v>8.9</c:v>
                </c:pt>
                <c:pt idx="2">
                  <c:v>8.8000000000000007</c:v>
                </c:pt>
                <c:pt idx="3">
                  <c:v>8.7000000000000011</c:v>
                </c:pt>
                <c:pt idx="4">
                  <c:v>8.6000000000000014</c:v>
                </c:pt>
                <c:pt idx="5">
                  <c:v>8.5000000000000018</c:v>
                </c:pt>
                <c:pt idx="6">
                  <c:v>8.4000000000000021</c:v>
                </c:pt>
                <c:pt idx="7">
                  <c:v>8.3000000000000025</c:v>
                </c:pt>
                <c:pt idx="8">
                  <c:v>8.2000000000000028</c:v>
                </c:pt>
                <c:pt idx="9">
                  <c:v>8.1000000000000032</c:v>
                </c:pt>
                <c:pt idx="10">
                  <c:v>8.0000000000000036</c:v>
                </c:pt>
                <c:pt idx="11">
                  <c:v>7.9000000000000039</c:v>
                </c:pt>
                <c:pt idx="12">
                  <c:v>7.8000000000000043</c:v>
                </c:pt>
                <c:pt idx="13">
                  <c:v>7.7000000000000046</c:v>
                </c:pt>
                <c:pt idx="14">
                  <c:v>7.600000000000005</c:v>
                </c:pt>
                <c:pt idx="15">
                  <c:v>7.5000000000000053</c:v>
                </c:pt>
                <c:pt idx="16">
                  <c:v>7.4000000000000057</c:v>
                </c:pt>
                <c:pt idx="17">
                  <c:v>7.300000000000006</c:v>
                </c:pt>
                <c:pt idx="18">
                  <c:v>7.2000000000000064</c:v>
                </c:pt>
                <c:pt idx="19">
                  <c:v>7.1000000000000068</c:v>
                </c:pt>
                <c:pt idx="20">
                  <c:v>7.0000000000000071</c:v>
                </c:pt>
                <c:pt idx="21">
                  <c:v>6.9000000000000075</c:v>
                </c:pt>
                <c:pt idx="22">
                  <c:v>6.8000000000000078</c:v>
                </c:pt>
                <c:pt idx="23">
                  <c:v>6.7000000000000082</c:v>
                </c:pt>
                <c:pt idx="24">
                  <c:v>6.6000000000000085</c:v>
                </c:pt>
                <c:pt idx="25">
                  <c:v>6.5000000000000089</c:v>
                </c:pt>
                <c:pt idx="26">
                  <c:v>6.4000000000000092</c:v>
                </c:pt>
                <c:pt idx="27">
                  <c:v>6.3000000000000096</c:v>
                </c:pt>
                <c:pt idx="28">
                  <c:v>6.2000000000000099</c:v>
                </c:pt>
                <c:pt idx="29">
                  <c:v>6.1000000000000103</c:v>
                </c:pt>
                <c:pt idx="30">
                  <c:v>6.0000000000000107</c:v>
                </c:pt>
                <c:pt idx="31">
                  <c:v>5.900000000000011</c:v>
                </c:pt>
                <c:pt idx="32">
                  <c:v>5.8000000000000114</c:v>
                </c:pt>
                <c:pt idx="33">
                  <c:v>5.7000000000000117</c:v>
                </c:pt>
                <c:pt idx="34">
                  <c:v>5.6000000000000121</c:v>
                </c:pt>
                <c:pt idx="35">
                  <c:v>5.5000000000000124</c:v>
                </c:pt>
                <c:pt idx="36">
                  <c:v>5.4000000000000128</c:v>
                </c:pt>
                <c:pt idx="37">
                  <c:v>5.3000000000000131</c:v>
                </c:pt>
                <c:pt idx="38">
                  <c:v>5.2000000000000135</c:v>
                </c:pt>
                <c:pt idx="39">
                  <c:v>5.1000000000000139</c:v>
                </c:pt>
                <c:pt idx="40">
                  <c:v>5.0000000000000142</c:v>
                </c:pt>
                <c:pt idx="41">
                  <c:v>4.9000000000000146</c:v>
                </c:pt>
                <c:pt idx="42">
                  <c:v>4.8000000000000149</c:v>
                </c:pt>
                <c:pt idx="43">
                  <c:v>4.7000000000000153</c:v>
                </c:pt>
                <c:pt idx="44">
                  <c:v>4.6000000000000156</c:v>
                </c:pt>
                <c:pt idx="45">
                  <c:v>4.500000000000016</c:v>
                </c:pt>
                <c:pt idx="46">
                  <c:v>4.4000000000000163</c:v>
                </c:pt>
                <c:pt idx="47">
                  <c:v>4.3000000000000167</c:v>
                </c:pt>
                <c:pt idx="48">
                  <c:v>4.2000000000000171</c:v>
                </c:pt>
                <c:pt idx="49">
                  <c:v>4.1000000000000174</c:v>
                </c:pt>
                <c:pt idx="50">
                  <c:v>4</c:v>
                </c:pt>
                <c:pt idx="51">
                  <c:v>3.9</c:v>
                </c:pt>
                <c:pt idx="52">
                  <c:v>3.8</c:v>
                </c:pt>
                <c:pt idx="53">
                  <c:v>3.6999999999999997</c:v>
                </c:pt>
                <c:pt idx="54">
                  <c:v>3.5999999999999996</c:v>
                </c:pt>
                <c:pt idx="55">
                  <c:v>3.4999999999999996</c:v>
                </c:pt>
                <c:pt idx="56">
                  <c:v>3.3999999999999995</c:v>
                </c:pt>
                <c:pt idx="57">
                  <c:v>3.2999999999999994</c:v>
                </c:pt>
                <c:pt idx="58">
                  <c:v>3.1999999999999993</c:v>
                </c:pt>
                <c:pt idx="59">
                  <c:v>3.0999999999999992</c:v>
                </c:pt>
                <c:pt idx="60">
                  <c:v>2.9999999999999991</c:v>
                </c:pt>
                <c:pt idx="61">
                  <c:v>2.899999999999999</c:v>
                </c:pt>
                <c:pt idx="62">
                  <c:v>2.7999999999999989</c:v>
                </c:pt>
                <c:pt idx="63">
                  <c:v>2.6999999999999988</c:v>
                </c:pt>
                <c:pt idx="64">
                  <c:v>2.5999999999999988</c:v>
                </c:pt>
                <c:pt idx="65">
                  <c:v>2.4999999999999987</c:v>
                </c:pt>
                <c:pt idx="66">
                  <c:v>2.3999999999999986</c:v>
                </c:pt>
                <c:pt idx="67">
                  <c:v>2.2999999999999985</c:v>
                </c:pt>
                <c:pt idx="68">
                  <c:v>2.1999999999999984</c:v>
                </c:pt>
                <c:pt idx="69">
                  <c:v>2.0999999999999983</c:v>
                </c:pt>
                <c:pt idx="70">
                  <c:v>1.9999999999999982</c:v>
                </c:pt>
                <c:pt idx="71">
                  <c:v>1.8999999999999981</c:v>
                </c:pt>
                <c:pt idx="72">
                  <c:v>1.799999999999998</c:v>
                </c:pt>
                <c:pt idx="73">
                  <c:v>1.699999999999998</c:v>
                </c:pt>
                <c:pt idx="74">
                  <c:v>1.5999999999999979</c:v>
                </c:pt>
                <c:pt idx="75">
                  <c:v>1.4999999999999978</c:v>
                </c:pt>
                <c:pt idx="76">
                  <c:v>1.3999999999999977</c:v>
                </c:pt>
                <c:pt idx="77">
                  <c:v>1.2999999999999976</c:v>
                </c:pt>
                <c:pt idx="78">
                  <c:v>1.1999999999999975</c:v>
                </c:pt>
                <c:pt idx="79">
                  <c:v>1.0999999999999974</c:v>
                </c:pt>
                <c:pt idx="80">
                  <c:v>0.99999999999999745</c:v>
                </c:pt>
                <c:pt idx="81">
                  <c:v>0.89999999999999747</c:v>
                </c:pt>
                <c:pt idx="82">
                  <c:v>0.79999999999999749</c:v>
                </c:pt>
                <c:pt idx="83">
                  <c:v>0.69999999999999751</c:v>
                </c:pt>
                <c:pt idx="84">
                  <c:v>0.59999999999999754</c:v>
                </c:pt>
                <c:pt idx="85">
                  <c:v>0.49999999999999756</c:v>
                </c:pt>
                <c:pt idx="86">
                  <c:v>0.39999999999999758</c:v>
                </c:pt>
                <c:pt idx="87">
                  <c:v>0.2999999999999976</c:v>
                </c:pt>
                <c:pt idx="88">
                  <c:v>0.1999999999999976</c:v>
                </c:pt>
                <c:pt idx="89">
                  <c:v>9.9999999999997591E-2</c:v>
                </c:pt>
                <c:pt idx="90">
                  <c:v>-2.4147350785597155E-15</c:v>
                </c:pt>
                <c:pt idx="91">
                  <c:v>-0.10000000000000242</c:v>
                </c:pt>
                <c:pt idx="92">
                  <c:v>-0.20000000000000243</c:v>
                </c:pt>
                <c:pt idx="93">
                  <c:v>-0.30000000000000243</c:v>
                </c:pt>
                <c:pt idx="94">
                  <c:v>-0.40000000000000246</c:v>
                </c:pt>
                <c:pt idx="95">
                  <c:v>-0.50000000000000244</c:v>
                </c:pt>
                <c:pt idx="96">
                  <c:v>-0.60000000000000242</c:v>
                </c:pt>
                <c:pt idx="97">
                  <c:v>-0.7000000000000024</c:v>
                </c:pt>
                <c:pt idx="98">
                  <c:v>-0.80000000000000238</c:v>
                </c:pt>
                <c:pt idx="99">
                  <c:v>-0.90000000000000235</c:v>
                </c:pt>
                <c:pt idx="100">
                  <c:v>-1.0000000000000024</c:v>
                </c:pt>
              </c:numCache>
            </c:numRef>
          </c:cat>
          <c:val>
            <c:numRef>
              <c:f>'T RHO'!$Q$29:$Q$129</c:f>
              <c:numCache>
                <c:formatCode>0.00000</c:formatCode>
                <c:ptCount val="101"/>
                <c:pt idx="0">
                  <c:v>3.0247258252956044E-2</c:v>
                </c:pt>
                <c:pt idx="1">
                  <c:v>3.0238336846238667E-2</c:v>
                </c:pt>
                <c:pt idx="2">
                  <c:v>3.0229244791769361E-2</c:v>
                </c:pt>
                <c:pt idx="3">
                  <c:v>3.0219981494198578E-2</c:v>
                </c:pt>
                <c:pt idx="4">
                  <c:v>3.02105463596547E-2</c:v>
                </c:pt>
                <c:pt idx="5">
                  <c:v>3.0200938794905596E-2</c:v>
                </c:pt>
                <c:pt idx="6">
                  <c:v>3.0191158207969693E-2</c:v>
                </c:pt>
                <c:pt idx="7">
                  <c:v>3.0181204007945439E-2</c:v>
                </c:pt>
                <c:pt idx="8">
                  <c:v>3.0171075604940256E-2</c:v>
                </c:pt>
                <c:pt idx="9">
                  <c:v>3.0160772410468439E-2</c:v>
                </c:pt>
                <c:pt idx="10">
                  <c:v>3.0150293836896935E-2</c:v>
                </c:pt>
                <c:pt idx="11">
                  <c:v>3.0139639298113252E-2</c:v>
                </c:pt>
                <c:pt idx="12">
                  <c:v>3.0128808209141766E-2</c:v>
                </c:pt>
                <c:pt idx="13">
                  <c:v>3.0117799986300042E-2</c:v>
                </c:pt>
                <c:pt idx="14">
                  <c:v>3.0106614047255675E-2</c:v>
                </c:pt>
                <c:pt idx="15">
                  <c:v>3.0095249810969449E-2</c:v>
                </c:pt>
                <c:pt idx="16">
                  <c:v>3.0083706697894286E-2</c:v>
                </c:pt>
                <c:pt idx="17">
                  <c:v>3.0071984129847351E-2</c:v>
                </c:pt>
                <c:pt idx="18">
                  <c:v>3.0060081530152161E-2</c:v>
                </c:pt>
                <c:pt idx="19">
                  <c:v>3.0047998323610159E-2</c:v>
                </c:pt>
                <c:pt idx="20">
                  <c:v>3.0035733936486508E-2</c:v>
                </c:pt>
                <c:pt idx="21">
                  <c:v>3.0023287796751674E-2</c:v>
                </c:pt>
                <c:pt idx="22">
                  <c:v>3.0010659333825629E-2</c:v>
                </c:pt>
                <c:pt idx="23">
                  <c:v>2.9997847978997072E-2</c:v>
                </c:pt>
                <c:pt idx="24">
                  <c:v>2.9984853164876313E-2</c:v>
                </c:pt>
                <c:pt idx="25">
                  <c:v>2.9971674326176867E-2</c:v>
                </c:pt>
                <c:pt idx="26">
                  <c:v>2.9958310899061757E-2</c:v>
                </c:pt>
                <c:pt idx="27">
                  <c:v>2.9944762321697738E-2</c:v>
                </c:pt>
                <c:pt idx="28">
                  <c:v>2.9931028033843177E-2</c:v>
                </c:pt>
                <c:pt idx="29">
                  <c:v>2.9917107477345439E-2</c:v>
                </c:pt>
                <c:pt idx="30">
                  <c:v>2.9903000095821142E-2</c:v>
                </c:pt>
                <c:pt idx="31">
                  <c:v>2.9888705334812471E-2</c:v>
                </c:pt>
                <c:pt idx="32">
                  <c:v>2.9874222641886661E-2</c:v>
                </c:pt>
                <c:pt idx="33">
                  <c:v>2.9859551466650203E-2</c:v>
                </c:pt>
                <c:pt idx="34">
                  <c:v>2.9844691260635159E-2</c:v>
                </c:pt>
                <c:pt idx="35">
                  <c:v>2.9829641477618907E-2</c:v>
                </c:pt>
                <c:pt idx="36">
                  <c:v>2.9814401573332816E-2</c:v>
                </c:pt>
                <c:pt idx="37">
                  <c:v>2.9798971005867259E-2</c:v>
                </c:pt>
                <c:pt idx="38">
                  <c:v>2.9783349235330547E-2</c:v>
                </c:pt>
                <c:pt idx="39">
                  <c:v>2.9767535724218419E-2</c:v>
                </c:pt>
                <c:pt idx="40">
                  <c:v>2.9751529937229293E-2</c:v>
                </c:pt>
                <c:pt idx="41">
                  <c:v>2.9735331341392168E-2</c:v>
                </c:pt>
                <c:pt idx="42">
                  <c:v>2.9718939406194522E-2</c:v>
                </c:pt>
                <c:pt idx="43">
                  <c:v>2.9702353603347831E-2</c:v>
                </c:pt>
                <c:pt idx="44">
                  <c:v>2.9685573407199684E-2</c:v>
                </c:pt>
                <c:pt idx="45">
                  <c:v>2.9668598294449566E-2</c:v>
                </c:pt>
                <c:pt idx="46">
                  <c:v>2.9651427744390446E-2</c:v>
                </c:pt>
                <c:pt idx="47">
                  <c:v>2.9634061238887455E-2</c:v>
                </c:pt>
                <c:pt idx="48">
                  <c:v>2.9616498262363677E-2</c:v>
                </c:pt>
                <c:pt idx="49">
                  <c:v>2.9598738301935157E-2</c:v>
                </c:pt>
                <c:pt idx="50">
                  <c:v>2.9580780847396682E-2</c:v>
                </c:pt>
                <c:pt idx="51">
                  <c:v>2.9562625391342578E-2</c:v>
                </c:pt>
                <c:pt idx="52">
                  <c:v>2.9544271428996183E-2</c:v>
                </c:pt>
                <c:pt idx="53">
                  <c:v>2.9525718458607741E-2</c:v>
                </c:pt>
                <c:pt idx="54">
                  <c:v>2.9506965981113353E-2</c:v>
                </c:pt>
                <c:pt idx="55">
                  <c:v>2.9488013500404975E-2</c:v>
                </c:pt>
                <c:pt idx="56">
                  <c:v>2.9468860523422791E-2</c:v>
                </c:pt>
                <c:pt idx="57">
                  <c:v>2.9449506559934946E-2</c:v>
                </c:pt>
                <c:pt idx="58">
                  <c:v>2.9429951122928344E-2</c:v>
                </c:pt>
                <c:pt idx="59">
                  <c:v>2.9410193728352851E-2</c:v>
                </c:pt>
                <c:pt idx="60">
                  <c:v>2.9390233895277618E-2</c:v>
                </c:pt>
                <c:pt idx="61">
                  <c:v>2.9370071145990551E-2</c:v>
                </c:pt>
                <c:pt idx="62">
                  <c:v>2.9349705006040949E-2</c:v>
                </c:pt>
                <c:pt idx="63">
                  <c:v>2.9329135004132922E-2</c:v>
                </c:pt>
                <c:pt idx="64">
                  <c:v>2.9308360672345657E-2</c:v>
                </c:pt>
                <c:pt idx="65">
                  <c:v>2.9287381546062363E-2</c:v>
                </c:pt>
                <c:pt idx="66">
                  <c:v>2.926619716411949E-2</c:v>
                </c:pt>
                <c:pt idx="67">
                  <c:v>2.92448070687783E-2</c:v>
                </c:pt>
                <c:pt idx="68">
                  <c:v>2.922321080571777E-2</c:v>
                </c:pt>
                <c:pt idx="69">
                  <c:v>2.9201407924297484E-2</c:v>
                </c:pt>
                <c:pt idx="70">
                  <c:v>2.9179397977301846E-2</c:v>
                </c:pt>
                <c:pt idx="71">
                  <c:v>2.915718052121008E-2</c:v>
                </c:pt>
                <c:pt idx="72">
                  <c:v>2.9134755116231759E-2</c:v>
                </c:pt>
                <c:pt idx="73">
                  <c:v>2.9112121326171803E-2</c:v>
                </c:pt>
                <c:pt idx="74">
                  <c:v>2.9089278718693379E-2</c:v>
                </c:pt>
                <c:pt idx="75">
                  <c:v>2.9066226865310796E-2</c:v>
                </c:pt>
                <c:pt idx="76">
                  <c:v>2.9042965341247395E-2</c:v>
                </c:pt>
                <c:pt idx="77">
                  <c:v>2.9019493725776613E-2</c:v>
                </c:pt>
                <c:pt idx="78">
                  <c:v>2.8995811602094079E-2</c:v>
                </c:pt>
                <c:pt idx="79">
                  <c:v>2.8971918557388676E-2</c:v>
                </c:pt>
                <c:pt idx="80">
                  <c:v>2.8947814182856746E-2</c:v>
                </c:pt>
                <c:pt idx="81">
                  <c:v>2.8923498073943676E-2</c:v>
                </c:pt>
                <c:pt idx="82">
                  <c:v>2.8898969830002841E-2</c:v>
                </c:pt>
                <c:pt idx="83">
                  <c:v>2.8874229054899558E-2</c:v>
                </c:pt>
                <c:pt idx="84">
                  <c:v>2.884927535642845E-2</c:v>
                </c:pt>
                <c:pt idx="85">
                  <c:v>2.882410834694582E-2</c:v>
                </c:pt>
                <c:pt idx="86">
                  <c:v>2.8798727642957545E-2</c:v>
                </c:pt>
                <c:pt idx="87">
                  <c:v>2.8773132865524076E-2</c:v>
                </c:pt>
                <c:pt idx="88">
                  <c:v>2.8747323640033073E-2</c:v>
                </c:pt>
                <c:pt idx="89">
                  <c:v>2.8721299596405458E-2</c:v>
                </c:pt>
                <c:pt idx="90">
                  <c:v>2.8695060369173575E-2</c:v>
                </c:pt>
                <c:pt idx="91">
                  <c:v>2.866860559732487E-2</c:v>
                </c:pt>
                <c:pt idx="92">
                  <c:v>2.864193492467848E-2</c:v>
                </c:pt>
                <c:pt idx="93">
                  <c:v>2.8615047999508647E-2</c:v>
                </c:pt>
                <c:pt idx="94">
                  <c:v>2.8587944475113147E-2</c:v>
                </c:pt>
                <c:pt idx="95">
                  <c:v>2.8560624009358548E-2</c:v>
                </c:pt>
                <c:pt idx="96">
                  <c:v>2.8533086265092322E-2</c:v>
                </c:pt>
                <c:pt idx="97">
                  <c:v>2.8505330910022053E-2</c:v>
                </c:pt>
                <c:pt idx="98">
                  <c:v>2.8477357616786492E-2</c:v>
                </c:pt>
                <c:pt idx="99">
                  <c:v>2.8449166063062137E-2</c:v>
                </c:pt>
                <c:pt idx="100">
                  <c:v>2.8420755931527708E-2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25680768"/>
        <c:axId val="225687040"/>
      </c:lineChart>
      <c:lineChart>
        <c:grouping val="standard"/>
        <c:varyColors val="0"/>
        <c:ser>
          <c:idx val="0"/>
          <c:order val="1"/>
          <c:tx>
            <c:v>Optionspreis</c:v>
          </c:tx>
          <c:spPr>
            <a:ln w="12700">
              <a:solidFill>
                <a:schemeClr val="accent2">
                  <a:lumMod val="75000"/>
                </a:schemeClr>
              </a:solidFill>
              <a:prstDash val="solid"/>
            </a:ln>
          </c:spPr>
          <c:marker>
            <c:symbol val="circle"/>
            <c:size val="2"/>
            <c:spPr>
              <a:solidFill>
                <a:schemeClr val="accent2">
                  <a:lumMod val="75000"/>
                </a:schemeClr>
              </a:solidFill>
              <a:ln>
                <a:solidFill>
                  <a:schemeClr val="accent2">
                    <a:lumMod val="75000"/>
                  </a:schemeClr>
                </a:solidFill>
                <a:prstDash val="solid"/>
              </a:ln>
            </c:spPr>
          </c:marker>
          <c:dLbls>
            <c:dLbl>
              <c:idx val="0"/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"/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0"/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0"/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0"/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0"/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0"/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0"/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0"/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0"/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</c:dLbl>
            <c:numFmt formatCode="#,##0.00" sourceLinked="0"/>
            <c:txPr>
              <a:bodyPr rot="0" vert="horz"/>
              <a:lstStyle/>
              <a:p>
                <a:pPr>
                  <a:defRPr b="1">
                    <a:solidFill>
                      <a:schemeClr val="accent2">
                        <a:lumMod val="75000"/>
                      </a:schemeClr>
                    </a:solidFill>
                  </a:defRPr>
                </a:pPr>
                <a:endParaRPr lang="de-DE"/>
              </a:p>
            </c:txPr>
            <c:dLblPos val="t"/>
            <c:showLegendKey val="0"/>
            <c:showVal val="0"/>
            <c:showCatName val="0"/>
            <c:showSerName val="0"/>
            <c:showPercent val="0"/>
            <c:showBubbleSize val="0"/>
          </c:dLbls>
          <c:cat>
            <c:numRef>
              <c:f>'T RHO'!$B$29:$B$129</c:f>
              <c:numCache>
                <c:formatCode>0.00</c:formatCode>
                <c:ptCount val="101"/>
                <c:pt idx="0">
                  <c:v>9</c:v>
                </c:pt>
                <c:pt idx="1">
                  <c:v>8.9</c:v>
                </c:pt>
                <c:pt idx="2">
                  <c:v>8.8000000000000007</c:v>
                </c:pt>
                <c:pt idx="3">
                  <c:v>8.7000000000000011</c:v>
                </c:pt>
                <c:pt idx="4">
                  <c:v>8.6000000000000014</c:v>
                </c:pt>
                <c:pt idx="5">
                  <c:v>8.5000000000000018</c:v>
                </c:pt>
                <c:pt idx="6">
                  <c:v>8.4000000000000021</c:v>
                </c:pt>
                <c:pt idx="7">
                  <c:v>8.3000000000000025</c:v>
                </c:pt>
                <c:pt idx="8">
                  <c:v>8.2000000000000028</c:v>
                </c:pt>
                <c:pt idx="9">
                  <c:v>8.1000000000000032</c:v>
                </c:pt>
                <c:pt idx="10">
                  <c:v>8.0000000000000036</c:v>
                </c:pt>
                <c:pt idx="11">
                  <c:v>7.9000000000000039</c:v>
                </c:pt>
                <c:pt idx="12">
                  <c:v>7.8000000000000043</c:v>
                </c:pt>
                <c:pt idx="13">
                  <c:v>7.7000000000000046</c:v>
                </c:pt>
                <c:pt idx="14">
                  <c:v>7.600000000000005</c:v>
                </c:pt>
                <c:pt idx="15">
                  <c:v>7.5000000000000053</c:v>
                </c:pt>
                <c:pt idx="16">
                  <c:v>7.4000000000000057</c:v>
                </c:pt>
                <c:pt idx="17">
                  <c:v>7.300000000000006</c:v>
                </c:pt>
                <c:pt idx="18">
                  <c:v>7.2000000000000064</c:v>
                </c:pt>
                <c:pt idx="19">
                  <c:v>7.1000000000000068</c:v>
                </c:pt>
                <c:pt idx="20">
                  <c:v>7.0000000000000071</c:v>
                </c:pt>
                <c:pt idx="21">
                  <c:v>6.9000000000000075</c:v>
                </c:pt>
                <c:pt idx="22">
                  <c:v>6.8000000000000078</c:v>
                </c:pt>
                <c:pt idx="23">
                  <c:v>6.7000000000000082</c:v>
                </c:pt>
                <c:pt idx="24">
                  <c:v>6.6000000000000085</c:v>
                </c:pt>
                <c:pt idx="25">
                  <c:v>6.5000000000000089</c:v>
                </c:pt>
                <c:pt idx="26">
                  <c:v>6.4000000000000092</c:v>
                </c:pt>
                <c:pt idx="27">
                  <c:v>6.3000000000000096</c:v>
                </c:pt>
                <c:pt idx="28">
                  <c:v>6.2000000000000099</c:v>
                </c:pt>
                <c:pt idx="29">
                  <c:v>6.1000000000000103</c:v>
                </c:pt>
                <c:pt idx="30">
                  <c:v>6.0000000000000107</c:v>
                </c:pt>
                <c:pt idx="31">
                  <c:v>5.900000000000011</c:v>
                </c:pt>
                <c:pt idx="32">
                  <c:v>5.8000000000000114</c:v>
                </c:pt>
                <c:pt idx="33">
                  <c:v>5.7000000000000117</c:v>
                </c:pt>
                <c:pt idx="34">
                  <c:v>5.6000000000000121</c:v>
                </c:pt>
                <c:pt idx="35">
                  <c:v>5.5000000000000124</c:v>
                </c:pt>
                <c:pt idx="36">
                  <c:v>5.4000000000000128</c:v>
                </c:pt>
                <c:pt idx="37">
                  <c:v>5.3000000000000131</c:v>
                </c:pt>
                <c:pt idx="38">
                  <c:v>5.2000000000000135</c:v>
                </c:pt>
                <c:pt idx="39">
                  <c:v>5.1000000000000139</c:v>
                </c:pt>
                <c:pt idx="40">
                  <c:v>5.0000000000000142</c:v>
                </c:pt>
                <c:pt idx="41">
                  <c:v>4.9000000000000146</c:v>
                </c:pt>
                <c:pt idx="42">
                  <c:v>4.8000000000000149</c:v>
                </c:pt>
                <c:pt idx="43">
                  <c:v>4.7000000000000153</c:v>
                </c:pt>
                <c:pt idx="44">
                  <c:v>4.6000000000000156</c:v>
                </c:pt>
                <c:pt idx="45">
                  <c:v>4.500000000000016</c:v>
                </c:pt>
                <c:pt idx="46">
                  <c:v>4.4000000000000163</c:v>
                </c:pt>
                <c:pt idx="47">
                  <c:v>4.3000000000000167</c:v>
                </c:pt>
                <c:pt idx="48">
                  <c:v>4.2000000000000171</c:v>
                </c:pt>
                <c:pt idx="49">
                  <c:v>4.1000000000000174</c:v>
                </c:pt>
                <c:pt idx="50">
                  <c:v>4</c:v>
                </c:pt>
                <c:pt idx="51">
                  <c:v>3.9</c:v>
                </c:pt>
                <c:pt idx="52">
                  <c:v>3.8</c:v>
                </c:pt>
                <c:pt idx="53">
                  <c:v>3.6999999999999997</c:v>
                </c:pt>
                <c:pt idx="54">
                  <c:v>3.5999999999999996</c:v>
                </c:pt>
                <c:pt idx="55">
                  <c:v>3.4999999999999996</c:v>
                </c:pt>
                <c:pt idx="56">
                  <c:v>3.3999999999999995</c:v>
                </c:pt>
                <c:pt idx="57">
                  <c:v>3.2999999999999994</c:v>
                </c:pt>
                <c:pt idx="58">
                  <c:v>3.1999999999999993</c:v>
                </c:pt>
                <c:pt idx="59">
                  <c:v>3.0999999999999992</c:v>
                </c:pt>
                <c:pt idx="60">
                  <c:v>2.9999999999999991</c:v>
                </c:pt>
                <c:pt idx="61">
                  <c:v>2.899999999999999</c:v>
                </c:pt>
                <c:pt idx="62">
                  <c:v>2.7999999999999989</c:v>
                </c:pt>
                <c:pt idx="63">
                  <c:v>2.6999999999999988</c:v>
                </c:pt>
                <c:pt idx="64">
                  <c:v>2.5999999999999988</c:v>
                </c:pt>
                <c:pt idx="65">
                  <c:v>2.4999999999999987</c:v>
                </c:pt>
                <c:pt idx="66">
                  <c:v>2.3999999999999986</c:v>
                </c:pt>
                <c:pt idx="67">
                  <c:v>2.2999999999999985</c:v>
                </c:pt>
                <c:pt idx="68">
                  <c:v>2.1999999999999984</c:v>
                </c:pt>
                <c:pt idx="69">
                  <c:v>2.0999999999999983</c:v>
                </c:pt>
                <c:pt idx="70">
                  <c:v>1.9999999999999982</c:v>
                </c:pt>
                <c:pt idx="71">
                  <c:v>1.8999999999999981</c:v>
                </c:pt>
                <c:pt idx="72">
                  <c:v>1.799999999999998</c:v>
                </c:pt>
                <c:pt idx="73">
                  <c:v>1.699999999999998</c:v>
                </c:pt>
                <c:pt idx="74">
                  <c:v>1.5999999999999979</c:v>
                </c:pt>
                <c:pt idx="75">
                  <c:v>1.4999999999999978</c:v>
                </c:pt>
                <c:pt idx="76">
                  <c:v>1.3999999999999977</c:v>
                </c:pt>
                <c:pt idx="77">
                  <c:v>1.2999999999999976</c:v>
                </c:pt>
                <c:pt idx="78">
                  <c:v>1.1999999999999975</c:v>
                </c:pt>
                <c:pt idx="79">
                  <c:v>1.0999999999999974</c:v>
                </c:pt>
                <c:pt idx="80">
                  <c:v>0.99999999999999745</c:v>
                </c:pt>
                <c:pt idx="81">
                  <c:v>0.89999999999999747</c:v>
                </c:pt>
                <c:pt idx="82">
                  <c:v>0.79999999999999749</c:v>
                </c:pt>
                <c:pt idx="83">
                  <c:v>0.69999999999999751</c:v>
                </c:pt>
                <c:pt idx="84">
                  <c:v>0.59999999999999754</c:v>
                </c:pt>
                <c:pt idx="85">
                  <c:v>0.49999999999999756</c:v>
                </c:pt>
                <c:pt idx="86">
                  <c:v>0.39999999999999758</c:v>
                </c:pt>
                <c:pt idx="87">
                  <c:v>0.2999999999999976</c:v>
                </c:pt>
                <c:pt idx="88">
                  <c:v>0.1999999999999976</c:v>
                </c:pt>
                <c:pt idx="89">
                  <c:v>9.9999999999997591E-2</c:v>
                </c:pt>
                <c:pt idx="90">
                  <c:v>-2.4147350785597155E-15</c:v>
                </c:pt>
                <c:pt idx="91">
                  <c:v>-0.10000000000000242</c:v>
                </c:pt>
                <c:pt idx="92">
                  <c:v>-0.20000000000000243</c:v>
                </c:pt>
                <c:pt idx="93">
                  <c:v>-0.30000000000000243</c:v>
                </c:pt>
                <c:pt idx="94">
                  <c:v>-0.40000000000000246</c:v>
                </c:pt>
                <c:pt idx="95">
                  <c:v>-0.50000000000000244</c:v>
                </c:pt>
                <c:pt idx="96">
                  <c:v>-0.60000000000000242</c:v>
                </c:pt>
                <c:pt idx="97">
                  <c:v>-0.7000000000000024</c:v>
                </c:pt>
                <c:pt idx="98">
                  <c:v>-0.80000000000000238</c:v>
                </c:pt>
                <c:pt idx="99">
                  <c:v>-0.90000000000000235</c:v>
                </c:pt>
                <c:pt idx="100">
                  <c:v>-1.0000000000000024</c:v>
                </c:pt>
              </c:numCache>
            </c:numRef>
          </c:cat>
          <c:val>
            <c:numRef>
              <c:f>'T RHO'!$N$29:$N$129</c:f>
              <c:numCache>
                <c:formatCode>0.0000</c:formatCode>
                <c:ptCount val="101"/>
                <c:pt idx="0">
                  <c:v>10.451897303689023</c:v>
                </c:pt>
                <c:pt idx="1">
                  <c:v>10.421650045436067</c:v>
                </c:pt>
                <c:pt idx="2">
                  <c:v>10.391411708589828</c:v>
                </c:pt>
                <c:pt idx="3">
                  <c:v>10.361182463798059</c:v>
                </c:pt>
                <c:pt idx="4">
                  <c:v>10.33096248230386</c:v>
                </c:pt>
                <c:pt idx="5">
                  <c:v>10.300751935944206</c:v>
                </c:pt>
                <c:pt idx="6">
                  <c:v>10.2705509971493</c:v>
                </c:pt>
                <c:pt idx="7">
                  <c:v>10.24035983894133</c:v>
                </c:pt>
                <c:pt idx="8">
                  <c:v>10.210178634933385</c:v>
                </c:pt>
                <c:pt idx="9">
                  <c:v>10.180007559328445</c:v>
                </c:pt>
                <c:pt idx="10">
                  <c:v>10.149846786917976</c:v>
                </c:pt>
                <c:pt idx="11">
                  <c:v>10.119696493081079</c:v>
                </c:pt>
                <c:pt idx="12">
                  <c:v>10.089556853782966</c:v>
                </c:pt>
                <c:pt idx="13">
                  <c:v>10.059428045573824</c:v>
                </c:pt>
                <c:pt idx="14">
                  <c:v>10.029310245587524</c:v>
                </c:pt>
                <c:pt idx="15">
                  <c:v>9.9992036315402686</c:v>
                </c:pt>
                <c:pt idx="16">
                  <c:v>9.9691083817292991</c:v>
                </c:pt>
                <c:pt idx="17">
                  <c:v>9.9390246750314049</c:v>
                </c:pt>
                <c:pt idx="18">
                  <c:v>9.9089526909015575</c:v>
                </c:pt>
                <c:pt idx="19">
                  <c:v>9.8788926093714053</c:v>
                </c:pt>
                <c:pt idx="20">
                  <c:v>9.8488446110477952</c:v>
                </c:pt>
                <c:pt idx="21">
                  <c:v>9.8188088771113087</c:v>
                </c:pt>
                <c:pt idx="22">
                  <c:v>9.788785589314557</c:v>
                </c:pt>
                <c:pt idx="23">
                  <c:v>9.7587749299807314</c:v>
                </c:pt>
                <c:pt idx="24">
                  <c:v>9.7287770820017343</c:v>
                </c:pt>
                <c:pt idx="25">
                  <c:v>9.698792228836858</c:v>
                </c:pt>
                <c:pt idx="26">
                  <c:v>9.6688205545106811</c:v>
                </c:pt>
                <c:pt idx="27">
                  <c:v>9.6388622436116194</c:v>
                </c:pt>
                <c:pt idx="28">
                  <c:v>9.6089174812899216</c:v>
                </c:pt>
                <c:pt idx="29">
                  <c:v>9.5789864532560784</c:v>
                </c:pt>
                <c:pt idx="30">
                  <c:v>9.549069345778733</c:v>
                </c:pt>
                <c:pt idx="31">
                  <c:v>9.5191663456829119</c:v>
                </c:pt>
                <c:pt idx="32">
                  <c:v>9.4892776403480994</c:v>
                </c:pt>
                <c:pt idx="33">
                  <c:v>9.4594034177062127</c:v>
                </c:pt>
                <c:pt idx="34">
                  <c:v>9.4295438662395625</c:v>
                </c:pt>
                <c:pt idx="35">
                  <c:v>9.3996991749789274</c:v>
                </c:pt>
                <c:pt idx="36">
                  <c:v>9.3698695335013085</c:v>
                </c:pt>
                <c:pt idx="37">
                  <c:v>9.3400551319279757</c:v>
                </c:pt>
                <c:pt idx="38">
                  <c:v>9.3102561609221084</c:v>
                </c:pt>
                <c:pt idx="39">
                  <c:v>9.2804728116867778</c:v>
                </c:pt>
                <c:pt idx="40">
                  <c:v>9.2507052759625594</c:v>
                </c:pt>
                <c:pt idx="41">
                  <c:v>9.2209537460253301</c:v>
                </c:pt>
                <c:pt idx="42">
                  <c:v>9.191218414683938</c:v>
                </c:pt>
                <c:pt idx="43">
                  <c:v>9.1614994752777434</c:v>
                </c:pt>
                <c:pt idx="44">
                  <c:v>9.1317971216743956</c:v>
                </c:pt>
                <c:pt idx="45">
                  <c:v>9.1021115482671959</c:v>
                </c:pt>
                <c:pt idx="46">
                  <c:v>9.0724429499727464</c:v>
                </c:pt>
                <c:pt idx="47">
                  <c:v>9.0427915222283559</c:v>
                </c:pt>
                <c:pt idx="48">
                  <c:v>9.0131574609894685</c:v>
                </c:pt>
                <c:pt idx="49">
                  <c:v>8.9835409627271048</c:v>
                </c:pt>
                <c:pt idx="50">
                  <c:v>8.9539422244251696</c:v>
                </c:pt>
                <c:pt idx="51">
                  <c:v>8.9243614435777729</c:v>
                </c:pt>
                <c:pt idx="52">
                  <c:v>8.8947988181864304</c:v>
                </c:pt>
                <c:pt idx="53">
                  <c:v>8.8652545467574342</c:v>
                </c:pt>
                <c:pt idx="54">
                  <c:v>8.8357288282988264</c:v>
                </c:pt>
                <c:pt idx="55">
                  <c:v>8.8062218623177131</c:v>
                </c:pt>
                <c:pt idx="56">
                  <c:v>8.7767338488173081</c:v>
                </c:pt>
                <c:pt idx="57">
                  <c:v>8.7472649882938853</c:v>
                </c:pt>
                <c:pt idx="58">
                  <c:v>8.7178154817339504</c:v>
                </c:pt>
                <c:pt idx="59">
                  <c:v>8.688385530611022</c:v>
                </c:pt>
                <c:pt idx="60">
                  <c:v>8.6589753368826692</c:v>
                </c:pt>
                <c:pt idx="61">
                  <c:v>8.6295851029873916</c:v>
                </c:pt>
                <c:pt idx="62">
                  <c:v>8.600215031841401</c:v>
                </c:pt>
                <c:pt idx="63">
                  <c:v>8.5708653268353601</c:v>
                </c:pt>
                <c:pt idx="64">
                  <c:v>8.5415361918312271</c:v>
                </c:pt>
                <c:pt idx="65">
                  <c:v>8.5122278311588815</c:v>
                </c:pt>
                <c:pt idx="66">
                  <c:v>8.4829404496128191</c:v>
                </c:pt>
                <c:pt idx="67">
                  <c:v>8.4536742524486996</c:v>
                </c:pt>
                <c:pt idx="68">
                  <c:v>8.4244294453799213</c:v>
                </c:pt>
                <c:pt idx="69">
                  <c:v>8.3952062345742036</c:v>
                </c:pt>
                <c:pt idx="70">
                  <c:v>8.3660048266499061</c:v>
                </c:pt>
                <c:pt idx="71">
                  <c:v>8.3368254286726042</c:v>
                </c:pt>
                <c:pt idx="72">
                  <c:v>8.3076682481513942</c:v>
                </c:pt>
                <c:pt idx="73">
                  <c:v>8.2785334930351624</c:v>
                </c:pt>
                <c:pt idx="74">
                  <c:v>8.2494213717089906</c:v>
                </c:pt>
                <c:pt idx="75">
                  <c:v>8.2203320929902972</c:v>
                </c:pt>
                <c:pt idx="76">
                  <c:v>8.1912658661249864</c:v>
                </c:pt>
                <c:pt idx="77">
                  <c:v>8.162222900783739</c:v>
                </c:pt>
                <c:pt idx="78">
                  <c:v>8.1332034070579624</c:v>
                </c:pt>
                <c:pt idx="79">
                  <c:v>8.1042075954558683</c:v>
                </c:pt>
                <c:pt idx="80">
                  <c:v>8.0752356768984797</c:v>
                </c:pt>
                <c:pt idx="81">
                  <c:v>8.0462878627156229</c:v>
                </c:pt>
                <c:pt idx="82">
                  <c:v>8.0173643646416792</c:v>
                </c:pt>
                <c:pt idx="83">
                  <c:v>7.9884653948116764</c:v>
                </c:pt>
                <c:pt idx="84">
                  <c:v>7.9595911657567768</c:v>
                </c:pt>
                <c:pt idx="85">
                  <c:v>7.9307418904003484</c:v>
                </c:pt>
                <c:pt idx="86">
                  <c:v>7.9019177820534026</c:v>
                </c:pt>
                <c:pt idx="87">
                  <c:v>7.873119054410445</c:v>
                </c:pt>
                <c:pt idx="88">
                  <c:v>7.8443459215449209</c:v>
                </c:pt>
                <c:pt idx="89">
                  <c:v>7.8155985979048879</c:v>
                </c:pt>
                <c:pt idx="90">
                  <c:v>7.7868772983084824</c:v>
                </c:pt>
                <c:pt idx="91">
                  <c:v>7.7581822379393088</c:v>
                </c:pt>
                <c:pt idx="92">
                  <c:v>7.729513632341984</c:v>
                </c:pt>
                <c:pt idx="93">
                  <c:v>7.7008716974173055</c:v>
                </c:pt>
                <c:pt idx="94">
                  <c:v>7.6722566494177968</c:v>
                </c:pt>
                <c:pt idx="95">
                  <c:v>7.6436687049426837</c:v>
                </c:pt>
                <c:pt idx="96">
                  <c:v>7.6151080809333251</c:v>
                </c:pt>
                <c:pt idx="97">
                  <c:v>7.5865749946682328</c:v>
                </c:pt>
                <c:pt idx="98">
                  <c:v>7.5580696637582108</c:v>
                </c:pt>
                <c:pt idx="99">
                  <c:v>7.5295923061414243</c:v>
                </c:pt>
                <c:pt idx="100">
                  <c:v>7.5011431400783621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25688960"/>
        <c:axId val="225956992"/>
      </c:lineChart>
      <c:catAx>
        <c:axId val="225680768"/>
        <c:scaling>
          <c:orientation val="maxMin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100" b="0" i="0" u="none" strike="noStrike" baseline="0">
                    <a:solidFill>
                      <a:srgbClr val="000000"/>
                    </a:solidFill>
                    <a:latin typeface="Arial Black"/>
                    <a:ea typeface="Arial Black"/>
                    <a:cs typeface="Arial Black"/>
                  </a:defRPr>
                </a:pPr>
                <a:r>
                  <a:rPr lang="de-CH"/>
                  <a:t>Zinssatz: %</a:t>
                </a:r>
              </a:p>
            </c:rich>
          </c:tx>
          <c:layout>
            <c:manualLayout>
              <c:xMode val="edge"/>
              <c:yMode val="edge"/>
              <c:x val="0.43700662940145035"/>
              <c:y val="0.94390271243028057"/>
            </c:manualLayout>
          </c:layout>
          <c:overlay val="0"/>
          <c:spPr>
            <a:noFill/>
            <a:ln w="25400">
              <a:noFill/>
            </a:ln>
          </c:spPr>
        </c:title>
        <c:numFmt formatCode="0.0" sourceLinked="0"/>
        <c:majorTickMark val="none"/>
        <c:minorTickMark val="none"/>
        <c:tickLblPos val="low"/>
        <c:txPr>
          <a:bodyPr rot="0" vert="horz"/>
          <a:lstStyle/>
          <a:p>
            <a:pPr>
              <a:defRPr sz="9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de-DE"/>
          </a:p>
        </c:txPr>
        <c:crossAx val="225687040"/>
        <c:crosses val="autoZero"/>
        <c:auto val="1"/>
        <c:lblAlgn val="ctr"/>
        <c:lblOffset val="100"/>
        <c:tickLblSkip val="10"/>
        <c:tickMarkSkip val="10"/>
        <c:noMultiLvlLbl val="0"/>
      </c:catAx>
      <c:valAx>
        <c:axId val="225687040"/>
        <c:scaling>
          <c:orientation val="minMax"/>
        </c:scaling>
        <c:delete val="0"/>
        <c:axPos val="r"/>
        <c:majorGridlines>
          <c:spPr>
            <a:ln>
              <a:noFill/>
            </a:ln>
          </c:spPr>
        </c:majorGridlines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chemeClr val="accent1">
                        <a:lumMod val="75000"/>
                      </a:schemeClr>
                    </a:solidFill>
                    <a:latin typeface="Arial Black"/>
                    <a:ea typeface="Arial Black"/>
                    <a:cs typeface="Arial Black"/>
                  </a:defRPr>
                </a:pPr>
                <a:r>
                  <a:rPr lang="de-CH">
                    <a:solidFill>
                      <a:schemeClr val="accent1">
                        <a:lumMod val="75000"/>
                      </a:schemeClr>
                    </a:solidFill>
                  </a:rPr>
                  <a:t>Rho: CHF/Punkte</a:t>
                </a:r>
              </a:p>
            </c:rich>
          </c:tx>
          <c:layout>
            <c:manualLayout>
              <c:xMode val="edge"/>
              <c:yMode val="edge"/>
              <c:x val="0.96234441406121307"/>
              <c:y val="0.37802627499573327"/>
            </c:manualLayout>
          </c:layout>
          <c:overlay val="0"/>
          <c:spPr>
            <a:solidFill>
              <a:srgbClr val="FFFFFF"/>
            </a:solidFill>
            <a:ln w="25400">
              <a:noFill/>
            </a:ln>
          </c:spPr>
        </c:title>
        <c:numFmt formatCode="0.00000" sourceLinked="0"/>
        <c:majorTickMark val="out"/>
        <c:minorTickMark val="none"/>
        <c:tickLblPos val="nextTo"/>
        <c:txPr>
          <a:bodyPr rot="0" vert="horz"/>
          <a:lstStyle/>
          <a:p>
            <a:pPr>
              <a:defRPr sz="900" b="1" i="0" u="none" strike="noStrike" baseline="0">
                <a:solidFill>
                  <a:srgbClr val="5F5F5F"/>
                </a:solidFill>
                <a:latin typeface="Arial"/>
                <a:ea typeface="Arial"/>
                <a:cs typeface="Arial"/>
              </a:defRPr>
            </a:pPr>
            <a:endParaRPr lang="de-DE"/>
          </a:p>
        </c:txPr>
        <c:crossAx val="225680768"/>
        <c:crosses val="autoZero"/>
        <c:crossBetween val="midCat"/>
      </c:valAx>
      <c:catAx>
        <c:axId val="225688960"/>
        <c:scaling>
          <c:orientation val="maxMin"/>
        </c:scaling>
        <c:delete val="1"/>
        <c:axPos val="b"/>
        <c:numFmt formatCode="0.00" sourceLinked="1"/>
        <c:majorTickMark val="out"/>
        <c:minorTickMark val="none"/>
        <c:tickLblPos val="nextTo"/>
        <c:crossAx val="225956992"/>
        <c:crosses val="autoZero"/>
        <c:auto val="1"/>
        <c:lblAlgn val="ctr"/>
        <c:lblOffset val="100"/>
        <c:noMultiLvlLbl val="0"/>
      </c:catAx>
      <c:valAx>
        <c:axId val="225956992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chemeClr val="accent2">
                        <a:lumMod val="75000"/>
                      </a:schemeClr>
                    </a:solidFill>
                    <a:latin typeface="Arial Black"/>
                    <a:ea typeface="Arial Black"/>
                    <a:cs typeface="Arial Black"/>
                  </a:defRPr>
                </a:pPr>
                <a:r>
                  <a:rPr lang="de-CH">
                    <a:solidFill>
                      <a:schemeClr val="accent2">
                        <a:lumMod val="75000"/>
                      </a:schemeClr>
                    </a:solidFill>
                  </a:rPr>
                  <a:t>Optionspreis: CHF/Punkte</a:t>
                </a:r>
              </a:p>
            </c:rich>
          </c:tx>
          <c:layout>
            <c:manualLayout>
              <c:xMode val="edge"/>
              <c:yMode val="edge"/>
              <c:x val="1.6736401673640166E-2"/>
              <c:y val="0.31975472092537105"/>
            </c:manualLayout>
          </c:layout>
          <c:overlay val="0"/>
          <c:spPr>
            <a:noFill/>
            <a:ln w="25400">
              <a:noFill/>
            </a:ln>
          </c:spPr>
        </c:title>
        <c:numFmt formatCode="#,##0.00" sourceLinked="0"/>
        <c:majorTickMark val="cross"/>
        <c:minorTickMark val="none"/>
        <c:tickLblPos val="nextTo"/>
        <c:txPr>
          <a:bodyPr rot="0" vert="horz"/>
          <a:lstStyle/>
          <a:p>
            <a:pPr>
              <a:defRPr sz="900" b="1" i="0" u="none" strike="noStrike" baseline="0">
                <a:solidFill>
                  <a:srgbClr val="5F5F5F"/>
                </a:solidFill>
                <a:latin typeface="Arial"/>
                <a:ea typeface="Arial"/>
                <a:cs typeface="Arial"/>
              </a:defRPr>
            </a:pPr>
            <a:endParaRPr lang="de-DE"/>
          </a:p>
        </c:txPr>
        <c:crossAx val="225688960"/>
        <c:crosses val="max"/>
        <c:crossBetween val="midCat"/>
      </c:valAx>
      <c:spPr>
        <a:solidFill>
          <a:srgbClr val="FFFFFF"/>
        </a:solidFill>
        <a:ln w="12700">
          <a:solidFill>
            <a:srgbClr val="5F5F5F"/>
          </a:solidFill>
          <a:prstDash val="solid"/>
        </a:ln>
      </c:spPr>
    </c:plotArea>
    <c:legend>
      <c:legendPos val="l"/>
      <c:legendEntry>
        <c:idx val="0"/>
        <c:txPr>
          <a:bodyPr/>
          <a:lstStyle/>
          <a:p>
            <a:pPr>
              <a:defRPr b="1">
                <a:solidFill>
                  <a:schemeClr val="accent1">
                    <a:lumMod val="75000"/>
                  </a:schemeClr>
                </a:solidFill>
              </a:defRPr>
            </a:pPr>
            <a:endParaRPr lang="de-DE"/>
          </a:p>
        </c:txPr>
      </c:legendEntry>
      <c:legendEntry>
        <c:idx val="1"/>
        <c:txPr>
          <a:bodyPr/>
          <a:lstStyle/>
          <a:p>
            <a:pPr>
              <a:defRPr b="1">
                <a:solidFill>
                  <a:schemeClr val="accent2">
                    <a:lumMod val="75000"/>
                  </a:schemeClr>
                </a:solidFill>
              </a:defRPr>
            </a:pPr>
            <a:endParaRPr lang="de-DE"/>
          </a:p>
        </c:txPr>
      </c:legendEntry>
      <c:layout>
        <c:manualLayout>
          <c:xMode val="edge"/>
          <c:yMode val="edge"/>
          <c:x val="0.68061366806136681"/>
          <c:y val="0.77906362127973716"/>
          <c:w val="0.1819621710466108"/>
          <c:h val="9.3199989093321778E-2"/>
        </c:manualLayout>
      </c:layout>
      <c:overlay val="0"/>
      <c:spPr>
        <a:solidFill>
          <a:schemeClr val="bg1"/>
        </a:solidFill>
        <a:ln>
          <a:gradFill>
            <a:gsLst>
              <a:gs pos="0">
                <a:schemeClr val="accent1">
                  <a:tint val="66000"/>
                  <a:satMod val="160000"/>
                </a:schemeClr>
              </a:gs>
              <a:gs pos="50000">
                <a:schemeClr val="accent1">
                  <a:tint val="44500"/>
                  <a:satMod val="160000"/>
                </a:schemeClr>
              </a:gs>
              <a:gs pos="100000">
                <a:schemeClr val="accent1">
                  <a:tint val="23500"/>
                  <a:satMod val="160000"/>
                </a:schemeClr>
              </a:gs>
            </a:gsLst>
            <a:lin ang="5400000" scaled="0"/>
          </a:gradFill>
        </a:ln>
        <a:effectLst>
          <a:outerShdw blurRad="38100" dist="38100" dir="2700000" algn="ctr" rotWithShape="0">
            <a:schemeClr val="tx1"/>
          </a:outerShdw>
        </a:effectLst>
      </c:spPr>
      <c:txPr>
        <a:bodyPr/>
        <a:lstStyle/>
        <a:p>
          <a:pPr>
            <a:defRPr b="1"/>
          </a:pPr>
          <a:endParaRPr lang="de-DE"/>
        </a:p>
      </c:tx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1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de-DE"/>
    </a:p>
  </c:txPr>
  <c:printSettings>
    <c:headerFooter alignWithMargins="0"/>
    <c:pageMargins b="0.78740157480314965" l="0.78740157480314965" r="0.78740157480314965" t="0.78740157480314965" header="0.51181102362204722" footer="0.51181102362204722"/>
    <c:pageSetup paperSize="9" orientation="landscape"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de-C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 b="1" i="0" u="none" strike="noStrike" baseline="0">
                <a:solidFill>
                  <a:srgbClr val="5F5F5F"/>
                </a:solidFill>
                <a:latin typeface="Arial Black"/>
                <a:ea typeface="Arial Black"/>
                <a:cs typeface="Arial Black"/>
              </a:defRPr>
            </a:pPr>
            <a:r>
              <a:rPr lang="de-CH"/>
              <a:t>Put-Rho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901455832665268"/>
          <c:y val="0.10076065586858676"/>
          <c:w val="0.76243710122008812"/>
          <c:h val="0.7808579718223948"/>
        </c:manualLayout>
      </c:layout>
      <c:lineChart>
        <c:grouping val="standard"/>
        <c:varyColors val="0"/>
        <c:ser>
          <c:idx val="1"/>
          <c:order val="0"/>
          <c:tx>
            <c:v>Rho</c:v>
          </c:tx>
          <c:spPr>
            <a:ln w="12700">
              <a:solidFill>
                <a:schemeClr val="accent1">
                  <a:lumMod val="75000"/>
                </a:schemeClr>
              </a:solidFill>
              <a:prstDash val="solid"/>
            </a:ln>
          </c:spPr>
          <c:marker>
            <c:symbol val="diamond"/>
            <c:size val="3"/>
            <c:spPr>
              <a:solidFill>
                <a:schemeClr val="accent1">
                  <a:lumMod val="75000"/>
                </a:schemeClr>
              </a:solidFill>
              <a:ln>
                <a:solidFill>
                  <a:schemeClr val="accent1">
                    <a:lumMod val="75000"/>
                  </a:schemeClr>
                </a:solidFill>
                <a:prstDash val="solid"/>
              </a:ln>
            </c:spPr>
          </c:marker>
          <c:dLbls>
            <c:dLbl>
              <c:idx val="0"/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"/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0"/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0"/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0"/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0"/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0"/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0"/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0"/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0"/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</c:dLbl>
            <c:numFmt formatCode="#,##0.0000" sourceLinked="0"/>
            <c:txPr>
              <a:bodyPr rot="-5400000" vert="horz"/>
              <a:lstStyle/>
              <a:p>
                <a:pPr>
                  <a:defRPr b="1">
                    <a:solidFill>
                      <a:schemeClr val="accent1">
                        <a:lumMod val="75000"/>
                      </a:schemeClr>
                    </a:solidFill>
                  </a:defRPr>
                </a:pPr>
                <a:endParaRPr lang="de-DE"/>
              </a:p>
            </c:txPr>
            <c:dLblPos val="t"/>
            <c:showLegendKey val="0"/>
            <c:showVal val="0"/>
            <c:showCatName val="0"/>
            <c:showSerName val="0"/>
            <c:showPercent val="0"/>
            <c:showBubbleSize val="0"/>
          </c:dLbls>
          <c:cat>
            <c:numRef>
              <c:f>'T RHO'!$B$29:$B$129</c:f>
              <c:numCache>
                <c:formatCode>0.00</c:formatCode>
                <c:ptCount val="101"/>
                <c:pt idx="0">
                  <c:v>9</c:v>
                </c:pt>
                <c:pt idx="1">
                  <c:v>8.9</c:v>
                </c:pt>
                <c:pt idx="2">
                  <c:v>8.8000000000000007</c:v>
                </c:pt>
                <c:pt idx="3">
                  <c:v>8.7000000000000011</c:v>
                </c:pt>
                <c:pt idx="4">
                  <c:v>8.6000000000000014</c:v>
                </c:pt>
                <c:pt idx="5">
                  <c:v>8.5000000000000018</c:v>
                </c:pt>
                <c:pt idx="6">
                  <c:v>8.4000000000000021</c:v>
                </c:pt>
                <c:pt idx="7">
                  <c:v>8.3000000000000025</c:v>
                </c:pt>
                <c:pt idx="8">
                  <c:v>8.2000000000000028</c:v>
                </c:pt>
                <c:pt idx="9">
                  <c:v>8.1000000000000032</c:v>
                </c:pt>
                <c:pt idx="10">
                  <c:v>8.0000000000000036</c:v>
                </c:pt>
                <c:pt idx="11">
                  <c:v>7.9000000000000039</c:v>
                </c:pt>
                <c:pt idx="12">
                  <c:v>7.8000000000000043</c:v>
                </c:pt>
                <c:pt idx="13">
                  <c:v>7.7000000000000046</c:v>
                </c:pt>
                <c:pt idx="14">
                  <c:v>7.600000000000005</c:v>
                </c:pt>
                <c:pt idx="15">
                  <c:v>7.5000000000000053</c:v>
                </c:pt>
                <c:pt idx="16">
                  <c:v>7.4000000000000057</c:v>
                </c:pt>
                <c:pt idx="17">
                  <c:v>7.300000000000006</c:v>
                </c:pt>
                <c:pt idx="18">
                  <c:v>7.2000000000000064</c:v>
                </c:pt>
                <c:pt idx="19">
                  <c:v>7.1000000000000068</c:v>
                </c:pt>
                <c:pt idx="20">
                  <c:v>7.0000000000000071</c:v>
                </c:pt>
                <c:pt idx="21">
                  <c:v>6.9000000000000075</c:v>
                </c:pt>
                <c:pt idx="22">
                  <c:v>6.8000000000000078</c:v>
                </c:pt>
                <c:pt idx="23">
                  <c:v>6.7000000000000082</c:v>
                </c:pt>
                <c:pt idx="24">
                  <c:v>6.6000000000000085</c:v>
                </c:pt>
                <c:pt idx="25">
                  <c:v>6.5000000000000089</c:v>
                </c:pt>
                <c:pt idx="26">
                  <c:v>6.4000000000000092</c:v>
                </c:pt>
                <c:pt idx="27">
                  <c:v>6.3000000000000096</c:v>
                </c:pt>
                <c:pt idx="28">
                  <c:v>6.2000000000000099</c:v>
                </c:pt>
                <c:pt idx="29">
                  <c:v>6.1000000000000103</c:v>
                </c:pt>
                <c:pt idx="30">
                  <c:v>6.0000000000000107</c:v>
                </c:pt>
                <c:pt idx="31">
                  <c:v>5.900000000000011</c:v>
                </c:pt>
                <c:pt idx="32">
                  <c:v>5.8000000000000114</c:v>
                </c:pt>
                <c:pt idx="33">
                  <c:v>5.7000000000000117</c:v>
                </c:pt>
                <c:pt idx="34">
                  <c:v>5.6000000000000121</c:v>
                </c:pt>
                <c:pt idx="35">
                  <c:v>5.5000000000000124</c:v>
                </c:pt>
                <c:pt idx="36">
                  <c:v>5.4000000000000128</c:v>
                </c:pt>
                <c:pt idx="37">
                  <c:v>5.3000000000000131</c:v>
                </c:pt>
                <c:pt idx="38">
                  <c:v>5.2000000000000135</c:v>
                </c:pt>
                <c:pt idx="39">
                  <c:v>5.1000000000000139</c:v>
                </c:pt>
                <c:pt idx="40">
                  <c:v>5.0000000000000142</c:v>
                </c:pt>
                <c:pt idx="41">
                  <c:v>4.9000000000000146</c:v>
                </c:pt>
                <c:pt idx="42">
                  <c:v>4.8000000000000149</c:v>
                </c:pt>
                <c:pt idx="43">
                  <c:v>4.7000000000000153</c:v>
                </c:pt>
                <c:pt idx="44">
                  <c:v>4.6000000000000156</c:v>
                </c:pt>
                <c:pt idx="45">
                  <c:v>4.500000000000016</c:v>
                </c:pt>
                <c:pt idx="46">
                  <c:v>4.4000000000000163</c:v>
                </c:pt>
                <c:pt idx="47">
                  <c:v>4.3000000000000167</c:v>
                </c:pt>
                <c:pt idx="48">
                  <c:v>4.2000000000000171</c:v>
                </c:pt>
                <c:pt idx="49">
                  <c:v>4.1000000000000174</c:v>
                </c:pt>
                <c:pt idx="50">
                  <c:v>4</c:v>
                </c:pt>
                <c:pt idx="51">
                  <c:v>3.9</c:v>
                </c:pt>
                <c:pt idx="52">
                  <c:v>3.8</c:v>
                </c:pt>
                <c:pt idx="53">
                  <c:v>3.6999999999999997</c:v>
                </c:pt>
                <c:pt idx="54">
                  <c:v>3.5999999999999996</c:v>
                </c:pt>
                <c:pt idx="55">
                  <c:v>3.4999999999999996</c:v>
                </c:pt>
                <c:pt idx="56">
                  <c:v>3.3999999999999995</c:v>
                </c:pt>
                <c:pt idx="57">
                  <c:v>3.2999999999999994</c:v>
                </c:pt>
                <c:pt idx="58">
                  <c:v>3.1999999999999993</c:v>
                </c:pt>
                <c:pt idx="59">
                  <c:v>3.0999999999999992</c:v>
                </c:pt>
                <c:pt idx="60">
                  <c:v>2.9999999999999991</c:v>
                </c:pt>
                <c:pt idx="61">
                  <c:v>2.899999999999999</c:v>
                </c:pt>
                <c:pt idx="62">
                  <c:v>2.7999999999999989</c:v>
                </c:pt>
                <c:pt idx="63">
                  <c:v>2.6999999999999988</c:v>
                </c:pt>
                <c:pt idx="64">
                  <c:v>2.5999999999999988</c:v>
                </c:pt>
                <c:pt idx="65">
                  <c:v>2.4999999999999987</c:v>
                </c:pt>
                <c:pt idx="66">
                  <c:v>2.3999999999999986</c:v>
                </c:pt>
                <c:pt idx="67">
                  <c:v>2.2999999999999985</c:v>
                </c:pt>
                <c:pt idx="68">
                  <c:v>2.1999999999999984</c:v>
                </c:pt>
                <c:pt idx="69">
                  <c:v>2.0999999999999983</c:v>
                </c:pt>
                <c:pt idx="70">
                  <c:v>1.9999999999999982</c:v>
                </c:pt>
                <c:pt idx="71">
                  <c:v>1.8999999999999981</c:v>
                </c:pt>
                <c:pt idx="72">
                  <c:v>1.799999999999998</c:v>
                </c:pt>
                <c:pt idx="73">
                  <c:v>1.699999999999998</c:v>
                </c:pt>
                <c:pt idx="74">
                  <c:v>1.5999999999999979</c:v>
                </c:pt>
                <c:pt idx="75">
                  <c:v>1.4999999999999978</c:v>
                </c:pt>
                <c:pt idx="76">
                  <c:v>1.3999999999999977</c:v>
                </c:pt>
                <c:pt idx="77">
                  <c:v>1.2999999999999976</c:v>
                </c:pt>
                <c:pt idx="78">
                  <c:v>1.1999999999999975</c:v>
                </c:pt>
                <c:pt idx="79">
                  <c:v>1.0999999999999974</c:v>
                </c:pt>
                <c:pt idx="80">
                  <c:v>0.99999999999999745</c:v>
                </c:pt>
                <c:pt idx="81">
                  <c:v>0.89999999999999747</c:v>
                </c:pt>
                <c:pt idx="82">
                  <c:v>0.79999999999999749</c:v>
                </c:pt>
                <c:pt idx="83">
                  <c:v>0.69999999999999751</c:v>
                </c:pt>
                <c:pt idx="84">
                  <c:v>0.59999999999999754</c:v>
                </c:pt>
                <c:pt idx="85">
                  <c:v>0.49999999999999756</c:v>
                </c:pt>
                <c:pt idx="86">
                  <c:v>0.39999999999999758</c:v>
                </c:pt>
                <c:pt idx="87">
                  <c:v>0.2999999999999976</c:v>
                </c:pt>
                <c:pt idx="88">
                  <c:v>0.1999999999999976</c:v>
                </c:pt>
                <c:pt idx="89">
                  <c:v>9.9999999999997591E-2</c:v>
                </c:pt>
                <c:pt idx="90">
                  <c:v>-2.4147350785597155E-15</c:v>
                </c:pt>
                <c:pt idx="91">
                  <c:v>-0.10000000000000242</c:v>
                </c:pt>
                <c:pt idx="92">
                  <c:v>-0.20000000000000243</c:v>
                </c:pt>
                <c:pt idx="93">
                  <c:v>-0.30000000000000243</c:v>
                </c:pt>
                <c:pt idx="94">
                  <c:v>-0.40000000000000246</c:v>
                </c:pt>
                <c:pt idx="95">
                  <c:v>-0.50000000000000244</c:v>
                </c:pt>
                <c:pt idx="96">
                  <c:v>-0.60000000000000242</c:v>
                </c:pt>
                <c:pt idx="97">
                  <c:v>-0.7000000000000024</c:v>
                </c:pt>
                <c:pt idx="98">
                  <c:v>-0.80000000000000238</c:v>
                </c:pt>
                <c:pt idx="99">
                  <c:v>-0.90000000000000235</c:v>
                </c:pt>
                <c:pt idx="100">
                  <c:v>-1.0000000000000024</c:v>
                </c:pt>
              </c:numCache>
            </c:numRef>
          </c:cat>
          <c:val>
            <c:numRef>
              <c:f>'T RHO'!$R$29:$R$129</c:f>
              <c:numCache>
                <c:formatCode>0.00000</c:formatCode>
                <c:ptCount val="101"/>
                <c:pt idx="0">
                  <c:v>1.3719982310064438E-2</c:v>
                </c:pt>
                <c:pt idx="1">
                  <c:v>1.3789506396904017E-2</c:v>
                </c:pt>
                <c:pt idx="2">
                  <c:v>1.3859340480067317E-2</c:v>
                </c:pt>
                <c:pt idx="3">
                  <c:v>1.3929485603838998E-2</c:v>
                </c:pt>
                <c:pt idx="4">
                  <c:v>1.3999942813043731E-2</c:v>
                </c:pt>
                <c:pt idx="5">
                  <c:v>1.4070713153543579E-2</c:v>
                </c:pt>
                <c:pt idx="6">
                  <c:v>1.4141797672010625E-2</c:v>
                </c:pt>
                <c:pt idx="7">
                  <c:v>1.4213197415784862E-2</c:v>
                </c:pt>
                <c:pt idx="8">
                  <c:v>1.428491343318683E-2</c:v>
                </c:pt>
                <c:pt idx="9">
                  <c:v>1.435694677300603E-2</c:v>
                </c:pt>
                <c:pt idx="10">
                  <c:v>1.4429298485097775E-2</c:v>
                </c:pt>
                <c:pt idx="11">
                  <c:v>1.4501969619701072E-2</c:v>
                </c:pt>
                <c:pt idx="12">
                  <c:v>1.4574961227964423E-2</c:v>
                </c:pt>
                <c:pt idx="13">
                  <c:v>1.4648274361533709E-2</c:v>
                </c:pt>
                <c:pt idx="14">
                  <c:v>1.4721910072793776E-2</c:v>
                </c:pt>
                <c:pt idx="15">
                  <c:v>1.4795869414712115E-2</c:v>
                </c:pt>
                <c:pt idx="16">
                  <c:v>1.4870153440853073E-2</c:v>
                </c:pt>
                <c:pt idx="17">
                  <c:v>1.4944763205264167E-2</c:v>
                </c:pt>
                <c:pt idx="18">
                  <c:v>1.5019699762603977E-2</c:v>
                </c:pt>
                <c:pt idx="19">
                  <c:v>1.5094964168028469E-2</c:v>
                </c:pt>
                <c:pt idx="20">
                  <c:v>1.5170557477176771E-2</c:v>
                </c:pt>
                <c:pt idx="21">
                  <c:v>1.5246480746171187E-2</c:v>
                </c:pt>
                <c:pt idx="22">
                  <c:v>1.532273503153192E-2</c:v>
                </c:pt>
                <c:pt idx="23">
                  <c:v>1.5399321390162868E-2</c:v>
                </c:pt>
                <c:pt idx="24">
                  <c:v>1.5476240879507941E-2</c:v>
                </c:pt>
                <c:pt idx="25">
                  <c:v>1.5553494557138947E-2</c:v>
                </c:pt>
                <c:pt idx="26">
                  <c:v>1.5631083481167707E-2</c:v>
                </c:pt>
                <c:pt idx="27">
                  <c:v>1.5709008709904992E-2</c:v>
                </c:pt>
                <c:pt idx="28">
                  <c:v>1.5787271301974215E-2</c:v>
                </c:pt>
                <c:pt idx="29">
                  <c:v>1.5865872316254581E-2</c:v>
                </c:pt>
                <c:pt idx="30">
                  <c:v>1.5944812811824249E-2</c:v>
                </c:pt>
                <c:pt idx="31">
                  <c:v>1.6024093848074017E-2</c:v>
                </c:pt>
                <c:pt idx="32">
                  <c:v>1.6103716484408892E-2</c:v>
                </c:pt>
                <c:pt idx="33">
                  <c:v>1.6183681780475467E-2</c:v>
                </c:pt>
                <c:pt idx="34">
                  <c:v>1.6263990796090866E-2</c:v>
                </c:pt>
                <c:pt idx="35">
                  <c:v>1.6344644591015367E-2</c:v>
                </c:pt>
                <c:pt idx="36">
                  <c:v>1.6425644225279257E-2</c:v>
                </c:pt>
                <c:pt idx="37">
                  <c:v>1.6506990758770712E-2</c:v>
                </c:pt>
                <c:pt idx="38">
                  <c:v>1.6588685251448965E-2</c:v>
                </c:pt>
                <c:pt idx="39">
                  <c:v>1.66707287633443E-2</c:v>
                </c:pt>
                <c:pt idx="40">
                  <c:v>1.6753122354288053E-2</c:v>
                </c:pt>
                <c:pt idx="41">
                  <c:v>1.6835867084196821E-2</c:v>
                </c:pt>
                <c:pt idx="42">
                  <c:v>1.6918964012745619E-2</c:v>
                </c:pt>
                <c:pt idx="43">
                  <c:v>1.700241419959525E-2</c:v>
                </c:pt>
                <c:pt idx="44">
                  <c:v>1.7086218704179146E-2</c:v>
                </c:pt>
                <c:pt idx="45">
                  <c:v>1.7170378585774415E-2</c:v>
                </c:pt>
                <c:pt idx="46">
                  <c:v>1.7254894903402374E-2</c:v>
                </c:pt>
                <c:pt idx="47">
                  <c:v>1.7339768715913806E-2</c:v>
                </c:pt>
                <c:pt idx="48">
                  <c:v>1.7425001081832647E-2</c:v>
                </c:pt>
                <c:pt idx="49">
                  <c:v>1.7510593059384405E-2</c:v>
                </c:pt>
                <c:pt idx="50">
                  <c:v>1.7596545706453526E-2</c:v>
                </c:pt>
                <c:pt idx="51">
                  <c:v>1.7682860080540763E-2</c:v>
                </c:pt>
                <c:pt idx="52">
                  <c:v>1.7769537238919497E-2</c:v>
                </c:pt>
                <c:pt idx="53">
                  <c:v>1.7856578238124143E-2</c:v>
                </c:pt>
                <c:pt idx="54">
                  <c:v>1.794398413457543E-2</c:v>
                </c:pt>
                <c:pt idx="55">
                  <c:v>1.8031755983983544E-2</c:v>
                </c:pt>
                <c:pt idx="56">
                  <c:v>1.8119894841618134E-2</c:v>
                </c:pt>
                <c:pt idx="57">
                  <c:v>1.820840176226568E-2</c:v>
                </c:pt>
                <c:pt idx="58">
                  <c:v>1.8297277799959488E-2</c:v>
                </c:pt>
                <c:pt idx="59">
                  <c:v>1.838652400834917E-2</c:v>
                </c:pt>
                <c:pt idx="60">
                  <c:v>1.847614144030274E-2</c:v>
                </c:pt>
                <c:pt idx="61">
                  <c:v>1.8566131148062937E-2</c:v>
                </c:pt>
                <c:pt idx="62">
                  <c:v>1.8656494183176164E-2</c:v>
                </c:pt>
                <c:pt idx="63">
                  <c:v>1.8747231596435654E-2</c:v>
                </c:pt>
                <c:pt idx="64">
                  <c:v>1.8838344437895671E-2</c:v>
                </c:pt>
                <c:pt idx="65">
                  <c:v>1.8929833756800463E-2</c:v>
                </c:pt>
                <c:pt idx="66">
                  <c:v>1.9021700601683733E-2</c:v>
                </c:pt>
                <c:pt idx="67">
                  <c:v>1.9113946019928107E-2</c:v>
                </c:pt>
                <c:pt idx="68">
                  <c:v>1.9206571058361988E-2</c:v>
                </c:pt>
                <c:pt idx="69">
                  <c:v>1.9299576762705328E-2</c:v>
                </c:pt>
                <c:pt idx="70">
                  <c:v>1.939296417776859E-2</c:v>
                </c:pt>
                <c:pt idx="71">
                  <c:v>1.9486734347367474E-2</c:v>
                </c:pt>
                <c:pt idx="72">
                  <c:v>1.9580888314294498E-2</c:v>
                </c:pt>
                <c:pt idx="73">
                  <c:v>1.9675427120361633E-2</c:v>
                </c:pt>
                <c:pt idx="74">
                  <c:v>1.9770351806201347E-2</c:v>
                </c:pt>
                <c:pt idx="75">
                  <c:v>1.9865663411309242E-2</c:v>
                </c:pt>
                <c:pt idx="76">
                  <c:v>1.9961362974243002E-2</c:v>
                </c:pt>
                <c:pt idx="77">
                  <c:v>2.0057451532096593E-2</c:v>
                </c:pt>
                <c:pt idx="78">
                  <c:v>2.0153930120926589E-2</c:v>
                </c:pt>
                <c:pt idx="79">
                  <c:v>2.0250799775482164E-2</c:v>
                </c:pt>
                <c:pt idx="80">
                  <c:v>2.0348061529318784E-2</c:v>
                </c:pt>
                <c:pt idx="81">
                  <c:v>2.0445716414442927E-2</c:v>
                </c:pt>
                <c:pt idx="82">
                  <c:v>2.0543765461908947E-2</c:v>
                </c:pt>
                <c:pt idx="83">
                  <c:v>2.0642209700895364E-2</c:v>
                </c:pt>
                <c:pt idx="84">
                  <c:v>2.0741050159699626E-2</c:v>
                </c:pt>
                <c:pt idx="85">
                  <c:v>2.0840287864643869E-2</c:v>
                </c:pt>
                <c:pt idx="86">
                  <c:v>2.0939923841041264E-2</c:v>
                </c:pt>
                <c:pt idx="87">
                  <c:v>2.1039959112300721E-2</c:v>
                </c:pt>
                <c:pt idx="88">
                  <c:v>2.11403947005806E-2</c:v>
                </c:pt>
                <c:pt idx="89">
                  <c:v>2.1241231626262902E-2</c:v>
                </c:pt>
                <c:pt idx="90">
                  <c:v>2.1342470908194855E-2</c:v>
                </c:pt>
                <c:pt idx="91">
                  <c:v>2.144411356358944E-2</c:v>
                </c:pt>
                <c:pt idx="92">
                  <c:v>2.1546160607897491E-2</c:v>
                </c:pt>
                <c:pt idx="93">
                  <c:v>2.1648613054935595E-2</c:v>
                </c:pt>
                <c:pt idx="94">
                  <c:v>2.1751471916687137E-2</c:v>
                </c:pt>
                <c:pt idx="95">
                  <c:v>2.1854738203458624E-2</c:v>
                </c:pt>
                <c:pt idx="96">
                  <c:v>2.1958412923623882E-2</c:v>
                </c:pt>
                <c:pt idx="97">
                  <c:v>2.206249708368091E-2</c:v>
                </c:pt>
                <c:pt idx="98">
                  <c:v>2.2166991688465032E-2</c:v>
                </c:pt>
                <c:pt idx="99">
                  <c:v>2.2271897740552049E-2</c:v>
                </c:pt>
                <c:pt idx="100">
                  <c:v>2.2377216240855091E-2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25790592"/>
        <c:axId val="225833728"/>
      </c:lineChart>
      <c:lineChart>
        <c:grouping val="standard"/>
        <c:varyColors val="0"/>
        <c:ser>
          <c:idx val="0"/>
          <c:order val="1"/>
          <c:tx>
            <c:v>Optionsspreis</c:v>
          </c:tx>
          <c:spPr>
            <a:ln w="12700">
              <a:solidFill>
                <a:schemeClr val="accent2">
                  <a:lumMod val="75000"/>
                </a:schemeClr>
              </a:solidFill>
              <a:prstDash val="solid"/>
            </a:ln>
          </c:spPr>
          <c:marker>
            <c:symbol val="circle"/>
            <c:size val="2"/>
            <c:spPr>
              <a:solidFill>
                <a:schemeClr val="accent2">
                  <a:lumMod val="75000"/>
                </a:schemeClr>
              </a:solidFill>
              <a:ln>
                <a:solidFill>
                  <a:schemeClr val="accent2">
                    <a:lumMod val="75000"/>
                  </a:schemeClr>
                </a:solidFill>
                <a:prstDash val="solid"/>
              </a:ln>
            </c:spPr>
          </c:marker>
          <c:dLbls>
            <c:dLbl>
              <c:idx val="0"/>
              <c:dLblPos val="b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"/>
              <c:dLblPos val="b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0"/>
              <c:dLblPos val="b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0"/>
              <c:dLblPos val="b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0"/>
              <c:dLblPos val="b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0"/>
              <c:dLblPos val="b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0"/>
              <c:dLblPos val="b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0"/>
              <c:dLblPos val="b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0"/>
              <c:dLblPos val="b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0"/>
              <c:dLblPos val="b"/>
              <c:showLegendKey val="0"/>
              <c:showVal val="1"/>
              <c:showCatName val="0"/>
              <c:showSerName val="0"/>
              <c:showPercent val="0"/>
              <c:showBubbleSize val="0"/>
            </c:dLbl>
            <c:numFmt formatCode="#,##0.00" sourceLinked="0"/>
            <c:txPr>
              <a:bodyPr rot="-5400000" vert="horz"/>
              <a:lstStyle/>
              <a:p>
                <a:pPr>
                  <a:defRPr b="1">
                    <a:solidFill>
                      <a:schemeClr val="accent2">
                        <a:lumMod val="75000"/>
                      </a:schemeClr>
                    </a:solidFill>
                  </a:defRPr>
                </a:pPr>
                <a:endParaRPr lang="de-DE"/>
              </a:p>
            </c:txPr>
            <c:dLblPos val="b"/>
            <c:showLegendKey val="0"/>
            <c:showVal val="0"/>
            <c:showCatName val="0"/>
            <c:showSerName val="0"/>
            <c:showPercent val="0"/>
            <c:showBubbleSize val="0"/>
          </c:dLbls>
          <c:cat>
            <c:numRef>
              <c:f>'T RHO'!$B$29:$B$129</c:f>
              <c:numCache>
                <c:formatCode>0.00</c:formatCode>
                <c:ptCount val="101"/>
                <c:pt idx="0">
                  <c:v>9</c:v>
                </c:pt>
                <c:pt idx="1">
                  <c:v>8.9</c:v>
                </c:pt>
                <c:pt idx="2">
                  <c:v>8.8000000000000007</c:v>
                </c:pt>
                <c:pt idx="3">
                  <c:v>8.7000000000000011</c:v>
                </c:pt>
                <c:pt idx="4">
                  <c:v>8.6000000000000014</c:v>
                </c:pt>
                <c:pt idx="5">
                  <c:v>8.5000000000000018</c:v>
                </c:pt>
                <c:pt idx="6">
                  <c:v>8.4000000000000021</c:v>
                </c:pt>
                <c:pt idx="7">
                  <c:v>8.3000000000000025</c:v>
                </c:pt>
                <c:pt idx="8">
                  <c:v>8.2000000000000028</c:v>
                </c:pt>
                <c:pt idx="9">
                  <c:v>8.1000000000000032</c:v>
                </c:pt>
                <c:pt idx="10">
                  <c:v>8.0000000000000036</c:v>
                </c:pt>
                <c:pt idx="11">
                  <c:v>7.9000000000000039</c:v>
                </c:pt>
                <c:pt idx="12">
                  <c:v>7.8000000000000043</c:v>
                </c:pt>
                <c:pt idx="13">
                  <c:v>7.7000000000000046</c:v>
                </c:pt>
                <c:pt idx="14">
                  <c:v>7.600000000000005</c:v>
                </c:pt>
                <c:pt idx="15">
                  <c:v>7.5000000000000053</c:v>
                </c:pt>
                <c:pt idx="16">
                  <c:v>7.4000000000000057</c:v>
                </c:pt>
                <c:pt idx="17">
                  <c:v>7.300000000000006</c:v>
                </c:pt>
                <c:pt idx="18">
                  <c:v>7.2000000000000064</c:v>
                </c:pt>
                <c:pt idx="19">
                  <c:v>7.1000000000000068</c:v>
                </c:pt>
                <c:pt idx="20">
                  <c:v>7.0000000000000071</c:v>
                </c:pt>
                <c:pt idx="21">
                  <c:v>6.9000000000000075</c:v>
                </c:pt>
                <c:pt idx="22">
                  <c:v>6.8000000000000078</c:v>
                </c:pt>
                <c:pt idx="23">
                  <c:v>6.7000000000000082</c:v>
                </c:pt>
                <c:pt idx="24">
                  <c:v>6.6000000000000085</c:v>
                </c:pt>
                <c:pt idx="25">
                  <c:v>6.5000000000000089</c:v>
                </c:pt>
                <c:pt idx="26">
                  <c:v>6.4000000000000092</c:v>
                </c:pt>
                <c:pt idx="27">
                  <c:v>6.3000000000000096</c:v>
                </c:pt>
                <c:pt idx="28">
                  <c:v>6.2000000000000099</c:v>
                </c:pt>
                <c:pt idx="29">
                  <c:v>6.1000000000000103</c:v>
                </c:pt>
                <c:pt idx="30">
                  <c:v>6.0000000000000107</c:v>
                </c:pt>
                <c:pt idx="31">
                  <c:v>5.900000000000011</c:v>
                </c:pt>
                <c:pt idx="32">
                  <c:v>5.8000000000000114</c:v>
                </c:pt>
                <c:pt idx="33">
                  <c:v>5.7000000000000117</c:v>
                </c:pt>
                <c:pt idx="34">
                  <c:v>5.6000000000000121</c:v>
                </c:pt>
                <c:pt idx="35">
                  <c:v>5.5000000000000124</c:v>
                </c:pt>
                <c:pt idx="36">
                  <c:v>5.4000000000000128</c:v>
                </c:pt>
                <c:pt idx="37">
                  <c:v>5.3000000000000131</c:v>
                </c:pt>
                <c:pt idx="38">
                  <c:v>5.2000000000000135</c:v>
                </c:pt>
                <c:pt idx="39">
                  <c:v>5.1000000000000139</c:v>
                </c:pt>
                <c:pt idx="40">
                  <c:v>5.0000000000000142</c:v>
                </c:pt>
                <c:pt idx="41">
                  <c:v>4.9000000000000146</c:v>
                </c:pt>
                <c:pt idx="42">
                  <c:v>4.8000000000000149</c:v>
                </c:pt>
                <c:pt idx="43">
                  <c:v>4.7000000000000153</c:v>
                </c:pt>
                <c:pt idx="44">
                  <c:v>4.6000000000000156</c:v>
                </c:pt>
                <c:pt idx="45">
                  <c:v>4.500000000000016</c:v>
                </c:pt>
                <c:pt idx="46">
                  <c:v>4.4000000000000163</c:v>
                </c:pt>
                <c:pt idx="47">
                  <c:v>4.3000000000000167</c:v>
                </c:pt>
                <c:pt idx="48">
                  <c:v>4.2000000000000171</c:v>
                </c:pt>
                <c:pt idx="49">
                  <c:v>4.1000000000000174</c:v>
                </c:pt>
                <c:pt idx="50">
                  <c:v>4</c:v>
                </c:pt>
                <c:pt idx="51">
                  <c:v>3.9</c:v>
                </c:pt>
                <c:pt idx="52">
                  <c:v>3.8</c:v>
                </c:pt>
                <c:pt idx="53">
                  <c:v>3.6999999999999997</c:v>
                </c:pt>
                <c:pt idx="54">
                  <c:v>3.5999999999999996</c:v>
                </c:pt>
                <c:pt idx="55">
                  <c:v>3.4999999999999996</c:v>
                </c:pt>
                <c:pt idx="56">
                  <c:v>3.3999999999999995</c:v>
                </c:pt>
                <c:pt idx="57">
                  <c:v>3.2999999999999994</c:v>
                </c:pt>
                <c:pt idx="58">
                  <c:v>3.1999999999999993</c:v>
                </c:pt>
                <c:pt idx="59">
                  <c:v>3.0999999999999992</c:v>
                </c:pt>
                <c:pt idx="60">
                  <c:v>2.9999999999999991</c:v>
                </c:pt>
                <c:pt idx="61">
                  <c:v>2.899999999999999</c:v>
                </c:pt>
                <c:pt idx="62">
                  <c:v>2.7999999999999989</c:v>
                </c:pt>
                <c:pt idx="63">
                  <c:v>2.6999999999999988</c:v>
                </c:pt>
                <c:pt idx="64">
                  <c:v>2.5999999999999988</c:v>
                </c:pt>
                <c:pt idx="65">
                  <c:v>2.4999999999999987</c:v>
                </c:pt>
                <c:pt idx="66">
                  <c:v>2.3999999999999986</c:v>
                </c:pt>
                <c:pt idx="67">
                  <c:v>2.2999999999999985</c:v>
                </c:pt>
                <c:pt idx="68">
                  <c:v>2.1999999999999984</c:v>
                </c:pt>
                <c:pt idx="69">
                  <c:v>2.0999999999999983</c:v>
                </c:pt>
                <c:pt idx="70">
                  <c:v>1.9999999999999982</c:v>
                </c:pt>
                <c:pt idx="71">
                  <c:v>1.8999999999999981</c:v>
                </c:pt>
                <c:pt idx="72">
                  <c:v>1.799999999999998</c:v>
                </c:pt>
                <c:pt idx="73">
                  <c:v>1.699999999999998</c:v>
                </c:pt>
                <c:pt idx="74">
                  <c:v>1.5999999999999979</c:v>
                </c:pt>
                <c:pt idx="75">
                  <c:v>1.4999999999999978</c:v>
                </c:pt>
                <c:pt idx="76">
                  <c:v>1.3999999999999977</c:v>
                </c:pt>
                <c:pt idx="77">
                  <c:v>1.2999999999999976</c:v>
                </c:pt>
                <c:pt idx="78">
                  <c:v>1.1999999999999975</c:v>
                </c:pt>
                <c:pt idx="79">
                  <c:v>1.0999999999999974</c:v>
                </c:pt>
                <c:pt idx="80">
                  <c:v>0.99999999999999745</c:v>
                </c:pt>
                <c:pt idx="81">
                  <c:v>0.89999999999999747</c:v>
                </c:pt>
                <c:pt idx="82">
                  <c:v>0.79999999999999749</c:v>
                </c:pt>
                <c:pt idx="83">
                  <c:v>0.69999999999999751</c:v>
                </c:pt>
                <c:pt idx="84">
                  <c:v>0.59999999999999754</c:v>
                </c:pt>
                <c:pt idx="85">
                  <c:v>0.49999999999999756</c:v>
                </c:pt>
                <c:pt idx="86">
                  <c:v>0.39999999999999758</c:v>
                </c:pt>
                <c:pt idx="87">
                  <c:v>0.2999999999999976</c:v>
                </c:pt>
                <c:pt idx="88">
                  <c:v>0.1999999999999976</c:v>
                </c:pt>
                <c:pt idx="89">
                  <c:v>9.9999999999997591E-2</c:v>
                </c:pt>
                <c:pt idx="90">
                  <c:v>-2.4147350785597155E-15</c:v>
                </c:pt>
                <c:pt idx="91">
                  <c:v>-0.10000000000000242</c:v>
                </c:pt>
                <c:pt idx="92">
                  <c:v>-0.20000000000000243</c:v>
                </c:pt>
                <c:pt idx="93">
                  <c:v>-0.30000000000000243</c:v>
                </c:pt>
                <c:pt idx="94">
                  <c:v>-0.40000000000000246</c:v>
                </c:pt>
                <c:pt idx="95">
                  <c:v>-0.50000000000000244</c:v>
                </c:pt>
                <c:pt idx="96">
                  <c:v>-0.60000000000000242</c:v>
                </c:pt>
                <c:pt idx="97">
                  <c:v>-0.7000000000000024</c:v>
                </c:pt>
                <c:pt idx="98">
                  <c:v>-0.80000000000000238</c:v>
                </c:pt>
                <c:pt idx="99">
                  <c:v>-0.90000000000000235</c:v>
                </c:pt>
                <c:pt idx="100">
                  <c:v>-1.0000000000000024</c:v>
                </c:pt>
              </c:numCache>
            </c:numRef>
          </c:cat>
          <c:val>
            <c:numRef>
              <c:f>'T RHO'!$O$29:$O$129</c:f>
              <c:numCache>
                <c:formatCode>0.0000</c:formatCode>
                <c:ptCount val="101"/>
                <c:pt idx="0">
                  <c:v>2.5229181775972336</c:v>
                </c:pt>
                <c:pt idx="1">
                  <c:v>2.536638159907298</c:v>
                </c:pt>
                <c:pt idx="2">
                  <c:v>2.550427666304202</c:v>
                </c:pt>
                <c:pt idx="3">
                  <c:v>2.5642870067842694</c:v>
                </c:pt>
                <c:pt idx="4">
                  <c:v>2.5782164923881083</c:v>
                </c:pt>
                <c:pt idx="5">
                  <c:v>2.5922164352011521</c:v>
                </c:pt>
                <c:pt idx="6">
                  <c:v>2.6062871483546957</c:v>
                </c:pt>
                <c:pt idx="7">
                  <c:v>2.6204289460267063</c:v>
                </c:pt>
                <c:pt idx="8">
                  <c:v>2.6346421434424911</c:v>
                </c:pt>
                <c:pt idx="9">
                  <c:v>2.648927056875678</c:v>
                </c:pt>
                <c:pt idx="10">
                  <c:v>2.663284003648684</c:v>
                </c:pt>
                <c:pt idx="11">
                  <c:v>2.6777133021337818</c:v>
                </c:pt>
                <c:pt idx="12">
                  <c:v>2.6922152717534829</c:v>
                </c:pt>
                <c:pt idx="13">
                  <c:v>2.7067902329814473</c:v>
                </c:pt>
                <c:pt idx="14">
                  <c:v>2.721438507342981</c:v>
                </c:pt>
                <c:pt idx="15">
                  <c:v>2.7361604174157748</c:v>
                </c:pt>
                <c:pt idx="16">
                  <c:v>2.7509562868304869</c:v>
                </c:pt>
                <c:pt idx="17">
                  <c:v>2.7658264402713399</c:v>
                </c:pt>
                <c:pt idx="18">
                  <c:v>2.7807712034766041</c:v>
                </c:pt>
                <c:pt idx="19">
                  <c:v>2.7957909032392081</c:v>
                </c:pt>
                <c:pt idx="20">
                  <c:v>2.8108858674072366</c:v>
                </c:pt>
                <c:pt idx="21">
                  <c:v>2.8260564248844133</c:v>
                </c:pt>
                <c:pt idx="22">
                  <c:v>2.8413029056305845</c:v>
                </c:pt>
                <c:pt idx="23">
                  <c:v>2.8566256406621164</c:v>
                </c:pt>
                <c:pt idx="24">
                  <c:v>2.8720249620522793</c:v>
                </c:pt>
                <c:pt idx="25">
                  <c:v>2.8875012029317872</c:v>
                </c:pt>
                <c:pt idx="26">
                  <c:v>2.9030546974889262</c:v>
                </c:pt>
                <c:pt idx="27">
                  <c:v>2.9186857809700939</c:v>
                </c:pt>
                <c:pt idx="28">
                  <c:v>2.9343947896799989</c:v>
                </c:pt>
                <c:pt idx="29">
                  <c:v>2.9501820609819731</c:v>
                </c:pt>
                <c:pt idx="30">
                  <c:v>2.9660479332982277</c:v>
                </c:pt>
                <c:pt idx="31">
                  <c:v>2.9819927461100519</c:v>
                </c:pt>
                <c:pt idx="32">
                  <c:v>2.998016839958126</c:v>
                </c:pt>
                <c:pt idx="33">
                  <c:v>3.0141205564425348</c:v>
                </c:pt>
                <c:pt idx="34">
                  <c:v>3.0303042382230103</c:v>
                </c:pt>
                <c:pt idx="35">
                  <c:v>3.0465682290191012</c:v>
                </c:pt>
                <c:pt idx="36">
                  <c:v>3.0629128736101165</c:v>
                </c:pt>
                <c:pt idx="37">
                  <c:v>3.0793385178353958</c:v>
                </c:pt>
                <c:pt idx="38">
                  <c:v>3.0958455085941665</c:v>
                </c:pt>
                <c:pt idx="39">
                  <c:v>3.1124341938456155</c:v>
                </c:pt>
                <c:pt idx="40">
                  <c:v>3.1291049226089598</c:v>
                </c:pt>
                <c:pt idx="41">
                  <c:v>3.1458580449632478</c:v>
                </c:pt>
                <c:pt idx="42">
                  <c:v>3.1626939120474447</c:v>
                </c:pt>
                <c:pt idx="43">
                  <c:v>3.1796128760601903</c:v>
                </c:pt>
                <c:pt idx="44">
                  <c:v>3.1966152902597855</c:v>
                </c:pt>
                <c:pt idx="45">
                  <c:v>3.2137015089639647</c:v>
                </c:pt>
                <c:pt idx="46">
                  <c:v>3.2308718875497391</c:v>
                </c:pt>
                <c:pt idx="47">
                  <c:v>3.2481267824531415</c:v>
                </c:pt>
                <c:pt idx="48">
                  <c:v>3.2654665511690553</c:v>
                </c:pt>
                <c:pt idx="49">
                  <c:v>3.2828915522508879</c:v>
                </c:pt>
                <c:pt idx="50">
                  <c:v>3.3004021453102723</c:v>
                </c:pt>
                <c:pt idx="51">
                  <c:v>3.3179986910167258</c:v>
                </c:pt>
                <c:pt idx="52">
                  <c:v>3.3356815510972666</c:v>
                </c:pt>
                <c:pt idx="53">
                  <c:v>3.3534510883361861</c:v>
                </c:pt>
                <c:pt idx="54">
                  <c:v>3.3713076665743102</c:v>
                </c:pt>
                <c:pt idx="55">
                  <c:v>3.3892516507088857</c:v>
                </c:pt>
                <c:pt idx="56">
                  <c:v>3.4072834066928692</c:v>
                </c:pt>
                <c:pt idx="57">
                  <c:v>3.4254033015344874</c:v>
                </c:pt>
                <c:pt idx="58">
                  <c:v>3.443611703296753</c:v>
                </c:pt>
                <c:pt idx="59">
                  <c:v>3.4619089810967125</c:v>
                </c:pt>
                <c:pt idx="60">
                  <c:v>3.4802955051050617</c:v>
                </c:pt>
                <c:pt idx="61">
                  <c:v>3.4987716465453644</c:v>
                </c:pt>
                <c:pt idx="62">
                  <c:v>3.5173377776934274</c:v>
                </c:pt>
                <c:pt idx="63">
                  <c:v>3.5359942718766035</c:v>
                </c:pt>
                <c:pt idx="64">
                  <c:v>3.5547415034730392</c:v>
                </c:pt>
                <c:pt idx="65">
                  <c:v>3.5735798479109349</c:v>
                </c:pt>
                <c:pt idx="66">
                  <c:v>3.5925096816677353</c:v>
                </c:pt>
                <c:pt idx="67">
                  <c:v>3.6115313822694191</c:v>
                </c:pt>
                <c:pt idx="68">
                  <c:v>3.6306453282893472</c:v>
                </c:pt>
                <c:pt idx="69">
                  <c:v>3.6498518993477091</c:v>
                </c:pt>
                <c:pt idx="70">
                  <c:v>3.6691514761104145</c:v>
                </c:pt>
                <c:pt idx="71">
                  <c:v>3.6885444402881831</c:v>
                </c:pt>
                <c:pt idx="72">
                  <c:v>3.7080311746355505</c:v>
                </c:pt>
                <c:pt idx="73">
                  <c:v>3.727612062949845</c:v>
                </c:pt>
                <c:pt idx="74">
                  <c:v>3.7472874900702067</c:v>
                </c:pt>
                <c:pt idx="75">
                  <c:v>3.767057841876408</c:v>
                </c:pt>
                <c:pt idx="76">
                  <c:v>3.7869235052877173</c:v>
                </c:pt>
                <c:pt idx="77">
                  <c:v>3.8068848682619603</c:v>
                </c:pt>
                <c:pt idx="78">
                  <c:v>3.8269423197940569</c:v>
                </c:pt>
                <c:pt idx="79">
                  <c:v>3.8470962499149834</c:v>
                </c:pt>
                <c:pt idx="80">
                  <c:v>3.8673470496904656</c:v>
                </c:pt>
                <c:pt idx="81">
                  <c:v>3.8876951112197844</c:v>
                </c:pt>
                <c:pt idx="82">
                  <c:v>3.9081408276342273</c:v>
                </c:pt>
                <c:pt idx="83">
                  <c:v>3.9286845930961363</c:v>
                </c:pt>
                <c:pt idx="84">
                  <c:v>3.9493268027970316</c:v>
                </c:pt>
                <c:pt idx="85">
                  <c:v>3.9700678529567313</c:v>
                </c:pt>
                <c:pt idx="86">
                  <c:v>3.9909081408213751</c:v>
                </c:pt>
                <c:pt idx="87">
                  <c:v>4.0118480646624164</c:v>
                </c:pt>
                <c:pt idx="88">
                  <c:v>4.0328880237747171</c:v>
                </c:pt>
                <c:pt idx="89">
                  <c:v>4.0540284184752977</c:v>
                </c:pt>
                <c:pt idx="90">
                  <c:v>4.0752696501015606</c:v>
                </c:pt>
                <c:pt idx="91">
                  <c:v>4.0966121210097555</c:v>
                </c:pt>
                <c:pt idx="92">
                  <c:v>4.1180562345733449</c:v>
                </c:pt>
                <c:pt idx="93">
                  <c:v>4.1396023951812424</c:v>
                </c:pt>
                <c:pt idx="94">
                  <c:v>4.161251008236178</c:v>
                </c:pt>
                <c:pt idx="95">
                  <c:v>4.1830024801528651</c:v>
                </c:pt>
                <c:pt idx="96">
                  <c:v>4.2048572183563238</c:v>
                </c:pt>
                <c:pt idx="97">
                  <c:v>4.2268156312799476</c:v>
                </c:pt>
                <c:pt idx="98">
                  <c:v>4.2488781283636285</c:v>
                </c:pt>
                <c:pt idx="99">
                  <c:v>4.2710451200520936</c:v>
                </c:pt>
                <c:pt idx="100">
                  <c:v>4.2933170177926456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25835648"/>
        <c:axId val="226234752"/>
      </c:lineChart>
      <c:catAx>
        <c:axId val="225790592"/>
        <c:scaling>
          <c:orientation val="maxMin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100" b="0" i="0" u="none" strike="noStrike" baseline="0">
                    <a:solidFill>
                      <a:srgbClr val="000000"/>
                    </a:solidFill>
                    <a:latin typeface="Arial Black"/>
                    <a:ea typeface="Arial Black"/>
                    <a:cs typeface="Arial Black"/>
                  </a:defRPr>
                </a:pPr>
                <a:r>
                  <a:rPr lang="de-CH"/>
                  <a:t>Zinssatz: %</a:t>
                </a:r>
              </a:p>
            </c:rich>
          </c:tx>
          <c:layout>
            <c:manualLayout>
              <c:xMode val="edge"/>
              <c:yMode val="edge"/>
              <c:x val="0.43142782884357028"/>
              <c:y val="0.94133762329343307"/>
            </c:manualLayout>
          </c:layout>
          <c:overlay val="0"/>
          <c:spPr>
            <a:noFill/>
            <a:ln w="25400">
              <a:noFill/>
            </a:ln>
          </c:spPr>
        </c:title>
        <c:numFmt formatCode="0.0" sourceLinked="0"/>
        <c:majorTickMark val="out"/>
        <c:minorTickMark val="none"/>
        <c:tickLblPos val="nextTo"/>
        <c:txPr>
          <a:bodyPr rot="0" vert="horz"/>
          <a:lstStyle/>
          <a:p>
            <a:pPr>
              <a:defRPr sz="9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de-DE"/>
          </a:p>
        </c:txPr>
        <c:crossAx val="225833728"/>
        <c:crosses val="autoZero"/>
        <c:auto val="1"/>
        <c:lblAlgn val="ctr"/>
        <c:lblOffset val="100"/>
        <c:tickLblSkip val="10"/>
        <c:tickMarkSkip val="10"/>
        <c:noMultiLvlLbl val="0"/>
      </c:catAx>
      <c:valAx>
        <c:axId val="225833728"/>
        <c:scaling>
          <c:orientation val="minMax"/>
        </c:scaling>
        <c:delete val="0"/>
        <c:axPos val="r"/>
        <c:majorGridlines>
          <c:spPr>
            <a:ln>
              <a:noFill/>
            </a:ln>
          </c:spPr>
        </c:majorGridlines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chemeClr val="accent1">
                        <a:lumMod val="75000"/>
                      </a:schemeClr>
                    </a:solidFill>
                    <a:latin typeface="Arial Black"/>
                    <a:ea typeface="Arial Black"/>
                    <a:cs typeface="Arial Black"/>
                  </a:defRPr>
                </a:pPr>
                <a:r>
                  <a:rPr lang="de-CH">
                    <a:solidFill>
                      <a:schemeClr val="accent1">
                        <a:lumMod val="75000"/>
                      </a:schemeClr>
                    </a:solidFill>
                  </a:rPr>
                  <a:t>Rho: CHF/Punkte</a:t>
                </a:r>
              </a:p>
            </c:rich>
          </c:tx>
          <c:layout>
            <c:manualLayout>
              <c:xMode val="edge"/>
              <c:yMode val="edge"/>
              <c:x val="0.95909011373578301"/>
              <c:y val="0.37546118585888577"/>
            </c:manualLayout>
          </c:layout>
          <c:overlay val="0"/>
          <c:spPr>
            <a:solidFill>
              <a:srgbClr val="FFFFFF"/>
            </a:solidFill>
            <a:ln w="25400">
              <a:noFill/>
            </a:ln>
          </c:spPr>
        </c:title>
        <c:numFmt formatCode="0.00000" sourceLinked="0"/>
        <c:majorTickMark val="out"/>
        <c:minorTickMark val="none"/>
        <c:tickLblPos val="nextTo"/>
        <c:txPr>
          <a:bodyPr rot="0" vert="horz"/>
          <a:lstStyle/>
          <a:p>
            <a:pPr>
              <a:defRPr sz="900" b="1" i="0" u="none" strike="noStrike" baseline="0">
                <a:solidFill>
                  <a:srgbClr val="5F5F5F"/>
                </a:solidFill>
                <a:latin typeface="Arial"/>
                <a:ea typeface="Arial"/>
                <a:cs typeface="Arial"/>
              </a:defRPr>
            </a:pPr>
            <a:endParaRPr lang="de-DE"/>
          </a:p>
        </c:txPr>
        <c:crossAx val="225790592"/>
        <c:crosses val="autoZero"/>
        <c:crossBetween val="midCat"/>
      </c:valAx>
      <c:catAx>
        <c:axId val="225835648"/>
        <c:scaling>
          <c:orientation val="maxMin"/>
        </c:scaling>
        <c:delete val="1"/>
        <c:axPos val="b"/>
        <c:numFmt formatCode="0.00" sourceLinked="1"/>
        <c:majorTickMark val="out"/>
        <c:minorTickMark val="none"/>
        <c:tickLblPos val="nextTo"/>
        <c:crossAx val="226234752"/>
        <c:crosses val="autoZero"/>
        <c:auto val="1"/>
        <c:lblAlgn val="ctr"/>
        <c:lblOffset val="100"/>
        <c:noMultiLvlLbl val="0"/>
      </c:catAx>
      <c:valAx>
        <c:axId val="226234752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000" b="0" i="0" u="none" strike="noStrike" baseline="0">
                    <a:solidFill>
                      <a:schemeClr val="accent2">
                        <a:lumMod val="75000"/>
                      </a:schemeClr>
                    </a:solidFill>
                    <a:latin typeface="Arial Black"/>
                    <a:ea typeface="Arial Black"/>
                    <a:cs typeface="Arial Black"/>
                  </a:defRPr>
                </a:pPr>
                <a:r>
                  <a:rPr lang="de-CH">
                    <a:solidFill>
                      <a:schemeClr val="accent2">
                        <a:lumMod val="75000"/>
                      </a:schemeClr>
                    </a:solidFill>
                  </a:rPr>
                  <a:t>Optionspreis: CHF/Punkte</a:t>
                </a:r>
              </a:p>
            </c:rich>
          </c:tx>
          <c:layout>
            <c:manualLayout>
              <c:xMode val="edge"/>
              <c:yMode val="edge"/>
              <c:x val="1.6736401673640166E-2"/>
              <c:y val="0.31205945351482856"/>
            </c:manualLayout>
          </c:layout>
          <c:overlay val="0"/>
          <c:spPr>
            <a:noFill/>
            <a:ln w="25400">
              <a:noFill/>
            </a:ln>
          </c:spPr>
        </c:title>
        <c:numFmt formatCode="#,##0.00" sourceLinked="0"/>
        <c:majorTickMark val="cross"/>
        <c:minorTickMark val="none"/>
        <c:tickLblPos val="nextTo"/>
        <c:txPr>
          <a:bodyPr rot="0" vert="horz"/>
          <a:lstStyle/>
          <a:p>
            <a:pPr>
              <a:defRPr sz="900" b="1" i="0" u="none" strike="noStrike" baseline="0">
                <a:solidFill>
                  <a:srgbClr val="5F5F5F"/>
                </a:solidFill>
                <a:latin typeface="Arial"/>
                <a:ea typeface="Arial"/>
                <a:cs typeface="Arial"/>
              </a:defRPr>
            </a:pPr>
            <a:endParaRPr lang="de-DE"/>
          </a:p>
        </c:txPr>
        <c:crossAx val="225835648"/>
        <c:crosses val="max"/>
        <c:crossBetween val="midCat"/>
      </c:valAx>
      <c:spPr>
        <a:solidFill>
          <a:srgbClr val="FFFFFF"/>
        </a:solidFill>
      </c:spPr>
    </c:plotArea>
    <c:legend>
      <c:legendPos val="l"/>
      <c:legendEntry>
        <c:idx val="0"/>
        <c:txPr>
          <a:bodyPr/>
          <a:lstStyle/>
          <a:p>
            <a:pPr>
              <a:defRPr b="1">
                <a:solidFill>
                  <a:schemeClr val="accent1">
                    <a:lumMod val="75000"/>
                  </a:schemeClr>
                </a:solidFill>
              </a:defRPr>
            </a:pPr>
            <a:endParaRPr lang="de-DE"/>
          </a:p>
        </c:txPr>
      </c:legendEntry>
      <c:legendEntry>
        <c:idx val="1"/>
        <c:txPr>
          <a:bodyPr/>
          <a:lstStyle/>
          <a:p>
            <a:pPr>
              <a:defRPr b="1">
                <a:solidFill>
                  <a:schemeClr val="accent2">
                    <a:lumMod val="75000"/>
                  </a:schemeClr>
                </a:solidFill>
              </a:defRPr>
            </a:pPr>
            <a:endParaRPr lang="de-DE"/>
          </a:p>
        </c:txPr>
      </c:legendEntry>
      <c:layout>
        <c:manualLayout>
          <c:xMode val="edge"/>
          <c:yMode val="edge"/>
          <c:x val="0.67503486750348674"/>
          <c:y val="0.76367308645865206"/>
          <c:w val="0.19334292418468613"/>
          <c:h val="9.3199989093321778E-2"/>
        </c:manualLayout>
      </c:layout>
      <c:overlay val="0"/>
      <c:spPr>
        <a:solidFill>
          <a:schemeClr val="bg1"/>
        </a:solidFill>
        <a:ln>
          <a:gradFill>
            <a:gsLst>
              <a:gs pos="0">
                <a:schemeClr val="accent1">
                  <a:tint val="66000"/>
                  <a:satMod val="160000"/>
                </a:schemeClr>
              </a:gs>
              <a:gs pos="50000">
                <a:schemeClr val="accent1">
                  <a:tint val="44500"/>
                  <a:satMod val="160000"/>
                </a:schemeClr>
              </a:gs>
              <a:gs pos="100000">
                <a:schemeClr val="accent1">
                  <a:tint val="23500"/>
                  <a:satMod val="160000"/>
                </a:schemeClr>
              </a:gs>
            </a:gsLst>
            <a:lin ang="5400000" scaled="0"/>
          </a:gradFill>
        </a:ln>
        <a:effectLst>
          <a:outerShdw blurRad="38100" dist="38100" dir="2700000" algn="ctr" rotWithShape="0">
            <a:schemeClr val="tx1"/>
          </a:outerShdw>
        </a:effectLst>
      </c:spPr>
      <c:txPr>
        <a:bodyPr/>
        <a:lstStyle/>
        <a:p>
          <a:pPr>
            <a:defRPr b="1"/>
          </a:pPr>
          <a:endParaRPr lang="de-DE"/>
        </a:p>
      </c:tx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1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de-DE"/>
    </a:p>
  </c:txPr>
  <c:printSettings>
    <c:headerFooter alignWithMargins="0"/>
    <c:pageMargins b="0.78740157480314965" l="0.78740157480314965" r="0.78740157480314965" t="0.78740157480314965" header="0.51181102362204722" footer="0.51181102362204722"/>
    <c:pageSetup paperSize="9" orientation="landscape"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de-C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 b="1" i="0" u="none" strike="noStrike" baseline="0">
                <a:solidFill>
                  <a:schemeClr val="tx1">
                    <a:lumMod val="50000"/>
                    <a:lumOff val="50000"/>
                  </a:schemeClr>
                </a:solidFill>
                <a:latin typeface="Arial Black"/>
                <a:ea typeface="Arial Black"/>
                <a:cs typeface="Arial Black"/>
              </a:defRPr>
            </a:pPr>
            <a:r>
              <a:rPr lang="de-CH">
                <a:solidFill>
                  <a:schemeClr val="tx1">
                    <a:lumMod val="50000"/>
                    <a:lumOff val="50000"/>
                  </a:schemeClr>
                </a:solidFill>
              </a:rPr>
              <a:t>Call-Vega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881660423515021"/>
          <c:y val="0.11047639597543894"/>
          <c:w val="0.78640834944175664"/>
          <c:h val="0.78110782605528206"/>
        </c:manualLayout>
      </c:layout>
      <c:lineChart>
        <c:grouping val="standard"/>
        <c:varyColors val="0"/>
        <c:ser>
          <c:idx val="1"/>
          <c:order val="1"/>
          <c:tx>
            <c:v>Vega</c:v>
          </c:tx>
          <c:spPr>
            <a:ln w="12700">
              <a:solidFill>
                <a:schemeClr val="accent4"/>
              </a:solidFill>
              <a:prstDash val="solid"/>
            </a:ln>
          </c:spPr>
          <c:marker>
            <c:symbol val="x"/>
            <c:size val="3"/>
            <c:spPr>
              <a:solidFill>
                <a:schemeClr val="accent4"/>
              </a:solidFill>
              <a:ln>
                <a:solidFill>
                  <a:schemeClr val="accent4"/>
                </a:solidFill>
                <a:prstDash val="solid"/>
              </a:ln>
            </c:spPr>
          </c:marker>
          <c:dLbls>
            <c:dLbl>
              <c:idx val="0"/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"/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"/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5"/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0"/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5"/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0"/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5"/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0"/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5"/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</c:dLbl>
            <c:numFmt formatCode="#,##0.0000" sourceLinked="0"/>
            <c:txPr>
              <a:bodyPr rot="-5400000" vert="horz"/>
              <a:lstStyle/>
              <a:p>
                <a:pPr>
                  <a:defRPr b="1">
                    <a:solidFill>
                      <a:schemeClr val="accent4"/>
                    </a:solidFill>
                  </a:defRPr>
                </a:pPr>
                <a:endParaRPr lang="de-DE"/>
              </a:p>
            </c:txPr>
            <c:dLblPos val="t"/>
            <c:showLegendKey val="0"/>
            <c:showVal val="0"/>
            <c:showCatName val="0"/>
            <c:showSerName val="0"/>
            <c:showPercent val="0"/>
            <c:showBubbleSize val="0"/>
          </c:dLbls>
          <c:cat>
            <c:numRef>
              <c:f>'T VEGA'!$B$30:$B$80</c:f>
              <c:numCache>
                <c:formatCode>0.00</c:formatCode>
                <c:ptCount val="51"/>
                <c:pt idx="0">
                  <c:v>40</c:v>
                </c:pt>
                <c:pt idx="1">
                  <c:v>39.200000000000003</c:v>
                </c:pt>
                <c:pt idx="2">
                  <c:v>38.400000000000006</c:v>
                </c:pt>
                <c:pt idx="3">
                  <c:v>37.600000000000009</c:v>
                </c:pt>
                <c:pt idx="4">
                  <c:v>36.800000000000011</c:v>
                </c:pt>
                <c:pt idx="5">
                  <c:v>36.000000000000014</c:v>
                </c:pt>
                <c:pt idx="6">
                  <c:v>35.200000000000017</c:v>
                </c:pt>
                <c:pt idx="7">
                  <c:v>34.40000000000002</c:v>
                </c:pt>
                <c:pt idx="8">
                  <c:v>33.600000000000023</c:v>
                </c:pt>
                <c:pt idx="9">
                  <c:v>32.800000000000026</c:v>
                </c:pt>
                <c:pt idx="10">
                  <c:v>32.000000000000028</c:v>
                </c:pt>
                <c:pt idx="11">
                  <c:v>31.200000000000028</c:v>
                </c:pt>
                <c:pt idx="12">
                  <c:v>30.400000000000027</c:v>
                </c:pt>
                <c:pt idx="13">
                  <c:v>29.600000000000026</c:v>
                </c:pt>
                <c:pt idx="14">
                  <c:v>28.800000000000026</c:v>
                </c:pt>
                <c:pt idx="15">
                  <c:v>28.000000000000025</c:v>
                </c:pt>
                <c:pt idx="16">
                  <c:v>27.200000000000024</c:v>
                </c:pt>
                <c:pt idx="17">
                  <c:v>26.400000000000023</c:v>
                </c:pt>
                <c:pt idx="18">
                  <c:v>25.600000000000023</c:v>
                </c:pt>
                <c:pt idx="19">
                  <c:v>24.800000000000022</c:v>
                </c:pt>
                <c:pt idx="20">
                  <c:v>24.000000000000021</c:v>
                </c:pt>
                <c:pt idx="21">
                  <c:v>23.200000000000021</c:v>
                </c:pt>
                <c:pt idx="22">
                  <c:v>22.40000000000002</c:v>
                </c:pt>
                <c:pt idx="23">
                  <c:v>21.600000000000019</c:v>
                </c:pt>
                <c:pt idx="24">
                  <c:v>20.800000000000018</c:v>
                </c:pt>
                <c:pt idx="25">
                  <c:v>20.000000000000018</c:v>
                </c:pt>
                <c:pt idx="26">
                  <c:v>19.200000000000017</c:v>
                </c:pt>
                <c:pt idx="27">
                  <c:v>18.400000000000016</c:v>
                </c:pt>
                <c:pt idx="28">
                  <c:v>17.600000000000016</c:v>
                </c:pt>
                <c:pt idx="29">
                  <c:v>16.800000000000015</c:v>
                </c:pt>
                <c:pt idx="30">
                  <c:v>16.000000000000014</c:v>
                </c:pt>
                <c:pt idx="31">
                  <c:v>15.200000000000014</c:v>
                </c:pt>
                <c:pt idx="32">
                  <c:v>14.400000000000013</c:v>
                </c:pt>
                <c:pt idx="33">
                  <c:v>13.600000000000012</c:v>
                </c:pt>
                <c:pt idx="34">
                  <c:v>12.800000000000011</c:v>
                </c:pt>
                <c:pt idx="35">
                  <c:v>12.000000000000011</c:v>
                </c:pt>
                <c:pt idx="36">
                  <c:v>11.20000000000001</c:v>
                </c:pt>
                <c:pt idx="37">
                  <c:v>10.400000000000009</c:v>
                </c:pt>
                <c:pt idx="38">
                  <c:v>9.6000000000000085</c:v>
                </c:pt>
                <c:pt idx="39">
                  <c:v>8.8000000000000078</c:v>
                </c:pt>
                <c:pt idx="40">
                  <c:v>8.0000000000000071</c:v>
                </c:pt>
                <c:pt idx="41">
                  <c:v>7.2000000000000073</c:v>
                </c:pt>
                <c:pt idx="42">
                  <c:v>6.4000000000000075</c:v>
                </c:pt>
                <c:pt idx="43">
                  <c:v>5.6000000000000076</c:v>
                </c:pt>
                <c:pt idx="44">
                  <c:v>4.8000000000000078</c:v>
                </c:pt>
                <c:pt idx="45">
                  <c:v>4.000000000000008</c:v>
                </c:pt>
                <c:pt idx="46">
                  <c:v>3.2000000000000082</c:v>
                </c:pt>
                <c:pt idx="47">
                  <c:v>2.4000000000000083</c:v>
                </c:pt>
                <c:pt idx="48">
                  <c:v>1.6000000000000083</c:v>
                </c:pt>
                <c:pt idx="49">
                  <c:v>0.80000000000000826</c:v>
                </c:pt>
                <c:pt idx="50">
                  <c:v>1.0000000000000001E-5</c:v>
                </c:pt>
              </c:numCache>
            </c:numRef>
          </c:cat>
          <c:val>
            <c:numRef>
              <c:f>'T VEGA'!$P$30:$P$80</c:f>
              <c:numCache>
                <c:formatCode>0.00000</c:formatCode>
                <c:ptCount val="51"/>
                <c:pt idx="0">
                  <c:v>0.27611566018897016</c:v>
                </c:pt>
                <c:pt idx="1">
                  <c:v>0.27599338309515098</c:v>
                </c:pt>
                <c:pt idx="2">
                  <c:v>0.27585425141086184</c:v>
                </c:pt>
                <c:pt idx="3">
                  <c:v>0.27569701304212757</c:v>
                </c:pt>
                <c:pt idx="4">
                  <c:v>0.27552028034682252</c:v>
                </c:pt>
                <c:pt idx="5">
                  <c:v>0.2753225121688373</c:v>
                </c:pt>
                <c:pt idx="6">
                  <c:v>0.27510199304751837</c:v>
                </c:pt>
                <c:pt idx="7">
                  <c:v>0.27485680908551402</c:v>
                </c:pt>
                <c:pt idx="8">
                  <c:v>0.27458481985085925</c:v>
                </c:pt>
                <c:pt idx="9">
                  <c:v>0.27428362555565677</c:v>
                </c:pt>
                <c:pt idx="10">
                  <c:v>0.27395052858709668</c:v>
                </c:pt>
                <c:pt idx="11">
                  <c:v>0.27358248826222265</c:v>
                </c:pt>
                <c:pt idx="12">
                  <c:v>0.27317606741559231</c:v>
                </c:pt>
                <c:pt idx="13">
                  <c:v>0.2727273691074481</c:v>
                </c:pt>
                <c:pt idx="14">
                  <c:v>0.2722319613243227</c:v>
                </c:pt>
                <c:pt idx="15">
                  <c:v>0.27168478702368026</c:v>
                </c:pt>
                <c:pt idx="16">
                  <c:v>0.27108005620299891</c:v>
                </c:pt>
                <c:pt idx="17">
                  <c:v>0.27041111581621791</c:v>
                </c:pt>
                <c:pt idx="18">
                  <c:v>0.26967029225022343</c:v>
                </c:pt>
                <c:pt idx="19">
                  <c:v>0.26884869963200031</c:v>
                </c:pt>
                <c:pt idx="20">
                  <c:v>0.26793600535524909</c:v>
                </c:pt>
                <c:pt idx="21">
                  <c:v>0.26692014173910628</c:v>
                </c:pt>
                <c:pt idx="22">
                  <c:v>0.26578694946103076</c:v>
                </c:pt>
                <c:pt idx="23">
                  <c:v>0.26451973405535489</c:v>
                </c:pt>
                <c:pt idx="24">
                  <c:v>0.26309871095219406</c:v>
                </c:pt>
                <c:pt idx="25">
                  <c:v>0.26150030670773794</c:v>
                </c:pt>
                <c:pt idx="26">
                  <c:v>0.25969627350801416</c:v>
                </c:pt>
                <c:pt idx="27">
                  <c:v>0.25765255968405376</c:v>
                </c:pt>
                <c:pt idx="28">
                  <c:v>0.25532785946174896</c:v>
                </c:pt>
                <c:pt idx="29">
                  <c:v>0.25267173860319381</c:v>
                </c:pt>
                <c:pt idx="30">
                  <c:v>0.24962219654016216</c:v>
                </c:pt>
                <c:pt idx="31">
                  <c:v>0.24610247710871369</c:v>
                </c:pt>
                <c:pt idx="32">
                  <c:v>0.24201687606426581</c:v>
                </c:pt>
                <c:pt idx="33">
                  <c:v>0.23724521265718201</c:v>
                </c:pt>
                <c:pt idx="34">
                  <c:v>0.23163553889801827</c:v>
                </c:pt>
                <c:pt idx="35">
                  <c:v>0.22499457482480148</c:v>
                </c:pt>
                <c:pt idx="36">
                  <c:v>0.21707534701603118</c:v>
                </c:pt>
                <c:pt idx="37">
                  <c:v>0.20756175101315202</c:v>
                </c:pt>
                <c:pt idx="38">
                  <c:v>0.19605072257608197</c:v>
                </c:pt>
                <c:pt idx="39">
                  <c:v>0.18203556263472348</c:v>
                </c:pt>
                <c:pt idx="40">
                  <c:v>0.16490161914640925</c:v>
                </c:pt>
                <c:pt idx="41">
                  <c:v>0.14396493633920929</c:v>
                </c:pt>
                <c:pt idx="42">
                  <c:v>0.11863098283480869</c:v>
                </c:pt>
                <c:pt idx="43">
                  <c:v>8.8849924293796803E-2</c:v>
                </c:pt>
                <c:pt idx="44">
                  <c:v>5.6188610511966892E-2</c:v>
                </c:pt>
                <c:pt idx="45">
                  <c:v>2.5645705550996215E-2</c:v>
                </c:pt>
                <c:pt idx="46">
                  <c:v>5.8627662193444516E-3</c:v>
                </c:pt>
                <c:pt idx="47">
                  <c:v>2.6904224831980628E-4</c:v>
                </c:pt>
                <c:pt idx="48">
                  <c:v>9.719512306105571E-8</c:v>
                </c:pt>
                <c:pt idx="49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25999488"/>
        <c:axId val="226022144"/>
      </c:lineChart>
      <c:lineChart>
        <c:grouping val="standard"/>
        <c:varyColors val="0"/>
        <c:ser>
          <c:idx val="0"/>
          <c:order val="0"/>
          <c:tx>
            <c:v>Optionspreis</c:v>
          </c:tx>
          <c:spPr>
            <a:ln w="12700">
              <a:solidFill>
                <a:schemeClr val="accent2">
                  <a:lumMod val="75000"/>
                </a:schemeClr>
              </a:solidFill>
              <a:prstDash val="solid"/>
            </a:ln>
          </c:spPr>
          <c:marker>
            <c:symbol val="circle"/>
            <c:size val="4"/>
            <c:spPr>
              <a:solidFill>
                <a:schemeClr val="accent2">
                  <a:lumMod val="75000"/>
                </a:schemeClr>
              </a:solidFill>
              <a:ln>
                <a:solidFill>
                  <a:schemeClr val="accent2">
                    <a:lumMod val="75000"/>
                  </a:schemeClr>
                </a:solidFill>
                <a:prstDash val="solid"/>
              </a:ln>
            </c:spPr>
          </c:marker>
          <c:dLbls>
            <c:dLbl>
              <c:idx val="0"/>
              <c:dLblPos val="b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"/>
              <c:dLblPos val="b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"/>
              <c:dLblPos val="b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5"/>
              <c:dLblPos val="b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0"/>
              <c:dLblPos val="b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5"/>
              <c:dLblPos val="b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0"/>
              <c:dLblPos val="b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5"/>
              <c:dLblPos val="b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0"/>
              <c:dLblPos val="b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5"/>
              <c:dLblPos val="b"/>
              <c:showLegendKey val="0"/>
              <c:showVal val="1"/>
              <c:showCatName val="0"/>
              <c:showSerName val="0"/>
              <c:showPercent val="0"/>
              <c:showBubbleSize val="0"/>
            </c:dLbl>
            <c:numFmt formatCode="#,##0.00" sourceLinked="0"/>
            <c:txPr>
              <a:bodyPr rot="-5400000" vert="horz"/>
              <a:lstStyle/>
              <a:p>
                <a:pPr>
                  <a:defRPr b="1">
                    <a:solidFill>
                      <a:schemeClr val="accent2">
                        <a:lumMod val="75000"/>
                      </a:schemeClr>
                    </a:solidFill>
                  </a:defRPr>
                </a:pPr>
                <a:endParaRPr lang="de-DE"/>
              </a:p>
            </c:txPr>
            <c:dLblPos val="b"/>
            <c:showLegendKey val="0"/>
            <c:showVal val="0"/>
            <c:showCatName val="0"/>
            <c:showSerName val="0"/>
            <c:showPercent val="0"/>
            <c:showBubbleSize val="0"/>
          </c:dLbls>
          <c:cat>
            <c:numRef>
              <c:f>'T VEGA'!$B$30:$B$80</c:f>
              <c:numCache>
                <c:formatCode>0.00</c:formatCode>
                <c:ptCount val="51"/>
                <c:pt idx="0">
                  <c:v>40</c:v>
                </c:pt>
                <c:pt idx="1">
                  <c:v>39.200000000000003</c:v>
                </c:pt>
                <c:pt idx="2">
                  <c:v>38.400000000000006</c:v>
                </c:pt>
                <c:pt idx="3">
                  <c:v>37.600000000000009</c:v>
                </c:pt>
                <c:pt idx="4">
                  <c:v>36.800000000000011</c:v>
                </c:pt>
                <c:pt idx="5">
                  <c:v>36.000000000000014</c:v>
                </c:pt>
                <c:pt idx="6">
                  <c:v>35.200000000000017</c:v>
                </c:pt>
                <c:pt idx="7">
                  <c:v>34.40000000000002</c:v>
                </c:pt>
                <c:pt idx="8">
                  <c:v>33.600000000000023</c:v>
                </c:pt>
                <c:pt idx="9">
                  <c:v>32.800000000000026</c:v>
                </c:pt>
                <c:pt idx="10">
                  <c:v>32.000000000000028</c:v>
                </c:pt>
                <c:pt idx="11">
                  <c:v>31.200000000000028</c:v>
                </c:pt>
                <c:pt idx="12">
                  <c:v>30.400000000000027</c:v>
                </c:pt>
                <c:pt idx="13">
                  <c:v>29.600000000000026</c:v>
                </c:pt>
                <c:pt idx="14">
                  <c:v>28.800000000000026</c:v>
                </c:pt>
                <c:pt idx="15">
                  <c:v>28.000000000000025</c:v>
                </c:pt>
                <c:pt idx="16">
                  <c:v>27.200000000000024</c:v>
                </c:pt>
                <c:pt idx="17">
                  <c:v>26.400000000000023</c:v>
                </c:pt>
                <c:pt idx="18">
                  <c:v>25.600000000000023</c:v>
                </c:pt>
                <c:pt idx="19">
                  <c:v>24.800000000000022</c:v>
                </c:pt>
                <c:pt idx="20">
                  <c:v>24.000000000000021</c:v>
                </c:pt>
                <c:pt idx="21">
                  <c:v>23.200000000000021</c:v>
                </c:pt>
                <c:pt idx="22">
                  <c:v>22.40000000000002</c:v>
                </c:pt>
                <c:pt idx="23">
                  <c:v>21.600000000000019</c:v>
                </c:pt>
                <c:pt idx="24">
                  <c:v>20.800000000000018</c:v>
                </c:pt>
                <c:pt idx="25">
                  <c:v>20.000000000000018</c:v>
                </c:pt>
                <c:pt idx="26">
                  <c:v>19.200000000000017</c:v>
                </c:pt>
                <c:pt idx="27">
                  <c:v>18.400000000000016</c:v>
                </c:pt>
                <c:pt idx="28">
                  <c:v>17.600000000000016</c:v>
                </c:pt>
                <c:pt idx="29">
                  <c:v>16.800000000000015</c:v>
                </c:pt>
                <c:pt idx="30">
                  <c:v>16.000000000000014</c:v>
                </c:pt>
                <c:pt idx="31">
                  <c:v>15.200000000000014</c:v>
                </c:pt>
                <c:pt idx="32">
                  <c:v>14.400000000000013</c:v>
                </c:pt>
                <c:pt idx="33">
                  <c:v>13.600000000000012</c:v>
                </c:pt>
                <c:pt idx="34">
                  <c:v>12.800000000000011</c:v>
                </c:pt>
                <c:pt idx="35">
                  <c:v>12.000000000000011</c:v>
                </c:pt>
                <c:pt idx="36">
                  <c:v>11.20000000000001</c:v>
                </c:pt>
                <c:pt idx="37">
                  <c:v>10.400000000000009</c:v>
                </c:pt>
                <c:pt idx="38">
                  <c:v>9.6000000000000085</c:v>
                </c:pt>
                <c:pt idx="39">
                  <c:v>8.8000000000000078</c:v>
                </c:pt>
                <c:pt idx="40">
                  <c:v>8.0000000000000071</c:v>
                </c:pt>
                <c:pt idx="41">
                  <c:v>7.2000000000000073</c:v>
                </c:pt>
                <c:pt idx="42">
                  <c:v>6.4000000000000075</c:v>
                </c:pt>
                <c:pt idx="43">
                  <c:v>5.6000000000000076</c:v>
                </c:pt>
                <c:pt idx="44">
                  <c:v>4.8000000000000078</c:v>
                </c:pt>
                <c:pt idx="45">
                  <c:v>4.000000000000008</c:v>
                </c:pt>
                <c:pt idx="46">
                  <c:v>3.2000000000000082</c:v>
                </c:pt>
                <c:pt idx="47">
                  <c:v>2.4000000000000083</c:v>
                </c:pt>
                <c:pt idx="48">
                  <c:v>1.6000000000000083</c:v>
                </c:pt>
                <c:pt idx="49">
                  <c:v>0.80000000000000826</c:v>
                </c:pt>
                <c:pt idx="50">
                  <c:v>1.0000000000000001E-5</c:v>
                </c:pt>
              </c:numCache>
            </c:numRef>
          </c:cat>
          <c:val>
            <c:numRef>
              <c:f>'T VEGA'!$M$30:$M$80</c:f>
              <c:numCache>
                <c:formatCode>0.0000</c:formatCode>
                <c:ptCount val="51"/>
                <c:pt idx="0">
                  <c:v>14.393106428406831</c:v>
                </c:pt>
                <c:pt idx="1">
                  <c:v>14.172213900255656</c:v>
                </c:pt>
                <c:pt idx="2">
                  <c:v>13.951419193779536</c:v>
                </c:pt>
                <c:pt idx="3">
                  <c:v>13.730735792650847</c:v>
                </c:pt>
                <c:pt idx="4">
                  <c:v>13.510178182217146</c:v>
                </c:pt>
                <c:pt idx="5">
                  <c:v>13.289761957939689</c:v>
                </c:pt>
                <c:pt idx="6">
                  <c:v>13.06950394820462</c:v>
                </c:pt>
                <c:pt idx="7">
                  <c:v>12.849422353766606</c:v>
                </c:pt>
                <c:pt idx="8">
                  <c:v>12.629536906498195</c:v>
                </c:pt>
                <c:pt idx="9">
                  <c:v>12.409869050617509</c:v>
                </c:pt>
                <c:pt idx="10">
                  <c:v>12.190442150172984</c:v>
                </c:pt>
                <c:pt idx="11">
                  <c:v>11.971281727303307</c:v>
                </c:pt>
                <c:pt idx="12">
                  <c:v>11.752415736693528</c:v>
                </c:pt>
                <c:pt idx="13">
                  <c:v>11.533874882761054</c:v>
                </c:pt>
                <c:pt idx="14">
                  <c:v>11.315692987475096</c:v>
                </c:pt>
                <c:pt idx="15">
                  <c:v>11.097907418415637</c:v>
                </c:pt>
                <c:pt idx="16">
                  <c:v>10.880559588796693</c:v>
                </c:pt>
                <c:pt idx="17">
                  <c:v>10.663695543834294</c:v>
                </c:pt>
                <c:pt idx="18">
                  <c:v>10.447366651181319</c:v>
                </c:pt>
                <c:pt idx="19">
                  <c:v>10.23163041738114</c:v>
                </c:pt>
                <c:pt idx="20">
                  <c:v>10.01655145767554</c:v>
                </c:pt>
                <c:pt idx="21">
                  <c:v>9.8022026533913404</c:v>
                </c:pt>
                <c:pt idx="22">
                  <c:v>9.5886665400000552</c:v>
                </c:pt>
                <c:pt idx="23">
                  <c:v>9.3760369804312305</c:v>
                </c:pt>
                <c:pt idx="24">
                  <c:v>9.1644211931869464</c:v>
                </c:pt>
                <c:pt idx="25">
                  <c:v>8.9539422244251909</c:v>
                </c:pt>
                <c:pt idx="26">
                  <c:v>8.7447419790590004</c:v>
                </c:pt>
                <c:pt idx="27">
                  <c:v>8.5369849602525889</c:v>
                </c:pt>
                <c:pt idx="28">
                  <c:v>8.3308629125053457</c:v>
                </c:pt>
                <c:pt idx="29">
                  <c:v>8.1266006249359464</c:v>
                </c:pt>
                <c:pt idx="30">
                  <c:v>7.9244632340533911</c:v>
                </c:pt>
                <c:pt idx="31">
                  <c:v>7.7247654768212612</c:v>
                </c:pt>
                <c:pt idx="32">
                  <c:v>7.5278834951342901</c:v>
                </c:pt>
                <c:pt idx="33">
                  <c:v>7.3342699942828773</c:v>
                </c:pt>
                <c:pt idx="34">
                  <c:v>7.1444738241571315</c:v>
                </c:pt>
                <c:pt idx="35">
                  <c:v>6.9591653930387167</c:v>
                </c:pt>
                <c:pt idx="36">
                  <c:v>6.7791697331788754</c:v>
                </c:pt>
                <c:pt idx="37">
                  <c:v>6.6055094555660503</c:v>
                </c:pt>
                <c:pt idx="38">
                  <c:v>6.4394600547555285</c:v>
                </c:pt>
                <c:pt idx="39">
                  <c:v>6.2826194766946628</c:v>
                </c:pt>
                <c:pt idx="40">
                  <c:v>6.1369910265868839</c:v>
                </c:pt>
                <c:pt idx="41">
                  <c:v>6.0050697312697565</c:v>
                </c:pt>
                <c:pt idx="42">
                  <c:v>5.8898977821983891</c:v>
                </c:pt>
                <c:pt idx="43">
                  <c:v>5.7949929959305422</c:v>
                </c:pt>
                <c:pt idx="44">
                  <c:v>5.7239130564955047</c:v>
                </c:pt>
                <c:pt idx="45">
                  <c:v>5.6789621680859312</c:v>
                </c:pt>
                <c:pt idx="46">
                  <c:v>5.6584456036451343</c:v>
                </c:pt>
                <c:pt idx="47">
                  <c:v>5.6537553906696587</c:v>
                </c:pt>
                <c:pt idx="48">
                  <c:v>5.6535401568710029</c:v>
                </c:pt>
                <c:pt idx="49">
                  <c:v>5.6535400791149044</c:v>
                </c:pt>
                <c:pt idx="50">
                  <c:v>5.6535400791149044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26024064"/>
        <c:axId val="226251136"/>
      </c:lineChart>
      <c:catAx>
        <c:axId val="225999488"/>
        <c:scaling>
          <c:orientation val="maxMin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100" b="0" i="0" u="none" strike="noStrike" baseline="0">
                    <a:solidFill>
                      <a:srgbClr val="000000"/>
                    </a:solidFill>
                    <a:latin typeface="Arial Black"/>
                    <a:ea typeface="Arial Black"/>
                    <a:cs typeface="Arial Black"/>
                  </a:defRPr>
                </a:pPr>
                <a:r>
                  <a:rPr lang="de-CH"/>
                  <a:t>Volatilität (Standardabweichung): %</a:t>
                </a:r>
              </a:p>
            </c:rich>
          </c:tx>
          <c:layout>
            <c:manualLayout>
              <c:xMode val="edge"/>
              <c:yMode val="edge"/>
              <c:x val="0.30235798195128522"/>
              <c:y val="0.93862922107751179"/>
            </c:manualLayout>
          </c:layout>
          <c:overlay val="0"/>
          <c:spPr>
            <a:noFill/>
            <a:ln w="25400">
              <a:noFill/>
            </a:ln>
          </c:spPr>
        </c:title>
        <c:numFmt formatCode="0.00" sourceLinked="1"/>
        <c:majorTickMark val="none"/>
        <c:minorTickMark val="none"/>
        <c:tickLblPos val="low"/>
        <c:txPr>
          <a:bodyPr rot="0" vert="horz"/>
          <a:lstStyle/>
          <a:p>
            <a:pPr>
              <a:defRPr sz="9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de-DE"/>
          </a:p>
        </c:txPr>
        <c:crossAx val="226022144"/>
        <c:crosses val="autoZero"/>
        <c:auto val="1"/>
        <c:lblAlgn val="ctr"/>
        <c:lblOffset val="100"/>
        <c:tickLblSkip val="5"/>
        <c:tickMarkSkip val="5"/>
        <c:noMultiLvlLbl val="0"/>
      </c:catAx>
      <c:valAx>
        <c:axId val="226022144"/>
        <c:scaling>
          <c:orientation val="minMax"/>
        </c:scaling>
        <c:delete val="0"/>
        <c:axPos val="r"/>
        <c:majorGridlines>
          <c:spPr>
            <a:ln w="3175">
              <a:noFill/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chemeClr val="accent4"/>
                    </a:solidFill>
                    <a:latin typeface="Arial Black"/>
                    <a:ea typeface="Arial Black"/>
                    <a:cs typeface="Arial Black"/>
                  </a:defRPr>
                </a:pPr>
                <a:r>
                  <a:rPr lang="de-CH">
                    <a:solidFill>
                      <a:schemeClr val="accent4"/>
                    </a:solidFill>
                  </a:rPr>
                  <a:t>Options-Vega: CHF/Punkte</a:t>
                </a:r>
              </a:p>
            </c:rich>
          </c:tx>
          <c:layout>
            <c:manualLayout>
              <c:xMode val="edge"/>
              <c:yMode val="edge"/>
              <c:x val="0.95931634759247331"/>
              <c:y val="0.30180023757631685"/>
            </c:manualLayout>
          </c:layout>
          <c:overlay val="0"/>
          <c:spPr>
            <a:noFill/>
            <a:ln w="25400">
              <a:noFill/>
            </a:ln>
          </c:spPr>
        </c:title>
        <c:numFmt formatCode="0.00" sourceLinked="0"/>
        <c:majorTickMark val="out"/>
        <c:minorTickMark val="none"/>
        <c:tickLblPos val="nextTo"/>
        <c:txPr>
          <a:bodyPr rot="0" vert="horz"/>
          <a:lstStyle/>
          <a:p>
            <a:pPr>
              <a:defRPr sz="900" b="1" i="0" u="none" strike="noStrike" baseline="0">
                <a:solidFill>
                  <a:srgbClr val="5F5F5F"/>
                </a:solidFill>
                <a:latin typeface="Arial"/>
                <a:ea typeface="Arial"/>
                <a:cs typeface="Arial"/>
              </a:defRPr>
            </a:pPr>
            <a:endParaRPr lang="de-DE"/>
          </a:p>
        </c:txPr>
        <c:crossAx val="225999488"/>
        <c:crosses val="autoZero"/>
        <c:crossBetween val="midCat"/>
      </c:valAx>
      <c:catAx>
        <c:axId val="226024064"/>
        <c:scaling>
          <c:orientation val="maxMin"/>
        </c:scaling>
        <c:delete val="1"/>
        <c:axPos val="b"/>
        <c:numFmt formatCode="0.00" sourceLinked="1"/>
        <c:majorTickMark val="out"/>
        <c:minorTickMark val="none"/>
        <c:tickLblPos val="nextTo"/>
        <c:crossAx val="226251136"/>
        <c:crosses val="autoZero"/>
        <c:auto val="1"/>
        <c:lblAlgn val="ctr"/>
        <c:lblOffset val="100"/>
        <c:noMultiLvlLbl val="0"/>
      </c:catAx>
      <c:valAx>
        <c:axId val="226251136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chemeClr val="accent2">
                        <a:lumMod val="75000"/>
                      </a:schemeClr>
                    </a:solidFill>
                    <a:latin typeface="Arial Black"/>
                    <a:ea typeface="Arial Black"/>
                    <a:cs typeface="Arial Black"/>
                  </a:defRPr>
                </a:pPr>
                <a:r>
                  <a:rPr lang="de-CH">
                    <a:solidFill>
                      <a:schemeClr val="accent2">
                        <a:lumMod val="75000"/>
                      </a:schemeClr>
                    </a:solidFill>
                  </a:rPr>
                  <a:t>Optionspreis: CHF/Punkte</a:t>
                </a:r>
              </a:p>
            </c:rich>
          </c:tx>
          <c:layout>
            <c:manualLayout>
              <c:xMode val="edge"/>
              <c:yMode val="edge"/>
              <c:x val="1.5256588072122053E-2"/>
              <c:y val="0.30751461580024164"/>
            </c:manualLayout>
          </c:layout>
          <c:overlay val="0"/>
          <c:spPr>
            <a:noFill/>
            <a:ln w="25400">
              <a:noFill/>
            </a:ln>
          </c:spPr>
        </c:title>
        <c:numFmt formatCode="#,##0.00" sourceLinked="0"/>
        <c:majorTickMark val="cross"/>
        <c:minorTickMark val="none"/>
        <c:tickLblPos val="nextTo"/>
        <c:txPr>
          <a:bodyPr rot="0" vert="horz"/>
          <a:lstStyle/>
          <a:p>
            <a:pPr>
              <a:defRPr sz="900" b="1" i="0" u="none" strike="noStrike" baseline="0">
                <a:solidFill>
                  <a:srgbClr val="5F5F5F"/>
                </a:solidFill>
                <a:latin typeface="Arial"/>
                <a:ea typeface="Arial"/>
                <a:cs typeface="Arial"/>
              </a:defRPr>
            </a:pPr>
            <a:endParaRPr lang="de-DE"/>
          </a:p>
        </c:txPr>
        <c:crossAx val="226024064"/>
        <c:crosses val="max"/>
        <c:crossBetween val="midCat"/>
      </c:valAx>
      <c:spPr>
        <a:solidFill>
          <a:srgbClr val="FFFFFF"/>
        </a:solidFill>
      </c:spPr>
    </c:plotArea>
    <c:legend>
      <c:legendPos val="l"/>
      <c:legendEntry>
        <c:idx val="0"/>
        <c:txPr>
          <a:bodyPr/>
          <a:lstStyle/>
          <a:p>
            <a:pPr>
              <a:defRPr b="1">
                <a:solidFill>
                  <a:schemeClr val="accent4"/>
                </a:solidFill>
              </a:defRPr>
            </a:pPr>
            <a:endParaRPr lang="de-DE"/>
          </a:p>
        </c:txPr>
      </c:legendEntry>
      <c:legendEntry>
        <c:idx val="1"/>
        <c:txPr>
          <a:bodyPr/>
          <a:lstStyle/>
          <a:p>
            <a:pPr>
              <a:defRPr b="1">
                <a:solidFill>
                  <a:schemeClr val="accent2">
                    <a:lumMod val="75000"/>
                  </a:schemeClr>
                </a:solidFill>
              </a:defRPr>
            </a:pPr>
            <a:endParaRPr lang="de-DE"/>
          </a:p>
        </c:txPr>
      </c:legendEntry>
      <c:layout>
        <c:manualLayout>
          <c:xMode val="edge"/>
          <c:yMode val="edge"/>
          <c:x val="0.71382339343504397"/>
          <c:y val="0.78731172481620215"/>
          <c:w val="0.18095267217811367"/>
          <c:h val="9.3379634407688247E-2"/>
        </c:manualLayout>
      </c:layout>
      <c:overlay val="0"/>
      <c:spPr>
        <a:solidFill>
          <a:schemeClr val="bg1"/>
        </a:solidFill>
        <a:ln>
          <a:gradFill>
            <a:gsLst>
              <a:gs pos="0">
                <a:schemeClr val="accent1">
                  <a:tint val="66000"/>
                  <a:satMod val="160000"/>
                </a:schemeClr>
              </a:gs>
              <a:gs pos="50000">
                <a:schemeClr val="accent1">
                  <a:tint val="44500"/>
                  <a:satMod val="160000"/>
                </a:schemeClr>
              </a:gs>
              <a:gs pos="100000">
                <a:schemeClr val="accent1">
                  <a:tint val="23500"/>
                  <a:satMod val="160000"/>
                </a:schemeClr>
              </a:gs>
            </a:gsLst>
            <a:lin ang="5400000" scaled="0"/>
          </a:gradFill>
        </a:ln>
        <a:effectLst>
          <a:outerShdw blurRad="38100" dist="38100" dir="2700000" algn="ctr" rotWithShape="0">
            <a:schemeClr val="tx1"/>
          </a:outerShdw>
        </a:effectLst>
      </c:spPr>
      <c:txPr>
        <a:bodyPr/>
        <a:lstStyle/>
        <a:p>
          <a:pPr>
            <a:defRPr b="1"/>
          </a:pPr>
          <a:endParaRPr lang="de-DE"/>
        </a:p>
      </c:tx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1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de-DE"/>
    </a:p>
  </c:txPr>
  <c:printSettings>
    <c:headerFooter alignWithMargins="0"/>
    <c:pageMargins b="0.78740157480314965" l="0.78740157480314965" r="0.78740157480314965" t="0.78740157480314965" header="0.51181102362204722" footer="0.51181102362204722"/>
    <c:pageSetup paperSize="9" orientation="landscape"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de-C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 b="1" i="0" u="none" strike="noStrike" baseline="0">
                <a:solidFill>
                  <a:schemeClr val="tx1">
                    <a:lumMod val="50000"/>
                    <a:lumOff val="50000"/>
                  </a:schemeClr>
                </a:solidFill>
                <a:latin typeface="Arial Black"/>
                <a:ea typeface="Arial Black"/>
                <a:cs typeface="Arial Black"/>
              </a:defRPr>
            </a:pPr>
            <a:r>
              <a:rPr lang="de-CH">
                <a:solidFill>
                  <a:schemeClr val="tx1">
                    <a:lumMod val="50000"/>
                    <a:lumOff val="50000"/>
                  </a:schemeClr>
                </a:solidFill>
              </a:rPr>
              <a:t>Put-Vega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881660423515021"/>
          <c:y val="0.11047639597543894"/>
          <c:w val="0.78964459539644927"/>
          <c:h val="0.78110782605528206"/>
        </c:manualLayout>
      </c:layout>
      <c:lineChart>
        <c:grouping val="standard"/>
        <c:varyColors val="0"/>
        <c:ser>
          <c:idx val="1"/>
          <c:order val="1"/>
          <c:tx>
            <c:v>Vega</c:v>
          </c:tx>
          <c:spPr>
            <a:ln w="12700">
              <a:solidFill>
                <a:schemeClr val="accent4"/>
              </a:solidFill>
              <a:prstDash val="solid"/>
            </a:ln>
          </c:spPr>
          <c:marker>
            <c:symbol val="x"/>
            <c:size val="3"/>
            <c:spPr>
              <a:solidFill>
                <a:schemeClr val="accent4"/>
              </a:solidFill>
              <a:ln>
                <a:solidFill>
                  <a:schemeClr val="accent4"/>
                </a:solidFill>
                <a:prstDash val="solid"/>
              </a:ln>
            </c:spPr>
          </c:marker>
          <c:dLbls>
            <c:dLbl>
              <c:idx val="0"/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"/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"/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5"/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0"/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5"/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0"/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5"/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0"/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5"/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</c:dLbl>
            <c:numFmt formatCode="#,##0.0000" sourceLinked="0"/>
            <c:txPr>
              <a:bodyPr rot="-5400000" vert="horz"/>
              <a:lstStyle/>
              <a:p>
                <a:pPr>
                  <a:defRPr b="1">
                    <a:solidFill>
                      <a:schemeClr val="accent4"/>
                    </a:solidFill>
                  </a:defRPr>
                </a:pPr>
                <a:endParaRPr lang="de-DE"/>
              </a:p>
            </c:txPr>
            <c:dLblPos val="t"/>
            <c:showLegendKey val="0"/>
            <c:showVal val="0"/>
            <c:showCatName val="0"/>
            <c:showSerName val="0"/>
            <c:showPercent val="0"/>
            <c:showBubbleSize val="0"/>
          </c:dLbls>
          <c:cat>
            <c:numRef>
              <c:f>'T VEGA'!$B$30:$B$80</c:f>
              <c:numCache>
                <c:formatCode>0.00</c:formatCode>
                <c:ptCount val="51"/>
                <c:pt idx="0">
                  <c:v>40</c:v>
                </c:pt>
                <c:pt idx="1">
                  <c:v>39.200000000000003</c:v>
                </c:pt>
                <c:pt idx="2">
                  <c:v>38.400000000000006</c:v>
                </c:pt>
                <c:pt idx="3">
                  <c:v>37.600000000000009</c:v>
                </c:pt>
                <c:pt idx="4">
                  <c:v>36.800000000000011</c:v>
                </c:pt>
                <c:pt idx="5">
                  <c:v>36.000000000000014</c:v>
                </c:pt>
                <c:pt idx="6">
                  <c:v>35.200000000000017</c:v>
                </c:pt>
                <c:pt idx="7">
                  <c:v>34.40000000000002</c:v>
                </c:pt>
                <c:pt idx="8">
                  <c:v>33.600000000000023</c:v>
                </c:pt>
                <c:pt idx="9">
                  <c:v>32.800000000000026</c:v>
                </c:pt>
                <c:pt idx="10">
                  <c:v>32.000000000000028</c:v>
                </c:pt>
                <c:pt idx="11">
                  <c:v>31.200000000000028</c:v>
                </c:pt>
                <c:pt idx="12">
                  <c:v>30.400000000000027</c:v>
                </c:pt>
                <c:pt idx="13">
                  <c:v>29.600000000000026</c:v>
                </c:pt>
                <c:pt idx="14">
                  <c:v>28.800000000000026</c:v>
                </c:pt>
                <c:pt idx="15">
                  <c:v>28.000000000000025</c:v>
                </c:pt>
                <c:pt idx="16">
                  <c:v>27.200000000000024</c:v>
                </c:pt>
                <c:pt idx="17">
                  <c:v>26.400000000000023</c:v>
                </c:pt>
                <c:pt idx="18">
                  <c:v>25.600000000000023</c:v>
                </c:pt>
                <c:pt idx="19">
                  <c:v>24.800000000000022</c:v>
                </c:pt>
                <c:pt idx="20">
                  <c:v>24.000000000000021</c:v>
                </c:pt>
                <c:pt idx="21">
                  <c:v>23.200000000000021</c:v>
                </c:pt>
                <c:pt idx="22">
                  <c:v>22.40000000000002</c:v>
                </c:pt>
                <c:pt idx="23">
                  <c:v>21.600000000000019</c:v>
                </c:pt>
                <c:pt idx="24">
                  <c:v>20.800000000000018</c:v>
                </c:pt>
                <c:pt idx="25">
                  <c:v>20.000000000000018</c:v>
                </c:pt>
                <c:pt idx="26">
                  <c:v>19.200000000000017</c:v>
                </c:pt>
                <c:pt idx="27">
                  <c:v>18.400000000000016</c:v>
                </c:pt>
                <c:pt idx="28">
                  <c:v>17.600000000000016</c:v>
                </c:pt>
                <c:pt idx="29">
                  <c:v>16.800000000000015</c:v>
                </c:pt>
                <c:pt idx="30">
                  <c:v>16.000000000000014</c:v>
                </c:pt>
                <c:pt idx="31">
                  <c:v>15.200000000000014</c:v>
                </c:pt>
                <c:pt idx="32">
                  <c:v>14.400000000000013</c:v>
                </c:pt>
                <c:pt idx="33">
                  <c:v>13.600000000000012</c:v>
                </c:pt>
                <c:pt idx="34">
                  <c:v>12.800000000000011</c:v>
                </c:pt>
                <c:pt idx="35">
                  <c:v>12.000000000000011</c:v>
                </c:pt>
                <c:pt idx="36">
                  <c:v>11.20000000000001</c:v>
                </c:pt>
                <c:pt idx="37">
                  <c:v>10.400000000000009</c:v>
                </c:pt>
                <c:pt idx="38">
                  <c:v>9.6000000000000085</c:v>
                </c:pt>
                <c:pt idx="39">
                  <c:v>8.8000000000000078</c:v>
                </c:pt>
                <c:pt idx="40">
                  <c:v>8.0000000000000071</c:v>
                </c:pt>
                <c:pt idx="41">
                  <c:v>7.2000000000000073</c:v>
                </c:pt>
                <c:pt idx="42">
                  <c:v>6.4000000000000075</c:v>
                </c:pt>
                <c:pt idx="43">
                  <c:v>5.6000000000000076</c:v>
                </c:pt>
                <c:pt idx="44">
                  <c:v>4.8000000000000078</c:v>
                </c:pt>
                <c:pt idx="45">
                  <c:v>4.000000000000008</c:v>
                </c:pt>
                <c:pt idx="46">
                  <c:v>3.2000000000000082</c:v>
                </c:pt>
                <c:pt idx="47">
                  <c:v>2.4000000000000083</c:v>
                </c:pt>
                <c:pt idx="48">
                  <c:v>1.6000000000000083</c:v>
                </c:pt>
                <c:pt idx="49">
                  <c:v>0.80000000000000826</c:v>
                </c:pt>
                <c:pt idx="50">
                  <c:v>1.0000000000000001E-5</c:v>
                </c:pt>
              </c:numCache>
            </c:numRef>
          </c:cat>
          <c:val>
            <c:numRef>
              <c:f>'T VEGA'!$Q$30:$Q$80</c:f>
              <c:numCache>
                <c:formatCode>0.00000</c:formatCode>
                <c:ptCount val="51"/>
                <c:pt idx="0">
                  <c:v>0.27611566018896128</c:v>
                </c:pt>
                <c:pt idx="1">
                  <c:v>0.27599338309515986</c:v>
                </c:pt>
                <c:pt idx="2">
                  <c:v>0.27585425141085296</c:v>
                </c:pt>
                <c:pt idx="3">
                  <c:v>0.27569701304212757</c:v>
                </c:pt>
                <c:pt idx="4">
                  <c:v>0.27552028034682252</c:v>
                </c:pt>
                <c:pt idx="5">
                  <c:v>0.27532251216882841</c:v>
                </c:pt>
                <c:pt idx="6">
                  <c:v>0.27510199304753613</c:v>
                </c:pt>
                <c:pt idx="7">
                  <c:v>0.27485680908551402</c:v>
                </c:pt>
                <c:pt idx="8">
                  <c:v>0.27458481985085925</c:v>
                </c:pt>
                <c:pt idx="9">
                  <c:v>0.27428362555564789</c:v>
                </c:pt>
                <c:pt idx="10">
                  <c:v>0.27395052858709668</c:v>
                </c:pt>
                <c:pt idx="11">
                  <c:v>0.27358248826223153</c:v>
                </c:pt>
                <c:pt idx="12">
                  <c:v>0.27317606741558342</c:v>
                </c:pt>
                <c:pt idx="13">
                  <c:v>0.27272736910745699</c:v>
                </c:pt>
                <c:pt idx="14">
                  <c:v>0.2722319613243227</c:v>
                </c:pt>
                <c:pt idx="15">
                  <c:v>0.27168478702368026</c:v>
                </c:pt>
                <c:pt idx="16">
                  <c:v>0.27108005620299003</c:v>
                </c:pt>
                <c:pt idx="17">
                  <c:v>0.27041111581620902</c:v>
                </c:pt>
                <c:pt idx="18">
                  <c:v>0.26967029225023231</c:v>
                </c:pt>
                <c:pt idx="19">
                  <c:v>0.26884869963200919</c:v>
                </c:pt>
                <c:pt idx="20">
                  <c:v>0.26793600535523132</c:v>
                </c:pt>
                <c:pt idx="21">
                  <c:v>0.26692014173910628</c:v>
                </c:pt>
                <c:pt idx="22">
                  <c:v>0.26578694946103076</c:v>
                </c:pt>
                <c:pt idx="23">
                  <c:v>0.26451973405535489</c:v>
                </c:pt>
                <c:pt idx="24">
                  <c:v>0.26309871095220294</c:v>
                </c:pt>
                <c:pt idx="25">
                  <c:v>0.26150030670773794</c:v>
                </c:pt>
                <c:pt idx="26">
                  <c:v>0.25969627350802305</c:v>
                </c:pt>
                <c:pt idx="27">
                  <c:v>0.25765255968405376</c:v>
                </c:pt>
                <c:pt idx="28">
                  <c:v>0.25532785946174008</c:v>
                </c:pt>
                <c:pt idx="29">
                  <c:v>0.25267173860319381</c:v>
                </c:pt>
                <c:pt idx="30">
                  <c:v>0.24962219654016216</c:v>
                </c:pt>
                <c:pt idx="31">
                  <c:v>0.24610247710871369</c:v>
                </c:pt>
                <c:pt idx="32">
                  <c:v>0.24201687606426581</c:v>
                </c:pt>
                <c:pt idx="33">
                  <c:v>0.23724521265718201</c:v>
                </c:pt>
                <c:pt idx="34">
                  <c:v>0.23163553889801827</c:v>
                </c:pt>
                <c:pt idx="35">
                  <c:v>0.22499457482480148</c:v>
                </c:pt>
                <c:pt idx="36">
                  <c:v>0.21707534701603118</c:v>
                </c:pt>
                <c:pt idx="37">
                  <c:v>0.20756175101315202</c:v>
                </c:pt>
                <c:pt idx="38">
                  <c:v>0.19605072257608197</c:v>
                </c:pt>
                <c:pt idx="39">
                  <c:v>0.18203556263472348</c:v>
                </c:pt>
                <c:pt idx="40">
                  <c:v>0.16490161914640925</c:v>
                </c:pt>
                <c:pt idx="41">
                  <c:v>0.14396493633920929</c:v>
                </c:pt>
                <c:pt idx="42">
                  <c:v>0.11863098283480869</c:v>
                </c:pt>
                <c:pt idx="43">
                  <c:v>8.8849924293796803E-2</c:v>
                </c:pt>
                <c:pt idx="44">
                  <c:v>5.6188610511966892E-2</c:v>
                </c:pt>
                <c:pt idx="45">
                  <c:v>2.5645705550996215E-2</c:v>
                </c:pt>
                <c:pt idx="46">
                  <c:v>5.8627662193444516E-3</c:v>
                </c:pt>
                <c:pt idx="47">
                  <c:v>2.6904224831980628E-4</c:v>
                </c:pt>
                <c:pt idx="48">
                  <c:v>9.719512306105571E-8</c:v>
                </c:pt>
                <c:pt idx="49">
                  <c:v>0</c:v>
                </c:pt>
                <c:pt idx="50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26387840"/>
        <c:axId val="226426880"/>
      </c:lineChart>
      <c:lineChart>
        <c:grouping val="standard"/>
        <c:varyColors val="0"/>
        <c:ser>
          <c:idx val="0"/>
          <c:order val="0"/>
          <c:tx>
            <c:v>Optionspreis</c:v>
          </c:tx>
          <c:spPr>
            <a:ln w="12700">
              <a:solidFill>
                <a:schemeClr val="accent2">
                  <a:lumMod val="75000"/>
                </a:schemeClr>
              </a:solidFill>
              <a:prstDash val="solid"/>
            </a:ln>
          </c:spPr>
          <c:marker>
            <c:symbol val="circle"/>
            <c:size val="4"/>
            <c:spPr>
              <a:solidFill>
                <a:schemeClr val="accent2">
                  <a:lumMod val="75000"/>
                </a:schemeClr>
              </a:solidFill>
              <a:ln>
                <a:solidFill>
                  <a:schemeClr val="accent2">
                    <a:lumMod val="75000"/>
                  </a:schemeClr>
                </a:solidFill>
                <a:prstDash val="solid"/>
              </a:ln>
            </c:spPr>
          </c:marker>
          <c:dLbls>
            <c:dLbl>
              <c:idx val="0"/>
              <c:dLblPos val="b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"/>
              <c:dLblPos val="b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"/>
              <c:dLblPos val="b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5"/>
              <c:dLblPos val="b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0"/>
              <c:dLblPos val="b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5"/>
              <c:dLblPos val="b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0"/>
              <c:dLblPos val="b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5"/>
              <c:dLblPos val="b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0"/>
              <c:dLblPos val="b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5"/>
              <c:dLblPos val="b"/>
              <c:showLegendKey val="0"/>
              <c:showVal val="1"/>
              <c:showCatName val="0"/>
              <c:showSerName val="0"/>
              <c:showPercent val="0"/>
              <c:showBubbleSize val="0"/>
            </c:dLbl>
            <c:numFmt formatCode="#,##0.00" sourceLinked="0"/>
            <c:txPr>
              <a:bodyPr rot="-5400000" vert="horz"/>
              <a:lstStyle/>
              <a:p>
                <a:pPr>
                  <a:defRPr b="1">
                    <a:solidFill>
                      <a:schemeClr val="accent2">
                        <a:lumMod val="75000"/>
                      </a:schemeClr>
                    </a:solidFill>
                  </a:defRPr>
                </a:pPr>
                <a:endParaRPr lang="de-DE"/>
              </a:p>
            </c:txPr>
            <c:dLblPos val="b"/>
            <c:showLegendKey val="0"/>
            <c:showVal val="0"/>
            <c:showCatName val="0"/>
            <c:showSerName val="0"/>
            <c:showPercent val="0"/>
            <c:showBubbleSize val="0"/>
          </c:dLbls>
          <c:cat>
            <c:numRef>
              <c:f>'T VEGA'!$B$30:$B$80</c:f>
              <c:numCache>
                <c:formatCode>0.00</c:formatCode>
                <c:ptCount val="51"/>
                <c:pt idx="0">
                  <c:v>40</c:v>
                </c:pt>
                <c:pt idx="1">
                  <c:v>39.200000000000003</c:v>
                </c:pt>
                <c:pt idx="2">
                  <c:v>38.400000000000006</c:v>
                </c:pt>
                <c:pt idx="3">
                  <c:v>37.600000000000009</c:v>
                </c:pt>
                <c:pt idx="4">
                  <c:v>36.800000000000011</c:v>
                </c:pt>
                <c:pt idx="5">
                  <c:v>36.000000000000014</c:v>
                </c:pt>
                <c:pt idx="6">
                  <c:v>35.200000000000017</c:v>
                </c:pt>
                <c:pt idx="7">
                  <c:v>34.40000000000002</c:v>
                </c:pt>
                <c:pt idx="8">
                  <c:v>33.600000000000023</c:v>
                </c:pt>
                <c:pt idx="9">
                  <c:v>32.800000000000026</c:v>
                </c:pt>
                <c:pt idx="10">
                  <c:v>32.000000000000028</c:v>
                </c:pt>
                <c:pt idx="11">
                  <c:v>31.200000000000028</c:v>
                </c:pt>
                <c:pt idx="12">
                  <c:v>30.400000000000027</c:v>
                </c:pt>
                <c:pt idx="13">
                  <c:v>29.600000000000026</c:v>
                </c:pt>
                <c:pt idx="14">
                  <c:v>28.800000000000026</c:v>
                </c:pt>
                <c:pt idx="15">
                  <c:v>28.000000000000025</c:v>
                </c:pt>
                <c:pt idx="16">
                  <c:v>27.200000000000024</c:v>
                </c:pt>
                <c:pt idx="17">
                  <c:v>26.400000000000023</c:v>
                </c:pt>
                <c:pt idx="18">
                  <c:v>25.600000000000023</c:v>
                </c:pt>
                <c:pt idx="19">
                  <c:v>24.800000000000022</c:v>
                </c:pt>
                <c:pt idx="20">
                  <c:v>24.000000000000021</c:v>
                </c:pt>
                <c:pt idx="21">
                  <c:v>23.200000000000021</c:v>
                </c:pt>
                <c:pt idx="22">
                  <c:v>22.40000000000002</c:v>
                </c:pt>
                <c:pt idx="23">
                  <c:v>21.600000000000019</c:v>
                </c:pt>
                <c:pt idx="24">
                  <c:v>20.800000000000018</c:v>
                </c:pt>
                <c:pt idx="25">
                  <c:v>20.000000000000018</c:v>
                </c:pt>
                <c:pt idx="26">
                  <c:v>19.200000000000017</c:v>
                </c:pt>
                <c:pt idx="27">
                  <c:v>18.400000000000016</c:v>
                </c:pt>
                <c:pt idx="28">
                  <c:v>17.600000000000016</c:v>
                </c:pt>
                <c:pt idx="29">
                  <c:v>16.800000000000015</c:v>
                </c:pt>
                <c:pt idx="30">
                  <c:v>16.000000000000014</c:v>
                </c:pt>
                <c:pt idx="31">
                  <c:v>15.200000000000014</c:v>
                </c:pt>
                <c:pt idx="32">
                  <c:v>14.400000000000013</c:v>
                </c:pt>
                <c:pt idx="33">
                  <c:v>13.600000000000012</c:v>
                </c:pt>
                <c:pt idx="34">
                  <c:v>12.800000000000011</c:v>
                </c:pt>
                <c:pt idx="35">
                  <c:v>12.000000000000011</c:v>
                </c:pt>
                <c:pt idx="36">
                  <c:v>11.20000000000001</c:v>
                </c:pt>
                <c:pt idx="37">
                  <c:v>10.400000000000009</c:v>
                </c:pt>
                <c:pt idx="38">
                  <c:v>9.6000000000000085</c:v>
                </c:pt>
                <c:pt idx="39">
                  <c:v>8.8000000000000078</c:v>
                </c:pt>
                <c:pt idx="40">
                  <c:v>8.0000000000000071</c:v>
                </c:pt>
                <c:pt idx="41">
                  <c:v>7.2000000000000073</c:v>
                </c:pt>
                <c:pt idx="42">
                  <c:v>6.4000000000000075</c:v>
                </c:pt>
                <c:pt idx="43">
                  <c:v>5.6000000000000076</c:v>
                </c:pt>
                <c:pt idx="44">
                  <c:v>4.8000000000000078</c:v>
                </c:pt>
                <c:pt idx="45">
                  <c:v>4.000000000000008</c:v>
                </c:pt>
                <c:pt idx="46">
                  <c:v>3.2000000000000082</c:v>
                </c:pt>
                <c:pt idx="47">
                  <c:v>2.4000000000000083</c:v>
                </c:pt>
                <c:pt idx="48">
                  <c:v>1.6000000000000083</c:v>
                </c:pt>
                <c:pt idx="49">
                  <c:v>0.80000000000000826</c:v>
                </c:pt>
                <c:pt idx="50">
                  <c:v>1.0000000000000001E-5</c:v>
                </c:pt>
              </c:numCache>
            </c:numRef>
          </c:cat>
          <c:val>
            <c:numRef>
              <c:f>'T VEGA'!$N$30:$N$80</c:f>
              <c:numCache>
                <c:formatCode>0.0000</c:formatCode>
                <c:ptCount val="51"/>
                <c:pt idx="0">
                  <c:v>8.7395663492919198</c:v>
                </c:pt>
                <c:pt idx="1">
                  <c:v>8.5186738211407516</c:v>
                </c:pt>
                <c:pt idx="2">
                  <c:v>8.2978791146646245</c:v>
                </c:pt>
                <c:pt idx="3">
                  <c:v>8.0771957135359429</c:v>
                </c:pt>
                <c:pt idx="4">
                  <c:v>7.8566381031022416</c:v>
                </c:pt>
                <c:pt idx="5">
                  <c:v>7.6362218788247844</c:v>
                </c:pt>
                <c:pt idx="6">
                  <c:v>7.4159638690897225</c:v>
                </c:pt>
                <c:pt idx="7">
                  <c:v>7.1958822746516944</c:v>
                </c:pt>
                <c:pt idx="8">
                  <c:v>6.975996827383284</c:v>
                </c:pt>
                <c:pt idx="9">
                  <c:v>6.7563289715025974</c:v>
                </c:pt>
                <c:pt idx="10">
                  <c:v>6.5369020710580799</c:v>
                </c:pt>
                <c:pt idx="11">
                  <c:v>6.3177416481884023</c:v>
                </c:pt>
                <c:pt idx="12">
                  <c:v>6.0988756575786169</c:v>
                </c:pt>
                <c:pt idx="13">
                  <c:v>5.88033480364615</c:v>
                </c:pt>
                <c:pt idx="14">
                  <c:v>5.6621529083601843</c:v>
                </c:pt>
                <c:pt idx="15">
                  <c:v>5.4443673393007259</c:v>
                </c:pt>
                <c:pt idx="16">
                  <c:v>5.2270195096817815</c:v>
                </c:pt>
                <c:pt idx="17">
                  <c:v>5.0101554647193893</c:v>
                </c:pt>
                <c:pt idx="18">
                  <c:v>4.7938265720664219</c:v>
                </c:pt>
                <c:pt idx="19">
                  <c:v>4.5780903382662359</c:v>
                </c:pt>
                <c:pt idx="20">
                  <c:v>4.3630113785606284</c:v>
                </c:pt>
                <c:pt idx="21">
                  <c:v>4.1486625742764431</c:v>
                </c:pt>
                <c:pt idx="22">
                  <c:v>3.9351264608851579</c:v>
                </c:pt>
                <c:pt idx="23">
                  <c:v>3.7224969013163332</c:v>
                </c:pt>
                <c:pt idx="24">
                  <c:v>3.5108811140720491</c:v>
                </c:pt>
                <c:pt idx="25">
                  <c:v>3.3004021453102865</c:v>
                </c:pt>
                <c:pt idx="26">
                  <c:v>3.091201899944096</c:v>
                </c:pt>
                <c:pt idx="27">
                  <c:v>2.8834448811376774</c:v>
                </c:pt>
                <c:pt idx="28">
                  <c:v>2.6773228333904342</c:v>
                </c:pt>
                <c:pt idx="29">
                  <c:v>2.473060545821042</c:v>
                </c:pt>
                <c:pt idx="30">
                  <c:v>2.2709231549384867</c:v>
                </c:pt>
                <c:pt idx="31">
                  <c:v>2.0712253977063568</c:v>
                </c:pt>
                <c:pt idx="32">
                  <c:v>1.8743434160193857</c:v>
                </c:pt>
                <c:pt idx="33">
                  <c:v>1.6807299151679729</c:v>
                </c:pt>
                <c:pt idx="34">
                  <c:v>1.4909337450422271</c:v>
                </c:pt>
                <c:pt idx="35">
                  <c:v>1.3056253139238123</c:v>
                </c:pt>
                <c:pt idx="36">
                  <c:v>1.125629654063971</c:v>
                </c:pt>
                <c:pt idx="37">
                  <c:v>0.95196937645114588</c:v>
                </c:pt>
                <c:pt idx="38">
                  <c:v>0.7859199756406241</c:v>
                </c:pt>
                <c:pt idx="39">
                  <c:v>0.62907939757975839</c:v>
                </c:pt>
                <c:pt idx="40">
                  <c:v>0.48345094747197948</c:v>
                </c:pt>
                <c:pt idx="41">
                  <c:v>0.3515296521548521</c:v>
                </c:pt>
                <c:pt idx="42">
                  <c:v>0.23635770308348469</c:v>
                </c:pt>
                <c:pt idx="43">
                  <c:v>0.14145291681563776</c:v>
                </c:pt>
                <c:pt idx="44">
                  <c:v>7.0372977380600332E-2</c:v>
                </c:pt>
                <c:pt idx="45">
                  <c:v>2.5422088971026824E-2</c:v>
                </c:pt>
                <c:pt idx="46">
                  <c:v>4.9055245302298545E-3</c:v>
                </c:pt>
                <c:pt idx="47">
                  <c:v>2.1531155475429387E-4</c:v>
                </c:pt>
                <c:pt idx="48">
                  <c:v>7.7756098448844568E-8</c:v>
                </c:pt>
                <c:pt idx="49">
                  <c:v>0</c:v>
                </c:pt>
                <c:pt idx="50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26428800"/>
        <c:axId val="226430336"/>
      </c:lineChart>
      <c:catAx>
        <c:axId val="226387840"/>
        <c:scaling>
          <c:orientation val="maxMin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100" b="0" i="0" u="none" strike="noStrike" baseline="0">
                    <a:solidFill>
                      <a:srgbClr val="000000"/>
                    </a:solidFill>
                    <a:latin typeface="Arial Black"/>
                    <a:ea typeface="Arial Black"/>
                    <a:cs typeface="Arial Black"/>
                  </a:defRPr>
                </a:pPr>
                <a:r>
                  <a:rPr lang="de-CH"/>
                  <a:t>Volatilität (Standardabweichung): %</a:t>
                </a:r>
              </a:p>
            </c:rich>
          </c:tx>
          <c:layout>
            <c:manualLayout>
              <c:xMode val="edge"/>
              <c:yMode val="edge"/>
              <c:x val="0.30374494450329631"/>
              <c:y val="0.94119925448794617"/>
            </c:manualLayout>
          </c:layout>
          <c:overlay val="0"/>
          <c:spPr>
            <a:noFill/>
            <a:ln w="25400">
              <a:noFill/>
            </a:ln>
          </c:spPr>
        </c:title>
        <c:numFmt formatCode="0.00" sourceLinked="1"/>
        <c:majorTickMark val="none"/>
        <c:minorTickMark val="none"/>
        <c:tickLblPos val="low"/>
        <c:txPr>
          <a:bodyPr rot="0" vert="horz"/>
          <a:lstStyle/>
          <a:p>
            <a:pPr>
              <a:defRPr sz="9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de-DE"/>
          </a:p>
        </c:txPr>
        <c:crossAx val="226426880"/>
        <c:crosses val="autoZero"/>
        <c:auto val="1"/>
        <c:lblAlgn val="ctr"/>
        <c:lblOffset val="100"/>
        <c:tickLblSkip val="5"/>
        <c:tickMarkSkip val="5"/>
        <c:noMultiLvlLbl val="0"/>
      </c:catAx>
      <c:valAx>
        <c:axId val="226426880"/>
        <c:scaling>
          <c:orientation val="minMax"/>
        </c:scaling>
        <c:delete val="0"/>
        <c:axPos val="r"/>
        <c:majorGridlines>
          <c:spPr>
            <a:ln w="3175">
              <a:noFill/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chemeClr val="accent4"/>
                    </a:solidFill>
                    <a:latin typeface="Arial Black"/>
                    <a:ea typeface="Arial Black"/>
                    <a:cs typeface="Arial Black"/>
                  </a:defRPr>
                </a:pPr>
                <a:r>
                  <a:rPr lang="de-CH">
                    <a:solidFill>
                      <a:schemeClr val="accent4"/>
                    </a:solidFill>
                  </a:rPr>
                  <a:t>Options-Vega: CHF/Punkte</a:t>
                </a:r>
              </a:p>
            </c:rich>
          </c:tx>
          <c:layout>
            <c:manualLayout>
              <c:xMode val="edge"/>
              <c:yMode val="edge"/>
              <c:x val="0.95885402674180287"/>
              <c:y val="0.29666017075544815"/>
            </c:manualLayout>
          </c:layout>
          <c:overlay val="0"/>
          <c:spPr>
            <a:noFill/>
            <a:ln w="25400">
              <a:noFill/>
            </a:ln>
          </c:spPr>
        </c:title>
        <c:numFmt formatCode="0.00" sourceLinked="0"/>
        <c:majorTickMark val="out"/>
        <c:minorTickMark val="none"/>
        <c:tickLblPos val="nextTo"/>
        <c:txPr>
          <a:bodyPr rot="0" vert="horz"/>
          <a:lstStyle/>
          <a:p>
            <a:pPr>
              <a:defRPr sz="900" b="1" i="0" u="none" strike="noStrike" baseline="0">
                <a:solidFill>
                  <a:srgbClr val="5F5F5F"/>
                </a:solidFill>
                <a:latin typeface="Arial"/>
                <a:ea typeface="Arial"/>
                <a:cs typeface="Arial"/>
              </a:defRPr>
            </a:pPr>
            <a:endParaRPr lang="de-DE"/>
          </a:p>
        </c:txPr>
        <c:crossAx val="226387840"/>
        <c:crosses val="autoZero"/>
        <c:crossBetween val="midCat"/>
      </c:valAx>
      <c:catAx>
        <c:axId val="226428800"/>
        <c:scaling>
          <c:orientation val="maxMin"/>
        </c:scaling>
        <c:delete val="1"/>
        <c:axPos val="b"/>
        <c:numFmt formatCode="0.00" sourceLinked="1"/>
        <c:majorTickMark val="out"/>
        <c:minorTickMark val="none"/>
        <c:tickLblPos val="nextTo"/>
        <c:crossAx val="226430336"/>
        <c:crosses val="autoZero"/>
        <c:auto val="1"/>
        <c:lblAlgn val="ctr"/>
        <c:lblOffset val="100"/>
        <c:noMultiLvlLbl val="0"/>
      </c:catAx>
      <c:valAx>
        <c:axId val="226430336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chemeClr val="accent2">
                        <a:lumMod val="75000"/>
                      </a:schemeClr>
                    </a:solidFill>
                    <a:latin typeface="Arial Black"/>
                    <a:ea typeface="Arial Black"/>
                    <a:cs typeface="Arial Black"/>
                  </a:defRPr>
                </a:pPr>
                <a:r>
                  <a:rPr lang="de-CH">
                    <a:solidFill>
                      <a:schemeClr val="accent2">
                        <a:lumMod val="75000"/>
                      </a:schemeClr>
                    </a:solidFill>
                  </a:rPr>
                  <a:t>Optionspreis: CHF/Punkte</a:t>
                </a:r>
              </a:p>
            </c:rich>
          </c:tx>
          <c:layout>
            <c:manualLayout>
              <c:xMode val="edge"/>
              <c:yMode val="edge"/>
              <c:x val="1.5256588072122053E-2"/>
              <c:y val="0.31265468262111029"/>
            </c:manualLayout>
          </c:layout>
          <c:overlay val="0"/>
          <c:spPr>
            <a:noFill/>
            <a:ln w="25400">
              <a:noFill/>
            </a:ln>
          </c:spPr>
        </c:title>
        <c:numFmt formatCode="#,##0.00" sourceLinked="0"/>
        <c:majorTickMark val="cross"/>
        <c:minorTickMark val="none"/>
        <c:tickLblPos val="nextTo"/>
        <c:txPr>
          <a:bodyPr rot="0" vert="horz"/>
          <a:lstStyle/>
          <a:p>
            <a:pPr>
              <a:defRPr sz="900" b="1" i="0" u="none" strike="noStrike" baseline="0">
                <a:solidFill>
                  <a:srgbClr val="5F5F5F"/>
                </a:solidFill>
                <a:latin typeface="Arial"/>
                <a:ea typeface="Arial"/>
                <a:cs typeface="Arial"/>
              </a:defRPr>
            </a:pPr>
            <a:endParaRPr lang="de-DE"/>
          </a:p>
        </c:txPr>
        <c:crossAx val="226428800"/>
        <c:crosses val="max"/>
        <c:crossBetween val="midCat"/>
      </c:valAx>
      <c:spPr>
        <a:solidFill>
          <a:srgbClr val="FFFFFF"/>
        </a:solidFill>
      </c:spPr>
    </c:plotArea>
    <c:legend>
      <c:legendPos val="l"/>
      <c:legendEntry>
        <c:idx val="0"/>
        <c:txPr>
          <a:bodyPr/>
          <a:lstStyle/>
          <a:p>
            <a:pPr>
              <a:defRPr b="1">
                <a:solidFill>
                  <a:schemeClr val="accent4"/>
                </a:solidFill>
              </a:defRPr>
            </a:pPr>
            <a:endParaRPr lang="de-DE"/>
          </a:p>
        </c:txPr>
      </c:legendEntry>
      <c:legendEntry>
        <c:idx val="1"/>
        <c:txPr>
          <a:bodyPr/>
          <a:lstStyle/>
          <a:p>
            <a:pPr>
              <a:defRPr b="1">
                <a:solidFill>
                  <a:schemeClr val="accent2">
                    <a:lumMod val="75000"/>
                  </a:schemeClr>
                </a:solidFill>
              </a:defRPr>
            </a:pPr>
            <a:endParaRPr lang="de-DE"/>
          </a:p>
        </c:txPr>
      </c:legendEntry>
      <c:layout>
        <c:manualLayout>
          <c:xMode val="edge"/>
          <c:yMode val="edge"/>
          <c:x val="0.71012482662968102"/>
          <c:y val="0.77446155776403047"/>
          <c:w val="0.18095267217811367"/>
          <c:h val="9.3379634407688247E-2"/>
        </c:manualLayout>
      </c:layout>
      <c:overlay val="0"/>
      <c:spPr>
        <a:solidFill>
          <a:schemeClr val="bg1"/>
        </a:solidFill>
        <a:ln>
          <a:gradFill>
            <a:gsLst>
              <a:gs pos="0">
                <a:schemeClr val="accent1">
                  <a:tint val="66000"/>
                  <a:satMod val="160000"/>
                </a:schemeClr>
              </a:gs>
              <a:gs pos="50000">
                <a:schemeClr val="accent1">
                  <a:tint val="44500"/>
                  <a:satMod val="160000"/>
                </a:schemeClr>
              </a:gs>
              <a:gs pos="100000">
                <a:schemeClr val="accent1">
                  <a:tint val="23500"/>
                  <a:satMod val="160000"/>
                </a:schemeClr>
              </a:gs>
            </a:gsLst>
            <a:lin ang="5400000" scaled="0"/>
          </a:gradFill>
        </a:ln>
        <a:effectLst>
          <a:outerShdw blurRad="38100" dist="38100" dir="2700000" algn="ctr" rotWithShape="0">
            <a:schemeClr val="tx1"/>
          </a:outerShdw>
        </a:effectLst>
      </c:spPr>
      <c:txPr>
        <a:bodyPr/>
        <a:lstStyle/>
        <a:p>
          <a:pPr>
            <a:defRPr b="1"/>
          </a:pPr>
          <a:endParaRPr lang="de-DE"/>
        </a:p>
      </c:tx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1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de-DE"/>
    </a:p>
  </c:txPr>
  <c:printSettings>
    <c:headerFooter alignWithMargins="0"/>
    <c:pageMargins b="0.78740157480314965" l="0.78740157480314965" r="0.78740157480314965" t="0.78740157480314965" header="0.51181102362204722" footer="0.51181102362204722"/>
    <c:pageSetup paperSize="9" orientation="landscape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1.xml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2.xml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0</xdr:rowOff>
    </xdr:from>
    <xdr:to>
      <xdr:col>10</xdr:col>
      <xdr:colOff>9525</xdr:colOff>
      <xdr:row>32</xdr:row>
      <xdr:rowOff>152400</xdr:rowOff>
    </xdr:to>
    <xdr:graphicFrame macro="">
      <xdr:nvGraphicFramePr>
        <xdr:cNvPr id="38921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0</xdr:rowOff>
    </xdr:from>
    <xdr:to>
      <xdr:col>10</xdr:col>
      <xdr:colOff>9525</xdr:colOff>
      <xdr:row>32</xdr:row>
      <xdr:rowOff>152400</xdr:rowOff>
    </xdr:to>
    <xdr:graphicFrame macro="">
      <xdr:nvGraphicFramePr>
        <xdr:cNvPr id="39944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2</xdr:row>
      <xdr:rowOff>19050</xdr:rowOff>
    </xdr:from>
    <xdr:to>
      <xdr:col>10</xdr:col>
      <xdr:colOff>0</xdr:colOff>
      <xdr:row>33</xdr:row>
      <xdr:rowOff>9525</xdr:rowOff>
    </xdr:to>
    <xdr:graphicFrame macro="">
      <xdr:nvGraphicFramePr>
        <xdr:cNvPr id="14355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2</xdr:row>
      <xdr:rowOff>38100</xdr:rowOff>
    </xdr:from>
    <xdr:to>
      <xdr:col>10</xdr:col>
      <xdr:colOff>0</xdr:colOff>
      <xdr:row>33</xdr:row>
      <xdr:rowOff>9525</xdr:rowOff>
    </xdr:to>
    <xdr:graphicFrame macro="">
      <xdr:nvGraphicFramePr>
        <xdr:cNvPr id="15370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2</xdr:row>
      <xdr:rowOff>38100</xdr:rowOff>
    </xdr:from>
    <xdr:to>
      <xdr:col>10</xdr:col>
      <xdr:colOff>9525</xdr:colOff>
      <xdr:row>33</xdr:row>
      <xdr:rowOff>0</xdr:rowOff>
    </xdr:to>
    <xdr:graphicFrame macro="">
      <xdr:nvGraphicFramePr>
        <xdr:cNvPr id="16393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752475</xdr:colOff>
      <xdr:row>1</xdr:row>
      <xdr:rowOff>142875</xdr:rowOff>
    </xdr:from>
    <xdr:to>
      <xdr:col>9</xdr:col>
      <xdr:colOff>752475</xdr:colOff>
      <xdr:row>33</xdr:row>
      <xdr:rowOff>0</xdr:rowOff>
    </xdr:to>
    <xdr:graphicFrame macro="">
      <xdr:nvGraphicFramePr>
        <xdr:cNvPr id="19465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28575</xdr:rowOff>
    </xdr:from>
    <xdr:to>
      <xdr:col>10</xdr:col>
      <xdr:colOff>0</xdr:colOff>
      <xdr:row>33</xdr:row>
      <xdr:rowOff>9525</xdr:rowOff>
    </xdr:to>
    <xdr:graphicFrame macro="">
      <xdr:nvGraphicFramePr>
        <xdr:cNvPr id="18441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2</xdr:row>
      <xdr:rowOff>19050</xdr:rowOff>
    </xdr:from>
    <xdr:to>
      <xdr:col>9</xdr:col>
      <xdr:colOff>752475</xdr:colOff>
      <xdr:row>33</xdr:row>
      <xdr:rowOff>0</xdr:rowOff>
    </xdr:to>
    <xdr:graphicFrame macro="">
      <xdr:nvGraphicFramePr>
        <xdr:cNvPr id="20489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2</xdr:row>
      <xdr:rowOff>19050</xdr:rowOff>
    </xdr:from>
    <xdr:to>
      <xdr:col>9</xdr:col>
      <xdr:colOff>752475</xdr:colOff>
      <xdr:row>33</xdr:row>
      <xdr:rowOff>0</xdr:rowOff>
    </xdr:to>
    <xdr:graphicFrame macro="">
      <xdr:nvGraphicFramePr>
        <xdr:cNvPr id="4199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2</xdr:row>
      <xdr:rowOff>9525</xdr:rowOff>
    </xdr:from>
    <xdr:to>
      <xdr:col>10</xdr:col>
      <xdr:colOff>0</xdr:colOff>
      <xdr:row>33</xdr:row>
      <xdr:rowOff>0</xdr:rowOff>
    </xdr:to>
    <xdr:graphicFrame macro="">
      <xdr:nvGraphicFramePr>
        <xdr:cNvPr id="22537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2</xdr:row>
      <xdr:rowOff>9525</xdr:rowOff>
    </xdr:from>
    <xdr:to>
      <xdr:col>10</xdr:col>
      <xdr:colOff>0</xdr:colOff>
      <xdr:row>33</xdr:row>
      <xdr:rowOff>0</xdr:rowOff>
    </xdr:to>
    <xdr:graphicFrame macro="">
      <xdr:nvGraphicFramePr>
        <xdr:cNvPr id="43016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752475</xdr:colOff>
      <xdr:row>2</xdr:row>
      <xdr:rowOff>19050</xdr:rowOff>
    </xdr:from>
    <xdr:to>
      <xdr:col>10</xdr:col>
      <xdr:colOff>0</xdr:colOff>
      <xdr:row>33</xdr:row>
      <xdr:rowOff>0</xdr:rowOff>
    </xdr:to>
    <xdr:graphicFrame macro="">
      <xdr:nvGraphicFramePr>
        <xdr:cNvPr id="23561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752475</xdr:colOff>
      <xdr:row>2</xdr:row>
      <xdr:rowOff>19050</xdr:rowOff>
    </xdr:from>
    <xdr:to>
      <xdr:col>10</xdr:col>
      <xdr:colOff>0</xdr:colOff>
      <xdr:row>33</xdr:row>
      <xdr:rowOff>0</xdr:rowOff>
    </xdr:to>
    <xdr:graphicFrame macro="">
      <xdr:nvGraphicFramePr>
        <xdr:cNvPr id="142337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">
    <pageSetUpPr autoPageBreaks="0"/>
  </sheetPr>
  <dimension ref="A1:H51"/>
  <sheetViews>
    <sheetView showGridLines="0" showZeros="0" tabSelected="1" showOutlineSymbols="0" zoomScaleNormal="100" workbookViewId="0"/>
  </sheetViews>
  <sheetFormatPr baseColWidth="10" defaultRowHeight="15" x14ac:dyDescent="0.2"/>
  <cols>
    <col min="1" max="1" width="5.7109375" style="33" customWidth="1"/>
    <col min="2" max="2" width="15.7109375" style="33" customWidth="1"/>
    <col min="3" max="3" width="2.7109375" style="33" customWidth="1"/>
    <col min="4" max="4" width="30.7109375" style="33" customWidth="1"/>
    <col min="5" max="5" width="2.7109375" style="33" customWidth="1"/>
    <col min="6" max="6" width="30.7109375" style="33" customWidth="1"/>
    <col min="7" max="7" width="2.7109375" style="33" customWidth="1"/>
    <col min="8" max="8" width="30.7109375" style="33" customWidth="1"/>
    <col min="9" max="13" width="20.7109375" style="33" customWidth="1"/>
    <col min="14" max="16384" width="11.42578125" style="33"/>
  </cols>
  <sheetData>
    <row r="1" spans="1:8" ht="20.100000000000001" customHeight="1" x14ac:dyDescent="0.2">
      <c r="A1" s="29"/>
      <c r="B1" s="30" t="s">
        <v>108</v>
      </c>
      <c r="C1" s="29"/>
      <c r="D1" s="31"/>
      <c r="E1" s="29"/>
      <c r="F1" s="29"/>
      <c r="G1" s="29"/>
      <c r="H1" s="29"/>
    </row>
    <row r="2" spans="1:8" x14ac:dyDescent="0.2">
      <c r="A2" s="32"/>
      <c r="B2" s="32" t="s">
        <v>68</v>
      </c>
      <c r="C2" s="32"/>
      <c r="D2" s="32"/>
      <c r="E2" s="32"/>
      <c r="F2" s="32"/>
      <c r="G2" s="29"/>
      <c r="H2" s="29"/>
    </row>
    <row r="3" spans="1:8" x14ac:dyDescent="0.2">
      <c r="A3" s="32"/>
      <c r="B3" s="32" t="s">
        <v>109</v>
      </c>
      <c r="C3" s="32"/>
      <c r="D3" s="32"/>
      <c r="E3" s="32"/>
      <c r="F3" s="32"/>
      <c r="G3" s="29"/>
      <c r="H3" s="29"/>
    </row>
    <row r="4" spans="1:8" ht="17.100000000000001" customHeight="1" x14ac:dyDescent="0.2">
      <c r="A4" s="29"/>
      <c r="B4" s="29"/>
      <c r="C4" s="29"/>
      <c r="D4" s="29"/>
      <c r="E4" s="29"/>
      <c r="F4" s="29"/>
      <c r="G4" s="29"/>
      <c r="H4" s="29"/>
    </row>
    <row r="5" spans="1:8" ht="17.100000000000001" customHeight="1" x14ac:dyDescent="0.2">
      <c r="A5" s="29"/>
      <c r="B5" s="292" t="s">
        <v>129</v>
      </c>
      <c r="C5" s="293"/>
      <c r="D5" s="294"/>
      <c r="E5" s="294"/>
      <c r="F5" s="294"/>
      <c r="G5" s="84"/>
      <c r="H5" s="91" t="s">
        <v>139</v>
      </c>
    </row>
    <row r="6" spans="1:8" s="289" customFormat="1" ht="17.100000000000001" customHeight="1" x14ac:dyDescent="0.2">
      <c r="A6" s="288"/>
      <c r="B6" s="290" t="s">
        <v>130</v>
      </c>
      <c r="C6" s="291"/>
      <c r="D6" s="291"/>
      <c r="E6" s="291"/>
      <c r="F6" s="291"/>
      <c r="G6" s="288"/>
      <c r="H6" s="288"/>
    </row>
    <row r="7" spans="1:8" ht="17.100000000000001" customHeight="1" x14ac:dyDescent="0.2">
      <c r="A7" s="29"/>
      <c r="B7" s="59"/>
      <c r="C7" s="29"/>
      <c r="D7" s="29"/>
      <c r="E7" s="29"/>
      <c r="F7" s="29"/>
      <c r="G7" s="29"/>
      <c r="H7" s="29"/>
    </row>
    <row r="8" spans="1:8" ht="17.100000000000001" customHeight="1" x14ac:dyDescent="0.2">
      <c r="B8" s="75" t="s">
        <v>110</v>
      </c>
      <c r="D8" s="81" t="s">
        <v>53</v>
      </c>
      <c r="F8" s="62"/>
    </row>
    <row r="9" spans="1:8" s="34" customFormat="1" ht="17.100000000000001" customHeight="1" x14ac:dyDescent="0.2">
      <c r="B9" s="35"/>
      <c r="D9" s="36"/>
    </row>
    <row r="10" spans="1:8" ht="17.100000000000001" customHeight="1" x14ac:dyDescent="0.2">
      <c r="A10" s="29"/>
      <c r="B10" s="37"/>
      <c r="C10" s="29"/>
      <c r="D10" s="38"/>
      <c r="E10" s="29"/>
      <c r="F10" s="29"/>
      <c r="G10" s="29"/>
      <c r="H10" s="29"/>
    </row>
    <row r="11" spans="1:8" ht="17.100000000000001" customHeight="1" x14ac:dyDescent="0.2">
      <c r="B11" s="76" t="s">
        <v>37</v>
      </c>
      <c r="C11" s="77"/>
      <c r="D11" s="77"/>
      <c r="F11" s="29"/>
    </row>
    <row r="12" spans="1:8" ht="17.100000000000001" customHeight="1" x14ac:dyDescent="0.2">
      <c r="B12" s="39"/>
      <c r="D12" s="63"/>
      <c r="F12" s="29"/>
    </row>
    <row r="13" spans="1:8" ht="17.100000000000001" customHeight="1" x14ac:dyDescent="0.2">
      <c r="B13" s="41" t="s">
        <v>47</v>
      </c>
      <c r="D13" s="78" t="s">
        <v>58</v>
      </c>
      <c r="F13" s="563" t="s">
        <v>48</v>
      </c>
      <c r="G13" s="564"/>
      <c r="H13" s="563" t="s">
        <v>49</v>
      </c>
    </row>
    <row r="14" spans="1:8" ht="17.100000000000001" customHeight="1" x14ac:dyDescent="0.2">
      <c r="B14" s="41"/>
      <c r="D14" s="77"/>
      <c r="F14" s="564"/>
      <c r="G14" s="564"/>
      <c r="H14" s="564"/>
    </row>
    <row r="15" spans="1:8" ht="17.100000000000001" customHeight="1" x14ac:dyDescent="0.2">
      <c r="B15" s="41" t="s">
        <v>41</v>
      </c>
      <c r="D15" s="78" t="s">
        <v>29</v>
      </c>
      <c r="F15" s="563" t="s">
        <v>38</v>
      </c>
      <c r="G15" s="564"/>
      <c r="H15" s="563" t="s">
        <v>39</v>
      </c>
    </row>
    <row r="16" spans="1:8" ht="5.0999999999999996" customHeight="1" x14ac:dyDescent="0.2">
      <c r="B16" s="41"/>
      <c r="D16" s="79"/>
      <c r="F16" s="564"/>
      <c r="G16" s="564"/>
      <c r="H16" s="564"/>
    </row>
    <row r="17" spans="1:8" ht="17.100000000000001" customHeight="1" x14ac:dyDescent="0.2">
      <c r="B17" s="41" t="s">
        <v>13</v>
      </c>
      <c r="D17" s="77"/>
      <c r="F17" s="563" t="s">
        <v>40</v>
      </c>
      <c r="G17" s="564"/>
      <c r="H17" s="564"/>
    </row>
    <row r="18" spans="1:8" ht="17.100000000000001" customHeight="1" x14ac:dyDescent="0.2">
      <c r="B18" s="41"/>
      <c r="D18" s="77"/>
      <c r="F18" s="564"/>
      <c r="G18" s="564"/>
      <c r="H18" s="564"/>
    </row>
    <row r="19" spans="1:8" ht="17.100000000000001" customHeight="1" x14ac:dyDescent="0.2">
      <c r="B19" s="41" t="s">
        <v>27</v>
      </c>
      <c r="D19" s="78" t="s">
        <v>30</v>
      </c>
      <c r="F19" s="563" t="s">
        <v>42</v>
      </c>
      <c r="G19" s="564"/>
      <c r="H19" s="564"/>
    </row>
    <row r="20" spans="1:8" ht="5.0999999999999996" customHeight="1" x14ac:dyDescent="0.2">
      <c r="A20" s="29"/>
      <c r="B20" s="42"/>
      <c r="C20" s="29"/>
      <c r="D20" s="80"/>
      <c r="E20" s="29"/>
      <c r="F20" s="565"/>
      <c r="G20" s="566"/>
      <c r="H20" s="565"/>
    </row>
    <row r="21" spans="1:8" ht="17.100000000000001" customHeight="1" x14ac:dyDescent="0.2">
      <c r="B21" s="567" t="s">
        <v>122</v>
      </c>
      <c r="D21" s="78" t="s">
        <v>31</v>
      </c>
      <c r="F21" s="563" t="s">
        <v>43</v>
      </c>
      <c r="G21" s="564"/>
      <c r="H21" s="565"/>
    </row>
    <row r="22" spans="1:8" ht="17.100000000000001" customHeight="1" x14ac:dyDescent="0.2">
      <c r="B22" s="41"/>
      <c r="C22" s="41"/>
      <c r="D22" s="76"/>
      <c r="F22" s="564"/>
      <c r="G22" s="564"/>
      <c r="H22" s="564"/>
    </row>
    <row r="23" spans="1:8" ht="17.100000000000001" customHeight="1" x14ac:dyDescent="0.2">
      <c r="B23" s="41" t="s">
        <v>16</v>
      </c>
      <c r="D23" s="78" t="s">
        <v>34</v>
      </c>
      <c r="F23" s="563" t="s">
        <v>44</v>
      </c>
      <c r="G23" s="564"/>
      <c r="H23" s="563" t="s">
        <v>45</v>
      </c>
    </row>
    <row r="24" spans="1:8" ht="17.100000000000001" customHeight="1" x14ac:dyDescent="0.2">
      <c r="B24" s="41"/>
      <c r="D24" s="77"/>
      <c r="F24" s="564"/>
      <c r="G24" s="564"/>
      <c r="H24" s="564"/>
    </row>
    <row r="25" spans="1:8" ht="17.100000000000001" customHeight="1" x14ac:dyDescent="0.2">
      <c r="B25" s="41" t="s">
        <v>19</v>
      </c>
      <c r="D25" s="78" t="s">
        <v>35</v>
      </c>
      <c r="F25" s="563" t="s">
        <v>55</v>
      </c>
      <c r="G25" s="564"/>
      <c r="H25" s="563" t="s">
        <v>56</v>
      </c>
    </row>
    <row r="26" spans="1:8" ht="17.100000000000001" customHeight="1" x14ac:dyDescent="0.2">
      <c r="B26" s="41"/>
      <c r="D26" s="77"/>
      <c r="F26" s="564"/>
      <c r="G26" s="564"/>
      <c r="H26" s="564"/>
    </row>
    <row r="27" spans="1:8" ht="17.100000000000001" customHeight="1" x14ac:dyDescent="0.2">
      <c r="B27" s="41" t="s">
        <v>22</v>
      </c>
      <c r="D27" s="78" t="s">
        <v>57</v>
      </c>
      <c r="F27" s="563" t="s">
        <v>87</v>
      </c>
      <c r="G27" s="564"/>
      <c r="H27" s="563" t="s">
        <v>88</v>
      </c>
    </row>
    <row r="28" spans="1:8" ht="5.0999999999999996" customHeight="1" x14ac:dyDescent="0.2">
      <c r="A28" s="43"/>
      <c r="B28" s="44"/>
      <c r="C28" s="43"/>
      <c r="D28" s="77"/>
      <c r="E28" s="43"/>
      <c r="F28" s="43"/>
      <c r="G28" s="43"/>
      <c r="H28" s="43"/>
    </row>
    <row r="29" spans="1:8" ht="17.100000000000001" customHeight="1" x14ac:dyDescent="0.2">
      <c r="B29" s="44"/>
      <c r="D29" s="78" t="s">
        <v>59</v>
      </c>
    </row>
    <row r="30" spans="1:8" ht="17.100000000000001" customHeight="1" x14ac:dyDescent="0.2">
      <c r="D30" s="40"/>
    </row>
    <row r="31" spans="1:8" ht="17.100000000000001" customHeight="1" x14ac:dyDescent="0.2"/>
    <row r="32" spans="1:8" ht="17.100000000000001" customHeight="1" x14ac:dyDescent="0.2">
      <c r="A32" s="83"/>
      <c r="B32" s="82" t="s">
        <v>73</v>
      </c>
      <c r="C32" s="83"/>
      <c r="D32" s="83"/>
      <c r="E32" s="83"/>
      <c r="F32" s="83"/>
      <c r="G32" s="83"/>
      <c r="H32" s="83"/>
    </row>
    <row r="33" ht="17.100000000000001" customHeight="1" x14ac:dyDescent="0.2"/>
    <row r="34" ht="17.100000000000001" customHeight="1" x14ac:dyDescent="0.2"/>
    <row r="35" ht="17.100000000000001" customHeight="1" x14ac:dyDescent="0.2"/>
    <row r="36" ht="17.100000000000001" customHeight="1" x14ac:dyDescent="0.2"/>
    <row r="37" ht="17.100000000000001" customHeight="1" x14ac:dyDescent="0.2"/>
    <row r="38" ht="17.100000000000001" customHeight="1" x14ac:dyDescent="0.2"/>
    <row r="39" ht="17.100000000000001" customHeight="1" x14ac:dyDescent="0.2"/>
    <row r="40" ht="17.100000000000001" customHeight="1" x14ac:dyDescent="0.2"/>
    <row r="41" ht="17.100000000000001" customHeight="1" x14ac:dyDescent="0.2"/>
    <row r="42" ht="17.100000000000001" customHeight="1" x14ac:dyDescent="0.2"/>
    <row r="43" ht="17.100000000000001" customHeight="1" x14ac:dyDescent="0.2"/>
    <row r="44" ht="17.100000000000001" customHeight="1" x14ac:dyDescent="0.2"/>
    <row r="45" ht="17.100000000000001" customHeight="1" x14ac:dyDescent="0.2"/>
    <row r="46" ht="17.100000000000001" customHeight="1" x14ac:dyDescent="0.2"/>
    <row r="47" ht="17.100000000000001" customHeight="1" x14ac:dyDescent="0.2"/>
    <row r="48" ht="17.100000000000001" customHeight="1" x14ac:dyDescent="0.2"/>
    <row r="49" ht="17.100000000000001" customHeight="1" x14ac:dyDescent="0.2"/>
    <row r="50" ht="17.100000000000001" customHeight="1" x14ac:dyDescent="0.2"/>
    <row r="51" ht="17.100000000000001" customHeight="1" x14ac:dyDescent="0.2"/>
  </sheetData>
  <phoneticPr fontId="3" type="noConversion"/>
  <hyperlinks>
    <hyperlink ref="D15" location="'T CAll-PUT-DELTA-GAMMA-LEVERAGE'!A1" display="Tabelle Delta/Gamma"/>
    <hyperlink ref="D8" location="Eingabeseite!A1" display="Daten eingeben/rechnen!"/>
    <hyperlink ref="F15" location="'D CALL-DELTA'!D10" display="Diagramm Call-Delta"/>
    <hyperlink ref="H15" location="'D PUT-DELTA'!A1" display="Diagramm Put-Delta"/>
    <hyperlink ref="F17" location="'D GAMMA'!D10" display="Diagramm Gamma"/>
    <hyperlink ref="D19" location="'T CAll-PUT-DELTA-GAMMA-LEVERAGE'!A1" display="Tabelle Call-Leverage"/>
    <hyperlink ref="F19" location="'D CALL-LEVERAGE'!D10" display="Diagramm Call-Leverage"/>
    <hyperlink ref="F21" location="'D PUT-LEVERAGE'!D10" display="Diagramm Put-Leverage"/>
    <hyperlink ref="D23" location="'T THETA'!A1" display="Tabelle Theta"/>
    <hyperlink ref="F23" location="'D CALL-THETA'!D10" display="Diagramm Call-Theta"/>
    <hyperlink ref="H23" location="'D PUT-THETA'!A1" display="Diagramm Put-Theta"/>
    <hyperlink ref="D25" location="'T RHO'!A1" display="Tabelle Rho"/>
    <hyperlink ref="F25" location="'D CALL-RHO'!D10" display="Diagramm Call-Rho"/>
    <hyperlink ref="D27" location="'T VEGA'!A1" display="Tabelle Vega (Call/Put)"/>
    <hyperlink ref="F27" location="'D CALL-VEGA'!A1" display="Diagramm Call-Vega"/>
    <hyperlink ref="D21" location="'T CAll-PUT-DELTA-GAMMA-LEVERAGE'!A1" display="Tabelle Put-Leverage"/>
    <hyperlink ref="F13" location="'D CALL-PREIS'!A1" display="Diagramm Call-Optionspreis"/>
    <hyperlink ref="D13" location="'T CAll-PUT-DELTA-GAMMA-LEVERAGE'!A1" display="Tabelle Optionspreis"/>
    <hyperlink ref="H13" location="'D PUT-PREIS'!A1" display="Diagramm Put-Optionspreis"/>
    <hyperlink ref="H25" location="'D PUT-RHO'!A1" display="Diagramm Put-Rho"/>
    <hyperlink ref="D29" location="'T IMPLIZITE VOLATILITÄT'!A1" display="Hilfstabelle"/>
    <hyperlink ref="H27" location="'D  PUT-VEGA'!A1" display="Diagramm Put-Vega"/>
  </hyperlinks>
  <printOptions horizontalCentered="1" verticalCentered="1"/>
  <pageMargins left="0.78740157480314965" right="0.78740157480314965" top="0.78740157480314965" bottom="0.78740157480314965" header="0.51181102362204722" footer="0.51181102362204722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2"/>
  <dimension ref="A1:O82"/>
  <sheetViews>
    <sheetView showGridLines="0" showZeros="0" showOutlineSymbols="0" zoomScale="110" zoomScaleNormal="110" workbookViewId="0">
      <selection activeCell="E36" sqref="E36"/>
    </sheetView>
  </sheetViews>
  <sheetFormatPr baseColWidth="10" defaultColWidth="6.7109375" defaultRowHeight="12" customHeight="1" x14ac:dyDescent="0.2"/>
  <cols>
    <col min="1" max="1" width="4.7109375" style="1" customWidth="1"/>
    <col min="2" max="2" width="40.7109375" style="1" customWidth="1"/>
    <col min="3" max="3" width="14.7109375" style="147" customWidth="1"/>
    <col min="4" max="4" width="3.7109375" style="147" customWidth="1"/>
    <col min="5" max="5" width="40.7109375" style="147" customWidth="1"/>
    <col min="6" max="6" width="14.7109375" style="147" customWidth="1"/>
    <col min="7" max="7" width="4.7109375" style="147" customWidth="1"/>
    <col min="8" max="16" width="8.7109375" style="147" customWidth="1"/>
    <col min="17" max="16384" width="6.7109375" style="147"/>
  </cols>
  <sheetData>
    <row r="1" spans="1:12" ht="11.1" customHeight="1" x14ac:dyDescent="0.2">
      <c r="A1" s="9"/>
      <c r="B1" s="9"/>
      <c r="C1" s="10"/>
      <c r="D1" s="10"/>
      <c r="E1" s="10"/>
      <c r="F1" s="568"/>
      <c r="G1" s="10"/>
    </row>
    <row r="2" spans="1:12" s="148" customFormat="1" ht="17.100000000000001" customHeight="1" x14ac:dyDescent="0.2">
      <c r="A2" s="11"/>
      <c r="B2" s="87" t="s">
        <v>106</v>
      </c>
      <c r="C2" s="12"/>
      <c r="D2" s="13" t="s">
        <v>67</v>
      </c>
      <c r="E2" s="14" t="s">
        <v>66</v>
      </c>
      <c r="F2" s="569" t="s">
        <v>28</v>
      </c>
      <c r="G2" s="15"/>
      <c r="H2" s="2"/>
      <c r="I2" s="2"/>
      <c r="L2" s="147"/>
    </row>
    <row r="3" spans="1:12" ht="17.100000000000001" customHeight="1" x14ac:dyDescent="0.2">
      <c r="A3" s="9"/>
      <c r="B3" s="45" t="s">
        <v>128</v>
      </c>
      <c r="C3" s="70"/>
      <c r="D3" s="16" t="s">
        <v>67</v>
      </c>
      <c r="E3" s="17" t="s">
        <v>69</v>
      </c>
      <c r="F3" s="570"/>
      <c r="G3" s="18"/>
      <c r="H3" s="2"/>
      <c r="I3" s="2"/>
      <c r="J3" s="2"/>
      <c r="K3" s="2"/>
    </row>
    <row r="4" spans="1:12" ht="17.100000000000001" customHeight="1" x14ac:dyDescent="0.2">
      <c r="A4" s="9"/>
      <c r="B4" s="74" t="s">
        <v>74</v>
      </c>
      <c r="C4" s="69"/>
      <c r="D4" s="16" t="s">
        <v>67</v>
      </c>
      <c r="E4" s="17" t="s">
        <v>70</v>
      </c>
      <c r="F4" s="90"/>
      <c r="G4" s="18"/>
      <c r="H4" s="2"/>
      <c r="I4" s="2"/>
    </row>
    <row r="5" spans="1:12" ht="17.100000000000001" customHeight="1" x14ac:dyDescent="0.2">
      <c r="A5" s="9"/>
      <c r="B5" s="66" t="s">
        <v>107</v>
      </c>
      <c r="C5" s="16"/>
      <c r="D5" s="17"/>
      <c r="E5" s="10"/>
      <c r="F5" s="8"/>
      <c r="G5" s="18"/>
      <c r="H5" s="2"/>
      <c r="I5" s="2"/>
      <c r="J5" s="2"/>
      <c r="K5" s="2"/>
    </row>
    <row r="6" spans="1:12" ht="20.100000000000001" customHeight="1" x14ac:dyDescent="0.2">
      <c r="A6" s="9"/>
      <c r="B6" s="45" t="s">
        <v>91</v>
      </c>
      <c r="C6" s="17"/>
      <c r="D6" s="17"/>
      <c r="E6" s="50" t="s">
        <v>99</v>
      </c>
      <c r="F6" s="8"/>
      <c r="G6" s="18"/>
      <c r="H6" s="2"/>
      <c r="I6" s="2"/>
      <c r="J6" s="2"/>
      <c r="K6" s="2"/>
    </row>
    <row r="7" spans="1:12" ht="17.100000000000001" customHeight="1" x14ac:dyDescent="0.2">
      <c r="A7" s="9"/>
      <c r="B7" s="19" t="s">
        <v>102</v>
      </c>
      <c r="C7" s="3">
        <v>105</v>
      </c>
      <c r="D7" s="17"/>
      <c r="E7" s="48" t="s">
        <v>81</v>
      </c>
      <c r="F7" s="61">
        <v>0.01</v>
      </c>
      <c r="G7" s="18"/>
      <c r="H7" s="2"/>
      <c r="I7" s="2"/>
      <c r="J7" s="2"/>
      <c r="K7" s="2"/>
    </row>
    <row r="8" spans="1:12" ht="17.100000000000001" customHeight="1" x14ac:dyDescent="0.2">
      <c r="A8" s="9"/>
      <c r="B8" s="19" t="s">
        <v>105</v>
      </c>
      <c r="C8" s="3">
        <v>100</v>
      </c>
      <c r="D8" s="17"/>
      <c r="E8" s="48"/>
      <c r="F8" s="48"/>
      <c r="G8" s="18"/>
      <c r="H8" s="2"/>
      <c r="I8" s="2"/>
      <c r="J8" s="2"/>
      <c r="K8" s="2"/>
    </row>
    <row r="9" spans="1:12" ht="17.100000000000001" customHeight="1" x14ac:dyDescent="0.2">
      <c r="A9" s="9"/>
      <c r="B9" s="19" t="s">
        <v>103</v>
      </c>
      <c r="C9" s="4">
        <v>4</v>
      </c>
      <c r="D9" s="17"/>
      <c r="E9" s="49" t="s">
        <v>80</v>
      </c>
      <c r="F9" s="621">
        <v>1</v>
      </c>
      <c r="G9" s="18"/>
      <c r="H9" s="2"/>
      <c r="I9" s="2"/>
      <c r="J9" s="2"/>
      <c r="K9" s="2"/>
    </row>
    <row r="10" spans="1:12" ht="17.100000000000001" customHeight="1" x14ac:dyDescent="0.2">
      <c r="A10" s="9"/>
      <c r="B10" s="19" t="s">
        <v>104</v>
      </c>
      <c r="C10" s="51">
        <v>180</v>
      </c>
      <c r="D10" s="17"/>
      <c r="E10" s="49" t="s">
        <v>79</v>
      </c>
      <c r="F10" s="622">
        <v>1</v>
      </c>
      <c r="G10" s="18"/>
      <c r="H10" s="2"/>
      <c r="I10" s="2"/>
      <c r="J10" s="6"/>
      <c r="K10" s="6"/>
    </row>
    <row r="11" spans="1:12" s="1" customFormat="1" ht="17.100000000000001" customHeight="1" x14ac:dyDescent="0.2">
      <c r="A11" s="9"/>
      <c r="B11" s="19" t="s">
        <v>134</v>
      </c>
      <c r="C11" s="284">
        <v>2.625</v>
      </c>
      <c r="D11" s="19"/>
      <c r="E11" s="49"/>
      <c r="F11" s="60"/>
      <c r="G11" s="18"/>
      <c r="H11" s="2"/>
      <c r="I11" s="6"/>
      <c r="J11" s="6"/>
      <c r="K11" s="6"/>
    </row>
    <row r="12" spans="1:12" s="1" customFormat="1" ht="17.100000000000001" customHeight="1" x14ac:dyDescent="0.2">
      <c r="A12" s="9"/>
      <c r="B12" s="19" t="s">
        <v>131</v>
      </c>
      <c r="C12" s="5">
        <v>20</v>
      </c>
      <c r="D12" s="19"/>
      <c r="E12" s="49" t="s">
        <v>78</v>
      </c>
      <c r="F12" s="623">
        <v>1</v>
      </c>
      <c r="G12" s="18"/>
      <c r="H12" s="2"/>
      <c r="I12" s="6"/>
      <c r="J12" s="6"/>
      <c r="K12" s="6"/>
    </row>
    <row r="13" spans="1:12" s="1" customFormat="1" ht="11.1" customHeight="1" x14ac:dyDescent="0.2">
      <c r="A13" s="9"/>
      <c r="B13" s="19"/>
      <c r="C13" s="20"/>
      <c r="D13" s="19"/>
      <c r="E13" s="21"/>
      <c r="F13" s="22"/>
      <c r="G13" s="23"/>
      <c r="H13" s="6"/>
      <c r="I13" s="6"/>
      <c r="J13" s="6"/>
      <c r="K13" s="6"/>
    </row>
    <row r="14" spans="1:12" s="1" customFormat="1" ht="17.100000000000001" customHeight="1" x14ac:dyDescent="0.2">
      <c r="A14" s="9"/>
      <c r="B14" s="45" t="s">
        <v>71</v>
      </c>
      <c r="C14" s="24"/>
      <c r="D14" s="11"/>
      <c r="E14" s="45" t="s">
        <v>72</v>
      </c>
      <c r="F14" s="24"/>
      <c r="G14" s="23"/>
      <c r="H14" s="6"/>
      <c r="I14" s="6"/>
      <c r="J14" s="2"/>
      <c r="K14" s="2"/>
    </row>
    <row r="15" spans="1:12" s="1" customFormat="1" ht="17.100000000000001" customHeight="1" x14ac:dyDescent="0.2">
      <c r="A15" s="9"/>
      <c r="B15" s="74" t="s">
        <v>101</v>
      </c>
      <c r="C15" s="85">
        <f>'T CAll-PUT-DELTA-GAMMA-LEVERAGE'!M24</f>
        <v>8.9539422244251696</v>
      </c>
      <c r="D15" s="19"/>
      <c r="E15" s="64" t="s">
        <v>100</v>
      </c>
      <c r="F15" s="67">
        <f>'T CAll-PUT-DELTA-GAMMA-LEVERAGE'!N24</f>
        <v>3.3004021453102723</v>
      </c>
      <c r="G15" s="18"/>
      <c r="H15" s="149"/>
      <c r="I15" s="2"/>
      <c r="J15" s="2"/>
      <c r="K15" s="2"/>
      <c r="L15" s="147"/>
    </row>
    <row r="16" spans="1:12" s="1" customFormat="1" ht="17.100000000000001" customHeight="1" x14ac:dyDescent="0.2">
      <c r="A16" s="9"/>
      <c r="B16" s="19" t="s">
        <v>136</v>
      </c>
      <c r="C16" s="85">
        <f>IF(C7&lt;=C8,0,C7-C8)</f>
        <v>5</v>
      </c>
      <c r="D16" s="19"/>
      <c r="E16" s="19" t="s">
        <v>136</v>
      </c>
      <c r="F16" s="67">
        <f>IF(C7&lt;C8,C8-C7,0)</f>
        <v>0</v>
      </c>
      <c r="G16" s="18"/>
      <c r="H16" s="149"/>
      <c r="I16" s="2"/>
      <c r="J16" s="2"/>
      <c r="K16" s="2"/>
      <c r="L16" s="147"/>
    </row>
    <row r="17" spans="1:15" s="1" customFormat="1" ht="17.100000000000001" customHeight="1" x14ac:dyDescent="0.2">
      <c r="A17" s="9"/>
      <c r="B17" s="19" t="s">
        <v>135</v>
      </c>
      <c r="C17" s="85">
        <f>IF(C7&lt;=C8,C15,C15-(C7-C8))</f>
        <v>3.9539422244251696</v>
      </c>
      <c r="D17" s="19"/>
      <c r="E17" s="19" t="s">
        <v>135</v>
      </c>
      <c r="F17" s="67">
        <f>IF(C7&lt;C8,F15-(C8-C7),F15)</f>
        <v>3.3004021453102723</v>
      </c>
      <c r="G17" s="18"/>
      <c r="H17" s="149"/>
      <c r="I17" s="2"/>
      <c r="J17" s="2"/>
      <c r="K17" s="2"/>
      <c r="L17" s="147"/>
    </row>
    <row r="18" spans="1:15" ht="17.100000000000001" customHeight="1" x14ac:dyDescent="0.2">
      <c r="A18" s="9"/>
      <c r="B18" s="19" t="s">
        <v>14</v>
      </c>
      <c r="C18" s="85">
        <f>'T CAll-PUT-DELTA-GAMMA-LEVERAGE'!G24</f>
        <v>0.6797764714211092</v>
      </c>
      <c r="D18" s="19"/>
      <c r="E18" s="17" t="s">
        <v>15</v>
      </c>
      <c r="F18" s="67">
        <f>'T CAll-PUT-DELTA-GAMMA-LEVERAGE'!H24</f>
        <v>-0.3202235285788908</v>
      </c>
      <c r="G18" s="18"/>
      <c r="H18" s="2"/>
      <c r="I18" s="2"/>
      <c r="J18" s="2"/>
      <c r="K18" s="2"/>
    </row>
    <row r="19" spans="1:15" ht="17.100000000000001" customHeight="1" x14ac:dyDescent="0.2">
      <c r="A19" s="9"/>
      <c r="B19" s="19" t="s">
        <v>94</v>
      </c>
      <c r="C19" s="85">
        <f>'T CAll-PUT-DELTA-GAMMA-LEVERAGE'!P24</f>
        <v>2.4383586842956231E-2</v>
      </c>
      <c r="D19" s="19"/>
      <c r="E19" s="17" t="s">
        <v>98</v>
      </c>
      <c r="F19" s="67">
        <f>'T CAll-PUT-DELTA-GAMMA-LEVERAGE'!Q24</f>
        <v>2.4383586842956231E-2</v>
      </c>
      <c r="G19" s="18"/>
      <c r="H19" s="2"/>
      <c r="I19" s="2"/>
      <c r="J19" s="2"/>
      <c r="K19" s="2"/>
    </row>
    <row r="20" spans="1:15" ht="17.100000000000001" customHeight="1" x14ac:dyDescent="0.2">
      <c r="A20" s="9"/>
      <c r="B20" s="19" t="s">
        <v>51</v>
      </c>
      <c r="C20" s="85">
        <f>'T CAll-PUT-DELTA-GAMMA-LEVERAGE'!Y24</f>
        <v>11.726678301941003</v>
      </c>
      <c r="D20" s="19"/>
      <c r="E20" s="17" t="s">
        <v>52</v>
      </c>
      <c r="F20" s="67">
        <f>'T CAll-PUT-DELTA-GAMMA-LEVERAGE'!Z24</f>
        <v>31.814304856515871</v>
      </c>
      <c r="G20" s="18"/>
      <c r="H20" s="2"/>
      <c r="I20" s="2"/>
      <c r="J20" s="2"/>
      <c r="K20" s="2"/>
    </row>
    <row r="21" spans="1:15" s="1" customFormat="1" ht="17.100000000000001" customHeight="1" x14ac:dyDescent="0.2">
      <c r="A21" s="9"/>
      <c r="B21" s="19" t="s">
        <v>132</v>
      </c>
      <c r="C21" s="85">
        <f>'T CAll-PUT-DELTA-GAMMA-LEVERAGE'!AB24</f>
        <v>7.9715199975839397</v>
      </c>
      <c r="D21" s="19"/>
      <c r="E21" s="17" t="s">
        <v>133</v>
      </c>
      <c r="F21" s="67">
        <f>'T CAll-PUT-DELTA-GAMMA-LEVERAGE'!AC24</f>
        <v>10.187688960438054</v>
      </c>
      <c r="G21" s="18"/>
      <c r="H21" s="2"/>
      <c r="I21" s="2"/>
      <c r="J21" s="2"/>
      <c r="K21" s="2"/>
      <c r="L21" s="147"/>
    </row>
    <row r="22" spans="1:15" ht="17.100000000000001" customHeight="1" x14ac:dyDescent="0.2">
      <c r="A22" s="9"/>
      <c r="B22" s="19" t="s">
        <v>89</v>
      </c>
      <c r="C22" s="85">
        <f>'T THETA'!P22</f>
        <v>-1.6463711323957853E-2</v>
      </c>
      <c r="D22" s="19"/>
      <c r="E22" s="17" t="s">
        <v>90</v>
      </c>
      <c r="F22" s="86">
        <f>'T THETA'!Q22</f>
        <v>-1.2893937798793331E-2</v>
      </c>
      <c r="G22" s="18"/>
      <c r="H22" s="2"/>
      <c r="I22" s="2"/>
      <c r="J22" s="2"/>
      <c r="K22" s="2"/>
      <c r="N22" s="150"/>
      <c r="O22" s="150"/>
    </row>
    <row r="23" spans="1:15" ht="17.100000000000001" customHeight="1" x14ac:dyDescent="0.2">
      <c r="A23" s="9"/>
      <c r="B23" s="19" t="s">
        <v>85</v>
      </c>
      <c r="C23" s="85">
        <f>'T RHO'!Q21</f>
        <v>0.29496688754250044</v>
      </c>
      <c r="D23" s="19"/>
      <c r="E23" s="17" t="s">
        <v>86</v>
      </c>
      <c r="F23" s="67">
        <f>'T RHO'!R21</f>
        <v>0.17989335979478938</v>
      </c>
      <c r="G23" s="18"/>
      <c r="H23" s="2"/>
      <c r="I23" s="2"/>
      <c r="J23" s="2"/>
      <c r="K23" s="2"/>
      <c r="N23" s="150"/>
      <c r="O23" s="150"/>
    </row>
    <row r="24" spans="1:15" ht="17.100000000000001" customHeight="1" x14ac:dyDescent="0.2">
      <c r="A24" s="9"/>
      <c r="B24" s="19" t="s">
        <v>137</v>
      </c>
      <c r="C24" s="85">
        <f>'T VEGA'!P22</f>
        <v>0.26328144209126236</v>
      </c>
      <c r="D24" s="19"/>
      <c r="E24" s="17" t="s">
        <v>138</v>
      </c>
      <c r="F24" s="67">
        <f>'T VEGA'!Q22</f>
        <v>0.26328144209125526</v>
      </c>
      <c r="G24" s="18"/>
      <c r="H24" s="2"/>
      <c r="I24" s="2"/>
      <c r="J24" s="2"/>
      <c r="K24" s="2"/>
      <c r="N24" s="150"/>
      <c r="O24" s="150"/>
    </row>
    <row r="25" spans="1:15" ht="11.1" customHeight="1" x14ac:dyDescent="0.2">
      <c r="A25" s="9"/>
      <c r="B25" s="19"/>
      <c r="C25" s="25"/>
      <c r="D25" s="17"/>
      <c r="E25" s="17"/>
      <c r="F25" s="25"/>
      <c r="G25" s="18"/>
      <c r="H25" s="2"/>
      <c r="I25" s="2"/>
      <c r="J25" s="6"/>
      <c r="K25" s="6"/>
      <c r="N25" s="151"/>
      <c r="O25" s="151"/>
    </row>
    <row r="26" spans="1:15" ht="20.100000000000001" customHeight="1" x14ac:dyDescent="0.2">
      <c r="A26" s="9"/>
      <c r="B26" s="46" t="s">
        <v>75</v>
      </c>
      <c r="C26" s="25"/>
      <c r="D26" s="17"/>
      <c r="E26" s="46" t="s">
        <v>76</v>
      </c>
      <c r="F26" s="25"/>
      <c r="G26" s="18"/>
      <c r="H26" s="6"/>
      <c r="I26" s="6"/>
      <c r="J26" s="6"/>
      <c r="K26" s="6"/>
    </row>
    <row r="27" spans="1:15" ht="17.100000000000001" customHeight="1" x14ac:dyDescent="0.2">
      <c r="A27" s="9"/>
      <c r="B27" s="47" t="s">
        <v>82</v>
      </c>
      <c r="C27" s="88">
        <v>10.5</v>
      </c>
      <c r="D27" s="17"/>
      <c r="E27" s="47" t="s">
        <v>84</v>
      </c>
      <c r="F27" s="89">
        <v>4.83</v>
      </c>
      <c r="G27" s="23"/>
      <c r="H27" s="6"/>
      <c r="I27" s="6"/>
      <c r="J27" s="6"/>
      <c r="K27" s="6"/>
      <c r="L27" s="1"/>
    </row>
    <row r="28" spans="1:15" ht="11.1" customHeight="1" x14ac:dyDescent="0.2">
      <c r="A28" s="9"/>
      <c r="B28" s="26"/>
      <c r="C28" s="25"/>
      <c r="D28" s="17"/>
      <c r="E28" s="26"/>
      <c r="F28" s="25"/>
      <c r="G28" s="23"/>
      <c r="H28" s="6"/>
      <c r="I28" s="6"/>
      <c r="J28" s="6"/>
      <c r="K28" s="6"/>
      <c r="L28" s="1"/>
    </row>
    <row r="29" spans="1:15" ht="17.100000000000001" customHeight="1" x14ac:dyDescent="0.2">
      <c r="A29" s="9"/>
      <c r="B29" s="72" t="s">
        <v>46</v>
      </c>
      <c r="C29" s="71">
        <f>VLOOKUP(C27,'T IMPLIZITE VOLATILITÄT'!$S$30:$U$1031,3)</f>
        <v>25.699999998541202</v>
      </c>
      <c r="D29" s="17"/>
      <c r="E29" s="65" t="s">
        <v>50</v>
      </c>
      <c r="F29" s="68">
        <f>VLOOKUP(F27,'T IMPLIZITE VOLATILITÄT'!$T$30:$U$1031,2)</f>
        <v>25.699999998541202</v>
      </c>
      <c r="G29" s="23"/>
      <c r="H29" s="6"/>
      <c r="I29" s="6"/>
      <c r="J29" s="6"/>
      <c r="K29" s="6"/>
      <c r="L29" s="1"/>
    </row>
    <row r="30" spans="1:15" ht="17.100000000000001" customHeight="1" x14ac:dyDescent="0.2">
      <c r="A30" s="9"/>
      <c r="B30" s="73" t="s">
        <v>83</v>
      </c>
      <c r="C30" s="27"/>
      <c r="D30" s="17"/>
      <c r="E30" s="66" t="s">
        <v>83</v>
      </c>
      <c r="F30" s="19"/>
      <c r="G30" s="23"/>
      <c r="H30" s="6"/>
      <c r="I30" s="6"/>
      <c r="J30" s="6"/>
      <c r="K30" s="6"/>
      <c r="L30" s="1"/>
    </row>
    <row r="31" spans="1:15" ht="11.1" customHeight="1" x14ac:dyDescent="0.2">
      <c r="A31" s="28"/>
      <c r="B31" s="23"/>
      <c r="C31" s="23"/>
      <c r="D31" s="18"/>
      <c r="E31" s="28"/>
      <c r="F31" s="28"/>
      <c r="G31" s="23"/>
      <c r="H31" s="6"/>
      <c r="I31" s="6"/>
      <c r="J31" s="6"/>
      <c r="K31" s="6"/>
      <c r="L31" s="1"/>
    </row>
    <row r="32" spans="1:15" ht="17.100000000000001" customHeight="1" x14ac:dyDescent="0.2">
      <c r="A32" s="7"/>
      <c r="B32" s="7"/>
      <c r="C32" s="7"/>
      <c r="D32" s="2"/>
      <c r="E32" s="7"/>
      <c r="F32" s="7"/>
      <c r="G32" s="6"/>
      <c r="H32" s="6"/>
      <c r="I32" s="6"/>
      <c r="J32" s="6"/>
      <c r="K32" s="6"/>
      <c r="L32" s="1"/>
    </row>
    <row r="33" spans="1:15" ht="17.100000000000001" customHeight="1" x14ac:dyDescent="0.2">
      <c r="A33" s="7"/>
      <c r="B33" s="7"/>
      <c r="C33" s="2"/>
      <c r="D33" s="2"/>
      <c r="E33" s="1"/>
      <c r="F33" s="1"/>
      <c r="G33" s="6"/>
      <c r="H33" s="6"/>
      <c r="I33" s="6"/>
      <c r="J33" s="6"/>
      <c r="K33" s="6"/>
      <c r="L33" s="1"/>
    </row>
    <row r="34" spans="1:15" ht="17.100000000000001" customHeight="1" x14ac:dyDescent="0.2">
      <c r="A34" s="7"/>
      <c r="C34" s="1"/>
      <c r="D34" s="2"/>
      <c r="G34" s="6"/>
      <c r="H34" s="6"/>
      <c r="I34" s="6"/>
      <c r="J34" s="6"/>
      <c r="K34" s="6"/>
      <c r="L34" s="1"/>
    </row>
    <row r="35" spans="1:15" ht="17.100000000000001" customHeight="1" x14ac:dyDescent="0.2">
      <c r="A35" s="7"/>
      <c r="D35" s="152"/>
      <c r="G35" s="6"/>
      <c r="H35" s="6"/>
      <c r="I35" s="6"/>
      <c r="J35" s="7"/>
      <c r="K35" s="7"/>
      <c r="L35" s="1"/>
    </row>
    <row r="36" spans="1:15" ht="12" customHeight="1" x14ac:dyDescent="0.2">
      <c r="A36" s="7"/>
      <c r="D36" s="7"/>
      <c r="G36" s="7"/>
      <c r="H36" s="7"/>
      <c r="I36" s="7"/>
      <c r="J36" s="7"/>
      <c r="K36" s="7"/>
      <c r="L36" s="7"/>
      <c r="M36" s="7"/>
      <c r="N36" s="7"/>
      <c r="O36" s="1"/>
    </row>
    <row r="37" spans="1:15" ht="12" customHeight="1" x14ac:dyDescent="0.2">
      <c r="D37" s="1"/>
      <c r="G37" s="152"/>
      <c r="H37" s="7"/>
      <c r="I37" s="7"/>
      <c r="J37" s="1"/>
      <c r="K37" s="1"/>
      <c r="L37" s="1"/>
      <c r="M37" s="1"/>
      <c r="N37" s="1"/>
      <c r="O37" s="1"/>
    </row>
    <row r="38" spans="1:15" ht="12" customHeight="1" x14ac:dyDescent="0.2">
      <c r="H38" s="1"/>
      <c r="I38" s="1"/>
      <c r="O38" s="1"/>
    </row>
    <row r="39" spans="1:15" ht="12" customHeight="1" x14ac:dyDescent="0.2">
      <c r="O39" s="1"/>
    </row>
    <row r="66" spans="1:14" ht="12" customHeight="1" x14ac:dyDescent="0.2">
      <c r="E66" s="1"/>
      <c r="F66" s="1"/>
    </row>
    <row r="67" spans="1:14" ht="12" customHeight="1" x14ac:dyDescent="0.2">
      <c r="C67" s="1"/>
    </row>
    <row r="70" spans="1:14" ht="12" customHeight="1" x14ac:dyDescent="0.2">
      <c r="D70" s="1"/>
      <c r="J70" s="1"/>
      <c r="K70" s="1"/>
      <c r="L70" s="1"/>
      <c r="M70" s="1"/>
      <c r="N70" s="1"/>
    </row>
    <row r="71" spans="1:14" ht="12" customHeight="1" x14ac:dyDescent="0.2">
      <c r="G71" s="1"/>
      <c r="H71" s="1"/>
      <c r="I71" s="1"/>
    </row>
    <row r="72" spans="1:14" s="1" customFormat="1" ht="12" customHeight="1" x14ac:dyDescent="0.2">
      <c r="C72" s="147"/>
      <c r="D72" s="147"/>
      <c r="E72" s="147"/>
      <c r="F72" s="147"/>
      <c r="G72" s="147"/>
      <c r="H72" s="147"/>
      <c r="I72" s="147"/>
      <c r="J72" s="147"/>
      <c r="K72" s="147"/>
      <c r="L72" s="147"/>
      <c r="M72" s="147"/>
      <c r="N72" s="147"/>
    </row>
    <row r="76" spans="1:14" ht="12" customHeight="1" x14ac:dyDescent="0.2">
      <c r="E76" s="153"/>
      <c r="F76" s="153"/>
    </row>
    <row r="77" spans="1:14" ht="12" customHeight="1" x14ac:dyDescent="0.2">
      <c r="B77" s="154"/>
      <c r="C77" s="153"/>
    </row>
    <row r="80" spans="1:14" ht="12" customHeight="1" x14ac:dyDescent="0.2">
      <c r="A80" s="154"/>
      <c r="D80" s="153"/>
      <c r="J80" s="153"/>
      <c r="K80" s="153"/>
      <c r="L80" s="153"/>
      <c r="M80" s="153"/>
      <c r="N80" s="153"/>
    </row>
    <row r="81" spans="1:14" ht="12" customHeight="1" x14ac:dyDescent="0.2">
      <c r="G81" s="153"/>
      <c r="H81" s="153"/>
      <c r="I81" s="153"/>
    </row>
    <row r="82" spans="1:14" s="153" customFormat="1" ht="12" customHeight="1" x14ac:dyDescent="0.2">
      <c r="A82" s="1"/>
      <c r="B82" s="1"/>
      <c r="C82" s="147"/>
      <c r="D82" s="147"/>
      <c r="E82" s="147"/>
      <c r="F82" s="147"/>
      <c r="G82" s="147"/>
      <c r="H82" s="147"/>
      <c r="I82" s="147"/>
      <c r="J82" s="147"/>
      <c r="K82" s="147"/>
      <c r="L82" s="147"/>
      <c r="M82" s="147"/>
      <c r="N82" s="147"/>
    </row>
  </sheetData>
  <sheetProtection password="E8FD" sheet="1" objects="1" scenarios="1"/>
  <phoneticPr fontId="3" type="noConversion"/>
  <hyperlinks>
    <hyperlink ref="F2" location="Hauptmenü!A1" display="Hauptmenü"/>
  </hyperlinks>
  <pageMargins left="0.78740157480314965" right="0.78740157480314965" top="0.78740157480314965" bottom="0.78740157480314965" header="0.51181102362204722" footer="0.51181102362204722"/>
  <pageSetup paperSize="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4">
    <pageSetUpPr autoPageBreaks="0"/>
  </sheetPr>
  <dimension ref="A1:AG1346"/>
  <sheetViews>
    <sheetView zoomScale="110" zoomScaleNormal="110" workbookViewId="0">
      <pane xSplit="1" ySplit="26" topLeftCell="B27" activePane="bottomRight" state="frozen"/>
      <selection pane="topRight" activeCell="B1" sqref="B1"/>
      <selection pane="bottomLeft" activeCell="A28" sqref="A28"/>
      <selection pane="bottomRight" activeCell="S1" sqref="S1:T1"/>
    </sheetView>
  </sheetViews>
  <sheetFormatPr baseColWidth="10" defaultColWidth="8.7109375" defaultRowHeight="12.6" customHeight="1" x14ac:dyDescent="0.2"/>
  <cols>
    <col min="1" max="1" width="2.7109375" style="137" customWidth="1"/>
    <col min="2" max="2" width="8.7109375" style="139"/>
    <col min="3" max="3" width="8.7109375" style="136"/>
    <col min="4" max="4" width="8.7109375" style="141"/>
    <col min="5" max="8" width="8.7109375" style="116"/>
    <col min="9" max="9" width="2.7109375" style="136" customWidth="1"/>
    <col min="10" max="11" width="8.7109375" style="116"/>
    <col min="12" max="12" width="2.7109375" style="116" customWidth="1"/>
    <col min="13" max="14" width="8.7109375" style="141"/>
    <col min="15" max="15" width="2.7109375" style="136" customWidth="1"/>
    <col min="16" max="16" width="8.7109375" style="143"/>
    <col min="17" max="17" width="8.7109375" style="114"/>
    <col min="18" max="18" width="2.7109375" style="114" customWidth="1"/>
    <col min="19" max="19" width="10.7109375" style="353" customWidth="1"/>
    <col min="20" max="20" width="10.7109375" style="303" customWidth="1"/>
    <col min="21" max="21" width="2.7109375" style="116" customWidth="1"/>
    <col min="22" max="22" width="10.7109375" style="277" customWidth="1"/>
    <col min="23" max="23" width="10.7109375" style="278" customWidth="1"/>
    <col min="24" max="24" width="2.7109375" style="116" customWidth="1"/>
    <col min="25" max="25" width="10.7109375" style="553" customWidth="1"/>
    <col min="26" max="26" width="10.7109375" style="554" customWidth="1"/>
    <col min="27" max="27" width="2.7109375" style="553" customWidth="1"/>
    <col min="28" max="28" width="10.7109375" style="553" customWidth="1"/>
    <col min="29" max="29" width="10.7109375" style="554" customWidth="1"/>
    <col min="30" max="16384" width="8.7109375" style="116"/>
  </cols>
  <sheetData>
    <row r="1" spans="1:33" s="171" customFormat="1" ht="12.6" customHeight="1" x14ac:dyDescent="0.2">
      <c r="A1" s="168"/>
      <c r="B1" s="628" t="s">
        <v>53</v>
      </c>
      <c r="C1" s="629"/>
      <c r="D1" s="630"/>
      <c r="E1" s="600"/>
      <c r="F1" s="251"/>
      <c r="G1" s="632" t="s">
        <v>64</v>
      </c>
      <c r="H1" s="632"/>
      <c r="I1" s="632"/>
      <c r="J1" s="632"/>
      <c r="K1" s="488"/>
      <c r="L1" s="488"/>
      <c r="M1" s="632" t="s">
        <v>65</v>
      </c>
      <c r="N1" s="632"/>
      <c r="O1" s="169"/>
      <c r="P1" s="169"/>
      <c r="Q1" s="169"/>
      <c r="R1" s="169"/>
      <c r="S1" s="634" t="s">
        <v>28</v>
      </c>
      <c r="T1" s="634"/>
      <c r="U1" s="170"/>
      <c r="V1" s="301"/>
      <c r="X1" s="270"/>
      <c r="Y1" s="540"/>
      <c r="Z1" s="541"/>
      <c r="AA1" s="542"/>
      <c r="AB1" s="540"/>
      <c r="AC1" s="542"/>
      <c r="AD1" s="252"/>
      <c r="AE1" s="281"/>
    </row>
    <row r="2" spans="1:33" s="177" customFormat="1" ht="12.6" customHeight="1" x14ac:dyDescent="0.2">
      <c r="A2" s="172"/>
      <c r="B2" s="173"/>
      <c r="C2" s="173"/>
      <c r="D2" s="173"/>
      <c r="E2" s="173"/>
      <c r="F2" s="173"/>
      <c r="G2" s="635" t="s">
        <v>38</v>
      </c>
      <c r="H2" s="635"/>
      <c r="I2" s="635"/>
      <c r="J2" s="635"/>
      <c r="K2" s="489"/>
      <c r="L2" s="489"/>
      <c r="M2" s="635" t="s">
        <v>39</v>
      </c>
      <c r="N2" s="635"/>
      <c r="O2" s="174"/>
      <c r="P2" s="631" t="s">
        <v>40</v>
      </c>
      <c r="Q2" s="631"/>
      <c r="R2" s="631"/>
      <c r="S2" s="174"/>
      <c r="T2" s="184"/>
      <c r="U2" s="175"/>
      <c r="V2" s="175"/>
      <c r="W2" s="176"/>
      <c r="X2" s="338"/>
      <c r="Y2" s="543"/>
      <c r="Z2" s="544"/>
      <c r="AA2" s="545"/>
      <c r="AB2" s="543"/>
      <c r="AC2" s="544"/>
      <c r="AD2" s="282"/>
      <c r="AE2" s="254"/>
      <c r="AF2" s="253"/>
      <c r="AG2" s="282"/>
    </row>
    <row r="3" spans="1:33" s="98" customFormat="1" ht="12.6" customHeight="1" x14ac:dyDescent="0.2">
      <c r="A3" s="92"/>
      <c r="B3" s="93"/>
      <c r="C3" s="93"/>
      <c r="D3" s="94"/>
      <c r="E3" s="160"/>
      <c r="F3" s="160"/>
      <c r="G3" s="160"/>
      <c r="H3" s="159"/>
      <c r="I3" s="159"/>
      <c r="J3" s="159"/>
      <c r="K3" s="159"/>
      <c r="L3" s="159"/>
      <c r="M3" s="160"/>
      <c r="N3" s="160"/>
      <c r="O3" s="159"/>
      <c r="P3" s="94"/>
      <c r="Q3" s="185"/>
      <c r="R3" s="96"/>
      <c r="S3" s="96"/>
      <c r="T3" s="97"/>
      <c r="U3" s="337"/>
      <c r="V3" s="338"/>
      <c r="X3" s="271"/>
      <c r="Y3" s="545"/>
      <c r="Z3" s="140"/>
      <c r="AA3" s="546"/>
      <c r="AB3" s="545"/>
      <c r="AC3" s="546"/>
      <c r="AD3" s="255"/>
      <c r="AE3" s="282"/>
    </row>
    <row r="4" spans="1:33" s="98" customFormat="1" ht="12.6" customHeight="1" x14ac:dyDescent="0.2">
      <c r="A4" s="92"/>
      <c r="B4" s="164" t="s">
        <v>0</v>
      </c>
      <c r="C4" s="100"/>
      <c r="D4" s="100"/>
      <c r="E4" s="178">
        <f>EINGABESEITE!C7</f>
        <v>105</v>
      </c>
      <c r="F4" s="165">
        <f>E4</f>
        <v>105</v>
      </c>
      <c r="G4" s="100"/>
      <c r="H4" s="160"/>
      <c r="I4" s="94"/>
      <c r="J4" s="94"/>
      <c r="K4" s="102"/>
      <c r="L4" s="95"/>
      <c r="M4" s="524"/>
      <c r="N4" s="525"/>
      <c r="O4" s="103"/>
      <c r="P4" s="94"/>
      <c r="Q4" s="185"/>
      <c r="R4" s="633"/>
      <c r="S4" s="633"/>
      <c r="T4" s="267"/>
      <c r="U4" s="337"/>
      <c r="V4" s="339"/>
      <c r="W4" s="272"/>
      <c r="X4" s="337"/>
      <c r="Y4" s="547"/>
      <c r="Z4" s="545"/>
      <c r="AA4" s="547"/>
      <c r="AB4" s="547"/>
      <c r="AC4" s="545"/>
    </row>
    <row r="5" spans="1:33" s="98" customFormat="1" ht="12.6" customHeight="1" x14ac:dyDescent="0.2">
      <c r="A5" s="92"/>
      <c r="B5" s="164" t="s">
        <v>95</v>
      </c>
      <c r="C5" s="100"/>
      <c r="D5" s="100"/>
      <c r="E5" s="179">
        <f>EINGABESEITE!F7</f>
        <v>0.01</v>
      </c>
      <c r="F5" s="624">
        <f>E4/250</f>
        <v>0.42</v>
      </c>
      <c r="G5" s="626" t="s">
        <v>114</v>
      </c>
      <c r="H5" s="160"/>
      <c r="I5" s="94"/>
      <c r="J5" s="94"/>
      <c r="K5" s="102"/>
      <c r="L5" s="95"/>
      <c r="M5" s="524"/>
      <c r="N5" s="525"/>
      <c r="O5" s="103"/>
      <c r="P5" s="94"/>
      <c r="Q5" s="185"/>
      <c r="R5" s="104"/>
      <c r="S5" s="105"/>
      <c r="T5" s="268"/>
      <c r="U5" s="337"/>
      <c r="V5" s="339"/>
      <c r="W5" s="272"/>
      <c r="X5" s="337"/>
      <c r="Y5" s="547"/>
      <c r="Z5" s="545"/>
      <c r="AA5" s="547"/>
      <c r="AB5" s="547"/>
      <c r="AC5" s="545"/>
    </row>
    <row r="6" spans="1:33" s="98" customFormat="1" ht="12.6" customHeight="1" x14ac:dyDescent="0.2">
      <c r="A6" s="92"/>
      <c r="B6" s="164" t="s">
        <v>96</v>
      </c>
      <c r="C6" s="100"/>
      <c r="D6" s="100"/>
      <c r="E6" s="178">
        <f>EINGABESEITE!C8</f>
        <v>100</v>
      </c>
      <c r="F6" s="625"/>
      <c r="G6" s="627"/>
      <c r="H6" s="100"/>
      <c r="I6" s="160"/>
      <c r="J6" s="94"/>
      <c r="K6" s="94"/>
      <c r="L6" s="102"/>
      <c r="M6" s="601"/>
      <c r="N6" s="524"/>
      <c r="O6" s="95"/>
      <c r="P6" s="103"/>
      <c r="Q6" s="94"/>
      <c r="R6" s="185"/>
      <c r="S6" s="104"/>
      <c r="T6" s="269"/>
      <c r="U6" s="106"/>
      <c r="V6" s="339"/>
      <c r="W6" s="272"/>
      <c r="X6" s="106"/>
      <c r="Y6" s="547"/>
      <c r="Z6" s="545"/>
      <c r="AA6" s="548"/>
      <c r="AB6" s="547"/>
      <c r="AC6" s="545"/>
    </row>
    <row r="7" spans="1:33" s="98" customFormat="1" ht="12.6" customHeight="1" x14ac:dyDescent="0.2">
      <c r="A7" s="92"/>
      <c r="B7" s="164" t="s">
        <v>111</v>
      </c>
      <c r="C7" s="100"/>
      <c r="D7" s="100"/>
      <c r="E7" s="616">
        <f>EINGABESEITE!C11</f>
        <v>2.625</v>
      </c>
      <c r="F7" s="166">
        <f>LN(1+(E7/E4))</f>
        <v>2.4692612590371414E-2</v>
      </c>
      <c r="G7" s="182">
        <f>EXP(-$F$7*$F$9)</f>
        <v>0.9877295966495897</v>
      </c>
      <c r="H7" s="100"/>
      <c r="I7" s="160"/>
      <c r="J7" s="158"/>
      <c r="K7" s="94"/>
      <c r="L7" s="102"/>
      <c r="M7" s="525"/>
      <c r="N7" s="524"/>
      <c r="O7" s="95"/>
      <c r="P7" s="103"/>
      <c r="Q7" s="94"/>
      <c r="R7" s="185"/>
      <c r="S7" s="104"/>
      <c r="T7" s="269"/>
      <c r="U7" s="106"/>
      <c r="V7" s="339"/>
      <c r="W7" s="272"/>
      <c r="X7" s="106"/>
      <c r="Y7" s="547"/>
      <c r="Z7" s="545"/>
      <c r="AA7" s="548"/>
      <c r="AB7" s="547"/>
      <c r="AC7" s="545"/>
    </row>
    <row r="8" spans="1:33" s="98" customFormat="1" ht="12.6" customHeight="1" x14ac:dyDescent="0.2">
      <c r="A8" s="92"/>
      <c r="B8" s="164" t="s">
        <v>2</v>
      </c>
      <c r="C8" s="100"/>
      <c r="D8" s="100"/>
      <c r="E8" s="178">
        <f>EINGABESEITE!C9</f>
        <v>4</v>
      </c>
      <c r="F8" s="166">
        <f>LN(1+(E8/100))</f>
        <v>3.9220713153281329E-2</v>
      </c>
      <c r="G8" s="182">
        <f>EXP(-$F$8*$F$9)</f>
        <v>0.98058067569092011</v>
      </c>
      <c r="H8" s="100"/>
      <c r="I8" s="160"/>
      <c r="J8" s="94"/>
      <c r="K8" s="94"/>
      <c r="L8" s="102"/>
      <c r="M8" s="525"/>
      <c r="N8" s="524"/>
      <c r="O8" s="95"/>
      <c r="P8" s="103"/>
      <c r="Q8" s="94"/>
      <c r="R8" s="185"/>
      <c r="S8" s="104"/>
      <c r="T8" s="269"/>
      <c r="U8" s="106"/>
      <c r="V8" s="339"/>
      <c r="W8" s="272"/>
      <c r="X8" s="106"/>
      <c r="Y8" s="547"/>
      <c r="Z8" s="545"/>
      <c r="AA8" s="548"/>
      <c r="AB8" s="547"/>
      <c r="AC8" s="545"/>
    </row>
    <row r="9" spans="1:33" s="98" customFormat="1" ht="12.6" customHeight="1" x14ac:dyDescent="0.2">
      <c r="A9" s="92"/>
      <c r="B9" s="164" t="s">
        <v>26</v>
      </c>
      <c r="C9" s="100"/>
      <c r="D9" s="100"/>
      <c r="E9" s="180">
        <f>EINGABESEITE!C10</f>
        <v>180</v>
      </c>
      <c r="F9" s="166">
        <f>E9/360</f>
        <v>0.5</v>
      </c>
      <c r="G9" s="101"/>
      <c r="H9" s="100"/>
      <c r="I9" s="160"/>
      <c r="J9" s="94"/>
      <c r="K9" s="94"/>
      <c r="L9" s="102"/>
      <c r="M9" s="525"/>
      <c r="N9" s="524"/>
      <c r="O9" s="95"/>
      <c r="P9" s="103"/>
      <c r="Q9" s="94"/>
      <c r="R9" s="185"/>
      <c r="S9" s="104"/>
      <c r="T9" s="269"/>
      <c r="U9" s="106"/>
      <c r="V9" s="339"/>
      <c r="W9" s="272"/>
      <c r="X9" s="106"/>
      <c r="Y9" s="547"/>
      <c r="Z9" s="545"/>
      <c r="AA9" s="548"/>
      <c r="AB9" s="547"/>
      <c r="AC9" s="545"/>
    </row>
    <row r="10" spans="1:33" s="98" customFormat="1" ht="12.6" customHeight="1" x14ac:dyDescent="0.2">
      <c r="A10" s="92"/>
      <c r="B10" s="164" t="s">
        <v>3</v>
      </c>
      <c r="C10" s="100"/>
      <c r="D10" s="100"/>
      <c r="E10" s="181">
        <f>EINGABESEITE!C12</f>
        <v>20</v>
      </c>
      <c r="F10" s="166">
        <f>E10*SQRT(E$9/360)</f>
        <v>14.142135623730951</v>
      </c>
      <c r="G10" s="182">
        <f>((E10/100)^2)/2</f>
        <v>2.0000000000000004E-2</v>
      </c>
      <c r="H10" s="100"/>
      <c r="I10" s="94"/>
      <c r="J10" s="94"/>
      <c r="K10" s="94"/>
      <c r="L10" s="102"/>
      <c r="M10" s="525"/>
      <c r="N10" s="524"/>
      <c r="O10" s="95"/>
      <c r="P10" s="103"/>
      <c r="Q10" s="94"/>
      <c r="R10" s="185"/>
      <c r="S10" s="104"/>
      <c r="T10" s="269"/>
      <c r="U10" s="106"/>
      <c r="V10" s="339"/>
      <c r="W10" s="272"/>
      <c r="X10" s="106"/>
      <c r="Y10" s="547"/>
      <c r="Z10" s="545"/>
      <c r="AA10" s="548"/>
      <c r="AB10" s="547"/>
      <c r="AC10" s="545"/>
    </row>
    <row r="11" spans="1:33" s="98" customFormat="1" ht="12.6" customHeight="1" x14ac:dyDescent="0.2">
      <c r="A11" s="92"/>
      <c r="B11" s="164" t="s">
        <v>24</v>
      </c>
      <c r="C11" s="100"/>
      <c r="D11" s="100"/>
      <c r="E11" s="108"/>
      <c r="F11" s="166">
        <f>F10/2</f>
        <v>7.0710678118654755</v>
      </c>
      <c r="G11" s="101"/>
      <c r="H11" s="100"/>
      <c r="I11" s="94"/>
      <c r="J11" s="94"/>
      <c r="K11" s="94"/>
      <c r="L11" s="102"/>
      <c r="M11" s="525"/>
      <c r="N11" s="524"/>
      <c r="O11" s="95"/>
      <c r="P11" s="103"/>
      <c r="Q11" s="94"/>
      <c r="R11" s="185"/>
      <c r="S11" s="104"/>
      <c r="T11" s="269"/>
      <c r="U11" s="106"/>
      <c r="V11" s="339"/>
      <c r="W11" s="272"/>
      <c r="X11" s="106"/>
      <c r="Y11" s="547"/>
      <c r="Z11" s="545"/>
      <c r="AA11" s="548"/>
      <c r="AB11" s="547"/>
      <c r="AC11" s="545"/>
    </row>
    <row r="12" spans="1:33" s="98" customFormat="1" ht="12.6" customHeight="1" x14ac:dyDescent="0.2">
      <c r="A12" s="109"/>
      <c r="B12" s="110"/>
      <c r="C12" s="111"/>
      <c r="D12" s="189"/>
      <c r="E12" s="188"/>
      <c r="F12" s="188"/>
      <c r="G12" s="188"/>
      <c r="H12" s="188"/>
      <c r="I12" s="188"/>
      <c r="J12" s="188"/>
      <c r="K12" s="188"/>
      <c r="L12" s="188"/>
      <c r="M12" s="189"/>
      <c r="N12" s="189"/>
      <c r="O12" s="190"/>
      <c r="P12" s="191"/>
      <c r="Q12" s="191"/>
      <c r="R12" s="192"/>
      <c r="S12" s="340"/>
      <c r="T12" s="341"/>
      <c r="U12" s="193"/>
      <c r="V12" s="273"/>
      <c r="W12" s="274"/>
      <c r="X12" s="193"/>
      <c r="Y12" s="549"/>
      <c r="Z12" s="550"/>
      <c r="AA12" s="549"/>
      <c r="AB12" s="549"/>
      <c r="AC12" s="550"/>
    </row>
    <row r="13" spans="1:33" s="597" customFormat="1" ht="20.100000000000001" customHeight="1" x14ac:dyDescent="0.2">
      <c r="A13" s="602"/>
      <c r="B13" s="603" t="s">
        <v>123</v>
      </c>
      <c r="C13" s="603"/>
      <c r="D13" s="603"/>
      <c r="E13" s="603"/>
      <c r="F13" s="603"/>
      <c r="G13" s="603"/>
      <c r="H13" s="603"/>
      <c r="I13" s="603"/>
      <c r="J13" s="603"/>
      <c r="K13" s="603"/>
      <c r="L13" s="603"/>
      <c r="M13" s="595"/>
      <c r="N13" s="595"/>
      <c r="O13" s="603"/>
      <c r="P13" s="603"/>
      <c r="Q13" s="603"/>
      <c r="R13" s="603"/>
      <c r="S13" s="603"/>
      <c r="T13" s="603"/>
      <c r="U13" s="603"/>
      <c r="V13" s="604"/>
      <c r="W13" s="604"/>
      <c r="X13" s="603"/>
      <c r="Y13" s="604"/>
      <c r="Z13" s="604"/>
      <c r="AA13" s="604"/>
      <c r="AB13" s="604"/>
      <c r="AC13" s="604"/>
    </row>
    <row r="14" spans="1:33" ht="12.6" customHeight="1" x14ac:dyDescent="0.2">
      <c r="A14" s="115"/>
      <c r="B14" s="110"/>
      <c r="C14" s="111"/>
      <c r="D14" s="195"/>
      <c r="E14" s="194"/>
      <c r="F14" s="194"/>
      <c r="G14" s="196"/>
      <c r="H14" s="196"/>
      <c r="I14" s="196"/>
      <c r="J14" s="196"/>
      <c r="K14" s="196"/>
      <c r="L14" s="196"/>
      <c r="M14" s="526"/>
      <c r="N14" s="526"/>
      <c r="O14" s="197"/>
      <c r="P14" s="198"/>
      <c r="Q14" s="198"/>
      <c r="R14" s="199"/>
      <c r="S14" s="342"/>
      <c r="T14" s="343"/>
      <c r="U14" s="200"/>
      <c r="V14" s="275"/>
      <c r="W14" s="276"/>
      <c r="X14" s="200"/>
      <c r="Y14" s="551"/>
      <c r="Z14" s="552"/>
      <c r="AA14" s="551"/>
      <c r="AB14" s="551"/>
      <c r="AC14" s="552"/>
    </row>
    <row r="15" spans="1:33" ht="12.6" customHeight="1" x14ac:dyDescent="0.2">
      <c r="A15" s="109"/>
      <c r="B15" s="258" t="s">
        <v>0</v>
      </c>
      <c r="C15" s="187"/>
      <c r="D15" s="308"/>
      <c r="E15" s="309"/>
      <c r="F15" s="309"/>
      <c r="G15" s="310"/>
      <c r="H15" s="310"/>
      <c r="I15" s="310"/>
      <c r="J15" s="310"/>
      <c r="K15" s="310"/>
      <c r="L15" s="311"/>
      <c r="M15" s="243" t="s">
        <v>9</v>
      </c>
      <c r="N15" s="527" t="s">
        <v>9</v>
      </c>
      <c r="O15" s="312"/>
      <c r="P15" s="161" t="s">
        <v>13</v>
      </c>
      <c r="Q15" s="264" t="s">
        <v>13</v>
      </c>
      <c r="R15" s="118"/>
      <c r="S15" s="344"/>
      <c r="T15" s="345"/>
      <c r="U15" s="313"/>
      <c r="X15" s="313"/>
    </row>
    <row r="16" spans="1:33" ht="12.6" customHeight="1" x14ac:dyDescent="0.2">
      <c r="A16" s="109"/>
      <c r="B16" s="259"/>
      <c r="C16" s="119"/>
      <c r="D16" s="314"/>
      <c r="E16" s="315"/>
      <c r="F16" s="315"/>
      <c r="G16" s="311"/>
      <c r="H16" s="311"/>
      <c r="I16" s="311"/>
      <c r="J16" s="316"/>
      <c r="K16" s="311"/>
      <c r="L16" s="311"/>
      <c r="M16" s="407" t="s">
        <v>10</v>
      </c>
      <c r="N16" s="466" t="s">
        <v>10</v>
      </c>
      <c r="O16" s="312"/>
      <c r="P16" s="162"/>
      <c r="Q16" s="265"/>
      <c r="R16" s="120"/>
      <c r="S16" s="346"/>
      <c r="T16" s="347"/>
      <c r="U16" s="313"/>
      <c r="X16" s="313"/>
    </row>
    <row r="17" spans="1:29" s="123" customFormat="1" ht="12.6" customHeight="1" x14ac:dyDescent="0.2">
      <c r="A17" s="109"/>
      <c r="B17" s="260"/>
      <c r="C17" s="119"/>
      <c r="D17" s="121" t="s">
        <v>7</v>
      </c>
      <c r="E17" s="121" t="s">
        <v>111</v>
      </c>
      <c r="F17" s="121" t="s">
        <v>111</v>
      </c>
      <c r="G17" s="122" t="s">
        <v>4</v>
      </c>
      <c r="H17" s="311"/>
      <c r="I17" s="311"/>
      <c r="J17" s="121" t="s">
        <v>8</v>
      </c>
      <c r="K17" s="122" t="s">
        <v>4</v>
      </c>
      <c r="L17" s="311"/>
      <c r="M17" s="407"/>
      <c r="N17" s="466"/>
      <c r="O17" s="312"/>
      <c r="P17" s="162"/>
      <c r="Q17" s="265"/>
      <c r="R17" s="120"/>
      <c r="S17" s="346"/>
      <c r="T17" s="347"/>
      <c r="U17" s="317"/>
      <c r="V17" s="279"/>
      <c r="W17" s="280"/>
      <c r="X17" s="317"/>
      <c r="Y17" s="555"/>
      <c r="Z17" s="556"/>
      <c r="AA17" s="555"/>
      <c r="AB17" s="555"/>
      <c r="AC17" s="556"/>
    </row>
    <row r="18" spans="1:29" ht="12.6" customHeight="1" x14ac:dyDescent="0.2">
      <c r="A18" s="109"/>
      <c r="B18" s="259"/>
      <c r="C18" s="119"/>
      <c r="D18" s="121"/>
      <c r="E18" s="121" t="s">
        <v>112</v>
      </c>
      <c r="F18" s="121" t="s">
        <v>113</v>
      </c>
      <c r="G18" s="122" t="s">
        <v>5</v>
      </c>
      <c r="H18" s="311"/>
      <c r="I18" s="311"/>
      <c r="J18" s="121"/>
      <c r="K18" s="122" t="s">
        <v>5</v>
      </c>
      <c r="L18" s="311"/>
      <c r="M18" s="407"/>
      <c r="N18" s="466"/>
      <c r="O18" s="312"/>
      <c r="P18" s="162"/>
      <c r="Q18" s="265"/>
      <c r="R18" s="120"/>
      <c r="S18" s="346"/>
      <c r="T18" s="347"/>
      <c r="U18" s="313"/>
      <c r="X18" s="313"/>
    </row>
    <row r="19" spans="1:29" ht="12.6" customHeight="1" x14ac:dyDescent="0.2">
      <c r="A19" s="109"/>
      <c r="B19" s="259"/>
      <c r="C19" s="119"/>
      <c r="D19" s="121"/>
      <c r="E19" s="121"/>
      <c r="F19" s="121"/>
      <c r="G19" s="124" t="s">
        <v>6</v>
      </c>
      <c r="H19" s="311"/>
      <c r="I19" s="311"/>
      <c r="J19" s="121"/>
      <c r="K19" s="124" t="s">
        <v>6</v>
      </c>
      <c r="L19" s="311"/>
      <c r="M19" s="407"/>
      <c r="N19" s="466"/>
      <c r="O19" s="312"/>
      <c r="P19" s="162"/>
      <c r="Q19" s="265"/>
      <c r="R19" s="120"/>
      <c r="S19" s="346"/>
      <c r="T19" s="347"/>
      <c r="U19" s="313"/>
      <c r="X19" s="313"/>
    </row>
    <row r="20" spans="1:29" ht="12.6" customHeight="1" x14ac:dyDescent="0.2">
      <c r="A20" s="109"/>
      <c r="B20" s="261"/>
      <c r="C20" s="119"/>
      <c r="D20" s="121"/>
      <c r="E20" s="121"/>
      <c r="F20" s="121"/>
      <c r="G20" s="348" t="s">
        <v>14</v>
      </c>
      <c r="H20" s="530" t="s">
        <v>15</v>
      </c>
      <c r="I20" s="121"/>
      <c r="J20" s="121"/>
      <c r="K20" s="122"/>
      <c r="L20" s="311"/>
      <c r="M20" s="246" t="s">
        <v>11</v>
      </c>
      <c r="N20" s="528" t="s">
        <v>12</v>
      </c>
      <c r="O20" s="312"/>
      <c r="P20" s="163" t="s">
        <v>11</v>
      </c>
      <c r="Q20" s="266" t="s">
        <v>12</v>
      </c>
      <c r="R20" s="118"/>
      <c r="S20" s="348" t="s">
        <v>14</v>
      </c>
      <c r="T20" s="349" t="s">
        <v>15</v>
      </c>
      <c r="U20" s="313"/>
      <c r="V20" s="348" t="s">
        <v>94</v>
      </c>
      <c r="W20" s="350" t="s">
        <v>98</v>
      </c>
      <c r="X20" s="313"/>
      <c r="Y20" s="557" t="s">
        <v>51</v>
      </c>
      <c r="Z20" s="558" t="s">
        <v>52</v>
      </c>
      <c r="AB20" s="557" t="s">
        <v>32</v>
      </c>
      <c r="AC20" s="558" t="s">
        <v>33</v>
      </c>
    </row>
    <row r="21" spans="1:29" ht="12.6" customHeight="1" x14ac:dyDescent="0.2">
      <c r="A21" s="109"/>
      <c r="B21" s="125"/>
      <c r="C21" s="119"/>
      <c r="D21" s="126"/>
      <c r="E21" s="128"/>
      <c r="F21" s="128"/>
      <c r="G21" s="127"/>
      <c r="H21" s="126"/>
      <c r="I21" s="126"/>
      <c r="J21" s="126"/>
      <c r="K21" s="127"/>
      <c r="L21" s="311"/>
      <c r="M21" s="316"/>
      <c r="N21" s="296"/>
      <c r="O21" s="312"/>
      <c r="P21" s="311"/>
      <c r="Q21" s="311"/>
      <c r="R21" s="312"/>
      <c r="S21" s="323" t="s">
        <v>121</v>
      </c>
      <c r="T21" s="323" t="s">
        <v>121</v>
      </c>
      <c r="U21" s="313"/>
      <c r="X21" s="313"/>
    </row>
    <row r="22" spans="1:29" s="250" customFormat="1" ht="12.6" customHeight="1" x14ac:dyDescent="0.2">
      <c r="A22" s="533"/>
      <c r="B22" s="538">
        <f>B23-$E$5</f>
        <v>104.97999999999999</v>
      </c>
      <c r="C22" s="539"/>
      <c r="D22" s="498">
        <f>((LN(B22/$E$6))+(($F$8-E22+$G$10)*$F$9))/($F$10/100)</f>
        <v>0.46571040295701888</v>
      </c>
      <c r="E22" s="499">
        <f>LN(1+($E$7/B22))</f>
        <v>2.4697259225394692E-2</v>
      </c>
      <c r="F22" s="498">
        <f>EXP(-E22*$F$9)</f>
        <v>0.98772730184278679</v>
      </c>
      <c r="G22" s="498">
        <f>NORMSDIST(D22)</f>
        <v>0.67928859749027182</v>
      </c>
      <c r="H22" s="498">
        <f>1-G22</f>
        <v>0.32071140250972818</v>
      </c>
      <c r="I22" s="498"/>
      <c r="J22" s="498">
        <f>D22-($F$10/100)</f>
        <v>0.32428904671970937</v>
      </c>
      <c r="K22" s="499">
        <f>NORMSDIST(J22)</f>
        <v>0.6271403942706878</v>
      </c>
      <c r="L22" s="498"/>
      <c r="M22" s="321">
        <f>(B22*F22*G22)-($E$6*$G$8*K22)</f>
        <v>8.9403546304483328</v>
      </c>
      <c r="N22" s="321">
        <f>M22+($E$6*$G$8)-(B22*F22)</f>
        <v>3.3068100520846144</v>
      </c>
      <c r="O22" s="498"/>
      <c r="P22" s="499"/>
      <c r="Q22" s="499"/>
      <c r="R22" s="498"/>
      <c r="S22" s="534"/>
      <c r="T22" s="534"/>
      <c r="U22" s="534"/>
      <c r="V22" s="534"/>
      <c r="W22" s="534"/>
      <c r="X22" s="534"/>
      <c r="Y22" s="559">
        <f>B22/M22</f>
        <v>11.742263516311494</v>
      </c>
      <c r="Z22" s="559">
        <f>B22/N22</f>
        <v>31.746607257898152</v>
      </c>
      <c r="AA22" s="559"/>
      <c r="AB22" s="559">
        <f>Y22*G22</f>
        <v>7.9763857153564226</v>
      </c>
      <c r="AC22" s="559">
        <f>Z22*H22</f>
        <v>10.181498938606032</v>
      </c>
    </row>
    <row r="23" spans="1:29" s="250" customFormat="1" ht="12.6" customHeight="1" x14ac:dyDescent="0.2">
      <c r="A23" s="533"/>
      <c r="B23" s="538">
        <f>B24-$E$5</f>
        <v>104.99</v>
      </c>
      <c r="C23" s="539"/>
      <c r="D23" s="498">
        <f t="shared" ref="D23:D26" si="0">((LN(B23/$E$6))+(($F$8-E23+$G$10)*$F$9))/($F$10/100)</f>
        <v>0.46639214914665134</v>
      </c>
      <c r="E23" s="499">
        <f>LN(1+($E$7/B23))</f>
        <v>2.46949356892926E-2</v>
      </c>
      <c r="F23" s="498">
        <f t="shared" ref="F23:F26" si="1">EXP(-E23*$F$9)</f>
        <v>0.98772844935347581</v>
      </c>
      <c r="G23" s="498">
        <f t="shared" ref="G23:G26" si="2">NORMSDIST(D23)</f>
        <v>0.67953258498876412</v>
      </c>
      <c r="H23" s="498">
        <f>1-G23</f>
        <v>0.32046741501123588</v>
      </c>
      <c r="I23" s="498"/>
      <c r="J23" s="498">
        <f>D23-($F$10/100)</f>
        <v>0.32497079290934183</v>
      </c>
      <c r="K23" s="499">
        <f>NORMSDIST(J23)</f>
        <v>0.6273984115584903</v>
      </c>
      <c r="L23" s="498"/>
      <c r="M23" s="321">
        <f>(B23*F23*G23)-($E$6*$G$8*K23)</f>
        <v>8.9471472078836456</v>
      </c>
      <c r="N23" s="321">
        <f>M23+($E$6*$G$8)-(B23*F23)</f>
        <v>3.3036048793542392</v>
      </c>
      <c r="O23" s="505"/>
      <c r="P23" s="506">
        <f>(G24-G22)/(B24-B22)</f>
        <v>2.4393696541856479E-2</v>
      </c>
      <c r="Q23" s="506">
        <f>-(H24--H22)/(B24-B22)</f>
        <v>-2.4393696541856479E-2</v>
      </c>
      <c r="R23" s="498"/>
      <c r="S23" s="534">
        <f>(M24-M22)/(B24-B22)</f>
        <v>0.67937969884149452</v>
      </c>
      <c r="T23" s="534">
        <f>1-S23</f>
        <v>0.32062030115850548</v>
      </c>
      <c r="U23" s="534"/>
      <c r="V23" s="534"/>
      <c r="W23" s="534"/>
      <c r="X23" s="534"/>
      <c r="Y23" s="559">
        <f t="shared" ref="Y23:Y25" si="3">B23/M23</f>
        <v>11.734466591484001</v>
      </c>
      <c r="Z23" s="559">
        <f t="shared" ref="Z23:Z25" si="4">B23/N23</f>
        <v>31.780434959438175</v>
      </c>
      <c r="AA23" s="559"/>
      <c r="AB23" s="559">
        <f t="shared" ref="AB23:AB25" si="5">Y23*G23</f>
        <v>7.9739524163754147</v>
      </c>
      <c r="AC23" s="559">
        <f t="shared" ref="AC23:AC25" si="6">Z23*H23</f>
        <v>10.184593839383863</v>
      </c>
    </row>
    <row r="24" spans="1:29" s="146" customFormat="1" ht="12.6" customHeight="1" x14ac:dyDescent="0.2">
      <c r="A24" s="144"/>
      <c r="B24" s="262">
        <f>F4</f>
        <v>105</v>
      </c>
      <c r="C24" s="100"/>
      <c r="D24" s="508">
        <f>((LN(B24/$E$6))+(($F$8-E24+$G$10)*$F$9))/($F$10/100)</f>
        <v>0.46707382964172645</v>
      </c>
      <c r="E24" s="509">
        <f>LN(1+($E$7/B24))</f>
        <v>2.4692612590371414E-2</v>
      </c>
      <c r="F24" s="508">
        <f>EXP(-E24*$F$9)</f>
        <v>0.9877295966495897</v>
      </c>
      <c r="G24" s="510">
        <f>NORMSDIST(D24)</f>
        <v>0.6797764714211092</v>
      </c>
      <c r="H24" s="511">
        <f>-(1-G24)</f>
        <v>-0.3202235285788908</v>
      </c>
      <c r="I24" s="509"/>
      <c r="J24" s="509">
        <f>D24-($F$10/100)</f>
        <v>0.32565247340441694</v>
      </c>
      <c r="K24" s="509">
        <f>NORMSDIST(J24)</f>
        <v>0.6276563468346692</v>
      </c>
      <c r="L24" s="509"/>
      <c r="M24" s="481">
        <f>(B24*F24*G24)-($E$6*$G$8*K24)</f>
        <v>8.9539422244251696</v>
      </c>
      <c r="N24" s="482">
        <f>M24+($E$6*$G$8)-(B24*F24)</f>
        <v>3.3004021453102723</v>
      </c>
      <c r="O24" s="508"/>
      <c r="P24" s="513">
        <f>(G25-G23)/(B25-B23)</f>
        <v>2.4383586842956231E-2</v>
      </c>
      <c r="Q24" s="511">
        <f>-(H25-H23)/(B25-B23)</f>
        <v>2.4383586842956231E-2</v>
      </c>
      <c r="R24" s="514"/>
      <c r="S24" s="503">
        <f>(M25-M23)/(B25-B23)</f>
        <v>0.67962355893237048</v>
      </c>
      <c r="T24" s="504">
        <f>1-S24</f>
        <v>0.32037644106762952</v>
      </c>
      <c r="U24" s="503"/>
      <c r="V24" s="503">
        <f>(S25-S23)/(B25-B23)</f>
        <v>2.4380954535251093E-2</v>
      </c>
      <c r="W24" s="504">
        <f>-(T25-T23)/(B25-B23)</f>
        <v>2.4380954535251093E-2</v>
      </c>
      <c r="X24" s="503"/>
      <c r="Y24" s="560">
        <f t="shared" si="3"/>
        <v>11.726678301941003</v>
      </c>
      <c r="Z24" s="561">
        <f t="shared" si="4"/>
        <v>31.814304856515871</v>
      </c>
      <c r="AA24" s="560"/>
      <c r="AB24" s="560">
        <f>Y24*G24</f>
        <v>7.9715199975839397</v>
      </c>
      <c r="AC24" s="561">
        <f>-Z24*H24</f>
        <v>10.187688960438054</v>
      </c>
    </row>
    <row r="25" spans="1:29" s="250" customFormat="1" ht="12.6" customHeight="1" x14ac:dyDescent="0.2">
      <c r="A25" s="533"/>
      <c r="B25" s="538">
        <f>B24+$E$5</f>
        <v>105.01</v>
      </c>
      <c r="C25" s="535"/>
      <c r="D25" s="498">
        <f t="shared" si="0"/>
        <v>0.46775544445489869</v>
      </c>
      <c r="E25" s="499">
        <f>LN(1+($E$7/B25))</f>
        <v>2.4690289928508118E-2</v>
      </c>
      <c r="F25" s="498">
        <f t="shared" si="1"/>
        <v>0.98773074373118841</v>
      </c>
      <c r="G25" s="498">
        <f t="shared" si="2"/>
        <v>0.6800202567256235</v>
      </c>
      <c r="H25" s="498">
        <f>1-G25</f>
        <v>0.3199797432743765</v>
      </c>
      <c r="I25" s="498"/>
      <c r="J25" s="498">
        <f>D25-($F$10/100)</f>
        <v>0.32633408821758919</v>
      </c>
      <c r="K25" s="499">
        <f>NORMSDIST(J25)</f>
        <v>0.62791420001337328</v>
      </c>
      <c r="L25" s="498"/>
      <c r="M25" s="321">
        <f>(B25*F25*G25)-($E$6*$G$8*K25)</f>
        <v>8.9607396790623</v>
      </c>
      <c r="N25" s="321">
        <f>M25+($E$6*$G$8)-(B25*F25)</f>
        <v>3.2972018489422226</v>
      </c>
      <c r="O25" s="505"/>
      <c r="P25" s="506">
        <f>(G26-G24)/(B26-B24)</f>
        <v>2.4373470982806698E-2</v>
      </c>
      <c r="Q25" s="506">
        <f>-(H26--H24)/(B26-B24)</f>
        <v>2.4373470982806698E-2</v>
      </c>
      <c r="R25" s="505"/>
      <c r="S25" s="534">
        <f>(M26-M24)/(B26-B24)</f>
        <v>0.67986731793219979</v>
      </c>
      <c r="T25" s="534">
        <f t="shared" ref="T25" si="7">1-S25</f>
        <v>0.32013268206780021</v>
      </c>
      <c r="U25" s="534"/>
      <c r="V25" s="534"/>
      <c r="W25" s="534"/>
      <c r="X25" s="534"/>
      <c r="Y25" s="559">
        <f t="shared" si="3"/>
        <v>11.718898635719414</v>
      </c>
      <c r="Z25" s="559">
        <f t="shared" si="4"/>
        <v>31.848217006698675</v>
      </c>
      <c r="AA25" s="559"/>
      <c r="AB25" s="559">
        <f t="shared" si="5"/>
        <v>7.9690884588034754</v>
      </c>
      <c r="AC25" s="559">
        <f t="shared" si="6"/>
        <v>10.190784301550075</v>
      </c>
    </row>
    <row r="26" spans="1:29" s="250" customFormat="1" ht="12.6" customHeight="1" x14ac:dyDescent="0.2">
      <c r="A26" s="533"/>
      <c r="B26" s="538">
        <f>B25+$E$5</f>
        <v>105.02000000000001</v>
      </c>
      <c r="C26" s="535"/>
      <c r="D26" s="498">
        <f t="shared" si="0"/>
        <v>0.46843699359882024</v>
      </c>
      <c r="E26" s="499">
        <f>LN(1+($E$7/B26))</f>
        <v>2.4687967703579037E-2</v>
      </c>
      <c r="F26" s="498">
        <f t="shared" si="1"/>
        <v>0.98773189059833244</v>
      </c>
      <c r="G26" s="498">
        <f t="shared" si="2"/>
        <v>0.68026394084076558</v>
      </c>
      <c r="H26" s="498">
        <f>1-G26</f>
        <v>0.31973605915923442</v>
      </c>
      <c r="I26" s="498"/>
      <c r="J26" s="498">
        <f>D26-($F$10/100)</f>
        <v>0.32701563736151074</v>
      </c>
      <c r="K26" s="499">
        <f>NORMSDIST(J26)</f>
        <v>0.62817197100888345</v>
      </c>
      <c r="L26" s="498"/>
      <c r="M26" s="321">
        <f>(B26*F26*G26)-($E$6*$G$8*K26)</f>
        <v>8.9675395707838206</v>
      </c>
      <c r="N26" s="321">
        <f>M26+($E$6*$G$8)-(B26*F26)</f>
        <v>3.294003989238945</v>
      </c>
      <c r="O26" s="505"/>
      <c r="P26" s="506"/>
      <c r="Q26" s="506"/>
      <c r="R26" s="505"/>
      <c r="S26" s="534"/>
      <c r="T26" s="534"/>
      <c r="U26" s="534"/>
      <c r="V26" s="534"/>
      <c r="W26" s="534"/>
      <c r="X26" s="534"/>
      <c r="Y26" s="559"/>
      <c r="Z26" s="559"/>
      <c r="AA26" s="559"/>
      <c r="AB26" s="559"/>
      <c r="AC26" s="559"/>
    </row>
    <row r="27" spans="1:29" ht="12.6" customHeight="1" x14ac:dyDescent="0.2">
      <c r="A27" s="109"/>
      <c r="B27" s="132"/>
      <c r="C27" s="119"/>
      <c r="D27" s="515"/>
      <c r="E27" s="516"/>
      <c r="F27" s="516"/>
      <c r="G27" s="515"/>
      <c r="H27" s="515"/>
      <c r="I27" s="515"/>
      <c r="J27" s="515"/>
      <c r="K27" s="515"/>
      <c r="L27" s="517"/>
      <c r="M27" s="316"/>
      <c r="N27" s="296"/>
      <c r="O27" s="500"/>
      <c r="P27" s="517"/>
      <c r="Q27" s="517"/>
      <c r="R27" s="500"/>
      <c r="S27" s="507"/>
      <c r="T27" s="501"/>
      <c r="U27" s="507"/>
      <c r="V27" s="507"/>
      <c r="W27" s="501"/>
      <c r="X27" s="507"/>
      <c r="Y27" s="562"/>
      <c r="AA27" s="562"/>
      <c r="AB27" s="562"/>
    </row>
    <row r="28" spans="1:29" ht="12.6" customHeight="1" x14ac:dyDescent="0.2">
      <c r="A28" s="133"/>
      <c r="B28" s="125"/>
      <c r="C28" s="134"/>
      <c r="D28" s="517"/>
      <c r="E28" s="517"/>
      <c r="F28" s="517"/>
      <c r="G28" s="517"/>
      <c r="H28" s="517"/>
      <c r="I28" s="517"/>
      <c r="J28" s="517"/>
      <c r="K28" s="517"/>
      <c r="L28" s="517"/>
      <c r="M28" s="316"/>
      <c r="N28" s="316"/>
      <c r="O28" s="500"/>
      <c r="P28" s="517"/>
      <c r="Q28" s="517"/>
      <c r="R28" s="500"/>
      <c r="S28" s="518"/>
      <c r="T28" s="501"/>
      <c r="U28" s="507"/>
      <c r="V28" s="507"/>
      <c r="W28" s="501"/>
      <c r="X28" s="507"/>
      <c r="Y28" s="562"/>
      <c r="AA28" s="562"/>
      <c r="AB28" s="562"/>
    </row>
    <row r="29" spans="1:29" s="136" customFormat="1" ht="12.6" customHeight="1" x14ac:dyDescent="0.2">
      <c r="A29" s="135"/>
      <c r="B29" s="263">
        <f>E4-(50*F5)</f>
        <v>84</v>
      </c>
      <c r="C29" s="130"/>
      <c r="D29" s="500">
        <f>((LN(B29/$E$6))+(($F$8-E29+$G$10)*$F$9))/($F$10/100)</f>
        <v>-1.1322820270003118</v>
      </c>
      <c r="E29" s="517">
        <f>LN(1+($E$7/B29))</f>
        <v>3.0771658666753687E-2</v>
      </c>
      <c r="F29" s="500">
        <f>EXP(-E29*$F$9)</f>
        <v>0.9847319278346619</v>
      </c>
      <c r="G29" s="519">
        <f>NORMSDIST(D29)</f>
        <v>0.12875794191082462</v>
      </c>
      <c r="H29" s="520">
        <f>(1-G29)</f>
        <v>0.87124205808917532</v>
      </c>
      <c r="I29" s="517"/>
      <c r="J29" s="517">
        <f>D29-($F$10/100)</f>
        <v>-1.2737033832376212</v>
      </c>
      <c r="K29" s="517">
        <f>NORMSDIST(J29)</f>
        <v>0.10138427849225898</v>
      </c>
      <c r="L29" s="517"/>
      <c r="M29" s="529">
        <f>(B29*F29*G29)-($E$6*$G$8*K29)</f>
        <v>0.70898630355948455</v>
      </c>
      <c r="N29" s="615">
        <f>M29+($E$6*$G$8)-(B29*F29)</f>
        <v>16.049571934539898</v>
      </c>
      <c r="O29" s="500"/>
      <c r="P29" s="532"/>
      <c r="Q29" s="520"/>
      <c r="R29" s="521"/>
      <c r="S29" s="507"/>
      <c r="T29" s="501"/>
      <c r="U29" s="518"/>
      <c r="V29" s="518"/>
      <c r="W29" s="522"/>
      <c r="X29" s="518"/>
      <c r="Y29" s="562">
        <f>B29/M29</f>
        <v>118.47901655966521</v>
      </c>
      <c r="Z29" s="554">
        <f>B29/N29</f>
        <v>5.2337844487444318</v>
      </c>
      <c r="AA29" s="553"/>
      <c r="AB29" s="562">
        <f>Y29*G29</f>
        <v>15.255114331841002</v>
      </c>
      <c r="AC29" s="554">
        <f>Z29*H29</f>
        <v>4.5598931347192186</v>
      </c>
    </row>
    <row r="30" spans="1:29" ht="12.6" customHeight="1" x14ac:dyDescent="0.2">
      <c r="A30" s="135"/>
      <c r="B30" s="262">
        <f>B29+F$5</f>
        <v>84.42</v>
      </c>
      <c r="C30" s="130"/>
      <c r="D30" s="500">
        <f t="shared" ref="D30:D93" si="8">((LN(B30/$E$6))+(($F$8-E30+$G$10)*$F$9))/($F$10/100)</f>
        <v>-1.0964817207314626</v>
      </c>
      <c r="E30" s="517">
        <f t="shared" ref="E30:E93" si="9">LN(1+($E$7/B30))</f>
        <v>3.0620885956328711E-2</v>
      </c>
      <c r="F30" s="500">
        <f t="shared" ref="F30:F93" si="10">EXP(-E30*$F$9)</f>
        <v>0.98480616598379922</v>
      </c>
      <c r="G30" s="519">
        <f t="shared" ref="G30:G93" si="11">NORMSDIST(D30)</f>
        <v>0.13643400922422905</v>
      </c>
      <c r="H30" s="520">
        <f t="shared" ref="H30:H93" si="12">(1-G30)</f>
        <v>0.8635659907757709</v>
      </c>
      <c r="I30" s="517"/>
      <c r="J30" s="517">
        <f t="shared" ref="J30:J93" si="13">D30-($F$10/100)</f>
        <v>-1.237903076968772</v>
      </c>
      <c r="K30" s="517">
        <f t="shared" ref="K30:K93" si="14">NORMSDIST(J30)</f>
        <v>0.10787600064568865</v>
      </c>
      <c r="L30" s="517"/>
      <c r="M30" s="529">
        <f t="shared" ref="M30:M93" si="15">(B30*F30*G30)-($E$6*$G$8*K30)</f>
        <v>0.76464797893444114</v>
      </c>
      <c r="N30" s="615">
        <f t="shared" ref="N30:N93" si="16">M30+($E$6*$G$8)-(B30*F30)</f>
        <v>15.685379015674116</v>
      </c>
      <c r="O30" s="500"/>
      <c r="P30" s="532">
        <f t="shared" ref="P30:P93" si="17">(G31-G29)/(B31-B29)</f>
        <v>1.8593393950084962E-2</v>
      </c>
      <c r="Q30" s="520">
        <f>-(H31-H29)/(B31-B29)</f>
        <v>1.8593393950084861E-2</v>
      </c>
      <c r="R30" s="521"/>
      <c r="S30" s="507">
        <f>(M31-M29)/(B31-B29)</f>
        <v>0.13643138641917266</v>
      </c>
      <c r="T30" s="501">
        <f>1-S30</f>
        <v>0.86356861358082737</v>
      </c>
      <c r="U30" s="507"/>
      <c r="V30" s="518"/>
      <c r="W30" s="501"/>
      <c r="X30" s="507"/>
      <c r="Y30" s="562">
        <f t="shared" ref="Y30:Y93" si="18">B30/M30</f>
        <v>110.40374437089559</v>
      </c>
      <c r="Z30" s="554">
        <f t="shared" ref="Z30:Z93" si="19">B30/N30</f>
        <v>5.3820822509701944</v>
      </c>
      <c r="AB30" s="562">
        <f t="shared" ref="AB30:AB93" si="20">Y30*G30</f>
        <v>15.062825477888195</v>
      </c>
      <c r="AC30" s="554">
        <f t="shared" ref="AC30:AC93" si="21">Z30*H30</f>
        <v>4.6477831914957672</v>
      </c>
    </row>
    <row r="31" spans="1:29" s="138" customFormat="1" ht="12.6" customHeight="1" x14ac:dyDescent="0.2">
      <c r="A31" s="137"/>
      <c r="B31" s="262">
        <f t="shared" ref="B31:B93" si="22">B30+F$5</f>
        <v>84.84</v>
      </c>
      <c r="C31" s="130"/>
      <c r="D31" s="500">
        <f t="shared" si="8"/>
        <v>-1.0608616373759703</v>
      </c>
      <c r="E31" s="517">
        <f t="shared" si="9"/>
        <v>3.047158364574723E-2</v>
      </c>
      <c r="F31" s="500">
        <f t="shared" si="10"/>
        <v>0.98487968564595707</v>
      </c>
      <c r="G31" s="519">
        <f t="shared" si="11"/>
        <v>0.14437639282889606</v>
      </c>
      <c r="H31" s="520">
        <f t="shared" si="12"/>
        <v>0.85562360717110397</v>
      </c>
      <c r="I31" s="517"/>
      <c r="J31" s="517">
        <f t="shared" si="13"/>
        <v>-1.2022829936132797</v>
      </c>
      <c r="K31" s="517">
        <f t="shared" si="14"/>
        <v>0.11462695179413861</v>
      </c>
      <c r="L31" s="517"/>
      <c r="M31" s="529">
        <f t="shared" si="15"/>
        <v>0.82358866815159004</v>
      </c>
      <c r="N31" s="615">
        <f t="shared" si="16"/>
        <v>15.324463707040607</v>
      </c>
      <c r="O31" s="500"/>
      <c r="P31" s="532">
        <f t="shared" si="17"/>
        <v>1.9224434357817323E-2</v>
      </c>
      <c r="Q31" s="520">
        <f t="shared" ref="Q31:Q93" si="23">-(H32-H30)/(B32-B30)</f>
        <v>1.9224434357817323E-2</v>
      </c>
      <c r="R31" s="521"/>
      <c r="S31" s="507">
        <f t="shared" ref="S31:S93" si="24">(M32-M30)/(B32-B30)</f>
        <v>0.14437108663611756</v>
      </c>
      <c r="T31" s="501">
        <f t="shared" ref="T31:T94" si="25">1-S31</f>
        <v>0.85562891336388247</v>
      </c>
      <c r="U31" s="523"/>
      <c r="V31" s="507">
        <f>(S32-S30)/(B32-B30)</f>
        <v>1.9217858408014245E-2</v>
      </c>
      <c r="W31" s="501">
        <f t="shared" ref="W31:W94" si="26">-(T32-T30)/(B32-B30)</f>
        <v>1.9217858408014245E-2</v>
      </c>
      <c r="X31" s="523"/>
      <c r="Y31" s="562">
        <f t="shared" si="18"/>
        <v>103.01258781329459</v>
      </c>
      <c r="Z31" s="554">
        <f t="shared" si="19"/>
        <v>5.5362459412541449</v>
      </c>
      <c r="AA31" s="553"/>
      <c r="AB31" s="562">
        <f t="shared" si="20"/>
        <v>14.87258584445337</v>
      </c>
      <c r="AC31" s="554">
        <f t="shared" si="21"/>
        <v>4.7369427224422553</v>
      </c>
    </row>
    <row r="32" spans="1:29" s="136" customFormat="1" ht="12.6" customHeight="1" x14ac:dyDescent="0.2">
      <c r="A32" s="137"/>
      <c r="B32" s="262">
        <f t="shared" si="22"/>
        <v>85.26</v>
      </c>
      <c r="C32" s="130"/>
      <c r="D32" s="500">
        <f t="shared" si="8"/>
        <v>-1.0254199726026045</v>
      </c>
      <c r="E32" s="517">
        <f t="shared" si="9"/>
        <v>3.0323730327797359E-2</v>
      </c>
      <c r="F32" s="500">
        <f t="shared" si="10"/>
        <v>0.98495249720193356</v>
      </c>
      <c r="G32" s="519">
        <f t="shared" si="11"/>
        <v>0.15258253408479566</v>
      </c>
      <c r="H32" s="520">
        <f t="shared" si="12"/>
        <v>0.84741746591520428</v>
      </c>
      <c r="I32" s="517"/>
      <c r="J32" s="517">
        <f t="shared" si="13"/>
        <v>-1.166841328839914</v>
      </c>
      <c r="K32" s="517">
        <f t="shared" si="14"/>
        <v>0.1216372266396078</v>
      </c>
      <c r="L32" s="517"/>
      <c r="M32" s="529">
        <f t="shared" si="15"/>
        <v>0.88591969170878038</v>
      </c>
      <c r="N32" s="615">
        <f t="shared" si="16"/>
        <v>14.966937349363931</v>
      </c>
      <c r="O32" s="500"/>
      <c r="P32" s="532">
        <f t="shared" si="17"/>
        <v>1.9848573261318912E-2</v>
      </c>
      <c r="Q32" s="520">
        <f t="shared" si="23"/>
        <v>1.9848573261318978E-2</v>
      </c>
      <c r="R32" s="521"/>
      <c r="S32" s="507">
        <f t="shared" si="24"/>
        <v>0.15257438748190469</v>
      </c>
      <c r="T32" s="501">
        <f t="shared" si="25"/>
        <v>0.84742561251809534</v>
      </c>
      <c r="U32" s="518"/>
      <c r="V32" s="507">
        <f t="shared" ref="V32:V94" si="27">(S33-S31)/(B33-B31)</f>
        <v>1.9841627615023932E-2</v>
      </c>
      <c r="W32" s="501">
        <f t="shared" si="26"/>
        <v>1.9841627615023963E-2</v>
      </c>
      <c r="X32" s="518"/>
      <c r="Y32" s="562">
        <f t="shared" si="18"/>
        <v>96.238971543288244</v>
      </c>
      <c r="Z32" s="554">
        <f t="shared" si="19"/>
        <v>5.6965562165344004</v>
      </c>
      <c r="AA32" s="553"/>
      <c r="AB32" s="562">
        <f t="shared" si="20"/>
        <v>14.684386155789458</v>
      </c>
      <c r="AC32" s="554">
        <f t="shared" si="21"/>
        <v>4.8273612334590856</v>
      </c>
    </row>
    <row r="33" spans="1:29" s="136" customFormat="1" ht="12.6" customHeight="1" x14ac:dyDescent="0.2">
      <c r="A33" s="137"/>
      <c r="B33" s="262">
        <f t="shared" si="22"/>
        <v>85.68</v>
      </c>
      <c r="C33" s="130"/>
      <c r="D33" s="500">
        <f t="shared" si="8"/>
        <v>-0.99015494902625967</v>
      </c>
      <c r="E33" s="517">
        <f t="shared" si="9"/>
        <v>3.017730500884094E-2</v>
      </c>
      <c r="F33" s="500">
        <f t="shared" si="10"/>
        <v>0.98502461083349657</v>
      </c>
      <c r="G33" s="519">
        <f t="shared" si="11"/>
        <v>0.16104919436840401</v>
      </c>
      <c r="H33" s="520">
        <f t="shared" si="12"/>
        <v>0.83895080563159596</v>
      </c>
      <c r="I33" s="517"/>
      <c r="J33" s="517">
        <f t="shared" si="13"/>
        <v>-1.1315763052635692</v>
      </c>
      <c r="K33" s="517">
        <f t="shared" si="14"/>
        <v>0.12890630323429797</v>
      </c>
      <c r="L33" s="517"/>
      <c r="M33" s="529">
        <f t="shared" si="15"/>
        <v>0.95175115363639051</v>
      </c>
      <c r="N33" s="615">
        <f t="shared" si="16"/>
        <v>14.612910066514416</v>
      </c>
      <c r="O33" s="500"/>
      <c r="P33" s="532">
        <f t="shared" si="17"/>
        <v>2.0464197775421616E-2</v>
      </c>
      <c r="Q33" s="520">
        <f>-(H34-H32)/(B34-B32)</f>
        <v>2.046419777542155E-2</v>
      </c>
      <c r="R33" s="521"/>
      <c r="S33" s="507">
        <f t="shared" si="24"/>
        <v>0.16103805383273773</v>
      </c>
      <c r="T33" s="501">
        <f t="shared" si="25"/>
        <v>0.83896194616726227</v>
      </c>
      <c r="U33" s="518"/>
      <c r="V33" s="507">
        <f t="shared" si="27"/>
        <v>2.0456891572407366E-2</v>
      </c>
      <c r="W33" s="501">
        <f t="shared" si="26"/>
        <v>2.0456891572407401E-2</v>
      </c>
      <c r="X33" s="518"/>
      <c r="Y33" s="562">
        <f t="shared" si="18"/>
        <v>90.023531542503832</v>
      </c>
      <c r="Z33" s="554">
        <f t="shared" si="19"/>
        <v>5.8633085134997387</v>
      </c>
      <c r="AA33" s="553"/>
      <c r="AB33" s="562">
        <f t="shared" si="20"/>
        <v>14.498217229118849</v>
      </c>
      <c r="AC33" s="554">
        <f t="shared" si="21"/>
        <v>4.9190274010672015</v>
      </c>
    </row>
    <row r="34" spans="1:29" ht="12.6" customHeight="1" x14ac:dyDescent="0.2">
      <c r="B34" s="262">
        <f t="shared" si="22"/>
        <v>86.100000000000009</v>
      </c>
      <c r="C34" s="130"/>
      <c r="D34" s="500">
        <f t="shared" si="8"/>
        <v>-0.95506481567435297</v>
      </c>
      <c r="E34" s="517">
        <f t="shared" si="9"/>
        <v>3.0032287098875076E-2</v>
      </c>
      <c r="F34" s="500">
        <f t="shared" si="10"/>
        <v>0.9850960365281306</v>
      </c>
      <c r="G34" s="519">
        <f t="shared" si="11"/>
        <v>0.16977246021614989</v>
      </c>
      <c r="H34" s="520">
        <f t="shared" si="12"/>
        <v>0.83022753978385011</v>
      </c>
      <c r="I34" s="517"/>
      <c r="J34" s="517">
        <f t="shared" si="13"/>
        <v>-1.0964861719116625</v>
      </c>
      <c r="K34" s="517">
        <f t="shared" si="14"/>
        <v>0.13643303577322097</v>
      </c>
      <c r="L34" s="517"/>
      <c r="M34" s="529">
        <f t="shared" si="15"/>
        <v>1.0211916569282806</v>
      </c>
      <c r="N34" s="615">
        <f t="shared" si="16"/>
        <v>14.262490480948244</v>
      </c>
      <c r="O34" s="500"/>
      <c r="P34" s="532">
        <f t="shared" si="17"/>
        <v>2.1069711137638059E-2</v>
      </c>
      <c r="Q34" s="520">
        <f t="shared" si="23"/>
        <v>2.1069711137637993E-2</v>
      </c>
      <c r="R34" s="521"/>
      <c r="S34" s="507">
        <f t="shared" si="24"/>
        <v>0.16975817640272695</v>
      </c>
      <c r="T34" s="501">
        <f t="shared" si="25"/>
        <v>0.83024182359727305</v>
      </c>
      <c r="U34" s="507"/>
      <c r="V34" s="507">
        <f t="shared" si="27"/>
        <v>2.106205510525265E-2</v>
      </c>
      <c r="W34" s="501">
        <f t="shared" si="26"/>
        <v>2.1062055105252681E-2</v>
      </c>
      <c r="X34" s="507"/>
      <c r="Y34" s="562">
        <f t="shared" si="18"/>
        <v>84.313262271439513</v>
      </c>
      <c r="Z34" s="554">
        <f t="shared" si="19"/>
        <v>6.0368138450302151</v>
      </c>
      <c r="AB34" s="562">
        <f t="shared" si="20"/>
        <v>14.314069964671775</v>
      </c>
      <c r="AC34" s="554">
        <f t="shared" si="21"/>
        <v>5.01192910669252</v>
      </c>
    </row>
    <row r="35" spans="1:29" ht="12.6" customHeight="1" x14ac:dyDescent="0.2">
      <c r="B35" s="262">
        <f t="shared" si="22"/>
        <v>86.52000000000001</v>
      </c>
      <c r="C35" s="130"/>
      <c r="D35" s="500">
        <f t="shared" si="8"/>
        <v>-0.92014784746633715</v>
      </c>
      <c r="E35" s="517">
        <f t="shared" si="9"/>
        <v>2.988865640187555E-2</v>
      </c>
      <c r="F35" s="500">
        <f t="shared" si="10"/>
        <v>0.98516678408364933</v>
      </c>
      <c r="G35" s="519">
        <f t="shared" si="11"/>
        <v>0.17874775172402005</v>
      </c>
      <c r="H35" s="520">
        <f t="shared" si="12"/>
        <v>0.82125224827597998</v>
      </c>
      <c r="I35" s="517"/>
      <c r="J35" s="517">
        <f t="shared" si="13"/>
        <v>-1.0615692037036466</v>
      </c>
      <c r="K35" s="517">
        <f t="shared" si="14"/>
        <v>0.14421565032024974</v>
      </c>
      <c r="L35" s="517"/>
      <c r="M35" s="529">
        <f t="shared" si="15"/>
        <v>1.0943480218146817</v>
      </c>
      <c r="N35" s="615">
        <f t="shared" si="16"/>
        <v>13.915785431989349</v>
      </c>
      <c r="O35" s="500"/>
      <c r="P35" s="532">
        <f t="shared" si="17"/>
        <v>2.1663540375208651E-2</v>
      </c>
      <c r="Q35" s="520">
        <f t="shared" si="23"/>
        <v>2.1663540375208585E-2</v>
      </c>
      <c r="R35" s="521"/>
      <c r="S35" s="507">
        <f t="shared" si="24"/>
        <v>0.17873018012115002</v>
      </c>
      <c r="T35" s="501">
        <f t="shared" si="25"/>
        <v>0.82126981987884995</v>
      </c>
      <c r="U35" s="507"/>
      <c r="V35" s="507">
        <f t="shared" si="27"/>
        <v>2.1655546770148602E-2</v>
      </c>
      <c r="W35" s="501">
        <f t="shared" si="26"/>
        <v>2.1655546770148568E-2</v>
      </c>
      <c r="X35" s="507"/>
      <c r="Y35" s="562">
        <f t="shared" si="18"/>
        <v>79.060772510494303</v>
      </c>
      <c r="Z35" s="554">
        <f t="shared" si="19"/>
        <v>6.2173996877753979</v>
      </c>
      <c r="AB35" s="562">
        <f t="shared" si="20"/>
        <v>14.131935335815065</v>
      </c>
      <c r="AC35" s="554">
        <f t="shared" si="21"/>
        <v>5.1060534720159216</v>
      </c>
    </row>
    <row r="36" spans="1:29" ht="12.6" customHeight="1" x14ac:dyDescent="0.2">
      <c r="A36" s="116"/>
      <c r="B36" s="262">
        <f t="shared" si="22"/>
        <v>86.940000000000012</v>
      </c>
      <c r="C36" s="130"/>
      <c r="D36" s="500">
        <f t="shared" si="8"/>
        <v>-0.88540234470598456</v>
      </c>
      <c r="E36" s="517">
        <f t="shared" si="9"/>
        <v>2.9746393106419342E-2</v>
      </c>
      <c r="F36" s="500">
        <f t="shared" si="10"/>
        <v>0.985236863112677</v>
      </c>
      <c r="G36" s="519">
        <f t="shared" si="11"/>
        <v>0.18796983413132523</v>
      </c>
      <c r="H36" s="520">
        <f t="shared" si="12"/>
        <v>0.81203016586867482</v>
      </c>
      <c r="I36" s="517"/>
      <c r="J36" s="517">
        <f t="shared" si="13"/>
        <v>-1.0268237009432941</v>
      </c>
      <c r="K36" s="517">
        <f t="shared" si="14"/>
        <v>0.15225174348852305</v>
      </c>
      <c r="L36" s="517"/>
      <c r="M36" s="529">
        <f t="shared" si="15"/>
        <v>1.1713250082300473</v>
      </c>
      <c r="N36" s="615">
        <f t="shared" si="16"/>
        <v>13.572899698305903</v>
      </c>
      <c r="O36" s="500"/>
      <c r="P36" s="532">
        <f t="shared" si="17"/>
        <v>2.2244143774593696E-2</v>
      </c>
      <c r="Q36" s="520">
        <f t="shared" si="23"/>
        <v>2.2244143774593696E-2</v>
      </c>
      <c r="R36" s="521"/>
      <c r="S36" s="507">
        <f t="shared" si="24"/>
        <v>0.18794883568965184</v>
      </c>
      <c r="T36" s="501">
        <f t="shared" si="25"/>
        <v>0.81205116431034818</v>
      </c>
      <c r="U36" s="507"/>
      <c r="V36" s="507">
        <f t="shared" si="27"/>
        <v>2.2235826315145594E-2</v>
      </c>
      <c r="W36" s="501">
        <f t="shared" si="26"/>
        <v>2.2235826315145528E-2</v>
      </c>
      <c r="X36" s="507"/>
      <c r="Y36" s="562">
        <f t="shared" si="18"/>
        <v>74.223635104805226</v>
      </c>
      <c r="Z36" s="554">
        <f t="shared" si="19"/>
        <v>6.4054109241558308</v>
      </c>
      <c r="AB36" s="562">
        <f t="shared" si="20"/>
        <v>13.951804379274247</v>
      </c>
      <c r="AC36" s="554">
        <f t="shared" si="21"/>
        <v>5.2013868951992812</v>
      </c>
    </row>
    <row r="37" spans="1:29" ht="12.6" customHeight="1" x14ac:dyDescent="0.2">
      <c r="A37" s="116"/>
      <c r="B37" s="262">
        <f t="shared" si="22"/>
        <v>87.360000000000014</v>
      </c>
      <c r="C37" s="130"/>
      <c r="D37" s="500">
        <f t="shared" si="8"/>
        <v>-0.85082663258604274</v>
      </c>
      <c r="E37" s="517">
        <f t="shared" si="9"/>
        <v>2.9605477776571146E-2</v>
      </c>
      <c r="F37" s="500">
        <f t="shared" si="10"/>
        <v>0.98530628304700363</v>
      </c>
      <c r="G37" s="519">
        <f t="shared" si="11"/>
        <v>0.19743283249467883</v>
      </c>
      <c r="H37" s="520">
        <f t="shared" si="12"/>
        <v>0.8025671675053212</v>
      </c>
      <c r="I37" s="517"/>
      <c r="J37" s="517">
        <f t="shared" si="13"/>
        <v>-0.99224798882335219</v>
      </c>
      <c r="K37" s="517">
        <f t="shared" si="14"/>
        <v>0.16053828407473608</v>
      </c>
      <c r="L37" s="517"/>
      <c r="M37" s="529">
        <f t="shared" si="15"/>
        <v>1.2522250437939899</v>
      </c>
      <c r="N37" s="615">
        <f t="shared" si="16"/>
        <v>13.233935725899755</v>
      </c>
      <c r="O37" s="500"/>
      <c r="P37" s="532">
        <f t="shared" si="17"/>
        <v>2.2810018102649803E-2</v>
      </c>
      <c r="Q37" s="520">
        <f t="shared" si="23"/>
        <v>2.2810018102649803E-2</v>
      </c>
      <c r="R37" s="521"/>
      <c r="S37" s="507">
        <f t="shared" si="24"/>
        <v>0.1974082742258724</v>
      </c>
      <c r="T37" s="501">
        <f t="shared" si="25"/>
        <v>0.80259172577412763</v>
      </c>
      <c r="U37" s="507"/>
      <c r="V37" s="507">
        <f t="shared" si="27"/>
        <v>2.2801391891915292E-2</v>
      </c>
      <c r="W37" s="501">
        <f t="shared" si="26"/>
        <v>2.2801391891915327E-2</v>
      </c>
      <c r="X37" s="507"/>
      <c r="Y37" s="562">
        <f t="shared" si="18"/>
        <v>69.76381795984274</v>
      </c>
      <c r="Z37" s="554">
        <f t="shared" si="19"/>
        <v>6.6012108422916294</v>
      </c>
      <c r="AB37" s="562">
        <f t="shared" si="20"/>
        <v>13.773668185454898</v>
      </c>
      <c r="AC37" s="554">
        <f t="shared" si="21"/>
        <v>5.2979150878034087</v>
      </c>
    </row>
    <row r="38" spans="1:29" ht="12.6" customHeight="1" x14ac:dyDescent="0.2">
      <c r="A38" s="116"/>
      <c r="B38" s="262">
        <f t="shared" si="22"/>
        <v>87.780000000000015</v>
      </c>
      <c r="C38" s="130"/>
      <c r="D38" s="500">
        <f t="shared" si="8"/>
        <v>-0.81641906070489922</v>
      </c>
      <c r="E38" s="517">
        <f t="shared" si="9"/>
        <v>2.9465891343029141E-2</v>
      </c>
      <c r="F38" s="500">
        <f t="shared" si="10"/>
        <v>0.98537505314181728</v>
      </c>
      <c r="G38" s="519">
        <f t="shared" si="11"/>
        <v>0.20713024933755114</v>
      </c>
      <c r="H38" s="520">
        <f t="shared" si="12"/>
        <v>0.79286975066244891</v>
      </c>
      <c r="I38" s="517"/>
      <c r="J38" s="517">
        <f t="shared" si="13"/>
        <v>-0.95784041694220878</v>
      </c>
      <c r="K38" s="517">
        <f t="shared" si="14"/>
        <v>0.16907161762582795</v>
      </c>
      <c r="L38" s="517"/>
      <c r="M38" s="529">
        <f t="shared" si="15"/>
        <v>1.3371479585797807</v>
      </c>
      <c r="N38" s="615">
        <f t="shared" si="16"/>
        <v>12.898993362883061</v>
      </c>
      <c r="O38" s="500"/>
      <c r="P38" s="532">
        <f t="shared" si="17"/>
        <v>2.3359705531948223E-2</v>
      </c>
      <c r="Q38" s="520">
        <f t="shared" si="23"/>
        <v>2.3359705531948289E-2</v>
      </c>
      <c r="R38" s="521"/>
      <c r="S38" s="507">
        <f t="shared" si="24"/>
        <v>0.20710200487886077</v>
      </c>
      <c r="T38" s="501">
        <f t="shared" si="25"/>
        <v>0.79289799512113923</v>
      </c>
      <c r="U38" s="507"/>
      <c r="V38" s="507">
        <f t="shared" si="27"/>
        <v>2.3350786972850736E-2</v>
      </c>
      <c r="W38" s="501">
        <f t="shared" si="26"/>
        <v>2.3350786972850705E-2</v>
      </c>
      <c r="X38" s="507"/>
      <c r="Y38" s="562">
        <f t="shared" si="18"/>
        <v>65.647185441791663</v>
      </c>
      <c r="Z38" s="554">
        <f t="shared" si="19"/>
        <v>6.8051821975959417</v>
      </c>
      <c r="AB38" s="562">
        <f t="shared" si="20"/>
        <v>13.597517888866765</v>
      </c>
      <c r="AC38" s="554">
        <f t="shared" si="21"/>
        <v>5.3956231122204308</v>
      </c>
    </row>
    <row r="39" spans="1:29" ht="12.6" customHeight="1" x14ac:dyDescent="0.2">
      <c r="A39" s="116"/>
      <c r="B39" s="262">
        <f t="shared" si="22"/>
        <v>88.200000000000017</v>
      </c>
      <c r="C39" s="130"/>
      <c r="D39" s="500">
        <f t="shared" si="8"/>
        <v>-0.78217800259493075</v>
      </c>
      <c r="E39" s="517">
        <f t="shared" si="9"/>
        <v>2.9327615094519921E-2</v>
      </c>
      <c r="F39" s="500">
        <f t="shared" si="10"/>
        <v>0.98544318247981899</v>
      </c>
      <c r="G39" s="519">
        <f t="shared" si="11"/>
        <v>0.21705498514151542</v>
      </c>
      <c r="H39" s="520">
        <f t="shared" si="12"/>
        <v>0.78294501485848456</v>
      </c>
      <c r="I39" s="517"/>
      <c r="J39" s="517">
        <f t="shared" si="13"/>
        <v>-0.9235993588322402</v>
      </c>
      <c r="K39" s="517">
        <f t="shared" si="14"/>
        <v>0.17784747389612815</v>
      </c>
      <c r="L39" s="517"/>
      <c r="M39" s="529">
        <f t="shared" si="15"/>
        <v>1.4261907278922337</v>
      </c>
      <c r="N39" s="615">
        <f t="shared" si="16"/>
        <v>12.568169602264206</v>
      </c>
      <c r="O39" s="500"/>
      <c r="P39" s="532">
        <f t="shared" si="17"/>
        <v>2.3891800226324384E-2</v>
      </c>
      <c r="Q39" s="520">
        <f t="shared" si="23"/>
        <v>2.3891800226324485E-2</v>
      </c>
      <c r="R39" s="521"/>
      <c r="S39" s="507">
        <f t="shared" si="24"/>
        <v>0.2170229352830671</v>
      </c>
      <c r="T39" s="501">
        <f t="shared" si="25"/>
        <v>0.78297706471693296</v>
      </c>
      <c r="U39" s="507"/>
      <c r="V39" s="507">
        <f t="shared" si="27"/>
        <v>2.3882606929500051E-2</v>
      </c>
      <c r="W39" s="501">
        <f t="shared" si="26"/>
        <v>2.3882606929500016E-2</v>
      </c>
      <c r="X39" s="507"/>
      <c r="Y39" s="562">
        <f t="shared" si="18"/>
        <v>61.843060871914894</v>
      </c>
      <c r="Z39" s="554">
        <f t="shared" si="19"/>
        <v>7.0177283400210033</v>
      </c>
      <c r="AB39" s="562">
        <f t="shared" si="20"/>
        <v>13.423344658659321</v>
      </c>
      <c r="AC39" s="554">
        <f t="shared" si="21"/>
        <v>5.4944954194505522</v>
      </c>
    </row>
    <row r="40" spans="1:29" ht="12.6" customHeight="1" x14ac:dyDescent="0.2">
      <c r="A40" s="116"/>
      <c r="B40" s="262">
        <f t="shared" si="22"/>
        <v>88.620000000000019</v>
      </c>
      <c r="C40" s="130"/>
      <c r="D40" s="500">
        <f t="shared" si="8"/>
        <v>-0.74810185526217676</v>
      </c>
      <c r="E40" s="517">
        <f t="shared" si="9"/>
        <v>2.9190630669434815E-2</v>
      </c>
      <c r="F40" s="500">
        <f t="shared" si="10"/>
        <v>0.98551067997522201</v>
      </c>
      <c r="G40" s="519">
        <f t="shared" si="11"/>
        <v>0.22719936152766371</v>
      </c>
      <c r="H40" s="520">
        <f t="shared" si="12"/>
        <v>0.77280063847233627</v>
      </c>
      <c r="I40" s="517"/>
      <c r="J40" s="517">
        <f t="shared" si="13"/>
        <v>-0.88952321149948621</v>
      </c>
      <c r="K40" s="517">
        <f t="shared" si="14"/>
        <v>0.18686097713333283</v>
      </c>
      <c r="L40" s="517"/>
      <c r="M40" s="529">
        <f t="shared" si="15"/>
        <v>1.5194472242175578</v>
      </c>
      <c r="N40" s="615">
        <f t="shared" si="16"/>
        <v>12.241558333905388</v>
      </c>
      <c r="O40" s="500"/>
      <c r="P40" s="532">
        <f t="shared" si="17"/>
        <v>2.440495454665223E-2</v>
      </c>
      <c r="Q40" s="520">
        <f t="shared" si="23"/>
        <v>2.4404954546652164E-2</v>
      </c>
      <c r="R40" s="521"/>
      <c r="S40" s="507">
        <f t="shared" si="24"/>
        <v>0.22716339469964089</v>
      </c>
      <c r="T40" s="501">
        <f t="shared" si="25"/>
        <v>0.77283660530035914</v>
      </c>
      <c r="U40" s="507"/>
      <c r="V40" s="507">
        <f t="shared" si="27"/>
        <v>2.4395505231618913E-2</v>
      </c>
      <c r="W40" s="501">
        <f t="shared" si="26"/>
        <v>2.4395505231618948E-2</v>
      </c>
      <c r="X40" s="507"/>
      <c r="Y40" s="562">
        <f t="shared" si="18"/>
        <v>58.323842110169409</v>
      </c>
      <c r="Z40" s="554">
        <f t="shared" si="19"/>
        <v>7.2392744112119782</v>
      </c>
      <c r="AB40" s="562">
        <f t="shared" si="20"/>
        <v>13.251139689270756</v>
      </c>
      <c r="AC40" s="554">
        <f t="shared" si="21"/>
        <v>5.5945158870610632</v>
      </c>
    </row>
    <row r="41" spans="1:29" ht="12.6" customHeight="1" x14ac:dyDescent="0.2">
      <c r="A41" s="116"/>
      <c r="B41" s="262">
        <f t="shared" si="22"/>
        <v>89.04000000000002</v>
      </c>
      <c r="C41" s="130"/>
      <c r="D41" s="500">
        <f t="shared" si="8"/>
        <v>-0.71418903873702677</v>
      </c>
      <c r="E41" s="517">
        <f t="shared" si="9"/>
        <v>2.9054920047699193E-2</v>
      </c>
      <c r="F41" s="500">
        <f t="shared" si="10"/>
        <v>0.98557755437764127</v>
      </c>
      <c r="G41" s="519">
        <f t="shared" si="11"/>
        <v>0.23755514696070337</v>
      </c>
      <c r="H41" s="520">
        <f t="shared" si="12"/>
        <v>0.76244485303929665</v>
      </c>
      <c r="I41" s="517"/>
      <c r="J41" s="517">
        <f t="shared" si="13"/>
        <v>-0.85561039497433633</v>
      </c>
      <c r="K41" s="517">
        <f t="shared" si="14"/>
        <v>0.19610665911289532</v>
      </c>
      <c r="L41" s="517"/>
      <c r="M41" s="529">
        <f t="shared" si="15"/>
        <v>1.6170079794399328</v>
      </c>
      <c r="N41" s="615">
        <f t="shared" si="16"/>
        <v>11.919250106746745</v>
      </c>
      <c r="O41" s="500"/>
      <c r="P41" s="532">
        <f t="shared" si="17"/>
        <v>2.4897884840992455E-2</v>
      </c>
      <c r="Q41" s="520">
        <f t="shared" si="23"/>
        <v>2.4897884840992354E-2</v>
      </c>
      <c r="R41" s="521"/>
      <c r="S41" s="507">
        <f t="shared" si="24"/>
        <v>0.23751515967762707</v>
      </c>
      <c r="T41" s="501">
        <f t="shared" si="25"/>
        <v>0.76248484032237296</v>
      </c>
      <c r="U41" s="507"/>
      <c r="V41" s="507">
        <f t="shared" si="27"/>
        <v>2.4888199231920934E-2</v>
      </c>
      <c r="W41" s="501">
        <f t="shared" si="26"/>
        <v>2.4888199231920965E-2</v>
      </c>
      <c r="X41" s="507"/>
      <c r="Y41" s="562">
        <f t="shared" si="18"/>
        <v>55.064663336318191</v>
      </c>
      <c r="Z41" s="554">
        <f t="shared" si="19"/>
        <v>7.4702686161103395</v>
      </c>
      <c r="AB41" s="562">
        <f t="shared" si="20"/>
        <v>13.080894191200723</v>
      </c>
      <c r="AC41" s="554">
        <f t="shared" si="21"/>
        <v>5.6956678571743176</v>
      </c>
    </row>
    <row r="42" spans="1:29" ht="12.6" customHeight="1" x14ac:dyDescent="0.2">
      <c r="A42" s="116"/>
      <c r="B42" s="262">
        <f t="shared" si="22"/>
        <v>89.460000000000022</v>
      </c>
      <c r="C42" s="130"/>
      <c r="D42" s="500">
        <f t="shared" si="8"/>
        <v>-0.68043799563559315</v>
      </c>
      <c r="E42" s="517">
        <f t="shared" si="9"/>
        <v>2.8920465542867233E-2</v>
      </c>
      <c r="F42" s="500">
        <f t="shared" si="10"/>
        <v>0.98564381427587544</v>
      </c>
      <c r="G42" s="519">
        <f t="shared" si="11"/>
        <v>0.24811358479409745</v>
      </c>
      <c r="H42" s="520">
        <f t="shared" si="12"/>
        <v>0.7518864152059026</v>
      </c>
      <c r="I42" s="517"/>
      <c r="J42" s="517">
        <f t="shared" si="13"/>
        <v>-0.82185935187290271</v>
      </c>
      <c r="K42" s="517">
        <f t="shared" si="14"/>
        <v>0.20557847482269731</v>
      </c>
      <c r="L42" s="517"/>
      <c r="M42" s="529">
        <f t="shared" si="15"/>
        <v>1.7189599583467654</v>
      </c>
      <c r="N42" s="615">
        <f t="shared" si="16"/>
        <v>11.601331902318933</v>
      </c>
      <c r="O42" s="500"/>
      <c r="P42" s="532">
        <f t="shared" si="17"/>
        <v>2.536937678762367E-2</v>
      </c>
      <c r="Q42" s="520">
        <f t="shared" si="23"/>
        <v>2.5369376787623705E-2</v>
      </c>
      <c r="R42" s="521"/>
      <c r="S42" s="507">
        <f t="shared" si="24"/>
        <v>0.24806948205445456</v>
      </c>
      <c r="T42" s="501">
        <f t="shared" si="25"/>
        <v>0.75193051794554544</v>
      </c>
      <c r="U42" s="507"/>
      <c r="V42" s="507">
        <f t="shared" si="27"/>
        <v>2.5359475504747275E-2</v>
      </c>
      <c r="W42" s="501">
        <f t="shared" si="26"/>
        <v>2.5359475504747309E-2</v>
      </c>
      <c r="X42" s="507"/>
      <c r="Y42" s="562">
        <f t="shared" si="18"/>
        <v>52.043097086472841</v>
      </c>
      <c r="Z42" s="554">
        <f t="shared" si="19"/>
        <v>7.7111835738548526</v>
      </c>
      <c r="AB42" s="562">
        <f t="shared" si="20"/>
        <v>12.912599381912026</v>
      </c>
      <c r="AC42" s="554">
        <f t="shared" si="21"/>
        <v>5.7979341743403658</v>
      </c>
    </row>
    <row r="43" spans="1:29" ht="12.6" customHeight="1" x14ac:dyDescent="0.2">
      <c r="A43" s="116"/>
      <c r="B43" s="262">
        <f t="shared" si="22"/>
        <v>89.880000000000024</v>
      </c>
      <c r="C43" s="130"/>
      <c r="D43" s="500">
        <f t="shared" si="8"/>
        <v>-0.64684719073148855</v>
      </c>
      <c r="E43" s="517">
        <f t="shared" si="9"/>
        <v>2.8787249794437478E-2</v>
      </c>
      <c r="F43" s="500">
        <f t="shared" si="10"/>
        <v>0.98570946810158411</v>
      </c>
      <c r="G43" s="519">
        <f t="shared" si="11"/>
        <v>0.25886542346230734</v>
      </c>
      <c r="H43" s="520">
        <f t="shared" si="12"/>
        <v>0.74113457653769266</v>
      </c>
      <c r="I43" s="517"/>
      <c r="J43" s="517">
        <f t="shared" si="13"/>
        <v>-0.788268546968798</v>
      </c>
      <c r="K43" s="517">
        <f t="shared" si="14"/>
        <v>0.21526982068333542</v>
      </c>
      <c r="L43" s="517"/>
      <c r="M43" s="529">
        <f t="shared" si="15"/>
        <v>1.8253863443656755</v>
      </c>
      <c r="N43" s="615">
        <f t="shared" si="16"/>
        <v>11.287886920487281</v>
      </c>
      <c r="O43" s="500"/>
      <c r="P43" s="532">
        <f t="shared" si="17"/>
        <v>2.5818290263966467E-2</v>
      </c>
      <c r="Q43" s="520">
        <f t="shared" si="23"/>
        <v>2.5818290263966533E-2</v>
      </c>
      <c r="R43" s="521"/>
      <c r="S43" s="507">
        <f t="shared" si="24"/>
        <v>0.25881711910161487</v>
      </c>
      <c r="T43" s="501">
        <f t="shared" si="25"/>
        <v>0.74118288089838513</v>
      </c>
      <c r="U43" s="507"/>
      <c r="V43" s="507">
        <f t="shared" si="27"/>
        <v>2.5808194710913144E-2</v>
      </c>
      <c r="W43" s="501">
        <f t="shared" si="26"/>
        <v>2.580819471091321E-2</v>
      </c>
      <c r="X43" s="507"/>
      <c r="Y43" s="562">
        <f t="shared" si="18"/>
        <v>49.238891414646503</v>
      </c>
      <c r="Z43" s="554">
        <f t="shared" si="19"/>
        <v>7.9625177531562334</v>
      </c>
      <c r="AB43" s="562">
        <f t="shared" si="20"/>
        <v>12.746246476867036</v>
      </c>
      <c r="AC43" s="554">
        <f t="shared" si="21"/>
        <v>5.9012972231593048</v>
      </c>
    </row>
    <row r="44" spans="1:29" ht="12.6" customHeight="1" x14ac:dyDescent="0.2">
      <c r="A44" s="116"/>
      <c r="B44" s="262">
        <f t="shared" si="22"/>
        <v>90.300000000000026</v>
      </c>
      <c r="C44" s="130"/>
      <c r="D44" s="500">
        <f t="shared" si="8"/>
        <v>-0.61341511053768671</v>
      </c>
      <c r="E44" s="517">
        <f t="shared" si="9"/>
        <v>2.8655255760376148E-2</v>
      </c>
      <c r="F44" s="500">
        <f t="shared" si="10"/>
        <v>0.98577452413286604</v>
      </c>
      <c r="G44" s="519">
        <f t="shared" si="11"/>
        <v>0.26980094861582937</v>
      </c>
      <c r="H44" s="520">
        <f t="shared" si="12"/>
        <v>0.73019905138417063</v>
      </c>
      <c r="I44" s="517"/>
      <c r="J44" s="517">
        <f t="shared" si="13"/>
        <v>-0.75483646677499627</v>
      </c>
      <c r="K44" s="517">
        <f t="shared" si="14"/>
        <v>0.22517355517415999</v>
      </c>
      <c r="L44" s="517"/>
      <c r="M44" s="529">
        <f t="shared" si="15"/>
        <v>1.9363663383921228</v>
      </c>
      <c r="N44" s="615">
        <f t="shared" si="16"/>
        <v>10.978994378286302</v>
      </c>
      <c r="O44" s="500"/>
      <c r="P44" s="532">
        <f t="shared" si="17"/>
        <v>2.6243563718999153E-2</v>
      </c>
      <c r="Q44" s="520">
        <f t="shared" si="23"/>
        <v>2.6243563718999153E-2</v>
      </c>
      <c r="R44" s="521"/>
      <c r="S44" s="507">
        <f t="shared" si="24"/>
        <v>0.26974836561162169</v>
      </c>
      <c r="T44" s="501">
        <f t="shared" si="25"/>
        <v>0.73025163438837826</v>
      </c>
      <c r="U44" s="507"/>
      <c r="V44" s="507">
        <f t="shared" si="27"/>
        <v>2.6233295967507647E-2</v>
      </c>
      <c r="W44" s="501">
        <f t="shared" si="26"/>
        <v>2.6233295967507647E-2</v>
      </c>
      <c r="X44" s="507"/>
      <c r="Y44" s="562">
        <f t="shared" si="18"/>
        <v>46.633737743541516</v>
      </c>
      <c r="Z44" s="554">
        <f t="shared" si="19"/>
        <v>8.2247969976731916</v>
      </c>
      <c r="AB44" s="562">
        <f t="shared" si="20"/>
        <v>12.581826680709307</v>
      </c>
      <c r="AC44" s="554">
        <f t="shared" si="21"/>
        <v>6.0057389655283391</v>
      </c>
    </row>
    <row r="45" spans="1:29" ht="12.6" customHeight="1" x14ac:dyDescent="0.2">
      <c r="A45" s="116"/>
      <c r="B45" s="262">
        <f t="shared" si="22"/>
        <v>90.720000000000027</v>
      </c>
      <c r="C45" s="130"/>
      <c r="D45" s="500">
        <f t="shared" si="8"/>
        <v>-0.58014026289820153</v>
      </c>
      <c r="E45" s="517">
        <f t="shared" si="9"/>
        <v>2.8524466709848893E-2</v>
      </c>
      <c r="F45" s="500">
        <f t="shared" si="10"/>
        <v>0.98583899049773938</v>
      </c>
      <c r="G45" s="519">
        <f t="shared" si="11"/>
        <v>0.28091001698626672</v>
      </c>
      <c r="H45" s="520">
        <f t="shared" si="12"/>
        <v>0.71908998301373328</v>
      </c>
      <c r="I45" s="517"/>
      <c r="J45" s="517">
        <f t="shared" si="13"/>
        <v>-0.72156161913551098</v>
      </c>
      <c r="K45" s="517">
        <f t="shared" si="14"/>
        <v>0.23528202172138729</v>
      </c>
      <c r="L45" s="517"/>
      <c r="M45" s="529">
        <f t="shared" si="15"/>
        <v>2.0519749714794386</v>
      </c>
      <c r="N45" s="615">
        <f t="shared" si="16"/>
        <v>10.674729322616514</v>
      </c>
      <c r="O45" s="500"/>
      <c r="P45" s="532">
        <f t="shared" si="17"/>
        <v>2.6644218031379226E-2</v>
      </c>
      <c r="Q45" s="520">
        <f t="shared" si="23"/>
        <v>2.6644218031379226E-2</v>
      </c>
      <c r="R45" s="521"/>
      <c r="S45" s="507">
        <f t="shared" si="24"/>
        <v>0.28085308771432138</v>
      </c>
      <c r="T45" s="501">
        <f t="shared" si="25"/>
        <v>0.71914691228567862</v>
      </c>
      <c r="U45" s="507"/>
      <c r="V45" s="507">
        <f t="shared" si="27"/>
        <v>2.6633800704461204E-2</v>
      </c>
      <c r="W45" s="501">
        <f t="shared" si="26"/>
        <v>2.6633800704461072E-2</v>
      </c>
      <c r="X45" s="507"/>
      <c r="Y45" s="562">
        <f t="shared" si="18"/>
        <v>44.211065564114783</v>
      </c>
      <c r="Z45" s="554">
        <f t="shared" si="19"/>
        <v>8.4985761472932015</v>
      </c>
      <c r="AB45" s="562">
        <f t="shared" si="20"/>
        <v>12.419331178596435</v>
      </c>
      <c r="AC45" s="554">
        <f t="shared" si="21"/>
        <v>6.111240977397987</v>
      </c>
    </row>
    <row r="46" spans="1:29" ht="12.6" customHeight="1" x14ac:dyDescent="0.2">
      <c r="A46" s="116"/>
      <c r="B46" s="262">
        <f t="shared" si="22"/>
        <v>91.140000000000029</v>
      </c>
      <c r="C46" s="130"/>
      <c r="D46" s="500">
        <f t="shared" si="8"/>
        <v>-0.54702117658930527</v>
      </c>
      <c r="E46" s="517">
        <f t="shared" si="9"/>
        <v>2.8394866216148944E-2</v>
      </c>
      <c r="F46" s="500">
        <f t="shared" si="10"/>
        <v>0.98590287517752706</v>
      </c>
      <c r="G46" s="519">
        <f t="shared" si="11"/>
        <v>0.29218209176218801</v>
      </c>
      <c r="H46" s="520">
        <f t="shared" si="12"/>
        <v>0.70781790823781199</v>
      </c>
      <c r="I46" s="517"/>
      <c r="J46" s="517">
        <f t="shared" si="13"/>
        <v>-0.68844253282661483</v>
      </c>
      <c r="K46" s="517">
        <f t="shared" si="14"/>
        <v>0.24558707369229832</v>
      </c>
      <c r="L46" s="517"/>
      <c r="M46" s="529">
        <f t="shared" si="15"/>
        <v>2.1722829320721537</v>
      </c>
      <c r="N46" s="615">
        <f t="shared" si="16"/>
        <v>10.375162457484322</v>
      </c>
      <c r="O46" s="500"/>
      <c r="P46" s="532">
        <f t="shared" si="17"/>
        <v>2.7019359840112642E-2</v>
      </c>
      <c r="Q46" s="520">
        <f t="shared" si="23"/>
        <v>2.7019359840112576E-2</v>
      </c>
      <c r="R46" s="521"/>
      <c r="S46" s="507">
        <f t="shared" si="24"/>
        <v>0.29212075820336919</v>
      </c>
      <c r="T46" s="501">
        <f t="shared" si="25"/>
        <v>0.70787924179663086</v>
      </c>
      <c r="U46" s="507"/>
      <c r="V46" s="507">
        <f t="shared" si="27"/>
        <v>2.7008815994227955E-2</v>
      </c>
      <c r="W46" s="501">
        <f t="shared" si="26"/>
        <v>2.7008815994227955E-2</v>
      </c>
      <c r="X46" s="507"/>
      <c r="Y46" s="562">
        <f t="shared" si="18"/>
        <v>41.955860654422686</v>
      </c>
      <c r="Z46" s="554">
        <f t="shared" si="19"/>
        <v>8.7844407616243583</v>
      </c>
      <c r="AB46" s="562">
        <f t="shared" si="20"/>
        <v>12.258751127692102</v>
      </c>
      <c r="AC46" s="554">
        <f t="shared" si="21"/>
        <v>6.2177844849319257</v>
      </c>
    </row>
    <row r="47" spans="1:29" ht="12.6" customHeight="1" x14ac:dyDescent="0.2">
      <c r="A47" s="116"/>
      <c r="B47" s="262">
        <f t="shared" si="22"/>
        <v>91.560000000000031</v>
      </c>
      <c r="C47" s="130"/>
      <c r="D47" s="500">
        <f t="shared" si="8"/>
        <v>-0.51405640093001381</v>
      </c>
      <c r="E47" s="517">
        <f t="shared" si="9"/>
        <v>2.8266438149816511E-2</v>
      </c>
      <c r="F47" s="500">
        <f t="shared" si="10"/>
        <v>0.98596618601015262</v>
      </c>
      <c r="G47" s="519">
        <f t="shared" si="11"/>
        <v>0.30360627925196143</v>
      </c>
      <c r="H47" s="520">
        <f t="shared" si="12"/>
        <v>0.69639372074803862</v>
      </c>
      <c r="I47" s="517"/>
      <c r="J47" s="517">
        <f t="shared" si="13"/>
        <v>-0.65547775716732337</v>
      </c>
      <c r="K47" s="517">
        <f t="shared" si="14"/>
        <v>0.25608010132877723</v>
      </c>
      <c r="L47" s="517"/>
      <c r="M47" s="529">
        <f t="shared" si="15"/>
        <v>2.2973564083702698</v>
      </c>
      <c r="N47" s="615">
        <f t="shared" si="16"/>
        <v>10.080359986372684</v>
      </c>
      <c r="O47" s="500"/>
      <c r="P47" s="532">
        <f t="shared" si="17"/>
        <v>2.7368184339153917E-2</v>
      </c>
      <c r="Q47" s="520">
        <f t="shared" si="23"/>
        <v>2.7368184339153983E-2</v>
      </c>
      <c r="R47" s="521"/>
      <c r="S47" s="507">
        <f t="shared" si="24"/>
        <v>0.30354049314947296</v>
      </c>
      <c r="T47" s="501">
        <f t="shared" si="25"/>
        <v>0.69645950685052704</v>
      </c>
      <c r="U47" s="507"/>
      <c r="V47" s="507">
        <f t="shared" si="27"/>
        <v>2.7357537346294872E-2</v>
      </c>
      <c r="W47" s="501">
        <f t="shared" si="26"/>
        <v>2.7357537346294938E-2</v>
      </c>
      <c r="X47" s="507"/>
      <c r="Y47" s="562">
        <f t="shared" si="18"/>
        <v>39.854503927386752</v>
      </c>
      <c r="Z47" s="554">
        <f t="shared" si="19"/>
        <v>9.0830089524359305</v>
      </c>
      <c r="AB47" s="562">
        <f t="shared" si="20"/>
        <v>12.100077648826575</v>
      </c>
      <c r="AC47" s="554">
        <f t="shared" si="21"/>
        <v>6.3253503999746021</v>
      </c>
    </row>
    <row r="48" spans="1:29" ht="12.6" customHeight="1" x14ac:dyDescent="0.2">
      <c r="A48" s="116"/>
      <c r="B48" s="262">
        <f t="shared" si="22"/>
        <v>91.980000000000032</v>
      </c>
      <c r="C48" s="130"/>
      <c r="D48" s="500">
        <f t="shared" si="8"/>
        <v>-0.48124450540158825</v>
      </c>
      <c r="E48" s="517">
        <f t="shared" si="9"/>
        <v>2.8139166671946405E-2</v>
      </c>
      <c r="F48" s="500">
        <f t="shared" si="10"/>
        <v>0.9860289306933453</v>
      </c>
      <c r="G48" s="519">
        <f t="shared" si="11"/>
        <v>0.3151713666070774</v>
      </c>
      <c r="H48" s="520">
        <f t="shared" si="12"/>
        <v>0.68482863339292255</v>
      </c>
      <c r="I48" s="517"/>
      <c r="J48" s="517">
        <f t="shared" si="13"/>
        <v>-0.62266586163889781</v>
      </c>
      <c r="K48" s="517">
        <f t="shared" si="14"/>
        <v>0.26675206044426314</v>
      </c>
      <c r="L48" s="517"/>
      <c r="M48" s="529">
        <f t="shared" si="15"/>
        <v>2.427256946317712</v>
      </c>
      <c r="N48" s="615">
        <f t="shared" si="16"/>
        <v>9.7903834702357955</v>
      </c>
      <c r="O48" s="500"/>
      <c r="P48" s="532">
        <f t="shared" si="17"/>
        <v>2.7689977531775375E-2</v>
      </c>
      <c r="Q48" s="520">
        <f t="shared" si="23"/>
        <v>2.7689977531775441E-2</v>
      </c>
      <c r="R48" s="521"/>
      <c r="S48" s="507">
        <f t="shared" si="24"/>
        <v>0.31510108957425698</v>
      </c>
      <c r="T48" s="501">
        <f t="shared" si="25"/>
        <v>0.68489891042574302</v>
      </c>
      <c r="U48" s="507"/>
      <c r="V48" s="507">
        <f t="shared" si="27"/>
        <v>2.7679250962455101E-2</v>
      </c>
      <c r="W48" s="501">
        <f t="shared" si="26"/>
        <v>2.7679250962455101E-2</v>
      </c>
      <c r="X48" s="507"/>
      <c r="Y48" s="562">
        <f t="shared" si="18"/>
        <v>37.894628395044442</v>
      </c>
      <c r="Z48" s="554">
        <f t="shared" si="19"/>
        <v>9.3949333322471738</v>
      </c>
      <c r="AB48" s="562">
        <f t="shared" si="20"/>
        <v>11.943301818333516</v>
      </c>
      <c r="AC48" s="554">
        <f t="shared" si="21"/>
        <v>6.4339193547404481</v>
      </c>
    </row>
    <row r="49" spans="1:29" ht="12.6" customHeight="1" x14ac:dyDescent="0.2">
      <c r="A49" s="116"/>
      <c r="B49" s="262">
        <f t="shared" si="22"/>
        <v>92.400000000000034</v>
      </c>
      <c r="C49" s="130"/>
      <c r="D49" s="500">
        <f t="shared" si="8"/>
        <v>-0.44858407927580263</v>
      </c>
      <c r="E49" s="517">
        <f t="shared" si="9"/>
        <v>2.8013036227673888E-2</v>
      </c>
      <c r="F49" s="500">
        <f t="shared" si="10"/>
        <v>0.98609111678776162</v>
      </c>
      <c r="G49" s="519">
        <f t="shared" si="11"/>
        <v>0.32686586037865284</v>
      </c>
      <c r="H49" s="520">
        <f t="shared" si="12"/>
        <v>0.67313413962134716</v>
      </c>
      <c r="I49" s="517"/>
      <c r="J49" s="517">
        <f t="shared" si="13"/>
        <v>-0.59000543551311213</v>
      </c>
      <c r="K49" s="517">
        <f t="shared" si="14"/>
        <v>0.27759350270064531</v>
      </c>
      <c r="L49" s="517"/>
      <c r="M49" s="529">
        <f t="shared" si="15"/>
        <v>2.5620413236126467</v>
      </c>
      <c r="N49" s="615">
        <f t="shared" si="16"/>
        <v>9.5052897015154514</v>
      </c>
      <c r="O49" s="500"/>
      <c r="P49" s="532">
        <f t="shared" si="17"/>
        <v>2.7984117944858739E-2</v>
      </c>
      <c r="Q49" s="520">
        <f t="shared" si="23"/>
        <v>2.7984117944858739E-2</v>
      </c>
      <c r="R49" s="521"/>
      <c r="S49" s="507">
        <f t="shared" si="24"/>
        <v>0.32679106395793533</v>
      </c>
      <c r="T49" s="501">
        <f t="shared" si="25"/>
        <v>0.67320893604206467</v>
      </c>
      <c r="U49" s="507"/>
      <c r="V49" s="507">
        <f t="shared" si="27"/>
        <v>2.7973335452875732E-2</v>
      </c>
      <c r="W49" s="501">
        <f t="shared" si="26"/>
        <v>2.7973335452875732E-2</v>
      </c>
      <c r="X49" s="507"/>
      <c r="Y49" s="562">
        <f t="shared" si="18"/>
        <v>36.064992062544079</v>
      </c>
      <c r="Z49" s="554">
        <f t="shared" si="19"/>
        <v>9.7209030867589945</v>
      </c>
      <c r="AB49" s="562">
        <f t="shared" si="20"/>
        <v>11.788414660072755</v>
      </c>
      <c r="AC49" s="554">
        <f t="shared" si="21"/>
        <v>6.5434717356480139</v>
      </c>
    </row>
    <row r="50" spans="1:29" ht="12.6" customHeight="1" x14ac:dyDescent="0.2">
      <c r="A50" s="116"/>
      <c r="B50" s="262">
        <f t="shared" si="22"/>
        <v>92.820000000000036</v>
      </c>
      <c r="C50" s="130"/>
      <c r="D50" s="500">
        <f t="shared" si="8"/>
        <v>-0.41607373125173519</v>
      </c>
      <c r="E50" s="517">
        <f t="shared" si="9"/>
        <v>2.7888031539835302E-2</v>
      </c>
      <c r="F50" s="500">
        <f t="shared" si="10"/>
        <v>0.98615275172002259</v>
      </c>
      <c r="G50" s="519">
        <f t="shared" si="11"/>
        <v>0.33867802568075883</v>
      </c>
      <c r="H50" s="520">
        <f t="shared" si="12"/>
        <v>0.66132197431924111</v>
      </c>
      <c r="I50" s="517"/>
      <c r="J50" s="517">
        <f t="shared" si="13"/>
        <v>-0.55749508748904475</v>
      </c>
      <c r="K50" s="517">
        <f t="shared" si="14"/>
        <v>0.28859460727569658</v>
      </c>
      <c r="L50" s="517"/>
      <c r="M50" s="529">
        <f t="shared" si="15"/>
        <v>2.7017614400423788</v>
      </c>
      <c r="N50" s="615">
        <f t="shared" si="16"/>
        <v>9.225130594481854</v>
      </c>
      <c r="O50" s="500"/>
      <c r="P50" s="532">
        <f t="shared" si="17"/>
        <v>2.8250077807386247E-2</v>
      </c>
      <c r="Q50" s="520">
        <f t="shared" si="23"/>
        <v>2.8250077807386247E-2</v>
      </c>
      <c r="R50" s="521"/>
      <c r="S50" s="507">
        <f t="shared" si="24"/>
        <v>0.33859869135467269</v>
      </c>
      <c r="T50" s="501">
        <f t="shared" si="25"/>
        <v>0.66140130864532731</v>
      </c>
      <c r="U50" s="507"/>
      <c r="V50" s="507">
        <f t="shared" si="27"/>
        <v>2.8239263017062588E-2</v>
      </c>
      <c r="W50" s="501">
        <f t="shared" si="26"/>
        <v>2.8239263017062654E-2</v>
      </c>
      <c r="X50" s="507"/>
      <c r="Y50" s="562">
        <f t="shared" si="18"/>
        <v>34.355364846181274</v>
      </c>
      <c r="Z50" s="554">
        <f t="shared" si="19"/>
        <v>10.061646179352916</v>
      </c>
      <c r="AB50" s="562">
        <f t="shared" si="20"/>
        <v>11.635407137646821</v>
      </c>
      <c r="AC50" s="554">
        <f t="shared" si="21"/>
        <v>6.6539877162313195</v>
      </c>
    </row>
    <row r="51" spans="1:29" ht="12.6" customHeight="1" x14ac:dyDescent="0.2">
      <c r="A51" s="116"/>
      <c r="B51" s="262">
        <f t="shared" si="22"/>
        <v>93.240000000000038</v>
      </c>
      <c r="C51" s="130"/>
      <c r="D51" s="500">
        <f t="shared" si="8"/>
        <v>-0.3837120891008472</v>
      </c>
      <c r="E51" s="517">
        <f t="shared" si="9"/>
        <v>2.7764137602798392E-2</v>
      </c>
      <c r="F51" s="500">
        <f t="shared" si="10"/>
        <v>0.98621384278567148</v>
      </c>
      <c r="G51" s="519">
        <f t="shared" si="11"/>
        <v>0.35059592573685738</v>
      </c>
      <c r="H51" s="520">
        <f t="shared" si="12"/>
        <v>0.64940407426314262</v>
      </c>
      <c r="I51" s="517"/>
      <c r="J51" s="517">
        <f t="shared" si="13"/>
        <v>-0.52513344533815665</v>
      </c>
      <c r="K51" s="517">
        <f t="shared" si="14"/>
        <v>0.29974521372733604</v>
      </c>
      <c r="L51" s="517"/>
      <c r="M51" s="529">
        <f t="shared" si="15"/>
        <v>2.8464642243505729</v>
      </c>
      <c r="N51" s="615">
        <f t="shared" si="16"/>
        <v>8.94995309210654</v>
      </c>
      <c r="O51" s="500"/>
      <c r="P51" s="532">
        <f t="shared" si="17"/>
        <v>2.848742370132866E-2</v>
      </c>
      <c r="Q51" s="520">
        <f t="shared" si="23"/>
        <v>2.8487423701328594E-2</v>
      </c>
      <c r="R51" s="521"/>
      <c r="S51" s="507">
        <f t="shared" si="24"/>
        <v>0.350512044892268</v>
      </c>
      <c r="T51" s="501">
        <f t="shared" si="25"/>
        <v>0.64948795510773194</v>
      </c>
      <c r="U51" s="507"/>
      <c r="V51" s="507">
        <f t="shared" si="27"/>
        <v>2.8476600097749053E-2</v>
      </c>
      <c r="W51" s="501">
        <f t="shared" si="26"/>
        <v>2.8476600097749053E-2</v>
      </c>
      <c r="X51" s="507"/>
      <c r="Y51" s="562">
        <f t="shared" si="18"/>
        <v>32.756427852618785</v>
      </c>
      <c r="Z51" s="554">
        <f t="shared" si="19"/>
        <v>10.417931696450294</v>
      </c>
      <c r="AB51" s="562">
        <f t="shared" si="20"/>
        <v>11.484270146821462</v>
      </c>
      <c r="AC51" s="554">
        <f t="shared" si="21"/>
        <v>6.7654472890699537</v>
      </c>
    </row>
    <row r="52" spans="1:29" ht="12.6" customHeight="1" x14ac:dyDescent="0.2">
      <c r="A52" s="116"/>
      <c r="B52" s="262">
        <f t="shared" si="22"/>
        <v>93.660000000000039</v>
      </c>
      <c r="C52" s="130"/>
      <c r="D52" s="500">
        <f t="shared" si="8"/>
        <v>-0.35149779932012859</v>
      </c>
      <c r="E52" s="517">
        <f t="shared" si="9"/>
        <v>2.7641339676455389E-2</v>
      </c>
      <c r="F52" s="500">
        <f t="shared" si="10"/>
        <v>0.98627439715205245</v>
      </c>
      <c r="G52" s="519">
        <f t="shared" si="11"/>
        <v>0.362607461589875</v>
      </c>
      <c r="H52" s="520">
        <f t="shared" si="12"/>
        <v>0.637392538410125</v>
      </c>
      <c r="I52" s="517"/>
      <c r="J52" s="517">
        <f t="shared" si="13"/>
        <v>-0.49291915555743809</v>
      </c>
      <c r="K52" s="517">
        <f t="shared" si="14"/>
        <v>0.31103485585828777</v>
      </c>
      <c r="L52" s="517"/>
      <c r="M52" s="529">
        <f t="shared" si="15"/>
        <v>2.9961915577518852</v>
      </c>
      <c r="N52" s="615">
        <f t="shared" si="16"/>
        <v>8.6797990895826302</v>
      </c>
      <c r="O52" s="500"/>
      <c r="P52" s="532">
        <f t="shared" si="17"/>
        <v>2.8695816696802472E-2</v>
      </c>
      <c r="Q52" s="520">
        <f t="shared" si="23"/>
        <v>2.8695816696802406E-2</v>
      </c>
      <c r="R52" s="521"/>
      <c r="S52" s="507">
        <f t="shared" si="24"/>
        <v>0.36251903543678199</v>
      </c>
      <c r="T52" s="501">
        <f t="shared" si="25"/>
        <v>0.63748096456321801</v>
      </c>
      <c r="U52" s="507"/>
      <c r="V52" s="507">
        <f t="shared" si="27"/>
        <v>2.868500751995318E-2</v>
      </c>
      <c r="W52" s="501">
        <f t="shared" si="26"/>
        <v>2.8685007519953048E-2</v>
      </c>
      <c r="X52" s="507"/>
      <c r="Y52" s="562">
        <f t="shared" si="18"/>
        <v>31.259683566519158</v>
      </c>
      <c r="Z52" s="554">
        <f t="shared" si="19"/>
        <v>10.790572343132853</v>
      </c>
      <c r="AB52" s="562">
        <f t="shared" si="20"/>
        <v>11.334994508158243</v>
      </c>
      <c r="AC52" s="554">
        <f t="shared" si="21"/>
        <v>6.8778302966875398</v>
      </c>
    </row>
    <row r="53" spans="1:29" ht="12.6" customHeight="1" x14ac:dyDescent="0.2">
      <c r="A53" s="116"/>
      <c r="B53" s="262">
        <f t="shared" si="22"/>
        <v>94.080000000000041</v>
      </c>
      <c r="C53" s="130"/>
      <c r="D53" s="500">
        <f t="shared" si="8"/>
        <v>-0.31942952679309655</v>
      </c>
      <c r="E53" s="517">
        <f t="shared" si="9"/>
        <v>2.7519623280376465E-2</v>
      </c>
      <c r="F53" s="500">
        <f t="shared" si="10"/>
        <v>0.98633442186111486</v>
      </c>
      <c r="G53" s="519">
        <f t="shared" si="11"/>
        <v>0.37470041176217156</v>
      </c>
      <c r="H53" s="520">
        <f t="shared" si="12"/>
        <v>0.6252995882378285</v>
      </c>
      <c r="I53" s="517"/>
      <c r="J53" s="517">
        <f t="shared" si="13"/>
        <v>-0.46085088303040606</v>
      </c>
      <c r="K53" s="517">
        <f t="shared" si="14"/>
        <v>0.32245279638354174</v>
      </c>
      <c r="L53" s="517"/>
      <c r="M53" s="529">
        <f t="shared" si="15"/>
        <v>3.150980214117471</v>
      </c>
      <c r="N53" s="615">
        <f t="shared" si="16"/>
        <v>8.4147053745157621</v>
      </c>
      <c r="O53" s="500"/>
      <c r="P53" s="532">
        <f t="shared" si="17"/>
        <v>2.8875011986805112E-2</v>
      </c>
      <c r="Q53" s="520">
        <f t="shared" si="23"/>
        <v>2.8875011986805112E-2</v>
      </c>
      <c r="R53" s="521"/>
      <c r="S53" s="507">
        <f t="shared" si="24"/>
        <v>0.37460745120902877</v>
      </c>
      <c r="T53" s="501">
        <f t="shared" si="25"/>
        <v>0.62539254879097128</v>
      </c>
      <c r="U53" s="507"/>
      <c r="V53" s="507">
        <f t="shared" si="27"/>
        <v>2.8864240130273625E-2</v>
      </c>
      <c r="W53" s="501">
        <f t="shared" si="26"/>
        <v>2.8864240130273625E-2</v>
      </c>
      <c r="X53" s="507"/>
      <c r="Y53" s="562">
        <f t="shared" si="18"/>
        <v>29.85737567582602</v>
      </c>
      <c r="Z53" s="554">
        <f t="shared" si="19"/>
        <v>11.180427099078798</v>
      </c>
      <c r="AB53" s="562">
        <f t="shared" si="20"/>
        <v>11.187570959869856</v>
      </c>
      <c r="AC53" s="554">
        <f t="shared" si="21"/>
        <v>6.9911164613770316</v>
      </c>
    </row>
    <row r="54" spans="1:29" ht="12.6" customHeight="1" x14ac:dyDescent="0.2">
      <c r="A54" s="116"/>
      <c r="B54" s="262">
        <f t="shared" si="22"/>
        <v>94.500000000000043</v>
      </c>
      <c r="C54" s="130"/>
      <c r="D54" s="500">
        <f t="shared" si="8"/>
        <v>-0.28750595445840932</v>
      </c>
      <c r="E54" s="517">
        <f t="shared" si="9"/>
        <v>2.7398974188114347E-2</v>
      </c>
      <c r="F54" s="500">
        <f t="shared" si="10"/>
        <v>0.98639392383214375</v>
      </c>
      <c r="G54" s="519">
        <f t="shared" si="11"/>
        <v>0.3868624716587914</v>
      </c>
      <c r="H54" s="520">
        <f t="shared" si="12"/>
        <v>0.6131375283412086</v>
      </c>
      <c r="I54" s="517"/>
      <c r="J54" s="517">
        <f t="shared" si="13"/>
        <v>-0.42892731069571882</v>
      </c>
      <c r="K54" s="517">
        <f t="shared" si="14"/>
        <v>0.33398806220337018</v>
      </c>
      <c r="L54" s="517"/>
      <c r="M54" s="529">
        <f t="shared" si="15"/>
        <v>3.3108618167674706</v>
      </c>
      <c r="N54" s="615">
        <f t="shared" si="16"/>
        <v>8.1547035837218687</v>
      </c>
      <c r="O54" s="500"/>
      <c r="P54" s="532">
        <f t="shared" si="17"/>
        <v>2.9024858039936652E-2</v>
      </c>
      <c r="Q54" s="520">
        <f t="shared" si="23"/>
        <v>2.9024858039936718E-2</v>
      </c>
      <c r="R54" s="521"/>
      <c r="S54" s="507">
        <f t="shared" si="24"/>
        <v>0.38676499714621193</v>
      </c>
      <c r="T54" s="501">
        <f t="shared" si="25"/>
        <v>0.61323500285378807</v>
      </c>
      <c r="U54" s="507"/>
      <c r="V54" s="507">
        <f t="shared" si="27"/>
        <v>2.9014145954439644E-2</v>
      </c>
      <c r="W54" s="501">
        <f t="shared" si="26"/>
        <v>2.9014145954439644E-2</v>
      </c>
      <c r="X54" s="507"/>
      <c r="Y54" s="562">
        <f t="shared" si="18"/>
        <v>28.542417421776982</v>
      </c>
      <c r="Z54" s="554">
        <f t="shared" si="19"/>
        <v>11.588404045566733</v>
      </c>
      <c r="AB54" s="562">
        <f t="shared" si="20"/>
        <v>11.041990150905592</v>
      </c>
      <c r="AC54" s="554">
        <f t="shared" si="21"/>
        <v>7.1052854139180495</v>
      </c>
    </row>
    <row r="55" spans="1:29" ht="12.6" customHeight="1" x14ac:dyDescent="0.2">
      <c r="A55" s="116"/>
      <c r="B55" s="262">
        <f t="shared" si="22"/>
        <v>94.920000000000044</v>
      </c>
      <c r="C55" s="130"/>
      <c r="D55" s="500">
        <f t="shared" si="8"/>
        <v>-0.25572578298593218</v>
      </c>
      <c r="E55" s="517">
        <f t="shared" si="9"/>
        <v>2.7279378421662091E-2</v>
      </c>
      <c r="F55" s="500">
        <f t="shared" si="10"/>
        <v>0.98645290986441847</v>
      </c>
      <c r="G55" s="519">
        <f t="shared" si="11"/>
        <v>0.39908129251571844</v>
      </c>
      <c r="H55" s="520">
        <f t="shared" si="12"/>
        <v>0.60091870748428156</v>
      </c>
      <c r="I55" s="517"/>
      <c r="J55" s="517">
        <f t="shared" si="13"/>
        <v>-0.39714713922324169</v>
      </c>
      <c r="K55" s="517">
        <f t="shared" si="14"/>
        <v>0.34562948008640859</v>
      </c>
      <c r="L55" s="517"/>
      <c r="M55" s="529">
        <f t="shared" si="15"/>
        <v>3.4758628117202903</v>
      </c>
      <c r="N55" s="615">
        <f t="shared" si="16"/>
        <v>7.8998201764816685</v>
      </c>
      <c r="O55" s="500"/>
      <c r="P55" s="532">
        <f t="shared" si="17"/>
        <v>2.9145295292374425E-2</v>
      </c>
      <c r="Q55" s="520">
        <f t="shared" si="23"/>
        <v>2.9145295292374425E-2</v>
      </c>
      <c r="R55" s="521"/>
      <c r="S55" s="507">
        <f t="shared" si="24"/>
        <v>0.39897933381075817</v>
      </c>
      <c r="T55" s="501">
        <f t="shared" si="25"/>
        <v>0.60102066618924188</v>
      </c>
      <c r="U55" s="507"/>
      <c r="V55" s="507">
        <f t="shared" si="27"/>
        <v>2.9134664894810095E-2</v>
      </c>
      <c r="W55" s="501">
        <f t="shared" si="26"/>
        <v>2.9134664894810095E-2</v>
      </c>
      <c r="X55" s="507"/>
      <c r="Y55" s="562">
        <f t="shared" si="18"/>
        <v>27.308327497834068</v>
      </c>
      <c r="Z55" s="554">
        <f t="shared" si="19"/>
        <v>12.015463375050446</v>
      </c>
      <c r="AB55" s="562">
        <f t="shared" si="20"/>
        <v>10.898242634278155</v>
      </c>
      <c r="AC55" s="554">
        <f t="shared" si="21"/>
        <v>7.2203167211600379</v>
      </c>
    </row>
    <row r="56" spans="1:29" ht="12.6" customHeight="1" x14ac:dyDescent="0.2">
      <c r="A56" s="116"/>
      <c r="B56" s="262">
        <f t="shared" si="22"/>
        <v>95.340000000000046</v>
      </c>
      <c r="C56" s="130"/>
      <c r="D56" s="500">
        <f t="shared" si="8"/>
        <v>-0.22408773046001398</v>
      </c>
      <c r="E56" s="517">
        <f t="shared" si="9"/>
        <v>2.7160822246050469E-2</v>
      </c>
      <c r="F56" s="500">
        <f t="shared" si="10"/>
        <v>0.9865113866398042</v>
      </c>
      <c r="G56" s="519">
        <f t="shared" si="11"/>
        <v>0.41134451970438601</v>
      </c>
      <c r="H56" s="520">
        <f t="shared" si="12"/>
        <v>0.58865548029561399</v>
      </c>
      <c r="I56" s="517"/>
      <c r="J56" s="517">
        <f t="shared" si="13"/>
        <v>-0.36550908669732352</v>
      </c>
      <c r="K56" s="517">
        <f t="shared" si="14"/>
        <v>0.35736571257048078</v>
      </c>
      <c r="L56" s="517"/>
      <c r="M56" s="529">
        <f t="shared" si="15"/>
        <v>3.6460044571685088</v>
      </c>
      <c r="N56" s="615">
        <f t="shared" si="16"/>
        <v>7.6500764240215346</v>
      </c>
      <c r="O56" s="500"/>
      <c r="P56" s="532">
        <f t="shared" si="17"/>
        <v>2.9236354402890789E-2</v>
      </c>
      <c r="Q56" s="520">
        <f t="shared" si="23"/>
        <v>2.9236354402890855E-2</v>
      </c>
      <c r="R56" s="521"/>
      <c r="S56" s="507">
        <f t="shared" si="24"/>
        <v>0.41123811565785251</v>
      </c>
      <c r="T56" s="501">
        <f t="shared" si="25"/>
        <v>0.58876188434214749</v>
      </c>
      <c r="U56" s="507"/>
      <c r="V56" s="507">
        <f t="shared" si="27"/>
        <v>2.9225826991139986E-2</v>
      </c>
      <c r="W56" s="501">
        <f t="shared" si="26"/>
        <v>2.9225826991140052E-2</v>
      </c>
      <c r="X56" s="507"/>
      <c r="Y56" s="562">
        <f t="shared" si="18"/>
        <v>26.149172640902695</v>
      </c>
      <c r="Z56" s="554">
        <f t="shared" si="19"/>
        <v>12.46262059560984</v>
      </c>
      <c r="AB56" s="562">
        <f t="shared" si="20"/>
        <v>10.75631886063919</v>
      </c>
      <c r="AC56" s="554">
        <f t="shared" si="21"/>
        <v>7.3361899124507213</v>
      </c>
    </row>
    <row r="57" spans="1:29" ht="12.6" customHeight="1" x14ac:dyDescent="0.2">
      <c r="A57" s="116"/>
      <c r="B57" s="262">
        <f t="shared" si="22"/>
        <v>95.760000000000048</v>
      </c>
      <c r="C57" s="130"/>
      <c r="D57" s="500">
        <f t="shared" si="8"/>
        <v>-0.19259053206981203</v>
      </c>
      <c r="E57" s="517">
        <f t="shared" si="9"/>
        <v>2.7043292164090692E-2</v>
      </c>
      <c r="F57" s="500">
        <f t="shared" si="10"/>
        <v>0.98656936072527535</v>
      </c>
      <c r="G57" s="519">
        <f t="shared" si="11"/>
        <v>0.42363983021414681</v>
      </c>
      <c r="H57" s="520">
        <f t="shared" si="12"/>
        <v>0.57636016978585314</v>
      </c>
      <c r="I57" s="517"/>
      <c r="J57" s="517">
        <f t="shared" si="13"/>
        <v>-0.33401188830712153</v>
      </c>
      <c r="K57" s="517">
        <f t="shared" si="14"/>
        <v>0.36918529389324362</v>
      </c>
      <c r="L57" s="517"/>
      <c r="M57" s="529">
        <f t="shared" si="15"/>
        <v>3.8213028288728879</v>
      </c>
      <c r="N57" s="615">
        <f t="shared" si="16"/>
        <v>7.4054884149124973</v>
      </c>
      <c r="O57" s="500"/>
      <c r="P57" s="532">
        <f t="shared" si="17"/>
        <v>2.92981540968878E-2</v>
      </c>
      <c r="Q57" s="520">
        <f t="shared" si="23"/>
        <v>2.9298154096887734E-2</v>
      </c>
      <c r="R57" s="521"/>
      <c r="S57" s="507">
        <f t="shared" si="24"/>
        <v>0.42352902848331586</v>
      </c>
      <c r="T57" s="501">
        <f t="shared" si="25"/>
        <v>0.57647097151668414</v>
      </c>
      <c r="U57" s="507"/>
      <c r="V57" s="507">
        <f t="shared" si="27"/>
        <v>2.9287750270956946E-2</v>
      </c>
      <c r="W57" s="501">
        <f t="shared" si="26"/>
        <v>2.9287750270956946E-2</v>
      </c>
      <c r="X57" s="507"/>
      <c r="Y57" s="562">
        <f t="shared" si="18"/>
        <v>25.059516161990473</v>
      </c>
      <c r="Z57" s="554">
        <f t="shared" si="19"/>
        <v>12.930949943445633</v>
      </c>
      <c r="AB57" s="562">
        <f t="shared" si="20"/>
        <v>10.616209172114312</v>
      </c>
      <c r="AC57" s="554">
        <f t="shared" si="21"/>
        <v>7.4528845048966925</v>
      </c>
    </row>
    <row r="58" spans="1:29" ht="12.6" customHeight="1" x14ac:dyDescent="0.2">
      <c r="A58" s="116"/>
      <c r="B58" s="262">
        <f t="shared" si="22"/>
        <v>96.180000000000049</v>
      </c>
      <c r="C58" s="130"/>
      <c r="D58" s="500">
        <f t="shared" si="8"/>
        <v>-0.16123293980646136</v>
      </c>
      <c r="E58" s="517">
        <f t="shared" si="9"/>
        <v>2.6926774911249403E-2</v>
      </c>
      <c r="F58" s="500">
        <f t="shared" si="10"/>
        <v>0.98662683857537392</v>
      </c>
      <c r="G58" s="519">
        <f t="shared" si="11"/>
        <v>0.43595496914577186</v>
      </c>
      <c r="H58" s="520">
        <f t="shared" si="12"/>
        <v>0.56404503085422819</v>
      </c>
      <c r="I58" s="517"/>
      <c r="J58" s="517">
        <f t="shared" si="13"/>
        <v>-0.30265429604377087</v>
      </c>
      <c r="K58" s="517">
        <f t="shared" si="14"/>
        <v>0.38107666577035459</v>
      </c>
      <c r="L58" s="517"/>
      <c r="M58" s="529">
        <f t="shared" si="15"/>
        <v>4.0017688410944956</v>
      </c>
      <c r="N58" s="615">
        <f t="shared" si="16"/>
        <v>7.1660670760069962</v>
      </c>
      <c r="O58" s="500"/>
      <c r="P58" s="532">
        <f t="shared" si="17"/>
        <v>2.9330898627332049E-2</v>
      </c>
      <c r="Q58" s="520">
        <f t="shared" si="23"/>
        <v>2.9330898627331983E-2</v>
      </c>
      <c r="R58" s="521"/>
      <c r="S58" s="507">
        <f t="shared" si="24"/>
        <v>0.43583982588545644</v>
      </c>
      <c r="T58" s="501">
        <f t="shared" si="25"/>
        <v>0.56416017411454356</v>
      </c>
      <c r="U58" s="507"/>
      <c r="V58" s="507">
        <f t="shared" si="27"/>
        <v>2.9320638217039622E-2</v>
      </c>
      <c r="W58" s="501">
        <f t="shared" si="26"/>
        <v>2.9320638217039688E-2</v>
      </c>
      <c r="X58" s="507"/>
      <c r="Y58" s="562">
        <f t="shared" si="18"/>
        <v>24.034371753890348</v>
      </c>
      <c r="Z58" s="554">
        <f t="shared" si="19"/>
        <v>13.421588017508832</v>
      </c>
      <c r="AB58" s="562">
        <f t="shared" si="20"/>
        <v>10.477903796405277</v>
      </c>
      <c r="AC58" s="554">
        <f t="shared" si="21"/>
        <v>7.5703800274485085</v>
      </c>
    </row>
    <row r="59" spans="1:29" ht="12.6" customHeight="1" x14ac:dyDescent="0.2">
      <c r="A59" s="116"/>
      <c r="B59" s="262">
        <f t="shared" si="22"/>
        <v>96.600000000000051</v>
      </c>
      <c r="C59" s="130"/>
      <c r="D59" s="500">
        <f t="shared" si="8"/>
        <v>-0.13001372216691759</v>
      </c>
      <c r="E59" s="517">
        <f t="shared" si="9"/>
        <v>2.681125745065677E-2</v>
      </c>
      <c r="F59" s="500">
        <f t="shared" si="10"/>
        <v>0.98668382653460651</v>
      </c>
      <c r="G59" s="519">
        <f t="shared" si="11"/>
        <v>0.44827778506110583</v>
      </c>
      <c r="H59" s="520">
        <f t="shared" si="12"/>
        <v>0.55172221493889417</v>
      </c>
      <c r="I59" s="517"/>
      <c r="J59" s="517">
        <f t="shared" si="13"/>
        <v>-0.27143507840422709</v>
      </c>
      <c r="K59" s="517">
        <f t="shared" si="14"/>
        <v>0.39302821284555439</v>
      </c>
      <c r="L59" s="517"/>
      <c r="M59" s="529">
        <f t="shared" si="15"/>
        <v>4.1874082826166728</v>
      </c>
      <c r="N59" s="615">
        <f t="shared" si="16"/>
        <v>6.931818208465657</v>
      </c>
      <c r="O59" s="500"/>
      <c r="P59" s="532">
        <f t="shared" si="17"/>
        <v>2.933487488201662E-2</v>
      </c>
      <c r="Q59" s="520">
        <f t="shared" si="23"/>
        <v>2.933487488201662E-2</v>
      </c>
      <c r="R59" s="521"/>
      <c r="S59" s="507">
        <f t="shared" si="24"/>
        <v>0.44815836458562924</v>
      </c>
      <c r="T59" s="501">
        <f t="shared" si="25"/>
        <v>0.5518416354143707</v>
      </c>
      <c r="U59" s="507"/>
      <c r="V59" s="507">
        <f t="shared" si="27"/>
        <v>2.9324776881104714E-2</v>
      </c>
      <c r="W59" s="501">
        <f t="shared" si="26"/>
        <v>2.9324776881104714E-2</v>
      </c>
      <c r="X59" s="507"/>
      <c r="Y59" s="562">
        <f t="shared" si="18"/>
        <v>23.069161992399653</v>
      </c>
      <c r="Z59" s="554">
        <f t="shared" si="19"/>
        <v>13.935737651345915</v>
      </c>
      <c r="AB59" s="562">
        <f t="shared" si="20"/>
        <v>10.341392841168764</v>
      </c>
      <c r="AC59" s="554">
        <f t="shared" si="21"/>
        <v>7.688656043807911</v>
      </c>
    </row>
    <row r="60" spans="1:29" ht="12.6" customHeight="1" x14ac:dyDescent="0.2">
      <c r="A60" s="116"/>
      <c r="B60" s="262">
        <f t="shared" si="22"/>
        <v>97.020000000000053</v>
      </c>
      <c r="C60" s="130"/>
      <c r="D60" s="500">
        <f t="shared" si="8"/>
        <v>-9.8931663864290073E-2</v>
      </c>
      <c r="E60" s="517">
        <f t="shared" si="9"/>
        <v>2.6696726968243652E-2</v>
      </c>
      <c r="F60" s="500">
        <f t="shared" si="10"/>
        <v>0.98674033083977852</v>
      </c>
      <c r="G60" s="519">
        <f t="shared" si="11"/>
        <v>0.46059626404666593</v>
      </c>
      <c r="H60" s="520">
        <f t="shared" si="12"/>
        <v>0.53940373595333413</v>
      </c>
      <c r="I60" s="517"/>
      <c r="J60" s="517">
        <f t="shared" si="13"/>
        <v>-0.24035302010159959</v>
      </c>
      <c r="K60" s="517">
        <f t="shared" si="14"/>
        <v>0.40502829764475168</v>
      </c>
      <c r="L60" s="517"/>
      <c r="M60" s="529">
        <f t="shared" si="15"/>
        <v>4.3782218673464257</v>
      </c>
      <c r="N60" s="615">
        <f t="shared" si="16"/>
        <v>6.7027425383630828</v>
      </c>
      <c r="O60" s="500"/>
      <c r="P60" s="532">
        <f t="shared" si="17"/>
        <v>2.9310449167829315E-2</v>
      </c>
      <c r="Q60" s="520">
        <f t="shared" si="23"/>
        <v>2.9310449167829249E-2</v>
      </c>
      <c r="R60" s="521"/>
      <c r="S60" s="507">
        <f t="shared" si="24"/>
        <v>0.46047263846558451</v>
      </c>
      <c r="T60" s="501">
        <f t="shared" si="25"/>
        <v>0.53952736153441549</v>
      </c>
      <c r="U60" s="507"/>
      <c r="V60" s="507">
        <f t="shared" si="27"/>
        <v>2.9300531675191217E-2</v>
      </c>
      <c r="W60" s="501">
        <f t="shared" si="26"/>
        <v>2.9300531675191151E-2</v>
      </c>
      <c r="X60" s="507"/>
      <c r="Y60" s="562">
        <f t="shared" si="18"/>
        <v>22.159681016531582</v>
      </c>
      <c r="Z60" s="554">
        <f t="shared" si="19"/>
        <v>14.474672038304771</v>
      </c>
      <c r="AB60" s="562">
        <f t="shared" si="20"/>
        <v>10.206666288680271</v>
      </c>
      <c r="AC60" s="554">
        <f t="shared" si="21"/>
        <v>7.8076921741608549</v>
      </c>
    </row>
    <row r="61" spans="1:29" ht="12.6" customHeight="1" x14ac:dyDescent="0.2">
      <c r="A61" s="116"/>
      <c r="B61" s="262">
        <f t="shared" si="22"/>
        <v>97.440000000000055</v>
      </c>
      <c r="C61" s="130"/>
      <c r="D61" s="500">
        <f t="shared" si="8"/>
        <v>-6.7985565544501594E-2</v>
      </c>
      <c r="E61" s="517">
        <f t="shared" si="9"/>
        <v>2.6583170868001448E-2</v>
      </c>
      <c r="F61" s="500">
        <f t="shared" si="10"/>
        <v>0.98679635762227014</v>
      </c>
      <c r="G61" s="519">
        <f t="shared" si="11"/>
        <v>0.47289856236208255</v>
      </c>
      <c r="H61" s="520">
        <f t="shared" si="12"/>
        <v>0.5271014376379175</v>
      </c>
      <c r="I61" s="517"/>
      <c r="J61" s="517">
        <f t="shared" si="13"/>
        <v>-0.20940692178181108</v>
      </c>
      <c r="K61" s="517">
        <f t="shared" si="14"/>
        <v>0.41706529487475752</v>
      </c>
      <c r="L61" s="517"/>
      <c r="M61" s="529">
        <f t="shared" si="15"/>
        <v>4.5742052989277653</v>
      </c>
      <c r="N61" s="615">
        <f t="shared" si="16"/>
        <v>6.4788357813057331</v>
      </c>
      <c r="O61" s="500"/>
      <c r="P61" s="532">
        <f t="shared" si="17"/>
        <v>2.9258063703633052E-2</v>
      </c>
      <c r="Q61" s="520">
        <f t="shared" si="23"/>
        <v>2.9258063703633118E-2</v>
      </c>
      <c r="R61" s="521"/>
      <c r="S61" s="507">
        <f t="shared" si="24"/>
        <v>0.47277081119278996</v>
      </c>
      <c r="T61" s="501">
        <f t="shared" si="25"/>
        <v>0.52722918880721004</v>
      </c>
      <c r="U61" s="507"/>
      <c r="V61" s="507">
        <f t="shared" si="27"/>
        <v>2.9248343871483059E-2</v>
      </c>
      <c r="W61" s="501">
        <f t="shared" si="26"/>
        <v>2.9248343871483125E-2</v>
      </c>
      <c r="X61" s="507"/>
      <c r="Y61" s="562">
        <f t="shared" si="18"/>
        <v>21.302060933478622</v>
      </c>
      <c r="Z61" s="554">
        <f t="shared" si="19"/>
        <v>15.039739127384113</v>
      </c>
      <c r="AB61" s="562">
        <f t="shared" si="20"/>
        <v>10.073713990791523</v>
      </c>
      <c r="AC61" s="554">
        <f t="shared" si="21"/>
        <v>7.9274681157434053</v>
      </c>
    </row>
    <row r="62" spans="1:29" ht="12.6" customHeight="1" x14ac:dyDescent="0.2">
      <c r="A62" s="116"/>
      <c r="B62" s="262">
        <f t="shared" si="22"/>
        <v>97.860000000000056</v>
      </c>
      <c r="C62" s="130"/>
      <c r="D62" s="500">
        <f t="shared" si="8"/>
        <v>-3.7174243509108397E-2</v>
      </c>
      <c r="E62" s="517">
        <f t="shared" si="9"/>
        <v>2.6470576767363013E-2</v>
      </c>
      <c r="F62" s="500">
        <f t="shared" si="10"/>
        <v>0.98685191291025476</v>
      </c>
      <c r="G62" s="519">
        <f t="shared" si="11"/>
        <v>0.48517303755771779</v>
      </c>
      <c r="H62" s="520">
        <f t="shared" si="12"/>
        <v>0.51482696244228221</v>
      </c>
      <c r="I62" s="517"/>
      <c r="J62" s="517">
        <f t="shared" si="13"/>
        <v>-0.17859559974641789</v>
      </c>
      <c r="K62" s="517">
        <f t="shared" si="14"/>
        <v>0.4291276249166559</v>
      </c>
      <c r="L62" s="517"/>
      <c r="M62" s="529">
        <f t="shared" si="15"/>
        <v>4.7753493487483709</v>
      </c>
      <c r="N62" s="615">
        <f t="shared" si="16"/>
        <v>6.2600887204428091</v>
      </c>
      <c r="O62" s="500"/>
      <c r="P62" s="532">
        <f t="shared" si="17"/>
        <v>2.9178232854000521E-2</v>
      </c>
      <c r="Q62" s="520">
        <f t="shared" si="23"/>
        <v>2.9178232854000587E-2</v>
      </c>
      <c r="R62" s="521"/>
      <c r="S62" s="507">
        <f t="shared" si="24"/>
        <v>0.48504124731763038</v>
      </c>
      <c r="T62" s="501">
        <f t="shared" si="25"/>
        <v>0.51495875268236957</v>
      </c>
      <c r="U62" s="507"/>
      <c r="V62" s="507">
        <f t="shared" si="27"/>
        <v>2.9168726842866911E-2</v>
      </c>
      <c r="W62" s="501">
        <f t="shared" si="26"/>
        <v>2.9168726842866911E-2</v>
      </c>
      <c r="X62" s="507"/>
      <c r="Y62" s="562">
        <f t="shared" si="18"/>
        <v>20.492741546887949</v>
      </c>
      <c r="Z62" s="554">
        <f t="shared" si="19"/>
        <v>15.632366308233072</v>
      </c>
      <c r="AB62" s="562">
        <f t="shared" si="20"/>
        <v>9.9425256641888708</v>
      </c>
      <c r="AC62" s="554">
        <f t="shared" si="21"/>
        <v>8.0479636622527053</v>
      </c>
    </row>
    <row r="63" spans="1:29" ht="12.6" customHeight="1" x14ac:dyDescent="0.2">
      <c r="A63" s="116"/>
      <c r="B63" s="262">
        <f t="shared" si="22"/>
        <v>98.280000000000058</v>
      </c>
      <c r="C63" s="130"/>
      <c r="D63" s="500">
        <f t="shared" si="8"/>
        <v>-6.4965294441120354E-3</v>
      </c>
      <c r="E63" s="517">
        <f t="shared" si="9"/>
        <v>2.6358932492700351E-2</v>
      </c>
      <c r="F63" s="500">
        <f t="shared" si="10"/>
        <v>0.98690700263086162</v>
      </c>
      <c r="G63" s="519">
        <f t="shared" si="11"/>
        <v>0.49740827795944309</v>
      </c>
      <c r="H63" s="520">
        <f t="shared" si="12"/>
        <v>0.50259172204055691</v>
      </c>
      <c r="I63" s="517"/>
      <c r="J63" s="517">
        <f t="shared" si="13"/>
        <v>-0.14791788568142153</v>
      </c>
      <c r="K63" s="517">
        <f t="shared" si="14"/>
        <v>0.44120378637379631</v>
      </c>
      <c r="L63" s="517"/>
      <c r="M63" s="529">
        <f t="shared" si="15"/>
        <v>4.9816399466745764</v>
      </c>
      <c r="N63" s="615">
        <f t="shared" si="16"/>
        <v>6.0464872972054593</v>
      </c>
      <c r="O63" s="500"/>
      <c r="P63" s="532">
        <f t="shared" si="17"/>
        <v>2.9071539136368986E-2</v>
      </c>
      <c r="Q63" s="520">
        <f t="shared" si="23"/>
        <v>2.9071539136368986E-2</v>
      </c>
      <c r="R63" s="521"/>
      <c r="S63" s="507">
        <f t="shared" si="24"/>
        <v>0.49727254174079827</v>
      </c>
      <c r="T63" s="501">
        <f t="shared" si="25"/>
        <v>0.50272745825920173</v>
      </c>
      <c r="U63" s="507"/>
      <c r="V63" s="507">
        <f t="shared" si="27"/>
        <v>2.9062262077296917E-2</v>
      </c>
      <c r="W63" s="501">
        <f t="shared" si="26"/>
        <v>2.9062262077296851E-2</v>
      </c>
      <c r="X63" s="507"/>
      <c r="Y63" s="562">
        <f t="shared" si="18"/>
        <v>19.728443053297234</v>
      </c>
      <c r="Z63" s="554">
        <f t="shared" si="19"/>
        <v>16.254065405119217</v>
      </c>
      <c r="AB63" s="562">
        <f t="shared" si="20"/>
        <v>9.8130908859615147</v>
      </c>
      <c r="AC63" s="554">
        <f t="shared" si="21"/>
        <v>8.1691587221187092</v>
      </c>
    </row>
    <row r="64" spans="1:29" ht="12.6" customHeight="1" x14ac:dyDescent="0.2">
      <c r="A64" s="116"/>
      <c r="B64" s="262">
        <f t="shared" si="22"/>
        <v>98.70000000000006</v>
      </c>
      <c r="C64" s="130"/>
      <c r="D64" s="500">
        <f t="shared" si="8"/>
        <v>2.4048729845374629E-2</v>
      </c>
      <c r="E64" s="517">
        <f t="shared" si="9"/>
        <v>2.6248226074936411E-2</v>
      </c>
      <c r="F64" s="500">
        <f t="shared" si="10"/>
        <v>0.98696163261228376</v>
      </c>
      <c r="G64" s="519">
        <f t="shared" si="11"/>
        <v>0.50959313043226784</v>
      </c>
      <c r="H64" s="520">
        <f t="shared" si="12"/>
        <v>0.49040686956773216</v>
      </c>
      <c r="I64" s="517"/>
      <c r="J64" s="517">
        <f t="shared" si="13"/>
        <v>-0.11737262639193488</v>
      </c>
      <c r="K64" s="517">
        <f t="shared" si="14"/>
        <v>0.45328238754492567</v>
      </c>
      <c r="L64" s="517"/>
      <c r="M64" s="529">
        <f t="shared" si="15"/>
        <v>5.1930582838106432</v>
      </c>
      <c r="N64" s="615">
        <f t="shared" si="16"/>
        <v>5.8380127140701887</v>
      </c>
      <c r="O64" s="500"/>
      <c r="P64" s="532">
        <f t="shared" si="17"/>
        <v>2.8938629034253184E-2</v>
      </c>
      <c r="Q64" s="520">
        <f t="shared" si="23"/>
        <v>2.8938629034253184E-2</v>
      </c>
      <c r="R64" s="521"/>
      <c r="S64" s="507">
        <f t="shared" si="24"/>
        <v>0.50945354746255989</v>
      </c>
      <c r="T64" s="501">
        <f t="shared" si="25"/>
        <v>0.49054645253744011</v>
      </c>
      <c r="U64" s="507"/>
      <c r="V64" s="507">
        <f t="shared" si="27"/>
        <v>2.8929594997828163E-2</v>
      </c>
      <c r="W64" s="501">
        <f t="shared" si="26"/>
        <v>2.8929594997828163E-2</v>
      </c>
      <c r="X64" s="507"/>
      <c r="Y64" s="562">
        <f t="shared" si="18"/>
        <v>19.006141392192202</v>
      </c>
      <c r="Z64" s="554">
        <f t="shared" si="19"/>
        <v>16.90643800108953</v>
      </c>
      <c r="AB64" s="562">
        <f t="shared" si="20"/>
        <v>9.6853990894855251</v>
      </c>
      <c r="AC64" s="554">
        <f t="shared" si="21"/>
        <v>8.2910333356552641</v>
      </c>
    </row>
    <row r="65" spans="1:29" ht="12.6" customHeight="1" x14ac:dyDescent="0.2">
      <c r="A65" s="116"/>
      <c r="B65" s="262">
        <f t="shared" si="22"/>
        <v>99.120000000000061</v>
      </c>
      <c r="C65" s="130"/>
      <c r="D65" s="500">
        <f t="shared" si="8"/>
        <v>5.4462672694777947E-2</v>
      </c>
      <c r="E65" s="517">
        <f t="shared" si="9"/>
        <v>2.613844574526553E-2</v>
      </c>
      <c r="F65" s="500">
        <f t="shared" si="10"/>
        <v>0.9870158085858346</v>
      </c>
      <c r="G65" s="519">
        <f t="shared" si="11"/>
        <v>0.52171672634821586</v>
      </c>
      <c r="H65" s="520">
        <f t="shared" si="12"/>
        <v>0.47828327365178414</v>
      </c>
      <c r="I65" s="517"/>
      <c r="J65" s="517">
        <f t="shared" si="13"/>
        <v>-8.6958683542531556E-2</v>
      </c>
      <c r="K65" s="517">
        <f t="shared" si="14"/>
        <v>0.46535217670397638</v>
      </c>
      <c r="L65" s="517"/>
      <c r="M65" s="529">
        <f t="shared" si="15"/>
        <v>5.4095809265431285</v>
      </c>
      <c r="N65" s="615">
        <f t="shared" si="16"/>
        <v>5.6346415486071635</v>
      </c>
      <c r="O65" s="500"/>
      <c r="P65" s="532">
        <f t="shared" si="17"/>
        <v>2.8780208648945829E-2</v>
      </c>
      <c r="Q65" s="520">
        <f t="shared" si="23"/>
        <v>2.8780208648945829E-2</v>
      </c>
      <c r="R65" s="521"/>
      <c r="S65" s="507">
        <f t="shared" si="24"/>
        <v>0.52157340153897402</v>
      </c>
      <c r="T65" s="501">
        <f t="shared" si="25"/>
        <v>0.47842659846102598</v>
      </c>
      <c r="U65" s="507"/>
      <c r="V65" s="507">
        <f t="shared" si="27"/>
        <v>2.8771430620934086E-2</v>
      </c>
      <c r="W65" s="501">
        <f t="shared" si="26"/>
        <v>2.8771430620934086E-2</v>
      </c>
      <c r="X65" s="507"/>
      <c r="Y65" s="562">
        <f t="shared" si="18"/>
        <v>18.323045970834652</v>
      </c>
      <c r="Z65" s="554">
        <f t="shared" si="19"/>
        <v>17.591181115061648</v>
      </c>
      <c r="AB65" s="562">
        <f t="shared" si="20"/>
        <v>9.5594395606317217</v>
      </c>
      <c r="AC65" s="554">
        <f t="shared" si="21"/>
        <v>8.4135676911131281</v>
      </c>
    </row>
    <row r="66" spans="1:29" ht="12.6" customHeight="1" x14ac:dyDescent="0.2">
      <c r="A66" s="116"/>
      <c r="B66" s="262">
        <f t="shared" si="22"/>
        <v>99.540000000000063</v>
      </c>
      <c r="C66" s="130"/>
      <c r="D66" s="500">
        <f t="shared" si="8"/>
        <v>8.474642283415279E-2</v>
      </c>
      <c r="E66" s="517">
        <f t="shared" si="9"/>
        <v>2.6029579930983322E-2</v>
      </c>
      <c r="F66" s="500">
        <f t="shared" si="10"/>
        <v>0.98706953618795168</v>
      </c>
      <c r="G66" s="519">
        <f t="shared" si="11"/>
        <v>0.53376850569738243</v>
      </c>
      <c r="H66" s="520">
        <f t="shared" si="12"/>
        <v>0.46623149430261757</v>
      </c>
      <c r="I66" s="517"/>
      <c r="J66" s="517">
        <f t="shared" si="13"/>
        <v>-5.6674933403156713E-2</v>
      </c>
      <c r="K66" s="517">
        <f t="shared" si="14"/>
        <v>0.47740207107932153</v>
      </c>
      <c r="L66" s="517"/>
      <c r="M66" s="529">
        <f t="shared" si="15"/>
        <v>5.6311799411033832</v>
      </c>
      <c r="N66" s="615">
        <f t="shared" si="16"/>
        <v>5.4363458780466232</v>
      </c>
      <c r="O66" s="500"/>
      <c r="P66" s="532">
        <f t="shared" si="17"/>
        <v>2.8597039221697249E-2</v>
      </c>
      <c r="Q66" s="520">
        <f t="shared" si="23"/>
        <v>2.8597039221697249E-2</v>
      </c>
      <c r="R66" s="521"/>
      <c r="S66" s="507">
        <f t="shared" si="24"/>
        <v>0.53362154918414462</v>
      </c>
      <c r="T66" s="501">
        <f t="shared" si="25"/>
        <v>0.46637845081585538</v>
      </c>
      <c r="U66" s="507"/>
      <c r="V66" s="507">
        <f t="shared" si="27"/>
        <v>2.8588529085525432E-2</v>
      </c>
      <c r="W66" s="501">
        <f t="shared" si="26"/>
        <v>2.8588529085525432E-2</v>
      </c>
      <c r="X66" s="507"/>
      <c r="Y66" s="562">
        <f t="shared" si="18"/>
        <v>17.67657951638747</v>
      </c>
      <c r="Z66" s="554">
        <f t="shared" si="19"/>
        <v>18.310093256201458</v>
      </c>
      <c r="AB66" s="562">
        <f t="shared" si="20"/>
        <v>9.4352014343030994</v>
      </c>
      <c r="AC66" s="554">
        <f t="shared" si="21"/>
        <v>8.5367421396590863</v>
      </c>
    </row>
    <row r="67" spans="1:29" ht="12.6" customHeight="1" x14ac:dyDescent="0.2">
      <c r="A67" s="116"/>
      <c r="B67" s="262">
        <f t="shared" si="22"/>
        <v>99.960000000000065</v>
      </c>
      <c r="C67" s="130"/>
      <c r="D67" s="500">
        <f t="shared" si="8"/>
        <v>0.11490108963688443</v>
      </c>
      <c r="E67" s="517">
        <f t="shared" si="9"/>
        <v>2.5921617251417336E-2</v>
      </c>
      <c r="F67" s="500">
        <f t="shared" si="10"/>
        <v>0.98712282096215287</v>
      </c>
      <c r="G67" s="519">
        <f t="shared" si="11"/>
        <v>0.54573823929444165</v>
      </c>
      <c r="H67" s="520">
        <f t="shared" si="12"/>
        <v>0.45426176070555835</v>
      </c>
      <c r="I67" s="517"/>
      <c r="J67" s="517">
        <f t="shared" si="13"/>
        <v>-2.6520266600425071E-2</v>
      </c>
      <c r="K67" s="517">
        <f t="shared" si="14"/>
        <v>0.48942118443687177</v>
      </c>
      <c r="L67" s="517"/>
      <c r="M67" s="529">
        <f t="shared" si="15"/>
        <v>5.8578230278578118</v>
      </c>
      <c r="N67" s="615">
        <f t="shared" si="16"/>
        <v>5.2430934135729643</v>
      </c>
      <c r="O67" s="500"/>
      <c r="P67" s="532">
        <f t="shared" si="17"/>
        <v>2.8389932557681054E-2</v>
      </c>
      <c r="Q67" s="520">
        <f t="shared" si="23"/>
        <v>2.8389932557681054E-2</v>
      </c>
      <c r="R67" s="521"/>
      <c r="S67" s="507">
        <f t="shared" si="24"/>
        <v>0.54558776597081549</v>
      </c>
      <c r="T67" s="501">
        <f t="shared" si="25"/>
        <v>0.45441223402918451</v>
      </c>
      <c r="U67" s="507"/>
      <c r="V67" s="507">
        <f t="shared" si="27"/>
        <v>2.8381701083393017E-2</v>
      </c>
      <c r="W67" s="501">
        <f t="shared" si="26"/>
        <v>2.8381701083393017E-2</v>
      </c>
      <c r="X67" s="507"/>
      <c r="Y67" s="562">
        <f t="shared" si="18"/>
        <v>17.064359835492528</v>
      </c>
      <c r="Z67" s="554">
        <f t="shared" si="19"/>
        <v>19.065080881685304</v>
      </c>
      <c r="AB67" s="562">
        <f t="shared" si="20"/>
        <v>9.3126736913084809</v>
      </c>
      <c r="AC67" s="554">
        <f t="shared" si="21"/>
        <v>8.6605372093082451</v>
      </c>
    </row>
    <row r="68" spans="1:29" ht="12.6" customHeight="1" x14ac:dyDescent="0.2">
      <c r="A68" s="116"/>
      <c r="B68" s="262">
        <f t="shared" si="22"/>
        <v>100.38000000000007</v>
      </c>
      <c r="C68" s="130"/>
      <c r="D68" s="500">
        <f t="shared" si="8"/>
        <v>0.14492776836310342</v>
      </c>
      <c r="E68" s="517">
        <f t="shared" si="9"/>
        <v>2.5814546513961742E-2</v>
      </c>
      <c r="F68" s="500">
        <f t="shared" si="10"/>
        <v>0.98717566836094262</v>
      </c>
      <c r="G68" s="519">
        <f t="shared" si="11"/>
        <v>0.55761604904583462</v>
      </c>
      <c r="H68" s="520">
        <f t="shared" si="12"/>
        <v>0.44238395095416538</v>
      </c>
      <c r="I68" s="517"/>
      <c r="J68" s="517">
        <f t="shared" si="13"/>
        <v>3.5064121257939174E-3</v>
      </c>
      <c r="K68" s="517">
        <f t="shared" si="14"/>
        <v>0.5013988531830248</v>
      </c>
      <c r="L68" s="517"/>
      <c r="M68" s="529">
        <f t="shared" si="15"/>
        <v>6.0894736645188701</v>
      </c>
      <c r="N68" s="615">
        <f t="shared" si="16"/>
        <v>5.0548476435394036</v>
      </c>
      <c r="O68" s="500"/>
      <c r="P68" s="532">
        <f t="shared" si="17"/>
        <v>2.8159746382182486E-2</v>
      </c>
      <c r="Q68" s="520">
        <f t="shared" si="23"/>
        <v>2.8159746382182486E-2</v>
      </c>
      <c r="R68" s="521"/>
      <c r="S68" s="507">
        <f t="shared" si="24"/>
        <v>0.55746217809419485</v>
      </c>
      <c r="T68" s="501">
        <f t="shared" si="25"/>
        <v>0.44253782190580515</v>
      </c>
      <c r="U68" s="507"/>
      <c r="V68" s="507">
        <f t="shared" si="27"/>
        <v>2.8151803221416052E-2</v>
      </c>
      <c r="W68" s="501">
        <f t="shared" si="26"/>
        <v>2.8151803221416052E-2</v>
      </c>
      <c r="X68" s="507"/>
      <c r="Y68" s="562">
        <f t="shared" si="18"/>
        <v>16.484183285803091</v>
      </c>
      <c r="Z68" s="554">
        <f t="shared" si="19"/>
        <v>19.858165285811463</v>
      </c>
      <c r="AB68" s="562">
        <f t="shared" si="20"/>
        <v>9.1918451555769032</v>
      </c>
      <c r="AC68" s="554">
        <f t="shared" si="21"/>
        <v>8.7849336178381279</v>
      </c>
    </row>
    <row r="69" spans="1:29" ht="12.6" customHeight="1" x14ac:dyDescent="0.2">
      <c r="A69" s="116"/>
      <c r="B69" s="262">
        <f t="shared" si="22"/>
        <v>100.80000000000007</v>
      </c>
      <c r="C69" s="130"/>
      <c r="D69" s="500">
        <f t="shared" si="8"/>
        <v>0.17482754039797538</v>
      </c>
      <c r="E69" s="517">
        <f t="shared" si="9"/>
        <v>2.570835671020703E-2</v>
      </c>
      <c r="F69" s="500">
        <f t="shared" si="10"/>
        <v>0.98722808374767246</v>
      </c>
      <c r="G69" s="519">
        <f t="shared" si="11"/>
        <v>0.56939242625547504</v>
      </c>
      <c r="H69" s="520">
        <f t="shared" si="12"/>
        <v>0.43060757374452496</v>
      </c>
      <c r="I69" s="517"/>
      <c r="J69" s="517">
        <f t="shared" si="13"/>
        <v>3.3406184160665875E-2</v>
      </c>
      <c r="K69" s="517">
        <f t="shared" si="14"/>
        <v>0.51332466091520335</v>
      </c>
      <c r="L69" s="517"/>
      <c r="M69" s="529">
        <f t="shared" si="15"/>
        <v>6.3260912574569375</v>
      </c>
      <c r="N69" s="615">
        <f t="shared" si="16"/>
        <v>4.8715679847835105</v>
      </c>
      <c r="O69" s="500"/>
      <c r="P69" s="532">
        <f t="shared" si="17"/>
        <v>2.7907379658395643E-2</v>
      </c>
      <c r="Q69" s="520">
        <f t="shared" si="23"/>
        <v>2.7907379658395643E-2</v>
      </c>
      <c r="R69" s="521"/>
      <c r="S69" s="507">
        <f t="shared" si="24"/>
        <v>0.56923528067680507</v>
      </c>
      <c r="T69" s="501">
        <f t="shared" si="25"/>
        <v>0.43076471932319493</v>
      </c>
      <c r="U69" s="507"/>
      <c r="V69" s="507">
        <f t="shared" si="27"/>
        <v>2.789973334536304E-2</v>
      </c>
      <c r="W69" s="501">
        <f t="shared" si="26"/>
        <v>2.789973334536304E-2</v>
      </c>
      <c r="X69" s="507"/>
      <c r="Y69" s="562">
        <f t="shared" si="18"/>
        <v>15.934009785454984</v>
      </c>
      <c r="Z69" s="554">
        <f t="shared" si="19"/>
        <v>20.691489950433187</v>
      </c>
      <c r="AB69" s="562">
        <f t="shared" si="20"/>
        <v>9.0727044917186941</v>
      </c>
      <c r="AC69" s="554">
        <f t="shared" si="21"/>
        <v>8.9099122847152561</v>
      </c>
    </row>
    <row r="70" spans="1:29" ht="12.6" customHeight="1" x14ac:dyDescent="0.2">
      <c r="A70" s="116"/>
      <c r="B70" s="262">
        <f t="shared" si="22"/>
        <v>101.22000000000007</v>
      </c>
      <c r="C70" s="130"/>
      <c r="D70" s="500">
        <f t="shared" si="8"/>
        <v>0.20460147348498622</v>
      </c>
      <c r="E70" s="517">
        <f t="shared" si="9"/>
        <v>2.5603037012166409E-2</v>
      </c>
      <c r="F70" s="500">
        <f t="shared" si="10"/>
        <v>0.98728007239835647</v>
      </c>
      <c r="G70" s="519">
        <f t="shared" si="11"/>
        <v>0.58105824795888705</v>
      </c>
      <c r="H70" s="520">
        <f t="shared" si="12"/>
        <v>0.41894175204111295</v>
      </c>
      <c r="I70" s="517"/>
      <c r="J70" s="517">
        <f t="shared" si="13"/>
        <v>6.318011724767672E-2</v>
      </c>
      <c r="K70" s="517">
        <f t="shared" si="14"/>
        <v>0.52518846135933495</v>
      </c>
      <c r="L70" s="517"/>
      <c r="M70" s="529">
        <f t="shared" si="15"/>
        <v>6.5676313002873883</v>
      </c>
      <c r="N70" s="615">
        <f t="shared" si="16"/>
        <v>4.6932099412176882</v>
      </c>
      <c r="O70" s="500"/>
      <c r="P70" s="532">
        <f t="shared" si="17"/>
        <v>2.7633767894956165E-2</v>
      </c>
      <c r="Q70" s="520">
        <f t="shared" si="23"/>
        <v>2.7633767894956165E-2</v>
      </c>
      <c r="R70" s="521"/>
      <c r="S70" s="507">
        <f t="shared" si="24"/>
        <v>0.5808979541042999</v>
      </c>
      <c r="T70" s="501">
        <f t="shared" si="25"/>
        <v>0.4191020458957001</v>
      </c>
      <c r="U70" s="507"/>
      <c r="V70" s="507">
        <f t="shared" si="27"/>
        <v>2.7626425853058828E-2</v>
      </c>
      <c r="W70" s="501">
        <f t="shared" si="26"/>
        <v>2.7626425853058828E-2</v>
      </c>
      <c r="X70" s="507"/>
      <c r="Y70" s="562">
        <f t="shared" si="18"/>
        <v>15.411949205426751</v>
      </c>
      <c r="Z70" s="554">
        <f t="shared" si="19"/>
        <v>21.567328388837808</v>
      </c>
      <c r="AB70" s="562">
        <f t="shared" si="20"/>
        <v>8.9552402029366291</v>
      </c>
      <c r="AC70" s="554">
        <f t="shared" si="21"/>
        <v>9.0354543420657443</v>
      </c>
    </row>
    <row r="71" spans="1:29" ht="12.6" customHeight="1" x14ac:dyDescent="0.2">
      <c r="A71" s="116"/>
      <c r="B71" s="262">
        <f t="shared" si="22"/>
        <v>101.64000000000007</v>
      </c>
      <c r="C71" s="130"/>
      <c r="D71" s="500">
        <f t="shared" si="8"/>
        <v>0.23425062195433641</v>
      </c>
      <c r="E71" s="517">
        <f t="shared" si="9"/>
        <v>2.5498576768595464E-2</v>
      </c>
      <c r="F71" s="500">
        <f t="shared" si="10"/>
        <v>0.98733163950344061</v>
      </c>
      <c r="G71" s="519">
        <f t="shared" si="11"/>
        <v>0.59260479128723831</v>
      </c>
      <c r="H71" s="520">
        <f t="shared" si="12"/>
        <v>0.40739520871276169</v>
      </c>
      <c r="I71" s="517"/>
      <c r="J71" s="517">
        <f t="shared" si="13"/>
        <v>9.2829265717026904E-2</v>
      </c>
      <c r="K71" s="517">
        <f t="shared" si="14"/>
        <v>0.53698039964511723</v>
      </c>
      <c r="L71" s="517"/>
      <c r="M71" s="529">
        <f t="shared" si="15"/>
        <v>6.8140455389045513</v>
      </c>
      <c r="N71" s="615">
        <f t="shared" si="16"/>
        <v>4.519725268866793</v>
      </c>
      <c r="O71" s="500"/>
      <c r="P71" s="532">
        <f t="shared" si="17"/>
        <v>2.733987846999799E-2</v>
      </c>
      <c r="Q71" s="520">
        <f t="shared" si="23"/>
        <v>2.733987846999799E-2</v>
      </c>
      <c r="R71" s="521"/>
      <c r="S71" s="507">
        <f t="shared" si="24"/>
        <v>0.59244147839337458</v>
      </c>
      <c r="T71" s="501">
        <f t="shared" si="25"/>
        <v>0.40755852160662542</v>
      </c>
      <c r="U71" s="507"/>
      <c r="V71" s="507">
        <f t="shared" si="27"/>
        <v>2.7332847023804837E-2</v>
      </c>
      <c r="W71" s="501">
        <f t="shared" si="26"/>
        <v>2.7332847023804837E-2</v>
      </c>
      <c r="X71" s="507"/>
      <c r="Y71" s="562">
        <f t="shared" si="18"/>
        <v>14.916249006510171</v>
      </c>
      <c r="Z71" s="554">
        <f t="shared" si="19"/>
        <v>22.488092517509088</v>
      </c>
      <c r="AB71" s="562">
        <f t="shared" si="20"/>
        <v>8.8394406292914347</v>
      </c>
      <c r="AC71" s="554">
        <f t="shared" si="21"/>
        <v>9.1615411447225092</v>
      </c>
    </row>
    <row r="72" spans="1:29" ht="12.6" customHeight="1" x14ac:dyDescent="0.2">
      <c r="A72" s="116"/>
      <c r="B72" s="262">
        <f t="shared" si="22"/>
        <v>102.06000000000007</v>
      </c>
      <c r="C72" s="130"/>
      <c r="D72" s="500">
        <f t="shared" si="8"/>
        <v>0.2637760269465903</v>
      </c>
      <c r="E72" s="517">
        <f t="shared" si="9"/>
        <v>2.5394965501399223E-2</v>
      </c>
      <c r="F72" s="500">
        <f t="shared" si="10"/>
        <v>0.98738279016953145</v>
      </c>
      <c r="G72" s="519">
        <f t="shared" si="11"/>
        <v>0.60402374587368546</v>
      </c>
      <c r="H72" s="520">
        <f t="shared" si="12"/>
        <v>0.39597625412631454</v>
      </c>
      <c r="I72" s="517"/>
      <c r="J72" s="517">
        <f t="shared" si="13"/>
        <v>0.1223546707092808</v>
      </c>
      <c r="K72" s="517">
        <f t="shared" si="14"/>
        <v>0.54869093188119167</v>
      </c>
      <c r="L72" s="517"/>
      <c r="M72" s="529">
        <f t="shared" si="15"/>
        <v>7.0652821421378249</v>
      </c>
      <c r="N72" s="615">
        <f t="shared" si="16"/>
        <v>4.3510621465273971</v>
      </c>
      <c r="O72" s="500"/>
      <c r="P72" s="532">
        <f t="shared" si="17"/>
        <v>2.7026705997007672E-2</v>
      </c>
      <c r="Q72" s="520">
        <f t="shared" si="23"/>
        <v>2.7026705997007672E-2</v>
      </c>
      <c r="R72" s="521"/>
      <c r="S72" s="507">
        <f t="shared" si="24"/>
        <v>0.60385754560429605</v>
      </c>
      <c r="T72" s="501">
        <f t="shared" si="25"/>
        <v>0.39614245439570395</v>
      </c>
      <c r="U72" s="507"/>
      <c r="V72" s="507">
        <f t="shared" si="27"/>
        <v>2.7019990388995919E-2</v>
      </c>
      <c r="W72" s="501">
        <f t="shared" si="26"/>
        <v>2.7019990388995919E-2</v>
      </c>
      <c r="X72" s="507"/>
      <c r="Y72" s="562">
        <f t="shared" si="18"/>
        <v>14.445282997448505</v>
      </c>
      <c r="Z72" s="554">
        <f t="shared" si="19"/>
        <v>23.456341592697001</v>
      </c>
      <c r="AB72" s="562">
        <f t="shared" si="20"/>
        <v>8.7252939463243049</v>
      </c>
      <c r="AC72" s="554">
        <f t="shared" si="21"/>
        <v>9.2881542793834289</v>
      </c>
    </row>
    <row r="73" spans="1:29" ht="12.6" customHeight="1" x14ac:dyDescent="0.2">
      <c r="A73" s="116"/>
      <c r="B73" s="262">
        <f t="shared" si="22"/>
        <v>102.48000000000008</v>
      </c>
      <c r="C73" s="130"/>
      <c r="D73" s="500">
        <f t="shared" si="8"/>
        <v>0.29317871663167161</v>
      </c>
      <c r="E73" s="517">
        <f t="shared" si="9"/>
        <v>2.5292192902128113E-2</v>
      </c>
      <c r="F73" s="500">
        <f t="shared" si="10"/>
        <v>0.98743352942108209</v>
      </c>
      <c r="G73" s="519">
        <f t="shared" si="11"/>
        <v>0.61530722432472484</v>
      </c>
      <c r="H73" s="520">
        <f t="shared" si="12"/>
        <v>0.38469277567527516</v>
      </c>
      <c r="I73" s="517"/>
      <c r="J73" s="517">
        <f t="shared" si="13"/>
        <v>0.15175736039436211</v>
      </c>
      <c r="K73" s="517">
        <f t="shared" si="14"/>
        <v>0.56031084300329903</v>
      </c>
      <c r="L73" s="517"/>
      <c r="M73" s="529">
        <f t="shared" si="15"/>
        <v>7.3212858772121621</v>
      </c>
      <c r="N73" s="615">
        <f t="shared" si="16"/>
        <v>4.1871653512316129</v>
      </c>
      <c r="O73" s="500"/>
      <c r="P73" s="532">
        <f t="shared" si="17"/>
        <v>2.6695267756157343E-2</v>
      </c>
      <c r="Q73" s="520">
        <f t="shared" si="23"/>
        <v>2.6695267756157343E-2</v>
      </c>
      <c r="R73" s="521"/>
      <c r="S73" s="507">
        <f t="shared" si="24"/>
        <v>0.61513827032013124</v>
      </c>
      <c r="T73" s="501">
        <f t="shared" si="25"/>
        <v>0.38486172967986876</v>
      </c>
      <c r="U73" s="507"/>
      <c r="V73" s="507">
        <f t="shared" si="27"/>
        <v>2.6688872168202211E-2</v>
      </c>
      <c r="W73" s="501">
        <f t="shared" si="26"/>
        <v>2.6688872168202211E-2</v>
      </c>
      <c r="X73" s="507"/>
      <c r="Y73" s="562">
        <f t="shared" si="18"/>
        <v>13.997541103943744</v>
      </c>
      <c r="Z73" s="554">
        <f t="shared" si="19"/>
        <v>24.474791751382973</v>
      </c>
      <c r="AB73" s="562">
        <f t="shared" si="20"/>
        <v>8.6127881640388697</v>
      </c>
      <c r="AC73" s="554">
        <f t="shared" si="21"/>
        <v>9.4152755729138455</v>
      </c>
    </row>
    <row r="74" spans="1:29" ht="12.6" customHeight="1" x14ac:dyDescent="0.2">
      <c r="A74" s="116"/>
      <c r="B74" s="262">
        <f t="shared" si="22"/>
        <v>102.90000000000008</v>
      </c>
      <c r="C74" s="130"/>
      <c r="D74" s="500">
        <f t="shared" si="8"/>
        <v>0.32245970642334953</v>
      </c>
      <c r="E74" s="517">
        <f t="shared" si="9"/>
        <v>2.5190248828558495E-2</v>
      </c>
      <c r="F74" s="500">
        <f t="shared" si="10"/>
        <v>0.98748386220203754</v>
      </c>
      <c r="G74" s="519">
        <f t="shared" si="11"/>
        <v>0.62644777078885772</v>
      </c>
      <c r="H74" s="520">
        <f t="shared" si="12"/>
        <v>0.37355222921114228</v>
      </c>
      <c r="I74" s="517"/>
      <c r="J74" s="517">
        <f t="shared" si="13"/>
        <v>0.18103835018604003</v>
      </c>
      <c r="K74" s="517">
        <f t="shared" si="14"/>
        <v>0.57183126287911812</v>
      </c>
      <c r="L74" s="517"/>
      <c r="M74" s="529">
        <f t="shared" si="15"/>
        <v>7.5819982892067372</v>
      </c>
      <c r="N74" s="615">
        <f t="shared" si="16"/>
        <v>4.0279764377090146</v>
      </c>
      <c r="O74" s="500"/>
      <c r="P74" s="532">
        <f t="shared" si="17"/>
        <v>2.6346599213118015E-2</v>
      </c>
      <c r="Q74" s="520">
        <f t="shared" si="23"/>
        <v>2.6346599213118015E-2</v>
      </c>
      <c r="R74" s="521"/>
      <c r="S74" s="507">
        <f t="shared" si="24"/>
        <v>0.626276198225586</v>
      </c>
      <c r="T74" s="501">
        <f t="shared" si="25"/>
        <v>0.373723801774414</v>
      </c>
      <c r="U74" s="507"/>
      <c r="V74" s="507">
        <f t="shared" si="27"/>
        <v>2.6340526792447614E-2</v>
      </c>
      <c r="W74" s="501">
        <f t="shared" si="26"/>
        <v>2.6340526792447614E-2</v>
      </c>
      <c r="X74" s="507"/>
      <c r="Y74" s="562">
        <f t="shared" si="18"/>
        <v>13.571620049886075</v>
      </c>
      <c r="Z74" s="554">
        <f t="shared" si="19"/>
        <v>25.546326199099202</v>
      </c>
      <c r="AB74" s="562">
        <f t="shared" si="20"/>
        <v>8.5019111262444973</v>
      </c>
      <c r="AC74" s="554">
        <f t="shared" si="21"/>
        <v>9.5428870998285138</v>
      </c>
    </row>
    <row r="75" spans="1:29" ht="12.6" customHeight="1" x14ac:dyDescent="0.2">
      <c r="A75" s="116"/>
      <c r="B75" s="262">
        <f t="shared" si="22"/>
        <v>103.32000000000008</v>
      </c>
      <c r="C75" s="130"/>
      <c r="D75" s="500">
        <f t="shared" si="8"/>
        <v>0.35161999918929693</v>
      </c>
      <c r="E75" s="517">
        <f t="shared" si="9"/>
        <v>2.5089123301355518E-2</v>
      </c>
      <c r="F75" s="500">
        <f t="shared" si="10"/>
        <v>0.98753379337744085</v>
      </c>
      <c r="G75" s="519">
        <f t="shared" si="11"/>
        <v>0.63743836766374407</v>
      </c>
      <c r="H75" s="520">
        <f t="shared" si="12"/>
        <v>0.36256163233625593</v>
      </c>
      <c r="I75" s="517"/>
      <c r="J75" s="517">
        <f t="shared" si="13"/>
        <v>0.21019864295198742</v>
      </c>
      <c r="K75" s="517">
        <f t="shared" si="14"/>
        <v>0.58324368066365551</v>
      </c>
      <c r="L75" s="517"/>
      <c r="M75" s="529">
        <f t="shared" si="15"/>
        <v>7.8473578837216564</v>
      </c>
      <c r="N75" s="615">
        <f t="shared" si="16"/>
        <v>3.8734339210564031</v>
      </c>
      <c r="O75" s="500"/>
      <c r="P75" s="532">
        <f t="shared" si="17"/>
        <v>2.5981749645606782E-2</v>
      </c>
      <c r="Q75" s="520">
        <f t="shared" si="23"/>
        <v>2.5981749645606782E-2</v>
      </c>
      <c r="R75" s="521"/>
      <c r="S75" s="507">
        <f t="shared" si="24"/>
        <v>0.63726431282578733</v>
      </c>
      <c r="T75" s="501">
        <f t="shared" si="25"/>
        <v>0.36273568717421267</v>
      </c>
      <c r="U75" s="507"/>
      <c r="V75" s="507">
        <f t="shared" si="27"/>
        <v>2.5976002534161175E-2</v>
      </c>
      <c r="W75" s="501">
        <f t="shared" si="26"/>
        <v>2.5976002534161175E-2</v>
      </c>
      <c r="X75" s="507"/>
      <c r="Y75" s="562">
        <f t="shared" si="18"/>
        <v>13.166214862498402</v>
      </c>
      <c r="Z75" s="554">
        <f t="shared" si="19"/>
        <v>26.674006090136572</v>
      </c>
      <c r="AB75" s="562">
        <f t="shared" si="20"/>
        <v>8.3926505102611078</v>
      </c>
      <c r="AC75" s="554">
        <f t="shared" si="21"/>
        <v>9.6709711889871475</v>
      </c>
    </row>
    <row r="76" spans="1:29" ht="12.6" customHeight="1" x14ac:dyDescent="0.2">
      <c r="A76" s="116"/>
      <c r="B76" s="262">
        <f t="shared" si="22"/>
        <v>103.74000000000008</v>
      </c>
      <c r="C76" s="130"/>
      <c r="D76" s="500">
        <f t="shared" si="8"/>
        <v>0.38066058545685311</v>
      </c>
      <c r="E76" s="517">
        <f t="shared" si="9"/>
        <v>2.4988806500815499E-2</v>
      </c>
      <c r="F76" s="500">
        <f t="shared" si="10"/>
        <v>0.9875833277350009</v>
      </c>
      <c r="G76" s="519">
        <f t="shared" si="11"/>
        <v>0.6482724404911675</v>
      </c>
      <c r="H76" s="520">
        <f t="shared" si="12"/>
        <v>0.3517275595088325</v>
      </c>
      <c r="I76" s="517"/>
      <c r="J76" s="517">
        <f t="shared" si="13"/>
        <v>0.2392392292195436</v>
      </c>
      <c r="K76" s="517">
        <f t="shared" si="14"/>
        <v>0.59453995740879451</v>
      </c>
      <c r="L76" s="517"/>
      <c r="M76" s="529">
        <f t="shared" si="15"/>
        <v>8.1173003119804008</v>
      </c>
      <c r="N76" s="615">
        <f t="shared" si="16"/>
        <v>3.7234734618433407</v>
      </c>
      <c r="O76" s="500"/>
      <c r="P76" s="532">
        <f t="shared" si="17"/>
        <v>2.5601777896145241E-2</v>
      </c>
      <c r="Q76" s="520">
        <f t="shared" si="23"/>
        <v>2.5601777896145241E-2</v>
      </c>
      <c r="R76" s="521"/>
      <c r="S76" s="507">
        <f t="shared" si="24"/>
        <v>0.64809604035428148</v>
      </c>
      <c r="T76" s="501">
        <f t="shared" si="25"/>
        <v>0.35190395964571852</v>
      </c>
      <c r="U76" s="507"/>
      <c r="V76" s="507">
        <f t="shared" si="27"/>
        <v>2.5596357263838333E-2</v>
      </c>
      <c r="W76" s="501">
        <f t="shared" si="26"/>
        <v>2.5596357263838333E-2</v>
      </c>
      <c r="X76" s="507"/>
      <c r="Y76" s="562">
        <f t="shared" si="18"/>
        <v>12.780111122276605</v>
      </c>
      <c r="Z76" s="554">
        <f t="shared" si="19"/>
        <v>27.86108214898962</v>
      </c>
      <c r="AB76" s="562">
        <f t="shared" si="20"/>
        <v>8.2849938269865682</v>
      </c>
      <c r="AC76" s="554">
        <f t="shared" si="21"/>
        <v>9.7995104295392181</v>
      </c>
    </row>
    <row r="77" spans="1:29" ht="12.6" customHeight="1" x14ac:dyDescent="0.2">
      <c r="A77" s="116"/>
      <c r="B77" s="262">
        <f t="shared" si="22"/>
        <v>104.16000000000008</v>
      </c>
      <c r="C77" s="130"/>
      <c r="D77" s="500">
        <f t="shared" si="8"/>
        <v>0.40958244361458229</v>
      </c>
      <c r="E77" s="517">
        <f t="shared" si="9"/>
        <v>2.4889288763687109E-2</v>
      </c>
      <c r="F77" s="500">
        <f t="shared" si="10"/>
        <v>0.98763246998662313</v>
      </c>
      <c r="G77" s="519">
        <f t="shared" si="11"/>
        <v>0.65894386109650616</v>
      </c>
      <c r="H77" s="520">
        <f t="shared" si="12"/>
        <v>0.34105613890349384</v>
      </c>
      <c r="I77" s="517"/>
      <c r="J77" s="517">
        <f t="shared" si="13"/>
        <v>0.26816108737727279</v>
      </c>
      <c r="K77" s="517">
        <f t="shared" si="14"/>
        <v>0.60571233693979531</v>
      </c>
      <c r="L77" s="517"/>
      <c r="M77" s="529">
        <f t="shared" si="15"/>
        <v>8.391758557619255</v>
      </c>
      <c r="N77" s="615">
        <f t="shared" si="16"/>
        <v>3.5780280529045285</v>
      </c>
      <c r="O77" s="500"/>
      <c r="P77" s="532">
        <f t="shared" si="17"/>
        <v>2.5207748267682212E-2</v>
      </c>
      <c r="Q77" s="520">
        <f t="shared" si="23"/>
        <v>2.5207748267682212E-2</v>
      </c>
      <c r="R77" s="521"/>
      <c r="S77" s="507">
        <f t="shared" si="24"/>
        <v>0.65876525292741162</v>
      </c>
      <c r="T77" s="501">
        <f t="shared" si="25"/>
        <v>0.34123474707258838</v>
      </c>
      <c r="U77" s="507"/>
      <c r="V77" s="507">
        <f t="shared" si="27"/>
        <v>2.5202654348641006E-2</v>
      </c>
      <c r="W77" s="501">
        <f t="shared" si="26"/>
        <v>2.5202654348641006E-2</v>
      </c>
      <c r="X77" s="507"/>
      <c r="Y77" s="562">
        <f t="shared" si="18"/>
        <v>12.41217788677065</v>
      </c>
      <c r="Z77" s="554">
        <f t="shared" si="19"/>
        <v>29.111007085438118</v>
      </c>
      <c r="AB77" s="562">
        <f t="shared" si="20"/>
        <v>8.1789284213253239</v>
      </c>
      <c r="AC77" s="554">
        <f t="shared" si="21"/>
        <v>9.9284876761517769</v>
      </c>
    </row>
    <row r="78" spans="1:29" ht="12.6" customHeight="1" x14ac:dyDescent="0.2">
      <c r="A78" s="116"/>
      <c r="B78" s="262">
        <f t="shared" si="22"/>
        <v>104.58000000000008</v>
      </c>
      <c r="C78" s="130"/>
      <c r="D78" s="500">
        <f t="shared" si="8"/>
        <v>0.43838654010973882</v>
      </c>
      <c r="E78" s="517">
        <f t="shared" si="9"/>
        <v>2.4790560580067192E-2</v>
      </c>
      <c r="F78" s="500">
        <f t="shared" si="10"/>
        <v>0.98768122476990394</v>
      </c>
      <c r="G78" s="519">
        <f t="shared" si="11"/>
        <v>0.66944694903602064</v>
      </c>
      <c r="H78" s="520">
        <f t="shared" si="12"/>
        <v>0.33055305096397936</v>
      </c>
      <c r="I78" s="517"/>
      <c r="J78" s="517">
        <f t="shared" si="13"/>
        <v>0.29696518387242932</v>
      </c>
      <c r="K78" s="517">
        <f t="shared" si="14"/>
        <v>0.61675345502020207</v>
      </c>
      <c r="L78" s="517"/>
      <c r="M78" s="529">
        <f t="shared" si="15"/>
        <v>8.6706631244394288</v>
      </c>
      <c r="N78" s="615">
        <f t="shared" si="16"/>
        <v>3.4370282070948122</v>
      </c>
      <c r="O78" s="500"/>
      <c r="P78" s="532">
        <f t="shared" si="17"/>
        <v>2.4800726576910924E-2</v>
      </c>
      <c r="Q78" s="520">
        <f t="shared" si="23"/>
        <v>2.4800726576910924E-2</v>
      </c>
      <c r="R78" s="521"/>
      <c r="S78" s="507">
        <f t="shared" si="24"/>
        <v>0.66926627000714001</v>
      </c>
      <c r="T78" s="501">
        <f t="shared" si="25"/>
        <v>0.33073372999285999</v>
      </c>
      <c r="U78" s="507"/>
      <c r="V78" s="507">
        <f t="shared" si="27"/>
        <v>2.4795958707969204E-2</v>
      </c>
      <c r="W78" s="501">
        <f t="shared" si="26"/>
        <v>2.4795958707969204E-2</v>
      </c>
      <c r="X78" s="507"/>
      <c r="Y78" s="562">
        <f t="shared" si="18"/>
        <v>12.06136122452126</v>
      </c>
      <c r="Z78" s="554">
        <f t="shared" si="19"/>
        <v>30.427448859489441</v>
      </c>
      <c r="AB78" s="562">
        <f t="shared" si="20"/>
        <v>8.074441472977119</v>
      </c>
      <c r="AC78" s="554">
        <f t="shared" si="21"/>
        <v>10.057886053554689</v>
      </c>
    </row>
    <row r="79" spans="1:29" ht="12.6" customHeight="1" x14ac:dyDescent="0.2">
      <c r="A79" s="116"/>
      <c r="B79" s="262">
        <f>B78+F$5</f>
        <v>105.00000000000009</v>
      </c>
      <c r="C79" s="130"/>
      <c r="D79" s="500">
        <f t="shared" si="8"/>
        <v>0.46707382964173244</v>
      </c>
      <c r="E79" s="517">
        <f t="shared" si="9"/>
        <v>2.4692612590371414E-2</v>
      </c>
      <c r="F79" s="500">
        <f t="shared" si="10"/>
        <v>0.9877295966495897</v>
      </c>
      <c r="G79" s="519">
        <f t="shared" si="11"/>
        <v>0.67977647142111142</v>
      </c>
      <c r="H79" s="520">
        <f t="shared" si="12"/>
        <v>0.32022352857888858</v>
      </c>
      <c r="I79" s="517"/>
      <c r="J79" s="517">
        <f t="shared" si="13"/>
        <v>0.32565247340442294</v>
      </c>
      <c r="K79" s="517">
        <f t="shared" si="14"/>
        <v>0.62765634683467142</v>
      </c>
      <c r="L79" s="517"/>
      <c r="M79" s="529">
        <f t="shared" si="15"/>
        <v>8.9539422244252549</v>
      </c>
      <c r="N79" s="615">
        <f t="shared" si="16"/>
        <v>3.3004021453102723</v>
      </c>
      <c r="O79" s="500"/>
      <c r="P79" s="532">
        <f t="shared" si="17"/>
        <v>2.4381776378293342E-2</v>
      </c>
      <c r="Q79" s="520">
        <f t="shared" si="23"/>
        <v>2.4381776378293342E-2</v>
      </c>
      <c r="R79" s="521"/>
      <c r="S79" s="507">
        <f t="shared" si="24"/>
        <v>0.67959385824210583</v>
      </c>
      <c r="T79" s="501">
        <f t="shared" si="25"/>
        <v>0.32040614175789417</v>
      </c>
      <c r="U79" s="507"/>
      <c r="V79" s="507">
        <f t="shared" si="27"/>
        <v>2.4377333040726541E-2</v>
      </c>
      <c r="W79" s="501">
        <f t="shared" si="26"/>
        <v>2.4377333040726541E-2</v>
      </c>
      <c r="X79" s="507"/>
      <c r="Y79" s="562">
        <f t="shared" si="18"/>
        <v>11.726678301940902</v>
      </c>
      <c r="Z79" s="554">
        <f t="shared" si="19"/>
        <v>31.814304856515896</v>
      </c>
      <c r="AB79" s="562">
        <f t="shared" si="20"/>
        <v>7.9715199975838971</v>
      </c>
      <c r="AC79" s="554">
        <f t="shared" si="21"/>
        <v>10.187688960437992</v>
      </c>
    </row>
    <row r="80" spans="1:29" ht="12.6" customHeight="1" x14ac:dyDescent="0.2">
      <c r="A80" s="116"/>
      <c r="B80" s="262">
        <f t="shared" si="22"/>
        <v>105.42000000000009</v>
      </c>
      <c r="C80" s="130"/>
      <c r="D80" s="500">
        <f t="shared" si="8"/>
        <v>0.49564525535168907</v>
      </c>
      <c r="E80" s="517">
        <f t="shared" si="9"/>
        <v>2.4595435582375081E-2</v>
      </c>
      <c r="F80" s="500">
        <f t="shared" si="10"/>
        <v>0.98777759011900157</v>
      </c>
      <c r="G80" s="519">
        <f t="shared" si="11"/>
        <v>0.68992764119378713</v>
      </c>
      <c r="H80" s="520">
        <f t="shared" si="12"/>
        <v>0.31007235880621287</v>
      </c>
      <c r="I80" s="517"/>
      <c r="J80" s="517">
        <f t="shared" si="13"/>
        <v>0.35422389911437957</v>
      </c>
      <c r="K80" s="517">
        <f t="shared" si="14"/>
        <v>0.63841445282670317</v>
      </c>
      <c r="L80" s="517"/>
      <c r="M80" s="529">
        <f t="shared" si="15"/>
        <v>9.2415219653628</v>
      </c>
      <c r="N80" s="615">
        <f t="shared" si="16"/>
        <v>3.1680759841095778</v>
      </c>
      <c r="O80" s="500"/>
      <c r="P80" s="532">
        <f t="shared" si="17"/>
        <v>2.3951955370019339E-2</v>
      </c>
      <c r="Q80" s="520">
        <f t="shared" si="23"/>
        <v>2.3951955370019339E-2</v>
      </c>
      <c r="R80" s="521"/>
      <c r="S80" s="507">
        <f t="shared" si="24"/>
        <v>0.68974322976135038</v>
      </c>
      <c r="T80" s="501">
        <f t="shared" si="25"/>
        <v>0.31025677023864962</v>
      </c>
      <c r="U80" s="507"/>
      <c r="V80" s="507">
        <f t="shared" si="27"/>
        <v>2.3947834232899947E-2</v>
      </c>
      <c r="W80" s="501">
        <f t="shared" si="26"/>
        <v>2.3947834232899947E-2</v>
      </c>
      <c r="X80" s="507"/>
      <c r="Y80" s="562">
        <f t="shared" si="18"/>
        <v>11.407211971698381</v>
      </c>
      <c r="Z80" s="554">
        <f t="shared" si="19"/>
        <v>33.275717037332839</v>
      </c>
      <c r="AB80" s="562">
        <f t="shared" si="20"/>
        <v>7.8701508482313933</v>
      </c>
      <c r="AC80" s="554">
        <f t="shared" si="21"/>
        <v>10.317880072733878</v>
      </c>
    </row>
    <row r="81" spans="1:29" ht="12.6" customHeight="1" x14ac:dyDescent="0.2">
      <c r="A81" s="116"/>
      <c r="B81" s="262">
        <f t="shared" si="22"/>
        <v>105.84000000000009</v>
      </c>
      <c r="C81" s="130"/>
      <c r="D81" s="500">
        <f t="shared" si="8"/>
        <v>0.5241017490082176</v>
      </c>
      <c r="E81" s="517">
        <f t="shared" si="9"/>
        <v>2.4499020488324533E-2</v>
      </c>
      <c r="F81" s="500">
        <f t="shared" si="10"/>
        <v>0.98782520960142772</v>
      </c>
      <c r="G81" s="519">
        <f t="shared" si="11"/>
        <v>0.69989611393192774</v>
      </c>
      <c r="H81" s="520">
        <f t="shared" si="12"/>
        <v>0.30010388606807226</v>
      </c>
      <c r="I81" s="517"/>
      <c r="J81" s="517">
        <f t="shared" si="13"/>
        <v>0.3826803927709081</v>
      </c>
      <c r="K81" s="517">
        <f t="shared" si="14"/>
        <v>0.64902162293509735</v>
      </c>
      <c r="L81" s="517"/>
      <c r="M81" s="529">
        <f t="shared" si="15"/>
        <v>9.5333265374247915</v>
      </c>
      <c r="N81" s="615">
        <f t="shared" si="16"/>
        <v>3.0399739223016127</v>
      </c>
      <c r="O81" s="500"/>
      <c r="P81" s="532">
        <f t="shared" si="17"/>
        <v>2.3512311991334526E-2</v>
      </c>
      <c r="Q81" s="520">
        <f t="shared" si="23"/>
        <v>2.3512311991334526E-2</v>
      </c>
      <c r="R81" s="521"/>
      <c r="S81" s="507">
        <f t="shared" si="24"/>
        <v>0.69971003899774187</v>
      </c>
      <c r="T81" s="501">
        <f t="shared" si="25"/>
        <v>0.30028996100225813</v>
      </c>
      <c r="U81" s="507"/>
      <c r="V81" s="507">
        <f t="shared" si="27"/>
        <v>2.3508509955957518E-2</v>
      </c>
      <c r="W81" s="501">
        <f t="shared" si="26"/>
        <v>2.3508509955957518E-2</v>
      </c>
      <c r="X81" s="507"/>
      <c r="Y81" s="562">
        <f t="shared" si="18"/>
        <v>11.102105816317746</v>
      </c>
      <c r="Z81" s="554">
        <f t="shared" si="19"/>
        <v>34.816088132712316</v>
      </c>
      <c r="AB81" s="562">
        <f t="shared" si="20"/>
        <v>7.7703207173018427</v>
      </c>
      <c r="AC81" s="554">
        <f t="shared" si="21"/>
        <v>10.448443346315459</v>
      </c>
    </row>
    <row r="82" spans="1:29" ht="12.6" customHeight="1" x14ac:dyDescent="0.2">
      <c r="A82" s="116"/>
      <c r="B82" s="262">
        <f t="shared" si="22"/>
        <v>106.26000000000009</v>
      </c>
      <c r="C82" s="130"/>
      <c r="D82" s="500">
        <f t="shared" si="8"/>
        <v>0.55244423118944508</v>
      </c>
      <c r="E82" s="517">
        <f t="shared" si="9"/>
        <v>2.4403358382116446E-2</v>
      </c>
      <c r="F82" s="500">
        <f t="shared" si="10"/>
        <v>0.98787245945148172</v>
      </c>
      <c r="G82" s="519">
        <f t="shared" si="11"/>
        <v>0.70967798326650822</v>
      </c>
      <c r="H82" s="520">
        <f t="shared" si="12"/>
        <v>0.29032201673349178</v>
      </c>
      <c r="I82" s="517"/>
      <c r="J82" s="517">
        <f t="shared" si="13"/>
        <v>0.41102287495213558</v>
      </c>
      <c r="K82" s="517">
        <f t="shared" si="14"/>
        <v>0.65947211927915061</v>
      </c>
      <c r="L82" s="517"/>
      <c r="M82" s="529">
        <f t="shared" si="15"/>
        <v>9.8292783981209055</v>
      </c>
      <c r="N82" s="615">
        <f t="shared" si="16"/>
        <v>2.9160184258983861</v>
      </c>
      <c r="O82" s="500"/>
      <c r="P82" s="532">
        <f t="shared" si="17"/>
        <v>2.3063882218974253E-2</v>
      </c>
      <c r="Q82" s="520">
        <f t="shared" si="23"/>
        <v>2.3063882218974253E-2</v>
      </c>
      <c r="R82" s="521"/>
      <c r="S82" s="507">
        <f t="shared" si="24"/>
        <v>0.70949037812435478</v>
      </c>
      <c r="T82" s="501">
        <f t="shared" si="25"/>
        <v>0.29050962187564522</v>
      </c>
      <c r="U82" s="507"/>
      <c r="V82" s="507">
        <f t="shared" si="27"/>
        <v>2.3060395465237988E-2</v>
      </c>
      <c r="W82" s="501">
        <f t="shared" si="26"/>
        <v>2.3060395465237988E-2</v>
      </c>
      <c r="X82" s="507"/>
      <c r="Y82" s="562">
        <f t="shared" si="18"/>
        <v>10.810559605302679</v>
      </c>
      <c r="Z82" s="554">
        <f t="shared" si="19"/>
        <v>36.440098956940851</v>
      </c>
      <c r="AB82" s="562">
        <f t="shared" si="20"/>
        <v>7.6720161386735839</v>
      </c>
      <c r="AC82" s="554">
        <f t="shared" si="21"/>
        <v>10.579363019147078</v>
      </c>
    </row>
    <row r="83" spans="1:29" ht="12.6" customHeight="1" x14ac:dyDescent="0.2">
      <c r="A83" s="116"/>
      <c r="B83" s="262">
        <f t="shared" si="22"/>
        <v>106.68000000000009</v>
      </c>
      <c r="C83" s="130"/>
      <c r="D83" s="500">
        <f t="shared" si="8"/>
        <v>0.58067361146143603</v>
      </c>
      <c r="E83" s="517">
        <f t="shared" si="9"/>
        <v>2.430844047654164E-2</v>
      </c>
      <c r="F83" s="500">
        <f t="shared" si="10"/>
        <v>0.98791934395643077</v>
      </c>
      <c r="G83" s="519">
        <f t="shared" si="11"/>
        <v>0.7192697749958662</v>
      </c>
      <c r="H83" s="520">
        <f t="shared" si="12"/>
        <v>0.2807302250041338</v>
      </c>
      <c r="I83" s="517"/>
      <c r="J83" s="517">
        <f t="shared" si="13"/>
        <v>0.43925225522412653</v>
      </c>
      <c r="K83" s="517">
        <f t="shared" si="14"/>
        <v>0.66976061734818715</v>
      </c>
      <c r="L83" s="517"/>
      <c r="M83" s="529">
        <f t="shared" si="15"/>
        <v>10.129298455049252</v>
      </c>
      <c r="N83" s="615">
        <f t="shared" si="16"/>
        <v>2.7961304108691394</v>
      </c>
      <c r="O83" s="500"/>
      <c r="P83" s="532">
        <f t="shared" si="17"/>
        <v>2.2607686568776889E-2</v>
      </c>
      <c r="Q83" s="520">
        <f t="shared" si="23"/>
        <v>2.2607686568776889E-2</v>
      </c>
      <c r="R83" s="521"/>
      <c r="S83" s="507">
        <f t="shared" si="24"/>
        <v>0.71908077118854186</v>
      </c>
      <c r="T83" s="501">
        <f t="shared" si="25"/>
        <v>0.28091922881145814</v>
      </c>
      <c r="U83" s="507"/>
      <c r="V83" s="507">
        <f t="shared" si="27"/>
        <v>2.2604510602397453E-2</v>
      </c>
      <c r="W83" s="501">
        <f t="shared" si="26"/>
        <v>2.2604510602397453E-2</v>
      </c>
      <c r="X83" s="507"/>
      <c r="Y83" s="562">
        <f t="shared" si="18"/>
        <v>10.531825128207398</v>
      </c>
      <c r="Z83" s="554">
        <f t="shared" si="19"/>
        <v>38.152726920501557</v>
      </c>
      <c r="AB83" s="562">
        <f t="shared" si="20"/>
        <v>7.5752234902615445</v>
      </c>
      <c r="AC83" s="554">
        <f t="shared" si="21"/>
        <v>10.710623612913675</v>
      </c>
    </row>
    <row r="84" spans="1:29" ht="12.6" customHeight="1" x14ac:dyDescent="0.2">
      <c r="A84" s="116"/>
      <c r="B84" s="262">
        <f t="shared" si="22"/>
        <v>107.10000000000009</v>
      </c>
      <c r="C84" s="130"/>
      <c r="D84" s="500">
        <f t="shared" si="8"/>
        <v>0.60879078855306734</v>
      </c>
      <c r="E84" s="517">
        <f t="shared" si="9"/>
        <v>2.421425812059453E-2</v>
      </c>
      <c r="F84" s="500">
        <f t="shared" si="10"/>
        <v>0.98796586733749236</v>
      </c>
      <c r="G84" s="519">
        <f t="shared" si="11"/>
        <v>0.72866843998428088</v>
      </c>
      <c r="H84" s="520">
        <f t="shared" si="12"/>
        <v>0.27133156001571912</v>
      </c>
      <c r="I84" s="517"/>
      <c r="J84" s="517">
        <f t="shared" si="13"/>
        <v>0.46736943231575784</v>
      </c>
      <c r="K84" s="517">
        <f t="shared" si="14"/>
        <v>0.67988220575592984</v>
      </c>
      <c r="L84" s="517"/>
      <c r="M84" s="529">
        <f t="shared" si="15"/>
        <v>10.433306245919283</v>
      </c>
      <c r="N84" s="615">
        <f t="shared" si="16"/>
        <v>2.6802294231657697</v>
      </c>
      <c r="O84" s="500"/>
      <c r="P84" s="532">
        <f t="shared" si="17"/>
        <v>2.2144727306930463E-2</v>
      </c>
      <c r="Q84" s="520">
        <f t="shared" si="23"/>
        <v>2.2144727306930463E-2</v>
      </c>
      <c r="R84" s="521"/>
      <c r="S84" s="507">
        <f t="shared" si="24"/>
        <v>0.72847816703036872</v>
      </c>
      <c r="T84" s="501">
        <f t="shared" si="25"/>
        <v>0.27152183296963128</v>
      </c>
      <c r="U84" s="507"/>
      <c r="V84" s="507">
        <f t="shared" si="27"/>
        <v>2.2141857007093896E-2</v>
      </c>
      <c r="W84" s="501">
        <f t="shared" si="26"/>
        <v>2.2141857007093896E-2</v>
      </c>
      <c r="X84" s="507"/>
      <c r="Y84" s="562">
        <f t="shared" si="18"/>
        <v>10.265202369755942</v>
      </c>
      <c r="Z84" s="554">
        <f t="shared" si="19"/>
        <v>39.959265827885083</v>
      </c>
      <c r="AB84" s="562">
        <f t="shared" si="20"/>
        <v>7.4799289968930056</v>
      </c>
      <c r="AC84" s="554">
        <f t="shared" si="21"/>
        <v>10.842209934162875</v>
      </c>
    </row>
    <row r="85" spans="1:29" ht="12.6" customHeight="1" x14ac:dyDescent="0.2">
      <c r="A85" s="116"/>
      <c r="B85" s="262">
        <f t="shared" si="22"/>
        <v>107.5200000000001</v>
      </c>
      <c r="C85" s="130"/>
      <c r="D85" s="500">
        <f t="shared" si="8"/>
        <v>0.63679665052744749</v>
      </c>
      <c r="E85" s="517">
        <f t="shared" si="9"/>
        <v>2.4120802796844081E-2</v>
      </c>
      <c r="F85" s="500">
        <f t="shared" si="10"/>
        <v>0.98801203375110147</v>
      </c>
      <c r="G85" s="519">
        <f t="shared" si="11"/>
        <v>0.73787134593368786</v>
      </c>
      <c r="H85" s="520">
        <f t="shared" si="12"/>
        <v>0.26212865406631214</v>
      </c>
      <c r="I85" s="517"/>
      <c r="J85" s="517">
        <f t="shared" si="13"/>
        <v>0.49537529429013799</v>
      </c>
      <c r="K85" s="517">
        <f t="shared" si="14"/>
        <v>0.6898323846245118</v>
      </c>
      <c r="L85" s="517"/>
      <c r="M85" s="529">
        <f t="shared" si="15"/>
        <v>10.741220115354764</v>
      </c>
      <c r="N85" s="615">
        <f t="shared" si="16"/>
        <v>2.5682338155282594</v>
      </c>
      <c r="O85" s="500"/>
      <c r="P85" s="532">
        <f t="shared" si="17"/>
        <v>2.1675985873799011E-2</v>
      </c>
      <c r="Q85" s="520">
        <f t="shared" si="23"/>
        <v>2.1675985873799011E-2</v>
      </c>
      <c r="R85" s="521"/>
      <c r="S85" s="507">
        <f t="shared" si="24"/>
        <v>0.73767993107450081</v>
      </c>
      <c r="T85" s="501">
        <f t="shared" si="25"/>
        <v>0.26232006892549919</v>
      </c>
      <c r="U85" s="507"/>
      <c r="V85" s="507">
        <f t="shared" si="27"/>
        <v>2.1673415541280095E-2</v>
      </c>
      <c r="W85" s="501">
        <f t="shared" si="26"/>
        <v>2.1673415541280095E-2</v>
      </c>
      <c r="X85" s="507"/>
      <c r="Y85" s="562">
        <f t="shared" si="18"/>
        <v>10.010035996404017</v>
      </c>
      <c r="Z85" s="554">
        <f t="shared" si="19"/>
        <v>41.865347052867278</v>
      </c>
      <c r="AB85" s="562">
        <f t="shared" si="20"/>
        <v>7.3861187335112968</v>
      </c>
      <c r="AC85" s="554">
        <f t="shared" si="21"/>
        <v>10.974107074987147</v>
      </c>
    </row>
    <row r="86" spans="1:29" ht="12.6" customHeight="1" x14ac:dyDescent="0.2">
      <c r="A86" s="116"/>
      <c r="B86" s="262">
        <f t="shared" si="22"/>
        <v>107.9400000000001</v>
      </c>
      <c r="C86" s="130"/>
      <c r="D86" s="500">
        <f t="shared" si="8"/>
        <v>0.66469207494995841</v>
      </c>
      <c r="E86" s="517">
        <f t="shared" si="9"/>
        <v>2.4028066118864998E-2</v>
      </c>
      <c r="F86" s="500">
        <f t="shared" si="10"/>
        <v>0.98805784729014878</v>
      </c>
      <c r="G86" s="519">
        <f t="shared" si="11"/>
        <v>0.74687626811827212</v>
      </c>
      <c r="H86" s="520">
        <f t="shared" si="12"/>
        <v>0.25312373188172788</v>
      </c>
      <c r="I86" s="517"/>
      <c r="J86" s="517">
        <f t="shared" si="13"/>
        <v>0.52327071871264885</v>
      </c>
      <c r="K86" s="517">
        <f t="shared" si="14"/>
        <v>0.69960706266658901</v>
      </c>
      <c r="L86" s="517"/>
      <c r="M86" s="529">
        <f t="shared" si="15"/>
        <v>11.052957388021866</v>
      </c>
      <c r="N86" s="615">
        <f t="shared" si="16"/>
        <v>2.4600609206151347</v>
      </c>
      <c r="O86" s="500"/>
      <c r="P86" s="532">
        <f t="shared" si="17"/>
        <v>2.1202420521823421E-2</v>
      </c>
      <c r="Q86" s="520">
        <f t="shared" si="23"/>
        <v>2.1202420521823421E-2</v>
      </c>
      <c r="R86" s="521"/>
      <c r="S86" s="507">
        <f t="shared" si="24"/>
        <v>0.74668383608504407</v>
      </c>
      <c r="T86" s="501">
        <f t="shared" si="25"/>
        <v>0.25331616391495593</v>
      </c>
      <c r="U86" s="507"/>
      <c r="V86" s="507">
        <f t="shared" si="27"/>
        <v>2.1200143927131425E-2</v>
      </c>
      <c r="W86" s="501">
        <f t="shared" si="26"/>
        <v>2.1200143927131425E-2</v>
      </c>
      <c r="X86" s="507"/>
      <c r="Y86" s="562">
        <f t="shared" si="18"/>
        <v>9.7657121266906444</v>
      </c>
      <c r="Z86" s="554">
        <f t="shared" si="19"/>
        <v>43.876962190436267</v>
      </c>
      <c r="AB86" s="562">
        <f t="shared" si="20"/>
        <v>7.2937786287000632</v>
      </c>
      <c r="AC86" s="554">
        <f t="shared" si="21"/>
        <v>11.106300413276701</v>
      </c>
    </row>
    <row r="87" spans="1:29" ht="12.6" customHeight="1" x14ac:dyDescent="0.2">
      <c r="A87" s="116"/>
      <c r="B87" s="262">
        <f t="shared" si="22"/>
        <v>108.3600000000001</v>
      </c>
      <c r="C87" s="130"/>
      <c r="D87" s="500">
        <f t="shared" si="8"/>
        <v>0.69247792905300798</v>
      </c>
      <c r="E87" s="517">
        <f t="shared" si="9"/>
        <v>2.3936039828729633E-2</v>
      </c>
      <c r="F87" s="500">
        <f t="shared" si="10"/>
        <v>0.98810331198519019</v>
      </c>
      <c r="G87" s="519">
        <f t="shared" si="11"/>
        <v>0.75568137917201961</v>
      </c>
      <c r="H87" s="520">
        <f t="shared" si="12"/>
        <v>0.24431862082798039</v>
      </c>
      <c r="I87" s="517"/>
      <c r="J87" s="517">
        <f t="shared" si="13"/>
        <v>0.55105657281569842</v>
      </c>
      <c r="K87" s="517">
        <f t="shared" si="14"/>
        <v>0.70920255303706992</v>
      </c>
      <c r="L87" s="517"/>
      <c r="M87" s="529">
        <f t="shared" si="15"/>
        <v>11.368434537666204</v>
      </c>
      <c r="N87" s="615">
        <f t="shared" si="16"/>
        <v>2.3556272200429191</v>
      </c>
      <c r="O87" s="500"/>
      <c r="P87" s="532">
        <f t="shared" si="17"/>
        <v>2.0724964167621724E-2</v>
      </c>
      <c r="Q87" s="520">
        <f t="shared" si="23"/>
        <v>2.0724964167621724E-2</v>
      </c>
      <c r="R87" s="521"/>
      <c r="S87" s="507">
        <f t="shared" si="24"/>
        <v>0.75548805197329127</v>
      </c>
      <c r="T87" s="501">
        <f t="shared" si="25"/>
        <v>0.24451194802670873</v>
      </c>
      <c r="U87" s="507"/>
      <c r="V87" s="507">
        <f t="shared" si="27"/>
        <v>2.0722974598783077E-2</v>
      </c>
      <c r="W87" s="501">
        <f t="shared" si="26"/>
        <v>2.0722974598783077E-2</v>
      </c>
      <c r="X87" s="507"/>
      <c r="Y87" s="562">
        <f t="shared" si="18"/>
        <v>9.531655360373394</v>
      </c>
      <c r="Z87" s="554">
        <f t="shared" si="19"/>
        <v>46.0004872918839</v>
      </c>
      <c r="AB87" s="562">
        <f t="shared" si="20"/>
        <v>7.2028944685193403</v>
      </c>
      <c r="AC87" s="554">
        <f t="shared" si="21"/>
        <v>11.238775612568114</v>
      </c>
    </row>
    <row r="88" spans="1:29" ht="12.6" customHeight="1" x14ac:dyDescent="0.2">
      <c r="A88" s="116"/>
      <c r="B88" s="262">
        <f t="shared" si="22"/>
        <v>108.7800000000001</v>
      </c>
      <c r="C88" s="130"/>
      <c r="D88" s="500">
        <f t="shared" si="8"/>
        <v>0.72015506989756151</v>
      </c>
      <c r="E88" s="517">
        <f t="shared" si="9"/>
        <v>2.3844715794554664E-2</v>
      </c>
      <c r="F88" s="500">
        <f t="shared" si="10"/>
        <v>0.98814843180562939</v>
      </c>
      <c r="G88" s="519">
        <f t="shared" si="11"/>
        <v>0.76428523801907444</v>
      </c>
      <c r="H88" s="520">
        <f t="shared" si="12"/>
        <v>0.23571476198092556</v>
      </c>
      <c r="I88" s="517"/>
      <c r="J88" s="517">
        <f t="shared" si="13"/>
        <v>0.57873371366025195</v>
      </c>
      <c r="K88" s="517">
        <f t="shared" si="14"/>
        <v>0.71861556802842963</v>
      </c>
      <c r="L88" s="517"/>
      <c r="M88" s="529">
        <f t="shared" si="15"/>
        <v>11.687567351679434</v>
      </c>
      <c r="N88" s="615">
        <f t="shared" si="16"/>
        <v>2.2548485089549928</v>
      </c>
      <c r="O88" s="500"/>
      <c r="P88" s="532">
        <f t="shared" si="17"/>
        <v>2.0244522457145933E-2</v>
      </c>
      <c r="Q88" s="520">
        <f t="shared" si="23"/>
        <v>2.0244522457145933E-2</v>
      </c>
      <c r="R88" s="521"/>
      <c r="S88" s="507">
        <f t="shared" si="24"/>
        <v>0.76409113474802193</v>
      </c>
      <c r="T88" s="501">
        <f t="shared" si="25"/>
        <v>0.23590886525197807</v>
      </c>
      <c r="U88" s="507"/>
      <c r="V88" s="507">
        <f t="shared" si="27"/>
        <v>2.0242812767097138E-2</v>
      </c>
      <c r="W88" s="501">
        <f t="shared" si="26"/>
        <v>2.0242812767097138E-2</v>
      </c>
      <c r="X88" s="507"/>
      <c r="Y88" s="562">
        <f t="shared" si="18"/>
        <v>9.3073260437185041</v>
      </c>
      <c r="Z88" s="554">
        <f t="shared" si="19"/>
        <v>48.242708797503241</v>
      </c>
      <c r="AB88" s="562">
        <f t="shared" si="20"/>
        <v>7.1134519006445274</v>
      </c>
      <c r="AC88" s="554">
        <f t="shared" si="21"/>
        <v>11.371518621518581</v>
      </c>
    </row>
    <row r="89" spans="1:29" ht="12.6" customHeight="1" x14ac:dyDescent="0.2">
      <c r="A89" s="116"/>
      <c r="B89" s="262">
        <f t="shared" si="22"/>
        <v>109.2000000000001</v>
      </c>
      <c r="C89" s="130"/>
      <c r="D89" s="500">
        <f t="shared" si="8"/>
        <v>0.74772434453152348</v>
      </c>
      <c r="E89" s="517">
        <f t="shared" si="9"/>
        <v>2.3754086008107057E-2</v>
      </c>
      <c r="F89" s="500">
        <f t="shared" si="10"/>
        <v>0.98819321066087284</v>
      </c>
      <c r="G89" s="519">
        <f t="shared" si="11"/>
        <v>0.77268677803602226</v>
      </c>
      <c r="H89" s="520">
        <f t="shared" si="12"/>
        <v>0.22731322196397774</v>
      </c>
      <c r="I89" s="517"/>
      <c r="J89" s="517">
        <f t="shared" si="13"/>
        <v>0.60630298829421392</v>
      </c>
      <c r="K89" s="517">
        <f t="shared" si="14"/>
        <v>0.72784321268546015</v>
      </c>
      <c r="L89" s="517"/>
      <c r="M89" s="529">
        <f t="shared" si="15"/>
        <v>12.010271090854545</v>
      </c>
      <c r="N89" s="615">
        <f t="shared" si="16"/>
        <v>2.1576400557791402</v>
      </c>
      <c r="O89" s="500"/>
      <c r="P89" s="532">
        <f t="shared" si="17"/>
        <v>1.9761972041584728E-2</v>
      </c>
      <c r="Q89" s="520">
        <f t="shared" si="23"/>
        <v>1.9761972041584728E-2</v>
      </c>
      <c r="R89" s="521"/>
      <c r="S89" s="507">
        <f t="shared" si="24"/>
        <v>0.77249201469765294</v>
      </c>
      <c r="T89" s="501">
        <f t="shared" si="25"/>
        <v>0.22750798530234706</v>
      </c>
      <c r="U89" s="507"/>
      <c r="V89" s="507">
        <f t="shared" si="27"/>
        <v>1.9760534695005667E-2</v>
      </c>
      <c r="W89" s="501">
        <f t="shared" si="26"/>
        <v>1.9760534695005667E-2</v>
      </c>
      <c r="X89" s="507"/>
      <c r="Y89" s="562">
        <f t="shared" si="18"/>
        <v>9.0922177504513257</v>
      </c>
      <c r="Z89" s="554">
        <f t="shared" si="19"/>
        <v>50.61085128982144</v>
      </c>
      <c r="AB89" s="562">
        <f t="shared" si="20"/>
        <v>7.0254364387981649</v>
      </c>
      <c r="AC89" s="554">
        <f t="shared" si="21"/>
        <v>11.504515673029051</v>
      </c>
    </row>
    <row r="90" spans="1:29" ht="12.6" customHeight="1" x14ac:dyDescent="0.2">
      <c r="A90" s="116"/>
      <c r="B90" s="262">
        <f t="shared" si="22"/>
        <v>109.6200000000001</v>
      </c>
      <c r="C90" s="130"/>
      <c r="D90" s="500">
        <f t="shared" si="8"/>
        <v>0.77518659014506153</v>
      </c>
      <c r="E90" s="517">
        <f t="shared" si="9"/>
        <v>2.3664142582461068E-2</v>
      </c>
      <c r="F90" s="500">
        <f t="shared" si="10"/>
        <v>0.98823765240145944</v>
      </c>
      <c r="G90" s="519">
        <f t="shared" si="11"/>
        <v>0.78088529453400568</v>
      </c>
      <c r="H90" s="520">
        <f t="shared" si="12"/>
        <v>0.21911470546599432</v>
      </c>
      <c r="I90" s="517"/>
      <c r="J90" s="517">
        <f t="shared" si="13"/>
        <v>0.63376523390775197</v>
      </c>
      <c r="K90" s="517">
        <f t="shared" si="14"/>
        <v>0.73688297741665187</v>
      </c>
      <c r="L90" s="517"/>
      <c r="M90" s="529">
        <f t="shared" si="15"/>
        <v>12.336460644025465</v>
      </c>
      <c r="N90" s="615">
        <f t="shared" si="16"/>
        <v>2.0639167568693892</v>
      </c>
      <c r="O90" s="500"/>
      <c r="P90" s="532">
        <f t="shared" si="17"/>
        <v>1.9278159060596052E-2</v>
      </c>
      <c r="Q90" s="520">
        <f t="shared" si="23"/>
        <v>1.9278159060596052E-2</v>
      </c>
      <c r="R90" s="521"/>
      <c r="S90" s="507">
        <f t="shared" si="24"/>
        <v>0.78068998389182676</v>
      </c>
      <c r="T90" s="501">
        <f t="shared" si="25"/>
        <v>0.21931001610817324</v>
      </c>
      <c r="U90" s="507"/>
      <c r="V90" s="507">
        <f t="shared" si="27"/>
        <v>1.9276986179914322E-2</v>
      </c>
      <c r="W90" s="501">
        <f t="shared" si="26"/>
        <v>1.9276986179914322E-2</v>
      </c>
      <c r="X90" s="507"/>
      <c r="Y90" s="562">
        <f t="shared" si="18"/>
        <v>8.8858549597926171</v>
      </c>
      <c r="Z90" s="554">
        <f t="shared" si="19"/>
        <v>53.112607199466225</v>
      </c>
      <c r="AB90" s="562">
        <f t="shared" si="20"/>
        <v>6.9388334674641126</v>
      </c>
      <c r="AC90" s="554">
        <f t="shared" si="21"/>
        <v>11.637753283042091</v>
      </c>
    </row>
    <row r="91" spans="1:29" ht="12.6" customHeight="1" x14ac:dyDescent="0.2">
      <c r="A91" s="116"/>
      <c r="B91" s="262">
        <f t="shared" si="22"/>
        <v>110.04000000000011</v>
      </c>
      <c r="C91" s="130"/>
      <c r="D91" s="500">
        <f t="shared" si="8"/>
        <v>0.80254263422292182</v>
      </c>
      <c r="E91" s="517">
        <f t="shared" si="9"/>
        <v>2.3574877749711079E-2</v>
      </c>
      <c r="F91" s="500">
        <f t="shared" si="10"/>
        <v>0.98828176082016417</v>
      </c>
      <c r="G91" s="519">
        <f t="shared" si="11"/>
        <v>0.78888043164692301</v>
      </c>
      <c r="H91" s="520">
        <f t="shared" si="12"/>
        <v>0.21111956835307699</v>
      </c>
      <c r="I91" s="517"/>
      <c r="J91" s="517">
        <f t="shared" si="13"/>
        <v>0.66112127798561238</v>
      </c>
      <c r="K91" s="517">
        <f t="shared" si="14"/>
        <v>0.74573272968019633</v>
      </c>
      <c r="L91" s="517"/>
      <c r="M91" s="529">
        <f t="shared" si="15"/>
        <v>12.666050677323682</v>
      </c>
      <c r="N91" s="615">
        <f t="shared" si="16"/>
        <v>1.9735932857647356</v>
      </c>
      <c r="O91" s="500"/>
      <c r="P91" s="532">
        <f t="shared" si="17"/>
        <v>1.8793897828477776E-2</v>
      </c>
      <c r="Q91" s="520">
        <f t="shared" si="23"/>
        <v>1.8793897828477776E-2</v>
      </c>
      <c r="R91" s="521"/>
      <c r="S91" s="507">
        <f t="shared" si="24"/>
        <v>0.78868468308878104</v>
      </c>
      <c r="T91" s="501">
        <f t="shared" si="25"/>
        <v>0.21131531691121896</v>
      </c>
      <c r="U91" s="507"/>
      <c r="V91" s="507">
        <f t="shared" si="27"/>
        <v>1.8792981238331532E-2</v>
      </c>
      <c r="W91" s="501">
        <f t="shared" si="26"/>
        <v>1.8792981238331532E-2</v>
      </c>
      <c r="X91" s="507"/>
      <c r="Y91" s="562">
        <f t="shared" si="18"/>
        <v>8.6877909147329735</v>
      </c>
      <c r="Z91" s="554">
        <f t="shared" si="19"/>
        <v>55.756168605610846</v>
      </c>
      <c r="AB91" s="562">
        <f t="shared" si="20"/>
        <v>6.8536282468727645</v>
      </c>
      <c r="AC91" s="554">
        <f t="shared" si="21"/>
        <v>11.771218249037945</v>
      </c>
    </row>
    <row r="92" spans="1:29" ht="12.6" customHeight="1" x14ac:dyDescent="0.2">
      <c r="A92" s="116"/>
      <c r="B92" s="262">
        <f t="shared" si="22"/>
        <v>110.46000000000011</v>
      </c>
      <c r="C92" s="130"/>
      <c r="D92" s="500">
        <f t="shared" si="8"/>
        <v>0.82979329469381791</v>
      </c>
      <c r="E92" s="517">
        <f t="shared" si="9"/>
        <v>2.3486283858733296E-2</v>
      </c>
      <c r="F92" s="500">
        <f t="shared" si="10"/>
        <v>0.98832553965307801</v>
      </c>
      <c r="G92" s="519">
        <f t="shared" si="11"/>
        <v>0.79667216870992708</v>
      </c>
      <c r="H92" s="520">
        <f t="shared" si="12"/>
        <v>0.20332783129007292</v>
      </c>
      <c r="I92" s="517"/>
      <c r="J92" s="517">
        <f t="shared" si="13"/>
        <v>0.68837193845650835</v>
      </c>
      <c r="K92" s="517">
        <f t="shared" si="14"/>
        <v>0.75439070482292903</v>
      </c>
      <c r="L92" s="517"/>
      <c r="M92" s="529">
        <f t="shared" si="15"/>
        <v>12.998955777820044</v>
      </c>
      <c r="N92" s="615">
        <f t="shared" si="16"/>
        <v>1.8865842368329595</v>
      </c>
      <c r="O92" s="500"/>
      <c r="P92" s="532">
        <f t="shared" si="17"/>
        <v>1.8309969717997577E-2</v>
      </c>
      <c r="Q92" s="520">
        <f t="shared" si="23"/>
        <v>1.8309969717997577E-2</v>
      </c>
      <c r="R92" s="521"/>
      <c r="S92" s="507">
        <f t="shared" si="24"/>
        <v>0.79647608813202531</v>
      </c>
      <c r="T92" s="501">
        <f t="shared" si="25"/>
        <v>0.20352391186797469</v>
      </c>
      <c r="U92" s="507"/>
      <c r="V92" s="507">
        <f t="shared" si="27"/>
        <v>1.830930098865742E-2</v>
      </c>
      <c r="W92" s="501">
        <f t="shared" si="26"/>
        <v>1.830930098865742E-2</v>
      </c>
      <c r="X92" s="507"/>
      <c r="Y92" s="562">
        <f t="shared" si="18"/>
        <v>8.4976056452531843</v>
      </c>
      <c r="Z92" s="554">
        <f t="shared" si="19"/>
        <v>58.550261283551883</v>
      </c>
      <c r="AB92" s="562">
        <f t="shared" si="20"/>
        <v>6.7698059182455737</v>
      </c>
      <c r="AC92" s="554">
        <f t="shared" si="21"/>
        <v>11.904897648251726</v>
      </c>
    </row>
    <row r="93" spans="1:29" ht="12.6" customHeight="1" x14ac:dyDescent="0.2">
      <c r="A93" s="116"/>
      <c r="B93" s="262">
        <f t="shared" si="22"/>
        <v>110.88000000000011</v>
      </c>
      <c r="C93" s="130"/>
      <c r="D93" s="500">
        <f t="shared" si="8"/>
        <v>0.85693938007695813</v>
      </c>
      <c r="E93" s="517">
        <f t="shared" si="9"/>
        <v>2.3398353373001501E-2</v>
      </c>
      <c r="F93" s="500">
        <f t="shared" si="10"/>
        <v>0.98836899258066169</v>
      </c>
      <c r="G93" s="519">
        <f t="shared" si="11"/>
        <v>0.80426080621004103</v>
      </c>
      <c r="H93" s="520">
        <f t="shared" si="12"/>
        <v>0.19573919378995897</v>
      </c>
      <c r="I93" s="517"/>
      <c r="J93" s="517">
        <f t="shared" si="13"/>
        <v>0.71551802383964858</v>
      </c>
      <c r="K93" s="517">
        <f t="shared" si="14"/>
        <v>0.76285549615037729</v>
      </c>
      <c r="L93" s="517"/>
      <c r="M93" s="529">
        <f t="shared" si="15"/>
        <v>13.335090591354586</v>
      </c>
      <c r="N93" s="615">
        <f t="shared" si="16"/>
        <v>1.802804263102729</v>
      </c>
      <c r="O93" s="500"/>
      <c r="P93" s="532">
        <f t="shared" si="17"/>
        <v>1.7827122235796963E-2</v>
      </c>
      <c r="Q93" s="520">
        <f t="shared" si="23"/>
        <v>1.7827122235796963E-2</v>
      </c>
      <c r="R93" s="521"/>
      <c r="S93" s="507">
        <f t="shared" si="24"/>
        <v>0.80406449591925333</v>
      </c>
      <c r="T93" s="501">
        <f t="shared" si="25"/>
        <v>0.19593550408074667</v>
      </c>
      <c r="U93" s="507"/>
      <c r="V93" s="507">
        <f t="shared" si="27"/>
        <v>1.7826692725544071E-2</v>
      </c>
      <c r="W93" s="501">
        <f t="shared" si="26"/>
        <v>1.7826692725544071E-2</v>
      </c>
      <c r="X93" s="507"/>
      <c r="Y93" s="562">
        <f t="shared" si="18"/>
        <v>8.3149041425999677</v>
      </c>
      <c r="Z93" s="554">
        <f t="shared" si="19"/>
        <v>61.504181163388921</v>
      </c>
      <c r="AB93" s="562">
        <f t="shared" si="20"/>
        <v>6.6873515092866604</v>
      </c>
      <c r="AC93" s="554">
        <f t="shared" si="21"/>
        <v>12.038778835633329</v>
      </c>
    </row>
    <row r="94" spans="1:29" ht="12.6" customHeight="1" x14ac:dyDescent="0.2">
      <c r="A94" s="116"/>
      <c r="B94" s="262">
        <f t="shared" ref="B94:B157" si="28">B93+F$5</f>
        <v>111.30000000000011</v>
      </c>
      <c r="C94" s="130"/>
      <c r="D94" s="500">
        <f t="shared" ref="D94:D157" si="29">((LN(B94/$E$6))+(($F$8-E94+$G$10)*$F$9))/($F$10/100)</f>
        <v>0.88398168962577761</v>
      </c>
      <c r="E94" s="517">
        <f t="shared" ref="E94:E157" si="30">LN(1+($E$7/B94))</f>
        <v>2.3311078868447146E-2</v>
      </c>
      <c r="F94" s="500">
        <f t="shared" ref="F94:F157" si="31">EXP(-E94*$F$9)</f>
        <v>0.98841212322877858</v>
      </c>
      <c r="G94" s="519">
        <f t="shared" ref="G94:G157" si="32">NORMSDIST(D94)</f>
        <v>0.81164695138799658</v>
      </c>
      <c r="H94" s="520">
        <f t="shared" ref="H94:H157" si="33">(1-G94)</f>
        <v>0.18835304861200342</v>
      </c>
      <c r="I94" s="517"/>
      <c r="J94" s="517">
        <f t="shared" ref="J94:J157" si="34">D94-($F$10/100)</f>
        <v>0.74256033338846805</v>
      </c>
      <c r="K94" s="517">
        <f t="shared" ref="K94:K157" si="35">NORMSDIST(J94)</f>
        <v>0.77112604430549381</v>
      </c>
      <c r="L94" s="517"/>
      <c r="M94" s="529">
        <f t="shared" ref="M94:M157" si="36">(B94*F94*G94)-($E$6*$G$8*K94)</f>
        <v>13.674369954392219</v>
      </c>
      <c r="N94" s="615">
        <f t="shared" ref="N94:N157" si="37">M94+($E$6*$G$8)-(B94*F94)</f>
        <v>1.7221682081210758</v>
      </c>
      <c r="O94" s="500"/>
      <c r="P94" s="532">
        <f t="shared" ref="P94:P157" si="38">(G95-G93)/(B95-B93)</f>
        <v>1.734606828258662E-2</v>
      </c>
      <c r="Q94" s="520">
        <f t="shared" ref="Q94:Q157" si="39">-(H95-H93)/(B95-B93)</f>
        <v>1.734606828258662E-2</v>
      </c>
      <c r="R94" s="521"/>
      <c r="S94" s="507">
        <f t="shared" ref="S94:S157" si="40">(M95-M93)/(B95-B93)</f>
        <v>0.81145051002148239</v>
      </c>
      <c r="T94" s="501">
        <f t="shared" si="25"/>
        <v>0.18854948997851761</v>
      </c>
      <c r="U94" s="507"/>
      <c r="V94" s="507">
        <f t="shared" si="27"/>
        <v>1.7345869177975648E-2</v>
      </c>
      <c r="W94" s="501">
        <f t="shared" si="26"/>
        <v>1.7345869177975648E-2</v>
      </c>
      <c r="X94" s="507"/>
      <c r="Y94" s="562">
        <f t="shared" ref="Y94:Y157" si="41">B94/M94</f>
        <v>8.1393146719897285</v>
      </c>
      <c r="Z94" s="554">
        <f t="shared" ref="Z94:Z157" si="42">B94/N94</f>
        <v>64.627833376061972</v>
      </c>
      <c r="AB94" s="562">
        <f t="shared" ref="AB94:AB157" si="43">Y94*G94</f>
        <v>6.6062499399080545</v>
      </c>
      <c r="AC94" s="554">
        <f t="shared" ref="AC94:AC157" si="44">Z94*H94</f>
        <v>12.172849441569857</v>
      </c>
    </row>
    <row r="95" spans="1:29" ht="12.6" customHeight="1" x14ac:dyDescent="0.2">
      <c r="A95" s="116"/>
      <c r="B95" s="262">
        <f t="shared" si="28"/>
        <v>111.72000000000011</v>
      </c>
      <c r="C95" s="130"/>
      <c r="D95" s="500">
        <f t="shared" si="29"/>
        <v>0.91092101346893228</v>
      </c>
      <c r="E95" s="517">
        <f t="shared" si="30"/>
        <v>2.3224453031370811E-2</v>
      </c>
      <c r="F95" s="500">
        <f t="shared" si="31"/>
        <v>0.9884549351697024</v>
      </c>
      <c r="G95" s="519">
        <f t="shared" si="32"/>
        <v>0.81883150356741385</v>
      </c>
      <c r="H95" s="520">
        <f t="shared" si="33"/>
        <v>0.18116849643258615</v>
      </c>
      <c r="I95" s="517"/>
      <c r="J95" s="517">
        <f t="shared" si="34"/>
        <v>0.76949965723162284</v>
      </c>
      <c r="K95" s="517">
        <f t="shared" si="35"/>
        <v>0.77920162603267384</v>
      </c>
      <c r="L95" s="517"/>
      <c r="M95" s="529">
        <f t="shared" si="36"/>
        <v>14.016709019772634</v>
      </c>
      <c r="N95" s="615">
        <f t="shared" si="37"/>
        <v>1.644591231705391</v>
      </c>
      <c r="O95" s="500"/>
      <c r="P95" s="532">
        <f t="shared" si="38"/>
        <v>1.6867485590750915E-2</v>
      </c>
      <c r="Q95" s="520">
        <f t="shared" si="39"/>
        <v>1.6867485590750915E-2</v>
      </c>
      <c r="R95" s="521"/>
      <c r="S95" s="507">
        <f t="shared" si="40"/>
        <v>0.81863502602875293</v>
      </c>
      <c r="T95" s="501">
        <f t="shared" ref="T95:T158" si="45">1-S95</f>
        <v>0.18136497397124707</v>
      </c>
      <c r="U95" s="507"/>
      <c r="V95" s="507">
        <f t="shared" ref="V95:V158" si="46">(S96-S94)/(B96-B94)</f>
        <v>1.6867507945505865E-2</v>
      </c>
      <c r="W95" s="501">
        <f t="shared" ref="W95:W158" si="47">-(T96-T94)/(B96-B94)</f>
        <v>1.6867507945505865E-2</v>
      </c>
      <c r="X95" s="507"/>
      <c r="Y95" s="562">
        <f t="shared" si="41"/>
        <v>7.9704872122552155</v>
      </c>
      <c r="Z95" s="554">
        <f t="shared" si="42"/>
        <v>67.931774076254726</v>
      </c>
      <c r="AB95" s="562">
        <f t="shared" si="43"/>
        <v>6.5264860281757828</v>
      </c>
      <c r="AC95" s="554">
        <f t="shared" si="44"/>
        <v>12.307097369393203</v>
      </c>
    </row>
    <row r="96" spans="1:29" ht="12.6" customHeight="1" x14ac:dyDescent="0.2">
      <c r="A96" s="116"/>
      <c r="B96" s="262">
        <f t="shared" si="28"/>
        <v>112.14000000000011</v>
      </c>
      <c r="C96" s="130"/>
      <c r="D96" s="500">
        <f t="shared" si="29"/>
        <v>0.93775813274862529</v>
      </c>
      <c r="E96" s="517">
        <f t="shared" si="30"/>
        <v>2.3138468656398414E-2</v>
      </c>
      <c r="F96" s="500">
        <f t="shared" si="31"/>
        <v>0.98849743192310457</v>
      </c>
      <c r="G96" s="519">
        <f t="shared" si="32"/>
        <v>0.82581563928422741</v>
      </c>
      <c r="H96" s="520">
        <f t="shared" si="33"/>
        <v>0.17418436071577259</v>
      </c>
      <c r="I96" s="517"/>
      <c r="J96" s="517">
        <f t="shared" si="34"/>
        <v>0.79633677651131585</v>
      </c>
      <c r="K96" s="517">
        <f t="shared" si="35"/>
        <v>0.78708184240230294</v>
      </c>
      <c r="L96" s="517"/>
      <c r="M96" s="529">
        <f t="shared" si="36"/>
        <v>14.362023376256374</v>
      </c>
      <c r="N96" s="615">
        <f t="shared" si="37"/>
        <v>1.5699889294913305</v>
      </c>
      <c r="O96" s="500"/>
      <c r="P96" s="532">
        <f t="shared" si="38"/>
        <v>1.6392016331456354E-2</v>
      </c>
      <c r="Q96" s="520">
        <f t="shared" si="39"/>
        <v>1.6392016331456354E-2</v>
      </c>
      <c r="R96" s="521"/>
      <c r="S96" s="507">
        <f t="shared" si="40"/>
        <v>0.82561921669570737</v>
      </c>
      <c r="T96" s="501">
        <f t="shared" si="45"/>
        <v>0.17438078330429263</v>
      </c>
      <c r="U96" s="507"/>
      <c r="V96" s="507">
        <f t="shared" si="46"/>
        <v>1.6392251103673365E-2</v>
      </c>
      <c r="W96" s="501">
        <f t="shared" si="47"/>
        <v>1.6392251103673365E-2</v>
      </c>
      <c r="X96" s="507"/>
      <c r="Y96" s="562">
        <f t="shared" si="41"/>
        <v>7.8080920119787942</v>
      </c>
      <c r="Z96" s="554">
        <f t="shared" si="42"/>
        <v>71.427255245890791</v>
      </c>
      <c r="AB96" s="562">
        <f t="shared" si="43"/>
        <v>6.4480444964623373</v>
      </c>
      <c r="AC96" s="554">
        <f t="shared" si="44"/>
        <v>12.441510792687801</v>
      </c>
    </row>
    <row r="97" spans="1:29" ht="12.6" customHeight="1" x14ac:dyDescent="0.2">
      <c r="A97" s="116"/>
      <c r="B97" s="262">
        <f t="shared" si="28"/>
        <v>112.56000000000012</v>
      </c>
      <c r="C97" s="130"/>
      <c r="D97" s="500">
        <f t="shared" si="29"/>
        <v>0.96449381975632476</v>
      </c>
      <c r="E97" s="517">
        <f t="shared" si="30"/>
        <v>2.3053118644482919E-2</v>
      </c>
      <c r="F97" s="500">
        <f t="shared" si="31"/>
        <v>0.98853961695701797</v>
      </c>
      <c r="G97" s="519">
        <f t="shared" si="32"/>
        <v>0.83260079728583725</v>
      </c>
      <c r="H97" s="520">
        <f t="shared" si="33"/>
        <v>0.16739920271416275</v>
      </c>
      <c r="I97" s="517"/>
      <c r="J97" s="517">
        <f t="shared" si="34"/>
        <v>0.8230724635190152</v>
      </c>
      <c r="K97" s="517">
        <f t="shared" si="35"/>
        <v>0.79476660656939535</v>
      </c>
      <c r="L97" s="517"/>
      <c r="M97" s="529">
        <f t="shared" si="36"/>
        <v>14.710229161797031</v>
      </c>
      <c r="N97" s="615">
        <f t="shared" si="37"/>
        <v>1.4982774462069841</v>
      </c>
      <c r="O97" s="500"/>
      <c r="P97" s="532">
        <f t="shared" si="38"/>
        <v>1.5920266882923719E-2</v>
      </c>
      <c r="Q97" s="520">
        <f t="shared" si="39"/>
        <v>1.5920266882923719E-2</v>
      </c>
      <c r="R97" s="521"/>
      <c r="S97" s="507">
        <f t="shared" si="40"/>
        <v>0.83240451695583861</v>
      </c>
      <c r="T97" s="501">
        <f t="shared" si="45"/>
        <v>0.16759548304416139</v>
      </c>
      <c r="U97" s="507"/>
      <c r="V97" s="507">
        <f t="shared" si="46"/>
        <v>1.5920704970376544E-2</v>
      </c>
      <c r="W97" s="501">
        <f t="shared" si="47"/>
        <v>1.5920704970376544E-2</v>
      </c>
      <c r="X97" s="507"/>
      <c r="Y97" s="562">
        <f t="shared" si="41"/>
        <v>7.6518182525886331</v>
      </c>
      <c r="Z97" s="554">
        <f t="shared" si="42"/>
        <v>75.126272697326698</v>
      </c>
      <c r="AB97" s="562">
        <f t="shared" si="43"/>
        <v>6.3709099777916176</v>
      </c>
      <c r="AC97" s="554">
        <f t="shared" si="44"/>
        <v>12.576078152419262</v>
      </c>
    </row>
    <row r="98" spans="1:29" ht="12.6" customHeight="1" x14ac:dyDescent="0.2">
      <c r="A98" s="116"/>
      <c r="B98" s="262">
        <f t="shared" si="28"/>
        <v>112.98000000000012</v>
      </c>
      <c r="C98" s="130"/>
      <c r="D98" s="500">
        <f t="shared" si="29"/>
        <v>0.99112883806592145</v>
      </c>
      <c r="E98" s="517">
        <f t="shared" si="30"/>
        <v>2.2968396000950284E-2</v>
      </c>
      <c r="F98" s="500">
        <f t="shared" si="31"/>
        <v>0.98858149368878123</v>
      </c>
      <c r="G98" s="519">
        <f t="shared" si="32"/>
        <v>0.83918866346588339</v>
      </c>
      <c r="H98" s="520">
        <f t="shared" si="33"/>
        <v>0.16081133653411661</v>
      </c>
      <c r="I98" s="517"/>
      <c r="J98" s="517">
        <f t="shared" si="34"/>
        <v>0.84970748182861189</v>
      </c>
      <c r="K98" s="517">
        <f t="shared" si="35"/>
        <v>0.80225613113788774</v>
      </c>
      <c r="L98" s="517"/>
      <c r="M98" s="529">
        <f t="shared" si="36"/>
        <v>15.061243170499282</v>
      </c>
      <c r="N98" s="615">
        <f t="shared" si="37"/>
        <v>1.4293735826326781</v>
      </c>
      <c r="O98" s="500"/>
      <c r="P98" s="532">
        <f t="shared" si="38"/>
        <v>1.5452807751193971E-2</v>
      </c>
      <c r="Q98" s="520">
        <f t="shared" si="39"/>
        <v>1.5452807751193971E-2</v>
      </c>
      <c r="R98" s="521"/>
      <c r="S98" s="507">
        <f t="shared" si="40"/>
        <v>0.83899260887082372</v>
      </c>
      <c r="T98" s="501">
        <f t="shared" si="45"/>
        <v>0.16100739112917628</v>
      </c>
      <c r="U98" s="507"/>
      <c r="V98" s="507">
        <f t="shared" si="46"/>
        <v>1.545344002472882E-2</v>
      </c>
      <c r="W98" s="501">
        <f t="shared" si="47"/>
        <v>1.545344002472882E-2</v>
      </c>
      <c r="X98" s="507"/>
      <c r="Y98" s="562">
        <f t="shared" si="41"/>
        <v>7.5013728097356536</v>
      </c>
      <c r="Z98" s="554">
        <f t="shared" si="42"/>
        <v>79.041617511853673</v>
      </c>
      <c r="AB98" s="562">
        <f t="shared" si="43"/>
        <v>6.2950670223613816</v>
      </c>
      <c r="AC98" s="554">
        <f t="shared" si="44"/>
        <v>12.710788153899626</v>
      </c>
    </row>
    <row r="99" spans="1:29" ht="12.6" customHeight="1" x14ac:dyDescent="0.2">
      <c r="A99" s="116"/>
      <c r="B99" s="262">
        <f t="shared" si="28"/>
        <v>113.40000000000012</v>
      </c>
      <c r="C99" s="130"/>
      <c r="D99" s="500">
        <f t="shared" si="29"/>
        <v>1.0176639426644081</v>
      </c>
      <c r="E99" s="517">
        <f t="shared" si="30"/>
        <v>2.2884293833587806E-2</v>
      </c>
      <c r="F99" s="500">
        <f t="shared" si="31"/>
        <v>0.98862306548596146</v>
      </c>
      <c r="G99" s="519">
        <f t="shared" si="32"/>
        <v>0.84558115579684023</v>
      </c>
      <c r="H99" s="520">
        <f t="shared" si="33"/>
        <v>0.15441884420315977</v>
      </c>
      <c r="I99" s="517"/>
      <c r="J99" s="517">
        <f t="shared" si="34"/>
        <v>0.87624258642709862</v>
      </c>
      <c r="K99" s="517">
        <f t="shared" si="35"/>
        <v>0.80955091519990829</v>
      </c>
      <c r="L99" s="517"/>
      <c r="M99" s="529">
        <f t="shared" si="36"/>
        <v>15.414982953248526</v>
      </c>
      <c r="N99" s="615">
        <f t="shared" si="37"/>
        <v>1.3631948962324003</v>
      </c>
      <c r="O99" s="500"/>
      <c r="P99" s="532">
        <f t="shared" si="38"/>
        <v>1.4990173634431815E-2</v>
      </c>
      <c r="Q99" s="520">
        <f t="shared" si="39"/>
        <v>1.4990173634431815E-2</v>
      </c>
      <c r="R99" s="521"/>
      <c r="S99" s="507">
        <f t="shared" si="40"/>
        <v>0.84538540657661088</v>
      </c>
      <c r="T99" s="501">
        <f t="shared" si="45"/>
        <v>0.15461459342338912</v>
      </c>
      <c r="U99" s="507"/>
      <c r="V99" s="507">
        <f t="shared" si="46"/>
        <v>1.4990990969372812E-2</v>
      </c>
      <c r="W99" s="501">
        <f t="shared" si="47"/>
        <v>1.4990990969372812E-2</v>
      </c>
      <c r="X99" s="507"/>
      <c r="Y99" s="562">
        <f t="shared" si="41"/>
        <v>7.3564791050321858</v>
      </c>
      <c r="Z99" s="554">
        <f t="shared" si="42"/>
        <v>83.186931166933775</v>
      </c>
      <c r="AB99" s="562">
        <f t="shared" si="43"/>
        <v>6.2205001042284209</v>
      </c>
      <c r="AC99" s="554">
        <f t="shared" si="44"/>
        <v>12.845629763605722</v>
      </c>
    </row>
    <row r="100" spans="1:29" ht="12.6" customHeight="1" x14ac:dyDescent="0.2">
      <c r="A100" s="116"/>
      <c r="B100" s="262">
        <f t="shared" si="28"/>
        <v>113.82000000000012</v>
      </c>
      <c r="C100" s="130"/>
      <c r="D100" s="500">
        <f t="shared" si="29"/>
        <v>1.0440998800801031</v>
      </c>
      <c r="E100" s="517">
        <f t="shared" si="30"/>
        <v>2.280080535077559E-2</v>
      </c>
      <c r="F100" s="500">
        <f t="shared" si="31"/>
        <v>0.98866433566725698</v>
      </c>
      <c r="G100" s="519">
        <f t="shared" si="32"/>
        <v>0.85178040931880616</v>
      </c>
      <c r="H100" s="520">
        <f t="shared" si="33"/>
        <v>0.14821959068119384</v>
      </c>
      <c r="I100" s="517"/>
      <c r="J100" s="517">
        <f t="shared" si="34"/>
        <v>0.90267852384279368</v>
      </c>
      <c r="K100" s="517">
        <f t="shared" si="35"/>
        <v>0.81665173111682987</v>
      </c>
      <c r="L100" s="517"/>
      <c r="M100" s="529">
        <f t="shared" si="36"/>
        <v>15.771366912023637</v>
      </c>
      <c r="N100" s="615">
        <f t="shared" si="37"/>
        <v>1.2996597954683438</v>
      </c>
      <c r="O100" s="500"/>
      <c r="P100" s="532">
        <f t="shared" si="38"/>
        <v>1.4532863621635691E-2</v>
      </c>
      <c r="Q100" s="520">
        <f t="shared" si="39"/>
        <v>1.4532863621635691E-2</v>
      </c>
      <c r="R100" s="521"/>
      <c r="S100" s="507">
        <f t="shared" si="40"/>
        <v>0.85158504128509693</v>
      </c>
      <c r="T100" s="501">
        <f t="shared" si="45"/>
        <v>0.14841495871490307</v>
      </c>
      <c r="U100" s="507"/>
      <c r="V100" s="507">
        <f t="shared" si="46"/>
        <v>1.4533856927369519E-2</v>
      </c>
      <c r="W100" s="501">
        <f t="shared" si="47"/>
        <v>1.4533856927369519E-2</v>
      </c>
      <c r="X100" s="507"/>
      <c r="Y100" s="562">
        <f t="shared" si="41"/>
        <v>7.2168760409236956</v>
      </c>
      <c r="Z100" s="554">
        <f t="shared" si="42"/>
        <v>87.576764624764039</v>
      </c>
      <c r="AB100" s="562">
        <f t="shared" si="43"/>
        <v>6.1471936281410704</v>
      </c>
      <c r="AC100" s="554">
        <f t="shared" si="44"/>
        <v>12.980592205865781</v>
      </c>
    </row>
    <row r="101" spans="1:29" ht="12.6" customHeight="1" x14ac:dyDescent="0.2">
      <c r="A101" s="116"/>
      <c r="B101" s="262">
        <f t="shared" si="28"/>
        <v>114.24000000000012</v>
      </c>
      <c r="C101" s="130"/>
      <c r="D101" s="500">
        <f t="shared" si="29"/>
        <v>1.0704373885085021</v>
      </c>
      <c r="E101" s="517">
        <f t="shared" si="30"/>
        <v>2.2717923859656868E-2</v>
      </c>
      <c r="F101" s="500">
        <f t="shared" si="31"/>
        <v>0.98870530750338081</v>
      </c>
      <c r="G101" s="519">
        <f t="shared" si="32"/>
        <v>0.85778876123901426</v>
      </c>
      <c r="H101" s="520">
        <f t="shared" si="33"/>
        <v>0.14221123876098574</v>
      </c>
      <c r="I101" s="517"/>
      <c r="J101" s="517">
        <f t="shared" si="34"/>
        <v>0.92901603227119267</v>
      </c>
      <c r="K101" s="517">
        <f t="shared" si="35"/>
        <v>0.82355961110623221</v>
      </c>
      <c r="L101" s="517"/>
      <c r="M101" s="529">
        <f t="shared" si="36"/>
        <v>16.13031438792801</v>
      </c>
      <c r="N101" s="615">
        <f t="shared" si="37"/>
        <v>1.2386876278336842</v>
      </c>
      <c r="O101" s="500"/>
      <c r="P101" s="532">
        <f t="shared" si="38"/>
        <v>1.4081341516500916E-2</v>
      </c>
      <c r="Q101" s="520">
        <f t="shared" si="39"/>
        <v>1.4081341516500916E-2</v>
      </c>
      <c r="R101" s="521"/>
      <c r="S101" s="507">
        <f t="shared" si="40"/>
        <v>0.85759384639560132</v>
      </c>
      <c r="T101" s="501">
        <f t="shared" si="45"/>
        <v>0.14240615360439868</v>
      </c>
      <c r="U101" s="507"/>
      <c r="V101" s="507">
        <f t="shared" si="46"/>
        <v>1.4082501764077238E-2</v>
      </c>
      <c r="W101" s="501">
        <f t="shared" si="47"/>
        <v>1.4082501764077238E-2</v>
      </c>
      <c r="X101" s="507"/>
      <c r="Y101" s="562">
        <f t="shared" si="41"/>
        <v>7.0823170120910834</v>
      </c>
      <c r="Z101" s="554">
        <f t="shared" si="42"/>
        <v>92.226641675425583</v>
      </c>
      <c r="AB101" s="562">
        <f t="shared" si="43"/>
        <v>6.0751319365036069</v>
      </c>
      <c r="AC101" s="554">
        <f t="shared" si="44"/>
        <v>13.115664959427825</v>
      </c>
    </row>
    <row r="102" spans="1:29" ht="12.6" customHeight="1" x14ac:dyDescent="0.2">
      <c r="A102" s="116"/>
      <c r="B102" s="262">
        <f t="shared" si="28"/>
        <v>114.66000000000012</v>
      </c>
      <c r="C102" s="130"/>
      <c r="D102" s="500">
        <f t="shared" si="29"/>
        <v>1.0966771979357908</v>
      </c>
      <c r="E102" s="517">
        <f t="shared" si="30"/>
        <v>2.2635642764350278E-2</v>
      </c>
      <c r="F102" s="500">
        <f t="shared" si="31"/>
        <v>0.9887459842179247</v>
      </c>
      <c r="G102" s="519">
        <f t="shared" si="32"/>
        <v>0.86360873619266698</v>
      </c>
      <c r="H102" s="520">
        <f t="shared" si="33"/>
        <v>0.13639126380733302</v>
      </c>
      <c r="I102" s="517"/>
      <c r="J102" s="517">
        <f t="shared" si="34"/>
        <v>0.95525584169848132</v>
      </c>
      <c r="K102" s="517">
        <f t="shared" si="35"/>
        <v>0.83027583369601887</v>
      </c>
      <c r="L102" s="517"/>
      <c r="M102" s="529">
        <f t="shared" si="36"/>
        <v>16.491745742995946</v>
      </c>
      <c r="N102" s="615">
        <f t="shared" si="37"/>
        <v>1.1801987616605913</v>
      </c>
      <c r="O102" s="500"/>
      <c r="P102" s="532">
        <f t="shared" si="38"/>
        <v>1.3636036277122857E-2</v>
      </c>
      <c r="Q102" s="520">
        <f t="shared" si="39"/>
        <v>1.3636036277122857E-2</v>
      </c>
      <c r="R102" s="521"/>
      <c r="S102" s="507">
        <f t="shared" si="40"/>
        <v>0.86341434276692186</v>
      </c>
      <c r="T102" s="501">
        <f t="shared" si="45"/>
        <v>0.13658565723307814</v>
      </c>
      <c r="U102" s="507"/>
      <c r="V102" s="507">
        <f t="shared" si="46"/>
        <v>1.3637354524795914E-2</v>
      </c>
      <c r="W102" s="501">
        <f t="shared" si="47"/>
        <v>1.3637354524795914E-2</v>
      </c>
      <c r="X102" s="507"/>
      <c r="Y102" s="562">
        <f t="shared" si="41"/>
        <v>6.9525689873490988</v>
      </c>
      <c r="Z102" s="554">
        <f t="shared" si="42"/>
        <v>97.153126850148936</v>
      </c>
      <c r="AB102" s="562">
        <f t="shared" si="43"/>
        <v>6.0042993164568861</v>
      </c>
      <c r="AC102" s="554">
        <f t="shared" si="44"/>
        <v>13.250837753925952</v>
      </c>
    </row>
    <row r="103" spans="1:29" ht="12.6" customHeight="1" x14ac:dyDescent="0.2">
      <c r="A103" s="116"/>
      <c r="B103" s="262">
        <f t="shared" si="28"/>
        <v>115.08000000000013</v>
      </c>
      <c r="C103" s="130"/>
      <c r="D103" s="500">
        <f t="shared" si="29"/>
        <v>1.1228200302600841</v>
      </c>
      <c r="E103" s="517">
        <f t="shared" si="30"/>
        <v>2.2553955564198973E-2</v>
      </c>
      <c r="F103" s="500">
        <f t="shared" si="31"/>
        <v>0.9887863689882046</v>
      </c>
      <c r="G103" s="519">
        <f t="shared" si="32"/>
        <v>0.86924303171179751</v>
      </c>
      <c r="H103" s="520">
        <f t="shared" si="33"/>
        <v>0.13075696828820249</v>
      </c>
      <c r="I103" s="517"/>
      <c r="J103" s="517">
        <f t="shared" si="34"/>
        <v>0.9813986740227747</v>
      </c>
      <c r="K103" s="517">
        <f t="shared" si="35"/>
        <v>0.83680191010391802</v>
      </c>
      <c r="L103" s="517"/>
      <c r="M103" s="529">
        <f t="shared" si="36"/>
        <v>16.855582435852227</v>
      </c>
      <c r="N103" s="615">
        <f t="shared" si="37"/>
        <v>1.1241146617815332</v>
      </c>
      <c r="O103" s="500"/>
      <c r="P103" s="532">
        <f t="shared" si="38"/>
        <v>1.3197342562245293E-2</v>
      </c>
      <c r="Q103" s="520">
        <f t="shared" si="39"/>
        <v>1.3197342562245293E-2</v>
      </c>
      <c r="R103" s="521"/>
      <c r="S103" s="507">
        <f t="shared" si="40"/>
        <v>0.86904922419642994</v>
      </c>
      <c r="T103" s="501">
        <f t="shared" si="45"/>
        <v>0.13095077580357006</v>
      </c>
      <c r="U103" s="507"/>
      <c r="V103" s="507">
        <f t="shared" si="46"/>
        <v>1.3198809978993326E-2</v>
      </c>
      <c r="W103" s="501">
        <f t="shared" si="47"/>
        <v>1.3198809978993326E-2</v>
      </c>
      <c r="X103" s="507"/>
      <c r="Y103" s="562">
        <f t="shared" si="41"/>
        <v>6.8274116565217122</v>
      </c>
      <c r="Z103" s="554">
        <f t="shared" si="42"/>
        <v>102.3738982441681</v>
      </c>
      <c r="AB103" s="562">
        <f t="shared" si="43"/>
        <v>5.9346800070593986</v>
      </c>
      <c r="AC103" s="554">
        <f t="shared" si="44"/>
        <v>13.386100566252358</v>
      </c>
    </row>
    <row r="104" spans="1:29" ht="12.6" customHeight="1" x14ac:dyDescent="0.2">
      <c r="A104" s="116"/>
      <c r="B104" s="262">
        <f t="shared" si="28"/>
        <v>115.50000000000013</v>
      </c>
      <c r="C104" s="130"/>
      <c r="D104" s="500">
        <f t="shared" si="29"/>
        <v>1.1488665994104346</v>
      </c>
      <c r="E104" s="517">
        <f t="shared" si="30"/>
        <v>2.2472855852058576E-2</v>
      </c>
      <c r="F104" s="500">
        <f t="shared" si="31"/>
        <v>0.98882646494608839</v>
      </c>
      <c r="G104" s="519">
        <f t="shared" si="32"/>
        <v>0.87469450394495307</v>
      </c>
      <c r="H104" s="520">
        <f t="shared" si="33"/>
        <v>0.12530549605504693</v>
      </c>
      <c r="I104" s="517"/>
      <c r="J104" s="517">
        <f t="shared" si="34"/>
        <v>1.0074452431731251</v>
      </c>
      <c r="K104" s="517">
        <f t="shared" si="35"/>
        <v>0.84313957059746991</v>
      </c>
      <c r="L104" s="517"/>
      <c r="M104" s="529">
        <f t="shared" si="36"/>
        <v>17.22174709132095</v>
      </c>
      <c r="N104" s="615">
        <f t="shared" si="37"/>
        <v>1.0703579591396277</v>
      </c>
      <c r="O104" s="500"/>
      <c r="P104" s="532">
        <f t="shared" si="38"/>
        <v>1.2765621374815867E-2</v>
      </c>
      <c r="Q104" s="520">
        <f t="shared" si="39"/>
        <v>1.2765621374815867E-2</v>
      </c>
      <c r="R104" s="521"/>
      <c r="S104" s="507">
        <f t="shared" si="40"/>
        <v>0.8745013431492763</v>
      </c>
      <c r="T104" s="501">
        <f t="shared" si="45"/>
        <v>0.1254986568507237</v>
      </c>
      <c r="U104" s="507"/>
      <c r="V104" s="507">
        <f t="shared" si="46"/>
        <v>1.2767229262109809E-2</v>
      </c>
      <c r="W104" s="501">
        <f t="shared" si="47"/>
        <v>1.2767229262109809E-2</v>
      </c>
      <c r="X104" s="507"/>
      <c r="Y104" s="562">
        <f t="shared" si="41"/>
        <v>6.706636637243812</v>
      </c>
      <c r="Z104" s="554">
        <f t="shared" si="42"/>
        <v>107.90782561456453</v>
      </c>
      <c r="AB104" s="562">
        <f t="shared" si="43"/>
        <v>5.8662582065530247</v>
      </c>
      <c r="AC104" s="554">
        <f t="shared" si="44"/>
        <v>13.521443616854507</v>
      </c>
    </row>
    <row r="105" spans="1:29" ht="12.6" customHeight="1" x14ac:dyDescent="0.2">
      <c r="A105" s="116"/>
      <c r="B105" s="262">
        <f t="shared" si="28"/>
        <v>115.92000000000013</v>
      </c>
      <c r="C105" s="130"/>
      <c r="D105" s="500">
        <f t="shared" si="29"/>
        <v>1.1748176114636555</v>
      </c>
      <c r="E105" s="517">
        <f t="shared" si="30"/>
        <v>2.2392337312621441E-2</v>
      </c>
      <c r="F105" s="500">
        <f t="shared" si="31"/>
        <v>0.98886627517880554</v>
      </c>
      <c r="G105" s="519">
        <f t="shared" si="32"/>
        <v>0.87996615366664288</v>
      </c>
      <c r="H105" s="520">
        <f t="shared" si="33"/>
        <v>0.12003384633335712</v>
      </c>
      <c r="I105" s="517"/>
      <c r="J105" s="517">
        <f t="shared" si="34"/>
        <v>1.033396255226346</v>
      </c>
      <c r="K105" s="517">
        <f t="shared" si="35"/>
        <v>0.84929075088637584</v>
      </c>
      <c r="L105" s="517"/>
      <c r="M105" s="529">
        <f t="shared" si="36"/>
        <v>17.590163564097622</v>
      </c>
      <c r="N105" s="615">
        <f t="shared" si="37"/>
        <v>1.0188525144623668</v>
      </c>
      <c r="O105" s="500"/>
      <c r="P105" s="532">
        <f t="shared" si="38"/>
        <v>1.2341200793738172E-2</v>
      </c>
      <c r="Q105" s="520">
        <f t="shared" si="39"/>
        <v>1.2341200793738172E-2</v>
      </c>
      <c r="R105" s="521"/>
      <c r="S105" s="507">
        <f t="shared" si="40"/>
        <v>0.87977369677660222</v>
      </c>
      <c r="T105" s="501">
        <f t="shared" si="45"/>
        <v>0.12022630322339778</v>
      </c>
      <c r="U105" s="507"/>
      <c r="V105" s="507">
        <f t="shared" si="46"/>
        <v>1.2342940605193128E-2</v>
      </c>
      <c r="W105" s="501">
        <f t="shared" si="47"/>
        <v>1.2342940605193128E-2</v>
      </c>
      <c r="X105" s="507"/>
      <c r="Y105" s="562">
        <f t="shared" si="41"/>
        <v>6.590046737063803</v>
      </c>
      <c r="Z105" s="554">
        <f t="shared" si="42"/>
        <v>113.77505414625136</v>
      </c>
      <c r="AB105" s="562">
        <f t="shared" si="43"/>
        <v>5.7990180796974453</v>
      </c>
      <c r="AC105" s="554">
        <f t="shared" si="44"/>
        <v>13.656857365960523</v>
      </c>
    </row>
    <row r="106" spans="1:29" ht="12.6" customHeight="1" x14ac:dyDescent="0.2">
      <c r="A106" s="116"/>
      <c r="B106" s="262">
        <f t="shared" si="28"/>
        <v>116.34000000000013</v>
      </c>
      <c r="C106" s="130"/>
      <c r="D106" s="500">
        <f t="shared" si="29"/>
        <v>1.2006737647590229</v>
      </c>
      <c r="E106" s="517">
        <f t="shared" si="30"/>
        <v>2.2312393720777077E-2</v>
      </c>
      <c r="F106" s="500">
        <f t="shared" si="31"/>
        <v>0.98890580272973971</v>
      </c>
      <c r="G106" s="519">
        <f t="shared" si="32"/>
        <v>0.88506111261169318</v>
      </c>
      <c r="H106" s="520">
        <f t="shared" si="33"/>
        <v>0.11493888738830682</v>
      </c>
      <c r="I106" s="517"/>
      <c r="J106" s="517">
        <f t="shared" si="34"/>
        <v>1.0592524085217134</v>
      </c>
      <c r="K106" s="517">
        <f t="shared" si="35"/>
        <v>0.85525757859581386</v>
      </c>
      <c r="L106" s="517"/>
      <c r="M106" s="529">
        <f t="shared" si="36"/>
        <v>17.960756996613298</v>
      </c>
      <c r="N106" s="615">
        <f t="shared" si="37"/>
        <v>0.96952347612726442</v>
      </c>
      <c r="O106" s="500"/>
      <c r="P106" s="532">
        <f t="shared" si="38"/>
        <v>1.192437678486245E-2</v>
      </c>
      <c r="Q106" s="520">
        <f t="shared" si="39"/>
        <v>1.192437678486245E-2</v>
      </c>
      <c r="R106" s="521"/>
      <c r="S106" s="507">
        <f t="shared" si="40"/>
        <v>0.88486941325763857</v>
      </c>
      <c r="T106" s="501">
        <f t="shared" si="45"/>
        <v>0.11513058674236143</v>
      </c>
      <c r="U106" s="507"/>
      <c r="V106" s="507">
        <f t="shared" si="46"/>
        <v>1.1926240144047126E-2</v>
      </c>
      <c r="W106" s="501">
        <f t="shared" si="47"/>
        <v>1.1926240144047126E-2</v>
      </c>
      <c r="X106" s="507"/>
      <c r="Y106" s="562">
        <f t="shared" si="41"/>
        <v>6.4774552666091605</v>
      </c>
      <c r="Z106" s="554">
        <f t="shared" si="42"/>
        <v>119.99709430937882</v>
      </c>
      <c r="AB106" s="562">
        <f t="shared" si="43"/>
        <v>5.7329437651575752</v>
      </c>
      <c r="AC106" s="554">
        <f t="shared" si="44"/>
        <v>13.792332509749725</v>
      </c>
    </row>
    <row r="107" spans="1:29" ht="12.6" customHeight="1" x14ac:dyDescent="0.2">
      <c r="A107" s="116"/>
      <c r="B107" s="262">
        <f t="shared" si="28"/>
        <v>116.76000000000013</v>
      </c>
      <c r="C107" s="130"/>
      <c r="D107" s="500">
        <f t="shared" si="29"/>
        <v>1.2264357500108782</v>
      </c>
      <c r="E107" s="517">
        <f t="shared" si="30"/>
        <v>2.2233018940008325E-2</v>
      </c>
      <c r="F107" s="500">
        <f t="shared" si="31"/>
        <v>0.98894505059920368</v>
      </c>
      <c r="G107" s="519">
        <f t="shared" si="32"/>
        <v>0.88998263016592738</v>
      </c>
      <c r="H107" s="520">
        <f t="shared" si="33"/>
        <v>0.11001736983407262</v>
      </c>
      <c r="I107" s="517"/>
      <c r="J107" s="517">
        <f t="shared" si="34"/>
        <v>1.0850143937735688</v>
      </c>
      <c r="K107" s="517">
        <f t="shared" si="35"/>
        <v>0.86104235986599231</v>
      </c>
      <c r="L107" s="517"/>
      <c r="M107" s="529">
        <f t="shared" si="36"/>
        <v>18.333453871234042</v>
      </c>
      <c r="N107" s="615">
        <f t="shared" si="37"/>
        <v>0.92229733236290201</v>
      </c>
      <c r="O107" s="500"/>
      <c r="P107" s="532">
        <f t="shared" si="38"/>
        <v>1.1515414082472005E-2</v>
      </c>
      <c r="Q107" s="520">
        <f t="shared" si="39"/>
        <v>1.1515414082472005E-2</v>
      </c>
      <c r="R107" s="521"/>
      <c r="S107" s="507">
        <f t="shared" si="40"/>
        <v>0.88979173849760185</v>
      </c>
      <c r="T107" s="501">
        <f t="shared" si="45"/>
        <v>0.11020826150239815</v>
      </c>
      <c r="U107" s="507"/>
      <c r="V107" s="507">
        <f t="shared" si="46"/>
        <v>1.1517392799053068E-2</v>
      </c>
      <c r="W107" s="501">
        <f t="shared" si="47"/>
        <v>1.1517392799053068E-2</v>
      </c>
      <c r="X107" s="507"/>
      <c r="Y107" s="562">
        <f t="shared" si="41"/>
        <v>6.3686853999290047</v>
      </c>
      <c r="Z107" s="554">
        <f t="shared" si="42"/>
        <v>126.5969182637274</v>
      </c>
      <c r="AB107" s="562">
        <f t="shared" si="43"/>
        <v>5.6680193829281569</v>
      </c>
      <c r="AC107" s="554">
        <f t="shared" si="44"/>
        <v>13.927859976474361</v>
      </c>
    </row>
    <row r="108" spans="1:29" ht="12.6" customHeight="1" x14ac:dyDescent="0.2">
      <c r="A108" s="116"/>
      <c r="B108" s="262">
        <f t="shared" si="28"/>
        <v>117.18000000000013</v>
      </c>
      <c r="C108" s="130"/>
      <c r="D108" s="500">
        <f t="shared" si="29"/>
        <v>1.2521042504192019</v>
      </c>
      <c r="E108" s="517">
        <f t="shared" si="30"/>
        <v>2.2154206920819298E-2</v>
      </c>
      <c r="F108" s="500">
        <f t="shared" si="31"/>
        <v>0.98898402174519962</v>
      </c>
      <c r="G108" s="519">
        <f t="shared" si="32"/>
        <v>0.8947340604409697</v>
      </c>
      <c r="H108" s="520">
        <f t="shared" si="33"/>
        <v>0.1052659395590303</v>
      </c>
      <c r="I108" s="517"/>
      <c r="J108" s="517">
        <f t="shared" si="34"/>
        <v>1.1106828941818925</v>
      </c>
      <c r="K108" s="517">
        <f t="shared" si="35"/>
        <v>0.86664756611988991</v>
      </c>
      <c r="L108" s="517"/>
      <c r="M108" s="529">
        <f t="shared" si="36"/>
        <v>18.708182056951287</v>
      </c>
      <c r="N108" s="615">
        <f t="shared" si="37"/>
        <v>0.87710195794068113</v>
      </c>
      <c r="O108" s="500"/>
      <c r="P108" s="532">
        <f t="shared" si="38"/>
        <v>1.1114547132763421E-2</v>
      </c>
      <c r="Q108" s="520">
        <f t="shared" si="39"/>
        <v>1.1114547132763421E-2</v>
      </c>
      <c r="R108" s="521"/>
      <c r="S108" s="507">
        <f t="shared" si="40"/>
        <v>0.89454402320884319</v>
      </c>
      <c r="T108" s="501">
        <f t="shared" si="45"/>
        <v>0.10545597679115681</v>
      </c>
      <c r="U108" s="507"/>
      <c r="V108" s="507">
        <f t="shared" si="46"/>
        <v>1.111663321665767E-2</v>
      </c>
      <c r="W108" s="501">
        <f t="shared" si="47"/>
        <v>1.111663321665767E-2</v>
      </c>
      <c r="X108" s="507"/>
      <c r="Y108" s="562">
        <f t="shared" si="41"/>
        <v>6.2635695784487124</v>
      </c>
      <c r="Z108" s="554">
        <f t="shared" si="42"/>
        <v>133.59906330060329</v>
      </c>
      <c r="AB108" s="562">
        <f t="shared" si="43"/>
        <v>5.6042290417799494</v>
      </c>
      <c r="AC108" s="554">
        <f t="shared" si="44"/>
        <v>14.063430922544368</v>
      </c>
    </row>
    <row r="109" spans="1:29" ht="12.6" customHeight="1" x14ac:dyDescent="0.2">
      <c r="A109" s="116"/>
      <c r="B109" s="262">
        <f t="shared" si="28"/>
        <v>117.60000000000014</v>
      </c>
      <c r="C109" s="130"/>
      <c r="D109" s="500">
        <f t="shared" si="29"/>
        <v>1.2776799417781812</v>
      </c>
      <c r="E109" s="517">
        <f t="shared" si="30"/>
        <v>2.2075951699199826E-2</v>
      </c>
      <c r="F109" s="500">
        <f t="shared" si="31"/>
        <v>0.98902271908416173</v>
      </c>
      <c r="G109" s="519">
        <f t="shared" si="32"/>
        <v>0.89931884975744869</v>
      </c>
      <c r="H109" s="520">
        <f t="shared" si="33"/>
        <v>0.10068115024255131</v>
      </c>
      <c r="I109" s="517"/>
      <c r="J109" s="517">
        <f t="shared" si="34"/>
        <v>1.1362585855408718</v>
      </c>
      <c r="K109" s="517">
        <f t="shared" si="35"/>
        <v>0.87207582103779147</v>
      </c>
      <c r="L109" s="517"/>
      <c r="M109" s="529">
        <f t="shared" si="36"/>
        <v>19.084870850729473</v>
      </c>
      <c r="N109" s="615">
        <f t="shared" si="37"/>
        <v>0.83386665552393424</v>
      </c>
      <c r="O109" s="500"/>
      <c r="P109" s="532">
        <f t="shared" si="38"/>
        <v>1.0721981091092627E-2</v>
      </c>
      <c r="Q109" s="520">
        <f t="shared" si="39"/>
        <v>1.0721981091092627E-2</v>
      </c>
      <c r="R109" s="521"/>
      <c r="S109" s="507">
        <f t="shared" si="40"/>
        <v>0.89912971039959433</v>
      </c>
      <c r="T109" s="501">
        <f t="shared" si="45"/>
        <v>0.10087028960040567</v>
      </c>
      <c r="U109" s="507"/>
      <c r="V109" s="507">
        <f t="shared" si="46"/>
        <v>1.0724166764778052E-2</v>
      </c>
      <c r="W109" s="501">
        <f t="shared" si="47"/>
        <v>1.0724166764778052E-2</v>
      </c>
      <c r="X109" s="507"/>
      <c r="Y109" s="562">
        <f t="shared" si="41"/>
        <v>6.1619489552639628</v>
      </c>
      <c r="Z109" s="554">
        <f t="shared" si="42"/>
        <v>141.02974285032397</v>
      </c>
      <c r="AB109" s="562">
        <f t="shared" si="43"/>
        <v>5.5415568467120995</v>
      </c>
      <c r="AC109" s="554">
        <f t="shared" si="44"/>
        <v>14.199036728581843</v>
      </c>
    </row>
    <row r="110" spans="1:29" ht="12.6" customHeight="1" x14ac:dyDescent="0.2">
      <c r="A110" s="116"/>
      <c r="B110" s="262">
        <f t="shared" si="28"/>
        <v>118.02000000000014</v>
      </c>
      <c r="C110" s="130"/>
      <c r="D110" s="500">
        <f t="shared" si="29"/>
        <v>1.303163492582835</v>
      </c>
      <c r="E110" s="517">
        <f t="shared" si="30"/>
        <v>2.1998247395119363E-2</v>
      </c>
      <c r="F110" s="500">
        <f t="shared" si="31"/>
        <v>0.98906114549168433</v>
      </c>
      <c r="G110" s="519">
        <f t="shared" si="32"/>
        <v>0.90374052455748755</v>
      </c>
      <c r="H110" s="520">
        <f t="shared" si="33"/>
        <v>9.6259475442512454E-2</v>
      </c>
      <c r="I110" s="517"/>
      <c r="J110" s="517">
        <f t="shared" si="34"/>
        <v>1.1617421363455256</v>
      </c>
      <c r="K110" s="517">
        <f t="shared" si="35"/>
        <v>0.87732988777393106</v>
      </c>
      <c r="L110" s="517"/>
      <c r="M110" s="529">
        <f t="shared" si="36"/>
        <v>19.463451013686949</v>
      </c>
      <c r="N110" s="615">
        <f t="shared" si="37"/>
        <v>0.79252219185023876</v>
      </c>
      <c r="O110" s="500"/>
      <c r="P110" s="532">
        <f t="shared" si="38"/>
        <v>1.0337892865064856E-2</v>
      </c>
      <c r="Q110" s="520">
        <f t="shared" si="39"/>
        <v>1.0337892865064856E-2</v>
      </c>
      <c r="R110" s="521"/>
      <c r="S110" s="507">
        <f t="shared" si="40"/>
        <v>0.90355232329125679</v>
      </c>
      <c r="T110" s="501">
        <f t="shared" si="45"/>
        <v>9.6447676708743213E-2</v>
      </c>
      <c r="U110" s="507"/>
      <c r="V110" s="507">
        <f t="shared" si="46"/>
        <v>1.0340170574488307E-2</v>
      </c>
      <c r="W110" s="501">
        <f t="shared" si="47"/>
        <v>1.0340170574488307E-2</v>
      </c>
      <c r="X110" s="507"/>
      <c r="Y110" s="562">
        <f t="shared" si="41"/>
        <v>6.0636728767682024</v>
      </c>
      <c r="Z110" s="554">
        <f t="shared" si="42"/>
        <v>148.91696562397604</v>
      </c>
      <c r="AB110" s="562">
        <f t="shared" si="43"/>
        <v>5.4799869063955047</v>
      </c>
      <c r="AC110" s="554">
        <f t="shared" si="44"/>
        <v>14.334668995454592</v>
      </c>
    </row>
    <row r="111" spans="1:29" ht="12.6" customHeight="1" x14ac:dyDescent="0.2">
      <c r="A111" s="116"/>
      <c r="B111" s="262">
        <f t="shared" si="28"/>
        <v>118.44000000000014</v>
      </c>
      <c r="C111" s="130"/>
      <c r="D111" s="500">
        <f t="shared" si="29"/>
        <v>1.3285555641337141</v>
      </c>
      <c r="E111" s="517">
        <f t="shared" si="30"/>
        <v>2.1921088211054728E-2</v>
      </c>
      <c r="F111" s="500">
        <f t="shared" si="31"/>
        <v>0.98909930380323374</v>
      </c>
      <c r="G111" s="519">
        <f t="shared" si="32"/>
        <v>0.9080026797641032</v>
      </c>
      <c r="H111" s="520">
        <f t="shared" si="33"/>
        <v>9.1997320235896796E-2</v>
      </c>
      <c r="I111" s="517"/>
      <c r="J111" s="517">
        <f t="shared" si="34"/>
        <v>1.1871342078964047</v>
      </c>
      <c r="K111" s="517">
        <f t="shared" si="35"/>
        <v>0.8824126564472845</v>
      </c>
      <c r="L111" s="517"/>
      <c r="M111" s="529">
        <f t="shared" si="36"/>
        <v>19.843854802294132</v>
      </c>
      <c r="N111" s="615">
        <f t="shared" si="37"/>
        <v>0.7530008289310075</v>
      </c>
      <c r="O111" s="500"/>
      <c r="P111" s="532">
        <f t="shared" si="38"/>
        <v>9.9624321958752121E-3</v>
      </c>
      <c r="Q111" s="520">
        <f t="shared" si="39"/>
        <v>9.9624321958752121E-3</v>
      </c>
      <c r="R111" s="521"/>
      <c r="S111" s="507">
        <f t="shared" si="40"/>
        <v>0.90781545368216454</v>
      </c>
      <c r="T111" s="501">
        <f t="shared" si="45"/>
        <v>9.2184546317835458E-2</v>
      </c>
      <c r="U111" s="507"/>
      <c r="V111" s="507">
        <f t="shared" si="46"/>
        <v>9.9647946198097304E-3</v>
      </c>
      <c r="W111" s="501">
        <f t="shared" si="47"/>
        <v>9.9647946198097304E-3</v>
      </c>
      <c r="X111" s="507"/>
      <c r="Y111" s="562">
        <f t="shared" si="41"/>
        <v>5.9685983988507809</v>
      </c>
      <c r="Z111" s="554">
        <f t="shared" si="42"/>
        <v>157.29066350184857</v>
      </c>
      <c r="AB111" s="562">
        <f t="shared" si="43"/>
        <v>5.4195033405922448</v>
      </c>
      <c r="AC111" s="554">
        <f t="shared" si="44"/>
        <v>14.470319540296247</v>
      </c>
    </row>
    <row r="112" spans="1:29" ht="12.6" customHeight="1" x14ac:dyDescent="0.2">
      <c r="A112" s="116"/>
      <c r="B112" s="262">
        <f t="shared" si="28"/>
        <v>118.86000000000014</v>
      </c>
      <c r="C112" s="130"/>
      <c r="D112" s="500">
        <f t="shared" si="29"/>
        <v>1.3538568106397442</v>
      </c>
      <c r="E112" s="517">
        <f t="shared" si="30"/>
        <v>2.1844468430548266E-2</v>
      </c>
      <c r="F112" s="500">
        <f t="shared" si="31"/>
        <v>0.98913719681484591</v>
      </c>
      <c r="G112" s="519">
        <f t="shared" si="32"/>
        <v>0.91210896760202276</v>
      </c>
      <c r="H112" s="520">
        <f t="shared" si="33"/>
        <v>8.7891032397977242E-2</v>
      </c>
      <c r="I112" s="517"/>
      <c r="J112" s="517">
        <f t="shared" si="34"/>
        <v>1.2124354544024347</v>
      </c>
      <c r="K112" s="517">
        <f t="shared" si="35"/>
        <v>0.88732713193535695</v>
      </c>
      <c r="L112" s="517"/>
      <c r="M112" s="529">
        <f t="shared" si="36"/>
        <v>20.226015994779971</v>
      </c>
      <c r="N112" s="615">
        <f t="shared" si="37"/>
        <v>0.71523635045926426</v>
      </c>
      <c r="O112" s="500"/>
      <c r="P112" s="532">
        <f t="shared" si="38"/>
        <v>9.5957227706523571E-3</v>
      </c>
      <c r="Q112" s="520">
        <f t="shared" si="39"/>
        <v>9.5957227706523571E-3</v>
      </c>
      <c r="R112" s="521"/>
      <c r="S112" s="507">
        <f t="shared" si="40"/>
        <v>0.91192275077189699</v>
      </c>
      <c r="T112" s="501">
        <f t="shared" si="45"/>
        <v>8.8077249228103005E-2</v>
      </c>
      <c r="U112" s="507"/>
      <c r="V112" s="507">
        <f t="shared" si="46"/>
        <v>9.5981628281763803E-3</v>
      </c>
      <c r="W112" s="501">
        <f t="shared" si="47"/>
        <v>9.5981628281763803E-3</v>
      </c>
      <c r="X112" s="507"/>
      <c r="Y112" s="562">
        <f t="shared" si="41"/>
        <v>5.8765898351250252</v>
      </c>
      <c r="Z112" s="554">
        <f t="shared" si="42"/>
        <v>166.18282882809061</v>
      </c>
      <c r="AB112" s="562">
        <f t="shared" si="43"/>
        <v>5.360090287536428</v>
      </c>
      <c r="AC112" s="554">
        <f t="shared" si="44"/>
        <v>14.605980392517218</v>
      </c>
    </row>
    <row r="113" spans="1:29" ht="12.6" customHeight="1" x14ac:dyDescent="0.2">
      <c r="A113" s="116"/>
      <c r="B113" s="262">
        <f t="shared" si="28"/>
        <v>119.28000000000014</v>
      </c>
      <c r="C113" s="130"/>
      <c r="D113" s="500">
        <f t="shared" si="29"/>
        <v>1.3790678793192324</v>
      </c>
      <c r="E113" s="517">
        <f t="shared" si="30"/>
        <v>2.176838241679473E-2</v>
      </c>
      <c r="F113" s="500">
        <f t="shared" si="31"/>
        <v>0.98917482728381001</v>
      </c>
      <c r="G113" s="519">
        <f t="shared" si="32"/>
        <v>0.91606308689145122</v>
      </c>
      <c r="H113" s="520">
        <f t="shared" si="33"/>
        <v>8.3936913108548783E-2</v>
      </c>
      <c r="I113" s="517"/>
      <c r="J113" s="517">
        <f t="shared" si="34"/>
        <v>1.2376465230819229</v>
      </c>
      <c r="K113" s="517">
        <f t="shared" si="35"/>
        <v>0.89207642199667325</v>
      </c>
      <c r="L113" s="517"/>
      <c r="M113" s="529">
        <f t="shared" si="36"/>
        <v>20.609869912942528</v>
      </c>
      <c r="N113" s="615">
        <f t="shared" si="37"/>
        <v>0.67916408362154357</v>
      </c>
      <c r="O113" s="500"/>
      <c r="P113" s="532">
        <f t="shared" si="38"/>
        <v>9.2378633589200679E-3</v>
      </c>
      <c r="Q113" s="520">
        <f t="shared" si="39"/>
        <v>9.2378633589200679E-3</v>
      </c>
      <c r="R113" s="521"/>
      <c r="S113" s="507">
        <f t="shared" si="40"/>
        <v>0.91587791045783273</v>
      </c>
      <c r="T113" s="501">
        <f t="shared" si="45"/>
        <v>8.4122089542167267E-2</v>
      </c>
      <c r="U113" s="507"/>
      <c r="V113" s="507">
        <f t="shared" si="46"/>
        <v>9.2403742157932782E-3</v>
      </c>
      <c r="W113" s="501">
        <f t="shared" si="47"/>
        <v>9.2403742157932782E-3</v>
      </c>
      <c r="X113" s="507"/>
      <c r="Y113" s="562">
        <f t="shared" si="41"/>
        <v>5.7875183348486363</v>
      </c>
      <c r="Z113" s="554">
        <f t="shared" si="42"/>
        <v>175.6276618220989</v>
      </c>
      <c r="AB113" s="562">
        <f t="shared" si="43"/>
        <v>5.3017319112623138</v>
      </c>
      <c r="AC113" s="554">
        <f t="shared" si="44"/>
        <v>14.741643789819106</v>
      </c>
    </row>
    <row r="114" spans="1:29" ht="12.6" customHeight="1" x14ac:dyDescent="0.2">
      <c r="A114" s="116"/>
      <c r="B114" s="262">
        <f t="shared" si="28"/>
        <v>119.70000000000014</v>
      </c>
      <c r="C114" s="130"/>
      <c r="D114" s="500">
        <f t="shared" si="29"/>
        <v>1.4041894104990802</v>
      </c>
      <c r="E114" s="517">
        <f t="shared" si="30"/>
        <v>2.1692824611259754E-2</v>
      </c>
      <c r="F114" s="500">
        <f t="shared" si="31"/>
        <v>0.98921219792933657</v>
      </c>
      <c r="G114" s="519">
        <f t="shared" si="32"/>
        <v>0.91986877282351565</v>
      </c>
      <c r="H114" s="520">
        <f t="shared" si="33"/>
        <v>8.0131227176484354E-2</v>
      </c>
      <c r="I114" s="517"/>
      <c r="J114" s="517">
        <f t="shared" si="34"/>
        <v>1.2627680542617707</v>
      </c>
      <c r="K114" s="517">
        <f t="shared" si="35"/>
        <v>0.8966637257446386</v>
      </c>
      <c r="L114" s="517"/>
      <c r="M114" s="529">
        <f t="shared" si="36"/>
        <v>20.995353439564553</v>
      </c>
      <c r="N114" s="615">
        <f t="shared" si="37"/>
        <v>0.6447209165148422</v>
      </c>
      <c r="O114" s="500"/>
      <c r="P114" s="532">
        <f t="shared" si="38"/>
        <v>8.8889289666722188E-3</v>
      </c>
      <c r="Q114" s="520">
        <f t="shared" si="39"/>
        <v>8.8889289666722188E-3</v>
      </c>
      <c r="R114" s="521"/>
      <c r="S114" s="507">
        <f t="shared" si="40"/>
        <v>0.91968466511316338</v>
      </c>
      <c r="T114" s="501">
        <f t="shared" si="45"/>
        <v>8.031533488683662E-2</v>
      </c>
      <c r="U114" s="507"/>
      <c r="V114" s="507">
        <f t="shared" si="46"/>
        <v>8.8915040402736609E-3</v>
      </c>
      <c r="W114" s="501">
        <f t="shared" si="47"/>
        <v>8.8915040402736609E-3</v>
      </c>
      <c r="X114" s="507"/>
      <c r="Y114" s="562">
        <f t="shared" si="41"/>
        <v>5.7012614883840094</v>
      </c>
      <c r="Z114" s="554">
        <f t="shared" si="42"/>
        <v>185.66172887186687</v>
      </c>
      <c r="AB114" s="562">
        <f t="shared" si="43"/>
        <v>5.2444124088657693</v>
      </c>
      <c r="AC114" s="554">
        <f t="shared" si="44"/>
        <v>14.877302174210408</v>
      </c>
    </row>
    <row r="115" spans="1:29" ht="12.6" customHeight="1" x14ac:dyDescent="0.2">
      <c r="A115" s="116"/>
      <c r="B115" s="262">
        <f t="shared" si="28"/>
        <v>120.12000000000015</v>
      </c>
      <c r="C115" s="130"/>
      <c r="D115" s="500">
        <f t="shared" si="29"/>
        <v>1.4292220377122491</v>
      </c>
      <c r="E115" s="517">
        <f t="shared" si="30"/>
        <v>2.1617789532325227E-2</v>
      </c>
      <c r="F115" s="500">
        <f t="shared" si="31"/>
        <v>0.98924931143321315</v>
      </c>
      <c r="G115" s="519">
        <f t="shared" si="32"/>
        <v>0.92352978722345591</v>
      </c>
      <c r="H115" s="520">
        <f t="shared" si="33"/>
        <v>7.6470212776544089E-2</v>
      </c>
      <c r="I115" s="517"/>
      <c r="J115" s="517">
        <f t="shared" si="34"/>
        <v>1.2878006814749396</v>
      </c>
      <c r="K115" s="517">
        <f t="shared" si="35"/>
        <v>0.9010923224924865</v>
      </c>
      <c r="L115" s="517"/>
      <c r="M115" s="529">
        <f t="shared" si="36"/>
        <v>21.382405031637589</v>
      </c>
      <c r="N115" s="615">
        <f t="shared" si="37"/>
        <v>0.61184531137189424</v>
      </c>
      <c r="O115" s="500"/>
      <c r="P115" s="532">
        <f t="shared" si="38"/>
        <v>8.5489720019328967E-3</v>
      </c>
      <c r="Q115" s="520">
        <f t="shared" si="39"/>
        <v>8.5489720019328967E-3</v>
      </c>
      <c r="R115" s="521"/>
      <c r="S115" s="507">
        <f t="shared" si="40"/>
        <v>0.92334677385166264</v>
      </c>
      <c r="T115" s="501">
        <f t="shared" si="45"/>
        <v>7.6653226148337361E-2</v>
      </c>
      <c r="U115" s="507"/>
      <c r="V115" s="507">
        <f t="shared" si="46"/>
        <v>8.551604964535206E-3</v>
      </c>
      <c r="W115" s="501">
        <f t="shared" si="47"/>
        <v>8.551604964535206E-3</v>
      </c>
      <c r="X115" s="507"/>
      <c r="Y115" s="562">
        <f t="shared" si="41"/>
        <v>5.6177029582158591</v>
      </c>
      <c r="Z115" s="554">
        <f t="shared" si="42"/>
        <v>196.32413253386579</v>
      </c>
      <c r="AB115" s="562">
        <f t="shared" si="43"/>
        <v>5.1881160176856715</v>
      </c>
      <c r="AC115" s="554">
        <f t="shared" si="44"/>
        <v>15.012948188035159</v>
      </c>
    </row>
    <row r="116" spans="1:29" ht="12.6" customHeight="1" x14ac:dyDescent="0.2">
      <c r="A116" s="116"/>
      <c r="B116" s="262">
        <f t="shared" si="28"/>
        <v>120.54000000000015</v>
      </c>
      <c r="C116" s="130"/>
      <c r="D116" s="500">
        <f t="shared" si="29"/>
        <v>1.4541663877935047</v>
      </c>
      <c r="E116" s="517">
        <f t="shared" si="30"/>
        <v>2.1543271773963722E-2</v>
      </c>
      <c r="F116" s="500">
        <f t="shared" si="31"/>
        <v>0.98928617044044587</v>
      </c>
      <c r="G116" s="519">
        <f t="shared" si="32"/>
        <v>0.92704990930513931</v>
      </c>
      <c r="H116" s="520">
        <f t="shared" si="33"/>
        <v>7.2950090694860692E-2</v>
      </c>
      <c r="I116" s="517"/>
      <c r="J116" s="517">
        <f t="shared" si="34"/>
        <v>1.3127450315561953</v>
      </c>
      <c r="K116" s="517">
        <f t="shared" si="35"/>
        <v>0.90536556098618903</v>
      </c>
      <c r="L116" s="517"/>
      <c r="M116" s="529">
        <f t="shared" si="36"/>
        <v>21.770964729599953</v>
      </c>
      <c r="N116" s="615">
        <f t="shared" si="37"/>
        <v>0.58047731380047196</v>
      </c>
      <c r="O116" s="500"/>
      <c r="P116" s="532">
        <f t="shared" si="38"/>
        <v>8.2180234460682497E-3</v>
      </c>
      <c r="Q116" s="520">
        <f t="shared" si="39"/>
        <v>8.2180234460682497E-3</v>
      </c>
      <c r="R116" s="521"/>
      <c r="S116" s="507">
        <f t="shared" si="40"/>
        <v>0.92686801328337298</v>
      </c>
      <c r="T116" s="501">
        <f t="shared" si="45"/>
        <v>7.3131986716627018E-2</v>
      </c>
      <c r="U116" s="507"/>
      <c r="V116" s="507">
        <f t="shared" si="46"/>
        <v>8.2207082273841655E-3</v>
      </c>
      <c r="W116" s="501">
        <f t="shared" si="47"/>
        <v>8.2207082273841655E-3</v>
      </c>
      <c r="X116" s="507"/>
      <c r="Y116" s="562">
        <f t="shared" si="41"/>
        <v>5.5367321336988402</v>
      </c>
      <c r="Z116" s="554">
        <f t="shared" si="42"/>
        <v>207.65669412781475</v>
      </c>
      <c r="AB116" s="562">
        <f t="shared" si="43"/>
        <v>5.1328270223923607</v>
      </c>
      <c r="AC116" s="554">
        <f t="shared" si="44"/>
        <v>15.14857467001903</v>
      </c>
    </row>
    <row r="117" spans="1:29" ht="12.6" customHeight="1" x14ac:dyDescent="0.2">
      <c r="A117" s="116"/>
      <c r="B117" s="262">
        <f t="shared" si="28"/>
        <v>120.96000000000015</v>
      </c>
      <c r="C117" s="130"/>
      <c r="D117" s="500">
        <f t="shared" si="29"/>
        <v>1.4790230809734788</v>
      </c>
      <c r="E117" s="517">
        <f t="shared" si="30"/>
        <v>2.1469266004440119E-2</v>
      </c>
      <c r="F117" s="500">
        <f t="shared" si="31"/>
        <v>0.98932277755988751</v>
      </c>
      <c r="G117" s="519">
        <f t="shared" si="32"/>
        <v>0.93043292691815327</v>
      </c>
      <c r="H117" s="520">
        <f t="shared" si="33"/>
        <v>6.9567073081846731E-2</v>
      </c>
      <c r="I117" s="517"/>
      <c r="J117" s="517">
        <f t="shared" si="34"/>
        <v>1.3376017247361693</v>
      </c>
      <c r="K117" s="517">
        <f t="shared" si="35"/>
        <v>0.90948684903947941</v>
      </c>
      <c r="L117" s="517"/>
      <c r="M117" s="529">
        <f t="shared" si="36"/>
        <v>22.160974162795625</v>
      </c>
      <c r="N117" s="615">
        <f t="shared" si="37"/>
        <v>0.55055855824349464</v>
      </c>
      <c r="O117" s="500"/>
      <c r="P117" s="532">
        <f t="shared" si="38"/>
        <v>7.8960940255103224E-3</v>
      </c>
      <c r="Q117" s="520">
        <f t="shared" si="39"/>
        <v>7.8960940255103224E-3</v>
      </c>
      <c r="R117" s="521"/>
      <c r="S117" s="507">
        <f t="shared" si="40"/>
        <v>0.93025216876266537</v>
      </c>
      <c r="T117" s="501">
        <f t="shared" si="45"/>
        <v>6.9747831237334634E-2</v>
      </c>
      <c r="U117" s="507"/>
      <c r="V117" s="507">
        <f t="shared" si="46"/>
        <v>7.8988248140166237E-3</v>
      </c>
      <c r="W117" s="501">
        <f t="shared" si="47"/>
        <v>7.8988248140166237E-3</v>
      </c>
      <c r="X117" s="507"/>
      <c r="Y117" s="562">
        <f t="shared" si="41"/>
        <v>5.4582438078498683</v>
      </c>
      <c r="Z117" s="554">
        <f t="shared" si="42"/>
        <v>219.70414988355037</v>
      </c>
      <c r="AB117" s="562">
        <f t="shared" si="43"/>
        <v>5.0785297619706391</v>
      </c>
      <c r="AC117" s="554">
        <f t="shared" si="44"/>
        <v>15.284174651333956</v>
      </c>
    </row>
    <row r="118" spans="1:29" ht="12.6" customHeight="1" x14ac:dyDescent="0.2">
      <c r="A118" s="116"/>
      <c r="B118" s="262">
        <f t="shared" si="28"/>
        <v>121.38000000000015</v>
      </c>
      <c r="C118" s="130"/>
      <c r="D118" s="500">
        <f t="shared" si="29"/>
        <v>1.5037927309710959</v>
      </c>
      <c r="E118" s="517">
        <f t="shared" si="30"/>
        <v>2.139576696503958E-2</v>
      </c>
      <c r="F118" s="500">
        <f t="shared" si="31"/>
        <v>0.9893591353648532</v>
      </c>
      <c r="G118" s="519">
        <f t="shared" si="32"/>
        <v>0.93368262828656801</v>
      </c>
      <c r="H118" s="520">
        <f t="shared" si="33"/>
        <v>6.6317371713431994E-2</v>
      </c>
      <c r="I118" s="517"/>
      <c r="J118" s="517">
        <f t="shared" si="34"/>
        <v>1.3623713747337864</v>
      </c>
      <c r="K118" s="517">
        <f t="shared" si="35"/>
        <v>0.91345964358252962</v>
      </c>
      <c r="L118" s="517"/>
      <c r="M118" s="529">
        <f t="shared" si="36"/>
        <v>22.552376551360595</v>
      </c>
      <c r="N118" s="615">
        <f t="shared" si="37"/>
        <v>0.52203226986658535</v>
      </c>
      <c r="O118" s="500"/>
      <c r="P118" s="532">
        <f t="shared" si="38"/>
        <v>7.5831753789339911E-3</v>
      </c>
      <c r="Q118" s="520">
        <f t="shared" si="39"/>
        <v>7.5831753789339911E-3</v>
      </c>
      <c r="R118" s="521"/>
      <c r="S118" s="507">
        <f t="shared" si="40"/>
        <v>0.93350302612714697</v>
      </c>
      <c r="T118" s="501">
        <f t="shared" si="45"/>
        <v>6.6496973872853027E-2</v>
      </c>
      <c r="U118" s="507"/>
      <c r="V118" s="507">
        <f t="shared" si="46"/>
        <v>7.5859466217278312E-3</v>
      </c>
      <c r="W118" s="501">
        <f t="shared" si="47"/>
        <v>7.5859466217278312E-3</v>
      </c>
      <c r="X118" s="507"/>
      <c r="Y118" s="562">
        <f t="shared" si="41"/>
        <v>5.382137874630212</v>
      </c>
      <c r="Z118" s="554">
        <f t="shared" si="42"/>
        <v>232.51436167158971</v>
      </c>
      <c r="AB118" s="562">
        <f t="shared" si="43"/>
        <v>5.0252086365854192</v>
      </c>
      <c r="AC118" s="554">
        <f t="shared" si="44"/>
        <v>15.419741351686179</v>
      </c>
    </row>
    <row r="119" spans="1:29" ht="12.6" customHeight="1" x14ac:dyDescent="0.2">
      <c r="A119" s="116"/>
      <c r="B119" s="262">
        <f t="shared" si="28"/>
        <v>121.80000000000015</v>
      </c>
      <c r="C119" s="130"/>
      <c r="D119" s="500">
        <f t="shared" si="29"/>
        <v>1.5284759450843812</v>
      </c>
      <c r="E119" s="517">
        <f t="shared" si="30"/>
        <v>2.1322769468821244E-2</v>
      </c>
      <c r="F119" s="500">
        <f t="shared" si="31"/>
        <v>0.989395246393724</v>
      </c>
      <c r="G119" s="519">
        <f t="shared" si="32"/>
        <v>0.93680279423645785</v>
      </c>
      <c r="H119" s="520">
        <f t="shared" si="33"/>
        <v>6.3197205763542152E-2</v>
      </c>
      <c r="I119" s="517"/>
      <c r="J119" s="517">
        <f t="shared" si="34"/>
        <v>1.3870545888470718</v>
      </c>
      <c r="K119" s="517">
        <f t="shared" si="35"/>
        <v>0.91728744113334915</v>
      </c>
      <c r="L119" s="517"/>
      <c r="M119" s="529">
        <f t="shared" si="36"/>
        <v>22.945116704742432</v>
      </c>
      <c r="N119" s="615">
        <f t="shared" si="37"/>
        <v>0.49484326307872095</v>
      </c>
      <c r="O119" s="500"/>
      <c r="P119" s="532">
        <f t="shared" si="38"/>
        <v>7.2792412153279556E-3</v>
      </c>
      <c r="Q119" s="520">
        <f t="shared" si="39"/>
        <v>7.2792412153279556E-3</v>
      </c>
      <c r="R119" s="521"/>
      <c r="S119" s="507">
        <f t="shared" si="40"/>
        <v>0.93662436392491677</v>
      </c>
      <c r="T119" s="501">
        <f t="shared" si="45"/>
        <v>6.337563607508323E-2</v>
      </c>
      <c r="U119" s="507"/>
      <c r="V119" s="507">
        <f t="shared" si="46"/>
        <v>7.2820476174444712E-3</v>
      </c>
      <c r="W119" s="501">
        <f t="shared" si="47"/>
        <v>7.2820476174444712E-3</v>
      </c>
      <c r="X119" s="507"/>
      <c r="Y119" s="562">
        <f t="shared" si="41"/>
        <v>5.3083190452819018</v>
      </c>
      <c r="Z119" s="554">
        <f t="shared" si="42"/>
        <v>246.13854342930378</v>
      </c>
      <c r="AB119" s="562">
        <f t="shared" si="43"/>
        <v>4.9728481143186922</v>
      </c>
      <c r="AC119" s="554">
        <f t="shared" si="44"/>
        <v>15.555268175440267</v>
      </c>
    </row>
    <row r="120" spans="1:29" ht="12.6" customHeight="1" x14ac:dyDescent="0.2">
      <c r="A120" s="116"/>
      <c r="B120" s="262">
        <f t="shared" si="28"/>
        <v>122.22000000000016</v>
      </c>
      <c r="C120" s="130"/>
      <c r="D120" s="500">
        <f t="shared" si="29"/>
        <v>1.553073324279691</v>
      </c>
      <c r="E120" s="517">
        <f t="shared" si="30"/>
        <v>2.1250268399398625E-2</v>
      </c>
      <c r="F120" s="500">
        <f t="shared" si="31"/>
        <v>0.98943111315053722</v>
      </c>
      <c r="G120" s="519">
        <f t="shared" si="32"/>
        <v>0.93979719090744351</v>
      </c>
      <c r="H120" s="520">
        <f t="shared" si="33"/>
        <v>6.0202809092556486E-2</v>
      </c>
      <c r="I120" s="517"/>
      <c r="J120" s="517">
        <f t="shared" si="34"/>
        <v>1.4116519680423816</v>
      </c>
      <c r="K120" s="517">
        <f t="shared" si="35"/>
        <v>0.92097376869862346</v>
      </c>
      <c r="L120" s="517"/>
      <c r="M120" s="529">
        <f t="shared" si="36"/>
        <v>23.339141017057528</v>
      </c>
      <c r="N120" s="615">
        <f t="shared" si="37"/>
        <v>0.46893793689073959</v>
      </c>
      <c r="O120" s="500"/>
      <c r="P120" s="532">
        <f t="shared" si="38"/>
        <v>6.9842484587811244E-3</v>
      </c>
      <c r="Q120" s="520">
        <f t="shared" si="39"/>
        <v>6.9842484587811244E-3</v>
      </c>
      <c r="R120" s="521"/>
      <c r="S120" s="507">
        <f t="shared" si="40"/>
        <v>0.93961994612580035</v>
      </c>
      <c r="T120" s="501">
        <f t="shared" si="45"/>
        <v>6.0380053874199646E-2</v>
      </c>
      <c r="U120" s="507"/>
      <c r="V120" s="507">
        <f t="shared" si="46"/>
        <v>6.9870849816215446E-3</v>
      </c>
      <c r="W120" s="501">
        <f t="shared" si="47"/>
        <v>6.9870849816215446E-3</v>
      </c>
      <c r="X120" s="507"/>
      <c r="Y120" s="562">
        <f t="shared" si="41"/>
        <v>5.2366965823924305</v>
      </c>
      <c r="Z120" s="554">
        <f t="shared" si="42"/>
        <v>260.63150448089436</v>
      </c>
      <c r="AB120" s="562">
        <f t="shared" si="43"/>
        <v>4.9214327377670157</v>
      </c>
      <c r="AC120" s="554">
        <f t="shared" si="44"/>
        <v>15.690748707769064</v>
      </c>
    </row>
    <row r="121" spans="1:29" ht="12.6" customHeight="1" x14ac:dyDescent="0.2">
      <c r="A121" s="116"/>
      <c r="B121" s="262">
        <f t="shared" si="28"/>
        <v>122.64000000000016</v>
      </c>
      <c r="C121" s="130"/>
      <c r="D121" s="500">
        <f t="shared" si="29"/>
        <v>1.5775854632794022</v>
      </c>
      <c r="E121" s="517">
        <f t="shared" si="30"/>
        <v>2.1178258709743804E-2</v>
      </c>
      <c r="F121" s="500">
        <f t="shared" si="31"/>
        <v>0.98946673810556529</v>
      </c>
      <c r="G121" s="519">
        <f t="shared" si="32"/>
        <v>0.94266956294183402</v>
      </c>
      <c r="H121" s="520">
        <f t="shared" si="33"/>
        <v>5.7330437058165984E-2</v>
      </c>
      <c r="I121" s="517"/>
      <c r="J121" s="517">
        <f t="shared" si="34"/>
        <v>1.4361641070420927</v>
      </c>
      <c r="K121" s="517">
        <f t="shared" si="35"/>
        <v>0.92452217510849866</v>
      </c>
      <c r="L121" s="517"/>
      <c r="M121" s="529">
        <f t="shared" si="36"/>
        <v>23.734397459488108</v>
      </c>
      <c r="N121" s="615">
        <f t="shared" si="37"/>
        <v>0.44426426731344293</v>
      </c>
      <c r="O121" s="500"/>
      <c r="P121" s="532">
        <f t="shared" si="38"/>
        <v>6.6981383761784332E-3</v>
      </c>
      <c r="Q121" s="520">
        <f t="shared" si="39"/>
        <v>6.6981383761784332E-3</v>
      </c>
      <c r="R121" s="521"/>
      <c r="S121" s="507">
        <f t="shared" si="40"/>
        <v>0.94249351530947889</v>
      </c>
      <c r="T121" s="501">
        <f t="shared" si="45"/>
        <v>5.7506484690521109E-2</v>
      </c>
      <c r="U121" s="507"/>
      <c r="V121" s="507">
        <f t="shared" si="46"/>
        <v>6.7010002346586557E-3</v>
      </c>
      <c r="W121" s="501">
        <f t="shared" si="47"/>
        <v>6.7010002346586557E-3</v>
      </c>
      <c r="X121" s="507"/>
      <c r="Y121" s="562">
        <f t="shared" si="41"/>
        <v>5.1671840504623114</v>
      </c>
      <c r="Z121" s="554">
        <f t="shared" si="42"/>
        <v>276.0519110430136</v>
      </c>
      <c r="AB121" s="562">
        <f t="shared" si="43"/>
        <v>4.8709471304893226</v>
      </c>
      <c r="AC121" s="554">
        <f t="shared" si="44"/>
        <v>15.826176710837927</v>
      </c>
    </row>
    <row r="122" spans="1:29" ht="12.6" customHeight="1" x14ac:dyDescent="0.2">
      <c r="A122" s="116"/>
      <c r="B122" s="262">
        <f t="shared" si="28"/>
        <v>123.06000000000016</v>
      </c>
      <c r="C122" s="130"/>
      <c r="D122" s="500">
        <f t="shared" si="29"/>
        <v>1.6020129506480933</v>
      </c>
      <c r="E122" s="517">
        <f t="shared" si="30"/>
        <v>2.1106735421015155E-2</v>
      </c>
      <c r="F122" s="500">
        <f t="shared" si="31"/>
        <v>0.98950212369588342</v>
      </c>
      <c r="G122" s="519">
        <f t="shared" si="32"/>
        <v>0.94542362714343342</v>
      </c>
      <c r="H122" s="520">
        <f t="shared" si="33"/>
        <v>5.457637285656658E-2</v>
      </c>
      <c r="I122" s="517"/>
      <c r="J122" s="517">
        <f t="shared" si="34"/>
        <v>1.4605915944107839</v>
      </c>
      <c r="K122" s="517">
        <f t="shared" si="35"/>
        <v>0.92793622278774635</v>
      </c>
      <c r="L122" s="517"/>
      <c r="M122" s="529">
        <f t="shared" si="36"/>
        <v>24.130835569917494</v>
      </c>
      <c r="N122" s="615">
        <f t="shared" si="37"/>
        <v>0.42077179699394662</v>
      </c>
      <c r="O122" s="500"/>
      <c r="P122" s="532">
        <f t="shared" si="38"/>
        <v>6.4208376843696985E-3</v>
      </c>
      <c r="Q122" s="520">
        <f t="shared" si="39"/>
        <v>6.4208376843696985E-3</v>
      </c>
      <c r="R122" s="521"/>
      <c r="S122" s="507">
        <f t="shared" si="40"/>
        <v>0.94524878632291365</v>
      </c>
      <c r="T122" s="501">
        <f t="shared" si="45"/>
        <v>5.4751213677086352E-2</v>
      </c>
      <c r="U122" s="507"/>
      <c r="V122" s="507">
        <f t="shared" si="46"/>
        <v>6.4237203437186204E-3</v>
      </c>
      <c r="W122" s="501">
        <f t="shared" si="47"/>
        <v>6.4237203437186204E-3</v>
      </c>
      <c r="X122" s="507"/>
      <c r="Y122" s="562">
        <f t="shared" si="41"/>
        <v>5.0996990818424823</v>
      </c>
      <c r="Z122" s="554">
        <f t="shared" si="42"/>
        <v>292.46256730883164</v>
      </c>
      <c r="AB122" s="562">
        <f t="shared" si="43"/>
        <v>4.8213760032955566</v>
      </c>
      <c r="AC122" s="554">
        <f t="shared" si="44"/>
        <v>15.961546120035495</v>
      </c>
    </row>
    <row r="123" spans="1:29" ht="12.6" customHeight="1" x14ac:dyDescent="0.2">
      <c r="A123" s="116"/>
      <c r="B123" s="262">
        <f t="shared" si="28"/>
        <v>123.48000000000016</v>
      </c>
      <c r="C123" s="130"/>
      <c r="D123" s="500">
        <f t="shared" si="29"/>
        <v>1.6263563688772273</v>
      </c>
      <c r="E123" s="517">
        <f t="shared" si="30"/>
        <v>2.1035693621411361E-2</v>
      </c>
      <c r="F123" s="500">
        <f t="shared" si="31"/>
        <v>0.98953727232592481</v>
      </c>
      <c r="G123" s="519">
        <f t="shared" si="32"/>
        <v>0.94806306659670458</v>
      </c>
      <c r="H123" s="520">
        <f t="shared" si="33"/>
        <v>5.1936933403295416E-2</v>
      </c>
      <c r="I123" s="517"/>
      <c r="J123" s="517">
        <f t="shared" si="34"/>
        <v>1.4849350126399179</v>
      </c>
      <c r="K123" s="517">
        <f t="shared" si="35"/>
        <v>0.9312194799637975</v>
      </c>
      <c r="L123" s="517"/>
      <c r="M123" s="529">
        <f t="shared" si="36"/>
        <v>24.528406439999358</v>
      </c>
      <c r="N123" s="615">
        <f t="shared" si="37"/>
        <v>0.39841162228601945</v>
      </c>
      <c r="O123" s="500"/>
      <c r="P123" s="532">
        <f t="shared" si="38"/>
        <v>6.1522596337380379E-3</v>
      </c>
      <c r="Q123" s="520">
        <f t="shared" si="39"/>
        <v>6.1522596337380379E-3</v>
      </c>
      <c r="R123" s="521"/>
      <c r="S123" s="507">
        <f t="shared" si="40"/>
        <v>0.94788944039820255</v>
      </c>
      <c r="T123" s="501">
        <f t="shared" si="45"/>
        <v>5.2110559601797446E-2</v>
      </c>
      <c r="U123" s="507"/>
      <c r="V123" s="507">
        <f t="shared" si="46"/>
        <v>6.1551588057016486E-3</v>
      </c>
      <c r="W123" s="501">
        <f t="shared" si="47"/>
        <v>6.1551588057016486E-3</v>
      </c>
      <c r="X123" s="507"/>
      <c r="Y123" s="562">
        <f t="shared" si="41"/>
        <v>5.0341631569932268</v>
      </c>
      <c r="Z123" s="554">
        <f t="shared" si="42"/>
        <v>309.93071761183199</v>
      </c>
      <c r="AB123" s="562">
        <f t="shared" si="43"/>
        <v>4.7727041603671463</v>
      </c>
      <c r="AC123" s="554">
        <f t="shared" si="44"/>
        <v>16.096851040241276</v>
      </c>
    </row>
    <row r="124" spans="1:29" ht="12.6" customHeight="1" x14ac:dyDescent="0.2">
      <c r="A124" s="116"/>
      <c r="B124" s="262">
        <f t="shared" si="28"/>
        <v>123.90000000000016</v>
      </c>
      <c r="C124" s="130"/>
      <c r="D124" s="500">
        <f t="shared" si="29"/>
        <v>1.6506162944684115</v>
      </c>
      <c r="E124" s="517">
        <f t="shared" si="30"/>
        <v>2.096512846504487E-2</v>
      </c>
      <c r="F124" s="500">
        <f t="shared" si="31"/>
        <v>0.98957218636802591</v>
      </c>
      <c r="G124" s="519">
        <f t="shared" si="32"/>
        <v>0.95059152523577339</v>
      </c>
      <c r="H124" s="520">
        <f t="shared" si="33"/>
        <v>4.9408474764226606E-2</v>
      </c>
      <c r="I124" s="517"/>
      <c r="J124" s="517">
        <f t="shared" si="34"/>
        <v>1.5091949382311021</v>
      </c>
      <c r="K124" s="517">
        <f t="shared" si="35"/>
        <v>0.93437551331034374</v>
      </c>
      <c r="L124" s="517"/>
      <c r="M124" s="529">
        <f t="shared" si="36"/>
        <v>24.927062699851987</v>
      </c>
      <c r="N124" s="615">
        <f t="shared" si="37"/>
        <v>0.37713637794543331</v>
      </c>
      <c r="O124" s="500"/>
      <c r="P124" s="532">
        <f t="shared" si="38"/>
        <v>5.8923050654286491E-3</v>
      </c>
      <c r="Q124" s="520">
        <f t="shared" si="39"/>
        <v>5.8923050654286491E-3</v>
      </c>
      <c r="R124" s="521"/>
      <c r="S124" s="507">
        <f t="shared" si="40"/>
        <v>0.95041911971970305</v>
      </c>
      <c r="T124" s="501">
        <f t="shared" si="45"/>
        <v>4.9580880280296946E-2</v>
      </c>
      <c r="U124" s="507"/>
      <c r="V124" s="507">
        <f t="shared" si="46"/>
        <v>5.895216703472015E-3</v>
      </c>
      <c r="W124" s="501">
        <f t="shared" si="47"/>
        <v>5.895216703472015E-3</v>
      </c>
      <c r="X124" s="507"/>
      <c r="Y124" s="562">
        <f t="shared" si="41"/>
        <v>4.9705013980943633</v>
      </c>
      <c r="Z124" s="554">
        <f t="shared" si="42"/>
        <v>328.5283712883483</v>
      </c>
      <c r="AB124" s="562">
        <f t="shared" si="43"/>
        <v>4.7249165052010653</v>
      </c>
      <c r="AC124" s="554">
        <f t="shared" si="44"/>
        <v>16.232085742132824</v>
      </c>
    </row>
    <row r="125" spans="1:29" ht="12.6" customHeight="1" x14ac:dyDescent="0.2">
      <c r="A125" s="116"/>
      <c r="B125" s="262">
        <f t="shared" si="28"/>
        <v>124.32000000000016</v>
      </c>
      <c r="C125" s="130"/>
      <c r="D125" s="500">
        <f t="shared" si="29"/>
        <v>1.6747932980152072</v>
      </c>
      <c r="E125" s="517">
        <f t="shared" si="30"/>
        <v>2.0895035170841729E-2</v>
      </c>
      <c r="F125" s="500">
        <f t="shared" si="31"/>
        <v>0.98960686816295984</v>
      </c>
      <c r="G125" s="519">
        <f t="shared" si="32"/>
        <v>0.95301260285166467</v>
      </c>
      <c r="H125" s="520">
        <f t="shared" si="33"/>
        <v>4.698739714833533E-2</v>
      </c>
      <c r="I125" s="517"/>
      <c r="J125" s="517">
        <f t="shared" si="34"/>
        <v>1.5333719417778977</v>
      </c>
      <c r="K125" s="517">
        <f t="shared" si="35"/>
        <v>0.93740788102352934</v>
      </c>
      <c r="L125" s="517"/>
      <c r="M125" s="529">
        <f t="shared" si="36"/>
        <v>25.326758500563912</v>
      </c>
      <c r="N125" s="615">
        <f t="shared" si="37"/>
        <v>0.35690021963660001</v>
      </c>
      <c r="O125" s="500"/>
      <c r="P125" s="532">
        <f t="shared" si="38"/>
        <v>5.6408634398398515E-3</v>
      </c>
      <c r="Q125" s="520">
        <f t="shared" si="39"/>
        <v>5.6408634398398515E-3</v>
      </c>
      <c r="R125" s="521"/>
      <c r="S125" s="507">
        <f t="shared" si="40"/>
        <v>0.95284142242911907</v>
      </c>
      <c r="T125" s="501">
        <f t="shared" si="45"/>
        <v>4.7158577570880933E-2</v>
      </c>
      <c r="U125" s="507"/>
      <c r="V125" s="507">
        <f t="shared" si="46"/>
        <v>5.64378373388995E-3</v>
      </c>
      <c r="W125" s="501">
        <f t="shared" si="47"/>
        <v>5.64378373388995E-3</v>
      </c>
      <c r="X125" s="507"/>
      <c r="Y125" s="562">
        <f t="shared" si="41"/>
        <v>4.9086423751082133</v>
      </c>
      <c r="Z125" s="554">
        <f t="shared" si="42"/>
        <v>348.33265198487197</v>
      </c>
      <c r="AB125" s="562">
        <f t="shared" si="43"/>
        <v>4.6779980463698561</v>
      </c>
      <c r="AC125" s="554">
        <f t="shared" si="44"/>
        <v>16.367244658546056</v>
      </c>
    </row>
    <row r="126" spans="1:29" ht="12.6" customHeight="1" x14ac:dyDescent="0.2">
      <c r="A126" s="116"/>
      <c r="B126" s="262">
        <f t="shared" si="28"/>
        <v>124.74000000000017</v>
      </c>
      <c r="C126" s="130"/>
      <c r="D126" s="500">
        <f t="shared" si="29"/>
        <v>1.6988879442835705</v>
      </c>
      <c r="E126" s="517">
        <f t="shared" si="30"/>
        <v>2.0825409021459827E-2</v>
      </c>
      <c r="F126" s="500">
        <f t="shared" si="31"/>
        <v>0.98964132002046001</v>
      </c>
      <c r="G126" s="519">
        <f t="shared" si="32"/>
        <v>0.95532985052523889</v>
      </c>
      <c r="H126" s="520">
        <f t="shared" si="33"/>
        <v>4.4670149474761112E-2</v>
      </c>
      <c r="I126" s="517"/>
      <c r="J126" s="517">
        <f t="shared" si="34"/>
        <v>1.557466588046261</v>
      </c>
      <c r="K126" s="517">
        <f t="shared" si="35"/>
        <v>0.94032012632623918</v>
      </c>
      <c r="L126" s="517"/>
      <c r="M126" s="529">
        <f t="shared" si="36"/>
        <v>25.727449494692451</v>
      </c>
      <c r="N126" s="615">
        <f t="shared" si="37"/>
        <v>0.33765880443212382</v>
      </c>
      <c r="O126" s="500"/>
      <c r="P126" s="532">
        <f t="shared" si="38"/>
        <v>5.3978138342983175E-3</v>
      </c>
      <c r="Q126" s="520">
        <f t="shared" si="39"/>
        <v>5.3978138342983175E-3</v>
      </c>
      <c r="R126" s="521"/>
      <c r="S126" s="507">
        <f t="shared" si="40"/>
        <v>0.95515989805617063</v>
      </c>
      <c r="T126" s="501">
        <f t="shared" si="45"/>
        <v>4.4840101943829369E-2</v>
      </c>
      <c r="U126" s="507"/>
      <c r="V126" s="507">
        <f t="shared" si="46"/>
        <v>5.4007392053508586E-3</v>
      </c>
      <c r="W126" s="501">
        <f t="shared" si="47"/>
        <v>5.4007392053508586E-3</v>
      </c>
      <c r="X126" s="507"/>
      <c r="Y126" s="562">
        <f t="shared" si="41"/>
        <v>4.8485179234627944</v>
      </c>
      <c r="Z126" s="554">
        <f t="shared" si="42"/>
        <v>369.42617329285548</v>
      </c>
      <c r="AB126" s="562">
        <f t="shared" si="43"/>
        <v>4.631933903090653</v>
      </c>
      <c r="AC126" s="554">
        <f t="shared" si="44"/>
        <v>16.502322380880855</v>
      </c>
    </row>
    <row r="127" spans="1:29" ht="12.6" customHeight="1" x14ac:dyDescent="0.2">
      <c r="A127" s="116"/>
      <c r="B127" s="262">
        <f t="shared" si="28"/>
        <v>125.16000000000017</v>
      </c>
      <c r="C127" s="130"/>
      <c r="D127" s="500">
        <f t="shared" si="29"/>
        <v>1.7229007922909123</v>
      </c>
      <c r="E127" s="517">
        <f t="shared" si="30"/>
        <v>2.0756245362232088E-2</v>
      </c>
      <c r="F127" s="500">
        <f t="shared" si="31"/>
        <v>0.98967554421973203</v>
      </c>
      <c r="G127" s="519">
        <f t="shared" si="32"/>
        <v>0.95754676647247527</v>
      </c>
      <c r="H127" s="520">
        <f t="shared" si="33"/>
        <v>4.2453233527524725E-2</v>
      </c>
      <c r="I127" s="517"/>
      <c r="J127" s="517">
        <f t="shared" si="34"/>
        <v>1.5814794360536029</v>
      </c>
      <c r="K127" s="517">
        <f t="shared" si="35"/>
        <v>0.94311577139458369</v>
      </c>
      <c r="L127" s="517"/>
      <c r="M127" s="529">
        <f t="shared" si="36"/>
        <v>26.129092814931099</v>
      </c>
      <c r="N127" s="615">
        <f t="shared" si="37"/>
        <v>0.3193692694812853</v>
      </c>
      <c r="O127" s="500"/>
      <c r="P127" s="532">
        <f t="shared" si="38"/>
        <v>5.1630259081349682E-3</v>
      </c>
      <c r="Q127" s="520">
        <f t="shared" si="39"/>
        <v>5.1630259081349682E-3</v>
      </c>
      <c r="R127" s="521"/>
      <c r="S127" s="507">
        <f t="shared" si="40"/>
        <v>0.95737804336161381</v>
      </c>
      <c r="T127" s="501">
        <f t="shared" si="45"/>
        <v>4.2621956638386194E-2</v>
      </c>
      <c r="U127" s="507"/>
      <c r="V127" s="507">
        <f t="shared" si="46"/>
        <v>5.1659530021732842E-3</v>
      </c>
      <c r="W127" s="501">
        <f t="shared" si="47"/>
        <v>5.1659530021732842E-3</v>
      </c>
      <c r="X127" s="507"/>
      <c r="Y127" s="562">
        <f t="shared" si="41"/>
        <v>4.7900629725835433</v>
      </c>
      <c r="Z127" s="554">
        <f t="shared" si="42"/>
        <v>391.89744274169874</v>
      </c>
      <c r="AB127" s="562">
        <f t="shared" si="43"/>
        <v>4.5867093105969046</v>
      </c>
      <c r="AC127" s="554">
        <f t="shared" si="44"/>
        <v>16.637313655553086</v>
      </c>
    </row>
    <row r="128" spans="1:29" ht="12.6" customHeight="1" x14ac:dyDescent="0.2">
      <c r="A128" s="116"/>
      <c r="B128" s="262">
        <f t="shared" si="28"/>
        <v>125.58000000000017</v>
      </c>
      <c r="C128" s="130"/>
      <c r="D128" s="500">
        <f t="shared" si="29"/>
        <v>1.7468323953838354</v>
      </c>
      <c r="E128" s="517">
        <f t="shared" si="30"/>
        <v>2.0687539600127675E-2</v>
      </c>
      <c r="F128" s="500">
        <f t="shared" si="31"/>
        <v>0.98970954300995784</v>
      </c>
      <c r="G128" s="519">
        <f t="shared" si="32"/>
        <v>0.95966679228807228</v>
      </c>
      <c r="H128" s="520">
        <f t="shared" si="33"/>
        <v>4.0333207711927721E-2</v>
      </c>
      <c r="I128" s="517"/>
      <c r="J128" s="517">
        <f t="shared" si="34"/>
        <v>1.6054110391465259</v>
      </c>
      <c r="K128" s="517">
        <f t="shared" si="35"/>
        <v>0.94579831169942208</v>
      </c>
      <c r="L128" s="517"/>
      <c r="M128" s="529">
        <f t="shared" si="36"/>
        <v>26.531647051116209</v>
      </c>
      <c r="N128" s="615">
        <f t="shared" si="37"/>
        <v>0.30199020901756057</v>
      </c>
      <c r="O128" s="500"/>
      <c r="P128" s="532">
        <f t="shared" si="38"/>
        <v>4.9363608336769008E-3</v>
      </c>
      <c r="Q128" s="520">
        <f t="shared" si="39"/>
        <v>4.9363608336769008E-3</v>
      </c>
      <c r="R128" s="521"/>
      <c r="S128" s="507">
        <f t="shared" si="40"/>
        <v>0.95949929857799621</v>
      </c>
      <c r="T128" s="501">
        <f t="shared" si="45"/>
        <v>4.0500701422003793E-2</v>
      </c>
      <c r="U128" s="507"/>
      <c r="V128" s="507">
        <f t="shared" si="46"/>
        <v>4.9392865151522925E-3</v>
      </c>
      <c r="W128" s="501">
        <f t="shared" si="47"/>
        <v>4.9392865151522925E-3</v>
      </c>
      <c r="X128" s="507"/>
      <c r="Y128" s="562">
        <f t="shared" si="41"/>
        <v>4.7332153845577754</v>
      </c>
      <c r="Z128" s="554">
        <f t="shared" si="42"/>
        <v>415.84129634049742</v>
      </c>
      <c r="AB128" s="562">
        <f t="shared" si="43"/>
        <v>4.5423096253071149</v>
      </c>
      <c r="AC128" s="554">
        <f t="shared" si="44"/>
        <v>16.77221338049857</v>
      </c>
    </row>
    <row r="129" spans="1:29" ht="12.6" customHeight="1" x14ac:dyDescent="0.2">
      <c r="A129" s="116"/>
      <c r="B129" s="262">
        <f t="shared" si="28"/>
        <v>126.00000000000017</v>
      </c>
      <c r="C129" s="130"/>
      <c r="D129" s="500">
        <f t="shared" si="29"/>
        <v>1.7706833013145549</v>
      </c>
      <c r="E129" s="517">
        <f t="shared" si="30"/>
        <v>2.061928720273561E-2</v>
      </c>
      <c r="F129" s="500">
        <f t="shared" si="31"/>
        <v>0.98974331861078702</v>
      </c>
      <c r="G129" s="519">
        <f t="shared" si="32"/>
        <v>0.96169330957276389</v>
      </c>
      <c r="H129" s="520">
        <f t="shared" si="33"/>
        <v>3.8306690427236112E-2</v>
      </c>
      <c r="I129" s="517"/>
      <c r="J129" s="517">
        <f t="shared" si="34"/>
        <v>1.6292619450772454</v>
      </c>
      <c r="K129" s="517">
        <f t="shared" si="35"/>
        <v>0.94837121075462039</v>
      </c>
      <c r="L129" s="517"/>
      <c r="M129" s="529">
        <f t="shared" si="36"/>
        <v>26.935072225736619</v>
      </c>
      <c r="N129" s="615">
        <f t="shared" si="37"/>
        <v>0.28548164986929692</v>
      </c>
      <c r="O129" s="500"/>
      <c r="P129" s="532">
        <f t="shared" si="38"/>
        <v>4.7176721919389777E-3</v>
      </c>
      <c r="Q129" s="520">
        <f t="shared" si="39"/>
        <v>4.7176721919389777E-3</v>
      </c>
      <c r="R129" s="521"/>
      <c r="S129" s="507">
        <f t="shared" si="40"/>
        <v>0.96152704403434175</v>
      </c>
      <c r="T129" s="501">
        <f t="shared" si="45"/>
        <v>3.8472955965658251E-2</v>
      </c>
      <c r="U129" s="507"/>
      <c r="V129" s="507">
        <f t="shared" si="46"/>
        <v>4.7205935372504025E-3</v>
      </c>
      <c r="W129" s="501">
        <f t="shared" si="47"/>
        <v>4.7205935372504025E-3</v>
      </c>
      <c r="X129" s="507"/>
      <c r="Y129" s="562">
        <f t="shared" si="41"/>
        <v>4.6779158022678864</v>
      </c>
      <c r="Z129" s="554">
        <f t="shared" si="42"/>
        <v>441.3593660317124</v>
      </c>
      <c r="AB129" s="562">
        <f t="shared" si="43"/>
        <v>4.4987203297857343</v>
      </c>
      <c r="AC129" s="554">
        <f t="shared" si="44"/>
        <v>16.907016601737997</v>
      </c>
    </row>
    <row r="130" spans="1:29" ht="12.6" customHeight="1" x14ac:dyDescent="0.2">
      <c r="A130" s="116"/>
      <c r="B130" s="262">
        <f t="shared" si="28"/>
        <v>126.42000000000017</v>
      </c>
      <c r="C130" s="130"/>
      <c r="D130" s="500">
        <f t="shared" si="29"/>
        <v>1.7944540523160317</v>
      </c>
      <c r="E130" s="517">
        <f t="shared" si="30"/>
        <v>2.0551483697268415E-2</v>
      </c>
      <c r="F130" s="500">
        <f t="shared" si="31"/>
        <v>0.98977687321282104</v>
      </c>
      <c r="G130" s="519">
        <f t="shared" si="32"/>
        <v>0.96362963692930104</v>
      </c>
      <c r="H130" s="520">
        <f t="shared" si="33"/>
        <v>3.6370363070698963E-2</v>
      </c>
      <c r="I130" s="517"/>
      <c r="J130" s="517">
        <f t="shared" si="34"/>
        <v>1.6530326960787223</v>
      </c>
      <c r="K130" s="517">
        <f t="shared" si="35"/>
        <v>0.95083789526272899</v>
      </c>
      <c r="L130" s="517"/>
      <c r="M130" s="529">
        <f t="shared" si="36"/>
        <v>27.33932976810506</v>
      </c>
      <c r="N130" s="615">
        <f t="shared" si="37"/>
        <v>0.26980502563206699</v>
      </c>
      <c r="O130" s="500"/>
      <c r="P130" s="532">
        <f t="shared" si="38"/>
        <v>4.5068068320580452E-3</v>
      </c>
      <c r="Q130" s="520">
        <f t="shared" si="39"/>
        <v>4.5068068320580452E-3</v>
      </c>
      <c r="R130" s="521"/>
      <c r="S130" s="507">
        <f t="shared" si="40"/>
        <v>0.96346459714928656</v>
      </c>
      <c r="T130" s="501">
        <f t="shared" si="45"/>
        <v>3.6535402850713439E-2</v>
      </c>
      <c r="U130" s="507"/>
      <c r="V130" s="507">
        <f t="shared" si="46"/>
        <v>4.5097211224321473E-3</v>
      </c>
      <c r="W130" s="501">
        <f t="shared" si="47"/>
        <v>4.5097211224321473E-3</v>
      </c>
      <c r="X130" s="507"/>
      <c r="Y130" s="562">
        <f t="shared" si="41"/>
        <v>4.6241075063766122</v>
      </c>
      <c r="Z130" s="554">
        <f t="shared" si="42"/>
        <v>468.56058260530358</v>
      </c>
      <c r="AB130" s="562">
        <f t="shared" si="43"/>
        <v>4.4559270374917501</v>
      </c>
      <c r="AC130" s="554">
        <f t="shared" si="44"/>
        <v>17.041718509973123</v>
      </c>
    </row>
    <row r="131" spans="1:29" ht="12.6" customHeight="1" x14ac:dyDescent="0.2">
      <c r="A131" s="116"/>
      <c r="B131" s="262">
        <f t="shared" si="28"/>
        <v>126.84000000000017</v>
      </c>
      <c r="C131" s="130"/>
      <c r="D131" s="500">
        <f t="shared" si="29"/>
        <v>1.8181451851758661</v>
      </c>
      <c r="E131" s="517">
        <f t="shared" si="30"/>
        <v>2.0484124669584117E-2</v>
      </c>
      <c r="F131" s="500">
        <f t="shared" si="31"/>
        <v>0.98981020897808603</v>
      </c>
      <c r="G131" s="519">
        <f t="shared" si="32"/>
        <v>0.96547902731169266</v>
      </c>
      <c r="H131" s="520">
        <f t="shared" si="33"/>
        <v>3.4520972688307339E-2</v>
      </c>
      <c r="I131" s="517"/>
      <c r="J131" s="517">
        <f t="shared" si="34"/>
        <v>1.6767238289385566</v>
      </c>
      <c r="K131" s="517">
        <f t="shared" si="35"/>
        <v>0.95320175064786428</v>
      </c>
      <c r="L131" s="517"/>
      <c r="M131" s="529">
        <f t="shared" si="36"/>
        <v>27.744382487342023</v>
      </c>
      <c r="N131" s="615">
        <f t="shared" si="37"/>
        <v>0.2549231496534361</v>
      </c>
      <c r="O131" s="500"/>
      <c r="P131" s="532">
        <f t="shared" si="38"/>
        <v>4.3036056937514316E-3</v>
      </c>
      <c r="Q131" s="520">
        <f t="shared" si="39"/>
        <v>4.3036056937514316E-3</v>
      </c>
      <c r="R131" s="521"/>
      <c r="S131" s="507">
        <f t="shared" si="40"/>
        <v>0.96531520977718477</v>
      </c>
      <c r="T131" s="501">
        <f t="shared" si="45"/>
        <v>3.4684790222815232E-2</v>
      </c>
      <c r="U131" s="507"/>
      <c r="V131" s="507">
        <f t="shared" si="46"/>
        <v>4.306510408144653E-3</v>
      </c>
      <c r="W131" s="501">
        <f t="shared" si="47"/>
        <v>4.306510408144653E-3</v>
      </c>
      <c r="X131" s="507"/>
      <c r="Y131" s="562">
        <f t="shared" si="41"/>
        <v>4.571736280591904</v>
      </c>
      <c r="Z131" s="554">
        <f t="shared" si="42"/>
        <v>497.56171682500042</v>
      </c>
      <c r="AB131" s="562">
        <f t="shared" si="43"/>
        <v>4.4139154973114474</v>
      </c>
      <c r="AC131" s="554">
        <f t="shared" si="44"/>
        <v>17.176314437263148</v>
      </c>
    </row>
    <row r="132" spans="1:29" ht="12.6" customHeight="1" x14ac:dyDescent="0.2">
      <c r="A132" s="116"/>
      <c r="B132" s="262">
        <f t="shared" si="28"/>
        <v>127.26000000000018</v>
      </c>
      <c r="C132" s="130"/>
      <c r="D132" s="500">
        <f t="shared" si="29"/>
        <v>1.8417572313089419</v>
      </c>
      <c r="E132" s="517">
        <f t="shared" si="30"/>
        <v>2.0417205763228082E-2</v>
      </c>
      <c r="F132" s="500">
        <f t="shared" si="31"/>
        <v>0.98984332804049824</v>
      </c>
      <c r="G132" s="519">
        <f t="shared" si="32"/>
        <v>0.96724466571205225</v>
      </c>
      <c r="H132" s="520">
        <f t="shared" si="33"/>
        <v>3.2755334287947746E-2</v>
      </c>
      <c r="I132" s="517"/>
      <c r="J132" s="517">
        <f t="shared" si="34"/>
        <v>1.7003358750716324</v>
      </c>
      <c r="K132" s="517">
        <f t="shared" si="35"/>
        <v>0.95546611696479045</v>
      </c>
      <c r="L132" s="517"/>
      <c r="M132" s="529">
        <f t="shared" si="36"/>
        <v>28.150194544317898</v>
      </c>
      <c r="N132" s="615">
        <f t="shared" si="37"/>
        <v>0.24080018697593175</v>
      </c>
      <c r="O132" s="500"/>
      <c r="P132" s="532">
        <f t="shared" si="38"/>
        <v>4.1079045923096587E-3</v>
      </c>
      <c r="Q132" s="520">
        <f t="shared" si="39"/>
        <v>4.1079045923096587E-3</v>
      </c>
      <c r="R132" s="521"/>
      <c r="S132" s="507">
        <f t="shared" si="40"/>
        <v>0.96708206589212808</v>
      </c>
      <c r="T132" s="501">
        <f t="shared" si="45"/>
        <v>3.2917934107871916E-2</v>
      </c>
      <c r="U132" s="507"/>
      <c r="V132" s="507">
        <f t="shared" si="46"/>
        <v>4.1107974001571576E-3</v>
      </c>
      <c r="W132" s="501">
        <f t="shared" si="47"/>
        <v>4.1107974001571576E-3</v>
      </c>
      <c r="X132" s="507"/>
      <c r="Y132" s="562">
        <f t="shared" si="41"/>
        <v>4.520750284679206</v>
      </c>
      <c r="Z132" s="554">
        <f t="shared" si="42"/>
        <v>528.48796173368396</v>
      </c>
      <c r="AB132" s="562">
        <f t="shared" si="43"/>
        <v>4.3726715978722037</v>
      </c>
      <c r="AC132" s="554">
        <f t="shared" si="44"/>
        <v>17.310799853742953</v>
      </c>
    </row>
    <row r="133" spans="1:29" ht="12.6" customHeight="1" x14ac:dyDescent="0.2">
      <c r="A133" s="116"/>
      <c r="B133" s="262">
        <f t="shared" si="28"/>
        <v>127.68000000000018</v>
      </c>
      <c r="C133" s="130"/>
      <c r="D133" s="500">
        <f t="shared" si="29"/>
        <v>1.865290716828869</v>
      </c>
      <c r="E133" s="517">
        <f t="shared" si="30"/>
        <v>2.0350722678494814E-2</v>
      </c>
      <c r="F133" s="500">
        <f t="shared" si="31"/>
        <v>0.98987623250631818</v>
      </c>
      <c r="G133" s="519">
        <f t="shared" si="32"/>
        <v>0.96892966716923279</v>
      </c>
      <c r="H133" s="520">
        <f t="shared" si="33"/>
        <v>3.1070332830767211E-2</v>
      </c>
      <c r="I133" s="517"/>
      <c r="J133" s="517">
        <f t="shared" si="34"/>
        <v>1.7238693605915596</v>
      </c>
      <c r="K133" s="517">
        <f t="shared" si="35"/>
        <v>0.95763428517252691</v>
      </c>
      <c r="L133" s="517"/>
      <c r="M133" s="529">
        <f t="shared" si="36"/>
        <v>28.556731422691414</v>
      </c>
      <c r="N133" s="615">
        <f t="shared" si="37"/>
        <v>0.22740162537654385</v>
      </c>
      <c r="O133" s="500"/>
      <c r="P133" s="532">
        <f t="shared" si="38"/>
        <v>3.9195349658404394E-3</v>
      </c>
      <c r="Q133" s="520">
        <f t="shared" si="39"/>
        <v>3.9195349658404394E-3</v>
      </c>
      <c r="R133" s="521"/>
      <c r="S133" s="507">
        <f t="shared" si="40"/>
        <v>0.96876827959331679</v>
      </c>
      <c r="T133" s="501">
        <f t="shared" si="45"/>
        <v>3.1231720406683205E-2</v>
      </c>
      <c r="U133" s="507"/>
      <c r="V133" s="507">
        <f t="shared" si="46"/>
        <v>3.9224137195793991E-3</v>
      </c>
      <c r="W133" s="501">
        <f t="shared" si="47"/>
        <v>3.9224137195793991E-3</v>
      </c>
      <c r="X133" s="507"/>
      <c r="Y133" s="562">
        <f t="shared" si="41"/>
        <v>4.4710999347265838</v>
      </c>
      <c r="Z133" s="554">
        <f t="shared" si="42"/>
        <v>561.47355934057532</v>
      </c>
      <c r="AB133" s="562">
        <f t="shared" si="43"/>
        <v>4.3321813716350075</v>
      </c>
      <c r="AC133" s="554">
        <f t="shared" si="44"/>
        <v>17.445170364387199</v>
      </c>
    </row>
    <row r="134" spans="1:29" ht="12.6" customHeight="1" x14ac:dyDescent="0.2">
      <c r="A134" s="116"/>
      <c r="B134" s="262">
        <f t="shared" si="28"/>
        <v>128.10000000000016</v>
      </c>
      <c r="C134" s="130"/>
      <c r="D134" s="500">
        <f t="shared" si="29"/>
        <v>1.8887461626182465</v>
      </c>
      <c r="E134" s="517">
        <f t="shared" si="30"/>
        <v>2.0284671171505717E-2</v>
      </c>
      <c r="F134" s="500">
        <f t="shared" si="31"/>
        <v>0.98990892445459822</v>
      </c>
      <c r="G134" s="519">
        <f t="shared" si="32"/>
        <v>0.97053707508335818</v>
      </c>
      <c r="H134" s="520">
        <f t="shared" si="33"/>
        <v>2.9462924916641819E-2</v>
      </c>
      <c r="I134" s="517"/>
      <c r="J134" s="517">
        <f t="shared" si="34"/>
        <v>1.747324806380937</v>
      </c>
      <c r="K134" s="517">
        <f t="shared" si="35"/>
        <v>0.9597094937602314</v>
      </c>
      <c r="L134" s="517"/>
      <c r="M134" s="529">
        <f t="shared" si="36"/>
        <v>28.963959899176274</v>
      </c>
      <c r="N134" s="615">
        <f t="shared" si="37"/>
        <v>0.21469424563409234</v>
      </c>
      <c r="O134" s="500"/>
      <c r="P134" s="532">
        <f t="shared" si="38"/>
        <v>3.7383245846746814E-3</v>
      </c>
      <c r="Q134" s="520">
        <f t="shared" si="39"/>
        <v>3.7383245846746814E-3</v>
      </c>
      <c r="R134" s="521"/>
      <c r="S134" s="507">
        <f t="shared" si="40"/>
        <v>0.97037689341657474</v>
      </c>
      <c r="T134" s="501">
        <f t="shared" si="45"/>
        <v>2.9623106583425263E-2</v>
      </c>
      <c r="U134" s="507"/>
      <c r="V134" s="507">
        <f t="shared" si="46"/>
        <v>3.7411873123959589E-3</v>
      </c>
      <c r="W134" s="501">
        <f t="shared" si="47"/>
        <v>3.7411873123959589E-3</v>
      </c>
      <c r="X134" s="507"/>
      <c r="Y134" s="562">
        <f t="shared" si="41"/>
        <v>4.4227377902026195</v>
      </c>
      <c r="Z134" s="554">
        <f t="shared" si="42"/>
        <v>596.6624751476736</v>
      </c>
      <c r="AB134" s="562">
        <f t="shared" si="43"/>
        <v>4.2924309987638853</v>
      </c>
      <c r="AC134" s="554">
        <f t="shared" si="44"/>
        <v>17.579421705853573</v>
      </c>
    </row>
    <row r="135" spans="1:29" ht="12.6" customHeight="1" x14ac:dyDescent="0.2">
      <c r="A135" s="116"/>
      <c r="B135" s="262">
        <f t="shared" si="28"/>
        <v>128.52000000000015</v>
      </c>
      <c r="C135" s="130"/>
      <c r="D135" s="500">
        <f t="shared" si="29"/>
        <v>1.9121240843977612</v>
      </c>
      <c r="E135" s="517">
        <f t="shared" si="30"/>
        <v>2.0219047053306214E-2</v>
      </c>
      <c r="F135" s="500">
        <f t="shared" si="31"/>
        <v>0.98994140593762003</v>
      </c>
      <c r="G135" s="519">
        <f t="shared" si="32"/>
        <v>0.97206985982035943</v>
      </c>
      <c r="H135" s="520">
        <f t="shared" si="33"/>
        <v>2.7930140179640572E-2</v>
      </c>
      <c r="I135" s="517"/>
      <c r="J135" s="517">
        <f t="shared" si="34"/>
        <v>1.7707027281604517</v>
      </c>
      <c r="K135" s="517">
        <f t="shared" si="35"/>
        <v>0.96169492571263337</v>
      </c>
      <c r="L135" s="517"/>
      <c r="M135" s="529">
        <f t="shared" si="36"/>
        <v>29.371848013161312</v>
      </c>
      <c r="N135" s="615">
        <f t="shared" si="37"/>
        <v>0.20264609115025678</v>
      </c>
      <c r="O135" s="500"/>
      <c r="P135" s="532">
        <f t="shared" si="38"/>
        <v>3.5640982230235522E-3</v>
      </c>
      <c r="Q135" s="520">
        <f t="shared" si="39"/>
        <v>3.5640982230235522E-3</v>
      </c>
      <c r="R135" s="521"/>
      <c r="S135" s="507">
        <f t="shared" si="40"/>
        <v>0.97191087693572931</v>
      </c>
      <c r="T135" s="501">
        <f t="shared" si="45"/>
        <v>2.8089123064270693E-2</v>
      </c>
      <c r="U135" s="507"/>
      <c r="V135" s="507">
        <f t="shared" si="46"/>
        <v>3.5669431207741289E-3</v>
      </c>
      <c r="W135" s="501">
        <f t="shared" si="47"/>
        <v>3.5669431207741289E-3</v>
      </c>
      <c r="X135" s="507"/>
      <c r="Y135" s="562">
        <f t="shared" si="41"/>
        <v>4.3756184473789759</v>
      </c>
      <c r="Z135" s="554">
        <f t="shared" si="42"/>
        <v>634.20912424462176</v>
      </c>
      <c r="AB135" s="562">
        <f t="shared" si="43"/>
        <v>4.2534068107710601</v>
      </c>
      <c r="AC135" s="554">
        <f t="shared" si="44"/>
        <v>17.713549743359369</v>
      </c>
    </row>
    <row r="136" spans="1:29" ht="12.6" customHeight="1" x14ac:dyDescent="0.2">
      <c r="A136" s="116"/>
      <c r="B136" s="262">
        <f t="shared" si="28"/>
        <v>128.94000000000014</v>
      </c>
      <c r="C136" s="130"/>
      <c r="D136" s="500">
        <f t="shared" si="29"/>
        <v>1.9354249927941547</v>
      </c>
      <c r="E136" s="517">
        <f t="shared" si="30"/>
        <v>2.0153846188980428E-2</v>
      </c>
      <c r="F136" s="500">
        <f t="shared" si="31"/>
        <v>0.98997367898132427</v>
      </c>
      <c r="G136" s="519">
        <f t="shared" si="32"/>
        <v>0.97353091759069788</v>
      </c>
      <c r="H136" s="520">
        <f t="shared" si="33"/>
        <v>2.6469082409302125E-2</v>
      </c>
      <c r="I136" s="517"/>
      <c r="J136" s="517">
        <f t="shared" si="34"/>
        <v>1.7940036365568452</v>
      </c>
      <c r="K136" s="517">
        <f t="shared" si="35"/>
        <v>0.96359370580191306</v>
      </c>
      <c r="L136" s="517"/>
      <c r="M136" s="529">
        <f t="shared" si="36"/>
        <v>29.780365035802262</v>
      </c>
      <c r="N136" s="615">
        <f t="shared" si="37"/>
        <v>0.19122643704218945</v>
      </c>
      <c r="O136" s="500"/>
      <c r="P136" s="532">
        <f t="shared" si="38"/>
        <v>3.3966782931350746E-3</v>
      </c>
      <c r="Q136" s="520">
        <f t="shared" si="39"/>
        <v>3.3966782931350746E-3</v>
      </c>
      <c r="R136" s="521"/>
      <c r="S136" s="507">
        <f t="shared" si="40"/>
        <v>0.97337312563802492</v>
      </c>
      <c r="T136" s="501">
        <f t="shared" si="45"/>
        <v>2.6626874361975084E-2</v>
      </c>
      <c r="U136" s="507"/>
      <c r="V136" s="507">
        <f t="shared" si="46"/>
        <v>3.3995037172980941E-3</v>
      </c>
      <c r="W136" s="501">
        <f t="shared" si="47"/>
        <v>3.3995037172980941E-3</v>
      </c>
      <c r="X136" s="507"/>
      <c r="Y136" s="562">
        <f t="shared" si="41"/>
        <v>4.3296984387191744</v>
      </c>
      <c r="Z136" s="554">
        <f t="shared" si="42"/>
        <v>674.2791529999206</v>
      </c>
      <c r="AB136" s="562">
        <f t="shared" si="43"/>
        <v>4.2150952939372894</v>
      </c>
      <c r="AC136" s="554">
        <f t="shared" si="44"/>
        <v>17.847550467629333</v>
      </c>
    </row>
    <row r="137" spans="1:29" ht="12.6" customHeight="1" x14ac:dyDescent="0.2">
      <c r="A137" s="116"/>
      <c r="B137" s="262">
        <f t="shared" si="28"/>
        <v>129.36000000000013</v>
      </c>
      <c r="C137" s="130"/>
      <c r="D137" s="500">
        <f t="shared" si="29"/>
        <v>1.958649393407063</v>
      </c>
      <c r="E137" s="517">
        <f t="shared" si="30"/>
        <v>2.0089064496782404E-2</v>
      </c>
      <c r="F137" s="500">
        <f t="shared" si="31"/>
        <v>0.99000574558573162</v>
      </c>
      <c r="G137" s="519">
        <f t="shared" si="32"/>
        <v>0.97492306958659281</v>
      </c>
      <c r="H137" s="520">
        <f t="shared" si="33"/>
        <v>2.5076930413407195E-2</v>
      </c>
      <c r="I137" s="517"/>
      <c r="J137" s="517">
        <f t="shared" si="34"/>
        <v>1.8172280371697536</v>
      </c>
      <c r="K137" s="517">
        <f t="shared" si="35"/>
        <v>0.96540889819262277</v>
      </c>
      <c r="L137" s="517"/>
      <c r="M137" s="529">
        <f t="shared" si="36"/>
        <v>30.189481438697229</v>
      </c>
      <c r="N137" s="615">
        <f t="shared" si="37"/>
        <v>0.18040575881886411</v>
      </c>
      <c r="O137" s="500"/>
      <c r="P137" s="532">
        <f t="shared" si="38"/>
        <v>3.2358854423503339E-3</v>
      </c>
      <c r="Q137" s="520">
        <f t="shared" si="39"/>
        <v>3.2358854423503339E-3</v>
      </c>
      <c r="R137" s="521"/>
      <c r="S137" s="507">
        <f t="shared" si="40"/>
        <v>0.97476646005825962</v>
      </c>
      <c r="T137" s="501">
        <f t="shared" si="45"/>
        <v>2.5233539941740379E-2</v>
      </c>
      <c r="U137" s="507"/>
      <c r="V137" s="507">
        <f t="shared" si="46"/>
        <v>3.2386899024660566E-3</v>
      </c>
      <c r="W137" s="501">
        <f t="shared" si="47"/>
        <v>3.2386899024660566E-3</v>
      </c>
      <c r="X137" s="507"/>
      <c r="Y137" s="562">
        <f t="shared" si="41"/>
        <v>4.2849361378624069</v>
      </c>
      <c r="Z137" s="554">
        <f t="shared" si="42"/>
        <v>717.05028069466266</v>
      </c>
      <c r="AB137" s="562">
        <f t="shared" si="43"/>
        <v>4.1774830925073374</v>
      </c>
      <c r="AC137" s="554">
        <f t="shared" si="44"/>
        <v>17.981419991894153</v>
      </c>
    </row>
    <row r="138" spans="1:29" ht="12.6" customHeight="1" x14ac:dyDescent="0.2">
      <c r="A138" s="116"/>
      <c r="B138" s="262">
        <f t="shared" si="28"/>
        <v>129.78000000000011</v>
      </c>
      <c r="C138" s="130"/>
      <c r="D138" s="500">
        <f t="shared" si="29"/>
        <v>1.9817977868747876</v>
      </c>
      <c r="E138" s="517">
        <f t="shared" si="30"/>
        <v>2.0024697947283433E-2</v>
      </c>
      <c r="F138" s="500">
        <f t="shared" si="31"/>
        <v>0.99003760772535665</v>
      </c>
      <c r="G138" s="519">
        <f t="shared" si="32"/>
        <v>0.97624906136227207</v>
      </c>
      <c r="H138" s="520">
        <f t="shared" si="33"/>
        <v>2.3750938637727925E-2</v>
      </c>
      <c r="I138" s="517"/>
      <c r="J138" s="517">
        <f t="shared" si="34"/>
        <v>1.8403764306374781</v>
      </c>
      <c r="K138" s="517">
        <f t="shared" si="35"/>
        <v>0.96714350434604079</v>
      </c>
      <c r="L138" s="517"/>
      <c r="M138" s="529">
        <f t="shared" si="36"/>
        <v>30.599168862251176</v>
      </c>
      <c r="N138" s="615">
        <f t="shared" si="37"/>
        <v>0.17015570074630659</v>
      </c>
      <c r="O138" s="500"/>
      <c r="P138" s="532">
        <f t="shared" si="38"/>
        <v>3.0815391135885356E-3</v>
      </c>
      <c r="Q138" s="520">
        <f t="shared" si="39"/>
        <v>3.0815391135885356E-3</v>
      </c>
      <c r="R138" s="521"/>
      <c r="S138" s="507">
        <f t="shared" si="40"/>
        <v>0.97609362515609632</v>
      </c>
      <c r="T138" s="501">
        <f t="shared" si="45"/>
        <v>2.3906374843903677E-2</v>
      </c>
      <c r="U138" s="507"/>
      <c r="V138" s="507">
        <f t="shared" si="46"/>
        <v>3.0843212650870028E-3</v>
      </c>
      <c r="W138" s="501">
        <f t="shared" si="47"/>
        <v>3.0843212650870028E-3</v>
      </c>
      <c r="X138" s="507"/>
      <c r="Y138" s="562">
        <f t="shared" si="41"/>
        <v>4.241291669856559</v>
      </c>
      <c r="Z138" s="554">
        <f t="shared" si="42"/>
        <v>762.71320579200244</v>
      </c>
      <c r="AB138" s="562">
        <f t="shared" si="43"/>
        <v>4.1405570116610892</v>
      </c>
      <c r="AC138" s="554">
        <f t="shared" si="44"/>
        <v>18.115154548950603</v>
      </c>
    </row>
    <row r="139" spans="1:29" ht="12.6" customHeight="1" x14ac:dyDescent="0.2">
      <c r="A139" s="116"/>
      <c r="B139" s="262">
        <f t="shared" si="28"/>
        <v>130.2000000000001</v>
      </c>
      <c r="C139" s="130"/>
      <c r="D139" s="500">
        <f t="shared" si="29"/>
        <v>2.0048706689389606</v>
      </c>
      <c r="E139" s="517">
        <f t="shared" si="30"/>
        <v>1.9960742562538152E-2</v>
      </c>
      <c r="F139" s="500">
        <f t="shared" si="31"/>
        <v>0.99006926734961198</v>
      </c>
      <c r="G139" s="519">
        <f t="shared" si="32"/>
        <v>0.9775115624420071</v>
      </c>
      <c r="H139" s="520">
        <f t="shared" si="33"/>
        <v>2.2488437557992902E-2</v>
      </c>
      <c r="I139" s="517"/>
      <c r="J139" s="517">
        <f t="shared" si="34"/>
        <v>1.8634493127016512</v>
      </c>
      <c r="K139" s="517">
        <f t="shared" si="35"/>
        <v>0.96880046121020225</v>
      </c>
      <c r="L139" s="517"/>
      <c r="M139" s="529">
        <f t="shared" si="36"/>
        <v>31.009400083828325</v>
      </c>
      <c r="N139" s="615">
        <f t="shared" si="37"/>
        <v>0.16044904400078508</v>
      </c>
      <c r="O139" s="500"/>
      <c r="P139" s="532">
        <f t="shared" si="38"/>
        <v>2.9334580699115235E-3</v>
      </c>
      <c r="Q139" s="520">
        <f t="shared" si="39"/>
        <v>2.9334580699115235E-3</v>
      </c>
      <c r="R139" s="521"/>
      <c r="S139" s="507">
        <f t="shared" si="40"/>
        <v>0.97735728992093263</v>
      </c>
      <c r="T139" s="501">
        <f t="shared" si="45"/>
        <v>2.2642710079067374E-2</v>
      </c>
      <c r="U139" s="507"/>
      <c r="V139" s="507">
        <f t="shared" si="46"/>
        <v>2.9362167061652133E-3</v>
      </c>
      <c r="W139" s="501">
        <f t="shared" si="47"/>
        <v>2.9362167061652133E-3</v>
      </c>
      <c r="X139" s="507"/>
      <c r="Y139" s="562">
        <f t="shared" si="41"/>
        <v>4.1987268263180795</v>
      </c>
      <c r="Z139" s="554">
        <f t="shared" si="42"/>
        <v>811.47258190807941</v>
      </c>
      <c r="AB139" s="562">
        <f t="shared" si="43"/>
        <v>4.1043040202613552</v>
      </c>
      <c r="AC139" s="554">
        <f t="shared" si="44"/>
        <v>18.248750488263124</v>
      </c>
    </row>
    <row r="140" spans="1:29" ht="12.6" customHeight="1" x14ac:dyDescent="0.2">
      <c r="A140" s="116"/>
      <c r="B140" s="262">
        <f t="shared" si="28"/>
        <v>130.62000000000009</v>
      </c>
      <c r="C140" s="130"/>
      <c r="D140" s="500">
        <f t="shared" si="29"/>
        <v>2.0278685305082007</v>
      </c>
      <c r="E140" s="517">
        <f t="shared" si="30"/>
        <v>1.9897194415262873E-2</v>
      </c>
      <c r="F140" s="500">
        <f t="shared" si="31"/>
        <v>0.99010072638320734</v>
      </c>
      <c r="G140" s="519">
        <f t="shared" si="32"/>
        <v>0.97871316614099768</v>
      </c>
      <c r="H140" s="520">
        <f t="shared" si="33"/>
        <v>2.1286833859002319E-2</v>
      </c>
      <c r="I140" s="517"/>
      <c r="J140" s="517">
        <f t="shared" si="34"/>
        <v>1.8864471742708913</v>
      </c>
      <c r="K140" s="517">
        <f t="shared" si="35"/>
        <v>0.97038263968179439</v>
      </c>
      <c r="L140" s="517"/>
      <c r="M140" s="529">
        <f t="shared" si="36"/>
        <v>31.420148985784735</v>
      </c>
      <c r="N140" s="615">
        <f t="shared" si="37"/>
        <v>0.15125967470211776</v>
      </c>
      <c r="O140" s="500"/>
      <c r="P140" s="532">
        <f t="shared" si="38"/>
        <v>2.7914608839218545E-3</v>
      </c>
      <c r="Q140" s="520">
        <f t="shared" si="39"/>
        <v>2.7914608839218545E-3</v>
      </c>
      <c r="R140" s="521"/>
      <c r="S140" s="507">
        <f t="shared" si="40"/>
        <v>0.97856004718927503</v>
      </c>
      <c r="T140" s="501">
        <f t="shared" si="45"/>
        <v>2.1439952810724971E-2</v>
      </c>
      <c r="U140" s="507"/>
      <c r="V140" s="507">
        <f t="shared" si="46"/>
        <v>2.794194929030022E-3</v>
      </c>
      <c r="W140" s="501">
        <f t="shared" si="47"/>
        <v>2.794194929030022E-3</v>
      </c>
      <c r="X140" s="507"/>
      <c r="Y140" s="562">
        <f t="shared" si="41"/>
        <v>4.1572049852181117</v>
      </c>
      <c r="Z140" s="554">
        <f t="shared" si="42"/>
        <v>863.54806895648642</v>
      </c>
      <c r="AB140" s="562">
        <f t="shared" si="43"/>
        <v>4.0687112533799574</v>
      </c>
      <c r="AC140" s="554">
        <f t="shared" si="44"/>
        <v>18.382204273139003</v>
      </c>
    </row>
    <row r="141" spans="1:29" ht="12.6" customHeight="1" x14ac:dyDescent="0.2">
      <c r="A141" s="116"/>
      <c r="B141" s="262">
        <f t="shared" si="28"/>
        <v>131.04000000000008</v>
      </c>
      <c r="C141" s="130"/>
      <c r="D141" s="500">
        <f t="shared" si="29"/>
        <v>2.0507918577206965</v>
      </c>
      <c r="E141" s="517">
        <f t="shared" si="30"/>
        <v>1.9834049628033583E-2</v>
      </c>
      <c r="F141" s="500">
        <f t="shared" si="31"/>
        <v>0.99013198672653824</v>
      </c>
      <c r="G141" s="519">
        <f t="shared" si="32"/>
        <v>0.97985638958450139</v>
      </c>
      <c r="H141" s="520">
        <f t="shared" si="33"/>
        <v>2.0143610415498614E-2</v>
      </c>
      <c r="I141" s="517"/>
      <c r="J141" s="517">
        <f t="shared" si="34"/>
        <v>1.9093705014833871</v>
      </c>
      <c r="K141" s="517">
        <f t="shared" si="35"/>
        <v>0.97189284332609516</v>
      </c>
      <c r="L141" s="517"/>
      <c r="M141" s="529">
        <f t="shared" si="36"/>
        <v>31.831390523467292</v>
      </c>
      <c r="N141" s="615">
        <f t="shared" si="37"/>
        <v>0.14256255191367018</v>
      </c>
      <c r="O141" s="500"/>
      <c r="P141" s="532">
        <f t="shared" si="38"/>
        <v>2.6553663928442703E-3</v>
      </c>
      <c r="Q141" s="520">
        <f t="shared" si="39"/>
        <v>2.6553663928442703E-3</v>
      </c>
      <c r="R141" s="521"/>
      <c r="S141" s="507">
        <f t="shared" si="40"/>
        <v>0.97970441366131777</v>
      </c>
      <c r="T141" s="501">
        <f t="shared" si="45"/>
        <v>2.0295586338682226E-2</v>
      </c>
      <c r="U141" s="507"/>
      <c r="V141" s="507">
        <f t="shared" si="46"/>
        <v>2.6580748953070584E-3</v>
      </c>
      <c r="W141" s="501">
        <f t="shared" si="47"/>
        <v>2.6580748953070584E-3</v>
      </c>
      <c r="X141" s="507"/>
      <c r="Y141" s="562">
        <f t="shared" si="41"/>
        <v>4.1166910350143988</v>
      </c>
      <c r="Z141" s="554">
        <f t="shared" si="42"/>
        <v>919.17546537292856</v>
      </c>
      <c r="AB141" s="562">
        <f t="shared" si="43"/>
        <v>4.033766014604093</v>
      </c>
      <c r="AC141" s="554">
        <f t="shared" si="44"/>
        <v>18.515512477956911</v>
      </c>
    </row>
    <row r="142" spans="1:29" ht="12.6" customHeight="1" x14ac:dyDescent="0.2">
      <c r="A142" s="116"/>
      <c r="B142" s="262">
        <f t="shared" si="28"/>
        <v>131.46000000000006</v>
      </c>
      <c r="C142" s="130"/>
      <c r="D142" s="500">
        <f t="shared" si="29"/>
        <v>2.0736411320058163</v>
      </c>
      <c r="E142" s="517">
        <f t="shared" si="30"/>
        <v>1.9771304372495357E-2</v>
      </c>
      <c r="F142" s="500">
        <f t="shared" si="31"/>
        <v>0.99016305025606977</v>
      </c>
      <c r="G142" s="519">
        <f t="shared" si="32"/>
        <v>0.9809436739109868</v>
      </c>
      <c r="H142" s="520">
        <f t="shared" si="33"/>
        <v>1.9056326089013198E-2</v>
      </c>
      <c r="I142" s="517"/>
      <c r="J142" s="517">
        <f t="shared" si="34"/>
        <v>1.9322197757685069</v>
      </c>
      <c r="K142" s="517">
        <f t="shared" si="35"/>
        <v>0.9733338073411969</v>
      </c>
      <c r="L142" s="517"/>
      <c r="M142" s="529">
        <f t="shared" si="36"/>
        <v>32.243100693260217</v>
      </c>
      <c r="N142" s="615">
        <f t="shared" si="37"/>
        <v>0.13433367568924837</v>
      </c>
      <c r="O142" s="500"/>
      <c r="P142" s="532">
        <f t="shared" si="38"/>
        <v>2.5249941202203905E-3</v>
      </c>
      <c r="Q142" s="520">
        <f t="shared" si="39"/>
        <v>2.5249941202203905E-3</v>
      </c>
      <c r="R142" s="521"/>
      <c r="S142" s="507">
        <f t="shared" si="40"/>
        <v>0.98079283010133289</v>
      </c>
      <c r="T142" s="501">
        <f t="shared" si="45"/>
        <v>1.9207169898667109E-2</v>
      </c>
      <c r="U142" s="507"/>
      <c r="V142" s="507">
        <f t="shared" si="46"/>
        <v>2.5276762455654924E-3</v>
      </c>
      <c r="W142" s="501">
        <f t="shared" si="47"/>
        <v>2.5276762455654924E-3</v>
      </c>
      <c r="X142" s="507"/>
      <c r="Y142" s="562">
        <f t="shared" si="41"/>
        <v>4.0771513028670716</v>
      </c>
      <c r="Z142" s="554">
        <f t="shared" si="42"/>
        <v>978.60792779990686</v>
      </c>
      <c r="AB142" s="562">
        <f t="shared" si="43"/>
        <v>3.9994557781253919</v>
      </c>
      <c r="AC142" s="554">
        <f t="shared" si="44"/>
        <v>18.64867178544851</v>
      </c>
    </row>
    <row r="143" spans="1:29" ht="12.6" customHeight="1" x14ac:dyDescent="0.2">
      <c r="A143" s="116"/>
      <c r="B143" s="262">
        <f t="shared" si="28"/>
        <v>131.88000000000005</v>
      </c>
      <c r="C143" s="130"/>
      <c r="D143" s="500">
        <f t="shared" si="29"/>
        <v>2.0964168301447001</v>
      </c>
      <c r="E143" s="517">
        <f t="shared" si="30"/>
        <v>1.9708954868590173E-2</v>
      </c>
      <c r="F143" s="500">
        <f t="shared" si="31"/>
        <v>0.99019391882471164</v>
      </c>
      <c r="G143" s="519">
        <f t="shared" si="32"/>
        <v>0.98197738464548645</v>
      </c>
      <c r="H143" s="520">
        <f t="shared" si="33"/>
        <v>1.8022615354513549E-2</v>
      </c>
      <c r="I143" s="517"/>
      <c r="J143" s="517">
        <f t="shared" si="34"/>
        <v>1.9549954739073907</v>
      </c>
      <c r="K143" s="517">
        <f t="shared" si="35"/>
        <v>0.97470819775286799</v>
      </c>
      <c r="L143" s="517"/>
      <c r="M143" s="529">
        <f t="shared" si="36"/>
        <v>32.655256500752387</v>
      </c>
      <c r="N143" s="615">
        <f t="shared" si="37"/>
        <v>0.12655005524140961</v>
      </c>
      <c r="O143" s="500"/>
      <c r="P143" s="532">
        <f t="shared" si="38"/>
        <v>2.4001646652101315E-3</v>
      </c>
      <c r="Q143" s="520">
        <f t="shared" si="39"/>
        <v>2.4001646652101315E-3</v>
      </c>
      <c r="R143" s="521"/>
      <c r="S143" s="507">
        <f t="shared" si="40"/>
        <v>0.98182766170759272</v>
      </c>
      <c r="T143" s="501">
        <f t="shared" si="45"/>
        <v>1.8172338292407275E-2</v>
      </c>
      <c r="U143" s="507"/>
      <c r="V143" s="507">
        <f t="shared" si="46"/>
        <v>2.4028196888067426E-3</v>
      </c>
      <c r="W143" s="501">
        <f t="shared" si="47"/>
        <v>2.4028196888067426E-3</v>
      </c>
      <c r="X143" s="507"/>
      <c r="Y143" s="562">
        <f t="shared" si="41"/>
        <v>4.0385534866939876</v>
      </c>
      <c r="Z143" s="554">
        <f t="shared" si="42"/>
        <v>1042.1172851202864</v>
      </c>
      <c r="AB143" s="562">
        <f t="shared" si="43"/>
        <v>3.9657681906146722</v>
      </c>
      <c r="AC143" s="554">
        <f t="shared" si="44"/>
        <v>18.781678984012849</v>
      </c>
    </row>
    <row r="144" spans="1:29" ht="12.6" customHeight="1" x14ac:dyDescent="0.2">
      <c r="A144" s="116"/>
      <c r="B144" s="262">
        <f t="shared" si="28"/>
        <v>132.30000000000004</v>
      </c>
      <c r="C144" s="130"/>
      <c r="D144" s="500">
        <f t="shared" si="29"/>
        <v>2.1191194243299023</v>
      </c>
      <c r="E144" s="517">
        <f t="shared" si="30"/>
        <v>1.9646997383796421E-2</v>
      </c>
      <c r="F144" s="500">
        <f t="shared" si="31"/>
        <v>0.99022459426218667</v>
      </c>
      <c r="G144" s="519">
        <f t="shared" si="32"/>
        <v>0.98295981222976325</v>
      </c>
      <c r="H144" s="520">
        <f t="shared" si="33"/>
        <v>1.7040187770236748E-2</v>
      </c>
      <c r="I144" s="517"/>
      <c r="J144" s="517">
        <f t="shared" si="34"/>
        <v>1.9776980680925929</v>
      </c>
      <c r="K144" s="517">
        <f t="shared" si="35"/>
        <v>0.97601861082657049</v>
      </c>
      <c r="L144" s="517"/>
      <c r="M144" s="529">
        <f t="shared" si="36"/>
        <v>33.067835929094571</v>
      </c>
      <c r="N144" s="615">
        <f t="shared" si="37"/>
        <v>0.11918967729923224</v>
      </c>
      <c r="O144" s="500"/>
      <c r="P144" s="532">
        <f t="shared" si="38"/>
        <v>2.2807000605631652E-3</v>
      </c>
      <c r="Q144" s="520">
        <f t="shared" si="39"/>
        <v>2.2807000605631652E-3</v>
      </c>
      <c r="R144" s="521"/>
      <c r="S144" s="507">
        <f t="shared" si="40"/>
        <v>0.98281119863993049</v>
      </c>
      <c r="T144" s="501">
        <f t="shared" si="45"/>
        <v>1.7188801360069506E-2</v>
      </c>
      <c r="U144" s="507"/>
      <c r="V144" s="507">
        <f t="shared" si="46"/>
        <v>2.2833273612597425E-3</v>
      </c>
      <c r="W144" s="501">
        <f t="shared" si="47"/>
        <v>2.2833273612597425E-3</v>
      </c>
      <c r="X144" s="507"/>
      <c r="Y144" s="562">
        <f t="shared" si="41"/>
        <v>4.0008665908371874</v>
      </c>
      <c r="Z144" s="554">
        <f t="shared" si="42"/>
        <v>1109.9954542863104</v>
      </c>
      <c r="AB144" s="562">
        <f t="shared" si="43"/>
        <v>3.932691072885655</v>
      </c>
      <c r="AC144" s="554">
        <f t="shared" si="44"/>
        <v>18.914530965147968</v>
      </c>
    </row>
    <row r="145" spans="1:29" ht="12.6" customHeight="1" x14ac:dyDescent="0.2">
      <c r="A145" s="116"/>
      <c r="B145" s="262">
        <f t="shared" si="28"/>
        <v>132.72000000000003</v>
      </c>
      <c r="C145" s="130"/>
      <c r="D145" s="500">
        <f t="shared" si="29"/>
        <v>2.1417493822240603</v>
      </c>
      <c r="E145" s="517">
        <f t="shared" si="30"/>
        <v>1.9585428232384652E-2</v>
      </c>
      <c r="F145" s="500">
        <f t="shared" si="31"/>
        <v>0.99025507837539239</v>
      </c>
      <c r="G145" s="519">
        <f t="shared" si="32"/>
        <v>0.98389317269635945</v>
      </c>
      <c r="H145" s="520">
        <f t="shared" si="33"/>
        <v>1.6106827303640547E-2</v>
      </c>
      <c r="I145" s="517"/>
      <c r="J145" s="517">
        <f t="shared" si="34"/>
        <v>2.0003280259867506</v>
      </c>
      <c r="K145" s="517">
        <f t="shared" si="35"/>
        <v>0.97726757268335507</v>
      </c>
      <c r="L145" s="517"/>
      <c r="M145" s="529">
        <f t="shared" si="36"/>
        <v>33.480817907609904</v>
      </c>
      <c r="N145" s="615">
        <f t="shared" si="37"/>
        <v>0.1122314747198061</v>
      </c>
      <c r="O145" s="500"/>
      <c r="P145" s="532">
        <f t="shared" si="38"/>
        <v>2.1664241003603243E-3</v>
      </c>
      <c r="Q145" s="520">
        <f t="shared" si="39"/>
        <v>2.1664241003603243E-3</v>
      </c>
      <c r="R145" s="521"/>
      <c r="S145" s="507">
        <f t="shared" si="40"/>
        <v>0.98374565669105085</v>
      </c>
      <c r="T145" s="501">
        <f t="shared" si="45"/>
        <v>1.6254343308949148E-2</v>
      </c>
      <c r="U145" s="507"/>
      <c r="V145" s="507">
        <f t="shared" si="46"/>
        <v>2.169023154363822E-3</v>
      </c>
      <c r="W145" s="501">
        <f t="shared" si="47"/>
        <v>2.169023154363822E-3</v>
      </c>
      <c r="X145" s="507"/>
      <c r="Y145" s="562">
        <f t="shared" si="41"/>
        <v>3.9640608651270108</v>
      </c>
      <c r="Z145" s="554">
        <f t="shared" si="42"/>
        <v>1182.5559659742955</v>
      </c>
      <c r="AB145" s="562">
        <f t="shared" si="43"/>
        <v>3.9002124213512901</v>
      </c>
      <c r="AC145" s="554">
        <f t="shared" si="44"/>
        <v>19.047224720837807</v>
      </c>
    </row>
    <row r="146" spans="1:29" ht="12.6" customHeight="1" x14ac:dyDescent="0.2">
      <c r="A146" s="116"/>
      <c r="B146" s="262">
        <f t="shared" si="28"/>
        <v>133.14000000000001</v>
      </c>
      <c r="C146" s="130"/>
      <c r="D146" s="500">
        <f t="shared" si="29"/>
        <v>2.1643071670176397</v>
      </c>
      <c r="E146" s="517">
        <f t="shared" si="30"/>
        <v>1.9524243774686343E-2</v>
      </c>
      <c r="F146" s="500">
        <f t="shared" si="31"/>
        <v>0.99028537294875596</v>
      </c>
      <c r="G146" s="519">
        <f t="shared" si="32"/>
        <v>0.98477960847406587</v>
      </c>
      <c r="H146" s="520">
        <f t="shared" si="33"/>
        <v>1.5220391525934129E-2</v>
      </c>
      <c r="I146" s="517"/>
      <c r="J146" s="517">
        <f t="shared" si="34"/>
        <v>2.02288581078033</v>
      </c>
      <c r="K146" s="517">
        <f t="shared" si="35"/>
        <v>0.9784575391066086</v>
      </c>
      <c r="L146" s="517"/>
      <c r="M146" s="529">
        <f t="shared" si="36"/>
        <v>33.894182280715029</v>
      </c>
      <c r="N146" s="615">
        <f t="shared" si="37"/>
        <v>0.1056552954096901</v>
      </c>
      <c r="O146" s="500"/>
      <c r="P146" s="532">
        <f t="shared" si="38"/>
        <v>2.057162638670864E-3</v>
      </c>
      <c r="Q146" s="520">
        <f t="shared" si="39"/>
        <v>2.057162638670864E-3</v>
      </c>
      <c r="R146" s="521"/>
      <c r="S146" s="507">
        <f t="shared" si="40"/>
        <v>0.98463317808959605</v>
      </c>
      <c r="T146" s="501">
        <f t="shared" si="45"/>
        <v>1.5366821910403949E-2</v>
      </c>
      <c r="U146" s="507"/>
      <c r="V146" s="507">
        <f t="shared" si="46"/>
        <v>2.0597330132041871E-3</v>
      </c>
      <c r="W146" s="501">
        <f t="shared" si="47"/>
        <v>2.0597330132041871E-3</v>
      </c>
      <c r="X146" s="507"/>
      <c r="Y146" s="562">
        <f t="shared" si="41"/>
        <v>3.9281077471443666</v>
      </c>
      <c r="Z146" s="554">
        <f t="shared" si="42"/>
        <v>1260.1356087618224</v>
      </c>
      <c r="AB146" s="562">
        <f t="shared" si="43"/>
        <v>3.8683204092767745</v>
      </c>
      <c r="AC146" s="554">
        <f t="shared" si="44"/>
        <v>19.179757341126287</v>
      </c>
    </row>
    <row r="147" spans="1:29" ht="12.6" customHeight="1" x14ac:dyDescent="0.2">
      <c r="A147" s="116"/>
      <c r="B147" s="262">
        <f t="shared" si="28"/>
        <v>133.56</v>
      </c>
      <c r="C147" s="130"/>
      <c r="D147" s="500">
        <f t="shared" si="29"/>
        <v>2.1867932374857735</v>
      </c>
      <c r="E147" s="517">
        <f t="shared" si="30"/>
        <v>1.9463440416376397E-2</v>
      </c>
      <c r="F147" s="500">
        <f t="shared" si="31"/>
        <v>0.99031547974458245</v>
      </c>
      <c r="G147" s="519">
        <f t="shared" si="32"/>
        <v>0.98562118931284293</v>
      </c>
      <c r="H147" s="520">
        <f t="shared" si="33"/>
        <v>1.4378810687157073E-2</v>
      </c>
      <c r="I147" s="517"/>
      <c r="J147" s="517">
        <f t="shared" si="34"/>
        <v>2.0453718812484638</v>
      </c>
      <c r="K147" s="517">
        <f t="shared" si="35"/>
        <v>0.97959089552690537</v>
      </c>
      <c r="L147" s="517"/>
      <c r="M147" s="529">
        <f t="shared" si="36"/>
        <v>34.30790977720514</v>
      </c>
      <c r="N147" s="615">
        <f t="shared" si="37"/>
        <v>9.9441871610707722E-2</v>
      </c>
      <c r="O147" s="500"/>
      <c r="P147" s="532">
        <f t="shared" si="38"/>
        <v>1.9527438602980579E-3</v>
      </c>
      <c r="Q147" s="520">
        <f t="shared" si="39"/>
        <v>1.9527438602980579E-3</v>
      </c>
      <c r="R147" s="521"/>
      <c r="S147" s="507">
        <f t="shared" si="40"/>
        <v>0.98547583242214232</v>
      </c>
      <c r="T147" s="501">
        <f t="shared" si="45"/>
        <v>1.4524167577857683E-2</v>
      </c>
      <c r="U147" s="507"/>
      <c r="V147" s="507">
        <f t="shared" si="46"/>
        <v>1.9552852071134533E-3</v>
      </c>
      <c r="W147" s="501">
        <f t="shared" si="47"/>
        <v>1.9552852071134533E-3</v>
      </c>
      <c r="X147" s="507"/>
      <c r="Y147" s="562">
        <f t="shared" si="41"/>
        <v>3.8929798074944202</v>
      </c>
      <c r="Z147" s="554">
        <f t="shared" si="42"/>
        <v>1343.096201194372</v>
      </c>
      <c r="AB147" s="562">
        <f t="shared" si="43"/>
        <v>3.8370033878335326</v>
      </c>
      <c r="AC147" s="554">
        <f t="shared" si="44"/>
        <v>19.312126011613703</v>
      </c>
    </row>
    <row r="148" spans="1:29" ht="12.6" customHeight="1" x14ac:dyDescent="0.2">
      <c r="A148" s="116"/>
      <c r="B148" s="262">
        <f t="shared" si="28"/>
        <v>133.97999999999999</v>
      </c>
      <c r="C148" s="130"/>
      <c r="D148" s="500">
        <f t="shared" si="29"/>
        <v>2.2092080480441694</v>
      </c>
      <c r="E148" s="517">
        <f t="shared" si="30"/>
        <v>1.9403014607770157E-2</v>
      </c>
      <c r="F148" s="500">
        <f t="shared" si="31"/>
        <v>0.99034540050339614</v>
      </c>
      <c r="G148" s="519">
        <f t="shared" si="32"/>
        <v>0.98641991331671619</v>
      </c>
      <c r="H148" s="520">
        <f t="shared" si="33"/>
        <v>1.358008668328381E-2</v>
      </c>
      <c r="I148" s="517"/>
      <c r="J148" s="517">
        <f t="shared" si="34"/>
        <v>2.0677866918068597</v>
      </c>
      <c r="K148" s="517">
        <f t="shared" si="35"/>
        <v>0.98066995717253103</v>
      </c>
      <c r="L148" s="517"/>
      <c r="M148" s="529">
        <f t="shared" si="36"/>
        <v>34.721981979949604</v>
      </c>
      <c r="N148" s="615">
        <f t="shared" si="37"/>
        <v>9.3572789596606754E-2</v>
      </c>
      <c r="O148" s="500"/>
      <c r="P148" s="532">
        <f t="shared" si="38"/>
        <v>1.8529985248067478E-3</v>
      </c>
      <c r="Q148" s="520">
        <f t="shared" si="39"/>
        <v>1.8529985248067478E-3</v>
      </c>
      <c r="R148" s="521"/>
      <c r="S148" s="507">
        <f t="shared" si="40"/>
        <v>0.9862756176635713</v>
      </c>
      <c r="T148" s="501">
        <f t="shared" si="45"/>
        <v>1.3724382336428698E-2</v>
      </c>
      <c r="U148" s="507"/>
      <c r="V148" s="507">
        <f t="shared" si="46"/>
        <v>1.8555105747981818E-3</v>
      </c>
      <c r="W148" s="501">
        <f t="shared" si="47"/>
        <v>1.8555105747981818E-3</v>
      </c>
      <c r="X148" s="507"/>
      <c r="Y148" s="562">
        <f t="shared" si="41"/>
        <v>3.8586506979171715</v>
      </c>
      <c r="Z148" s="554">
        <f t="shared" si="42"/>
        <v>1431.8265018878792</v>
      </c>
      <c r="AB148" s="562">
        <f t="shared" si="43"/>
        <v>3.806249886958943</v>
      </c>
      <c r="AC148" s="554">
        <f t="shared" si="44"/>
        <v>19.444328011060428</v>
      </c>
    </row>
    <row r="149" spans="1:29" ht="12.6" customHeight="1" x14ac:dyDescent="0.2">
      <c r="A149" s="116"/>
      <c r="B149" s="262">
        <f t="shared" si="28"/>
        <v>134.39999999999998</v>
      </c>
      <c r="C149" s="130"/>
      <c r="D149" s="500">
        <f t="shared" si="29"/>
        <v>2.2315520488041733</v>
      </c>
      <c r="E149" s="517">
        <f t="shared" si="30"/>
        <v>1.9342962843130935E-2</v>
      </c>
      <c r="F149" s="500">
        <f t="shared" si="31"/>
        <v>0.99037513694427659</v>
      </c>
      <c r="G149" s="519">
        <f t="shared" si="32"/>
        <v>0.98717770807368055</v>
      </c>
      <c r="H149" s="520">
        <f t="shared" si="33"/>
        <v>1.2822291926319451E-2</v>
      </c>
      <c r="I149" s="517"/>
      <c r="J149" s="517">
        <f t="shared" si="34"/>
        <v>2.0901306925668637</v>
      </c>
      <c r="K149" s="517">
        <f t="shared" si="35"/>
        <v>0.98169696937359185</v>
      </c>
      <c r="L149" s="517"/>
      <c r="M149" s="529">
        <f t="shared" si="36"/>
        <v>35.136381296042515</v>
      </c>
      <c r="N149" s="615">
        <f t="shared" si="37"/>
        <v>8.8030459823755791E-2</v>
      </c>
      <c r="O149" s="500"/>
      <c r="P149" s="532">
        <f t="shared" si="38"/>
        <v>1.7577601850440481E-3</v>
      </c>
      <c r="Q149" s="520">
        <f t="shared" si="39"/>
        <v>1.7577601850440481E-3</v>
      </c>
      <c r="R149" s="521"/>
      <c r="S149" s="507">
        <f t="shared" si="40"/>
        <v>0.98703446130497274</v>
      </c>
      <c r="T149" s="501">
        <f t="shared" si="45"/>
        <v>1.2965538695027257E-2</v>
      </c>
      <c r="U149" s="507"/>
      <c r="V149" s="507">
        <f t="shared" si="46"/>
        <v>1.7602427428176871E-3</v>
      </c>
      <c r="W149" s="501">
        <f t="shared" si="47"/>
        <v>1.7602427428176871E-3</v>
      </c>
      <c r="X149" s="507"/>
      <c r="Y149" s="562">
        <f t="shared" si="41"/>
        <v>3.8250951020712463</v>
      </c>
      <c r="Z149" s="554">
        <f t="shared" si="42"/>
        <v>1526.7442686211093</v>
      </c>
      <c r="AB149" s="562">
        <f t="shared" si="43"/>
        <v>3.7760486160265541</v>
      </c>
      <c r="AC149" s="554">
        <f t="shared" si="44"/>
        <v>19.576360709094946</v>
      </c>
    </row>
    <row r="150" spans="1:29" ht="12.6" customHeight="1" x14ac:dyDescent="0.2">
      <c r="A150" s="116"/>
      <c r="B150" s="262">
        <f t="shared" si="28"/>
        <v>134.81999999999996</v>
      </c>
      <c r="C150" s="130"/>
      <c r="D150" s="500">
        <f t="shared" si="29"/>
        <v>2.2538256856269347</v>
      </c>
      <c r="E150" s="517">
        <f t="shared" si="30"/>
        <v>1.928328165999342E-2</v>
      </c>
      <c r="F150" s="500">
        <f t="shared" si="31"/>
        <v>0.99040469076518756</v>
      </c>
      <c r="G150" s="519">
        <f t="shared" si="32"/>
        <v>0.98789643187215315</v>
      </c>
      <c r="H150" s="520">
        <f t="shared" si="33"/>
        <v>1.2103568127846853E-2</v>
      </c>
      <c r="I150" s="517"/>
      <c r="J150" s="517">
        <f t="shared" si="34"/>
        <v>2.1124043293896251</v>
      </c>
      <c r="K150" s="517">
        <f t="shared" si="35"/>
        <v>0.98267410800797728</v>
      </c>
      <c r="L150" s="517"/>
      <c r="M150" s="529">
        <f t="shared" si="36"/>
        <v>35.551090927445756</v>
      </c>
      <c r="N150" s="615">
        <f t="shared" si="37"/>
        <v>8.2798087575213231E-2</v>
      </c>
      <c r="O150" s="500"/>
      <c r="P150" s="532">
        <f t="shared" si="38"/>
        <v>1.666865381365197E-3</v>
      </c>
      <c r="Q150" s="520">
        <f t="shared" si="39"/>
        <v>1.666865381365197E-3</v>
      </c>
      <c r="R150" s="521"/>
      <c r="S150" s="507">
        <f t="shared" si="40"/>
        <v>0.98775422156753812</v>
      </c>
      <c r="T150" s="501">
        <f t="shared" si="45"/>
        <v>1.2245778432461885E-2</v>
      </c>
      <c r="U150" s="507"/>
      <c r="V150" s="507">
        <f t="shared" si="46"/>
        <v>1.6693183193725401E-3</v>
      </c>
      <c r="W150" s="501">
        <f t="shared" si="47"/>
        <v>1.6693183193725401E-3</v>
      </c>
      <c r="X150" s="507"/>
      <c r="Y150" s="562">
        <f t="shared" si="41"/>
        <v>3.7922886888378926</v>
      </c>
      <c r="Z150" s="554">
        <f t="shared" si="42"/>
        <v>1628.2984782411838</v>
      </c>
      <c r="AB150" s="562">
        <f t="shared" si="43"/>
        <v>3.7463884643320799</v>
      </c>
      <c r="AC150" s="554">
        <f t="shared" si="44"/>
        <v>19.708221563861525</v>
      </c>
    </row>
    <row r="151" spans="1:29" ht="12.6" customHeight="1" x14ac:dyDescent="0.2">
      <c r="A151" s="116"/>
      <c r="B151" s="262">
        <f t="shared" si="28"/>
        <v>135.23999999999995</v>
      </c>
      <c r="C151" s="130"/>
      <c r="D151" s="500">
        <f t="shared" si="29"/>
        <v>2.2760294001767472</v>
      </c>
      <c r="E151" s="517">
        <f t="shared" si="30"/>
        <v>1.9223967638497177E-2</v>
      </c>
      <c r="F151" s="500">
        <f t="shared" si="31"/>
        <v>0.99043406364330033</v>
      </c>
      <c r="G151" s="519">
        <f t="shared" si="32"/>
        <v>0.98857787499402727</v>
      </c>
      <c r="H151" s="520">
        <f t="shared" si="33"/>
        <v>1.1422125005972728E-2</v>
      </c>
      <c r="I151" s="517"/>
      <c r="J151" s="517">
        <f t="shared" si="34"/>
        <v>2.1346080439394375</v>
      </c>
      <c r="K151" s="517">
        <f t="shared" si="35"/>
        <v>0.98360348007783871</v>
      </c>
      <c r="L151" s="517"/>
      <c r="M151" s="529">
        <f t="shared" si="36"/>
        <v>35.966094842159222</v>
      </c>
      <c r="N151" s="615">
        <f t="shared" si="37"/>
        <v>7.7859644131336836E-2</v>
      </c>
      <c r="O151" s="500"/>
      <c r="P151" s="532">
        <f t="shared" si="38"/>
        <v>1.580153812782499E-3</v>
      </c>
      <c r="Q151" s="520">
        <f t="shared" si="39"/>
        <v>1.580153812782499E-3</v>
      </c>
      <c r="R151" s="521"/>
      <c r="S151" s="507">
        <f t="shared" si="40"/>
        <v>0.98843668869324564</v>
      </c>
      <c r="T151" s="501">
        <f t="shared" si="45"/>
        <v>1.1563311306754365E-2</v>
      </c>
      <c r="U151" s="507"/>
      <c r="V151" s="507">
        <f t="shared" si="46"/>
        <v>1.5825770662001352E-3</v>
      </c>
      <c r="W151" s="501">
        <f t="shared" si="47"/>
        <v>1.5825770662001352E-3</v>
      </c>
      <c r="X151" s="507"/>
      <c r="Y151" s="562">
        <f t="shared" si="41"/>
        <v>3.7602080680016585</v>
      </c>
      <c r="Z151" s="554">
        <f t="shared" si="42"/>
        <v>1736.9717201875671</v>
      </c>
      <c r="AB151" s="562">
        <f t="shared" si="43"/>
        <v>3.7172585014004764</v>
      </c>
      <c r="AC151" s="554">
        <f t="shared" si="44"/>
        <v>19.839908119821875</v>
      </c>
    </row>
    <row r="152" spans="1:29" ht="12.6" customHeight="1" x14ac:dyDescent="0.2">
      <c r="A152" s="116"/>
      <c r="B152" s="262">
        <f t="shared" si="28"/>
        <v>135.65999999999994</v>
      </c>
      <c r="C152" s="130"/>
      <c r="D152" s="500">
        <f t="shared" si="29"/>
        <v>2.2981636299735331</v>
      </c>
      <c r="E152" s="517">
        <f t="shared" si="30"/>
        <v>1.9165017400733883E-2</v>
      </c>
      <c r="F152" s="500">
        <f t="shared" si="31"/>
        <v>0.99046325723531081</v>
      </c>
      <c r="G152" s="519">
        <f t="shared" si="32"/>
        <v>0.98922376107489041</v>
      </c>
      <c r="H152" s="520">
        <f t="shared" si="33"/>
        <v>1.0776238925109594E-2</v>
      </c>
      <c r="I152" s="517"/>
      <c r="J152" s="517">
        <f t="shared" si="34"/>
        <v>2.1567422737362234</v>
      </c>
      <c r="K152" s="517">
        <f t="shared" si="35"/>
        <v>0.98448712440563679</v>
      </c>
      <c r="L152" s="517"/>
      <c r="M152" s="529">
        <f t="shared" si="36"/>
        <v>36.381377745948058</v>
      </c>
      <c r="N152" s="615">
        <f t="shared" si="37"/>
        <v>7.3199838497856717E-2</v>
      </c>
      <c r="O152" s="500"/>
      <c r="P152" s="532">
        <f t="shared" si="38"/>
        <v>1.497468486247631E-3</v>
      </c>
      <c r="Q152" s="520">
        <f t="shared" si="39"/>
        <v>1.497468486247631E-3</v>
      </c>
      <c r="R152" s="521"/>
      <c r="S152" s="507">
        <f t="shared" si="40"/>
        <v>0.98908358630314619</v>
      </c>
      <c r="T152" s="501">
        <f t="shared" si="45"/>
        <v>1.0916413696853811E-2</v>
      </c>
      <c r="U152" s="507"/>
      <c r="V152" s="507">
        <f t="shared" si="46"/>
        <v>1.4998620486789574E-3</v>
      </c>
      <c r="W152" s="501">
        <f t="shared" si="47"/>
        <v>1.4998620486789574E-3</v>
      </c>
      <c r="X152" s="507"/>
      <c r="Y152" s="562">
        <f t="shared" si="41"/>
        <v>3.7288307481733276</v>
      </c>
      <c r="Z152" s="554">
        <f t="shared" si="42"/>
        <v>1853.282777447276</v>
      </c>
      <c r="AB152" s="562">
        <f t="shared" si="43"/>
        <v>3.6886479771197167</v>
      </c>
      <c r="AC152" s="554">
        <f t="shared" si="44"/>
        <v>19.971418005562555</v>
      </c>
    </row>
    <row r="153" spans="1:29" ht="12.6" customHeight="1" x14ac:dyDescent="0.2">
      <c r="A153" s="116"/>
      <c r="B153" s="262">
        <f t="shared" si="28"/>
        <v>136.07999999999993</v>
      </c>
      <c r="C153" s="130"/>
      <c r="D153" s="500">
        <f t="shared" si="29"/>
        <v>2.3202288084445328</v>
      </c>
      <c r="E153" s="517">
        <f t="shared" si="30"/>
        <v>1.9106427610105343E-2</v>
      </c>
      <c r="F153" s="500">
        <f t="shared" si="31"/>
        <v>0.99049227317775157</v>
      </c>
      <c r="G153" s="519">
        <f t="shared" si="32"/>
        <v>0.98983574852247525</v>
      </c>
      <c r="H153" s="520">
        <f t="shared" si="33"/>
        <v>1.0164251477524755E-2</v>
      </c>
      <c r="I153" s="517"/>
      <c r="J153" s="517">
        <f t="shared" si="34"/>
        <v>2.1788074522072232</v>
      </c>
      <c r="K153" s="517">
        <f t="shared" si="35"/>
        <v>0.98532701243922993</v>
      </c>
      <c r="L153" s="517"/>
      <c r="M153" s="529">
        <f t="shared" si="36"/>
        <v>36.79692505465384</v>
      </c>
      <c r="N153" s="615">
        <f t="shared" si="37"/>
        <v>6.8804089717502848E-2</v>
      </c>
      <c r="O153" s="500"/>
      <c r="P153" s="532">
        <f t="shared" si="38"/>
        <v>1.4186558452650314E-3</v>
      </c>
      <c r="Q153" s="520">
        <f t="shared" si="39"/>
        <v>1.4186558452650314E-3</v>
      </c>
      <c r="R153" s="521"/>
      <c r="S153" s="507">
        <f t="shared" si="40"/>
        <v>0.98969657281413592</v>
      </c>
      <c r="T153" s="501">
        <f t="shared" si="45"/>
        <v>1.0303427185864078E-2</v>
      </c>
      <c r="U153" s="507"/>
      <c r="V153" s="507">
        <f t="shared" si="46"/>
        <v>1.4210197636981229E-3</v>
      </c>
      <c r="W153" s="501">
        <f t="shared" si="47"/>
        <v>1.4210197636981229E-3</v>
      </c>
      <c r="X153" s="507"/>
      <c r="Y153" s="562">
        <f t="shared" si="41"/>
        <v>3.6981350968289508</v>
      </c>
      <c r="Z153" s="554">
        <f t="shared" si="42"/>
        <v>1977.789409884206</v>
      </c>
      <c r="AB153" s="562">
        <f t="shared" si="43"/>
        <v>3.6605463217069212</v>
      </c>
      <c r="AC153" s="554">
        <f t="shared" si="44"/>
        <v>20.102748931648353</v>
      </c>
    </row>
    <row r="154" spans="1:29" ht="12.6" customHeight="1" x14ac:dyDescent="0.2">
      <c r="A154" s="116"/>
      <c r="B154" s="262">
        <f t="shared" si="28"/>
        <v>136.49999999999991</v>
      </c>
      <c r="C154" s="130"/>
      <c r="D154" s="500">
        <f t="shared" si="29"/>
        <v>2.3422253649751705</v>
      </c>
      <c r="E154" s="517">
        <f t="shared" si="30"/>
        <v>1.9048194970694411E-2</v>
      </c>
      <c r="F154" s="500">
        <f t="shared" si="31"/>
        <v>0.99052111308729718</v>
      </c>
      <c r="G154" s="519">
        <f t="shared" si="32"/>
        <v>0.990415431984913</v>
      </c>
      <c r="H154" s="520">
        <f t="shared" si="33"/>
        <v>9.5845680150870027E-3</v>
      </c>
      <c r="I154" s="517"/>
      <c r="J154" s="517">
        <f t="shared" si="34"/>
        <v>2.2008040087378609</v>
      </c>
      <c r="K154" s="517">
        <f t="shared" si="35"/>
        <v>0.98612504915589216</v>
      </c>
      <c r="L154" s="517"/>
      <c r="M154" s="529">
        <f t="shared" si="36"/>
        <v>37.212722867111907</v>
      </c>
      <c r="N154" s="615">
        <f t="shared" si="37"/>
        <v>6.4658499787952906E-2</v>
      </c>
      <c r="O154" s="500"/>
      <c r="P154" s="532">
        <f t="shared" si="38"/>
        <v>1.3435658790221983E-3</v>
      </c>
      <c r="Q154" s="520">
        <f t="shared" si="39"/>
        <v>1.3435658790221983E-3</v>
      </c>
      <c r="R154" s="521"/>
      <c r="S154" s="507">
        <f t="shared" si="40"/>
        <v>0.99027724290465258</v>
      </c>
      <c r="T154" s="501">
        <f t="shared" si="45"/>
        <v>9.7227570953474229E-3</v>
      </c>
      <c r="U154" s="507"/>
      <c r="V154" s="507">
        <f t="shared" si="46"/>
        <v>1.3459002488164895E-3</v>
      </c>
      <c r="W154" s="501">
        <f t="shared" si="47"/>
        <v>1.3459002488164895E-3</v>
      </c>
      <c r="X154" s="507"/>
      <c r="Y154" s="562">
        <f t="shared" si="41"/>
        <v>3.6681003023467746</v>
      </c>
      <c r="Z154" s="554">
        <f t="shared" si="42"/>
        <v>2111.0913560885374</v>
      </c>
      <c r="AB154" s="562">
        <f t="shared" si="43"/>
        <v>3.6329431455127708</v>
      </c>
      <c r="AC154" s="554">
        <f t="shared" si="44"/>
        <v>20.233898688492843</v>
      </c>
    </row>
    <row r="155" spans="1:29" ht="12.6" customHeight="1" x14ac:dyDescent="0.2">
      <c r="A155" s="116"/>
      <c r="B155" s="262">
        <f t="shared" si="28"/>
        <v>136.9199999999999</v>
      </c>
      <c r="C155" s="130"/>
      <c r="D155" s="500">
        <f t="shared" si="29"/>
        <v>2.364153724959146</v>
      </c>
      <c r="E155" s="517">
        <f t="shared" si="30"/>
        <v>1.8990316226647121E-2</v>
      </c>
      <c r="F155" s="500">
        <f t="shared" si="31"/>
        <v>0.99054977856106452</v>
      </c>
      <c r="G155" s="519">
        <f t="shared" si="32"/>
        <v>0.99096434386085386</v>
      </c>
      <c r="H155" s="520">
        <f t="shared" si="33"/>
        <v>9.0356561391461421E-3</v>
      </c>
      <c r="I155" s="517"/>
      <c r="J155" s="517">
        <f t="shared" si="34"/>
        <v>2.2227323687218363</v>
      </c>
      <c r="K155" s="517">
        <f t="shared" si="35"/>
        <v>0.98688307405558295</v>
      </c>
      <c r="L155" s="517"/>
      <c r="M155" s="529">
        <f t="shared" si="36"/>
        <v>37.628757938693724</v>
      </c>
      <c r="N155" s="615">
        <f t="shared" si="37"/>
        <v>6.0749827204858775E-2</v>
      </c>
      <c r="O155" s="500"/>
      <c r="P155" s="532">
        <f t="shared" si="38"/>
        <v>1.2720522132022316E-3</v>
      </c>
      <c r="Q155" s="520">
        <f t="shared" si="39"/>
        <v>1.2720522132022316E-3</v>
      </c>
      <c r="R155" s="521"/>
      <c r="S155" s="507">
        <f t="shared" si="40"/>
        <v>0.99082712902314174</v>
      </c>
      <c r="T155" s="501">
        <f t="shared" si="45"/>
        <v>9.1728709768582606E-3</v>
      </c>
      <c r="U155" s="507"/>
      <c r="V155" s="507">
        <f t="shared" si="46"/>
        <v>1.2743571743234069E-3</v>
      </c>
      <c r="W155" s="501">
        <f t="shared" si="47"/>
        <v>1.2743571743234069E-3</v>
      </c>
      <c r="X155" s="507"/>
      <c r="Y155" s="562">
        <f t="shared" si="41"/>
        <v>3.638706337931096</v>
      </c>
      <c r="Z155" s="554">
        <f t="shared" si="42"/>
        <v>2253.8335712179446</v>
      </c>
      <c r="AB155" s="562">
        <f t="shared" si="43"/>
        <v>3.605828238670219</v>
      </c>
      <c r="AC155" s="554">
        <f t="shared" si="44"/>
        <v>20.364865144389096</v>
      </c>
    </row>
    <row r="156" spans="1:29" ht="12.6" customHeight="1" x14ac:dyDescent="0.2">
      <c r="A156" s="116"/>
      <c r="B156" s="262">
        <f t="shared" si="28"/>
        <v>137.33999999999989</v>
      </c>
      <c r="C156" s="130"/>
      <c r="D156" s="500">
        <f t="shared" si="29"/>
        <v>2.3860143098477469</v>
      </c>
      <c r="E156" s="517">
        <f t="shared" si="30"/>
        <v>1.8932788161564747E-2</v>
      </c>
      <c r="F156" s="500">
        <f t="shared" si="31"/>
        <v>0.990578271176908</v>
      </c>
      <c r="G156" s="519">
        <f t="shared" si="32"/>
        <v>0.99148395584400284</v>
      </c>
      <c r="H156" s="520">
        <f t="shared" si="33"/>
        <v>8.51604415599716E-3</v>
      </c>
      <c r="I156" s="517"/>
      <c r="J156" s="517">
        <f t="shared" si="34"/>
        <v>2.2445929536104372</v>
      </c>
      <c r="K156" s="517">
        <f t="shared" si="35"/>
        <v>0.98760286223422233</v>
      </c>
      <c r="L156" s="517"/>
      <c r="M156" s="529">
        <f t="shared" si="36"/>
        <v>38.045017655491321</v>
      </c>
      <c r="N156" s="615">
        <f t="shared" si="37"/>
        <v>5.7065461146891039E-2</v>
      </c>
      <c r="O156" s="500"/>
      <c r="P156" s="532">
        <f t="shared" si="38"/>
        <v>1.203972183618318E-3</v>
      </c>
      <c r="Q156" s="520">
        <f t="shared" si="39"/>
        <v>1.203972183618318E-3</v>
      </c>
      <c r="R156" s="521"/>
      <c r="S156" s="507">
        <f t="shared" si="40"/>
        <v>0.99134770293108421</v>
      </c>
      <c r="T156" s="501">
        <f t="shared" si="45"/>
        <v>8.652297068915793E-3</v>
      </c>
      <c r="U156" s="507"/>
      <c r="V156" s="507">
        <f t="shared" si="46"/>
        <v>1.2062479168503369E-3</v>
      </c>
      <c r="W156" s="501">
        <f t="shared" si="47"/>
        <v>1.2062479168503369E-3</v>
      </c>
      <c r="X156" s="507"/>
      <c r="Y156" s="562">
        <f t="shared" si="41"/>
        <v>3.609933927318774</v>
      </c>
      <c r="Z156" s="554">
        <f t="shared" si="42"/>
        <v>2406.7097196757213</v>
      </c>
      <c r="AB156" s="562">
        <f t="shared" si="43"/>
        <v>3.5791915705934949</v>
      </c>
      <c r="AC156" s="554">
        <f t="shared" si="44"/>
        <v>20.495646243425991</v>
      </c>
    </row>
    <row r="157" spans="1:29" ht="12.6" customHeight="1" x14ac:dyDescent="0.2">
      <c r="A157" s="116"/>
      <c r="B157" s="262">
        <f t="shared" si="28"/>
        <v>137.75999999999988</v>
      </c>
      <c r="C157" s="130"/>
      <c r="D157" s="500">
        <f t="shared" si="29"/>
        <v>2.4078075371984067</v>
      </c>
      <c r="E157" s="517">
        <f t="shared" si="30"/>
        <v>1.8875607597908815E-2</v>
      </c>
      <c r="F157" s="500">
        <f t="shared" si="31"/>
        <v>0.99060659249370886</v>
      </c>
      <c r="G157" s="519">
        <f t="shared" si="32"/>
        <v>0.99197568049509321</v>
      </c>
      <c r="H157" s="520">
        <f t="shared" si="33"/>
        <v>8.024319504906785E-3</v>
      </c>
      <c r="I157" s="517"/>
      <c r="J157" s="517">
        <f t="shared" si="34"/>
        <v>2.266386180961097</v>
      </c>
      <c r="K157" s="517">
        <f t="shared" si="35"/>
        <v>0.98828612552815931</v>
      </c>
      <c r="L157" s="517"/>
      <c r="M157" s="529">
        <f t="shared" si="36"/>
        <v>38.46149000915581</v>
      </c>
      <c r="N157" s="615">
        <f t="shared" si="37"/>
        <v>5.3593396314624897E-2</v>
      </c>
      <c r="O157" s="500"/>
      <c r="P157" s="532">
        <f t="shared" si="38"/>
        <v>1.1391868937857999E-3</v>
      </c>
      <c r="Q157" s="520">
        <f t="shared" si="39"/>
        <v>1.1391868937857999E-3</v>
      </c>
      <c r="R157" s="521"/>
      <c r="S157" s="507">
        <f t="shared" si="40"/>
        <v>0.99184037727329599</v>
      </c>
      <c r="T157" s="501">
        <f t="shared" si="45"/>
        <v>8.1596227267040078E-3</v>
      </c>
      <c r="U157" s="507"/>
      <c r="V157" s="507">
        <f t="shared" si="46"/>
        <v>1.1414336165290985E-3</v>
      </c>
      <c r="W157" s="501">
        <f t="shared" si="47"/>
        <v>1.1414336165290985E-3</v>
      </c>
      <c r="X157" s="507"/>
      <c r="Y157" s="562">
        <f t="shared" si="41"/>
        <v>3.5817645121706394</v>
      </c>
      <c r="Z157" s="554">
        <f t="shared" si="42"/>
        <v>2570.4659430663305</v>
      </c>
      <c r="AB157" s="562">
        <f t="shared" si="43"/>
        <v>3.5530232893336455</v>
      </c>
      <c r="AC157" s="554">
        <f t="shared" si="44"/>
        <v>20.626240003645769</v>
      </c>
    </row>
    <row r="158" spans="1:29" ht="12.6" customHeight="1" x14ac:dyDescent="0.2">
      <c r="A158" s="116"/>
      <c r="B158" s="262">
        <f t="shared" ref="B158:B221" si="48">B157+F$5</f>
        <v>138.17999999999986</v>
      </c>
      <c r="C158" s="130"/>
      <c r="D158" s="500">
        <f t="shared" ref="D158:D221" si="49">((LN(B158/$E$6))+(($F$8-E158+$G$10)*$F$9))/($F$10/100)</f>
        <v>2.4295338207225052</v>
      </c>
      <c r="E158" s="517">
        <f t="shared" ref="E158:E221" si="50">LN(1+($E$7/B158))</f>
        <v>1.8818771396416089E-2</v>
      </c>
      <c r="F158" s="500">
        <f t="shared" ref="F158:F221" si="51">EXP(-E158*$F$9)</f>
        <v>0.99063474405165941</v>
      </c>
      <c r="G158" s="519">
        <f t="shared" ref="G158:G221" si="52">NORMSDIST(D158)</f>
        <v>0.99244087283478288</v>
      </c>
      <c r="H158" s="520">
        <f t="shared" ref="H158:H221" si="53">(1-G158)</f>
        <v>7.5591271652171166E-3</v>
      </c>
      <c r="I158" s="517"/>
      <c r="J158" s="517">
        <f t="shared" ref="J158:J221" si="54">D158-($F$10/100)</f>
        <v>2.2881124644851956</v>
      </c>
      <c r="K158" s="517">
        <f t="shared" ref="K158:K221" si="55">NORMSDIST(J158)</f>
        <v>0.98893451372145924</v>
      </c>
      <c r="L158" s="517"/>
      <c r="M158" s="529">
        <f t="shared" ref="M158:M221" si="56">(B158*F158*G158)-($E$6*$G$8*K158)</f>
        <v>38.878163572400865</v>
      </c>
      <c r="N158" s="615">
        <f t="shared" ref="N158:N221" si="57">M158+($E$6*$G$8)-(B158*F158)</f>
        <v>5.032220843472146E-2</v>
      </c>
      <c r="O158" s="500"/>
      <c r="P158" s="532">
        <f t="shared" ref="P158:P221" si="58">(G159-G157)/(B159-B157)</f>
        <v>1.0775612575177316E-3</v>
      </c>
      <c r="Q158" s="520">
        <f t="shared" ref="Q158:Q221" si="59">-(H159-H157)/(B159-B157)</f>
        <v>1.0775612575177316E-3</v>
      </c>
      <c r="R158" s="521"/>
      <c r="S158" s="507">
        <f t="shared" ref="S158:S221" si="60">(M159-M157)/(B159-B157)</f>
        <v>0.99230650716896862</v>
      </c>
      <c r="T158" s="501">
        <f t="shared" si="45"/>
        <v>7.6934928310313788E-3</v>
      </c>
      <c r="U158" s="507"/>
      <c r="V158" s="507">
        <f t="shared" si="46"/>
        <v>1.0797792200102356E-3</v>
      </c>
      <c r="W158" s="501">
        <f t="shared" si="47"/>
        <v>1.0797792200102356E-3</v>
      </c>
      <c r="X158" s="507"/>
      <c r="Y158" s="562">
        <f t="shared" ref="Y158:Y221" si="61">B158/M158</f>
        <v>3.5541802210558155</v>
      </c>
      <c r="Z158" s="554">
        <f t="shared" ref="Z158:Z221" si="62">B158/N158</f>
        <v>2745.9049254415877</v>
      </c>
      <c r="AB158" s="562">
        <f t="shared" ref="AB158:AB221" si="63">Y158*G158</f>
        <v>3.5273137207967551</v>
      </c>
      <c r="AC158" s="554">
        <f t="shared" ref="AC158:AC221" si="64">Z158*H158</f>
        <v>20.756644515008986</v>
      </c>
    </row>
    <row r="159" spans="1:29" ht="12.6" customHeight="1" x14ac:dyDescent="0.2">
      <c r="A159" s="116"/>
      <c r="B159" s="262">
        <f t="shared" si="48"/>
        <v>138.59999999999985</v>
      </c>
      <c r="C159" s="130"/>
      <c r="D159" s="500">
        <f t="shared" si="49"/>
        <v>2.4511935703324612</v>
      </c>
      <c r="E159" s="517">
        <f t="shared" si="50"/>
        <v>1.8762276455523034E-2</v>
      </c>
      <c r="F159" s="500">
        <f t="shared" si="51"/>
        <v>0.99066272737254246</v>
      </c>
      <c r="G159" s="519">
        <f t="shared" si="52"/>
        <v>0.99288083195140808</v>
      </c>
      <c r="H159" s="520">
        <f t="shared" si="53"/>
        <v>7.1191680485919173E-3</v>
      </c>
      <c r="I159" s="517"/>
      <c r="J159" s="517">
        <f t="shared" si="54"/>
        <v>2.3097722140951515</v>
      </c>
      <c r="K159" s="517">
        <f t="shared" si="55"/>
        <v>0.98954961580806844</v>
      </c>
      <c r="L159" s="517"/>
      <c r="M159" s="529">
        <f t="shared" si="56"/>
        <v>39.295027475177719</v>
      </c>
      <c r="N159" s="615">
        <f t="shared" si="57"/>
        <v>4.7241030435486664E-2</v>
      </c>
      <c r="O159" s="500"/>
      <c r="P159" s="532">
        <f t="shared" si="58"/>
        <v>1.0189640275973151E-3</v>
      </c>
      <c r="Q159" s="520">
        <f t="shared" si="59"/>
        <v>1.0189640275973151E-3</v>
      </c>
      <c r="R159" s="521"/>
      <c r="S159" s="507">
        <f t="shared" si="60"/>
        <v>0.99274739181810456</v>
      </c>
      <c r="T159" s="501">
        <f t="shared" ref="T159:T222" si="65">1-S159</f>
        <v>7.2526081818954369E-3</v>
      </c>
      <c r="U159" s="507"/>
      <c r="V159" s="507">
        <f t="shared" ref="V159:V222" si="66">(S160-S158)/(B160-B158)</f>
        <v>1.0211535098884207E-3</v>
      </c>
      <c r="W159" s="501">
        <f t="shared" ref="W159:W222" si="67">-(T160-T158)/(B160-B158)</f>
        <v>1.0211535098884207E-3</v>
      </c>
      <c r="X159" s="507"/>
      <c r="Y159" s="562">
        <f t="shared" si="61"/>
        <v>3.5271638399426517</v>
      </c>
      <c r="Z159" s="554">
        <f t="shared" si="62"/>
        <v>2933.8902797489759</v>
      </c>
      <c r="AB159" s="562">
        <f t="shared" si="63"/>
        <v>3.5020533678311834</v>
      </c>
      <c r="AC159" s="554">
        <f t="shared" si="64"/>
        <v>20.886857937663311</v>
      </c>
    </row>
    <row r="160" spans="1:29" ht="12.6" customHeight="1" x14ac:dyDescent="0.2">
      <c r="A160" s="116"/>
      <c r="B160" s="262">
        <f t="shared" si="48"/>
        <v>139.01999999999984</v>
      </c>
      <c r="C160" s="130"/>
      <c r="D160" s="500">
        <f t="shared" si="49"/>
        <v>2.4727871921880795</v>
      </c>
      <c r="E160" s="517">
        <f t="shared" si="50"/>
        <v>1.8706119710802452E-2</v>
      </c>
      <c r="F160" s="500">
        <f t="shared" si="51"/>
        <v>0.99069054396000555</v>
      </c>
      <c r="G160" s="519">
        <f t="shared" si="52"/>
        <v>0.9932968026179646</v>
      </c>
      <c r="H160" s="520">
        <f t="shared" si="53"/>
        <v>6.7031973820353974E-3</v>
      </c>
      <c r="I160" s="517"/>
      <c r="J160" s="517">
        <f t="shared" si="54"/>
        <v>2.3313658359507698</v>
      </c>
      <c r="K160" s="517">
        <f t="shared" si="55"/>
        <v>0.99013296130134076</v>
      </c>
      <c r="L160" s="517"/>
      <c r="M160" s="529">
        <f t="shared" si="56"/>
        <v>39.712071381528048</v>
      </c>
      <c r="N160" s="615">
        <f t="shared" si="57"/>
        <v>4.4339529300259528E-2</v>
      </c>
      <c r="O160" s="500"/>
      <c r="P160" s="532">
        <f t="shared" si="58"/>
        <v>9.6326781154676638E-4</v>
      </c>
      <c r="Q160" s="520">
        <f t="shared" si="59"/>
        <v>9.6326781154676638E-4</v>
      </c>
      <c r="R160" s="521"/>
      <c r="S160" s="507">
        <f t="shared" si="60"/>
        <v>0.99316427611727487</v>
      </c>
      <c r="T160" s="501">
        <f t="shared" si="65"/>
        <v>6.835723882725131E-3</v>
      </c>
      <c r="U160" s="507"/>
      <c r="V160" s="507">
        <f t="shared" si="66"/>
        <v>9.6542912021028765E-4</v>
      </c>
      <c r="W160" s="501">
        <f t="shared" si="67"/>
        <v>9.6542912021028765E-4</v>
      </c>
      <c r="X160" s="507"/>
      <c r="Y160" s="562">
        <f t="shared" si="61"/>
        <v>3.500698784114912</v>
      </c>
      <c r="Z160" s="554">
        <f t="shared" si="62"/>
        <v>3135.3512812141225</v>
      </c>
      <c r="AB160" s="562">
        <f t="shared" si="63"/>
        <v>3.4772329091899383</v>
      </c>
      <c r="AC160" s="554">
        <f t="shared" si="64"/>
        <v>21.016878499995837</v>
      </c>
    </row>
    <row r="161" spans="1:29" ht="12.6" customHeight="1" x14ac:dyDescent="0.2">
      <c r="A161" s="116"/>
      <c r="B161" s="262">
        <f t="shared" si="48"/>
        <v>139.43999999999983</v>
      </c>
      <c r="C161" s="130"/>
      <c r="D161" s="500">
        <f t="shared" si="49"/>
        <v>2.4943150887422152</v>
      </c>
      <c r="E161" s="517">
        <f t="shared" si="50"/>
        <v>1.8650298134409E-2</v>
      </c>
      <c r="F161" s="500">
        <f t="shared" si="51"/>
        <v>0.99071819529983007</v>
      </c>
      <c r="G161" s="519">
        <f t="shared" si="52"/>
        <v>0.99368997691310734</v>
      </c>
      <c r="H161" s="520">
        <f t="shared" si="53"/>
        <v>6.3100230868926577E-3</v>
      </c>
      <c r="I161" s="517"/>
      <c r="J161" s="517">
        <f t="shared" si="54"/>
        <v>2.3528937325049055</v>
      </c>
      <c r="K161" s="517">
        <f t="shared" si="55"/>
        <v>0.99068602158383834</v>
      </c>
      <c r="L161" s="517"/>
      <c r="M161" s="529">
        <f t="shared" si="56"/>
        <v>40.129285467116205</v>
      </c>
      <c r="N161" s="615">
        <f t="shared" si="57"/>
        <v>4.1607883600079276E-2</v>
      </c>
      <c r="O161" s="500"/>
      <c r="P161" s="532">
        <f t="shared" si="58"/>
        <v>9.1034907547952624E-4</v>
      </c>
      <c r="Q161" s="520">
        <f t="shared" si="59"/>
        <v>9.1034907547952624E-4</v>
      </c>
      <c r="R161" s="521"/>
      <c r="S161" s="507">
        <f t="shared" si="60"/>
        <v>0.99355835227908118</v>
      </c>
      <c r="T161" s="501">
        <f t="shared" si="65"/>
        <v>6.4416477209188194E-3</v>
      </c>
      <c r="U161" s="507"/>
      <c r="V161" s="507">
        <f t="shared" si="66"/>
        <v>9.1248254034118016E-4</v>
      </c>
      <c r="W161" s="501">
        <f t="shared" si="67"/>
        <v>9.1248254034118016E-4</v>
      </c>
      <c r="X161" s="507"/>
      <c r="Y161" s="562">
        <f t="shared" si="61"/>
        <v>3.4747690714369539</v>
      </c>
      <c r="Z161" s="554">
        <f t="shared" si="62"/>
        <v>3351.2879756213833</v>
      </c>
      <c r="AB161" s="562">
        <f t="shared" si="63"/>
        <v>3.4528431983745662</v>
      </c>
      <c r="AC161" s="554">
        <f t="shared" si="64"/>
        <v>21.146704496996687</v>
      </c>
    </row>
    <row r="162" spans="1:29" ht="12.6" customHeight="1" x14ac:dyDescent="0.2">
      <c r="A162" s="116"/>
      <c r="B162" s="262">
        <f t="shared" si="48"/>
        <v>139.85999999999981</v>
      </c>
      <c r="C162" s="130"/>
      <c r="D162" s="500">
        <f t="shared" si="49"/>
        <v>2.5157776587857312</v>
      </c>
      <c r="E162" s="517">
        <f t="shared" si="50"/>
        <v>1.8594808734534687E-2</v>
      </c>
      <c r="F162" s="500">
        <f t="shared" si="51"/>
        <v>0.99074568286019615</v>
      </c>
      <c r="G162" s="519">
        <f t="shared" si="52"/>
        <v>0.99406149584136738</v>
      </c>
      <c r="H162" s="520">
        <f t="shared" si="53"/>
        <v>5.9385041586326182E-3</v>
      </c>
      <c r="I162" s="517"/>
      <c r="J162" s="517">
        <f t="shared" si="54"/>
        <v>2.3743563025484216</v>
      </c>
      <c r="K162" s="517">
        <f t="shared" si="55"/>
        <v>0.99121021129073383</v>
      </c>
      <c r="L162" s="517"/>
      <c r="M162" s="529">
        <f t="shared" si="56"/>
        <v>40.546660397442452</v>
      </c>
      <c r="N162" s="615">
        <f t="shared" si="57"/>
        <v>3.9036761707620826E-2</v>
      </c>
      <c r="O162" s="500"/>
      <c r="P162" s="532">
        <f t="shared" si="58"/>
        <v>8.6008813698095442E-4</v>
      </c>
      <c r="Q162" s="520">
        <f t="shared" si="59"/>
        <v>8.6008813698095442E-4</v>
      </c>
      <c r="R162" s="521"/>
      <c r="S162" s="507">
        <f t="shared" si="60"/>
        <v>0.99393076145116144</v>
      </c>
      <c r="T162" s="501">
        <f t="shared" si="65"/>
        <v>6.0692385488385625E-3</v>
      </c>
      <c r="U162" s="507"/>
      <c r="V162" s="507">
        <f t="shared" si="66"/>
        <v>8.6219410831835216E-4</v>
      </c>
      <c r="W162" s="501">
        <f t="shared" si="67"/>
        <v>8.6219410831835216E-4</v>
      </c>
      <c r="X162" s="507"/>
      <c r="Y162" s="562">
        <f t="shared" si="61"/>
        <v>3.4493592968959219</v>
      </c>
      <c r="Z162" s="554">
        <f t="shared" si="62"/>
        <v>3582.7766925834962</v>
      </c>
      <c r="AB162" s="562">
        <f t="shared" si="63"/>
        <v>3.4288752623666876</v>
      </c>
      <c r="AC162" s="554">
        <f t="shared" si="64"/>
        <v>21.276334288359109</v>
      </c>
    </row>
    <row r="163" spans="1:29" ht="12.6" customHeight="1" x14ac:dyDescent="0.2">
      <c r="A163" s="116"/>
      <c r="B163" s="262">
        <f t="shared" si="48"/>
        <v>140.2799999999998</v>
      </c>
      <c r="C163" s="130"/>
      <c r="D163" s="500">
        <f t="shared" si="49"/>
        <v>2.5371752974917867</v>
      </c>
      <c r="E163" s="517">
        <f t="shared" si="50"/>
        <v>1.8539648554875058E-2</v>
      </c>
      <c r="F163" s="500">
        <f t="shared" si="51"/>
        <v>0.99077300809194246</v>
      </c>
      <c r="G163" s="519">
        <f t="shared" si="52"/>
        <v>0.99441245094817132</v>
      </c>
      <c r="H163" s="520">
        <f t="shared" si="53"/>
        <v>5.5875490518286774E-3</v>
      </c>
      <c r="I163" s="517"/>
      <c r="J163" s="517">
        <f t="shared" si="54"/>
        <v>2.395753941254477</v>
      </c>
      <c r="K163" s="517">
        <f t="shared" si="55"/>
        <v>0.99170688972054799</v>
      </c>
      <c r="L163" s="517"/>
      <c r="M163" s="529">
        <f t="shared" si="56"/>
        <v>40.964187306735155</v>
      </c>
      <c r="N163" s="615">
        <f t="shared" si="57"/>
        <v>3.6617300689670174E-2</v>
      </c>
      <c r="O163" s="500"/>
      <c r="P163" s="532">
        <f t="shared" si="58"/>
        <v>8.1236914792908268E-4</v>
      </c>
      <c r="Q163" s="520">
        <f t="shared" si="59"/>
        <v>8.1236914792908268E-4</v>
      </c>
      <c r="R163" s="521"/>
      <c r="S163" s="507">
        <f t="shared" si="60"/>
        <v>0.99428259533006857</v>
      </c>
      <c r="T163" s="501">
        <f t="shared" si="65"/>
        <v>5.7174046699314252E-3</v>
      </c>
      <c r="U163" s="507"/>
      <c r="V163" s="507">
        <f t="shared" si="66"/>
        <v>8.1444799421625863E-4</v>
      </c>
      <c r="W163" s="501">
        <f t="shared" si="67"/>
        <v>8.1444799421625863E-4</v>
      </c>
      <c r="X163" s="507"/>
      <c r="Y163" s="562">
        <f t="shared" si="61"/>
        <v>3.4244546083533693</v>
      </c>
      <c r="Z163" s="554">
        <f t="shared" si="62"/>
        <v>3830.9759965341495</v>
      </c>
      <c r="AB163" s="562">
        <f t="shared" si="63"/>
        <v>3.4053203002534342</v>
      </c>
      <c r="AC163" s="554">
        <f t="shared" si="64"/>
        <v>21.405766297012811</v>
      </c>
    </row>
    <row r="164" spans="1:29" ht="12.6" customHeight="1" x14ac:dyDescent="0.2">
      <c r="A164" s="116"/>
      <c r="B164" s="262">
        <f t="shared" si="48"/>
        <v>140.69999999999979</v>
      </c>
      <c r="C164" s="130"/>
      <c r="D164" s="500">
        <f t="shared" si="49"/>
        <v>2.5585083964594508</v>
      </c>
      <c r="E164" s="517">
        <f t="shared" si="50"/>
        <v>1.8484814674103161E-2</v>
      </c>
      <c r="F164" s="500">
        <f t="shared" si="51"/>
        <v>0.99080017242882112</v>
      </c>
      <c r="G164" s="519">
        <f t="shared" si="52"/>
        <v>0.99474388592562779</v>
      </c>
      <c r="H164" s="520">
        <f t="shared" si="53"/>
        <v>5.256114074372209E-3</v>
      </c>
      <c r="I164" s="517"/>
      <c r="J164" s="517">
        <f t="shared" si="54"/>
        <v>2.4170870402221412</v>
      </c>
      <c r="K164" s="517">
        <f t="shared" si="55"/>
        <v>0.9921773622673602</v>
      </c>
      <c r="L164" s="517"/>
      <c r="M164" s="529">
        <f t="shared" si="56"/>
        <v>41.381857777519684</v>
      </c>
      <c r="N164" s="615">
        <f t="shared" si="57"/>
        <v>3.4341085876775423E-2</v>
      </c>
      <c r="O164" s="500"/>
      <c r="P164" s="532">
        <f t="shared" si="58"/>
        <v>7.6708006812919647E-4</v>
      </c>
      <c r="Q164" s="520">
        <f t="shared" si="59"/>
        <v>7.6708006812919647E-4</v>
      </c>
      <c r="R164" s="521"/>
      <c r="S164" s="507">
        <f t="shared" si="60"/>
        <v>0.99461489776630307</v>
      </c>
      <c r="T164" s="501">
        <f t="shared" si="65"/>
        <v>5.3851022336969256E-3</v>
      </c>
      <c r="U164" s="507"/>
      <c r="V164" s="507">
        <f t="shared" si="66"/>
        <v>7.6913217325933229E-4</v>
      </c>
      <c r="W164" s="501">
        <f t="shared" si="67"/>
        <v>7.6913217325933229E-4</v>
      </c>
      <c r="X164" s="507"/>
      <c r="Y164" s="562">
        <f t="shared" si="61"/>
        <v>3.4000406834425343</v>
      </c>
      <c r="Z164" s="554">
        <f t="shared" si="62"/>
        <v>4097.1331106088865</v>
      </c>
      <c r="AB164" s="562">
        <f t="shared" si="63"/>
        <v>3.3821696817528539</v>
      </c>
      <c r="AC164" s="554">
        <f t="shared" si="64"/>
        <v>21.534999007247755</v>
      </c>
    </row>
    <row r="165" spans="1:29" ht="12.6" customHeight="1" x14ac:dyDescent="0.2">
      <c r="A165" s="116"/>
      <c r="B165" s="262">
        <f t="shared" si="48"/>
        <v>141.11999999999978</v>
      </c>
      <c r="C165" s="130"/>
      <c r="D165" s="500">
        <f t="shared" si="49"/>
        <v>2.5797773437566685</v>
      </c>
      <c r="E165" s="517">
        <f t="shared" si="50"/>
        <v>1.8430304205354027E-2</v>
      </c>
      <c r="F165" s="500">
        <f t="shared" si="51"/>
        <v>0.99082717728774916</v>
      </c>
      <c r="G165" s="519">
        <f t="shared" si="52"/>
        <v>0.99505679820539983</v>
      </c>
      <c r="H165" s="520">
        <f t="shared" si="53"/>
        <v>4.9432017946001716E-3</v>
      </c>
      <c r="I165" s="517"/>
      <c r="J165" s="517">
        <f t="shared" si="54"/>
        <v>2.4383559875193588</v>
      </c>
      <c r="K165" s="517">
        <f t="shared" si="55"/>
        <v>0.9926228818690126</v>
      </c>
      <c r="L165" s="517"/>
      <c r="M165" s="529">
        <f t="shared" si="56"/>
        <v>41.799663820858825</v>
      </c>
      <c r="N165" s="615">
        <f t="shared" si="57"/>
        <v>3.220013110390596E-2</v>
      </c>
      <c r="O165" s="500"/>
      <c r="P165" s="532">
        <f t="shared" si="58"/>
        <v>7.2411263059174219E-4</v>
      </c>
      <c r="Q165" s="520">
        <f t="shared" si="59"/>
        <v>7.2411263059174219E-4</v>
      </c>
      <c r="R165" s="521"/>
      <c r="S165" s="507">
        <f t="shared" si="60"/>
        <v>0.99492866635560639</v>
      </c>
      <c r="T165" s="501">
        <f t="shared" si="65"/>
        <v>5.0713336443936052E-3</v>
      </c>
      <c r="U165" s="507"/>
      <c r="V165" s="507">
        <f t="shared" si="66"/>
        <v>7.2613839124025545E-4</v>
      </c>
      <c r="W165" s="501">
        <f t="shared" si="67"/>
        <v>7.2613839124025545E-4</v>
      </c>
      <c r="X165" s="507"/>
      <c r="Y165" s="562">
        <f t="shared" si="61"/>
        <v>3.3761037075513087</v>
      </c>
      <c r="Z165" s="554">
        <f t="shared" si="62"/>
        <v>4382.5908517149346</v>
      </c>
      <c r="AB165" s="562">
        <f t="shared" si="63"/>
        <v>3.3594149456453848</v>
      </c>
      <c r="AC165" s="554">
        <f t="shared" si="64"/>
        <v>21.664030963195561</v>
      </c>
    </row>
    <row r="166" spans="1:29" ht="12.6" customHeight="1" x14ac:dyDescent="0.2">
      <c r="A166" s="116"/>
      <c r="B166" s="262">
        <f t="shared" si="48"/>
        <v>141.53999999999976</v>
      </c>
      <c r="C166" s="130"/>
      <c r="D166" s="500">
        <f t="shared" si="49"/>
        <v>2.600982523962569</v>
      </c>
      <c r="E166" s="517">
        <f t="shared" si="50"/>
        <v>1.8376114295718709E-2</v>
      </c>
      <c r="F166" s="500">
        <f t="shared" si="51"/>
        <v>0.99085402406905443</v>
      </c>
      <c r="G166" s="519">
        <f t="shared" si="52"/>
        <v>0.99535214053532484</v>
      </c>
      <c r="H166" s="520">
        <f t="shared" si="53"/>
        <v>4.6478594646751636E-3</v>
      </c>
      <c r="I166" s="517"/>
      <c r="J166" s="517">
        <f t="shared" si="54"/>
        <v>2.4595611677252593</v>
      </c>
      <c r="K166" s="517">
        <f t="shared" si="55"/>
        <v>0.99304465046621093</v>
      </c>
      <c r="L166" s="517"/>
      <c r="M166" s="529">
        <f t="shared" si="56"/>
        <v>42.217597857258369</v>
      </c>
      <c r="N166" s="615">
        <f t="shared" si="57"/>
        <v>3.0186859616634365E-2</v>
      </c>
      <c r="O166" s="500"/>
      <c r="P166" s="532">
        <f t="shared" si="58"/>
        <v>6.8336229925080542E-4</v>
      </c>
      <c r="Q166" s="520">
        <f t="shared" si="59"/>
        <v>6.8336229925080542E-4</v>
      </c>
      <c r="R166" s="521"/>
      <c r="S166" s="507">
        <f t="shared" si="60"/>
        <v>0.99522485401494487</v>
      </c>
      <c r="T166" s="501">
        <f t="shared" si="65"/>
        <v>4.7751459850551292E-3</v>
      </c>
      <c r="U166" s="507"/>
      <c r="V166" s="507">
        <f t="shared" si="66"/>
        <v>6.8536212351625095E-4</v>
      </c>
      <c r="W166" s="501">
        <f t="shared" si="67"/>
        <v>6.8536212351625095E-4</v>
      </c>
      <c r="X166" s="507"/>
      <c r="Y166" s="562">
        <f t="shared" si="61"/>
        <v>3.3526303528343724</v>
      </c>
      <c r="Z166" s="554">
        <f t="shared" si="62"/>
        <v>4688.7951180587406</v>
      </c>
      <c r="AB166" s="562">
        <f t="shared" si="63"/>
        <v>3.337047798117394</v>
      </c>
      <c r="AC166" s="554">
        <f t="shared" si="64"/>
        <v>21.792860767392018</v>
      </c>
    </row>
    <row r="167" spans="1:29" ht="12.6" customHeight="1" x14ac:dyDescent="0.2">
      <c r="A167" s="116"/>
      <c r="B167" s="262">
        <f t="shared" si="48"/>
        <v>141.95999999999975</v>
      </c>
      <c r="C167" s="130"/>
      <c r="D167" s="500">
        <f t="shared" si="49"/>
        <v>2.6221243182091643</v>
      </c>
      <c r="E167" s="517">
        <f t="shared" si="50"/>
        <v>1.8322242125745566E-2</v>
      </c>
      <c r="F167" s="500">
        <f t="shared" si="51"/>
        <v>0.99088071415671763</v>
      </c>
      <c r="G167" s="519">
        <f t="shared" si="52"/>
        <v>0.99563082253677049</v>
      </c>
      <c r="H167" s="520">
        <f t="shared" si="53"/>
        <v>4.3691774632295122E-3</v>
      </c>
      <c r="I167" s="517"/>
      <c r="J167" s="517">
        <f t="shared" si="54"/>
        <v>2.4807029619718546</v>
      </c>
      <c r="K167" s="517">
        <f t="shared" si="55"/>
        <v>0.99344382046778945</v>
      </c>
      <c r="L167" s="517"/>
      <c r="M167" s="529">
        <f t="shared" si="56"/>
        <v>42.635652698231354</v>
      </c>
      <c r="N167" s="615">
        <f t="shared" si="57"/>
        <v>2.8294085635991451E-2</v>
      </c>
      <c r="O167" s="500"/>
      <c r="P167" s="532">
        <f t="shared" si="58"/>
        <v>6.4472821987705299E-4</v>
      </c>
      <c r="Q167" s="520">
        <f t="shared" si="59"/>
        <v>6.4472821987705299E-4</v>
      </c>
      <c r="R167" s="521"/>
      <c r="S167" s="507">
        <f t="shared" si="60"/>
        <v>0.99550437053936003</v>
      </c>
      <c r="T167" s="501">
        <f t="shared" si="65"/>
        <v>4.4956294606399716E-3</v>
      </c>
      <c r="U167" s="507"/>
      <c r="V167" s="507">
        <f t="shared" si="66"/>
        <v>6.4670252481933586E-4</v>
      </c>
      <c r="W167" s="501">
        <f t="shared" si="67"/>
        <v>6.4670252481933586E-4</v>
      </c>
      <c r="X167" s="507"/>
      <c r="Y167" s="562">
        <f t="shared" si="61"/>
        <v>3.329607758201123</v>
      </c>
      <c r="Z167" s="554">
        <f t="shared" si="62"/>
        <v>5017.3029737147517</v>
      </c>
      <c r="AB167" s="562">
        <f t="shared" si="63"/>
        <v>3.3150601110225963</v>
      </c>
      <c r="AC167" s="554">
        <f t="shared" si="64"/>
        <v>21.921487078948907</v>
      </c>
    </row>
    <row r="168" spans="1:29" ht="12.6" customHeight="1" x14ac:dyDescent="0.2">
      <c r="A168" s="116"/>
      <c r="B168" s="262">
        <f t="shared" si="48"/>
        <v>142.37999999999974</v>
      </c>
      <c r="C168" s="130"/>
      <c r="D168" s="500">
        <f t="shared" si="49"/>
        <v>2.6432031042224038</v>
      </c>
      <c r="E168" s="517">
        <f t="shared" si="50"/>
        <v>1.8268684908951359E-2</v>
      </c>
      <c r="F168" s="500">
        <f t="shared" si="51"/>
        <v>0.99090724891861071</v>
      </c>
      <c r="G168" s="519">
        <f t="shared" si="52"/>
        <v>0.99589371224002154</v>
      </c>
      <c r="H168" s="520">
        <f t="shared" si="53"/>
        <v>4.1062877599784553E-3</v>
      </c>
      <c r="I168" s="517"/>
      <c r="J168" s="517">
        <f t="shared" si="54"/>
        <v>2.5017817479850941</v>
      </c>
      <c r="K168" s="517">
        <f t="shared" si="55"/>
        <v>0.9938214962177585</v>
      </c>
      <c r="L168" s="517"/>
      <c r="M168" s="529">
        <f t="shared" si="56"/>
        <v>43.053821528511406</v>
      </c>
      <c r="N168" s="615">
        <f t="shared" si="57"/>
        <v>2.6514996571876281E-2</v>
      </c>
      <c r="O168" s="500"/>
      <c r="P168" s="532">
        <f t="shared" si="58"/>
        <v>6.0811316490004563E-4</v>
      </c>
      <c r="Q168" s="520">
        <f t="shared" si="59"/>
        <v>6.0811316490004563E-4</v>
      </c>
      <c r="R168" s="521"/>
      <c r="S168" s="507">
        <f t="shared" si="60"/>
        <v>0.9957680841357931</v>
      </c>
      <c r="T168" s="501">
        <f t="shared" si="65"/>
        <v>4.2319158642069032E-3</v>
      </c>
      <c r="U168" s="507"/>
      <c r="V168" s="507">
        <f t="shared" si="66"/>
        <v>6.1006237429380578E-4</v>
      </c>
      <c r="W168" s="501">
        <f t="shared" si="67"/>
        <v>6.1006237429380578E-4</v>
      </c>
      <c r="X168" s="507"/>
      <c r="Y168" s="562">
        <f t="shared" si="61"/>
        <v>3.3070235102292105</v>
      </c>
      <c r="Z168" s="554">
        <f t="shared" si="62"/>
        <v>5369.7913787783873</v>
      </c>
      <c r="AB168" s="562">
        <f t="shared" si="63"/>
        <v>3.2934439200671952</v>
      </c>
      <c r="AC168" s="554">
        <f t="shared" si="64"/>
        <v>22.049908612315527</v>
      </c>
    </row>
    <row r="169" spans="1:29" ht="12.6" customHeight="1" x14ac:dyDescent="0.2">
      <c r="A169" s="116"/>
      <c r="B169" s="262">
        <f t="shared" si="48"/>
        <v>142.79999999999973</v>
      </c>
      <c r="C169" s="130"/>
      <c r="D169" s="500">
        <f t="shared" si="49"/>
        <v>2.664219256362641</v>
      </c>
      <c r="E169" s="517">
        <f t="shared" si="50"/>
        <v>1.8215439891341119E-2</v>
      </c>
      <c r="F169" s="500">
        <f t="shared" si="51"/>
        <v>0.99093362970672993</v>
      </c>
      <c r="G169" s="519">
        <f t="shared" si="52"/>
        <v>0.99614163759528651</v>
      </c>
      <c r="H169" s="520">
        <f t="shared" si="53"/>
        <v>3.858362404713489E-3</v>
      </c>
      <c r="I169" s="517"/>
      <c r="J169" s="517">
        <f t="shared" si="54"/>
        <v>2.5227979001253313</v>
      </c>
      <c r="K169" s="517">
        <f t="shared" si="55"/>
        <v>0.99417873546009894</v>
      </c>
      <c r="L169" s="517"/>
      <c r="M169" s="529">
        <f t="shared" si="56"/>
        <v>43.472097888905395</v>
      </c>
      <c r="N169" s="615">
        <f t="shared" si="57"/>
        <v>2.4843135876636779E-2</v>
      </c>
      <c r="O169" s="500"/>
      <c r="P169" s="532">
        <f t="shared" si="58"/>
        <v>5.7342347281953492E-4</v>
      </c>
      <c r="Q169" s="520">
        <f t="shared" si="59"/>
        <v>5.7342347281953492E-4</v>
      </c>
      <c r="R169" s="521"/>
      <c r="S169" s="507">
        <f t="shared" si="60"/>
        <v>0.99601682293376681</v>
      </c>
      <c r="T169" s="501">
        <f t="shared" si="65"/>
        <v>3.98317706623319E-3</v>
      </c>
      <c r="U169" s="507"/>
      <c r="V169" s="507">
        <f t="shared" si="66"/>
        <v>5.7534801622393815E-4</v>
      </c>
      <c r="W169" s="501">
        <f t="shared" si="67"/>
        <v>5.7534801622393815E-4</v>
      </c>
      <c r="X169" s="507"/>
      <c r="Y169" s="562">
        <f t="shared" si="61"/>
        <v>3.2848656249562782</v>
      </c>
      <c r="Z169" s="554">
        <f t="shared" si="62"/>
        <v>5748.0666172378451</v>
      </c>
      <c r="AB169" s="562">
        <f t="shared" si="63"/>
        <v>3.2721914229244113</v>
      </c>
      <c r="AC169" s="554">
        <f t="shared" si="64"/>
        <v>22.178124135739143</v>
      </c>
    </row>
    <row r="170" spans="1:29" ht="12.6" customHeight="1" x14ac:dyDescent="0.2">
      <c r="A170" s="116"/>
      <c r="B170" s="262">
        <f t="shared" si="48"/>
        <v>143.21999999999971</v>
      </c>
      <c r="C170" s="130"/>
      <c r="D170" s="500">
        <f t="shared" si="49"/>
        <v>2.6851731456644767</v>
      </c>
      <c r="E170" s="517">
        <f t="shared" si="50"/>
        <v>1.8162504350936342E-2</v>
      </c>
      <c r="F170" s="500">
        <f t="shared" si="51"/>
        <v>0.99095985785742569</v>
      </c>
      <c r="G170" s="519">
        <f t="shared" si="52"/>
        <v>0.99637538795718994</v>
      </c>
      <c r="H170" s="520">
        <f t="shared" si="53"/>
        <v>3.6246120428100603E-3</v>
      </c>
      <c r="I170" s="517"/>
      <c r="J170" s="517">
        <f t="shared" si="54"/>
        <v>2.5437517894271671</v>
      </c>
      <c r="K170" s="517">
        <f t="shared" si="55"/>
        <v>0.99451655079758827</v>
      </c>
      <c r="L170" s="517"/>
      <c r="M170" s="529">
        <f t="shared" si="56"/>
        <v>43.890475659775745</v>
      </c>
      <c r="N170" s="615">
        <f t="shared" si="57"/>
        <v>2.3272386527565914E-2</v>
      </c>
      <c r="O170" s="500"/>
      <c r="P170" s="532">
        <f t="shared" si="58"/>
        <v>5.4056898284478251E-4</v>
      </c>
      <c r="Q170" s="520">
        <f t="shared" si="59"/>
        <v>5.4056898284478251E-4</v>
      </c>
      <c r="R170" s="521"/>
      <c r="S170" s="507">
        <f t="shared" si="60"/>
        <v>0.99625137646942119</v>
      </c>
      <c r="T170" s="501">
        <f t="shared" si="65"/>
        <v>3.7486235305788096E-3</v>
      </c>
      <c r="U170" s="507"/>
      <c r="V170" s="507">
        <f t="shared" si="66"/>
        <v>5.4246929385373048E-4</v>
      </c>
      <c r="W170" s="501">
        <f t="shared" si="67"/>
        <v>5.4246929385373048E-4</v>
      </c>
      <c r="X170" s="507"/>
      <c r="Y170" s="562">
        <f t="shared" si="61"/>
        <v>3.263122530505095</v>
      </c>
      <c r="Z170" s="554">
        <f t="shared" si="62"/>
        <v>6154.0744792270025</v>
      </c>
      <c r="AB170" s="562">
        <f t="shared" si="63"/>
        <v>3.2512949772838615</v>
      </c>
      <c r="AC170" s="554">
        <f t="shared" si="64"/>
        <v>22.306132469756243</v>
      </c>
    </row>
    <row r="171" spans="1:29" ht="12.6" customHeight="1" x14ac:dyDescent="0.2">
      <c r="A171" s="116"/>
      <c r="B171" s="262">
        <f t="shared" si="48"/>
        <v>143.6399999999997</v>
      </c>
      <c r="C171" s="130"/>
      <c r="D171" s="500">
        <f t="shared" si="49"/>
        <v>2.7060651398760407</v>
      </c>
      <c r="E171" s="517">
        <f t="shared" si="50"/>
        <v>1.8109875597310005E-2</v>
      </c>
      <c r="F171" s="500">
        <f t="shared" si="51"/>
        <v>0.99098593469162832</v>
      </c>
      <c r="G171" s="519">
        <f t="shared" si="52"/>
        <v>0.99659571554087611</v>
      </c>
      <c r="H171" s="520">
        <f t="shared" si="53"/>
        <v>3.4042844591238852E-3</v>
      </c>
      <c r="I171" s="517"/>
      <c r="J171" s="517">
        <f t="shared" si="54"/>
        <v>2.564643783638731</v>
      </c>
      <c r="K171" s="517">
        <f t="shared" si="55"/>
        <v>0.99483591114126546</v>
      </c>
      <c r="L171" s="517"/>
      <c r="M171" s="529">
        <f t="shared" si="56"/>
        <v>44.308949045139684</v>
      </c>
      <c r="N171" s="615">
        <f t="shared" si="57"/>
        <v>2.1796955126518469E-2</v>
      </c>
      <c r="O171" s="500"/>
      <c r="P171" s="532">
        <f t="shared" si="58"/>
        <v>5.0946296536301123E-4</v>
      </c>
      <c r="Q171" s="520">
        <f t="shared" si="59"/>
        <v>5.0946296536301123E-4</v>
      </c>
      <c r="R171" s="521"/>
      <c r="S171" s="507">
        <f t="shared" si="60"/>
        <v>0.99647249714060393</v>
      </c>
      <c r="T171" s="501">
        <f t="shared" si="65"/>
        <v>3.52750285939607E-3</v>
      </c>
      <c r="U171" s="507"/>
      <c r="V171" s="507">
        <f t="shared" si="66"/>
        <v>5.1133947982362948E-4</v>
      </c>
      <c r="W171" s="501">
        <f t="shared" si="67"/>
        <v>5.1133947982362948E-4</v>
      </c>
      <c r="X171" s="507"/>
      <c r="Y171" s="562">
        <f t="shared" si="61"/>
        <v>3.2417830504999485</v>
      </c>
      <c r="Z171" s="554">
        <f t="shared" si="62"/>
        <v>6589.9112589925617</v>
      </c>
      <c r="AB171" s="562">
        <f t="shared" si="63"/>
        <v>3.2307470988412805</v>
      </c>
      <c r="AC171" s="554">
        <f t="shared" si="64"/>
        <v>22.433932485993893</v>
      </c>
    </row>
    <row r="172" spans="1:29" ht="12.6" customHeight="1" x14ac:dyDescent="0.2">
      <c r="A172" s="116"/>
      <c r="B172" s="262">
        <f t="shared" si="48"/>
        <v>144.05999999999969</v>
      </c>
      <c r="C172" s="130"/>
      <c r="D172" s="500">
        <f t="shared" si="49"/>
        <v>2.7268956034976797</v>
      </c>
      <c r="E172" s="517">
        <f t="shared" si="50"/>
        <v>1.8057550971131233E-2</v>
      </c>
      <c r="F172" s="500">
        <f t="shared" si="51"/>
        <v>0.99101186151507026</v>
      </c>
      <c r="G172" s="519">
        <f t="shared" si="52"/>
        <v>0.99680333684809486</v>
      </c>
      <c r="H172" s="520">
        <f t="shared" si="53"/>
        <v>3.1966631519051436E-3</v>
      </c>
      <c r="I172" s="517"/>
      <c r="J172" s="517">
        <f t="shared" si="54"/>
        <v>2.58547424726037</v>
      </c>
      <c r="K172" s="517">
        <f t="shared" si="55"/>
        <v>0.9951377431474332</v>
      </c>
      <c r="L172" s="517"/>
      <c r="M172" s="529">
        <f t="shared" si="56"/>
        <v>44.727512557373828</v>
      </c>
      <c r="N172" s="615">
        <f t="shared" si="57"/>
        <v>2.0411356605137598E-2</v>
      </c>
      <c r="O172" s="500"/>
      <c r="P172" s="532">
        <f t="shared" si="58"/>
        <v>4.8002204880504896E-4</v>
      </c>
      <c r="Q172" s="520">
        <f t="shared" si="59"/>
        <v>4.8002204880504896E-4</v>
      </c>
      <c r="R172" s="521"/>
      <c r="S172" s="507">
        <f t="shared" si="60"/>
        <v>0.99668090163247303</v>
      </c>
      <c r="T172" s="501">
        <f t="shared" si="65"/>
        <v>3.3190983675269736E-3</v>
      </c>
      <c r="U172" s="507"/>
      <c r="V172" s="507">
        <f t="shared" si="66"/>
        <v>4.8187520366503768E-4</v>
      </c>
      <c r="W172" s="501">
        <f t="shared" si="67"/>
        <v>4.8187520366503768E-4</v>
      </c>
      <c r="X172" s="507"/>
      <c r="Y172" s="562">
        <f t="shared" si="61"/>
        <v>3.2208363882343778</v>
      </c>
      <c r="Z172" s="554">
        <f t="shared" si="62"/>
        <v>7057.8356346848286</v>
      </c>
      <c r="AB172" s="562">
        <f t="shared" si="63"/>
        <v>3.2105404592337936</v>
      </c>
      <c r="AC172" s="554">
        <f t="shared" si="64"/>
        <v>22.561523105600045</v>
      </c>
    </row>
    <row r="173" spans="1:29" ht="12.6" customHeight="1" x14ac:dyDescent="0.2">
      <c r="A173" s="116"/>
      <c r="B173" s="262">
        <f t="shared" si="48"/>
        <v>144.47999999999968</v>
      </c>
      <c r="C173" s="130"/>
      <c r="D173" s="500">
        <f t="shared" si="49"/>
        <v>2.7476648978200737</v>
      </c>
      <c r="E173" s="517">
        <f t="shared" si="50"/>
        <v>1.800552784371812E-2</v>
      </c>
      <c r="F173" s="500">
        <f t="shared" si="51"/>
        <v>0.991037639618503</v>
      </c>
      <c r="G173" s="519">
        <f t="shared" si="52"/>
        <v>0.99699893406187234</v>
      </c>
      <c r="H173" s="520">
        <f t="shared" si="53"/>
        <v>3.0010659381276561E-3</v>
      </c>
      <c r="I173" s="517"/>
      <c r="J173" s="517">
        <f t="shared" si="54"/>
        <v>2.6062435415827641</v>
      </c>
      <c r="K173" s="517">
        <f t="shared" si="55"/>
        <v>0.99542293263938997</v>
      </c>
      <c r="L173" s="517"/>
      <c r="M173" s="529">
        <f t="shared" si="56"/>
        <v>45.146161002510937</v>
      </c>
      <c r="N173" s="615">
        <f t="shared" si="57"/>
        <v>1.9110399521963473E-2</v>
      </c>
      <c r="O173" s="500"/>
      <c r="P173" s="532">
        <f t="shared" si="58"/>
        <v>4.5216614343618371E-4</v>
      </c>
      <c r="Q173" s="520">
        <f t="shared" si="59"/>
        <v>4.5216614343618371E-4</v>
      </c>
      <c r="R173" s="521"/>
      <c r="S173" s="507">
        <f t="shared" si="60"/>
        <v>0.99687727231168255</v>
      </c>
      <c r="T173" s="501">
        <f t="shared" si="65"/>
        <v>3.1227276883174504E-3</v>
      </c>
      <c r="U173" s="507"/>
      <c r="V173" s="507">
        <f t="shared" si="66"/>
        <v>4.5399637571131039E-4</v>
      </c>
      <c r="W173" s="501">
        <f t="shared" si="67"/>
        <v>4.5399637571131039E-4</v>
      </c>
      <c r="X173" s="507"/>
      <c r="Y173" s="562">
        <f t="shared" si="61"/>
        <v>3.200272111552608</v>
      </c>
      <c r="Z173" s="554">
        <f t="shared" si="62"/>
        <v>7560.2815019094523</v>
      </c>
      <c r="AB173" s="562">
        <f t="shared" si="63"/>
        <v>3.1906678839258875</v>
      </c>
      <c r="AC173" s="554">
        <f t="shared" si="64"/>
        <v>22.688903298037054</v>
      </c>
    </row>
    <row r="174" spans="1:29" ht="12.6" customHeight="1" x14ac:dyDescent="0.2">
      <c r="A174" s="116"/>
      <c r="B174" s="262">
        <f t="shared" si="48"/>
        <v>144.89999999999966</v>
      </c>
      <c r="C174" s="130"/>
      <c r="D174" s="500">
        <f t="shared" si="49"/>
        <v>2.768373380961815</v>
      </c>
      <c r="E174" s="517">
        <f t="shared" si="50"/>
        <v>1.7953803616595845E-2</v>
      </c>
      <c r="F174" s="500">
        <f t="shared" si="51"/>
        <v>0.99106327027791219</v>
      </c>
      <c r="G174" s="519">
        <f t="shared" si="52"/>
        <v>0.99718315640858124</v>
      </c>
      <c r="H174" s="520">
        <f t="shared" si="53"/>
        <v>2.8168435914187606E-3</v>
      </c>
      <c r="I174" s="517"/>
      <c r="J174" s="517">
        <f t="shared" si="54"/>
        <v>2.6269520247245053</v>
      </c>
      <c r="K174" s="517">
        <f t="shared" si="55"/>
        <v>0.9956923260113526</v>
      </c>
      <c r="L174" s="517"/>
      <c r="M174" s="529">
        <f t="shared" si="56"/>
        <v>45.564889466115616</v>
      </c>
      <c r="N174" s="615">
        <f t="shared" si="57"/>
        <v>1.7889171938492154E-2</v>
      </c>
      <c r="O174" s="500"/>
      <c r="P174" s="532">
        <f t="shared" si="58"/>
        <v>4.2581836256865821E-4</v>
      </c>
      <c r="Q174" s="520">
        <f t="shared" si="59"/>
        <v>4.2581836256865821E-4</v>
      </c>
      <c r="R174" s="521"/>
      <c r="S174" s="507">
        <f t="shared" si="60"/>
        <v>0.99706225858807052</v>
      </c>
      <c r="T174" s="501">
        <f t="shared" si="65"/>
        <v>2.9377414119294842E-3</v>
      </c>
      <c r="U174" s="507"/>
      <c r="V174" s="507">
        <f t="shared" si="66"/>
        <v>4.2762610810908837E-4</v>
      </c>
      <c r="W174" s="501">
        <f t="shared" si="67"/>
        <v>4.2762610810908837E-4</v>
      </c>
      <c r="X174" s="507"/>
      <c r="Y174" s="562">
        <f t="shared" si="61"/>
        <v>3.1800801384090862</v>
      </c>
      <c r="Z174" s="554">
        <f t="shared" si="62"/>
        <v>8099.8718385739339</v>
      </c>
      <c r="AB174" s="562">
        <f t="shared" si="63"/>
        <v>3.1711223500510104</v>
      </c>
      <c r="AC174" s="554">
        <f t="shared" si="64"/>
        <v>22.816072079800279</v>
      </c>
    </row>
    <row r="175" spans="1:29" ht="12.6" customHeight="1" x14ac:dyDescent="0.2">
      <c r="A175" s="116"/>
      <c r="B175" s="262">
        <f t="shared" si="48"/>
        <v>145.31999999999965</v>
      </c>
      <c r="C175" s="130"/>
      <c r="D175" s="500">
        <f t="shared" si="49"/>
        <v>2.7890214079064131</v>
      </c>
      <c r="E175" s="517">
        <f t="shared" si="50"/>
        <v>1.7902375721065365E-2</v>
      </c>
      <c r="F175" s="500">
        <f t="shared" si="51"/>
        <v>0.99108875475472802</v>
      </c>
      <c r="G175" s="519">
        <f t="shared" si="52"/>
        <v>0.99735662148643001</v>
      </c>
      <c r="H175" s="520">
        <f t="shared" si="53"/>
        <v>2.6433785135699939E-3</v>
      </c>
      <c r="I175" s="517"/>
      <c r="J175" s="517">
        <f t="shared" si="54"/>
        <v>2.6476000516691034</v>
      </c>
      <c r="K175" s="517">
        <f t="shared" si="55"/>
        <v>0.99594673161229241</v>
      </c>
      <c r="L175" s="517"/>
      <c r="M175" s="529">
        <f t="shared" si="56"/>
        <v>45.983693299724891</v>
      </c>
      <c r="N175" s="615">
        <f t="shared" si="57"/>
        <v>1.6743027860172788E-2</v>
      </c>
      <c r="O175" s="500"/>
      <c r="P175" s="532">
        <f t="shared" si="58"/>
        <v>4.009049416590572E-4</v>
      </c>
      <c r="Q175" s="520">
        <f t="shared" si="59"/>
        <v>4.009049416590572E-4</v>
      </c>
      <c r="R175" s="521"/>
      <c r="S175" s="507">
        <f t="shared" si="60"/>
        <v>0.99723647824249417</v>
      </c>
      <c r="T175" s="501">
        <f t="shared" si="65"/>
        <v>2.7635217575058268E-3</v>
      </c>
      <c r="U175" s="507"/>
      <c r="V175" s="507">
        <f t="shared" si="66"/>
        <v>4.026906341361437E-4</v>
      </c>
      <c r="W175" s="501">
        <f t="shared" si="67"/>
        <v>4.026906341361437E-4</v>
      </c>
      <c r="X175" s="507"/>
      <c r="Y175" s="562">
        <f t="shared" si="61"/>
        <v>3.1602507230724997</v>
      </c>
      <c r="Z175" s="554">
        <f t="shared" si="62"/>
        <v>8679.4336850909331</v>
      </c>
      <c r="AB175" s="562">
        <f t="shared" si="63"/>
        <v>3.1518969842136357</v>
      </c>
      <c r="AC175" s="554">
        <f t="shared" si="64"/>
        <v>22.943028513125004</v>
      </c>
    </row>
    <row r="176" spans="1:29" ht="12.6" customHeight="1" x14ac:dyDescent="0.2">
      <c r="A176" s="116"/>
      <c r="B176" s="262">
        <f t="shared" si="48"/>
        <v>145.73999999999964</v>
      </c>
      <c r="C176" s="130"/>
      <c r="D176" s="500">
        <f t="shared" si="49"/>
        <v>2.8096093305387848</v>
      </c>
      <c r="E176" s="517">
        <f t="shared" si="50"/>
        <v>1.7851241617777666E-2</v>
      </c>
      <c r="F176" s="500">
        <f t="shared" si="51"/>
        <v>0.99111409429603181</v>
      </c>
      <c r="G176" s="519">
        <f t="shared" si="52"/>
        <v>0.99751991655957484</v>
      </c>
      <c r="H176" s="520">
        <f t="shared" si="53"/>
        <v>2.4800834404251626E-3</v>
      </c>
      <c r="I176" s="517"/>
      <c r="J176" s="517">
        <f t="shared" si="54"/>
        <v>2.6681879743014751</v>
      </c>
      <c r="K176" s="517">
        <f t="shared" si="55"/>
        <v>0.99618692110765084</v>
      </c>
      <c r="L176" s="517"/>
      <c r="M176" s="529">
        <f t="shared" si="56"/>
        <v>46.402568107839286</v>
      </c>
      <c r="N176" s="615">
        <f t="shared" si="57"/>
        <v>1.5667574227990144E-2</v>
      </c>
      <c r="O176" s="500"/>
      <c r="P176" s="532">
        <f t="shared" si="58"/>
        <v>3.7735515571709846E-4</v>
      </c>
      <c r="Q176" s="520">
        <f t="shared" si="59"/>
        <v>3.7735515571709846E-4</v>
      </c>
      <c r="R176" s="521"/>
      <c r="S176" s="507">
        <f t="shared" si="60"/>
        <v>0.99740051872074487</v>
      </c>
      <c r="T176" s="501">
        <f t="shared" si="65"/>
        <v>2.5994812792551336E-3</v>
      </c>
      <c r="U176" s="507"/>
      <c r="V176" s="507">
        <f t="shared" si="66"/>
        <v>3.7911922580882127E-4</v>
      </c>
      <c r="W176" s="501">
        <f t="shared" si="67"/>
        <v>3.7911922580882127E-4</v>
      </c>
      <c r="X176" s="507"/>
      <c r="Y176" s="562">
        <f t="shared" si="61"/>
        <v>3.1407744429424849</v>
      </c>
      <c r="Z176" s="554">
        <f t="shared" si="62"/>
        <v>9302.014330950793</v>
      </c>
      <c r="AB176" s="562">
        <f t="shared" si="63"/>
        <v>3.1329850602564329</v>
      </c>
      <c r="AC176" s="554">
        <f t="shared" si="64"/>
        <v>23.069771704788611</v>
      </c>
    </row>
    <row r="177" spans="1:29" ht="12.6" customHeight="1" x14ac:dyDescent="0.2">
      <c r="A177" s="116"/>
      <c r="B177" s="262">
        <f t="shared" si="48"/>
        <v>146.15999999999963</v>
      </c>
      <c r="C177" s="130"/>
      <c r="D177" s="500">
        <f t="shared" si="49"/>
        <v>2.8301374976811968</v>
      </c>
      <c r="E177" s="517">
        <f t="shared" si="50"/>
        <v>1.7800398796315491E-2</v>
      </c>
      <c r="F177" s="500">
        <f t="shared" si="51"/>
        <v>0.99113929013475977</v>
      </c>
      <c r="G177" s="519">
        <f t="shared" si="52"/>
        <v>0.99767359981723236</v>
      </c>
      <c r="H177" s="520">
        <f t="shared" si="53"/>
        <v>2.3264001827676406E-3</v>
      </c>
      <c r="I177" s="517"/>
      <c r="J177" s="517">
        <f t="shared" si="54"/>
        <v>2.6887161414438872</v>
      </c>
      <c r="K177" s="517">
        <f t="shared" si="55"/>
        <v>0.99641363081713508</v>
      </c>
      <c r="L177" s="517"/>
      <c r="M177" s="529">
        <f t="shared" si="56"/>
        <v>46.821509735450292</v>
      </c>
      <c r="N177" s="615">
        <f t="shared" si="57"/>
        <v>1.4658658446165873E-2</v>
      </c>
      <c r="O177" s="500"/>
      <c r="P177" s="532">
        <f t="shared" si="58"/>
        <v>3.5510123542669715E-4</v>
      </c>
      <c r="Q177" s="520">
        <f t="shared" si="59"/>
        <v>3.5510123542669715E-4</v>
      </c>
      <c r="R177" s="521"/>
      <c r="S177" s="507">
        <f t="shared" si="60"/>
        <v>0.99755493839217357</v>
      </c>
      <c r="T177" s="501">
        <f t="shared" si="65"/>
        <v>2.4450616078264265E-3</v>
      </c>
      <c r="U177" s="507"/>
      <c r="V177" s="507">
        <f t="shared" si="66"/>
        <v>3.5684411003839283E-4</v>
      </c>
      <c r="W177" s="501">
        <f t="shared" si="67"/>
        <v>3.5684411003839283E-4</v>
      </c>
      <c r="X177" s="507"/>
      <c r="Y177" s="562">
        <f t="shared" si="61"/>
        <v>3.1216421859489185</v>
      </c>
      <c r="Z177" s="554">
        <f t="shared" si="62"/>
        <v>9970.898806106592</v>
      </c>
      <c r="AB177" s="562">
        <f t="shared" si="63"/>
        <v>3.1143799969969916</v>
      </c>
      <c r="AC177" s="554">
        <f t="shared" si="64"/>
        <v>23.196300804884025</v>
      </c>
    </row>
    <row r="178" spans="1:29" ht="12.6" customHeight="1" x14ac:dyDescent="0.2">
      <c r="A178" s="116"/>
      <c r="B178" s="262">
        <f t="shared" si="48"/>
        <v>146.57999999999961</v>
      </c>
      <c r="C178" s="130"/>
      <c r="D178" s="500">
        <f t="shared" si="49"/>
        <v>2.8506062551287048</v>
      </c>
      <c r="E178" s="517">
        <f t="shared" si="50"/>
        <v>1.7749844774782874E-2</v>
      </c>
      <c r="F178" s="500">
        <f t="shared" si="51"/>
        <v>0.99116434348990312</v>
      </c>
      <c r="G178" s="519">
        <f t="shared" si="52"/>
        <v>0.99781820159733325</v>
      </c>
      <c r="H178" s="520">
        <f t="shared" si="53"/>
        <v>2.1817984026667459E-3</v>
      </c>
      <c r="I178" s="517"/>
      <c r="J178" s="517">
        <f t="shared" si="54"/>
        <v>2.7091848988913951</v>
      </c>
      <c r="K178" s="517">
        <f t="shared" si="55"/>
        <v>0.99662756302701283</v>
      </c>
      <c r="L178" s="517"/>
      <c r="M178" s="529">
        <f t="shared" si="56"/>
        <v>47.240514256088687</v>
      </c>
      <c r="N178" s="615">
        <f t="shared" si="57"/>
        <v>1.3712356431085482E-2</v>
      </c>
      <c r="O178" s="500"/>
      <c r="P178" s="532">
        <f t="shared" si="58"/>
        <v>3.3407828234528102E-4</v>
      </c>
      <c r="Q178" s="520">
        <f t="shared" si="59"/>
        <v>3.3407828234528102E-4</v>
      </c>
      <c r="R178" s="521"/>
      <c r="S178" s="507">
        <f t="shared" si="60"/>
        <v>0.99770026777317711</v>
      </c>
      <c r="T178" s="501">
        <f t="shared" si="65"/>
        <v>2.2997322268228926E-3</v>
      </c>
      <c r="U178" s="507"/>
      <c r="V178" s="507">
        <f t="shared" si="66"/>
        <v>3.35800383861167E-4</v>
      </c>
      <c r="W178" s="501">
        <f t="shared" si="67"/>
        <v>3.35800383861167E-4</v>
      </c>
      <c r="X178" s="507"/>
      <c r="Y178" s="562">
        <f t="shared" si="61"/>
        <v>3.1028451385053955</v>
      </c>
      <c r="Z178" s="554">
        <f t="shared" si="62"/>
        <v>10689.628783839615</v>
      </c>
      <c r="AB178" s="562">
        <f t="shared" si="63"/>
        <v>3.0960753559384822</v>
      </c>
      <c r="AC178" s="554">
        <f t="shared" si="64"/>
        <v>23.32261500568174</v>
      </c>
    </row>
    <row r="179" spans="1:29" ht="12.6" customHeight="1" x14ac:dyDescent="0.2">
      <c r="A179" s="116"/>
      <c r="B179" s="262">
        <f t="shared" si="48"/>
        <v>146.9999999999996</v>
      </c>
      <c r="C179" s="130"/>
      <c r="D179" s="500">
        <f t="shared" si="49"/>
        <v>2.8710159456840669</v>
      </c>
      <c r="E179" s="517">
        <f t="shared" si="50"/>
        <v>1.7699577099400857E-2</v>
      </c>
      <c r="F179" s="500">
        <f t="shared" si="51"/>
        <v>0.99118925556670423</v>
      </c>
      <c r="G179" s="519">
        <f t="shared" si="52"/>
        <v>0.99795422557440239</v>
      </c>
      <c r="H179" s="520">
        <f t="shared" si="53"/>
        <v>2.0457744255976129E-3</v>
      </c>
      <c r="I179" s="517"/>
      <c r="J179" s="517">
        <f t="shared" si="54"/>
        <v>2.7295945894467573</v>
      </c>
      <c r="K179" s="517">
        <f t="shared" si="55"/>
        <v>0.9968293872755295</v>
      </c>
      <c r="L179" s="517"/>
      <c r="M179" s="529">
        <f t="shared" si="56"/>
        <v>47.659577960379735</v>
      </c>
      <c r="N179" s="615">
        <f t="shared" si="57"/>
        <v>1.2824961166614912E-2</v>
      </c>
      <c r="O179" s="500"/>
      <c r="P179" s="532">
        <f t="shared" si="58"/>
        <v>3.1422418352142748E-4</v>
      </c>
      <c r="Q179" s="520">
        <f t="shared" si="59"/>
        <v>3.1422418352142748E-4</v>
      </c>
      <c r="R179" s="521"/>
      <c r="S179" s="507">
        <f t="shared" si="60"/>
        <v>0.99783701071461695</v>
      </c>
      <c r="T179" s="501">
        <f t="shared" si="65"/>
        <v>2.1629892853830546E-3</v>
      </c>
      <c r="U179" s="507"/>
      <c r="V179" s="507">
        <f t="shared" si="66"/>
        <v>3.1592592898515215E-4</v>
      </c>
      <c r="W179" s="501">
        <f t="shared" si="67"/>
        <v>3.1592592898515215E-4</v>
      </c>
      <c r="X179" s="507"/>
      <c r="Y179" s="562">
        <f t="shared" si="61"/>
        <v>3.0843747739898859</v>
      </c>
      <c r="Z179" s="554">
        <f t="shared" si="62"/>
        <v>11462.023010460278</v>
      </c>
      <c r="AB179" s="562">
        <f t="shared" si="63"/>
        <v>3.0780648389582992</v>
      </c>
      <c r="AC179" s="554">
        <f t="shared" si="64"/>
        <v>23.448713540410996</v>
      </c>
    </row>
    <row r="180" spans="1:29" ht="12.6" customHeight="1" x14ac:dyDescent="0.2">
      <c r="A180" s="116"/>
      <c r="B180" s="262">
        <f t="shared" si="48"/>
        <v>147.41999999999959</v>
      </c>
      <c r="C180" s="130"/>
      <c r="D180" s="500">
        <f t="shared" si="49"/>
        <v>2.8913669091921661</v>
      </c>
      <c r="E180" s="517">
        <f t="shared" si="50"/>
        <v>1.7649593344110988E-2</v>
      </c>
      <c r="F180" s="500">
        <f t="shared" si="51"/>
        <v>0.99121402755685029</v>
      </c>
      <c r="G180" s="519">
        <f t="shared" si="52"/>
        <v>0.99808214991149125</v>
      </c>
      <c r="H180" s="520">
        <f t="shared" si="53"/>
        <v>1.9178500885087546E-3</v>
      </c>
      <c r="I180" s="517"/>
      <c r="J180" s="517">
        <f t="shared" si="54"/>
        <v>2.7499455529548564</v>
      </c>
      <c r="K180" s="517">
        <f t="shared" si="55"/>
        <v>0.99701974161026896</v>
      </c>
      <c r="L180" s="517"/>
      <c r="M180" s="529">
        <f t="shared" si="56"/>
        <v>48.078697345088941</v>
      </c>
      <c r="N180" s="615">
        <f t="shared" si="57"/>
        <v>1.1992971750487413E-2</v>
      </c>
      <c r="O180" s="500"/>
      <c r="P180" s="532">
        <f t="shared" si="58"/>
        <v>2.9547952584261166E-4</v>
      </c>
      <c r="Q180" s="520">
        <f t="shared" si="59"/>
        <v>2.9547952584261166E-4</v>
      </c>
      <c r="R180" s="521"/>
      <c r="S180" s="507">
        <f t="shared" si="60"/>
        <v>0.99796564555352463</v>
      </c>
      <c r="T180" s="501">
        <f t="shared" si="65"/>
        <v>2.0343544464753727E-3</v>
      </c>
      <c r="U180" s="507"/>
      <c r="V180" s="507">
        <f t="shared" si="66"/>
        <v>2.9716132685812693E-4</v>
      </c>
      <c r="W180" s="501">
        <f t="shared" si="67"/>
        <v>2.9716132685812693E-4</v>
      </c>
      <c r="X180" s="507"/>
      <c r="Y180" s="562">
        <f t="shared" si="61"/>
        <v>3.0662228417271788</v>
      </c>
      <c r="Z180" s="554">
        <f t="shared" si="62"/>
        <v>12292.199387029175</v>
      </c>
      <c r="AB180" s="562">
        <f t="shared" si="63"/>
        <v>3.060342285978785</v>
      </c>
      <c r="AC180" s="554">
        <f t="shared" si="64"/>
        <v>23.574595682381162</v>
      </c>
    </row>
    <row r="181" spans="1:29" ht="12.6" customHeight="1" x14ac:dyDescent="0.2">
      <c r="A181" s="116"/>
      <c r="B181" s="262">
        <f t="shared" si="48"/>
        <v>147.83999999999958</v>
      </c>
      <c r="C181" s="130"/>
      <c r="D181" s="500">
        <f t="shared" si="49"/>
        <v>2.9116594825739321</v>
      </c>
      <c r="E181" s="517">
        <f t="shared" si="50"/>
        <v>1.7599891110184198E-2</v>
      </c>
      <c r="F181" s="500">
        <f t="shared" si="51"/>
        <v>0.99123866063866339</v>
      </c>
      <c r="G181" s="519">
        <f t="shared" si="52"/>
        <v>0.99820242837611017</v>
      </c>
      <c r="H181" s="520">
        <f t="shared" si="53"/>
        <v>1.7975716238898265E-3</v>
      </c>
      <c r="I181" s="517"/>
      <c r="J181" s="517">
        <f t="shared" si="54"/>
        <v>2.7702381263366225</v>
      </c>
      <c r="K181" s="517">
        <f t="shared" si="55"/>
        <v>0.99719923381645625</v>
      </c>
      <c r="L181" s="517"/>
      <c r="M181" s="529">
        <f t="shared" si="56"/>
        <v>48.497869102644671</v>
      </c>
      <c r="N181" s="615">
        <f t="shared" si="57"/>
        <v>1.1213082917095107E-2</v>
      </c>
      <c r="O181" s="500"/>
      <c r="P181" s="532">
        <f t="shared" si="58"/>
        <v>2.7778751039577386E-4</v>
      </c>
      <c r="Q181" s="520">
        <f t="shared" si="59"/>
        <v>2.7778751039577386E-4</v>
      </c>
      <c r="R181" s="521"/>
      <c r="S181" s="507">
        <f t="shared" si="60"/>
        <v>0.99808662622917776</v>
      </c>
      <c r="T181" s="501">
        <f t="shared" si="65"/>
        <v>1.9133737708222354E-3</v>
      </c>
      <c r="U181" s="507"/>
      <c r="V181" s="507">
        <f t="shared" si="66"/>
        <v>2.7944977232718184E-4</v>
      </c>
      <c r="W181" s="501">
        <f t="shared" si="67"/>
        <v>2.7944977232718184E-4</v>
      </c>
      <c r="X181" s="507"/>
      <c r="Y181" s="562">
        <f t="shared" si="61"/>
        <v>3.0483813564488673</v>
      </c>
      <c r="Z181" s="554">
        <f t="shared" si="62"/>
        <v>13184.598838077567</v>
      </c>
      <c r="AB181" s="562">
        <f t="shared" si="63"/>
        <v>3.0429016726237199</v>
      </c>
      <c r="AC181" s="554">
        <f t="shared" si="64"/>
        <v>23.700260743699012</v>
      </c>
    </row>
    <row r="182" spans="1:29" ht="12.6" customHeight="1" x14ac:dyDescent="0.2">
      <c r="A182" s="116"/>
      <c r="B182" s="262">
        <f t="shared" si="48"/>
        <v>148.25999999999956</v>
      </c>
      <c r="C182" s="130"/>
      <c r="D182" s="500">
        <f t="shared" si="49"/>
        <v>2.9318939998597875</v>
      </c>
      <c r="E182" s="517">
        <f t="shared" si="50"/>
        <v>1.7550468025837658E-2</v>
      </c>
      <c r="F182" s="500">
        <f t="shared" si="51"/>
        <v>0.99126315597728709</v>
      </c>
      <c r="G182" s="519">
        <f t="shared" si="52"/>
        <v>0.99831549142022369</v>
      </c>
      <c r="H182" s="520">
        <f t="shared" si="53"/>
        <v>1.6845085797763115E-3</v>
      </c>
      <c r="I182" s="517"/>
      <c r="J182" s="517">
        <f t="shared" si="54"/>
        <v>2.7904726436224778</v>
      </c>
      <c r="K182" s="517">
        <f t="shared" si="55"/>
        <v>0.99736844261537194</v>
      </c>
      <c r="L182" s="517"/>
      <c r="M182" s="529">
        <f t="shared" si="56"/>
        <v>48.917090111121425</v>
      </c>
      <c r="N182" s="615">
        <f t="shared" si="57"/>
        <v>1.0482175021280682E-2</v>
      </c>
      <c r="O182" s="500"/>
      <c r="P182" s="532">
        <f t="shared" si="58"/>
        <v>2.6109386710240355E-4</v>
      </c>
      <c r="Q182" s="520">
        <f t="shared" si="59"/>
        <v>2.6109386710240355E-4</v>
      </c>
      <c r="R182" s="521"/>
      <c r="S182" s="507">
        <f t="shared" si="60"/>
        <v>0.99820038336227945</v>
      </c>
      <c r="T182" s="501">
        <f t="shared" si="65"/>
        <v>1.7996166377205469E-3</v>
      </c>
      <c r="U182" s="507"/>
      <c r="V182" s="507">
        <f t="shared" si="66"/>
        <v>2.6273698832587759E-4</v>
      </c>
      <c r="W182" s="501">
        <f t="shared" si="67"/>
        <v>2.6273698832587759E-4</v>
      </c>
      <c r="X182" s="507"/>
      <c r="Y182" s="562">
        <f t="shared" si="61"/>
        <v>3.0308425882080887</v>
      </c>
      <c r="Z182" s="554">
        <f t="shared" si="62"/>
        <v>14144.011114010724</v>
      </c>
      <c r="AB182" s="562">
        <f t="shared" si="63"/>
        <v>3.0257371078643009</v>
      </c>
      <c r="AC182" s="554">
        <f t="shared" si="64"/>
        <v>23.82570807400257</v>
      </c>
    </row>
    <row r="183" spans="1:29" ht="12.6" customHeight="1" x14ac:dyDescent="0.2">
      <c r="A183" s="116"/>
      <c r="B183" s="262">
        <f t="shared" si="48"/>
        <v>148.67999999999955</v>
      </c>
      <c r="C183" s="130"/>
      <c r="D183" s="500">
        <f t="shared" si="49"/>
        <v>2.9520707922226022</v>
      </c>
      <c r="E183" s="517">
        <f t="shared" si="50"/>
        <v>1.7501321745857008E-2</v>
      </c>
      <c r="F183" s="500">
        <f t="shared" si="51"/>
        <v>0.99128751472487042</v>
      </c>
      <c r="G183" s="519">
        <f t="shared" si="52"/>
        <v>0.99842174722447619</v>
      </c>
      <c r="H183" s="520">
        <f t="shared" si="53"/>
        <v>1.578252775523814E-3</v>
      </c>
      <c r="I183" s="517"/>
      <c r="J183" s="517">
        <f t="shared" si="54"/>
        <v>2.8106494359852925</v>
      </c>
      <c r="K183" s="517">
        <f t="shared" si="55"/>
        <v>0.99752791883220582</v>
      </c>
      <c r="L183" s="517"/>
      <c r="M183" s="529">
        <f t="shared" si="56"/>
        <v>49.336357424668961</v>
      </c>
      <c r="N183" s="615">
        <f t="shared" si="57"/>
        <v>9.7973044676962218E-3</v>
      </c>
      <c r="O183" s="500"/>
      <c r="P183" s="532">
        <f t="shared" si="58"/>
        <v>2.4534676986419374E-4</v>
      </c>
      <c r="Q183" s="520">
        <f t="shared" si="59"/>
        <v>2.4534676986419374E-4</v>
      </c>
      <c r="R183" s="521"/>
      <c r="S183" s="507">
        <f t="shared" si="60"/>
        <v>0.9983073252993715</v>
      </c>
      <c r="T183" s="501">
        <f t="shared" si="65"/>
        <v>1.6926747006285048E-3</v>
      </c>
      <c r="U183" s="507"/>
      <c r="V183" s="507">
        <f t="shared" si="66"/>
        <v>2.4697114219171345E-4</v>
      </c>
      <c r="W183" s="501">
        <f t="shared" si="67"/>
        <v>2.4697114219171345E-4</v>
      </c>
      <c r="X183" s="507"/>
      <c r="Y183" s="562">
        <f t="shared" si="61"/>
        <v>3.0135990527273342</v>
      </c>
      <c r="Z183" s="554">
        <f t="shared" si="62"/>
        <v>15175.602686456143</v>
      </c>
      <c r="AB183" s="562">
        <f t="shared" si="63"/>
        <v>3.0088428316580513</v>
      </c>
      <c r="AC183" s="554">
        <f t="shared" si="64"/>
        <v>23.950937060146057</v>
      </c>
    </row>
    <row r="184" spans="1:29" ht="12.6" customHeight="1" x14ac:dyDescent="0.2">
      <c r="A184" s="116"/>
      <c r="B184" s="262">
        <f t="shared" si="48"/>
        <v>149.09999999999954</v>
      </c>
      <c r="C184" s="130"/>
      <c r="D184" s="500">
        <f t="shared" si="49"/>
        <v>2.9721901880101962</v>
      </c>
      <c r="E184" s="517">
        <f t="shared" si="50"/>
        <v>1.7452449951226207E-2</v>
      </c>
      <c r="F184" s="500">
        <f t="shared" si="51"/>
        <v>0.99131173802074801</v>
      </c>
      <c r="G184" s="519">
        <f t="shared" si="52"/>
        <v>0.99852158270690961</v>
      </c>
      <c r="H184" s="520">
        <f t="shared" si="53"/>
        <v>1.4784172930903949E-3</v>
      </c>
      <c r="I184" s="517"/>
      <c r="J184" s="517">
        <f t="shared" si="54"/>
        <v>2.8307688317728865</v>
      </c>
      <c r="K184" s="517">
        <f t="shared" si="55"/>
        <v>0.99767818653282447</v>
      </c>
      <c r="L184" s="517"/>
      <c r="M184" s="529">
        <f t="shared" si="56"/>
        <v>49.755668264372872</v>
      </c>
      <c r="N184" s="615">
        <f t="shared" si="57"/>
        <v>9.1556945718025418E-3</v>
      </c>
      <c r="O184" s="500"/>
      <c r="P184" s="532">
        <f t="shared" si="58"/>
        <v>2.3049675243166156E-4</v>
      </c>
      <c r="Q184" s="520">
        <f t="shared" si="59"/>
        <v>2.3049675243166156E-4</v>
      </c>
      <c r="R184" s="521"/>
      <c r="S184" s="507">
        <f t="shared" si="60"/>
        <v>0.99840783912172049</v>
      </c>
      <c r="T184" s="501">
        <f t="shared" si="65"/>
        <v>1.5921608782795138E-3</v>
      </c>
      <c r="U184" s="507"/>
      <c r="V184" s="507">
        <f t="shared" si="66"/>
        <v>2.3210276039254015E-4</v>
      </c>
      <c r="W184" s="501">
        <f t="shared" si="67"/>
        <v>2.3210276039254015E-4</v>
      </c>
      <c r="X184" s="507"/>
      <c r="Y184" s="562">
        <f t="shared" si="61"/>
        <v>2.9966435021587547</v>
      </c>
      <c r="Z184" s="554">
        <f t="shared" si="62"/>
        <v>16284.946907162417</v>
      </c>
      <c r="AB184" s="562">
        <f t="shared" si="63"/>
        <v>2.9922132125839362</v>
      </c>
      <c r="AC184" s="554">
        <f t="shared" si="64"/>
        <v>24.075947124607861</v>
      </c>
    </row>
    <row r="185" spans="1:29" ht="12.6" customHeight="1" x14ac:dyDescent="0.2">
      <c r="A185" s="116"/>
      <c r="B185" s="262">
        <f t="shared" si="48"/>
        <v>149.51999999999953</v>
      </c>
      <c r="C185" s="130"/>
      <c r="D185" s="500">
        <f t="shared" si="49"/>
        <v>2.9922525127773687</v>
      </c>
      <c r="E185" s="517">
        <f t="shared" si="50"/>
        <v>1.7403850348761414E-2</v>
      </c>
      <c r="F185" s="500">
        <f t="shared" si="51"/>
        <v>0.99133582699161871</v>
      </c>
      <c r="G185" s="519">
        <f t="shared" si="52"/>
        <v>0.99861536449651878</v>
      </c>
      <c r="H185" s="520">
        <f t="shared" si="53"/>
        <v>1.3846355034812241E-3</v>
      </c>
      <c r="I185" s="517"/>
      <c r="J185" s="517">
        <f t="shared" si="54"/>
        <v>2.850831156540059</v>
      </c>
      <c r="K185" s="517">
        <f t="shared" si="55"/>
        <v>0.99781974412906205</v>
      </c>
      <c r="L185" s="517"/>
      <c r="M185" s="529">
        <f t="shared" si="56"/>
        <v>50.175020009531181</v>
      </c>
      <c r="N185" s="615">
        <f t="shared" si="57"/>
        <v>8.5547268368486584E-3</v>
      </c>
      <c r="O185" s="500"/>
      <c r="P185" s="532">
        <f t="shared" si="58"/>
        <v>2.1649662518592787E-4</v>
      </c>
      <c r="Q185" s="520">
        <f t="shared" si="59"/>
        <v>2.1649662518592787E-4</v>
      </c>
      <c r="R185" s="521"/>
      <c r="S185" s="507">
        <f t="shared" si="60"/>
        <v>0.99850229161810122</v>
      </c>
      <c r="T185" s="501">
        <f t="shared" si="65"/>
        <v>1.4977083818987769E-3</v>
      </c>
      <c r="U185" s="507"/>
      <c r="V185" s="507">
        <f t="shared" si="66"/>
        <v>2.1808464546971791E-4</v>
      </c>
      <c r="W185" s="501">
        <f t="shared" si="67"/>
        <v>2.1808464546971791E-4</v>
      </c>
      <c r="X185" s="507"/>
      <c r="Y185" s="562">
        <f t="shared" si="61"/>
        <v>2.97996891623754</v>
      </c>
      <c r="Z185" s="554">
        <f t="shared" si="62"/>
        <v>17478.056617302682</v>
      </c>
      <c r="AB185" s="562">
        <f t="shared" si="63"/>
        <v>2.975842745476847</v>
      </c>
      <c r="AC185" s="554">
        <f t="shared" si="64"/>
        <v>24.200737724172239</v>
      </c>
    </row>
    <row r="186" spans="1:29" ht="12.6" customHeight="1" x14ac:dyDescent="0.2">
      <c r="A186" s="116"/>
      <c r="B186" s="262">
        <f t="shared" si="48"/>
        <v>149.93999999999951</v>
      </c>
      <c r="C186" s="130"/>
      <c r="D186" s="500">
        <f t="shared" si="49"/>
        <v>3.0122580893174855</v>
      </c>
      <c r="E186" s="517">
        <f t="shared" si="50"/>
        <v>1.7355520670753365E-2</v>
      </c>
      <c r="F186" s="500">
        <f t="shared" si="51"/>
        <v>0.99135978275171921</v>
      </c>
      <c r="G186" s="519">
        <f t="shared" si="52"/>
        <v>0.99870343987206578</v>
      </c>
      <c r="H186" s="520">
        <f t="shared" si="53"/>
        <v>1.2965601279342209E-3</v>
      </c>
      <c r="I186" s="517"/>
      <c r="J186" s="517">
        <f t="shared" si="54"/>
        <v>2.8708367330801758</v>
      </c>
      <c r="K186" s="517">
        <f t="shared" si="55"/>
        <v>0.99795306545227047</v>
      </c>
      <c r="L186" s="517"/>
      <c r="M186" s="529">
        <f t="shared" si="56"/>
        <v>50.594410189332052</v>
      </c>
      <c r="N186" s="615">
        <f t="shared" si="57"/>
        <v>7.9919326317963169E-3</v>
      </c>
      <c r="O186" s="500"/>
      <c r="P186" s="532">
        <f t="shared" si="58"/>
        <v>2.0330139300917587E-4</v>
      </c>
      <c r="Q186" s="520">
        <f t="shared" si="59"/>
        <v>2.0330139300917587E-4</v>
      </c>
      <c r="R186" s="521"/>
      <c r="S186" s="507">
        <f t="shared" si="60"/>
        <v>0.99859103022391504</v>
      </c>
      <c r="T186" s="501">
        <f t="shared" si="65"/>
        <v>1.4089697760849562E-3</v>
      </c>
      <c r="U186" s="507"/>
      <c r="V186" s="507">
        <f t="shared" si="66"/>
        <v>2.0487179463114541E-4</v>
      </c>
      <c r="W186" s="501">
        <f t="shared" si="67"/>
        <v>2.0487179463114541E-4</v>
      </c>
      <c r="X186" s="507"/>
      <c r="Y186" s="562">
        <f t="shared" si="61"/>
        <v>2.9635684938099094</v>
      </c>
      <c r="Z186" s="554">
        <f t="shared" si="62"/>
        <v>18761.419409800263</v>
      </c>
      <c r="AB186" s="562">
        <f t="shared" si="63"/>
        <v>2.9597260490644333</v>
      </c>
      <c r="AC186" s="554">
        <f t="shared" si="64"/>
        <v>24.325308350198203</v>
      </c>
    </row>
    <row r="187" spans="1:29" ht="12.6" customHeight="1" x14ac:dyDescent="0.2">
      <c r="A187" s="116"/>
      <c r="B187" s="262">
        <f t="shared" si="48"/>
        <v>150.3599999999995</v>
      </c>
      <c r="C187" s="130"/>
      <c r="D187" s="500">
        <f t="shared" si="49"/>
        <v>3.0322072376936093</v>
      </c>
      <c r="E187" s="517">
        <f t="shared" si="50"/>
        <v>1.730745867461406E-2</v>
      </c>
      <c r="F187" s="500">
        <f t="shared" si="51"/>
        <v>0.99138360640299683</v>
      </c>
      <c r="G187" s="519">
        <f t="shared" si="52"/>
        <v>0.99878613766664648</v>
      </c>
      <c r="H187" s="520">
        <f t="shared" si="53"/>
        <v>1.2138623333535214E-3</v>
      </c>
      <c r="I187" s="517"/>
      <c r="J187" s="517">
        <f t="shared" si="54"/>
        <v>2.8907858814562997</v>
      </c>
      <c r="K187" s="517">
        <f t="shared" si="55"/>
        <v>0.99807860079498023</v>
      </c>
      <c r="L187" s="517"/>
      <c r="M187" s="529">
        <f t="shared" si="56"/>
        <v>51.013836474919245</v>
      </c>
      <c r="N187" s="615">
        <f t="shared" si="57"/>
        <v>7.4649852571440078E-3</v>
      </c>
      <c r="O187" s="500"/>
      <c r="P187" s="532">
        <f t="shared" si="58"/>
        <v>1.9086817439234764E-4</v>
      </c>
      <c r="Q187" s="520">
        <f t="shared" si="59"/>
        <v>1.9086817439234764E-4</v>
      </c>
      <c r="R187" s="521"/>
      <c r="S187" s="507">
        <f t="shared" si="60"/>
        <v>0.99867438392559138</v>
      </c>
      <c r="T187" s="501">
        <f t="shared" si="65"/>
        <v>1.3256160744086198E-3</v>
      </c>
      <c r="U187" s="507"/>
      <c r="V187" s="507">
        <f t="shared" si="66"/>
        <v>1.9242131844566263E-4</v>
      </c>
      <c r="W187" s="501">
        <f t="shared" si="67"/>
        <v>1.9242131844566263E-4</v>
      </c>
      <c r="X187" s="507"/>
      <c r="Y187" s="562">
        <f t="shared" si="61"/>
        <v>2.9474356447181425</v>
      </c>
      <c r="Z187" s="554">
        <f t="shared" si="62"/>
        <v>20142.03576036599</v>
      </c>
      <c r="AB187" s="562">
        <f t="shared" si="63"/>
        <v>2.9438578636090353</v>
      </c>
      <c r="AC187" s="554">
        <f t="shared" si="64"/>
        <v>24.44965852656793</v>
      </c>
    </row>
    <row r="188" spans="1:29" ht="12.6" customHeight="1" x14ac:dyDescent="0.2">
      <c r="A188" s="116"/>
      <c r="B188" s="262">
        <f t="shared" si="48"/>
        <v>150.77999999999949</v>
      </c>
      <c r="C188" s="130"/>
      <c r="D188" s="500">
        <f t="shared" si="49"/>
        <v>3.0521002752692059</v>
      </c>
      <c r="E188" s="517">
        <f t="shared" si="50"/>
        <v>1.7259662142529952E-2</v>
      </c>
      <c r="F188" s="500">
        <f t="shared" si="51"/>
        <v>0.99140729903527758</v>
      </c>
      <c r="G188" s="519">
        <f t="shared" si="52"/>
        <v>0.99886376913855535</v>
      </c>
      <c r="H188" s="520">
        <f t="shared" si="53"/>
        <v>1.1362308614446537E-3</v>
      </c>
      <c r="I188" s="517"/>
      <c r="J188" s="517">
        <f t="shared" si="54"/>
        <v>2.9106789190318962</v>
      </c>
      <c r="K188" s="517">
        <f t="shared" si="55"/>
        <v>0.998196777920631</v>
      </c>
      <c r="L188" s="517"/>
      <c r="M188" s="529">
        <f t="shared" si="56"/>
        <v>51.433296671829524</v>
      </c>
      <c r="N188" s="615">
        <f t="shared" si="57"/>
        <v>6.9716923829048483E-3</v>
      </c>
      <c r="O188" s="500"/>
      <c r="P188" s="532">
        <f t="shared" si="58"/>
        <v>1.7915612191674173E-4</v>
      </c>
      <c r="Q188" s="520">
        <f t="shared" si="59"/>
        <v>1.7915612191674173E-4</v>
      </c>
      <c r="R188" s="521"/>
      <c r="S188" s="507">
        <f t="shared" si="60"/>
        <v>0.9987526641314094</v>
      </c>
      <c r="T188" s="501">
        <f t="shared" si="65"/>
        <v>1.2473358685906044E-3</v>
      </c>
      <c r="U188" s="507"/>
      <c r="V188" s="507">
        <f t="shared" si="66"/>
        <v>1.8069236165269283E-4</v>
      </c>
      <c r="W188" s="501">
        <f t="shared" si="67"/>
        <v>1.8069236165269283E-4</v>
      </c>
      <c r="X188" s="507"/>
      <c r="Y188" s="562">
        <f t="shared" si="61"/>
        <v>2.9315639820261228</v>
      </c>
      <c r="Z188" s="554">
        <f t="shared" si="62"/>
        <v>21627.460266279708</v>
      </c>
      <c r="AB188" s="562">
        <f t="shared" si="63"/>
        <v>2.9282330485574453</v>
      </c>
      <c r="AC188" s="554">
        <f t="shared" si="64"/>
        <v>24.573787809215013</v>
      </c>
    </row>
    <row r="189" spans="1:29" ht="12.6" customHeight="1" x14ac:dyDescent="0.2">
      <c r="A189" s="116"/>
      <c r="B189" s="262">
        <f t="shared" si="48"/>
        <v>151.19999999999948</v>
      </c>
      <c r="C189" s="130"/>
      <c r="D189" s="500">
        <f t="shared" si="49"/>
        <v>3.0719375167384038</v>
      </c>
      <c r="E189" s="517">
        <f t="shared" si="50"/>
        <v>1.7212128881121426E-2</v>
      </c>
      <c r="F189" s="500">
        <f t="shared" si="51"/>
        <v>0.99143086172643313</v>
      </c>
      <c r="G189" s="519">
        <f t="shared" si="52"/>
        <v>0.99893662880905654</v>
      </c>
      <c r="H189" s="520">
        <f t="shared" si="53"/>
        <v>1.0633711909434629E-3</v>
      </c>
      <c r="I189" s="517"/>
      <c r="J189" s="517">
        <f t="shared" si="54"/>
        <v>2.9305161605010941</v>
      </c>
      <c r="K189" s="517">
        <f t="shared" si="55"/>
        <v>0.99830800304142464</v>
      </c>
      <c r="L189" s="517"/>
      <c r="M189" s="529">
        <f t="shared" si="56"/>
        <v>51.852788712789604</v>
      </c>
      <c r="N189" s="615">
        <f t="shared" si="57"/>
        <v>6.5099888454369648E-3</v>
      </c>
      <c r="O189" s="500"/>
      <c r="P189" s="532">
        <f t="shared" si="58"/>
        <v>1.681263442274068E-4</v>
      </c>
      <c r="Q189" s="520">
        <f t="shared" si="59"/>
        <v>1.681263442274068E-4</v>
      </c>
      <c r="R189" s="521"/>
      <c r="S189" s="507">
        <f t="shared" si="60"/>
        <v>0.99882616550937964</v>
      </c>
      <c r="T189" s="501">
        <f t="shared" si="65"/>
        <v>1.1738344906203624E-3</v>
      </c>
      <c r="U189" s="507"/>
      <c r="V189" s="507">
        <f t="shared" si="66"/>
        <v>1.6964602463550717E-4</v>
      </c>
      <c r="W189" s="501">
        <f t="shared" si="67"/>
        <v>1.6964602463550717E-4</v>
      </c>
      <c r="X189" s="507"/>
      <c r="Y189" s="562">
        <f t="shared" si="61"/>
        <v>2.9159473145695185</v>
      </c>
      <c r="Z189" s="554">
        <f t="shared" si="62"/>
        <v>23225.846247951689</v>
      </c>
      <c r="AB189" s="562">
        <f t="shared" si="63"/>
        <v>2.9128465802008963</v>
      </c>
      <c r="AC189" s="554">
        <f t="shared" si="64"/>
        <v>24.697695785354146</v>
      </c>
    </row>
    <row r="190" spans="1:29" ht="12.6" customHeight="1" x14ac:dyDescent="0.2">
      <c r="A190" s="116"/>
      <c r="B190" s="262">
        <f t="shared" si="48"/>
        <v>151.61999999999946</v>
      </c>
      <c r="C190" s="130"/>
      <c r="D190" s="500">
        <f t="shared" si="49"/>
        <v>3.0917192741558521</v>
      </c>
      <c r="E190" s="517">
        <f t="shared" si="50"/>
        <v>1.7164856721105768E-2</v>
      </c>
      <c r="F190" s="500">
        <f t="shared" si="51"/>
        <v>0.99145429554254383</v>
      </c>
      <c r="G190" s="519">
        <f t="shared" si="52"/>
        <v>0.99900499526770636</v>
      </c>
      <c r="H190" s="520">
        <f t="shared" si="53"/>
        <v>9.9500473229363617E-4</v>
      </c>
      <c r="I190" s="517"/>
      <c r="J190" s="517">
        <f t="shared" si="54"/>
        <v>2.9502979179185425</v>
      </c>
      <c r="K190" s="517">
        <f t="shared" si="55"/>
        <v>0.99841266176444687</v>
      </c>
      <c r="L190" s="517"/>
      <c r="M190" s="529">
        <f t="shared" si="56"/>
        <v>52.272310650857378</v>
      </c>
      <c r="N190" s="615">
        <f t="shared" si="57"/>
        <v>6.0779297894555384E-3</v>
      </c>
      <c r="O190" s="500"/>
      <c r="P190" s="532">
        <f t="shared" si="58"/>
        <v>1.5774182959864806E-4</v>
      </c>
      <c r="Q190" s="520">
        <f t="shared" si="59"/>
        <v>1.5774182959864806E-4</v>
      </c>
      <c r="R190" s="521"/>
      <c r="S190" s="507">
        <f t="shared" si="60"/>
        <v>0.99889516679210322</v>
      </c>
      <c r="T190" s="501">
        <f t="shared" si="65"/>
        <v>1.1048332078967826E-3</v>
      </c>
      <c r="U190" s="507"/>
      <c r="V190" s="507">
        <f t="shared" si="66"/>
        <v>1.5924528729177809E-4</v>
      </c>
      <c r="W190" s="501">
        <f t="shared" si="67"/>
        <v>1.5924528729177809E-4</v>
      </c>
      <c r="X190" s="507"/>
      <c r="Y190" s="562">
        <f t="shared" si="61"/>
        <v>2.9005796398157226</v>
      </c>
      <c r="Z190" s="554">
        <f t="shared" si="62"/>
        <v>24945.993990098657</v>
      </c>
      <c r="AB190" s="562">
        <f t="shared" si="63"/>
        <v>2.8976935493477116</v>
      </c>
      <c r="AC190" s="554">
        <f t="shared" si="64"/>
        <v>24.821382071916773</v>
      </c>
    </row>
    <row r="191" spans="1:29" ht="12.6" customHeight="1" x14ac:dyDescent="0.2">
      <c r="A191" s="116"/>
      <c r="B191" s="262">
        <f t="shared" si="48"/>
        <v>152.03999999999945</v>
      </c>
      <c r="C191" s="130"/>
      <c r="D191" s="500">
        <f t="shared" si="49"/>
        <v>3.1114458569661405</v>
      </c>
      <c r="E191" s="517">
        <f t="shared" si="50"/>
        <v>1.7117843516968594E-2</v>
      </c>
      <c r="F191" s="500">
        <f t="shared" si="51"/>
        <v>0.99147760153805964</v>
      </c>
      <c r="G191" s="519">
        <f t="shared" si="52"/>
        <v>0.9990691319459194</v>
      </c>
      <c r="H191" s="520">
        <f t="shared" si="53"/>
        <v>9.3086805408060247E-4</v>
      </c>
      <c r="I191" s="517"/>
      <c r="J191" s="517">
        <f t="shared" si="54"/>
        <v>2.9700245007288308</v>
      </c>
      <c r="K191" s="517">
        <f t="shared" si="55"/>
        <v>0.99851112000628073</v>
      </c>
      <c r="L191" s="517"/>
      <c r="M191" s="529">
        <f t="shared" si="56"/>
        <v>52.691860652894945</v>
      </c>
      <c r="N191" s="615">
        <f t="shared" si="57"/>
        <v>5.6736841409303906E-3</v>
      </c>
      <c r="O191" s="500"/>
      <c r="P191" s="532">
        <f t="shared" si="58"/>
        <v>1.4796737118257867E-4</v>
      </c>
      <c r="Q191" s="520">
        <f t="shared" si="59"/>
        <v>1.4796737118257867E-4</v>
      </c>
      <c r="R191" s="521"/>
      <c r="S191" s="507">
        <f t="shared" si="60"/>
        <v>0.99895993155070473</v>
      </c>
      <c r="T191" s="501">
        <f t="shared" si="65"/>
        <v>1.0400684492952728E-3</v>
      </c>
      <c r="U191" s="507"/>
      <c r="V191" s="507">
        <f t="shared" si="66"/>
        <v>1.4945493485772867E-4</v>
      </c>
      <c r="W191" s="501">
        <f t="shared" si="67"/>
        <v>1.4945493485772867E-4</v>
      </c>
      <c r="X191" s="507"/>
      <c r="Y191" s="562">
        <f t="shared" si="61"/>
        <v>2.8854551370192736</v>
      </c>
      <c r="Z191" s="554">
        <f t="shared" si="62"/>
        <v>26797.402926111321</v>
      </c>
      <c r="AB191" s="562">
        <f t="shared" si="63"/>
        <v>2.8827691590107394</v>
      </c>
      <c r="AC191" s="554">
        <f t="shared" si="64"/>
        <v>24.944846316243087</v>
      </c>
    </row>
    <row r="192" spans="1:29" ht="12.6" customHeight="1" x14ac:dyDescent="0.2">
      <c r="A192" s="116"/>
      <c r="B192" s="262">
        <f t="shared" si="48"/>
        <v>152.45999999999944</v>
      </c>
      <c r="C192" s="130"/>
      <c r="D192" s="500">
        <f t="shared" si="49"/>
        <v>3.131117572032827</v>
      </c>
      <c r="E192" s="517">
        <f t="shared" si="50"/>
        <v>1.7071087146638547E-2</v>
      </c>
      <c r="F192" s="500">
        <f t="shared" si="51"/>
        <v>0.99150078075595827</v>
      </c>
      <c r="G192" s="519">
        <f t="shared" si="52"/>
        <v>0.99912928785949973</v>
      </c>
      <c r="H192" s="520">
        <f t="shared" si="53"/>
        <v>8.7071214050027379E-4</v>
      </c>
      <c r="I192" s="517"/>
      <c r="J192" s="517">
        <f t="shared" si="54"/>
        <v>2.9896962157955174</v>
      </c>
      <c r="K192" s="517">
        <f t="shared" si="55"/>
        <v>0.99860372487640836</v>
      </c>
      <c r="L192" s="517"/>
      <c r="M192" s="529">
        <f t="shared" si="56"/>
        <v>53.111436993359945</v>
      </c>
      <c r="N192" s="615">
        <f t="shared" si="57"/>
        <v>5.2955283991025226E-3</v>
      </c>
      <c r="O192" s="500"/>
      <c r="P192" s="532">
        <f t="shared" si="58"/>
        <v>1.3876949401076655E-4</v>
      </c>
      <c r="Q192" s="520">
        <f t="shared" si="59"/>
        <v>1.3876949401076655E-4</v>
      </c>
      <c r="R192" s="521"/>
      <c r="S192" s="507">
        <f t="shared" si="60"/>
        <v>0.99902070893738371</v>
      </c>
      <c r="T192" s="501">
        <f t="shared" si="65"/>
        <v>9.7929106261629428E-4</v>
      </c>
      <c r="U192" s="507"/>
      <c r="V192" s="507">
        <f t="shared" si="66"/>
        <v>1.4024148407446849E-4</v>
      </c>
      <c r="W192" s="501">
        <f t="shared" si="67"/>
        <v>1.4024148407446849E-4</v>
      </c>
      <c r="X192" s="507"/>
      <c r="Y192" s="562">
        <f t="shared" si="61"/>
        <v>2.8705681606592601</v>
      </c>
      <c r="Z192" s="554">
        <f t="shared" si="62"/>
        <v>28790.328086209131</v>
      </c>
      <c r="AB192" s="562">
        <f t="shared" si="63"/>
        <v>2.8680687221116408</v>
      </c>
      <c r="AC192" s="554">
        <f t="shared" si="64"/>
        <v>25.068088193648304</v>
      </c>
    </row>
    <row r="193" spans="1:29" ht="12.6" customHeight="1" x14ac:dyDescent="0.2">
      <c r="A193" s="116"/>
      <c r="B193" s="262">
        <f t="shared" si="48"/>
        <v>152.87999999999943</v>
      </c>
      <c r="C193" s="130"/>
      <c r="D193" s="500">
        <f t="shared" si="49"/>
        <v>3.1507347236670533</v>
      </c>
      <c r="E193" s="517">
        <f t="shared" si="50"/>
        <v>1.7024585511167662E-2</v>
      </c>
      <c r="F193" s="500">
        <f t="shared" si="51"/>
        <v>0.99152383422790125</v>
      </c>
      <c r="G193" s="519">
        <f t="shared" si="52"/>
        <v>0.99918569832088844</v>
      </c>
      <c r="H193" s="520">
        <f t="shared" si="53"/>
        <v>8.1430167911156204E-4</v>
      </c>
      <c r="I193" s="517"/>
      <c r="J193" s="517">
        <f t="shared" si="54"/>
        <v>3.0093133674297436</v>
      </c>
      <c r="K193" s="517">
        <f t="shared" si="55"/>
        <v>0.99869080552976397</v>
      </c>
      <c r="L193" s="517"/>
      <c r="M193" s="529">
        <f t="shared" si="56"/>
        <v>53.531038048402323</v>
      </c>
      <c r="N193" s="615">
        <f t="shared" si="57"/>
        <v>4.9418407333519099E-3</v>
      </c>
      <c r="O193" s="500"/>
      <c r="P193" s="532">
        <f t="shared" si="58"/>
        <v>1.3011638381360668E-4</v>
      </c>
      <c r="Q193" s="520">
        <f t="shared" si="59"/>
        <v>1.3011638381360668E-4</v>
      </c>
      <c r="R193" s="521"/>
      <c r="S193" s="507">
        <f t="shared" si="60"/>
        <v>0.99907773439732728</v>
      </c>
      <c r="T193" s="501">
        <f t="shared" si="65"/>
        <v>9.2226560267272273E-4</v>
      </c>
      <c r="U193" s="507"/>
      <c r="V193" s="507">
        <f t="shared" si="66"/>
        <v>1.3157311229443816E-4</v>
      </c>
      <c r="W193" s="501">
        <f t="shared" si="67"/>
        <v>1.3157311229443816E-4</v>
      </c>
      <c r="X193" s="507"/>
      <c r="Y193" s="562">
        <f t="shared" si="61"/>
        <v>2.8559132341458913</v>
      </c>
      <c r="Z193" s="554">
        <f t="shared" si="62"/>
        <v>30935.841167083763</v>
      </c>
      <c r="AB193" s="562">
        <f t="shared" si="63"/>
        <v>2.8535876592039293</v>
      </c>
      <c r="AC193" s="554">
        <f t="shared" si="64"/>
        <v>25.191107407084893</v>
      </c>
    </row>
    <row r="194" spans="1:29" ht="12.6" customHeight="1" x14ac:dyDescent="0.2">
      <c r="A194" s="116"/>
      <c r="B194" s="262">
        <f t="shared" si="48"/>
        <v>153.29999999999941</v>
      </c>
      <c r="C194" s="130"/>
      <c r="D194" s="500">
        <f t="shared" si="49"/>
        <v>3.1702976136557712</v>
      </c>
      <c r="E194" s="517">
        <f t="shared" si="50"/>
        <v>1.697833653441783E-2</v>
      </c>
      <c r="F194" s="500">
        <f t="shared" si="51"/>
        <v>0.99154676297438604</v>
      </c>
      <c r="G194" s="519">
        <f t="shared" si="52"/>
        <v>0.99923858562190315</v>
      </c>
      <c r="H194" s="520">
        <f t="shared" si="53"/>
        <v>7.6141437809684742E-4</v>
      </c>
      <c r="I194" s="517"/>
      <c r="J194" s="517">
        <f t="shared" si="54"/>
        <v>3.0288762574184616</v>
      </c>
      <c r="K194" s="517">
        <f t="shared" si="55"/>
        <v>0.99877267398885949</v>
      </c>
      <c r="L194" s="517"/>
      <c r="M194" s="529">
        <f t="shared" si="56"/>
        <v>53.950662290253675</v>
      </c>
      <c r="N194" s="615">
        <f t="shared" si="57"/>
        <v>4.6110953728941695E-3</v>
      </c>
      <c r="O194" s="500"/>
      <c r="P194" s="532">
        <f t="shared" si="58"/>
        <v>1.2197781770552924E-4</v>
      </c>
      <c r="Q194" s="520">
        <f t="shared" si="59"/>
        <v>1.2197781770552924E-4</v>
      </c>
      <c r="R194" s="521"/>
      <c r="S194" s="507">
        <f t="shared" si="60"/>
        <v>0.99913123035171103</v>
      </c>
      <c r="T194" s="501">
        <f t="shared" si="65"/>
        <v>8.6876964828896952E-4</v>
      </c>
      <c r="U194" s="507"/>
      <c r="V194" s="507">
        <f t="shared" si="66"/>
        <v>1.2341958874393321E-4</v>
      </c>
      <c r="W194" s="501">
        <f t="shared" si="67"/>
        <v>1.2341958874393321E-4</v>
      </c>
      <c r="X194" s="507"/>
      <c r="Y194" s="562">
        <f t="shared" si="61"/>
        <v>2.84148504378404</v>
      </c>
      <c r="Z194" s="554">
        <f t="shared" si="62"/>
        <v>33245.896604342008</v>
      </c>
      <c r="AB194" s="562">
        <f t="shared" si="63"/>
        <v>2.8393214962165558</v>
      </c>
      <c r="AC194" s="554">
        <f t="shared" si="64"/>
        <v>25.31390368726716</v>
      </c>
    </row>
    <row r="195" spans="1:29" ht="12.6" customHeight="1" x14ac:dyDescent="0.2">
      <c r="A195" s="116"/>
      <c r="B195" s="262">
        <f t="shared" si="48"/>
        <v>153.7199999999994</v>
      </c>
      <c r="C195" s="130"/>
      <c r="D195" s="500">
        <f t="shared" si="49"/>
        <v>3.1898065412895713</v>
      </c>
      <c r="E195" s="517">
        <f t="shared" si="50"/>
        <v>1.6932338162752272E-2</v>
      </c>
      <c r="F195" s="500">
        <f t="shared" si="51"/>
        <v>0.99156956800489715</v>
      </c>
      <c r="G195" s="519">
        <f t="shared" si="52"/>
        <v>0.99928815968776108</v>
      </c>
      <c r="H195" s="520">
        <f t="shared" si="53"/>
        <v>7.1184031223892053E-4</v>
      </c>
      <c r="I195" s="517"/>
      <c r="J195" s="517">
        <f t="shared" si="54"/>
        <v>3.0483851850522616</v>
      </c>
      <c r="K195" s="517">
        <f t="shared" si="55"/>
        <v>0.99884962593595394</v>
      </c>
      <c r="L195" s="517"/>
      <c r="M195" s="529">
        <f t="shared" si="56"/>
        <v>54.370308281897735</v>
      </c>
      <c r="N195" s="615">
        <f t="shared" si="57"/>
        <v>4.3018572775679331E-3</v>
      </c>
      <c r="O195" s="500"/>
      <c r="P195" s="532">
        <f t="shared" si="58"/>
        <v>1.1432509677463647E-4</v>
      </c>
      <c r="Q195" s="520">
        <f t="shared" si="59"/>
        <v>1.1432509677463647E-4</v>
      </c>
      <c r="R195" s="521"/>
      <c r="S195" s="507">
        <f t="shared" si="60"/>
        <v>0.99918140685187218</v>
      </c>
      <c r="T195" s="501">
        <f t="shared" si="65"/>
        <v>8.1859314812782191E-4</v>
      </c>
      <c r="U195" s="507"/>
      <c r="V195" s="507">
        <f t="shared" si="66"/>
        <v>1.1575220648956241E-4</v>
      </c>
      <c r="W195" s="501">
        <f t="shared" si="67"/>
        <v>1.1575220648956241E-4</v>
      </c>
      <c r="X195" s="507"/>
      <c r="Y195" s="562">
        <f t="shared" si="61"/>
        <v>2.8272784329821348</v>
      </c>
      <c r="Z195" s="554">
        <f t="shared" si="62"/>
        <v>35733.403058621559</v>
      </c>
      <c r="AB195" s="562">
        <f t="shared" si="63"/>
        <v>2.8252658622196143</v>
      </c>
      <c r="AC195" s="554">
        <f t="shared" si="64"/>
        <v>25.436476790608367</v>
      </c>
    </row>
    <row r="196" spans="1:29" ht="12.6" customHeight="1" x14ac:dyDescent="0.2">
      <c r="A196" s="116"/>
      <c r="B196" s="262">
        <f t="shared" si="48"/>
        <v>154.13999999999939</v>
      </c>
      <c r="C196" s="130"/>
      <c r="D196" s="500">
        <f t="shared" si="49"/>
        <v>3.2092618033901426</v>
      </c>
      <c r="E196" s="517">
        <f t="shared" si="50"/>
        <v>1.6886588364729661E-2</v>
      </c>
      <c r="F196" s="500">
        <f t="shared" si="51"/>
        <v>0.99159225031805476</v>
      </c>
      <c r="G196" s="519">
        <f t="shared" si="52"/>
        <v>0.99933461870319384</v>
      </c>
      <c r="H196" s="520">
        <f t="shared" si="53"/>
        <v>6.6538129680615565E-4</v>
      </c>
      <c r="I196" s="517"/>
      <c r="J196" s="517">
        <f t="shared" si="54"/>
        <v>3.0678404471528329</v>
      </c>
      <c r="K196" s="517">
        <f t="shared" si="55"/>
        <v>0.99892194147578672</v>
      </c>
      <c r="L196" s="517"/>
      <c r="M196" s="529">
        <f t="shared" si="56"/>
        <v>54.789974672009222</v>
      </c>
      <c r="N196" s="615">
        <f t="shared" si="57"/>
        <v>4.0127770768947357E-3</v>
      </c>
      <c r="O196" s="500"/>
      <c r="P196" s="532">
        <f t="shared" si="58"/>
        <v>1.0713098060690336E-4</v>
      </c>
      <c r="Q196" s="520">
        <f t="shared" si="59"/>
        <v>1.0713098060690336E-4</v>
      </c>
      <c r="R196" s="521"/>
      <c r="S196" s="507">
        <f t="shared" si="60"/>
        <v>0.99922846220516226</v>
      </c>
      <c r="T196" s="501">
        <f t="shared" si="65"/>
        <v>7.7153779483773999E-4</v>
      </c>
      <c r="U196" s="507"/>
      <c r="V196" s="507">
        <f t="shared" si="66"/>
        <v>1.0854371698267022E-4</v>
      </c>
      <c r="W196" s="501">
        <f t="shared" si="67"/>
        <v>1.0854371698267022E-4</v>
      </c>
      <c r="X196" s="507"/>
      <c r="Y196" s="562">
        <f t="shared" si="61"/>
        <v>2.8132883966954179</v>
      </c>
      <c r="Z196" s="554">
        <f t="shared" si="62"/>
        <v>38412.300769839858</v>
      </c>
      <c r="AB196" s="562">
        <f t="shared" si="63"/>
        <v>2.811416487213735</v>
      </c>
      <c r="AC196" s="554">
        <f t="shared" si="64"/>
        <v>25.558826499544136</v>
      </c>
    </row>
    <row r="197" spans="1:29" ht="12.6" customHeight="1" x14ac:dyDescent="0.2">
      <c r="A197" s="116"/>
      <c r="B197" s="262">
        <f t="shared" si="48"/>
        <v>154.55999999999938</v>
      </c>
      <c r="C197" s="130"/>
      <c r="D197" s="500">
        <f t="shared" si="49"/>
        <v>3.2286636943373472</v>
      </c>
      <c r="E197" s="517">
        <f t="shared" si="50"/>
        <v>1.6841085130806951E-2</v>
      </c>
      <c r="F197" s="500">
        <f t="shared" si="51"/>
        <v>0.99161481090175974</v>
      </c>
      <c r="G197" s="519">
        <f t="shared" si="52"/>
        <v>0.99937814971147088</v>
      </c>
      <c r="H197" s="520">
        <f t="shared" si="53"/>
        <v>6.2185028852912438E-4</v>
      </c>
      <c r="I197" s="517"/>
      <c r="J197" s="517">
        <f t="shared" si="54"/>
        <v>3.0872423381000376</v>
      </c>
      <c r="K197" s="517">
        <f t="shared" si="55"/>
        <v>0.99898988586943305</v>
      </c>
      <c r="L197" s="517"/>
      <c r="M197" s="529">
        <f t="shared" si="56"/>
        <v>55.209660190150046</v>
      </c>
      <c r="N197" s="615">
        <f t="shared" si="57"/>
        <v>3.7425862666964349E-3</v>
      </c>
      <c r="O197" s="500"/>
      <c r="P197" s="532">
        <f t="shared" si="58"/>
        <v>1.0036962376476732E-4</v>
      </c>
      <c r="Q197" s="520">
        <f t="shared" si="59"/>
        <v>1.0036962376476732E-4</v>
      </c>
      <c r="R197" s="521"/>
      <c r="S197" s="507">
        <f t="shared" si="60"/>
        <v>0.99927258357413762</v>
      </c>
      <c r="T197" s="501">
        <f t="shared" si="65"/>
        <v>7.2741642586238164E-4</v>
      </c>
      <c r="U197" s="507"/>
      <c r="V197" s="507">
        <f t="shared" si="66"/>
        <v>1.0176826689993848E-4</v>
      </c>
      <c r="W197" s="501">
        <f t="shared" si="67"/>
        <v>1.0176826689993848E-4</v>
      </c>
      <c r="X197" s="507"/>
      <c r="Y197" s="562">
        <f t="shared" si="61"/>
        <v>2.799510076093068</v>
      </c>
      <c r="Z197" s="554">
        <f t="shared" si="62"/>
        <v>41297.645260807534</v>
      </c>
      <c r="AB197" s="562">
        <f t="shared" si="63"/>
        <v>2.7977691999445096</v>
      </c>
      <c r="AC197" s="554">
        <f t="shared" si="64"/>
        <v>25.68095262100659</v>
      </c>
    </row>
    <row r="198" spans="1:29" ht="12.6" customHeight="1" x14ac:dyDescent="0.2">
      <c r="A198" s="116"/>
      <c r="B198" s="262">
        <f t="shared" si="48"/>
        <v>154.97999999999936</v>
      </c>
      <c r="C198" s="130"/>
      <c r="D198" s="500">
        <f t="shared" si="49"/>
        <v>3.2480125060959182</v>
      </c>
      <c r="E198" s="517">
        <f t="shared" si="50"/>
        <v>1.6795826473044211E-2</v>
      </c>
      <c r="F198" s="500">
        <f t="shared" si="51"/>
        <v>0.99163725073333742</v>
      </c>
      <c r="G198" s="519">
        <f t="shared" si="52"/>
        <v>0.99941892918715625</v>
      </c>
      <c r="H198" s="520">
        <f t="shared" si="53"/>
        <v>5.8107081284375361E-4</v>
      </c>
      <c r="I198" s="517"/>
      <c r="J198" s="517">
        <f t="shared" si="54"/>
        <v>3.1065911498586085</v>
      </c>
      <c r="K198" s="517">
        <f t="shared" si="55"/>
        <v>0.99905371023987455</v>
      </c>
      <c r="L198" s="517"/>
      <c r="M198" s="529">
        <f t="shared" si="56"/>
        <v>55.629363642211473</v>
      </c>
      <c r="N198" s="615">
        <f t="shared" si="57"/>
        <v>3.4900926514751518E-3</v>
      </c>
      <c r="O198" s="500"/>
      <c r="P198" s="532">
        <f t="shared" si="58"/>
        <v>9.4016514230548187E-5</v>
      </c>
      <c r="Q198" s="520">
        <f t="shared" si="59"/>
        <v>9.4016514230548187E-5</v>
      </c>
      <c r="R198" s="521"/>
      <c r="S198" s="507">
        <f t="shared" si="60"/>
        <v>0.99931394754935821</v>
      </c>
      <c r="T198" s="501">
        <f t="shared" si="65"/>
        <v>6.8605245064179421E-4</v>
      </c>
      <c r="U198" s="507"/>
      <c r="V198" s="507">
        <f t="shared" si="66"/>
        <v>9.5401336535789094E-5</v>
      </c>
      <c r="W198" s="501">
        <f t="shared" si="67"/>
        <v>9.5401336535789094E-5</v>
      </c>
      <c r="X198" s="507"/>
      <c r="Y198" s="562">
        <f t="shared" si="61"/>
        <v>2.7859387534392139</v>
      </c>
      <c r="Z198" s="554">
        <f t="shared" si="62"/>
        <v>44405.697921656669</v>
      </c>
      <c r="AB198" s="562">
        <f t="shared" si="63"/>
        <v>2.7843199257432203</v>
      </c>
      <c r="AC198" s="554">
        <f t="shared" si="64"/>
        <v>25.802854986231221</v>
      </c>
    </row>
    <row r="199" spans="1:29" ht="12.6" customHeight="1" x14ac:dyDescent="0.2">
      <c r="A199" s="116"/>
      <c r="B199" s="262">
        <f t="shared" si="48"/>
        <v>155.39999999999935</v>
      </c>
      <c r="C199" s="130"/>
      <c r="D199" s="500">
        <f t="shared" si="49"/>
        <v>3.2673085282418106</v>
      </c>
      <c r="E199" s="517">
        <f t="shared" si="50"/>
        <v>1.6750810424815351E-2</v>
      </c>
      <c r="F199" s="500">
        <f t="shared" si="51"/>
        <v>0.99165957077967881</v>
      </c>
      <c r="G199" s="519">
        <f t="shared" si="52"/>
        <v>0.99945712358342453</v>
      </c>
      <c r="H199" s="520">
        <f t="shared" si="53"/>
        <v>5.4287641657546626E-4</v>
      </c>
      <c r="I199" s="517"/>
      <c r="J199" s="517">
        <f t="shared" si="54"/>
        <v>3.1258871720045009</v>
      </c>
      <c r="K199" s="517">
        <f t="shared" si="55"/>
        <v>0.99911365224990911</v>
      </c>
      <c r="L199" s="517"/>
      <c r="M199" s="529">
        <f t="shared" si="56"/>
        <v>56.049083906091482</v>
      </c>
      <c r="N199" s="615">
        <f t="shared" si="57"/>
        <v>3.2541760220681226E-3</v>
      </c>
      <c r="O199" s="500"/>
      <c r="P199" s="532">
        <f t="shared" si="58"/>
        <v>8.804841381972116E-5</v>
      </c>
      <c r="Q199" s="520">
        <f t="shared" si="59"/>
        <v>8.804841381972116E-5</v>
      </c>
      <c r="R199" s="521"/>
      <c r="S199" s="507">
        <f t="shared" si="60"/>
        <v>0.99935272069682768</v>
      </c>
      <c r="T199" s="501">
        <f t="shared" si="65"/>
        <v>6.4727930317232119E-4</v>
      </c>
      <c r="U199" s="507"/>
      <c r="V199" s="507">
        <f t="shared" si="66"/>
        <v>8.9419680186579673E-5</v>
      </c>
      <c r="W199" s="501">
        <f t="shared" si="67"/>
        <v>8.9419680186579673E-5</v>
      </c>
      <c r="X199" s="507"/>
      <c r="Y199" s="562">
        <f t="shared" si="61"/>
        <v>2.7725698471783637</v>
      </c>
      <c r="Z199" s="554">
        <f t="shared" si="62"/>
        <v>47754.024043615864</v>
      </c>
      <c r="AB199" s="562">
        <f t="shared" si="63"/>
        <v>2.7710646843950224</v>
      </c>
      <c r="AC199" s="554">
        <f t="shared" si="64"/>
        <v>25.924533449856838</v>
      </c>
    </row>
    <row r="200" spans="1:29" ht="12.6" customHeight="1" x14ac:dyDescent="0.2">
      <c r="A200" s="116"/>
      <c r="B200" s="262">
        <f t="shared" si="48"/>
        <v>155.81999999999934</v>
      </c>
      <c r="C200" s="130"/>
      <c r="D200" s="500">
        <f t="shared" si="49"/>
        <v>3.28655204798818</v>
      </c>
      <c r="E200" s="517">
        <f t="shared" si="50"/>
        <v>1.6706035040523239E-2</v>
      </c>
      <c r="F200" s="500">
        <f t="shared" si="51"/>
        <v>0.99168177199737928</v>
      </c>
      <c r="G200" s="519">
        <f t="shared" si="52"/>
        <v>0.99949288985476481</v>
      </c>
      <c r="H200" s="520">
        <f t="shared" si="53"/>
        <v>5.0711014523519005E-4</v>
      </c>
      <c r="I200" s="517"/>
      <c r="J200" s="517">
        <f t="shared" si="54"/>
        <v>3.1451306917508703</v>
      </c>
      <c r="K200" s="517">
        <f t="shared" si="55"/>
        <v>0.99916993675304711</v>
      </c>
      <c r="L200" s="517"/>
      <c r="M200" s="529">
        <f t="shared" si="56"/>
        <v>56.468819927596783</v>
      </c>
      <c r="N200" s="615">
        <f t="shared" si="57"/>
        <v>3.033784057805633E-3</v>
      </c>
      <c r="O200" s="500"/>
      <c r="P200" s="532">
        <f t="shared" si="58"/>
        <v>8.2443300561663499E-5</v>
      </c>
      <c r="Q200" s="520">
        <f t="shared" si="59"/>
        <v>8.2443300561663499E-5</v>
      </c>
      <c r="R200" s="521"/>
      <c r="S200" s="507">
        <f t="shared" si="60"/>
        <v>0.99938906008071493</v>
      </c>
      <c r="T200" s="501">
        <f t="shared" si="65"/>
        <v>6.1093991928506952E-4</v>
      </c>
      <c r="U200" s="507"/>
      <c r="V200" s="507">
        <f t="shared" si="66"/>
        <v>8.3801268368517492E-5</v>
      </c>
      <c r="W200" s="501">
        <f t="shared" si="67"/>
        <v>8.3801268368517492E-5</v>
      </c>
      <c r="X200" s="507"/>
      <c r="Y200" s="562">
        <f t="shared" si="61"/>
        <v>2.7593989072162071</v>
      </c>
      <c r="Z200" s="554">
        <f t="shared" si="62"/>
        <v>51361.59892431683</v>
      </c>
      <c r="AB200" s="562">
        <f t="shared" si="63"/>
        <v>2.7579995880356067</v>
      </c>
      <c r="AC200" s="554">
        <f t="shared" si="64"/>
        <v>26.045987890021888</v>
      </c>
    </row>
    <row r="201" spans="1:29" ht="12.6" customHeight="1" x14ac:dyDescent="0.2">
      <c r="A201" s="116"/>
      <c r="B201" s="262">
        <f t="shared" si="48"/>
        <v>156.23999999999933</v>
      </c>
      <c r="C201" s="130"/>
      <c r="D201" s="500">
        <f t="shared" si="49"/>
        <v>3.3057433502110163</v>
      </c>
      <c r="E201" s="517">
        <f t="shared" si="50"/>
        <v>1.6661498395318785E-2</v>
      </c>
      <c r="F201" s="500">
        <f t="shared" si="51"/>
        <v>0.99170385533287531</v>
      </c>
      <c r="G201" s="519">
        <f t="shared" si="52"/>
        <v>0.99952637595589633</v>
      </c>
      <c r="H201" s="520">
        <f t="shared" si="53"/>
        <v>4.7362404410367098E-4</v>
      </c>
      <c r="I201" s="517"/>
      <c r="J201" s="517">
        <f t="shared" si="54"/>
        <v>3.1643219939737066</v>
      </c>
      <c r="K201" s="517">
        <f t="shared" si="55"/>
        <v>0.99922277641806456</v>
      </c>
      <c r="L201" s="517"/>
      <c r="M201" s="529">
        <f t="shared" si="56"/>
        <v>56.888570716559258</v>
      </c>
      <c r="N201" s="615">
        <f t="shared" si="57"/>
        <v>2.8279284434802321E-3</v>
      </c>
      <c r="O201" s="500"/>
      <c r="P201" s="532">
        <f t="shared" si="58"/>
        <v>7.7180313036376337E-5</v>
      </c>
      <c r="Q201" s="520">
        <f t="shared" si="59"/>
        <v>7.7180313036376337E-5</v>
      </c>
      <c r="R201" s="521"/>
      <c r="S201" s="507">
        <f t="shared" si="60"/>
        <v>0.99942311376225723</v>
      </c>
      <c r="T201" s="501">
        <f t="shared" si="65"/>
        <v>5.7688623774276859E-4</v>
      </c>
      <c r="U201" s="507"/>
      <c r="V201" s="507">
        <f t="shared" si="66"/>
        <v>7.85252321518701E-5</v>
      </c>
      <c r="W201" s="501">
        <f t="shared" si="67"/>
        <v>7.85252321518701E-5</v>
      </c>
      <c r="X201" s="507"/>
      <c r="Y201" s="562">
        <f t="shared" si="61"/>
        <v>2.7464216103872094</v>
      </c>
      <c r="Z201" s="554">
        <f t="shared" si="62"/>
        <v>55248.922708850529</v>
      </c>
      <c r="AB201" s="562">
        <f t="shared" si="63"/>
        <v>2.7451208390772841</v>
      </c>
      <c r="AC201" s="554">
        <f t="shared" si="64"/>
        <v>26.167218205736933</v>
      </c>
    </row>
    <row r="202" spans="1:29" ht="12.6" customHeight="1" x14ac:dyDescent="0.2">
      <c r="A202" s="116"/>
      <c r="B202" s="262">
        <f t="shared" si="48"/>
        <v>156.65999999999931</v>
      </c>
      <c r="C202" s="130"/>
      <c r="D202" s="500">
        <f t="shared" si="49"/>
        <v>3.3248827174744249</v>
      </c>
      <c r="E202" s="517">
        <f t="shared" si="50"/>
        <v>1.6617198584826152E-2</v>
      </c>
      <c r="F202" s="500">
        <f t="shared" si="51"/>
        <v>0.99172582172257917</v>
      </c>
      <c r="G202" s="519">
        <f t="shared" si="52"/>
        <v>0.99955772131771536</v>
      </c>
      <c r="H202" s="520">
        <f t="shared" si="53"/>
        <v>4.4227868228463585E-4</v>
      </c>
      <c r="I202" s="517"/>
      <c r="J202" s="517">
        <f t="shared" si="54"/>
        <v>3.1834613612371152</v>
      </c>
      <c r="K202" s="517">
        <f t="shared" si="55"/>
        <v>0.99927237232789701</v>
      </c>
      <c r="L202" s="517"/>
      <c r="M202" s="529">
        <f t="shared" si="56"/>
        <v>57.308335343157054</v>
      </c>
      <c r="N202" s="615">
        <f t="shared" si="57"/>
        <v>2.6356811904975075E-3</v>
      </c>
      <c r="O202" s="500"/>
      <c r="P202" s="532">
        <f t="shared" si="58"/>
        <v>7.2239696656079284E-5</v>
      </c>
      <c r="Q202" s="520">
        <f t="shared" si="59"/>
        <v>7.2239696656079284E-5</v>
      </c>
      <c r="R202" s="521"/>
      <c r="S202" s="507">
        <f t="shared" si="60"/>
        <v>0.9994550212757225</v>
      </c>
      <c r="T202" s="501">
        <f t="shared" si="65"/>
        <v>5.449787242775006E-4</v>
      </c>
      <c r="U202" s="507"/>
      <c r="V202" s="507">
        <f t="shared" si="66"/>
        <v>7.3571809949429605E-5</v>
      </c>
      <c r="W202" s="501">
        <f t="shared" si="67"/>
        <v>7.3571809949429605E-5</v>
      </c>
      <c r="X202" s="507"/>
      <c r="Y202" s="562">
        <f t="shared" si="61"/>
        <v>2.7336337561008115</v>
      </c>
      <c r="Z202" s="554">
        <f t="shared" si="62"/>
        <v>59438.144706123727</v>
      </c>
      <c r="AB202" s="562">
        <f t="shared" si="63"/>
        <v>2.7324247281653142</v>
      </c>
      <c r="AC202" s="554">
        <f t="shared" si="64"/>
        <v>26.288224318067908</v>
      </c>
    </row>
    <row r="203" spans="1:29" ht="12.6" customHeight="1" x14ac:dyDescent="0.2">
      <c r="A203" s="116"/>
      <c r="B203" s="262">
        <f t="shared" si="48"/>
        <v>157.0799999999993</v>
      </c>
      <c r="C203" s="130"/>
      <c r="D203" s="500">
        <f t="shared" si="49"/>
        <v>3.3439704300555753</v>
      </c>
      <c r="E203" s="517">
        <f t="shared" si="50"/>
        <v>1.6573133724870421E-2</v>
      </c>
      <c r="F203" s="500">
        <f t="shared" si="51"/>
        <v>0.99174767209301107</v>
      </c>
      <c r="G203" s="519">
        <f t="shared" si="52"/>
        <v>0.99958705730108743</v>
      </c>
      <c r="H203" s="520">
        <f t="shared" si="53"/>
        <v>4.1294269891256619E-4</v>
      </c>
      <c r="I203" s="517"/>
      <c r="J203" s="517">
        <f t="shared" si="54"/>
        <v>3.2025490738182656</v>
      </c>
      <c r="K203" s="517">
        <f t="shared" si="55"/>
        <v>0.99931891455357513</v>
      </c>
      <c r="L203" s="517"/>
      <c r="M203" s="529">
        <f t="shared" si="56"/>
        <v>57.72811293443084</v>
      </c>
      <c r="N203" s="615">
        <f t="shared" si="57"/>
        <v>2.4561711533976904E-3</v>
      </c>
      <c r="O203" s="500"/>
      <c r="P203" s="532">
        <f t="shared" si="58"/>
        <v>6.7602751869869906E-5</v>
      </c>
      <c r="Q203" s="520">
        <f t="shared" si="59"/>
        <v>6.7602751869869906E-5</v>
      </c>
      <c r="R203" s="521"/>
      <c r="S203" s="507">
        <f t="shared" si="60"/>
        <v>0.99948491408261475</v>
      </c>
      <c r="T203" s="501">
        <f t="shared" si="65"/>
        <v>5.1508591738524956E-4</v>
      </c>
      <c r="U203" s="507"/>
      <c r="V203" s="507">
        <f t="shared" si="66"/>
        <v>6.892229527338223E-5</v>
      </c>
      <c r="W203" s="501">
        <f t="shared" si="67"/>
        <v>6.892229527338223E-5</v>
      </c>
      <c r="X203" s="507"/>
      <c r="Y203" s="562">
        <f t="shared" si="61"/>
        <v>2.7210312621584398</v>
      </c>
      <c r="Z203" s="554">
        <f t="shared" si="62"/>
        <v>63953.19796126835</v>
      </c>
      <c r="AB203" s="562">
        <f t="shared" si="63"/>
        <v>2.7199076321652185</v>
      </c>
      <c r="AC203" s="554">
        <f t="shared" si="64"/>
        <v>26.409006170215779</v>
      </c>
    </row>
    <row r="204" spans="1:29" ht="12.6" customHeight="1" x14ac:dyDescent="0.2">
      <c r="A204" s="116"/>
      <c r="B204" s="262">
        <f t="shared" si="48"/>
        <v>157.49999999999929</v>
      </c>
      <c r="C204" s="130"/>
      <c r="D204" s="500">
        <f t="shared" si="49"/>
        <v>3.3630067659693044</v>
      </c>
      <c r="E204" s="517">
        <f t="shared" si="50"/>
        <v>1.6529301951210724E-2</v>
      </c>
      <c r="F204" s="500">
        <f t="shared" si="51"/>
        <v>0.99176940736092933</v>
      </c>
      <c r="G204" s="519">
        <f t="shared" si="52"/>
        <v>0.99961450762928605</v>
      </c>
      <c r="H204" s="520">
        <f t="shared" si="53"/>
        <v>3.8549237071394682E-4</v>
      </c>
      <c r="I204" s="517"/>
      <c r="J204" s="517">
        <f t="shared" si="54"/>
        <v>3.2215854097319947</v>
      </c>
      <c r="K204" s="517">
        <f t="shared" si="55"/>
        <v>0.99936258270390832</v>
      </c>
      <c r="L204" s="517"/>
      <c r="M204" s="529">
        <f t="shared" si="56"/>
        <v>58.147902670986426</v>
      </c>
      <c r="N204" s="615">
        <f t="shared" si="57"/>
        <v>2.2885807327668317E-3</v>
      </c>
      <c r="O204" s="500"/>
      <c r="P204" s="532">
        <f t="shared" si="58"/>
        <v>6.3251784266071581E-5</v>
      </c>
      <c r="Q204" s="520">
        <f t="shared" si="59"/>
        <v>6.3251784266071581E-5</v>
      </c>
      <c r="R204" s="521"/>
      <c r="S204" s="507">
        <f t="shared" si="60"/>
        <v>0.99951291600375214</v>
      </c>
      <c r="T204" s="501">
        <f t="shared" si="65"/>
        <v>4.8708399624786125E-4</v>
      </c>
      <c r="U204" s="507"/>
      <c r="V204" s="507">
        <f t="shared" si="66"/>
        <v>6.4558986566840999E-5</v>
      </c>
      <c r="W204" s="501">
        <f t="shared" si="67"/>
        <v>6.4558986566840999E-5</v>
      </c>
      <c r="X204" s="507"/>
      <c r="Y204" s="562">
        <f t="shared" si="61"/>
        <v>2.7086101607338926</v>
      </c>
      <c r="Z204" s="554">
        <f t="shared" si="62"/>
        <v>68819.944931366292</v>
      </c>
      <c r="AB204" s="562">
        <f t="shared" si="63"/>
        <v>2.7075660121816916</v>
      </c>
      <c r="AC204" s="554">
        <f t="shared" si="64"/>
        <v>26.529563723995661</v>
      </c>
    </row>
    <row r="205" spans="1:29" ht="12.6" customHeight="1" x14ac:dyDescent="0.2">
      <c r="A205" s="116"/>
      <c r="B205" s="262">
        <f t="shared" si="48"/>
        <v>157.91999999999928</v>
      </c>
      <c r="C205" s="130"/>
      <c r="D205" s="500">
        <f t="shared" si="49"/>
        <v>3.3819920009924016</v>
      </c>
      <c r="E205" s="517">
        <f t="shared" si="50"/>
        <v>1.6485701419277153E-2</v>
      </c>
      <c r="F205" s="500">
        <f t="shared" si="51"/>
        <v>0.99179102843345923</v>
      </c>
      <c r="G205" s="519">
        <f t="shared" si="52"/>
        <v>0.99964018879987093</v>
      </c>
      <c r="H205" s="520">
        <f t="shared" si="53"/>
        <v>3.5981120012906764E-4</v>
      </c>
      <c r="I205" s="517"/>
      <c r="J205" s="517">
        <f t="shared" si="54"/>
        <v>3.2405706447550919</v>
      </c>
      <c r="K205" s="517">
        <f t="shared" si="55"/>
        <v>0.99940354645163276</v>
      </c>
      <c r="L205" s="517"/>
      <c r="M205" s="529">
        <f t="shared" si="56"/>
        <v>58.567703783873966</v>
      </c>
      <c r="N205" s="615">
        <f t="shared" si="57"/>
        <v>2.1321427548173233E-3</v>
      </c>
      <c r="O205" s="500"/>
      <c r="P205" s="532">
        <f t="shared" si="58"/>
        <v>5.9170056547421874E-5</v>
      </c>
      <c r="Q205" s="520">
        <f t="shared" si="59"/>
        <v>5.9170056547421874E-5</v>
      </c>
      <c r="R205" s="521"/>
      <c r="S205" s="507">
        <f t="shared" si="60"/>
        <v>0.9995391436313309</v>
      </c>
      <c r="T205" s="501">
        <f t="shared" si="65"/>
        <v>4.6085636866910473E-4</v>
      </c>
      <c r="U205" s="507"/>
      <c r="V205" s="507">
        <f t="shared" si="66"/>
        <v>6.0465140055317317E-5</v>
      </c>
      <c r="W205" s="501">
        <f t="shared" si="67"/>
        <v>6.0465140055317317E-5</v>
      </c>
      <c r="X205" s="507"/>
      <c r="Y205" s="562">
        <f t="shared" si="61"/>
        <v>2.6963665945100783</v>
      </c>
      <c r="Z205" s="554">
        <f t="shared" si="62"/>
        <v>74066.335212873426</v>
      </c>
      <c r="AB205" s="562">
        <f t="shared" si="63"/>
        <v>2.6953964116097198</v>
      </c>
      <c r="AC205" s="554">
        <f t="shared" si="64"/>
        <v>26.64989696210581</v>
      </c>
    </row>
    <row r="206" spans="1:29" ht="12.6" customHeight="1" x14ac:dyDescent="0.2">
      <c r="A206" s="116"/>
      <c r="B206" s="262">
        <f t="shared" si="48"/>
        <v>158.33999999999926</v>
      </c>
      <c r="C206" s="130"/>
      <c r="D206" s="500">
        <f t="shared" si="49"/>
        <v>3.4009264086875519</v>
      </c>
      <c r="E206" s="517">
        <f t="shared" si="50"/>
        <v>1.6442330303912737E-2</v>
      </c>
      <c r="F206" s="500">
        <f t="shared" si="51"/>
        <v>0.99181253620821819</v>
      </c>
      <c r="G206" s="519">
        <f t="shared" si="52"/>
        <v>0.99966421047678589</v>
      </c>
      <c r="H206" s="520">
        <f t="shared" si="53"/>
        <v>3.3578952321411393E-4</v>
      </c>
      <c r="I206" s="517"/>
      <c r="J206" s="517">
        <f t="shared" si="54"/>
        <v>3.2595050524502422</v>
      </c>
      <c r="K206" s="517">
        <f t="shared" si="55"/>
        <v>0.99944196603674196</v>
      </c>
      <c r="L206" s="517"/>
      <c r="M206" s="529">
        <f t="shared" si="56"/>
        <v>58.987515551636719</v>
      </c>
      <c r="N206" s="615">
        <f t="shared" si="57"/>
        <v>1.9861375201912779E-3</v>
      </c>
      <c r="O206" s="500"/>
      <c r="P206" s="532">
        <f t="shared" si="58"/>
        <v>5.5341742345133861E-5</v>
      </c>
      <c r="Q206" s="520">
        <f t="shared" si="59"/>
        <v>5.5341742345133861E-5</v>
      </c>
      <c r="R206" s="521"/>
      <c r="S206" s="507">
        <f t="shared" si="60"/>
        <v>0.9995637067213986</v>
      </c>
      <c r="T206" s="501">
        <f t="shared" si="65"/>
        <v>4.3629327860139622E-4</v>
      </c>
      <c r="U206" s="507"/>
      <c r="V206" s="507">
        <f t="shared" si="66"/>
        <v>5.6624922961658352E-5</v>
      </c>
      <c r="W206" s="501">
        <f t="shared" si="67"/>
        <v>5.6624922961658352E-5</v>
      </c>
      <c r="X206" s="507"/>
      <c r="Y206" s="562">
        <f t="shared" si="61"/>
        <v>2.6842968129652958</v>
      </c>
      <c r="Z206" s="554">
        <f t="shared" si="62"/>
        <v>79722.576302143512</v>
      </c>
      <c r="AB206" s="562">
        <f t="shared" si="63"/>
        <v>2.6833954542183052</v>
      </c>
      <c r="AC206" s="554">
        <f t="shared" si="64"/>
        <v>26.770005885897589</v>
      </c>
    </row>
    <row r="207" spans="1:29" ht="12.6" customHeight="1" x14ac:dyDescent="0.2">
      <c r="A207" s="116"/>
      <c r="B207" s="262">
        <f t="shared" si="48"/>
        <v>158.75999999999925</v>
      </c>
      <c r="C207" s="130"/>
      <c r="D207" s="500">
        <f t="shared" si="49"/>
        <v>3.4198102604269822</v>
      </c>
      <c r="E207" s="517">
        <f t="shared" si="50"/>
        <v>1.6399186799117643E-2</v>
      </c>
      <c r="F207" s="500">
        <f t="shared" si="51"/>
        <v>0.99183393157344102</v>
      </c>
      <c r="G207" s="519">
        <f t="shared" si="52"/>
        <v>0.99968667586344084</v>
      </c>
      <c r="H207" s="520">
        <f t="shared" si="53"/>
        <v>3.1332413655915659E-4</v>
      </c>
      <c r="I207" s="517"/>
      <c r="J207" s="517">
        <f t="shared" si="54"/>
        <v>3.2783889041896725</v>
      </c>
      <c r="K207" s="517">
        <f t="shared" si="55"/>
        <v>0.99947799274771865</v>
      </c>
      <c r="L207" s="517"/>
      <c r="M207" s="529">
        <f t="shared" si="56"/>
        <v>59.407337297519916</v>
      </c>
      <c r="N207" s="615">
        <f t="shared" si="57"/>
        <v>1.8498900132044582E-3</v>
      </c>
      <c r="O207" s="500"/>
      <c r="P207" s="532">
        <f t="shared" si="58"/>
        <v>5.1751881837466377E-5</v>
      </c>
      <c r="Q207" s="520">
        <f t="shared" si="59"/>
        <v>5.1751881837466377E-5</v>
      </c>
      <c r="R207" s="521"/>
      <c r="S207" s="507">
        <f t="shared" si="60"/>
        <v>0.99958670856661869</v>
      </c>
      <c r="T207" s="501">
        <f t="shared" si="65"/>
        <v>4.1329143338131313E-4</v>
      </c>
      <c r="U207" s="507"/>
      <c r="V207" s="507">
        <f t="shared" si="66"/>
        <v>5.3023369096861721E-5</v>
      </c>
      <c r="W207" s="501">
        <f t="shared" si="67"/>
        <v>5.3023369096861721E-5</v>
      </c>
      <c r="X207" s="507"/>
      <c r="Y207" s="562">
        <f t="shared" si="61"/>
        <v>2.6723971688027</v>
      </c>
      <c r="Z207" s="554">
        <f t="shared" si="62"/>
        <v>85821.318492869977</v>
      </c>
      <c r="AB207" s="562">
        <f t="shared" si="63"/>
        <v>2.6715598422672415</v>
      </c>
      <c r="AC207" s="554">
        <f t="shared" si="64"/>
        <v>26.889890515146863</v>
      </c>
    </row>
    <row r="208" spans="1:29" ht="12.6" customHeight="1" x14ac:dyDescent="0.2">
      <c r="A208" s="116"/>
      <c r="B208" s="262">
        <f t="shared" si="48"/>
        <v>159.17999999999924</v>
      </c>
      <c r="C208" s="130"/>
      <c r="D208" s="500">
        <f t="shared" si="49"/>
        <v>3.4386438254157703</v>
      </c>
      <c r="E208" s="517">
        <f t="shared" si="50"/>
        <v>1.6356269117798874E-2</v>
      </c>
      <c r="F208" s="500">
        <f t="shared" si="51"/>
        <v>0.99185521540810162</v>
      </c>
      <c r="G208" s="519">
        <f t="shared" si="52"/>
        <v>0.99970768205752936</v>
      </c>
      <c r="H208" s="520">
        <f t="shared" si="53"/>
        <v>2.9231794247064347E-4</v>
      </c>
      <c r="I208" s="517"/>
      <c r="J208" s="517">
        <f t="shared" si="54"/>
        <v>3.2972224691784606</v>
      </c>
      <c r="K208" s="517">
        <f t="shared" si="55"/>
        <v>0.99951176938138786</v>
      </c>
      <c r="L208" s="517"/>
      <c r="M208" s="529">
        <f t="shared" si="56"/>
        <v>59.827168386832653</v>
      </c>
      <c r="N208" s="615">
        <f t="shared" si="57"/>
        <v>1.7227672638000513E-3</v>
      </c>
      <c r="O208" s="500"/>
      <c r="P208" s="532">
        <f t="shared" si="58"/>
        <v>4.8386339137117451E-5</v>
      </c>
      <c r="Q208" s="520">
        <f t="shared" si="59"/>
        <v>4.8386339137117451E-5</v>
      </c>
      <c r="R208" s="521"/>
      <c r="S208" s="507">
        <f t="shared" si="60"/>
        <v>0.99960824635143997</v>
      </c>
      <c r="T208" s="501">
        <f t="shared" si="65"/>
        <v>3.917536485600337E-4</v>
      </c>
      <c r="U208" s="507"/>
      <c r="V208" s="507">
        <f t="shared" si="66"/>
        <v>4.9646336243371679E-5</v>
      </c>
      <c r="W208" s="501">
        <f t="shared" si="67"/>
        <v>4.9646336243371679E-5</v>
      </c>
      <c r="X208" s="507"/>
      <c r="Y208" s="562">
        <f t="shared" si="61"/>
        <v>2.660664114516794</v>
      </c>
      <c r="Z208" s="554">
        <f t="shared" si="62"/>
        <v>92397.855093254242</v>
      </c>
      <c r="AB208" s="562">
        <f t="shared" si="63"/>
        <v>2.6598863546572331</v>
      </c>
      <c r="AC208" s="554">
        <f t="shared" si="64"/>
        <v>27.009550889560746</v>
      </c>
    </row>
    <row r="209" spans="1:29" ht="12.6" customHeight="1" x14ac:dyDescent="0.2">
      <c r="A209" s="116"/>
      <c r="B209" s="262">
        <f t="shared" si="48"/>
        <v>159.59999999999923</v>
      </c>
      <c r="C209" s="130"/>
      <c r="D209" s="500">
        <f t="shared" si="49"/>
        <v>3.4574273707148628</v>
      </c>
      <c r="E209" s="517">
        <f t="shared" si="50"/>
        <v>1.6313575491523787E-2</v>
      </c>
      <c r="F209" s="500">
        <f t="shared" si="51"/>
        <v>0.99187638858203353</v>
      </c>
      <c r="G209" s="519">
        <f t="shared" si="52"/>
        <v>0.99972732038831602</v>
      </c>
      <c r="H209" s="520">
        <f t="shared" si="53"/>
        <v>2.7267961168397914E-4</v>
      </c>
      <c r="I209" s="517"/>
      <c r="J209" s="517">
        <f t="shared" si="54"/>
        <v>3.3160060144775532</v>
      </c>
      <c r="K209" s="517">
        <f t="shared" si="55"/>
        <v>0.99954343068210383</v>
      </c>
      <c r="L209" s="517"/>
      <c r="M209" s="529">
        <f t="shared" si="56"/>
        <v>60.247008224455101</v>
      </c>
      <c r="N209" s="615">
        <f t="shared" si="57"/>
        <v>1.6041758553342333E-3</v>
      </c>
      <c r="O209" s="500"/>
      <c r="P209" s="532">
        <f t="shared" si="58"/>
        <v>4.5231761405278875E-5</v>
      </c>
      <c r="Q209" s="520">
        <f t="shared" si="59"/>
        <v>4.5231761405278875E-5</v>
      </c>
      <c r="R209" s="521"/>
      <c r="S209" s="507">
        <f t="shared" si="60"/>
        <v>0.99962841148906312</v>
      </c>
      <c r="T209" s="501">
        <f t="shared" si="65"/>
        <v>3.7158851093688217E-4</v>
      </c>
      <c r="U209" s="507"/>
      <c r="V209" s="507">
        <f t="shared" si="66"/>
        <v>4.6480465533340313E-5</v>
      </c>
      <c r="W209" s="501">
        <f t="shared" si="67"/>
        <v>4.6480465533340313E-5</v>
      </c>
      <c r="X209" s="507"/>
      <c r="Y209" s="562">
        <f t="shared" si="61"/>
        <v>2.6490941990911239</v>
      </c>
      <c r="Z209" s="554">
        <f t="shared" si="62"/>
        <v>99490.339210189792</v>
      </c>
      <c r="AB209" s="562">
        <f t="shared" si="63"/>
        <v>2.6483718451136014</v>
      </c>
      <c r="AC209" s="554">
        <f t="shared" si="64"/>
        <v>27.128987062141917</v>
      </c>
    </row>
    <row r="210" spans="1:29" ht="12.6" customHeight="1" x14ac:dyDescent="0.2">
      <c r="A210" s="116"/>
      <c r="B210" s="262">
        <f t="shared" si="48"/>
        <v>160.01999999999921</v>
      </c>
      <c r="C210" s="130"/>
      <c r="D210" s="500">
        <f t="shared" si="49"/>
        <v>3.4761611612637742</v>
      </c>
      <c r="E210" s="517">
        <f t="shared" si="50"/>
        <v>1.6271104170277093E-2</v>
      </c>
      <c r="F210" s="500">
        <f t="shared" si="51"/>
        <v>0.99189745195604828</v>
      </c>
      <c r="G210" s="519">
        <f t="shared" si="52"/>
        <v>0.99974567673710979</v>
      </c>
      <c r="H210" s="520">
        <f t="shared" si="53"/>
        <v>2.5432326289021034E-4</v>
      </c>
      <c r="I210" s="517"/>
      <c r="J210" s="517">
        <f t="shared" si="54"/>
        <v>3.3347398050264645</v>
      </c>
      <c r="K210" s="517">
        <f t="shared" si="55"/>
        <v>0.99957310376098085</v>
      </c>
      <c r="L210" s="517"/>
      <c r="M210" s="529">
        <f t="shared" si="56"/>
        <v>60.666856252483441</v>
      </c>
      <c r="N210" s="615">
        <f t="shared" si="57"/>
        <v>1.4935595693827963E-3</v>
      </c>
      <c r="O210" s="500"/>
      <c r="P210" s="532">
        <f t="shared" si="58"/>
        <v>4.2275539654419321E-5</v>
      </c>
      <c r="Q210" s="520">
        <f t="shared" si="59"/>
        <v>4.2275539654419321E-5</v>
      </c>
      <c r="R210" s="521"/>
      <c r="S210" s="507">
        <f t="shared" si="60"/>
        <v>0.99964728994248797</v>
      </c>
      <c r="T210" s="501">
        <f t="shared" si="65"/>
        <v>3.52710057512029E-4</v>
      </c>
      <c r="U210" s="507"/>
      <c r="V210" s="507">
        <f t="shared" si="66"/>
        <v>4.3513142517203356E-5</v>
      </c>
      <c r="W210" s="501">
        <f t="shared" si="67"/>
        <v>4.3513142517203356E-5</v>
      </c>
      <c r="X210" s="507"/>
      <c r="Y210" s="562">
        <f t="shared" si="61"/>
        <v>2.6376840648216162</v>
      </c>
      <c r="Z210" s="554">
        <f t="shared" si="62"/>
        <v>107140.01857061948</v>
      </c>
      <c r="AB210" s="562">
        <f t="shared" si="63"/>
        <v>2.6370132404037774</v>
      </c>
      <c r="AC210" s="554">
        <f t="shared" si="64"/>
        <v>27.248199108997675</v>
      </c>
    </row>
    <row r="211" spans="1:29" ht="12.6" customHeight="1" x14ac:dyDescent="0.2">
      <c r="A211" s="116"/>
      <c r="B211" s="262">
        <f t="shared" si="48"/>
        <v>160.4399999999992</v>
      </c>
      <c r="C211" s="130"/>
      <c r="D211" s="500">
        <f t="shared" si="49"/>
        <v>3.4948454599029994</v>
      </c>
      <c r="E211" s="517">
        <f t="shared" si="50"/>
        <v>1.6228853422221252E-2</v>
      </c>
      <c r="F211" s="500">
        <f t="shared" si="51"/>
        <v>0.99191840638205253</v>
      </c>
      <c r="G211" s="519">
        <f t="shared" si="52"/>
        <v>0.99976283184162573</v>
      </c>
      <c r="H211" s="520">
        <f t="shared" si="53"/>
        <v>2.3716815837426797E-4</v>
      </c>
      <c r="I211" s="517"/>
      <c r="J211" s="517">
        <f t="shared" si="54"/>
        <v>3.3534241036656898</v>
      </c>
      <c r="K211" s="517">
        <f t="shared" si="55"/>
        <v>0.99960090849587147</v>
      </c>
      <c r="L211" s="517"/>
      <c r="M211" s="529">
        <f t="shared" si="56"/>
        <v>61.086711948006766</v>
      </c>
      <c r="N211" s="615">
        <f t="shared" si="57"/>
        <v>1.3903971630782053E-3</v>
      </c>
      <c r="O211" s="500"/>
      <c r="P211" s="532">
        <f t="shared" si="58"/>
        <v>3.9505771193801001E-5</v>
      </c>
      <c r="Q211" s="520">
        <f t="shared" si="59"/>
        <v>3.9505771193801001E-5</v>
      </c>
      <c r="R211" s="521"/>
      <c r="S211" s="507">
        <f t="shared" si="60"/>
        <v>0.99966496252877757</v>
      </c>
      <c r="T211" s="501">
        <f t="shared" si="65"/>
        <v>3.3503747122243244E-4</v>
      </c>
      <c r="U211" s="507"/>
      <c r="V211" s="507">
        <f t="shared" si="66"/>
        <v>4.0732458776529559E-5</v>
      </c>
      <c r="W211" s="501">
        <f t="shared" si="67"/>
        <v>4.0732458776529559E-5</v>
      </c>
      <c r="X211" s="507"/>
      <c r="Y211" s="562">
        <f t="shared" si="61"/>
        <v>2.6264304442602153</v>
      </c>
      <c r="Z211" s="554">
        <f t="shared" si="62"/>
        <v>115391.48975592018</v>
      </c>
      <c r="AB211" s="562">
        <f t="shared" si="63"/>
        <v>2.6258075385886519</v>
      </c>
      <c r="AC211" s="554">
        <f t="shared" si="64"/>
        <v>27.367187117474796</v>
      </c>
    </row>
    <row r="212" spans="1:29" ht="12.6" customHeight="1" x14ac:dyDescent="0.2">
      <c r="A212" s="116"/>
      <c r="B212" s="262">
        <f t="shared" si="48"/>
        <v>160.85999999999919</v>
      </c>
      <c r="C212" s="130"/>
      <c r="D212" s="500">
        <f t="shared" si="49"/>
        <v>3.5134805273961165</v>
      </c>
      <c r="E212" s="517">
        <f t="shared" si="50"/>
        <v>1.618682153346172E-2</v>
      </c>
      <c r="F212" s="500">
        <f t="shared" si="51"/>
        <v>0.99193925270316208</v>
      </c>
      <c r="G212" s="519">
        <f t="shared" si="52"/>
        <v>0.99977886158491258</v>
      </c>
      <c r="H212" s="520">
        <f t="shared" si="53"/>
        <v>2.2113841508741849E-4</v>
      </c>
      <c r="I212" s="517"/>
      <c r="J212" s="517">
        <f t="shared" si="54"/>
        <v>3.3720591711588068</v>
      </c>
      <c r="K212" s="517">
        <f t="shared" si="55"/>
        <v>0.99962695791278211</v>
      </c>
      <c r="L212" s="517"/>
      <c r="M212" s="529">
        <f t="shared" si="56"/>
        <v>61.50657482100759</v>
      </c>
      <c r="N212" s="615">
        <f t="shared" si="57"/>
        <v>1.2942002697684529E-3</v>
      </c>
      <c r="O212" s="500"/>
      <c r="P212" s="532">
        <f t="shared" si="58"/>
        <v>3.6911223675435676E-5</v>
      </c>
      <c r="Q212" s="520">
        <f t="shared" si="59"/>
        <v>3.6911223675435676E-5</v>
      </c>
      <c r="R212" s="521"/>
      <c r="S212" s="507">
        <f t="shared" si="60"/>
        <v>0.99968150520786025</v>
      </c>
      <c r="T212" s="501">
        <f t="shared" si="65"/>
        <v>3.1849479213974519E-4</v>
      </c>
      <c r="U212" s="507"/>
      <c r="V212" s="507">
        <f t="shared" si="66"/>
        <v>3.8127176497861346E-5</v>
      </c>
      <c r="W212" s="501">
        <f t="shared" si="67"/>
        <v>3.8127176497861346E-5</v>
      </c>
      <c r="X212" s="507"/>
      <c r="Y212" s="562">
        <f t="shared" si="61"/>
        <v>2.6153301572738106</v>
      </c>
      <c r="Z212" s="554">
        <f t="shared" si="62"/>
        <v>124292.97362824601</v>
      </c>
      <c r="AB212" s="562">
        <f t="shared" si="63"/>
        <v>2.6147518073079006</v>
      </c>
      <c r="AC212" s="554">
        <f t="shared" si="64"/>
        <v>27.485951194652625</v>
      </c>
    </row>
    <row r="213" spans="1:29" ht="12.6" customHeight="1" x14ac:dyDescent="0.2">
      <c r="A213" s="116"/>
      <c r="B213" s="262">
        <f t="shared" si="48"/>
        <v>161.27999999999918</v>
      </c>
      <c r="C213" s="130"/>
      <c r="D213" s="500">
        <f t="shared" si="49"/>
        <v>3.5320666224516164</v>
      </c>
      <c r="E213" s="517">
        <f t="shared" si="50"/>
        <v>1.6145006807814659E-2</v>
      </c>
      <c r="F213" s="500">
        <f t="shared" si="51"/>
        <v>0.99195999175381588</v>
      </c>
      <c r="G213" s="519">
        <f t="shared" si="52"/>
        <v>0.9997938372695131</v>
      </c>
      <c r="H213" s="520">
        <f t="shared" si="53"/>
        <v>2.0616273048690292E-4</v>
      </c>
      <c r="I213" s="517"/>
      <c r="J213" s="517">
        <f t="shared" si="54"/>
        <v>3.3906452662143067</v>
      </c>
      <c r="K213" s="517">
        <f t="shared" si="55"/>
        <v>0.99965135854941223</v>
      </c>
      <c r="L213" s="517"/>
      <c r="M213" s="529">
        <f t="shared" si="56"/>
        <v>61.926444412381343</v>
      </c>
      <c r="N213" s="615">
        <f t="shared" si="57"/>
        <v>1.2045114187628769E-3</v>
      </c>
      <c r="O213" s="500"/>
      <c r="P213" s="532">
        <f t="shared" si="58"/>
        <v>3.4481300695674642E-5</v>
      </c>
      <c r="Q213" s="520">
        <f t="shared" si="59"/>
        <v>3.4481300695674642E-5</v>
      </c>
      <c r="R213" s="521"/>
      <c r="S213" s="507">
        <f t="shared" si="60"/>
        <v>0.99969698935703577</v>
      </c>
      <c r="T213" s="501">
        <f t="shared" si="65"/>
        <v>3.0301064296422986E-4</v>
      </c>
      <c r="U213" s="507"/>
      <c r="V213" s="507">
        <f t="shared" si="66"/>
        <v>3.5686693952708912E-5</v>
      </c>
      <c r="W213" s="501">
        <f t="shared" si="67"/>
        <v>3.5686693952708912E-5</v>
      </c>
      <c r="X213" s="507"/>
      <c r="Y213" s="562">
        <f t="shared" si="61"/>
        <v>2.6043801082135674</v>
      </c>
      <c r="Z213" s="554">
        <f t="shared" si="62"/>
        <v>133896.61358764517</v>
      </c>
      <c r="AB213" s="562">
        <f t="shared" si="63"/>
        <v>2.6038431820992325</v>
      </c>
      <c r="AC213" s="554">
        <f t="shared" si="64"/>
        <v>27.604491460178675</v>
      </c>
    </row>
    <row r="214" spans="1:29" ht="12.6" customHeight="1" x14ac:dyDescent="0.2">
      <c r="A214" s="116"/>
      <c r="B214" s="262">
        <f t="shared" si="48"/>
        <v>161.69999999999916</v>
      </c>
      <c r="C214" s="130"/>
      <c r="D214" s="500">
        <f t="shared" si="49"/>
        <v>3.5506040017444302</v>
      </c>
      <c r="E214" s="517">
        <f t="shared" si="50"/>
        <v>1.6103407566578892E-2</v>
      </c>
      <c r="F214" s="500">
        <f t="shared" si="51"/>
        <v>0.99198062435988699</v>
      </c>
      <c r="G214" s="519">
        <f t="shared" si="52"/>
        <v>0.99980782587749695</v>
      </c>
      <c r="H214" s="520">
        <f t="shared" si="53"/>
        <v>1.9217412250305266E-4</v>
      </c>
      <c r="I214" s="517"/>
      <c r="J214" s="517">
        <f t="shared" si="54"/>
        <v>3.4091826455071206</v>
      </c>
      <c r="K214" s="517">
        <f t="shared" si="55"/>
        <v>0.99967421080148711</v>
      </c>
      <c r="L214" s="517"/>
      <c r="M214" s="529">
        <f t="shared" si="56"/>
        <v>62.346320292067475</v>
      </c>
      <c r="N214" s="615">
        <f t="shared" si="57"/>
        <v>1.120902166576343E-3</v>
      </c>
      <c r="O214" s="500"/>
      <c r="P214" s="532">
        <f t="shared" si="58"/>
        <v>3.2206008904587255E-5</v>
      </c>
      <c r="Q214" s="520">
        <f t="shared" si="59"/>
        <v>3.2206008904587255E-5</v>
      </c>
      <c r="R214" s="521"/>
      <c r="S214" s="507">
        <f t="shared" si="60"/>
        <v>0.99971148203078053</v>
      </c>
      <c r="T214" s="501">
        <f t="shared" si="65"/>
        <v>2.8851796921947059E-4</v>
      </c>
      <c r="U214" s="507"/>
      <c r="V214" s="507">
        <f t="shared" si="66"/>
        <v>3.3401012527759287E-5</v>
      </c>
      <c r="W214" s="501">
        <f t="shared" si="67"/>
        <v>3.3401012527759287E-5</v>
      </c>
      <c r="X214" s="507"/>
      <c r="Y214" s="562">
        <f t="shared" si="61"/>
        <v>2.5935772831900841</v>
      </c>
      <c r="Z214" s="554">
        <f t="shared" si="62"/>
        <v>144258.79869060457</v>
      </c>
      <c r="AB214" s="562">
        <f t="shared" si="63"/>
        <v>2.593078864751543</v>
      </c>
      <c r="AC214" s="554">
        <f t="shared" si="64"/>
        <v>27.722808051711453</v>
      </c>
    </row>
    <row r="215" spans="1:29" ht="12.6" customHeight="1" x14ac:dyDescent="0.2">
      <c r="A215" s="116"/>
      <c r="B215" s="262">
        <f t="shared" si="48"/>
        <v>162.11999999999915</v>
      </c>
      <c r="C215" s="130"/>
      <c r="D215" s="500">
        <f t="shared" si="49"/>
        <v>3.5690929199371881</v>
      </c>
      <c r="E215" s="517">
        <f t="shared" si="50"/>
        <v>1.6062022148311168E-2</v>
      </c>
      <c r="F215" s="500">
        <f t="shared" si="51"/>
        <v>0.99200115133879196</v>
      </c>
      <c r="G215" s="519">
        <f t="shared" si="52"/>
        <v>0.99982089031699295</v>
      </c>
      <c r="H215" s="520">
        <f t="shared" si="53"/>
        <v>1.7910968300705044E-4</v>
      </c>
      <c r="I215" s="517"/>
      <c r="J215" s="517">
        <f t="shared" si="54"/>
        <v>3.4276715636998785</v>
      </c>
      <c r="K215" s="517">
        <f t="shared" si="55"/>
        <v>0.9996956092525443</v>
      </c>
      <c r="L215" s="517"/>
      <c r="M215" s="529">
        <f t="shared" si="56"/>
        <v>62.766202057287174</v>
      </c>
      <c r="N215" s="615">
        <f t="shared" si="57"/>
        <v>1.0429713350674774E-3</v>
      </c>
      <c r="O215" s="500"/>
      <c r="P215" s="532">
        <f t="shared" si="58"/>
        <v>3.0075926578983525E-5</v>
      </c>
      <c r="Q215" s="520">
        <f t="shared" si="59"/>
        <v>3.0075926578983525E-5</v>
      </c>
      <c r="R215" s="521"/>
      <c r="S215" s="507">
        <f t="shared" si="60"/>
        <v>0.99972504620755909</v>
      </c>
      <c r="T215" s="501">
        <f t="shared" si="65"/>
        <v>2.7495379244091289E-4</v>
      </c>
      <c r="U215" s="507"/>
      <c r="V215" s="507">
        <f t="shared" si="66"/>
        <v>3.126070566929498E-5</v>
      </c>
      <c r="W215" s="501">
        <f t="shared" si="67"/>
        <v>3.126070566929498E-5</v>
      </c>
      <c r="X215" s="507"/>
      <c r="Y215" s="562">
        <f t="shared" si="61"/>
        <v>2.5829187474499578</v>
      </c>
      <c r="Z215" s="554">
        <f t="shared" si="62"/>
        <v>155440.51360674301</v>
      </c>
      <c r="AB215" s="562">
        <f t="shared" si="63"/>
        <v>2.5824561216918691</v>
      </c>
      <c r="AC215" s="554">
        <f t="shared" si="64"/>
        <v>27.84090111855685</v>
      </c>
    </row>
    <row r="216" spans="1:29" ht="12.6" customHeight="1" x14ac:dyDescent="0.2">
      <c r="A216" s="116"/>
      <c r="B216" s="262">
        <f t="shared" si="48"/>
        <v>162.53999999999914</v>
      </c>
      <c r="C216" s="130"/>
      <c r="D216" s="500">
        <f t="shared" si="49"/>
        <v>3.5875336297011899</v>
      </c>
      <c r="E216" s="517">
        <f t="shared" si="50"/>
        <v>1.6020848908605501E-2</v>
      </c>
      <c r="F216" s="500">
        <f t="shared" si="51"/>
        <v>0.99202157349959907</v>
      </c>
      <c r="G216" s="519">
        <f t="shared" si="52"/>
        <v>0.99983308965582329</v>
      </c>
      <c r="H216" s="520">
        <f t="shared" si="53"/>
        <v>1.6691034417670725E-4</v>
      </c>
      <c r="I216" s="517"/>
      <c r="J216" s="517">
        <f t="shared" si="54"/>
        <v>3.4461122734638803</v>
      </c>
      <c r="K216" s="517">
        <f t="shared" si="55"/>
        <v>0.99971564298781956</v>
      </c>
      <c r="L216" s="517"/>
      <c r="M216" s="529">
        <f t="shared" si="56"/>
        <v>63.186089330881799</v>
      </c>
      <c r="N216" s="615">
        <f t="shared" si="57"/>
        <v>9.7034334982026849E-4</v>
      </c>
      <c r="O216" s="500"/>
      <c r="P216" s="532">
        <f t="shared" si="58"/>
        <v>2.8082173612160577E-5</v>
      </c>
      <c r="Q216" s="520">
        <f t="shared" si="59"/>
        <v>2.8082173612160577E-5</v>
      </c>
      <c r="R216" s="521"/>
      <c r="S216" s="507">
        <f t="shared" si="60"/>
        <v>0.99973774102354274</v>
      </c>
      <c r="T216" s="501">
        <f t="shared" si="65"/>
        <v>2.6225897645726359E-4</v>
      </c>
      <c r="U216" s="507"/>
      <c r="V216" s="507">
        <f t="shared" si="66"/>
        <v>2.9256888874262093E-5</v>
      </c>
      <c r="W216" s="501">
        <f t="shared" si="67"/>
        <v>2.9256888874262093E-5</v>
      </c>
      <c r="X216" s="507"/>
      <c r="Y216" s="562">
        <f t="shared" si="61"/>
        <v>2.572401642849556</v>
      </c>
      <c r="Z216" s="554">
        <f t="shared" si="62"/>
        <v>167507.71778886882</v>
      </c>
      <c r="AB216" s="562">
        <f t="shared" si="63"/>
        <v>2.5719722824059872</v>
      </c>
      <c r="AC216" s="554">
        <f t="shared" si="64"/>
        <v>27.95877082839484</v>
      </c>
    </row>
    <row r="217" spans="1:29" ht="12.6" customHeight="1" x14ac:dyDescent="0.2">
      <c r="A217" s="116"/>
      <c r="B217" s="262">
        <f t="shared" si="48"/>
        <v>162.95999999999913</v>
      </c>
      <c r="C217" s="130"/>
      <c r="D217" s="500">
        <f t="shared" si="49"/>
        <v>3.605926381737115</v>
      </c>
      <c r="E217" s="517">
        <f t="shared" si="50"/>
        <v>1.5979886219874485E-2</v>
      </c>
      <c r="F217" s="500">
        <f t="shared" si="51"/>
        <v>0.99204189164313461</v>
      </c>
      <c r="G217" s="519">
        <f t="shared" si="52"/>
        <v>0.99984447934282716</v>
      </c>
      <c r="H217" s="520">
        <f t="shared" si="53"/>
        <v>1.5552065717283625E-4</v>
      </c>
      <c r="I217" s="517"/>
      <c r="J217" s="517">
        <f t="shared" si="54"/>
        <v>3.4645050254998053</v>
      </c>
      <c r="K217" s="517">
        <f t="shared" si="55"/>
        <v>0.99973439589286417</v>
      </c>
      <c r="L217" s="517"/>
      <c r="M217" s="529">
        <f t="shared" si="56"/>
        <v>63.605981759746925</v>
      </c>
      <c r="N217" s="615">
        <f t="shared" si="57"/>
        <v>9.026666745910461E-4</v>
      </c>
      <c r="O217" s="500"/>
      <c r="P217" s="532">
        <f t="shared" si="58"/>
        <v>2.6216382873320672E-5</v>
      </c>
      <c r="Q217" s="520">
        <f t="shared" si="59"/>
        <v>2.6216382873320672E-5</v>
      </c>
      <c r="R217" s="521"/>
      <c r="S217" s="507">
        <f t="shared" si="60"/>
        <v>0.99974962199421347</v>
      </c>
      <c r="T217" s="501">
        <f t="shared" si="65"/>
        <v>2.5037800578653346E-4</v>
      </c>
      <c r="U217" s="507"/>
      <c r="V217" s="507">
        <f t="shared" si="66"/>
        <v>2.7381190265395128E-5</v>
      </c>
      <c r="W217" s="501">
        <f t="shared" si="67"/>
        <v>2.7381190265395128E-5</v>
      </c>
      <c r="X217" s="507"/>
      <c r="Y217" s="562">
        <f t="shared" si="61"/>
        <v>2.5620231854219795</v>
      </c>
      <c r="Z217" s="554">
        <f t="shared" si="62"/>
        <v>180531.75616993758</v>
      </c>
      <c r="AB217" s="562">
        <f t="shared" si="63"/>
        <v>2.5616247378924908</v>
      </c>
      <c r="AC217" s="554">
        <f t="shared" si="64"/>
        <v>28.076417360114927</v>
      </c>
    </row>
    <row r="218" spans="1:29" ht="12.6" customHeight="1" x14ac:dyDescent="0.2">
      <c r="A218" s="116"/>
      <c r="B218" s="262">
        <f t="shared" si="48"/>
        <v>163.37999999999911</v>
      </c>
      <c r="C218" s="130"/>
      <c r="D218" s="500">
        <f t="shared" si="49"/>
        <v>3.6242714247954564</v>
      </c>
      <c r="E218" s="517">
        <f t="shared" si="50"/>
        <v>1.5939132471135126E-2</v>
      </c>
      <c r="F218" s="500">
        <f t="shared" si="51"/>
        <v>0.99206210656208782</v>
      </c>
      <c r="G218" s="519">
        <f t="shared" si="52"/>
        <v>0.99985511141743688</v>
      </c>
      <c r="H218" s="520">
        <f t="shared" si="53"/>
        <v>1.4488858256311854E-4</v>
      </c>
      <c r="I218" s="517"/>
      <c r="J218" s="517">
        <f t="shared" si="54"/>
        <v>3.4828500685581467</v>
      </c>
      <c r="K218" s="517">
        <f t="shared" si="55"/>
        <v>0.99975194693751124</v>
      </c>
      <c r="L218" s="517"/>
      <c r="M218" s="529">
        <f t="shared" si="56"/>
        <v>64.025879013356914</v>
      </c>
      <c r="N218" s="615">
        <f t="shared" si="57"/>
        <v>8.3961233590912343E-4</v>
      </c>
      <c r="O218" s="500"/>
      <c r="P218" s="532">
        <f t="shared" si="58"/>
        <v>2.4470672888947654E-5</v>
      </c>
      <c r="Q218" s="520">
        <f t="shared" si="59"/>
        <v>2.4470672888947654E-5</v>
      </c>
      <c r="R218" s="521"/>
      <c r="S218" s="507">
        <f t="shared" si="60"/>
        <v>0.99976074122336567</v>
      </c>
      <c r="T218" s="501">
        <f t="shared" si="65"/>
        <v>2.3925877663433237E-4</v>
      </c>
      <c r="U218" s="507"/>
      <c r="V218" s="507">
        <f t="shared" si="66"/>
        <v>2.5625723422870012E-5</v>
      </c>
      <c r="W218" s="501">
        <f t="shared" si="67"/>
        <v>2.5625723422870012E-5</v>
      </c>
      <c r="X218" s="507"/>
      <c r="Y218" s="562">
        <f t="shared" si="61"/>
        <v>2.5517806630333837</v>
      </c>
      <c r="Z218" s="554">
        <f t="shared" si="62"/>
        <v>194589.80414228069</v>
      </c>
      <c r="AB218" s="562">
        <f t="shared" si="63"/>
        <v>2.551410939150105</v>
      </c>
      <c r="AC218" s="554">
        <f t="shared" si="64"/>
        <v>28.1938409034099</v>
      </c>
    </row>
    <row r="219" spans="1:29" ht="12.6" customHeight="1" x14ac:dyDescent="0.2">
      <c r="A219" s="116"/>
      <c r="B219" s="262">
        <f t="shared" si="48"/>
        <v>163.7999999999991</v>
      </c>
      <c r="C219" s="130"/>
      <c r="D219" s="500">
        <f t="shared" si="49"/>
        <v>3.6425690056966888</v>
      </c>
      <c r="E219" s="517">
        <f t="shared" si="50"/>
        <v>1.5898586067798422E-2</v>
      </c>
      <c r="F219" s="500">
        <f t="shared" si="51"/>
        <v>0.99208221904111316</v>
      </c>
      <c r="G219" s="519">
        <f t="shared" si="52"/>
        <v>0.99986503470805388</v>
      </c>
      <c r="H219" s="520">
        <f t="shared" si="53"/>
        <v>1.3496529194612084E-4</v>
      </c>
      <c r="I219" s="517"/>
      <c r="J219" s="517">
        <f t="shared" si="54"/>
        <v>3.5011476494593792</v>
      </c>
      <c r="K219" s="517">
        <f t="shared" si="55"/>
        <v>0.99976837044579192</v>
      </c>
      <c r="L219" s="517"/>
      <c r="M219" s="529">
        <f t="shared" si="56"/>
        <v>64.445780782374527</v>
      </c>
      <c r="N219" s="615">
        <f t="shared" si="57"/>
        <v>7.8087253311309723E-4</v>
      </c>
      <c r="O219" s="500"/>
      <c r="P219" s="532">
        <f t="shared" si="58"/>
        <v>2.283762180292242E-5</v>
      </c>
      <c r="Q219" s="520">
        <f t="shared" si="59"/>
        <v>2.283762180292242E-5</v>
      </c>
      <c r="R219" s="521"/>
      <c r="S219" s="507">
        <f t="shared" si="60"/>
        <v>0.99977114760188868</v>
      </c>
      <c r="T219" s="501">
        <f t="shared" si="65"/>
        <v>2.288523981113233E-4</v>
      </c>
      <c r="U219" s="507"/>
      <c r="V219" s="507">
        <f t="shared" si="66"/>
        <v>2.3983062489931839E-5</v>
      </c>
      <c r="W219" s="501">
        <f t="shared" si="67"/>
        <v>2.3983062489931839E-5</v>
      </c>
      <c r="X219" s="507"/>
      <c r="Y219" s="562">
        <f t="shared" si="61"/>
        <v>2.5416714331250256</v>
      </c>
      <c r="Z219" s="554">
        <f t="shared" si="62"/>
        <v>209765.34972613156</v>
      </c>
      <c r="AB219" s="562">
        <f t="shared" si="63"/>
        <v>2.5413283956980228</v>
      </c>
      <c r="AC219" s="554">
        <f t="shared" si="64"/>
        <v>28.311041665967483</v>
      </c>
    </row>
    <row r="220" spans="1:29" ht="12.6" customHeight="1" x14ac:dyDescent="0.2">
      <c r="A220" s="116"/>
      <c r="B220" s="262">
        <f t="shared" si="48"/>
        <v>164.21999999999909</v>
      </c>
      <c r="C220" s="130"/>
      <c r="D220" s="500">
        <f t="shared" si="49"/>
        <v>3.6608193693511852</v>
      </c>
      <c r="E220" s="517">
        <f t="shared" si="50"/>
        <v>1.5858245431459726E-2</v>
      </c>
      <c r="F220" s="500">
        <f t="shared" si="51"/>
        <v>0.99210222985693297</v>
      </c>
      <c r="G220" s="519">
        <f t="shared" si="52"/>
        <v>0.99987429501975134</v>
      </c>
      <c r="H220" s="520">
        <f t="shared" si="53"/>
        <v>1.2570498024866428E-4</v>
      </c>
      <c r="I220" s="517"/>
      <c r="J220" s="517">
        <f t="shared" si="54"/>
        <v>3.5193980131138756</v>
      </c>
      <c r="K220" s="517">
        <f t="shared" si="55"/>
        <v>0.99978373635238904</v>
      </c>
      <c r="L220" s="517"/>
      <c r="M220" s="529">
        <f t="shared" si="56"/>
        <v>64.865686777342475</v>
      </c>
      <c r="N220" s="615">
        <f t="shared" si="57"/>
        <v>7.2615932987218912E-4</v>
      </c>
      <c r="O220" s="500"/>
      <c r="P220" s="532">
        <f t="shared" si="58"/>
        <v>2.1310242567399917E-5</v>
      </c>
      <c r="Q220" s="520">
        <f t="shared" si="59"/>
        <v>2.1310242567399917E-5</v>
      </c>
      <c r="R220" s="521"/>
      <c r="S220" s="507">
        <f t="shared" si="60"/>
        <v>0.99978088699585721</v>
      </c>
      <c r="T220" s="501">
        <f t="shared" si="65"/>
        <v>2.1911300414279022E-4</v>
      </c>
      <c r="U220" s="507"/>
      <c r="V220" s="507">
        <f t="shared" si="66"/>
        <v>2.24462165760422E-5</v>
      </c>
      <c r="W220" s="501">
        <f t="shared" si="67"/>
        <v>2.24462165760422E-5</v>
      </c>
      <c r="X220" s="507"/>
      <c r="Y220" s="562">
        <f t="shared" si="61"/>
        <v>2.5316929205374725</v>
      </c>
      <c r="Z220" s="554">
        <f t="shared" si="62"/>
        <v>226148.71591459599</v>
      </c>
      <c r="AB220" s="562">
        <f t="shared" si="63"/>
        <v>2.5313746741289007</v>
      </c>
      <c r="AC220" s="554">
        <f t="shared" si="64"/>
        <v>28.428019867305078</v>
      </c>
    </row>
    <row r="221" spans="1:29" ht="12.6" customHeight="1" x14ac:dyDescent="0.2">
      <c r="A221" s="116"/>
      <c r="B221" s="262">
        <f t="shared" si="48"/>
        <v>164.63999999999908</v>
      </c>
      <c r="C221" s="130"/>
      <c r="D221" s="500">
        <f t="shared" si="49"/>
        <v>3.679022758778868</v>
      </c>
      <c r="E221" s="517">
        <f t="shared" si="50"/>
        <v>1.5818108999695515E-2</v>
      </c>
      <c r="F221" s="500">
        <f t="shared" si="51"/>
        <v>0.99212213977843644</v>
      </c>
      <c r="G221" s="519">
        <f t="shared" si="52"/>
        <v>0.99988293531181049</v>
      </c>
      <c r="H221" s="520">
        <f t="shared" si="53"/>
        <v>1.1706468818950544E-4</v>
      </c>
      <c r="I221" s="517"/>
      <c r="J221" s="517">
        <f t="shared" si="54"/>
        <v>3.5376014025415583</v>
      </c>
      <c r="K221" s="517">
        <f t="shared" si="55"/>
        <v>0.99979811044619682</v>
      </c>
      <c r="L221" s="517"/>
      <c r="M221" s="529">
        <f t="shared" si="56"/>
        <v>65.285596727451022</v>
      </c>
      <c r="N221" s="615">
        <f t="shared" si="57"/>
        <v>6.7520342219040685E-4</v>
      </c>
      <c r="O221" s="500"/>
      <c r="P221" s="532">
        <f t="shared" si="58"/>
        <v>1.9881959318717019E-5</v>
      </c>
      <c r="Q221" s="520">
        <f t="shared" si="59"/>
        <v>1.9881959318717019E-5</v>
      </c>
      <c r="R221" s="521"/>
      <c r="S221" s="507">
        <f t="shared" si="60"/>
        <v>0.99979000242381255</v>
      </c>
      <c r="T221" s="501">
        <f t="shared" si="65"/>
        <v>2.0999757618744841E-4</v>
      </c>
      <c r="U221" s="507"/>
      <c r="V221" s="507">
        <f t="shared" si="66"/>
        <v>2.1008605588381263E-5</v>
      </c>
      <c r="W221" s="501">
        <f t="shared" si="67"/>
        <v>2.1008605588381263E-5</v>
      </c>
      <c r="X221" s="507"/>
      <c r="Y221" s="562">
        <f t="shared" si="61"/>
        <v>2.5218426154136986</v>
      </c>
      <c r="Z221" s="554">
        <f t="shared" si="62"/>
        <v>243837.62669018394</v>
      </c>
      <c r="AB221" s="562">
        <f t="shared" si="63"/>
        <v>2.5215473966942623</v>
      </c>
      <c r="AC221" s="554">
        <f t="shared" si="64"/>
        <v>28.544775737355412</v>
      </c>
    </row>
    <row r="222" spans="1:29" ht="12.6" customHeight="1" x14ac:dyDescent="0.2">
      <c r="A222" s="116"/>
      <c r="B222" s="262">
        <f t="shared" ref="B222:B285" si="68">B221+F$5</f>
        <v>165.05999999999906</v>
      </c>
      <c r="C222" s="130"/>
      <c r="D222" s="500">
        <f t="shared" ref="D222:D285" si="69">((LN(B222/$E$6))+(($F$8-E222+$G$10)*$F$9))/($F$10/100)</f>
        <v>3.6971794151286153</v>
      </c>
      <c r="E222" s="517">
        <f t="shared" ref="E222:E285" si="70">LN(1+($E$7/B222))</f>
        <v>1.5778175225860707E-2</v>
      </c>
      <c r="F222" s="500">
        <f t="shared" ref="F222:F285" si="71">EXP(-E222*$F$9)</f>
        <v>0.99214194956677892</v>
      </c>
      <c r="G222" s="519">
        <f t="shared" ref="G222:G285" si="72">NORMSDIST(D222)</f>
        <v>0.99989099586557906</v>
      </c>
      <c r="H222" s="520">
        <f t="shared" ref="H222:H285" si="73">(1-G222)</f>
        <v>1.0900413442094248E-4</v>
      </c>
      <c r="I222" s="517"/>
      <c r="J222" s="517">
        <f t="shared" ref="J222:J285" si="74">D222-($F$10/100)</f>
        <v>3.5557580588913056</v>
      </c>
      <c r="K222" s="517">
        <f t="shared" ref="K222:K285" si="75">NORMSDIST(J222)</f>
        <v>0.99981155460154125</v>
      </c>
      <c r="L222" s="517"/>
      <c r="M222" s="529">
        <f t="shared" ref="M222:M285" si="76">(B222*F222*G222)-($E$6*$G$8*K222)</f>
        <v>65.705510379378453</v>
      </c>
      <c r="N222" s="615">
        <f t="shared" ref="N222:N285" si="77">M222+($E$6*$G$8)-(B222*F222)</f>
        <v>6.2775297885764303E-4</v>
      </c>
      <c r="O222" s="500"/>
      <c r="P222" s="532">
        <f t="shared" ref="P222:P285" si="78">(G223-G221)/(B223-B221)</f>
        <v>1.8546584894318954E-5</v>
      </c>
      <c r="Q222" s="520">
        <f t="shared" ref="Q222:Q285" si="79">-(H223-H221)/(B223-B221)</f>
        <v>1.8546584894318954E-5</v>
      </c>
      <c r="R222" s="521"/>
      <c r="S222" s="507">
        <f t="shared" ref="S222:S285" si="80">(M223-M221)/(B223-B221)</f>
        <v>0.99979853422455145</v>
      </c>
      <c r="T222" s="501">
        <f t="shared" si="65"/>
        <v>2.0146577544855049E-4</v>
      </c>
      <c r="U222" s="507"/>
      <c r="V222" s="507">
        <f t="shared" si="66"/>
        <v>1.9664038399576359E-5</v>
      </c>
      <c r="W222" s="501">
        <f t="shared" si="67"/>
        <v>1.9664038399576359E-5</v>
      </c>
      <c r="X222" s="507"/>
      <c r="Y222" s="562">
        <f t="shared" ref="Y222:Y285" si="81">B222/M222</f>
        <v>2.5121180711778295</v>
      </c>
      <c r="Z222" s="554">
        <f t="shared" ref="Z222:Z285" si="82">B222/N222</f>
        <v>262937.82038337423</v>
      </c>
      <c r="AB222" s="562">
        <f t="shared" ref="AB222:AB285" si="83">Y222*G222</f>
        <v>2.5118442399219174</v>
      </c>
      <c r="AC222" s="554">
        <f t="shared" ref="AC222:AC285" si="84">Z222*H222</f>
        <v>28.661309517418953</v>
      </c>
    </row>
    <row r="223" spans="1:29" ht="12.6" customHeight="1" x14ac:dyDescent="0.2">
      <c r="A223" s="116"/>
      <c r="B223" s="262">
        <f t="shared" si="68"/>
        <v>165.47999999999905</v>
      </c>
      <c r="C223" s="130"/>
      <c r="D223" s="500">
        <f t="shared" si="69"/>
        <v>3.7152895776974137</v>
      </c>
      <c r="E223" s="517">
        <f t="shared" si="70"/>
        <v>1.573844257889042E-2</v>
      </c>
      <c r="F223" s="500">
        <f t="shared" si="71"/>
        <v>0.99216165997547823</v>
      </c>
      <c r="G223" s="519">
        <f t="shared" si="72"/>
        <v>0.99989851444312172</v>
      </c>
      <c r="H223" s="520">
        <f t="shared" si="73"/>
        <v>1.0148555687827798E-4</v>
      </c>
      <c r="I223" s="517"/>
      <c r="J223" s="517">
        <f t="shared" si="74"/>
        <v>3.5738682214601041</v>
      </c>
      <c r="K223" s="517">
        <f t="shared" si="75"/>
        <v>0.99982412699759726</v>
      </c>
      <c r="L223" s="517"/>
      <c r="M223" s="529">
        <f t="shared" si="76"/>
        <v>66.12542749619962</v>
      </c>
      <c r="N223" s="615">
        <f t="shared" si="77"/>
        <v>5.8357255045393686E-4</v>
      </c>
      <c r="O223" s="500"/>
      <c r="P223" s="532">
        <f t="shared" si="78"/>
        <v>1.7298299448145614E-5</v>
      </c>
      <c r="Q223" s="520">
        <f t="shared" si="79"/>
        <v>1.7298299448145614E-5</v>
      </c>
      <c r="R223" s="521"/>
      <c r="S223" s="507">
        <f t="shared" si="80"/>
        <v>0.9998065202160682</v>
      </c>
      <c r="T223" s="501">
        <f t="shared" ref="T223:T286" si="85">1-S223</f>
        <v>1.9347978393180476E-4</v>
      </c>
      <c r="U223" s="507"/>
      <c r="V223" s="507">
        <f t="shared" ref="V223:V286" si="86">(S224-S222)/(B224-B222)</f>
        <v>1.8406691660945907E-5</v>
      </c>
      <c r="W223" s="501">
        <f t="shared" ref="W223:W286" si="87">-(T224-T222)/(B224-B222)</f>
        <v>1.8406691660945907E-5</v>
      </c>
      <c r="X223" s="507"/>
      <c r="Y223" s="562">
        <f t="shared" si="81"/>
        <v>2.502516902586521</v>
      </c>
      <c r="Z223" s="554">
        <f t="shared" si="82"/>
        <v>283563.71435099037</v>
      </c>
      <c r="AB223" s="562">
        <f t="shared" si="83"/>
        <v>2.5022629332650648</v>
      </c>
      <c r="AC223" s="554">
        <f t="shared" si="84"/>
        <v>28.777621461383205</v>
      </c>
    </row>
    <row r="224" spans="1:29" ht="12.6" customHeight="1" x14ac:dyDescent="0.2">
      <c r="A224" s="116"/>
      <c r="B224" s="262">
        <f t="shared" si="68"/>
        <v>165.89999999999904</v>
      </c>
      <c r="C224" s="130"/>
      <c r="D224" s="500">
        <f t="shared" si="69"/>
        <v>3.733353483949271</v>
      </c>
      <c r="E224" s="517">
        <f t="shared" si="70"/>
        <v>1.5698909543103833E-2</v>
      </c>
      <c r="F224" s="500">
        <f t="shared" si="71"/>
        <v>0.99218127175051085</v>
      </c>
      <c r="G224" s="519">
        <f t="shared" si="72"/>
        <v>0.9999055264371155</v>
      </c>
      <c r="H224" s="520">
        <f t="shared" si="73"/>
        <v>9.4473562884500595E-5</v>
      </c>
      <c r="I224" s="517"/>
      <c r="J224" s="517">
        <f t="shared" si="74"/>
        <v>3.5919321277119614</v>
      </c>
      <c r="K224" s="517">
        <f t="shared" si="75"/>
        <v>0.99983588232652476</v>
      </c>
      <c r="L224" s="517"/>
      <c r="M224" s="529">
        <f t="shared" si="76"/>
        <v>66.545347856359925</v>
      </c>
      <c r="N224" s="615">
        <f t="shared" si="77"/>
        <v>5.4244204315523348E-4</v>
      </c>
      <c r="O224" s="500"/>
      <c r="P224" s="532">
        <f t="shared" si="78"/>
        <v>1.6131630118218581E-5</v>
      </c>
      <c r="Q224" s="520">
        <f t="shared" si="79"/>
        <v>1.6131630118218581E-5</v>
      </c>
      <c r="R224" s="521"/>
      <c r="S224" s="507">
        <f t="shared" si="80"/>
        <v>0.99981399584554664</v>
      </c>
      <c r="T224" s="501">
        <f t="shared" si="85"/>
        <v>1.8600415445335639E-4</v>
      </c>
      <c r="U224" s="507"/>
      <c r="V224" s="507">
        <f t="shared" si="86"/>
        <v>1.7231088735224536E-5</v>
      </c>
      <c r="W224" s="501">
        <f t="shared" si="87"/>
        <v>1.7231088735224536E-5</v>
      </c>
      <c r="X224" s="507"/>
      <c r="Y224" s="562">
        <f t="shared" si="81"/>
        <v>2.49303678385</v>
      </c>
      <c r="Z224" s="554">
        <f t="shared" si="82"/>
        <v>305839.12529162597</v>
      </c>
      <c r="AB224" s="562">
        <f t="shared" si="83"/>
        <v>2.4928012577826277</v>
      </c>
      <c r="AC224" s="554">
        <f t="shared" si="84"/>
        <v>28.893711835779083</v>
      </c>
    </row>
    <row r="225" spans="1:29" ht="12.6" customHeight="1" x14ac:dyDescent="0.2">
      <c r="A225" s="116"/>
      <c r="B225" s="262">
        <f t="shared" si="68"/>
        <v>166.31999999999903</v>
      </c>
      <c r="C225" s="130"/>
      <c r="D225" s="500">
        <f t="shared" si="69"/>
        <v>3.7513713695338828</v>
      </c>
      <c r="E225" s="517">
        <f t="shared" si="70"/>
        <v>1.565957461801205E-2</v>
      </c>
      <c r="F225" s="500">
        <f t="shared" si="71"/>
        <v>0.99220078563040537</v>
      </c>
      <c r="G225" s="519">
        <f t="shared" si="72"/>
        <v>0.99991206501242103</v>
      </c>
      <c r="H225" s="520">
        <f t="shared" si="73"/>
        <v>8.7934987578974777E-5</v>
      </c>
      <c r="I225" s="517"/>
      <c r="J225" s="517">
        <f t="shared" si="74"/>
        <v>3.6099500132965732</v>
      </c>
      <c r="K225" s="517">
        <f t="shared" si="75"/>
        <v>0.99984687199082489</v>
      </c>
      <c r="L225" s="517"/>
      <c r="M225" s="529">
        <f t="shared" si="76"/>
        <v>66.965271252709854</v>
      </c>
      <c r="N225" s="615">
        <f t="shared" si="77"/>
        <v>5.0415575381634881E-4</v>
      </c>
      <c r="O225" s="500"/>
      <c r="P225" s="532">
        <f t="shared" si="78"/>
        <v>1.5041431705984929E-5</v>
      </c>
      <c r="Q225" s="520">
        <f t="shared" si="79"/>
        <v>1.5041431705984929E-5</v>
      </c>
      <c r="R225" s="521"/>
      <c r="S225" s="507">
        <f t="shared" si="80"/>
        <v>0.99982099433060578</v>
      </c>
      <c r="T225" s="501">
        <f t="shared" si="85"/>
        <v>1.7900566939421658E-4</v>
      </c>
      <c r="U225" s="507"/>
      <c r="V225" s="507">
        <f t="shared" si="86"/>
        <v>1.6132081087903459E-5</v>
      </c>
      <c r="W225" s="501">
        <f t="shared" si="87"/>
        <v>1.6132081087903459E-5</v>
      </c>
      <c r="X225" s="507"/>
      <c r="Y225" s="562">
        <f t="shared" si="81"/>
        <v>2.4836754468200355</v>
      </c>
      <c r="Z225" s="554">
        <f t="shared" si="82"/>
        <v>329898.04984073475</v>
      </c>
      <c r="AB225" s="562">
        <f t="shared" si="83"/>
        <v>2.4834570448504691</v>
      </c>
      <c r="AC225" s="554">
        <f t="shared" si="84"/>
        <v>29.009580915073013</v>
      </c>
    </row>
    <row r="226" spans="1:29" ht="12.6" customHeight="1" x14ac:dyDescent="0.2">
      <c r="A226" s="116"/>
      <c r="B226" s="262">
        <f t="shared" si="68"/>
        <v>166.73999999999901</v>
      </c>
      <c r="C226" s="130"/>
      <c r="D226" s="500">
        <f t="shared" si="69"/>
        <v>3.7693434683050691</v>
      </c>
      <c r="E226" s="517">
        <f t="shared" si="70"/>
        <v>1.5620436318127822E-2</v>
      </c>
      <c r="F226" s="500">
        <f t="shared" si="71"/>
        <v>0.99222020234633568</v>
      </c>
      <c r="G226" s="519">
        <f t="shared" si="72"/>
        <v>0.99991816123974853</v>
      </c>
      <c r="H226" s="520">
        <f t="shared" si="73"/>
        <v>8.183876025147363E-5</v>
      </c>
      <c r="I226" s="517"/>
      <c r="J226" s="517">
        <f t="shared" si="74"/>
        <v>3.6279221120677594</v>
      </c>
      <c r="K226" s="517">
        <f t="shared" si="75"/>
        <v>0.99985714429040684</v>
      </c>
      <c r="L226" s="517"/>
      <c r="M226" s="529">
        <f t="shared" si="76"/>
        <v>67.385197491597609</v>
      </c>
      <c r="N226" s="615">
        <f t="shared" si="77"/>
        <v>4.6852146257947425E-4</v>
      </c>
      <c r="O226" s="500"/>
      <c r="P226" s="532">
        <f t="shared" si="78"/>
        <v>1.4022868326445334E-5</v>
      </c>
      <c r="Q226" s="520">
        <f t="shared" si="79"/>
        <v>1.4022868326445334E-5</v>
      </c>
      <c r="R226" s="521"/>
      <c r="S226" s="507">
        <f t="shared" si="80"/>
        <v>0.99982754679366048</v>
      </c>
      <c r="T226" s="501">
        <f t="shared" si="85"/>
        <v>1.7245320633951788E-4</v>
      </c>
      <c r="U226" s="507"/>
      <c r="V226" s="507">
        <f t="shared" si="86"/>
        <v>1.5104829717560891E-5</v>
      </c>
      <c r="W226" s="501">
        <f t="shared" si="87"/>
        <v>1.5104829717560891E-5</v>
      </c>
      <c r="X226" s="507"/>
      <c r="Y226" s="562">
        <f t="shared" si="81"/>
        <v>2.4744306792421309</v>
      </c>
      <c r="Z226" s="554">
        <f t="shared" si="82"/>
        <v>355885.51073413267</v>
      </c>
      <c r="AB226" s="562">
        <f t="shared" si="83"/>
        <v>2.4742281749030135</v>
      </c>
      <c r="AC226" s="554">
        <f t="shared" si="84"/>
        <v>29.125228989943928</v>
      </c>
    </row>
    <row r="227" spans="1:29" ht="12.6" customHeight="1" x14ac:dyDescent="0.2">
      <c r="A227" s="116"/>
      <c r="B227" s="262">
        <f t="shared" si="68"/>
        <v>167.159999999999</v>
      </c>
      <c r="C227" s="130"/>
      <c r="D227" s="500">
        <f t="shared" si="69"/>
        <v>3.7872700123389667</v>
      </c>
      <c r="E227" s="517">
        <f t="shared" si="70"/>
        <v>1.5581493172778684E-2</v>
      </c>
      <c r="F227" s="500">
        <f t="shared" si="71"/>
        <v>0.99223952262221238</v>
      </c>
      <c r="G227" s="519">
        <f t="shared" si="72"/>
        <v>0.99992384422181524</v>
      </c>
      <c r="H227" s="520">
        <f t="shared" si="73"/>
        <v>7.6155778184761047E-5</v>
      </c>
      <c r="I227" s="517"/>
      <c r="J227" s="517">
        <f t="shared" si="74"/>
        <v>3.645848656101657</v>
      </c>
      <c r="K227" s="517">
        <f t="shared" si="75"/>
        <v>0.99986674459983171</v>
      </c>
      <c r="L227" s="517"/>
      <c r="M227" s="529">
        <f t="shared" si="76"/>
        <v>67.805126392016504</v>
      </c>
      <c r="N227" s="615">
        <f t="shared" si="77"/>
        <v>4.3535958047868917E-4</v>
      </c>
      <c r="O227" s="500"/>
      <c r="P227" s="532">
        <f t="shared" si="78"/>
        <v>1.3071395986772282E-5</v>
      </c>
      <c r="Q227" s="520">
        <f t="shared" si="79"/>
        <v>1.3071395986772282E-5</v>
      </c>
      <c r="R227" s="521"/>
      <c r="S227" s="507">
        <f t="shared" si="80"/>
        <v>0.99983368238756853</v>
      </c>
      <c r="T227" s="501">
        <f t="shared" si="85"/>
        <v>1.6631761243146581E-4</v>
      </c>
      <c r="U227" s="507"/>
      <c r="V227" s="507">
        <f t="shared" si="86"/>
        <v>1.414478719086747E-5</v>
      </c>
      <c r="W227" s="501">
        <f t="shared" si="87"/>
        <v>1.414478719086747E-5</v>
      </c>
      <c r="X227" s="507"/>
      <c r="Y227" s="562">
        <f t="shared" si="81"/>
        <v>2.4653003230693886</v>
      </c>
      <c r="Z227" s="554">
        <f t="shared" si="82"/>
        <v>383958.47362817248</v>
      </c>
      <c r="AB227" s="562">
        <f t="shared" si="83"/>
        <v>2.465112576204826</v>
      </c>
      <c r="AC227" s="554">
        <f t="shared" si="84"/>
        <v>29.240656349786526</v>
      </c>
    </row>
    <row r="228" spans="1:29" ht="12.6" customHeight="1" x14ac:dyDescent="0.2">
      <c r="A228" s="116"/>
      <c r="B228" s="262">
        <f t="shared" si="68"/>
        <v>167.57999999999899</v>
      </c>
      <c r="C228" s="130"/>
      <c r="D228" s="500">
        <f t="shared" si="69"/>
        <v>3.8051512319520127</v>
      </c>
      <c r="E228" s="517">
        <f t="shared" si="70"/>
        <v>1.5542743725922122E-2</v>
      </c>
      <c r="F228" s="500">
        <f t="shared" si="71"/>
        <v>0.99225874717477236</v>
      </c>
      <c r="G228" s="519">
        <f t="shared" si="72"/>
        <v>0.99992914121237741</v>
      </c>
      <c r="H228" s="520">
        <f t="shared" si="73"/>
        <v>7.085878762258524E-5</v>
      </c>
      <c r="I228" s="517"/>
      <c r="J228" s="517">
        <f t="shared" si="74"/>
        <v>3.663729875714703</v>
      </c>
      <c r="K228" s="517">
        <f t="shared" si="75"/>
        <v>0.99987571553619115</v>
      </c>
      <c r="L228" s="517"/>
      <c r="M228" s="529">
        <f t="shared" si="76"/>
        <v>68.225057784803141</v>
      </c>
      <c r="N228" s="615">
        <f t="shared" si="77"/>
        <v>4.0450234783406813E-4</v>
      </c>
      <c r="O228" s="500"/>
      <c r="P228" s="532">
        <f t="shared" si="78"/>
        <v>1.2182746055485742E-5</v>
      </c>
      <c r="Q228" s="520">
        <f t="shared" si="79"/>
        <v>1.2182746055485742E-5</v>
      </c>
      <c r="R228" s="521"/>
      <c r="S228" s="507">
        <f t="shared" si="80"/>
        <v>0.99983942841490081</v>
      </c>
      <c r="T228" s="501">
        <f t="shared" si="85"/>
        <v>1.6057158509918956E-4</v>
      </c>
      <c r="U228" s="507"/>
      <c r="V228" s="507">
        <f t="shared" si="86"/>
        <v>1.3247681832878212E-5</v>
      </c>
      <c r="W228" s="501">
        <f t="shared" si="87"/>
        <v>1.3247681832878212E-5</v>
      </c>
      <c r="X228" s="507"/>
      <c r="Y228" s="562">
        <f t="shared" si="81"/>
        <v>2.4562822728356379</v>
      </c>
      <c r="Z228" s="554">
        <f t="shared" si="82"/>
        <v>414286.84134298866</v>
      </c>
      <c r="AB228" s="562">
        <f t="shared" si="83"/>
        <v>2.456108223651726</v>
      </c>
      <c r="AC228" s="554">
        <f t="shared" si="84"/>
        <v>29.3558633055545</v>
      </c>
    </row>
    <row r="229" spans="1:29" ht="12.6" customHeight="1" x14ac:dyDescent="0.2">
      <c r="A229" s="116"/>
      <c r="B229" s="262">
        <f t="shared" si="68"/>
        <v>167.99999999999898</v>
      </c>
      <c r="C229" s="130"/>
      <c r="D229" s="500">
        <f t="shared" si="69"/>
        <v>3.8229873557186669</v>
      </c>
      <c r="E229" s="517">
        <f t="shared" si="70"/>
        <v>1.5504186535965254E-2</v>
      </c>
      <c r="F229" s="500">
        <f t="shared" si="71"/>
        <v>0.99227787671366763</v>
      </c>
      <c r="G229" s="519">
        <f t="shared" si="72"/>
        <v>0.99993407772850185</v>
      </c>
      <c r="H229" s="520">
        <f t="shared" si="73"/>
        <v>6.5922271498153329E-5</v>
      </c>
      <c r="I229" s="517"/>
      <c r="J229" s="517">
        <f t="shared" si="74"/>
        <v>3.6815659994813572</v>
      </c>
      <c r="K229" s="517">
        <f t="shared" si="75"/>
        <v>0.99988409711805681</v>
      </c>
      <c r="L229" s="517"/>
      <c r="M229" s="529">
        <f t="shared" si="76"/>
        <v>68.644991511884996</v>
      </c>
      <c r="N229" s="615">
        <f t="shared" si="77"/>
        <v>3.7579308187218885E-4</v>
      </c>
      <c r="O229" s="500"/>
      <c r="P229" s="532">
        <f t="shared" si="78"/>
        <v>1.1352909583196325E-5</v>
      </c>
      <c r="Q229" s="520">
        <f t="shared" si="79"/>
        <v>1.1352909583196325E-5</v>
      </c>
      <c r="R229" s="521"/>
      <c r="S229" s="507">
        <f t="shared" si="80"/>
        <v>0.99984481044030815</v>
      </c>
      <c r="T229" s="501">
        <f t="shared" si="85"/>
        <v>1.5518955969184844E-4</v>
      </c>
      <c r="U229" s="507"/>
      <c r="V229" s="507">
        <f t="shared" si="86"/>
        <v>1.2409501715501786E-5</v>
      </c>
      <c r="W229" s="501">
        <f t="shared" si="87"/>
        <v>1.2409501715501786E-5</v>
      </c>
      <c r="X229" s="507"/>
      <c r="Y229" s="562">
        <f t="shared" si="81"/>
        <v>2.4473744740854393</v>
      </c>
      <c r="Z229" s="554">
        <f t="shared" si="82"/>
        <v>447054.53108138253</v>
      </c>
      <c r="AB229" s="562">
        <f t="shared" si="83"/>
        <v>2.447213137600901</v>
      </c>
      <c r="AC229" s="554">
        <f t="shared" si="84"/>
        <v>29.470850172426527</v>
      </c>
    </row>
    <row r="230" spans="1:29" ht="12.6" customHeight="1" x14ac:dyDescent="0.2">
      <c r="A230" s="116"/>
      <c r="B230" s="262">
        <f t="shared" si="68"/>
        <v>168.41999999999896</v>
      </c>
      <c r="C230" s="130"/>
      <c r="D230" s="500">
        <f t="shared" si="69"/>
        <v>3.8407786104889508</v>
      </c>
      <c r="E230" s="517">
        <f t="shared" si="70"/>
        <v>1.5465820175585489E-2</v>
      </c>
      <c r="F230" s="500">
        <f t="shared" si="71"/>
        <v>0.99229691194155256</v>
      </c>
      <c r="G230" s="519">
        <f t="shared" si="72"/>
        <v>0.9999386776564273</v>
      </c>
      <c r="H230" s="520">
        <f t="shared" si="73"/>
        <v>6.1322343572700611E-5</v>
      </c>
      <c r="I230" s="517"/>
      <c r="J230" s="517">
        <f t="shared" si="74"/>
        <v>3.6993572542516411</v>
      </c>
      <c r="K230" s="517">
        <f t="shared" si="75"/>
        <v>0.99989192691592177</v>
      </c>
      <c r="L230" s="517"/>
      <c r="M230" s="529">
        <f t="shared" si="76"/>
        <v>69.064927425572975</v>
      </c>
      <c r="N230" s="615">
        <f t="shared" si="77"/>
        <v>3.490854697361101E-4</v>
      </c>
      <c r="O230" s="500"/>
      <c r="P230" s="532">
        <f t="shared" si="78"/>
        <v>1.0578122438172856E-5</v>
      </c>
      <c r="Q230" s="520">
        <f t="shared" si="79"/>
        <v>1.0578122438172856E-5</v>
      </c>
      <c r="R230" s="521"/>
      <c r="S230" s="507">
        <f t="shared" si="80"/>
        <v>0.99984985239634183</v>
      </c>
      <c r="T230" s="501">
        <f t="shared" si="85"/>
        <v>1.5014760365816837E-4</v>
      </c>
      <c r="U230" s="507"/>
      <c r="V230" s="507">
        <f t="shared" si="86"/>
        <v>1.1626479975329699E-5</v>
      </c>
      <c r="W230" s="501">
        <f t="shared" si="87"/>
        <v>1.1626479975329699E-5</v>
      </c>
      <c r="X230" s="507"/>
      <c r="Y230" s="562">
        <f t="shared" si="81"/>
        <v>2.4385749218587804</v>
      </c>
      <c r="Z230" s="554">
        <f t="shared" si="82"/>
        <v>482460.64245330938</v>
      </c>
      <c r="AB230" s="562">
        <f t="shared" si="83"/>
        <v>2.4384253827295943</v>
      </c>
      <c r="AC230" s="554">
        <f t="shared" si="84"/>
        <v>29.585617276827705</v>
      </c>
    </row>
    <row r="231" spans="1:29" ht="12.6" customHeight="1" x14ac:dyDescent="0.2">
      <c r="A231" s="116"/>
      <c r="B231" s="262">
        <f t="shared" si="68"/>
        <v>168.83999999999895</v>
      </c>
      <c r="C231" s="130"/>
      <c r="D231" s="500">
        <f t="shared" si="69"/>
        <v>3.8585252214057375</v>
      </c>
      <c r="E231" s="517">
        <f t="shared" si="70"/>
        <v>1.5427643231553486E-2</v>
      </c>
      <c r="F231" s="500">
        <f t="shared" si="71"/>
        <v>0.9923158535541704</v>
      </c>
      <c r="G231" s="519">
        <f t="shared" si="72"/>
        <v>0.99994296335134991</v>
      </c>
      <c r="H231" s="520">
        <f t="shared" si="73"/>
        <v>5.7036648650088395E-5</v>
      </c>
      <c r="I231" s="517"/>
      <c r="J231" s="517">
        <f t="shared" si="74"/>
        <v>3.7171038651684278</v>
      </c>
      <c r="K231" s="517">
        <f t="shared" si="75"/>
        <v>0.99989924019454079</v>
      </c>
      <c r="L231" s="517"/>
      <c r="M231" s="529">
        <f t="shared" si="76"/>
        <v>69.484865387897898</v>
      </c>
      <c r="N231" s="615">
        <f t="shared" si="77"/>
        <v>3.2424290483845652E-4</v>
      </c>
      <c r="O231" s="500"/>
      <c r="P231" s="532">
        <f t="shared" si="78"/>
        <v>9.8548512194625525E-6</v>
      </c>
      <c r="Q231" s="520">
        <f t="shared" si="79"/>
        <v>9.8548512194625525E-6</v>
      </c>
      <c r="R231" s="521"/>
      <c r="S231" s="507">
        <f t="shared" si="80"/>
        <v>0.99985457668348743</v>
      </c>
      <c r="T231" s="501">
        <f t="shared" si="85"/>
        <v>1.4542331651257179E-4</v>
      </c>
      <c r="U231" s="507"/>
      <c r="V231" s="507">
        <f t="shared" si="86"/>
        <v>1.0895080453826648E-5</v>
      </c>
      <c r="W231" s="501">
        <f t="shared" si="87"/>
        <v>1.0895080453826648E-5</v>
      </c>
      <c r="X231" s="507"/>
      <c r="Y231" s="562">
        <f t="shared" si="81"/>
        <v>2.429881659228279</v>
      </c>
      <c r="Z231" s="554">
        <f t="shared" si="82"/>
        <v>520720.72350856214</v>
      </c>
      <c r="AB231" s="562">
        <f t="shared" si="83"/>
        <v>2.4297430669218203</v>
      </c>
      <c r="AC231" s="554">
        <f t="shared" si="84"/>
        <v>29.700164951577683</v>
      </c>
    </row>
    <row r="232" spans="1:29" ht="12.6" customHeight="1" x14ac:dyDescent="0.2">
      <c r="A232" s="116"/>
      <c r="B232" s="262">
        <f t="shared" si="68"/>
        <v>169.25999999999894</v>
      </c>
      <c r="C232" s="130"/>
      <c r="D232" s="500">
        <f t="shared" si="69"/>
        <v>3.8762274119218358</v>
      </c>
      <c r="E232" s="517">
        <f t="shared" si="70"/>
        <v>1.5389654304561474E-2</v>
      </c>
      <c r="F232" s="500">
        <f t="shared" si="71"/>
        <v>0.99233470224043707</v>
      </c>
      <c r="G232" s="519">
        <f t="shared" si="72"/>
        <v>0.99994695573145165</v>
      </c>
      <c r="H232" s="520">
        <f t="shared" si="73"/>
        <v>5.3044268548352314E-5</v>
      </c>
      <c r="I232" s="517"/>
      <c r="J232" s="517">
        <f t="shared" si="74"/>
        <v>3.7348060556845262</v>
      </c>
      <c r="K232" s="517">
        <f t="shared" si="75"/>
        <v>0.9999060700475596</v>
      </c>
      <c r="L232" s="517"/>
      <c r="M232" s="529">
        <f t="shared" si="76"/>
        <v>69.904805269987079</v>
      </c>
      <c r="N232" s="615">
        <f t="shared" si="77"/>
        <v>3.011378637722828E-4</v>
      </c>
      <c r="O232" s="500"/>
      <c r="P232" s="532">
        <f t="shared" si="78"/>
        <v>9.1797799135963121E-6</v>
      </c>
      <c r="Q232" s="520">
        <f t="shared" si="79"/>
        <v>9.1797799135963121E-6</v>
      </c>
      <c r="R232" s="521"/>
      <c r="S232" s="507">
        <f t="shared" si="80"/>
        <v>0.99985900426392305</v>
      </c>
      <c r="T232" s="501">
        <f t="shared" si="85"/>
        <v>1.4099573607695426E-4</v>
      </c>
      <c r="U232" s="507"/>
      <c r="V232" s="507">
        <f t="shared" si="86"/>
        <v>1.0211984465322446E-5</v>
      </c>
      <c r="W232" s="501">
        <f t="shared" si="87"/>
        <v>1.0211984465322446E-5</v>
      </c>
      <c r="X232" s="507"/>
      <c r="Y232" s="562">
        <f t="shared" si="81"/>
        <v>2.4212927758868816</v>
      </c>
      <c r="Z232" s="554">
        <f t="shared" si="82"/>
        <v>562068.14340687334</v>
      </c>
      <c r="AB232" s="562">
        <f t="shared" si="83"/>
        <v>2.4211643401826435</v>
      </c>
      <c r="AC232" s="554">
        <f t="shared" si="84"/>
        <v>29.814493541347989</v>
      </c>
    </row>
    <row r="233" spans="1:29" ht="12.6" customHeight="1" x14ac:dyDescent="0.2">
      <c r="A233" s="116"/>
      <c r="B233" s="262">
        <f t="shared" si="68"/>
        <v>169.67999999999893</v>
      </c>
      <c r="C233" s="130"/>
      <c r="D233" s="500">
        <f t="shared" si="69"/>
        <v>3.8938854038168662</v>
      </c>
      <c r="E233" s="517">
        <f t="shared" si="70"/>
        <v>1.5351852009050386E-2</v>
      </c>
      <c r="F233" s="500">
        <f t="shared" si="71"/>
        <v>0.99235345868252556</v>
      </c>
      <c r="G233" s="519">
        <f t="shared" si="72"/>
        <v>0.99995067436647733</v>
      </c>
      <c r="H233" s="520">
        <f t="shared" si="73"/>
        <v>4.9325633522667722E-5</v>
      </c>
      <c r="I233" s="517"/>
      <c r="J233" s="517">
        <f t="shared" si="74"/>
        <v>3.7524640475795565</v>
      </c>
      <c r="K233" s="517">
        <f t="shared" si="75"/>
        <v>0.99991244752480724</v>
      </c>
      <c r="L233" s="517"/>
      <c r="M233" s="529">
        <f t="shared" si="76"/>
        <v>70.324746951479568</v>
      </c>
      <c r="N233" s="615">
        <f t="shared" si="77"/>
        <v>2.7965132170493234E-4</v>
      </c>
      <c r="O233" s="500"/>
      <c r="P233" s="532">
        <f t="shared" si="78"/>
        <v>8.5497972602506892E-6</v>
      </c>
      <c r="Q233" s="520">
        <f t="shared" si="79"/>
        <v>8.5497972602506892E-6</v>
      </c>
      <c r="R233" s="521"/>
      <c r="S233" s="507">
        <f t="shared" si="80"/>
        <v>0.9998631547504383</v>
      </c>
      <c r="T233" s="501">
        <f t="shared" si="85"/>
        <v>1.3684524956170119E-4</v>
      </c>
      <c r="U233" s="507"/>
      <c r="V233" s="507">
        <f t="shared" si="86"/>
        <v>9.574078209461968E-6</v>
      </c>
      <c r="W233" s="501">
        <f t="shared" si="87"/>
        <v>9.574078209461968E-6</v>
      </c>
      <c r="X233" s="507"/>
      <c r="Y233" s="562">
        <f t="shared" si="81"/>
        <v>2.4128064067840773</v>
      </c>
      <c r="Z233" s="554">
        <f t="shared" si="82"/>
        <v>606755.58036172227</v>
      </c>
      <c r="AB233" s="562">
        <f t="shared" si="83"/>
        <v>2.4126873935794952</v>
      </c>
      <c r="AC233" s="554">
        <f t="shared" si="84"/>
        <v>29.928603394755878</v>
      </c>
    </row>
    <row r="234" spans="1:29" ht="12.6" customHeight="1" x14ac:dyDescent="0.2">
      <c r="A234" s="116"/>
      <c r="B234" s="262">
        <f t="shared" si="68"/>
        <v>170.09999999999891</v>
      </c>
      <c r="C234" s="130"/>
      <c r="D234" s="500">
        <f t="shared" si="69"/>
        <v>3.9114994172139159</v>
      </c>
      <c r="E234" s="517">
        <f t="shared" si="70"/>
        <v>1.5314234973042575E-2</v>
      </c>
      <c r="F234" s="500">
        <f t="shared" si="71"/>
        <v>0.99237212355594828</v>
      </c>
      <c r="G234" s="519">
        <f t="shared" si="72"/>
        <v>0.99995413756115026</v>
      </c>
      <c r="H234" s="520">
        <f t="shared" si="73"/>
        <v>4.5862438849741949E-5</v>
      </c>
      <c r="I234" s="517"/>
      <c r="J234" s="517">
        <f t="shared" si="74"/>
        <v>3.7700780609766062</v>
      </c>
      <c r="K234" s="517">
        <f t="shared" si="75"/>
        <v>0.99991840175261215</v>
      </c>
      <c r="L234" s="517"/>
      <c r="M234" s="529">
        <f t="shared" si="76"/>
        <v>70.744690319977423</v>
      </c>
      <c r="N234" s="615">
        <f t="shared" si="77"/>
        <v>2.5967220369693678E-4</v>
      </c>
      <c r="O234" s="500"/>
      <c r="P234" s="532">
        <f t="shared" si="78"/>
        <v>7.9619847948815731E-6</v>
      </c>
      <c r="Q234" s="520">
        <f t="shared" si="79"/>
        <v>7.9619847948815731E-6</v>
      </c>
      <c r="R234" s="521"/>
      <c r="S234" s="507">
        <f t="shared" si="80"/>
        <v>0.99986704648961899</v>
      </c>
      <c r="T234" s="501">
        <f t="shared" si="85"/>
        <v>1.3295351038100645E-4</v>
      </c>
      <c r="U234" s="507"/>
      <c r="V234" s="507">
        <f t="shared" si="86"/>
        <v>8.9784406667342846E-6</v>
      </c>
      <c r="W234" s="501">
        <f t="shared" si="87"/>
        <v>8.9784406667342846E-6</v>
      </c>
      <c r="X234" s="507"/>
      <c r="Y234" s="562">
        <f t="shared" si="81"/>
        <v>2.4044207308087513</v>
      </c>
      <c r="Z234" s="554">
        <f t="shared" si="82"/>
        <v>655056.63516655215</v>
      </c>
      <c r="AB234" s="562">
        <f t="shared" si="83"/>
        <v>2.4043104582100154</v>
      </c>
      <c r="AC234" s="554">
        <f t="shared" si="84"/>
        <v>30.042494873443719</v>
      </c>
    </row>
    <row r="235" spans="1:29" ht="12.6" customHeight="1" x14ac:dyDescent="0.2">
      <c r="A235" s="116"/>
      <c r="B235" s="262">
        <f t="shared" si="68"/>
        <v>170.5199999999989</v>
      </c>
      <c r="C235" s="130"/>
      <c r="D235" s="500">
        <f t="shared" si="69"/>
        <v>3.9290696705959944</v>
      </c>
      <c r="E235" s="517">
        <f t="shared" si="70"/>
        <v>1.5276801837975746E-2</v>
      </c>
      <c r="F235" s="500">
        <f t="shared" si="71"/>
        <v>0.99239069752963704</v>
      </c>
      <c r="G235" s="519">
        <f t="shared" si="72"/>
        <v>0.99995736243370503</v>
      </c>
      <c r="H235" s="520">
        <f t="shared" si="73"/>
        <v>4.2637566294967399E-5</v>
      </c>
      <c r="I235" s="517"/>
      <c r="J235" s="517">
        <f t="shared" si="74"/>
        <v>3.7876483143586848</v>
      </c>
      <c r="K235" s="517">
        <f t="shared" si="75"/>
        <v>0.99992396004748785</v>
      </c>
      <c r="L235" s="517"/>
      <c r="M235" s="529">
        <f t="shared" si="76"/>
        <v>71.164635270530823</v>
      </c>
      <c r="N235" s="615">
        <f t="shared" si="77"/>
        <v>2.4109687024065352E-4</v>
      </c>
      <c r="O235" s="500"/>
      <c r="P235" s="532">
        <f t="shared" si="78"/>
        <v>7.4136055354194117E-6</v>
      </c>
      <c r="Q235" s="520">
        <f t="shared" si="79"/>
        <v>7.4136055354194117E-6</v>
      </c>
      <c r="R235" s="521"/>
      <c r="S235" s="507">
        <f t="shared" si="80"/>
        <v>0.99987069664059836</v>
      </c>
      <c r="T235" s="501">
        <f t="shared" si="85"/>
        <v>1.2930335940164461E-4</v>
      </c>
      <c r="U235" s="507"/>
      <c r="V235" s="507">
        <f t="shared" si="86"/>
        <v>8.4223328034041265E-6</v>
      </c>
      <c r="W235" s="501">
        <f t="shared" si="87"/>
        <v>8.4223328034041265E-6</v>
      </c>
      <c r="X235" s="507"/>
      <c r="Y235" s="562">
        <f t="shared" si="81"/>
        <v>2.3961339695168928</v>
      </c>
      <c r="Z235" s="554">
        <f t="shared" si="82"/>
        <v>707267.5801630792</v>
      </c>
      <c r="AB235" s="562">
        <f t="shared" si="83"/>
        <v>2.3960318041959159</v>
      </c>
      <c r="AC235" s="554">
        <f t="shared" si="84"/>
        <v>30.156168337484459</v>
      </c>
    </row>
    <row r="236" spans="1:29" ht="12.6" customHeight="1" x14ac:dyDescent="0.2">
      <c r="A236" s="116"/>
      <c r="B236" s="262">
        <f t="shared" si="68"/>
        <v>170.93999999999889</v>
      </c>
      <c r="C236" s="130"/>
      <c r="D236" s="500">
        <f t="shared" si="69"/>
        <v>3.9465963808222888</v>
      </c>
      <c r="E236" s="517">
        <f t="shared" si="70"/>
        <v>1.5239551258538766E-2</v>
      </c>
      <c r="F236" s="500">
        <f t="shared" si="71"/>
        <v>0.9924091812660244</v>
      </c>
      <c r="G236" s="519">
        <f t="shared" si="72"/>
        <v>0.99996036498980001</v>
      </c>
      <c r="H236" s="520">
        <f t="shared" si="73"/>
        <v>3.9635010199989829E-5</v>
      </c>
      <c r="I236" s="517"/>
      <c r="J236" s="517">
        <f t="shared" si="74"/>
        <v>3.8051750245849791</v>
      </c>
      <c r="K236" s="517">
        <f t="shared" si="75"/>
        <v>0.99992914802351751</v>
      </c>
      <c r="L236" s="517"/>
      <c r="M236" s="529">
        <f t="shared" si="76"/>
        <v>71.5845817051555</v>
      </c>
      <c r="N236" s="615">
        <f t="shared" si="77"/>
        <v>2.2382863440384426E-4</v>
      </c>
      <c r="O236" s="500"/>
      <c r="P236" s="532">
        <f t="shared" si="78"/>
        <v>6.9020932831556447E-6</v>
      </c>
      <c r="Q236" s="520">
        <f t="shared" si="79"/>
        <v>6.9020932831556447E-6</v>
      </c>
      <c r="R236" s="521"/>
      <c r="S236" s="507">
        <f t="shared" si="80"/>
        <v>0.99987412124917385</v>
      </c>
      <c r="T236" s="501">
        <f t="shared" si="85"/>
        <v>1.2587875082614719E-4</v>
      </c>
      <c r="U236" s="507"/>
      <c r="V236" s="507">
        <f t="shared" si="86"/>
        <v>7.9031860722447301E-6</v>
      </c>
      <c r="W236" s="501">
        <f t="shared" si="87"/>
        <v>7.9031860722447301E-6</v>
      </c>
      <c r="X236" s="507"/>
      <c r="Y236" s="562">
        <f t="shared" si="81"/>
        <v>2.3879443859024163</v>
      </c>
      <c r="Z236" s="554">
        <f t="shared" si="82"/>
        <v>763709.25666096539</v>
      </c>
      <c r="AB236" s="562">
        <f t="shared" si="83"/>
        <v>2.3878497397023239</v>
      </c>
      <c r="AC236" s="554">
        <f t="shared" si="84"/>
        <v>30.269624177584014</v>
      </c>
    </row>
    <row r="237" spans="1:29" ht="12.6" customHeight="1" x14ac:dyDescent="0.2">
      <c r="A237" s="116"/>
      <c r="B237" s="262">
        <f t="shared" si="68"/>
        <v>171.35999999999888</v>
      </c>
      <c r="C237" s="130"/>
      <c r="D237" s="500">
        <f t="shared" si="69"/>
        <v>3.9640797631442037</v>
      </c>
      <c r="E237" s="517">
        <f t="shared" si="70"/>
        <v>1.5202481902510648E-2</v>
      </c>
      <c r="F237" s="500">
        <f t="shared" si="71"/>
        <v>0.9924275754211217</v>
      </c>
      <c r="G237" s="519">
        <f t="shared" si="72"/>
        <v>0.99996316019206288</v>
      </c>
      <c r="H237" s="520">
        <f t="shared" si="73"/>
        <v>3.6839807937116831E-5</v>
      </c>
      <c r="I237" s="517"/>
      <c r="J237" s="517">
        <f t="shared" si="74"/>
        <v>3.8226584069068941</v>
      </c>
      <c r="K237" s="517">
        <f t="shared" si="75"/>
        <v>0.99993398969375669</v>
      </c>
      <c r="L237" s="517"/>
      <c r="M237" s="529">
        <f t="shared" si="76"/>
        <v>72.004529532380104</v>
      </c>
      <c r="N237" s="615">
        <f t="shared" si="77"/>
        <v>2.0777730983922993E-4</v>
      </c>
      <c r="O237" s="500"/>
      <c r="P237" s="532">
        <f t="shared" si="78"/>
        <v>6.4250425088752975E-6</v>
      </c>
      <c r="Q237" s="520">
        <f t="shared" si="79"/>
        <v>6.4250425088752975E-6</v>
      </c>
      <c r="R237" s="521"/>
      <c r="S237" s="507">
        <f t="shared" si="80"/>
        <v>0.99987733531689904</v>
      </c>
      <c r="T237" s="501">
        <f t="shared" si="85"/>
        <v>1.2266468310095924E-4</v>
      </c>
      <c r="U237" s="507"/>
      <c r="V237" s="507">
        <f t="shared" si="86"/>
        <v>7.4185924624283212E-6</v>
      </c>
      <c r="W237" s="501">
        <f t="shared" si="87"/>
        <v>7.4185924624283212E-6</v>
      </c>
      <c r="X237" s="507"/>
      <c r="Y237" s="562">
        <f t="shared" si="81"/>
        <v>2.3798502832094623</v>
      </c>
      <c r="Z237" s="554">
        <f t="shared" si="82"/>
        <v>824729.13010853133</v>
      </c>
      <c r="AB237" s="562">
        <f t="shared" si="83"/>
        <v>2.3797626099821096</v>
      </c>
      <c r="AC237" s="554">
        <f t="shared" si="84"/>
        <v>30.382862753343733</v>
      </c>
    </row>
    <row r="238" spans="1:29" ht="12.6" customHeight="1" x14ac:dyDescent="0.2">
      <c r="A238" s="116"/>
      <c r="B238" s="262">
        <f t="shared" si="68"/>
        <v>171.77999999999886</v>
      </c>
      <c r="C238" s="130"/>
      <c r="D238" s="500">
        <f t="shared" si="69"/>
        <v>3.9815200312212222</v>
      </c>
      <c r="E238" s="517">
        <f t="shared" si="70"/>
        <v>1.5165592450602536E-2</v>
      </c>
      <c r="F238" s="500">
        <f t="shared" si="71"/>
        <v>0.99244588064459649</v>
      </c>
      <c r="G238" s="519">
        <f t="shared" si="72"/>
        <v>0.99996576202550747</v>
      </c>
      <c r="H238" s="520">
        <f t="shared" si="73"/>
        <v>3.423797449253474E-5</v>
      </c>
      <c r="I238" s="517"/>
      <c r="J238" s="517">
        <f t="shared" si="74"/>
        <v>3.8400986749839126</v>
      </c>
      <c r="K238" s="517">
        <f t="shared" si="75"/>
        <v>0.99993850756595681</v>
      </c>
      <c r="L238" s="517"/>
      <c r="M238" s="529">
        <f t="shared" si="76"/>
        <v>72.42447866682167</v>
      </c>
      <c r="N238" s="615">
        <f t="shared" si="77"/>
        <v>1.928587860220432E-4</v>
      </c>
      <c r="O238" s="500"/>
      <c r="P238" s="532">
        <f t="shared" si="78"/>
        <v>5.980198794761921E-6</v>
      </c>
      <c r="Q238" s="520">
        <f t="shared" si="79"/>
        <v>5.980198794761921E-6</v>
      </c>
      <c r="R238" s="521"/>
      <c r="S238" s="507">
        <f t="shared" si="80"/>
        <v>0.99988035286684229</v>
      </c>
      <c r="T238" s="501">
        <f t="shared" si="85"/>
        <v>1.1964713315770759E-4</v>
      </c>
      <c r="U238" s="507"/>
      <c r="V238" s="507">
        <f t="shared" si="86"/>
        <v>6.9662956986295953E-6</v>
      </c>
      <c r="W238" s="501">
        <f t="shared" si="87"/>
        <v>6.9662956986295953E-6</v>
      </c>
      <c r="X238" s="507"/>
      <c r="Y238" s="562">
        <f t="shared" si="81"/>
        <v>2.3718500037846026</v>
      </c>
      <c r="Z238" s="554">
        <f t="shared" si="82"/>
        <v>890703.52221529023</v>
      </c>
      <c r="AB238" s="562">
        <f t="shared" si="83"/>
        <v>2.3717687964446728</v>
      </c>
      <c r="AC238" s="554">
        <f t="shared" si="84"/>
        <v>30.495884474017956</v>
      </c>
    </row>
    <row r="239" spans="1:29" ht="12.6" customHeight="1" x14ac:dyDescent="0.2">
      <c r="A239" s="116"/>
      <c r="B239" s="262">
        <f t="shared" si="68"/>
        <v>172.19999999999885</v>
      </c>
      <c r="C239" s="130"/>
      <c r="D239" s="500">
        <f t="shared" si="69"/>
        <v>3.9989173971365526</v>
      </c>
      <c r="E239" s="517">
        <f t="shared" si="70"/>
        <v>1.5128881596300218E-2</v>
      </c>
      <c r="F239" s="500">
        <f t="shared" si="71"/>
        <v>0.99246409757984944</v>
      </c>
      <c r="G239" s="519">
        <f t="shared" si="72"/>
        <v>0.99996818355905048</v>
      </c>
      <c r="H239" s="520">
        <f t="shared" si="73"/>
        <v>3.1816440949516966E-5</v>
      </c>
      <c r="I239" s="517"/>
      <c r="J239" s="517">
        <f t="shared" si="74"/>
        <v>3.8574960408992429</v>
      </c>
      <c r="K239" s="517">
        <f t="shared" si="75"/>
        <v>0.99994272273290008</v>
      </c>
      <c r="L239" s="517"/>
      <c r="M239" s="529">
        <f t="shared" si="76"/>
        <v>72.844429028788227</v>
      </c>
      <c r="N239" s="615">
        <f t="shared" si="77"/>
        <v>1.7899463131243465E-4</v>
      </c>
      <c r="O239" s="500"/>
      <c r="P239" s="532">
        <f t="shared" si="78"/>
        <v>5.5654498060375241E-6</v>
      </c>
      <c r="Q239" s="520">
        <f t="shared" si="79"/>
        <v>5.5654498060375241E-6</v>
      </c>
      <c r="R239" s="521"/>
      <c r="S239" s="507">
        <f t="shared" si="80"/>
        <v>0.99988318700528589</v>
      </c>
      <c r="T239" s="501">
        <f t="shared" si="85"/>
        <v>1.1681299471411055E-4</v>
      </c>
      <c r="U239" s="507"/>
      <c r="V239" s="507">
        <f t="shared" si="86"/>
        <v>6.5441815132251423E-6</v>
      </c>
      <c r="W239" s="501">
        <f t="shared" si="87"/>
        <v>6.5441815132251423E-6</v>
      </c>
      <c r="X239" s="507"/>
      <c r="Y239" s="562">
        <f t="shared" si="81"/>
        <v>2.3639419279674105</v>
      </c>
      <c r="Z239" s="554">
        <f t="shared" si="82"/>
        <v>962040.02733145782</v>
      </c>
      <c r="AB239" s="562">
        <f t="shared" si="83"/>
        <v>2.3638667157486513</v>
      </c>
      <c r="AC239" s="554">
        <f t="shared" si="84"/>
        <v>30.608689720663016</v>
      </c>
    </row>
    <row r="240" spans="1:29" ht="12.6" customHeight="1" x14ac:dyDescent="0.2">
      <c r="A240" s="116"/>
      <c r="B240" s="262">
        <f t="shared" si="68"/>
        <v>172.61999999999884</v>
      </c>
      <c r="C240" s="130"/>
      <c r="D240" s="500">
        <f t="shared" si="69"/>
        <v>4.0162720714126063</v>
      </c>
      <c r="E240" s="517">
        <f t="shared" si="70"/>
        <v>1.509234804570986E-2</v>
      </c>
      <c r="F240" s="500">
        <f t="shared" si="71"/>
        <v>0.99248222686408971</v>
      </c>
      <c r="G240" s="519">
        <f t="shared" si="72"/>
        <v>0.99997043700334454</v>
      </c>
      <c r="H240" s="520">
        <f t="shared" si="73"/>
        <v>2.9562996655463358E-5</v>
      </c>
      <c r="I240" s="517"/>
      <c r="J240" s="517">
        <f t="shared" si="74"/>
        <v>3.8748507151752967</v>
      </c>
      <c r="K240" s="517">
        <f t="shared" si="75"/>
        <v>0.9999466549576228</v>
      </c>
      <c r="L240" s="517"/>
      <c r="M240" s="529">
        <f t="shared" si="76"/>
        <v>73.264380543906086</v>
      </c>
      <c r="N240" s="615">
        <f t="shared" si="77"/>
        <v>1.6611172009106667E-4</v>
      </c>
      <c r="O240" s="500"/>
      <c r="P240" s="532">
        <f t="shared" si="78"/>
        <v>5.1788167647140798E-6</v>
      </c>
      <c r="Q240" s="520">
        <f t="shared" si="79"/>
        <v>5.1788167647140798E-6</v>
      </c>
      <c r="R240" s="521"/>
      <c r="S240" s="507">
        <f t="shared" si="80"/>
        <v>0.9998858499793134</v>
      </c>
      <c r="T240" s="501">
        <f t="shared" si="85"/>
        <v>1.1415002068659863E-4</v>
      </c>
      <c r="U240" s="507"/>
      <c r="V240" s="507">
        <f t="shared" si="86"/>
        <v>6.1502690871347727E-6</v>
      </c>
      <c r="W240" s="501">
        <f t="shared" si="87"/>
        <v>6.1502690871347727E-6</v>
      </c>
      <c r="X240" s="507"/>
      <c r="Y240" s="562">
        <f t="shared" si="81"/>
        <v>2.3561244730179713</v>
      </c>
      <c r="Z240" s="554">
        <f t="shared" si="82"/>
        <v>1039180.1367499185</v>
      </c>
      <c r="AB240" s="562">
        <f t="shared" si="83"/>
        <v>2.3560548189180555</v>
      </c>
      <c r="AC240" s="554">
        <f t="shared" si="84"/>
        <v>30.721278907161796</v>
      </c>
    </row>
    <row r="241" spans="1:29" ht="12.6" customHeight="1" x14ac:dyDescent="0.2">
      <c r="A241" s="116"/>
      <c r="B241" s="262">
        <f t="shared" si="68"/>
        <v>173.03999999999883</v>
      </c>
      <c r="C241" s="130"/>
      <c r="D241" s="500">
        <f t="shared" si="69"/>
        <v>4.0335842630262597</v>
      </c>
      <c r="E241" s="517">
        <f t="shared" si="70"/>
        <v>1.5055990517407148E-2</v>
      </c>
      <c r="F241" s="500">
        <f t="shared" si="71"/>
        <v>0.99250026912840883</v>
      </c>
      <c r="G241" s="519">
        <f t="shared" si="72"/>
        <v>0.99997253376513284</v>
      </c>
      <c r="H241" s="520">
        <f t="shared" si="73"/>
        <v>2.7466234867157269E-5</v>
      </c>
      <c r="I241" s="517"/>
      <c r="J241" s="517">
        <f t="shared" si="74"/>
        <v>3.89216290678895</v>
      </c>
      <c r="K241" s="517">
        <f t="shared" si="75"/>
        <v>0.9999503227537947</v>
      </c>
      <c r="L241" s="517"/>
      <c r="M241" s="529">
        <f t="shared" si="76"/>
        <v>73.684333142770825</v>
      </c>
      <c r="N241" s="615">
        <f t="shared" si="77"/>
        <v>1.5414188413842567E-4</v>
      </c>
      <c r="O241" s="500"/>
      <c r="P241" s="532">
        <f t="shared" si="78"/>
        <v>4.8184464015339547E-6</v>
      </c>
      <c r="Q241" s="520">
        <f t="shared" si="79"/>
        <v>4.8184464015339547E-6</v>
      </c>
      <c r="R241" s="521"/>
      <c r="S241" s="507">
        <f t="shared" si="80"/>
        <v>0.99988835323131908</v>
      </c>
      <c r="T241" s="501">
        <f t="shared" si="85"/>
        <v>1.116467686809175E-4</v>
      </c>
      <c r="U241" s="507"/>
      <c r="V241" s="507">
        <f t="shared" si="86"/>
        <v>5.7827033159286276E-6</v>
      </c>
      <c r="W241" s="501">
        <f t="shared" si="87"/>
        <v>5.7827033159286276E-6</v>
      </c>
      <c r="X241" s="507"/>
      <c r="Y241" s="562">
        <f t="shared" si="81"/>
        <v>2.3483960920799323</v>
      </c>
      <c r="Z241" s="554">
        <f t="shared" si="82"/>
        <v>1122602.0816289093</v>
      </c>
      <c r="AB241" s="562">
        <f t="shared" si="83"/>
        <v>2.348331590481306</v>
      </c>
      <c r="AC241" s="554">
        <f t="shared" si="84"/>
        <v>30.833652436379278</v>
      </c>
    </row>
    <row r="242" spans="1:29" ht="12.6" customHeight="1" x14ac:dyDescent="0.2">
      <c r="A242" s="116"/>
      <c r="B242" s="262">
        <f t="shared" si="68"/>
        <v>173.45999999999881</v>
      </c>
      <c r="C242" s="130"/>
      <c r="D242" s="500">
        <f t="shared" si="69"/>
        <v>4.0508541794239568</v>
      </c>
      <c r="E242" s="517">
        <f t="shared" si="70"/>
        <v>1.5019807742285687E-2</v>
      </c>
      <c r="F242" s="500">
        <f t="shared" si="71"/>
        <v>0.99251822499785458</v>
      </c>
      <c r="G242" s="519">
        <f t="shared" si="72"/>
        <v>0.99997448449832183</v>
      </c>
      <c r="H242" s="520">
        <f t="shared" si="73"/>
        <v>2.5515501678174957E-5</v>
      </c>
      <c r="I242" s="517"/>
      <c r="J242" s="517">
        <f t="shared" si="74"/>
        <v>3.9094328231866471</v>
      </c>
      <c r="K242" s="517">
        <f t="shared" si="75"/>
        <v>0.99995374346150501</v>
      </c>
      <c r="L242" s="517"/>
      <c r="M242" s="529">
        <f t="shared" si="76"/>
        <v>74.104286760620369</v>
      </c>
      <c r="N242" s="615">
        <f t="shared" si="77"/>
        <v>1.4302158572832013E-4</v>
      </c>
      <c r="O242" s="500"/>
      <c r="P242" s="532">
        <f t="shared" si="78"/>
        <v>4.4826033624409283E-6</v>
      </c>
      <c r="Q242" s="520">
        <f t="shared" si="79"/>
        <v>4.4826033624409283E-6</v>
      </c>
      <c r="R242" s="521"/>
      <c r="S242" s="507">
        <f t="shared" si="80"/>
        <v>0.99989070745009878</v>
      </c>
      <c r="T242" s="501">
        <f t="shared" si="85"/>
        <v>1.0929254990121873E-4</v>
      </c>
      <c r="U242" s="507"/>
      <c r="V242" s="507">
        <f t="shared" si="86"/>
        <v>5.4397469949144396E-6</v>
      </c>
      <c r="W242" s="501">
        <f t="shared" si="87"/>
        <v>5.4397469949144396E-6</v>
      </c>
      <c r="X242" s="507"/>
      <c r="Y242" s="562">
        <f t="shared" si="81"/>
        <v>2.3407552731777574</v>
      </c>
      <c r="Z242" s="554">
        <f t="shared" si="82"/>
        <v>1212823.9182685239</v>
      </c>
      <c r="AB242" s="562">
        <f t="shared" si="83"/>
        <v>2.3406955476326563</v>
      </c>
      <c r="AC242" s="554">
        <f t="shared" si="84"/>
        <v>30.945810721911247</v>
      </c>
    </row>
    <row r="243" spans="1:29" ht="12.6" customHeight="1" x14ac:dyDescent="0.2">
      <c r="A243" s="116"/>
      <c r="B243" s="262">
        <f t="shared" si="68"/>
        <v>173.8799999999988</v>
      </c>
      <c r="C243" s="130"/>
      <c r="D243" s="500">
        <f t="shared" si="69"/>
        <v>4.0680820265365982</v>
      </c>
      <c r="E243" s="517">
        <f t="shared" si="70"/>
        <v>1.4983798463410782E-2</v>
      </c>
      <c r="F243" s="500">
        <f t="shared" si="71"/>
        <v>0.99253609509150253</v>
      </c>
      <c r="G243" s="519">
        <f t="shared" si="72"/>
        <v>0.99997629915195729</v>
      </c>
      <c r="H243" s="520">
        <f t="shared" si="73"/>
        <v>2.3700848042707001E-5</v>
      </c>
      <c r="I243" s="517"/>
      <c r="J243" s="517">
        <f t="shared" si="74"/>
        <v>3.9266606702992886</v>
      </c>
      <c r="K243" s="517">
        <f t="shared" si="75"/>
        <v>0.99995693331869928</v>
      </c>
      <c r="L243" s="517"/>
      <c r="M243" s="529">
        <f t="shared" si="76"/>
        <v>74.524241337028883</v>
      </c>
      <c r="N243" s="615">
        <f t="shared" si="77"/>
        <v>1.3269161161133525E-4</v>
      </c>
      <c r="O243" s="500"/>
      <c r="P243" s="532">
        <f t="shared" si="78"/>
        <v>4.169663043808769E-6</v>
      </c>
      <c r="Q243" s="520">
        <f t="shared" si="79"/>
        <v>4.169663043808769E-6</v>
      </c>
      <c r="R243" s="521"/>
      <c r="S243" s="507">
        <f t="shared" si="80"/>
        <v>0.99989292261879481</v>
      </c>
      <c r="T243" s="501">
        <f t="shared" si="85"/>
        <v>1.070773812051895E-4</v>
      </c>
      <c r="U243" s="507"/>
      <c r="V243" s="507">
        <f t="shared" si="86"/>
        <v>5.1197738716526163E-6</v>
      </c>
      <c r="W243" s="501">
        <f t="shared" si="87"/>
        <v>5.1197738716526163E-6</v>
      </c>
      <c r="X243" s="507"/>
      <c r="Y243" s="562">
        <f t="shared" si="81"/>
        <v>2.3332005382469152</v>
      </c>
      <c r="Z243" s="554">
        <f t="shared" si="82"/>
        <v>1310406.8741685629</v>
      </c>
      <c r="AB243" s="562">
        <f t="shared" si="83"/>
        <v>2.3331452394155052</v>
      </c>
      <c r="AC243" s="554">
        <f t="shared" si="84"/>
        <v>31.057754198787784</v>
      </c>
    </row>
    <row r="244" spans="1:29" ht="12.6" customHeight="1" x14ac:dyDescent="0.2">
      <c r="A244" s="116"/>
      <c r="B244" s="262">
        <f t="shared" si="68"/>
        <v>174.29999999999879</v>
      </c>
      <c r="C244" s="130"/>
      <c r="D244" s="500">
        <f t="shared" si="69"/>
        <v>4.0852680087942872</v>
      </c>
      <c r="E244" s="517">
        <f t="shared" si="70"/>
        <v>1.4947961435873366E-2</v>
      </c>
      <c r="F244" s="500">
        <f t="shared" si="71"/>
        <v>0.99255388002252765</v>
      </c>
      <c r="G244" s="519">
        <f t="shared" si="72"/>
        <v>0.99997798701527862</v>
      </c>
      <c r="H244" s="520">
        <f t="shared" si="73"/>
        <v>2.2012984721375695E-5</v>
      </c>
      <c r="I244" s="517"/>
      <c r="J244" s="517">
        <f t="shared" si="74"/>
        <v>3.9438466525569775</v>
      </c>
      <c r="K244" s="517">
        <f t="shared" si="75"/>
        <v>0.99995990752849617</v>
      </c>
      <c r="L244" s="517"/>
      <c r="M244" s="529">
        <f t="shared" si="76"/>
        <v>74.944196815620131</v>
      </c>
      <c r="N244" s="615">
        <f t="shared" si="77"/>
        <v>1.2309678677979718E-4</v>
      </c>
      <c r="O244" s="500"/>
      <c r="P244" s="532">
        <f t="shared" si="78"/>
        <v>3.8781048369984735E-6</v>
      </c>
      <c r="Q244" s="520">
        <f t="shared" si="79"/>
        <v>3.8781048369984735E-6</v>
      </c>
      <c r="R244" s="521"/>
      <c r="S244" s="507">
        <f t="shared" si="80"/>
        <v>0.99989500806015097</v>
      </c>
      <c r="T244" s="501">
        <f t="shared" si="85"/>
        <v>1.0499193984903066E-4</v>
      </c>
      <c r="U244" s="507"/>
      <c r="V244" s="507">
        <f t="shared" si="86"/>
        <v>4.8212615961722077E-6</v>
      </c>
      <c r="W244" s="501">
        <f t="shared" si="87"/>
        <v>4.8212615961722077E-6</v>
      </c>
      <c r="X244" s="507"/>
      <c r="Y244" s="562">
        <f t="shared" si="81"/>
        <v>2.3257304421957667</v>
      </c>
      <c r="Z244" s="554">
        <f t="shared" si="82"/>
        <v>1415958.9747195996</v>
      </c>
      <c r="AB244" s="562">
        <f t="shared" si="83"/>
        <v>2.3256792459270765</v>
      </c>
      <c r="AC244" s="554">
        <f t="shared" si="84"/>
        <v>31.16948327659734</v>
      </c>
    </row>
    <row r="245" spans="1:29" ht="12.6" customHeight="1" x14ac:dyDescent="0.2">
      <c r="A245" s="116"/>
      <c r="B245" s="262">
        <f t="shared" si="68"/>
        <v>174.71999999999878</v>
      </c>
      <c r="C245" s="130"/>
      <c r="D245" s="500">
        <f t="shared" si="69"/>
        <v>4.1024123291408543</v>
      </c>
      <c r="E245" s="517">
        <f t="shared" si="70"/>
        <v>1.4912295426646256E-2</v>
      </c>
      <c r="F245" s="500">
        <f t="shared" si="71"/>
        <v>0.99257158039827431</v>
      </c>
      <c r="G245" s="519">
        <f t="shared" si="72"/>
        <v>0.99997955676002037</v>
      </c>
      <c r="H245" s="520">
        <f t="shared" si="73"/>
        <v>2.044323997962838E-5</v>
      </c>
      <c r="I245" s="517"/>
      <c r="J245" s="517">
        <f t="shared" si="74"/>
        <v>3.9609909729035446</v>
      </c>
      <c r="K245" s="517">
        <f t="shared" si="75"/>
        <v>0.99996268032260516</v>
      </c>
      <c r="L245" s="517"/>
      <c r="M245" s="529">
        <f t="shared" si="76"/>
        <v>75.364153143799385</v>
      </c>
      <c r="N245" s="615">
        <f t="shared" si="77"/>
        <v>1.1418570613841439E-4</v>
      </c>
      <c r="O245" s="500"/>
      <c r="P245" s="532">
        <f t="shared" si="78"/>
        <v>3.6065057610970447E-6</v>
      </c>
      <c r="Q245" s="520">
        <f t="shared" si="79"/>
        <v>3.6065057610970447E-6</v>
      </c>
      <c r="R245" s="521"/>
      <c r="S245" s="507">
        <f t="shared" si="80"/>
        <v>0.9998969724785356</v>
      </c>
      <c r="T245" s="501">
        <f t="shared" si="85"/>
        <v>1.0302752146440497E-4</v>
      </c>
      <c r="U245" s="507"/>
      <c r="V245" s="507">
        <f t="shared" si="86"/>
        <v>4.5427855178640895E-6</v>
      </c>
      <c r="W245" s="501">
        <f t="shared" si="87"/>
        <v>4.5427855178640895E-6</v>
      </c>
      <c r="X245" s="507"/>
      <c r="Y245" s="562">
        <f t="shared" si="81"/>
        <v>2.3183435719979815</v>
      </c>
      <c r="Z245" s="554">
        <f t="shared" si="82"/>
        <v>1530138.9806899782</v>
      </c>
      <c r="AB245" s="562">
        <f t="shared" si="83"/>
        <v>2.3182961775439841</v>
      </c>
      <c r="AC245" s="554">
        <f t="shared" si="84"/>
        <v>31.280998384429182</v>
      </c>
    </row>
    <row r="246" spans="1:29" ht="12.6" customHeight="1" x14ac:dyDescent="0.2">
      <c r="A246" s="116"/>
      <c r="B246" s="262">
        <f t="shared" si="68"/>
        <v>175.13999999999876</v>
      </c>
      <c r="C246" s="130"/>
      <c r="D246" s="500">
        <f t="shared" si="69"/>
        <v>4.1195151890482427</v>
      </c>
      <c r="E246" s="517">
        <f t="shared" si="70"/>
        <v>1.4876799214443376E-2</v>
      </c>
      <c r="F246" s="500">
        <f t="shared" si="71"/>
        <v>0.99258919682032509</v>
      </c>
      <c r="G246" s="519">
        <f t="shared" si="72"/>
        <v>0.99998101648011795</v>
      </c>
      <c r="H246" s="520">
        <f t="shared" si="73"/>
        <v>1.8983519882054267E-5</v>
      </c>
      <c r="I246" s="517"/>
      <c r="J246" s="517">
        <f t="shared" si="74"/>
        <v>3.978093832810933</v>
      </c>
      <c r="K246" s="517">
        <f t="shared" si="75"/>
        <v>0.99996526502105443</v>
      </c>
      <c r="L246" s="517"/>
      <c r="M246" s="529">
        <f t="shared" si="76"/>
        <v>75.784110272502076</v>
      </c>
      <c r="N246" s="615">
        <f t="shared" si="77"/>
        <v>1.0591048359742672E-4</v>
      </c>
      <c r="O246" s="500"/>
      <c r="P246" s="532">
        <f t="shared" si="78"/>
        <v>3.353534461104693E-6</v>
      </c>
      <c r="Q246" s="520">
        <f t="shared" si="79"/>
        <v>3.353534461104693E-6</v>
      </c>
      <c r="R246" s="521"/>
      <c r="S246" s="507">
        <f t="shared" si="80"/>
        <v>0.99989882399998598</v>
      </c>
      <c r="T246" s="501">
        <f t="shared" si="85"/>
        <v>1.0117600001402494E-4</v>
      </c>
      <c r="U246" s="507"/>
      <c r="V246" s="507">
        <f t="shared" si="86"/>
        <v>4.2830128861516967E-6</v>
      </c>
      <c r="W246" s="501">
        <f t="shared" si="87"/>
        <v>4.2830128861516967E-6</v>
      </c>
      <c r="X246" s="507"/>
      <c r="Y246" s="562">
        <f t="shared" si="81"/>
        <v>2.3110385458143661</v>
      </c>
      <c r="Z246" s="554">
        <f t="shared" si="82"/>
        <v>1653660.6580489082</v>
      </c>
      <c r="AB246" s="562">
        <f t="shared" si="83"/>
        <v>2.3109946741681835</v>
      </c>
      <c r="AC246" s="554">
        <f t="shared" si="84"/>
        <v>31.392299980242392</v>
      </c>
    </row>
    <row r="247" spans="1:29" ht="12.6" customHeight="1" x14ac:dyDescent="0.2">
      <c r="A247" s="116"/>
      <c r="B247" s="262">
        <f t="shared" si="68"/>
        <v>175.55999999999875</v>
      </c>
      <c r="C247" s="130"/>
      <c r="D247" s="500">
        <f t="shared" si="69"/>
        <v>4.1365767885306983</v>
      </c>
      <c r="E247" s="517">
        <f t="shared" si="70"/>
        <v>1.4841471589579583E-2</v>
      </c>
      <c r="F247" s="500">
        <f t="shared" si="71"/>
        <v>0.99260672988456955</v>
      </c>
      <c r="G247" s="519">
        <f t="shared" si="72"/>
        <v>0.9999823737289677</v>
      </c>
      <c r="H247" s="520">
        <f t="shared" si="73"/>
        <v>1.7626271032300522E-5</v>
      </c>
      <c r="I247" s="517"/>
      <c r="J247" s="517">
        <f t="shared" si="74"/>
        <v>3.9951554322933887</v>
      </c>
      <c r="K247" s="517">
        <f t="shared" si="75"/>
        <v>0.99996767408842813</v>
      </c>
      <c r="L247" s="517"/>
      <c r="M247" s="529">
        <f t="shared" si="76"/>
        <v>76.204068155959348</v>
      </c>
      <c r="N247" s="615">
        <f t="shared" si="77"/>
        <v>9.822651756508094E-5</v>
      </c>
      <c r="O247" s="500"/>
      <c r="P247" s="532">
        <f t="shared" si="78"/>
        <v>3.1179455549170971E-6</v>
      </c>
      <c r="Q247" s="520">
        <f t="shared" si="79"/>
        <v>3.1179455549170971E-6</v>
      </c>
      <c r="R247" s="521"/>
      <c r="S247" s="507">
        <f t="shared" si="80"/>
        <v>0.99990057020935996</v>
      </c>
      <c r="T247" s="501">
        <f t="shared" si="85"/>
        <v>9.9429790640037652E-5</v>
      </c>
      <c r="U247" s="507"/>
      <c r="V247" s="507">
        <f t="shared" si="86"/>
        <v>4.040696666152264E-6</v>
      </c>
      <c r="W247" s="501">
        <f t="shared" si="87"/>
        <v>4.040696666152264E-6</v>
      </c>
      <c r="X247" s="507"/>
      <c r="Y247" s="562">
        <f t="shared" si="81"/>
        <v>2.3038140121429924</v>
      </c>
      <c r="Z247" s="554">
        <f t="shared" si="82"/>
        <v>1787297.4055471299</v>
      </c>
      <c r="AB247" s="562">
        <f t="shared" si="83"/>
        <v>2.3037734044928064</v>
      </c>
      <c r="AC247" s="554">
        <f t="shared" si="84"/>
        <v>31.503388485501254</v>
      </c>
    </row>
    <row r="248" spans="1:29" ht="12.6" customHeight="1" x14ac:dyDescent="0.2">
      <c r="A248" s="116"/>
      <c r="B248" s="262">
        <f t="shared" si="68"/>
        <v>175.97999999999874</v>
      </c>
      <c r="C248" s="130"/>
      <c r="D248" s="500">
        <f t="shared" si="69"/>
        <v>4.1535973261588017</v>
      </c>
      <c r="E248" s="517">
        <f t="shared" si="70"/>
        <v>1.4806311353833472E-2</v>
      </c>
      <c r="F248" s="500">
        <f t="shared" si="71"/>
        <v>0.99262418018127119</v>
      </c>
      <c r="G248" s="519">
        <f t="shared" si="72"/>
        <v>0.99998363555438408</v>
      </c>
      <c r="H248" s="520">
        <f t="shared" si="73"/>
        <v>1.6364445615923984E-5</v>
      </c>
      <c r="I248" s="517"/>
      <c r="J248" s="517">
        <f t="shared" si="74"/>
        <v>4.0121759699214925</v>
      </c>
      <c r="K248" s="517">
        <f t="shared" si="75"/>
        <v>0.99996991918680322</v>
      </c>
      <c r="L248" s="517"/>
      <c r="M248" s="529">
        <f t="shared" si="76"/>
        <v>76.624026751477913</v>
      </c>
      <c r="N248" s="615">
        <f t="shared" si="77"/>
        <v>9.1092271105708278E-5</v>
      </c>
      <c r="O248" s="500"/>
      <c r="P248" s="532">
        <f t="shared" si="78"/>
        <v>2.8985743088808173E-6</v>
      </c>
      <c r="Q248" s="520">
        <f t="shared" si="79"/>
        <v>2.8985743088808173E-6</v>
      </c>
      <c r="R248" s="521"/>
      <c r="S248" s="507">
        <f t="shared" si="80"/>
        <v>0.99990221818518554</v>
      </c>
      <c r="T248" s="501">
        <f t="shared" si="85"/>
        <v>9.7781814814457135E-5</v>
      </c>
      <c r="U248" s="507"/>
      <c r="V248" s="507">
        <f t="shared" si="86"/>
        <v>3.8146707862614382E-6</v>
      </c>
      <c r="W248" s="501">
        <f t="shared" si="87"/>
        <v>3.8146707862614382E-6</v>
      </c>
      <c r="X248" s="507"/>
      <c r="Y248" s="562">
        <f t="shared" si="81"/>
        <v>2.2966686489966341</v>
      </c>
      <c r="Z248" s="554">
        <f t="shared" si="82"/>
        <v>1931887.2815870652</v>
      </c>
      <c r="AB248" s="562">
        <f t="shared" si="83"/>
        <v>2.2966310652874298</v>
      </c>
      <c r="AC248" s="554">
        <f t="shared" si="84"/>
        <v>31.614264355626752</v>
      </c>
    </row>
    <row r="249" spans="1:29" ht="12.6" customHeight="1" x14ac:dyDescent="0.2">
      <c r="A249" s="116"/>
      <c r="B249" s="262">
        <f t="shared" si="68"/>
        <v>176.39999999999873</v>
      </c>
      <c r="C249" s="130"/>
      <c r="D249" s="500">
        <f t="shared" si="69"/>
        <v>4.1705769990733161</v>
      </c>
      <c r="E249" s="517">
        <f t="shared" si="70"/>
        <v>1.4771317320312723E-2</v>
      </c>
      <c r="F249" s="500">
        <f t="shared" si="71"/>
        <v>0.99264154829513329</v>
      </c>
      <c r="G249" s="519">
        <f t="shared" si="72"/>
        <v>0.99998480853138716</v>
      </c>
      <c r="H249" s="520">
        <f t="shared" si="73"/>
        <v>1.5191468612840708E-5</v>
      </c>
      <c r="I249" s="517"/>
      <c r="J249" s="517">
        <f t="shared" si="74"/>
        <v>4.0291556428360069</v>
      </c>
      <c r="K249" s="517">
        <f t="shared" si="75"/>
        <v>0.99997201122556656</v>
      </c>
      <c r="L249" s="517"/>
      <c r="M249" s="529">
        <f t="shared" si="76"/>
        <v>77.043986019234879</v>
      </c>
      <c r="N249" s="615">
        <f t="shared" si="77"/>
        <v>8.4469066649717206E-5</v>
      </c>
      <c r="O249" s="500"/>
      <c r="P249" s="532">
        <f t="shared" si="78"/>
        <v>2.6943316251363372E-6</v>
      </c>
      <c r="Q249" s="520">
        <f t="shared" si="79"/>
        <v>2.6943316251363372E-6</v>
      </c>
      <c r="R249" s="521"/>
      <c r="S249" s="507">
        <f t="shared" si="80"/>
        <v>0.99990377453282042</v>
      </c>
      <c r="T249" s="501">
        <f t="shared" si="85"/>
        <v>9.6225467179578139E-5</v>
      </c>
      <c r="U249" s="507"/>
      <c r="V249" s="507">
        <f t="shared" si="86"/>
        <v>3.6038448415964307E-6</v>
      </c>
      <c r="W249" s="501">
        <f t="shared" si="87"/>
        <v>3.6038448415964307E-6</v>
      </c>
      <c r="X249" s="507"/>
      <c r="Y249" s="562">
        <f t="shared" si="81"/>
        <v>2.289601163106469</v>
      </c>
      <c r="Z249" s="554">
        <f t="shared" si="82"/>
        <v>2088338.4533122375</v>
      </c>
      <c r="AB249" s="562">
        <f t="shared" si="83"/>
        <v>2.2895663807022637</v>
      </c>
      <c r="AC249" s="554">
        <f t="shared" si="84"/>
        <v>31.724928066481166</v>
      </c>
    </row>
    <row r="250" spans="1:29" ht="12.6" customHeight="1" x14ac:dyDescent="0.2">
      <c r="A250" s="116"/>
      <c r="B250" s="262">
        <f t="shared" si="68"/>
        <v>176.81999999999871</v>
      </c>
      <c r="C250" s="130"/>
      <c r="D250" s="500">
        <f t="shared" si="69"/>
        <v>4.1875160029988931</v>
      </c>
      <c r="E250" s="517">
        <f t="shared" si="70"/>
        <v>1.4736488313318957E-2</v>
      </c>
      <c r="F250" s="500">
        <f t="shared" si="71"/>
        <v>0.99265883480536476</v>
      </c>
      <c r="G250" s="519">
        <f t="shared" si="72"/>
        <v>0.99998589879294919</v>
      </c>
      <c r="H250" s="520">
        <f t="shared" si="73"/>
        <v>1.4101207050809528E-5</v>
      </c>
      <c r="I250" s="517"/>
      <c r="J250" s="517">
        <f t="shared" si="74"/>
        <v>4.0460946467615839</v>
      </c>
      <c r="K250" s="517">
        <f t="shared" si="75"/>
        <v>0.9999739604082839</v>
      </c>
      <c r="L250" s="517"/>
      <c r="M250" s="529">
        <f t="shared" si="76"/>
        <v>77.463945922085458</v>
      </c>
      <c r="N250" s="615">
        <f t="shared" si="77"/>
        <v>7.8320894147054787E-5</v>
      </c>
      <c r="O250" s="500"/>
      <c r="P250" s="532">
        <f t="shared" si="78"/>
        <v>2.5041993238310582E-6</v>
      </c>
      <c r="Q250" s="520">
        <f t="shared" si="79"/>
        <v>2.5041993238310582E-6</v>
      </c>
      <c r="R250" s="521"/>
      <c r="S250" s="507">
        <f t="shared" si="80"/>
        <v>0.99990524541485248</v>
      </c>
      <c r="T250" s="501">
        <f t="shared" si="85"/>
        <v>9.4754585147516224E-5</v>
      </c>
      <c r="U250" s="507"/>
      <c r="V250" s="507">
        <f t="shared" si="86"/>
        <v>3.4071991184786652E-6</v>
      </c>
      <c r="W250" s="501">
        <f t="shared" si="87"/>
        <v>3.4071991184786652E-6</v>
      </c>
      <c r="X250" s="507"/>
      <c r="Y250" s="562">
        <f t="shared" si="81"/>
        <v>2.2826102891511266</v>
      </c>
      <c r="Z250" s="554">
        <f t="shared" si="82"/>
        <v>2257635.1039609262</v>
      </c>
      <c r="AB250" s="562">
        <f t="shared" si="83"/>
        <v>2.2825781015908229</v>
      </c>
      <c r="AC250" s="554">
        <f t="shared" si="84"/>
        <v>31.835380046128915</v>
      </c>
    </row>
    <row r="251" spans="1:29" ht="12.6" customHeight="1" x14ac:dyDescent="0.2">
      <c r="A251" s="116"/>
      <c r="B251" s="262">
        <f t="shared" si="68"/>
        <v>177.2399999999987</v>
      </c>
      <c r="C251" s="130"/>
      <c r="D251" s="500">
        <f t="shared" si="69"/>
        <v>4.2044145322575917</v>
      </c>
      <c r="E251" s="517">
        <f t="shared" si="70"/>
        <v>1.470182316821754E-2</v>
      </c>
      <c r="F251" s="500">
        <f t="shared" si="71"/>
        <v>0.9926760402857443</v>
      </c>
      <c r="G251" s="519">
        <f t="shared" si="72"/>
        <v>0.99998691205881918</v>
      </c>
      <c r="H251" s="520">
        <f t="shared" si="73"/>
        <v>1.3087941180822682E-5</v>
      </c>
      <c r="I251" s="517"/>
      <c r="J251" s="517">
        <f t="shared" si="74"/>
        <v>4.0629931760202824</v>
      </c>
      <c r="K251" s="517">
        <f t="shared" si="75"/>
        <v>0.99997577627678469</v>
      </c>
      <c r="L251" s="517"/>
      <c r="M251" s="529">
        <f t="shared" si="76"/>
        <v>77.88390642538333</v>
      </c>
      <c r="N251" s="615">
        <f t="shared" si="77"/>
        <v>7.2614231328316237E-5</v>
      </c>
      <c r="O251" s="500"/>
      <c r="P251" s="532">
        <f t="shared" si="78"/>
        <v>2.3272257044740793E-6</v>
      </c>
      <c r="Q251" s="520">
        <f t="shared" si="79"/>
        <v>2.3272257044740793E-6</v>
      </c>
      <c r="R251" s="521"/>
      <c r="S251" s="507">
        <f t="shared" si="80"/>
        <v>0.99990663658007994</v>
      </c>
      <c r="T251" s="501">
        <f t="shared" si="85"/>
        <v>9.3363419920056145E-5</v>
      </c>
      <c r="U251" s="507"/>
      <c r="V251" s="507">
        <f t="shared" si="86"/>
        <v>3.2237806478552663E-6</v>
      </c>
      <c r="W251" s="501">
        <f t="shared" si="87"/>
        <v>3.2237806478552663E-6</v>
      </c>
      <c r="X251" s="507"/>
      <c r="Y251" s="562">
        <f t="shared" si="81"/>
        <v>2.2756947890101462</v>
      </c>
      <c r="Z251" s="554">
        <f t="shared" si="82"/>
        <v>2440843.8505481114</v>
      </c>
      <c r="AB251" s="562">
        <f t="shared" si="83"/>
        <v>2.2756650048506022</v>
      </c>
      <c r="AC251" s="554">
        <f t="shared" si="84"/>
        <v>31.945620747546432</v>
      </c>
    </row>
    <row r="252" spans="1:29" ht="12.6" customHeight="1" x14ac:dyDescent="0.2">
      <c r="A252" s="116"/>
      <c r="B252" s="262">
        <f t="shared" si="68"/>
        <v>177.65999999999869</v>
      </c>
      <c r="C252" s="130"/>
      <c r="D252" s="500">
        <f t="shared" si="69"/>
        <v>4.2212727797822502</v>
      </c>
      <c r="E252" s="517">
        <f t="shared" si="70"/>
        <v>1.4667320731307101E-2</v>
      </c>
      <c r="F252" s="500">
        <f t="shared" si="71"/>
        <v>0.99269316530468388</v>
      </c>
      <c r="G252" s="519">
        <f t="shared" si="72"/>
        <v>0.99998785366254095</v>
      </c>
      <c r="H252" s="520">
        <f t="shared" si="73"/>
        <v>1.214633745905136E-5</v>
      </c>
      <c r="I252" s="517"/>
      <c r="J252" s="517">
        <f t="shared" si="74"/>
        <v>4.079851423544941</v>
      </c>
      <c r="K252" s="517">
        <f t="shared" si="75"/>
        <v>0.99997746775261609</v>
      </c>
      <c r="L252" s="517"/>
      <c r="M252" s="529">
        <f t="shared" si="76"/>
        <v>78.3038674968127</v>
      </c>
      <c r="N252" s="615">
        <f t="shared" si="77"/>
        <v>6.7317875902972446E-5</v>
      </c>
      <c r="O252" s="500"/>
      <c r="P252" s="532">
        <f t="shared" si="78"/>
        <v>2.1625213701759299E-6</v>
      </c>
      <c r="Q252" s="520">
        <f t="shared" si="79"/>
        <v>2.1625213701759299E-6</v>
      </c>
      <c r="R252" s="521"/>
      <c r="S252" s="507">
        <f t="shared" si="80"/>
        <v>0.99990795339059668</v>
      </c>
      <c r="T252" s="501">
        <f t="shared" si="85"/>
        <v>9.2046609403317881E-5</v>
      </c>
      <c r="U252" s="507"/>
      <c r="V252" s="507">
        <f t="shared" si="86"/>
        <v>3.0526988344567445E-6</v>
      </c>
      <c r="W252" s="501">
        <f t="shared" si="87"/>
        <v>3.0526988344567445E-6</v>
      </c>
      <c r="X252" s="507"/>
      <c r="Y252" s="562">
        <f t="shared" si="81"/>
        <v>2.2688534510409744</v>
      </c>
      <c r="Z252" s="554">
        <f t="shared" si="82"/>
        <v>2639120.7033339273</v>
      </c>
      <c r="AB252" s="562">
        <f t="shared" si="83"/>
        <v>2.268825892781313</v>
      </c>
      <c r="AC252" s="554">
        <f t="shared" si="84"/>
        <v>32.055650657862849</v>
      </c>
    </row>
    <row r="253" spans="1:29" ht="12.6" customHeight="1" x14ac:dyDescent="0.2">
      <c r="A253" s="116"/>
      <c r="B253" s="262">
        <f t="shared" si="68"/>
        <v>178.07999999999868</v>
      </c>
      <c r="C253" s="130"/>
      <c r="D253" s="500">
        <f t="shared" si="69"/>
        <v>4.2380909371296926</v>
      </c>
      <c r="E253" s="517">
        <f t="shared" si="70"/>
        <v>1.4632979859691178E-2</v>
      </c>
      <c r="F253" s="500">
        <f t="shared" si="71"/>
        <v>0.99271021042529139</v>
      </c>
      <c r="G253" s="519">
        <f t="shared" si="72"/>
        <v>0.99998872857677013</v>
      </c>
      <c r="H253" s="520">
        <f t="shared" si="73"/>
        <v>1.1271423229874955E-5</v>
      </c>
      <c r="I253" s="517"/>
      <c r="J253" s="517">
        <f t="shared" si="74"/>
        <v>4.0966695808923834</v>
      </c>
      <c r="K253" s="517">
        <f t="shared" si="75"/>
        <v>0.99997904317601571</v>
      </c>
      <c r="L253" s="517"/>
      <c r="M253" s="529">
        <f t="shared" si="76"/>
        <v>78.723829106231406</v>
      </c>
      <c r="N253" s="615">
        <f t="shared" si="77"/>
        <v>6.2402788842064183E-5</v>
      </c>
      <c r="O253" s="500"/>
      <c r="P253" s="532">
        <f t="shared" si="78"/>
        <v>2.009255301027639E-6</v>
      </c>
      <c r="Q253" s="520">
        <f t="shared" si="79"/>
        <v>2.009255301027639E-6</v>
      </c>
      <c r="R253" s="521"/>
      <c r="S253" s="507">
        <f t="shared" si="80"/>
        <v>0.99990920084710089</v>
      </c>
      <c r="T253" s="501">
        <f t="shared" si="85"/>
        <v>9.0799152899112556E-5</v>
      </c>
      <c r="U253" s="507"/>
      <c r="V253" s="507">
        <f t="shared" si="86"/>
        <v>2.8931215296473868E-6</v>
      </c>
      <c r="W253" s="501">
        <f t="shared" si="87"/>
        <v>2.8931215296473868E-6</v>
      </c>
      <c r="X253" s="507"/>
      <c r="Y253" s="562">
        <f t="shared" si="81"/>
        <v>2.2620850893786453</v>
      </c>
      <c r="Z253" s="554">
        <f t="shared" si="82"/>
        <v>2853718.6126521211</v>
      </c>
      <c r="AB253" s="562">
        <f t="shared" si="83"/>
        <v>2.2620595924602207</v>
      </c>
      <c r="AC253" s="554">
        <f t="shared" si="84"/>
        <v>32.165470262173649</v>
      </c>
    </row>
    <row r="254" spans="1:29" ht="12.6" customHeight="1" x14ac:dyDescent="0.2">
      <c r="A254" s="116"/>
      <c r="B254" s="262">
        <f t="shared" si="68"/>
        <v>178.49999999999866</v>
      </c>
      <c r="C254" s="130"/>
      <c r="D254" s="500">
        <f t="shared" si="69"/>
        <v>4.2548691944937804</v>
      </c>
      <c r="E254" s="517">
        <f t="shared" si="70"/>
        <v>1.4598799421152851E-2</v>
      </c>
      <c r="F254" s="500">
        <f t="shared" si="71"/>
        <v>0.99272717620543227</v>
      </c>
      <c r="G254" s="519">
        <f t="shared" si="72"/>
        <v>0.99998954143699381</v>
      </c>
      <c r="H254" s="520">
        <f t="shared" si="73"/>
        <v>1.0458563006188193E-5</v>
      </c>
      <c r="I254" s="517"/>
      <c r="J254" s="517">
        <f t="shared" si="74"/>
        <v>4.1134478382564712</v>
      </c>
      <c r="K254" s="517">
        <f t="shared" si="75"/>
        <v>0.99998051034254098</v>
      </c>
      <c r="L254" s="517"/>
      <c r="M254" s="529">
        <f t="shared" si="76"/>
        <v>79.14379122552424</v>
      </c>
      <c r="N254" s="615">
        <f t="shared" si="77"/>
        <v>5.7841947949555106E-5</v>
      </c>
      <c r="O254" s="500"/>
      <c r="P254" s="532">
        <f t="shared" si="78"/>
        <v>1.8666511630056853E-6</v>
      </c>
      <c r="Q254" s="520">
        <f t="shared" si="79"/>
        <v>1.8666511630056853E-6</v>
      </c>
      <c r="R254" s="521"/>
      <c r="S254" s="507">
        <f t="shared" si="80"/>
        <v>0.99991038361268159</v>
      </c>
      <c r="T254" s="501">
        <f t="shared" si="85"/>
        <v>8.9616387318414148E-5</v>
      </c>
      <c r="U254" s="507"/>
      <c r="V254" s="507">
        <f t="shared" si="86"/>
        <v>2.7442711645448952E-6</v>
      </c>
      <c r="W254" s="501">
        <f t="shared" si="87"/>
        <v>2.7442711645448952E-6</v>
      </c>
      <c r="X254" s="507"/>
      <c r="Y254" s="562">
        <f t="shared" si="81"/>
        <v>2.2553885432573462</v>
      </c>
      <c r="Z254" s="554">
        <f t="shared" si="82"/>
        <v>3085995.6541517479</v>
      </c>
      <c r="AB254" s="562">
        <f t="shared" si="83"/>
        <v>2.255364955134163</v>
      </c>
      <c r="AC254" s="554">
        <f t="shared" si="84"/>
        <v>32.275079985769004</v>
      </c>
    </row>
    <row r="255" spans="1:29" ht="12.6" customHeight="1" x14ac:dyDescent="0.2">
      <c r="A255" s="116"/>
      <c r="B255" s="262">
        <f t="shared" si="68"/>
        <v>178.91999999999865</v>
      </c>
      <c r="C255" s="130"/>
      <c r="D255" s="500">
        <f t="shared" si="69"/>
        <v>4.2716077407183208</v>
      </c>
      <c r="E255" s="517">
        <f t="shared" si="70"/>
        <v>1.4564778294029532E-2</v>
      </c>
      <c r="F255" s="500">
        <f t="shared" si="71"/>
        <v>0.99274406319779074</v>
      </c>
      <c r="G255" s="519">
        <f t="shared" si="72"/>
        <v>0.99999029656374705</v>
      </c>
      <c r="H255" s="520">
        <f t="shared" si="73"/>
        <v>9.703436252950226E-6</v>
      </c>
      <c r="I255" s="517"/>
      <c r="J255" s="517">
        <f t="shared" si="74"/>
        <v>4.1301863844810116</v>
      </c>
      <c r="K255" s="517">
        <f t="shared" si="75"/>
        <v>0.99998187653748849</v>
      </c>
      <c r="L255" s="517"/>
      <c r="M255" s="529">
        <f t="shared" si="76"/>
        <v>79.563753828466034</v>
      </c>
      <c r="N255" s="615">
        <f t="shared" si="77"/>
        <v>5.3610210670740344E-5</v>
      </c>
      <c r="O255" s="500"/>
      <c r="P255" s="532">
        <f t="shared" si="78"/>
        <v>1.7339838391858913E-6</v>
      </c>
      <c r="Q255" s="520">
        <f t="shared" si="79"/>
        <v>1.7339838391858913E-6</v>
      </c>
      <c r="R255" s="521"/>
      <c r="S255" s="507">
        <f t="shared" si="80"/>
        <v>0.99991150603487911</v>
      </c>
      <c r="T255" s="501">
        <f t="shared" si="85"/>
        <v>8.8493965120894913E-5</v>
      </c>
      <c r="U255" s="507"/>
      <c r="V255" s="507">
        <f t="shared" si="86"/>
        <v>2.6054212655061225E-6</v>
      </c>
      <c r="W255" s="501">
        <f t="shared" si="87"/>
        <v>2.6054212655061225E-6</v>
      </c>
      <c r="X255" s="507"/>
      <c r="Y255" s="562">
        <f t="shared" si="81"/>
        <v>2.2487626763530768</v>
      </c>
      <c r="Z255" s="554">
        <f t="shared" si="82"/>
        <v>3337423.9302821942</v>
      </c>
      <c r="AB255" s="562">
        <f t="shared" si="83"/>
        <v>2.248740855627799</v>
      </c>
      <c r="AC255" s="554">
        <f t="shared" si="84"/>
        <v>32.38448035656387</v>
      </c>
    </row>
    <row r="256" spans="1:29" ht="12.6" customHeight="1" x14ac:dyDescent="0.2">
      <c r="A256" s="116"/>
      <c r="B256" s="262">
        <f t="shared" si="68"/>
        <v>179.33999999999864</v>
      </c>
      <c r="C256" s="130"/>
      <c r="D256" s="500">
        <f t="shared" si="69"/>
        <v>4.2883067633097918</v>
      </c>
      <c r="E256" s="517">
        <f t="shared" si="70"/>
        <v>1.4530915367090978E-2</v>
      </c>
      <c r="F256" s="500">
        <f t="shared" si="71"/>
        <v>0.99276087194992912</v>
      </c>
      <c r="G256" s="519">
        <f t="shared" si="72"/>
        <v>0.99999099798341873</v>
      </c>
      <c r="H256" s="520">
        <f t="shared" si="73"/>
        <v>9.0020165812720876E-6</v>
      </c>
      <c r="I256" s="517"/>
      <c r="J256" s="517">
        <f t="shared" si="74"/>
        <v>4.1468854070724825</v>
      </c>
      <c r="K256" s="517">
        <f t="shared" si="75"/>
        <v>0.99998314856822956</v>
      </c>
      <c r="L256" s="517"/>
      <c r="M256" s="529">
        <f t="shared" si="76"/>
        <v>79.983716890593513</v>
      </c>
      <c r="N256" s="615">
        <f t="shared" si="77"/>
        <v>4.9684186564036281E-5</v>
      </c>
      <c r="O256" s="500"/>
      <c r="P256" s="532">
        <f t="shared" si="78"/>
        <v>1.6105761705780003E-6</v>
      </c>
      <c r="Q256" s="520">
        <f t="shared" si="79"/>
        <v>1.6105761705780003E-6</v>
      </c>
      <c r="R256" s="521"/>
      <c r="S256" s="507">
        <f t="shared" si="80"/>
        <v>0.99991257216654461</v>
      </c>
      <c r="T256" s="501">
        <f t="shared" si="85"/>
        <v>8.742783345538907E-5</v>
      </c>
      <c r="U256" s="507"/>
      <c r="V256" s="507">
        <f t="shared" si="86"/>
        <v>2.4758938563373648E-6</v>
      </c>
      <c r="W256" s="501">
        <f t="shared" si="87"/>
        <v>2.4758938563373648E-6</v>
      </c>
      <c r="X256" s="507"/>
      <c r="Y256" s="562">
        <f t="shared" si="81"/>
        <v>2.2422063761466671</v>
      </c>
      <c r="Z256" s="554">
        <f t="shared" si="82"/>
        <v>3609599.1985066179</v>
      </c>
      <c r="AB256" s="562">
        <f t="shared" si="83"/>
        <v>2.2421861917676904</v>
      </c>
      <c r="AC256" s="554">
        <f t="shared" si="84"/>
        <v>32.493671836703015</v>
      </c>
    </row>
    <row r="257" spans="1:29" ht="12.6" customHeight="1" x14ac:dyDescent="0.2">
      <c r="A257" s="116"/>
      <c r="B257" s="262">
        <f t="shared" si="68"/>
        <v>179.75999999999863</v>
      </c>
      <c r="C257" s="130"/>
      <c r="D257" s="500">
        <f t="shared" si="69"/>
        <v>4.3049664484499575</v>
      </c>
      <c r="E257" s="517">
        <f t="shared" si="70"/>
        <v>1.4497209539417669E-2</v>
      </c>
      <c r="F257" s="500">
        <f t="shared" si="71"/>
        <v>0.99277760300434759</v>
      </c>
      <c r="G257" s="519">
        <f t="shared" si="72"/>
        <v>0.99999164944773034</v>
      </c>
      <c r="H257" s="520">
        <f t="shared" si="73"/>
        <v>8.3505522696647461E-6</v>
      </c>
      <c r="I257" s="517"/>
      <c r="J257" s="517">
        <f t="shared" si="74"/>
        <v>4.1635450922126482</v>
      </c>
      <c r="K257" s="517">
        <f t="shared" si="75"/>
        <v>0.99998433279457932</v>
      </c>
      <c r="L257" s="517"/>
      <c r="M257" s="529">
        <f t="shared" si="76"/>
        <v>80.403680389085906</v>
      </c>
      <c r="N257" s="615">
        <f t="shared" si="77"/>
        <v>4.6042117759270695E-5</v>
      </c>
      <c r="O257" s="500"/>
      <c r="P257" s="532">
        <f t="shared" si="78"/>
        <v>1.4957958936283305E-6</v>
      </c>
      <c r="Q257" s="520">
        <f t="shared" si="79"/>
        <v>1.4957958936283305E-6</v>
      </c>
      <c r="R257" s="521"/>
      <c r="S257" s="507">
        <f t="shared" si="80"/>
        <v>0.99991358578571843</v>
      </c>
      <c r="T257" s="501">
        <f t="shared" si="85"/>
        <v>8.6414214281571589E-5</v>
      </c>
      <c r="U257" s="507"/>
      <c r="V257" s="507">
        <f t="shared" si="86"/>
        <v>2.3550556918627484E-6</v>
      </c>
      <c r="W257" s="501">
        <f t="shared" si="87"/>
        <v>2.3550556918627484E-6</v>
      </c>
      <c r="X257" s="507"/>
      <c r="Y257" s="562">
        <f t="shared" si="81"/>
        <v>2.2357185533064166</v>
      </c>
      <c r="Z257" s="554">
        <f t="shared" si="82"/>
        <v>3904251.3409106494</v>
      </c>
      <c r="AB257" s="562">
        <f t="shared" si="83"/>
        <v>2.235699883821777</v>
      </c>
      <c r="AC257" s="554">
        <f t="shared" si="84"/>
        <v>32.602654896183054</v>
      </c>
    </row>
    <row r="258" spans="1:29" ht="12.6" customHeight="1" x14ac:dyDescent="0.2">
      <c r="A258" s="116"/>
      <c r="B258" s="262">
        <f t="shared" si="68"/>
        <v>180.17999999999861</v>
      </c>
      <c r="C258" s="130"/>
      <c r="D258" s="500">
        <f t="shared" si="69"/>
        <v>4.3215869810083065</v>
      </c>
      <c r="E258" s="517">
        <f t="shared" si="70"/>
        <v>1.446365972028154E-2</v>
      </c>
      <c r="F258" s="500">
        <f t="shared" si="71"/>
        <v>0.99279425689854262</v>
      </c>
      <c r="G258" s="519">
        <f t="shared" si="72"/>
        <v>0.99999225445196938</v>
      </c>
      <c r="H258" s="520">
        <f t="shared" si="73"/>
        <v>7.7455480306243274E-6</v>
      </c>
      <c r="I258" s="517"/>
      <c r="J258" s="517">
        <f t="shared" si="74"/>
        <v>4.1801656247709973</v>
      </c>
      <c r="K258" s="517">
        <f t="shared" si="75"/>
        <v>0.99998543515731508</v>
      </c>
      <c r="L258" s="517"/>
      <c r="M258" s="529">
        <f t="shared" si="76"/>
        <v>80.823644302653491</v>
      </c>
      <c r="N258" s="615">
        <f t="shared" si="77"/>
        <v>4.2663767459316659E-5</v>
      </c>
      <c r="O258" s="500"/>
      <c r="P258" s="532">
        <f t="shared" si="78"/>
        <v>1.3890527654029878E-6</v>
      </c>
      <c r="Q258" s="520">
        <f t="shared" si="79"/>
        <v>1.3890527654029878E-6</v>
      </c>
      <c r="R258" s="521"/>
      <c r="S258" s="507">
        <f t="shared" si="80"/>
        <v>0.99991455041332578</v>
      </c>
      <c r="T258" s="501">
        <f t="shared" si="85"/>
        <v>8.544958667422442E-5</v>
      </c>
      <c r="U258" s="507"/>
      <c r="V258" s="507">
        <f t="shared" si="86"/>
        <v>2.2423151971450892E-6</v>
      </c>
      <c r="W258" s="501">
        <f t="shared" si="87"/>
        <v>2.2423151971450892E-6</v>
      </c>
      <c r="X258" s="507"/>
      <c r="Y258" s="562">
        <f t="shared" si="81"/>
        <v>2.2292981410896759</v>
      </c>
      <c r="Z258" s="554">
        <f t="shared" si="82"/>
        <v>4223255.720953729</v>
      </c>
      <c r="AB258" s="562">
        <f t="shared" si="83"/>
        <v>2.2292808739538494</v>
      </c>
      <c r="AC258" s="554">
        <f t="shared" si="84"/>
        <v>32.711430032256082</v>
      </c>
    </row>
    <row r="259" spans="1:29" ht="12.6" customHeight="1" x14ac:dyDescent="0.2">
      <c r="A259" s="116"/>
      <c r="B259" s="262">
        <f t="shared" si="68"/>
        <v>180.5999999999986</v>
      </c>
      <c r="C259" s="130"/>
      <c r="D259" s="500">
        <f t="shared" si="69"/>
        <v>4.3381685445543576</v>
      </c>
      <c r="E259" s="517">
        <f t="shared" si="70"/>
        <v>1.4430264829028837E-2</v>
      </c>
      <c r="F259" s="500">
        <f t="shared" si="71"/>
        <v>0.99281083416506388</v>
      </c>
      <c r="G259" s="519">
        <f t="shared" si="72"/>
        <v>0.99999281625205327</v>
      </c>
      <c r="H259" s="520">
        <f t="shared" si="73"/>
        <v>7.183747946726271E-6</v>
      </c>
      <c r="I259" s="517"/>
      <c r="J259" s="517">
        <f t="shared" si="74"/>
        <v>4.1967471883170484</v>
      </c>
      <c r="K259" s="517">
        <f t="shared" si="75"/>
        <v>0.9999864612049475</v>
      </c>
      <c r="L259" s="517"/>
      <c r="M259" s="529">
        <f t="shared" si="76"/>
        <v>81.243608611433075</v>
      </c>
      <c r="N259" s="615">
        <f t="shared" si="77"/>
        <v>3.9530315916636027E-5</v>
      </c>
      <c r="O259" s="500"/>
      <c r="P259" s="532">
        <f t="shared" si="78"/>
        <v>1.2897958653494083E-6</v>
      </c>
      <c r="Q259" s="520">
        <f t="shared" si="79"/>
        <v>1.2897958653494083E-6</v>
      </c>
      <c r="R259" s="521"/>
      <c r="S259" s="507">
        <f t="shared" si="80"/>
        <v>0.99991546933048403</v>
      </c>
      <c r="T259" s="501">
        <f t="shared" si="85"/>
        <v>8.453066951596977E-5</v>
      </c>
      <c r="U259" s="507"/>
      <c r="V259" s="507">
        <f t="shared" si="86"/>
        <v>2.1371205737626175E-6</v>
      </c>
      <c r="W259" s="501">
        <f t="shared" si="87"/>
        <v>2.1371205737626175E-6</v>
      </c>
      <c r="X259" s="507"/>
      <c r="Y259" s="562">
        <f t="shared" si="81"/>
        <v>2.2229440947627173</v>
      </c>
      <c r="Z259" s="554">
        <f t="shared" si="82"/>
        <v>4568645.5018689716</v>
      </c>
      <c r="AB259" s="562">
        <f t="shared" si="83"/>
        <v>2.2229281256926408</v>
      </c>
      <c r="AC259" s="554">
        <f t="shared" si="84"/>
        <v>32.819997743371438</v>
      </c>
    </row>
    <row r="260" spans="1:29" ht="12.6" customHeight="1" x14ac:dyDescent="0.2">
      <c r="A260" s="116"/>
      <c r="B260" s="262">
        <f t="shared" si="68"/>
        <v>181.01999999999859</v>
      </c>
      <c r="C260" s="130"/>
      <c r="D260" s="500">
        <f t="shared" si="69"/>
        <v>4.3547113213698072</v>
      </c>
      <c r="E260" s="517">
        <f t="shared" si="70"/>
        <v>1.4397023794963789E-2</v>
      </c>
      <c r="F260" s="500">
        <f t="shared" si="71"/>
        <v>0.99282733533157186</v>
      </c>
      <c r="G260" s="519">
        <f t="shared" si="72"/>
        <v>0.99999333788049627</v>
      </c>
      <c r="H260" s="520">
        <f t="shared" si="73"/>
        <v>6.6621195037308567E-6</v>
      </c>
      <c r="I260" s="517"/>
      <c r="J260" s="517">
        <f t="shared" si="74"/>
        <v>4.213289965132498</v>
      </c>
      <c r="K260" s="517">
        <f t="shared" si="75"/>
        <v>0.99998741611884889</v>
      </c>
      <c r="L260" s="517"/>
      <c r="M260" s="529">
        <f t="shared" si="76"/>
        <v>81.663573296891073</v>
      </c>
      <c r="N260" s="615">
        <f t="shared" si="77"/>
        <v>3.6624263344720021E-5</v>
      </c>
      <c r="O260" s="500"/>
      <c r="P260" s="532">
        <f t="shared" si="78"/>
        <v>1.1975110613444734E-6</v>
      </c>
      <c r="Q260" s="520">
        <f t="shared" si="79"/>
        <v>1.1975110613444734E-6</v>
      </c>
      <c r="R260" s="521"/>
      <c r="S260" s="507">
        <f t="shared" si="80"/>
        <v>0.99991634559460774</v>
      </c>
      <c r="T260" s="501">
        <f t="shared" si="85"/>
        <v>8.3654405392263875E-5</v>
      </c>
      <c r="U260" s="507"/>
      <c r="V260" s="507">
        <f t="shared" si="86"/>
        <v>2.0389566981894869E-6</v>
      </c>
      <c r="W260" s="501">
        <f t="shared" si="87"/>
        <v>2.0389566981894869E-6</v>
      </c>
      <c r="X260" s="507"/>
      <c r="Y260" s="562">
        <f t="shared" si="81"/>
        <v>2.2166553910382221</v>
      </c>
      <c r="Z260" s="554">
        <f t="shared" si="82"/>
        <v>4942625.010534049</v>
      </c>
      <c r="AB260" s="562">
        <f t="shared" si="83"/>
        <v>2.2166406234151084</v>
      </c>
      <c r="AC260" s="554">
        <f t="shared" si="84"/>
        <v>32.92835848230682</v>
      </c>
    </row>
    <row r="261" spans="1:29" ht="12.6" customHeight="1" x14ac:dyDescent="0.2">
      <c r="A261" s="116"/>
      <c r="B261" s="262">
        <f t="shared" si="68"/>
        <v>181.43999999999858</v>
      </c>
      <c r="C261" s="130"/>
      <c r="D261" s="500">
        <f t="shared" si="69"/>
        <v>4.3712154924605651</v>
      </c>
      <c r="E261" s="517">
        <f t="shared" si="70"/>
        <v>1.4363935557233753E-2</v>
      </c>
      <c r="F261" s="500">
        <f t="shared" si="71"/>
        <v>0.9928437609208931</v>
      </c>
      <c r="G261" s="519">
        <f t="shared" si="72"/>
        <v>0.9999938221613448</v>
      </c>
      <c r="H261" s="520">
        <f t="shared" si="73"/>
        <v>6.1778386551969433E-6</v>
      </c>
      <c r="I261" s="517"/>
      <c r="J261" s="517">
        <f t="shared" si="74"/>
        <v>4.2297941362232558</v>
      </c>
      <c r="K261" s="517">
        <f t="shared" si="75"/>
        <v>0.99998830473683287</v>
      </c>
      <c r="L261" s="517"/>
      <c r="M261" s="529">
        <f t="shared" si="76"/>
        <v>82.08353834173252</v>
      </c>
      <c r="N261" s="615">
        <f t="shared" si="77"/>
        <v>3.3929339082305887E-5</v>
      </c>
      <c r="O261" s="500"/>
      <c r="P261" s="532">
        <f t="shared" si="78"/>
        <v>1.1117186320990354E-6</v>
      </c>
      <c r="Q261" s="520">
        <f t="shared" si="79"/>
        <v>1.1117186320990354E-6</v>
      </c>
      <c r="R261" s="521"/>
      <c r="S261" s="507">
        <f t="shared" si="80"/>
        <v>0.99991718205411051</v>
      </c>
      <c r="T261" s="501">
        <f t="shared" si="85"/>
        <v>8.2817945889490652E-5</v>
      </c>
      <c r="U261" s="507"/>
      <c r="V261" s="507">
        <f t="shared" si="86"/>
        <v>1.94734314850652E-6</v>
      </c>
      <c r="W261" s="501">
        <f t="shared" si="87"/>
        <v>1.94734314850652E-6</v>
      </c>
      <c r="X261" s="507"/>
      <c r="Y261" s="562">
        <f t="shared" si="81"/>
        <v>2.2104310275298125</v>
      </c>
      <c r="Z261" s="554">
        <f t="shared" si="82"/>
        <v>5347584.2709420575</v>
      </c>
      <c r="AB261" s="562">
        <f t="shared" si="83"/>
        <v>2.2104173718435658</v>
      </c>
      <c r="AC261" s="554">
        <f t="shared" si="84"/>
        <v>33.036512820949007</v>
      </c>
    </row>
    <row r="262" spans="1:29" ht="12.6" customHeight="1" x14ac:dyDescent="0.2">
      <c r="A262" s="116"/>
      <c r="B262" s="262">
        <f t="shared" si="68"/>
        <v>181.85999999999856</v>
      </c>
      <c r="C262" s="130"/>
      <c r="D262" s="500">
        <f t="shared" si="69"/>
        <v>4.3876812375686125</v>
      </c>
      <c r="E262" s="517">
        <f t="shared" si="70"/>
        <v>1.4330999064716935E-2</v>
      </c>
      <c r="F262" s="500">
        <f t="shared" si="71"/>
        <v>0.99286011145107589</v>
      </c>
      <c r="G262" s="519">
        <f t="shared" si="72"/>
        <v>0.99999427172414723</v>
      </c>
      <c r="H262" s="520">
        <f t="shared" si="73"/>
        <v>5.7282758527676947E-6</v>
      </c>
      <c r="I262" s="517"/>
      <c r="J262" s="517">
        <f t="shared" si="74"/>
        <v>4.2462598813313033</v>
      </c>
      <c r="K262" s="517">
        <f t="shared" si="75"/>
        <v>0.99998913157527503</v>
      </c>
      <c r="L262" s="517"/>
      <c r="M262" s="529">
        <f t="shared" si="76"/>
        <v>82.503503729816501</v>
      </c>
      <c r="N262" s="615">
        <f t="shared" si="77"/>
        <v>3.1430417294586732E-5</v>
      </c>
      <c r="O262" s="500"/>
      <c r="P262" s="532">
        <f t="shared" si="78"/>
        <v>1.0319710386495343E-6</v>
      </c>
      <c r="Q262" s="520">
        <f t="shared" si="79"/>
        <v>1.0319710386495343E-6</v>
      </c>
      <c r="R262" s="521"/>
      <c r="S262" s="507">
        <f t="shared" si="80"/>
        <v>0.99991798136285248</v>
      </c>
      <c r="T262" s="501">
        <f t="shared" si="85"/>
        <v>8.2018637147518447E-5</v>
      </c>
      <c r="U262" s="507"/>
      <c r="V262" s="507">
        <f t="shared" si="86"/>
        <v>1.8618313643449738E-6</v>
      </c>
      <c r="W262" s="501">
        <f t="shared" si="87"/>
        <v>1.8618313643449738E-6</v>
      </c>
      <c r="X262" s="507"/>
      <c r="Y262" s="562">
        <f t="shared" si="81"/>
        <v>2.2042700222230072</v>
      </c>
      <c r="Z262" s="554">
        <f t="shared" si="82"/>
        <v>5786114.7147836424</v>
      </c>
      <c r="AB262" s="562">
        <f t="shared" si="83"/>
        <v>2.2042573955562661</v>
      </c>
      <c r="AC262" s="554">
        <f t="shared" si="84"/>
        <v>33.144461202038976</v>
      </c>
    </row>
    <row r="263" spans="1:29" ht="12.6" customHeight="1" x14ac:dyDescent="0.2">
      <c r="A263" s="116"/>
      <c r="B263" s="262">
        <f t="shared" si="68"/>
        <v>182.27999999999855</v>
      </c>
      <c r="C263" s="130"/>
      <c r="D263" s="500">
        <f t="shared" si="69"/>
        <v>4.4041087351837511</v>
      </c>
      <c r="E263" s="517">
        <f t="shared" si="70"/>
        <v>1.4298213275910694E-2</v>
      </c>
      <c r="F263" s="500">
        <f t="shared" si="71"/>
        <v>0.99287638743544493</v>
      </c>
      <c r="G263" s="519">
        <f t="shared" si="72"/>
        <v>0.99999468901701727</v>
      </c>
      <c r="H263" s="520">
        <f t="shared" si="73"/>
        <v>5.3109829827313604E-6</v>
      </c>
      <c r="I263" s="517"/>
      <c r="J263" s="517">
        <f t="shared" si="74"/>
        <v>4.2626873789464419</v>
      </c>
      <c r="K263" s="517">
        <f t="shared" si="75"/>
        <v>0.9999899008498635</v>
      </c>
      <c r="L263" s="517"/>
      <c r="M263" s="529">
        <f t="shared" si="76"/>
        <v>82.923469446077291</v>
      </c>
      <c r="N263" s="615">
        <f t="shared" si="77"/>
        <v>2.9113437818750754E-5</v>
      </c>
      <c r="O263" s="500"/>
      <c r="P263" s="532">
        <f t="shared" si="78"/>
        <v>9.5785083171976478E-7</v>
      </c>
      <c r="Q263" s="520">
        <f t="shared" si="79"/>
        <v>9.5785083171976478E-7</v>
      </c>
      <c r="R263" s="521"/>
      <c r="S263" s="507">
        <f t="shared" si="80"/>
        <v>0.99991874599245656</v>
      </c>
      <c r="T263" s="501">
        <f t="shared" si="85"/>
        <v>8.125400754344092E-5</v>
      </c>
      <c r="U263" s="507"/>
      <c r="V263" s="507">
        <f t="shared" si="86"/>
        <v>1.782002572619856E-6</v>
      </c>
      <c r="W263" s="501">
        <f t="shared" si="87"/>
        <v>1.782002572619856E-6</v>
      </c>
      <c r="X263" s="507"/>
      <c r="Y263" s="562">
        <f t="shared" si="81"/>
        <v>2.1981714129620435</v>
      </c>
      <c r="Z263" s="554">
        <f t="shared" si="82"/>
        <v>6261026.304581577</v>
      </c>
      <c r="AB263" s="562">
        <f t="shared" si="83"/>
        <v>2.1981597385110763</v>
      </c>
      <c r="AC263" s="554">
        <f t="shared" si="84"/>
        <v>33.252204158066171</v>
      </c>
    </row>
    <row r="264" spans="1:29" ht="12.6" customHeight="1" x14ac:dyDescent="0.2">
      <c r="A264" s="116"/>
      <c r="B264" s="262">
        <f t="shared" si="68"/>
        <v>182.69999999999854</v>
      </c>
      <c r="C264" s="130"/>
      <c r="D264" s="500">
        <f t="shared" si="69"/>
        <v>4.4204981625551998</v>
      </c>
      <c r="E264" s="517">
        <f t="shared" si="70"/>
        <v>1.4265577158822439E-2</v>
      </c>
      <c r="F264" s="500">
        <f t="shared" si="71"/>
        <v>0.99289258938265401</v>
      </c>
      <c r="G264" s="519">
        <f t="shared" si="72"/>
        <v>0.99999507631884588</v>
      </c>
      <c r="H264" s="520">
        <f t="shared" si="73"/>
        <v>4.9236811541231162E-6</v>
      </c>
      <c r="I264" s="517"/>
      <c r="J264" s="517">
        <f t="shared" si="74"/>
        <v>4.2790768063178906</v>
      </c>
      <c r="K264" s="517">
        <f t="shared" si="75"/>
        <v>0.99999061649505616</v>
      </c>
      <c r="L264" s="517"/>
      <c r="M264" s="529">
        <f t="shared" si="76"/>
        <v>83.343435476450139</v>
      </c>
      <c r="N264" s="615">
        <f t="shared" si="77"/>
        <v>2.6965332693862365E-5</v>
      </c>
      <c r="O264" s="500"/>
      <c r="P264" s="532">
        <f t="shared" si="78"/>
        <v>8.8896869138422295E-7</v>
      </c>
      <c r="Q264" s="520">
        <f t="shared" si="79"/>
        <v>8.8896869138422295E-7</v>
      </c>
      <c r="R264" s="521"/>
      <c r="S264" s="507">
        <f t="shared" si="80"/>
        <v>0.99991947824501348</v>
      </c>
      <c r="T264" s="501">
        <f t="shared" si="85"/>
        <v>8.0521754986517813E-5</v>
      </c>
      <c r="U264" s="507"/>
      <c r="V264" s="507">
        <f t="shared" si="86"/>
        <v>1.7074671835157319E-6</v>
      </c>
      <c r="W264" s="501">
        <f t="shared" si="87"/>
        <v>1.7074671835157319E-6</v>
      </c>
      <c r="X264" s="507"/>
      <c r="Y264" s="562">
        <f t="shared" si="81"/>
        <v>2.1921342569520426</v>
      </c>
      <c r="Z264" s="554">
        <f t="shared" si="82"/>
        <v>6775366.0625734935</v>
      </c>
      <c r="AB264" s="562">
        <f t="shared" si="83"/>
        <v>2.1921234635819142</v>
      </c>
      <c r="AC264" s="554">
        <f t="shared" si="84"/>
        <v>33.359742194578452</v>
      </c>
    </row>
    <row r="265" spans="1:29" ht="12.6" customHeight="1" x14ac:dyDescent="0.2">
      <c r="A265" s="116"/>
      <c r="B265" s="262">
        <f t="shared" si="68"/>
        <v>183.11999999999853</v>
      </c>
      <c r="C265" s="130"/>
      <c r="D265" s="500">
        <f t="shared" si="69"/>
        <v>4.4368496957030708</v>
      </c>
      <c r="E265" s="517">
        <f t="shared" si="70"/>
        <v>1.4233089690860458E-2</v>
      </c>
      <c r="F265" s="500">
        <f t="shared" si="71"/>
        <v>0.99290871779674006</v>
      </c>
      <c r="G265" s="519">
        <f t="shared" si="72"/>
        <v>0.99999543575071803</v>
      </c>
      <c r="H265" s="520">
        <f t="shared" si="73"/>
        <v>4.5642492819686353E-6</v>
      </c>
      <c r="I265" s="517"/>
      <c r="J265" s="517">
        <f t="shared" si="74"/>
        <v>4.2954283394657615</v>
      </c>
      <c r="K265" s="517">
        <f t="shared" si="75"/>
        <v>0.99999128218232536</v>
      </c>
      <c r="L265" s="517"/>
      <c r="M265" s="529">
        <f t="shared" si="76"/>
        <v>83.763401807803078</v>
      </c>
      <c r="N265" s="615">
        <f t="shared" si="77"/>
        <v>2.4973957522433921E-5</v>
      </c>
      <c r="O265" s="500"/>
      <c r="P265" s="532">
        <f t="shared" si="78"/>
        <v>8.2496158898815238E-7</v>
      </c>
      <c r="Q265" s="520">
        <f t="shared" si="79"/>
        <v>8.2496158898815238E-7</v>
      </c>
      <c r="R265" s="521"/>
      <c r="S265" s="507">
        <f t="shared" si="80"/>
        <v>0.99992018026489071</v>
      </c>
      <c r="T265" s="501">
        <f t="shared" si="85"/>
        <v>7.9819735109287748E-5</v>
      </c>
      <c r="U265" s="507"/>
      <c r="V265" s="507">
        <f t="shared" si="86"/>
        <v>1.637861265132113E-6</v>
      </c>
      <c r="W265" s="501">
        <f t="shared" si="87"/>
        <v>1.637861265132113E-6</v>
      </c>
      <c r="X265" s="507"/>
      <c r="Y265" s="562">
        <f t="shared" si="81"/>
        <v>2.1861576302759445</v>
      </c>
      <c r="Z265" s="554">
        <f t="shared" si="82"/>
        <v>7332438.1942871166</v>
      </c>
      <c r="AB265" s="562">
        <f t="shared" si="83"/>
        <v>2.1861476521075502</v>
      </c>
      <c r="AC265" s="554">
        <f t="shared" si="84"/>
        <v>33.467075763354366</v>
      </c>
    </row>
    <row r="266" spans="1:29" ht="12.6" customHeight="1" x14ac:dyDescent="0.2">
      <c r="A266" s="116"/>
      <c r="B266" s="262">
        <f t="shared" si="68"/>
        <v>183.53999999999851</v>
      </c>
      <c r="C266" s="130"/>
      <c r="D266" s="500">
        <f t="shared" si="69"/>
        <v>4.4531635094296966</v>
      </c>
      <c r="E266" s="517">
        <f t="shared" si="70"/>
        <v>1.4200749858727321E-2</v>
      </c>
      <c r="F266" s="500">
        <f t="shared" si="71"/>
        <v>0.99292477317717531</v>
      </c>
      <c r="G266" s="519">
        <f t="shared" si="72"/>
        <v>0.99999576928658063</v>
      </c>
      <c r="H266" s="520">
        <f t="shared" si="73"/>
        <v>4.2307134193730889E-6</v>
      </c>
      <c r="I266" s="517"/>
      <c r="J266" s="517">
        <f t="shared" si="74"/>
        <v>4.3117421531923874</v>
      </c>
      <c r="K266" s="517">
        <f t="shared" si="75"/>
        <v>0.99999190133725846</v>
      </c>
      <c r="L266" s="517"/>
      <c r="M266" s="529">
        <f t="shared" si="76"/>
        <v>84.183368427872622</v>
      </c>
      <c r="N266" s="615">
        <f t="shared" si="77"/>
        <v>2.3128027351049241E-5</v>
      </c>
      <c r="O266" s="500"/>
      <c r="P266" s="532">
        <f t="shared" si="78"/>
        <v>7.6549106392280693E-7</v>
      </c>
      <c r="Q266" s="520">
        <f t="shared" si="79"/>
        <v>7.6549106392280693E-7</v>
      </c>
      <c r="R266" s="521"/>
      <c r="S266" s="507">
        <f t="shared" si="80"/>
        <v>0.99992085404847619</v>
      </c>
      <c r="T266" s="501">
        <f t="shared" si="85"/>
        <v>7.9145951523806879E-5</v>
      </c>
      <c r="U266" s="507"/>
      <c r="V266" s="507">
        <f t="shared" si="86"/>
        <v>1.5728452553604093E-6</v>
      </c>
      <c r="W266" s="501">
        <f t="shared" si="87"/>
        <v>1.5728452553604093E-6</v>
      </c>
      <c r="X266" s="507"/>
      <c r="Y266" s="562">
        <f t="shared" si="81"/>
        <v>2.1802406274257553</v>
      </c>
      <c r="Z266" s="554">
        <f t="shared" si="82"/>
        <v>7935825.966224133</v>
      </c>
      <c r="AB266" s="562">
        <f t="shared" si="83"/>
        <v>2.1802314034524755</v>
      </c>
      <c r="AC266" s="554">
        <f t="shared" si="84"/>
        <v>33.574205409113851</v>
      </c>
    </row>
    <row r="267" spans="1:29" ht="12.6" customHeight="1" x14ac:dyDescent="0.2">
      <c r="A267" s="116"/>
      <c r="B267" s="262">
        <f t="shared" si="68"/>
        <v>183.9599999999985</v>
      </c>
      <c r="C267" s="130"/>
      <c r="D267" s="500">
        <f t="shared" si="69"/>
        <v>4.4694397773308463</v>
      </c>
      <c r="E267" s="517">
        <f t="shared" si="70"/>
        <v>1.4168556658314768E-2</v>
      </c>
      <c r="F267" s="500">
        <f t="shared" si="71"/>
        <v>0.9929407560189184</v>
      </c>
      <c r="G267" s="519">
        <f t="shared" si="72"/>
        <v>0.99999607876321173</v>
      </c>
      <c r="H267" s="520">
        <f t="shared" si="73"/>
        <v>3.9212367882734966E-6</v>
      </c>
      <c r="I267" s="517"/>
      <c r="J267" s="517">
        <f t="shared" si="74"/>
        <v>4.3280184210935371</v>
      </c>
      <c r="K267" s="517">
        <f t="shared" si="75"/>
        <v>0.99999247715558548</v>
      </c>
      <c r="L267" s="517"/>
      <c r="M267" s="529">
        <f t="shared" si="76"/>
        <v>84.603335325203773</v>
      </c>
      <c r="N267" s="615">
        <f t="shared" si="77"/>
        <v>2.1417057070038936E-5</v>
      </c>
      <c r="O267" s="500"/>
      <c r="P267" s="532">
        <f t="shared" si="78"/>
        <v>7.1024161036566047E-7</v>
      </c>
      <c r="Q267" s="520">
        <f t="shared" si="79"/>
        <v>7.1024161036566047E-7</v>
      </c>
      <c r="R267" s="521"/>
      <c r="S267" s="507">
        <f t="shared" si="80"/>
        <v>0.99992150145490521</v>
      </c>
      <c r="T267" s="501">
        <f t="shared" si="85"/>
        <v>7.8498545094785044E-5</v>
      </c>
      <c r="U267" s="507"/>
      <c r="V267" s="507">
        <f t="shared" si="86"/>
        <v>1.5121030957778011E-6</v>
      </c>
      <c r="W267" s="501">
        <f t="shared" si="87"/>
        <v>1.5121030957778011E-6</v>
      </c>
      <c r="X267" s="507"/>
      <c r="Y267" s="562">
        <f t="shared" si="81"/>
        <v>2.1743823608476092</v>
      </c>
      <c r="Z267" s="554">
        <f t="shared" si="82"/>
        <v>8589415.4084011167</v>
      </c>
      <c r="AB267" s="562">
        <f t="shared" si="83"/>
        <v>2.1743738345795038</v>
      </c>
      <c r="AC267" s="554">
        <f t="shared" si="84"/>
        <v>33.681131689185676</v>
      </c>
    </row>
    <row r="268" spans="1:29" ht="12.6" customHeight="1" x14ac:dyDescent="0.2">
      <c r="A268" s="116"/>
      <c r="B268" s="262">
        <f t="shared" si="68"/>
        <v>184.37999999999849</v>
      </c>
      <c r="C268" s="130"/>
      <c r="D268" s="500">
        <f t="shared" si="69"/>
        <v>4.4856786718067898</v>
      </c>
      <c r="E268" s="517">
        <f t="shared" si="70"/>
        <v>1.4136509094599859E-2</v>
      </c>
      <c r="F268" s="500">
        <f t="shared" si="71"/>
        <v>0.99295666681246542</v>
      </c>
      <c r="G268" s="519">
        <f t="shared" si="72"/>
        <v>0.99999636588953333</v>
      </c>
      <c r="H268" s="520">
        <f t="shared" si="73"/>
        <v>3.6341104666659518E-6</v>
      </c>
      <c r="I268" s="517"/>
      <c r="J268" s="517">
        <f t="shared" si="74"/>
        <v>4.3442573155694806</v>
      </c>
      <c r="K268" s="517">
        <f t="shared" si="75"/>
        <v>0.99999301261819717</v>
      </c>
      <c r="L268" s="517"/>
      <c r="M268" s="529">
        <f t="shared" si="76"/>
        <v>85.023302489094718</v>
      </c>
      <c r="N268" s="615">
        <f t="shared" si="77"/>
        <v>1.9831305849038472E-5</v>
      </c>
      <c r="O268" s="500"/>
      <c r="P268" s="532">
        <f t="shared" si="78"/>
        <v>6.5891916433719695E-7</v>
      </c>
      <c r="Q268" s="520">
        <f t="shared" si="79"/>
        <v>6.5891916433719695E-7</v>
      </c>
      <c r="R268" s="521"/>
      <c r="S268" s="507">
        <f t="shared" si="80"/>
        <v>0.99992212421507665</v>
      </c>
      <c r="T268" s="501">
        <f t="shared" si="85"/>
        <v>7.7875784923353564E-5</v>
      </c>
      <c r="U268" s="507"/>
      <c r="V268" s="507">
        <f t="shared" si="86"/>
        <v>1.4553397941790225E-6</v>
      </c>
      <c r="W268" s="501">
        <f t="shared" si="87"/>
        <v>1.4553397941790225E-6</v>
      </c>
      <c r="X268" s="507"/>
      <c r="Y268" s="562">
        <f t="shared" si="81"/>
        <v>2.168581960500152</v>
      </c>
      <c r="Z268" s="554">
        <f t="shared" si="82"/>
        <v>9297421.0273166765</v>
      </c>
      <c r="AB268" s="562">
        <f t="shared" si="83"/>
        <v>2.1685740796337516</v>
      </c>
      <c r="AC268" s="554">
        <f t="shared" si="84"/>
        <v>33.787855068371641</v>
      </c>
    </row>
    <row r="269" spans="1:29" ht="12.6" customHeight="1" x14ac:dyDescent="0.2">
      <c r="A269" s="116"/>
      <c r="B269" s="262">
        <f t="shared" si="68"/>
        <v>184.79999999999848</v>
      </c>
      <c r="C269" s="130"/>
      <c r="D269" s="500">
        <f t="shared" si="69"/>
        <v>4.5018803640732648</v>
      </c>
      <c r="E269" s="517">
        <f t="shared" si="70"/>
        <v>1.4104606181542165E-2</v>
      </c>
      <c r="F269" s="500">
        <f t="shared" si="71"/>
        <v>0.99297250604390019</v>
      </c>
      <c r="G269" s="519">
        <f t="shared" si="72"/>
        <v>0.99999663225530977</v>
      </c>
      <c r="H269" s="520">
        <f t="shared" si="73"/>
        <v>3.3677446902302677E-6</v>
      </c>
      <c r="I269" s="517"/>
      <c r="J269" s="517">
        <f t="shared" si="74"/>
        <v>4.3604590078359555</v>
      </c>
      <c r="K269" s="517">
        <f t="shared" si="75"/>
        <v>0.99999351050521335</v>
      </c>
      <c r="L269" s="517"/>
      <c r="M269" s="529">
        <f t="shared" si="76"/>
        <v>85.443269909544412</v>
      </c>
      <c r="N269" s="615">
        <f t="shared" si="77"/>
        <v>1.8361725182103328E-5</v>
      </c>
      <c r="O269" s="500"/>
      <c r="P269" s="532">
        <f t="shared" si="78"/>
        <v>6.112496881665541E-7</v>
      </c>
      <c r="Q269" s="520">
        <f t="shared" si="79"/>
        <v>6.112496881665541E-7</v>
      </c>
      <c r="R269" s="521"/>
      <c r="S269" s="507">
        <f t="shared" si="80"/>
        <v>0.99992272394033233</v>
      </c>
      <c r="T269" s="501">
        <f t="shared" si="85"/>
        <v>7.7276059667674701E-5</v>
      </c>
      <c r="U269" s="507"/>
      <c r="V269" s="507">
        <f t="shared" si="86"/>
        <v>1.4022806800660867E-6</v>
      </c>
      <c r="W269" s="501">
        <f t="shared" si="87"/>
        <v>1.4022806800660867E-6</v>
      </c>
      <c r="X269" s="507"/>
      <c r="Y269" s="562">
        <f t="shared" si="81"/>
        <v>2.1628385734258453</v>
      </c>
      <c r="Z269" s="554">
        <f t="shared" si="82"/>
        <v>10064413.78286818</v>
      </c>
      <c r="AB269" s="562">
        <f t="shared" si="83"/>
        <v>2.1628312895377237</v>
      </c>
      <c r="AC269" s="554">
        <f t="shared" si="84"/>
        <v>33.894376077534638</v>
      </c>
    </row>
    <row r="270" spans="1:29" ht="12.6" customHeight="1" x14ac:dyDescent="0.2">
      <c r="A270" s="116"/>
      <c r="B270" s="262">
        <f t="shared" si="68"/>
        <v>185.21999999999846</v>
      </c>
      <c r="C270" s="130"/>
      <c r="D270" s="500">
        <f t="shared" si="69"/>
        <v>4.5180450241722871</v>
      </c>
      <c r="E270" s="517">
        <f t="shared" si="70"/>
        <v>1.4072846941982655E-2</v>
      </c>
      <c r="F270" s="500">
        <f t="shared" si="71"/>
        <v>0.99298827419494373</v>
      </c>
      <c r="G270" s="519">
        <f t="shared" si="72"/>
        <v>0.99999687933927139</v>
      </c>
      <c r="H270" s="520">
        <f t="shared" si="73"/>
        <v>3.1206607286060617E-6</v>
      </c>
      <c r="I270" s="517"/>
      <c r="J270" s="517">
        <f t="shared" si="74"/>
        <v>4.3766236679349779</v>
      </c>
      <c r="K270" s="517">
        <f t="shared" si="75"/>
        <v>0.99999397340916107</v>
      </c>
      <c r="L270" s="517"/>
      <c r="M270" s="529">
        <f t="shared" si="76"/>
        <v>85.863237577204572</v>
      </c>
      <c r="N270" s="615">
        <f t="shared" si="77"/>
        <v>1.6999910627646386E-5</v>
      </c>
      <c r="O270" s="500"/>
      <c r="P270" s="532">
        <f t="shared" si="78"/>
        <v>5.669778445680253E-7</v>
      </c>
      <c r="Q270" s="520">
        <f t="shared" si="79"/>
        <v>5.669778445680253E-7</v>
      </c>
      <c r="R270" s="521"/>
      <c r="S270" s="507">
        <f t="shared" si="80"/>
        <v>0.9999233021308479</v>
      </c>
      <c r="T270" s="501">
        <f t="shared" si="85"/>
        <v>7.6697869152098086E-5</v>
      </c>
      <c r="U270" s="507"/>
      <c r="V270" s="507">
        <f t="shared" si="86"/>
        <v>1.3526696518176027E-6</v>
      </c>
      <c r="W270" s="501">
        <f t="shared" si="87"/>
        <v>1.3526696518176027E-6</v>
      </c>
      <c r="X270" s="507"/>
      <c r="Y270" s="562">
        <f t="shared" si="81"/>
        <v>2.1571513633347044</v>
      </c>
      <c r="Z270" s="554">
        <f t="shared" si="82"/>
        <v>10895351.396658601</v>
      </c>
      <c r="AB270" s="562">
        <f t="shared" si="83"/>
        <v>2.1571446315971592</v>
      </c>
      <c r="AC270" s="554">
        <f t="shared" si="84"/>
        <v>34.000695227915699</v>
      </c>
    </row>
    <row r="271" spans="1:29" ht="12.6" customHeight="1" x14ac:dyDescent="0.2">
      <c r="A271" s="116"/>
      <c r="B271" s="262">
        <f t="shared" si="68"/>
        <v>185.63999999999845</v>
      </c>
      <c r="C271" s="130"/>
      <c r="D271" s="500">
        <f t="shared" si="69"/>
        <v>4.534172820982862</v>
      </c>
      <c r="E271" s="517">
        <f t="shared" si="70"/>
        <v>1.4041230407544302E-2</v>
      </c>
      <c r="F271" s="500">
        <f t="shared" si="71"/>
        <v>0.99300397174300292</v>
      </c>
      <c r="G271" s="519">
        <f t="shared" si="72"/>
        <v>0.99999710851669921</v>
      </c>
      <c r="H271" s="520">
        <f t="shared" si="73"/>
        <v>2.8914833007931406E-6</v>
      </c>
      <c r="I271" s="517"/>
      <c r="J271" s="517">
        <f t="shared" si="74"/>
        <v>4.3927514647455528</v>
      </c>
      <c r="K271" s="517">
        <f t="shared" si="75"/>
        <v>0.99999440374731474</v>
      </c>
      <c r="L271" s="517"/>
      <c r="M271" s="529">
        <f t="shared" si="76"/>
        <v>86.283205483334299</v>
      </c>
      <c r="N271" s="615">
        <f t="shared" si="77"/>
        <v>1.5738056788450194E-5</v>
      </c>
      <c r="O271" s="500"/>
      <c r="P271" s="532">
        <f t="shared" si="78"/>
        <v>5.258657549094744E-7</v>
      </c>
      <c r="Q271" s="520">
        <f t="shared" si="79"/>
        <v>5.258657549094744E-7</v>
      </c>
      <c r="R271" s="521"/>
      <c r="S271" s="507">
        <f t="shared" si="80"/>
        <v>0.99992386018283985</v>
      </c>
      <c r="T271" s="501">
        <f t="shared" si="85"/>
        <v>7.6139817160147949E-5</v>
      </c>
      <c r="U271" s="507"/>
      <c r="V271" s="507">
        <f t="shared" si="86"/>
        <v>1.3062681901763151E-6</v>
      </c>
      <c r="W271" s="501">
        <f t="shared" si="87"/>
        <v>1.3062681901763151E-6</v>
      </c>
      <c r="X271" s="507"/>
      <c r="Y271" s="562">
        <f t="shared" si="81"/>
        <v>2.1515195102001052</v>
      </c>
      <c r="Z271" s="554">
        <f t="shared" si="82"/>
        <v>11795611.268618338</v>
      </c>
      <c r="AB271" s="562">
        <f t="shared" si="83"/>
        <v>2.1515132891173701</v>
      </c>
      <c r="AC271" s="554">
        <f t="shared" si="84"/>
        <v>34.106813005857319</v>
      </c>
    </row>
    <row r="272" spans="1:29" ht="12.6" customHeight="1" x14ac:dyDescent="0.2">
      <c r="A272" s="116"/>
      <c r="B272" s="262">
        <f t="shared" si="68"/>
        <v>186.05999999999844</v>
      </c>
      <c r="C272" s="130"/>
      <c r="D272" s="500">
        <f t="shared" si="69"/>
        <v>4.5502639222315633</v>
      </c>
      <c r="E272" s="517">
        <f t="shared" si="70"/>
        <v>1.400975561853285E-2</v>
      </c>
      <c r="F272" s="500">
        <f t="shared" si="71"/>
        <v>0.99301959916121907</v>
      </c>
      <c r="G272" s="519">
        <f t="shared" si="72"/>
        <v>0.99999732106650552</v>
      </c>
      <c r="H272" s="520">
        <f t="shared" si="73"/>
        <v>2.6789334944821164E-6</v>
      </c>
      <c r="I272" s="517"/>
      <c r="J272" s="517">
        <f t="shared" si="74"/>
        <v>4.4088425659942541</v>
      </c>
      <c r="K272" s="517">
        <f t="shared" si="75"/>
        <v>0.9999948037732499</v>
      </c>
      <c r="L272" s="517"/>
      <c r="M272" s="529">
        <f t="shared" si="76"/>
        <v>86.703173619758132</v>
      </c>
      <c r="N272" s="615">
        <f t="shared" si="77"/>
        <v>1.4568915275958716E-5</v>
      </c>
      <c r="O272" s="500"/>
      <c r="P272" s="532">
        <f t="shared" si="78"/>
        <v>4.876918382362586E-7</v>
      </c>
      <c r="Q272" s="520">
        <f t="shared" si="79"/>
        <v>4.876918382362586E-7</v>
      </c>
      <c r="R272" s="521"/>
      <c r="S272" s="507">
        <f t="shared" si="80"/>
        <v>0.99992439939612765</v>
      </c>
      <c r="T272" s="501">
        <f t="shared" si="85"/>
        <v>7.5600603872350014E-5</v>
      </c>
      <c r="U272" s="507"/>
      <c r="V272" s="507">
        <f t="shared" si="86"/>
        <v>1.262854109512541E-6</v>
      </c>
      <c r="W272" s="501">
        <f t="shared" si="87"/>
        <v>1.262854109512541E-6</v>
      </c>
      <c r="X272" s="507"/>
      <c r="Y272" s="562">
        <f t="shared" si="81"/>
        <v>2.1459422098662215</v>
      </c>
      <c r="Z272" s="554">
        <f t="shared" si="82"/>
        <v>12771026.289584531</v>
      </c>
      <c r="AB272" s="562">
        <f t="shared" si="83"/>
        <v>2.1459364610297582</v>
      </c>
      <c r="AC272" s="554">
        <f t="shared" si="84"/>
        <v>34.212730086079659</v>
      </c>
    </row>
    <row r="273" spans="1:29" ht="12.6" customHeight="1" x14ac:dyDescent="0.2">
      <c r="A273" s="116"/>
      <c r="B273" s="262">
        <f t="shared" si="68"/>
        <v>186.47999999999843</v>
      </c>
      <c r="C273" s="130"/>
      <c r="D273" s="500">
        <f t="shared" si="69"/>
        <v>4.5663184945029895</v>
      </c>
      <c r="E273" s="517">
        <f t="shared" si="70"/>
        <v>1.397842162384081E-2</v>
      </c>
      <c r="F273" s="500">
        <f t="shared" si="71"/>
        <v>0.99303515691851507</v>
      </c>
      <c r="G273" s="519">
        <f t="shared" si="72"/>
        <v>0.99999751817784333</v>
      </c>
      <c r="H273" s="520">
        <f t="shared" si="73"/>
        <v>2.4818221566746956E-6</v>
      </c>
      <c r="I273" s="517"/>
      <c r="J273" s="517">
        <f t="shared" si="74"/>
        <v>4.4248971382656803</v>
      </c>
      <c r="K273" s="517">
        <f t="shared" si="75"/>
        <v>0.99999517558765927</v>
      </c>
      <c r="L273" s="517"/>
      <c r="M273" s="529">
        <f t="shared" si="76"/>
        <v>87.123141978827022</v>
      </c>
      <c r="N273" s="615">
        <f t="shared" si="77"/>
        <v>1.348575588622225E-5</v>
      </c>
      <c r="O273" s="500"/>
      <c r="P273" s="532">
        <f t="shared" si="78"/>
        <v>4.5224972391351121E-7</v>
      </c>
      <c r="Q273" s="520">
        <f t="shared" si="79"/>
        <v>4.5224972391351121E-7</v>
      </c>
      <c r="R273" s="521"/>
      <c r="S273" s="507">
        <f t="shared" si="80"/>
        <v>0.99992492098029184</v>
      </c>
      <c r="T273" s="501">
        <f t="shared" si="85"/>
        <v>7.5079019708157446E-5</v>
      </c>
      <c r="U273" s="507"/>
      <c r="V273" s="507">
        <f t="shared" si="86"/>
        <v>1.2222200072126783E-6</v>
      </c>
      <c r="W273" s="501">
        <f t="shared" si="87"/>
        <v>1.2222200072126783E-6</v>
      </c>
      <c r="X273" s="507"/>
      <c r="Y273" s="562">
        <f t="shared" si="81"/>
        <v>2.1404186736667219</v>
      </c>
      <c r="Z273" s="554">
        <f t="shared" si="82"/>
        <v>13827923.445545688</v>
      </c>
      <c r="AB273" s="562">
        <f t="shared" si="83"/>
        <v>2.1404133615282332</v>
      </c>
      <c r="AC273" s="554">
        <f t="shared" si="84"/>
        <v>34.318446787956788</v>
      </c>
    </row>
    <row r="274" spans="1:29" ht="12.6" customHeight="1" x14ac:dyDescent="0.2">
      <c r="A274" s="116"/>
      <c r="B274" s="262">
        <f t="shared" si="68"/>
        <v>186.89999999999841</v>
      </c>
      <c r="C274" s="130"/>
      <c r="D274" s="500">
        <f t="shared" si="69"/>
        <v>4.5823367032501139</v>
      </c>
      <c r="E274" s="517">
        <f t="shared" si="70"/>
        <v>1.3947227480850552E-2</v>
      </c>
      <c r="F274" s="500">
        <f t="shared" si="71"/>
        <v>0.9930506454796425</v>
      </c>
      <c r="G274" s="519">
        <f t="shared" si="72"/>
        <v>0.99999770095627361</v>
      </c>
      <c r="H274" s="520">
        <f t="shared" si="73"/>
        <v>2.2990437263947783E-6</v>
      </c>
      <c r="I274" s="517"/>
      <c r="J274" s="517">
        <f t="shared" si="74"/>
        <v>4.4409153470128047</v>
      </c>
      <c r="K274" s="517">
        <f t="shared" si="75"/>
        <v>0.99999552114847545</v>
      </c>
      <c r="L274" s="517"/>
      <c r="M274" s="529">
        <f t="shared" si="76"/>
        <v>87.543110553381553</v>
      </c>
      <c r="N274" s="615">
        <f t="shared" si="77"/>
        <v>1.2482329964313976E-5</v>
      </c>
      <c r="O274" s="500"/>
      <c r="P274" s="532">
        <f t="shared" si="78"/>
        <v>4.1934723418604134E-7</v>
      </c>
      <c r="Q274" s="520">
        <f t="shared" si="79"/>
        <v>4.1934723418604134E-7</v>
      </c>
      <c r="R274" s="521"/>
      <c r="S274" s="507">
        <f t="shared" si="80"/>
        <v>0.99992542606093371</v>
      </c>
      <c r="T274" s="501">
        <f t="shared" si="85"/>
        <v>7.4573939066291395E-5</v>
      </c>
      <c r="U274" s="507"/>
      <c r="V274" s="507">
        <f t="shared" si="86"/>
        <v>1.1841732835046175E-6</v>
      </c>
      <c r="W274" s="501">
        <f t="shared" si="87"/>
        <v>1.1841732835046175E-6</v>
      </c>
      <c r="X274" s="507"/>
      <c r="Y274" s="562">
        <f t="shared" si="81"/>
        <v>2.1349481280543667</v>
      </c>
      <c r="Z274" s="554">
        <f t="shared" si="82"/>
        <v>14973166.110360099</v>
      </c>
      <c r="AB274" s="562">
        <f t="shared" si="83"/>
        <v>2.1349432197152667</v>
      </c>
      <c r="AC274" s="554">
        <f t="shared" si="84"/>
        <v>34.423963610290286</v>
      </c>
    </row>
    <row r="275" spans="1:29" ht="12.6" customHeight="1" x14ac:dyDescent="0.2">
      <c r="A275" s="116"/>
      <c r="B275" s="262">
        <f t="shared" si="68"/>
        <v>187.3199999999984</v>
      </c>
      <c r="C275" s="130"/>
      <c r="D275" s="500">
        <f t="shared" si="69"/>
        <v>4.598318712804498</v>
      </c>
      <c r="E275" s="517">
        <f t="shared" si="70"/>
        <v>1.3916172255340623E-2</v>
      </c>
      <c r="F275" s="500">
        <f t="shared" si="71"/>
        <v>0.99306606530522779</v>
      </c>
      <c r="G275" s="519">
        <f t="shared" si="72"/>
        <v>0.99999787042952004</v>
      </c>
      <c r="H275" s="520">
        <f t="shared" si="73"/>
        <v>2.1295704799584314E-6</v>
      </c>
      <c r="I275" s="517"/>
      <c r="J275" s="517">
        <f t="shared" si="74"/>
        <v>4.4568973565671888</v>
      </c>
      <c r="K275" s="517">
        <f t="shared" si="75"/>
        <v>0.99999584228034366</v>
      </c>
      <c r="L275" s="517"/>
      <c r="M275" s="529">
        <f t="shared" si="76"/>
        <v>87.963079336718181</v>
      </c>
      <c r="N275" s="615">
        <f t="shared" si="77"/>
        <v>1.155283652565231E-5</v>
      </c>
      <c r="O275" s="500"/>
      <c r="P275" s="532">
        <f t="shared" si="78"/>
        <v>3.8880543414463131E-7</v>
      </c>
      <c r="Q275" s="520">
        <f t="shared" si="79"/>
        <v>3.8880543414463131E-7</v>
      </c>
      <c r="R275" s="521"/>
      <c r="S275" s="507">
        <f t="shared" si="80"/>
        <v>0.99992591568584999</v>
      </c>
      <c r="T275" s="501">
        <f t="shared" si="85"/>
        <v>7.4084314150013597E-5</v>
      </c>
      <c r="U275" s="507"/>
      <c r="V275" s="507">
        <f t="shared" si="86"/>
        <v>1.1485345504024112E-6</v>
      </c>
      <c r="W275" s="501">
        <f t="shared" si="87"/>
        <v>1.1485345504024112E-6</v>
      </c>
      <c r="X275" s="507"/>
      <c r="Y275" s="562">
        <f t="shared" si="81"/>
        <v>2.1295298142411205</v>
      </c>
      <c r="Z275" s="554">
        <f t="shared" si="82"/>
        <v>16214199.827381503</v>
      </c>
      <c r="AB275" s="562">
        <f t="shared" si="83"/>
        <v>2.1295252792572921</v>
      </c>
      <c r="AC275" s="554">
        <f t="shared" si="84"/>
        <v>34.529281308538742</v>
      </c>
    </row>
    <row r="276" spans="1:29" ht="12.6" customHeight="1" x14ac:dyDescent="0.2">
      <c r="A276" s="116"/>
      <c r="B276" s="262">
        <f t="shared" si="68"/>
        <v>187.73999999999839</v>
      </c>
      <c r="C276" s="130"/>
      <c r="D276" s="500">
        <f t="shared" si="69"/>
        <v>4.6142646863864165</v>
      </c>
      <c r="E276" s="517">
        <f t="shared" si="70"/>
        <v>1.3885255021391811E-2</v>
      </c>
      <c r="F276" s="500">
        <f t="shared" si="71"/>
        <v>0.99308141685181817</v>
      </c>
      <c r="G276" s="519">
        <f t="shared" si="72"/>
        <v>0.99999802755283829</v>
      </c>
      <c r="H276" s="520">
        <f t="shared" si="73"/>
        <v>1.9724471617132977E-6</v>
      </c>
      <c r="I276" s="517"/>
      <c r="J276" s="517">
        <f t="shared" si="74"/>
        <v>4.4728433301491073</v>
      </c>
      <c r="K276" s="517">
        <f t="shared" si="75"/>
        <v>0.99999614068348397</v>
      </c>
      <c r="L276" s="517"/>
      <c r="M276" s="529">
        <f t="shared" si="76"/>
        <v>88.383048322557642</v>
      </c>
      <c r="N276" s="615">
        <f t="shared" si="77"/>
        <v>1.0691890906855406E-5</v>
      </c>
      <c r="O276" s="500"/>
      <c r="P276" s="532">
        <f t="shared" si="78"/>
        <v>3.6045774116856771E-7</v>
      </c>
      <c r="Q276" s="520">
        <f t="shared" si="79"/>
        <v>3.6045774116856771E-7</v>
      </c>
      <c r="R276" s="521"/>
      <c r="S276" s="507">
        <f t="shared" si="80"/>
        <v>0.99992639082995605</v>
      </c>
      <c r="T276" s="501">
        <f t="shared" si="85"/>
        <v>7.3609170043953398E-5</v>
      </c>
      <c r="U276" s="507"/>
      <c r="V276" s="507">
        <f t="shared" si="86"/>
        <v>1.1151363833662192E-6</v>
      </c>
      <c r="W276" s="501">
        <f t="shared" si="87"/>
        <v>1.1151363833662192E-6</v>
      </c>
      <c r="X276" s="507"/>
      <c r="Y276" s="562">
        <f t="shared" si="81"/>
        <v>2.1241629878484547</v>
      </c>
      <c r="Z276" s="554">
        <f t="shared" si="82"/>
        <v>17559101.718819786</v>
      </c>
      <c r="AB276" s="562">
        <f t="shared" si="83"/>
        <v>2.1241587980491983</v>
      </c>
      <c r="AC276" s="554">
        <f t="shared" si="84"/>
        <v>34.634400347521172</v>
      </c>
    </row>
    <row r="277" spans="1:29" ht="12.6" customHeight="1" x14ac:dyDescent="0.2">
      <c r="A277" s="116"/>
      <c r="B277" s="262">
        <f t="shared" si="68"/>
        <v>188.15999999999838</v>
      </c>
      <c r="C277" s="130"/>
      <c r="D277" s="500">
        <f t="shared" si="69"/>
        <v>4.6301747861148392</v>
      </c>
      <c r="E277" s="517">
        <f t="shared" si="70"/>
        <v>1.3854474861295561E-2</v>
      </c>
      <c r="F277" s="500">
        <f t="shared" si="71"/>
        <v>0.99309670057192634</v>
      </c>
      <c r="G277" s="519">
        <f t="shared" si="72"/>
        <v>0.99999817321402262</v>
      </c>
      <c r="H277" s="520">
        <f t="shared" si="73"/>
        <v>1.8267859773768436E-6</v>
      </c>
      <c r="I277" s="517"/>
      <c r="J277" s="517">
        <f t="shared" si="74"/>
        <v>4.48875342987753</v>
      </c>
      <c r="K277" s="517">
        <f t="shared" si="75"/>
        <v>0.99999641794198213</v>
      </c>
      <c r="L277" s="517"/>
      <c r="M277" s="529">
        <f t="shared" si="76"/>
        <v>88.803017505015319</v>
      </c>
      <c r="N277" s="615">
        <f t="shared" si="77"/>
        <v>9.8944952924284735E-6</v>
      </c>
      <c r="O277" s="500"/>
      <c r="P277" s="532">
        <f t="shared" si="78"/>
        <v>3.3414909358006685E-7</v>
      </c>
      <c r="Q277" s="520">
        <f t="shared" si="79"/>
        <v>3.3414909358006685E-7</v>
      </c>
      <c r="R277" s="521"/>
      <c r="S277" s="507">
        <f t="shared" si="80"/>
        <v>0.99992685240041201</v>
      </c>
      <c r="T277" s="501">
        <f t="shared" si="85"/>
        <v>7.3147599587986001E-5</v>
      </c>
      <c r="U277" s="507"/>
      <c r="V277" s="507">
        <f t="shared" si="86"/>
        <v>1.0838230992577027E-6</v>
      </c>
      <c r="W277" s="501">
        <f t="shared" si="87"/>
        <v>1.0838230992577027E-6</v>
      </c>
      <c r="X277" s="507"/>
      <c r="Y277" s="562">
        <f t="shared" si="81"/>
        <v>2.1188469185675101</v>
      </c>
      <c r="Z277" s="554">
        <f t="shared" si="82"/>
        <v>19016634.445617791</v>
      </c>
      <c r="AB277" s="562">
        <f t="shared" si="83"/>
        <v>2.1188430478876712</v>
      </c>
      <c r="AC277" s="554">
        <f t="shared" si="84"/>
        <v>34.739321142156044</v>
      </c>
    </row>
    <row r="278" spans="1:29" ht="12.6" customHeight="1" x14ac:dyDescent="0.2">
      <c r="A278" s="116"/>
      <c r="B278" s="262">
        <f t="shared" si="68"/>
        <v>188.57999999999836</v>
      </c>
      <c r="C278" s="130"/>
      <c r="D278" s="500">
        <f t="shared" si="69"/>
        <v>4.6460491730173246</v>
      </c>
      <c r="E278" s="517">
        <f t="shared" si="70"/>
        <v>1.3823830865463236E-2</v>
      </c>
      <c r="F278" s="500">
        <f t="shared" si="71"/>
        <v>0.99311191691407508</v>
      </c>
      <c r="G278" s="519">
        <f t="shared" si="72"/>
        <v>0.99999830823807689</v>
      </c>
      <c r="H278" s="520">
        <f t="shared" si="73"/>
        <v>1.6917619231060499E-6</v>
      </c>
      <c r="I278" s="517"/>
      <c r="J278" s="517">
        <f t="shared" si="74"/>
        <v>4.5046278167800153</v>
      </c>
      <c r="K278" s="517">
        <f t="shared" si="75"/>
        <v>0.99999667553154226</v>
      </c>
      <c r="L278" s="517"/>
      <c r="M278" s="529">
        <f t="shared" si="76"/>
        <v>89.222986878573963</v>
      </c>
      <c r="N278" s="615">
        <f t="shared" si="77"/>
        <v>9.1560113162358903E-6</v>
      </c>
      <c r="O278" s="500"/>
      <c r="P278" s="532">
        <f t="shared" si="78"/>
        <v>3.0973517388466602E-7</v>
      </c>
      <c r="Q278" s="520">
        <f t="shared" si="79"/>
        <v>3.0973517388466602E-7</v>
      </c>
      <c r="R278" s="521"/>
      <c r="S278" s="507">
        <f t="shared" si="80"/>
        <v>0.99992730124135942</v>
      </c>
      <c r="T278" s="501">
        <f t="shared" si="85"/>
        <v>7.2698758640576955E-5</v>
      </c>
      <c r="U278" s="507"/>
      <c r="V278" s="507">
        <f t="shared" si="86"/>
        <v>1.0544498908947435E-6</v>
      </c>
      <c r="W278" s="501">
        <f t="shared" si="87"/>
        <v>1.0544498908947435E-6</v>
      </c>
      <c r="X278" s="507"/>
      <c r="Y278" s="562">
        <f t="shared" si="81"/>
        <v>2.1135808898287851</v>
      </c>
      <c r="Z278" s="554">
        <f t="shared" si="82"/>
        <v>20596304.81950137</v>
      </c>
      <c r="AB278" s="562">
        <f t="shared" si="83"/>
        <v>2.1135773141531145</v>
      </c>
      <c r="AC278" s="554">
        <f t="shared" si="84"/>
        <v>34.844044250318042</v>
      </c>
    </row>
    <row r="279" spans="1:29" ht="12.6" customHeight="1" x14ac:dyDescent="0.2">
      <c r="A279" s="116"/>
      <c r="B279" s="262">
        <f t="shared" si="68"/>
        <v>188.99999999999835</v>
      </c>
      <c r="C279" s="130"/>
      <c r="D279" s="500">
        <f t="shared" si="69"/>
        <v>4.6618880070397894</v>
      </c>
      <c r="E279" s="517">
        <f t="shared" si="70"/>
        <v>1.3793322132335988E-2</v>
      </c>
      <c r="F279" s="500">
        <f t="shared" si="71"/>
        <v>0.99312706632284142</v>
      </c>
      <c r="G279" s="519">
        <f t="shared" si="72"/>
        <v>0.99999843339156869</v>
      </c>
      <c r="H279" s="520">
        <f t="shared" si="73"/>
        <v>1.5666084313137318E-6</v>
      </c>
      <c r="I279" s="517"/>
      <c r="J279" s="517">
        <f t="shared" si="74"/>
        <v>4.5204666508024802</v>
      </c>
      <c r="K279" s="517">
        <f t="shared" si="75"/>
        <v>0.99999691482673814</v>
      </c>
      <c r="L279" s="517"/>
      <c r="M279" s="529">
        <f t="shared" si="76"/>
        <v>89.642956438058036</v>
      </c>
      <c r="N279" s="615">
        <f t="shared" si="77"/>
        <v>8.472134680914678E-6</v>
      </c>
      <c r="O279" s="500"/>
      <c r="P279" s="532">
        <f t="shared" si="78"/>
        <v>2.8708168131080324E-7</v>
      </c>
      <c r="Q279" s="520">
        <f t="shared" si="79"/>
        <v>2.8708168131080324E-7</v>
      </c>
      <c r="R279" s="521"/>
      <c r="S279" s="507">
        <f t="shared" si="80"/>
        <v>0.99992773813832037</v>
      </c>
      <c r="T279" s="501">
        <f t="shared" si="85"/>
        <v>7.2261861679634443E-5</v>
      </c>
      <c r="U279" s="507"/>
      <c r="V279" s="507">
        <f t="shared" si="86"/>
        <v>1.0268817391650488E-6</v>
      </c>
      <c r="W279" s="501">
        <f t="shared" si="87"/>
        <v>1.0268817391650488E-6</v>
      </c>
      <c r="X279" s="507"/>
      <c r="Y279" s="562">
        <f t="shared" si="81"/>
        <v>2.1083641984810551</v>
      </c>
      <c r="Z279" s="554">
        <f t="shared" si="82"/>
        <v>22308427.228589963</v>
      </c>
      <c r="AB279" s="562">
        <f t="shared" si="83"/>
        <v>2.1083608954999256</v>
      </c>
      <c r="AC279" s="554">
        <f t="shared" si="84"/>
        <v>34.948570185657864</v>
      </c>
    </row>
    <row r="280" spans="1:29" ht="12.6" customHeight="1" x14ac:dyDescent="0.2">
      <c r="A280" s="116"/>
      <c r="B280" s="262">
        <f t="shared" si="68"/>
        <v>189.41999999999834</v>
      </c>
      <c r="C280" s="130"/>
      <c r="D280" s="500">
        <f t="shared" si="69"/>
        <v>4.6776914470561781</v>
      </c>
      <c r="E280" s="517">
        <f t="shared" si="70"/>
        <v>1.3762947768296781E-2</v>
      </c>
      <c r="F280" s="500">
        <f t="shared" si="71"/>
        <v>0.99314214923889954</v>
      </c>
      <c r="G280" s="519">
        <f t="shared" si="72"/>
        <v>0.9999985493866892</v>
      </c>
      <c r="H280" s="520">
        <f t="shared" si="73"/>
        <v>1.4506133108049823E-6</v>
      </c>
      <c r="I280" s="517"/>
      <c r="J280" s="517">
        <f t="shared" si="74"/>
        <v>4.5362700908188689</v>
      </c>
      <c r="K280" s="517">
        <f t="shared" si="75"/>
        <v>0.99999713710779126</v>
      </c>
      <c r="L280" s="517"/>
      <c r="M280" s="529">
        <f t="shared" si="76"/>
        <v>90.062926178610127</v>
      </c>
      <c r="N280" s="615">
        <f t="shared" si="77"/>
        <v>7.8388714257471293E-6</v>
      </c>
      <c r="O280" s="500"/>
      <c r="P280" s="532">
        <f t="shared" si="78"/>
        <v>2.6606365325207833E-7</v>
      </c>
      <c r="Q280" s="520">
        <f t="shared" si="79"/>
        <v>2.6606365325207833E-7</v>
      </c>
      <c r="R280" s="521"/>
      <c r="S280" s="507">
        <f t="shared" si="80"/>
        <v>0.99992816382202032</v>
      </c>
      <c r="T280" s="501">
        <f t="shared" si="85"/>
        <v>7.183617797967834E-5</v>
      </c>
      <c r="U280" s="507"/>
      <c r="V280" s="507">
        <f t="shared" si="86"/>
        <v>1.0009931307122966E-6</v>
      </c>
      <c r="W280" s="501">
        <f t="shared" si="87"/>
        <v>1.0009931307122966E-6</v>
      </c>
      <c r="X280" s="507"/>
      <c r="Y280" s="562">
        <f t="shared" si="81"/>
        <v>2.1031961544792162</v>
      </c>
      <c r="Z280" s="554">
        <f t="shared" si="82"/>
        <v>24164192.740531467</v>
      </c>
      <c r="AB280" s="562">
        <f t="shared" si="83"/>
        <v>2.1031931035548794</v>
      </c>
      <c r="AC280" s="554">
        <f t="shared" si="84"/>
        <v>35.052899634272073</v>
      </c>
    </row>
    <row r="281" spans="1:29" ht="12.6" customHeight="1" x14ac:dyDescent="0.2">
      <c r="A281" s="116"/>
      <c r="B281" s="262">
        <f t="shared" si="68"/>
        <v>189.83999999999833</v>
      </c>
      <c r="C281" s="130"/>
      <c r="D281" s="500">
        <f t="shared" si="69"/>
        <v>4.6934596508780073</v>
      </c>
      <c r="E281" s="517">
        <f t="shared" si="70"/>
        <v>1.3732706887583242E-2</v>
      </c>
      <c r="F281" s="500">
        <f t="shared" si="71"/>
        <v>0.99315716609906335</v>
      </c>
      <c r="G281" s="519">
        <f t="shared" si="72"/>
        <v>0.99999865688503742</v>
      </c>
      <c r="H281" s="520">
        <f t="shared" si="73"/>
        <v>1.3431149625819927E-6</v>
      </c>
      <c r="I281" s="517"/>
      <c r="J281" s="517">
        <f t="shared" si="74"/>
        <v>4.5520382946406981</v>
      </c>
      <c r="K281" s="517">
        <f t="shared" si="75"/>
        <v>0.99999734356690795</v>
      </c>
      <c r="L281" s="517"/>
      <c r="M281" s="529">
        <f t="shared" si="76"/>
        <v>90.482896095668508</v>
      </c>
      <c r="N281" s="615">
        <f t="shared" si="77"/>
        <v>7.2525159851011267E-6</v>
      </c>
      <c r="O281" s="500"/>
      <c r="P281" s="532">
        <f t="shared" si="78"/>
        <v>2.4656483164711243E-7</v>
      </c>
      <c r="Q281" s="520">
        <f t="shared" si="79"/>
        <v>2.4656483164711243E-7</v>
      </c>
      <c r="R281" s="521"/>
      <c r="S281" s="507">
        <f t="shared" si="80"/>
        <v>0.99992857897255016</v>
      </c>
      <c r="T281" s="501">
        <f t="shared" si="85"/>
        <v>7.1421027449836139E-5</v>
      </c>
      <c r="U281" s="507"/>
      <c r="V281" s="507">
        <f t="shared" si="86"/>
        <v>9.7666749463011981E-7</v>
      </c>
      <c r="W281" s="501">
        <f t="shared" si="87"/>
        <v>9.7666749463011981E-7</v>
      </c>
      <c r="X281" s="507"/>
      <c r="Y281" s="562">
        <f t="shared" si="81"/>
        <v>2.0980760805807819</v>
      </c>
      <c r="Z281" s="554">
        <f t="shared" si="82"/>
        <v>26175743.754303668</v>
      </c>
      <c r="AB281" s="562">
        <f t="shared" si="83"/>
        <v>2.0980732626234055</v>
      </c>
      <c r="AC281" s="554">
        <f t="shared" si="84"/>
        <v>35.157033093117398</v>
      </c>
    </row>
    <row r="282" spans="1:29" ht="12.6" customHeight="1" x14ac:dyDescent="0.2">
      <c r="A282" s="116"/>
      <c r="B282" s="262">
        <f t="shared" si="68"/>
        <v>190.25999999999831</v>
      </c>
      <c r="C282" s="130"/>
      <c r="D282" s="500">
        <f t="shared" si="69"/>
        <v>4.7091927752638334</v>
      </c>
      <c r="E282" s="517">
        <f t="shared" si="70"/>
        <v>1.3702598612201137E-2</v>
      </c>
      <c r="F282" s="500">
        <f t="shared" si="71"/>
        <v>0.99317211733632937</v>
      </c>
      <c r="G282" s="519">
        <f t="shared" si="72"/>
        <v>0.99999875650114778</v>
      </c>
      <c r="H282" s="520">
        <f t="shared" si="73"/>
        <v>1.2434988522214141E-6</v>
      </c>
      <c r="I282" s="517"/>
      <c r="J282" s="517">
        <f t="shared" si="74"/>
        <v>4.5677714190265242</v>
      </c>
      <c r="K282" s="517">
        <f t="shared" si="75"/>
        <v>0.9999975353142011</v>
      </c>
      <c r="L282" s="517"/>
      <c r="M282" s="529">
        <f t="shared" si="76"/>
        <v>90.902866184947044</v>
      </c>
      <c r="N282" s="615">
        <f t="shared" si="77"/>
        <v>6.7096306963776442E-6</v>
      </c>
      <c r="O282" s="500"/>
      <c r="P282" s="532">
        <f t="shared" si="78"/>
        <v>2.2847706980324614E-7</v>
      </c>
      <c r="Q282" s="520">
        <f t="shared" si="79"/>
        <v>2.2847706980324614E-7</v>
      </c>
      <c r="R282" s="521"/>
      <c r="S282" s="507">
        <f t="shared" si="80"/>
        <v>0.99992898422271581</v>
      </c>
      <c r="T282" s="501">
        <f t="shared" si="85"/>
        <v>7.1015777284189063E-5</v>
      </c>
      <c r="U282" s="507"/>
      <c r="V282" s="507">
        <f t="shared" si="86"/>
        <v>9.5379587323437363E-7</v>
      </c>
      <c r="W282" s="501">
        <f t="shared" si="87"/>
        <v>9.5379587323437363E-7</v>
      </c>
      <c r="X282" s="507"/>
      <c r="Y282" s="562">
        <f t="shared" si="81"/>
        <v>2.0930033120507283</v>
      </c>
      <c r="Z282" s="554">
        <f t="shared" si="82"/>
        <v>28356255.151675452</v>
      </c>
      <c r="AB282" s="562">
        <f t="shared" si="83"/>
        <v>2.0930007094035119</v>
      </c>
      <c r="AC282" s="554">
        <f t="shared" si="84"/>
        <v>35.260970734405987</v>
      </c>
    </row>
    <row r="283" spans="1:29" ht="12.6" customHeight="1" x14ac:dyDescent="0.2">
      <c r="A283" s="116"/>
      <c r="B283" s="262">
        <f t="shared" si="68"/>
        <v>190.6799999999983</v>
      </c>
      <c r="C283" s="130"/>
      <c r="D283" s="500">
        <f t="shared" si="69"/>
        <v>4.7248909759285871</v>
      </c>
      <c r="E283" s="517">
        <f t="shared" si="70"/>
        <v>1.367262207183933E-2</v>
      </c>
      <c r="F283" s="500">
        <f t="shared" si="71"/>
        <v>0.99318700337991783</v>
      </c>
      <c r="G283" s="519">
        <f t="shared" si="72"/>
        <v>0.99999884880577605</v>
      </c>
      <c r="H283" s="520">
        <f t="shared" si="73"/>
        <v>1.1511942239472717E-6</v>
      </c>
      <c r="I283" s="517"/>
      <c r="J283" s="517">
        <f t="shared" si="74"/>
        <v>4.5834696196912779</v>
      </c>
      <c r="K283" s="517">
        <f t="shared" si="75"/>
        <v>0.99999771338322518</v>
      </c>
      <c r="L283" s="517"/>
      <c r="M283" s="529">
        <f t="shared" si="76"/>
        <v>91.322836442415564</v>
      </c>
      <c r="N283" s="615">
        <f t="shared" si="77"/>
        <v>6.2070265585134621E-6</v>
      </c>
      <c r="O283" s="500"/>
      <c r="P283" s="532">
        <f t="shared" si="78"/>
        <v>2.1169977926756854E-7</v>
      </c>
      <c r="Q283" s="520">
        <f t="shared" si="79"/>
        <v>2.1169977926756854E-7</v>
      </c>
      <c r="R283" s="521"/>
      <c r="S283" s="507">
        <f t="shared" si="80"/>
        <v>0.99992938016108368</v>
      </c>
      <c r="T283" s="501">
        <f t="shared" si="85"/>
        <v>7.0619838916319289E-5</v>
      </c>
      <c r="U283" s="507"/>
      <c r="V283" s="507">
        <f t="shared" si="86"/>
        <v>9.3227720331963482E-7</v>
      </c>
      <c r="W283" s="501">
        <f t="shared" si="87"/>
        <v>9.3227720331963482E-7</v>
      </c>
      <c r="X283" s="507"/>
      <c r="Y283" s="562">
        <f t="shared" si="81"/>
        <v>2.0879771963744611</v>
      </c>
      <c r="Z283" s="554">
        <f t="shared" si="82"/>
        <v>30720023.219244093</v>
      </c>
      <c r="AB283" s="562">
        <f t="shared" si="83"/>
        <v>2.0879747927071728</v>
      </c>
      <c r="AC283" s="554">
        <f t="shared" si="84"/>
        <v>35.364713289519869</v>
      </c>
    </row>
    <row r="284" spans="1:29" ht="12.6" customHeight="1" x14ac:dyDescent="0.2">
      <c r="A284" s="116"/>
      <c r="B284" s="262">
        <f t="shared" si="68"/>
        <v>191.09999999999829</v>
      </c>
      <c r="C284" s="130"/>
      <c r="D284" s="500">
        <f t="shared" si="69"/>
        <v>4.740554407552815</v>
      </c>
      <c r="E284" s="517">
        <f t="shared" si="70"/>
        <v>1.3642776403786697E-2</v>
      </c>
      <c r="F284" s="500">
        <f t="shared" si="71"/>
        <v>0.99320182465531381</v>
      </c>
      <c r="G284" s="519">
        <f t="shared" si="72"/>
        <v>0.99999893432896236</v>
      </c>
      <c r="H284" s="520">
        <f t="shared" si="73"/>
        <v>1.0656710376366618E-6</v>
      </c>
      <c r="I284" s="517"/>
      <c r="J284" s="517">
        <f t="shared" si="74"/>
        <v>4.5991330513155058</v>
      </c>
      <c r="K284" s="517">
        <f t="shared" si="75"/>
        <v>0.99999787873614665</v>
      </c>
      <c r="L284" s="517"/>
      <c r="M284" s="529">
        <f t="shared" si="76"/>
        <v>91.742806864282329</v>
      </c>
      <c r="N284" s="615">
        <f t="shared" si="77"/>
        <v>5.7417455820996111E-6</v>
      </c>
      <c r="O284" s="500"/>
      <c r="P284" s="532">
        <f t="shared" si="78"/>
        <v>1.9613941396971878E-7</v>
      </c>
      <c r="Q284" s="520">
        <f t="shared" si="79"/>
        <v>1.9613941396971878E-7</v>
      </c>
      <c r="R284" s="521"/>
      <c r="S284" s="507">
        <f t="shared" si="80"/>
        <v>0.9999297673355666</v>
      </c>
      <c r="T284" s="501">
        <f t="shared" si="85"/>
        <v>7.0232664433400593E-5</v>
      </c>
      <c r="U284" s="507"/>
      <c r="V284" s="507">
        <f t="shared" si="86"/>
        <v>9.1201765214009702E-7</v>
      </c>
      <c r="W284" s="501">
        <f t="shared" si="87"/>
        <v>9.1201765214009702E-7</v>
      </c>
      <c r="X284" s="507"/>
      <c r="Y284" s="562">
        <f t="shared" si="81"/>
        <v>2.0829970929786112</v>
      </c>
      <c r="Z284" s="554">
        <f t="shared" si="82"/>
        <v>33282561.421002191</v>
      </c>
      <c r="AB284" s="562">
        <f t="shared" si="83"/>
        <v>2.0829948731889378</v>
      </c>
      <c r="AC284" s="554">
        <f t="shared" si="84"/>
        <v>35.468261764725334</v>
      </c>
    </row>
    <row r="285" spans="1:29" ht="12.6" customHeight="1" x14ac:dyDescent="0.2">
      <c r="A285" s="116"/>
      <c r="B285" s="262">
        <f t="shared" si="68"/>
        <v>191.51999999999828</v>
      </c>
      <c r="C285" s="130"/>
      <c r="D285" s="500">
        <f t="shared" si="69"/>
        <v>4.7561832237918269</v>
      </c>
      <c r="E285" s="517">
        <f t="shared" si="70"/>
        <v>1.3613060752848313E-2</v>
      </c>
      <c r="F285" s="500">
        <f t="shared" si="71"/>
        <v>0.99321658158430792</v>
      </c>
      <c r="G285" s="519">
        <f t="shared" si="72"/>
        <v>0.99999901356288379</v>
      </c>
      <c r="H285" s="520">
        <f t="shared" si="73"/>
        <v>9.8643711621271279E-7</v>
      </c>
      <c r="I285" s="517"/>
      <c r="J285" s="517">
        <f t="shared" si="74"/>
        <v>4.6147618675545177</v>
      </c>
      <c r="K285" s="517">
        <f t="shared" si="75"/>
        <v>0.99999803226857453</v>
      </c>
      <c r="L285" s="517"/>
      <c r="M285" s="529">
        <f t="shared" si="76"/>
        <v>92.162777446977415</v>
      </c>
      <c r="N285" s="615">
        <f t="shared" si="77"/>
        <v>5.3110445037418685E-6</v>
      </c>
      <c r="O285" s="500"/>
      <c r="P285" s="532">
        <f t="shared" si="78"/>
        <v>1.8170898687836221E-7</v>
      </c>
      <c r="Q285" s="520">
        <f t="shared" si="79"/>
        <v>1.8170898687836221E-7</v>
      </c>
      <c r="R285" s="521"/>
      <c r="S285" s="507">
        <f t="shared" si="80"/>
        <v>0.99993014625591148</v>
      </c>
      <c r="T285" s="501">
        <f t="shared" si="85"/>
        <v>6.985374408852163E-5</v>
      </c>
      <c r="U285" s="507"/>
      <c r="V285" s="507">
        <f t="shared" si="86"/>
        <v>8.9292938876275756E-7</v>
      </c>
      <c r="W285" s="501">
        <f t="shared" si="87"/>
        <v>8.9292938876275756E-7</v>
      </c>
      <c r="X285" s="507"/>
      <c r="Y285" s="562">
        <f t="shared" si="81"/>
        <v>2.0780623729594359</v>
      </c>
      <c r="Z285" s="554">
        <f t="shared" si="82"/>
        <v>36060703.288225859</v>
      </c>
      <c r="AB285" s="562">
        <f t="shared" si="83"/>
        <v>2.0780603230815813</v>
      </c>
      <c r="AC285" s="554">
        <f t="shared" si="84"/>
        <v>35.571616160239806</v>
      </c>
    </row>
    <row r="286" spans="1:29" ht="12.6" customHeight="1" x14ac:dyDescent="0.2">
      <c r="A286" s="116"/>
      <c r="B286" s="262">
        <f t="shared" ref="B286:B349" si="88">B285+F$5</f>
        <v>191.93999999999826</v>
      </c>
      <c r="C286" s="130"/>
      <c r="D286" s="500">
        <f t="shared" ref="D286:D349" si="89">((LN(B286/$E$6))+(($F$8-E286+$G$10)*$F$9))/($F$10/100)</f>
        <v>4.7717775772847313</v>
      </c>
      <c r="E286" s="517">
        <f t="shared" ref="E286:E349" si="90">LN(1+($E$7/B286))</f>
        <v>1.3583474271264478E-2</v>
      </c>
      <c r="F286" s="500">
        <f t="shared" ref="F286:F349" si="91">EXP(-E286*$F$9)</f>
        <v>0.99323127458503613</v>
      </c>
      <c r="G286" s="519">
        <f t="shared" ref="G286:G349" si="92">NORMSDIST(D286)</f>
        <v>0.99999908696451134</v>
      </c>
      <c r="H286" s="520">
        <f t="shared" ref="H286:H349" si="93">(1-G286)</f>
        <v>9.130354886588421E-7</v>
      </c>
      <c r="I286" s="517"/>
      <c r="J286" s="517">
        <f t="shared" ref="J286:J349" si="94">D286-($F$10/100)</f>
        <v>4.6303562210474221</v>
      </c>
      <c r="K286" s="517">
        <f t="shared" ref="K286:K349" si="95">NORMSDIST(J286)</f>
        <v>0.99999817481407216</v>
      </c>
      <c r="L286" s="517"/>
      <c r="M286" s="529">
        <f t="shared" ref="M286:M349" si="96">(B286*F286*G286)-($E$6*$G$8*K286)</f>
        <v>92.58274818713727</v>
      </c>
      <c r="N286" s="615">
        <f t="shared" ref="N286:N349" si="97">M286+($E$6*$G$8)-(B286*F286)</f>
        <v>4.9123791825422813E-6</v>
      </c>
      <c r="O286" s="500"/>
      <c r="P286" s="532">
        <f t="shared" ref="P286:P349" si="98">(G287-G285)/(B287-B285)</f>
        <v>1.6832762115388188E-7</v>
      </c>
      <c r="Q286" s="520">
        <f t="shared" ref="Q286:Q349" si="99">-(H287-H285)/(B287-B285)</f>
        <v>1.6832762115388188E-7</v>
      </c>
      <c r="R286" s="521"/>
      <c r="S286" s="507">
        <f t="shared" ref="S286:S349" si="100">(M287-M285)/(B287-B285)</f>
        <v>0.99993051739625316</v>
      </c>
      <c r="T286" s="501">
        <f t="shared" si="85"/>
        <v>6.9482603746839899E-5</v>
      </c>
      <c r="U286" s="507"/>
      <c r="V286" s="507">
        <f t="shared" si="86"/>
        <v>8.7493088607451359E-7</v>
      </c>
      <c r="W286" s="501">
        <f t="shared" si="87"/>
        <v>8.7493088607451359E-7</v>
      </c>
      <c r="X286" s="507"/>
      <c r="Y286" s="562">
        <f t="shared" ref="Y286:Y349" si="101">B286/M286</f>
        <v>2.0731724188185732</v>
      </c>
      <c r="Z286" s="554">
        <f t="shared" ref="Z286:Z349" si="102">B286/N286</f>
        <v>39072716.675072387</v>
      </c>
      <c r="AB286" s="562">
        <f t="shared" ref="AB286:AB349" si="103">Y286*G286</f>
        <v>2.0731705259385809</v>
      </c>
      <c r="AC286" s="554">
        <f t="shared" ref="AC286:AC349" si="104">Z286*H286</f>
        <v>35.674776962653205</v>
      </c>
    </row>
    <row r="287" spans="1:29" ht="12.6" customHeight="1" x14ac:dyDescent="0.2">
      <c r="A287" s="116"/>
      <c r="B287" s="262">
        <f t="shared" si="88"/>
        <v>192.35999999999825</v>
      </c>
      <c r="C287" s="130"/>
      <c r="D287" s="500">
        <f t="shared" si="89"/>
        <v>4.7873376196633712</v>
      </c>
      <c r="E287" s="517">
        <f t="shared" si="90"/>
        <v>1.3554016118630344E-2</v>
      </c>
      <c r="F287" s="500">
        <f t="shared" si="91"/>
        <v>0.99324590407201918</v>
      </c>
      <c r="G287" s="519">
        <f t="shared" si="92"/>
        <v>0.99999915495808556</v>
      </c>
      <c r="H287" s="520">
        <f t="shared" si="93"/>
        <v>8.4504191444345622E-7</v>
      </c>
      <c r="I287" s="517"/>
      <c r="J287" s="517">
        <f t="shared" si="94"/>
        <v>4.645916263426062</v>
      </c>
      <c r="K287" s="517">
        <f t="shared" si="95"/>
        <v>0.99999830714837068</v>
      </c>
      <c r="L287" s="517"/>
      <c r="M287" s="529">
        <f t="shared" si="96"/>
        <v>93.002719081590243</v>
      </c>
      <c r="N287" s="615">
        <f t="shared" si="97"/>
        <v>4.5433903608227411E-6</v>
      </c>
      <c r="O287" s="500"/>
      <c r="P287" s="532">
        <f t="shared" si="98"/>
        <v>1.5592012905664554E-7</v>
      </c>
      <c r="Q287" s="520">
        <f t="shared" si="99"/>
        <v>1.5592012905664554E-7</v>
      </c>
      <c r="R287" s="521"/>
      <c r="S287" s="507">
        <f t="shared" si="100"/>
        <v>0.99993088119785578</v>
      </c>
      <c r="T287" s="501">
        <f t="shared" ref="T287:T350" si="105">1-S287</f>
        <v>6.911880214421906E-5</v>
      </c>
      <c r="U287" s="507"/>
      <c r="V287" s="507">
        <f t="shared" ref="V287:V350" si="106">(S288-S286)/(B288-B286)</f>
        <v>8.5794698131575094E-7</v>
      </c>
      <c r="W287" s="501">
        <f t="shared" ref="W287:W350" si="107">-(T288-T286)/(B288-B286)</f>
        <v>8.5794698131575094E-7</v>
      </c>
      <c r="X287" s="507"/>
      <c r="Y287" s="562">
        <f t="shared" si="101"/>
        <v>2.0683266242059331</v>
      </c>
      <c r="Z287" s="554">
        <f t="shared" si="102"/>
        <v>42338426.752563849</v>
      </c>
      <c r="AB287" s="562">
        <f t="shared" si="103"/>
        <v>2.0683248763832429</v>
      </c>
      <c r="AC287" s="554">
        <f t="shared" si="104"/>
        <v>35.777745197510598</v>
      </c>
    </row>
    <row r="288" spans="1:29" ht="12.6" customHeight="1" x14ac:dyDescent="0.2">
      <c r="A288" s="116"/>
      <c r="B288" s="262">
        <f t="shared" si="88"/>
        <v>192.77999999999824</v>
      </c>
      <c r="C288" s="130"/>
      <c r="D288" s="500">
        <f t="shared" si="89"/>
        <v>4.802863501561176</v>
      </c>
      <c r="E288" s="517">
        <f t="shared" si="90"/>
        <v>1.3524685461815083E-2</v>
      </c>
      <c r="F288" s="500">
        <f t="shared" si="91"/>
        <v>0.99326047045620203</v>
      </c>
      <c r="G288" s="519">
        <f t="shared" si="92"/>
        <v>0.99999921793741975</v>
      </c>
      <c r="H288" s="520">
        <f t="shared" si="93"/>
        <v>7.8206258025126374E-7</v>
      </c>
      <c r="I288" s="517"/>
      <c r="J288" s="517">
        <f t="shared" si="94"/>
        <v>4.6614421453238668</v>
      </c>
      <c r="K288" s="517">
        <f t="shared" si="95"/>
        <v>0.99999842999330335</v>
      </c>
      <c r="L288" s="517"/>
      <c r="M288" s="529">
        <f t="shared" si="96"/>
        <v>93.422690127343444</v>
      </c>
      <c r="N288" s="615">
        <f t="shared" si="97"/>
        <v>4.2018905901386461E-6</v>
      </c>
      <c r="O288" s="500"/>
      <c r="P288" s="532">
        <f t="shared" si="98"/>
        <v>1.4441662059338958E-7</v>
      </c>
      <c r="Q288" s="520">
        <f t="shared" si="99"/>
        <v>1.4441662059338958E-7</v>
      </c>
      <c r="R288" s="521"/>
      <c r="S288" s="507">
        <f t="shared" si="100"/>
        <v>0.99993123807171747</v>
      </c>
      <c r="T288" s="501">
        <f t="shared" si="105"/>
        <v>6.876192828253469E-5</v>
      </c>
      <c r="U288" s="507"/>
      <c r="V288" s="507">
        <f t="shared" si="106"/>
        <v>8.4190734502992547E-7</v>
      </c>
      <c r="W288" s="501">
        <f t="shared" si="107"/>
        <v>8.4190734502992547E-7</v>
      </c>
      <c r="X288" s="507"/>
      <c r="Y288" s="562">
        <f t="shared" si="101"/>
        <v>2.0635243936694816</v>
      </c>
      <c r="Z288" s="554">
        <f t="shared" si="102"/>
        <v>45879347.846997902</v>
      </c>
      <c r="AB288" s="562">
        <f t="shared" si="103"/>
        <v>2.0635227798642699</v>
      </c>
      <c r="AC288" s="554">
        <f t="shared" si="104"/>
        <v>35.880521157468444</v>
      </c>
    </row>
    <row r="289" spans="1:29" ht="12.6" customHeight="1" x14ac:dyDescent="0.2">
      <c r="A289" s="116"/>
      <c r="B289" s="262">
        <f t="shared" si="88"/>
        <v>193.19999999999823</v>
      </c>
      <c r="C289" s="130"/>
      <c r="D289" s="500">
        <f t="shared" si="89"/>
        <v>4.8183553726218964</v>
      </c>
      <c r="E289" s="517">
        <f t="shared" si="90"/>
        <v>1.3495481474884727E-2</v>
      </c>
      <c r="F289" s="500">
        <f t="shared" si="91"/>
        <v>0.993274974144992</v>
      </c>
      <c r="G289" s="519">
        <f t="shared" si="92"/>
        <v>0.99999927626804685</v>
      </c>
      <c r="H289" s="520">
        <f t="shared" si="93"/>
        <v>7.237319531450126E-7</v>
      </c>
      <c r="I289" s="517"/>
      <c r="J289" s="517">
        <f t="shared" si="94"/>
        <v>4.6769340163845872</v>
      </c>
      <c r="K289" s="517">
        <f t="shared" si="95"/>
        <v>0.99999854402047827</v>
      </c>
      <c r="L289" s="517"/>
      <c r="M289" s="529">
        <f t="shared" si="96"/>
        <v>93.842661321570461</v>
      </c>
      <c r="N289" s="615">
        <f t="shared" si="97"/>
        <v>3.8858518109918805E-6</v>
      </c>
      <c r="O289" s="500"/>
      <c r="P289" s="532">
        <f t="shared" si="98"/>
        <v>1.3375213793663721E-7</v>
      </c>
      <c r="Q289" s="520">
        <f t="shared" si="99"/>
        <v>1.3375213793663721E-7</v>
      </c>
      <c r="R289" s="521"/>
      <c r="S289" s="507">
        <f t="shared" si="100"/>
        <v>0.99993158840002561</v>
      </c>
      <c r="T289" s="501">
        <f t="shared" si="105"/>
        <v>6.8411599974393944E-5</v>
      </c>
      <c r="U289" s="507"/>
      <c r="V289" s="507">
        <f t="shared" si="106"/>
        <v>8.2674599851305522E-7</v>
      </c>
      <c r="W289" s="501">
        <f t="shared" si="107"/>
        <v>8.2674599851305522E-7</v>
      </c>
      <c r="X289" s="507"/>
      <c r="Y289" s="562">
        <f t="shared" si="101"/>
        <v>2.0587651424117244</v>
      </c>
      <c r="Z289" s="554">
        <f t="shared" si="102"/>
        <v>49718828.559929848</v>
      </c>
      <c r="AB289" s="562">
        <f t="shared" si="103"/>
        <v>2.0587636524176069</v>
      </c>
      <c r="AC289" s="554">
        <f t="shared" si="104"/>
        <v>35.983104901760065</v>
      </c>
    </row>
    <row r="290" spans="1:29" ht="12.6" customHeight="1" x14ac:dyDescent="0.2">
      <c r="A290" s="116"/>
      <c r="B290" s="262">
        <f t="shared" si="88"/>
        <v>193.61999999999821</v>
      </c>
      <c r="C290" s="130"/>
      <c r="D290" s="500">
        <f t="shared" si="89"/>
        <v>4.8338133815082616</v>
      </c>
      <c r="E290" s="517">
        <f t="shared" si="90"/>
        <v>1.3466403339023898E-2</v>
      </c>
      <c r="F290" s="500">
        <f t="shared" si="91"/>
        <v>0.99328941554229666</v>
      </c>
      <c r="G290" s="519">
        <f t="shared" si="92"/>
        <v>0.99999933028921562</v>
      </c>
      <c r="H290" s="520">
        <f t="shared" si="93"/>
        <v>6.6971078438449183E-7</v>
      </c>
      <c r="I290" s="517"/>
      <c r="J290" s="517">
        <f t="shared" si="94"/>
        <v>4.6923920252709523</v>
      </c>
      <c r="K290" s="517">
        <f t="shared" si="95"/>
        <v>0.99999864985470721</v>
      </c>
      <c r="L290" s="517"/>
      <c r="M290" s="529">
        <f t="shared" si="96"/>
        <v>94.26263266159944</v>
      </c>
      <c r="N290" s="615">
        <f t="shared" si="97"/>
        <v>3.593393728351657E-6</v>
      </c>
      <c r="O290" s="500"/>
      <c r="P290" s="532">
        <f t="shared" si="98"/>
        <v>1.2386631389894913E-7</v>
      </c>
      <c r="Q290" s="520">
        <f t="shared" si="99"/>
        <v>1.2386631389894913E-7</v>
      </c>
      <c r="R290" s="521"/>
      <c r="S290" s="507">
        <f t="shared" si="100"/>
        <v>0.99993193253835622</v>
      </c>
      <c r="T290" s="501">
        <f t="shared" si="105"/>
        <v>6.8067461643783744E-5</v>
      </c>
      <c r="U290" s="507"/>
      <c r="V290" s="507">
        <f t="shared" si="106"/>
        <v>8.1240221904199436E-7</v>
      </c>
      <c r="W290" s="501">
        <f t="shared" si="107"/>
        <v>8.1240221904199436E-7</v>
      </c>
      <c r="X290" s="507"/>
      <c r="Y290" s="562">
        <f t="shared" si="101"/>
        <v>2.0540482960526818</v>
      </c>
      <c r="Z290" s="554">
        <f t="shared" si="102"/>
        <v>53882211.25682617</v>
      </c>
      <c r="AB290" s="562">
        <f t="shared" si="103"/>
        <v>2.0540469204343861</v>
      </c>
      <c r="AC290" s="554">
        <f t="shared" si="104"/>
        <v>36.085497965179947</v>
      </c>
    </row>
    <row r="291" spans="1:29" ht="12.6" customHeight="1" x14ac:dyDescent="0.2">
      <c r="A291" s="116"/>
      <c r="B291" s="262">
        <f t="shared" si="88"/>
        <v>194.0399999999982</v>
      </c>
      <c r="C291" s="130"/>
      <c r="D291" s="500">
        <f t="shared" si="89"/>
        <v>4.8492376759105325</v>
      </c>
      <c r="E291" s="517">
        <f t="shared" si="90"/>
        <v>1.3437450242459237E-2</v>
      </c>
      <c r="F291" s="500">
        <f t="shared" si="91"/>
        <v>0.99330379504856159</v>
      </c>
      <c r="G291" s="519">
        <f t="shared" si="92"/>
        <v>0.99999938031575053</v>
      </c>
      <c r="H291" s="520">
        <f t="shared" si="93"/>
        <v>6.1968424946989842E-7</v>
      </c>
      <c r="I291" s="517"/>
      <c r="J291" s="517">
        <f t="shared" si="94"/>
        <v>4.7078163196732232</v>
      </c>
      <c r="K291" s="517">
        <f t="shared" si="95"/>
        <v>0.99999874807720535</v>
      </c>
      <c r="L291" s="517"/>
      <c r="M291" s="529">
        <f t="shared" si="96"/>
        <v>94.682604144902655</v>
      </c>
      <c r="N291" s="615">
        <f t="shared" si="97"/>
        <v>3.3227735798391222E-6</v>
      </c>
      <c r="O291" s="500"/>
      <c r="P291" s="532">
        <f t="shared" si="98"/>
        <v>1.14703054726345E-7</v>
      </c>
      <c r="Q291" s="520">
        <f t="shared" si="99"/>
        <v>1.14703054726345E-7</v>
      </c>
      <c r="R291" s="521"/>
      <c r="S291" s="507">
        <f t="shared" si="100"/>
        <v>0.9999322708178896</v>
      </c>
      <c r="T291" s="501">
        <f t="shared" si="105"/>
        <v>6.7729182110398689E-5</v>
      </c>
      <c r="U291" s="507"/>
      <c r="V291" s="507">
        <f t="shared" si="106"/>
        <v>7.9881987638400596E-7</v>
      </c>
      <c r="W291" s="501">
        <f t="shared" si="107"/>
        <v>7.9881987638400596E-7</v>
      </c>
      <c r="X291" s="507"/>
      <c r="Y291" s="562">
        <f t="shared" si="101"/>
        <v>2.0493732903991377</v>
      </c>
      <c r="Z291" s="554">
        <f t="shared" si="102"/>
        <v>58396997.369105414</v>
      </c>
      <c r="AB291" s="562">
        <f t="shared" si="103"/>
        <v>2.0493720204347885</v>
      </c>
      <c r="AC291" s="554">
        <f t="shared" si="104"/>
        <v>36.187699485969723</v>
      </c>
    </row>
    <row r="292" spans="1:29" ht="12.6" customHeight="1" x14ac:dyDescent="0.2">
      <c r="A292" s="116"/>
      <c r="B292" s="262">
        <f t="shared" si="88"/>
        <v>194.45999999999819</v>
      </c>
      <c r="C292" s="130"/>
      <c r="D292" s="500">
        <f t="shared" si="89"/>
        <v>4.8646284025549598</v>
      </c>
      <c r="E292" s="517">
        <f t="shared" si="90"/>
        <v>1.3408621380384341E-2</v>
      </c>
      <c r="F292" s="500">
        <f t="shared" si="91"/>
        <v>0.99331811306080731</v>
      </c>
      <c r="G292" s="519">
        <f t="shared" si="92"/>
        <v>0.99999942663978159</v>
      </c>
      <c r="H292" s="520">
        <f t="shared" si="93"/>
        <v>5.7336021841436491E-7</v>
      </c>
      <c r="I292" s="517"/>
      <c r="J292" s="517">
        <f t="shared" si="94"/>
        <v>4.7232070463176505</v>
      </c>
      <c r="K292" s="517">
        <f t="shared" si="95"/>
        <v>0.99999883922857746</v>
      </c>
      <c r="L292" s="517"/>
      <c r="M292" s="529">
        <f t="shared" si="96"/>
        <v>95.102575769086442</v>
      </c>
      <c r="N292" s="615">
        <f t="shared" si="97"/>
        <v>3.0723756765382859E-6</v>
      </c>
      <c r="O292" s="500"/>
      <c r="P292" s="532">
        <f t="shared" si="98"/>
        <v>1.0621024298147485E-7</v>
      </c>
      <c r="Q292" s="520">
        <f t="shared" si="99"/>
        <v>1.0621024298147485E-7</v>
      </c>
      <c r="R292" s="521"/>
      <c r="S292" s="507">
        <f t="shared" si="100"/>
        <v>0.99993260354705238</v>
      </c>
      <c r="T292" s="501">
        <f t="shared" si="105"/>
        <v>6.7396452947621199E-5</v>
      </c>
      <c r="U292" s="507"/>
      <c r="V292" s="507">
        <f t="shared" si="106"/>
        <v>7.8594624393293987E-7</v>
      </c>
      <c r="W292" s="501">
        <f t="shared" si="107"/>
        <v>7.8594624393293987E-7</v>
      </c>
      <c r="X292" s="507"/>
      <c r="Y292" s="562">
        <f t="shared" si="101"/>
        <v>2.0447395712199876</v>
      </c>
      <c r="Z292" s="554">
        <f t="shared" si="102"/>
        <v>63293041.109836087</v>
      </c>
      <c r="AB292" s="562">
        <f t="shared" si="103"/>
        <v>2.0447383988476604</v>
      </c>
      <c r="AC292" s="554">
        <f t="shared" si="104"/>
        <v>36.289711874844997</v>
      </c>
    </row>
    <row r="293" spans="1:29" ht="12.6" customHeight="1" x14ac:dyDescent="0.2">
      <c r="A293" s="116"/>
      <c r="B293" s="262">
        <f t="shared" si="88"/>
        <v>194.87999999999818</v>
      </c>
      <c r="C293" s="130"/>
      <c r="D293" s="500">
        <f t="shared" si="89"/>
        <v>4.8799857072121613</v>
      </c>
      <c r="E293" s="517">
        <f t="shared" si="90"/>
        <v>1.3379915954884677E-2</v>
      </c>
      <c r="F293" s="500">
        <f t="shared" si="91"/>
        <v>0.99333236997266572</v>
      </c>
      <c r="G293" s="519">
        <f t="shared" si="92"/>
        <v>0.99999946953235463</v>
      </c>
      <c r="H293" s="520">
        <f t="shared" si="93"/>
        <v>5.304676453654622E-7</v>
      </c>
      <c r="I293" s="517"/>
      <c r="J293" s="517">
        <f t="shared" si="94"/>
        <v>4.7385643509748521</v>
      </c>
      <c r="K293" s="517">
        <f t="shared" si="95"/>
        <v>0.99999892381160393</v>
      </c>
      <c r="L293" s="517"/>
      <c r="M293" s="529">
        <f t="shared" si="96"/>
        <v>95.522547531882154</v>
      </c>
      <c r="N293" s="615">
        <f t="shared" si="97"/>
        <v>2.8407028764831921E-6</v>
      </c>
      <c r="O293" s="500"/>
      <c r="P293" s="532">
        <f t="shared" si="98"/>
        <v>9.8339460913048954E-8</v>
      </c>
      <c r="Q293" s="520">
        <f t="shared" si="99"/>
        <v>9.8339460913048954E-8</v>
      </c>
      <c r="R293" s="521"/>
      <c r="S293" s="507">
        <f t="shared" si="100"/>
        <v>0.9999329310127345</v>
      </c>
      <c r="T293" s="501">
        <f t="shared" si="105"/>
        <v>6.7068987265495039E-5</v>
      </c>
      <c r="U293" s="507"/>
      <c r="V293" s="507">
        <f t="shared" si="106"/>
        <v>7.7373199804838626E-7</v>
      </c>
      <c r="W293" s="501">
        <f t="shared" si="107"/>
        <v>7.7373199804838626E-7</v>
      </c>
      <c r="X293" s="507"/>
      <c r="Y293" s="562">
        <f t="shared" si="101"/>
        <v>2.0401465940274877</v>
      </c>
      <c r="Z293" s="554">
        <f t="shared" si="102"/>
        <v>68602739.699852318</v>
      </c>
      <c r="AB293" s="562">
        <f t="shared" si="103"/>
        <v>2.0401455117957279</v>
      </c>
      <c r="AC293" s="554">
        <f t="shared" si="104"/>
        <v>36.391533794200377</v>
      </c>
    </row>
    <row r="294" spans="1:29" ht="12.6" customHeight="1" x14ac:dyDescent="0.2">
      <c r="A294" s="116"/>
      <c r="B294" s="262">
        <f t="shared" si="88"/>
        <v>195.29999999999816</v>
      </c>
      <c r="C294" s="130"/>
      <c r="D294" s="500">
        <f t="shared" si="89"/>
        <v>4.8953097347053962</v>
      </c>
      <c r="E294" s="517">
        <f t="shared" si="90"/>
        <v>1.3351333174864415E-2</v>
      </c>
      <c r="F294" s="500">
        <f t="shared" si="91"/>
        <v>0.99334656617441619</v>
      </c>
      <c r="G294" s="519">
        <f t="shared" si="92"/>
        <v>0.99999950924492875</v>
      </c>
      <c r="H294" s="520">
        <f t="shared" si="93"/>
        <v>4.9075507124740625E-7</v>
      </c>
      <c r="I294" s="517"/>
      <c r="J294" s="517">
        <f t="shared" si="94"/>
        <v>4.753888378468087</v>
      </c>
      <c r="K294" s="517">
        <f t="shared" si="95"/>
        <v>0.99999900229383998</v>
      </c>
      <c r="L294" s="517"/>
      <c r="M294" s="529">
        <f t="shared" si="96"/>
        <v>95.942519431137114</v>
      </c>
      <c r="N294" s="615">
        <f t="shared" si="97"/>
        <v>2.6263674612891919E-6</v>
      </c>
      <c r="O294" s="500"/>
      <c r="P294" s="532">
        <f t="shared" si="98"/>
        <v>9.1045733386339739E-8</v>
      </c>
      <c r="Q294" s="520">
        <f t="shared" si="99"/>
        <v>9.1045733386339739E-8</v>
      </c>
      <c r="R294" s="521"/>
      <c r="S294" s="507">
        <f t="shared" si="100"/>
        <v>0.99993325348193074</v>
      </c>
      <c r="T294" s="501">
        <f t="shared" si="105"/>
        <v>6.6746518069260574E-5</v>
      </c>
      <c r="U294" s="507"/>
      <c r="V294" s="507">
        <f t="shared" si="106"/>
        <v>7.6213226708426371E-7</v>
      </c>
      <c r="W294" s="501">
        <f t="shared" si="107"/>
        <v>7.6213226708426371E-7</v>
      </c>
      <c r="X294" s="507"/>
      <c r="Y294" s="562">
        <f t="shared" si="101"/>
        <v>2.0355938238642466</v>
      </c>
      <c r="Z294" s="554">
        <f t="shared" si="102"/>
        <v>74361262.41989468</v>
      </c>
      <c r="AB294" s="562">
        <f t="shared" si="103"/>
        <v>2.0355928248862547</v>
      </c>
      <c r="AC294" s="554">
        <f t="shared" si="104"/>
        <v>36.493166636922489</v>
      </c>
    </row>
    <row r="295" spans="1:29" ht="12.6" customHeight="1" x14ac:dyDescent="0.2">
      <c r="A295" s="116"/>
      <c r="B295" s="262">
        <f t="shared" si="88"/>
        <v>195.71999999999815</v>
      </c>
      <c r="C295" s="130"/>
      <c r="D295" s="500">
        <f t="shared" si="89"/>
        <v>4.9106006289187603</v>
      </c>
      <c r="E295" s="517">
        <f t="shared" si="90"/>
        <v>1.3322872255973244E-2</v>
      </c>
      <c r="F295" s="500">
        <f t="shared" si="91"/>
        <v>0.99336070205302129</v>
      </c>
      <c r="G295" s="519">
        <f t="shared" si="92"/>
        <v>0.99999954601077068</v>
      </c>
      <c r="H295" s="520">
        <f t="shared" si="93"/>
        <v>4.539892293209391E-7</v>
      </c>
      <c r="I295" s="517"/>
      <c r="J295" s="517">
        <f t="shared" si="94"/>
        <v>4.769179272681451</v>
      </c>
      <c r="K295" s="517">
        <f t="shared" si="95"/>
        <v>0.99999907511004038</v>
      </c>
      <c r="L295" s="517"/>
      <c r="M295" s="529">
        <f t="shared" si="96"/>
        <v>96.362491464806951</v>
      </c>
      <c r="N295" s="615">
        <f t="shared" si="97"/>
        <v>2.4280834907131066E-6</v>
      </c>
      <c r="O295" s="500"/>
      <c r="P295" s="532">
        <f t="shared" si="98"/>
        <v>8.4287287599198639E-8</v>
      </c>
      <c r="Q295" s="520">
        <f t="shared" si="99"/>
        <v>8.4287287599198639E-8</v>
      </c>
      <c r="R295" s="521"/>
      <c r="S295" s="507">
        <f t="shared" si="100"/>
        <v>0.99993357120383886</v>
      </c>
      <c r="T295" s="501">
        <f t="shared" si="105"/>
        <v>6.6428796161144277E-5</v>
      </c>
      <c r="U295" s="507"/>
      <c r="V295" s="507">
        <f t="shared" si="106"/>
        <v>7.5110489772269875E-7</v>
      </c>
      <c r="W295" s="501">
        <f t="shared" si="107"/>
        <v>7.5110489772269875E-7</v>
      </c>
      <c r="X295" s="507"/>
      <c r="Y295" s="562">
        <f t="shared" si="101"/>
        <v>2.0310807350957512</v>
      </c>
      <c r="Z295" s="554">
        <f t="shared" si="102"/>
        <v>80606783.394633979</v>
      </c>
      <c r="AB295" s="562">
        <f t="shared" si="103"/>
        <v>2.0310798130069734</v>
      </c>
      <c r="AC295" s="554">
        <f t="shared" si="104"/>
        <v>36.594611471369753</v>
      </c>
    </row>
    <row r="296" spans="1:29" ht="12.6" customHeight="1" x14ac:dyDescent="0.2">
      <c r="A296" s="116"/>
      <c r="B296" s="262">
        <f t="shared" si="88"/>
        <v>196.13999999999814</v>
      </c>
      <c r="C296" s="130"/>
      <c r="D296" s="500">
        <f t="shared" si="89"/>
        <v>4.9258585328052824</v>
      </c>
      <c r="E296" s="517">
        <f t="shared" si="90"/>
        <v>1.3294532420535127E-2</v>
      </c>
      <c r="F296" s="500">
        <f t="shared" si="91"/>
        <v>0.99337477799216201</v>
      </c>
      <c r="G296" s="519">
        <f t="shared" si="92"/>
        <v>0.99999958004625034</v>
      </c>
      <c r="H296" s="520">
        <f t="shared" si="93"/>
        <v>4.199537496640815E-7</v>
      </c>
      <c r="I296" s="517"/>
      <c r="J296" s="517">
        <f t="shared" si="94"/>
        <v>4.7844371765679732</v>
      </c>
      <c r="K296" s="517">
        <f t="shared" si="95"/>
        <v>0.99999914266442003</v>
      </c>
      <c r="L296" s="517"/>
      <c r="M296" s="529">
        <f t="shared" si="96"/>
        <v>96.782463630948314</v>
      </c>
      <c r="N296" s="615">
        <f t="shared" si="97"/>
        <v>2.2446595266956137E-6</v>
      </c>
      <c r="O296" s="500"/>
      <c r="P296" s="532">
        <f t="shared" si="98"/>
        <v>7.8025328658401844E-8</v>
      </c>
      <c r="Q296" s="520">
        <f t="shared" si="99"/>
        <v>7.8025328658401844E-8</v>
      </c>
      <c r="R296" s="521"/>
      <c r="S296" s="507">
        <f t="shared" si="100"/>
        <v>0.99993388441004483</v>
      </c>
      <c r="T296" s="501">
        <f t="shared" si="105"/>
        <v>6.6115589955173526E-5</v>
      </c>
      <c r="U296" s="507"/>
      <c r="V296" s="507">
        <f t="shared" si="106"/>
        <v>7.4061025381218779E-7</v>
      </c>
      <c r="W296" s="501">
        <f t="shared" si="107"/>
        <v>7.4061025381218779E-7</v>
      </c>
      <c r="X296" s="507"/>
      <c r="Y296" s="562">
        <f t="shared" si="101"/>
        <v>2.0266068112082865</v>
      </c>
      <c r="Z296" s="554">
        <f t="shared" si="102"/>
        <v>87380735.326367214</v>
      </c>
      <c r="AB296" s="562">
        <f t="shared" si="103"/>
        <v>2.0266059601271569</v>
      </c>
      <c r="AC296" s="554">
        <f t="shared" si="104"/>
        <v>36.695867448712583</v>
      </c>
    </row>
    <row r="297" spans="1:29" ht="12.6" customHeight="1" x14ac:dyDescent="0.2">
      <c r="A297" s="116"/>
      <c r="B297" s="262">
        <f t="shared" si="88"/>
        <v>196.55999999999813</v>
      </c>
      <c r="C297" s="130"/>
      <c r="D297" s="500">
        <f t="shared" si="89"/>
        <v>4.9410835883949442</v>
      </c>
      <c r="E297" s="517">
        <f t="shared" si="90"/>
        <v>1.326631289747702E-2</v>
      </c>
      <c r="F297" s="500">
        <f t="shared" si="91"/>
        <v>0.99338879437227212</v>
      </c>
      <c r="G297" s="519">
        <f t="shared" si="92"/>
        <v>0.99999961155204675</v>
      </c>
      <c r="H297" s="520">
        <f t="shared" si="93"/>
        <v>3.884479532478835E-7</v>
      </c>
      <c r="I297" s="517"/>
      <c r="J297" s="517">
        <f t="shared" si="94"/>
        <v>4.799662232157635</v>
      </c>
      <c r="K297" s="517">
        <f t="shared" si="95"/>
        <v>0.99999920533276343</v>
      </c>
      <c r="L297" s="517"/>
      <c r="M297" s="529">
        <f t="shared" si="96"/>
        <v>97.202435927711363</v>
      </c>
      <c r="N297" s="615">
        <f t="shared" si="97"/>
        <v>2.074991442668761E-6</v>
      </c>
      <c r="O297" s="500"/>
      <c r="P297" s="532">
        <f t="shared" si="98"/>
        <v>7.2223832073680191E-8</v>
      </c>
      <c r="Q297" s="520">
        <f t="shared" si="99"/>
        <v>7.2223832073680191E-8</v>
      </c>
      <c r="R297" s="521"/>
      <c r="S297" s="507">
        <f t="shared" si="100"/>
        <v>0.99993419331645206</v>
      </c>
      <c r="T297" s="501">
        <f t="shared" si="105"/>
        <v>6.5806683547942058E-5</v>
      </c>
      <c r="U297" s="507"/>
      <c r="V297" s="507">
        <f t="shared" si="106"/>
        <v>7.3061222468800772E-7</v>
      </c>
      <c r="W297" s="501">
        <f t="shared" si="107"/>
        <v>7.3061222468800772E-7</v>
      </c>
      <c r="X297" s="507"/>
      <c r="Y297" s="562">
        <f t="shared" si="101"/>
        <v>2.0221715446120934</v>
      </c>
      <c r="Z297" s="554">
        <f t="shared" si="102"/>
        <v>94728101.503489316</v>
      </c>
      <c r="AB297" s="562">
        <f t="shared" si="103"/>
        <v>2.0221707591036959</v>
      </c>
      <c r="AC297" s="554">
        <f t="shared" si="104"/>
        <v>36.796937144088183</v>
      </c>
    </row>
    <row r="298" spans="1:29" ht="12.6" customHeight="1" x14ac:dyDescent="0.2">
      <c r="A298" s="116"/>
      <c r="B298" s="262">
        <f t="shared" si="88"/>
        <v>196.97999999999811</v>
      </c>
      <c r="C298" s="130"/>
      <c r="D298" s="500">
        <f t="shared" si="89"/>
        <v>4.9562759368026068</v>
      </c>
      <c r="E298" s="517">
        <f t="shared" si="90"/>
        <v>1.3238212922259317E-2</v>
      </c>
      <c r="F298" s="500">
        <f t="shared" si="91"/>
        <v>0.99340275157057278</v>
      </c>
      <c r="G298" s="519">
        <f t="shared" si="92"/>
        <v>0.99999964071426928</v>
      </c>
      <c r="H298" s="520">
        <f t="shared" si="93"/>
        <v>3.5928573072219194E-7</v>
      </c>
      <c r="I298" s="517"/>
      <c r="J298" s="517">
        <f t="shared" si="94"/>
        <v>4.8148545805652976</v>
      </c>
      <c r="K298" s="517">
        <f t="shared" si="95"/>
        <v>0.9999992634643895</v>
      </c>
      <c r="L298" s="517"/>
      <c r="M298" s="529">
        <f t="shared" si="96"/>
        <v>97.622408353334109</v>
      </c>
      <c r="N298" s="615">
        <f t="shared" si="97"/>
        <v>1.9180565686838236E-6</v>
      </c>
      <c r="O298" s="500"/>
      <c r="P298" s="532">
        <f t="shared" si="98"/>
        <v>6.6849348411334615E-8</v>
      </c>
      <c r="Q298" s="520">
        <f t="shared" si="99"/>
        <v>6.6849348411334615E-8</v>
      </c>
      <c r="R298" s="521"/>
      <c r="S298" s="507">
        <f t="shared" si="100"/>
        <v>0.99993449812431356</v>
      </c>
      <c r="T298" s="501">
        <f t="shared" si="105"/>
        <v>6.5501875686435618E-5</v>
      </c>
      <c r="U298" s="507"/>
      <c r="V298" s="507">
        <f t="shared" si="106"/>
        <v>7.2107675346586179E-7</v>
      </c>
      <c r="W298" s="501">
        <f t="shared" si="107"/>
        <v>7.2107675346586179E-7</v>
      </c>
      <c r="X298" s="507"/>
      <c r="Y298" s="562">
        <f t="shared" si="101"/>
        <v>2.017774436449566</v>
      </c>
      <c r="Z298" s="554">
        <f t="shared" si="102"/>
        <v>102697701.00428602</v>
      </c>
      <c r="AB298" s="562">
        <f t="shared" si="103"/>
        <v>2.0177737114920031</v>
      </c>
      <c r="AC298" s="554">
        <f t="shared" si="104"/>
        <v>36.897818548814087</v>
      </c>
    </row>
    <row r="299" spans="1:29" ht="12.6" customHeight="1" x14ac:dyDescent="0.2">
      <c r="A299" s="116"/>
      <c r="B299" s="262">
        <f t="shared" si="88"/>
        <v>197.3999999999981</v>
      </c>
      <c r="C299" s="130"/>
      <c r="D299" s="500">
        <f t="shared" si="89"/>
        <v>4.9714357182358562</v>
      </c>
      <c r="E299" s="517">
        <f t="shared" si="90"/>
        <v>1.3210231736806482E-2</v>
      </c>
      <c r="F299" s="500">
        <f t="shared" si="91"/>
        <v>0.99341664996110646</v>
      </c>
      <c r="G299" s="519">
        <f t="shared" si="92"/>
        <v>0.99999966770549942</v>
      </c>
      <c r="H299" s="520">
        <f t="shared" si="93"/>
        <v>3.3229450058236409E-7</v>
      </c>
      <c r="I299" s="517"/>
      <c r="J299" s="517">
        <f t="shared" si="94"/>
        <v>4.8300143619985469</v>
      </c>
      <c r="K299" s="517">
        <f t="shared" si="95"/>
        <v>0.99999931738398584</v>
      </c>
      <c r="L299" s="517"/>
      <c r="M299" s="529">
        <f t="shared" si="96"/>
        <v>98.042380906135762</v>
      </c>
      <c r="N299" s="615">
        <f t="shared" si="97"/>
        <v>1.7729072396832635E-6</v>
      </c>
      <c r="O299" s="500"/>
      <c r="P299" s="532">
        <f t="shared" si="98"/>
        <v>6.1870823543841691E-8</v>
      </c>
      <c r="Q299" s="520">
        <f t="shared" si="99"/>
        <v>6.1870823543841691E-8</v>
      </c>
      <c r="R299" s="521"/>
      <c r="S299" s="507">
        <f t="shared" si="100"/>
        <v>0.99993479902092497</v>
      </c>
      <c r="T299" s="501">
        <f t="shared" si="105"/>
        <v>6.5200979075030752E-5</v>
      </c>
      <c r="U299" s="507"/>
      <c r="V299" s="507">
        <f t="shared" si="106"/>
        <v>7.1197248149991126E-7</v>
      </c>
      <c r="W299" s="501">
        <f t="shared" si="107"/>
        <v>7.1197248149991126E-7</v>
      </c>
      <c r="X299" s="507"/>
      <c r="Y299" s="562">
        <f t="shared" si="101"/>
        <v>2.0134149964083976</v>
      </c>
      <c r="Z299" s="554">
        <f t="shared" si="102"/>
        <v>111342542.67880611</v>
      </c>
      <c r="AB299" s="562">
        <f t="shared" si="103"/>
        <v>2.0134143273616667</v>
      </c>
      <c r="AC299" s="554">
        <f t="shared" si="104"/>
        <v>36.998514613024433</v>
      </c>
    </row>
    <row r="300" spans="1:29" ht="12.6" customHeight="1" x14ac:dyDescent="0.2">
      <c r="A300" s="116"/>
      <c r="B300" s="262">
        <f t="shared" si="88"/>
        <v>197.81999999999809</v>
      </c>
      <c r="C300" s="130"/>
      <c r="D300" s="500">
        <f t="shared" si="89"/>
        <v>4.9865630720027587</v>
      </c>
      <c r="E300" s="517">
        <f t="shared" si="90"/>
        <v>1.3182368589439409E-2</v>
      </c>
      <c r="F300" s="500">
        <f t="shared" si="91"/>
        <v>0.99343048991476979</v>
      </c>
      <c r="G300" s="519">
        <f t="shared" si="92"/>
        <v>0.99999969268576105</v>
      </c>
      <c r="H300" s="520">
        <f t="shared" si="93"/>
        <v>3.0731423894536647E-7</v>
      </c>
      <c r="I300" s="517"/>
      <c r="J300" s="517">
        <f t="shared" si="94"/>
        <v>4.8451417157654495</v>
      </c>
      <c r="K300" s="517">
        <f t="shared" si="95"/>
        <v>0.99999936739331574</v>
      </c>
      <c r="L300" s="517"/>
      <c r="M300" s="529">
        <f t="shared" si="96"/>
        <v>98.462353584511661</v>
      </c>
      <c r="N300" s="615">
        <f t="shared" si="97"/>
        <v>1.6386658217015793E-6</v>
      </c>
      <c r="O300" s="500"/>
      <c r="P300" s="532">
        <f t="shared" si="98"/>
        <v>5.7259429340842343E-8</v>
      </c>
      <c r="Q300" s="520">
        <f t="shared" si="99"/>
        <v>5.7259429340842343E-8</v>
      </c>
      <c r="R300" s="521"/>
      <c r="S300" s="507">
        <f t="shared" si="100"/>
        <v>0.99993509618119802</v>
      </c>
      <c r="T300" s="501">
        <f t="shared" si="105"/>
        <v>6.490381880197571E-5</v>
      </c>
      <c r="U300" s="507"/>
      <c r="V300" s="507">
        <f t="shared" si="106"/>
        <v>7.0327038716378414E-7</v>
      </c>
      <c r="W300" s="501">
        <f t="shared" si="107"/>
        <v>7.0327038716378414E-7</v>
      </c>
      <c r="X300" s="507"/>
      <c r="Y300" s="562">
        <f t="shared" si="101"/>
        <v>2.0090927425394756</v>
      </c>
      <c r="Z300" s="554">
        <f t="shared" si="102"/>
        <v>120720159.88872164</v>
      </c>
      <c r="AB300" s="562">
        <f t="shared" si="103"/>
        <v>2.0090921251166685</v>
      </c>
      <c r="AC300" s="554">
        <f t="shared" si="104"/>
        <v>37.099024061565451</v>
      </c>
    </row>
    <row r="301" spans="1:29" ht="12.6" customHeight="1" x14ac:dyDescent="0.2">
      <c r="A301" s="116"/>
      <c r="B301" s="262">
        <f t="shared" si="88"/>
        <v>198.23999999999808</v>
      </c>
      <c r="C301" s="130"/>
      <c r="D301" s="500">
        <f t="shared" si="89"/>
        <v>5.0016581365195467</v>
      </c>
      <c r="E301" s="517">
        <f t="shared" si="90"/>
        <v>1.315462273480709E-2</v>
      </c>
      <c r="F301" s="500">
        <f t="shared" si="91"/>
        <v>0.99344427179934736</v>
      </c>
      <c r="G301" s="519">
        <f t="shared" si="92"/>
        <v>0.99999971580342006</v>
      </c>
      <c r="H301" s="520">
        <f t="shared" si="93"/>
        <v>2.8419657993605796E-7</v>
      </c>
      <c r="I301" s="517"/>
      <c r="J301" s="517">
        <f t="shared" si="94"/>
        <v>4.8602367802822375</v>
      </c>
      <c r="K301" s="517">
        <f t="shared" si="95"/>
        <v>0.99999941377281165</v>
      </c>
      <c r="L301" s="517"/>
      <c r="M301" s="529">
        <f t="shared" si="96"/>
        <v>98.882326386927943</v>
      </c>
      <c r="N301" s="615">
        <f t="shared" si="97"/>
        <v>1.5145192548970954E-6</v>
      </c>
      <c r="O301" s="500"/>
      <c r="P301" s="532">
        <f t="shared" si="98"/>
        <v>5.2988406916224364E-8</v>
      </c>
      <c r="Q301" s="520">
        <f t="shared" si="99"/>
        <v>5.2988406916224364E-8</v>
      </c>
      <c r="R301" s="521"/>
      <c r="S301" s="507">
        <f t="shared" si="100"/>
        <v>0.99993538976805019</v>
      </c>
      <c r="T301" s="501">
        <f t="shared" si="105"/>
        <v>6.4610231949813191E-5</v>
      </c>
      <c r="U301" s="507"/>
      <c r="V301" s="507">
        <f t="shared" si="106"/>
        <v>6.9494310028785766E-7</v>
      </c>
      <c r="W301" s="501">
        <f t="shared" si="107"/>
        <v>6.9494310028785766E-7</v>
      </c>
      <c r="X301" s="507"/>
      <c r="Y301" s="562">
        <f t="shared" si="101"/>
        <v>2.004807201079414</v>
      </c>
      <c r="Z301" s="554">
        <f t="shared" si="102"/>
        <v>130893020.57996455</v>
      </c>
      <c r="AB301" s="562">
        <f t="shared" si="103"/>
        <v>2.0048066313200641</v>
      </c>
      <c r="AC301" s="554">
        <f t="shared" si="104"/>
        <v>37.199348786325977</v>
      </c>
    </row>
    <row r="302" spans="1:29" ht="12.6" customHeight="1" x14ac:dyDescent="0.2">
      <c r="A302" s="116"/>
      <c r="B302" s="262">
        <f t="shared" si="88"/>
        <v>198.65999999999806</v>
      </c>
      <c r="C302" s="130"/>
      <c r="D302" s="500">
        <f t="shared" si="89"/>
        <v>5.0167210493182042</v>
      </c>
      <c r="E302" s="517">
        <f t="shared" si="90"/>
        <v>1.3126993433821111E-2</v>
      </c>
      <c r="F302" s="500">
        <f t="shared" si="91"/>
        <v>0.99345799597954365</v>
      </c>
      <c r="G302" s="519">
        <f t="shared" si="92"/>
        <v>0.99999973719602286</v>
      </c>
      <c r="H302" s="520">
        <f t="shared" si="93"/>
        <v>2.6280397713573933E-7</v>
      </c>
      <c r="I302" s="517"/>
      <c r="J302" s="517">
        <f t="shared" si="94"/>
        <v>4.8752996930808949</v>
      </c>
      <c r="K302" s="517">
        <f t="shared" si="95"/>
        <v>0.99999945678305824</v>
      </c>
      <c r="L302" s="517"/>
      <c r="M302" s="529">
        <f t="shared" si="96"/>
        <v>99.302299311916798</v>
      </c>
      <c r="N302" s="615">
        <f t="shared" si="97"/>
        <v>1.3997145913435816E-6</v>
      </c>
      <c r="O302" s="500"/>
      <c r="P302" s="532">
        <f t="shared" si="98"/>
        <v>4.9032921373943325E-8</v>
      </c>
      <c r="Q302" s="520">
        <f t="shared" si="99"/>
        <v>4.9032921373943325E-8</v>
      </c>
      <c r="R302" s="521"/>
      <c r="S302" s="507">
        <f t="shared" si="100"/>
        <v>0.99993567993340227</v>
      </c>
      <c r="T302" s="501">
        <f t="shared" si="105"/>
        <v>6.4320066597733927E-5</v>
      </c>
      <c r="U302" s="507"/>
      <c r="V302" s="507">
        <f t="shared" si="106"/>
        <v>6.8696540519602388E-7</v>
      </c>
      <c r="W302" s="501">
        <f t="shared" si="107"/>
        <v>6.8696540519602388E-7</v>
      </c>
      <c r="X302" s="507"/>
      <c r="Y302" s="562">
        <f t="shared" si="101"/>
        <v>2.0005579062775825</v>
      </c>
      <c r="Z302" s="554">
        <f t="shared" si="102"/>
        <v>141928934.10456267</v>
      </c>
      <c r="AB302" s="562">
        <f t="shared" si="103"/>
        <v>2.0005573805230084</v>
      </c>
      <c r="AC302" s="554">
        <f t="shared" si="104"/>
        <v>37.29948835331534</v>
      </c>
    </row>
    <row r="303" spans="1:29" ht="12.6" customHeight="1" x14ac:dyDescent="0.2">
      <c r="A303" s="116"/>
      <c r="B303" s="262">
        <f t="shared" si="88"/>
        <v>199.07999999999805</v>
      </c>
      <c r="C303" s="130"/>
      <c r="D303" s="500">
        <f t="shared" si="89"/>
        <v>5.0317519470539906</v>
      </c>
      <c r="E303" s="517">
        <f t="shared" si="90"/>
        <v>1.3099479953589677E-2</v>
      </c>
      <c r="F303" s="500">
        <f t="shared" si="91"/>
        <v>0.9934716628170156</v>
      </c>
      <c r="G303" s="519">
        <f t="shared" si="92"/>
        <v>0.99999975699107402</v>
      </c>
      <c r="H303" s="520">
        <f t="shared" si="93"/>
        <v>2.4300892598194679E-7</v>
      </c>
      <c r="I303" s="517"/>
      <c r="J303" s="517">
        <f t="shared" si="94"/>
        <v>4.8903305908166814</v>
      </c>
      <c r="K303" s="517">
        <f t="shared" si="95"/>
        <v>0.99999949666617582</v>
      </c>
      <c r="L303" s="517"/>
      <c r="M303" s="529">
        <f t="shared" si="96"/>
        <v>99.722272358071976</v>
      </c>
      <c r="N303" s="615">
        <f t="shared" si="97"/>
        <v>1.2935544759784534E-6</v>
      </c>
      <c r="O303" s="500"/>
      <c r="P303" s="532">
        <f t="shared" si="98"/>
        <v>4.5369924484008024E-8</v>
      </c>
      <c r="Q303" s="520">
        <f t="shared" si="99"/>
        <v>4.5369924484008024E-8</v>
      </c>
      <c r="R303" s="521"/>
      <c r="S303" s="507">
        <f t="shared" si="100"/>
        <v>0.99993596681899055</v>
      </c>
      <c r="T303" s="501">
        <f t="shared" si="105"/>
        <v>6.4033181009448548E-5</v>
      </c>
      <c r="U303" s="507"/>
      <c r="V303" s="507">
        <f t="shared" si="106"/>
        <v>6.7931383877852081E-7</v>
      </c>
      <c r="W303" s="501">
        <f t="shared" si="107"/>
        <v>6.7931383877852081E-7</v>
      </c>
      <c r="X303" s="507"/>
      <c r="Y303" s="562">
        <f t="shared" si="101"/>
        <v>1.9963444002274946</v>
      </c>
      <c r="Z303" s="554">
        <f t="shared" si="102"/>
        <v>153901519.95679393</v>
      </c>
      <c r="AB303" s="562">
        <f t="shared" si="103"/>
        <v>1.996343915097986</v>
      </c>
      <c r="AC303" s="554">
        <f t="shared" si="104"/>
        <v>37.399443071689646</v>
      </c>
    </row>
    <row r="304" spans="1:29" ht="12.6" customHeight="1" x14ac:dyDescent="0.2">
      <c r="A304" s="116"/>
      <c r="B304" s="262">
        <f t="shared" si="88"/>
        <v>199.49999999999804</v>
      </c>
      <c r="C304" s="130"/>
      <c r="D304" s="500">
        <f t="shared" si="89"/>
        <v>5.0467509655128699</v>
      </c>
      <c r="E304" s="517">
        <f t="shared" si="90"/>
        <v>1.3072081567352921E-2</v>
      </c>
      <c r="F304" s="500">
        <f t="shared" si="91"/>
        <v>0.99348527267040398</v>
      </c>
      <c r="G304" s="519">
        <f t="shared" si="92"/>
        <v>0.99999977530675943</v>
      </c>
      <c r="H304" s="520">
        <f t="shared" si="93"/>
        <v>2.2469324056917372E-7</v>
      </c>
      <c r="I304" s="517"/>
      <c r="J304" s="517">
        <f t="shared" si="94"/>
        <v>4.9053296092755607</v>
      </c>
      <c r="K304" s="517">
        <f t="shared" si="95"/>
        <v>0.99999953364710759</v>
      </c>
      <c r="L304" s="517"/>
      <c r="M304" s="529">
        <f t="shared" si="96"/>
        <v>100.14224552404472</v>
      </c>
      <c r="N304" s="615">
        <f t="shared" si="97"/>
        <v>1.1953930822983239E-6</v>
      </c>
      <c r="O304" s="500"/>
      <c r="P304" s="532">
        <f t="shared" si="98"/>
        <v>4.1978029253712533E-8</v>
      </c>
      <c r="Q304" s="520">
        <f t="shared" si="99"/>
        <v>4.1978029253712533E-8</v>
      </c>
      <c r="R304" s="521"/>
      <c r="S304" s="507">
        <f t="shared" si="100"/>
        <v>0.99993625055702684</v>
      </c>
      <c r="T304" s="501">
        <f t="shared" si="105"/>
        <v>6.3749442973159987E-5</v>
      </c>
      <c r="U304" s="507"/>
      <c r="V304" s="507">
        <f t="shared" si="106"/>
        <v>6.7196668996325472E-7</v>
      </c>
      <c r="W304" s="501">
        <f t="shared" si="107"/>
        <v>6.7196668996325472E-7</v>
      </c>
      <c r="X304" s="507"/>
      <c r="Y304" s="562">
        <f t="shared" si="101"/>
        <v>1.9921662327024308</v>
      </c>
      <c r="Z304" s="554">
        <f t="shared" si="102"/>
        <v>166890709.80436757</v>
      </c>
      <c r="AB304" s="562">
        <f t="shared" si="103"/>
        <v>1.9921657850761443</v>
      </c>
      <c r="AC304" s="554">
        <f t="shared" si="104"/>
        <v>37.49921440683292</v>
      </c>
    </row>
    <row r="305" spans="1:29" ht="12.6" customHeight="1" x14ac:dyDescent="0.2">
      <c r="A305" s="116"/>
      <c r="B305" s="262">
        <f t="shared" si="88"/>
        <v>199.91999999999803</v>
      </c>
      <c r="C305" s="130"/>
      <c r="D305" s="500">
        <f t="shared" si="89"/>
        <v>5.0617182396188687</v>
      </c>
      <c r="E305" s="517">
        <f t="shared" si="90"/>
        <v>1.3044797554418629E-2</v>
      </c>
      <c r="F305" s="500">
        <f t="shared" si="91"/>
        <v>0.99349882589536509</v>
      </c>
      <c r="G305" s="519">
        <f t="shared" si="92"/>
        <v>0.99999979225261859</v>
      </c>
      <c r="H305" s="520">
        <f t="shared" si="93"/>
        <v>2.0774738140882931E-7</v>
      </c>
      <c r="I305" s="517"/>
      <c r="J305" s="517">
        <f t="shared" si="94"/>
        <v>4.9202968833815595</v>
      </c>
      <c r="K305" s="517">
        <f t="shared" si="95"/>
        <v>0.99999956793482037</v>
      </c>
      <c r="L305" s="517"/>
      <c r="M305" s="529">
        <f t="shared" si="96"/>
        <v>100.56221880853985</v>
      </c>
      <c r="N305" s="615">
        <f t="shared" si="97"/>
        <v>1.1046324459584866E-6</v>
      </c>
      <c r="O305" s="500"/>
      <c r="P305" s="532">
        <f t="shared" si="98"/>
        <v>3.8837391636016342E-8</v>
      </c>
      <c r="Q305" s="520">
        <f t="shared" si="99"/>
        <v>3.8837391636016342E-8</v>
      </c>
      <c r="R305" s="521"/>
      <c r="S305" s="507">
        <f t="shared" si="100"/>
        <v>0.99993653127101012</v>
      </c>
      <c r="T305" s="501">
        <f t="shared" si="105"/>
        <v>6.346872898987943E-5</v>
      </c>
      <c r="U305" s="507"/>
      <c r="V305" s="507">
        <f t="shared" si="106"/>
        <v>6.6490393944655066E-7</v>
      </c>
      <c r="W305" s="501">
        <f t="shared" si="107"/>
        <v>6.6490393944655066E-7</v>
      </c>
      <c r="X305" s="507"/>
      <c r="Y305" s="562">
        <f t="shared" si="101"/>
        <v>1.9880229609951745</v>
      </c>
      <c r="Z305" s="554">
        <f t="shared" si="102"/>
        <v>180983277.04517856</v>
      </c>
      <c r="AB305" s="562">
        <f t="shared" si="103"/>
        <v>1.9880225479886102</v>
      </c>
      <c r="AC305" s="554">
        <f t="shared" si="104"/>
        <v>37.598801884924534</v>
      </c>
    </row>
    <row r="306" spans="1:29" ht="12.6" customHeight="1" x14ac:dyDescent="0.2">
      <c r="A306" s="116"/>
      <c r="B306" s="262">
        <f t="shared" si="88"/>
        <v>200.33999999999801</v>
      </c>
      <c r="C306" s="130"/>
      <c r="D306" s="500">
        <f t="shared" si="89"/>
        <v>5.0766539034413567</v>
      </c>
      <c r="E306" s="517">
        <f t="shared" si="90"/>
        <v>1.301762720009926E-2</v>
      </c>
      <c r="F306" s="500">
        <f t="shared" si="91"/>
        <v>0.99351232284460189</v>
      </c>
      <c r="G306" s="519">
        <f t="shared" si="92"/>
        <v>0.99999980793016841</v>
      </c>
      <c r="H306" s="520">
        <f t="shared" si="93"/>
        <v>1.9206983159492097E-7</v>
      </c>
      <c r="I306" s="517"/>
      <c r="J306" s="517">
        <f t="shared" si="94"/>
        <v>4.9352325472040475</v>
      </c>
      <c r="K306" s="517">
        <f t="shared" si="95"/>
        <v>0.99999959972342156</v>
      </c>
      <c r="L306" s="517"/>
      <c r="M306" s="529">
        <f t="shared" si="96"/>
        <v>100.98219221031235</v>
      </c>
      <c r="N306" s="615">
        <f t="shared" si="97"/>
        <v>1.0207187983723998E-6</v>
      </c>
      <c r="O306" s="500"/>
      <c r="P306" s="532">
        <f t="shared" si="98"/>
        <v>3.5929601357613605E-8</v>
      </c>
      <c r="Q306" s="520">
        <f t="shared" si="99"/>
        <v>3.5929601357613605E-8</v>
      </c>
      <c r="R306" s="521"/>
      <c r="S306" s="507">
        <f t="shared" si="100"/>
        <v>0.99993680907633598</v>
      </c>
      <c r="T306" s="501">
        <f t="shared" si="105"/>
        <v>6.3190923664024901E-5</v>
      </c>
      <c r="U306" s="507"/>
      <c r="V306" s="507">
        <f t="shared" si="106"/>
        <v>6.5810679657154753E-7</v>
      </c>
      <c r="W306" s="501">
        <f t="shared" si="107"/>
        <v>6.5810679657154753E-7</v>
      </c>
      <c r="X306" s="507"/>
      <c r="Y306" s="562">
        <f t="shared" si="101"/>
        <v>1.9839141497617359</v>
      </c>
      <c r="Z306" s="554">
        <f t="shared" si="102"/>
        <v>196273449.96433175</v>
      </c>
      <c r="AB306" s="562">
        <f t="shared" si="103"/>
        <v>1.9839137687116792</v>
      </c>
      <c r="AC306" s="554">
        <f t="shared" si="104"/>
        <v>37.698208481203345</v>
      </c>
    </row>
    <row r="307" spans="1:29" ht="12.6" customHeight="1" x14ac:dyDescent="0.2">
      <c r="A307" s="116"/>
      <c r="B307" s="262">
        <f t="shared" si="88"/>
        <v>200.759999999998</v>
      </c>
      <c r="C307" s="130"/>
      <c r="D307" s="500">
        <f t="shared" si="89"/>
        <v>5.0915580902022493</v>
      </c>
      <c r="E307" s="517">
        <f t="shared" si="90"/>
        <v>1.2990569795649363E-2</v>
      </c>
      <c r="F307" s="500">
        <f t="shared" si="91"/>
        <v>0.99352576386789404</v>
      </c>
      <c r="G307" s="519">
        <f t="shared" si="92"/>
        <v>0.99999982243348373</v>
      </c>
      <c r="H307" s="520">
        <f t="shared" si="93"/>
        <v>1.7756651626843478E-7</v>
      </c>
      <c r="I307" s="517"/>
      <c r="J307" s="517">
        <f t="shared" si="94"/>
        <v>4.95013673396494</v>
      </c>
      <c r="K307" s="517">
        <f t="shared" si="95"/>
        <v>0.99999962919320096</v>
      </c>
      <c r="L307" s="517"/>
      <c r="M307" s="529">
        <f t="shared" si="96"/>
        <v>101.40216572816395</v>
      </c>
      <c r="N307" s="615">
        <f t="shared" si="97"/>
        <v>9.4313955401048588E-7</v>
      </c>
      <c r="O307" s="500"/>
      <c r="P307" s="532">
        <f t="shared" si="98"/>
        <v>3.3237579884150399E-8</v>
      </c>
      <c r="Q307" s="520">
        <f t="shared" si="99"/>
        <v>3.3237579884150399E-8</v>
      </c>
      <c r="R307" s="521"/>
      <c r="S307" s="507">
        <f t="shared" si="100"/>
        <v>0.99993708408071924</v>
      </c>
      <c r="T307" s="501">
        <f t="shared" si="105"/>
        <v>6.2915919280759347E-5</v>
      </c>
      <c r="U307" s="507"/>
      <c r="V307" s="507">
        <f t="shared" si="106"/>
        <v>6.5155763879460913E-7</v>
      </c>
      <c r="W307" s="501">
        <f t="shared" si="107"/>
        <v>6.5155763879460913E-7</v>
      </c>
      <c r="X307" s="507"/>
      <c r="Y307" s="562">
        <f t="shared" si="101"/>
        <v>1.9798393708689588</v>
      </c>
      <c r="Z307" s="554">
        <f t="shared" si="102"/>
        <v>212863514.36148754</v>
      </c>
      <c r="AB307" s="562">
        <f t="shared" si="103"/>
        <v>1.9798390193157789</v>
      </c>
      <c r="AC307" s="554">
        <f t="shared" si="104"/>
        <v>37.797432685825278</v>
      </c>
    </row>
    <row r="308" spans="1:29" ht="12.6" customHeight="1" x14ac:dyDescent="0.2">
      <c r="A308" s="116"/>
      <c r="B308" s="262">
        <f t="shared" si="88"/>
        <v>201.17999999999799</v>
      </c>
      <c r="C308" s="130"/>
      <c r="D308" s="500">
        <f t="shared" si="89"/>
        <v>5.1064309322831321</v>
      </c>
      <c r="E308" s="517">
        <f t="shared" si="90"/>
        <v>1.2963624638204519E-2</v>
      </c>
      <c r="F308" s="500">
        <f t="shared" si="91"/>
        <v>0.9935391493121285</v>
      </c>
      <c r="G308" s="519">
        <f t="shared" si="92"/>
        <v>0.99999983584973551</v>
      </c>
      <c r="H308" s="520">
        <f t="shared" si="93"/>
        <v>1.6415026449223546E-7</v>
      </c>
      <c r="I308" s="517"/>
      <c r="J308" s="517">
        <f t="shared" si="94"/>
        <v>4.9650095760458228</v>
      </c>
      <c r="K308" s="517">
        <f t="shared" si="95"/>
        <v>0.99999965651159906</v>
      </c>
      <c r="L308" s="517"/>
      <c r="M308" s="529">
        <f t="shared" si="96"/>
        <v>101.82213936094013</v>
      </c>
      <c r="N308" s="615">
        <f t="shared" si="97"/>
        <v>8.7142015559038555E-7</v>
      </c>
      <c r="O308" s="500"/>
      <c r="P308" s="532">
        <f t="shared" si="98"/>
        <v>3.0745484729573542E-8</v>
      </c>
      <c r="Q308" s="520">
        <f t="shared" si="99"/>
        <v>3.0745484729573542E-8</v>
      </c>
      <c r="R308" s="521"/>
      <c r="S308" s="507">
        <f t="shared" si="100"/>
        <v>0.99993735638475256</v>
      </c>
      <c r="T308" s="501">
        <f t="shared" si="105"/>
        <v>6.2643615247437445E-5</v>
      </c>
      <c r="U308" s="507"/>
      <c r="V308" s="507">
        <f t="shared" si="106"/>
        <v>6.4524023306908255E-7</v>
      </c>
      <c r="W308" s="501">
        <f t="shared" si="107"/>
        <v>6.4524023306908255E-7</v>
      </c>
      <c r="X308" s="507"/>
      <c r="Y308" s="562">
        <f t="shared" si="101"/>
        <v>1.9757982032458887</v>
      </c>
      <c r="Z308" s="554">
        <f t="shared" si="102"/>
        <v>230864524.66055128</v>
      </c>
      <c r="AB308" s="562">
        <f t="shared" si="103"/>
        <v>1.975797878918091</v>
      </c>
      <c r="AC308" s="554">
        <f t="shared" si="104"/>
        <v>37.896472784903708</v>
      </c>
    </row>
    <row r="309" spans="1:29" ht="12.6" customHeight="1" x14ac:dyDescent="0.2">
      <c r="A309" s="116"/>
      <c r="B309" s="262">
        <f t="shared" si="88"/>
        <v>201.59999999999798</v>
      </c>
      <c r="C309" s="130"/>
      <c r="D309" s="500">
        <f t="shared" si="89"/>
        <v>5.1212725612323098</v>
      </c>
      <c r="E309" s="517">
        <f t="shared" si="90"/>
        <v>1.2936791030719581E-2</v>
      </c>
      <c r="F309" s="500">
        <f t="shared" si="91"/>
        <v>0.99355247952132952</v>
      </c>
      <c r="G309" s="519">
        <f t="shared" si="92"/>
        <v>0.9999998482596909</v>
      </c>
      <c r="H309" s="520">
        <f t="shared" si="93"/>
        <v>1.5174030909559377E-7</v>
      </c>
      <c r="I309" s="517"/>
      <c r="J309" s="517">
        <f t="shared" si="94"/>
        <v>4.9798512049950006</v>
      </c>
      <c r="K309" s="517">
        <f t="shared" si="95"/>
        <v>0.99999968183411014</v>
      </c>
      <c r="L309" s="517"/>
      <c r="M309" s="529">
        <f t="shared" si="96"/>
        <v>102.24211310752712</v>
      </c>
      <c r="N309" s="615">
        <f t="shared" si="97"/>
        <v>8.0512111821917642E-7</v>
      </c>
      <c r="O309" s="500"/>
      <c r="P309" s="532">
        <f t="shared" si="98"/>
        <v>2.8438622620829757E-8</v>
      </c>
      <c r="Q309" s="520">
        <f t="shared" si="99"/>
        <v>2.8438622620829757E-8</v>
      </c>
      <c r="R309" s="521"/>
      <c r="S309" s="507">
        <f t="shared" si="100"/>
        <v>0.99993762608251502</v>
      </c>
      <c r="T309" s="501">
        <f t="shared" si="105"/>
        <v>6.2373917484981334E-5</v>
      </c>
      <c r="U309" s="507"/>
      <c r="V309" s="507">
        <f t="shared" si="106"/>
        <v>6.3913975646372572E-7</v>
      </c>
      <c r="W309" s="501">
        <f t="shared" si="107"/>
        <v>6.3913975646372572E-7</v>
      </c>
      <c r="X309" s="507"/>
      <c r="Y309" s="562">
        <f t="shared" si="101"/>
        <v>1.9717902327388035</v>
      </c>
      <c r="Z309" s="554">
        <f t="shared" si="102"/>
        <v>250397108.50699216</v>
      </c>
      <c r="AB309" s="562">
        <f t="shared" si="103"/>
        <v>1.9717899335387441</v>
      </c>
      <c r="AC309" s="554">
        <f t="shared" si="104"/>
        <v>37.995334641493926</v>
      </c>
    </row>
    <row r="310" spans="1:29" ht="12.6" customHeight="1" x14ac:dyDescent="0.2">
      <c r="A310" s="116"/>
      <c r="B310" s="262">
        <f t="shared" si="88"/>
        <v>202.01999999999796</v>
      </c>
      <c r="C310" s="130"/>
      <c r="D310" s="500">
        <f t="shared" si="89"/>
        <v>5.1360831077717952</v>
      </c>
      <c r="E310" s="517">
        <f t="shared" si="90"/>
        <v>1.2910068281909109E-2</v>
      </c>
      <c r="F310" s="500">
        <f t="shared" si="91"/>
        <v>0.99356575483668763</v>
      </c>
      <c r="G310" s="519">
        <f t="shared" si="92"/>
        <v>0.99999985973817851</v>
      </c>
      <c r="H310" s="520">
        <f t="shared" si="93"/>
        <v>1.4026182149073918E-7</v>
      </c>
      <c r="I310" s="517"/>
      <c r="J310" s="517">
        <f t="shared" si="94"/>
        <v>4.994661751534486</v>
      </c>
      <c r="K310" s="517">
        <f t="shared" si="95"/>
        <v>0.9999997053051225</v>
      </c>
      <c r="L310" s="517"/>
      <c r="M310" s="529">
        <f t="shared" si="96"/>
        <v>102.66208696684942</v>
      </c>
      <c r="N310" s="615">
        <f t="shared" si="97"/>
        <v>7.4383584092174715E-7</v>
      </c>
      <c r="O310" s="500"/>
      <c r="P310" s="532">
        <f t="shared" si="98"/>
        <v>2.6303366891985838E-8</v>
      </c>
      <c r="Q310" s="520">
        <f t="shared" si="99"/>
        <v>2.6303366891985838E-8</v>
      </c>
      <c r="R310" s="521"/>
      <c r="S310" s="507">
        <f t="shared" si="100"/>
        <v>0.99993789326214799</v>
      </c>
      <c r="T310" s="501">
        <f t="shared" si="105"/>
        <v>6.2106737852007932E-5</v>
      </c>
      <c r="U310" s="507"/>
      <c r="V310" s="507">
        <f t="shared" si="106"/>
        <v>6.3324225175691667E-7</v>
      </c>
      <c r="W310" s="501">
        <f t="shared" si="107"/>
        <v>6.3324225175691667E-7</v>
      </c>
      <c r="X310" s="507"/>
      <c r="Y310" s="562">
        <f t="shared" si="101"/>
        <v>1.9678150519697908</v>
      </c>
      <c r="Z310" s="554">
        <f t="shared" si="102"/>
        <v>271592183.22910959</v>
      </c>
      <c r="AB310" s="562">
        <f t="shared" si="103"/>
        <v>1.9678147759604672</v>
      </c>
      <c r="AC310" s="554">
        <f t="shared" si="104"/>
        <v>38.094014322361495</v>
      </c>
    </row>
    <row r="311" spans="1:29" ht="12.6" customHeight="1" x14ac:dyDescent="0.2">
      <c r="A311" s="116"/>
      <c r="B311" s="262">
        <f t="shared" si="88"/>
        <v>202.43999999999795</v>
      </c>
      <c r="C311" s="130"/>
      <c r="D311" s="500">
        <f t="shared" si="89"/>
        <v>5.1508627018041997</v>
      </c>
      <c r="E311" s="517">
        <f t="shared" si="90"/>
        <v>1.2883455706188185E-2</v>
      </c>
      <c r="F311" s="500">
        <f t="shared" si="91"/>
        <v>0.99357897559658925</v>
      </c>
      <c r="G311" s="519">
        <f t="shared" si="92"/>
        <v>0.99999987035451909</v>
      </c>
      <c r="H311" s="520">
        <f t="shared" si="93"/>
        <v>1.2964548090632633E-7</v>
      </c>
      <c r="I311" s="517"/>
      <c r="J311" s="517">
        <f t="shared" si="94"/>
        <v>5.0094413455668905</v>
      </c>
      <c r="K311" s="517">
        <f t="shared" si="95"/>
        <v>0.99999972705870022</v>
      </c>
      <c r="L311" s="517"/>
      <c r="M311" s="529">
        <f t="shared" si="96"/>
        <v>103.0820609378673</v>
      </c>
      <c r="N311" s="615">
        <f t="shared" si="97"/>
        <v>6.8718782131327316E-7</v>
      </c>
      <c r="O311" s="500"/>
      <c r="P311" s="532">
        <f t="shared" si="98"/>
        <v>2.4327080825972213E-8</v>
      </c>
      <c r="Q311" s="520">
        <f t="shared" si="99"/>
        <v>2.4327080825972213E-8</v>
      </c>
      <c r="R311" s="521"/>
      <c r="S311" s="507">
        <f t="shared" si="100"/>
        <v>0.99993815800600649</v>
      </c>
      <c r="T311" s="501">
        <f t="shared" si="105"/>
        <v>6.184199399350554E-5</v>
      </c>
      <c r="U311" s="507"/>
      <c r="V311" s="507">
        <f t="shared" si="106"/>
        <v>6.2753454734199303E-7</v>
      </c>
      <c r="W311" s="501">
        <f t="shared" si="107"/>
        <v>6.2753454734199303E-7</v>
      </c>
      <c r="X311" s="507"/>
      <c r="Y311" s="562">
        <f t="shared" si="101"/>
        <v>1.9638722601987812</v>
      </c>
      <c r="Z311" s="554">
        <f t="shared" si="102"/>
        <v>294591949.56790453</v>
      </c>
      <c r="AB311" s="562">
        <f t="shared" si="103"/>
        <v>1.9638720055916177</v>
      </c>
      <c r="AC311" s="554">
        <f t="shared" si="104"/>
        <v>38.192514972863215</v>
      </c>
    </row>
    <row r="312" spans="1:29" ht="12.6" customHeight="1" x14ac:dyDescent="0.2">
      <c r="A312" s="116"/>
      <c r="B312" s="262">
        <f t="shared" si="88"/>
        <v>202.85999999999794</v>
      </c>
      <c r="C312" s="130"/>
      <c r="D312" s="500">
        <f t="shared" si="89"/>
        <v>5.1656114724195801</v>
      </c>
      <c r="E312" s="517">
        <f t="shared" si="90"/>
        <v>1.2856952623613013E-2</v>
      </c>
      <c r="F312" s="500">
        <f t="shared" si="91"/>
        <v>0.99359214213664515</v>
      </c>
      <c r="G312" s="519">
        <f t="shared" si="92"/>
        <v>0.9999998801729264</v>
      </c>
      <c r="H312" s="520">
        <f t="shared" si="93"/>
        <v>1.1982707359692313E-7</v>
      </c>
      <c r="I312" s="517"/>
      <c r="J312" s="517">
        <f t="shared" si="94"/>
        <v>5.0241901161822708</v>
      </c>
      <c r="K312" s="517">
        <f t="shared" si="95"/>
        <v>0.9999997472193114</v>
      </c>
      <c r="L312" s="517"/>
      <c r="M312" s="529">
        <f t="shared" si="96"/>
        <v>103.50203501957444</v>
      </c>
      <c r="N312" s="615">
        <f t="shared" si="97"/>
        <v>6.3482863765784714E-7</v>
      </c>
      <c r="O312" s="500"/>
      <c r="P312" s="532">
        <f t="shared" si="98"/>
        <v>2.2498046943949824E-8</v>
      </c>
      <c r="Q312" s="520">
        <f t="shared" si="99"/>
        <v>2.2498046943949824E-8</v>
      </c>
      <c r="R312" s="521"/>
      <c r="S312" s="507">
        <f t="shared" si="100"/>
        <v>0.99993842039116776</v>
      </c>
      <c r="T312" s="501">
        <f t="shared" si="105"/>
        <v>6.1579608832240673E-5</v>
      </c>
      <c r="U312" s="507"/>
      <c r="V312" s="507">
        <f t="shared" si="106"/>
        <v>6.2200472034885603E-7</v>
      </c>
      <c r="W312" s="501">
        <f t="shared" si="107"/>
        <v>6.2200472034885603E-7</v>
      </c>
      <c r="X312" s="507"/>
      <c r="Y312" s="562">
        <f t="shared" si="101"/>
        <v>1.9599614631889393</v>
      </c>
      <c r="Z312" s="554">
        <f t="shared" si="102"/>
        <v>319550801.53352052</v>
      </c>
      <c r="AB312" s="562">
        <f t="shared" si="103"/>
        <v>1.9599612283324928</v>
      </c>
      <c r="AC312" s="554">
        <f t="shared" si="104"/>
        <v>38.290837413312943</v>
      </c>
    </row>
    <row r="313" spans="1:29" ht="12.6" customHeight="1" x14ac:dyDescent="0.2">
      <c r="A313" s="116"/>
      <c r="B313" s="262">
        <f t="shared" si="88"/>
        <v>203.27999999999793</v>
      </c>
      <c r="C313" s="130"/>
      <c r="D313" s="500">
        <f t="shared" si="89"/>
        <v>5.1803295479021862</v>
      </c>
      <c r="E313" s="517">
        <f t="shared" si="90"/>
        <v>1.2830558359824116E-2</v>
      </c>
      <c r="F313" s="500">
        <f t="shared" si="91"/>
        <v>0.99360525478971873</v>
      </c>
      <c r="G313" s="519">
        <f t="shared" si="92"/>
        <v>0.99999988925287853</v>
      </c>
      <c r="H313" s="520">
        <f t="shared" si="93"/>
        <v>1.1074712147340904E-7</v>
      </c>
      <c r="I313" s="517"/>
      <c r="J313" s="517">
        <f t="shared" si="94"/>
        <v>5.038908191664877</v>
      </c>
      <c r="K313" s="517">
        <f t="shared" si="95"/>
        <v>0.9999997659025055</v>
      </c>
      <c r="L313" s="517"/>
      <c r="M313" s="529">
        <f t="shared" si="96"/>
        <v>103.92200921099585</v>
      </c>
      <c r="N313" s="615">
        <f t="shared" si="97"/>
        <v>5.8643590250540001E-7</v>
      </c>
      <c r="O313" s="500"/>
      <c r="P313" s="532">
        <f t="shared" si="98"/>
        <v>2.0805401713622706E-8</v>
      </c>
      <c r="Q313" s="520">
        <f t="shared" si="99"/>
        <v>2.0805401713622706E-8</v>
      </c>
      <c r="R313" s="521"/>
      <c r="S313" s="507">
        <f t="shared" si="100"/>
        <v>0.99993868048997159</v>
      </c>
      <c r="T313" s="501">
        <f t="shared" si="105"/>
        <v>6.1319510028412516E-5</v>
      </c>
      <c r="U313" s="507"/>
      <c r="V313" s="507">
        <f t="shared" si="106"/>
        <v>6.1664167343752759E-7</v>
      </c>
      <c r="W313" s="501">
        <f t="shared" si="107"/>
        <v>6.1664167343752759E-7</v>
      </c>
      <c r="X313" s="507"/>
      <c r="Y313" s="562">
        <f t="shared" si="101"/>
        <v>1.9560822730753087</v>
      </c>
      <c r="Z313" s="554">
        <f t="shared" si="102"/>
        <v>346636348.71523935</v>
      </c>
      <c r="AB313" s="562">
        <f t="shared" si="103"/>
        <v>1.9560820564448276</v>
      </c>
      <c r="AC313" s="554">
        <f t="shared" si="104"/>
        <v>38.388977818265587</v>
      </c>
    </row>
    <row r="314" spans="1:29" ht="12.6" customHeight="1" x14ac:dyDescent="0.2">
      <c r="A314" s="116"/>
      <c r="B314" s="262">
        <f t="shared" si="88"/>
        <v>203.69999999999791</v>
      </c>
      <c r="C314" s="130"/>
      <c r="D314" s="500">
        <f t="shared" si="89"/>
        <v>5.1950170557371704</v>
      </c>
      <c r="E314" s="517">
        <f t="shared" si="90"/>
        <v>1.2804272245987968E-2</v>
      </c>
      <c r="F314" s="500">
        <f t="shared" si="91"/>
        <v>0.99361831388595456</v>
      </c>
      <c r="G314" s="519">
        <f t="shared" si="92"/>
        <v>0.99999989764946384</v>
      </c>
      <c r="H314" s="520">
        <f t="shared" si="93"/>
        <v>1.0235053615748058E-7</v>
      </c>
      <c r="I314" s="517"/>
      <c r="J314" s="517">
        <f t="shared" si="94"/>
        <v>5.0535956994998612</v>
      </c>
      <c r="K314" s="517">
        <f t="shared" si="95"/>
        <v>0.99999978321554395</v>
      </c>
      <c r="L314" s="517"/>
      <c r="M314" s="529">
        <f t="shared" si="96"/>
        <v>104.34198351118599</v>
      </c>
      <c r="N314" s="615">
        <f t="shared" si="97"/>
        <v>5.4171113106349367E-7</v>
      </c>
      <c r="O314" s="500"/>
      <c r="P314" s="532">
        <f t="shared" si="98"/>
        <v>1.9239073297446986E-8</v>
      </c>
      <c r="Q314" s="520">
        <f t="shared" si="99"/>
        <v>1.9239073297446986E-8</v>
      </c>
      <c r="R314" s="521"/>
      <c r="S314" s="507">
        <f t="shared" si="100"/>
        <v>0.99993893837017345</v>
      </c>
      <c r="T314" s="501">
        <f t="shared" si="105"/>
        <v>6.1061629826553165E-5</v>
      </c>
      <c r="U314" s="507"/>
      <c r="V314" s="507">
        <f t="shared" si="106"/>
        <v>6.1143493403281974E-7</v>
      </c>
      <c r="W314" s="501">
        <f t="shared" si="107"/>
        <v>6.1143493403281974E-7</v>
      </c>
      <c r="X314" s="507"/>
      <c r="Y314" s="562">
        <f t="shared" si="101"/>
        <v>1.9522343082366289</v>
      </c>
      <c r="Z314" s="554">
        <f t="shared" si="102"/>
        <v>376030670.81175107</v>
      </c>
      <c r="AB314" s="562">
        <f t="shared" si="103"/>
        <v>1.9522341084244008</v>
      </c>
      <c r="AC314" s="554">
        <f t="shared" si="104"/>
        <v>38.486940769239801</v>
      </c>
    </row>
    <row r="315" spans="1:29" ht="12.6" customHeight="1" x14ac:dyDescent="0.2">
      <c r="A315" s="116"/>
      <c r="B315" s="262">
        <f t="shared" si="88"/>
        <v>204.1199999999979</v>
      </c>
      <c r="C315" s="130"/>
      <c r="D315" s="500">
        <f t="shared" si="89"/>
        <v>5.2096741226171934</v>
      </c>
      <c r="E315" s="517">
        <f t="shared" si="90"/>
        <v>1.2778093618741248E-2</v>
      </c>
      <c r="F315" s="500">
        <f t="shared" si="91"/>
        <v>0.99363131975280561</v>
      </c>
      <c r="G315" s="519">
        <f t="shared" si="92"/>
        <v>0.9999999054137001</v>
      </c>
      <c r="H315" s="520">
        <f t="shared" si="93"/>
        <v>9.458629990355405E-8</v>
      </c>
      <c r="I315" s="517"/>
      <c r="J315" s="517">
        <f t="shared" si="94"/>
        <v>5.0682527663798842</v>
      </c>
      <c r="K315" s="517">
        <f t="shared" si="95"/>
        <v>0.99999979925798677</v>
      </c>
      <c r="L315" s="517"/>
      <c r="M315" s="529">
        <f t="shared" si="96"/>
        <v>104.76195791922677</v>
      </c>
      <c r="N315" s="615">
        <f t="shared" si="97"/>
        <v>5.0037817800330231E-7</v>
      </c>
      <c r="O315" s="500"/>
      <c r="P315" s="532">
        <f t="shared" si="98"/>
        <v>1.7789725248463203E-8</v>
      </c>
      <c r="Q315" s="520">
        <f t="shared" si="99"/>
        <v>1.7789725248463203E-8</v>
      </c>
      <c r="R315" s="521"/>
      <c r="S315" s="507">
        <f t="shared" si="100"/>
        <v>0.99993919409531618</v>
      </c>
      <c r="T315" s="501">
        <f t="shared" si="105"/>
        <v>6.0805904683824963E-5</v>
      </c>
      <c r="U315" s="507"/>
      <c r="V315" s="507">
        <f t="shared" si="106"/>
        <v>6.0637481438148716E-7</v>
      </c>
      <c r="W315" s="501">
        <f t="shared" si="107"/>
        <v>6.0637481438148716E-7</v>
      </c>
      <c r="X315" s="507"/>
      <c r="Y315" s="562">
        <f t="shared" si="101"/>
        <v>1.948417193170233</v>
      </c>
      <c r="Z315" s="554">
        <f t="shared" si="102"/>
        <v>407931458.59100753</v>
      </c>
      <c r="AB315" s="562">
        <f t="shared" si="103"/>
        <v>1.9484170088766599</v>
      </c>
      <c r="AC315" s="554">
        <f t="shared" si="104"/>
        <v>38.584727282383277</v>
      </c>
    </row>
    <row r="316" spans="1:29" ht="12.6" customHeight="1" x14ac:dyDescent="0.2">
      <c r="A316" s="116"/>
      <c r="B316" s="262">
        <f t="shared" si="88"/>
        <v>204.53999999999789</v>
      </c>
      <c r="C316" s="130"/>
      <c r="D316" s="500">
        <f t="shared" si="89"/>
        <v>5.2243008744489909</v>
      </c>
      <c r="E316" s="517">
        <f t="shared" si="90"/>
        <v>1.2752021820135056E-2</v>
      </c>
      <c r="F316" s="500">
        <f t="shared" si="91"/>
        <v>0.99364427271506095</v>
      </c>
      <c r="G316" s="519">
        <f t="shared" si="92"/>
        <v>0.99999991259283305</v>
      </c>
      <c r="H316" s="520">
        <f t="shared" si="93"/>
        <v>8.740716694877193E-8</v>
      </c>
      <c r="I316" s="517"/>
      <c r="J316" s="517">
        <f t="shared" si="94"/>
        <v>5.0828795182116817</v>
      </c>
      <c r="K316" s="517">
        <f t="shared" si="95"/>
        <v>0.99999981412223793</v>
      </c>
      <c r="L316" s="517"/>
      <c r="M316" s="529">
        <f t="shared" si="96"/>
        <v>105.18193243422603</v>
      </c>
      <c r="N316" s="615">
        <f t="shared" si="97"/>
        <v>4.6218158900046546E-7</v>
      </c>
      <c r="O316" s="500"/>
      <c r="P316" s="532">
        <f t="shared" si="98"/>
        <v>1.6448703378194399E-8</v>
      </c>
      <c r="Q316" s="520">
        <f t="shared" si="99"/>
        <v>1.6448703378194399E-8</v>
      </c>
      <c r="R316" s="521"/>
      <c r="S316" s="507">
        <f t="shared" si="100"/>
        <v>0.99993944772501753</v>
      </c>
      <c r="T316" s="501">
        <f t="shared" si="105"/>
        <v>6.0552274982472731E-5</v>
      </c>
      <c r="U316" s="507"/>
      <c r="V316" s="507">
        <f t="shared" si="106"/>
        <v>6.0145235220816378E-7</v>
      </c>
      <c r="W316" s="501">
        <f t="shared" si="107"/>
        <v>6.0145235220816378E-7</v>
      </c>
      <c r="X316" s="507"/>
      <c r="Y316" s="562">
        <f t="shared" si="101"/>
        <v>1.9446305583699364</v>
      </c>
      <c r="Z316" s="554">
        <f t="shared" si="102"/>
        <v>442553327.23734242</v>
      </c>
      <c r="AB316" s="562">
        <f t="shared" si="103"/>
        <v>1.9446303883952885</v>
      </c>
      <c r="AC316" s="554">
        <f t="shared" si="104"/>
        <v>38.682332557568884</v>
      </c>
    </row>
    <row r="317" spans="1:29" ht="12.6" customHeight="1" x14ac:dyDescent="0.2">
      <c r="A317" s="116"/>
      <c r="B317" s="262">
        <f t="shared" si="88"/>
        <v>204.95999999999788</v>
      </c>
      <c r="C317" s="130"/>
      <c r="D317" s="500">
        <f t="shared" si="89"/>
        <v>5.2388974363598457</v>
      </c>
      <c r="E317" s="517">
        <f t="shared" si="90"/>
        <v>1.2726056197579341E-2</v>
      </c>
      <c r="F317" s="500">
        <f t="shared" si="91"/>
        <v>0.99365717309487234</v>
      </c>
      <c r="G317" s="519">
        <f t="shared" si="92"/>
        <v>0.99999991923061093</v>
      </c>
      <c r="H317" s="520">
        <f t="shared" si="93"/>
        <v>8.0769389065871167E-8</v>
      </c>
      <c r="I317" s="517"/>
      <c r="J317" s="517">
        <f t="shared" si="94"/>
        <v>5.0974760801225365</v>
      </c>
      <c r="K317" s="517">
        <f t="shared" si="95"/>
        <v>0.99999982789405351</v>
      </c>
      <c r="L317" s="517"/>
      <c r="M317" s="529">
        <f t="shared" si="96"/>
        <v>105.60190705531576</v>
      </c>
      <c r="N317" s="615">
        <f t="shared" si="97"/>
        <v>4.2688483858910331E-7</v>
      </c>
      <c r="O317" s="500"/>
      <c r="P317" s="532">
        <f t="shared" si="98"/>
        <v>1.5207986457457062E-8</v>
      </c>
      <c r="Q317" s="520">
        <f t="shared" si="99"/>
        <v>1.5207986457457062E-8</v>
      </c>
      <c r="R317" s="521"/>
      <c r="S317" s="507">
        <f t="shared" si="100"/>
        <v>0.99993969931529203</v>
      </c>
      <c r="T317" s="501">
        <f t="shared" si="105"/>
        <v>6.030068470797012E-5</v>
      </c>
      <c r="U317" s="507"/>
      <c r="V317" s="507">
        <f t="shared" si="106"/>
        <v>5.9665933067294269E-7</v>
      </c>
      <c r="W317" s="501">
        <f t="shared" si="107"/>
        <v>5.9665933067294269E-7</v>
      </c>
      <c r="X317" s="507"/>
      <c r="Y317" s="562">
        <f t="shared" si="101"/>
        <v>1.9408740402068396</v>
      </c>
      <c r="Z317" s="554">
        <f t="shared" si="102"/>
        <v>480129490.3735888</v>
      </c>
      <c r="AB317" s="562">
        <f t="shared" si="103"/>
        <v>1.9408738834436292</v>
      </c>
      <c r="AC317" s="554">
        <f t="shared" si="104"/>
        <v>38.779765609982839</v>
      </c>
    </row>
    <row r="318" spans="1:29" ht="12.6" customHeight="1" x14ac:dyDescent="0.2">
      <c r="A318" s="116"/>
      <c r="B318" s="262">
        <f t="shared" si="88"/>
        <v>205.37999999999786</v>
      </c>
      <c r="C318" s="130"/>
      <c r="D318" s="500">
        <f t="shared" si="89"/>
        <v>5.2534639327040304</v>
      </c>
      <c r="E318" s="517">
        <f t="shared" si="90"/>
        <v>1.2700196103788395E-2</v>
      </c>
      <c r="F318" s="500">
        <f t="shared" si="91"/>
        <v>0.99367002121178161</v>
      </c>
      <c r="G318" s="519">
        <f t="shared" si="92"/>
        <v>0.99999992536754168</v>
      </c>
      <c r="H318" s="520">
        <f t="shared" si="93"/>
        <v>7.4632458324508377E-8</v>
      </c>
      <c r="I318" s="517"/>
      <c r="J318" s="517">
        <f t="shared" si="94"/>
        <v>5.1120425764667212</v>
      </c>
      <c r="K318" s="517">
        <f t="shared" si="95"/>
        <v>0.99999984065301351</v>
      </c>
      <c r="L318" s="517"/>
      <c r="M318" s="529">
        <f t="shared" si="96"/>
        <v>106.02188178165085</v>
      </c>
      <c r="N318" s="615">
        <f t="shared" si="97"/>
        <v>3.9426930698027718E-7</v>
      </c>
      <c r="O318" s="500"/>
      <c r="P318" s="532">
        <f t="shared" si="98"/>
        <v>1.4060140882254296E-8</v>
      </c>
      <c r="Q318" s="520">
        <f t="shared" si="99"/>
        <v>1.4060140882254296E-8</v>
      </c>
      <c r="R318" s="521"/>
      <c r="S318" s="507">
        <f t="shared" si="100"/>
        <v>0.99993994891885529</v>
      </c>
      <c r="T318" s="501">
        <f t="shared" si="105"/>
        <v>6.0051081144707474E-5</v>
      </c>
      <c r="U318" s="507"/>
      <c r="V318" s="507">
        <f t="shared" si="106"/>
        <v>5.9198797543909384E-7</v>
      </c>
      <c r="W318" s="501">
        <f t="shared" si="107"/>
        <v>5.9198797543909384E-7</v>
      </c>
      <c r="X318" s="507"/>
      <c r="Y318" s="562">
        <f t="shared" si="101"/>
        <v>1.9371472808129584</v>
      </c>
      <c r="Z318" s="554">
        <f t="shared" si="102"/>
        <v>520912980.95966607</v>
      </c>
      <c r="AB318" s="562">
        <f t="shared" si="103"/>
        <v>1.9371471362388948</v>
      </c>
      <c r="AC318" s="554">
        <f t="shared" si="104"/>
        <v>38.877016342167707</v>
      </c>
    </row>
    <row r="319" spans="1:29" ht="12.6" customHeight="1" x14ac:dyDescent="0.2">
      <c r="A319" s="116"/>
      <c r="B319" s="262">
        <f t="shared" si="88"/>
        <v>205.79999999999785</v>
      </c>
      <c r="C319" s="130"/>
      <c r="D319" s="500">
        <f t="shared" si="89"/>
        <v>5.2680004870691342</v>
      </c>
      <c r="E319" s="517">
        <f t="shared" si="90"/>
        <v>1.2674440896728081E-2</v>
      </c>
      <c r="F319" s="500">
        <f t="shared" si="91"/>
        <v>0.99368281738274644</v>
      </c>
      <c r="G319" s="519">
        <f t="shared" si="92"/>
        <v>0.99999993104112928</v>
      </c>
      <c r="H319" s="520">
        <f t="shared" si="93"/>
        <v>6.895887072477791E-8</v>
      </c>
      <c r="I319" s="517"/>
      <c r="J319" s="517">
        <f t="shared" si="94"/>
        <v>5.1265791308318249</v>
      </c>
      <c r="K319" s="517">
        <f t="shared" si="95"/>
        <v>0.99999985247296153</v>
      </c>
      <c r="L319" s="517"/>
      <c r="M319" s="529">
        <f t="shared" si="96"/>
        <v>106.44185661240758</v>
      </c>
      <c r="N319" s="615">
        <f t="shared" si="97"/>
        <v>3.6413248949429544E-7</v>
      </c>
      <c r="O319" s="500"/>
      <c r="P319" s="532">
        <f t="shared" si="98"/>
        <v>1.2998277586548888E-8</v>
      </c>
      <c r="Q319" s="520">
        <f t="shared" si="99"/>
        <v>1.2998277586548888E-8</v>
      </c>
      <c r="R319" s="521"/>
      <c r="S319" s="507">
        <f t="shared" si="100"/>
        <v>0.9999401965851914</v>
      </c>
      <c r="T319" s="501">
        <f t="shared" si="105"/>
        <v>5.9803414808601296E-5</v>
      </c>
      <c r="U319" s="507"/>
      <c r="V319" s="507">
        <f t="shared" si="106"/>
        <v>5.8743097555583075E-7</v>
      </c>
      <c r="W319" s="501">
        <f t="shared" si="107"/>
        <v>5.8743097555583075E-7</v>
      </c>
      <c r="X319" s="507"/>
      <c r="Y319" s="562">
        <f t="shared" si="101"/>
        <v>1.9334499279676076</v>
      </c>
      <c r="Z319" s="554">
        <f t="shared" si="102"/>
        <v>565178900.36621392</v>
      </c>
      <c r="AB319" s="562">
        <f t="shared" si="103"/>
        <v>1.9334497946390841</v>
      </c>
      <c r="AC319" s="554">
        <f t="shared" si="104"/>
        <v>38.974098726725877</v>
      </c>
    </row>
    <row r="320" spans="1:29" ht="12.6" customHeight="1" x14ac:dyDescent="0.2">
      <c r="A320" s="116"/>
      <c r="B320" s="262">
        <f t="shared" si="88"/>
        <v>206.21999999999784</v>
      </c>
      <c r="C320" s="130"/>
      <c r="D320" s="500">
        <f t="shared" si="89"/>
        <v>5.2825072222823737</v>
      </c>
      <c r="E320" s="517">
        <f t="shared" si="90"/>
        <v>1.2648789939561063E-2</v>
      </c>
      <c r="F320" s="500">
        <f t="shared" si="91"/>
        <v>0.99369556192216679</v>
      </c>
      <c r="G320" s="519">
        <f t="shared" si="92"/>
        <v>0.99999993628609485</v>
      </c>
      <c r="H320" s="520">
        <f t="shared" si="93"/>
        <v>6.3713905151807637E-8</v>
      </c>
      <c r="I320" s="517"/>
      <c r="J320" s="517">
        <f t="shared" si="94"/>
        <v>5.1410858660450645</v>
      </c>
      <c r="K320" s="517">
        <f t="shared" si="95"/>
        <v>0.99999986342241265</v>
      </c>
      <c r="L320" s="517"/>
      <c r="M320" s="529">
        <f t="shared" si="96"/>
        <v>106.86183154678238</v>
      </c>
      <c r="N320" s="615">
        <f t="shared" si="97"/>
        <v>3.3628728601797775E-7</v>
      </c>
      <c r="O320" s="500"/>
      <c r="P320" s="532">
        <f t="shared" si="98"/>
        <v>1.2016013448796282E-8</v>
      </c>
      <c r="Q320" s="520">
        <f t="shared" si="99"/>
        <v>1.2016013448796282E-8</v>
      </c>
      <c r="R320" s="521"/>
      <c r="S320" s="507">
        <f t="shared" si="100"/>
        <v>0.99994044236087476</v>
      </c>
      <c r="T320" s="501">
        <f t="shared" si="105"/>
        <v>5.9557639125240591E-5</v>
      </c>
      <c r="U320" s="507"/>
      <c r="V320" s="507">
        <f t="shared" si="106"/>
        <v>5.8298176563999564E-7</v>
      </c>
      <c r="W320" s="501">
        <f t="shared" si="107"/>
        <v>5.8298176563999564E-7</v>
      </c>
      <c r="X320" s="507"/>
      <c r="Y320" s="562">
        <f t="shared" si="101"/>
        <v>1.9297816349864643</v>
      </c>
      <c r="Z320" s="554">
        <f t="shared" si="102"/>
        <v>613225681.05941844</v>
      </c>
      <c r="AB320" s="562">
        <f t="shared" si="103"/>
        <v>1.9297815120325401</v>
      </c>
      <c r="AC320" s="554">
        <f t="shared" si="104"/>
        <v>39.071002879672427</v>
      </c>
    </row>
    <row r="321" spans="1:29" ht="12.6" customHeight="1" x14ac:dyDescent="0.2">
      <c r="A321" s="116"/>
      <c r="B321" s="262">
        <f t="shared" si="88"/>
        <v>206.63999999999783</v>
      </c>
      <c r="C321" s="130"/>
      <c r="D321" s="500">
        <f t="shared" si="89"/>
        <v>5.2969842604168003</v>
      </c>
      <c r="E321" s="517">
        <f t="shared" si="90"/>
        <v>1.2623242600596198E-2</v>
      </c>
      <c r="F321" s="500">
        <f t="shared" si="91"/>
        <v>0.9937082551419103</v>
      </c>
      <c r="G321" s="519">
        <f t="shared" si="92"/>
        <v>0.99999994113458057</v>
      </c>
      <c r="H321" s="520">
        <f t="shared" si="93"/>
        <v>5.8865419427789334E-8</v>
      </c>
      <c r="I321" s="517"/>
      <c r="J321" s="517">
        <f t="shared" si="94"/>
        <v>5.155562904179491</v>
      </c>
      <c r="K321" s="517">
        <f t="shared" si="95"/>
        <v>0.99999987356493347</v>
      </c>
      <c r="L321" s="517"/>
      <c r="M321" s="529">
        <f t="shared" si="96"/>
        <v>107.28180658399069</v>
      </c>
      <c r="N321" s="615">
        <f t="shared" si="97"/>
        <v>3.1056049465405522E-7</v>
      </c>
      <c r="O321" s="500"/>
      <c r="P321" s="532">
        <f t="shared" si="98"/>
        <v>1.1107434152341011E-8</v>
      </c>
      <c r="Q321" s="520">
        <f t="shared" si="99"/>
        <v>1.1107434152341011E-8</v>
      </c>
      <c r="R321" s="521"/>
      <c r="S321" s="507">
        <f t="shared" si="100"/>
        <v>0.99994068628987454</v>
      </c>
      <c r="T321" s="501">
        <f t="shared" si="105"/>
        <v>5.9313710125463714E-5</v>
      </c>
      <c r="U321" s="507"/>
      <c r="V321" s="507">
        <f t="shared" si="106"/>
        <v>5.7863424303352702E-7</v>
      </c>
      <c r="W321" s="501">
        <f t="shared" si="107"/>
        <v>5.7863424303352702E-7</v>
      </c>
      <c r="X321" s="507"/>
      <c r="Y321" s="562">
        <f t="shared" si="101"/>
        <v>1.9261420606132302</v>
      </c>
      <c r="Z321" s="554">
        <f t="shared" si="102"/>
        <v>665377610.98745584</v>
      </c>
      <c r="AB321" s="562">
        <f t="shared" si="103"/>
        <v>1.92614194723007</v>
      </c>
      <c r="AC321" s="554">
        <f t="shared" si="104"/>
        <v>39.167732148637036</v>
      </c>
    </row>
    <row r="322" spans="1:29" ht="12.6" customHeight="1" x14ac:dyDescent="0.2">
      <c r="A322" s="116"/>
      <c r="B322" s="262">
        <f t="shared" si="88"/>
        <v>207.05999999999781</v>
      </c>
      <c r="C322" s="130"/>
      <c r="D322" s="500">
        <f t="shared" si="89"/>
        <v>5.3114317227974759</v>
      </c>
      <c r="E322" s="517">
        <f t="shared" si="90"/>
        <v>1.2597798253234588E-2</v>
      </c>
      <c r="F322" s="500">
        <f t="shared" si="91"/>
        <v>0.99372089735133828</v>
      </c>
      <c r="G322" s="519">
        <f t="shared" si="92"/>
        <v>0.99999994561633954</v>
      </c>
      <c r="H322" s="520">
        <f t="shared" si="93"/>
        <v>5.4383660463841466E-8</v>
      </c>
      <c r="I322" s="517"/>
      <c r="J322" s="517">
        <f t="shared" si="94"/>
        <v>5.1700103665601667</v>
      </c>
      <c r="K322" s="517">
        <f t="shared" si="95"/>
        <v>0.99999988295949538</v>
      </c>
      <c r="L322" s="517"/>
      <c r="M322" s="529">
        <f t="shared" si="96"/>
        <v>107.70178172326585</v>
      </c>
      <c r="N322" s="615">
        <f t="shared" si="97"/>
        <v>2.8679193064817809E-7</v>
      </c>
      <c r="O322" s="500"/>
      <c r="P322" s="532">
        <f t="shared" si="98"/>
        <v>1.0267059953540105E-8</v>
      </c>
      <c r="Q322" s="520">
        <f t="shared" si="99"/>
        <v>1.0267059953540105E-8</v>
      </c>
      <c r="R322" s="521"/>
      <c r="S322" s="507">
        <f t="shared" si="100"/>
        <v>0.99994092841363891</v>
      </c>
      <c r="T322" s="501">
        <f t="shared" si="105"/>
        <v>5.9071586361092443E-5</v>
      </c>
      <c r="U322" s="507"/>
      <c r="V322" s="507">
        <f t="shared" si="106"/>
        <v>5.7438250676887968E-7</v>
      </c>
      <c r="W322" s="501">
        <f t="shared" si="107"/>
        <v>5.7438250676887968E-7</v>
      </c>
      <c r="X322" s="507"/>
      <c r="Y322" s="562">
        <f t="shared" si="101"/>
        <v>1.9225308689138287</v>
      </c>
      <c r="Z322" s="554">
        <f t="shared" si="102"/>
        <v>721986840.88503385</v>
      </c>
      <c r="AB322" s="562">
        <f t="shared" si="103"/>
        <v>1.9225307643595628</v>
      </c>
      <c r="AC322" s="554">
        <f t="shared" si="104"/>
        <v>39.264287214053212</v>
      </c>
    </row>
    <row r="323" spans="1:29" ht="12.6" customHeight="1" x14ac:dyDescent="0.2">
      <c r="A323" s="116"/>
      <c r="B323" s="262">
        <f t="shared" si="88"/>
        <v>207.4799999999978</v>
      </c>
      <c r="C323" s="130"/>
      <c r="D323" s="500">
        <f t="shared" si="89"/>
        <v>5.3258497300075609</v>
      </c>
      <c r="E323" s="517">
        <f t="shared" si="90"/>
        <v>1.2572456275920471E-2</v>
      </c>
      <c r="F323" s="500">
        <f t="shared" si="91"/>
        <v>0.99373348885733015</v>
      </c>
      <c r="G323" s="519">
        <f t="shared" si="92"/>
        <v>0.99999994975891093</v>
      </c>
      <c r="H323" s="520">
        <f t="shared" si="93"/>
        <v>5.0241089066815903E-8</v>
      </c>
      <c r="I323" s="517"/>
      <c r="J323" s="517">
        <f t="shared" si="94"/>
        <v>5.1844283737702517</v>
      </c>
      <c r="K323" s="517">
        <f t="shared" si="95"/>
        <v>0.99999989166080228</v>
      </c>
      <c r="L323" s="517"/>
      <c r="M323" s="529">
        <f t="shared" si="96"/>
        <v>108.12175696385812</v>
      </c>
      <c r="N323" s="615">
        <f t="shared" si="97"/>
        <v>2.6483346005079511E-7</v>
      </c>
      <c r="O323" s="500"/>
      <c r="P323" s="532">
        <f t="shared" si="98"/>
        <v>9.4898144897828716E-9</v>
      </c>
      <c r="Q323" s="520">
        <f t="shared" si="99"/>
        <v>9.4898144897828716E-9</v>
      </c>
      <c r="R323" s="521"/>
      <c r="S323" s="507">
        <f t="shared" si="100"/>
        <v>0.99994116877118022</v>
      </c>
      <c r="T323" s="501">
        <f t="shared" si="105"/>
        <v>5.883122881977787E-5</v>
      </c>
      <c r="U323" s="507"/>
      <c r="V323" s="507">
        <f t="shared" si="106"/>
        <v>5.7022115931178219E-7</v>
      </c>
      <c r="W323" s="501">
        <f t="shared" si="107"/>
        <v>5.7022115931178219E-7</v>
      </c>
      <c r="X323" s="507"/>
      <c r="Y323" s="562">
        <f t="shared" si="101"/>
        <v>1.9189477291730672</v>
      </c>
      <c r="Z323" s="554">
        <f t="shared" si="102"/>
        <v>783435748.48964739</v>
      </c>
      <c r="AB323" s="562">
        <f t="shared" si="103"/>
        <v>1.9189476327630435</v>
      </c>
      <c r="AC323" s="554">
        <f t="shared" si="104"/>
        <v>39.360665217995958</v>
      </c>
    </row>
    <row r="324" spans="1:29" ht="12.6" customHeight="1" x14ac:dyDescent="0.2">
      <c r="A324" s="116"/>
      <c r="B324" s="262">
        <f t="shared" si="88"/>
        <v>207.89999999999779</v>
      </c>
      <c r="C324" s="130"/>
      <c r="D324" s="500">
        <f t="shared" si="89"/>
        <v>5.3402384018943527</v>
      </c>
      <c r="E324" s="517">
        <f t="shared" si="90"/>
        <v>1.2547216052088776E-2</v>
      </c>
      <c r="F324" s="500">
        <f t="shared" si="91"/>
        <v>0.99374602996430894</v>
      </c>
      <c r="G324" s="519">
        <f t="shared" si="92"/>
        <v>0.99999995358778371</v>
      </c>
      <c r="H324" s="520">
        <f t="shared" si="93"/>
        <v>4.6412216292424091E-8</v>
      </c>
      <c r="I324" s="517"/>
      <c r="J324" s="517">
        <f t="shared" si="94"/>
        <v>5.1988170456570435</v>
      </c>
      <c r="K324" s="517">
        <f t="shared" si="95"/>
        <v>0.99999989971959646</v>
      </c>
      <c r="L324" s="517"/>
      <c r="M324" s="529">
        <f t="shared" si="96"/>
        <v>108.54173230503362</v>
      </c>
      <c r="N324" s="615">
        <f t="shared" si="97"/>
        <v>2.4454800495732343E-7</v>
      </c>
      <c r="O324" s="500"/>
      <c r="P324" s="532">
        <f t="shared" si="98"/>
        <v>8.7709957022212081E-9</v>
      </c>
      <c r="Q324" s="520">
        <f t="shared" si="99"/>
        <v>8.7709957022212081E-9</v>
      </c>
      <c r="R324" s="521"/>
      <c r="S324" s="507">
        <f t="shared" si="100"/>
        <v>0.99994140739941273</v>
      </c>
      <c r="T324" s="501">
        <f t="shared" si="105"/>
        <v>5.859260058727056E-5</v>
      </c>
      <c r="U324" s="507"/>
      <c r="V324" s="507">
        <f t="shared" si="106"/>
        <v>5.6614536696265643E-7</v>
      </c>
      <c r="W324" s="501">
        <f t="shared" si="107"/>
        <v>5.6614536696265643E-7</v>
      </c>
      <c r="X324" s="507"/>
      <c r="Y324" s="562">
        <f t="shared" si="101"/>
        <v>1.9153923157936963</v>
      </c>
      <c r="Z324" s="554">
        <f t="shared" si="102"/>
        <v>850139832.6119194</v>
      </c>
      <c r="AB324" s="562">
        <f t="shared" si="103"/>
        <v>1.9153922268960939</v>
      </c>
      <c r="AC324" s="554">
        <f t="shared" si="104"/>
        <v>39.456873789989615</v>
      </c>
    </row>
    <row r="325" spans="1:29" ht="12.6" customHeight="1" x14ac:dyDescent="0.2">
      <c r="A325" s="116"/>
      <c r="B325" s="262">
        <f t="shared" si="88"/>
        <v>208.31999999999778</v>
      </c>
      <c r="C325" s="130"/>
      <c r="D325" s="500">
        <f t="shared" si="89"/>
        <v>5.3545978575752589</v>
      </c>
      <c r="E325" s="517">
        <f t="shared" si="90"/>
        <v>1.2522076970116397E-2</v>
      </c>
      <c r="F325" s="500">
        <f t="shared" si="91"/>
        <v>0.99375852097426542</v>
      </c>
      <c r="G325" s="519">
        <f t="shared" si="92"/>
        <v>0.99999995712654732</v>
      </c>
      <c r="H325" s="520">
        <f t="shared" si="93"/>
        <v>4.2873452676950308E-8</v>
      </c>
      <c r="I325" s="517"/>
      <c r="J325" s="517">
        <f t="shared" si="94"/>
        <v>5.2131765013379496</v>
      </c>
      <c r="K325" s="517">
        <f t="shared" si="95"/>
        <v>0.99999990718294152</v>
      </c>
      <c r="L325" s="517"/>
      <c r="M325" s="529">
        <f t="shared" si="96"/>
        <v>108.9617077460736</v>
      </c>
      <c r="N325" s="615">
        <f t="shared" si="97"/>
        <v>2.2580886138712231E-7</v>
      </c>
      <c r="O325" s="500"/>
      <c r="P325" s="532">
        <f t="shared" si="98"/>
        <v>8.1062482123633901E-9</v>
      </c>
      <c r="Q325" s="520">
        <f t="shared" si="99"/>
        <v>8.1062482123633901E-9</v>
      </c>
      <c r="R325" s="521"/>
      <c r="S325" s="507">
        <f t="shared" si="100"/>
        <v>0.99994164433328847</v>
      </c>
      <c r="T325" s="501">
        <f t="shared" si="105"/>
        <v>5.8355666711529253E-5</v>
      </c>
      <c r="U325" s="507"/>
      <c r="V325" s="507">
        <f t="shared" si="106"/>
        <v>5.6215043704668219E-7</v>
      </c>
      <c r="W325" s="501">
        <f t="shared" si="107"/>
        <v>5.6215043704668219E-7</v>
      </c>
      <c r="X325" s="507"/>
      <c r="Y325" s="562">
        <f t="shared" si="101"/>
        <v>1.9118643081977991</v>
      </c>
      <c r="Z325" s="554">
        <f t="shared" si="102"/>
        <v>922550154.67642796</v>
      </c>
      <c r="AB325" s="562">
        <f t="shared" si="103"/>
        <v>1.9118642262295751</v>
      </c>
      <c r="AC325" s="554">
        <f t="shared" si="104"/>
        <v>39.552910398633024</v>
      </c>
    </row>
    <row r="326" spans="1:29" ht="12.6" customHeight="1" x14ac:dyDescent="0.2">
      <c r="A326" s="116"/>
      <c r="B326" s="262">
        <f t="shared" si="88"/>
        <v>208.73999999999776</v>
      </c>
      <c r="C326" s="130"/>
      <c r="D326" s="500">
        <f t="shared" si="89"/>
        <v>5.3689282154437148</v>
      </c>
      <c r="E326" s="517">
        <f t="shared" si="90"/>
        <v>1.2497038423272357E-2</v>
      </c>
      <c r="F326" s="500">
        <f t="shared" si="91"/>
        <v>0.99377096218678229</v>
      </c>
      <c r="G326" s="519">
        <f t="shared" si="92"/>
        <v>0.99999996039703221</v>
      </c>
      <c r="H326" s="520">
        <f t="shared" si="93"/>
        <v>3.9602967794039046E-8</v>
      </c>
      <c r="I326" s="517"/>
      <c r="J326" s="517">
        <f t="shared" si="94"/>
        <v>5.2275068592064056</v>
      </c>
      <c r="K326" s="517">
        <f t="shared" si="95"/>
        <v>0.99999991409448674</v>
      </c>
      <c r="L326" s="517"/>
      <c r="M326" s="529">
        <f t="shared" si="96"/>
        <v>109.38168328627356</v>
      </c>
      <c r="N326" s="615">
        <f t="shared" si="97"/>
        <v>2.0849884663221019E-7</v>
      </c>
      <c r="O326" s="500"/>
      <c r="P326" s="532">
        <f t="shared" si="98"/>
        <v>7.4915376812089844E-9</v>
      </c>
      <c r="Q326" s="520">
        <f t="shared" si="99"/>
        <v>7.4915376812089844E-9</v>
      </c>
      <c r="R326" s="521"/>
      <c r="S326" s="507">
        <f t="shared" si="100"/>
        <v>0.99994187960577985</v>
      </c>
      <c r="T326" s="501">
        <f t="shared" si="105"/>
        <v>5.8120394220151361E-5</v>
      </c>
      <c r="U326" s="507"/>
      <c r="V326" s="507">
        <f t="shared" si="106"/>
        <v>5.582319791604747E-7</v>
      </c>
      <c r="W326" s="501">
        <f t="shared" si="107"/>
        <v>5.582319791604747E-7</v>
      </c>
      <c r="X326" s="507"/>
      <c r="Y326" s="562">
        <f t="shared" si="101"/>
        <v>1.9083633907304551</v>
      </c>
      <c r="Z326" s="554">
        <f t="shared" si="102"/>
        <v>1001156617.274785</v>
      </c>
      <c r="AB326" s="562">
        <f t="shared" si="103"/>
        <v>1.9083633151536012</v>
      </c>
      <c r="AC326" s="554">
        <f t="shared" si="104"/>
        <v>39.648773270722387</v>
      </c>
    </row>
    <row r="327" spans="1:29" ht="12.6" customHeight="1" x14ac:dyDescent="0.2">
      <c r="A327" s="116"/>
      <c r="B327" s="262">
        <f t="shared" si="88"/>
        <v>209.15999999999775</v>
      </c>
      <c r="C327" s="130"/>
      <c r="D327" s="500">
        <f t="shared" si="89"/>
        <v>5.3832295931750416</v>
      </c>
      <c r="E327" s="517">
        <f t="shared" si="90"/>
        <v>1.2472099809668383E-2</v>
      </c>
      <c r="F327" s="500">
        <f t="shared" si="91"/>
        <v>0.99378335389905859</v>
      </c>
      <c r="G327" s="519">
        <f t="shared" si="92"/>
        <v>0.99999996341943898</v>
      </c>
      <c r="H327" s="520">
        <f t="shared" si="93"/>
        <v>3.6580561024734948E-8</v>
      </c>
      <c r="I327" s="517"/>
      <c r="J327" s="517">
        <f t="shared" si="94"/>
        <v>5.2418082369377323</v>
      </c>
      <c r="K327" s="517">
        <f t="shared" si="95"/>
        <v>0.9999999204947112</v>
      </c>
      <c r="L327" s="517"/>
      <c r="M327" s="529">
        <f t="shared" si="96"/>
        <v>109.80165892494243</v>
      </c>
      <c r="N327" s="615">
        <f t="shared" si="97"/>
        <v>1.9250958871452895E-7</v>
      </c>
      <c r="O327" s="500"/>
      <c r="P327" s="532">
        <f t="shared" si="98"/>
        <v>6.9231282082801264E-9</v>
      </c>
      <c r="Q327" s="520">
        <f t="shared" si="99"/>
        <v>6.9231282082801264E-9</v>
      </c>
      <c r="R327" s="521"/>
      <c r="S327" s="507">
        <f t="shared" si="100"/>
        <v>0.99994211324815097</v>
      </c>
      <c r="T327" s="501">
        <f t="shared" si="105"/>
        <v>5.7886751849034468E-5</v>
      </c>
      <c r="U327" s="507"/>
      <c r="V327" s="507">
        <f t="shared" si="106"/>
        <v>5.5438608611200377E-7</v>
      </c>
      <c r="W327" s="501">
        <f t="shared" si="107"/>
        <v>5.5438608611200377E-7</v>
      </c>
      <c r="X327" s="507"/>
      <c r="Y327" s="562">
        <f t="shared" si="101"/>
        <v>1.9048892525656111</v>
      </c>
      <c r="Z327" s="554">
        <f t="shared" si="102"/>
        <v>1086491334.7779241</v>
      </c>
      <c r="AB327" s="562">
        <f t="shared" si="103"/>
        <v>1.9048891828836936</v>
      </c>
      <c r="AC327" s="554">
        <f t="shared" si="104"/>
        <v>39.744462574689578</v>
      </c>
    </row>
    <row r="328" spans="1:29" ht="12.6" customHeight="1" x14ac:dyDescent="0.2">
      <c r="A328" s="116"/>
      <c r="B328" s="262">
        <f t="shared" si="88"/>
        <v>209.57999999999774</v>
      </c>
      <c r="C328" s="130"/>
      <c r="D328" s="500">
        <f t="shared" si="89"/>
        <v>5.3975021077322269</v>
      </c>
      <c r="E328" s="517">
        <f t="shared" si="90"/>
        <v>1.2447260532211875E-2</v>
      </c>
      <c r="F328" s="500">
        <f t="shared" si="91"/>
        <v>0.99379569640593279</v>
      </c>
      <c r="G328" s="519">
        <f t="shared" si="92"/>
        <v>0.9999999662124599</v>
      </c>
      <c r="H328" s="520">
        <f t="shared" si="93"/>
        <v>3.3787540099083913E-8</v>
      </c>
      <c r="I328" s="517"/>
      <c r="J328" s="517">
        <f t="shared" si="94"/>
        <v>5.2560807514949177</v>
      </c>
      <c r="K328" s="517">
        <f t="shared" si="95"/>
        <v>0.9999999264211521</v>
      </c>
      <c r="L328" s="517"/>
      <c r="M328" s="529">
        <f t="shared" si="96"/>
        <v>110.22163466140198</v>
      </c>
      <c r="N328" s="615">
        <f t="shared" si="97"/>
        <v>1.7774084426491754E-7</v>
      </c>
      <c r="O328" s="500"/>
      <c r="P328" s="532">
        <f t="shared" si="98"/>
        <v>6.3975602593304386E-9</v>
      </c>
      <c r="Q328" s="520">
        <f t="shared" si="99"/>
        <v>6.3975602593304386E-9</v>
      </c>
      <c r="R328" s="521"/>
      <c r="S328" s="507">
        <f t="shared" si="100"/>
        <v>0.99994234529009218</v>
      </c>
      <c r="T328" s="501">
        <f t="shared" si="105"/>
        <v>5.7654709907817292E-5</v>
      </c>
      <c r="U328" s="507"/>
      <c r="V328" s="507">
        <f t="shared" si="106"/>
        <v>5.5060907209299697E-7</v>
      </c>
      <c r="W328" s="501">
        <f t="shared" si="107"/>
        <v>5.5060907209299697E-7</v>
      </c>
      <c r="X328" s="507"/>
      <c r="Y328" s="562">
        <f t="shared" si="101"/>
        <v>1.9014415876141022</v>
      </c>
      <c r="Z328" s="554">
        <f t="shared" si="102"/>
        <v>1179132465.9605243</v>
      </c>
      <c r="AB328" s="562">
        <f t="shared" si="103"/>
        <v>1.9014415233690682</v>
      </c>
      <c r="AC328" s="554">
        <f t="shared" si="104"/>
        <v>39.839985475772913</v>
      </c>
    </row>
    <row r="329" spans="1:29" ht="12.6" customHeight="1" x14ac:dyDescent="0.2">
      <c r="A329" s="116"/>
      <c r="B329" s="262">
        <f t="shared" si="88"/>
        <v>209.99999999999773</v>
      </c>
      <c r="C329" s="130"/>
      <c r="D329" s="500">
        <f t="shared" si="89"/>
        <v>5.4117458753716789</v>
      </c>
      <c r="E329" s="517">
        <f t="shared" si="90"/>
        <v>1.2422519998557329E-2</v>
      </c>
      <c r="F329" s="500">
        <f t="shared" si="91"/>
        <v>0.99380798999990649</v>
      </c>
      <c r="G329" s="519">
        <f t="shared" si="92"/>
        <v>0.99999996879338959</v>
      </c>
      <c r="H329" s="520">
        <f t="shared" si="93"/>
        <v>3.1206610406897539E-8</v>
      </c>
      <c r="I329" s="517"/>
      <c r="J329" s="517">
        <f t="shared" si="94"/>
        <v>5.2703245191343697</v>
      </c>
      <c r="K329" s="517">
        <f t="shared" si="95"/>
        <v>0.99999993190861602</v>
      </c>
      <c r="L329" s="517"/>
      <c r="M329" s="529">
        <f t="shared" si="96"/>
        <v>110.64161049498608</v>
      </c>
      <c r="N329" s="615">
        <f t="shared" si="97"/>
        <v>1.6410001535405172E-7</v>
      </c>
      <c r="O329" s="500"/>
      <c r="P329" s="532">
        <f t="shared" si="98"/>
        <v>5.911630047917432E-9</v>
      </c>
      <c r="Q329" s="520">
        <f t="shared" si="99"/>
        <v>5.911630047917432E-9</v>
      </c>
      <c r="R329" s="521"/>
      <c r="S329" s="507">
        <f t="shared" si="100"/>
        <v>0.99994257575977152</v>
      </c>
      <c r="T329" s="501">
        <f t="shared" si="105"/>
        <v>5.7424240228476364E-5</v>
      </c>
      <c r="U329" s="507"/>
      <c r="V329" s="507">
        <f t="shared" si="106"/>
        <v>5.4689735227260954E-7</v>
      </c>
      <c r="W329" s="501">
        <f t="shared" si="107"/>
        <v>5.4689735227260954E-7</v>
      </c>
      <c r="X329" s="507"/>
      <c r="Y329" s="562">
        <f t="shared" si="101"/>
        <v>1.8980200944337686</v>
      </c>
      <c r="Z329" s="554">
        <f t="shared" si="102"/>
        <v>1279707375.693507</v>
      </c>
      <c r="AB329" s="562">
        <f t="shared" si="103"/>
        <v>1.898020035202995</v>
      </c>
      <c r="AC329" s="554">
        <f t="shared" si="104"/>
        <v>39.93532950810053</v>
      </c>
    </row>
    <row r="330" spans="1:29" ht="12.6" customHeight="1" x14ac:dyDescent="0.2">
      <c r="A330" s="116"/>
      <c r="B330" s="262">
        <f t="shared" si="88"/>
        <v>210.41999999999771</v>
      </c>
      <c r="C330" s="130"/>
      <c r="D330" s="500">
        <f t="shared" si="89"/>
        <v>5.4259610116488934</v>
      </c>
      <c r="E330" s="517">
        <f t="shared" si="90"/>
        <v>1.2397877621059487E-2</v>
      </c>
      <c r="F330" s="500">
        <f t="shared" si="91"/>
        <v>0.99382023497116756</v>
      </c>
      <c r="G330" s="519">
        <f t="shared" si="92"/>
        <v>0.99999997117822914</v>
      </c>
      <c r="H330" s="520">
        <f t="shared" si="93"/>
        <v>2.8821770858833418E-8</v>
      </c>
      <c r="I330" s="517"/>
      <c r="J330" s="517">
        <f t="shared" si="94"/>
        <v>5.2845396554115842</v>
      </c>
      <c r="K330" s="517">
        <f t="shared" si="95"/>
        <v>0.99999993698937517</v>
      </c>
      <c r="L330" s="517"/>
      <c r="M330" s="529">
        <f t="shared" si="96"/>
        <v>111.06158642504016</v>
      </c>
      <c r="N330" s="615">
        <f t="shared" si="97"/>
        <v>1.5150138210628938E-7</v>
      </c>
      <c r="O330" s="500"/>
      <c r="P330" s="532">
        <f t="shared" si="98"/>
        <v>5.4623712960242412E-9</v>
      </c>
      <c r="Q330" s="520">
        <f t="shared" si="99"/>
        <v>5.4623712960242412E-9</v>
      </c>
      <c r="R330" s="521"/>
      <c r="S330" s="507">
        <f t="shared" si="100"/>
        <v>0.99994280468386809</v>
      </c>
      <c r="T330" s="501">
        <f t="shared" si="105"/>
        <v>5.7195316131908314E-5</v>
      </c>
      <c r="U330" s="507"/>
      <c r="V330" s="507">
        <f t="shared" si="106"/>
        <v>5.4324782503135112E-7</v>
      </c>
      <c r="W330" s="501">
        <f t="shared" si="107"/>
        <v>5.4324782503135112E-7</v>
      </c>
      <c r="X330" s="507"/>
      <c r="Y330" s="562">
        <f t="shared" si="101"/>
        <v>1.8946244761416087</v>
      </c>
      <c r="Z330" s="554">
        <f t="shared" si="102"/>
        <v>1388898220.4292538</v>
      </c>
      <c r="AB330" s="562">
        <f t="shared" si="103"/>
        <v>1.8946244215351762</v>
      </c>
      <c r="AC330" s="554">
        <f t="shared" si="104"/>
        <v>40.03050625545346</v>
      </c>
    </row>
    <row r="331" spans="1:29" ht="12.6" customHeight="1" x14ac:dyDescent="0.2">
      <c r="A331" s="116"/>
      <c r="B331" s="262">
        <f t="shared" si="88"/>
        <v>210.8399999999977</v>
      </c>
      <c r="C331" s="130"/>
      <c r="D331" s="500">
        <f t="shared" si="89"/>
        <v>5.4401476314240842</v>
      </c>
      <c r="E331" s="517">
        <f t="shared" si="90"/>
        <v>1.2373332816726918E-2</v>
      </c>
      <c r="F331" s="500">
        <f t="shared" si="91"/>
        <v>0.99383243160761303</v>
      </c>
      <c r="G331" s="519">
        <f t="shared" si="92"/>
        <v>0.99999997338178148</v>
      </c>
      <c r="H331" s="520">
        <f t="shared" si="93"/>
        <v>2.6618218518237313E-8</v>
      </c>
      <c r="I331" s="517"/>
      <c r="J331" s="517">
        <f t="shared" si="94"/>
        <v>5.298726275186775</v>
      </c>
      <c r="K331" s="517">
        <f t="shared" si="95"/>
        <v>0.9999999416933506</v>
      </c>
      <c r="L331" s="517"/>
      <c r="M331" s="529">
        <f t="shared" si="96"/>
        <v>111.48156245092051</v>
      </c>
      <c r="N331" s="615">
        <f t="shared" si="97"/>
        <v>1.3986567637402914E-7</v>
      </c>
      <c r="O331" s="500"/>
      <c r="P331" s="532">
        <f t="shared" si="98"/>
        <v>5.0470376555284038E-9</v>
      </c>
      <c r="Q331" s="520">
        <f t="shared" si="99"/>
        <v>5.0470376555284038E-9</v>
      </c>
      <c r="R331" s="521"/>
      <c r="S331" s="507">
        <f t="shared" si="100"/>
        <v>0.99994303208794455</v>
      </c>
      <c r="T331" s="501">
        <f t="shared" si="105"/>
        <v>5.6967912055450043E-5</v>
      </c>
      <c r="U331" s="507"/>
      <c r="V331" s="507">
        <f t="shared" si="106"/>
        <v>5.3965755012857808E-7</v>
      </c>
      <c r="W331" s="501">
        <f t="shared" si="107"/>
        <v>5.3965755012857808E-7</v>
      </c>
      <c r="X331" s="507"/>
      <c r="Y331" s="562">
        <f t="shared" si="101"/>
        <v>1.8912544403279199</v>
      </c>
      <c r="Z331" s="554">
        <f t="shared" si="102"/>
        <v>1507446326.117702</v>
      </c>
      <c r="AB331" s="562">
        <f t="shared" si="103"/>
        <v>1.8912543899860959</v>
      </c>
      <c r="AC331" s="554">
        <f t="shared" si="104"/>
        <v>40.125535713115021</v>
      </c>
    </row>
    <row r="332" spans="1:29" ht="12.6" customHeight="1" x14ac:dyDescent="0.2">
      <c r="A332" s="116"/>
      <c r="B332" s="262">
        <f t="shared" si="88"/>
        <v>211.25999999999769</v>
      </c>
      <c r="C332" s="130"/>
      <c r="D332" s="500">
        <f t="shared" si="89"/>
        <v>5.4543058488677465</v>
      </c>
      <c r="E332" s="517">
        <f t="shared" si="90"/>
        <v>1.2348885007176232E-2</v>
      </c>
      <c r="F332" s="500">
        <f t="shared" si="91"/>
        <v>0.99384458019487099</v>
      </c>
      <c r="G332" s="519">
        <f t="shared" si="92"/>
        <v>0.99999997541774077</v>
      </c>
      <c r="H332" s="520">
        <f t="shared" si="93"/>
        <v>2.4582259228189685E-8</v>
      </c>
      <c r="I332" s="517"/>
      <c r="J332" s="517">
        <f t="shared" si="94"/>
        <v>5.3128844926304373</v>
      </c>
      <c r="K332" s="517">
        <f t="shared" si="95"/>
        <v>0.9999999460482808</v>
      </c>
      <c r="L332" s="517"/>
      <c r="M332" s="529">
        <f t="shared" si="96"/>
        <v>111.90153857199401</v>
      </c>
      <c r="N332" s="615">
        <f t="shared" si="97"/>
        <v>1.2911988278574427E-7</v>
      </c>
      <c r="O332" s="500"/>
      <c r="P332" s="532">
        <f t="shared" si="98"/>
        <v>4.6630867157035281E-9</v>
      </c>
      <c r="Q332" s="520">
        <f t="shared" si="99"/>
        <v>4.6630867157035281E-9</v>
      </c>
      <c r="R332" s="521"/>
      <c r="S332" s="507">
        <f t="shared" si="100"/>
        <v>0.9999432579962102</v>
      </c>
      <c r="T332" s="501">
        <f t="shared" si="105"/>
        <v>5.6742003789800322E-5</v>
      </c>
      <c r="U332" s="507"/>
      <c r="V332" s="507">
        <f t="shared" si="106"/>
        <v>5.3612348634621943E-7</v>
      </c>
      <c r="W332" s="501">
        <f t="shared" si="107"/>
        <v>5.3612348634621943E-7</v>
      </c>
      <c r="X332" s="507"/>
      <c r="Y332" s="562">
        <f t="shared" si="101"/>
        <v>1.8879096989723649</v>
      </c>
      <c r="Z332" s="554">
        <f t="shared" si="102"/>
        <v>1636153901.6462169</v>
      </c>
      <c r="AB332" s="562">
        <f t="shared" si="103"/>
        <v>1.8879096525632793</v>
      </c>
      <c r="AC332" s="554">
        <f t="shared" si="104"/>
        <v>40.220359347481271</v>
      </c>
    </row>
    <row r="333" spans="1:29" ht="12.6" customHeight="1" x14ac:dyDescent="0.2">
      <c r="A333" s="116"/>
      <c r="B333" s="262">
        <f t="shared" si="88"/>
        <v>211.67999999999768</v>
      </c>
      <c r="C333" s="130"/>
      <c r="D333" s="500">
        <f t="shared" si="89"/>
        <v>5.4684357774661647</v>
      </c>
      <c r="E333" s="517">
        <f t="shared" si="90"/>
        <v>1.2324533618585624E-2</v>
      </c>
      <c r="F333" s="500">
        <f t="shared" si="91"/>
        <v>0.99385668101632429</v>
      </c>
      <c r="G333" s="519">
        <f t="shared" si="92"/>
        <v>0.99999997729877432</v>
      </c>
      <c r="H333" s="520">
        <f t="shared" si="93"/>
        <v>2.2701225677046466E-8</v>
      </c>
      <c r="I333" s="517"/>
      <c r="J333" s="517">
        <f t="shared" si="94"/>
        <v>5.3270144212288555</v>
      </c>
      <c r="K333" s="517">
        <f t="shared" si="95"/>
        <v>0.99999995007988018</v>
      </c>
      <c r="L333" s="517"/>
      <c r="M333" s="529">
        <f t="shared" si="96"/>
        <v>112.3215147876373</v>
      </c>
      <c r="N333" s="615">
        <f t="shared" si="97"/>
        <v>1.1919610187760554E-7</v>
      </c>
      <c r="O333" s="500"/>
      <c r="P333" s="532">
        <f t="shared" si="98"/>
        <v>4.3081646715680016E-9</v>
      </c>
      <c r="Q333" s="520">
        <f t="shared" si="99"/>
        <v>4.3081646715680016E-9</v>
      </c>
      <c r="R333" s="521"/>
      <c r="S333" s="507">
        <f t="shared" si="100"/>
        <v>0.99994348243167308</v>
      </c>
      <c r="T333" s="501">
        <f t="shared" si="105"/>
        <v>5.6517568326919232E-5</v>
      </c>
      <c r="U333" s="507"/>
      <c r="V333" s="507">
        <f t="shared" si="106"/>
        <v>5.3264311585705875E-7</v>
      </c>
      <c r="W333" s="501">
        <f t="shared" si="107"/>
        <v>5.3264311585705875E-7</v>
      </c>
      <c r="X333" s="507"/>
      <c r="Y333" s="562">
        <f t="shared" si="101"/>
        <v>1.8845899683619323</v>
      </c>
      <c r="Z333" s="554">
        <f t="shared" si="102"/>
        <v>1775897002.2136934</v>
      </c>
      <c r="AB333" s="562">
        <f t="shared" si="103"/>
        <v>1.8845899255794301</v>
      </c>
      <c r="AC333" s="554">
        <f t="shared" si="104"/>
        <v>40.315038626443339</v>
      </c>
    </row>
    <row r="334" spans="1:29" ht="12.6" customHeight="1" x14ac:dyDescent="0.2">
      <c r="A334" s="116"/>
      <c r="B334" s="262">
        <f t="shared" si="88"/>
        <v>212.09999999999766</v>
      </c>
      <c r="C334" s="130"/>
      <c r="D334" s="500">
        <f t="shared" si="89"/>
        <v>5.4825375300268711</v>
      </c>
      <c r="E334" s="517">
        <f t="shared" si="90"/>
        <v>1.2300278081651907E-2</v>
      </c>
      <c r="F334" s="500">
        <f t="shared" si="91"/>
        <v>0.99386873435313083</v>
      </c>
      <c r="G334" s="519">
        <f t="shared" si="92"/>
        <v>0.9999999790365991</v>
      </c>
      <c r="H334" s="520">
        <f t="shared" si="93"/>
        <v>2.0963400904072671E-8</v>
      </c>
      <c r="I334" s="517"/>
      <c r="J334" s="517">
        <f t="shared" si="94"/>
        <v>5.3411161737895618</v>
      </c>
      <c r="K334" s="517">
        <f t="shared" si="95"/>
        <v>0.99999995381198459</v>
      </c>
      <c r="L334" s="517"/>
      <c r="M334" s="529">
        <f t="shared" si="96"/>
        <v>112.74149109723659</v>
      </c>
      <c r="N334" s="615">
        <f t="shared" si="97"/>
        <v>1.1003189115399437E-7</v>
      </c>
      <c r="O334" s="500"/>
      <c r="P334" s="532">
        <f t="shared" si="98"/>
        <v>3.9800927104359965E-9</v>
      </c>
      <c r="Q334" s="520">
        <f t="shared" si="99"/>
        <v>3.9800927104359965E-9</v>
      </c>
      <c r="R334" s="521"/>
      <c r="S334" s="507">
        <f t="shared" si="100"/>
        <v>0.99994370541642752</v>
      </c>
      <c r="T334" s="501">
        <f t="shared" si="105"/>
        <v>5.6294583572480406E-5</v>
      </c>
      <c r="U334" s="507"/>
      <c r="V334" s="507">
        <f t="shared" si="106"/>
        <v>5.2921420327990343E-7</v>
      </c>
      <c r="W334" s="501">
        <f t="shared" si="107"/>
        <v>5.2921420327990343E-7</v>
      </c>
      <c r="X334" s="507"/>
      <c r="Y334" s="562">
        <f t="shared" si="101"/>
        <v>1.8812949690107164</v>
      </c>
      <c r="Z334" s="554">
        <f t="shared" si="102"/>
        <v>1927622962.5386934</v>
      </c>
      <c r="AB334" s="562">
        <f t="shared" si="103"/>
        <v>1.8812949295723758</v>
      </c>
      <c r="AC334" s="554">
        <f t="shared" si="104"/>
        <v>40.409532955594884</v>
      </c>
    </row>
    <row r="335" spans="1:29" ht="12.6" customHeight="1" x14ac:dyDescent="0.2">
      <c r="A335" s="116"/>
      <c r="B335" s="262">
        <f t="shared" si="88"/>
        <v>212.51999999999765</v>
      </c>
      <c r="C335" s="130"/>
      <c r="D335" s="500">
        <f t="shared" si="89"/>
        <v>5.4966112186840483</v>
      </c>
      <c r="E335" s="517">
        <f t="shared" si="90"/>
        <v>1.2276117831543795E-2</v>
      </c>
      <c r="F335" s="500">
        <f t="shared" si="91"/>
        <v>0.99388074048424679</v>
      </c>
      <c r="G335" s="519">
        <f t="shared" si="92"/>
        <v>0.9999999806420522</v>
      </c>
      <c r="H335" s="520">
        <f t="shared" si="93"/>
        <v>1.9357947800280328E-8</v>
      </c>
      <c r="I335" s="517"/>
      <c r="J335" s="517">
        <f t="shared" si="94"/>
        <v>5.3551898624467391</v>
      </c>
      <c r="K335" s="517">
        <f t="shared" si="95"/>
        <v>0.99999995726668756</v>
      </c>
      <c r="L335" s="517"/>
      <c r="M335" s="529">
        <f t="shared" si="96"/>
        <v>113.16146750018707</v>
      </c>
      <c r="N335" s="615">
        <f t="shared" si="97"/>
        <v>1.0156929874938214E-7</v>
      </c>
      <c r="O335" s="500"/>
      <c r="P335" s="532">
        <f t="shared" si="98"/>
        <v>3.6768544558237415E-9</v>
      </c>
      <c r="Q335" s="520">
        <f t="shared" si="99"/>
        <v>3.6768544558237415E-9</v>
      </c>
      <c r="R335" s="521"/>
      <c r="S335" s="507">
        <f t="shared" si="100"/>
        <v>0.99994392697160384</v>
      </c>
      <c r="T335" s="501">
        <f t="shared" si="105"/>
        <v>5.6073028396164126E-5</v>
      </c>
      <c r="U335" s="507"/>
      <c r="V335" s="507">
        <f t="shared" si="106"/>
        <v>5.2583437220880344E-7</v>
      </c>
      <c r="W335" s="501">
        <f t="shared" si="107"/>
        <v>5.2583437220880344E-7</v>
      </c>
      <c r="X335" s="507"/>
      <c r="Y335" s="562">
        <f t="shared" si="101"/>
        <v>1.8780244255814933</v>
      </c>
      <c r="Z335" s="554">
        <f t="shared" si="102"/>
        <v>2092364549.2953689</v>
      </c>
      <c r="AB335" s="562">
        <f t="shared" si="103"/>
        <v>1.8780243892267945</v>
      </c>
      <c r="AC335" s="554">
        <f t="shared" si="104"/>
        <v>40.503883724416831</v>
      </c>
    </row>
    <row r="336" spans="1:29" ht="12.6" customHeight="1" x14ac:dyDescent="0.2">
      <c r="A336" s="116"/>
      <c r="B336" s="262">
        <f t="shared" si="88"/>
        <v>212.93999999999764</v>
      </c>
      <c r="C336" s="130"/>
      <c r="D336" s="500">
        <f t="shared" si="89"/>
        <v>5.5106569549038769</v>
      </c>
      <c r="E336" s="517">
        <f t="shared" si="90"/>
        <v>1.2252052307860016E-2</v>
      </c>
      <c r="F336" s="500">
        <f t="shared" si="91"/>
        <v>0.99389269968644722</v>
      </c>
      <c r="G336" s="519">
        <f t="shared" si="92"/>
        <v>0.99999998212515684</v>
      </c>
      <c r="H336" s="520">
        <f t="shared" si="93"/>
        <v>1.787484316118082E-8</v>
      </c>
      <c r="I336" s="517"/>
      <c r="J336" s="517">
        <f t="shared" si="94"/>
        <v>5.3692355986665676</v>
      </c>
      <c r="K336" s="517">
        <f t="shared" si="95"/>
        <v>0.99999996046446604</v>
      </c>
      <c r="L336" s="517"/>
      <c r="M336" s="529">
        <f t="shared" si="96"/>
        <v>113.58144399589271</v>
      </c>
      <c r="N336" s="615">
        <f t="shared" si="97"/>
        <v>9.3755005536877434E-8</v>
      </c>
      <c r="O336" s="500"/>
      <c r="P336" s="532">
        <f t="shared" si="98"/>
        <v>3.3965834113557895E-9</v>
      </c>
      <c r="Q336" s="520">
        <f t="shared" si="99"/>
        <v>3.3965834113557895E-9</v>
      </c>
      <c r="R336" s="521"/>
      <c r="S336" s="507">
        <f t="shared" si="100"/>
        <v>0.99994414711730017</v>
      </c>
      <c r="T336" s="501">
        <f t="shared" si="105"/>
        <v>5.5852882699825024E-5</v>
      </c>
      <c r="U336" s="507"/>
      <c r="V336" s="507">
        <f t="shared" si="106"/>
        <v>5.2250134681872753E-7</v>
      </c>
      <c r="W336" s="501">
        <f t="shared" si="107"/>
        <v>5.2250134681872753E-7</v>
      </c>
      <c r="X336" s="507"/>
      <c r="Y336" s="562">
        <f t="shared" si="101"/>
        <v>1.8747780668090281</v>
      </c>
      <c r="Z336" s="554">
        <f t="shared" si="102"/>
        <v>2271238733.1281228</v>
      </c>
      <c r="AB336" s="562">
        <f t="shared" si="103"/>
        <v>1.8747780332976642</v>
      </c>
      <c r="AC336" s="554">
        <f t="shared" si="104"/>
        <v>40.598036136264213</v>
      </c>
    </row>
    <row r="337" spans="1:29" ht="12.6" customHeight="1" x14ac:dyDescent="0.2">
      <c r="A337" s="116"/>
      <c r="B337" s="262">
        <f t="shared" si="88"/>
        <v>213.35999999999763</v>
      </c>
      <c r="C337" s="130"/>
      <c r="D337" s="500">
        <f t="shared" si="89"/>
        <v>5.5246748494898243</v>
      </c>
      <c r="E337" s="517">
        <f t="shared" si="90"/>
        <v>1.2228080954584745E-2</v>
      </c>
      <c r="F337" s="500">
        <f t="shared" si="91"/>
        <v>0.99390461223434801</v>
      </c>
      <c r="G337" s="519">
        <f t="shared" si="92"/>
        <v>0.99999998349518227</v>
      </c>
      <c r="H337" s="520">
        <f t="shared" si="93"/>
        <v>1.650481773474155E-8</v>
      </c>
      <c r="I337" s="517"/>
      <c r="J337" s="517">
        <f t="shared" si="94"/>
        <v>5.3832534932525151</v>
      </c>
      <c r="K337" s="517">
        <f t="shared" si="95"/>
        <v>0.99999996342429787</v>
      </c>
      <c r="L337" s="517"/>
      <c r="M337" s="529">
        <f t="shared" si="96"/>
        <v>114.00142058376558</v>
      </c>
      <c r="N337" s="615">
        <f t="shared" si="97"/>
        <v>8.6539472476943047E-8</v>
      </c>
      <c r="O337" s="500"/>
      <c r="P337" s="532">
        <f t="shared" si="98"/>
        <v>3.1375519907041786E-9</v>
      </c>
      <c r="Q337" s="520">
        <f t="shared" si="99"/>
        <v>3.1375519907041786E-9</v>
      </c>
      <c r="R337" s="521"/>
      <c r="S337" s="507">
        <f t="shared" si="100"/>
        <v>0.99994436587273516</v>
      </c>
      <c r="T337" s="501">
        <f t="shared" si="105"/>
        <v>5.5634127264836408E-5</v>
      </c>
      <c r="U337" s="507"/>
      <c r="V337" s="507">
        <f t="shared" si="106"/>
        <v>5.1921337480766843E-7</v>
      </c>
      <c r="W337" s="501">
        <f t="shared" si="107"/>
        <v>5.1921337480766843E-7</v>
      </c>
      <c r="X337" s="507"/>
      <c r="Y337" s="562">
        <f t="shared" si="101"/>
        <v>1.8715556254250856</v>
      </c>
      <c r="Z337" s="554">
        <f t="shared" si="102"/>
        <v>2465464531.8856516</v>
      </c>
      <c r="AB337" s="562">
        <f t="shared" si="103"/>
        <v>1.871555594535401</v>
      </c>
      <c r="AC337" s="554">
        <f t="shared" si="104"/>
        <v>40.692042730242576</v>
      </c>
    </row>
    <row r="338" spans="1:29" ht="12.6" customHeight="1" x14ac:dyDescent="0.2">
      <c r="A338" s="116"/>
      <c r="B338" s="262">
        <f t="shared" si="88"/>
        <v>213.77999999999761</v>
      </c>
      <c r="C338" s="130"/>
      <c r="D338" s="500">
        <f t="shared" si="89"/>
        <v>5.5386650125878933</v>
      </c>
      <c r="E338" s="517">
        <f t="shared" si="90"/>
        <v>1.2204203220045905E-2</v>
      </c>
      <c r="F338" s="500">
        <f t="shared" si="91"/>
        <v>0.99391647840042607</v>
      </c>
      <c r="G338" s="519">
        <f t="shared" si="92"/>
        <v>0.99999998476070051</v>
      </c>
      <c r="H338" s="520">
        <f t="shared" si="93"/>
        <v>1.5239299488989388E-8</v>
      </c>
      <c r="I338" s="517"/>
      <c r="J338" s="517">
        <f t="shared" si="94"/>
        <v>5.3972436563505841</v>
      </c>
      <c r="K338" s="517">
        <f t="shared" si="95"/>
        <v>0.9999999661637704</v>
      </c>
      <c r="L338" s="517"/>
      <c r="M338" s="529">
        <f t="shared" si="96"/>
        <v>114.42139726322578</v>
      </c>
      <c r="N338" s="615">
        <f t="shared" si="97"/>
        <v>7.9877082725943183E-8</v>
      </c>
      <c r="O338" s="500"/>
      <c r="P338" s="532">
        <f t="shared" si="98"/>
        <v>2.8981618692216724E-9</v>
      </c>
      <c r="Q338" s="520">
        <f t="shared" si="99"/>
        <v>2.8981618692216724E-9</v>
      </c>
      <c r="R338" s="521"/>
      <c r="S338" s="507">
        <f t="shared" si="100"/>
        <v>0.99994458325653501</v>
      </c>
      <c r="T338" s="501">
        <f t="shared" si="105"/>
        <v>5.5416743464986595E-5</v>
      </c>
      <c r="U338" s="507"/>
      <c r="V338" s="507">
        <f t="shared" si="106"/>
        <v>5.1596880458670789E-7</v>
      </c>
      <c r="W338" s="501">
        <f t="shared" si="107"/>
        <v>5.1596880458670789E-7</v>
      </c>
      <c r="X338" s="507"/>
      <c r="Y338" s="562">
        <f t="shared" si="101"/>
        <v>1.8683568380850823</v>
      </c>
      <c r="Z338" s="554">
        <f t="shared" si="102"/>
        <v>2676362139.2317605</v>
      </c>
      <c r="AB338" s="562">
        <f t="shared" si="103"/>
        <v>1.8683568096126328</v>
      </c>
      <c r="AC338" s="554">
        <f t="shared" si="104"/>
        <v>40.785884180745114</v>
      </c>
    </row>
    <row r="339" spans="1:29" ht="12.6" customHeight="1" x14ac:dyDescent="0.2">
      <c r="A339" s="116"/>
      <c r="B339" s="262">
        <f t="shared" si="88"/>
        <v>214.1999999999976</v>
      </c>
      <c r="C339" s="130"/>
      <c r="D339" s="500">
        <f t="shared" si="89"/>
        <v>5.552627553691817</v>
      </c>
      <c r="E339" s="517">
        <f t="shared" si="90"/>
        <v>1.2180418556871232E-2</v>
      </c>
      <c r="F339" s="500">
        <f t="shared" si="91"/>
        <v>0.99392829845504116</v>
      </c>
      <c r="G339" s="519">
        <f t="shared" si="92"/>
        <v>0.99999998592963824</v>
      </c>
      <c r="H339" s="520">
        <f t="shared" si="93"/>
        <v>1.4070361764595418E-8</v>
      </c>
      <c r="I339" s="517"/>
      <c r="J339" s="517">
        <f t="shared" si="94"/>
        <v>5.4112061974545078</v>
      </c>
      <c r="K339" s="517">
        <f t="shared" si="95"/>
        <v>0.99999996869918129</v>
      </c>
      <c r="L339" s="517"/>
      <c r="M339" s="529">
        <f t="shared" si="96"/>
        <v>114.84137403370104</v>
      </c>
      <c r="N339" s="615">
        <f t="shared" si="97"/>
        <v>7.3725601623664261E-8</v>
      </c>
      <c r="O339" s="500"/>
      <c r="P339" s="532">
        <f t="shared" si="98"/>
        <v>2.67693407123618E-9</v>
      </c>
      <c r="Q339" s="520">
        <f t="shared" si="99"/>
        <v>2.67693407123618E-9</v>
      </c>
      <c r="R339" s="521"/>
      <c r="S339" s="507">
        <f t="shared" si="100"/>
        <v>0.99994479928653102</v>
      </c>
      <c r="T339" s="501">
        <f t="shared" si="105"/>
        <v>5.5200713468983587E-5</v>
      </c>
      <c r="U339" s="507"/>
      <c r="V339" s="507">
        <f t="shared" si="106"/>
        <v>5.127655417994113E-7</v>
      </c>
      <c r="W339" s="501">
        <f t="shared" si="107"/>
        <v>5.127655417994113E-7</v>
      </c>
      <c r="X339" s="507"/>
      <c r="Y339" s="562">
        <f t="shared" si="101"/>
        <v>1.8651814452963531</v>
      </c>
      <c r="Z339" s="554">
        <f t="shared" si="102"/>
        <v>2905367949.2965198</v>
      </c>
      <c r="AB339" s="562">
        <f t="shared" si="103"/>
        <v>1.8651814190525755</v>
      </c>
      <c r="AC339" s="554">
        <f t="shared" si="104"/>
        <v>40.879578105862748</v>
      </c>
    </row>
    <row r="340" spans="1:29" ht="12.6" customHeight="1" x14ac:dyDescent="0.2">
      <c r="A340" s="116"/>
      <c r="B340" s="262">
        <f t="shared" si="88"/>
        <v>214.61999999999759</v>
      </c>
      <c r="C340" s="130"/>
      <c r="D340" s="500">
        <f t="shared" si="89"/>
        <v>5.5665625816481858</v>
      </c>
      <c r="E340" s="517">
        <f t="shared" si="90"/>
        <v>1.2156726421948073E-2</v>
      </c>
      <c r="F340" s="500">
        <f t="shared" si="91"/>
        <v>0.99394007266645557</v>
      </c>
      <c r="G340" s="519">
        <f t="shared" si="92"/>
        <v>0.99999998700932513</v>
      </c>
      <c r="H340" s="520">
        <f t="shared" si="93"/>
        <v>1.2990674869151064E-8</v>
      </c>
      <c r="I340" s="517"/>
      <c r="J340" s="517">
        <f t="shared" si="94"/>
        <v>5.4251412254108766</v>
      </c>
      <c r="K340" s="517">
        <f t="shared" si="95"/>
        <v>0.99999997104563221</v>
      </c>
      <c r="L340" s="517"/>
      <c r="M340" s="529">
        <f t="shared" si="96"/>
        <v>115.26135089462645</v>
      </c>
      <c r="N340" s="615">
        <f t="shared" si="97"/>
        <v>6.8046176693314919E-8</v>
      </c>
      <c r="O340" s="500"/>
      <c r="P340" s="532">
        <f t="shared" si="98"/>
        <v>2.472499586022813E-9</v>
      </c>
      <c r="Q340" s="520">
        <f t="shared" si="99"/>
        <v>2.472499586022813E-9</v>
      </c>
      <c r="R340" s="521"/>
      <c r="S340" s="507">
        <f t="shared" si="100"/>
        <v>0.99994501397959012</v>
      </c>
      <c r="T340" s="501">
        <f t="shared" si="105"/>
        <v>5.4986020409875103E-5</v>
      </c>
      <c r="U340" s="507"/>
      <c r="V340" s="507">
        <f t="shared" si="106"/>
        <v>5.0960197516852962E-7</v>
      </c>
      <c r="W340" s="501">
        <f t="shared" si="107"/>
        <v>5.0960197516852962E-7</v>
      </c>
      <c r="X340" s="507"/>
      <c r="Y340" s="562">
        <f t="shared" si="101"/>
        <v>1.8620291913479847</v>
      </c>
      <c r="Z340" s="554">
        <f t="shared" si="102"/>
        <v>3154034663.3623953</v>
      </c>
      <c r="AB340" s="562">
        <f t="shared" si="103"/>
        <v>1.8620291671589688</v>
      </c>
      <c r="AC340" s="554">
        <f t="shared" si="104"/>
        <v>40.973038837773203</v>
      </c>
    </row>
    <row r="341" spans="1:29" ht="12.6" customHeight="1" x14ac:dyDescent="0.2">
      <c r="A341" s="116"/>
      <c r="B341" s="262">
        <f t="shared" si="88"/>
        <v>215.03999999999758</v>
      </c>
      <c r="C341" s="130"/>
      <c r="D341" s="500">
        <f t="shared" si="89"/>
        <v>5.5804702046615464</v>
      </c>
      <c r="E341" s="517">
        <f t="shared" si="90"/>
        <v>1.2133126276381403E-2</v>
      </c>
      <c r="F341" s="500">
        <f t="shared" si="91"/>
        <v>0.99395180130085459</v>
      </c>
      <c r="G341" s="519">
        <f t="shared" si="92"/>
        <v>0.99999998800653789</v>
      </c>
      <c r="H341" s="520">
        <f t="shared" si="93"/>
        <v>1.1993462112336317E-8</v>
      </c>
      <c r="I341" s="517"/>
      <c r="J341" s="517">
        <f t="shared" si="94"/>
        <v>5.4390488484242372</v>
      </c>
      <c r="K341" s="517">
        <f t="shared" si="95"/>
        <v>0.99999997321711576</v>
      </c>
      <c r="L341" s="517"/>
      <c r="M341" s="529">
        <f t="shared" si="96"/>
        <v>115.68132784544387</v>
      </c>
      <c r="N341" s="615">
        <f t="shared" si="97"/>
        <v>6.2802541833661962E-8</v>
      </c>
      <c r="O341" s="500"/>
      <c r="P341" s="532">
        <f t="shared" si="98"/>
        <v>2.2835920984864599E-9</v>
      </c>
      <c r="Q341" s="520">
        <f t="shared" si="99"/>
        <v>2.2835920984864599E-9</v>
      </c>
      <c r="R341" s="521"/>
      <c r="S341" s="507">
        <f t="shared" si="100"/>
        <v>0.99994522735219016</v>
      </c>
      <c r="T341" s="501">
        <f t="shared" si="105"/>
        <v>5.4772647809842034E-5</v>
      </c>
      <c r="U341" s="507"/>
      <c r="V341" s="507">
        <f t="shared" si="106"/>
        <v>5.0647699685008759E-7</v>
      </c>
      <c r="W341" s="501">
        <f t="shared" si="107"/>
        <v>5.0647699685008759E-7</v>
      </c>
      <c r="X341" s="507"/>
      <c r="Y341" s="562">
        <f t="shared" si="101"/>
        <v>1.8588998242421797</v>
      </c>
      <c r="Z341" s="554">
        <f t="shared" si="102"/>
        <v>3424065232.4160681</v>
      </c>
      <c r="AB341" s="562">
        <f t="shared" si="103"/>
        <v>1.8588998019475351</v>
      </c>
      <c r="AC341" s="554">
        <f t="shared" si="104"/>
        <v>41.066396635150156</v>
      </c>
    </row>
    <row r="342" spans="1:29" ht="12.6" customHeight="1" x14ac:dyDescent="0.2">
      <c r="A342" s="116"/>
      <c r="B342" s="262">
        <f t="shared" si="88"/>
        <v>215.45999999999756</v>
      </c>
      <c r="C342" s="130"/>
      <c r="D342" s="500">
        <f t="shared" si="89"/>
        <v>5.5943505302994385</v>
      </c>
      <c r="E342" s="517">
        <f t="shared" si="90"/>
        <v>1.2109617585452275E-2</v>
      </c>
      <c r="F342" s="500">
        <f t="shared" si="91"/>
        <v>0.99396348462236694</v>
      </c>
      <c r="G342" s="519">
        <f t="shared" si="92"/>
        <v>0.99999998892754249</v>
      </c>
      <c r="H342" s="520">
        <f t="shared" si="93"/>
        <v>1.1072457506422495E-8</v>
      </c>
      <c r="I342" s="517"/>
      <c r="J342" s="517">
        <f t="shared" si="94"/>
        <v>5.4529291740621293</v>
      </c>
      <c r="K342" s="517">
        <f t="shared" si="95"/>
        <v>0.99999997522659656</v>
      </c>
      <c r="L342" s="517"/>
      <c r="M342" s="529">
        <f t="shared" si="96"/>
        <v>116.10130488560226</v>
      </c>
      <c r="N342" s="615">
        <f t="shared" si="97"/>
        <v>5.7961528909800109E-8</v>
      </c>
      <c r="O342" s="500"/>
      <c r="P342" s="532">
        <f t="shared" si="98"/>
        <v>2.1090400589973262E-9</v>
      </c>
      <c r="Q342" s="520">
        <f t="shared" si="99"/>
        <v>2.1090400589973262E-9</v>
      </c>
      <c r="R342" s="521"/>
      <c r="S342" s="507">
        <f t="shared" si="100"/>
        <v>0.99994543942026748</v>
      </c>
      <c r="T342" s="501">
        <f t="shared" si="105"/>
        <v>5.4560579732521042E-5</v>
      </c>
      <c r="U342" s="507"/>
      <c r="V342" s="507">
        <f t="shared" si="106"/>
        <v>5.0338901605309413E-7</v>
      </c>
      <c r="W342" s="501">
        <f t="shared" si="107"/>
        <v>5.0338901605309413E-7</v>
      </c>
      <c r="X342" s="507"/>
      <c r="Y342" s="562">
        <f t="shared" si="101"/>
        <v>1.8557930956271</v>
      </c>
      <c r="Z342" s="554">
        <f t="shared" si="102"/>
        <v>3717293246.9620843</v>
      </c>
      <c r="AB342" s="562">
        <f t="shared" si="103"/>
        <v>1.8557930750789098</v>
      </c>
      <c r="AC342" s="554">
        <f t="shared" si="104"/>
        <v>41.159571515898982</v>
      </c>
    </row>
    <row r="343" spans="1:29" ht="12.6" customHeight="1" x14ac:dyDescent="0.2">
      <c r="A343" s="116"/>
      <c r="B343" s="262">
        <f t="shared" si="88"/>
        <v>215.87999999999755</v>
      </c>
      <c r="C343" s="130"/>
      <c r="D343" s="500">
        <f t="shared" si="89"/>
        <v>5.6082036654973848</v>
      </c>
      <c r="E343" s="517">
        <f t="shared" si="90"/>
        <v>1.2086199818578875E-2</v>
      </c>
      <c r="F343" s="500">
        <f t="shared" si="91"/>
        <v>0.99397512289308421</v>
      </c>
      <c r="G343" s="519">
        <f t="shared" si="92"/>
        <v>0.99999998977813154</v>
      </c>
      <c r="H343" s="520">
        <f t="shared" si="93"/>
        <v>1.0221868462778616E-8</v>
      </c>
      <c r="I343" s="517"/>
      <c r="J343" s="517">
        <f t="shared" si="94"/>
        <v>5.4667823092600756</v>
      </c>
      <c r="K343" s="517">
        <f t="shared" si="95"/>
        <v>0.99999997708608535</v>
      </c>
      <c r="L343" s="517"/>
      <c r="M343" s="529">
        <f t="shared" si="96"/>
        <v>116.52128201455687</v>
      </c>
      <c r="N343" s="615">
        <f t="shared" si="97"/>
        <v>5.349230036699737E-8</v>
      </c>
      <c r="O343" s="500"/>
      <c r="P343" s="532">
        <f t="shared" si="98"/>
        <v>1.9477595462429173E-9</v>
      </c>
      <c r="Q343" s="520">
        <f t="shared" si="99"/>
        <v>1.9477595462429173E-9</v>
      </c>
      <c r="R343" s="521"/>
      <c r="S343" s="507">
        <f t="shared" si="100"/>
        <v>0.99994565019896364</v>
      </c>
      <c r="T343" s="501">
        <f t="shared" si="105"/>
        <v>5.4349801036357448E-5</v>
      </c>
      <c r="U343" s="507"/>
      <c r="V343" s="507">
        <f t="shared" si="106"/>
        <v>5.0033666297380785E-7</v>
      </c>
      <c r="W343" s="501">
        <f t="shared" si="107"/>
        <v>5.0033666297380785E-7</v>
      </c>
      <c r="X343" s="507"/>
      <c r="Y343" s="562">
        <f t="shared" si="101"/>
        <v>1.8527087607311761</v>
      </c>
      <c r="Z343" s="554">
        <f t="shared" si="102"/>
        <v>4035721001.3197894</v>
      </c>
      <c r="AB343" s="562">
        <f t="shared" si="103"/>
        <v>1.8527087417930308</v>
      </c>
      <c r="AC343" s="554">
        <f t="shared" si="104"/>
        <v>41.252609227964093</v>
      </c>
    </row>
    <row r="344" spans="1:29" ht="12.6" customHeight="1" x14ac:dyDescent="0.2">
      <c r="A344" s="116"/>
      <c r="B344" s="262">
        <f t="shared" si="88"/>
        <v>216.29999999999754</v>
      </c>
      <c r="C344" s="130"/>
      <c r="D344" s="500">
        <f t="shared" si="89"/>
        <v>5.6220297165638282</v>
      </c>
      <c r="E344" s="517">
        <f t="shared" si="90"/>
        <v>1.2062872449275163E-2</v>
      </c>
      <c r="F344" s="500">
        <f t="shared" si="91"/>
        <v>0.99398671637308056</v>
      </c>
      <c r="G344" s="519">
        <f t="shared" si="92"/>
        <v>0.99999999056366051</v>
      </c>
      <c r="H344" s="520">
        <f t="shared" si="93"/>
        <v>9.4363394875784934E-9</v>
      </c>
      <c r="I344" s="517"/>
      <c r="J344" s="517">
        <f t="shared" si="94"/>
        <v>5.480608360326519</v>
      </c>
      <c r="K344" s="517">
        <f t="shared" si="95"/>
        <v>0.99999997880670921</v>
      </c>
      <c r="L344" s="517"/>
      <c r="M344" s="529">
        <f t="shared" si="96"/>
        <v>116.94125923176937</v>
      </c>
      <c r="N344" s="615">
        <f t="shared" si="97"/>
        <v>4.9366491339242202E-8</v>
      </c>
      <c r="O344" s="500"/>
      <c r="P344" s="532">
        <f t="shared" si="98"/>
        <v>1.7987479230964702E-9</v>
      </c>
      <c r="Q344" s="520">
        <f t="shared" si="99"/>
        <v>1.7987479230964702E-9</v>
      </c>
      <c r="R344" s="521"/>
      <c r="S344" s="507">
        <f t="shared" si="100"/>
        <v>0.99994585970306438</v>
      </c>
      <c r="T344" s="501">
        <f t="shared" si="105"/>
        <v>5.4140296935623056E-5</v>
      </c>
      <c r="U344" s="507"/>
      <c r="V344" s="507">
        <f t="shared" si="106"/>
        <v>4.9731880994284246E-7</v>
      </c>
      <c r="W344" s="501">
        <f t="shared" si="107"/>
        <v>4.9731880994284246E-7</v>
      </c>
      <c r="X344" s="507"/>
      <c r="Y344" s="562">
        <f t="shared" si="101"/>
        <v>1.8496465782988203</v>
      </c>
      <c r="Z344" s="554">
        <f t="shared" si="102"/>
        <v>4381514548.2712736</v>
      </c>
      <c r="AB344" s="562">
        <f t="shared" si="103"/>
        <v>1.8496465608449273</v>
      </c>
      <c r="AC344" s="554">
        <f t="shared" si="104"/>
        <v>41.345458747251861</v>
      </c>
    </row>
    <row r="345" spans="1:29" ht="12.6" customHeight="1" x14ac:dyDescent="0.2">
      <c r="A345" s="116"/>
      <c r="B345" s="262">
        <f t="shared" si="88"/>
        <v>216.71999999999753</v>
      </c>
      <c r="C345" s="130"/>
      <c r="D345" s="500">
        <f t="shared" si="89"/>
        <v>5.6358287891850329</v>
      </c>
      <c r="E345" s="517">
        <f t="shared" si="90"/>
        <v>1.2039634955112564E-2</v>
      </c>
      <c r="F345" s="500">
        <f t="shared" si="91"/>
        <v>0.99399826532043234</v>
      </c>
      <c r="G345" s="519">
        <f t="shared" si="92"/>
        <v>0.99999999128907979</v>
      </c>
      <c r="H345" s="520">
        <f t="shared" si="93"/>
        <v>8.710920207377626E-9</v>
      </c>
      <c r="I345" s="517"/>
      <c r="J345" s="517">
        <f t="shared" si="94"/>
        <v>5.4944074329477237</v>
      </c>
      <c r="K345" s="517">
        <f t="shared" si="95"/>
        <v>0.9999999803987758</v>
      </c>
      <c r="L345" s="517"/>
      <c r="M345" s="529">
        <f t="shared" si="96"/>
        <v>117.36123653670742</v>
      </c>
      <c r="N345" s="615">
        <f t="shared" si="97"/>
        <v>4.5557783323602052E-8</v>
      </c>
      <c r="O345" s="500"/>
      <c r="P345" s="532">
        <f t="shared" si="98"/>
        <v>1.661077624654793E-9</v>
      </c>
      <c r="Q345" s="520">
        <f t="shared" si="99"/>
        <v>1.661077624654793E-9</v>
      </c>
      <c r="R345" s="521"/>
      <c r="S345" s="507">
        <f t="shared" si="100"/>
        <v>0.99994606794676399</v>
      </c>
      <c r="T345" s="501">
        <f t="shared" si="105"/>
        <v>5.3932053236005473E-5</v>
      </c>
      <c r="U345" s="507"/>
      <c r="V345" s="507">
        <f t="shared" si="106"/>
        <v>4.9433426875722276E-7</v>
      </c>
      <c r="W345" s="501">
        <f t="shared" si="107"/>
        <v>4.9433426875722276E-7</v>
      </c>
      <c r="X345" s="507"/>
      <c r="Y345" s="562">
        <f t="shared" si="101"/>
        <v>1.8466063105275257</v>
      </c>
      <c r="Z345" s="554">
        <f t="shared" si="102"/>
        <v>4757035663.0525904</v>
      </c>
      <c r="AB345" s="562">
        <f t="shared" si="103"/>
        <v>1.8466062944418855</v>
      </c>
      <c r="AC345" s="554">
        <f t="shared" si="104"/>
        <v>41.438158084500834</v>
      </c>
    </row>
    <row r="346" spans="1:29" ht="12.6" customHeight="1" x14ac:dyDescent="0.2">
      <c r="A346" s="116"/>
      <c r="B346" s="262">
        <f t="shared" si="88"/>
        <v>217.13999999999751</v>
      </c>
      <c r="C346" s="130"/>
      <c r="D346" s="500">
        <f t="shared" si="89"/>
        <v>5.6496009884299223</v>
      </c>
      <c r="E346" s="517">
        <f t="shared" si="90"/>
        <v>1.2016486817680111E-2</v>
      </c>
      <c r="F346" s="500">
        <f t="shared" si="91"/>
        <v>0.9940097699912368</v>
      </c>
      <c r="G346" s="519">
        <f t="shared" si="92"/>
        <v>0.99999999195896572</v>
      </c>
      <c r="H346" s="520">
        <f t="shared" si="93"/>
        <v>8.0410342828685089E-9</v>
      </c>
      <c r="I346" s="517"/>
      <c r="J346" s="517">
        <f t="shared" si="94"/>
        <v>5.5081796321926131</v>
      </c>
      <c r="K346" s="517">
        <f t="shared" si="95"/>
        <v>0.99999998187183303</v>
      </c>
      <c r="L346" s="517"/>
      <c r="M346" s="529">
        <f t="shared" si="96"/>
        <v>117.78121392884462</v>
      </c>
      <c r="N346" s="615">
        <f t="shared" si="97"/>
        <v>4.2041961023642216E-8</v>
      </c>
      <c r="O346" s="500"/>
      <c r="P346" s="532">
        <f t="shared" si="98"/>
        <v>1.5338908714619544E-9</v>
      </c>
      <c r="Q346" s="520">
        <f t="shared" si="99"/>
        <v>1.5338908714619544E-9</v>
      </c>
      <c r="R346" s="521"/>
      <c r="S346" s="507">
        <f t="shared" si="100"/>
        <v>0.99994627494385013</v>
      </c>
      <c r="T346" s="501">
        <f t="shared" si="105"/>
        <v>5.3725056149867001E-5</v>
      </c>
      <c r="U346" s="507"/>
      <c r="V346" s="507">
        <f t="shared" si="106"/>
        <v>4.9138187090721522E-7</v>
      </c>
      <c r="W346" s="501">
        <f t="shared" si="107"/>
        <v>4.9138187090721522E-7</v>
      </c>
      <c r="X346" s="507"/>
      <c r="Y346" s="562">
        <f t="shared" si="101"/>
        <v>1.843587723006308</v>
      </c>
      <c r="Z346" s="554">
        <f t="shared" si="102"/>
        <v>5164839953.0623522</v>
      </c>
      <c r="AB346" s="562">
        <f t="shared" si="103"/>
        <v>1.8435877081819558</v>
      </c>
      <c r="AC346" s="554">
        <f t="shared" si="104"/>
        <v>41.530655128103355</v>
      </c>
    </row>
    <row r="347" spans="1:29" ht="12.6" customHeight="1" x14ac:dyDescent="0.2">
      <c r="A347" s="116"/>
      <c r="B347" s="262">
        <f t="shared" si="88"/>
        <v>217.5599999999975</v>
      </c>
      <c r="C347" s="130"/>
      <c r="D347" s="500">
        <f t="shared" si="89"/>
        <v>5.6633464187548777</v>
      </c>
      <c r="E347" s="517">
        <f t="shared" si="90"/>
        <v>1.1993427522546328E-2</v>
      </c>
      <c r="F347" s="500">
        <f t="shared" si="91"/>
        <v>0.99402123063963133</v>
      </c>
      <c r="G347" s="519">
        <f t="shared" si="92"/>
        <v>0.99999999257754812</v>
      </c>
      <c r="H347" s="520">
        <f t="shared" si="93"/>
        <v>7.4224518753496227E-9</v>
      </c>
      <c r="I347" s="517"/>
      <c r="J347" s="517">
        <f t="shared" si="94"/>
        <v>5.5219250625175684</v>
      </c>
      <c r="K347" s="517">
        <f t="shared" si="95"/>
        <v>0.99999998323472494</v>
      </c>
      <c r="L347" s="517"/>
      <c r="M347" s="529">
        <f t="shared" si="96"/>
        <v>118.20119140766023</v>
      </c>
      <c r="N347" s="615">
        <f t="shared" si="97"/>
        <v>3.8796542867203243E-8</v>
      </c>
      <c r="O347" s="500"/>
      <c r="P347" s="532">
        <f t="shared" si="98"/>
        <v>1.4163938540553473E-9</v>
      </c>
      <c r="Q347" s="520">
        <f t="shared" si="99"/>
        <v>1.4163938540553473E-9</v>
      </c>
      <c r="R347" s="521"/>
      <c r="S347" s="507">
        <f t="shared" si="100"/>
        <v>0.99994648070753556</v>
      </c>
      <c r="T347" s="501">
        <f t="shared" si="105"/>
        <v>5.3519292464443424E-5</v>
      </c>
      <c r="U347" s="507"/>
      <c r="V347" s="507">
        <f t="shared" si="106"/>
        <v>4.8846077090511893E-7</v>
      </c>
      <c r="W347" s="501">
        <f t="shared" si="107"/>
        <v>4.8846077090511893E-7</v>
      </c>
      <c r="X347" s="507"/>
      <c r="Y347" s="562">
        <f t="shared" si="101"/>
        <v>1.8405905846554618</v>
      </c>
      <c r="Z347" s="554">
        <f t="shared" si="102"/>
        <v>5607716149.98491</v>
      </c>
      <c r="AB347" s="562">
        <f t="shared" si="103"/>
        <v>1.8405905709937667</v>
      </c>
      <c r="AC347" s="554">
        <f t="shared" si="104"/>
        <v>41.623003253883859</v>
      </c>
    </row>
    <row r="348" spans="1:29" ht="12.6" customHeight="1" x14ac:dyDescent="0.2">
      <c r="A348" s="116"/>
      <c r="B348" s="262">
        <f t="shared" si="88"/>
        <v>217.97999999999749</v>
      </c>
      <c r="C348" s="130"/>
      <c r="D348" s="500">
        <f t="shared" si="89"/>
        <v>5.6770651840084971</v>
      </c>
      <c r="E348" s="517">
        <f t="shared" si="90"/>
        <v>1.1970456559221323E-2</v>
      </c>
      <c r="F348" s="500">
        <f t="shared" si="91"/>
        <v>0.99403264751781195</v>
      </c>
      <c r="G348" s="519">
        <f t="shared" si="92"/>
        <v>0.99999999314873655</v>
      </c>
      <c r="H348" s="520">
        <f t="shared" si="93"/>
        <v>6.8512634454620525E-9</v>
      </c>
      <c r="I348" s="517"/>
      <c r="J348" s="517">
        <f t="shared" si="94"/>
        <v>5.5356438277711879</v>
      </c>
      <c r="K348" s="517">
        <f t="shared" si="95"/>
        <v>0.99999998449564265</v>
      </c>
      <c r="L348" s="517"/>
      <c r="M348" s="529">
        <f t="shared" si="96"/>
        <v>118.62116897263893</v>
      </c>
      <c r="N348" s="615">
        <f t="shared" si="97"/>
        <v>3.5800781006400939E-8</v>
      </c>
      <c r="O348" s="500"/>
      <c r="P348" s="532">
        <f t="shared" si="98"/>
        <v>1.3078530322222735E-9</v>
      </c>
      <c r="Q348" s="520">
        <f t="shared" si="99"/>
        <v>1.3078530322222735E-9</v>
      </c>
      <c r="R348" s="521"/>
      <c r="S348" s="507">
        <f t="shared" si="100"/>
        <v>0.99994668525089769</v>
      </c>
      <c r="T348" s="501">
        <f t="shared" si="105"/>
        <v>5.3314749102306713E-5</v>
      </c>
      <c r="U348" s="507"/>
      <c r="V348" s="507">
        <f t="shared" si="106"/>
        <v>4.8557022344764393E-7</v>
      </c>
      <c r="W348" s="501">
        <f t="shared" si="107"/>
        <v>4.8557022344764393E-7</v>
      </c>
      <c r="X348" s="507"/>
      <c r="Y348" s="562">
        <f t="shared" si="101"/>
        <v>1.8376146676675948</v>
      </c>
      <c r="Z348" s="554">
        <f t="shared" si="102"/>
        <v>6088693985.7827158</v>
      </c>
      <c r="AB348" s="562">
        <f t="shared" si="103"/>
        <v>1.8376146550776127</v>
      </c>
      <c r="AC348" s="554">
        <f t="shared" si="104"/>
        <v>41.715246535397768</v>
      </c>
    </row>
    <row r="349" spans="1:29" ht="12.6" customHeight="1" x14ac:dyDescent="0.2">
      <c r="A349" s="116"/>
      <c r="B349" s="262">
        <f t="shared" si="88"/>
        <v>218.39999999999748</v>
      </c>
      <c r="C349" s="130"/>
      <c r="D349" s="500">
        <f t="shared" si="89"/>
        <v>5.6907573874362924</v>
      </c>
      <c r="E349" s="517">
        <f t="shared" si="90"/>
        <v>1.1947573421118202E-2</v>
      </c>
      <c r="F349" s="500">
        <f t="shared" si="91"/>
        <v>0.99404402087605248</v>
      </c>
      <c r="G349" s="519">
        <f t="shared" si="92"/>
        <v>0.99999999367614467</v>
      </c>
      <c r="H349" s="520">
        <f t="shared" si="93"/>
        <v>6.3238553282829457E-9</v>
      </c>
      <c r="I349" s="517"/>
      <c r="J349" s="517">
        <f t="shared" si="94"/>
        <v>5.5493360311989832</v>
      </c>
      <c r="K349" s="517">
        <f t="shared" si="95"/>
        <v>0.99999998566217252</v>
      </c>
      <c r="L349" s="517"/>
      <c r="M349" s="529">
        <f t="shared" si="96"/>
        <v>119.04114662327096</v>
      </c>
      <c r="N349" s="615">
        <f t="shared" si="97"/>
        <v>3.3035632895916933E-8</v>
      </c>
      <c r="O349" s="500"/>
      <c r="P349" s="532">
        <f t="shared" si="98"/>
        <v>1.2075898482236341E-9</v>
      </c>
      <c r="Q349" s="520">
        <f t="shared" si="99"/>
        <v>1.2075898482236341E-9</v>
      </c>
      <c r="R349" s="521"/>
      <c r="S349" s="507">
        <f t="shared" si="100"/>
        <v>0.99994688858652325</v>
      </c>
      <c r="T349" s="501">
        <f t="shared" si="105"/>
        <v>5.3111413476747416E-5</v>
      </c>
      <c r="U349" s="507"/>
      <c r="V349" s="507">
        <f t="shared" si="106"/>
        <v>4.8270891939680689E-7</v>
      </c>
      <c r="W349" s="501">
        <f t="shared" si="107"/>
        <v>4.8270891939680689E-7</v>
      </c>
      <c r="X349" s="507"/>
      <c r="Y349" s="562">
        <f t="shared" si="101"/>
        <v>1.8346597474499056</v>
      </c>
      <c r="Z349" s="554">
        <f t="shared" si="102"/>
        <v>6611043314.5959435</v>
      </c>
      <c r="AB349" s="562">
        <f t="shared" si="103"/>
        <v>1.8346597358477827</v>
      </c>
      <c r="AC349" s="554">
        <f t="shared" si="104"/>
        <v>41.807281490516907</v>
      </c>
    </row>
    <row r="350" spans="1:29" ht="12.6" customHeight="1" x14ac:dyDescent="0.2">
      <c r="A350" s="116"/>
      <c r="B350" s="262">
        <f t="shared" ref="B350:B413" si="108">B349+F$5</f>
        <v>218.81999999999746</v>
      </c>
      <c r="C350" s="130"/>
      <c r="D350" s="500">
        <f t="shared" ref="D350:D413" si="109">((LN(B350/$E$6))+(($F$8-E350+$G$10)*$F$9))/($F$10/100)</f>
        <v>5.7044231316853535</v>
      </c>
      <c r="E350" s="517">
        <f t="shared" ref="E350:E413" si="110">LN(1+($E$7/B350))</f>
        <v>1.1924777605517113E-2</v>
      </c>
      <c r="F350" s="500">
        <f t="shared" ref="F350:F413" si="111">EXP(-E350*$F$9)</f>
        <v>0.99405535096272157</v>
      </c>
      <c r="G350" s="519">
        <f t="shared" ref="G350:G413" si="112">NORMSDIST(D350)</f>
        <v>0.99999999416311203</v>
      </c>
      <c r="H350" s="520">
        <f t="shared" ref="H350:H413" si="113">(1-G350)</f>
        <v>5.83688797295423E-9</v>
      </c>
      <c r="I350" s="517"/>
      <c r="J350" s="517">
        <f t="shared" ref="J350:J413" si="114">D350-($F$10/100)</f>
        <v>5.5630017754480443</v>
      </c>
      <c r="K350" s="517">
        <f t="shared" ref="K350:K413" si="115">NORMSDIST(J350)</f>
        <v>0.99999998674134039</v>
      </c>
      <c r="L350" s="517"/>
      <c r="M350" s="529">
        <f t="shared" ref="M350:M413" si="116">(B350*F350*G350)-($E$6*$G$8*K350)</f>
        <v>119.46112435905158</v>
      </c>
      <c r="N350" s="615">
        <f t="shared" ref="N350:N413" si="117">M350+($E$6*$G$8)-(B350*F350)</f>
        <v>3.0483363389066653E-8</v>
      </c>
      <c r="O350" s="500"/>
      <c r="P350" s="532">
        <f t="shared" ref="P350:P413" si="118">(G351-G349)/(B351-B349)</f>
        <v>1.1149763652034778E-9</v>
      </c>
      <c r="Q350" s="520">
        <f t="shared" ref="Q350:Q413" si="119">-(H351-H349)/(B351-B349)</f>
        <v>1.1149763652034778E-9</v>
      </c>
      <c r="R350" s="521"/>
      <c r="S350" s="507">
        <f t="shared" ref="S350:S413" si="120">(M351-M349)/(B351-B349)</f>
        <v>0.99994709072638999</v>
      </c>
      <c r="T350" s="501">
        <f t="shared" si="105"/>
        <v>5.2909273610013408E-5</v>
      </c>
      <c r="U350" s="507"/>
      <c r="V350" s="507">
        <f t="shared" si="106"/>
        <v>4.7987615402532613E-7</v>
      </c>
      <c r="W350" s="501">
        <f t="shared" si="107"/>
        <v>4.7987615402532613E-7</v>
      </c>
      <c r="X350" s="507"/>
      <c r="Y350" s="562">
        <f t="shared" ref="Y350:Y413" si="121">B350/M350</f>
        <v>1.8317256025676896</v>
      </c>
      <c r="Z350" s="554">
        <f t="shared" ref="Z350:Z413" si="122">B350/N350</f>
        <v>7178341746.8454533</v>
      </c>
      <c r="AB350" s="562">
        <f t="shared" ref="AB350:AB413" si="123">Y350*G350</f>
        <v>1.8317255918761124</v>
      </c>
      <c r="AC350" s="554">
        <f t="shared" ref="AC350:AC413" si="124">Z350*H350</f>
        <v>41.899176607917482</v>
      </c>
    </row>
    <row r="351" spans="1:29" ht="12.6" customHeight="1" x14ac:dyDescent="0.2">
      <c r="A351" s="116"/>
      <c r="B351" s="262">
        <f t="shared" si="108"/>
        <v>219.23999999999745</v>
      </c>
      <c r="C351" s="130"/>
      <c r="D351" s="500">
        <f t="shared" si="109"/>
        <v>5.7180625188089618</v>
      </c>
      <c r="E351" s="517">
        <f t="shared" si="110"/>
        <v>1.1902068613527515E-2</v>
      </c>
      <c r="F351" s="500">
        <f t="shared" si="111"/>
        <v>0.99406663802430206</v>
      </c>
      <c r="G351" s="519">
        <f t="shared" si="112"/>
        <v>0.99999999461272482</v>
      </c>
      <c r="H351" s="520">
        <f t="shared" si="113"/>
        <v>5.3872751815120523E-9</v>
      </c>
      <c r="I351" s="517"/>
      <c r="J351" s="517">
        <f t="shared" si="114"/>
        <v>5.5766411625716525</v>
      </c>
      <c r="K351" s="517">
        <f t="shared" si="115"/>
        <v>0.99999998773965271</v>
      </c>
      <c r="L351" s="517"/>
      <c r="M351" s="529">
        <f t="shared" si="116"/>
        <v>119.8811021794811</v>
      </c>
      <c r="N351" s="615">
        <f t="shared" si="117"/>
        <v>2.8127686846346478E-8</v>
      </c>
      <c r="O351" s="500"/>
      <c r="P351" s="532">
        <f t="shared" si="118"/>
        <v>1.0294323594620299E-9</v>
      </c>
      <c r="Q351" s="520">
        <f t="shared" si="119"/>
        <v>1.0294323594620299E-9</v>
      </c>
      <c r="R351" s="521"/>
      <c r="S351" s="507">
        <f t="shared" si="120"/>
        <v>0.99994729168249263</v>
      </c>
      <c r="T351" s="501">
        <f t="shared" ref="T351:T414" si="125">1-S351</f>
        <v>5.2708317507366154E-5</v>
      </c>
      <c r="U351" s="507"/>
      <c r="V351" s="507">
        <f t="shared" ref="V351:V414" si="126">(S352-S350)/(B352-B350)</f>
        <v>4.7707142350341936E-7</v>
      </c>
      <c r="W351" s="501">
        <f t="shared" ref="W351:W414" si="127">-(T352-T350)/(B352-B350)</f>
        <v>4.7707142350341936E-7</v>
      </c>
      <c r="X351" s="507"/>
      <c r="Y351" s="562">
        <f t="shared" si="121"/>
        <v>1.828812014689023</v>
      </c>
      <c r="Z351" s="554">
        <f t="shared" si="122"/>
        <v>7794455377.6370935</v>
      </c>
      <c r="AB351" s="562">
        <f t="shared" si="123"/>
        <v>1.8288120048367094</v>
      </c>
      <c r="AC351" s="554">
        <f t="shared" si="124"/>
        <v>41.990876009347467</v>
      </c>
    </row>
    <row r="352" spans="1:29" ht="12.6" customHeight="1" x14ac:dyDescent="0.2">
      <c r="A352" s="116"/>
      <c r="B352" s="262">
        <f t="shared" si="108"/>
        <v>219.65999999999744</v>
      </c>
      <c r="C352" s="130"/>
      <c r="D352" s="500">
        <f t="shared" si="109"/>
        <v>5.7316756502711694</v>
      </c>
      <c r="E352" s="517">
        <f t="shared" si="110"/>
        <v>1.1879445950051751E-2</v>
      </c>
      <c r="F352" s="500">
        <f t="shared" si="111"/>
        <v>0.99407788230540806</v>
      </c>
      <c r="G352" s="519">
        <f t="shared" si="112"/>
        <v>0.99999999502783521</v>
      </c>
      <c r="H352" s="520">
        <f t="shared" si="113"/>
        <v>4.9721647910061506E-9</v>
      </c>
      <c r="I352" s="517"/>
      <c r="J352" s="517">
        <f t="shared" si="114"/>
        <v>5.5902542940338602</v>
      </c>
      <c r="K352" s="517">
        <f t="shared" si="115"/>
        <v>0.99999998866313433</v>
      </c>
      <c r="L352" s="517"/>
      <c r="M352" s="529">
        <f t="shared" si="116"/>
        <v>120.30108008406485</v>
      </c>
      <c r="N352" s="615">
        <f t="shared" si="117"/>
        <v>2.5953482918339432E-8</v>
      </c>
      <c r="O352" s="500"/>
      <c r="P352" s="532">
        <f t="shared" si="118"/>
        <v>9.50421355373463E-10</v>
      </c>
      <c r="Q352" s="520">
        <f t="shared" si="119"/>
        <v>9.50421355373463E-10</v>
      </c>
      <c r="R352" s="521"/>
      <c r="S352" s="507">
        <f t="shared" si="120"/>
        <v>0.99994749146638573</v>
      </c>
      <c r="T352" s="501">
        <f t="shared" si="125"/>
        <v>5.2508533614270547E-5</v>
      </c>
      <c r="U352" s="507"/>
      <c r="V352" s="507">
        <f t="shared" si="126"/>
        <v>4.7429357993978094E-7</v>
      </c>
      <c r="W352" s="501">
        <f t="shared" si="127"/>
        <v>4.7429357993978094E-7</v>
      </c>
      <c r="X352" s="507"/>
      <c r="Y352" s="562">
        <f t="shared" si="121"/>
        <v>1.8259187685306055</v>
      </c>
      <c r="Z352" s="554">
        <f t="shared" si="122"/>
        <v>8463603929.042593</v>
      </c>
      <c r="AB352" s="562">
        <f t="shared" si="123"/>
        <v>1.8259187594518365</v>
      </c>
      <c r="AC352" s="554">
        <f t="shared" si="124"/>
        <v>42.0824334610069</v>
      </c>
    </row>
    <row r="353" spans="1:29" ht="12.6" customHeight="1" x14ac:dyDescent="0.2">
      <c r="A353" s="116"/>
      <c r="B353" s="262">
        <f t="shared" si="108"/>
        <v>220.07999999999743</v>
      </c>
      <c r="C353" s="130"/>
      <c r="D353" s="500">
        <f t="shared" si="109"/>
        <v>5.7452626269513107</v>
      </c>
      <c r="E353" s="517">
        <f t="shared" si="110"/>
        <v>1.1856909123749705E-2</v>
      </c>
      <c r="F353" s="500">
        <f t="shared" si="111"/>
        <v>0.99408908404880303</v>
      </c>
      <c r="G353" s="519">
        <f t="shared" si="112"/>
        <v>0.99999999541107876</v>
      </c>
      <c r="H353" s="520">
        <f t="shared" si="113"/>
        <v>4.5889212429983672E-9</v>
      </c>
      <c r="I353" s="517"/>
      <c r="J353" s="517">
        <f t="shared" si="114"/>
        <v>5.6038412707140015</v>
      </c>
      <c r="K353" s="517">
        <f t="shared" si="115"/>
        <v>0.99999998951736424</v>
      </c>
      <c r="L353" s="517"/>
      <c r="M353" s="529">
        <f t="shared" si="116"/>
        <v>120.72105807231284</v>
      </c>
      <c r="N353" s="615">
        <f t="shared" si="117"/>
        <v>2.3946824967424618E-8</v>
      </c>
      <c r="O353" s="500"/>
      <c r="P353" s="532">
        <f t="shared" si="118"/>
        <v>8.7744705681188766E-10</v>
      </c>
      <c r="Q353" s="520">
        <f t="shared" si="119"/>
        <v>8.7744705681188766E-10</v>
      </c>
      <c r="R353" s="521"/>
      <c r="S353" s="507">
        <f t="shared" si="120"/>
        <v>0.99994769008909978</v>
      </c>
      <c r="T353" s="501">
        <f t="shared" si="125"/>
        <v>5.2309910900216749E-5</v>
      </c>
      <c r="U353" s="507"/>
      <c r="V353" s="507">
        <f t="shared" si="126"/>
        <v>4.7154209994355631E-7</v>
      </c>
      <c r="W353" s="501">
        <f t="shared" si="127"/>
        <v>4.7154209994355631E-7</v>
      </c>
      <c r="X353" s="507"/>
      <c r="Y353" s="562">
        <f t="shared" si="121"/>
        <v>1.82304565180474</v>
      </c>
      <c r="Z353" s="554">
        <f t="shared" si="122"/>
        <v>9190362409.1868954</v>
      </c>
      <c r="AB353" s="562">
        <f t="shared" si="123"/>
        <v>1.8230456434389271</v>
      </c>
      <c r="AC353" s="554">
        <f t="shared" si="124"/>
        <v>42.173849290371393</v>
      </c>
    </row>
    <row r="354" spans="1:29" ht="12.6" customHeight="1" x14ac:dyDescent="0.2">
      <c r="A354" s="116"/>
      <c r="B354" s="262">
        <f t="shared" si="108"/>
        <v>220.49999999999741</v>
      </c>
      <c r="C354" s="130"/>
      <c r="D354" s="500">
        <f t="shared" si="109"/>
        <v>5.7588235491484978</v>
      </c>
      <c r="E354" s="517">
        <f t="shared" si="110"/>
        <v>1.1834457647003017E-2</v>
      </c>
      <c r="F354" s="500">
        <f t="shared" si="111"/>
        <v>0.9941002434954167</v>
      </c>
      <c r="G354" s="519">
        <f t="shared" si="112"/>
        <v>0.99999999576489074</v>
      </c>
      <c r="H354" s="520">
        <f t="shared" si="113"/>
        <v>4.2351092632841869E-9</v>
      </c>
      <c r="I354" s="517"/>
      <c r="J354" s="517">
        <f t="shared" si="114"/>
        <v>5.6174021929111886</v>
      </c>
      <c r="K354" s="517">
        <f t="shared" si="115"/>
        <v>0.99999999030750808</v>
      </c>
      <c r="L354" s="517"/>
      <c r="M354" s="529">
        <f t="shared" si="116"/>
        <v>121.14103614373967</v>
      </c>
      <c r="N354" s="615">
        <f t="shared" si="117"/>
        <v>2.2094866380939493E-8</v>
      </c>
      <c r="O354" s="500"/>
      <c r="P354" s="532">
        <f t="shared" si="118"/>
        <v>8.1005070376320011E-10</v>
      </c>
      <c r="Q354" s="520">
        <f t="shared" si="119"/>
        <v>8.1005070376320011E-10</v>
      </c>
      <c r="R354" s="521"/>
      <c r="S354" s="507">
        <f t="shared" si="120"/>
        <v>0.99994788756174968</v>
      </c>
      <c r="T354" s="501">
        <f t="shared" si="125"/>
        <v>5.2112438250317972E-5</v>
      </c>
      <c r="U354" s="507"/>
      <c r="V354" s="507">
        <f t="shared" si="126"/>
        <v>4.6881662070972134E-7</v>
      </c>
      <c r="W354" s="501">
        <f t="shared" si="127"/>
        <v>4.6881662070972134E-7</v>
      </c>
      <c r="X354" s="507"/>
      <c r="Y354" s="562">
        <f t="shared" si="121"/>
        <v>1.8201924551674096</v>
      </c>
      <c r="Z354" s="554">
        <f t="shared" si="122"/>
        <v>9979693753.2156982</v>
      </c>
      <c r="AB354" s="562">
        <f t="shared" si="123"/>
        <v>1.8201924474586957</v>
      </c>
      <c r="AC354" s="554">
        <f t="shared" si="124"/>
        <v>42.265093458983138</v>
      </c>
    </row>
    <row r="355" spans="1:29" ht="12.6" customHeight="1" x14ac:dyDescent="0.2">
      <c r="A355" s="116"/>
      <c r="B355" s="262">
        <f t="shared" si="108"/>
        <v>220.9199999999974</v>
      </c>
      <c r="C355" s="130"/>
      <c r="D355" s="500">
        <f t="shared" si="109"/>
        <v>5.7723585165860616</v>
      </c>
      <c r="E355" s="517">
        <f t="shared" si="110"/>
        <v>1.181209103587905E-2</v>
      </c>
      <c r="F355" s="500">
        <f t="shared" si="111"/>
        <v>0.99411136088436347</v>
      </c>
      <c r="G355" s="519">
        <f t="shared" si="112"/>
        <v>0.99999999609152135</v>
      </c>
      <c r="H355" s="520">
        <f t="shared" si="113"/>
        <v>3.9084786518372994E-9</v>
      </c>
      <c r="I355" s="517"/>
      <c r="J355" s="517">
        <f t="shared" si="114"/>
        <v>5.6309371603487524</v>
      </c>
      <c r="K355" s="517">
        <f t="shared" si="115"/>
        <v>0.99999999103834869</v>
      </c>
      <c r="L355" s="517"/>
      <c r="M355" s="529">
        <f t="shared" si="116"/>
        <v>121.56101429786469</v>
      </c>
      <c r="N355" s="615">
        <f t="shared" si="117"/>
        <v>2.0385726884342148E-8</v>
      </c>
      <c r="O355" s="500"/>
      <c r="P355" s="532">
        <f t="shared" si="118"/>
        <v>7.4780829676751972E-10</v>
      </c>
      <c r="Q355" s="520">
        <f t="shared" si="119"/>
        <v>7.4780829676751972E-10</v>
      </c>
      <c r="R355" s="521"/>
      <c r="S355" s="507">
        <f t="shared" si="120"/>
        <v>0.99994808389506118</v>
      </c>
      <c r="T355" s="501">
        <f t="shared" si="125"/>
        <v>5.1916104938820595E-5</v>
      </c>
      <c r="U355" s="507"/>
      <c r="V355" s="507">
        <f t="shared" si="126"/>
        <v>4.6611617555122823E-7</v>
      </c>
      <c r="W355" s="501">
        <f t="shared" si="127"/>
        <v>4.6611617555122823E-7</v>
      </c>
      <c r="X355" s="507"/>
      <c r="Y355" s="562">
        <f t="shared" si="121"/>
        <v>1.8173589721674281</v>
      </c>
      <c r="Z355" s="554">
        <f t="shared" si="122"/>
        <v>10836994003.372107</v>
      </c>
      <c r="AB355" s="562">
        <f t="shared" si="123"/>
        <v>1.8173589650643194</v>
      </c>
      <c r="AC355" s="554">
        <f t="shared" si="124"/>
        <v>42.356159712268706</v>
      </c>
    </row>
    <row r="356" spans="1:29" ht="12.6" customHeight="1" x14ac:dyDescent="0.2">
      <c r="A356" s="116"/>
      <c r="B356" s="262">
        <f t="shared" si="108"/>
        <v>221.33999999999739</v>
      </c>
      <c r="C356" s="130"/>
      <c r="D356" s="500">
        <f t="shared" si="109"/>
        <v>5.7858676284159403</v>
      </c>
      <c r="E356" s="517">
        <f t="shared" si="110"/>
        <v>1.1789808810097717E-2</v>
      </c>
      <c r="F356" s="500">
        <f t="shared" si="111"/>
        <v>0.99412243645295795</v>
      </c>
      <c r="G356" s="519">
        <f t="shared" si="112"/>
        <v>0.99999999639304971</v>
      </c>
      <c r="H356" s="520">
        <f t="shared" si="113"/>
        <v>3.6069502939994891E-9</v>
      </c>
      <c r="I356" s="517"/>
      <c r="J356" s="517">
        <f t="shared" si="114"/>
        <v>5.644446272178631</v>
      </c>
      <c r="K356" s="517">
        <f t="shared" si="115"/>
        <v>0.99999999171431397</v>
      </c>
      <c r="L356" s="517"/>
      <c r="M356" s="529">
        <f t="shared" si="116"/>
        <v>121.9809925342115</v>
      </c>
      <c r="N356" s="615">
        <f t="shared" si="117"/>
        <v>1.8808407276083017E-8</v>
      </c>
      <c r="O356" s="500"/>
      <c r="P356" s="532">
        <f t="shared" si="118"/>
        <v>6.9032782136162743E-10</v>
      </c>
      <c r="Q356" s="520">
        <f t="shared" si="119"/>
        <v>6.9032782136162743E-10</v>
      </c>
      <c r="R356" s="521"/>
      <c r="S356" s="507">
        <f t="shared" si="120"/>
        <v>0.99994827909933715</v>
      </c>
      <c r="T356" s="501">
        <f t="shared" si="125"/>
        <v>5.1720900662854952E-5</v>
      </c>
      <c r="U356" s="507"/>
      <c r="V356" s="507">
        <f t="shared" si="126"/>
        <v>4.6344018067580311E-7</v>
      </c>
      <c r="W356" s="501">
        <f t="shared" si="127"/>
        <v>4.6344018067580311E-7</v>
      </c>
      <c r="X356" s="507"/>
      <c r="Y356" s="562">
        <f t="shared" si="121"/>
        <v>1.8145449991966502</v>
      </c>
      <c r="Z356" s="554">
        <f t="shared" si="122"/>
        <v>11768141594.926851</v>
      </c>
      <c r="AB356" s="562">
        <f t="shared" si="123"/>
        <v>1.8145449926516766</v>
      </c>
      <c r="AC356" s="554">
        <f t="shared" si="124"/>
        <v>42.447101785649025</v>
      </c>
    </row>
    <row r="357" spans="1:29" ht="12.6" customHeight="1" x14ac:dyDescent="0.2">
      <c r="A357" s="116"/>
      <c r="B357" s="262">
        <f t="shared" si="108"/>
        <v>221.75999999999738</v>
      </c>
      <c r="C357" s="130"/>
      <c r="D357" s="500">
        <f t="shared" si="109"/>
        <v>5.7993509832230501</v>
      </c>
      <c r="E357" s="517">
        <f t="shared" si="110"/>
        <v>1.176761049299564E-2</v>
      </c>
      <c r="F357" s="500">
        <f t="shared" si="111"/>
        <v>0.99413347043673317</v>
      </c>
      <c r="G357" s="519">
        <f t="shared" si="112"/>
        <v>0.99999999667139672</v>
      </c>
      <c r="H357" s="520">
        <f t="shared" si="113"/>
        <v>3.3286032818935496E-9</v>
      </c>
      <c r="I357" s="517"/>
      <c r="J357" s="517">
        <f t="shared" si="114"/>
        <v>5.6579296269857409</v>
      </c>
      <c r="K357" s="517">
        <f t="shared" si="115"/>
        <v>0.99999999233950365</v>
      </c>
      <c r="L357" s="517"/>
      <c r="M357" s="529">
        <f t="shared" si="116"/>
        <v>122.40097085230811</v>
      </c>
      <c r="N357" s="615">
        <f t="shared" si="117"/>
        <v>1.7352789427604876E-8</v>
      </c>
      <c r="O357" s="500"/>
      <c r="P357" s="532">
        <f t="shared" si="118"/>
        <v>6.372467368602202E-10</v>
      </c>
      <c r="Q357" s="520">
        <f t="shared" si="119"/>
        <v>6.372467368602202E-10</v>
      </c>
      <c r="R357" s="521"/>
      <c r="S357" s="507">
        <f t="shared" si="120"/>
        <v>0.99994847318481295</v>
      </c>
      <c r="T357" s="501">
        <f t="shared" si="125"/>
        <v>5.1526815187052932E-5</v>
      </c>
      <c r="U357" s="507"/>
      <c r="V357" s="507">
        <f t="shared" si="126"/>
        <v>4.6078831359009123E-7</v>
      </c>
      <c r="W357" s="501">
        <f t="shared" si="127"/>
        <v>4.6078831359009123E-7</v>
      </c>
      <c r="X357" s="507"/>
      <c r="Y357" s="562">
        <f t="shared" si="121"/>
        <v>1.811750335441197</v>
      </c>
      <c r="Z357" s="554">
        <f t="shared" si="122"/>
        <v>12779501585.331337</v>
      </c>
      <c r="AB357" s="562">
        <f t="shared" si="123"/>
        <v>1.811750329410599</v>
      </c>
      <c r="AC357" s="554">
        <f t="shared" si="124"/>
        <v>42.537890917897705</v>
      </c>
    </row>
    <row r="358" spans="1:29" ht="12.6" customHeight="1" x14ac:dyDescent="0.2">
      <c r="A358" s="116"/>
      <c r="B358" s="262">
        <f t="shared" si="108"/>
        <v>222.17999999999736</v>
      </c>
      <c r="C358" s="130"/>
      <c r="D358" s="500">
        <f t="shared" si="109"/>
        <v>5.8128086790295841</v>
      </c>
      <c r="E358" s="517">
        <f t="shared" si="110"/>
        <v>1.1745495611492962E-2</v>
      </c>
      <c r="F358" s="500">
        <f t="shared" si="111"/>
        <v>0.99414446306945647</v>
      </c>
      <c r="G358" s="519">
        <f t="shared" si="112"/>
        <v>0.99999999692833696</v>
      </c>
      <c r="H358" s="520">
        <f t="shared" si="113"/>
        <v>3.0716630350369201E-9</v>
      </c>
      <c r="I358" s="517"/>
      <c r="J358" s="517">
        <f t="shared" si="114"/>
        <v>5.6713873227922749</v>
      </c>
      <c r="K358" s="517">
        <f t="shared" si="115"/>
        <v>0.99999999291771247</v>
      </c>
      <c r="L358" s="517"/>
      <c r="M358" s="529">
        <f t="shared" si="116"/>
        <v>122.82094925168671</v>
      </c>
      <c r="N358" s="615">
        <f t="shared" si="117"/>
        <v>1.6009522596505121E-8</v>
      </c>
      <c r="O358" s="500"/>
      <c r="P358" s="532">
        <f t="shared" si="118"/>
        <v>5.8823012598420264E-10</v>
      </c>
      <c r="Q358" s="520">
        <f t="shared" si="119"/>
        <v>5.8823012598420264E-10</v>
      </c>
      <c r="R358" s="521"/>
      <c r="S358" s="507">
        <f t="shared" si="120"/>
        <v>0.99994866616152056</v>
      </c>
      <c r="T358" s="501">
        <f t="shared" si="125"/>
        <v>5.1333838479439287E-5</v>
      </c>
      <c r="U358" s="507"/>
      <c r="V358" s="507">
        <f t="shared" si="126"/>
        <v>4.5815999010531064E-7</v>
      </c>
      <c r="W358" s="501">
        <f t="shared" si="127"/>
        <v>4.5815999010531064E-7</v>
      </c>
      <c r="X358" s="507"/>
      <c r="Y358" s="562">
        <f t="shared" si="121"/>
        <v>1.8089747828336877</v>
      </c>
      <c r="Z358" s="554">
        <f t="shared" si="122"/>
        <v>13877990343.603329</v>
      </c>
      <c r="AB358" s="562">
        <f t="shared" si="123"/>
        <v>1.8089747772771267</v>
      </c>
      <c r="AC358" s="554">
        <f t="shared" si="124"/>
        <v>42.628509939045671</v>
      </c>
    </row>
    <row r="359" spans="1:29" ht="12.6" customHeight="1" x14ac:dyDescent="0.2">
      <c r="A359" s="116"/>
      <c r="B359" s="262">
        <f t="shared" si="108"/>
        <v>222.59999999999735</v>
      </c>
      <c r="C359" s="130"/>
      <c r="D359" s="500">
        <f t="shared" si="109"/>
        <v>5.8262408132992993</v>
      </c>
      <c r="E359" s="517">
        <f t="shared" si="110"/>
        <v>1.1723463696059453E-2</v>
      </c>
      <c r="F359" s="500">
        <f t="shared" si="111"/>
        <v>0.9941554145831466</v>
      </c>
      <c r="G359" s="519">
        <f t="shared" si="112"/>
        <v>0.99999999716551002</v>
      </c>
      <c r="H359" s="520">
        <f t="shared" si="113"/>
        <v>2.8344899760668341E-9</v>
      </c>
      <c r="I359" s="517"/>
      <c r="J359" s="517">
        <f t="shared" si="114"/>
        <v>5.6848194570619901</v>
      </c>
      <c r="K359" s="517">
        <f t="shared" si="115"/>
        <v>0.99999999345245372</v>
      </c>
      <c r="L359" s="517"/>
      <c r="M359" s="529">
        <f t="shared" si="116"/>
        <v>123.24092773188376</v>
      </c>
      <c r="N359" s="615">
        <f t="shared" si="117"/>
        <v>1.4769966583116911E-8</v>
      </c>
      <c r="O359" s="500"/>
      <c r="P359" s="532">
        <f t="shared" si="118"/>
        <v>5.4296844798075675E-10</v>
      </c>
      <c r="Q359" s="520">
        <f t="shared" si="119"/>
        <v>5.4296844798075675E-10</v>
      </c>
      <c r="R359" s="521"/>
      <c r="S359" s="507">
        <f t="shared" si="120"/>
        <v>0.99994885803920464</v>
      </c>
      <c r="T359" s="501">
        <f t="shared" si="125"/>
        <v>5.1141960795364483E-5</v>
      </c>
      <c r="U359" s="507"/>
      <c r="V359" s="507">
        <f t="shared" si="126"/>
        <v>4.5555446531467954E-7</v>
      </c>
      <c r="W359" s="501">
        <f t="shared" si="127"/>
        <v>4.5555446531467954E-7</v>
      </c>
      <c r="X359" s="507"/>
      <c r="Y359" s="562">
        <f t="shared" si="121"/>
        <v>1.806218146006445</v>
      </c>
      <c r="Z359" s="554">
        <f t="shared" si="122"/>
        <v>15071124145.564722</v>
      </c>
      <c r="AB359" s="562">
        <f t="shared" si="123"/>
        <v>1.8062181408867377</v>
      </c>
      <c r="AC359" s="554">
        <f t="shared" si="124"/>
        <v>42.718950318662031</v>
      </c>
    </row>
    <row r="360" spans="1:29" ht="12.6" customHeight="1" x14ac:dyDescent="0.2">
      <c r="A360" s="116"/>
      <c r="B360" s="262">
        <f t="shared" si="108"/>
        <v>223.01999999999734</v>
      </c>
      <c r="C360" s="130"/>
      <c r="D360" s="500">
        <f t="shared" si="109"/>
        <v>5.8396474829417464</v>
      </c>
      <c r="E360" s="517">
        <f t="shared" si="110"/>
        <v>1.1701514280681074E-2</v>
      </c>
      <c r="F360" s="500">
        <f t="shared" si="111"/>
        <v>0.99416632520808967</v>
      </c>
      <c r="G360" s="519">
        <f t="shared" si="112"/>
        <v>0.99999999738443046</v>
      </c>
      <c r="H360" s="520">
        <f t="shared" si="113"/>
        <v>2.6155695387330979E-9</v>
      </c>
      <c r="I360" s="517"/>
      <c r="J360" s="517">
        <f t="shared" si="114"/>
        <v>5.6982261267044372</v>
      </c>
      <c r="K360" s="517">
        <f t="shared" si="115"/>
        <v>0.99999999394697936</v>
      </c>
      <c r="L360" s="517"/>
      <c r="M360" s="529">
        <f t="shared" si="116"/>
        <v>123.66090629243962</v>
      </c>
      <c r="N360" s="615">
        <f t="shared" si="117"/>
        <v>1.3626134887090302E-8</v>
      </c>
      <c r="O360" s="500"/>
      <c r="P360" s="532">
        <f t="shared" si="118"/>
        <v>5.0117529174341076E-10</v>
      </c>
      <c r="Q360" s="520">
        <f t="shared" si="119"/>
        <v>5.0117529174341076E-10</v>
      </c>
      <c r="R360" s="521"/>
      <c r="S360" s="507">
        <f t="shared" si="120"/>
        <v>0.99994904882727143</v>
      </c>
      <c r="T360" s="501">
        <f t="shared" si="125"/>
        <v>5.0951172728574967E-5</v>
      </c>
      <c r="U360" s="507"/>
      <c r="V360" s="507">
        <f t="shared" si="126"/>
        <v>4.5297153779202062E-7</v>
      </c>
      <c r="W360" s="501">
        <f t="shared" si="127"/>
        <v>4.5297153779202062E-7</v>
      </c>
      <c r="X360" s="507"/>
      <c r="Y360" s="562">
        <f t="shared" si="121"/>
        <v>1.8034802322456562</v>
      </c>
      <c r="Z360" s="554">
        <f t="shared" si="122"/>
        <v>16367077080.037668</v>
      </c>
      <c r="AB360" s="562">
        <f t="shared" si="123"/>
        <v>1.8034802275285282</v>
      </c>
      <c r="AC360" s="554">
        <f t="shared" si="124"/>
        <v>42.809228248643187</v>
      </c>
    </row>
    <row r="361" spans="1:29" ht="12.6" customHeight="1" x14ac:dyDescent="0.2">
      <c r="A361" s="116"/>
      <c r="B361" s="262">
        <f t="shared" si="108"/>
        <v>223.43999999999733</v>
      </c>
      <c r="C361" s="130"/>
      <c r="D361" s="500">
        <f t="shared" si="109"/>
        <v>5.853028784316459</v>
      </c>
      <c r="E361" s="517">
        <f t="shared" si="110"/>
        <v>1.1679646902828264E-2</v>
      </c>
      <c r="F361" s="500">
        <f t="shared" si="111"/>
        <v>0.99417719517285486</v>
      </c>
      <c r="G361" s="519">
        <f t="shared" si="112"/>
        <v>0.99999999758649727</v>
      </c>
      <c r="H361" s="520">
        <f t="shared" si="113"/>
        <v>2.4135027310023816E-9</v>
      </c>
      <c r="I361" s="517"/>
      <c r="J361" s="517">
        <f t="shared" si="114"/>
        <v>5.7116074280791498</v>
      </c>
      <c r="K361" s="517">
        <f t="shared" si="115"/>
        <v>0.99999999440429932</v>
      </c>
      <c r="L361" s="517"/>
      <c r="M361" s="529">
        <f t="shared" si="116"/>
        <v>124.08088493289864</v>
      </c>
      <c r="N361" s="615">
        <f t="shared" si="117"/>
        <v>1.2570637863973388E-8</v>
      </c>
      <c r="O361" s="500"/>
      <c r="P361" s="532">
        <f t="shared" si="118"/>
        <v>4.6258618628736995E-10</v>
      </c>
      <c r="Q361" s="520">
        <f t="shared" si="119"/>
        <v>4.6258618628736995E-10</v>
      </c>
      <c r="R361" s="521"/>
      <c r="S361" s="507">
        <f t="shared" si="120"/>
        <v>0.99994923853529638</v>
      </c>
      <c r="T361" s="501">
        <f t="shared" si="125"/>
        <v>5.0761464703619197E-5</v>
      </c>
      <c r="U361" s="507"/>
      <c r="V361" s="507">
        <f t="shared" si="126"/>
        <v>4.5041086508639851E-7</v>
      </c>
      <c r="W361" s="501">
        <f t="shared" si="127"/>
        <v>4.5041086508639851E-7</v>
      </c>
      <c r="X361" s="507"/>
      <c r="Y361" s="562">
        <f t="shared" si="121"/>
        <v>1.8007608514464644</v>
      </c>
      <c r="Z361" s="554">
        <f t="shared" si="122"/>
        <v>17774754345.629627</v>
      </c>
      <c r="AB361" s="562">
        <f t="shared" si="123"/>
        <v>1.8007608471003231</v>
      </c>
      <c r="AC361" s="554">
        <f t="shared" si="124"/>
        <v>42.899418156073551</v>
      </c>
    </row>
    <row r="362" spans="1:29" ht="12.6" customHeight="1" x14ac:dyDescent="0.2">
      <c r="A362" s="116"/>
      <c r="B362" s="262">
        <f t="shared" si="108"/>
        <v>223.85999999999731</v>
      </c>
      <c r="C362" s="130"/>
      <c r="D362" s="500">
        <f t="shared" si="109"/>
        <v>5.8663848132371132</v>
      </c>
      <c r="E362" s="517">
        <f t="shared" si="110"/>
        <v>1.1657861103421383E-2</v>
      </c>
      <c r="F362" s="500">
        <f t="shared" si="111"/>
        <v>0.99418802470431167</v>
      </c>
      <c r="G362" s="519">
        <f t="shared" si="112"/>
        <v>0.99999999777300286</v>
      </c>
      <c r="H362" s="520">
        <f t="shared" si="113"/>
        <v>2.2269971422517187E-9</v>
      </c>
      <c r="I362" s="517"/>
      <c r="J362" s="517">
        <f t="shared" si="114"/>
        <v>5.724963456999804</v>
      </c>
      <c r="K362" s="517">
        <f t="shared" si="115"/>
        <v>0.99999999482719959</v>
      </c>
      <c r="L362" s="517"/>
      <c r="M362" s="529">
        <f t="shared" si="116"/>
        <v>124.50086365280924</v>
      </c>
      <c r="N362" s="615">
        <f t="shared" si="117"/>
        <v>1.1596739568631165E-8</v>
      </c>
      <c r="O362" s="500"/>
      <c r="P362" s="532">
        <f t="shared" si="118"/>
        <v>4.2695675037780915E-10</v>
      </c>
      <c r="Q362" s="520">
        <f t="shared" si="119"/>
        <v>4.2695675037780915E-10</v>
      </c>
      <c r="R362" s="521"/>
      <c r="S362" s="507">
        <f t="shared" si="120"/>
        <v>0.9999494271723981</v>
      </c>
      <c r="T362" s="501">
        <f t="shared" si="125"/>
        <v>5.0572827601902404E-5</v>
      </c>
      <c r="U362" s="507"/>
      <c r="V362" s="507">
        <f t="shared" si="126"/>
        <v>4.4787168180477327E-7</v>
      </c>
      <c r="W362" s="501">
        <f t="shared" si="127"/>
        <v>4.4787168180477327E-7</v>
      </c>
      <c r="X362" s="507"/>
      <c r="Y362" s="562">
        <f t="shared" si="121"/>
        <v>1.7980598160689636</v>
      </c>
      <c r="Z362" s="554">
        <f t="shared" si="122"/>
        <v>19303701585.705345</v>
      </c>
      <c r="AB362" s="562">
        <f t="shared" si="123"/>
        <v>1.7980598120646896</v>
      </c>
      <c r="AC362" s="554">
        <f t="shared" si="124"/>
        <v>42.989288266245772</v>
      </c>
    </row>
    <row r="363" spans="1:29" ht="12.6" customHeight="1" x14ac:dyDescent="0.2">
      <c r="A363" s="116"/>
      <c r="B363" s="262">
        <f t="shared" si="108"/>
        <v>224.2799999999973</v>
      </c>
      <c r="C363" s="130"/>
      <c r="D363" s="500">
        <f t="shared" si="109"/>
        <v>5.8797156649756364</v>
      </c>
      <c r="E363" s="517">
        <f t="shared" si="110"/>
        <v>1.1636156426800737E-2</v>
      </c>
      <c r="F363" s="500">
        <f t="shared" si="111"/>
        <v>0.99419881402764443</v>
      </c>
      <c r="G363" s="519">
        <f t="shared" si="112"/>
        <v>0.99999999794514094</v>
      </c>
      <c r="H363" s="520">
        <f t="shared" si="113"/>
        <v>2.0548590606850325E-9</v>
      </c>
      <c r="I363" s="517"/>
      <c r="J363" s="517">
        <f t="shared" si="114"/>
        <v>5.7382943087383271</v>
      </c>
      <c r="K363" s="517">
        <f t="shared" si="115"/>
        <v>0.999999995218259</v>
      </c>
      <c r="L363" s="517"/>
      <c r="M363" s="529">
        <f t="shared" si="116"/>
        <v>124.92084245172343</v>
      </c>
      <c r="N363" s="615">
        <f t="shared" si="117"/>
        <v>1.069804511644179E-8</v>
      </c>
      <c r="O363" s="500"/>
      <c r="P363" s="532">
        <f t="shared" si="118"/>
        <v>3.9406084215816478E-10</v>
      </c>
      <c r="Q363" s="520">
        <f t="shared" si="119"/>
        <v>3.9406084215816478E-10</v>
      </c>
      <c r="R363" s="521"/>
      <c r="S363" s="507">
        <f t="shared" si="120"/>
        <v>0.9999496147475091</v>
      </c>
      <c r="T363" s="501">
        <f t="shared" si="125"/>
        <v>5.0385252490903198E-5</v>
      </c>
      <c r="U363" s="507"/>
      <c r="V363" s="507">
        <f t="shared" si="126"/>
        <v>4.4535392767789503E-7</v>
      </c>
      <c r="W363" s="501">
        <f t="shared" si="127"/>
        <v>4.4535392767789503E-7</v>
      </c>
      <c r="X363" s="507"/>
      <c r="Y363" s="562">
        <f t="shared" si="121"/>
        <v>1.7953769410950935</v>
      </c>
      <c r="Z363" s="554">
        <f t="shared" si="122"/>
        <v>20964577879.308258</v>
      </c>
      <c r="AB363" s="562">
        <f t="shared" si="123"/>
        <v>1.795376937405847</v>
      </c>
      <c r="AC363" s="554">
        <f t="shared" si="124"/>
        <v>43.079252808733578</v>
      </c>
    </row>
    <row r="364" spans="1:29" ht="12.6" customHeight="1" x14ac:dyDescent="0.2">
      <c r="A364" s="116"/>
      <c r="B364" s="262">
        <f t="shared" si="108"/>
        <v>224.69999999999729</v>
      </c>
      <c r="C364" s="130"/>
      <c r="D364" s="500">
        <f t="shared" si="109"/>
        <v>5.8930214342662932</v>
      </c>
      <c r="E364" s="517">
        <f t="shared" si="110"/>
        <v>1.1614532420693303E-2</v>
      </c>
      <c r="F364" s="500">
        <f t="shared" si="111"/>
        <v>0.99420956336636856</v>
      </c>
      <c r="G364" s="519">
        <f t="shared" si="112"/>
        <v>0.99999999810401397</v>
      </c>
      <c r="H364" s="520">
        <f t="shared" si="113"/>
        <v>1.8959860348388702E-9</v>
      </c>
      <c r="I364" s="517"/>
      <c r="J364" s="517">
        <f t="shared" si="114"/>
        <v>5.751600078028984</v>
      </c>
      <c r="K364" s="517">
        <f t="shared" si="115"/>
        <v>0.99999999557986385</v>
      </c>
      <c r="L364" s="517"/>
      <c r="M364" s="529">
        <f t="shared" si="116"/>
        <v>125.34082132919713</v>
      </c>
      <c r="N364" s="615">
        <f t="shared" si="117"/>
        <v>9.8688417438097531E-9</v>
      </c>
      <c r="O364" s="500"/>
      <c r="P364" s="532">
        <f t="shared" si="118"/>
        <v>3.6369003047250427E-10</v>
      </c>
      <c r="Q364" s="520">
        <f t="shared" si="119"/>
        <v>3.6369003047250427E-10</v>
      </c>
      <c r="R364" s="521"/>
      <c r="S364" s="507">
        <f t="shared" si="120"/>
        <v>0.99994980126969735</v>
      </c>
      <c r="T364" s="501">
        <f t="shared" si="125"/>
        <v>5.0198730302652983E-5</v>
      </c>
      <c r="U364" s="507"/>
      <c r="V364" s="507">
        <f t="shared" si="126"/>
        <v>4.4285705869648169E-7</v>
      </c>
      <c r="W364" s="501">
        <f t="shared" si="127"/>
        <v>4.4285705869648169E-7</v>
      </c>
      <c r="X364" s="507"/>
      <c r="Y364" s="562">
        <f t="shared" si="121"/>
        <v>1.7927120439863853</v>
      </c>
      <c r="Z364" s="554">
        <f t="shared" si="122"/>
        <v>22768629372.432762</v>
      </c>
      <c r="AB364" s="562">
        <f t="shared" si="123"/>
        <v>1.7927120405874284</v>
      </c>
      <c r="AC364" s="554">
        <f t="shared" si="124"/>
        <v>43.169003322554623</v>
      </c>
    </row>
    <row r="365" spans="1:29" ht="12.6" customHeight="1" x14ac:dyDescent="0.2">
      <c r="A365" s="116"/>
      <c r="B365" s="262">
        <f t="shared" si="108"/>
        <v>225.11999999999728</v>
      </c>
      <c r="C365" s="130"/>
      <c r="D365" s="500">
        <f t="shared" si="109"/>
        <v>5.9063022153097133</v>
      </c>
      <c r="E365" s="517">
        <f t="shared" si="110"/>
        <v>1.1592988636181866E-2</v>
      </c>
      <c r="F365" s="500">
        <f t="shared" si="111"/>
        <v>0.99422027294234583</v>
      </c>
      <c r="G365" s="519">
        <f t="shared" si="112"/>
        <v>0.99999999825064056</v>
      </c>
      <c r="H365" s="520">
        <f t="shared" si="113"/>
        <v>1.7493594350881381E-9</v>
      </c>
      <c r="I365" s="517"/>
      <c r="J365" s="517">
        <f t="shared" si="114"/>
        <v>5.7648808590724041</v>
      </c>
      <c r="K365" s="517">
        <f t="shared" si="115"/>
        <v>0.99999999591422273</v>
      </c>
      <c r="L365" s="517"/>
      <c r="M365" s="529">
        <f t="shared" si="116"/>
        <v>125.76080028478995</v>
      </c>
      <c r="N365" s="615">
        <f t="shared" si="117"/>
        <v>9.1037577476527076E-9</v>
      </c>
      <c r="O365" s="500"/>
      <c r="P365" s="532">
        <f t="shared" si="118"/>
        <v>3.3565134798559506E-10</v>
      </c>
      <c r="Q365" s="520">
        <f t="shared" si="119"/>
        <v>3.3565134798559506E-10</v>
      </c>
      <c r="R365" s="521"/>
      <c r="S365" s="507">
        <f t="shared" si="120"/>
        <v>0.9999499867474384</v>
      </c>
      <c r="T365" s="501">
        <f t="shared" si="125"/>
        <v>5.0013252561598165E-5</v>
      </c>
      <c r="U365" s="507"/>
      <c r="V365" s="507">
        <f t="shared" si="126"/>
        <v>4.403804909360901E-7</v>
      </c>
      <c r="W365" s="501">
        <f t="shared" si="127"/>
        <v>4.403804909360901E-7</v>
      </c>
      <c r="X365" s="507"/>
      <c r="Y365" s="562">
        <f t="shared" si="121"/>
        <v>1.7900649446425656</v>
      </c>
      <c r="Z365" s="554">
        <f t="shared" si="122"/>
        <v>24728250272.041973</v>
      </c>
      <c r="AB365" s="562">
        <f t="shared" si="123"/>
        <v>1.7900649415110985</v>
      </c>
      <c r="AC365" s="554">
        <f t="shared" si="124"/>
        <v>43.258597926617441</v>
      </c>
    </row>
    <row r="366" spans="1:29" ht="12.6" customHeight="1" x14ac:dyDescent="0.2">
      <c r="A366" s="116"/>
      <c r="B366" s="262">
        <f t="shared" si="108"/>
        <v>225.53999999999726</v>
      </c>
      <c r="C366" s="130"/>
      <c r="D366" s="500">
        <f t="shared" si="109"/>
        <v>5.919558101776893</v>
      </c>
      <c r="E366" s="517">
        <f t="shared" si="110"/>
        <v>1.157152462767458E-2</v>
      </c>
      <c r="F366" s="500">
        <f t="shared" si="111"/>
        <v>0.9942309429757995</v>
      </c>
      <c r="G366" s="519">
        <f t="shared" si="112"/>
        <v>0.9999999983859611</v>
      </c>
      <c r="H366" s="520">
        <f t="shared" si="113"/>
        <v>1.6140389025309787E-9</v>
      </c>
      <c r="I366" s="517"/>
      <c r="J366" s="517">
        <f t="shared" si="114"/>
        <v>5.7781367455395838</v>
      </c>
      <c r="K366" s="517">
        <f t="shared" si="115"/>
        <v>0.99999999622337954</v>
      </c>
      <c r="L366" s="517"/>
      <c r="M366" s="529">
        <f t="shared" si="116"/>
        <v>126.18077931806495</v>
      </c>
      <c r="N366" s="615">
        <f t="shared" si="117"/>
        <v>8.3978761722391937E-9</v>
      </c>
      <c r="O366" s="500"/>
      <c r="P366" s="532">
        <f t="shared" si="118"/>
        <v>3.0976623382764342E-10</v>
      </c>
      <c r="Q366" s="520">
        <f t="shared" si="119"/>
        <v>3.0976623382764342E-10</v>
      </c>
      <c r="R366" s="521"/>
      <c r="S366" s="507">
        <f t="shared" si="120"/>
        <v>0.99995017118930973</v>
      </c>
      <c r="T366" s="501">
        <f t="shared" si="125"/>
        <v>4.9828810690266678E-5</v>
      </c>
      <c r="U366" s="507"/>
      <c r="V366" s="507">
        <f t="shared" si="126"/>
        <v>4.3792424461863955E-7</v>
      </c>
      <c r="W366" s="501">
        <f t="shared" si="127"/>
        <v>4.3792424461863955E-7</v>
      </c>
      <c r="X366" s="507"/>
      <c r="Y366" s="562">
        <f t="shared" si="121"/>
        <v>1.7874354653609856</v>
      </c>
      <c r="Z366" s="554">
        <f t="shared" si="122"/>
        <v>26856790380.59211</v>
      </c>
      <c r="AB366" s="562">
        <f t="shared" si="123"/>
        <v>1.7874354624759952</v>
      </c>
      <c r="AC366" s="554">
        <f t="shared" si="124"/>
        <v>43.347904471395438</v>
      </c>
    </row>
    <row r="367" spans="1:29" ht="12.6" customHeight="1" x14ac:dyDescent="0.2">
      <c r="A367" s="116"/>
      <c r="B367" s="262">
        <f t="shared" si="108"/>
        <v>225.95999999999725</v>
      </c>
      <c r="C367" s="130"/>
      <c r="D367" s="500">
        <f t="shared" si="109"/>
        <v>5.9327891868131628</v>
      </c>
      <c r="E367" s="517">
        <f t="shared" si="110"/>
        <v>1.1550139952872537E-2</v>
      </c>
      <c r="F367" s="500">
        <f t="shared" si="111"/>
        <v>0.99424157368532973</v>
      </c>
      <c r="G367" s="519">
        <f t="shared" si="112"/>
        <v>0.9999999985108442</v>
      </c>
      <c r="H367" s="520">
        <f t="shared" si="113"/>
        <v>1.4891557986729254E-9</v>
      </c>
      <c r="I367" s="517"/>
      <c r="J367" s="517">
        <f t="shared" si="114"/>
        <v>5.7913678305758536</v>
      </c>
      <c r="K367" s="517">
        <f t="shared" si="115"/>
        <v>0.99999999650922566</v>
      </c>
      <c r="L367" s="517"/>
      <c r="M367" s="529">
        <f t="shared" si="116"/>
        <v>126.60075842858895</v>
      </c>
      <c r="N367" s="615">
        <f t="shared" si="117"/>
        <v>7.7465927006414859E-9</v>
      </c>
      <c r="O367" s="500"/>
      <c r="P367" s="532">
        <f t="shared" si="118"/>
        <v>2.8587013708607082E-10</v>
      </c>
      <c r="Q367" s="520">
        <f t="shared" si="119"/>
        <v>2.8587013708607082E-10</v>
      </c>
      <c r="R367" s="521"/>
      <c r="S367" s="507">
        <f t="shared" si="120"/>
        <v>0.99995035460380388</v>
      </c>
      <c r="T367" s="501">
        <f t="shared" si="125"/>
        <v>4.9645396196118519E-5</v>
      </c>
      <c r="U367" s="507"/>
      <c r="V367" s="507">
        <f t="shared" si="126"/>
        <v>4.3548799738294479E-7</v>
      </c>
      <c r="W367" s="501">
        <f t="shared" si="127"/>
        <v>4.3548799738294479E-7</v>
      </c>
      <c r="X367" s="507"/>
      <c r="Y367" s="562">
        <f t="shared" si="121"/>
        <v>1.7848234307968491</v>
      </c>
      <c r="Z367" s="554">
        <f t="shared" si="122"/>
        <v>29168953207.167557</v>
      </c>
      <c r="AB367" s="562">
        <f t="shared" si="123"/>
        <v>1.784823428138969</v>
      </c>
      <c r="AC367" s="554">
        <f t="shared" si="124"/>
        <v>43.43711580967279</v>
      </c>
    </row>
    <row r="368" spans="1:29" ht="12.6" customHeight="1" x14ac:dyDescent="0.2">
      <c r="A368" s="116"/>
      <c r="B368" s="262">
        <f t="shared" si="108"/>
        <v>226.37999999999724</v>
      </c>
      <c r="C368" s="130"/>
      <c r="D368" s="500">
        <f t="shared" si="109"/>
        <v>5.9459955630421133</v>
      </c>
      <c r="E368" s="517">
        <f t="shared" si="110"/>
        <v>1.1528834172741512E-2</v>
      </c>
      <c r="F368" s="500">
        <f t="shared" si="111"/>
        <v>0.99425216528792826</v>
      </c>
      <c r="G368" s="519">
        <f t="shared" si="112"/>
        <v>0.99999999862609201</v>
      </c>
      <c r="H368" s="520">
        <f t="shared" si="113"/>
        <v>1.3739079873786864E-9</v>
      </c>
      <c r="I368" s="517"/>
      <c r="J368" s="517">
        <f t="shared" si="114"/>
        <v>5.8045742068048041</v>
      </c>
      <c r="K368" s="517">
        <f t="shared" si="115"/>
        <v>0.99999999677351115</v>
      </c>
      <c r="L368" s="517"/>
      <c r="M368" s="529">
        <f t="shared" si="116"/>
        <v>127.02073761593212</v>
      </c>
      <c r="N368" s="615">
        <f t="shared" si="117"/>
        <v>7.1456724981544539E-9</v>
      </c>
      <c r="O368" s="500"/>
      <c r="P368" s="532">
        <f t="shared" si="118"/>
        <v>2.6381106294202988E-10</v>
      </c>
      <c r="Q368" s="520">
        <f t="shared" si="119"/>
        <v>2.6381106294202988E-10</v>
      </c>
      <c r="R368" s="521"/>
      <c r="S368" s="507">
        <f t="shared" si="120"/>
        <v>0.99995053699922753</v>
      </c>
      <c r="T368" s="501">
        <f t="shared" si="125"/>
        <v>4.9463000772465016E-5</v>
      </c>
      <c r="U368" s="507"/>
      <c r="V368" s="507">
        <f t="shared" si="126"/>
        <v>4.3307116517239311E-7</v>
      </c>
      <c r="W368" s="501">
        <f t="shared" si="127"/>
        <v>4.3307116517239311E-7</v>
      </c>
      <c r="X368" s="507"/>
      <c r="Y368" s="562">
        <f t="shared" si="121"/>
        <v>1.782228667924241</v>
      </c>
      <c r="Z368" s="554">
        <f t="shared" si="122"/>
        <v>31680713055.134483</v>
      </c>
      <c r="AB368" s="562">
        <f t="shared" si="123"/>
        <v>1.7822286654756228</v>
      </c>
      <c r="AC368" s="554">
        <f t="shared" si="124"/>
        <v>43.526384712301493</v>
      </c>
    </row>
    <row r="369" spans="1:29" ht="12.6" customHeight="1" x14ac:dyDescent="0.2">
      <c r="A369" s="116"/>
      <c r="B369" s="262">
        <f t="shared" si="108"/>
        <v>226.79999999999723</v>
      </c>
      <c r="C369" s="130"/>
      <c r="D369" s="500">
        <f t="shared" si="109"/>
        <v>5.9591773225694764</v>
      </c>
      <c r="E369" s="517">
        <f t="shared" si="110"/>
        <v>1.1507606851479944E-2</v>
      </c>
      <c r="F369" s="500">
        <f t="shared" si="111"/>
        <v>0.99426271799899346</v>
      </c>
      <c r="G369" s="519">
        <f t="shared" si="112"/>
        <v>0.99999999873244549</v>
      </c>
      <c r="H369" s="520">
        <f t="shared" si="113"/>
        <v>1.2675545058016269E-9</v>
      </c>
      <c r="I369" s="517"/>
      <c r="J369" s="517">
        <f t="shared" si="114"/>
        <v>5.8177559663321672</v>
      </c>
      <c r="K369" s="517">
        <f t="shared" si="115"/>
        <v>0.99999999701785558</v>
      </c>
      <c r="L369" s="517"/>
      <c r="M369" s="529">
        <f t="shared" si="116"/>
        <v>127.44071687966827</v>
      </c>
      <c r="N369" s="615">
        <f t="shared" si="117"/>
        <v>6.5913354774238542E-9</v>
      </c>
      <c r="O369" s="500"/>
      <c r="P369" s="532">
        <f t="shared" si="118"/>
        <v>2.4344825097632695E-10</v>
      </c>
      <c r="Q369" s="520">
        <f t="shared" si="119"/>
        <v>2.4344825097632695E-10</v>
      </c>
      <c r="R369" s="521"/>
      <c r="S369" s="507">
        <f t="shared" si="120"/>
        <v>0.99995071838358263</v>
      </c>
      <c r="T369" s="501">
        <f t="shared" si="125"/>
        <v>4.9281616417373719E-5</v>
      </c>
      <c r="U369" s="507"/>
      <c r="V369" s="507">
        <f t="shared" si="126"/>
        <v>4.3067342589013804E-7</v>
      </c>
      <c r="W369" s="501">
        <f t="shared" si="127"/>
        <v>4.3067342589013804E-7</v>
      </c>
      <c r="X369" s="507"/>
      <c r="Y369" s="562">
        <f t="shared" si="121"/>
        <v>1.7796510059979158</v>
      </c>
      <c r="Z369" s="554">
        <f t="shared" si="122"/>
        <v>34408808469.36338</v>
      </c>
      <c r="AB369" s="562">
        <f t="shared" si="123"/>
        <v>1.7796510037421112</v>
      </c>
      <c r="AC369" s="554">
        <f t="shared" si="124"/>
        <v>43.615040214606736</v>
      </c>
    </row>
    <row r="370" spans="1:29" ht="12.6" customHeight="1" x14ac:dyDescent="0.2">
      <c r="A370" s="116"/>
      <c r="B370" s="262">
        <f t="shared" si="108"/>
        <v>227.21999999999721</v>
      </c>
      <c r="C370" s="130"/>
      <c r="D370" s="500">
        <f t="shared" si="109"/>
        <v>5.9723345569869828</v>
      </c>
      <c r="E370" s="517">
        <f t="shared" si="110"/>
        <v>1.1486457556490888E-2</v>
      </c>
      <c r="F370" s="500">
        <f t="shared" si="111"/>
        <v>0.99427323203234419</v>
      </c>
      <c r="G370" s="519">
        <f t="shared" si="112"/>
        <v>0.99999999883058854</v>
      </c>
      <c r="H370" s="520">
        <f t="shared" si="113"/>
        <v>1.1694114565585778E-9</v>
      </c>
      <c r="I370" s="517"/>
      <c r="J370" s="517">
        <f t="shared" si="114"/>
        <v>5.8309132007496736</v>
      </c>
      <c r="K370" s="517">
        <f t="shared" si="115"/>
        <v>0.99999999724375721</v>
      </c>
      <c r="L370" s="517"/>
      <c r="M370" s="529">
        <f t="shared" si="116"/>
        <v>127.8606962193743</v>
      </c>
      <c r="N370" s="615">
        <f t="shared" si="117"/>
        <v>6.0798583945143037E-9</v>
      </c>
      <c r="O370" s="500"/>
      <c r="P370" s="532">
        <f t="shared" si="118"/>
        <v>2.246517786611994E-10</v>
      </c>
      <c r="Q370" s="520">
        <f t="shared" si="119"/>
        <v>2.246517786611994E-10</v>
      </c>
      <c r="R370" s="521"/>
      <c r="S370" s="507">
        <f t="shared" si="120"/>
        <v>0.99995089876490528</v>
      </c>
      <c r="T370" s="501">
        <f t="shared" si="125"/>
        <v>4.910123509471731E-5</v>
      </c>
      <c r="U370" s="507"/>
      <c r="V370" s="507">
        <f t="shared" si="126"/>
        <v>4.2829485989517944E-7</v>
      </c>
      <c r="W370" s="501">
        <f t="shared" si="127"/>
        <v>4.2829485989517944E-7</v>
      </c>
      <c r="X370" s="507"/>
      <c r="Y370" s="562">
        <f t="shared" si="121"/>
        <v>1.7770902765158518</v>
      </c>
      <c r="Z370" s="554">
        <f t="shared" si="122"/>
        <v>37372580947.775337</v>
      </c>
      <c r="AB370" s="562">
        <f t="shared" si="123"/>
        <v>1.7770902744377022</v>
      </c>
      <c r="AC370" s="554">
        <f t="shared" si="124"/>
        <v>43.703924321491314</v>
      </c>
    </row>
    <row r="371" spans="1:29" ht="12.6" customHeight="1" x14ac:dyDescent="0.2">
      <c r="A371" s="116"/>
      <c r="B371" s="262">
        <f t="shared" si="108"/>
        <v>227.6399999999972</v>
      </c>
      <c r="C371" s="130"/>
      <c r="D371" s="500">
        <f t="shared" si="109"/>
        <v>5.9854673573761819</v>
      </c>
      <c r="E371" s="517">
        <f t="shared" si="110"/>
        <v>1.1465385858351515E-2</v>
      </c>
      <c r="F371" s="500">
        <f t="shared" si="111"/>
        <v>0.99428370760023532</v>
      </c>
      <c r="G371" s="519">
        <f t="shared" si="112"/>
        <v>0.99999999892115299</v>
      </c>
      <c r="H371" s="520">
        <f t="shared" si="113"/>
        <v>1.078847011726225E-9</v>
      </c>
      <c r="I371" s="517"/>
      <c r="J371" s="517">
        <f t="shared" si="114"/>
        <v>5.8440460011388726</v>
      </c>
      <c r="K371" s="517">
        <f t="shared" si="115"/>
        <v>0.9999999974526026</v>
      </c>
      <c r="L371" s="517"/>
      <c r="M371" s="529">
        <f t="shared" si="116"/>
        <v>128.28067563463077</v>
      </c>
      <c r="N371" s="615">
        <f t="shared" si="117"/>
        <v>5.6080011745507363E-9</v>
      </c>
      <c r="O371" s="500"/>
      <c r="P371" s="532">
        <f t="shared" si="118"/>
        <v>2.0730190051327695E-10</v>
      </c>
      <c r="Q371" s="520">
        <f t="shared" si="119"/>
        <v>2.0730190051327695E-10</v>
      </c>
      <c r="R371" s="521"/>
      <c r="S371" s="507">
        <f t="shared" si="120"/>
        <v>0.99995107815126494</v>
      </c>
      <c r="T371" s="501">
        <f t="shared" si="125"/>
        <v>4.8921848735061779E-5</v>
      </c>
      <c r="U371" s="507"/>
      <c r="V371" s="507">
        <f t="shared" si="126"/>
        <v>4.2593490335282406E-7</v>
      </c>
      <c r="W371" s="501">
        <f t="shared" si="127"/>
        <v>4.2593490335282406E-7</v>
      </c>
      <c r="X371" s="507"/>
      <c r="Y371" s="562">
        <f t="shared" si="121"/>
        <v>1.7745463131825234</v>
      </c>
      <c r="Z371" s="554">
        <f t="shared" si="122"/>
        <v>40592002910.597412</v>
      </c>
      <c r="AB371" s="562">
        <f t="shared" si="123"/>
        <v>1.7745463112680595</v>
      </c>
      <c r="AC371" s="554">
        <f t="shared" si="124"/>
        <v>43.792561040080244</v>
      </c>
    </row>
    <row r="372" spans="1:29" ht="12.6" customHeight="1" x14ac:dyDescent="0.2">
      <c r="A372" s="116"/>
      <c r="B372" s="262">
        <f t="shared" si="108"/>
        <v>228.05999999999719</v>
      </c>
      <c r="C372" s="130"/>
      <c r="D372" s="500">
        <f t="shared" si="109"/>
        <v>5.9985758143122183</v>
      </c>
      <c r="E372" s="517">
        <f t="shared" si="110"/>
        <v>1.1444391330784369E-2</v>
      </c>
      <c r="F372" s="500">
        <f t="shared" si="111"/>
        <v>0.9942941449133712</v>
      </c>
      <c r="G372" s="519">
        <f t="shared" si="112"/>
        <v>0.99999999900472214</v>
      </c>
      <c r="H372" s="520">
        <f t="shared" si="113"/>
        <v>9.9527786012743036E-10</v>
      </c>
      <c r="I372" s="517"/>
      <c r="J372" s="517">
        <f t="shared" si="114"/>
        <v>5.8571544580749091</v>
      </c>
      <c r="K372" s="517">
        <f t="shared" si="115"/>
        <v>0.99999999764567415</v>
      </c>
      <c r="L372" s="517"/>
      <c r="M372" s="529">
        <f t="shared" si="116"/>
        <v>128.70065512502134</v>
      </c>
      <c r="N372" s="615">
        <f t="shared" si="117"/>
        <v>5.1727226946240989E-9</v>
      </c>
      <c r="O372" s="500"/>
      <c r="P372" s="532">
        <f t="shared" si="118"/>
        <v>1.9128732989128168E-10</v>
      </c>
      <c r="Q372" s="520">
        <f t="shared" si="119"/>
        <v>1.9128732989128168E-10</v>
      </c>
      <c r="R372" s="521"/>
      <c r="S372" s="507">
        <f t="shared" si="120"/>
        <v>0.9999512565502241</v>
      </c>
      <c r="T372" s="501">
        <f t="shared" si="125"/>
        <v>4.8743449775900949E-5</v>
      </c>
      <c r="U372" s="507"/>
      <c r="V372" s="507">
        <f t="shared" si="126"/>
        <v>4.2359325425597536E-7</v>
      </c>
      <c r="W372" s="501">
        <f t="shared" si="127"/>
        <v>4.2359325425597536E-7</v>
      </c>
      <c r="X372" s="507"/>
      <c r="Y372" s="562">
        <f t="shared" si="121"/>
        <v>1.7720189518729101</v>
      </c>
      <c r="Z372" s="554">
        <f t="shared" si="122"/>
        <v>44088966964.537865</v>
      </c>
      <c r="AB372" s="562">
        <f t="shared" si="123"/>
        <v>1.7720189501092589</v>
      </c>
      <c r="AC372" s="554">
        <f t="shared" si="124"/>
        <v>43.880772695694212</v>
      </c>
    </row>
    <row r="373" spans="1:29" ht="12.6" customHeight="1" x14ac:dyDescent="0.2">
      <c r="A373" s="116"/>
      <c r="B373" s="262">
        <f t="shared" si="108"/>
        <v>228.47999999999718</v>
      </c>
      <c r="C373" s="130"/>
      <c r="D373" s="500">
        <f t="shared" si="109"/>
        <v>6.0116600178675856</v>
      </c>
      <c r="E373" s="517">
        <f t="shared" si="110"/>
        <v>1.1423473550628628E-2</v>
      </c>
      <c r="F373" s="500">
        <f t="shared" si="111"/>
        <v>0.99430454418092029</v>
      </c>
      <c r="G373" s="519">
        <f t="shared" si="112"/>
        <v>0.99999999908183435</v>
      </c>
      <c r="H373" s="520">
        <f t="shared" si="113"/>
        <v>9.1816565461755317E-10</v>
      </c>
      <c r="I373" s="517"/>
      <c r="J373" s="517">
        <f t="shared" si="114"/>
        <v>5.8702386616302764</v>
      </c>
      <c r="K373" s="517">
        <f t="shared" si="115"/>
        <v>0.99999999782415883</v>
      </c>
      <c r="L373" s="517"/>
      <c r="M373" s="529">
        <f t="shared" si="116"/>
        <v>129.12063469013293</v>
      </c>
      <c r="N373" s="615">
        <f t="shared" si="117"/>
        <v>4.7710955186630599E-9</v>
      </c>
      <c r="O373" s="500"/>
      <c r="P373" s="532">
        <f t="shared" si="118"/>
        <v>1.7650589984306652E-10</v>
      </c>
      <c r="Q373" s="520">
        <f t="shared" si="119"/>
        <v>1.7650589984306652E-10</v>
      </c>
      <c r="R373" s="521"/>
      <c r="S373" s="507">
        <f t="shared" si="120"/>
        <v>0.99995143396959851</v>
      </c>
      <c r="T373" s="501">
        <f t="shared" si="125"/>
        <v>4.8566030401486771E-5</v>
      </c>
      <c r="U373" s="507"/>
      <c r="V373" s="507">
        <f t="shared" si="126"/>
        <v>4.2126991234029449E-7</v>
      </c>
      <c r="W373" s="501">
        <f t="shared" si="127"/>
        <v>4.2126991234029449E-7</v>
      </c>
      <c r="X373" s="507"/>
      <c r="Y373" s="562">
        <f t="shared" si="121"/>
        <v>1.7695080305971964</v>
      </c>
      <c r="Z373" s="554">
        <f t="shared" si="122"/>
        <v>47888372619.297516</v>
      </c>
      <c r="AB373" s="562">
        <f t="shared" si="123"/>
        <v>1.7695080289724949</v>
      </c>
      <c r="AC373" s="554">
        <f t="shared" si="124"/>
        <v>43.969458994566615</v>
      </c>
    </row>
    <row r="374" spans="1:29" ht="12.6" customHeight="1" x14ac:dyDescent="0.2">
      <c r="A374" s="116"/>
      <c r="B374" s="262">
        <f t="shared" si="108"/>
        <v>228.89999999999716</v>
      </c>
      <c r="C374" s="130"/>
      <c r="D374" s="500">
        <f t="shared" si="109"/>
        <v>6.0247200576158297</v>
      </c>
      <c r="E374" s="517">
        <f t="shared" si="110"/>
        <v>1.140263209781177E-2</v>
      </c>
      <c r="F374" s="500">
        <f t="shared" si="111"/>
        <v>0.99431490561052849</v>
      </c>
      <c r="G374" s="519">
        <f t="shared" si="112"/>
        <v>0.9999999991529871</v>
      </c>
      <c r="H374" s="520">
        <f t="shared" si="113"/>
        <v>8.470129042592589E-10</v>
      </c>
      <c r="I374" s="517"/>
      <c r="J374" s="517">
        <f t="shared" si="114"/>
        <v>5.8832987013785205</v>
      </c>
      <c r="K374" s="517">
        <f t="shared" si="115"/>
        <v>0.99999999798915418</v>
      </c>
      <c r="L374" s="517"/>
      <c r="M374" s="529">
        <f t="shared" si="116"/>
        <v>129.54061432955578</v>
      </c>
      <c r="N374" s="615">
        <f t="shared" si="117"/>
        <v>4.4006185362377437E-9</v>
      </c>
      <c r="O374" s="500"/>
      <c r="P374" s="532">
        <f t="shared" si="118"/>
        <v>1.6286324141153833E-10</v>
      </c>
      <c r="Q374" s="520">
        <f t="shared" si="119"/>
        <v>1.6286324141153833E-10</v>
      </c>
      <c r="R374" s="521"/>
      <c r="S374" s="507">
        <f t="shared" si="120"/>
        <v>0.99995161041695046</v>
      </c>
      <c r="T374" s="501">
        <f t="shared" si="125"/>
        <v>4.8389583049535112E-5</v>
      </c>
      <c r="U374" s="507"/>
      <c r="V374" s="507">
        <f t="shared" si="126"/>
        <v>4.1896427372375771E-7</v>
      </c>
      <c r="W374" s="501">
        <f t="shared" si="127"/>
        <v>4.1896427372375771E-7</v>
      </c>
      <c r="X374" s="507"/>
      <c r="Y374" s="562">
        <f t="shared" si="121"/>
        <v>1.7670133894661615</v>
      </c>
      <c r="Z374" s="554">
        <f t="shared" si="122"/>
        <v>52015415132.003807</v>
      </c>
      <c r="AB374" s="562">
        <f t="shared" si="123"/>
        <v>1.7670133879694783</v>
      </c>
      <c r="AC374" s="554">
        <f t="shared" si="124"/>
        <v>44.057727837209548</v>
      </c>
    </row>
    <row r="375" spans="1:29" ht="12.6" customHeight="1" x14ac:dyDescent="0.2">
      <c r="A375" s="116"/>
      <c r="B375" s="262">
        <f t="shared" si="108"/>
        <v>229.31999999999715</v>
      </c>
      <c r="C375" s="130"/>
      <c r="D375" s="500">
        <f t="shared" si="109"/>
        <v>6.0377560226352323</v>
      </c>
      <c r="E375" s="517">
        <f t="shared" si="110"/>
        <v>1.1381866555321692E-2</v>
      </c>
      <c r="F375" s="500">
        <f t="shared" si="111"/>
        <v>0.99432522940833379</v>
      </c>
      <c r="G375" s="519">
        <f t="shared" si="112"/>
        <v>0.99999999921863947</v>
      </c>
      <c r="H375" s="520">
        <f t="shared" si="113"/>
        <v>7.8136053183186505E-10</v>
      </c>
      <c r="I375" s="517"/>
      <c r="J375" s="517">
        <f t="shared" si="114"/>
        <v>5.896334666397923</v>
      </c>
      <c r="K375" s="517">
        <f t="shared" si="115"/>
        <v>0.99999999814167606</v>
      </c>
      <c r="L375" s="517"/>
      <c r="M375" s="529">
        <f t="shared" si="116"/>
        <v>129.96059404288314</v>
      </c>
      <c r="N375" s="615">
        <f t="shared" si="117"/>
        <v>4.0589043237559963E-9</v>
      </c>
      <c r="O375" s="500"/>
      <c r="P375" s="532">
        <f t="shared" si="118"/>
        <v>1.5027172627939637E-10</v>
      </c>
      <c r="Q375" s="520">
        <f t="shared" si="119"/>
        <v>1.5027172627939637E-10</v>
      </c>
      <c r="R375" s="521"/>
      <c r="S375" s="507">
        <f t="shared" si="120"/>
        <v>0.99995178589958844</v>
      </c>
      <c r="T375" s="501">
        <f t="shared" si="125"/>
        <v>4.8214100411558825E-5</v>
      </c>
      <c r="U375" s="507"/>
      <c r="V375" s="507">
        <f t="shared" si="126"/>
        <v>4.1667631805227626E-7</v>
      </c>
      <c r="W375" s="501">
        <f t="shared" si="127"/>
        <v>4.1667631805227626E-7</v>
      </c>
      <c r="X375" s="507"/>
      <c r="Y375" s="562">
        <f t="shared" si="121"/>
        <v>1.7645348706572421</v>
      </c>
      <c r="Z375" s="554">
        <f t="shared" si="122"/>
        <v>56498005793.787926</v>
      </c>
      <c r="AB375" s="562">
        <f t="shared" si="123"/>
        <v>1.7645348692785041</v>
      </c>
      <c r="AC375" s="554">
        <f t="shared" si="124"/>
        <v>44.145311854473924</v>
      </c>
    </row>
    <row r="376" spans="1:29" ht="12.6" customHeight="1" x14ac:dyDescent="0.2">
      <c r="A376" s="116"/>
      <c r="B376" s="262">
        <f t="shared" si="108"/>
        <v>229.73999999999714</v>
      </c>
      <c r="C376" s="130"/>
      <c r="D376" s="500">
        <f t="shared" si="109"/>
        <v>6.0507680015124539</v>
      </c>
      <c r="E376" s="517">
        <f t="shared" si="110"/>
        <v>1.1361176509177924E-2</v>
      </c>
      <c r="F376" s="500">
        <f t="shared" si="111"/>
        <v>0.99433551577897916</v>
      </c>
      <c r="G376" s="519">
        <f t="shared" si="112"/>
        <v>0.99999999927921535</v>
      </c>
      <c r="H376" s="520">
        <f t="shared" si="113"/>
        <v>7.2078465418456972E-10</v>
      </c>
      <c r="I376" s="517"/>
      <c r="J376" s="517">
        <f t="shared" si="114"/>
        <v>5.9093466452751446</v>
      </c>
      <c r="K376" s="517">
        <f t="shared" si="115"/>
        <v>0.99999999828266373</v>
      </c>
      <c r="L376" s="517"/>
      <c r="M376" s="529">
        <f t="shared" si="116"/>
        <v>130.38057382971141</v>
      </c>
      <c r="N376" s="615">
        <f t="shared" si="117"/>
        <v>3.7436223010445246E-9</v>
      </c>
      <c r="O376" s="500"/>
      <c r="P376" s="532">
        <f t="shared" si="118"/>
        <v>1.3865073110794758E-10</v>
      </c>
      <c r="Q376" s="520">
        <f t="shared" si="119"/>
        <v>1.3865073110794758E-10</v>
      </c>
      <c r="R376" s="521"/>
      <c r="S376" s="507">
        <f t="shared" si="120"/>
        <v>0.99995196042505763</v>
      </c>
      <c r="T376" s="501">
        <f t="shared" si="125"/>
        <v>4.803957494237121E-5</v>
      </c>
      <c r="U376" s="507"/>
      <c r="V376" s="507">
        <f t="shared" si="126"/>
        <v>4.1440596483468081E-7</v>
      </c>
      <c r="W376" s="501">
        <f t="shared" si="127"/>
        <v>4.1440596483468081E-7</v>
      </c>
      <c r="X376" s="507"/>
      <c r="Y376" s="562">
        <f t="shared" si="121"/>
        <v>1.7620723183812486</v>
      </c>
      <c r="Z376" s="554">
        <f t="shared" si="122"/>
        <v>61368370397.808655</v>
      </c>
      <c r="AB376" s="562">
        <f t="shared" si="123"/>
        <v>1.7620723171111738</v>
      </c>
      <c r="AC376" s="554">
        <f t="shared" si="124"/>
        <v>44.233379635055094</v>
      </c>
    </row>
    <row r="377" spans="1:29" ht="12.6" customHeight="1" x14ac:dyDescent="0.2">
      <c r="A377" s="116"/>
      <c r="B377" s="262">
        <f t="shared" si="108"/>
        <v>230.15999999999713</v>
      </c>
      <c r="C377" s="130"/>
      <c r="D377" s="500">
        <f t="shared" si="109"/>
        <v>6.0637560823461456</v>
      </c>
      <c r="E377" s="517">
        <f t="shared" si="110"/>
        <v>1.1340561548405485E-2</v>
      </c>
      <c r="F377" s="500">
        <f t="shared" si="111"/>
        <v>0.99434576492562676</v>
      </c>
      <c r="G377" s="519">
        <f t="shared" si="112"/>
        <v>0.99999999933510608</v>
      </c>
      <c r="H377" s="520">
        <f t="shared" si="113"/>
        <v>6.6489391770119255E-10</v>
      </c>
      <c r="I377" s="517"/>
      <c r="J377" s="517">
        <f t="shared" si="114"/>
        <v>5.9223347261088364</v>
      </c>
      <c r="K377" s="517">
        <f t="shared" si="115"/>
        <v>0.99999999841298626</v>
      </c>
      <c r="L377" s="517"/>
      <c r="M377" s="529">
        <f t="shared" si="116"/>
        <v>130.80055368964017</v>
      </c>
      <c r="N377" s="615">
        <f t="shared" si="117"/>
        <v>3.4527829484432004E-9</v>
      </c>
      <c r="O377" s="500"/>
      <c r="P377" s="532">
        <f t="shared" si="118"/>
        <v>1.2792571235125286E-10</v>
      </c>
      <c r="Q377" s="520">
        <f t="shared" si="119"/>
        <v>1.2792571235125286E-10</v>
      </c>
      <c r="R377" s="521"/>
      <c r="S377" s="507">
        <f t="shared" si="120"/>
        <v>0.9999521340005989</v>
      </c>
      <c r="T377" s="501">
        <f t="shared" si="125"/>
        <v>4.7865999401097703E-5</v>
      </c>
      <c r="U377" s="507"/>
      <c r="V377" s="507">
        <f t="shared" si="126"/>
        <v>4.1215273072744746E-7</v>
      </c>
      <c r="W377" s="501">
        <f t="shared" si="127"/>
        <v>4.1215273072744746E-7</v>
      </c>
      <c r="X377" s="507"/>
      <c r="Y377" s="562">
        <f t="shared" si="121"/>
        <v>1.7596255788497213</v>
      </c>
      <c r="Z377" s="554">
        <f t="shared" si="122"/>
        <v>66659272661.136215</v>
      </c>
      <c r="AB377" s="562">
        <f t="shared" si="123"/>
        <v>1.7596255776797569</v>
      </c>
      <c r="AC377" s="554">
        <f t="shared" si="124"/>
        <v>44.321344950774858</v>
      </c>
    </row>
    <row r="378" spans="1:29" ht="12.6" customHeight="1" x14ac:dyDescent="0.2">
      <c r="A378" s="116"/>
      <c r="B378" s="262">
        <f t="shared" si="108"/>
        <v>230.57999999999711</v>
      </c>
      <c r="C378" s="130"/>
      <c r="D378" s="500">
        <f t="shared" si="109"/>
        <v>6.0767203527505256</v>
      </c>
      <c r="E378" s="517">
        <f t="shared" si="110"/>
        <v>1.1320021265006296E-2</v>
      </c>
      <c r="F378" s="500">
        <f t="shared" si="111"/>
        <v>0.99435597704997081</v>
      </c>
      <c r="G378" s="519">
        <f t="shared" si="112"/>
        <v>0.99999999938667294</v>
      </c>
      <c r="H378" s="520">
        <f t="shared" si="113"/>
        <v>6.1332705580952052E-10</v>
      </c>
      <c r="I378" s="517"/>
      <c r="J378" s="517">
        <f t="shared" si="114"/>
        <v>5.9352989965132164</v>
      </c>
      <c r="K378" s="517">
        <f t="shared" si="115"/>
        <v>0.99999999853344768</v>
      </c>
      <c r="L378" s="517"/>
      <c r="M378" s="529">
        <f t="shared" si="116"/>
        <v>131.22053362227189</v>
      </c>
      <c r="N378" s="615">
        <f t="shared" si="117"/>
        <v>3.184510433129617E-9</v>
      </c>
      <c r="O378" s="500"/>
      <c r="P378" s="532">
        <f t="shared" si="118"/>
        <v>1.1802794191731161E-10</v>
      </c>
      <c r="Q378" s="520">
        <f t="shared" si="119"/>
        <v>1.1802794191731161E-10</v>
      </c>
      <c r="R378" s="521"/>
      <c r="S378" s="507">
        <f t="shared" si="120"/>
        <v>0.99995230663335144</v>
      </c>
      <c r="T378" s="501">
        <f t="shared" si="125"/>
        <v>4.7693366648560165E-5</v>
      </c>
      <c r="U378" s="507"/>
      <c r="V378" s="507">
        <f t="shared" si="126"/>
        <v>4.0991641417222945E-7</v>
      </c>
      <c r="W378" s="501">
        <f t="shared" si="127"/>
        <v>4.0991641417222945E-7</v>
      </c>
      <c r="X378" s="507"/>
      <c r="Y378" s="562">
        <f t="shared" si="121"/>
        <v>1.7571945002429183</v>
      </c>
      <c r="Z378" s="554">
        <f t="shared" si="122"/>
        <v>72406734046.524002</v>
      </c>
      <c r="AB378" s="562">
        <f t="shared" si="123"/>
        <v>1.7571944991651833</v>
      </c>
      <c r="AC378" s="554">
        <f t="shared" si="124"/>
        <v>44.409009013537535</v>
      </c>
    </row>
    <row r="379" spans="1:29" ht="12.6" customHeight="1" x14ac:dyDescent="0.2">
      <c r="A379" s="116"/>
      <c r="B379" s="262">
        <f t="shared" si="108"/>
        <v>230.9999999999971</v>
      </c>
      <c r="C379" s="130"/>
      <c r="D379" s="500">
        <f t="shared" si="109"/>
        <v>6.0896608998589237</v>
      </c>
      <c r="E379" s="517">
        <f t="shared" si="110"/>
        <v>1.1299555253933466E-2</v>
      </c>
      <c r="F379" s="500">
        <f t="shared" si="111"/>
        <v>0.99436615235225101</v>
      </c>
      <c r="G379" s="519">
        <f t="shared" si="112"/>
        <v>0.99999999943424955</v>
      </c>
      <c r="H379" s="520">
        <f t="shared" si="113"/>
        <v>5.6575044649065376E-10</v>
      </c>
      <c r="I379" s="517"/>
      <c r="J379" s="517">
        <f t="shared" si="114"/>
        <v>5.9482395436216144</v>
      </c>
      <c r="K379" s="517">
        <f t="shared" si="115"/>
        <v>0.99999999864479128</v>
      </c>
      <c r="L379" s="517"/>
      <c r="M379" s="529">
        <f t="shared" si="116"/>
        <v>131.64051362721216</v>
      </c>
      <c r="N379" s="615">
        <f t="shared" si="117"/>
        <v>2.9370994525379501E-9</v>
      </c>
      <c r="O379" s="500"/>
      <c r="P379" s="532">
        <f t="shared" si="118"/>
        <v>1.0889371415161555E-10</v>
      </c>
      <c r="Q379" s="520">
        <f t="shared" si="119"/>
        <v>1.0889371415161555E-10</v>
      </c>
      <c r="R379" s="521"/>
      <c r="S379" s="507">
        <f t="shared" si="120"/>
        <v>0.99995247833038681</v>
      </c>
      <c r="T379" s="501">
        <f t="shared" si="125"/>
        <v>4.7521669613193041E-5</v>
      </c>
      <c r="U379" s="507"/>
      <c r="V379" s="507">
        <f t="shared" si="126"/>
        <v>4.0769685431885767E-7</v>
      </c>
      <c r="W379" s="501">
        <f t="shared" si="127"/>
        <v>4.0769685431885767E-7</v>
      </c>
      <c r="X379" s="507"/>
      <c r="Y379" s="562">
        <f t="shared" si="121"/>
        <v>1.7547789326784105</v>
      </c>
      <c r="Z379" s="554">
        <f t="shared" si="122"/>
        <v>78649022184.247055</v>
      </c>
      <c r="AB379" s="562">
        <f t="shared" si="123"/>
        <v>1.7547789316856435</v>
      </c>
      <c r="AC379" s="554">
        <f t="shared" si="124"/>
        <v>44.495719416791104</v>
      </c>
    </row>
    <row r="380" spans="1:29" ht="12.6" customHeight="1" x14ac:dyDescent="0.2">
      <c r="A380" s="116"/>
      <c r="B380" s="262">
        <f t="shared" si="108"/>
        <v>231.41999999999709</v>
      </c>
      <c r="C380" s="130"/>
      <c r="D380" s="500">
        <f t="shared" si="109"/>
        <v>6.1025778103272925</v>
      </c>
      <c r="E380" s="517">
        <f t="shared" si="110"/>
        <v>1.1279163113063781E-2</v>
      </c>
      <c r="F380" s="500">
        <f t="shared" si="111"/>
        <v>0.99437629103126568</v>
      </c>
      <c r="G380" s="519">
        <f t="shared" si="112"/>
        <v>0.99999999947814366</v>
      </c>
      <c r="H380" s="520">
        <f t="shared" si="113"/>
        <v>5.2185633592216618E-10</v>
      </c>
      <c r="I380" s="517"/>
      <c r="J380" s="517">
        <f t="shared" si="114"/>
        <v>5.9611564540899833</v>
      </c>
      <c r="K380" s="517">
        <f t="shared" si="115"/>
        <v>0.99999999874770495</v>
      </c>
      <c r="L380" s="517"/>
      <c r="M380" s="529">
        <f t="shared" si="116"/>
        <v>132.06049370406939</v>
      </c>
      <c r="N380" s="615">
        <f t="shared" si="117"/>
        <v>2.7087878606835147E-9</v>
      </c>
      <c r="O380" s="500"/>
      <c r="P380" s="532">
        <f t="shared" si="118"/>
        <v>1.0046434583714879E-10</v>
      </c>
      <c r="Q380" s="520">
        <f t="shared" si="119"/>
        <v>1.0046434583714879E-10</v>
      </c>
      <c r="R380" s="521"/>
      <c r="S380" s="507">
        <f t="shared" si="120"/>
        <v>0.99995264909870907</v>
      </c>
      <c r="T380" s="501">
        <f t="shared" si="125"/>
        <v>4.7350901290932335E-5</v>
      </c>
      <c r="U380" s="507"/>
      <c r="V380" s="507">
        <f t="shared" si="126"/>
        <v>4.0549393023232407E-7</v>
      </c>
      <c r="W380" s="501">
        <f t="shared" si="127"/>
        <v>4.0549393023232407E-7</v>
      </c>
      <c r="X380" s="507"/>
      <c r="Y380" s="562">
        <f t="shared" si="121"/>
        <v>1.7523787281802807</v>
      </c>
      <c r="Z380" s="554">
        <f t="shared" si="122"/>
        <v>85433046773.032394</v>
      </c>
      <c r="AB380" s="562">
        <f t="shared" si="123"/>
        <v>1.7523787272657907</v>
      </c>
      <c r="AC380" s="554">
        <f t="shared" si="124"/>
        <v>44.583776755641729</v>
      </c>
    </row>
    <row r="381" spans="1:29" ht="12.6" customHeight="1" x14ac:dyDescent="0.2">
      <c r="A381" s="116"/>
      <c r="B381" s="262">
        <f t="shared" si="108"/>
        <v>231.83999999999708</v>
      </c>
      <c r="C381" s="130"/>
      <c r="D381" s="500">
        <f t="shared" si="109"/>
        <v>6.1154711703376918</v>
      </c>
      <c r="E381" s="517">
        <f t="shared" si="110"/>
        <v>1.1258844443172189E-2</v>
      </c>
      <c r="F381" s="500">
        <f t="shared" si="111"/>
        <v>0.9943863932843845</v>
      </c>
      <c r="G381" s="519">
        <f t="shared" si="112"/>
        <v>0.9999999995186396</v>
      </c>
      <c r="H381" s="520">
        <f t="shared" si="113"/>
        <v>4.8136039598745128E-10</v>
      </c>
      <c r="I381" s="517"/>
      <c r="J381" s="517">
        <f t="shared" si="114"/>
        <v>5.9740498141003826</v>
      </c>
      <c r="K381" s="517">
        <f t="shared" si="115"/>
        <v>0.99999999884282453</v>
      </c>
      <c r="L381" s="517"/>
      <c r="M381" s="529">
        <f t="shared" si="116"/>
        <v>132.48047385245505</v>
      </c>
      <c r="N381" s="615">
        <f t="shared" si="117"/>
        <v>2.4982682589325123E-9</v>
      </c>
      <c r="O381" s="500"/>
      <c r="P381" s="532">
        <f t="shared" si="118"/>
        <v>9.2685647516757015E-11</v>
      </c>
      <c r="Q381" s="520">
        <f t="shared" si="119"/>
        <v>9.2685647516757015E-11</v>
      </c>
      <c r="R381" s="521"/>
      <c r="S381" s="507">
        <f t="shared" si="120"/>
        <v>0.9999528189452882</v>
      </c>
      <c r="T381" s="501">
        <f t="shared" si="125"/>
        <v>4.7181054711797898E-5</v>
      </c>
      <c r="U381" s="507"/>
      <c r="V381" s="507">
        <f t="shared" si="126"/>
        <v>4.0330731955144322E-7</v>
      </c>
      <c r="W381" s="501">
        <f t="shared" si="127"/>
        <v>4.0330731955144322E-7</v>
      </c>
      <c r="X381" s="507"/>
      <c r="Y381" s="562">
        <f t="shared" si="121"/>
        <v>1.7499937406489037</v>
      </c>
      <c r="Z381" s="554">
        <f t="shared" si="122"/>
        <v>92800282424.058105</v>
      </c>
      <c r="AB381" s="562">
        <f t="shared" si="123"/>
        <v>1.7499937398065259</v>
      </c>
      <c r="AC381" s="554">
        <f t="shared" si="124"/>
        <v>44.670380695391927</v>
      </c>
    </row>
    <row r="382" spans="1:29" ht="12.6" customHeight="1" x14ac:dyDescent="0.2">
      <c r="A382" s="116"/>
      <c r="B382" s="262">
        <f t="shared" si="108"/>
        <v>232.25999999999706</v>
      </c>
      <c r="C382" s="130"/>
      <c r="D382" s="500">
        <f t="shared" si="109"/>
        <v>6.1283410656017381</v>
      </c>
      <c r="E382" s="517">
        <f t="shared" si="110"/>
        <v>1.123859884790428E-2</v>
      </c>
      <c r="F382" s="500">
        <f t="shared" si="111"/>
        <v>0.99439645930756171</v>
      </c>
      <c r="G382" s="519">
        <f t="shared" si="112"/>
        <v>0.99999999955599961</v>
      </c>
      <c r="H382" s="520">
        <f t="shared" si="113"/>
        <v>4.440003920080926E-10</v>
      </c>
      <c r="I382" s="517"/>
      <c r="J382" s="517">
        <f t="shared" si="114"/>
        <v>5.9869197093644289</v>
      </c>
      <c r="K382" s="517">
        <f t="shared" si="115"/>
        <v>0.99999999893073854</v>
      </c>
      <c r="L382" s="517"/>
      <c r="M382" s="529">
        <f t="shared" si="116"/>
        <v>132.9004540719834</v>
      </c>
      <c r="N382" s="615">
        <f t="shared" si="117"/>
        <v>2.3040627183945617E-9</v>
      </c>
      <c r="O382" s="500"/>
      <c r="P382" s="532">
        <f t="shared" si="118"/>
        <v>8.5507659154332085E-11</v>
      </c>
      <c r="Q382" s="520">
        <f t="shared" si="119"/>
        <v>8.5507659154332085E-11</v>
      </c>
      <c r="R382" s="521"/>
      <c r="S382" s="507">
        <f t="shared" si="120"/>
        <v>0.99995298787685749</v>
      </c>
      <c r="T382" s="501">
        <f t="shared" si="125"/>
        <v>4.7012123142509132E-5</v>
      </c>
      <c r="U382" s="507"/>
      <c r="V382" s="507">
        <f t="shared" si="126"/>
        <v>4.0113686116170717E-7</v>
      </c>
      <c r="W382" s="501">
        <f t="shared" si="127"/>
        <v>4.0113686116170717E-7</v>
      </c>
      <c r="X382" s="507"/>
      <c r="Y382" s="562">
        <f t="shared" si="121"/>
        <v>1.7476238258313035</v>
      </c>
      <c r="Z382" s="554">
        <f t="shared" si="122"/>
        <v>100804547613.11035</v>
      </c>
      <c r="AB382" s="562">
        <f t="shared" si="123"/>
        <v>1.7476238250553577</v>
      </c>
      <c r="AC382" s="554">
        <f t="shared" si="124"/>
        <v>44.757258656419431</v>
      </c>
    </row>
    <row r="383" spans="1:29" ht="12.6" customHeight="1" x14ac:dyDescent="0.2">
      <c r="A383" s="116"/>
      <c r="B383" s="262">
        <f t="shared" si="108"/>
        <v>232.67999999999705</v>
      </c>
      <c r="C383" s="130"/>
      <c r="D383" s="500">
        <f t="shared" si="109"/>
        <v>6.1411875813640124</v>
      </c>
      <c r="E383" s="517">
        <f t="shared" si="110"/>
        <v>1.1218425933752729E-2</v>
      </c>
      <c r="F383" s="500">
        <f t="shared" si="111"/>
        <v>0.99440648929534825</v>
      </c>
      <c r="G383" s="519">
        <f t="shared" si="112"/>
        <v>0.99999999959046604</v>
      </c>
      <c r="H383" s="520">
        <f t="shared" si="113"/>
        <v>4.0953396229781447E-10</v>
      </c>
      <c r="I383" s="517"/>
      <c r="J383" s="517">
        <f t="shared" si="114"/>
        <v>5.9997662251267032</v>
      </c>
      <c r="K383" s="517">
        <f t="shared" si="115"/>
        <v>0.99999999901199099</v>
      </c>
      <c r="L383" s="517"/>
      <c r="M383" s="529">
        <f t="shared" si="116"/>
        <v>133.32043436227158</v>
      </c>
      <c r="N383" s="615">
        <f t="shared" si="117"/>
        <v>2.1248922621452948E-9</v>
      </c>
      <c r="O383" s="500"/>
      <c r="P383" s="532">
        <f t="shared" si="118"/>
        <v>7.8884121457181287E-11</v>
      </c>
      <c r="Q383" s="520">
        <f t="shared" si="119"/>
        <v>7.8884121457181287E-11</v>
      </c>
      <c r="R383" s="521"/>
      <c r="S383" s="507">
        <f t="shared" si="120"/>
        <v>0.99995315590025158</v>
      </c>
      <c r="T383" s="501">
        <f t="shared" si="125"/>
        <v>4.6844099748422074E-5</v>
      </c>
      <c r="U383" s="507"/>
      <c r="V383" s="507">
        <f t="shared" si="126"/>
        <v>3.9898267599812399E-7</v>
      </c>
      <c r="W383" s="501">
        <f t="shared" si="127"/>
        <v>3.9898267599812399E-7</v>
      </c>
      <c r="X383" s="507"/>
      <c r="Y383" s="562">
        <f t="shared" si="121"/>
        <v>1.7452688412920689</v>
      </c>
      <c r="Z383" s="554">
        <f t="shared" si="122"/>
        <v>109502022359.04559</v>
      </c>
      <c r="AB383" s="562">
        <f t="shared" si="123"/>
        <v>1.745268840577322</v>
      </c>
      <c r="AC383" s="554">
        <f t="shared" si="124"/>
        <v>44.844797096323816</v>
      </c>
    </row>
    <row r="384" spans="1:29" ht="12.6" customHeight="1" x14ac:dyDescent="0.2">
      <c r="A384" s="116"/>
      <c r="B384" s="262">
        <f t="shared" si="108"/>
        <v>233.09999999999704</v>
      </c>
      <c r="C384" s="130"/>
      <c r="D384" s="500">
        <f t="shared" si="109"/>
        <v>6.1540108024054572</v>
      </c>
      <c r="E384" s="517">
        <f t="shared" si="110"/>
        <v>1.1198325310029754E-2</v>
      </c>
      <c r="F384" s="500">
        <f t="shared" si="111"/>
        <v>0.99441648344090483</v>
      </c>
      <c r="G384" s="519">
        <f t="shared" si="112"/>
        <v>0.99999999962226227</v>
      </c>
      <c r="H384" s="520">
        <f t="shared" si="113"/>
        <v>3.777377299840623E-10</v>
      </c>
      <c r="I384" s="517"/>
      <c r="J384" s="517">
        <f t="shared" si="114"/>
        <v>6.0125894461681479</v>
      </c>
      <c r="K384" s="517">
        <f t="shared" si="115"/>
        <v>0.99999999908708481</v>
      </c>
      <c r="L384" s="517"/>
      <c r="M384" s="529">
        <f t="shared" si="116"/>
        <v>133.74041472293959</v>
      </c>
      <c r="N384" s="615">
        <f t="shared" si="117"/>
        <v>1.9596484435169259E-9</v>
      </c>
      <c r="O384" s="500"/>
      <c r="P384" s="532">
        <f t="shared" si="118"/>
        <v>7.277234370661962E-11</v>
      </c>
      <c r="Q384" s="520">
        <f t="shared" si="119"/>
        <v>7.277234370661962E-11</v>
      </c>
      <c r="R384" s="521"/>
      <c r="S384" s="507">
        <f t="shared" si="120"/>
        <v>0.99995332302230533</v>
      </c>
      <c r="T384" s="501">
        <f t="shared" si="125"/>
        <v>4.6676977694670718E-5</v>
      </c>
      <c r="U384" s="507"/>
      <c r="V384" s="507">
        <f t="shared" si="126"/>
        <v>3.968442002260004E-7</v>
      </c>
      <c r="W384" s="501">
        <f t="shared" si="127"/>
        <v>3.968442002260004E-7</v>
      </c>
      <c r="X384" s="507"/>
      <c r="Y384" s="562">
        <f t="shared" si="121"/>
        <v>1.7429286463848161</v>
      </c>
      <c r="Z384" s="554">
        <f t="shared" si="122"/>
        <v>118949906944.35937</v>
      </c>
      <c r="AB384" s="562">
        <f t="shared" si="123"/>
        <v>1.7429286457264463</v>
      </c>
      <c r="AC384" s="554">
        <f t="shared" si="124"/>
        <v>44.931867830977758</v>
      </c>
    </row>
    <row r="385" spans="1:29" ht="12.6" customHeight="1" x14ac:dyDescent="0.2">
      <c r="A385" s="116"/>
      <c r="B385" s="262">
        <f t="shared" si="108"/>
        <v>233.51999999999703</v>
      </c>
      <c r="C385" s="130"/>
      <c r="D385" s="500">
        <f t="shared" si="109"/>
        <v>6.1668108130467338</v>
      </c>
      <c r="E385" s="517">
        <f t="shared" si="110"/>
        <v>1.1178296588842894E-2</v>
      </c>
      <c r="F385" s="500">
        <f t="shared" si="111"/>
        <v>0.99442644193601393</v>
      </c>
      <c r="G385" s="519">
        <f t="shared" si="112"/>
        <v>0.99999999965159481</v>
      </c>
      <c r="H385" s="520">
        <f t="shared" si="113"/>
        <v>3.4840519358425581E-10</v>
      </c>
      <c r="I385" s="517"/>
      <c r="J385" s="517">
        <f t="shared" si="114"/>
        <v>6.0253894568094246</v>
      </c>
      <c r="K385" s="517">
        <f t="shared" si="115"/>
        <v>0.99999999915648552</v>
      </c>
      <c r="L385" s="517"/>
      <c r="M385" s="529">
        <f t="shared" si="116"/>
        <v>134.1603951536103</v>
      </c>
      <c r="N385" s="615">
        <f t="shared" si="117"/>
        <v>1.8073080809699604E-9</v>
      </c>
      <c r="O385" s="500"/>
      <c r="P385" s="532">
        <f t="shared" si="118"/>
        <v>6.7132807249746729E-11</v>
      </c>
      <c r="Q385" s="520">
        <f t="shared" si="119"/>
        <v>6.7132807249746729E-11</v>
      </c>
      <c r="R385" s="521"/>
      <c r="S385" s="507">
        <f t="shared" si="120"/>
        <v>0.99995348924937977</v>
      </c>
      <c r="T385" s="501">
        <f t="shared" si="125"/>
        <v>4.6510750620232244E-5</v>
      </c>
      <c r="U385" s="507"/>
      <c r="V385" s="507">
        <f t="shared" si="126"/>
        <v>3.9472111148415115E-7</v>
      </c>
      <c r="W385" s="501">
        <f t="shared" si="127"/>
        <v>3.9472111148415115E-7</v>
      </c>
      <c r="X385" s="507"/>
      <c r="Y385" s="562">
        <f t="shared" si="121"/>
        <v>1.7406031022241881</v>
      </c>
      <c r="Z385" s="554">
        <f t="shared" si="122"/>
        <v>129208740036.54633</v>
      </c>
      <c r="AB385" s="562">
        <f t="shared" si="123"/>
        <v>1.740603101617753</v>
      </c>
      <c r="AC385" s="554">
        <f t="shared" si="124"/>
        <v>45.016996085210707</v>
      </c>
    </row>
    <row r="386" spans="1:29" ht="12.6" customHeight="1" x14ac:dyDescent="0.2">
      <c r="A386" s="116"/>
      <c r="B386" s="262">
        <f t="shared" si="108"/>
        <v>233.93999999999701</v>
      </c>
      <c r="C386" s="130"/>
      <c r="D386" s="500">
        <f t="shared" si="109"/>
        <v>6.1795876971515371</v>
      </c>
      <c r="E386" s="517">
        <f t="shared" si="110"/>
        <v>1.1158339385069863E-2</v>
      </c>
      <c r="F386" s="500">
        <f t="shared" si="111"/>
        <v>0.99443636497109233</v>
      </c>
      <c r="G386" s="519">
        <f t="shared" si="112"/>
        <v>0.99999999967865383</v>
      </c>
      <c r="H386" s="520">
        <f t="shared" si="113"/>
        <v>3.2134617189427672E-10</v>
      </c>
      <c r="I386" s="517"/>
      <c r="J386" s="517">
        <f t="shared" si="114"/>
        <v>6.0381663409142279</v>
      </c>
      <c r="K386" s="517">
        <f t="shared" si="115"/>
        <v>0.99999999922062333</v>
      </c>
      <c r="L386" s="517"/>
      <c r="M386" s="529">
        <f t="shared" si="116"/>
        <v>134.58037565390904</v>
      </c>
      <c r="N386" s="615">
        <f t="shared" si="117"/>
        <v>1.6666774627083214E-9</v>
      </c>
      <c r="O386" s="500"/>
      <c r="P386" s="532">
        <f t="shared" si="118"/>
        <v>6.1929165499446926E-11</v>
      </c>
      <c r="Q386" s="520">
        <f t="shared" si="119"/>
        <v>6.1929165499446926E-11</v>
      </c>
      <c r="R386" s="521"/>
      <c r="S386" s="507">
        <f t="shared" si="120"/>
        <v>0.99995365458803898</v>
      </c>
      <c r="T386" s="501">
        <f t="shared" si="125"/>
        <v>4.6345411961024041E-5</v>
      </c>
      <c r="U386" s="507"/>
      <c r="V386" s="507">
        <f t="shared" si="126"/>
        <v>3.9261377218109198E-7</v>
      </c>
      <c r="W386" s="501">
        <f t="shared" si="127"/>
        <v>3.9261377218109198E-7</v>
      </c>
      <c r="X386" s="507"/>
      <c r="Y386" s="562">
        <f t="shared" si="121"/>
        <v>1.7382920716583834</v>
      </c>
      <c r="Z386" s="554">
        <f t="shared" si="122"/>
        <v>140363090780.53329</v>
      </c>
      <c r="AB386" s="562">
        <f t="shared" si="123"/>
        <v>1.73829207109979</v>
      </c>
      <c r="AC386" s="554">
        <f t="shared" si="124"/>
        <v>45.105141897573219</v>
      </c>
    </row>
    <row r="387" spans="1:29" ht="12.6" customHeight="1" x14ac:dyDescent="0.2">
      <c r="A387" s="116"/>
      <c r="B387" s="262">
        <f t="shared" si="108"/>
        <v>234.359999999997</v>
      </c>
      <c r="C387" s="130"/>
      <c r="D387" s="500">
        <f t="shared" si="109"/>
        <v>6.192341538129897</v>
      </c>
      <c r="E387" s="517">
        <f t="shared" si="110"/>
        <v>1.1138453316334309E-2</v>
      </c>
      <c r="F387" s="500">
        <f t="shared" si="111"/>
        <v>0.99444625273520293</v>
      </c>
      <c r="G387" s="519">
        <f t="shared" si="112"/>
        <v>0.99999999970361531</v>
      </c>
      <c r="H387" s="520">
        <f t="shared" si="113"/>
        <v>2.9638469456472194E-10</v>
      </c>
      <c r="I387" s="517"/>
      <c r="J387" s="517">
        <f t="shared" si="114"/>
        <v>6.0509201818925877</v>
      </c>
      <c r="K387" s="517">
        <f t="shared" si="115"/>
        <v>0.99999999927989602</v>
      </c>
      <c r="L387" s="517"/>
      <c r="M387" s="529">
        <f t="shared" si="116"/>
        <v>135.00035622346422</v>
      </c>
      <c r="N387" s="615">
        <f t="shared" si="117"/>
        <v>1.5370744677056791E-9</v>
      </c>
      <c r="O387" s="500"/>
      <c r="P387" s="532">
        <f t="shared" si="118"/>
        <v>5.7128111764981454E-11</v>
      </c>
      <c r="Q387" s="520">
        <f t="shared" si="119"/>
        <v>5.7128111764981454E-11</v>
      </c>
      <c r="R387" s="521"/>
      <c r="S387" s="507">
        <f t="shared" si="120"/>
        <v>0.9999538190449484</v>
      </c>
      <c r="T387" s="501">
        <f t="shared" si="125"/>
        <v>4.6180955051600137E-5</v>
      </c>
      <c r="U387" s="507"/>
      <c r="V387" s="507">
        <f t="shared" si="126"/>
        <v>3.905216184821298E-7</v>
      </c>
      <c r="W387" s="501">
        <f t="shared" si="127"/>
        <v>3.905216184821298E-7</v>
      </c>
      <c r="X387" s="507"/>
      <c r="Y387" s="562">
        <f t="shared" si="121"/>
        <v>1.7359954192421843</v>
      </c>
      <c r="Z387" s="554">
        <f t="shared" si="122"/>
        <v>152471467664.03287</v>
      </c>
      <c r="AB387" s="562">
        <f t="shared" si="123"/>
        <v>1.7359954187276618</v>
      </c>
      <c r="AC387" s="554">
        <f t="shared" si="124"/>
        <v>45.190209373439259</v>
      </c>
    </row>
    <row r="388" spans="1:29" ht="12.6" customHeight="1" x14ac:dyDescent="0.2">
      <c r="A388" s="116"/>
      <c r="B388" s="262">
        <f t="shared" si="108"/>
        <v>234.77999999999699</v>
      </c>
      <c r="C388" s="130"/>
      <c r="D388" s="500">
        <f t="shared" si="109"/>
        <v>6.205072418941449</v>
      </c>
      <c r="E388" s="517">
        <f t="shared" si="110"/>
        <v>1.1118638002980222E-2</v>
      </c>
      <c r="F388" s="500">
        <f t="shared" si="111"/>
        <v>0.99445610541606722</v>
      </c>
      <c r="G388" s="519">
        <f t="shared" si="112"/>
        <v>0.99999999972664144</v>
      </c>
      <c r="H388" s="520">
        <f t="shared" si="113"/>
        <v>2.7335855801169373E-10</v>
      </c>
      <c r="I388" s="517"/>
      <c r="J388" s="517">
        <f t="shared" si="114"/>
        <v>6.0636510627041398</v>
      </c>
      <c r="K388" s="517">
        <f t="shared" si="115"/>
        <v>0.99999999933467154</v>
      </c>
      <c r="L388" s="517"/>
      <c r="M388" s="529">
        <f t="shared" si="116"/>
        <v>135.42033686190678</v>
      </c>
      <c r="N388" s="615">
        <f t="shared" si="117"/>
        <v>1.4175327578413999E-9</v>
      </c>
      <c r="O388" s="500"/>
      <c r="P388" s="532">
        <f t="shared" si="118"/>
        <v>5.269818972731925E-11</v>
      </c>
      <c r="Q388" s="520">
        <f t="shared" si="119"/>
        <v>5.269818972731925E-11</v>
      </c>
      <c r="R388" s="521"/>
      <c r="S388" s="507">
        <f t="shared" si="120"/>
        <v>0.9999539826261985</v>
      </c>
      <c r="T388" s="501">
        <f t="shared" si="125"/>
        <v>4.6017373801499062E-5</v>
      </c>
      <c r="U388" s="507"/>
      <c r="V388" s="507">
        <f t="shared" si="126"/>
        <v>3.8844448953709542E-7</v>
      </c>
      <c r="W388" s="501">
        <f t="shared" si="127"/>
        <v>3.8844448953709542E-7</v>
      </c>
      <c r="X388" s="507"/>
      <c r="Y388" s="562">
        <f t="shared" si="121"/>
        <v>1.7337130112105024</v>
      </c>
      <c r="Z388" s="554">
        <f t="shared" si="122"/>
        <v>165625802085.53125</v>
      </c>
      <c r="AB388" s="562">
        <f t="shared" si="123"/>
        <v>1.733713010736577</v>
      </c>
      <c r="AC388" s="554">
        <f t="shared" si="124"/>
        <v>45.275230427631001</v>
      </c>
    </row>
    <row r="389" spans="1:29" ht="12.6" customHeight="1" x14ac:dyDescent="0.2">
      <c r="A389" s="116"/>
      <c r="B389" s="262">
        <f t="shared" si="108"/>
        <v>235.19999999999698</v>
      </c>
      <c r="C389" s="130"/>
      <c r="D389" s="500">
        <f t="shared" si="109"/>
        <v>6.217780422098663</v>
      </c>
      <c r="E389" s="517">
        <f t="shared" si="110"/>
        <v>1.1098893068048983E-2</v>
      </c>
      <c r="F389" s="500">
        <f t="shared" si="111"/>
        <v>0.99446592320007676</v>
      </c>
      <c r="G389" s="519">
        <f t="shared" si="112"/>
        <v>0.99999999974788178</v>
      </c>
      <c r="H389" s="520">
        <f t="shared" si="113"/>
        <v>2.5211821519377509E-10</v>
      </c>
      <c r="I389" s="517"/>
      <c r="J389" s="517">
        <f t="shared" si="114"/>
        <v>6.0763590658613538</v>
      </c>
      <c r="K389" s="517">
        <f t="shared" si="115"/>
        <v>0.99999999938529027</v>
      </c>
      <c r="L389" s="517"/>
      <c r="M389" s="529">
        <f t="shared" si="116"/>
        <v>135.8403175688702</v>
      </c>
      <c r="N389" s="615">
        <f t="shared" si="117"/>
        <v>1.3071996818325715E-9</v>
      </c>
      <c r="O389" s="500"/>
      <c r="P389" s="532">
        <f t="shared" si="118"/>
        <v>4.861085079439854E-11</v>
      </c>
      <c r="Q389" s="520">
        <f t="shared" si="119"/>
        <v>4.861085079439854E-11</v>
      </c>
      <c r="R389" s="521"/>
      <c r="S389" s="507">
        <f t="shared" si="120"/>
        <v>0.99995414533831961</v>
      </c>
      <c r="T389" s="501">
        <f t="shared" si="125"/>
        <v>4.5854661680388986E-5</v>
      </c>
      <c r="U389" s="507"/>
      <c r="V389" s="507">
        <f t="shared" si="126"/>
        <v>3.8638266686682719E-7</v>
      </c>
      <c r="W389" s="501">
        <f t="shared" si="127"/>
        <v>3.8638266686682719E-7</v>
      </c>
      <c r="X389" s="507"/>
      <c r="Y389" s="562">
        <f t="shared" si="121"/>
        <v>1.7314447154524062</v>
      </c>
      <c r="Z389" s="554">
        <f t="shared" si="122"/>
        <v>179926604380.95319</v>
      </c>
      <c r="AB389" s="562">
        <f t="shared" si="123"/>
        <v>1.7314447150158774</v>
      </c>
      <c r="AC389" s="554">
        <f t="shared" si="124"/>
        <v>45.362774362402391</v>
      </c>
    </row>
    <row r="390" spans="1:29" ht="12.6" customHeight="1" x14ac:dyDescent="0.2">
      <c r="A390" s="116"/>
      <c r="B390" s="262">
        <f t="shared" si="108"/>
        <v>235.61999999999696</v>
      </c>
      <c r="C390" s="130"/>
      <c r="D390" s="500">
        <f t="shared" si="109"/>
        <v>6.230465629670058</v>
      </c>
      <c r="E390" s="517">
        <f t="shared" si="110"/>
        <v>1.1079218137254874E-2</v>
      </c>
      <c r="F390" s="500">
        <f t="shared" si="111"/>
        <v>0.99447570627230497</v>
      </c>
      <c r="G390" s="519">
        <f t="shared" si="112"/>
        <v>0.99999999976747456</v>
      </c>
      <c r="H390" s="520">
        <f t="shared" si="113"/>
        <v>2.3252544334440017E-10</v>
      </c>
      <c r="I390" s="517"/>
      <c r="J390" s="517">
        <f t="shared" si="114"/>
        <v>6.0890442734327488</v>
      </c>
      <c r="K390" s="517">
        <f t="shared" si="115"/>
        <v>0.99999999943206641</v>
      </c>
      <c r="L390" s="517"/>
      <c r="M390" s="529">
        <f t="shared" si="116"/>
        <v>136.26029834399094</v>
      </c>
      <c r="N390" s="615">
        <f t="shared" si="117"/>
        <v>1.205506805490586E-9</v>
      </c>
      <c r="O390" s="500"/>
      <c r="P390" s="532">
        <f t="shared" si="118"/>
        <v>4.4839925423496006E-11</v>
      </c>
      <c r="Q390" s="520">
        <f t="shared" si="119"/>
        <v>4.4839925423496006E-11</v>
      </c>
      <c r="R390" s="521"/>
      <c r="S390" s="507">
        <f t="shared" si="120"/>
        <v>0.99995430718763867</v>
      </c>
      <c r="T390" s="501">
        <f t="shared" si="125"/>
        <v>4.5692812361330937E-5</v>
      </c>
      <c r="U390" s="507"/>
      <c r="V390" s="507">
        <f t="shared" si="126"/>
        <v>3.8433554645713193E-7</v>
      </c>
      <c r="W390" s="501">
        <f t="shared" si="127"/>
        <v>3.8433554645713193E-7</v>
      </c>
      <c r="X390" s="507"/>
      <c r="Y390" s="562">
        <f t="shared" si="121"/>
        <v>1.7291904014856267</v>
      </c>
      <c r="Z390" s="554">
        <f t="shared" si="122"/>
        <v>195453064990.46301</v>
      </c>
      <c r="AB390" s="562">
        <f t="shared" si="123"/>
        <v>1.7291904010835459</v>
      </c>
      <c r="AC390" s="554">
        <f t="shared" si="124"/>
        <v>45.447810589929276</v>
      </c>
    </row>
    <row r="391" spans="1:29" ht="12.6" customHeight="1" x14ac:dyDescent="0.2">
      <c r="A391" s="116"/>
      <c r="B391" s="262">
        <f t="shared" si="108"/>
        <v>236.03999999999695</v>
      </c>
      <c r="C391" s="130"/>
      <c r="D391" s="500">
        <f t="shared" si="109"/>
        <v>6.2431281232833742</v>
      </c>
      <c r="E391" s="517">
        <f t="shared" si="110"/>
        <v>1.1059612838961655E-2</v>
      </c>
      <c r="F391" s="500">
        <f t="shared" si="111"/>
        <v>0.99448545481651907</v>
      </c>
      <c r="G391" s="519">
        <f t="shared" si="112"/>
        <v>0.99999999978554732</v>
      </c>
      <c r="H391" s="520">
        <f t="shared" si="113"/>
        <v>2.1445267783803956E-10</v>
      </c>
      <c r="I391" s="517"/>
      <c r="J391" s="517">
        <f t="shared" si="114"/>
        <v>6.101706767046065</v>
      </c>
      <c r="K391" s="517">
        <f t="shared" si="115"/>
        <v>0.99999999947529117</v>
      </c>
      <c r="L391" s="517"/>
      <c r="M391" s="529">
        <f t="shared" si="116"/>
        <v>136.6802791869078</v>
      </c>
      <c r="N391" s="615">
        <f t="shared" si="117"/>
        <v>1.1116867426608223E-9</v>
      </c>
      <c r="O391" s="500"/>
      <c r="P391" s="532">
        <f t="shared" si="118"/>
        <v>4.1360962274188355E-11</v>
      </c>
      <c r="Q391" s="520">
        <f t="shared" si="119"/>
        <v>4.1360962274188355E-11</v>
      </c>
      <c r="R391" s="521"/>
      <c r="S391" s="507">
        <f t="shared" si="120"/>
        <v>0.99995446818017863</v>
      </c>
      <c r="T391" s="501">
        <f t="shared" si="125"/>
        <v>4.5531819821365005E-5</v>
      </c>
      <c r="U391" s="507"/>
      <c r="V391" s="507">
        <f t="shared" si="126"/>
        <v>3.823030076373405E-7</v>
      </c>
      <c r="W391" s="501">
        <f t="shared" si="127"/>
        <v>3.823030076373405E-7</v>
      </c>
      <c r="X391" s="507"/>
      <c r="Y391" s="562">
        <f t="shared" si="121"/>
        <v>1.726949940431542</v>
      </c>
      <c r="Z391" s="554">
        <f t="shared" si="122"/>
        <v>212326000609.6998</v>
      </c>
      <c r="AB391" s="562">
        <f t="shared" si="123"/>
        <v>1.726949940061193</v>
      </c>
      <c r="AC391" s="554">
        <f t="shared" si="124"/>
        <v>45.533879405391346</v>
      </c>
    </row>
    <row r="392" spans="1:29" ht="12.6" customHeight="1" x14ac:dyDescent="0.2">
      <c r="A392" s="116"/>
      <c r="B392" s="262">
        <f t="shared" si="108"/>
        <v>236.45999999999694</v>
      </c>
      <c r="C392" s="130"/>
      <c r="D392" s="500">
        <f t="shared" si="109"/>
        <v>6.2557679841287275</v>
      </c>
      <c r="E392" s="517">
        <f t="shared" si="110"/>
        <v>1.1040076804158727E-2</v>
      </c>
      <c r="F392" s="500">
        <f t="shared" si="111"/>
        <v>0.99449516901519142</v>
      </c>
      <c r="G392" s="519">
        <f t="shared" si="112"/>
        <v>0.99999999980221776</v>
      </c>
      <c r="H392" s="520">
        <f t="shared" si="113"/>
        <v>1.9778223503408299E-10</v>
      </c>
      <c r="I392" s="517"/>
      <c r="J392" s="517">
        <f t="shared" si="114"/>
        <v>6.1143466278914183</v>
      </c>
      <c r="K392" s="517">
        <f t="shared" si="115"/>
        <v>0.99999999951523322</v>
      </c>
      <c r="L392" s="517"/>
      <c r="M392" s="529">
        <f t="shared" si="116"/>
        <v>137.10026009726226</v>
      </c>
      <c r="N392" s="615">
        <f t="shared" si="117"/>
        <v>1.0251710591546725E-9</v>
      </c>
      <c r="O392" s="500"/>
      <c r="P392" s="532">
        <f t="shared" si="118"/>
        <v>3.8151228208352317E-11</v>
      </c>
      <c r="Q392" s="520">
        <f t="shared" si="119"/>
        <v>3.8151228208352317E-11</v>
      </c>
      <c r="R392" s="521"/>
      <c r="S392" s="507">
        <f t="shared" si="120"/>
        <v>0.99995462832216508</v>
      </c>
      <c r="T392" s="501">
        <f t="shared" si="125"/>
        <v>4.537167783491558E-5</v>
      </c>
      <c r="U392" s="507"/>
      <c r="V392" s="507">
        <f t="shared" si="126"/>
        <v>3.802849695197753E-7</v>
      </c>
      <c r="W392" s="501">
        <f t="shared" si="127"/>
        <v>3.802849695197753E-7</v>
      </c>
      <c r="X392" s="507"/>
      <c r="Y392" s="562">
        <f t="shared" si="121"/>
        <v>1.7247232049906138</v>
      </c>
      <c r="Z392" s="554">
        <f t="shared" si="122"/>
        <v>230654189745.63644</v>
      </c>
      <c r="AB392" s="562">
        <f t="shared" si="123"/>
        <v>1.7247232046494942</v>
      </c>
      <c r="AC392" s="554">
        <f t="shared" si="124"/>
        <v>45.619301167867441</v>
      </c>
    </row>
    <row r="393" spans="1:29" ht="12.6" customHeight="1" x14ac:dyDescent="0.2">
      <c r="A393" s="116"/>
      <c r="B393" s="262">
        <f t="shared" si="108"/>
        <v>236.87999999999693</v>
      </c>
      <c r="C393" s="130"/>
      <c r="D393" s="500">
        <f t="shared" si="109"/>
        <v>6.2683852929617325</v>
      </c>
      <c r="E393" s="517">
        <f t="shared" si="110"/>
        <v>1.1020609666438579E-2</v>
      </c>
      <c r="F393" s="500">
        <f t="shared" si="111"/>
        <v>0.99450484904951064</v>
      </c>
      <c r="G393" s="519">
        <f t="shared" si="112"/>
        <v>0.99999999981759435</v>
      </c>
      <c r="H393" s="520">
        <f t="shared" si="113"/>
        <v>1.8240564614302457E-10</v>
      </c>
      <c r="I393" s="517"/>
      <c r="J393" s="517">
        <f t="shared" si="114"/>
        <v>6.1269639367244233</v>
      </c>
      <c r="K393" s="517">
        <f t="shared" si="115"/>
        <v>0.99999999955214114</v>
      </c>
      <c r="L393" s="517"/>
      <c r="M393" s="529">
        <f t="shared" si="116"/>
        <v>137.52024107469839</v>
      </c>
      <c r="N393" s="615">
        <f t="shared" si="117"/>
        <v>9.453913207835285E-10</v>
      </c>
      <c r="O393" s="500"/>
      <c r="P393" s="532">
        <f t="shared" si="118"/>
        <v>3.5190104798387708E-11</v>
      </c>
      <c r="Q393" s="520">
        <f t="shared" si="119"/>
        <v>3.5190104798387708E-11</v>
      </c>
      <c r="R393" s="521"/>
      <c r="S393" s="507">
        <f t="shared" si="120"/>
        <v>0.99995478761955303</v>
      </c>
      <c r="T393" s="501">
        <f t="shared" si="125"/>
        <v>4.5212380446968403E-5</v>
      </c>
      <c r="U393" s="507"/>
      <c r="V393" s="507">
        <f t="shared" si="126"/>
        <v>3.7828131156593661E-7</v>
      </c>
      <c r="W393" s="501">
        <f t="shared" si="127"/>
        <v>3.7828131156593661E-7</v>
      </c>
      <c r="X393" s="507"/>
      <c r="Y393" s="562">
        <f t="shared" si="121"/>
        <v>1.7225100694182771</v>
      </c>
      <c r="Z393" s="554">
        <f t="shared" si="122"/>
        <v>250562909551.22556</v>
      </c>
      <c r="AB393" s="562">
        <f t="shared" si="123"/>
        <v>1.7225100691040816</v>
      </c>
      <c r="AC393" s="554">
        <f t="shared" si="124"/>
        <v>45.70408941616752</v>
      </c>
    </row>
    <row r="394" spans="1:29" ht="12.6" customHeight="1" x14ac:dyDescent="0.2">
      <c r="A394" s="116"/>
      <c r="B394" s="262">
        <f t="shared" si="108"/>
        <v>237.29999999999691</v>
      </c>
      <c r="C394" s="130"/>
      <c r="D394" s="500">
        <f t="shared" si="109"/>
        <v>6.2809801301065944</v>
      </c>
      <c r="E394" s="517">
        <f t="shared" si="110"/>
        <v>1.1001211061973583E-2</v>
      </c>
      <c r="F394" s="500">
        <f t="shared" si="111"/>
        <v>0.99451449509939316</v>
      </c>
      <c r="G394" s="519">
        <f t="shared" si="112"/>
        <v>0.99999999983177745</v>
      </c>
      <c r="H394" s="520">
        <f t="shared" si="113"/>
        <v>1.6822254700343819E-10</v>
      </c>
      <c r="I394" s="517"/>
      <c r="J394" s="517">
        <f t="shared" si="114"/>
        <v>6.1395587738692852</v>
      </c>
      <c r="K394" s="517">
        <f t="shared" si="115"/>
        <v>0.99999999958624497</v>
      </c>
      <c r="L394" s="517"/>
      <c r="M394" s="529">
        <f t="shared" si="116"/>
        <v>137.94022211886266</v>
      </c>
      <c r="N394" s="615">
        <f t="shared" si="117"/>
        <v>8.7177909335878212E-10</v>
      </c>
      <c r="O394" s="500"/>
      <c r="P394" s="532">
        <f t="shared" si="118"/>
        <v>3.2458295310771273E-11</v>
      </c>
      <c r="Q394" s="520">
        <f t="shared" si="119"/>
        <v>3.2458295310771273E-11</v>
      </c>
      <c r="R394" s="521"/>
      <c r="S394" s="507">
        <f t="shared" si="120"/>
        <v>0.9999549460784668</v>
      </c>
      <c r="T394" s="501">
        <f t="shared" si="125"/>
        <v>4.5053921533200203E-5</v>
      </c>
      <c r="U394" s="507"/>
      <c r="V394" s="507">
        <f t="shared" si="126"/>
        <v>3.7629211413482423E-7</v>
      </c>
      <c r="W394" s="501">
        <f t="shared" si="127"/>
        <v>3.7629211413482423E-7</v>
      </c>
      <c r="X394" s="507"/>
      <c r="Y394" s="562">
        <f t="shared" si="121"/>
        <v>1.7203104095012711</v>
      </c>
      <c r="Z394" s="554">
        <f t="shared" si="122"/>
        <v>272201985351.27719</v>
      </c>
      <c r="AB394" s="562">
        <f t="shared" si="123"/>
        <v>1.7203104092118762</v>
      </c>
      <c r="AC394" s="554">
        <f t="shared" si="124"/>
        <v>45.790511275184421</v>
      </c>
    </row>
    <row r="395" spans="1:29" ht="12.6" customHeight="1" x14ac:dyDescent="0.2">
      <c r="A395" s="116"/>
      <c r="B395" s="262">
        <f t="shared" si="108"/>
        <v>237.7199999999969</v>
      </c>
      <c r="C395" s="130"/>
      <c r="D395" s="500">
        <f t="shared" si="109"/>
        <v>6.2935525754591808</v>
      </c>
      <c r="E395" s="517">
        <f t="shared" si="110"/>
        <v>1.0981880629493221E-2</v>
      </c>
      <c r="F395" s="500">
        <f t="shared" si="111"/>
        <v>0.99452410734349439</v>
      </c>
      <c r="G395" s="519">
        <f t="shared" si="112"/>
        <v>0.99999999984485932</v>
      </c>
      <c r="H395" s="520">
        <f t="shared" si="113"/>
        <v>1.5514067808197751E-10</v>
      </c>
      <c r="I395" s="517"/>
      <c r="J395" s="517">
        <f t="shared" si="114"/>
        <v>6.1521312192218716</v>
      </c>
      <c r="K395" s="517">
        <f t="shared" si="115"/>
        <v>0.9999999996177571</v>
      </c>
      <c r="L395" s="517"/>
      <c r="M395" s="529">
        <f t="shared" si="116"/>
        <v>138.36020322940428</v>
      </c>
      <c r="N395" s="615">
        <f t="shared" si="117"/>
        <v>8.0387962952954695E-10</v>
      </c>
      <c r="O395" s="500"/>
      <c r="P395" s="532">
        <f t="shared" si="118"/>
        <v>2.993808904487209E-11</v>
      </c>
      <c r="Q395" s="520">
        <f t="shared" si="119"/>
        <v>2.993808904487209E-11</v>
      </c>
      <c r="R395" s="521"/>
      <c r="S395" s="507">
        <f t="shared" si="120"/>
        <v>0.9999551037049289</v>
      </c>
      <c r="T395" s="501">
        <f t="shared" si="125"/>
        <v>4.489629507109516E-5</v>
      </c>
      <c r="U395" s="507"/>
      <c r="V395" s="507">
        <f t="shared" si="126"/>
        <v>3.743168938829142E-7</v>
      </c>
      <c r="W395" s="501">
        <f t="shared" si="127"/>
        <v>3.743168938829142E-7</v>
      </c>
      <c r="X395" s="507"/>
      <c r="Y395" s="562">
        <f t="shared" si="121"/>
        <v>1.7181241025343963</v>
      </c>
      <c r="Z395" s="554">
        <f t="shared" si="122"/>
        <v>295715914755.94098</v>
      </c>
      <c r="AB395" s="562">
        <f t="shared" si="123"/>
        <v>1.7181241022678453</v>
      </c>
      <c r="AC395" s="554">
        <f t="shared" si="124"/>
        <v>45.877567534868945</v>
      </c>
    </row>
    <row r="396" spans="1:29" ht="12.6" customHeight="1" x14ac:dyDescent="0.2">
      <c r="A396" s="116"/>
      <c r="B396" s="262">
        <f t="shared" si="108"/>
        <v>238.13999999999689</v>
      </c>
      <c r="C396" s="130"/>
      <c r="D396" s="500">
        <f t="shared" si="109"/>
        <v>6.3061027084900543</v>
      </c>
      <c r="E396" s="517">
        <f t="shared" si="110"/>
        <v>1.0962618010261957E-2</v>
      </c>
      <c r="F396" s="500">
        <f t="shared" si="111"/>
        <v>0.99453368595921965</v>
      </c>
      <c r="G396" s="519">
        <f t="shared" si="112"/>
        <v>0.99999999985692545</v>
      </c>
      <c r="H396" s="520">
        <f t="shared" si="113"/>
        <v>1.4307455220574639E-10</v>
      </c>
      <c r="I396" s="517"/>
      <c r="J396" s="517">
        <f t="shared" si="114"/>
        <v>6.1646813522527451</v>
      </c>
      <c r="K396" s="517">
        <f t="shared" si="115"/>
        <v>0.99999999964687392</v>
      </c>
      <c r="L396" s="517"/>
      <c r="M396" s="529">
        <f t="shared" si="116"/>
        <v>138.78018440597478</v>
      </c>
      <c r="N396" s="615">
        <f t="shared" si="117"/>
        <v>7.4132344707322773E-10</v>
      </c>
      <c r="O396" s="500"/>
      <c r="P396" s="532">
        <f t="shared" si="118"/>
        <v>2.7613229163543868E-11</v>
      </c>
      <c r="Q396" s="520">
        <f t="shared" si="119"/>
        <v>2.7613229163543868E-11</v>
      </c>
      <c r="R396" s="521"/>
      <c r="S396" s="507">
        <f t="shared" si="120"/>
        <v>0.99995526050465766</v>
      </c>
      <c r="T396" s="501">
        <f t="shared" si="125"/>
        <v>4.4739495342338564E-5</v>
      </c>
      <c r="U396" s="507"/>
      <c r="V396" s="507">
        <f t="shared" si="126"/>
        <v>3.7235557045120678E-7</v>
      </c>
      <c r="W396" s="501">
        <f t="shared" si="127"/>
        <v>3.7235557045120678E-7</v>
      </c>
      <c r="X396" s="507"/>
      <c r="Y396" s="562">
        <f t="shared" si="121"/>
        <v>1.7159510272977017</v>
      </c>
      <c r="Z396" s="554">
        <f t="shared" si="122"/>
        <v>321236298325.89594</v>
      </c>
      <c r="AB396" s="562">
        <f t="shared" si="123"/>
        <v>1.7159510270521927</v>
      </c>
      <c r="AC396" s="554">
        <f t="shared" si="124"/>
        <v>45.960739535209122</v>
      </c>
    </row>
    <row r="397" spans="1:29" ht="12.6" customHeight="1" x14ac:dyDescent="0.2">
      <c r="A397" s="116"/>
      <c r="B397" s="262">
        <f t="shared" si="108"/>
        <v>238.55999999999688</v>
      </c>
      <c r="C397" s="130"/>
      <c r="D397" s="500">
        <f t="shared" si="109"/>
        <v>6.3186306082474921</v>
      </c>
      <c r="E397" s="517">
        <f t="shared" si="110"/>
        <v>1.0943422848056446E-2</v>
      </c>
      <c r="F397" s="500">
        <f t="shared" si="111"/>
        <v>0.99454323112273524</v>
      </c>
      <c r="G397" s="519">
        <f t="shared" si="112"/>
        <v>0.99999999986805443</v>
      </c>
      <c r="H397" s="520">
        <f t="shared" si="113"/>
        <v>1.3194556558460135E-10</v>
      </c>
      <c r="I397" s="517"/>
      <c r="J397" s="517">
        <f t="shared" si="114"/>
        <v>6.1772092520101829</v>
      </c>
      <c r="K397" s="517">
        <f t="shared" si="115"/>
        <v>0.99999999967377717</v>
      </c>
      <c r="L397" s="517"/>
      <c r="M397" s="529">
        <f t="shared" si="116"/>
        <v>139.20016564822816</v>
      </c>
      <c r="N397" s="615">
        <f t="shared" si="117"/>
        <v>6.8359895522007719E-10</v>
      </c>
      <c r="O397" s="500"/>
      <c r="P397" s="532">
        <f t="shared" si="118"/>
        <v>2.5468384015494157E-11</v>
      </c>
      <c r="Q397" s="520">
        <f t="shared" si="119"/>
        <v>2.5468384015494157E-11</v>
      </c>
      <c r="R397" s="521"/>
      <c r="S397" s="507">
        <f t="shared" si="120"/>
        <v>0.99995541648360808</v>
      </c>
      <c r="T397" s="501">
        <f t="shared" si="125"/>
        <v>4.4583516391916156E-5</v>
      </c>
      <c r="U397" s="507"/>
      <c r="V397" s="507">
        <f t="shared" si="126"/>
        <v>3.7040822419870171E-7</v>
      </c>
      <c r="W397" s="501">
        <f t="shared" si="127"/>
        <v>3.7040822419870171E-7</v>
      </c>
      <c r="X397" s="507"/>
      <c r="Y397" s="562">
        <f t="shared" si="121"/>
        <v>1.7137910640340781</v>
      </c>
      <c r="Z397" s="554">
        <f t="shared" si="122"/>
        <v>348976542720.42456</v>
      </c>
      <c r="AB397" s="562">
        <f t="shared" si="123"/>
        <v>1.713791063807951</v>
      </c>
      <c r="AC397" s="554">
        <f t="shared" si="124"/>
        <v>46.045907305005215</v>
      </c>
    </row>
    <row r="398" spans="1:29" ht="12.6" customHeight="1" x14ac:dyDescent="0.2">
      <c r="A398" s="116"/>
      <c r="B398" s="262">
        <f t="shared" si="108"/>
        <v>238.97999999999686</v>
      </c>
      <c r="C398" s="130"/>
      <c r="D398" s="500">
        <f t="shared" si="109"/>
        <v>6.3311363533604705</v>
      </c>
      <c r="E398" s="517">
        <f t="shared" si="110"/>
        <v>1.0924294789144508E-2</v>
      </c>
      <c r="F398" s="500">
        <f t="shared" si="111"/>
        <v>0.99455274300897878</v>
      </c>
      <c r="G398" s="519">
        <f t="shared" si="112"/>
        <v>0.99999999987831889</v>
      </c>
      <c r="H398" s="520">
        <f t="shared" si="113"/>
        <v>1.2168110963273193E-10</v>
      </c>
      <c r="I398" s="517"/>
      <c r="J398" s="517">
        <f t="shared" si="114"/>
        <v>6.1897149971231613</v>
      </c>
      <c r="K398" s="517">
        <f t="shared" si="115"/>
        <v>0.99999999969863451</v>
      </c>
      <c r="L398" s="517"/>
      <c r="M398" s="529">
        <f t="shared" si="116"/>
        <v>139.62014695582099</v>
      </c>
      <c r="N398" s="615">
        <f t="shared" si="117"/>
        <v>6.3039351516636088E-10</v>
      </c>
      <c r="O398" s="500"/>
      <c r="P398" s="532">
        <f t="shared" si="118"/>
        <v>2.348994015173053E-11</v>
      </c>
      <c r="Q398" s="520">
        <f t="shared" si="119"/>
        <v>2.348994015173053E-11</v>
      </c>
      <c r="R398" s="521"/>
      <c r="S398" s="507">
        <f t="shared" si="120"/>
        <v>0.99995557164756599</v>
      </c>
      <c r="T398" s="501">
        <f t="shared" si="125"/>
        <v>4.4428352434011664E-5</v>
      </c>
      <c r="U398" s="507"/>
      <c r="V398" s="507">
        <f t="shared" si="126"/>
        <v>3.6847445227304437E-7</v>
      </c>
      <c r="W398" s="501">
        <f t="shared" si="127"/>
        <v>3.6847445227304437E-7</v>
      </c>
      <c r="X398" s="507"/>
      <c r="Y398" s="562">
        <f t="shared" si="121"/>
        <v>1.7116440944272577</v>
      </c>
      <c r="Z398" s="554">
        <f t="shared" si="122"/>
        <v>379096539305.18311</v>
      </c>
      <c r="AB398" s="562">
        <f t="shared" si="123"/>
        <v>1.711644094218983</v>
      </c>
      <c r="AC398" s="554">
        <f t="shared" si="124"/>
        <v>46.128887560583259</v>
      </c>
    </row>
    <row r="399" spans="1:29" ht="12.6" customHeight="1" x14ac:dyDescent="0.2">
      <c r="A399" s="116"/>
      <c r="B399" s="262">
        <f t="shared" si="108"/>
        <v>239.39999999999685</v>
      </c>
      <c r="C399" s="130"/>
      <c r="D399" s="500">
        <f t="shared" si="109"/>
        <v>6.3436200220416241</v>
      </c>
      <c r="E399" s="517">
        <f t="shared" si="110"/>
        <v>1.0905233482262527E-2</v>
      </c>
      <c r="F399" s="500">
        <f t="shared" si="111"/>
        <v>0.99456222179167064</v>
      </c>
      <c r="G399" s="519">
        <f t="shared" si="112"/>
        <v>0.99999999988778598</v>
      </c>
      <c r="H399" s="520">
        <f t="shared" si="113"/>
        <v>1.122140158571483E-10</v>
      </c>
      <c r="I399" s="517"/>
      <c r="J399" s="517">
        <f t="shared" si="114"/>
        <v>6.2021986658043149</v>
      </c>
      <c r="K399" s="517">
        <f t="shared" si="115"/>
        <v>0.99999999972160136</v>
      </c>
      <c r="L399" s="517"/>
      <c r="M399" s="529">
        <f t="shared" si="116"/>
        <v>140.0401283284121</v>
      </c>
      <c r="N399" s="615">
        <f t="shared" si="117"/>
        <v>5.8130922298005316E-10</v>
      </c>
      <c r="O399" s="500"/>
      <c r="P399" s="532">
        <f t="shared" si="118"/>
        <v>2.1665077139706721E-11</v>
      </c>
      <c r="Q399" s="520">
        <f t="shared" si="119"/>
        <v>2.1665077139706721E-11</v>
      </c>
      <c r="R399" s="521"/>
      <c r="S399" s="507">
        <f t="shared" si="120"/>
        <v>0.99995572600214799</v>
      </c>
      <c r="T399" s="501">
        <f t="shared" si="125"/>
        <v>4.4273997852006808E-5</v>
      </c>
      <c r="U399" s="507"/>
      <c r="V399" s="507">
        <f t="shared" si="126"/>
        <v>3.6655413400356561E-7</v>
      </c>
      <c r="W399" s="501">
        <f t="shared" si="127"/>
        <v>3.6655413400356561E-7</v>
      </c>
      <c r="X399" s="507"/>
      <c r="Y399" s="562">
        <f t="shared" si="121"/>
        <v>1.709510001580212</v>
      </c>
      <c r="Z399" s="554">
        <f t="shared" si="122"/>
        <v>411829006897.0943</v>
      </c>
      <c r="AB399" s="562">
        <f t="shared" si="123"/>
        <v>1.7095100013883811</v>
      </c>
      <c r="AC399" s="554">
        <f t="shared" si="124"/>
        <v>46.212986710384172</v>
      </c>
    </row>
    <row r="400" spans="1:29" ht="12.6" customHeight="1" x14ac:dyDescent="0.2">
      <c r="A400" s="116"/>
      <c r="B400" s="262">
        <f t="shared" si="108"/>
        <v>239.81999999999684</v>
      </c>
      <c r="C400" s="130"/>
      <c r="D400" s="500">
        <f t="shared" si="109"/>
        <v>6.3560816920901777</v>
      </c>
      <c r="E400" s="517">
        <f t="shared" si="110"/>
        <v>1.088623857859464E-2</v>
      </c>
      <c r="F400" s="500">
        <f t="shared" si="111"/>
        <v>0.99457166764332372</v>
      </c>
      <c r="G400" s="519">
        <f t="shared" si="112"/>
        <v>0.99999999989651756</v>
      </c>
      <c r="H400" s="520">
        <f t="shared" si="113"/>
        <v>1.0348244483537883E-10</v>
      </c>
      <c r="I400" s="517"/>
      <c r="J400" s="517">
        <f t="shared" si="114"/>
        <v>6.2146603358528685</v>
      </c>
      <c r="K400" s="517">
        <f t="shared" si="115"/>
        <v>0.99999999974282106</v>
      </c>
      <c r="L400" s="517"/>
      <c r="M400" s="529">
        <f t="shared" si="116"/>
        <v>140.46010976566276</v>
      </c>
      <c r="N400" s="615">
        <f t="shared" si="117"/>
        <v>5.3603343985741958E-10</v>
      </c>
      <c r="O400" s="500"/>
      <c r="P400" s="532">
        <f t="shared" si="118"/>
        <v>1.9981503224507236E-11</v>
      </c>
      <c r="Q400" s="520">
        <f t="shared" si="119"/>
        <v>1.9981503224507236E-11</v>
      </c>
      <c r="R400" s="521"/>
      <c r="S400" s="507">
        <f t="shared" si="120"/>
        <v>0.99995587955303855</v>
      </c>
      <c r="T400" s="501">
        <f t="shared" si="125"/>
        <v>4.4120446961448678E-5</v>
      </c>
      <c r="U400" s="507"/>
      <c r="V400" s="507">
        <f t="shared" si="126"/>
        <v>3.6464730956976529E-7</v>
      </c>
      <c r="W400" s="501">
        <f t="shared" si="127"/>
        <v>3.6464730956976529E-7</v>
      </c>
      <c r="X400" s="507"/>
      <c r="Y400" s="562">
        <f t="shared" si="121"/>
        <v>1.7073886699939333</v>
      </c>
      <c r="Z400" s="554">
        <f t="shared" si="122"/>
        <v>447397460993.82709</v>
      </c>
      <c r="AB400" s="562">
        <f t="shared" si="123"/>
        <v>1.7073886698172487</v>
      </c>
      <c r="AC400" s="554">
        <f t="shared" si="124"/>
        <v>46.29778307678226</v>
      </c>
    </row>
    <row r="401" spans="1:29" ht="12.6" customHeight="1" x14ac:dyDescent="0.2">
      <c r="A401" s="116"/>
      <c r="B401" s="262">
        <f t="shared" si="108"/>
        <v>240.23999999999683</v>
      </c>
      <c r="C401" s="130"/>
      <c r="D401" s="500">
        <f t="shared" si="109"/>
        <v>6.3685214408948587</v>
      </c>
      <c r="E401" s="517">
        <f t="shared" si="110"/>
        <v>1.0867309731750785E-2</v>
      </c>
      <c r="F401" s="500">
        <f t="shared" si="111"/>
        <v>0.99458108073525442</v>
      </c>
      <c r="G401" s="519">
        <f t="shared" si="112"/>
        <v>0.99999999990457045</v>
      </c>
      <c r="H401" s="520">
        <f t="shared" si="113"/>
        <v>9.5429553148562718E-11</v>
      </c>
      <c r="I401" s="517"/>
      <c r="J401" s="517">
        <f t="shared" si="114"/>
        <v>6.2271000846575495</v>
      </c>
      <c r="K401" s="517">
        <f t="shared" si="115"/>
        <v>0.99999999976242615</v>
      </c>
      <c r="L401" s="517"/>
      <c r="M401" s="529">
        <f t="shared" si="116"/>
        <v>140.88009126723662</v>
      </c>
      <c r="N401" s="615">
        <f t="shared" si="117"/>
        <v>4.9425352699472569E-10</v>
      </c>
      <c r="O401" s="500"/>
      <c r="P401" s="532">
        <f t="shared" si="118"/>
        <v>1.8428512684108906E-11</v>
      </c>
      <c r="Q401" s="520">
        <f t="shared" si="119"/>
        <v>1.8428512684108906E-11</v>
      </c>
      <c r="R401" s="521"/>
      <c r="S401" s="507">
        <f t="shared" si="120"/>
        <v>0.99995603230588803</v>
      </c>
      <c r="T401" s="501">
        <f t="shared" si="125"/>
        <v>4.3967694111968214E-5</v>
      </c>
      <c r="U401" s="507"/>
      <c r="V401" s="507">
        <f t="shared" si="126"/>
        <v>3.6275389834830476E-7</v>
      </c>
      <c r="W401" s="501">
        <f t="shared" si="127"/>
        <v>3.6275389834830476E-7</v>
      </c>
      <c r="X401" s="507"/>
      <c r="Y401" s="562">
        <f t="shared" si="121"/>
        <v>1.705279985546599</v>
      </c>
      <c r="Z401" s="554">
        <f t="shared" si="122"/>
        <v>486066334135.76123</v>
      </c>
      <c r="AB401" s="562">
        <f t="shared" si="123"/>
        <v>1.7052799853838649</v>
      </c>
      <c r="AC401" s="554">
        <f t="shared" si="124"/>
        <v>46.385093067135671</v>
      </c>
    </row>
    <row r="402" spans="1:29" ht="12.6" customHeight="1" x14ac:dyDescent="0.2">
      <c r="A402" s="116"/>
      <c r="B402" s="262">
        <f t="shared" si="108"/>
        <v>240.65999999999681</v>
      </c>
      <c r="C402" s="130"/>
      <c r="D402" s="500">
        <f t="shared" si="109"/>
        <v>6.3809393454367811</v>
      </c>
      <c r="E402" s="517">
        <f t="shared" si="110"/>
        <v>1.0848446597746085E-2</v>
      </c>
      <c r="F402" s="500">
        <f t="shared" si="111"/>
        <v>0.99459046123759298</v>
      </c>
      <c r="G402" s="519">
        <f t="shared" si="112"/>
        <v>0.99999999991199751</v>
      </c>
      <c r="H402" s="520">
        <f t="shared" si="113"/>
        <v>8.8002494180727808E-11</v>
      </c>
      <c r="I402" s="517"/>
      <c r="J402" s="517">
        <f t="shared" si="114"/>
        <v>6.2395179891994719</v>
      </c>
      <c r="K402" s="517">
        <f t="shared" si="115"/>
        <v>0.99999999978053933</v>
      </c>
      <c r="L402" s="517"/>
      <c r="M402" s="529">
        <f t="shared" si="116"/>
        <v>141.30007283279969</v>
      </c>
      <c r="N402" s="615">
        <f t="shared" si="117"/>
        <v>4.5577053242595866E-10</v>
      </c>
      <c r="O402" s="500"/>
      <c r="P402" s="532">
        <f t="shared" si="118"/>
        <v>1.6996060643527026E-11</v>
      </c>
      <c r="Q402" s="520">
        <f t="shared" si="119"/>
        <v>1.6996060643527026E-11</v>
      </c>
      <c r="R402" s="521"/>
      <c r="S402" s="507">
        <f t="shared" si="120"/>
        <v>0.99995618426631316</v>
      </c>
      <c r="T402" s="501">
        <f t="shared" si="125"/>
        <v>4.3815733686836111E-5</v>
      </c>
      <c r="U402" s="507"/>
      <c r="V402" s="507">
        <f t="shared" si="126"/>
        <v>3.6087377980068418E-7</v>
      </c>
      <c r="W402" s="501">
        <f t="shared" si="127"/>
        <v>3.6087377980068418E-7</v>
      </c>
      <c r="X402" s="507"/>
      <c r="Y402" s="562">
        <f t="shared" si="121"/>
        <v>1.7031838354731048</v>
      </c>
      <c r="Z402" s="554">
        <f t="shared" si="122"/>
        <v>528028871719.76782</v>
      </c>
      <c r="AB402" s="562">
        <f t="shared" si="123"/>
        <v>1.7031838353232205</v>
      </c>
      <c r="AC402" s="554">
        <f t="shared" si="124"/>
        <v>46.467857710775135</v>
      </c>
    </row>
    <row r="403" spans="1:29" ht="12.6" customHeight="1" x14ac:dyDescent="0.2">
      <c r="A403" s="116"/>
      <c r="B403" s="262">
        <f t="shared" si="108"/>
        <v>241.0799999999968</v>
      </c>
      <c r="C403" s="130"/>
      <c r="D403" s="500">
        <f t="shared" si="109"/>
        <v>6.3933354822922928</v>
      </c>
      <c r="E403" s="517">
        <f t="shared" si="110"/>
        <v>1.0829648834980216E-2</v>
      </c>
      <c r="F403" s="500">
        <f t="shared" si="111"/>
        <v>0.99459980931929337</v>
      </c>
      <c r="G403" s="519">
        <f t="shared" si="112"/>
        <v>0.99999999991884714</v>
      </c>
      <c r="H403" s="520">
        <f t="shared" si="113"/>
        <v>8.1152862208000442E-11</v>
      </c>
      <c r="I403" s="517"/>
      <c r="J403" s="517">
        <f t="shared" si="114"/>
        <v>6.2519141260549835</v>
      </c>
      <c r="K403" s="517">
        <f t="shared" si="115"/>
        <v>0.99999999979727383</v>
      </c>
      <c r="L403" s="517"/>
      <c r="M403" s="529">
        <f t="shared" si="116"/>
        <v>141.7200544620203</v>
      </c>
      <c r="N403" s="615">
        <f t="shared" si="117"/>
        <v>4.2027181734738406E-10</v>
      </c>
      <c r="O403" s="500"/>
      <c r="P403" s="532">
        <f t="shared" si="118"/>
        <v>1.5674763074815354E-11</v>
      </c>
      <c r="Q403" s="520">
        <f t="shared" si="119"/>
        <v>1.5674763074815354E-11</v>
      </c>
      <c r="R403" s="521"/>
      <c r="S403" s="507">
        <f t="shared" si="120"/>
        <v>0.99995633543986306</v>
      </c>
      <c r="T403" s="501">
        <f t="shared" si="125"/>
        <v>4.3664560136935648E-5</v>
      </c>
      <c r="U403" s="507"/>
      <c r="V403" s="507">
        <f t="shared" si="126"/>
        <v>3.5900663143354878E-7</v>
      </c>
      <c r="W403" s="501">
        <f t="shared" si="127"/>
        <v>3.5900663143354878E-7</v>
      </c>
      <c r="X403" s="507"/>
      <c r="Y403" s="562">
        <f t="shared" si="121"/>
        <v>1.7011001083449631</v>
      </c>
      <c r="Z403" s="554">
        <f t="shared" si="122"/>
        <v>573628756554.7782</v>
      </c>
      <c r="AB403" s="562">
        <f t="shared" si="123"/>
        <v>1.7011001082069139</v>
      </c>
      <c r="AC403" s="554">
        <f t="shared" si="124"/>
        <v>46.551615439236542</v>
      </c>
    </row>
    <row r="404" spans="1:29" ht="12.6" customHeight="1" x14ac:dyDescent="0.2">
      <c r="A404" s="116"/>
      <c r="B404" s="262">
        <f t="shared" si="108"/>
        <v>241.49999999999679</v>
      </c>
      <c r="C404" s="130"/>
      <c r="D404" s="500">
        <f t="shared" si="109"/>
        <v>6.4057099276358214</v>
      </c>
      <c r="E404" s="517">
        <f t="shared" si="110"/>
        <v>1.0810916104215676E-2</v>
      </c>
      <c r="F404" s="500">
        <f t="shared" si="111"/>
        <v>0.99460912514814426</v>
      </c>
      <c r="G404" s="519">
        <f t="shared" si="112"/>
        <v>0.99999999992516431</v>
      </c>
      <c r="H404" s="520">
        <f t="shared" si="113"/>
        <v>7.4835693197883302E-11</v>
      </c>
      <c r="I404" s="517"/>
      <c r="J404" s="517">
        <f t="shared" si="114"/>
        <v>6.2642885713985121</v>
      </c>
      <c r="K404" s="517">
        <f t="shared" si="115"/>
        <v>0.99999999981273435</v>
      </c>
      <c r="L404" s="517"/>
      <c r="M404" s="529">
        <f t="shared" si="116"/>
        <v>142.14003615456915</v>
      </c>
      <c r="N404" s="615">
        <f t="shared" si="117"/>
        <v>3.8753000808355864E-10</v>
      </c>
      <c r="O404" s="500"/>
      <c r="P404" s="532">
        <f t="shared" si="118"/>
        <v>1.4456161135881516E-11</v>
      </c>
      <c r="Q404" s="520">
        <f t="shared" si="119"/>
        <v>1.4456161135881516E-11</v>
      </c>
      <c r="R404" s="521"/>
      <c r="S404" s="507">
        <f t="shared" si="120"/>
        <v>0.99995648583188357</v>
      </c>
      <c r="T404" s="501">
        <f t="shared" si="125"/>
        <v>4.3514168116431939E-5</v>
      </c>
      <c r="U404" s="507"/>
      <c r="V404" s="507">
        <f t="shared" si="126"/>
        <v>3.5715229213239056E-7</v>
      </c>
      <c r="W404" s="501">
        <f t="shared" si="127"/>
        <v>3.5715229213239056E-7</v>
      </c>
      <c r="X404" s="507"/>
      <c r="Y404" s="562">
        <f t="shared" si="121"/>
        <v>1.6990286940505586</v>
      </c>
      <c r="Z404" s="554">
        <f t="shared" si="122"/>
        <v>623177547447.95117</v>
      </c>
      <c r="AB404" s="562">
        <f t="shared" si="123"/>
        <v>1.6990286939234105</v>
      </c>
      <c r="AC404" s="554">
        <f t="shared" si="124"/>
        <v>46.635923748624236</v>
      </c>
    </row>
    <row r="405" spans="1:29" ht="12.6" customHeight="1" x14ac:dyDescent="0.2">
      <c r="A405" s="116"/>
      <c r="B405" s="262">
        <f t="shared" si="108"/>
        <v>241.91999999999678</v>
      </c>
      <c r="C405" s="130"/>
      <c r="D405" s="500">
        <f t="shared" si="109"/>
        <v>6.4180627572426694</v>
      </c>
      <c r="E405" s="517">
        <f t="shared" si="110"/>
        <v>1.0792248068559333E-2</v>
      </c>
      <c r="F405" s="500">
        <f t="shared" si="111"/>
        <v>0.99461840889077768</v>
      </c>
      <c r="G405" s="519">
        <f t="shared" si="112"/>
        <v>0.99999999993099031</v>
      </c>
      <c r="H405" s="520">
        <f t="shared" si="113"/>
        <v>6.900968685386033E-11</v>
      </c>
      <c r="I405" s="517"/>
      <c r="J405" s="517">
        <f t="shared" si="114"/>
        <v>6.2766414010053602</v>
      </c>
      <c r="K405" s="517">
        <f t="shared" si="115"/>
        <v>0.99999999982701759</v>
      </c>
      <c r="L405" s="517"/>
      <c r="M405" s="529">
        <f t="shared" si="116"/>
        <v>142.56001791011906</v>
      </c>
      <c r="N405" s="615">
        <f t="shared" si="117"/>
        <v>3.5731773095903918E-10</v>
      </c>
      <c r="O405" s="500"/>
      <c r="P405" s="532">
        <f t="shared" si="118"/>
        <v>1.3332060323448512E-11</v>
      </c>
      <c r="Q405" s="520">
        <f t="shared" si="119"/>
        <v>1.3332060323448512E-11</v>
      </c>
      <c r="R405" s="521"/>
      <c r="S405" s="507">
        <f t="shared" si="120"/>
        <v>0.99995663544778846</v>
      </c>
      <c r="T405" s="501">
        <f t="shared" si="125"/>
        <v>4.3364552211544449E-5</v>
      </c>
      <c r="U405" s="507"/>
      <c r="V405" s="507">
        <f t="shared" si="126"/>
        <v>3.5531084252054823E-7</v>
      </c>
      <c r="W405" s="501">
        <f t="shared" si="127"/>
        <v>3.5531084252054823E-7</v>
      </c>
      <c r="X405" s="507"/>
      <c r="Y405" s="562">
        <f t="shared" si="121"/>
        <v>1.6969694837757525</v>
      </c>
      <c r="Z405" s="554">
        <f t="shared" si="122"/>
        <v>677044487410.92297</v>
      </c>
      <c r="AB405" s="562">
        <f t="shared" si="123"/>
        <v>1.6969694836586451</v>
      </c>
      <c r="AC405" s="554">
        <f t="shared" si="124"/>
        <v>46.72262806236018</v>
      </c>
    </row>
    <row r="406" spans="1:29" ht="12.6" customHeight="1" x14ac:dyDescent="0.2">
      <c r="A406" s="116"/>
      <c r="B406" s="262">
        <f t="shared" si="108"/>
        <v>242.33999999999676</v>
      </c>
      <c r="C406" s="130"/>
      <c r="D406" s="500">
        <f t="shared" si="109"/>
        <v>6.4303940464918092</v>
      </c>
      <c r="E406" s="517">
        <f t="shared" si="110"/>
        <v>1.0773644393440028E-2</v>
      </c>
      <c r="F406" s="500">
        <f t="shared" si="111"/>
        <v>0.99462766071268049</v>
      </c>
      <c r="G406" s="519">
        <f t="shared" si="112"/>
        <v>0.99999999993636324</v>
      </c>
      <c r="H406" s="520">
        <f t="shared" si="113"/>
        <v>6.3636762526186885E-11</v>
      </c>
      <c r="I406" s="517"/>
      <c r="J406" s="517">
        <f t="shared" si="114"/>
        <v>6.2889726902545</v>
      </c>
      <c r="K406" s="517">
        <f t="shared" si="115"/>
        <v>0.99999999984021315</v>
      </c>
      <c r="L406" s="517"/>
      <c r="M406" s="529">
        <f t="shared" si="116"/>
        <v>142.97999972834526</v>
      </c>
      <c r="N406" s="615">
        <f t="shared" si="117"/>
        <v>3.2952129913610406E-10</v>
      </c>
      <c r="O406" s="500"/>
      <c r="P406" s="532">
        <f t="shared" si="118"/>
        <v>1.2295191320093201E-11</v>
      </c>
      <c r="Q406" s="520">
        <f t="shared" si="119"/>
        <v>1.2295191320093201E-11</v>
      </c>
      <c r="R406" s="521"/>
      <c r="S406" s="507">
        <f t="shared" si="120"/>
        <v>0.99995678429299129</v>
      </c>
      <c r="T406" s="501">
        <f t="shared" si="125"/>
        <v>4.3215707008714688E-5</v>
      </c>
      <c r="U406" s="507"/>
      <c r="V406" s="507">
        <f t="shared" si="126"/>
        <v>3.5348212135134448E-7</v>
      </c>
      <c r="W406" s="501">
        <f t="shared" si="127"/>
        <v>3.5348212135134448E-7</v>
      </c>
      <c r="X406" s="507"/>
      <c r="Y406" s="562">
        <f t="shared" si="121"/>
        <v>1.6949223699848261</v>
      </c>
      <c r="Z406" s="554">
        <f t="shared" si="122"/>
        <v>735430458168.65906</v>
      </c>
      <c r="AB406" s="562">
        <f t="shared" si="123"/>
        <v>1.6949223698769669</v>
      </c>
      <c r="AC406" s="554">
        <f t="shared" si="124"/>
        <v>46.800413421003775</v>
      </c>
    </row>
    <row r="407" spans="1:29" ht="12.6" customHeight="1" x14ac:dyDescent="0.2">
      <c r="A407" s="116"/>
      <c r="B407" s="262">
        <f t="shared" si="108"/>
        <v>242.75999999999675</v>
      </c>
      <c r="C407" s="130"/>
      <c r="D407" s="500">
        <f t="shared" si="109"/>
        <v>6.4427038703686339</v>
      </c>
      <c r="E407" s="517">
        <f t="shared" si="110"/>
        <v>1.0755104746590112E-2</v>
      </c>
      <c r="F407" s="500">
        <f t="shared" si="111"/>
        <v>0.994636880778203</v>
      </c>
      <c r="G407" s="519">
        <f t="shared" si="112"/>
        <v>0.99999999994131827</v>
      </c>
      <c r="H407" s="520">
        <f t="shared" si="113"/>
        <v>5.8681726144982349E-11</v>
      </c>
      <c r="I407" s="517"/>
      <c r="J407" s="517">
        <f t="shared" si="114"/>
        <v>6.3012825141313247</v>
      </c>
      <c r="K407" s="517">
        <f t="shared" si="115"/>
        <v>0.99999999985240362</v>
      </c>
      <c r="L407" s="517"/>
      <c r="M407" s="529">
        <f t="shared" si="116"/>
        <v>143.39998160892515</v>
      </c>
      <c r="N407" s="615">
        <f t="shared" si="117"/>
        <v>3.0385649552044924E-10</v>
      </c>
      <c r="O407" s="500"/>
      <c r="P407" s="532">
        <f t="shared" si="118"/>
        <v>1.1338813486023216E-11</v>
      </c>
      <c r="Q407" s="520">
        <f t="shared" si="119"/>
        <v>1.1338813486023216E-11</v>
      </c>
      <c r="R407" s="521"/>
      <c r="S407" s="507">
        <f t="shared" si="120"/>
        <v>0.99995693237277039</v>
      </c>
      <c r="T407" s="501">
        <f t="shared" si="125"/>
        <v>4.3067627229609329E-5</v>
      </c>
      <c r="U407" s="507"/>
      <c r="V407" s="507">
        <f t="shared" si="126"/>
        <v>3.5166608857744864E-7</v>
      </c>
      <c r="W407" s="501">
        <f t="shared" si="127"/>
        <v>3.5166608857744864E-7</v>
      </c>
      <c r="X407" s="507"/>
      <c r="Y407" s="562">
        <f t="shared" si="121"/>
        <v>1.692887246401763</v>
      </c>
      <c r="Z407" s="554">
        <f t="shared" si="122"/>
        <v>798929769739.47644</v>
      </c>
      <c r="AB407" s="562">
        <f t="shared" si="123"/>
        <v>1.6928872463024214</v>
      </c>
      <c r="AC407" s="554">
        <f t="shared" si="124"/>
        <v>46.882577956925765</v>
      </c>
    </row>
    <row r="408" spans="1:29" ht="12.6" customHeight="1" x14ac:dyDescent="0.2">
      <c r="A408" s="116"/>
      <c r="B408" s="262">
        <f t="shared" si="108"/>
        <v>243.17999999999674</v>
      </c>
      <c r="C408" s="130"/>
      <c r="D408" s="500">
        <f t="shared" si="109"/>
        <v>6.4549923034676926</v>
      </c>
      <c r="E408" s="517">
        <f t="shared" si="110"/>
        <v>1.0736628798025016E-2</v>
      </c>
      <c r="F408" s="500">
        <f t="shared" si="111"/>
        <v>0.99464606925056942</v>
      </c>
      <c r="G408" s="519">
        <f t="shared" si="112"/>
        <v>0.99999999994588784</v>
      </c>
      <c r="H408" s="520">
        <f t="shared" si="113"/>
        <v>5.4112159197927667E-11</v>
      </c>
      <c r="I408" s="517"/>
      <c r="J408" s="517">
        <f t="shared" si="114"/>
        <v>6.3135709472303834</v>
      </c>
      <c r="K408" s="517">
        <f t="shared" si="115"/>
        <v>0.99999999986366539</v>
      </c>
      <c r="L408" s="517"/>
      <c r="M408" s="529">
        <f t="shared" si="116"/>
        <v>143.81996355153836</v>
      </c>
      <c r="N408" s="615">
        <f t="shared" si="117"/>
        <v>2.8018121156492271E-10</v>
      </c>
      <c r="O408" s="500"/>
      <c r="P408" s="532">
        <f t="shared" si="118"/>
        <v>1.0456714859076964E-11</v>
      </c>
      <c r="Q408" s="520">
        <f t="shared" si="119"/>
        <v>1.0456714859076964E-11</v>
      </c>
      <c r="R408" s="521"/>
      <c r="S408" s="507">
        <f t="shared" si="120"/>
        <v>0.99995707969250569</v>
      </c>
      <c r="T408" s="501">
        <f t="shared" si="125"/>
        <v>4.292030749430964E-5</v>
      </c>
      <c r="U408" s="507"/>
      <c r="V408" s="507">
        <f t="shared" si="126"/>
        <v>3.4986238152600613E-7</v>
      </c>
      <c r="W408" s="501">
        <f t="shared" si="127"/>
        <v>3.4986238152600613E-7</v>
      </c>
      <c r="X408" s="507"/>
      <c r="Y408" s="562">
        <f t="shared" si="121"/>
        <v>1.6908640079918555</v>
      </c>
      <c r="Z408" s="554">
        <f t="shared" si="122"/>
        <v>867938284090.28723</v>
      </c>
      <c r="AB408" s="562">
        <f t="shared" si="123"/>
        <v>1.6908640079003592</v>
      </c>
      <c r="AC408" s="554">
        <f t="shared" si="124"/>
        <v>46.966014602669794</v>
      </c>
    </row>
    <row r="409" spans="1:29" ht="12.6" customHeight="1" x14ac:dyDescent="0.2">
      <c r="A409" s="116"/>
      <c r="B409" s="262">
        <f t="shared" si="108"/>
        <v>243.59999999999673</v>
      </c>
      <c r="C409" s="130"/>
      <c r="D409" s="500">
        <f t="shared" si="109"/>
        <v>6.4672594199954032</v>
      </c>
      <c r="E409" s="517">
        <f t="shared" si="110"/>
        <v>1.0718216220024328E-2</v>
      </c>
      <c r="F409" s="500">
        <f t="shared" si="111"/>
        <v>0.99465522629188718</v>
      </c>
      <c r="G409" s="519">
        <f t="shared" si="112"/>
        <v>0.99999999995010191</v>
      </c>
      <c r="H409" s="520">
        <f t="shared" si="113"/>
        <v>4.9898085663357961E-11</v>
      </c>
      <c r="I409" s="517"/>
      <c r="J409" s="517">
        <f t="shared" si="114"/>
        <v>6.325838063758094</v>
      </c>
      <c r="K409" s="517">
        <f t="shared" si="115"/>
        <v>0.99999999987406907</v>
      </c>
      <c r="L409" s="517"/>
      <c r="M409" s="529">
        <f t="shared" si="116"/>
        <v>144.23994555586683</v>
      </c>
      <c r="N409" s="615">
        <f t="shared" si="117"/>
        <v>2.5838176043180283E-10</v>
      </c>
      <c r="O409" s="500"/>
      <c r="P409" s="532">
        <f t="shared" si="118"/>
        <v>9.6430799853159327E-12</v>
      </c>
      <c r="Q409" s="520">
        <f t="shared" si="119"/>
        <v>9.6430799853159327E-12</v>
      </c>
      <c r="R409" s="521"/>
      <c r="S409" s="507">
        <f t="shared" si="120"/>
        <v>0.99995722625717087</v>
      </c>
      <c r="T409" s="501">
        <f t="shared" si="125"/>
        <v>4.2773742829127492E-5</v>
      </c>
      <c r="U409" s="507"/>
      <c r="V409" s="507">
        <f t="shared" si="126"/>
        <v>3.480709597531781E-7</v>
      </c>
      <c r="W409" s="501">
        <f t="shared" si="127"/>
        <v>3.480709597531781E-7</v>
      </c>
      <c r="X409" s="507"/>
      <c r="Y409" s="562">
        <f t="shared" si="121"/>
        <v>1.6888525509436352</v>
      </c>
      <c r="Z409" s="554">
        <f t="shared" si="122"/>
        <v>942791006582.26379</v>
      </c>
      <c r="AB409" s="562">
        <f t="shared" si="123"/>
        <v>1.6888525508593646</v>
      </c>
      <c r="AC409" s="554">
        <f t="shared" si="124"/>
        <v>47.043466409085276</v>
      </c>
    </row>
    <row r="410" spans="1:29" ht="12.6" customHeight="1" x14ac:dyDescent="0.2">
      <c r="A410" s="116"/>
      <c r="B410" s="262">
        <f t="shared" si="108"/>
        <v>244.01999999999671</v>
      </c>
      <c r="C410" s="130"/>
      <c r="D410" s="500">
        <f t="shared" si="109"/>
        <v>6.4795052937727471</v>
      </c>
      <c r="E410" s="517">
        <f t="shared" si="110"/>
        <v>1.0699866687111141E-2</v>
      </c>
      <c r="F410" s="500">
        <f t="shared" si="111"/>
        <v>0.99466435206315651</v>
      </c>
      <c r="G410" s="519">
        <f t="shared" si="112"/>
        <v>0.99999999995398803</v>
      </c>
      <c r="H410" s="520">
        <f t="shared" si="113"/>
        <v>4.6011972010262525E-11</v>
      </c>
      <c r="I410" s="517"/>
      <c r="J410" s="517">
        <f t="shared" si="114"/>
        <v>6.3380839375354379</v>
      </c>
      <c r="K410" s="517">
        <f t="shared" si="115"/>
        <v>0.99999999988367994</v>
      </c>
      <c r="L410" s="517"/>
      <c r="M410" s="529">
        <f t="shared" si="116"/>
        <v>144.65992762159436</v>
      </c>
      <c r="N410" s="615">
        <f t="shared" si="117"/>
        <v>2.3820234673621599E-10</v>
      </c>
      <c r="O410" s="500"/>
      <c r="P410" s="532">
        <f t="shared" si="118"/>
        <v>8.8927542578400757E-12</v>
      </c>
      <c r="Q410" s="520">
        <f t="shared" si="119"/>
        <v>8.8927542578400757E-12</v>
      </c>
      <c r="R410" s="521"/>
      <c r="S410" s="507">
        <f t="shared" si="120"/>
        <v>0.99995737207211188</v>
      </c>
      <c r="T410" s="501">
        <f t="shared" si="125"/>
        <v>4.2627927888116979E-5</v>
      </c>
      <c r="U410" s="507"/>
      <c r="V410" s="507">
        <f t="shared" si="126"/>
        <v>3.4629214588448876E-7</v>
      </c>
      <c r="W410" s="501">
        <f t="shared" si="127"/>
        <v>3.4629214588448876E-7</v>
      </c>
      <c r="X410" s="507"/>
      <c r="Y410" s="562">
        <f t="shared" si="121"/>
        <v>1.6868527726511195</v>
      </c>
      <c r="Z410" s="554">
        <f t="shared" si="122"/>
        <v>1024423156797.1207</v>
      </c>
      <c r="AB410" s="562">
        <f t="shared" si="123"/>
        <v>1.6868527725735041</v>
      </c>
      <c r="AC410" s="554">
        <f t="shared" si="124"/>
        <v>47.135729617213897</v>
      </c>
    </row>
    <row r="411" spans="1:29" ht="12.6" customHeight="1" x14ac:dyDescent="0.2">
      <c r="A411" s="116"/>
      <c r="B411" s="262">
        <f t="shared" si="108"/>
        <v>244.4399999999967</v>
      </c>
      <c r="C411" s="130"/>
      <c r="D411" s="500">
        <f t="shared" si="109"/>
        <v>6.4917299982379202</v>
      </c>
      <c r="E411" s="517">
        <f t="shared" si="110"/>
        <v>1.0681579876034223E-2</v>
      </c>
      <c r="F411" s="500">
        <f t="shared" si="111"/>
        <v>0.99467344672428015</v>
      </c>
      <c r="G411" s="519">
        <f t="shared" si="112"/>
        <v>0.99999999995757183</v>
      </c>
      <c r="H411" s="520">
        <f t="shared" si="113"/>
        <v>4.242817208677252E-11</v>
      </c>
      <c r="I411" s="517"/>
      <c r="J411" s="517">
        <f t="shared" si="114"/>
        <v>6.350308642000611</v>
      </c>
      <c r="K411" s="517">
        <f t="shared" si="115"/>
        <v>0.99999999989255828</v>
      </c>
      <c r="L411" s="517"/>
      <c r="M411" s="529">
        <f t="shared" si="116"/>
        <v>145.07990974840737</v>
      </c>
      <c r="N411" s="615">
        <f t="shared" si="117"/>
        <v>2.1964297047816217E-10</v>
      </c>
      <c r="O411" s="500"/>
      <c r="P411" s="532">
        <f t="shared" si="118"/>
        <v>8.2008474085647341E-12</v>
      </c>
      <c r="Q411" s="520">
        <f t="shared" si="119"/>
        <v>8.2008474085647341E-12</v>
      </c>
      <c r="R411" s="521"/>
      <c r="S411" s="507">
        <f t="shared" si="120"/>
        <v>0.99995751714257342</v>
      </c>
      <c r="T411" s="501">
        <f t="shared" si="125"/>
        <v>4.248285742658453E-5</v>
      </c>
      <c r="U411" s="507"/>
      <c r="V411" s="507">
        <f t="shared" si="126"/>
        <v>3.4452537582090609E-7</v>
      </c>
      <c r="W411" s="501">
        <f t="shared" si="127"/>
        <v>3.4452537582090609E-7</v>
      </c>
      <c r="X411" s="507"/>
      <c r="Y411" s="562">
        <f t="shared" si="121"/>
        <v>1.6848645716963582</v>
      </c>
      <c r="Z411" s="554">
        <f t="shared" si="122"/>
        <v>1112896986722.8232</v>
      </c>
      <c r="AB411" s="562">
        <f t="shared" si="123"/>
        <v>1.6848645716248725</v>
      </c>
      <c r="AC411" s="554">
        <f t="shared" si="124"/>
        <v>47.218184867526539</v>
      </c>
    </row>
    <row r="412" spans="1:29" ht="12.6" customHeight="1" x14ac:dyDescent="0.2">
      <c r="A412" s="116"/>
      <c r="B412" s="262">
        <f t="shared" si="108"/>
        <v>244.85999999999669</v>
      </c>
      <c r="C412" s="130"/>
      <c r="D412" s="500">
        <f t="shared" si="109"/>
        <v>6.5039336064489843</v>
      </c>
      <c r="E412" s="517">
        <f t="shared" si="110"/>
        <v>1.0663355465748219E-2</v>
      </c>
      <c r="F412" s="500">
        <f t="shared" si="111"/>
        <v>0.99468251043407208</v>
      </c>
      <c r="G412" s="519">
        <f t="shared" si="112"/>
        <v>0.99999999996087674</v>
      </c>
      <c r="H412" s="520">
        <f t="shared" si="113"/>
        <v>3.9123260187068354E-11</v>
      </c>
      <c r="I412" s="517"/>
      <c r="J412" s="517">
        <f t="shared" si="114"/>
        <v>6.3625122502116751</v>
      </c>
      <c r="K412" s="517">
        <f t="shared" si="115"/>
        <v>0.99999999990075994</v>
      </c>
      <c r="L412" s="517"/>
      <c r="M412" s="529">
        <f t="shared" si="116"/>
        <v>145.4998919359941</v>
      </c>
      <c r="N412" s="615">
        <f t="shared" si="117"/>
        <v>2.0250467969162855E-10</v>
      </c>
      <c r="O412" s="500"/>
      <c r="P412" s="532">
        <f t="shared" si="118"/>
        <v>7.5626013388129429E-12</v>
      </c>
      <c r="Q412" s="520">
        <f t="shared" si="119"/>
        <v>7.5626013388129429E-12</v>
      </c>
      <c r="R412" s="521"/>
      <c r="S412" s="507">
        <f t="shared" si="120"/>
        <v>0.99995766147342757</v>
      </c>
      <c r="T412" s="501">
        <f t="shared" si="125"/>
        <v>4.2338526572427426E-5</v>
      </c>
      <c r="U412" s="507"/>
      <c r="V412" s="507">
        <f t="shared" si="126"/>
        <v>3.4277044787191398E-7</v>
      </c>
      <c r="W412" s="501">
        <f t="shared" si="127"/>
        <v>3.4277044787191398E-7</v>
      </c>
      <c r="X412" s="507"/>
      <c r="Y412" s="562">
        <f t="shared" si="121"/>
        <v>1.6828878478322955</v>
      </c>
      <c r="Z412" s="554">
        <f t="shared" si="122"/>
        <v>1209157242059.1279</v>
      </c>
      <c r="AB412" s="562">
        <f t="shared" si="123"/>
        <v>1.6828878477664555</v>
      </c>
      <c r="AC412" s="554">
        <f t="shared" si="124"/>
        <v>47.306173388157255</v>
      </c>
    </row>
    <row r="413" spans="1:29" ht="12.6" customHeight="1" x14ac:dyDescent="0.2">
      <c r="A413" s="116"/>
      <c r="B413" s="262">
        <f t="shared" si="108"/>
        <v>245.27999999999668</v>
      </c>
      <c r="C413" s="130"/>
      <c r="D413" s="500">
        <f t="shared" si="109"/>
        <v>6.5161161910864838</v>
      </c>
      <c r="E413" s="517">
        <f t="shared" si="110"/>
        <v>1.0645193137395381E-2</v>
      </c>
      <c r="F413" s="500">
        <f t="shared" si="111"/>
        <v>0.99469154335026744</v>
      </c>
      <c r="G413" s="519">
        <f t="shared" si="112"/>
        <v>0.99999999996392441</v>
      </c>
      <c r="H413" s="520">
        <f t="shared" si="113"/>
        <v>3.6075586962169837E-11</v>
      </c>
      <c r="I413" s="517"/>
      <c r="J413" s="517">
        <f t="shared" si="114"/>
        <v>6.3746948348491745</v>
      </c>
      <c r="K413" s="517">
        <f t="shared" si="115"/>
        <v>0.99999999990833621</v>
      </c>
      <c r="L413" s="517"/>
      <c r="M413" s="529">
        <f t="shared" si="116"/>
        <v>145.91987418404503</v>
      </c>
      <c r="N413" s="615">
        <f t="shared" si="117"/>
        <v>1.8673063095775433E-10</v>
      </c>
      <c r="O413" s="500"/>
      <c r="P413" s="532">
        <f t="shared" si="118"/>
        <v>6.974050966353899E-12</v>
      </c>
      <c r="Q413" s="520">
        <f t="shared" si="119"/>
        <v>6.974050966353899E-12</v>
      </c>
      <c r="R413" s="521"/>
      <c r="S413" s="507">
        <f t="shared" si="120"/>
        <v>0.99995780506974963</v>
      </c>
      <c r="T413" s="501">
        <f t="shared" si="125"/>
        <v>4.2194930250372131E-5</v>
      </c>
      <c r="U413" s="507"/>
      <c r="V413" s="507">
        <f t="shared" si="126"/>
        <v>3.410274833690286E-7</v>
      </c>
      <c r="W413" s="501">
        <f t="shared" si="127"/>
        <v>3.410274833690286E-7</v>
      </c>
      <c r="X413" s="507"/>
      <c r="Y413" s="562">
        <f t="shared" si="121"/>
        <v>1.6809225019659162</v>
      </c>
      <c r="Z413" s="554">
        <f t="shared" si="122"/>
        <v>1313549891316.377</v>
      </c>
      <c r="AB413" s="562">
        <f t="shared" si="123"/>
        <v>1.680922501905276</v>
      </c>
      <c r="AC413" s="554">
        <f t="shared" si="124"/>
        <v>47.387083333332697</v>
      </c>
    </row>
    <row r="414" spans="1:29" ht="12.6" customHeight="1" x14ac:dyDescent="0.2">
      <c r="A414" s="116"/>
      <c r="B414" s="262">
        <f t="shared" ref="B414:B477" si="128">B413+F$5</f>
        <v>245.69999999999666</v>
      </c>
      <c r="C414" s="130"/>
      <c r="D414" s="500">
        <f t="shared" ref="D414:D477" si="129">((LN(B414/$E$6))+(($F$8-E414+$G$10)*$F$9))/($F$10/100)</f>
        <v>6.5282778244560431</v>
      </c>
      <c r="E414" s="517">
        <f t="shared" ref="E414:E477" si="130">LN(1+($E$7/B414))</f>
        <v>1.0627092574286411E-2</v>
      </c>
      <c r="F414" s="500">
        <f t="shared" ref="F414:F477" si="131">EXP(-E414*$F$9)</f>
        <v>0.99470054562953114</v>
      </c>
      <c r="G414" s="519">
        <f t="shared" ref="G414:G477" si="132">NORMSDIST(D414)</f>
        <v>0.99999999996673494</v>
      </c>
      <c r="H414" s="520">
        <f t="shared" ref="H414:H477" si="133">(1-G414)</f>
        <v>3.3265057375331253E-11</v>
      </c>
      <c r="I414" s="517"/>
      <c r="J414" s="517">
        <f t="shared" ref="J414:J477" si="134">D414-($F$10/100)</f>
        <v>6.3868564682187339</v>
      </c>
      <c r="K414" s="517">
        <f t="shared" ref="K414:K477" si="135">NORMSDIST(J414)</f>
        <v>0.99999999991533484</v>
      </c>
      <c r="L414" s="517"/>
      <c r="M414" s="529">
        <f t="shared" ref="M414:M477" si="136">(B414*F414*G414)-($E$6*$G$8*K414)</f>
        <v>146.33985649225266</v>
      </c>
      <c r="N414" s="615">
        <f t="shared" ref="N414:N477" si="137">M414+($E$6*$G$8)-(B414*F414)</f>
        <v>1.7217871572938748E-10</v>
      </c>
      <c r="O414" s="500"/>
      <c r="P414" s="532">
        <f t="shared" ref="P414:P477" si="138">(G415-G413)/(B415-B413)</f>
        <v>6.4310990395491039E-12</v>
      </c>
      <c r="Q414" s="520">
        <f t="shared" ref="Q414:Q477" si="139">-(H415-H413)/(B415-B413)</f>
        <v>6.4310990395491039E-12</v>
      </c>
      <c r="R414" s="521"/>
      <c r="S414" s="507">
        <f t="shared" ref="S414:S477" si="140">(M415-M413)/(B415-B413)</f>
        <v>0.9999579479365136</v>
      </c>
      <c r="T414" s="501">
        <f t="shared" si="125"/>
        <v>4.2052063486397451E-5</v>
      </c>
      <c r="U414" s="507"/>
      <c r="V414" s="507">
        <f t="shared" si="126"/>
        <v>3.3929648204791123E-7</v>
      </c>
      <c r="W414" s="501">
        <f t="shared" si="127"/>
        <v>3.3929648204791123E-7</v>
      </c>
      <c r="X414" s="507"/>
      <c r="Y414" s="562">
        <f t="shared" ref="Y414:Y477" si="141">B414/M414</f>
        <v>1.678968436141689</v>
      </c>
      <c r="Z414" s="554">
        <f t="shared" ref="Z414:Z477" si="142">B414/N414</f>
        <v>1427005649096.3857</v>
      </c>
      <c r="AB414" s="562">
        <f t="shared" ref="AB414:AB477" si="143">Y414*G414</f>
        <v>1.6789684360858381</v>
      </c>
      <c r="AC414" s="554">
        <f t="shared" ref="AC414:AC477" si="144">Z414*H414</f>
        <v>47.469424792113088</v>
      </c>
    </row>
    <row r="415" spans="1:29" ht="12.6" customHeight="1" x14ac:dyDescent="0.2">
      <c r="A415" s="116"/>
      <c r="B415" s="262">
        <f t="shared" si="128"/>
        <v>246.11999999999665</v>
      </c>
      <c r="C415" s="130"/>
      <c r="D415" s="500">
        <f t="shared" si="129"/>
        <v>6.5404185784909359</v>
      </c>
      <c r="E415" s="517">
        <f t="shared" si="130"/>
        <v>1.0609053461882411E-2</v>
      </c>
      <c r="F415" s="500">
        <f t="shared" si="131"/>
        <v>0.99470951742746738</v>
      </c>
      <c r="G415" s="519">
        <f t="shared" si="132"/>
        <v>0.99999999996932654</v>
      </c>
      <c r="H415" s="520">
        <f t="shared" si="133"/>
        <v>3.067346376894875E-11</v>
      </c>
      <c r="I415" s="517"/>
      <c r="J415" s="517">
        <f t="shared" si="134"/>
        <v>6.3989972222536267</v>
      </c>
      <c r="K415" s="517">
        <f t="shared" si="135"/>
        <v>0.99999999992179966</v>
      </c>
      <c r="L415" s="517"/>
      <c r="M415" s="529">
        <f t="shared" si="136"/>
        <v>146.75983886031167</v>
      </c>
      <c r="N415" s="615">
        <f t="shared" si="137"/>
        <v>1.5876366887823679E-10</v>
      </c>
      <c r="O415" s="500"/>
      <c r="P415" s="532">
        <f t="shared" si="138"/>
        <v>5.930309153798528E-12</v>
      </c>
      <c r="Q415" s="520">
        <f t="shared" si="139"/>
        <v>5.930309153798528E-12</v>
      </c>
      <c r="R415" s="521"/>
      <c r="S415" s="507">
        <f t="shared" si="140"/>
        <v>0.99995809007879455</v>
      </c>
      <c r="T415" s="501">
        <f t="shared" ref="T415:T478" si="145">1-S415</f>
        <v>4.1909921205451894E-5</v>
      </c>
      <c r="U415" s="507"/>
      <c r="V415" s="507">
        <f t="shared" ref="V415:V478" si="146">(S416-S414)/(B416-B414)</f>
        <v>3.3757728279405381E-7</v>
      </c>
      <c r="W415" s="501">
        <f t="shared" ref="W415:W478" si="147">-(T416-T414)/(B416-B414)</f>
        <v>3.3757728279405381E-7</v>
      </c>
      <c r="X415" s="507"/>
      <c r="Y415" s="562">
        <f t="shared" si="141"/>
        <v>1.6770255535252907</v>
      </c>
      <c r="Z415" s="554">
        <f t="shared" si="142"/>
        <v>1550228725116.9377</v>
      </c>
      <c r="AB415" s="562">
        <f t="shared" si="143"/>
        <v>1.6770255534738505</v>
      </c>
      <c r="AC415" s="554">
        <f t="shared" si="144"/>
        <v>47.550884633458004</v>
      </c>
    </row>
    <row r="416" spans="1:29" ht="12.6" customHeight="1" x14ac:dyDescent="0.2">
      <c r="A416" s="116"/>
      <c r="B416" s="262">
        <f t="shared" si="128"/>
        <v>246.53999999999664</v>
      </c>
      <c r="C416" s="130"/>
      <c r="D416" s="500">
        <f t="shared" si="129"/>
        <v>6.5525385247546426</v>
      </c>
      <c r="E416" s="517">
        <f t="shared" si="130"/>
        <v>1.0591075487776588E-2</v>
      </c>
      <c r="F416" s="500">
        <f t="shared" si="131"/>
        <v>0.9947184588986282</v>
      </c>
      <c r="G416" s="519">
        <f t="shared" si="132"/>
        <v>0.9999999999717164</v>
      </c>
      <c r="H416" s="520">
        <f t="shared" si="133"/>
        <v>2.8283597686140638E-11</v>
      </c>
      <c r="I416" s="517"/>
      <c r="J416" s="517">
        <f t="shared" si="134"/>
        <v>6.4111171685173334</v>
      </c>
      <c r="K416" s="517">
        <f t="shared" si="135"/>
        <v>0.99999999992777144</v>
      </c>
      <c r="L416" s="517"/>
      <c r="M416" s="529">
        <f t="shared" si="136"/>
        <v>147.17982128791883</v>
      </c>
      <c r="N416" s="615">
        <f t="shared" si="137"/>
        <v>1.4637180356658064E-10</v>
      </c>
      <c r="O416" s="500"/>
      <c r="P416" s="532">
        <f t="shared" si="138"/>
        <v>5.4686414127252197E-12</v>
      </c>
      <c r="Q416" s="520">
        <f t="shared" si="139"/>
        <v>5.4686414127252197E-12</v>
      </c>
      <c r="R416" s="521"/>
      <c r="S416" s="507">
        <f t="shared" si="140"/>
        <v>0.99995823150143115</v>
      </c>
      <c r="T416" s="501">
        <f t="shared" si="145"/>
        <v>4.1768498568850454E-5</v>
      </c>
      <c r="U416" s="507"/>
      <c r="V416" s="507">
        <f t="shared" si="146"/>
        <v>3.358696038222792E-7</v>
      </c>
      <c r="W416" s="501">
        <f t="shared" si="147"/>
        <v>3.358696038222792E-7</v>
      </c>
      <c r="X416" s="507"/>
      <c r="Y416" s="562">
        <f t="shared" si="141"/>
        <v>1.6750937583876095</v>
      </c>
      <c r="Z416" s="554">
        <f t="shared" si="142"/>
        <v>1684340795103.0142</v>
      </c>
      <c r="AB416" s="562">
        <f t="shared" si="143"/>
        <v>1.6750937583402319</v>
      </c>
      <c r="AC416" s="554">
        <f t="shared" si="144"/>
        <v>47.639217415047895</v>
      </c>
    </row>
    <row r="417" spans="1:29" ht="12.6" customHeight="1" x14ac:dyDescent="0.2">
      <c r="A417" s="116"/>
      <c r="B417" s="262">
        <f t="shared" si="128"/>
        <v>246.95999999999663</v>
      </c>
      <c r="C417" s="130"/>
      <c r="D417" s="500">
        <f t="shared" si="129"/>
        <v>6.5646377344433766</v>
      </c>
      <c r="E417" s="517">
        <f t="shared" si="130"/>
        <v>1.0573158341676629E-2</v>
      </c>
      <c r="F417" s="500">
        <f t="shared" si="131"/>
        <v>0.99472737019652269</v>
      </c>
      <c r="G417" s="519">
        <f t="shared" si="132"/>
        <v>0.9999999999739202</v>
      </c>
      <c r="H417" s="520">
        <f t="shared" si="133"/>
        <v>2.6079804982259702E-11</v>
      </c>
      <c r="I417" s="517"/>
      <c r="J417" s="517">
        <f t="shared" si="134"/>
        <v>6.4232163782060674</v>
      </c>
      <c r="K417" s="517">
        <f t="shared" si="135"/>
        <v>0.9999999999332877</v>
      </c>
      <c r="L417" s="517"/>
      <c r="M417" s="529">
        <f t="shared" si="136"/>
        <v>147.59980377477285</v>
      </c>
      <c r="N417" s="615">
        <f t="shared" si="137"/>
        <v>1.3500311979441904E-10</v>
      </c>
      <c r="O417" s="500"/>
      <c r="P417" s="532">
        <f t="shared" si="138"/>
        <v>5.0429237505445367E-12</v>
      </c>
      <c r="Q417" s="520">
        <f t="shared" si="139"/>
        <v>5.0429237505445367E-12</v>
      </c>
      <c r="R417" s="521"/>
      <c r="S417" s="507">
        <f t="shared" si="140"/>
        <v>0.99995837220926176</v>
      </c>
      <c r="T417" s="501">
        <f t="shared" si="145"/>
        <v>4.1627790738241188E-5</v>
      </c>
      <c r="U417" s="507"/>
      <c r="V417" s="507">
        <f t="shared" si="146"/>
        <v>3.3417336424490984E-7</v>
      </c>
      <c r="W417" s="501">
        <f t="shared" si="147"/>
        <v>3.3417336424490984E-7</v>
      </c>
      <c r="X417" s="507"/>
      <c r="Y417" s="562">
        <f t="shared" si="141"/>
        <v>1.6731729560890243</v>
      </c>
      <c r="Z417" s="554">
        <f t="shared" si="142"/>
        <v>1829291059170.0698</v>
      </c>
      <c r="AB417" s="562">
        <f t="shared" si="143"/>
        <v>1.6731729560453883</v>
      </c>
      <c r="AC417" s="554">
        <f t="shared" si="144"/>
        <v>47.707554078946714</v>
      </c>
    </row>
    <row r="418" spans="1:29" ht="12.6" customHeight="1" x14ac:dyDescent="0.2">
      <c r="A418" s="116"/>
      <c r="B418" s="262">
        <f t="shared" si="128"/>
        <v>247.37999999999661</v>
      </c>
      <c r="C418" s="130"/>
      <c r="D418" s="500">
        <f t="shared" si="129"/>
        <v>6.5767162783885986</v>
      </c>
      <c r="E418" s="517">
        <f t="shared" si="130"/>
        <v>1.0555301715385528E-2</v>
      </c>
      <c r="F418" s="500">
        <f t="shared" si="131"/>
        <v>0.99473625147362554</v>
      </c>
      <c r="G418" s="519">
        <f t="shared" si="132"/>
        <v>0.99999999997595246</v>
      </c>
      <c r="H418" s="520">
        <f t="shared" si="133"/>
        <v>2.4047541735683353E-11</v>
      </c>
      <c r="I418" s="517"/>
      <c r="J418" s="517">
        <f t="shared" si="134"/>
        <v>6.4352949221512894</v>
      </c>
      <c r="K418" s="517">
        <f t="shared" si="135"/>
        <v>0.99999999993838307</v>
      </c>
      <c r="L418" s="517"/>
      <c r="M418" s="529">
        <f t="shared" si="136"/>
        <v>148.01978632057458</v>
      </c>
      <c r="N418" s="615">
        <f t="shared" si="137"/>
        <v>1.2445866559573915E-10</v>
      </c>
      <c r="O418" s="500"/>
      <c r="P418" s="532">
        <f t="shared" si="138"/>
        <v>4.6502484402872228E-12</v>
      </c>
      <c r="Q418" s="520">
        <f t="shared" si="139"/>
        <v>4.6502484402872228E-12</v>
      </c>
      <c r="R418" s="521"/>
      <c r="S418" s="507">
        <f t="shared" si="140"/>
        <v>0.99995851220705712</v>
      </c>
      <c r="T418" s="501">
        <f t="shared" si="145"/>
        <v>4.1487792942884738E-5</v>
      </c>
      <c r="U418" s="507"/>
      <c r="V418" s="507">
        <f t="shared" si="146"/>
        <v>3.3248856419411519E-7</v>
      </c>
      <c r="W418" s="501">
        <f t="shared" si="147"/>
        <v>3.3248856419411519E-7</v>
      </c>
      <c r="X418" s="507"/>
      <c r="Y418" s="562">
        <f t="shared" si="141"/>
        <v>1.6712630530639476</v>
      </c>
      <c r="Z418" s="554">
        <f t="shared" si="142"/>
        <v>1987647857349.8838</v>
      </c>
      <c r="AB418" s="562">
        <f t="shared" si="143"/>
        <v>1.6712630530237578</v>
      </c>
      <c r="AC418" s="554">
        <f t="shared" si="144"/>
        <v>47.798044805462922</v>
      </c>
    </row>
    <row r="419" spans="1:29" ht="12.6" customHeight="1" x14ac:dyDescent="0.2">
      <c r="A419" s="116"/>
      <c r="B419" s="262">
        <f t="shared" si="128"/>
        <v>247.7999999999966</v>
      </c>
      <c r="C419" s="130"/>
      <c r="D419" s="500">
        <f t="shared" si="129"/>
        <v>6.5887742270594973</v>
      </c>
      <c r="E419" s="517">
        <f t="shared" si="130"/>
        <v>1.053750530278592E-2</v>
      </c>
      <c r="F419" s="500">
        <f t="shared" si="131"/>
        <v>0.99474510288138585</v>
      </c>
      <c r="G419" s="519">
        <f t="shared" si="132"/>
        <v>0.9999999999778264</v>
      </c>
      <c r="H419" s="520">
        <f t="shared" si="133"/>
        <v>2.2173596292418551E-11</v>
      </c>
      <c r="I419" s="517"/>
      <c r="J419" s="517">
        <f t="shared" si="134"/>
        <v>6.4473528708221881</v>
      </c>
      <c r="K419" s="517">
        <f t="shared" si="135"/>
        <v>0.99999999994308975</v>
      </c>
      <c r="L419" s="517"/>
      <c r="M419" s="529">
        <f t="shared" si="136"/>
        <v>148.43976892502675</v>
      </c>
      <c r="N419" s="615">
        <f t="shared" si="137"/>
        <v>1.1473844097054098E-10</v>
      </c>
      <c r="O419" s="500"/>
      <c r="P419" s="532">
        <f t="shared" si="138"/>
        <v>4.2879720937994076E-12</v>
      </c>
      <c r="Q419" s="520">
        <f t="shared" si="139"/>
        <v>4.2879720937994076E-12</v>
      </c>
      <c r="R419" s="521"/>
      <c r="S419" s="507">
        <f t="shared" si="140"/>
        <v>0.99995865149965568</v>
      </c>
      <c r="T419" s="501">
        <f t="shared" si="145"/>
        <v>4.134850034431814E-5</v>
      </c>
      <c r="U419" s="507"/>
      <c r="V419" s="507">
        <f t="shared" si="146"/>
        <v>3.3081524411373397E-7</v>
      </c>
      <c r="W419" s="501">
        <f t="shared" si="147"/>
        <v>3.3081524411373397E-7</v>
      </c>
      <c r="X419" s="507"/>
      <c r="Y419" s="562">
        <f t="shared" si="141"/>
        <v>1.6693639568056335</v>
      </c>
      <c r="Z419" s="554">
        <f t="shared" si="142"/>
        <v>2159694675157.9019</v>
      </c>
      <c r="AB419" s="562">
        <f t="shared" si="143"/>
        <v>1.6693639567686178</v>
      </c>
      <c r="AC419" s="554">
        <f t="shared" si="144"/>
        <v>47.888197841837339</v>
      </c>
    </row>
    <row r="420" spans="1:29" ht="12.6" customHeight="1" x14ac:dyDescent="0.2">
      <c r="A420" s="116"/>
      <c r="B420" s="262">
        <f t="shared" si="128"/>
        <v>248.21999999999659</v>
      </c>
      <c r="C420" s="130"/>
      <c r="D420" s="500">
        <f t="shared" si="129"/>
        <v>6.6008116505654568</v>
      </c>
      <c r="E420" s="517">
        <f t="shared" si="130"/>
        <v>1.0519768799820904E-2</v>
      </c>
      <c r="F420" s="500">
        <f t="shared" si="131"/>
        <v>0.99475392457023559</v>
      </c>
      <c r="G420" s="519">
        <f t="shared" si="132"/>
        <v>0.99999999997955435</v>
      </c>
      <c r="H420" s="520">
        <f t="shared" si="133"/>
        <v>2.0445645176891958E-11</v>
      </c>
      <c r="I420" s="517"/>
      <c r="J420" s="517">
        <f t="shared" si="134"/>
        <v>6.4593902943281476</v>
      </c>
      <c r="K420" s="517">
        <f t="shared" si="135"/>
        <v>0.99999999994743716</v>
      </c>
      <c r="L420" s="517"/>
      <c r="M420" s="529">
        <f t="shared" si="136"/>
        <v>148.85975158783427</v>
      </c>
      <c r="N420" s="615">
        <f t="shared" si="137"/>
        <v>1.0578560249996372E-10</v>
      </c>
      <c r="O420" s="500"/>
      <c r="P420" s="532">
        <f t="shared" si="138"/>
        <v>3.9539800005579964E-12</v>
      </c>
      <c r="Q420" s="520">
        <f t="shared" si="139"/>
        <v>3.9539800005579964E-12</v>
      </c>
      <c r="R420" s="521"/>
      <c r="S420" s="507">
        <f t="shared" si="140"/>
        <v>0.99995879009186217</v>
      </c>
      <c r="T420" s="501">
        <f t="shared" si="145"/>
        <v>4.120990813782921E-5</v>
      </c>
      <c r="U420" s="507"/>
      <c r="V420" s="507">
        <f t="shared" si="146"/>
        <v>3.2915316226591952E-7</v>
      </c>
      <c r="W420" s="501">
        <f t="shared" si="147"/>
        <v>3.2915316226591952E-7</v>
      </c>
      <c r="X420" s="507"/>
      <c r="Y420" s="562">
        <f t="shared" si="141"/>
        <v>1.6674755758512407</v>
      </c>
      <c r="Z420" s="554">
        <f t="shared" si="142"/>
        <v>2346444073049.3711</v>
      </c>
      <c r="AB420" s="562">
        <f t="shared" si="143"/>
        <v>1.6674755758171482</v>
      </c>
      <c r="AC420" s="554">
        <f t="shared" si="144"/>
        <v>47.974562944988598</v>
      </c>
    </row>
    <row r="421" spans="1:29" ht="12.6" customHeight="1" x14ac:dyDescent="0.2">
      <c r="A421" s="116"/>
      <c r="B421" s="262">
        <f t="shared" si="128"/>
        <v>248.63999999999658</v>
      </c>
      <c r="C421" s="130"/>
      <c r="D421" s="500">
        <f t="shared" si="129"/>
        <v>6.6128286186585035</v>
      </c>
      <c r="E421" s="517">
        <f t="shared" si="130"/>
        <v>1.0502091904477266E-2</v>
      </c>
      <c r="F421" s="500">
        <f t="shared" si="131"/>
        <v>0.99476271668959848</v>
      </c>
      <c r="G421" s="519">
        <f t="shared" si="132"/>
        <v>0.99999999998114775</v>
      </c>
      <c r="H421" s="520">
        <f t="shared" si="133"/>
        <v>1.8852253091949933E-11</v>
      </c>
      <c r="I421" s="517"/>
      <c r="J421" s="517">
        <f t="shared" si="134"/>
        <v>6.4714072624211942</v>
      </c>
      <c r="K421" s="517">
        <f t="shared" si="135"/>
        <v>0.99999999995145283</v>
      </c>
      <c r="L421" s="517"/>
      <c r="M421" s="529">
        <f t="shared" si="136"/>
        <v>149.27973430870389</v>
      </c>
      <c r="N421" s="615">
        <f t="shared" si="137"/>
        <v>9.7571728474576958E-11</v>
      </c>
      <c r="O421" s="500"/>
      <c r="P421" s="532">
        <f t="shared" si="138"/>
        <v>3.6460252806321997E-12</v>
      </c>
      <c r="Q421" s="520">
        <f t="shared" si="139"/>
        <v>3.6460252806321997E-12</v>
      </c>
      <c r="R421" s="521"/>
      <c r="S421" s="507">
        <f t="shared" si="140"/>
        <v>0.99995892798831199</v>
      </c>
      <c r="T421" s="501">
        <f t="shared" si="145"/>
        <v>4.1072011688014776E-5</v>
      </c>
      <c r="U421" s="507"/>
      <c r="V421" s="507">
        <f t="shared" si="146"/>
        <v>3.2750223802733312E-7</v>
      </c>
      <c r="W421" s="501">
        <f t="shared" si="147"/>
        <v>3.2750223802733312E-7</v>
      </c>
      <c r="X421" s="507"/>
      <c r="Y421" s="562">
        <f t="shared" si="141"/>
        <v>1.6655978197671497</v>
      </c>
      <c r="Z421" s="554">
        <f t="shared" si="142"/>
        <v>2548279136663.8706</v>
      </c>
      <c r="AB421" s="562">
        <f t="shared" si="143"/>
        <v>1.6655978197357495</v>
      </c>
      <c r="AC421" s="554">
        <f t="shared" si="144"/>
        <v>48.040803233322961</v>
      </c>
    </row>
    <row r="422" spans="1:29" ht="12.6" customHeight="1" x14ac:dyDescent="0.2">
      <c r="A422" s="116"/>
      <c r="B422" s="262">
        <f t="shared" si="128"/>
        <v>249.05999999999656</v>
      </c>
      <c r="C422" s="130"/>
      <c r="D422" s="500">
        <f t="shared" si="129"/>
        <v>6.6248252007357333</v>
      </c>
      <c r="E422" s="517">
        <f t="shared" si="130"/>
        <v>1.0484474316768489E-2</v>
      </c>
      <c r="F422" s="500">
        <f t="shared" si="131"/>
        <v>0.99477147938789823</v>
      </c>
      <c r="G422" s="519">
        <f t="shared" si="132"/>
        <v>0.99999999998261702</v>
      </c>
      <c r="H422" s="520">
        <f t="shared" si="133"/>
        <v>1.7382983941161001E-11</v>
      </c>
      <c r="I422" s="517"/>
      <c r="J422" s="517">
        <f t="shared" si="134"/>
        <v>6.4834038444984241</v>
      </c>
      <c r="K422" s="517">
        <f t="shared" si="135"/>
        <v>0.99999999995516198</v>
      </c>
      <c r="L422" s="517"/>
      <c r="M422" s="529">
        <f t="shared" si="136"/>
        <v>149.69971708734442</v>
      </c>
      <c r="N422" s="615">
        <f t="shared" si="137"/>
        <v>8.9954710347228684E-11</v>
      </c>
      <c r="O422" s="500"/>
      <c r="P422" s="532">
        <f t="shared" si="138"/>
        <v>3.3619932234989222E-12</v>
      </c>
      <c r="Q422" s="520">
        <f t="shared" si="139"/>
        <v>3.3619932234989222E-12</v>
      </c>
      <c r="R422" s="521"/>
      <c r="S422" s="507">
        <f t="shared" si="140"/>
        <v>0.99995906519374211</v>
      </c>
      <c r="T422" s="501">
        <f t="shared" si="145"/>
        <v>4.0934806257886258E-5</v>
      </c>
      <c r="U422" s="507"/>
      <c r="V422" s="507">
        <f t="shared" si="146"/>
        <v>3.2586218934845885E-7</v>
      </c>
      <c r="W422" s="501">
        <f t="shared" si="147"/>
        <v>3.2586218934845885E-7</v>
      </c>
      <c r="X422" s="507"/>
      <c r="Y422" s="562">
        <f t="shared" si="141"/>
        <v>1.6637305991345259</v>
      </c>
      <c r="Z422" s="554">
        <f t="shared" si="142"/>
        <v>2768726607407.3862</v>
      </c>
      <c r="AB422" s="562">
        <f t="shared" si="143"/>
        <v>1.6637305991056053</v>
      </c>
      <c r="AC422" s="554">
        <f t="shared" si="144"/>
        <v>48.128730154027771</v>
      </c>
    </row>
    <row r="423" spans="1:29" ht="12.6" customHeight="1" x14ac:dyDescent="0.2">
      <c r="A423" s="116"/>
      <c r="B423" s="262">
        <f t="shared" si="128"/>
        <v>249.47999999999655</v>
      </c>
      <c r="C423" s="130"/>
      <c r="D423" s="500">
        <f t="shared" si="129"/>
        <v>6.6368014658417103</v>
      </c>
      <c r="E423" s="517">
        <f t="shared" si="130"/>
        <v>1.046691573871775E-2</v>
      </c>
      <c r="F423" s="500">
        <f t="shared" si="131"/>
        <v>0.99478021281256657</v>
      </c>
      <c r="G423" s="519">
        <f t="shared" si="132"/>
        <v>0.99999999998397182</v>
      </c>
      <c r="H423" s="520">
        <f t="shared" si="133"/>
        <v>1.6028178784210922E-11</v>
      </c>
      <c r="I423" s="517"/>
      <c r="J423" s="517">
        <f t="shared" si="134"/>
        <v>6.495380109604401</v>
      </c>
      <c r="K423" s="517">
        <f t="shared" si="135"/>
        <v>0.99999999995858802</v>
      </c>
      <c r="L423" s="517"/>
      <c r="M423" s="529">
        <f t="shared" si="136"/>
        <v>150.11969992346661</v>
      </c>
      <c r="N423" s="615">
        <f t="shared" si="137"/>
        <v>8.2962969827349298E-11</v>
      </c>
      <c r="O423" s="500"/>
      <c r="P423" s="532">
        <f t="shared" si="138"/>
        <v>3.1001656268581486E-12</v>
      </c>
      <c r="Q423" s="520">
        <f t="shared" si="139"/>
        <v>3.1001656268581486E-12</v>
      </c>
      <c r="R423" s="521"/>
      <c r="S423" s="507">
        <f t="shared" si="140"/>
        <v>0.99995920171255104</v>
      </c>
      <c r="T423" s="501">
        <f t="shared" si="145"/>
        <v>4.0798287448962078E-5</v>
      </c>
      <c r="U423" s="507"/>
      <c r="V423" s="507">
        <f t="shared" si="146"/>
        <v>3.2423301636146598E-7</v>
      </c>
      <c r="W423" s="501">
        <f t="shared" si="147"/>
        <v>3.2423301636146598E-7</v>
      </c>
      <c r="X423" s="507"/>
      <c r="Y423" s="562">
        <f t="shared" si="141"/>
        <v>1.6618738255351255</v>
      </c>
      <c r="Z423" s="554">
        <f t="shared" si="142"/>
        <v>3007124751189.3408</v>
      </c>
      <c r="AB423" s="562">
        <f t="shared" si="143"/>
        <v>1.6618738255084886</v>
      </c>
      <c r="AC423" s="554">
        <f t="shared" si="144"/>
        <v>48.198733138488542</v>
      </c>
    </row>
    <row r="424" spans="1:29" ht="12.6" customHeight="1" x14ac:dyDescent="0.2">
      <c r="A424" s="116"/>
      <c r="B424" s="262">
        <f t="shared" si="128"/>
        <v>249.89999999999654</v>
      </c>
      <c r="C424" s="130"/>
      <c r="D424" s="500">
        <f t="shared" si="129"/>
        <v>6.6487574826708506</v>
      </c>
      <c r="E424" s="517">
        <f t="shared" si="130"/>
        <v>1.044941587434136E-2</v>
      </c>
      <c r="F424" s="500">
        <f t="shared" si="131"/>
        <v>0.9947889171100518</v>
      </c>
      <c r="G424" s="519">
        <f t="shared" si="132"/>
        <v>0.99999999998522116</v>
      </c>
      <c r="H424" s="520">
        <f t="shared" si="133"/>
        <v>1.4778844814600234E-11</v>
      </c>
      <c r="I424" s="517"/>
      <c r="J424" s="517">
        <f t="shared" si="134"/>
        <v>6.5073361264335414</v>
      </c>
      <c r="K424" s="517">
        <f t="shared" si="135"/>
        <v>0.99999999996175248</v>
      </c>
      <c r="L424" s="517"/>
      <c r="M424" s="529">
        <f t="shared" si="136"/>
        <v>150.53968281678294</v>
      </c>
      <c r="N424" s="615">
        <f t="shared" si="137"/>
        <v>7.6482820077217184E-11</v>
      </c>
      <c r="O424" s="500"/>
      <c r="P424" s="532">
        <f t="shared" si="138"/>
        <v>2.8585599495944762E-12</v>
      </c>
      <c r="Q424" s="520">
        <f t="shared" si="139"/>
        <v>2.8585599495944762E-12</v>
      </c>
      <c r="R424" s="521"/>
      <c r="S424" s="507">
        <f t="shared" si="140"/>
        <v>0.99995933754947586</v>
      </c>
      <c r="T424" s="501">
        <f t="shared" si="145"/>
        <v>4.0662450524142635E-5</v>
      </c>
      <c r="U424" s="507"/>
      <c r="V424" s="507">
        <f t="shared" si="146"/>
        <v>3.2261500098370122E-7</v>
      </c>
      <c r="W424" s="501">
        <f t="shared" si="147"/>
        <v>3.2261500098370122E-7</v>
      </c>
      <c r="X424" s="507"/>
      <c r="Y424" s="562">
        <f t="shared" si="141"/>
        <v>1.6600274115373412</v>
      </c>
      <c r="Z424" s="554">
        <f t="shared" si="142"/>
        <v>3267400440356.3711</v>
      </c>
      <c r="AB424" s="562">
        <f t="shared" si="143"/>
        <v>1.660027411512808</v>
      </c>
      <c r="AC424" s="554">
        <f t="shared" si="144"/>
        <v>48.288404055183278</v>
      </c>
    </row>
    <row r="425" spans="1:29" ht="12.6" customHeight="1" x14ac:dyDescent="0.2">
      <c r="A425" s="116"/>
      <c r="B425" s="262">
        <f t="shared" si="128"/>
        <v>250.31999999999653</v>
      </c>
      <c r="C425" s="130"/>
      <c r="D425" s="500">
        <f t="shared" si="129"/>
        <v>6.6606933195697886</v>
      </c>
      <c r="E425" s="517">
        <f t="shared" si="130"/>
        <v>1.0431974429631088E-2</v>
      </c>
      <c r="F425" s="500">
        <f t="shared" si="131"/>
        <v>0.99479759242582733</v>
      </c>
      <c r="G425" s="519">
        <f t="shared" si="132"/>
        <v>0.99999999998637301</v>
      </c>
      <c r="H425" s="520">
        <f t="shared" si="133"/>
        <v>1.3626988426551634E-11</v>
      </c>
      <c r="I425" s="517"/>
      <c r="J425" s="517">
        <f t="shared" si="134"/>
        <v>6.5192719633324794</v>
      </c>
      <c r="K425" s="517">
        <f t="shared" si="135"/>
        <v>0.99999999996467526</v>
      </c>
      <c r="L425" s="517"/>
      <c r="M425" s="529">
        <f t="shared" si="136"/>
        <v>150.95966576700815</v>
      </c>
      <c r="N425" s="615">
        <f t="shared" si="137"/>
        <v>7.0514261096832342E-11</v>
      </c>
      <c r="O425" s="500"/>
      <c r="P425" s="532">
        <f t="shared" si="138"/>
        <v>2.635854497630971E-12</v>
      </c>
      <c r="Q425" s="520">
        <f t="shared" si="139"/>
        <v>2.635854497630971E-12</v>
      </c>
      <c r="R425" s="521"/>
      <c r="S425" s="507">
        <f t="shared" si="140"/>
        <v>0.99995947270915186</v>
      </c>
      <c r="T425" s="501">
        <f t="shared" si="145"/>
        <v>4.0527290848135777E-5</v>
      </c>
      <c r="U425" s="507"/>
      <c r="V425" s="507">
        <f t="shared" si="146"/>
        <v>3.2100749875713259E-7</v>
      </c>
      <c r="W425" s="501">
        <f t="shared" si="147"/>
        <v>3.2100749875713259E-7</v>
      </c>
      <c r="X425" s="507"/>
      <c r="Y425" s="562">
        <f t="shared" si="141"/>
        <v>1.6581912706824722</v>
      </c>
      <c r="Z425" s="554">
        <f t="shared" si="142"/>
        <v>3549920202046.0718</v>
      </c>
      <c r="AB425" s="562">
        <f t="shared" si="143"/>
        <v>1.658191270659876</v>
      </c>
      <c r="AC425" s="554">
        <f t="shared" si="144"/>
        <v>48.374721508463658</v>
      </c>
    </row>
    <row r="426" spans="1:29" ht="12.6" customHeight="1" x14ac:dyDescent="0.2">
      <c r="A426" s="116"/>
      <c r="B426" s="262">
        <f t="shared" si="128"/>
        <v>250.73999999999651</v>
      </c>
      <c r="C426" s="130"/>
      <c r="D426" s="500">
        <f t="shared" si="129"/>
        <v>6.6726090445397164</v>
      </c>
      <c r="E426" s="517">
        <f t="shared" si="130"/>
        <v>1.0414591112539137E-2</v>
      </c>
      <c r="F426" s="500">
        <f t="shared" si="131"/>
        <v>0.99480623890439912</v>
      </c>
      <c r="G426" s="519">
        <f t="shared" si="132"/>
        <v>0.99999999998743527</v>
      </c>
      <c r="H426" s="520">
        <f t="shared" si="133"/>
        <v>1.2564727036590284E-11</v>
      </c>
      <c r="I426" s="517"/>
      <c r="J426" s="517">
        <f t="shared" si="134"/>
        <v>6.5311876883024071</v>
      </c>
      <c r="K426" s="517">
        <f t="shared" si="135"/>
        <v>0.99999999996737488</v>
      </c>
      <c r="L426" s="517"/>
      <c r="M426" s="529">
        <f t="shared" si="136"/>
        <v>151.37964877385861</v>
      </c>
      <c r="N426" s="615">
        <f t="shared" si="137"/>
        <v>6.5057292886194773E-11</v>
      </c>
      <c r="O426" s="500"/>
      <c r="P426" s="532">
        <f t="shared" si="138"/>
        <v>2.430463238075311E-12</v>
      </c>
      <c r="Q426" s="520">
        <f t="shared" si="139"/>
        <v>2.430463238075311E-12</v>
      </c>
      <c r="R426" s="521"/>
      <c r="S426" s="507">
        <f t="shared" si="140"/>
        <v>0.99995960719577481</v>
      </c>
      <c r="T426" s="501">
        <f t="shared" si="145"/>
        <v>4.0392804225186651E-5</v>
      </c>
      <c r="U426" s="507"/>
      <c r="V426" s="507">
        <f t="shared" si="146"/>
        <v>3.1941071110793747E-7</v>
      </c>
      <c r="W426" s="501">
        <f t="shared" si="147"/>
        <v>3.1941071110793747E-7</v>
      </c>
      <c r="X426" s="507"/>
      <c r="Y426" s="562">
        <f t="shared" si="141"/>
        <v>1.6563653174712361</v>
      </c>
      <c r="Z426" s="554">
        <f t="shared" si="142"/>
        <v>3854141309547.2314</v>
      </c>
      <c r="AB426" s="562">
        <f t="shared" si="143"/>
        <v>1.6563653174504243</v>
      </c>
      <c r="AC426" s="554">
        <f t="shared" si="144"/>
        <v>48.42623351490758</v>
      </c>
    </row>
    <row r="427" spans="1:29" ht="12.6" customHeight="1" x14ac:dyDescent="0.2">
      <c r="A427" s="116"/>
      <c r="B427" s="262">
        <f t="shared" si="128"/>
        <v>251.1599999999965</v>
      </c>
      <c r="C427" s="130"/>
      <c r="D427" s="500">
        <f t="shared" si="129"/>
        <v>6.6845047252387193</v>
      </c>
      <c r="E427" s="517">
        <f t="shared" si="130"/>
        <v>1.0397265632960897E-2</v>
      </c>
      <c r="F427" s="500">
        <f t="shared" si="131"/>
        <v>0.99481485668931402</v>
      </c>
      <c r="G427" s="519">
        <f t="shared" si="132"/>
        <v>0.9999999999884146</v>
      </c>
      <c r="H427" s="520">
        <f t="shared" si="133"/>
        <v>1.1585399306568434E-11</v>
      </c>
      <c r="I427" s="517"/>
      <c r="J427" s="517">
        <f t="shared" si="134"/>
        <v>6.5430833690014101</v>
      </c>
      <c r="K427" s="517">
        <f t="shared" si="135"/>
        <v>0.99999999996986844</v>
      </c>
      <c r="L427" s="517"/>
      <c r="M427" s="529">
        <f t="shared" si="136"/>
        <v>151.79963183705257</v>
      </c>
      <c r="N427" s="615">
        <f t="shared" si="137"/>
        <v>5.9969806898152456E-11</v>
      </c>
      <c r="O427" s="500"/>
      <c r="P427" s="532">
        <f t="shared" si="138"/>
        <v>2.2410644768505613E-12</v>
      </c>
      <c r="Q427" s="520">
        <f t="shared" si="139"/>
        <v>2.2410644768505613E-12</v>
      </c>
      <c r="R427" s="521"/>
      <c r="S427" s="507">
        <f t="shared" si="140"/>
        <v>0.99995974101414919</v>
      </c>
      <c r="T427" s="501">
        <f t="shared" si="145"/>
        <v>4.0258985850805118E-5</v>
      </c>
      <c r="U427" s="507"/>
      <c r="V427" s="507">
        <f t="shared" si="146"/>
        <v>3.1782475870678507E-7</v>
      </c>
      <c r="W427" s="501">
        <f t="shared" si="147"/>
        <v>3.1782475870678507E-7</v>
      </c>
      <c r="X427" s="507"/>
      <c r="Y427" s="562">
        <f t="shared" si="141"/>
        <v>1.6545494673504946</v>
      </c>
      <c r="Z427" s="554">
        <f t="shared" si="142"/>
        <v>4188107532621.29</v>
      </c>
      <c r="AB427" s="562">
        <f t="shared" si="143"/>
        <v>1.6545494673313259</v>
      </c>
      <c r="AC427" s="554">
        <f t="shared" si="144"/>
        <v>48.520898104264724</v>
      </c>
    </row>
    <row r="428" spans="1:29" ht="12.6" customHeight="1" x14ac:dyDescent="0.2">
      <c r="A428" s="116"/>
      <c r="B428" s="262">
        <f t="shared" si="128"/>
        <v>251.57999999999649</v>
      </c>
      <c r="C428" s="130"/>
      <c r="D428" s="500">
        <f t="shared" si="129"/>
        <v>6.6963804289840612</v>
      </c>
      <c r="E428" s="517">
        <f t="shared" si="130"/>
        <v>1.037999770271859E-2</v>
      </c>
      <c r="F428" s="500">
        <f t="shared" si="131"/>
        <v>0.99482344592316829</v>
      </c>
      <c r="G428" s="519">
        <f t="shared" si="132"/>
        <v>0.99999999998931777</v>
      </c>
      <c r="H428" s="520">
        <f t="shared" si="133"/>
        <v>1.0682232876035869E-11</v>
      </c>
      <c r="I428" s="517"/>
      <c r="J428" s="517">
        <f t="shared" si="134"/>
        <v>6.5549590727467519</v>
      </c>
      <c r="K428" s="517">
        <f t="shared" si="135"/>
        <v>0.99999999997217148</v>
      </c>
      <c r="L428" s="517"/>
      <c r="M428" s="529">
        <f t="shared" si="136"/>
        <v>152.21961495631047</v>
      </c>
      <c r="N428" s="615">
        <f t="shared" si="137"/>
        <v>5.5308646551566198E-11</v>
      </c>
      <c r="O428" s="500"/>
      <c r="P428" s="532">
        <f t="shared" si="138"/>
        <v>2.066468689287481E-12</v>
      </c>
      <c r="Q428" s="520">
        <f t="shared" si="139"/>
        <v>2.066468689287481E-12</v>
      </c>
      <c r="R428" s="521"/>
      <c r="S428" s="507">
        <f t="shared" si="140"/>
        <v>0.99995987416857213</v>
      </c>
      <c r="T428" s="501">
        <f t="shared" si="145"/>
        <v>4.012583142787296E-5</v>
      </c>
      <c r="U428" s="507"/>
      <c r="V428" s="507">
        <f t="shared" si="146"/>
        <v>3.1624895691614349E-7</v>
      </c>
      <c r="W428" s="501">
        <f t="shared" si="147"/>
        <v>3.1624895691614349E-7</v>
      </c>
      <c r="X428" s="507"/>
      <c r="Y428" s="562">
        <f t="shared" si="141"/>
        <v>1.6527436367001984</v>
      </c>
      <c r="Z428" s="554">
        <f t="shared" si="142"/>
        <v>4548655873642.4619</v>
      </c>
      <c r="AB428" s="562">
        <f t="shared" si="143"/>
        <v>1.6527436366825434</v>
      </c>
      <c r="AC428" s="554">
        <f t="shared" si="144"/>
        <v>48.589801315197164</v>
      </c>
    </row>
    <row r="429" spans="1:29" ht="12.6" customHeight="1" x14ac:dyDescent="0.2">
      <c r="A429" s="116"/>
      <c r="B429" s="262">
        <f t="shared" si="128"/>
        <v>251.99999999999648</v>
      </c>
      <c r="C429" s="130"/>
      <c r="D429" s="500">
        <f t="shared" si="129"/>
        <v>6.7082362227544836</v>
      </c>
      <c r="E429" s="517">
        <f t="shared" si="130"/>
        <v>1.0362787035546658E-2</v>
      </c>
      <c r="F429" s="500">
        <f t="shared" si="131"/>
        <v>0.99483200674761385</v>
      </c>
      <c r="G429" s="519">
        <f t="shared" si="132"/>
        <v>0.99999999999015043</v>
      </c>
      <c r="H429" s="520">
        <f t="shared" si="133"/>
        <v>9.8495656075670013E-12</v>
      </c>
      <c r="I429" s="517"/>
      <c r="J429" s="517">
        <f t="shared" si="134"/>
        <v>6.5668148665171744</v>
      </c>
      <c r="K429" s="517">
        <f t="shared" si="135"/>
        <v>0.99999999997429856</v>
      </c>
      <c r="L429" s="517"/>
      <c r="M429" s="529">
        <f t="shared" si="136"/>
        <v>152.63959813135415</v>
      </c>
      <c r="N429" s="615">
        <f t="shared" si="137"/>
        <v>5.0988546718144789E-11</v>
      </c>
      <c r="O429" s="500"/>
      <c r="P429" s="532">
        <f t="shared" si="138"/>
        <v>1.9053541813091349E-12</v>
      </c>
      <c r="Q429" s="520">
        <f t="shared" si="139"/>
        <v>1.9053541813091349E-12</v>
      </c>
      <c r="R429" s="521"/>
      <c r="S429" s="507">
        <f t="shared" si="140"/>
        <v>0.999960006663273</v>
      </c>
      <c r="T429" s="501">
        <f t="shared" si="145"/>
        <v>3.9993336726995565E-5</v>
      </c>
      <c r="U429" s="507"/>
      <c r="V429" s="507">
        <f t="shared" si="146"/>
        <v>3.1468374890003683E-7</v>
      </c>
      <c r="W429" s="501">
        <f t="shared" si="147"/>
        <v>3.1468374890003683E-7</v>
      </c>
      <c r="X429" s="507"/>
      <c r="Y429" s="562">
        <f t="shared" si="141"/>
        <v>1.6509477428205599</v>
      </c>
      <c r="Z429" s="554">
        <f t="shared" si="142"/>
        <v>4942286380370.9814</v>
      </c>
      <c r="AB429" s="562">
        <f t="shared" si="143"/>
        <v>1.6509477428042987</v>
      </c>
      <c r="AC429" s="554">
        <f t="shared" si="144"/>
        <v>48.67937395484882</v>
      </c>
    </row>
    <row r="430" spans="1:29" ht="12.6" customHeight="1" x14ac:dyDescent="0.2">
      <c r="A430" s="116"/>
      <c r="B430" s="262">
        <f t="shared" si="128"/>
        <v>252.41999999999646</v>
      </c>
      <c r="C430" s="130"/>
      <c r="D430" s="500">
        <f t="shared" si="129"/>
        <v>6.7200721731924666</v>
      </c>
      <c r="E430" s="517">
        <f t="shared" si="130"/>
        <v>1.034563334707451E-2</v>
      </c>
      <c r="F430" s="500">
        <f t="shared" si="131"/>
        <v>0.99484053930336791</v>
      </c>
      <c r="G430" s="519">
        <f t="shared" si="132"/>
        <v>0.99999999999091826</v>
      </c>
      <c r="H430" s="520">
        <f t="shared" si="133"/>
        <v>9.081735363736243E-12</v>
      </c>
      <c r="I430" s="517"/>
      <c r="J430" s="517">
        <f t="shared" si="134"/>
        <v>6.5786508169551574</v>
      </c>
      <c r="K430" s="517">
        <f t="shared" si="135"/>
        <v>0.99999999997626321</v>
      </c>
      <c r="L430" s="517"/>
      <c r="M430" s="529">
        <f t="shared" si="136"/>
        <v>153.05958136190759</v>
      </c>
      <c r="N430" s="615">
        <f t="shared" si="137"/>
        <v>4.7009507397888228E-11</v>
      </c>
      <c r="O430" s="500"/>
      <c r="P430" s="532">
        <f t="shared" si="138"/>
        <v>1.7569279364693625E-12</v>
      </c>
      <c r="Q430" s="520">
        <f t="shared" si="139"/>
        <v>1.7569279364693625E-12</v>
      </c>
      <c r="R430" s="521"/>
      <c r="S430" s="507">
        <f t="shared" si="140"/>
        <v>0.9999601385029212</v>
      </c>
      <c r="T430" s="501">
        <f t="shared" si="145"/>
        <v>3.9861497078796937E-5</v>
      </c>
      <c r="U430" s="507"/>
      <c r="V430" s="507">
        <f t="shared" si="146"/>
        <v>3.1312901372345689E-7</v>
      </c>
      <c r="W430" s="501">
        <f t="shared" si="147"/>
        <v>3.1312901372345689E-7</v>
      </c>
      <c r="X430" s="507"/>
      <c r="Y430" s="562">
        <f t="shared" si="141"/>
        <v>1.6491617039194191</v>
      </c>
      <c r="Z430" s="554">
        <f t="shared" si="142"/>
        <v>5369552117692.1699</v>
      </c>
      <c r="AB430" s="562">
        <f t="shared" si="143"/>
        <v>1.6491617039044417</v>
      </c>
      <c r="AC430" s="554">
        <f t="shared" si="144"/>
        <v>48.764851354669815</v>
      </c>
    </row>
    <row r="431" spans="1:29" ht="12.6" customHeight="1" x14ac:dyDescent="0.2">
      <c r="A431" s="116"/>
      <c r="B431" s="262">
        <f t="shared" si="128"/>
        <v>252.83999999999645</v>
      </c>
      <c r="C431" s="130"/>
      <c r="D431" s="500">
        <f t="shared" si="129"/>
        <v>6.7318883466064809</v>
      </c>
      <c r="E431" s="517">
        <f t="shared" si="130"/>
        <v>1.0328536354811037E-2</v>
      </c>
      <c r="F431" s="500">
        <f t="shared" si="131"/>
        <v>0.99484904373021987</v>
      </c>
      <c r="G431" s="519">
        <f t="shared" si="132"/>
        <v>0.99999999999162625</v>
      </c>
      <c r="H431" s="520">
        <f t="shared" si="133"/>
        <v>8.3737461409327807E-12</v>
      </c>
      <c r="I431" s="517"/>
      <c r="J431" s="517">
        <f t="shared" si="134"/>
        <v>6.5904669903691717</v>
      </c>
      <c r="K431" s="517">
        <f t="shared" si="135"/>
        <v>0.99999999997807776</v>
      </c>
      <c r="L431" s="517"/>
      <c r="M431" s="529">
        <f t="shared" si="136"/>
        <v>153.47956464769658</v>
      </c>
      <c r="N431" s="615">
        <f t="shared" si="137"/>
        <v>4.3343106881366111E-11</v>
      </c>
      <c r="O431" s="500"/>
      <c r="P431" s="532">
        <f t="shared" si="138"/>
        <v>1.6200004300989225E-12</v>
      </c>
      <c r="Q431" s="520">
        <f t="shared" si="139"/>
        <v>1.6200004300989225E-12</v>
      </c>
      <c r="R431" s="521"/>
      <c r="S431" s="507">
        <f t="shared" si="140"/>
        <v>0.99996026969164453</v>
      </c>
      <c r="T431" s="501">
        <f t="shared" si="145"/>
        <v>3.9730308355467869E-5</v>
      </c>
      <c r="U431" s="507"/>
      <c r="V431" s="507">
        <f t="shared" si="146"/>
        <v>3.115841875517106E-7</v>
      </c>
      <c r="W431" s="501">
        <f t="shared" si="147"/>
        <v>3.115841875517106E-7</v>
      </c>
      <c r="X431" s="507"/>
      <c r="Y431" s="562">
        <f t="shared" si="141"/>
        <v>1.6473854390998306</v>
      </c>
      <c r="Z431" s="554">
        <f t="shared" si="142"/>
        <v>5833453533731.251</v>
      </c>
      <c r="AB431" s="562">
        <f t="shared" si="143"/>
        <v>1.6473854390860359</v>
      </c>
      <c r="AC431" s="554">
        <f t="shared" si="144"/>
        <v>48.847859016392754</v>
      </c>
    </row>
    <row r="432" spans="1:29" ht="12.6" customHeight="1" x14ac:dyDescent="0.2">
      <c r="A432" s="116"/>
      <c r="B432" s="262">
        <f t="shared" si="128"/>
        <v>253.25999999999644</v>
      </c>
      <c r="C432" s="130"/>
      <c r="D432" s="500">
        <f t="shared" si="129"/>
        <v>6.7436848089732084</v>
      </c>
      <c r="E432" s="517">
        <f t="shared" si="130"/>
        <v>1.03114957781302E-2</v>
      </c>
      <c r="F432" s="500">
        <f t="shared" si="131"/>
        <v>0.99485752016703843</v>
      </c>
      <c r="G432" s="519">
        <f t="shared" si="132"/>
        <v>0.99999999999227906</v>
      </c>
      <c r="H432" s="520">
        <f t="shared" si="133"/>
        <v>7.7209350024531886E-12</v>
      </c>
      <c r="I432" s="517"/>
      <c r="J432" s="517">
        <f t="shared" si="134"/>
        <v>6.6022634527358992</v>
      </c>
      <c r="K432" s="517">
        <f t="shared" si="135"/>
        <v>0.99999999997975364</v>
      </c>
      <c r="L432" s="517"/>
      <c r="M432" s="529">
        <f t="shared" si="136"/>
        <v>153.89954798844855</v>
      </c>
      <c r="N432" s="615">
        <f t="shared" si="137"/>
        <v>3.9960923459148034E-11</v>
      </c>
      <c r="O432" s="500"/>
      <c r="P432" s="532">
        <f t="shared" si="138"/>
        <v>1.4936464763439605E-12</v>
      </c>
      <c r="Q432" s="520">
        <f t="shared" si="139"/>
        <v>1.4936464763439605E-12</v>
      </c>
      <c r="R432" s="521"/>
      <c r="S432" s="507">
        <f t="shared" si="140"/>
        <v>0.99996040023363875</v>
      </c>
      <c r="T432" s="501">
        <f t="shared" si="145"/>
        <v>3.9599766361253508E-5</v>
      </c>
      <c r="U432" s="507"/>
      <c r="V432" s="507">
        <f t="shared" si="146"/>
        <v>3.100496731049832E-7</v>
      </c>
      <c r="W432" s="501">
        <f t="shared" si="147"/>
        <v>3.100496731049832E-7</v>
      </c>
      <c r="X432" s="507"/>
      <c r="Y432" s="562">
        <f t="shared" si="141"/>
        <v>1.6456188683478508</v>
      </c>
      <c r="Z432" s="554">
        <f t="shared" si="142"/>
        <v>6337691376399.3359</v>
      </c>
      <c r="AB432" s="562">
        <f t="shared" si="143"/>
        <v>1.6456188683351451</v>
      </c>
      <c r="AC432" s="554">
        <f t="shared" si="144"/>
        <v>48.932903182787356</v>
      </c>
    </row>
    <row r="433" spans="1:29" ht="12.6" customHeight="1" x14ac:dyDescent="0.2">
      <c r="A433" s="116"/>
      <c r="B433" s="262">
        <f t="shared" si="128"/>
        <v>253.67999999999643</v>
      </c>
      <c r="C433" s="130"/>
      <c r="D433" s="500">
        <f t="shared" si="129"/>
        <v>6.7554616259397529</v>
      </c>
      <c r="E433" s="517">
        <f t="shared" si="130"/>
        <v>1.0294511338254651E-2</v>
      </c>
      <c r="F433" s="500">
        <f t="shared" si="131"/>
        <v>0.99486596875178002</v>
      </c>
      <c r="G433" s="519">
        <f t="shared" si="132"/>
        <v>0.99999999999288092</v>
      </c>
      <c r="H433" s="520">
        <f t="shared" si="133"/>
        <v>7.1190831008038913E-12</v>
      </c>
      <c r="I433" s="517"/>
      <c r="J433" s="517">
        <f t="shared" si="134"/>
        <v>6.6140402697024436</v>
      </c>
      <c r="K433" s="517">
        <f t="shared" si="135"/>
        <v>0.99999999998130151</v>
      </c>
      <c r="L433" s="517"/>
      <c r="M433" s="529">
        <f t="shared" si="136"/>
        <v>154.31953138389281</v>
      </c>
      <c r="N433" s="615">
        <f t="shared" si="137"/>
        <v>3.6834535421803594E-11</v>
      </c>
      <c r="O433" s="500"/>
      <c r="P433" s="532">
        <f t="shared" si="138"/>
        <v>1.377205228166009E-12</v>
      </c>
      <c r="Q433" s="520">
        <f t="shared" si="139"/>
        <v>1.377205228166009E-12</v>
      </c>
      <c r="R433" s="521"/>
      <c r="S433" s="507">
        <f t="shared" si="140"/>
        <v>0.99996053013336994</v>
      </c>
      <c r="T433" s="501">
        <f t="shared" si="145"/>
        <v>3.9469866630059691E-5</v>
      </c>
      <c r="U433" s="507"/>
      <c r="V433" s="507">
        <f t="shared" si="146"/>
        <v>3.0852530913659719E-7</v>
      </c>
      <c r="W433" s="501">
        <f t="shared" si="147"/>
        <v>3.0852530913659719E-7</v>
      </c>
      <c r="X433" s="507"/>
      <c r="Y433" s="562">
        <f t="shared" si="141"/>
        <v>1.6438619125205198</v>
      </c>
      <c r="Z433" s="554">
        <f t="shared" si="142"/>
        <v>6887015055165.7227</v>
      </c>
      <c r="AB433" s="562">
        <f t="shared" si="143"/>
        <v>1.643861912508817</v>
      </c>
      <c r="AC433" s="554">
        <f t="shared" si="144"/>
        <v>49.029232494212273</v>
      </c>
    </row>
    <row r="434" spans="1:29" ht="12.6" customHeight="1" x14ac:dyDescent="0.2">
      <c r="A434" s="116"/>
      <c r="B434" s="262">
        <f t="shared" si="128"/>
        <v>254.09999999999641</v>
      </c>
      <c r="C434" s="130"/>
      <c r="D434" s="500">
        <f t="shared" si="129"/>
        <v>6.7672188628258381</v>
      </c>
      <c r="E434" s="517">
        <f t="shared" si="130"/>
        <v>1.027758275824045E-2</v>
      </c>
      <c r="F434" s="500">
        <f t="shared" si="131"/>
        <v>0.99487438962149599</v>
      </c>
      <c r="G434" s="519">
        <f t="shared" si="132"/>
        <v>0.99999999999343592</v>
      </c>
      <c r="H434" s="520">
        <f t="shared" si="133"/>
        <v>6.5640826107937755E-12</v>
      </c>
      <c r="I434" s="517"/>
      <c r="J434" s="517">
        <f t="shared" si="134"/>
        <v>6.6257975065885288</v>
      </c>
      <c r="K434" s="517">
        <f t="shared" si="135"/>
        <v>0.99999999998273104</v>
      </c>
      <c r="L434" s="517"/>
      <c r="M434" s="529">
        <f t="shared" si="136"/>
        <v>154.73951483376055</v>
      </c>
      <c r="N434" s="615">
        <f t="shared" si="137"/>
        <v>3.4020786188193597E-11</v>
      </c>
      <c r="O434" s="500"/>
      <c r="P434" s="532">
        <f t="shared" si="138"/>
        <v>1.2698836691189073E-12</v>
      </c>
      <c r="Q434" s="520">
        <f t="shared" si="139"/>
        <v>1.2698836691189073E-12</v>
      </c>
      <c r="R434" s="521"/>
      <c r="S434" s="507">
        <f t="shared" si="140"/>
        <v>0.99996065939489842</v>
      </c>
      <c r="T434" s="501">
        <f t="shared" si="145"/>
        <v>3.9340605101578774E-5</v>
      </c>
      <c r="U434" s="507"/>
      <c r="V434" s="507">
        <f t="shared" si="146"/>
        <v>3.0701069292636739E-7</v>
      </c>
      <c r="W434" s="501">
        <f t="shared" si="147"/>
        <v>3.0701069292636739E-7</v>
      </c>
      <c r="X434" s="507"/>
      <c r="Y434" s="562">
        <f t="shared" si="141"/>
        <v>1.6421144933340435</v>
      </c>
      <c r="Z434" s="554">
        <f t="shared" si="142"/>
        <v>7468963197804.582</v>
      </c>
      <c r="AB434" s="562">
        <f t="shared" si="143"/>
        <v>1.6421144933232645</v>
      </c>
      <c r="AC434" s="554">
        <f t="shared" si="144"/>
        <v>49.026891447367724</v>
      </c>
    </row>
    <row r="435" spans="1:29" ht="12.6" customHeight="1" x14ac:dyDescent="0.2">
      <c r="A435" s="116"/>
      <c r="B435" s="262">
        <f t="shared" si="128"/>
        <v>254.5199999999964</v>
      </c>
      <c r="C435" s="130"/>
      <c r="D435" s="500">
        <f t="shared" si="129"/>
        <v>6.7789565846259761</v>
      </c>
      <c r="E435" s="517">
        <f t="shared" si="130"/>
        <v>1.0260709762962861E-2</v>
      </c>
      <c r="F435" s="500">
        <f t="shared" si="131"/>
        <v>0.99488278291233989</v>
      </c>
      <c r="G435" s="519">
        <f t="shared" si="132"/>
        <v>0.99999999999394762</v>
      </c>
      <c r="H435" s="520">
        <f t="shared" si="133"/>
        <v>6.0523808187440409E-12</v>
      </c>
      <c r="I435" s="517"/>
      <c r="J435" s="517">
        <f t="shared" si="134"/>
        <v>6.6375352283886668</v>
      </c>
      <c r="K435" s="517">
        <f t="shared" si="135"/>
        <v>0.99999999998405142</v>
      </c>
      <c r="L435" s="517"/>
      <c r="M435" s="529">
        <f t="shared" si="136"/>
        <v>155.1594983377845</v>
      </c>
      <c r="N435" s="615">
        <f t="shared" si="137"/>
        <v>3.134914550173562E-11</v>
      </c>
      <c r="O435" s="500"/>
      <c r="P435" s="532">
        <f t="shared" si="138"/>
        <v>1.1708887827564946E-12</v>
      </c>
      <c r="Q435" s="520">
        <f t="shared" si="139"/>
        <v>1.1708887827564946E-12</v>
      </c>
      <c r="R435" s="521"/>
      <c r="S435" s="507">
        <f t="shared" si="140"/>
        <v>0.999960788022352</v>
      </c>
      <c r="T435" s="501">
        <f t="shared" si="145"/>
        <v>3.921197764800155E-5</v>
      </c>
      <c r="U435" s="507"/>
      <c r="V435" s="507">
        <f t="shared" si="146"/>
        <v>3.055061871471485E-7</v>
      </c>
      <c r="W435" s="501">
        <f t="shared" si="147"/>
        <v>3.055061871471485E-7</v>
      </c>
      <c r="X435" s="507"/>
      <c r="Y435" s="562">
        <f t="shared" si="141"/>
        <v>1.640376533352168</v>
      </c>
      <c r="Z435" s="554">
        <f t="shared" si="142"/>
        <v>8118881581187.1201</v>
      </c>
      <c r="AB435" s="562">
        <f t="shared" si="143"/>
        <v>1.6403765333422398</v>
      </c>
      <c r="AC435" s="554">
        <f t="shared" si="144"/>
        <v>49.138563151631217</v>
      </c>
    </row>
    <row r="436" spans="1:29" ht="12.6" customHeight="1" x14ac:dyDescent="0.2">
      <c r="A436" s="116"/>
      <c r="B436" s="262">
        <f t="shared" si="128"/>
        <v>254.93999999999639</v>
      </c>
      <c r="C436" s="130"/>
      <c r="D436" s="500">
        <f t="shared" si="129"/>
        <v>6.7906748560116226</v>
      </c>
      <c r="E436" s="517">
        <f t="shared" si="130"/>
        <v>1.0243892079100632E-2</v>
      </c>
      <c r="F436" s="500">
        <f t="shared" si="131"/>
        <v>0.99489114875957485</v>
      </c>
      <c r="G436" s="519">
        <f t="shared" si="132"/>
        <v>0.99999999999441946</v>
      </c>
      <c r="H436" s="520">
        <f t="shared" si="133"/>
        <v>5.5805360332783494E-12</v>
      </c>
      <c r="I436" s="517"/>
      <c r="J436" s="517">
        <f t="shared" si="134"/>
        <v>6.6492534997743133</v>
      </c>
      <c r="K436" s="517">
        <f t="shared" si="135"/>
        <v>0.99999999998527078</v>
      </c>
      <c r="L436" s="517"/>
      <c r="M436" s="529">
        <f t="shared" si="136"/>
        <v>155.5794818956993</v>
      </c>
      <c r="N436" s="615">
        <f t="shared" si="137"/>
        <v>2.8904878490720876E-11</v>
      </c>
      <c r="O436" s="500"/>
      <c r="P436" s="532">
        <f t="shared" si="138"/>
        <v>1.0796918914479968E-12</v>
      </c>
      <c r="Q436" s="520">
        <f t="shared" si="139"/>
        <v>1.0796918914479968E-12</v>
      </c>
      <c r="R436" s="521"/>
      <c r="S436" s="507">
        <f t="shared" si="140"/>
        <v>0.99996091602009562</v>
      </c>
      <c r="T436" s="501">
        <f t="shared" si="145"/>
        <v>3.9083979904375177E-5</v>
      </c>
      <c r="U436" s="507"/>
      <c r="V436" s="507">
        <f t="shared" si="146"/>
        <v>3.0401150988159396E-7</v>
      </c>
      <c r="W436" s="501">
        <f t="shared" si="147"/>
        <v>3.0401150988159396E-7</v>
      </c>
      <c r="X436" s="507"/>
      <c r="Y436" s="562">
        <f t="shared" si="141"/>
        <v>1.6386479559747378</v>
      </c>
      <c r="Z436" s="554">
        <f t="shared" si="142"/>
        <v>8819964425100.0039</v>
      </c>
      <c r="AB436" s="562">
        <f t="shared" si="143"/>
        <v>1.6386479559655933</v>
      </c>
      <c r="AC436" s="554">
        <f t="shared" si="144"/>
        <v>49.220129286503735</v>
      </c>
    </row>
    <row r="437" spans="1:29" ht="12.6" customHeight="1" x14ac:dyDescent="0.2">
      <c r="A437" s="116"/>
      <c r="B437" s="262">
        <f t="shared" si="128"/>
        <v>255.35999999999638</v>
      </c>
      <c r="C437" s="130"/>
      <c r="D437" s="500">
        <f t="shared" si="129"/>
        <v>6.8023737413333132</v>
      </c>
      <c r="E437" s="517">
        <f t="shared" si="130"/>
        <v>1.0227129435121558E-2</v>
      </c>
      <c r="F437" s="500">
        <f t="shared" si="131"/>
        <v>0.99489948729758115</v>
      </c>
      <c r="G437" s="519">
        <f t="shared" si="132"/>
        <v>0.99999999999485456</v>
      </c>
      <c r="H437" s="520">
        <f t="shared" si="133"/>
        <v>5.1454396299277505E-12</v>
      </c>
      <c r="I437" s="517"/>
      <c r="J437" s="517">
        <f t="shared" si="134"/>
        <v>6.660952385096004</v>
      </c>
      <c r="K437" s="517">
        <f t="shared" si="135"/>
        <v>0.9999999999863971</v>
      </c>
      <c r="L437" s="517"/>
      <c r="M437" s="529">
        <f t="shared" si="136"/>
        <v>155.99946550724135</v>
      </c>
      <c r="N437" s="615">
        <f t="shared" si="137"/>
        <v>2.6631141736288555E-11</v>
      </c>
      <c r="O437" s="500"/>
      <c r="P437" s="532">
        <f t="shared" si="138"/>
        <v>9.9549997874725332E-13</v>
      </c>
      <c r="Q437" s="520">
        <f t="shared" si="139"/>
        <v>9.9549997874725332E-13</v>
      </c>
      <c r="R437" s="521"/>
      <c r="S437" s="507">
        <f t="shared" si="140"/>
        <v>0.9999610433920203</v>
      </c>
      <c r="T437" s="501">
        <f t="shared" si="145"/>
        <v>3.8956607979701019E-5</v>
      </c>
      <c r="U437" s="507"/>
      <c r="V437" s="507">
        <f t="shared" si="146"/>
        <v>3.0252637894801827E-7</v>
      </c>
      <c r="W437" s="501">
        <f t="shared" si="147"/>
        <v>3.0252637894801827E-7</v>
      </c>
      <c r="X437" s="507"/>
      <c r="Y437" s="562">
        <f t="shared" si="141"/>
        <v>1.6369286854264433</v>
      </c>
      <c r="Z437" s="554">
        <f t="shared" si="142"/>
        <v>9588774019854.8691</v>
      </c>
      <c r="AB437" s="562">
        <f t="shared" si="143"/>
        <v>1.6369286854180205</v>
      </c>
      <c r="AC437" s="554">
        <f t="shared" si="144"/>
        <v>49.338457844182869</v>
      </c>
    </row>
    <row r="438" spans="1:29" ht="12.6" customHeight="1" x14ac:dyDescent="0.2">
      <c r="A438" s="116"/>
      <c r="B438" s="262">
        <f t="shared" si="128"/>
        <v>255.77999999999636</v>
      </c>
      <c r="C438" s="130"/>
      <c r="D438" s="500">
        <f t="shared" si="129"/>
        <v>6.8140533046227842</v>
      </c>
      <c r="E438" s="517">
        <f t="shared" si="130"/>
        <v>1.0210421561268291E-2</v>
      </c>
      <c r="F438" s="500">
        <f t="shared" si="131"/>
        <v>0.99490779865986256</v>
      </c>
      <c r="G438" s="519">
        <f t="shared" si="132"/>
        <v>0.99999999999525568</v>
      </c>
      <c r="H438" s="520">
        <f t="shared" si="133"/>
        <v>4.7443160511306814E-12</v>
      </c>
      <c r="I438" s="517"/>
      <c r="J438" s="517">
        <f t="shared" si="134"/>
        <v>6.672631948385475</v>
      </c>
      <c r="K438" s="517">
        <f t="shared" si="135"/>
        <v>0.99999999998743716</v>
      </c>
      <c r="L438" s="517"/>
      <c r="M438" s="529">
        <f t="shared" si="136"/>
        <v>156.41944917214857</v>
      </c>
      <c r="N438" s="615">
        <f t="shared" si="137"/>
        <v>2.4584778657299466E-11</v>
      </c>
      <c r="O438" s="500"/>
      <c r="P438" s="532">
        <f t="shared" si="138"/>
        <v>9.1778436702349014E-13</v>
      </c>
      <c r="Q438" s="520">
        <f t="shared" si="139"/>
        <v>9.1778436702349014E-13</v>
      </c>
      <c r="R438" s="521"/>
      <c r="S438" s="507">
        <f t="shared" si="140"/>
        <v>0.99996117014225394</v>
      </c>
      <c r="T438" s="501">
        <f t="shared" si="145"/>
        <v>3.8829857746058849E-5</v>
      </c>
      <c r="U438" s="507"/>
      <c r="V438" s="507">
        <f t="shared" si="146"/>
        <v>3.0105111657543743E-7</v>
      </c>
      <c r="W438" s="501">
        <f t="shared" si="147"/>
        <v>3.0105111657543743E-7</v>
      </c>
      <c r="X438" s="507"/>
      <c r="Y438" s="562">
        <f t="shared" si="141"/>
        <v>1.6352186467457497</v>
      </c>
      <c r="Z438" s="554">
        <f t="shared" si="142"/>
        <v>10403998488880.141</v>
      </c>
      <c r="AB438" s="562">
        <f t="shared" si="143"/>
        <v>1.6352186467379917</v>
      </c>
      <c r="AC438" s="554">
        <f t="shared" si="144"/>
        <v>49.359857026733408</v>
      </c>
    </row>
    <row r="439" spans="1:29" ht="12.6" customHeight="1" x14ac:dyDescent="0.2">
      <c r="A439" s="116"/>
      <c r="B439" s="262">
        <f t="shared" si="128"/>
        <v>256.19999999999635</v>
      </c>
      <c r="C439" s="130"/>
      <c r="D439" s="500">
        <f t="shared" si="129"/>
        <v>6.8257136095950788</v>
      </c>
      <c r="E439" s="517">
        <f t="shared" si="130"/>
        <v>1.0193768189543024E-2</v>
      </c>
      <c r="F439" s="500">
        <f t="shared" si="131"/>
        <v>0.99491608297905476</v>
      </c>
      <c r="G439" s="519">
        <f t="shared" si="132"/>
        <v>0.9999999999956255</v>
      </c>
      <c r="H439" s="520">
        <f t="shared" si="133"/>
        <v>4.3745007616280418E-12</v>
      </c>
      <c r="I439" s="517"/>
      <c r="J439" s="517">
        <f t="shared" si="134"/>
        <v>6.6842922533577696</v>
      </c>
      <c r="K439" s="517">
        <f t="shared" si="135"/>
        <v>0.99999999998839784</v>
      </c>
      <c r="L439" s="517"/>
      <c r="M439" s="529">
        <f t="shared" si="136"/>
        <v>156.83943289016082</v>
      </c>
      <c r="N439" s="615">
        <f t="shared" si="137"/>
        <v>2.2652102416031994E-11</v>
      </c>
      <c r="O439" s="500"/>
      <c r="P439" s="532">
        <f t="shared" si="138"/>
        <v>8.462807174612915E-13</v>
      </c>
      <c r="Q439" s="520">
        <f t="shared" si="139"/>
        <v>8.462807174612915E-13</v>
      </c>
      <c r="R439" s="521"/>
      <c r="S439" s="507">
        <f t="shared" si="140"/>
        <v>0.99996129627495822</v>
      </c>
      <c r="T439" s="501">
        <f t="shared" si="145"/>
        <v>3.8703725041777659E-5</v>
      </c>
      <c r="U439" s="507"/>
      <c r="V439" s="507">
        <f t="shared" si="146"/>
        <v>2.9958531991148666E-7</v>
      </c>
      <c r="W439" s="501">
        <f t="shared" si="147"/>
        <v>2.9958531991148666E-7</v>
      </c>
      <c r="X439" s="507"/>
      <c r="Y439" s="562">
        <f t="shared" si="141"/>
        <v>1.6335177657739977</v>
      </c>
      <c r="Z439" s="554">
        <f t="shared" si="142"/>
        <v>11310208443109.949</v>
      </c>
      <c r="AB439" s="562">
        <f t="shared" si="143"/>
        <v>1.6335177657668518</v>
      </c>
      <c r="AC439" s="554">
        <f t="shared" si="144"/>
        <v>49.476515448556384</v>
      </c>
    </row>
    <row r="440" spans="1:29" ht="12.6" customHeight="1" x14ac:dyDescent="0.2">
      <c r="A440" s="116"/>
      <c r="B440" s="262">
        <f t="shared" si="128"/>
        <v>256.61999999999637</v>
      </c>
      <c r="C440" s="130"/>
      <c r="D440" s="500">
        <f t="shared" si="129"/>
        <v>6.8373547196506257</v>
      </c>
      <c r="E440" s="517">
        <f t="shared" si="130"/>
        <v>1.0177169053693723E-2</v>
      </c>
      <c r="F440" s="500">
        <f t="shared" si="131"/>
        <v>0.99492434038693112</v>
      </c>
      <c r="G440" s="519">
        <f t="shared" si="132"/>
        <v>0.99999999999596656</v>
      </c>
      <c r="H440" s="520">
        <f t="shared" si="133"/>
        <v>4.0334402484631937E-12</v>
      </c>
      <c r="I440" s="517"/>
      <c r="J440" s="517">
        <f t="shared" si="134"/>
        <v>6.6959333634133165</v>
      </c>
      <c r="K440" s="517">
        <f t="shared" si="135"/>
        <v>0.99999999998928502</v>
      </c>
      <c r="L440" s="517"/>
      <c r="M440" s="529">
        <f t="shared" si="136"/>
        <v>157.25941666101954</v>
      </c>
      <c r="N440" s="615">
        <f t="shared" si="137"/>
        <v>2.0918378140777349E-11</v>
      </c>
      <c r="O440" s="500"/>
      <c r="P440" s="532">
        <f t="shared" si="138"/>
        <v>7.8032818302222328E-13</v>
      </c>
      <c r="Q440" s="520">
        <f t="shared" si="139"/>
        <v>7.8032818302222328E-13</v>
      </c>
      <c r="R440" s="521"/>
      <c r="S440" s="507">
        <f t="shared" si="140"/>
        <v>0.99996142179392267</v>
      </c>
      <c r="T440" s="501">
        <f t="shared" si="145"/>
        <v>3.8578206077333199E-5</v>
      </c>
      <c r="U440" s="507"/>
      <c r="V440" s="507">
        <f t="shared" si="146"/>
        <v>2.9812906984385366E-7</v>
      </c>
      <c r="W440" s="501">
        <f t="shared" si="147"/>
        <v>2.9812906984385366E-7</v>
      </c>
      <c r="X440" s="507"/>
      <c r="Y440" s="562">
        <f t="shared" si="141"/>
        <v>1.631825969144687</v>
      </c>
      <c r="Z440" s="554">
        <f t="shared" si="142"/>
        <v>12267681474777.092</v>
      </c>
      <c r="AB440" s="562">
        <f t="shared" si="143"/>
        <v>1.6318259691381052</v>
      </c>
      <c r="AC440" s="554">
        <f t="shared" si="144"/>
        <v>49.480960215692235</v>
      </c>
    </row>
    <row r="441" spans="1:29" ht="12.6" customHeight="1" x14ac:dyDescent="0.2">
      <c r="A441" s="116"/>
      <c r="B441" s="262">
        <f t="shared" si="128"/>
        <v>257.03999999999638</v>
      </c>
      <c r="C441" s="130"/>
      <c r="D441" s="500">
        <f t="shared" si="129"/>
        <v>6.8489766978773075</v>
      </c>
      <c r="E441" s="517">
        <f t="shared" si="130"/>
        <v>1.0160623889199688E-2</v>
      </c>
      <c r="F441" s="500">
        <f t="shared" si="131"/>
        <v>0.99493257101441079</v>
      </c>
      <c r="G441" s="519">
        <f t="shared" si="132"/>
        <v>0.99999999999628097</v>
      </c>
      <c r="H441" s="520">
        <f t="shared" si="133"/>
        <v>3.7190250878893494E-12</v>
      </c>
      <c r="I441" s="517"/>
      <c r="J441" s="517">
        <f t="shared" si="134"/>
        <v>6.7075553416399982</v>
      </c>
      <c r="K441" s="517">
        <f t="shared" si="135"/>
        <v>0.99999999999010436</v>
      </c>
      <c r="L441" s="517"/>
      <c r="M441" s="529">
        <f t="shared" si="136"/>
        <v>157.67940048446775</v>
      </c>
      <c r="N441" s="615">
        <f t="shared" si="137"/>
        <v>1.9241497284383513E-11</v>
      </c>
      <c r="O441" s="500"/>
      <c r="P441" s="532">
        <f t="shared" si="138"/>
        <v>7.1953025548322893E-13</v>
      </c>
      <c r="Q441" s="520">
        <f t="shared" si="139"/>
        <v>7.1953025548322893E-13</v>
      </c>
      <c r="R441" s="521"/>
      <c r="S441" s="507">
        <f t="shared" si="140"/>
        <v>0.99996154670337689</v>
      </c>
      <c r="T441" s="501">
        <f t="shared" si="145"/>
        <v>3.8453296623108812E-5</v>
      </c>
      <c r="U441" s="507"/>
      <c r="V441" s="507">
        <f t="shared" si="146"/>
        <v>2.9668236637254853E-7</v>
      </c>
      <c r="W441" s="501">
        <f t="shared" si="147"/>
        <v>2.9668236637254853E-7</v>
      </c>
      <c r="X441" s="507"/>
      <c r="Y441" s="562">
        <f t="shared" si="141"/>
        <v>1.630143184272927</v>
      </c>
      <c r="Z441" s="554">
        <f t="shared" si="142"/>
        <v>13358627772102.289</v>
      </c>
      <c r="AB441" s="562">
        <f t="shared" si="143"/>
        <v>1.6301431842668646</v>
      </c>
      <c r="AC441" s="554">
        <f t="shared" si="144"/>
        <v>49.681071824223821</v>
      </c>
    </row>
    <row r="442" spans="1:29" ht="12.6" customHeight="1" x14ac:dyDescent="0.2">
      <c r="A442" s="116"/>
      <c r="B442" s="262">
        <f t="shared" si="128"/>
        <v>257.4599999999964</v>
      </c>
      <c r="C442" s="130"/>
      <c r="D442" s="500">
        <f t="shared" si="129"/>
        <v>6.8605796070525153</v>
      </c>
      <c r="E442" s="517">
        <f t="shared" si="130"/>
        <v>1.0144132433257784E-2</v>
      </c>
      <c r="F442" s="500">
        <f t="shared" si="131"/>
        <v>0.99494077499156464</v>
      </c>
      <c r="G442" s="519">
        <f t="shared" si="132"/>
        <v>0.99999999999657097</v>
      </c>
      <c r="H442" s="520">
        <f t="shared" si="133"/>
        <v>3.4290348338572585E-12</v>
      </c>
      <c r="I442" s="517"/>
      <c r="J442" s="517">
        <f t="shared" si="134"/>
        <v>6.7191582508152061</v>
      </c>
      <c r="K442" s="517">
        <f t="shared" si="135"/>
        <v>0.99999999999086109</v>
      </c>
      <c r="L442" s="517"/>
      <c r="M442" s="529">
        <f t="shared" si="136"/>
        <v>158.09938436025041</v>
      </c>
      <c r="N442" s="615">
        <f t="shared" si="137"/>
        <v>1.7791990103432909E-11</v>
      </c>
      <c r="O442" s="500"/>
      <c r="P442" s="532">
        <f t="shared" si="138"/>
        <v>6.6335825721350589E-13</v>
      </c>
      <c r="Q442" s="520">
        <f t="shared" si="139"/>
        <v>6.6335825721350589E-13</v>
      </c>
      <c r="R442" s="521"/>
      <c r="S442" s="507">
        <f t="shared" si="140"/>
        <v>0.99996167100711042</v>
      </c>
      <c r="T442" s="501">
        <f t="shared" si="145"/>
        <v>3.8328992889580249E-5</v>
      </c>
      <c r="U442" s="507"/>
      <c r="V442" s="507">
        <f t="shared" si="146"/>
        <v>2.9524468531369017E-7</v>
      </c>
      <c r="W442" s="501">
        <f t="shared" si="147"/>
        <v>2.9524468531369017E-7</v>
      </c>
      <c r="X442" s="507"/>
      <c r="Y442" s="562">
        <f t="shared" si="141"/>
        <v>1.6284693393450518</v>
      </c>
      <c r="Z442" s="554">
        <f t="shared" si="142"/>
        <v>14470556610208.562</v>
      </c>
      <c r="AB442" s="562">
        <f t="shared" si="143"/>
        <v>1.6284693393394678</v>
      </c>
      <c r="AC442" s="554">
        <f t="shared" si="144"/>
        <v>49.620042681708568</v>
      </c>
    </row>
    <row r="443" spans="1:29" ht="12.6" customHeight="1" x14ac:dyDescent="0.2">
      <c r="A443" s="116"/>
      <c r="B443" s="262">
        <f t="shared" si="128"/>
        <v>257.87999999999641</v>
      </c>
      <c r="C443" s="130"/>
      <c r="D443" s="500">
        <f t="shared" si="129"/>
        <v>6.8721635096451852</v>
      </c>
      <c r="E443" s="517">
        <f t="shared" si="130"/>
        <v>1.0127694424767984E-2</v>
      </c>
      <c r="F443" s="500">
        <f t="shared" si="131"/>
        <v>0.99494895244762294</v>
      </c>
      <c r="G443" s="519">
        <f t="shared" si="132"/>
        <v>0.9999999999968382</v>
      </c>
      <c r="H443" s="520">
        <f t="shared" si="133"/>
        <v>3.1618041518299833E-12</v>
      </c>
      <c r="I443" s="517"/>
      <c r="J443" s="517">
        <f t="shared" si="134"/>
        <v>6.730742153407876</v>
      </c>
      <c r="K443" s="517">
        <f t="shared" si="135"/>
        <v>0.99999999999155997</v>
      </c>
      <c r="L443" s="517"/>
      <c r="M443" s="529">
        <f t="shared" si="136"/>
        <v>158.51936828811375</v>
      </c>
      <c r="N443" s="615">
        <f t="shared" si="137"/>
        <v>1.6370904631912708E-11</v>
      </c>
      <c r="O443" s="500"/>
      <c r="P443" s="532">
        <f t="shared" si="138"/>
        <v>6.1154784939766724E-13</v>
      </c>
      <c r="Q443" s="520">
        <f t="shared" si="139"/>
        <v>6.1154784939766724E-13</v>
      </c>
      <c r="R443" s="521"/>
      <c r="S443" s="507">
        <f t="shared" si="140"/>
        <v>0.99996179470891255</v>
      </c>
      <c r="T443" s="501">
        <f t="shared" si="145"/>
        <v>3.8205291087445303E-5</v>
      </c>
      <c r="U443" s="507"/>
      <c r="V443" s="507">
        <f t="shared" si="146"/>
        <v>2.9381659103064945E-7</v>
      </c>
      <c r="W443" s="501">
        <f t="shared" si="147"/>
        <v>2.9381659103064945E-7</v>
      </c>
      <c r="X443" s="507"/>
      <c r="Y443" s="562">
        <f t="shared" si="141"/>
        <v>1.626804363308411</v>
      </c>
      <c r="Z443" s="554">
        <f t="shared" si="142"/>
        <v>15752336587270.607</v>
      </c>
      <c r="AB443" s="562">
        <f t="shared" si="143"/>
        <v>1.6268043633032674</v>
      </c>
      <c r="AC443" s="554">
        <f t="shared" si="144"/>
        <v>49.805803222655555</v>
      </c>
    </row>
    <row r="444" spans="1:29" ht="12.6" customHeight="1" x14ac:dyDescent="0.2">
      <c r="A444" s="116"/>
      <c r="B444" s="262">
        <f t="shared" si="128"/>
        <v>258.29999999999643</v>
      </c>
      <c r="C444" s="130"/>
      <c r="D444" s="500">
        <f t="shared" si="129"/>
        <v>6.8837284678178001</v>
      </c>
      <c r="E444" s="517">
        <f t="shared" si="130"/>
        <v>1.0111309604320695E-2</v>
      </c>
      <c r="F444" s="500">
        <f t="shared" si="131"/>
        <v>0.99495710351098132</v>
      </c>
      <c r="G444" s="519">
        <f t="shared" si="132"/>
        <v>0.99999999999708467</v>
      </c>
      <c r="H444" s="520">
        <f t="shared" si="133"/>
        <v>2.9153346403631986E-12</v>
      </c>
      <c r="I444" s="517"/>
      <c r="J444" s="517">
        <f t="shared" si="134"/>
        <v>6.7423071115804909</v>
      </c>
      <c r="K444" s="517">
        <f t="shared" si="135"/>
        <v>0.99999999999220546</v>
      </c>
      <c r="L444" s="517"/>
      <c r="M444" s="529">
        <f t="shared" si="136"/>
        <v>158.93935226780593</v>
      </c>
      <c r="N444" s="615">
        <f t="shared" si="137"/>
        <v>1.5063505998114124E-11</v>
      </c>
      <c r="O444" s="500"/>
      <c r="P444" s="532">
        <f t="shared" si="138"/>
        <v>5.639668626280195E-13</v>
      </c>
      <c r="Q444" s="520">
        <f t="shared" si="139"/>
        <v>5.639668626280195E-13</v>
      </c>
      <c r="R444" s="521"/>
      <c r="S444" s="507">
        <f t="shared" si="140"/>
        <v>0.99996191781304689</v>
      </c>
      <c r="T444" s="501">
        <f t="shared" si="145"/>
        <v>3.8082186953114494E-5</v>
      </c>
      <c r="U444" s="507"/>
      <c r="V444" s="507">
        <f t="shared" si="146"/>
        <v>2.9239784191774908E-7</v>
      </c>
      <c r="W444" s="501">
        <f t="shared" si="147"/>
        <v>2.9239784191774908E-7</v>
      </c>
      <c r="X444" s="507"/>
      <c r="Y444" s="562">
        <f t="shared" si="141"/>
        <v>1.6251481858613095</v>
      </c>
      <c r="Z444" s="554">
        <f t="shared" si="142"/>
        <v>17147402472726.754</v>
      </c>
      <c r="AB444" s="562">
        <f t="shared" si="143"/>
        <v>1.6251481858565717</v>
      </c>
      <c r="AC444" s="554">
        <f t="shared" si="144"/>
        <v>49.990416420989874</v>
      </c>
    </row>
    <row r="445" spans="1:29" ht="12.6" customHeight="1" x14ac:dyDescent="0.2">
      <c r="A445" s="116"/>
      <c r="B445" s="262">
        <f t="shared" si="128"/>
        <v>258.71999999999645</v>
      </c>
      <c r="C445" s="130"/>
      <c r="D445" s="500">
        <f t="shared" si="129"/>
        <v>6.8952745434284148</v>
      </c>
      <c r="E445" s="517">
        <f t="shared" si="130"/>
        <v>1.0094977714181642E-2</v>
      </c>
      <c r="F445" s="500">
        <f t="shared" si="131"/>
        <v>0.99496522830920842</v>
      </c>
      <c r="G445" s="519">
        <f t="shared" si="132"/>
        <v>0.99999999999731193</v>
      </c>
      <c r="H445" s="520">
        <f t="shared" si="133"/>
        <v>2.688071987222429E-12</v>
      </c>
      <c r="I445" s="517"/>
      <c r="J445" s="517">
        <f t="shared" si="134"/>
        <v>6.7538531871911056</v>
      </c>
      <c r="K445" s="517">
        <f t="shared" si="135"/>
        <v>0.99999999999280154</v>
      </c>
      <c r="L445" s="517"/>
      <c r="M445" s="529">
        <f t="shared" si="136"/>
        <v>159.35933629907674</v>
      </c>
      <c r="N445" s="615">
        <f t="shared" si="137"/>
        <v>1.3926637620897964E-11</v>
      </c>
      <c r="O445" s="500"/>
      <c r="P445" s="532">
        <f t="shared" si="138"/>
        <v>5.2008661927378872E-13</v>
      </c>
      <c r="Q445" s="520">
        <f t="shared" si="139"/>
        <v>5.2008661927378872E-13</v>
      </c>
      <c r="R445" s="521"/>
      <c r="S445" s="507">
        <f t="shared" si="140"/>
        <v>0.99996204032309977</v>
      </c>
      <c r="T445" s="501">
        <f t="shared" si="145"/>
        <v>3.7959676900234385E-5</v>
      </c>
      <c r="U445" s="507"/>
      <c r="V445" s="507">
        <f t="shared" si="146"/>
        <v>2.9098771262927967E-7</v>
      </c>
      <c r="W445" s="501">
        <f t="shared" si="147"/>
        <v>2.9098771262927967E-7</v>
      </c>
      <c r="X445" s="507"/>
      <c r="Y445" s="562">
        <f t="shared" si="141"/>
        <v>1.623500737443115</v>
      </c>
      <c r="Z445" s="554">
        <f t="shared" si="142"/>
        <v>18577348462903.039</v>
      </c>
      <c r="AB445" s="562">
        <f t="shared" si="143"/>
        <v>1.6235007374387509</v>
      </c>
      <c r="AC445" s="554">
        <f t="shared" si="144"/>
        <v>49.93724999999931</v>
      </c>
    </row>
    <row r="446" spans="1:29" ht="12.6" customHeight="1" x14ac:dyDescent="0.2">
      <c r="A446" s="116"/>
      <c r="B446" s="262">
        <f t="shared" si="128"/>
        <v>259.13999999999646</v>
      </c>
      <c r="C446" s="130"/>
      <c r="D446" s="500">
        <f t="shared" si="129"/>
        <v>6.9068017980326175</v>
      </c>
      <c r="E446" s="517">
        <f t="shared" si="130"/>
        <v>1.0078698498279618E-2</v>
      </c>
      <c r="F446" s="500">
        <f t="shared" si="131"/>
        <v>0.99497332696905172</v>
      </c>
      <c r="G446" s="519">
        <f t="shared" si="132"/>
        <v>0.99999999999752154</v>
      </c>
      <c r="H446" s="520">
        <f t="shared" si="133"/>
        <v>2.4784618801731995E-12</v>
      </c>
      <c r="I446" s="517"/>
      <c r="J446" s="517">
        <f t="shared" si="134"/>
        <v>6.7653804417953083</v>
      </c>
      <c r="K446" s="517">
        <f t="shared" si="135"/>
        <v>0.99999999999335198</v>
      </c>
      <c r="L446" s="517"/>
      <c r="M446" s="529">
        <f t="shared" si="136"/>
        <v>159.77932038167737</v>
      </c>
      <c r="N446" s="615">
        <f t="shared" si="137"/>
        <v>1.2846612662542611E-11</v>
      </c>
      <c r="O446" s="500"/>
      <c r="P446" s="532">
        <f t="shared" si="138"/>
        <v>4.795106111118947E-13</v>
      </c>
      <c r="Q446" s="520">
        <f t="shared" si="139"/>
        <v>4.795106111118947E-13</v>
      </c>
      <c r="R446" s="521"/>
      <c r="S446" s="507">
        <f t="shared" si="140"/>
        <v>0.99996216224272549</v>
      </c>
      <c r="T446" s="501">
        <f t="shared" si="145"/>
        <v>3.783775727450589E-5</v>
      </c>
      <c r="U446" s="507"/>
      <c r="V446" s="507">
        <f t="shared" si="146"/>
        <v>2.8958676726427329E-7</v>
      </c>
      <c r="W446" s="501">
        <f t="shared" si="147"/>
        <v>2.8958676726427329E-7</v>
      </c>
      <c r="X446" s="507"/>
      <c r="Y446" s="562">
        <f t="shared" si="141"/>
        <v>1.6218619492245208</v>
      </c>
      <c r="Z446" s="554">
        <f t="shared" si="142"/>
        <v>20171854387388.937</v>
      </c>
      <c r="AB446" s="562">
        <f t="shared" si="143"/>
        <v>1.6218619492205011</v>
      </c>
      <c r="AC446" s="554">
        <f t="shared" si="144"/>
        <v>49.99517215154799</v>
      </c>
    </row>
    <row r="447" spans="1:29" ht="12.6" customHeight="1" x14ac:dyDescent="0.2">
      <c r="A447" s="116"/>
      <c r="B447" s="262">
        <f t="shared" si="128"/>
        <v>259.55999999999648</v>
      </c>
      <c r="C447" s="130"/>
      <c r="D447" s="500">
        <f t="shared" si="129"/>
        <v>6.9183102928855149</v>
      </c>
      <c r="E447" s="517">
        <f t="shared" si="130"/>
        <v>1.0062471702192025E-2</v>
      </c>
      <c r="F447" s="500">
        <f t="shared" si="131"/>
        <v>0.99498139961644461</v>
      </c>
      <c r="G447" s="519">
        <f t="shared" si="132"/>
        <v>0.99999999999771472</v>
      </c>
      <c r="H447" s="520">
        <f t="shared" si="133"/>
        <v>2.2852830738884222E-12</v>
      </c>
      <c r="I447" s="517"/>
      <c r="J447" s="517">
        <f t="shared" si="134"/>
        <v>6.7768889366482057</v>
      </c>
      <c r="K447" s="517">
        <f t="shared" si="135"/>
        <v>0.99999999999386047</v>
      </c>
      <c r="L447" s="517"/>
      <c r="M447" s="529">
        <f t="shared" si="136"/>
        <v>160.19930451536067</v>
      </c>
      <c r="N447" s="615">
        <f t="shared" si="137"/>
        <v>1.1823431123048067E-11</v>
      </c>
      <c r="O447" s="500"/>
      <c r="P447" s="532">
        <f t="shared" si="138"/>
        <v>4.4197449932695034E-13</v>
      </c>
      <c r="Q447" s="520">
        <f t="shared" si="139"/>
        <v>4.4197449932695034E-13</v>
      </c>
      <c r="R447" s="521"/>
      <c r="S447" s="507">
        <f t="shared" si="140"/>
        <v>0.99996228357598427</v>
      </c>
      <c r="T447" s="501">
        <f t="shared" si="145"/>
        <v>3.7716424015732386E-5</v>
      </c>
      <c r="U447" s="507"/>
      <c r="V447" s="507">
        <f t="shared" si="146"/>
        <v>2.8819508631389915E-7</v>
      </c>
      <c r="W447" s="501">
        <f t="shared" si="147"/>
        <v>2.8819508631389915E-7</v>
      </c>
      <c r="X447" s="507"/>
      <c r="Y447" s="562">
        <f t="shared" si="141"/>
        <v>1.6202317530979582</v>
      </c>
      <c r="Z447" s="554">
        <f t="shared" si="142"/>
        <v>21953018315810.359</v>
      </c>
      <c r="AB447" s="562">
        <f t="shared" si="143"/>
        <v>1.6202317530942556</v>
      </c>
      <c r="AC447" s="554">
        <f t="shared" si="144"/>
        <v>50.168861177883933</v>
      </c>
    </row>
    <row r="448" spans="1:29" ht="12.6" customHeight="1" x14ac:dyDescent="0.2">
      <c r="A448" s="116"/>
      <c r="B448" s="262">
        <f t="shared" si="128"/>
        <v>259.97999999999649</v>
      </c>
      <c r="C448" s="130"/>
      <c r="D448" s="500">
        <f t="shared" si="129"/>
        <v>6.9298000889436757</v>
      </c>
      <c r="E448" s="517">
        <f t="shared" si="130"/>
        <v>1.0046297073132397E-2</v>
      </c>
      <c r="F448" s="500">
        <f t="shared" si="131"/>
        <v>0.99498944637651288</v>
      </c>
      <c r="G448" s="519">
        <f t="shared" si="132"/>
        <v>0.9999999999978928</v>
      </c>
      <c r="H448" s="520">
        <f t="shared" si="133"/>
        <v>2.1072033007385471E-12</v>
      </c>
      <c r="I448" s="517"/>
      <c r="J448" s="517">
        <f t="shared" si="134"/>
        <v>6.7883787327063665</v>
      </c>
      <c r="K448" s="517">
        <f t="shared" si="135"/>
        <v>0.99999999999432998</v>
      </c>
      <c r="L448" s="517"/>
      <c r="M448" s="529">
        <f t="shared" si="136"/>
        <v>160.61928869988122</v>
      </c>
      <c r="N448" s="615">
        <f t="shared" si="137"/>
        <v>1.0913936421275139E-11</v>
      </c>
      <c r="O448" s="500"/>
      <c r="P448" s="532">
        <f t="shared" si="138"/>
        <v>4.0761045332664918E-13</v>
      </c>
      <c r="Q448" s="520">
        <f t="shared" si="139"/>
        <v>4.0761045332664918E-13</v>
      </c>
      <c r="R448" s="521"/>
      <c r="S448" s="507">
        <f t="shared" si="140"/>
        <v>0.999962404326598</v>
      </c>
      <c r="T448" s="501">
        <f t="shared" si="145"/>
        <v>3.7595673402002205E-5</v>
      </c>
      <c r="U448" s="507"/>
      <c r="V448" s="507">
        <f t="shared" si="146"/>
        <v>2.8681218656680274E-7</v>
      </c>
      <c r="W448" s="501">
        <f t="shared" si="147"/>
        <v>2.8681218656680274E-7</v>
      </c>
      <c r="X448" s="507"/>
      <c r="Y448" s="562">
        <f t="shared" si="141"/>
        <v>1.6186100816681599</v>
      </c>
      <c r="Z448" s="554">
        <f t="shared" si="142"/>
        <v>23820919415766.719</v>
      </c>
      <c r="AB448" s="562">
        <f t="shared" si="143"/>
        <v>1.6186100816647491</v>
      </c>
      <c r="AC448" s="554">
        <f t="shared" si="144"/>
        <v>50.195520019530576</v>
      </c>
    </row>
    <row r="449" spans="1:29" ht="12.6" customHeight="1" x14ac:dyDescent="0.2">
      <c r="A449" s="116"/>
      <c r="B449" s="262">
        <f t="shared" si="128"/>
        <v>260.39999999999651</v>
      </c>
      <c r="C449" s="130"/>
      <c r="D449" s="500">
        <f t="shared" si="129"/>
        <v>6.9412712468670694</v>
      </c>
      <c r="E449" s="517">
        <f t="shared" si="130"/>
        <v>1.0030174359937472E-2</v>
      </c>
      <c r="F449" s="500">
        <f t="shared" si="131"/>
        <v>0.99499746737358086</v>
      </c>
      <c r="G449" s="519">
        <f t="shared" si="132"/>
        <v>0.99999999999805711</v>
      </c>
      <c r="H449" s="520">
        <f t="shared" si="133"/>
        <v>1.9428902930940239E-12</v>
      </c>
      <c r="I449" s="517"/>
      <c r="J449" s="517">
        <f t="shared" si="134"/>
        <v>6.7998498906297602</v>
      </c>
      <c r="K449" s="517">
        <f t="shared" si="135"/>
        <v>0.99999999999476363</v>
      </c>
      <c r="L449" s="517"/>
      <c r="M449" s="529">
        <f t="shared" si="136"/>
        <v>161.03927293499504</v>
      </c>
      <c r="N449" s="615">
        <f t="shared" si="137"/>
        <v>1.0061285138363019E-11</v>
      </c>
      <c r="O449" s="500"/>
      <c r="P449" s="532">
        <f t="shared" si="138"/>
        <v>3.7588979548021734E-13</v>
      </c>
      <c r="Q449" s="520">
        <f t="shared" si="139"/>
        <v>3.7588979548021734E-13</v>
      </c>
      <c r="R449" s="521"/>
      <c r="S449" s="507">
        <f t="shared" si="140"/>
        <v>0.99996252449822098</v>
      </c>
      <c r="T449" s="501">
        <f t="shared" si="145"/>
        <v>3.7475501779016263E-5</v>
      </c>
      <c r="U449" s="507"/>
      <c r="V449" s="507">
        <f t="shared" si="146"/>
        <v>2.8543794695580665E-7</v>
      </c>
      <c r="W449" s="501">
        <f t="shared" si="147"/>
        <v>2.8543794695580665E-7</v>
      </c>
      <c r="X449" s="507"/>
      <c r="Y449" s="562">
        <f t="shared" si="141"/>
        <v>1.6169968682428746</v>
      </c>
      <c r="Z449" s="554">
        <f t="shared" si="142"/>
        <v>25881385570428.617</v>
      </c>
      <c r="AB449" s="562">
        <f t="shared" si="143"/>
        <v>1.6169968682397329</v>
      </c>
      <c r="AC449" s="554">
        <f t="shared" si="144"/>
        <v>50.284692796609498</v>
      </c>
    </row>
    <row r="450" spans="1:29" ht="12.6" customHeight="1" x14ac:dyDescent="0.2">
      <c r="A450" s="116"/>
      <c r="B450" s="262">
        <f t="shared" si="128"/>
        <v>260.81999999999653</v>
      </c>
      <c r="C450" s="130"/>
      <c r="D450" s="500">
        <f t="shared" si="129"/>
        <v>6.9527238270209901</v>
      </c>
      <c r="E450" s="517">
        <f t="shared" si="130"/>
        <v>1.0014103313052948E-2</v>
      </c>
      <c r="F450" s="500">
        <f t="shared" si="131"/>
        <v>0.9950054627311784</v>
      </c>
      <c r="G450" s="519">
        <f t="shared" si="132"/>
        <v>0.99999999999820854</v>
      </c>
      <c r="H450" s="520">
        <f t="shared" si="133"/>
        <v>1.7914558725351526E-12</v>
      </c>
      <c r="I450" s="517"/>
      <c r="J450" s="517">
        <f t="shared" si="134"/>
        <v>6.8113024707836809</v>
      </c>
      <c r="K450" s="517">
        <f t="shared" si="135"/>
        <v>0.99999999999516409</v>
      </c>
      <c r="L450" s="517"/>
      <c r="M450" s="529">
        <f t="shared" si="136"/>
        <v>161.45925722045976</v>
      </c>
      <c r="N450" s="615">
        <f t="shared" si="137"/>
        <v>9.2654772743117064E-12</v>
      </c>
      <c r="O450" s="500"/>
      <c r="P450" s="532">
        <f t="shared" si="138"/>
        <v>3.4641601756457443E-13</v>
      </c>
      <c r="Q450" s="520">
        <f t="shared" si="139"/>
        <v>3.4641601756457443E-13</v>
      </c>
      <c r="R450" s="521"/>
      <c r="S450" s="507">
        <f t="shared" si="140"/>
        <v>0.99996264409447344</v>
      </c>
      <c r="T450" s="501">
        <f t="shared" si="145"/>
        <v>3.7355905526559319E-5</v>
      </c>
      <c r="U450" s="507"/>
      <c r="V450" s="507">
        <f t="shared" si="146"/>
        <v>2.8407268970992684E-7</v>
      </c>
      <c r="W450" s="501">
        <f t="shared" si="147"/>
        <v>2.8407268970992684E-7</v>
      </c>
      <c r="X450" s="507"/>
      <c r="Y450" s="562">
        <f t="shared" si="141"/>
        <v>1.6153920468237233</v>
      </c>
      <c r="Z450" s="554">
        <f t="shared" si="142"/>
        <v>28149656221500.121</v>
      </c>
      <c r="AB450" s="562">
        <f t="shared" si="143"/>
        <v>1.6153920468208294</v>
      </c>
      <c r="AC450" s="554">
        <f t="shared" si="144"/>
        <v>50.428866947852086</v>
      </c>
    </row>
    <row r="451" spans="1:29" ht="12.6" customHeight="1" x14ac:dyDescent="0.2">
      <c r="A451" s="116"/>
      <c r="B451" s="262">
        <f t="shared" si="128"/>
        <v>261.23999999999654</v>
      </c>
      <c r="C451" s="130"/>
      <c r="D451" s="500">
        <f t="shared" si="129"/>
        <v>6.9641578894779546</v>
      </c>
      <c r="E451" s="517">
        <f t="shared" si="130"/>
        <v>9.9980836845223187E-3</v>
      </c>
      <c r="F451" s="500">
        <f t="shared" si="131"/>
        <v>0.99501343257204622</v>
      </c>
      <c r="G451" s="519">
        <f t="shared" si="132"/>
        <v>0.9999999999983481</v>
      </c>
      <c r="H451" s="520">
        <f t="shared" si="133"/>
        <v>1.6519008383397704E-12</v>
      </c>
      <c r="I451" s="517"/>
      <c r="J451" s="517">
        <f t="shared" si="134"/>
        <v>6.8227365332406453</v>
      </c>
      <c r="K451" s="517">
        <f t="shared" si="135"/>
        <v>0.99999999999553391</v>
      </c>
      <c r="L451" s="517"/>
      <c r="M451" s="529">
        <f t="shared" si="136"/>
        <v>161.87924155603443</v>
      </c>
      <c r="N451" s="615">
        <f t="shared" si="137"/>
        <v>8.5265128291212022E-12</v>
      </c>
      <c r="O451" s="500"/>
      <c r="P451" s="532">
        <f t="shared" si="138"/>
        <v>3.1945345839510732E-13</v>
      </c>
      <c r="Q451" s="520">
        <f t="shared" si="139"/>
        <v>3.1945345839510732E-13</v>
      </c>
      <c r="R451" s="521"/>
      <c r="S451" s="507">
        <f t="shared" si="140"/>
        <v>0.99996276311928034</v>
      </c>
      <c r="T451" s="501">
        <f t="shared" si="145"/>
        <v>3.7236880719659915E-5</v>
      </c>
      <c r="U451" s="507"/>
      <c r="V451" s="507">
        <f t="shared" si="146"/>
        <v>2.8271617348782482E-7</v>
      </c>
      <c r="W451" s="501">
        <f t="shared" si="147"/>
        <v>2.8271617348782482E-7</v>
      </c>
      <c r="X451" s="507"/>
      <c r="Y451" s="562">
        <f t="shared" si="141"/>
        <v>1.6137955520971998</v>
      </c>
      <c r="Z451" s="554">
        <f t="shared" si="142"/>
        <v>30638551214954.5</v>
      </c>
      <c r="AB451" s="562">
        <f t="shared" si="143"/>
        <v>1.613795552094534</v>
      </c>
      <c r="AC451" s="554">
        <f t="shared" si="144"/>
        <v>50.611848437499333</v>
      </c>
    </row>
    <row r="452" spans="1:29" ht="12.6" customHeight="1" x14ac:dyDescent="0.2">
      <c r="A452" s="116"/>
      <c r="B452" s="262">
        <f t="shared" si="128"/>
        <v>261.65999999999656</v>
      </c>
      <c r="C452" s="130"/>
      <c r="D452" s="500">
        <f t="shared" si="129"/>
        <v>6.9755734940196028</v>
      </c>
      <c r="E452" s="517">
        <f t="shared" si="130"/>
        <v>9.9821152279721704E-3</v>
      </c>
      <c r="F452" s="500">
        <f t="shared" si="131"/>
        <v>0.99502137701814375</v>
      </c>
      <c r="G452" s="519">
        <f t="shared" si="132"/>
        <v>0.99999999999847689</v>
      </c>
      <c r="H452" s="520">
        <f t="shared" si="133"/>
        <v>1.5231149674832523E-12</v>
      </c>
      <c r="I452" s="517"/>
      <c r="J452" s="517">
        <f t="shared" si="134"/>
        <v>6.8341521377822936</v>
      </c>
      <c r="K452" s="517">
        <f t="shared" si="135"/>
        <v>0.99999999999587541</v>
      </c>
      <c r="L452" s="517"/>
      <c r="M452" s="529">
        <f t="shared" si="136"/>
        <v>162.29922594147999</v>
      </c>
      <c r="N452" s="615">
        <f t="shared" si="137"/>
        <v>7.9012352216523141E-12</v>
      </c>
      <c r="O452" s="500"/>
      <c r="P452" s="532">
        <f t="shared" si="138"/>
        <v>2.9460560974873572E-13</v>
      </c>
      <c r="Q452" s="520">
        <f t="shared" si="139"/>
        <v>2.9460560974873572E-13</v>
      </c>
      <c r="R452" s="521"/>
      <c r="S452" s="507">
        <f t="shared" si="140"/>
        <v>0.99996288157605917</v>
      </c>
      <c r="T452" s="501">
        <f t="shared" si="145"/>
        <v>3.7118423940829537E-5</v>
      </c>
      <c r="U452" s="507"/>
      <c r="V452" s="507">
        <f t="shared" si="146"/>
        <v>2.813679549933072E-7</v>
      </c>
      <c r="W452" s="501">
        <f t="shared" si="147"/>
        <v>2.813679549933072E-7</v>
      </c>
      <c r="X452" s="507"/>
      <c r="Y452" s="562">
        <f t="shared" si="141"/>
        <v>1.6122073194258051</v>
      </c>
      <c r="Z452" s="554">
        <f t="shared" si="142"/>
        <v>33116341009941.223</v>
      </c>
      <c r="AB452" s="562">
        <f t="shared" si="143"/>
        <v>1.6122073194233495</v>
      </c>
      <c r="AC452" s="554">
        <f t="shared" si="144"/>
        <v>50.439994660520917</v>
      </c>
    </row>
    <row r="453" spans="1:29" ht="12.6" customHeight="1" x14ac:dyDescent="0.2">
      <c r="A453" s="116"/>
      <c r="B453" s="262">
        <f t="shared" si="128"/>
        <v>262.07999999999657</v>
      </c>
      <c r="C453" s="130"/>
      <c r="D453" s="500">
        <f t="shared" si="129"/>
        <v>6.9869707001385661</v>
      </c>
      <c r="E453" s="517">
        <f t="shared" si="130"/>
        <v>9.9661976986016709E-3</v>
      </c>
      <c r="F453" s="500">
        <f t="shared" si="131"/>
        <v>0.99502929619065361</v>
      </c>
      <c r="G453" s="519">
        <f t="shared" si="132"/>
        <v>0.99999999999859557</v>
      </c>
      <c r="H453" s="520">
        <f t="shared" si="133"/>
        <v>1.404432126150823E-12</v>
      </c>
      <c r="I453" s="517"/>
      <c r="J453" s="517">
        <f t="shared" si="134"/>
        <v>6.8455493439012569</v>
      </c>
      <c r="K453" s="517">
        <f t="shared" si="135"/>
        <v>0.99999999999619082</v>
      </c>
      <c r="L453" s="517"/>
      <c r="M453" s="529">
        <f t="shared" si="136"/>
        <v>162.71921037655835</v>
      </c>
      <c r="N453" s="615">
        <f t="shared" si="137"/>
        <v>7.2759576141834259E-12</v>
      </c>
      <c r="O453" s="500"/>
      <c r="P453" s="532">
        <f t="shared" si="138"/>
        <v>2.7160813281007265E-13</v>
      </c>
      <c r="Q453" s="520">
        <f t="shared" si="139"/>
        <v>2.7160813281007265E-13</v>
      </c>
      <c r="R453" s="521"/>
      <c r="S453" s="507">
        <f t="shared" si="140"/>
        <v>0.99996299946836253</v>
      </c>
      <c r="T453" s="501">
        <f t="shared" si="145"/>
        <v>3.7000531637465528E-5</v>
      </c>
      <c r="U453" s="507"/>
      <c r="V453" s="507">
        <f t="shared" si="146"/>
        <v>2.8002863824056713E-7</v>
      </c>
      <c r="W453" s="501">
        <f t="shared" si="147"/>
        <v>2.8002863824056713E-7</v>
      </c>
      <c r="X453" s="507"/>
      <c r="Y453" s="562">
        <f t="shared" si="141"/>
        <v>1.6106272848393342</v>
      </c>
      <c r="Z453" s="554">
        <f t="shared" si="142"/>
        <v>36020000925941.289</v>
      </c>
      <c r="AB453" s="562">
        <f t="shared" si="143"/>
        <v>1.6106272848370722</v>
      </c>
      <c r="AC453" s="554">
        <f t="shared" si="144"/>
        <v>50.587646484374339</v>
      </c>
    </row>
    <row r="454" spans="1:29" ht="12.6" customHeight="1" x14ac:dyDescent="0.2">
      <c r="A454" s="116"/>
      <c r="B454" s="262">
        <f t="shared" si="128"/>
        <v>262.49999999999659</v>
      </c>
      <c r="C454" s="130"/>
      <c r="D454" s="500">
        <f t="shared" si="129"/>
        <v>6.9983495670403251</v>
      </c>
      <c r="E454" s="517">
        <f t="shared" si="130"/>
        <v>9.9503308531683123E-3</v>
      </c>
      <c r="F454" s="500">
        <f t="shared" si="131"/>
        <v>0.99503719020998904</v>
      </c>
      <c r="G454" s="519">
        <f t="shared" si="132"/>
        <v>0.99999999999870504</v>
      </c>
      <c r="H454" s="520">
        <f t="shared" si="133"/>
        <v>1.2949641359227826E-12</v>
      </c>
      <c r="I454" s="517"/>
      <c r="J454" s="517">
        <f t="shared" si="134"/>
        <v>6.8569282108030158</v>
      </c>
      <c r="K454" s="517">
        <f t="shared" si="135"/>
        <v>0.99999999999648215</v>
      </c>
      <c r="L454" s="517"/>
      <c r="M454" s="529">
        <f t="shared" si="136"/>
        <v>163.13919486103345</v>
      </c>
      <c r="N454" s="615">
        <f t="shared" si="137"/>
        <v>6.7643668444361538E-12</v>
      </c>
      <c r="O454" s="500"/>
      <c r="P454" s="532">
        <f t="shared" si="138"/>
        <v>2.5046102757911806E-13</v>
      </c>
      <c r="Q454" s="520">
        <f t="shared" si="139"/>
        <v>2.5046102757911806E-13</v>
      </c>
      <c r="R454" s="521"/>
      <c r="S454" s="507">
        <f t="shared" si="140"/>
        <v>0.99996311680011529</v>
      </c>
      <c r="T454" s="501">
        <f t="shared" si="145"/>
        <v>3.6883199884707452E-5</v>
      </c>
      <c r="U454" s="507"/>
      <c r="V454" s="507">
        <f t="shared" si="146"/>
        <v>2.7869769983875017E-7</v>
      </c>
      <c r="W454" s="501">
        <f t="shared" si="147"/>
        <v>2.7869769983875017E-7</v>
      </c>
      <c r="X454" s="507"/>
      <c r="Y454" s="562">
        <f t="shared" si="141"/>
        <v>1.6090553850262745</v>
      </c>
      <c r="Z454" s="554">
        <f t="shared" si="142"/>
        <v>38806292745034.789</v>
      </c>
      <c r="AB454" s="562">
        <f t="shared" si="143"/>
        <v>1.6090553850241909</v>
      </c>
      <c r="AC454" s="554">
        <f t="shared" si="144"/>
        <v>50.25275735294052</v>
      </c>
    </row>
    <row r="455" spans="1:29" ht="12.6" customHeight="1" x14ac:dyDescent="0.2">
      <c r="A455" s="116"/>
      <c r="B455" s="262">
        <f t="shared" si="128"/>
        <v>262.91999999999661</v>
      </c>
      <c r="C455" s="130"/>
      <c r="D455" s="500">
        <f t="shared" si="129"/>
        <v>7.0097101536450621</v>
      </c>
      <c r="E455" s="517">
        <f t="shared" si="130"/>
        <v>9.9345144499760618E-3</v>
      </c>
      <c r="F455" s="500">
        <f t="shared" si="131"/>
        <v>0.99504505919579955</v>
      </c>
      <c r="G455" s="519">
        <f t="shared" si="132"/>
        <v>0.99999999999880596</v>
      </c>
      <c r="H455" s="520">
        <f t="shared" si="133"/>
        <v>1.1940448629843559E-12</v>
      </c>
      <c r="I455" s="517"/>
      <c r="J455" s="517">
        <f t="shared" si="134"/>
        <v>6.8682887974077529</v>
      </c>
      <c r="K455" s="517">
        <f t="shared" si="135"/>
        <v>0.99999999999675115</v>
      </c>
      <c r="L455" s="517"/>
      <c r="M455" s="529">
        <f t="shared" si="136"/>
        <v>163.55917939467048</v>
      </c>
      <c r="N455" s="615">
        <f t="shared" si="137"/>
        <v>6.2527760746888816E-12</v>
      </c>
      <c r="O455" s="500"/>
      <c r="P455" s="532">
        <f t="shared" si="138"/>
        <v>2.3089995524048511E-13</v>
      </c>
      <c r="Q455" s="520">
        <f t="shared" si="139"/>
        <v>2.3089995524048511E-13</v>
      </c>
      <c r="R455" s="521"/>
      <c r="S455" s="507">
        <f t="shared" si="140"/>
        <v>0.9999632335744304</v>
      </c>
      <c r="T455" s="501">
        <f t="shared" si="145"/>
        <v>3.6766425569600969E-5</v>
      </c>
      <c r="U455" s="507"/>
      <c r="V455" s="507">
        <f t="shared" si="146"/>
        <v>2.7737485773834029E-7</v>
      </c>
      <c r="W455" s="501">
        <f t="shared" si="147"/>
        <v>2.7737485773834029E-7</v>
      </c>
      <c r="X455" s="507"/>
      <c r="Y455" s="562">
        <f t="shared" si="141"/>
        <v>1.607491557325359</v>
      </c>
      <c r="Z455" s="554">
        <f t="shared" si="142"/>
        <v>42048523225434.5</v>
      </c>
      <c r="AB455" s="562">
        <f t="shared" si="143"/>
        <v>1.6074915573234396</v>
      </c>
      <c r="AC455" s="554">
        <f t="shared" si="144"/>
        <v>50.207823153408441</v>
      </c>
    </row>
    <row r="456" spans="1:29" ht="12.6" customHeight="1" x14ac:dyDescent="0.2">
      <c r="A456" s="116"/>
      <c r="B456" s="262">
        <f t="shared" si="128"/>
        <v>263.33999999999662</v>
      </c>
      <c r="C456" s="130"/>
      <c r="D456" s="500">
        <f t="shared" si="129"/>
        <v>7.0210525185894808</v>
      </c>
      <c r="E456" s="517">
        <f t="shared" si="130"/>
        <v>9.9187482488639674E-3</v>
      </c>
      <c r="F456" s="500">
        <f t="shared" si="131"/>
        <v>0.99505290326697682</v>
      </c>
      <c r="G456" s="519">
        <f t="shared" si="132"/>
        <v>0.99999999999889899</v>
      </c>
      <c r="H456" s="520">
        <f t="shared" si="133"/>
        <v>1.1010081735207677E-12</v>
      </c>
      <c r="I456" s="517"/>
      <c r="J456" s="517">
        <f t="shared" si="134"/>
        <v>6.8796311623521715</v>
      </c>
      <c r="K456" s="517">
        <f t="shared" si="135"/>
        <v>0.99999999999699962</v>
      </c>
      <c r="L456" s="517"/>
      <c r="M456" s="529">
        <f t="shared" si="136"/>
        <v>163.979163977236</v>
      </c>
      <c r="N456" s="615">
        <f t="shared" si="137"/>
        <v>5.7411853049416095E-12</v>
      </c>
      <c r="O456" s="500"/>
      <c r="P456" s="532">
        <f t="shared" si="138"/>
        <v>2.1292491579417373E-13</v>
      </c>
      <c r="Q456" s="520">
        <f t="shared" si="139"/>
        <v>2.1292491579417373E-13</v>
      </c>
      <c r="R456" s="521"/>
      <c r="S456" s="507">
        <f t="shared" si="140"/>
        <v>0.99996334979499579</v>
      </c>
      <c r="T456" s="501">
        <f t="shared" si="145"/>
        <v>3.6650205004207237E-5</v>
      </c>
      <c r="U456" s="507"/>
      <c r="V456" s="507">
        <f t="shared" si="146"/>
        <v>2.7606091751187735E-7</v>
      </c>
      <c r="W456" s="501">
        <f t="shared" si="147"/>
        <v>2.7606091751187735E-7</v>
      </c>
      <c r="X456" s="507"/>
      <c r="Y456" s="562">
        <f t="shared" si="141"/>
        <v>1.6059357397172371</v>
      </c>
      <c r="Z456" s="554">
        <f t="shared" si="142"/>
        <v>45868576959766.828</v>
      </c>
      <c r="AB456" s="562">
        <f t="shared" si="143"/>
        <v>1.605935739715469</v>
      </c>
      <c r="AC456" s="554">
        <f t="shared" si="144"/>
        <v>50.501678140469643</v>
      </c>
    </row>
    <row r="457" spans="1:29" ht="12.6" customHeight="1" x14ac:dyDescent="0.2">
      <c r="A457" s="116"/>
      <c r="B457" s="262">
        <f t="shared" si="128"/>
        <v>263.75999999999664</v>
      </c>
      <c r="C457" s="130"/>
      <c r="D457" s="500">
        <f t="shared" si="129"/>
        <v>7.0323767202286325</v>
      </c>
      <c r="E457" s="517">
        <f t="shared" si="130"/>
        <v>9.9030320111927559E-3</v>
      </c>
      <c r="F457" s="500">
        <f t="shared" si="131"/>
        <v>0.99506072254166067</v>
      </c>
      <c r="G457" s="519">
        <f t="shared" si="132"/>
        <v>0.99999999999898481</v>
      </c>
      <c r="H457" s="520">
        <f t="shared" si="133"/>
        <v>1.0151879337172431E-12</v>
      </c>
      <c r="I457" s="517"/>
      <c r="J457" s="517">
        <f t="shared" si="134"/>
        <v>6.8909553639913232</v>
      </c>
      <c r="K457" s="517">
        <f t="shared" si="135"/>
        <v>0.99999999999722911</v>
      </c>
      <c r="L457" s="517"/>
      <c r="M457" s="529">
        <f t="shared" si="136"/>
        <v>164.39914860849831</v>
      </c>
      <c r="N457" s="615">
        <f t="shared" si="137"/>
        <v>5.2864379540551454E-12</v>
      </c>
      <c r="O457" s="500"/>
      <c r="P457" s="532">
        <f t="shared" si="138"/>
        <v>1.9627157042479702E-13</v>
      </c>
      <c r="Q457" s="520">
        <f t="shared" si="139"/>
        <v>1.9627157042479702E-13</v>
      </c>
      <c r="R457" s="521"/>
      <c r="S457" s="507">
        <f t="shared" si="140"/>
        <v>0.99996346546560111</v>
      </c>
      <c r="T457" s="501">
        <f t="shared" si="145"/>
        <v>3.6534534398890983E-5</v>
      </c>
      <c r="U457" s="507"/>
      <c r="V457" s="507">
        <f t="shared" si="146"/>
        <v>2.74755194653999E-7</v>
      </c>
      <c r="W457" s="501">
        <f t="shared" si="147"/>
        <v>2.74755194653999E-7</v>
      </c>
      <c r="X457" s="507"/>
      <c r="Y457" s="562">
        <f t="shared" si="141"/>
        <v>1.6043878708162729</v>
      </c>
      <c r="Z457" s="554">
        <f t="shared" si="142"/>
        <v>49893709581452.742</v>
      </c>
      <c r="AB457" s="562">
        <f t="shared" si="143"/>
        <v>1.6043878708146442</v>
      </c>
      <c r="AC457" s="554">
        <f t="shared" si="144"/>
        <v>50.651491935483229</v>
      </c>
    </row>
    <row r="458" spans="1:29" ht="12.6" customHeight="1" x14ac:dyDescent="0.2">
      <c r="A458" s="116"/>
      <c r="B458" s="262">
        <f t="shared" si="128"/>
        <v>264.17999999999665</v>
      </c>
      <c r="C458" s="130"/>
      <c r="D458" s="500">
        <f t="shared" si="129"/>
        <v>7.0436828166377126</v>
      </c>
      <c r="E458" s="517">
        <f t="shared" si="130"/>
        <v>9.8873654998329896E-3</v>
      </c>
      <c r="F458" s="500">
        <f t="shared" si="131"/>
        <v>0.99506851713724587</v>
      </c>
      <c r="G458" s="519">
        <f t="shared" si="132"/>
        <v>0.99999999999906386</v>
      </c>
      <c r="H458" s="520">
        <f t="shared" si="133"/>
        <v>9.3614005436393199E-13</v>
      </c>
      <c r="I458" s="517"/>
      <c r="J458" s="517">
        <f t="shared" si="134"/>
        <v>6.9022614604004033</v>
      </c>
      <c r="K458" s="517">
        <f t="shared" si="135"/>
        <v>0.99999999999744094</v>
      </c>
      <c r="L458" s="517"/>
      <c r="M458" s="529">
        <f t="shared" si="136"/>
        <v>164.81913328822714</v>
      </c>
      <c r="N458" s="615">
        <f t="shared" si="137"/>
        <v>4.8885340220294893E-12</v>
      </c>
      <c r="O458" s="500"/>
      <c r="P458" s="532">
        <f t="shared" si="138"/>
        <v>1.8093991913235496E-13</v>
      </c>
      <c r="Q458" s="520">
        <f t="shared" si="139"/>
        <v>1.8093991913235496E-13</v>
      </c>
      <c r="R458" s="521"/>
      <c r="S458" s="507">
        <f t="shared" si="140"/>
        <v>0.9999635805893593</v>
      </c>
      <c r="T458" s="501">
        <f t="shared" si="145"/>
        <v>3.6419410640697869E-5</v>
      </c>
      <c r="U458" s="507"/>
      <c r="V458" s="507">
        <f t="shared" si="146"/>
        <v>2.7345724586851172E-7</v>
      </c>
      <c r="W458" s="501">
        <f t="shared" si="147"/>
        <v>2.7345724586851172E-7</v>
      </c>
      <c r="X458" s="507"/>
      <c r="Y458" s="562">
        <f t="shared" si="141"/>
        <v>1.6028478898624736</v>
      </c>
      <c r="Z458" s="554">
        <f t="shared" si="142"/>
        <v>54040740804811.164</v>
      </c>
      <c r="AB458" s="562">
        <f t="shared" si="143"/>
        <v>1.602847889860973</v>
      </c>
      <c r="AC458" s="554">
        <f t="shared" si="144"/>
        <v>50.589702034883082</v>
      </c>
    </row>
    <row r="459" spans="1:29" ht="12.6" customHeight="1" x14ac:dyDescent="0.2">
      <c r="A459" s="116"/>
      <c r="B459" s="262">
        <f t="shared" si="128"/>
        <v>264.59999999999667</v>
      </c>
      <c r="C459" s="130"/>
      <c r="D459" s="500">
        <f t="shared" si="129"/>
        <v>7.054970865613841</v>
      </c>
      <c r="E459" s="517">
        <f t="shared" si="130"/>
        <v>9.8717484791543113E-3</v>
      </c>
      <c r="F459" s="500">
        <f t="shared" si="131"/>
        <v>0.99507628717038643</v>
      </c>
      <c r="G459" s="519">
        <f t="shared" si="132"/>
        <v>0.9999999999991368</v>
      </c>
      <c r="H459" s="520">
        <f t="shared" si="133"/>
        <v>8.6319840164605921E-13</v>
      </c>
      <c r="I459" s="517"/>
      <c r="J459" s="517">
        <f t="shared" si="134"/>
        <v>6.9135495093765318</v>
      </c>
      <c r="K459" s="517">
        <f t="shared" si="135"/>
        <v>0.99999999999763667</v>
      </c>
      <c r="L459" s="517"/>
      <c r="M459" s="529">
        <f t="shared" si="136"/>
        <v>165.2391180161934</v>
      </c>
      <c r="N459" s="615">
        <f t="shared" si="137"/>
        <v>4.4906300900038332E-12</v>
      </c>
      <c r="O459" s="500"/>
      <c r="P459" s="532">
        <f t="shared" si="138"/>
        <v>1.6692996191684757E-13</v>
      </c>
      <c r="Q459" s="520">
        <f t="shared" si="139"/>
        <v>1.6692996191684757E-13</v>
      </c>
      <c r="R459" s="521"/>
      <c r="S459" s="507">
        <f t="shared" si="140"/>
        <v>0.99996369516968764</v>
      </c>
      <c r="T459" s="501">
        <f t="shared" si="145"/>
        <v>3.6304830312361425E-5</v>
      </c>
      <c r="U459" s="507"/>
      <c r="V459" s="507">
        <f t="shared" si="146"/>
        <v>2.7216771548127809E-7</v>
      </c>
      <c r="W459" s="501">
        <f t="shared" si="147"/>
        <v>2.7216771548127809E-7</v>
      </c>
      <c r="X459" s="507"/>
      <c r="Y459" s="562">
        <f t="shared" si="141"/>
        <v>1.6013157367135422</v>
      </c>
      <c r="Z459" s="554">
        <f t="shared" si="142"/>
        <v>58922688953828.039</v>
      </c>
      <c r="AB459" s="562">
        <f t="shared" si="143"/>
        <v>1.60131573671216</v>
      </c>
      <c r="AC459" s="554">
        <f t="shared" si="144"/>
        <v>50.861970925632271</v>
      </c>
    </row>
    <row r="460" spans="1:29" ht="12.6" customHeight="1" x14ac:dyDescent="0.2">
      <c r="A460" s="116"/>
      <c r="B460" s="262">
        <f t="shared" si="128"/>
        <v>265.01999999999668</v>
      </c>
      <c r="C460" s="130"/>
      <c r="D460" s="500">
        <f t="shared" si="129"/>
        <v>7.0662409246778468</v>
      </c>
      <c r="E460" s="517">
        <f t="shared" si="130"/>
        <v>9.8561807150118266E-3</v>
      </c>
      <c r="F460" s="500">
        <f t="shared" si="131"/>
        <v>0.99508403275700297</v>
      </c>
      <c r="G460" s="519">
        <f t="shared" si="132"/>
        <v>0.99999999999920408</v>
      </c>
      <c r="H460" s="520">
        <f t="shared" si="133"/>
        <v>7.9591888635377472E-13</v>
      </c>
      <c r="I460" s="517"/>
      <c r="J460" s="517">
        <f t="shared" si="134"/>
        <v>6.9248195684405376</v>
      </c>
      <c r="K460" s="517">
        <f t="shared" si="135"/>
        <v>0.9999999999978173</v>
      </c>
      <c r="L460" s="517"/>
      <c r="M460" s="529">
        <f t="shared" si="136"/>
        <v>165.6591027921697</v>
      </c>
      <c r="N460" s="615">
        <f t="shared" si="137"/>
        <v>4.0927261579781771E-12</v>
      </c>
      <c r="O460" s="500"/>
      <c r="P460" s="532">
        <f t="shared" si="138"/>
        <v>1.5384519055519444E-13</v>
      </c>
      <c r="Q460" s="520">
        <f t="shared" si="139"/>
        <v>1.5384519055519444E-13</v>
      </c>
      <c r="R460" s="521"/>
      <c r="S460" s="507">
        <f t="shared" si="140"/>
        <v>0.99996380921024031</v>
      </c>
      <c r="T460" s="501">
        <f t="shared" si="145"/>
        <v>3.6190789759693587E-5</v>
      </c>
      <c r="U460" s="507"/>
      <c r="V460" s="507">
        <f t="shared" si="146"/>
        <v>2.7088660362446744E-7</v>
      </c>
      <c r="W460" s="501">
        <f t="shared" si="147"/>
        <v>2.7088660362446744E-7</v>
      </c>
      <c r="X460" s="507"/>
      <c r="Y460" s="562">
        <f t="shared" si="141"/>
        <v>1.5997913518370421</v>
      </c>
      <c r="Z460" s="554">
        <f t="shared" si="142"/>
        <v>64753904798487.086</v>
      </c>
      <c r="AB460" s="562">
        <f t="shared" si="143"/>
        <v>1.5997913518357689</v>
      </c>
      <c r="AC460" s="554">
        <f t="shared" si="144"/>
        <v>51.538855794270191</v>
      </c>
    </row>
    <row r="461" spans="1:29" ht="12.6" customHeight="1" x14ac:dyDescent="0.2">
      <c r="A461" s="116"/>
      <c r="B461" s="262">
        <f t="shared" si="128"/>
        <v>265.4399999999967</v>
      </c>
      <c r="C461" s="130"/>
      <c r="D461" s="500">
        <f t="shared" si="129"/>
        <v>7.0774930510760123</v>
      </c>
      <c r="E461" s="517">
        <f t="shared" si="130"/>
        <v>9.8406619747360025E-3</v>
      </c>
      <c r="F461" s="500">
        <f t="shared" si="131"/>
        <v>0.99509175401228744</v>
      </c>
      <c r="G461" s="519">
        <f t="shared" si="132"/>
        <v>0.99999999999926603</v>
      </c>
      <c r="H461" s="520">
        <f t="shared" si="133"/>
        <v>7.3396844157969099E-13</v>
      </c>
      <c r="I461" s="517"/>
      <c r="J461" s="517">
        <f t="shared" si="134"/>
        <v>6.9360716948387031</v>
      </c>
      <c r="K461" s="517">
        <f t="shared" si="135"/>
        <v>0.99999999999798428</v>
      </c>
      <c r="L461" s="517"/>
      <c r="M461" s="529">
        <f t="shared" si="136"/>
        <v>166.07908761593004</v>
      </c>
      <c r="N461" s="615">
        <f t="shared" si="137"/>
        <v>3.751665644813329E-12</v>
      </c>
      <c r="O461" s="500"/>
      <c r="P461" s="532">
        <f t="shared" si="138"/>
        <v>1.4181777445508901E-13</v>
      </c>
      <c r="Q461" s="520">
        <f t="shared" si="139"/>
        <v>1.4181777445508901E-13</v>
      </c>
      <c r="R461" s="521"/>
      <c r="S461" s="507">
        <f t="shared" si="140"/>
        <v>0.99996392271443468</v>
      </c>
      <c r="T461" s="501">
        <f t="shared" si="145"/>
        <v>3.6077285565316863E-5</v>
      </c>
      <c r="U461" s="507"/>
      <c r="V461" s="507">
        <f t="shared" si="146"/>
        <v>2.6961326584004797E-7</v>
      </c>
      <c r="W461" s="501">
        <f t="shared" si="147"/>
        <v>2.6961326584004797E-7</v>
      </c>
      <c r="X461" s="507"/>
      <c r="Y461" s="562">
        <f t="shared" si="141"/>
        <v>1.5982746763026903</v>
      </c>
      <c r="Z461" s="554">
        <f t="shared" si="142"/>
        <v>70752573691359.469</v>
      </c>
      <c r="AB461" s="562">
        <f t="shared" si="143"/>
        <v>1.5982746763015172</v>
      </c>
      <c r="AC461" s="554">
        <f t="shared" si="144"/>
        <v>51.930156249999357</v>
      </c>
    </row>
    <row r="462" spans="1:29" ht="12.6" customHeight="1" x14ac:dyDescent="0.2">
      <c r="A462" s="116"/>
      <c r="B462" s="262">
        <f t="shared" si="128"/>
        <v>265.85999999999672</v>
      </c>
      <c r="C462" s="130"/>
      <c r="D462" s="500">
        <f t="shared" si="129"/>
        <v>7.0887273017818311</v>
      </c>
      <c r="E462" s="517">
        <f t="shared" si="130"/>
        <v>9.8251920271199243E-3</v>
      </c>
      <c r="F462" s="500">
        <f t="shared" si="131"/>
        <v>0.99509945105070952</v>
      </c>
      <c r="G462" s="519">
        <f t="shared" si="132"/>
        <v>0.99999999999932321</v>
      </c>
      <c r="H462" s="520">
        <f t="shared" si="133"/>
        <v>6.7679195581149543E-13</v>
      </c>
      <c r="I462" s="517"/>
      <c r="J462" s="517">
        <f t="shared" si="134"/>
        <v>6.9473059455445219</v>
      </c>
      <c r="K462" s="517">
        <f t="shared" si="135"/>
        <v>0.99999999999813838</v>
      </c>
      <c r="L462" s="517"/>
      <c r="M462" s="529">
        <f t="shared" si="136"/>
        <v>166.49907248724986</v>
      </c>
      <c r="N462" s="615">
        <f t="shared" si="137"/>
        <v>3.5242919693700969E-12</v>
      </c>
      <c r="O462" s="500"/>
      <c r="P462" s="532">
        <f t="shared" si="138"/>
        <v>1.3084771361653134E-13</v>
      </c>
      <c r="Q462" s="520">
        <f t="shared" si="139"/>
        <v>1.3084771361653134E-13</v>
      </c>
      <c r="R462" s="521"/>
      <c r="S462" s="507">
        <f t="shared" si="140"/>
        <v>0.99996403568538361</v>
      </c>
      <c r="T462" s="501">
        <f t="shared" si="145"/>
        <v>3.5964314616387938E-5</v>
      </c>
      <c r="U462" s="507"/>
      <c r="V462" s="507">
        <f t="shared" si="146"/>
        <v>2.6834754114568106E-7</v>
      </c>
      <c r="W462" s="501">
        <f t="shared" si="147"/>
        <v>2.6834754114568106E-7</v>
      </c>
      <c r="X462" s="507"/>
      <c r="Y462" s="562">
        <f t="shared" si="141"/>
        <v>1.596765651774761</v>
      </c>
      <c r="Z462" s="554">
        <f t="shared" si="142"/>
        <v>75436428738199.672</v>
      </c>
      <c r="AB462" s="562">
        <f t="shared" si="143"/>
        <v>1.5967656517736804</v>
      </c>
      <c r="AC462" s="554">
        <f t="shared" si="144"/>
        <v>51.054768145160658</v>
      </c>
    </row>
    <row r="463" spans="1:29" ht="12.6" customHeight="1" x14ac:dyDescent="0.2">
      <c r="A463" s="116"/>
      <c r="B463" s="262">
        <f t="shared" si="128"/>
        <v>266.27999999999673</v>
      </c>
      <c r="C463" s="130"/>
      <c r="D463" s="500">
        <f t="shared" si="129"/>
        <v>7.0999437334977289</v>
      </c>
      <c r="E463" s="517">
        <f t="shared" si="130"/>
        <v>9.8097706424087501E-3</v>
      </c>
      <c r="F463" s="500">
        <f t="shared" si="131"/>
        <v>0.99510712398602152</v>
      </c>
      <c r="G463" s="519">
        <f t="shared" si="132"/>
        <v>0.99999999999937594</v>
      </c>
      <c r="H463" s="520">
        <f t="shared" si="133"/>
        <v>6.2405636214180049E-13</v>
      </c>
      <c r="I463" s="517"/>
      <c r="J463" s="517">
        <f t="shared" si="134"/>
        <v>6.9585223772604197</v>
      </c>
      <c r="K463" s="517">
        <f t="shared" si="135"/>
        <v>0.99999999999828071</v>
      </c>
      <c r="L463" s="517"/>
      <c r="M463" s="529">
        <f t="shared" si="136"/>
        <v>166.91905740590579</v>
      </c>
      <c r="N463" s="615">
        <f t="shared" si="137"/>
        <v>3.2400748750660568E-12</v>
      </c>
      <c r="O463" s="500"/>
      <c r="P463" s="532">
        <f t="shared" si="138"/>
        <v>1.2067066922413447E-13</v>
      </c>
      <c r="Q463" s="520">
        <f t="shared" si="139"/>
        <v>1.2067066922413447E-13</v>
      </c>
      <c r="R463" s="521"/>
      <c r="S463" s="507">
        <f t="shared" si="140"/>
        <v>0.99996414812636925</v>
      </c>
      <c r="T463" s="501">
        <f t="shared" si="145"/>
        <v>3.5851873630754483E-5</v>
      </c>
      <c r="U463" s="507"/>
      <c r="V463" s="507">
        <f t="shared" si="146"/>
        <v>2.670900739993986E-7</v>
      </c>
      <c r="W463" s="501">
        <f t="shared" si="147"/>
        <v>2.670900739993986E-7</v>
      </c>
      <c r="X463" s="507"/>
      <c r="Y463" s="562">
        <f t="shared" si="141"/>
        <v>1.595264220504611</v>
      </c>
      <c r="Z463" s="554">
        <f t="shared" si="142"/>
        <v>82183285963281.312</v>
      </c>
      <c r="AB463" s="562">
        <f t="shared" si="143"/>
        <v>1.5952642205036156</v>
      </c>
      <c r="AC463" s="554">
        <f t="shared" si="144"/>
        <v>51.287002467104635</v>
      </c>
    </row>
    <row r="464" spans="1:29" ht="12.6" customHeight="1" x14ac:dyDescent="0.2">
      <c r="A464" s="116"/>
      <c r="B464" s="262">
        <f t="shared" si="128"/>
        <v>266.69999999999675</v>
      </c>
      <c r="C464" s="130"/>
      <c r="D464" s="500">
        <f t="shared" si="129"/>
        <v>7.1111424026567809</v>
      </c>
      <c r="E464" s="517">
        <f t="shared" si="130"/>
        <v>9.7943975922878453E-3</v>
      </c>
      <c r="F464" s="500">
        <f t="shared" si="131"/>
        <v>0.99511477293126482</v>
      </c>
      <c r="G464" s="519">
        <f t="shared" si="132"/>
        <v>0.99999999999942457</v>
      </c>
      <c r="H464" s="520">
        <f t="shared" si="133"/>
        <v>5.7542859366321863E-13</v>
      </c>
      <c r="I464" s="517"/>
      <c r="J464" s="517">
        <f t="shared" si="134"/>
        <v>6.9697210464194717</v>
      </c>
      <c r="K464" s="517">
        <f t="shared" si="135"/>
        <v>0.99999999999841216</v>
      </c>
      <c r="L464" s="517"/>
      <c r="M464" s="529">
        <f t="shared" si="136"/>
        <v>167.33904237167604</v>
      </c>
      <c r="N464" s="615">
        <f t="shared" si="137"/>
        <v>2.9558577807620168E-12</v>
      </c>
      <c r="O464" s="500"/>
      <c r="P464" s="532">
        <f t="shared" si="138"/>
        <v>1.1128664127789838E-13</v>
      </c>
      <c r="Q464" s="520">
        <f t="shared" si="139"/>
        <v>1.1128664127789838E-13</v>
      </c>
      <c r="R464" s="521"/>
      <c r="S464" s="507">
        <f t="shared" si="140"/>
        <v>0.99996426004104577</v>
      </c>
      <c r="T464" s="501">
        <f t="shared" si="145"/>
        <v>3.5739958954228435E-5</v>
      </c>
      <c r="U464" s="507"/>
      <c r="V464" s="507">
        <f t="shared" si="146"/>
        <v>2.6584050159617648E-7</v>
      </c>
      <c r="W464" s="501">
        <f t="shared" si="147"/>
        <v>2.6584050159617648E-7</v>
      </c>
      <c r="X464" s="507"/>
      <c r="Y464" s="562">
        <f t="shared" si="141"/>
        <v>1.5937703253233069</v>
      </c>
      <c r="Z464" s="554">
        <f t="shared" si="142"/>
        <v>90227615731647.891</v>
      </c>
      <c r="AB464" s="562">
        <f t="shared" si="143"/>
        <v>1.5937703253223898</v>
      </c>
      <c r="AC464" s="554">
        <f t="shared" si="144"/>
        <v>51.919550030047446</v>
      </c>
    </row>
    <row r="465" spans="1:29" ht="12.6" customHeight="1" x14ac:dyDescent="0.2">
      <c r="A465" s="116"/>
      <c r="B465" s="262">
        <f t="shared" si="128"/>
        <v>267.11999999999676</v>
      </c>
      <c r="C465" s="130"/>
      <c r="D465" s="500">
        <f t="shared" si="129"/>
        <v>7.1223233654244265</v>
      </c>
      <c r="E465" s="517">
        <f t="shared" si="130"/>
        <v>9.7790726498709069E-3</v>
      </c>
      <c r="F465" s="500">
        <f t="shared" si="131"/>
        <v>0.99512239799877489</v>
      </c>
      <c r="G465" s="519">
        <f t="shared" si="132"/>
        <v>0.99999999999946942</v>
      </c>
      <c r="H465" s="520">
        <f t="shared" si="133"/>
        <v>5.3057558346836231E-13</v>
      </c>
      <c r="I465" s="517"/>
      <c r="J465" s="517">
        <f t="shared" si="134"/>
        <v>6.9809020091871172</v>
      </c>
      <c r="K465" s="517">
        <f t="shared" si="135"/>
        <v>0.99999999999853351</v>
      </c>
      <c r="L465" s="517"/>
      <c r="M465" s="529">
        <f t="shared" si="136"/>
        <v>167.7590273843403</v>
      </c>
      <c r="N465" s="615">
        <f t="shared" si="137"/>
        <v>2.7853275241795927E-12</v>
      </c>
      <c r="O465" s="500"/>
      <c r="P465" s="532">
        <f t="shared" si="138"/>
        <v>1.0256346037012963E-13</v>
      </c>
      <c r="Q465" s="520">
        <f t="shared" si="139"/>
        <v>1.0256346037012963E-13</v>
      </c>
      <c r="R465" s="521"/>
      <c r="S465" s="507">
        <f t="shared" si="140"/>
        <v>0.99996437143239059</v>
      </c>
      <c r="T465" s="501">
        <f t="shared" si="145"/>
        <v>3.5628567609413686E-5</v>
      </c>
      <c r="U465" s="507"/>
      <c r="V465" s="507">
        <f t="shared" si="146"/>
        <v>2.6459846152749877E-7</v>
      </c>
      <c r="W465" s="501">
        <f t="shared" si="147"/>
        <v>2.6459846152749877E-7</v>
      </c>
      <c r="X465" s="507"/>
      <c r="Y465" s="562">
        <f t="shared" si="141"/>
        <v>1.5922839096343704</v>
      </c>
      <c r="Z465" s="554">
        <f t="shared" si="142"/>
        <v>95902545636415.203</v>
      </c>
      <c r="AB465" s="562">
        <f t="shared" si="143"/>
        <v>1.5922839096335255</v>
      </c>
      <c r="AC465" s="554">
        <f t="shared" si="144"/>
        <v>50.883549107142237</v>
      </c>
    </row>
    <row r="466" spans="1:29" ht="12.6" customHeight="1" x14ac:dyDescent="0.2">
      <c r="A466" s="116"/>
      <c r="B466" s="262">
        <f t="shared" si="128"/>
        <v>267.53999999999678</v>
      </c>
      <c r="C466" s="130"/>
      <c r="D466" s="500">
        <f t="shared" si="129"/>
        <v>7.1334866777001364</v>
      </c>
      <c r="E466" s="517">
        <f t="shared" si="130"/>
        <v>9.7637955896902953E-3</v>
      </c>
      <c r="F466" s="500">
        <f t="shared" si="131"/>
        <v>0.99512999930018686</v>
      </c>
      <c r="G466" s="519">
        <f t="shared" si="132"/>
        <v>0.99999999999951072</v>
      </c>
      <c r="H466" s="520">
        <f t="shared" si="133"/>
        <v>4.8927528695230649E-13</v>
      </c>
      <c r="I466" s="517"/>
      <c r="J466" s="517">
        <f t="shared" si="134"/>
        <v>6.9920653214628272</v>
      </c>
      <c r="K466" s="517">
        <f t="shared" si="135"/>
        <v>0.99999999999864564</v>
      </c>
      <c r="L466" s="517"/>
      <c r="M466" s="529">
        <f t="shared" si="136"/>
        <v>168.17901244367928</v>
      </c>
      <c r="N466" s="615">
        <f t="shared" si="137"/>
        <v>2.5011104298755527E-12</v>
      </c>
      <c r="O466" s="500"/>
      <c r="P466" s="532">
        <f t="shared" si="138"/>
        <v>9.45011265008282E-14</v>
      </c>
      <c r="Q466" s="520">
        <f t="shared" si="139"/>
        <v>9.45011265008282E-14</v>
      </c>
      <c r="R466" s="521"/>
      <c r="S466" s="507">
        <f t="shared" si="140"/>
        <v>0.99996448230375345</v>
      </c>
      <c r="T466" s="501">
        <f t="shared" si="145"/>
        <v>3.5517696246545327E-5</v>
      </c>
      <c r="U466" s="507"/>
      <c r="V466" s="507">
        <f t="shared" si="146"/>
        <v>2.6336451789239762E-7</v>
      </c>
      <c r="W466" s="501">
        <f t="shared" si="147"/>
        <v>2.6336451789239762E-7</v>
      </c>
      <c r="X466" s="507"/>
      <c r="Y466" s="562">
        <f t="shared" si="141"/>
        <v>1.5908049174066357</v>
      </c>
      <c r="Z466" s="554">
        <f t="shared" si="142"/>
        <v>106968487598250</v>
      </c>
      <c r="AB466" s="562">
        <f t="shared" si="143"/>
        <v>1.5908049174058574</v>
      </c>
      <c r="AC466" s="554">
        <f t="shared" si="144"/>
        <v>52.337037464488006</v>
      </c>
    </row>
    <row r="467" spans="1:29" ht="12.6" customHeight="1" x14ac:dyDescent="0.2">
      <c r="A467" s="116"/>
      <c r="B467" s="262">
        <f t="shared" si="128"/>
        <v>267.9599999999968</v>
      </c>
      <c r="C467" s="130"/>
      <c r="D467" s="500">
        <f t="shared" si="129"/>
        <v>7.1446323951191122</v>
      </c>
      <c r="E467" s="517">
        <f t="shared" si="130"/>
        <v>9.74856618768471E-3</v>
      </c>
      <c r="F467" s="500">
        <f t="shared" si="131"/>
        <v>0.99513757694644123</v>
      </c>
      <c r="G467" s="519">
        <f t="shared" si="132"/>
        <v>0.99999999999954881</v>
      </c>
      <c r="H467" s="520">
        <f t="shared" si="133"/>
        <v>4.5119463720766362E-13</v>
      </c>
      <c r="I467" s="517"/>
      <c r="J467" s="517">
        <f t="shared" si="134"/>
        <v>7.003211038881803</v>
      </c>
      <c r="K467" s="517">
        <f t="shared" si="135"/>
        <v>0.99999999999874922</v>
      </c>
      <c r="L467" s="517"/>
      <c r="M467" s="529">
        <f t="shared" si="136"/>
        <v>168.59899754947548</v>
      </c>
      <c r="N467" s="615">
        <f t="shared" si="137"/>
        <v>2.3305801732931286E-12</v>
      </c>
      <c r="O467" s="500"/>
      <c r="P467" s="532">
        <f t="shared" si="138"/>
        <v>8.7231809077687571E-14</v>
      </c>
      <c r="Q467" s="520">
        <f t="shared" si="139"/>
        <v>8.7231809077687571E-14</v>
      </c>
      <c r="R467" s="521"/>
      <c r="S467" s="507">
        <f t="shared" si="140"/>
        <v>0.99996459265858562</v>
      </c>
      <c r="T467" s="501">
        <f t="shared" si="145"/>
        <v>3.5407341414384064E-5</v>
      </c>
      <c r="U467" s="507"/>
      <c r="V467" s="507">
        <f t="shared" si="146"/>
        <v>2.6213814690351023E-7</v>
      </c>
      <c r="W467" s="501">
        <f t="shared" si="147"/>
        <v>2.6213814690351023E-7</v>
      </c>
      <c r="X467" s="507"/>
      <c r="Y467" s="562">
        <f t="shared" si="141"/>
        <v>1.5893332931672015</v>
      </c>
      <c r="Z467" s="554">
        <f t="shared" si="142"/>
        <v>114975662742967.19</v>
      </c>
      <c r="AB467" s="562">
        <f t="shared" si="143"/>
        <v>1.5893332931664843</v>
      </c>
      <c r="AC467" s="554">
        <f t="shared" si="144"/>
        <v>51.876402439023764</v>
      </c>
    </row>
    <row r="468" spans="1:29" ht="12.6" customHeight="1" x14ac:dyDescent="0.2">
      <c r="A468" s="116"/>
      <c r="B468" s="262">
        <f t="shared" si="128"/>
        <v>268.37999999999681</v>
      </c>
      <c r="C468" s="130"/>
      <c r="D468" s="500">
        <f t="shared" si="129"/>
        <v>7.1557605730539375</v>
      </c>
      <c r="E468" s="517">
        <f t="shared" si="130"/>
        <v>9.733384221188638E-3</v>
      </c>
      <c r="F468" s="500">
        <f t="shared" si="131"/>
        <v>0.99514513104778879</v>
      </c>
      <c r="G468" s="519">
        <f t="shared" si="132"/>
        <v>0.999999999999584</v>
      </c>
      <c r="H468" s="520">
        <f t="shared" si="133"/>
        <v>4.1600056732704616E-13</v>
      </c>
      <c r="I468" s="517"/>
      <c r="J468" s="517">
        <f t="shared" si="134"/>
        <v>7.0143392168166283</v>
      </c>
      <c r="K468" s="517">
        <f t="shared" si="135"/>
        <v>0.99999999999884481</v>
      </c>
      <c r="L468" s="517"/>
      <c r="M468" s="529">
        <f t="shared" si="136"/>
        <v>169.01898270151253</v>
      </c>
      <c r="N468" s="615">
        <f t="shared" si="137"/>
        <v>2.1600499167107046E-12</v>
      </c>
      <c r="O468" s="500"/>
      <c r="P468" s="532">
        <f t="shared" si="138"/>
        <v>8.0358999877627329E-14</v>
      </c>
      <c r="Q468" s="520">
        <f t="shared" si="139"/>
        <v>8.0358999877627329E-14</v>
      </c>
      <c r="R468" s="521"/>
      <c r="S468" s="507">
        <f t="shared" si="140"/>
        <v>0.99996470249979685</v>
      </c>
      <c r="T468" s="501">
        <f t="shared" si="145"/>
        <v>3.529750020314637E-5</v>
      </c>
      <c r="U468" s="507"/>
      <c r="V468" s="507">
        <f t="shared" si="146"/>
        <v>2.6091906664349001E-7</v>
      </c>
      <c r="W468" s="501">
        <f t="shared" si="147"/>
        <v>2.6091906664349001E-7</v>
      </c>
      <c r="X468" s="507"/>
      <c r="Y468" s="562">
        <f t="shared" si="141"/>
        <v>1.5878689819945007</v>
      </c>
      <c r="Z468" s="554">
        <f t="shared" si="142"/>
        <v>124247128700008.16</v>
      </c>
      <c r="AB468" s="562">
        <f t="shared" si="143"/>
        <v>1.5878689819938401</v>
      </c>
      <c r="AC468" s="554">
        <f t="shared" si="144"/>
        <v>51.686876027959912</v>
      </c>
    </row>
    <row r="469" spans="1:29" ht="12.6" customHeight="1" x14ac:dyDescent="0.2">
      <c r="A469" s="116"/>
      <c r="B469" s="262">
        <f t="shared" si="128"/>
        <v>268.79999999999683</v>
      </c>
      <c r="C469" s="130"/>
      <c r="D469" s="500">
        <f t="shared" si="129"/>
        <v>7.1668712666162282</v>
      </c>
      <c r="E469" s="517">
        <f t="shared" si="130"/>
        <v>9.7182494689215665E-3</v>
      </c>
      <c r="F469" s="500">
        <f t="shared" si="131"/>
        <v>0.99515266171379657</v>
      </c>
      <c r="G469" s="519">
        <f t="shared" si="132"/>
        <v>0.99999999999961631</v>
      </c>
      <c r="H469" s="520">
        <f t="shared" si="133"/>
        <v>3.836930773104541E-13</v>
      </c>
      <c r="I469" s="517"/>
      <c r="J469" s="517">
        <f t="shared" si="134"/>
        <v>7.025449910378919</v>
      </c>
      <c r="K469" s="517">
        <f t="shared" si="135"/>
        <v>0.99999999999893308</v>
      </c>
      <c r="L469" s="517"/>
      <c r="M469" s="529">
        <f t="shared" si="136"/>
        <v>169.43896789957535</v>
      </c>
      <c r="N469" s="615">
        <f t="shared" si="137"/>
        <v>1.9895196601282805E-12</v>
      </c>
      <c r="O469" s="500"/>
      <c r="P469" s="532">
        <f t="shared" si="138"/>
        <v>7.4014868308340963E-14</v>
      </c>
      <c r="Q469" s="520">
        <f t="shared" si="139"/>
        <v>7.4014868308340963E-14</v>
      </c>
      <c r="R469" s="521"/>
      <c r="S469" s="507">
        <f t="shared" si="140"/>
        <v>0.9999648118306016</v>
      </c>
      <c r="T469" s="501">
        <f t="shared" si="145"/>
        <v>3.5188169398403524E-5</v>
      </c>
      <c r="U469" s="507"/>
      <c r="V469" s="507">
        <f t="shared" si="146"/>
        <v>2.5970763965302233E-7</v>
      </c>
      <c r="W469" s="501">
        <f t="shared" si="147"/>
        <v>2.5970763965302233E-7</v>
      </c>
      <c r="X469" s="507"/>
      <c r="Y469" s="562">
        <f t="shared" si="141"/>
        <v>1.5864119295114669</v>
      </c>
      <c r="Z469" s="554">
        <f t="shared" si="142"/>
        <v>135107988821113.28</v>
      </c>
      <c r="AB469" s="562">
        <f t="shared" si="143"/>
        <v>1.5864119295108583</v>
      </c>
      <c r="AC469" s="554">
        <f t="shared" si="144"/>
        <v>51.839999999999385</v>
      </c>
    </row>
    <row r="470" spans="1:29" ht="12.6" customHeight="1" x14ac:dyDescent="0.2">
      <c r="A470" s="116"/>
      <c r="B470" s="262">
        <f t="shared" si="128"/>
        <v>269.21999999999684</v>
      </c>
      <c r="C470" s="130"/>
      <c r="D470" s="500">
        <f t="shared" si="129"/>
        <v>7.1779645306582749</v>
      </c>
      <c r="E470" s="517">
        <f t="shared" si="130"/>
        <v>9.703161710976984E-3</v>
      </c>
      <c r="F470" s="500">
        <f t="shared" si="131"/>
        <v>0.99516016905335269</v>
      </c>
      <c r="G470" s="519">
        <f t="shared" si="132"/>
        <v>0.99999999999964617</v>
      </c>
      <c r="H470" s="520">
        <f t="shared" si="133"/>
        <v>3.5382807794803739E-13</v>
      </c>
      <c r="I470" s="517"/>
      <c r="J470" s="517">
        <f t="shared" si="134"/>
        <v>7.0365431744209657</v>
      </c>
      <c r="K470" s="517">
        <f t="shared" si="135"/>
        <v>0.99999999999901468</v>
      </c>
      <c r="L470" s="517"/>
      <c r="M470" s="529">
        <f t="shared" si="136"/>
        <v>169.85895314345026</v>
      </c>
      <c r="N470" s="615">
        <f t="shared" si="137"/>
        <v>1.8189894035458565E-12</v>
      </c>
      <c r="O470" s="500"/>
      <c r="P470" s="532">
        <f t="shared" si="138"/>
        <v>6.8331583777521929E-14</v>
      </c>
      <c r="Q470" s="520">
        <f t="shared" si="139"/>
        <v>6.8331583777521929E-14</v>
      </c>
      <c r="R470" s="521"/>
      <c r="S470" s="507">
        <f t="shared" si="140"/>
        <v>0.99996492065421416</v>
      </c>
      <c r="T470" s="501">
        <f t="shared" si="145"/>
        <v>3.5079345785837823E-5</v>
      </c>
      <c r="U470" s="507"/>
      <c r="V470" s="507">
        <f t="shared" si="146"/>
        <v>2.5850382562043776E-7</v>
      </c>
      <c r="W470" s="501">
        <f t="shared" si="147"/>
        <v>2.5850382562043776E-7</v>
      </c>
      <c r="X470" s="507"/>
      <c r="Y470" s="562">
        <f t="shared" si="141"/>
        <v>1.5849620818788022</v>
      </c>
      <c r="Z470" s="554">
        <f t="shared" si="142"/>
        <v>148005260214925.62</v>
      </c>
      <c r="AB470" s="562">
        <f t="shared" si="143"/>
        <v>1.5849620818782413</v>
      </c>
      <c r="AC470" s="554">
        <f t="shared" si="144"/>
        <v>52.368416748046258</v>
      </c>
    </row>
    <row r="471" spans="1:29" ht="12.6" customHeight="1" x14ac:dyDescent="0.2">
      <c r="A471" s="116"/>
      <c r="B471" s="262">
        <f t="shared" si="128"/>
        <v>269.63999999999686</v>
      </c>
      <c r="C471" s="130"/>
      <c r="D471" s="500">
        <f t="shared" si="129"/>
        <v>7.1890404197746616</v>
      </c>
      <c r="E471" s="517">
        <f t="shared" si="130"/>
        <v>9.6881207288126887E-3</v>
      </c>
      <c r="F471" s="500">
        <f t="shared" si="131"/>
        <v>0.99516765317467137</v>
      </c>
      <c r="G471" s="519">
        <f t="shared" si="132"/>
        <v>0.99999999999967371</v>
      </c>
      <c r="H471" s="520">
        <f t="shared" si="133"/>
        <v>3.2629454693733351E-13</v>
      </c>
      <c r="I471" s="517"/>
      <c r="J471" s="517">
        <f t="shared" si="134"/>
        <v>7.0476190635373523</v>
      </c>
      <c r="K471" s="517">
        <f t="shared" si="135"/>
        <v>0.99999999999908995</v>
      </c>
      <c r="L471" s="517"/>
      <c r="M471" s="529">
        <f t="shared" si="136"/>
        <v>170.27893843292492</v>
      </c>
      <c r="N471" s="615">
        <f t="shared" si="137"/>
        <v>1.7053025658242404E-12</v>
      </c>
      <c r="O471" s="500"/>
      <c r="P471" s="532">
        <f t="shared" si="138"/>
        <v>6.304480746978328E-14</v>
      </c>
      <c r="Q471" s="520">
        <f t="shared" si="139"/>
        <v>6.304480746978328E-14</v>
      </c>
      <c r="R471" s="521"/>
      <c r="S471" s="507">
        <f t="shared" si="140"/>
        <v>0.99996502897381512</v>
      </c>
      <c r="T471" s="501">
        <f t="shared" si="145"/>
        <v>3.4971026184882348E-5</v>
      </c>
      <c r="U471" s="507"/>
      <c r="V471" s="507">
        <f t="shared" si="146"/>
        <v>2.5730750361072829E-7</v>
      </c>
      <c r="W471" s="501">
        <f t="shared" si="147"/>
        <v>2.5730750361072829E-7</v>
      </c>
      <c r="X471" s="507"/>
      <c r="Y471" s="562">
        <f t="shared" si="141"/>
        <v>1.5835193857883461</v>
      </c>
      <c r="Z471" s="554">
        <f t="shared" si="142"/>
        <v>158118568167209.16</v>
      </c>
      <c r="AB471" s="562">
        <f t="shared" si="143"/>
        <v>1.5835193857878294</v>
      </c>
      <c r="AC471" s="554">
        <f t="shared" si="144"/>
        <v>51.593226562499396</v>
      </c>
    </row>
    <row r="472" spans="1:29" ht="12.6" customHeight="1" x14ac:dyDescent="0.2">
      <c r="A472" s="116"/>
      <c r="B472" s="262">
        <f t="shared" si="128"/>
        <v>270.05999999999688</v>
      </c>
      <c r="C472" s="130"/>
      <c r="D472" s="500">
        <f t="shared" si="129"/>
        <v>7.2000989883038802</v>
      </c>
      <c r="E472" s="517">
        <f t="shared" si="130"/>
        <v>9.6731263052384654E-3</v>
      </c>
      <c r="F472" s="500">
        <f t="shared" si="131"/>
        <v>0.99517511418529925</v>
      </c>
      <c r="G472" s="519">
        <f t="shared" si="132"/>
        <v>0.99999999999969913</v>
      </c>
      <c r="H472" s="520">
        <f t="shared" si="133"/>
        <v>3.0087043967341742E-13</v>
      </c>
      <c r="I472" s="517"/>
      <c r="J472" s="517">
        <f t="shared" si="134"/>
        <v>7.058677632066571</v>
      </c>
      <c r="K472" s="517">
        <f t="shared" si="135"/>
        <v>0.99999999999915956</v>
      </c>
      <c r="L472" s="517"/>
      <c r="M472" s="529">
        <f t="shared" si="136"/>
        <v>170.6989237677883</v>
      </c>
      <c r="N472" s="615">
        <f t="shared" si="137"/>
        <v>1.5347723092418164E-12</v>
      </c>
      <c r="O472" s="500"/>
      <c r="P472" s="532">
        <f t="shared" si="138"/>
        <v>5.8154539385125043E-14</v>
      </c>
      <c r="Q472" s="520">
        <f t="shared" si="139"/>
        <v>5.8154539385125043E-14</v>
      </c>
      <c r="R472" s="521"/>
      <c r="S472" s="507">
        <f t="shared" si="140"/>
        <v>0.9999651367925172</v>
      </c>
      <c r="T472" s="501">
        <f t="shared" si="145"/>
        <v>3.4863207482804803E-5</v>
      </c>
      <c r="U472" s="507"/>
      <c r="V472" s="507">
        <f t="shared" si="146"/>
        <v>2.5611867375606335E-7</v>
      </c>
      <c r="W472" s="501">
        <f t="shared" si="147"/>
        <v>2.5611867375606335E-7</v>
      </c>
      <c r="X472" s="507"/>
      <c r="Y472" s="562">
        <f t="shared" si="141"/>
        <v>1.5820837884565415</v>
      </c>
      <c r="Z472" s="554">
        <f t="shared" si="142"/>
        <v>175960954190923.34</v>
      </c>
      <c r="AB472" s="562">
        <f t="shared" si="143"/>
        <v>1.5820837884560655</v>
      </c>
      <c r="AC472" s="554">
        <f t="shared" si="144"/>
        <v>52.941449652777166</v>
      </c>
    </row>
    <row r="473" spans="1:29" ht="12.6" customHeight="1" x14ac:dyDescent="0.2">
      <c r="A473" s="116"/>
      <c r="B473" s="262">
        <f t="shared" si="128"/>
        <v>270.47999999999689</v>
      </c>
      <c r="C473" s="130"/>
      <c r="D473" s="500">
        <f t="shared" si="129"/>
        <v>7.2111402903299311</v>
      </c>
      <c r="E473" s="517">
        <f t="shared" si="130"/>
        <v>9.6581782244074856E-3</v>
      </c>
      <c r="F473" s="500">
        <f t="shared" si="131"/>
        <v>0.99518255219211915</v>
      </c>
      <c r="G473" s="519">
        <f t="shared" si="132"/>
        <v>0.99999999999972256</v>
      </c>
      <c r="H473" s="520">
        <f t="shared" si="133"/>
        <v>2.7744473385382662E-13</v>
      </c>
      <c r="I473" s="517"/>
      <c r="J473" s="517">
        <f t="shared" si="134"/>
        <v>7.0697189340926219</v>
      </c>
      <c r="K473" s="517">
        <f t="shared" si="135"/>
        <v>0.99999999999922373</v>
      </c>
      <c r="L473" s="517"/>
      <c r="M473" s="529">
        <f t="shared" si="136"/>
        <v>171.11890914783066</v>
      </c>
      <c r="N473" s="615">
        <f t="shared" si="137"/>
        <v>1.4210854715202004E-12</v>
      </c>
      <c r="O473" s="500"/>
      <c r="P473" s="532">
        <f t="shared" si="138"/>
        <v>5.3660779523547199E-14</v>
      </c>
      <c r="Q473" s="520">
        <f t="shared" si="139"/>
        <v>5.3660779523547199E-14</v>
      </c>
      <c r="R473" s="521"/>
      <c r="S473" s="507">
        <f t="shared" si="140"/>
        <v>0.99996524411350107</v>
      </c>
      <c r="T473" s="501">
        <f t="shared" si="145"/>
        <v>3.4755886498927246E-5</v>
      </c>
      <c r="U473" s="507"/>
      <c r="V473" s="507">
        <f t="shared" si="146"/>
        <v>2.5493689289241891E-7</v>
      </c>
      <c r="W473" s="501">
        <f t="shared" si="147"/>
        <v>2.5493689289241891E-7</v>
      </c>
      <c r="X473" s="507"/>
      <c r="Y473" s="562">
        <f t="shared" si="141"/>
        <v>1.5806552376179981</v>
      </c>
      <c r="Z473" s="554">
        <f t="shared" si="142"/>
        <v>190333379251743.41</v>
      </c>
      <c r="AB473" s="562">
        <f t="shared" si="143"/>
        <v>1.5806552376175595</v>
      </c>
      <c r="AC473" s="554">
        <f t="shared" si="144"/>
        <v>52.806993749999393</v>
      </c>
    </row>
    <row r="474" spans="1:29" ht="12.6" customHeight="1" x14ac:dyDescent="0.2">
      <c r="A474" s="116"/>
      <c r="B474" s="262">
        <f t="shared" si="128"/>
        <v>270.89999999999691</v>
      </c>
      <c r="C474" s="130"/>
      <c r="D474" s="500">
        <f t="shared" si="129"/>
        <v>7.2221643796839059</v>
      </c>
      <c r="E474" s="517">
        <f t="shared" si="130"/>
        <v>9.6432762718042016E-3</v>
      </c>
      <c r="F474" s="500">
        <f t="shared" si="131"/>
        <v>0.99518996730135623</v>
      </c>
      <c r="G474" s="519">
        <f t="shared" si="132"/>
        <v>0.9999999999997442</v>
      </c>
      <c r="H474" s="520">
        <f t="shared" si="133"/>
        <v>2.5579538487363607E-13</v>
      </c>
      <c r="I474" s="517"/>
      <c r="J474" s="517">
        <f t="shared" si="134"/>
        <v>7.0807430234465967</v>
      </c>
      <c r="K474" s="517">
        <f t="shared" si="135"/>
        <v>0.99999999999928313</v>
      </c>
      <c r="L474" s="517"/>
      <c r="M474" s="529">
        <f t="shared" si="136"/>
        <v>171.53889457284367</v>
      </c>
      <c r="N474" s="615">
        <f t="shared" si="137"/>
        <v>1.3642420526593924E-12</v>
      </c>
      <c r="O474" s="500"/>
      <c r="P474" s="532">
        <f t="shared" si="138"/>
        <v>4.9431358477356286E-14</v>
      </c>
      <c r="Q474" s="520">
        <f t="shared" si="139"/>
        <v>4.9431358477356286E-14</v>
      </c>
      <c r="R474" s="521"/>
      <c r="S474" s="507">
        <f t="shared" si="140"/>
        <v>0.99996535093950722</v>
      </c>
      <c r="T474" s="501">
        <f t="shared" si="145"/>
        <v>3.4649060492775163E-5</v>
      </c>
      <c r="U474" s="507"/>
      <c r="V474" s="507">
        <f t="shared" si="146"/>
        <v>2.5376204034912576E-7</v>
      </c>
      <c r="W474" s="501">
        <f t="shared" si="147"/>
        <v>2.5376204034912576E-7</v>
      </c>
      <c r="X474" s="507"/>
      <c r="Y474" s="562">
        <f t="shared" si="141"/>
        <v>1.5792336815191479</v>
      </c>
      <c r="Z474" s="554">
        <f t="shared" si="142"/>
        <v>198571799976343.34</v>
      </c>
      <c r="AB474" s="562">
        <f t="shared" si="143"/>
        <v>1.579233681518744</v>
      </c>
      <c r="AC474" s="554">
        <f t="shared" si="144"/>
        <v>50.79374999999942</v>
      </c>
    </row>
    <row r="475" spans="1:29" ht="12.6" customHeight="1" x14ac:dyDescent="0.2">
      <c r="A475" s="116"/>
      <c r="B475" s="262">
        <f t="shared" si="128"/>
        <v>271.31999999999692</v>
      </c>
      <c r="C475" s="130"/>
      <c r="D475" s="500">
        <f t="shared" si="129"/>
        <v>7.2331713099455692</v>
      </c>
      <c r="E475" s="517">
        <f t="shared" si="130"/>
        <v>9.6284202342359643E-3</v>
      </c>
      <c r="F475" s="500">
        <f t="shared" si="131"/>
        <v>0.99519735961858224</v>
      </c>
      <c r="G475" s="519">
        <f t="shared" si="132"/>
        <v>0.99999999999976408</v>
      </c>
      <c r="H475" s="520">
        <f t="shared" si="133"/>
        <v>2.3592239273284576E-13</v>
      </c>
      <c r="I475" s="517"/>
      <c r="J475" s="517">
        <f t="shared" si="134"/>
        <v>7.09174995370826</v>
      </c>
      <c r="K475" s="517">
        <f t="shared" si="135"/>
        <v>0.99999999999933786</v>
      </c>
      <c r="L475" s="517"/>
      <c r="M475" s="529">
        <f t="shared" si="136"/>
        <v>171.95888004261988</v>
      </c>
      <c r="N475" s="615">
        <f t="shared" si="137"/>
        <v>1.1937117960769683E-12</v>
      </c>
      <c r="O475" s="500"/>
      <c r="P475" s="532">
        <f t="shared" si="138"/>
        <v>4.5466276246552306E-14</v>
      </c>
      <c r="Q475" s="520">
        <f t="shared" si="139"/>
        <v>4.5466276246552306E-14</v>
      </c>
      <c r="R475" s="521"/>
      <c r="S475" s="507">
        <f t="shared" si="140"/>
        <v>0.99996545727361497</v>
      </c>
      <c r="T475" s="501">
        <f t="shared" si="145"/>
        <v>3.4542726385033973E-5</v>
      </c>
      <c r="U475" s="507"/>
      <c r="V475" s="507">
        <f t="shared" si="146"/>
        <v>2.5259476045204642E-7</v>
      </c>
      <c r="W475" s="501">
        <f t="shared" si="147"/>
        <v>2.5259476045204642E-7</v>
      </c>
      <c r="X475" s="507"/>
      <c r="Y475" s="562">
        <f t="shared" si="141"/>
        <v>1.5778190689120006</v>
      </c>
      <c r="Z475" s="554">
        <f t="shared" si="142"/>
        <v>227291043693852.16</v>
      </c>
      <c r="AB475" s="562">
        <f t="shared" si="143"/>
        <v>1.5778190689116285</v>
      </c>
      <c r="AC475" s="554">
        <f t="shared" si="144"/>
        <v>53.623046874999396</v>
      </c>
    </row>
    <row r="476" spans="1:29" ht="12.6" customHeight="1" x14ac:dyDescent="0.2">
      <c r="A476" s="116"/>
      <c r="B476" s="262">
        <f t="shared" si="128"/>
        <v>271.73999999999694</v>
      </c>
      <c r="C476" s="130"/>
      <c r="D476" s="500">
        <f t="shared" si="129"/>
        <v>7.2441611344449033</v>
      </c>
      <c r="E476" s="517">
        <f t="shared" si="130"/>
        <v>9.613609899821348E-3</v>
      </c>
      <c r="F476" s="500">
        <f t="shared" si="131"/>
        <v>0.99520472924872105</v>
      </c>
      <c r="G476" s="519">
        <f t="shared" si="132"/>
        <v>0.9999999999997824</v>
      </c>
      <c r="H476" s="520">
        <f t="shared" si="133"/>
        <v>2.1760371282653068E-13</v>
      </c>
      <c r="I476" s="517"/>
      <c r="J476" s="517">
        <f t="shared" si="134"/>
        <v>7.1027397782075941</v>
      </c>
      <c r="K476" s="517">
        <f t="shared" si="135"/>
        <v>0.99999999999938849</v>
      </c>
      <c r="L476" s="517"/>
      <c r="M476" s="529">
        <f t="shared" si="136"/>
        <v>172.37886555695354</v>
      </c>
      <c r="N476" s="615">
        <f t="shared" si="137"/>
        <v>1.1368683772161603E-12</v>
      </c>
      <c r="O476" s="500"/>
      <c r="P476" s="532">
        <f t="shared" si="138"/>
        <v>4.2029871646522191E-14</v>
      </c>
      <c r="Q476" s="520">
        <f t="shared" si="139"/>
        <v>4.2029871646522191E-14</v>
      </c>
      <c r="R476" s="521"/>
      <c r="S476" s="507">
        <f t="shared" si="140"/>
        <v>0.999965563119106</v>
      </c>
      <c r="T476" s="501">
        <f t="shared" si="145"/>
        <v>3.4436880893995436E-5</v>
      </c>
      <c r="U476" s="507"/>
      <c r="V476" s="507">
        <f t="shared" si="146"/>
        <v>2.5143489195450346E-7</v>
      </c>
      <c r="W476" s="501">
        <f t="shared" si="147"/>
        <v>2.5143489195450346E-7</v>
      </c>
      <c r="X476" s="507"/>
      <c r="Y476" s="562">
        <f t="shared" si="141"/>
        <v>1.5764113490479768</v>
      </c>
      <c r="Z476" s="554">
        <f t="shared" si="142"/>
        <v>239025031785477.5</v>
      </c>
      <c r="AB476" s="562">
        <f t="shared" si="143"/>
        <v>1.5764113490476337</v>
      </c>
      <c r="AC476" s="554">
        <f t="shared" si="144"/>
        <v>52.012734374999411</v>
      </c>
    </row>
    <row r="477" spans="1:29" ht="12.6" customHeight="1" x14ac:dyDescent="0.2">
      <c r="A477" s="116"/>
      <c r="B477" s="262">
        <f t="shared" si="128"/>
        <v>272.15999999999696</v>
      </c>
      <c r="C477" s="130"/>
      <c r="D477" s="500">
        <f t="shared" si="129"/>
        <v>7.2551339062636844</v>
      </c>
      <c r="E477" s="517">
        <f t="shared" si="130"/>
        <v>9.5988450579806688E-3</v>
      </c>
      <c r="F477" s="500">
        <f t="shared" si="131"/>
        <v>0.99521207629605379</v>
      </c>
      <c r="G477" s="519">
        <f t="shared" si="132"/>
        <v>0.99999999999979938</v>
      </c>
      <c r="H477" s="520">
        <f t="shared" si="133"/>
        <v>2.0061730054976579E-13</v>
      </c>
      <c r="I477" s="517"/>
      <c r="J477" s="517">
        <f t="shared" si="134"/>
        <v>7.1137125500263751</v>
      </c>
      <c r="K477" s="517">
        <f t="shared" si="135"/>
        <v>0.99999999999943523</v>
      </c>
      <c r="L477" s="517"/>
      <c r="M477" s="529">
        <f t="shared" si="136"/>
        <v>172.79885111563996</v>
      </c>
      <c r="N477" s="615">
        <f t="shared" si="137"/>
        <v>1.0231815394945443E-12</v>
      </c>
      <c r="O477" s="500"/>
      <c r="P477" s="532">
        <f t="shared" si="138"/>
        <v>3.8725636454185542E-14</v>
      </c>
      <c r="Q477" s="520">
        <f t="shared" si="139"/>
        <v>3.8725636454185542E-14</v>
      </c>
      <c r="R477" s="521"/>
      <c r="S477" s="507">
        <f t="shared" si="140"/>
        <v>0.99996566847892421</v>
      </c>
      <c r="T477" s="501">
        <f t="shared" si="145"/>
        <v>3.4331521075792182E-5</v>
      </c>
      <c r="U477" s="507"/>
      <c r="V477" s="507">
        <f t="shared" si="146"/>
        <v>2.5028191159781191E-7</v>
      </c>
      <c r="W477" s="501">
        <f t="shared" si="147"/>
        <v>2.5028191159781191E-7</v>
      </c>
      <c r="X477" s="507"/>
      <c r="Y477" s="562">
        <f t="shared" si="141"/>
        <v>1.5750104716718447</v>
      </c>
      <c r="Z477" s="554">
        <f t="shared" si="142"/>
        <v>265993852991566.94</v>
      </c>
      <c r="AB477" s="562">
        <f t="shared" si="143"/>
        <v>1.5750104716715287</v>
      </c>
      <c r="AC477" s="554">
        <f t="shared" si="144"/>
        <v>53.362968749999403</v>
      </c>
    </row>
    <row r="478" spans="1:29" ht="12.6" customHeight="1" x14ac:dyDescent="0.2">
      <c r="A478" s="116"/>
      <c r="B478" s="262">
        <f t="shared" ref="B478:B541" si="148">B477+F$5</f>
        <v>272.57999999999697</v>
      </c>
      <c r="C478" s="130"/>
      <c r="D478" s="500">
        <f t="shared" ref="D478:D541" si="149">((LN(B478/$E$6))+(($F$8-E478+$G$10)*$F$9))/($F$10/100)</f>
        <v>7.266089678236999</v>
      </c>
      <c r="E478" s="517">
        <f t="shared" ref="E478:E541" si="150">LN(1+($E$7/B478))</f>
        <v>9.5841254994258416E-3</v>
      </c>
      <c r="F478" s="500">
        <f t="shared" ref="F478:F541" si="151">EXP(-E478*$F$9)</f>
        <v>0.99521940086422311</v>
      </c>
      <c r="G478" s="519">
        <f t="shared" ref="G478:G541" si="152">NORMSDIST(D478)</f>
        <v>0.99999999999981493</v>
      </c>
      <c r="H478" s="520">
        <f t="shared" ref="H478:H541" si="153">(1-G478)</f>
        <v>1.850741782050136E-13</v>
      </c>
      <c r="I478" s="517"/>
      <c r="J478" s="517">
        <f t="shared" ref="J478:J541" si="154">D478-($F$10/100)</f>
        <v>7.1246683219996898</v>
      </c>
      <c r="K478" s="517">
        <f t="shared" ref="K478:K541" si="155">NORMSDIST(J478)</f>
        <v>0.99999999999947831</v>
      </c>
      <c r="L478" s="517"/>
      <c r="M478" s="529">
        <f t="shared" ref="M478:M541" si="156">(B478*F478*G478)-($E$6*$G$8*K478)</f>
        <v>173.21883671847587</v>
      </c>
      <c r="N478" s="615">
        <f t="shared" ref="N478:N541" si="157">M478+($E$6*$G$8)-(B478*F478)</f>
        <v>9.6633812063373625E-13</v>
      </c>
      <c r="O478" s="500"/>
      <c r="P478" s="532">
        <f t="shared" ref="P478:P541" si="158">(G479-G477)/(B479-B477)</f>
        <v>3.5685740077235819E-14</v>
      </c>
      <c r="Q478" s="520">
        <f t="shared" ref="Q478:Q541" si="159">-(H479-H477)/(B479-B477)</f>
        <v>3.5685740077235819E-14</v>
      </c>
      <c r="R478" s="521"/>
      <c r="S478" s="507">
        <f t="shared" ref="S478:S541" si="160">(M479-M477)/(B479-B477)</f>
        <v>0.99996577335591175</v>
      </c>
      <c r="T478" s="501">
        <f t="shared" si="145"/>
        <v>3.4226644088253266E-5</v>
      </c>
      <c r="U478" s="507"/>
      <c r="V478" s="507">
        <f t="shared" si="146"/>
        <v>2.4913585942930222E-7</v>
      </c>
      <c r="W478" s="501">
        <f t="shared" si="147"/>
        <v>2.4913585942930222E-7</v>
      </c>
      <c r="X478" s="507"/>
      <c r="Y478" s="562">
        <f t="shared" ref="Y478:Y541" si="161">B478/M478</f>
        <v>1.5736163870157376</v>
      </c>
      <c r="Z478" s="554">
        <f t="shared" ref="Z478:Z541" si="162">B478/N478</f>
        <v>282075180705109.44</v>
      </c>
      <c r="AB478" s="562">
        <f t="shared" ref="AB478:AB541" si="163">Y478*G478</f>
        <v>1.5736163870154463</v>
      </c>
      <c r="AC478" s="554">
        <f t="shared" ref="AC478:AC541" si="164">Z478*H478</f>
        <v>52.204832261028834</v>
      </c>
    </row>
    <row r="479" spans="1:29" ht="12.6" customHeight="1" x14ac:dyDescent="0.2">
      <c r="A479" s="116"/>
      <c r="B479" s="262">
        <f t="shared" si="148"/>
        <v>272.99999999999699</v>
      </c>
      <c r="C479" s="130"/>
      <c r="D479" s="500">
        <f t="shared" si="149"/>
        <v>7.277028502954777</v>
      </c>
      <c r="E479" s="517">
        <f t="shared" si="150"/>
        <v>9.5694510161508928E-3</v>
      </c>
      <c r="F479" s="500">
        <f t="shared" si="151"/>
        <v>0.9952267030562385</v>
      </c>
      <c r="G479" s="519">
        <f t="shared" si="152"/>
        <v>0.99999999999982936</v>
      </c>
      <c r="H479" s="520">
        <f t="shared" si="153"/>
        <v>1.7064127888488656E-13</v>
      </c>
      <c r="I479" s="517"/>
      <c r="J479" s="517">
        <f t="shared" si="154"/>
        <v>7.1356071467174678</v>
      </c>
      <c r="K479" s="517">
        <f t="shared" si="155"/>
        <v>0.99999999999951816</v>
      </c>
      <c r="L479" s="517"/>
      <c r="M479" s="529">
        <f t="shared" si="156"/>
        <v>173.63882236525896</v>
      </c>
      <c r="N479" s="615">
        <f t="shared" si="157"/>
        <v>8.5265128291212022E-13</v>
      </c>
      <c r="O479" s="500"/>
      <c r="P479" s="532">
        <f t="shared" si="158"/>
        <v>3.3042351923366502E-14</v>
      </c>
      <c r="Q479" s="520">
        <f t="shared" si="159"/>
        <v>3.3042351923366502E-14</v>
      </c>
      <c r="R479" s="521"/>
      <c r="S479" s="507">
        <f t="shared" si="160"/>
        <v>0.99996587775304613</v>
      </c>
      <c r="T479" s="501">
        <f t="shared" ref="T479:T542" si="165">1-S479</f>
        <v>3.412224695387156E-5</v>
      </c>
      <c r="U479" s="507"/>
      <c r="V479" s="507">
        <f t="shared" ref="V479:V542" si="166">(S480-S478)/(B480-B478)</f>
        <v>2.4799685611964359E-7</v>
      </c>
      <c r="W479" s="501">
        <f t="shared" ref="W479:W542" si="167">-(T480-T478)/(B480-B478)</f>
        <v>2.4799685611964359E-7</v>
      </c>
      <c r="X479" s="507"/>
      <c r="Y479" s="562">
        <f t="shared" si="161"/>
        <v>1.5722290457932631</v>
      </c>
      <c r="Z479" s="554">
        <f t="shared" si="162"/>
        <v>320177786008367.69</v>
      </c>
      <c r="AB479" s="562">
        <f t="shared" si="163"/>
        <v>1.5722290457929948</v>
      </c>
      <c r="AC479" s="554">
        <f t="shared" si="164"/>
        <v>54.635546874999399</v>
      </c>
    </row>
    <row r="480" spans="1:29" ht="12.6" customHeight="1" x14ac:dyDescent="0.2">
      <c r="A480" s="116"/>
      <c r="B480" s="262">
        <f t="shared" si="148"/>
        <v>273.419999999997</v>
      </c>
      <c r="C480" s="130"/>
      <c r="D480" s="500">
        <f t="shared" si="149"/>
        <v>7.2879504327633091</v>
      </c>
      <c r="E480" s="517">
        <f t="shared" si="150"/>
        <v>9.5548214014213734E-3</v>
      </c>
      <c r="F480" s="500">
        <f t="shared" si="151"/>
        <v>0.99523398297448118</v>
      </c>
      <c r="G480" s="519">
        <f t="shared" si="152"/>
        <v>0.99999999999984268</v>
      </c>
      <c r="H480" s="520">
        <f t="shared" si="153"/>
        <v>1.5731860258938468E-13</v>
      </c>
      <c r="I480" s="517"/>
      <c r="J480" s="517">
        <f t="shared" si="154"/>
        <v>7.1465290765259999</v>
      </c>
      <c r="K480" s="517">
        <f t="shared" si="155"/>
        <v>0.99999999999955502</v>
      </c>
      <c r="L480" s="517"/>
      <c r="M480" s="529">
        <f t="shared" si="156"/>
        <v>174.05880805578846</v>
      </c>
      <c r="N480" s="615">
        <f t="shared" si="157"/>
        <v>8.5265128291212022E-13</v>
      </c>
      <c r="O480" s="500"/>
      <c r="P480" s="532">
        <f t="shared" si="158"/>
        <v>3.0398963769497184E-14</v>
      </c>
      <c r="Q480" s="520">
        <f t="shared" si="159"/>
        <v>3.0398963769497184E-14</v>
      </c>
      <c r="R480" s="521"/>
      <c r="S480" s="507">
        <f t="shared" si="160"/>
        <v>0.99996598167327089</v>
      </c>
      <c r="T480" s="501">
        <f t="shared" si="165"/>
        <v>3.4018326729112758E-5</v>
      </c>
      <c r="U480" s="507"/>
      <c r="V480" s="507">
        <f t="shared" si="166"/>
        <v>2.4686478099816692E-7</v>
      </c>
      <c r="W480" s="501">
        <f t="shared" si="167"/>
        <v>2.4686478099816692E-7</v>
      </c>
      <c r="X480" s="507"/>
      <c r="Y480" s="562">
        <f t="shared" si="161"/>
        <v>1.5708483991936897</v>
      </c>
      <c r="Z480" s="554">
        <f t="shared" si="162"/>
        <v>320670367217611.31</v>
      </c>
      <c r="AB480" s="562">
        <f t="shared" si="163"/>
        <v>1.5708483991934425</v>
      </c>
      <c r="AC480" s="554">
        <f t="shared" si="164"/>
        <v>50.44741406249944</v>
      </c>
    </row>
    <row r="481" spans="1:29" ht="12.6" customHeight="1" x14ac:dyDescent="0.2">
      <c r="A481" s="116"/>
      <c r="B481" s="262">
        <f t="shared" si="148"/>
        <v>273.83999999999702</v>
      </c>
      <c r="C481" s="130"/>
      <c r="D481" s="500">
        <f t="shared" si="149"/>
        <v>7.2988555197667431</v>
      </c>
      <c r="E481" s="517">
        <f t="shared" si="150"/>
        <v>9.5402364497659681E-3</v>
      </c>
      <c r="F481" s="500">
        <f t="shared" si="151"/>
        <v>0.99524124072070841</v>
      </c>
      <c r="G481" s="519">
        <f t="shared" si="152"/>
        <v>0.99999999999985489</v>
      </c>
      <c r="H481" s="520">
        <f t="shared" si="153"/>
        <v>1.4510614931850796E-13</v>
      </c>
      <c r="I481" s="517"/>
      <c r="J481" s="517">
        <f t="shared" si="154"/>
        <v>7.1574341635294338</v>
      </c>
      <c r="K481" s="517">
        <f t="shared" si="155"/>
        <v>0.999999999999589</v>
      </c>
      <c r="L481" s="517"/>
      <c r="M481" s="529">
        <f t="shared" si="156"/>
        <v>174.47879378986454</v>
      </c>
      <c r="N481" s="615">
        <f t="shared" si="157"/>
        <v>7.3896444519050419E-13</v>
      </c>
      <c r="O481" s="500"/>
      <c r="P481" s="532">
        <f t="shared" si="158"/>
        <v>2.8019914431014795E-14</v>
      </c>
      <c r="Q481" s="520">
        <f t="shared" si="159"/>
        <v>2.8019914431014795E-14</v>
      </c>
      <c r="R481" s="521"/>
      <c r="S481" s="507">
        <f t="shared" si="160"/>
        <v>0.99996608511946217</v>
      </c>
      <c r="T481" s="501">
        <f t="shared" si="165"/>
        <v>3.3914880537833092E-5</v>
      </c>
      <c r="U481" s="507"/>
      <c r="V481" s="507">
        <f t="shared" si="166"/>
        <v>2.457395537058722E-7</v>
      </c>
      <c r="W481" s="501">
        <f t="shared" si="167"/>
        <v>2.457395537058722E-7</v>
      </c>
      <c r="X481" s="507"/>
      <c r="Y481" s="562">
        <f t="shared" si="161"/>
        <v>1.5694743988762281</v>
      </c>
      <c r="Z481" s="554">
        <f t="shared" si="162"/>
        <v>370572632800217.31</v>
      </c>
      <c r="AB481" s="562">
        <f t="shared" si="163"/>
        <v>1.5694743988760003</v>
      </c>
      <c r="AC481" s="554">
        <f t="shared" si="164"/>
        <v>53.772367788460954</v>
      </c>
    </row>
    <row r="482" spans="1:29" ht="12.6" customHeight="1" x14ac:dyDescent="0.2">
      <c r="A482" s="116"/>
      <c r="B482" s="262">
        <f t="shared" si="148"/>
        <v>274.25999999999704</v>
      </c>
      <c r="C482" s="130"/>
      <c r="D482" s="500">
        <f t="shared" si="149"/>
        <v>7.3097438158285817</v>
      </c>
      <c r="E482" s="517">
        <f t="shared" si="150"/>
        <v>9.5256959569650287E-3</v>
      </c>
      <c r="F482" s="500">
        <f t="shared" si="151"/>
        <v>0.99524847639605885</v>
      </c>
      <c r="G482" s="519">
        <f t="shared" si="152"/>
        <v>0.99999999999986622</v>
      </c>
      <c r="H482" s="520">
        <f t="shared" si="153"/>
        <v>1.3378187446733136E-13</v>
      </c>
      <c r="I482" s="517"/>
      <c r="J482" s="517">
        <f t="shared" si="154"/>
        <v>7.1683224595912725</v>
      </c>
      <c r="K482" s="517">
        <f t="shared" si="155"/>
        <v>0.99999999999962041</v>
      </c>
      <c r="L482" s="517"/>
      <c r="M482" s="529">
        <f t="shared" si="156"/>
        <v>174.89877956728884</v>
      </c>
      <c r="N482" s="615">
        <f t="shared" si="157"/>
        <v>7.3896444519050419E-13</v>
      </c>
      <c r="O482" s="500"/>
      <c r="P482" s="532">
        <f t="shared" si="158"/>
        <v>2.5773034500225873E-14</v>
      </c>
      <c r="Q482" s="520">
        <f t="shared" si="159"/>
        <v>2.5773034500225873E-14</v>
      </c>
      <c r="R482" s="521"/>
      <c r="S482" s="507">
        <f t="shared" si="160"/>
        <v>0.999966188094496</v>
      </c>
      <c r="T482" s="501">
        <f t="shared" si="165"/>
        <v>3.3811905503999817E-5</v>
      </c>
      <c r="U482" s="507"/>
      <c r="V482" s="507">
        <f t="shared" si="166"/>
        <v>2.4462117397842072E-7</v>
      </c>
      <c r="W482" s="501">
        <f t="shared" si="167"/>
        <v>2.4462117397842072E-7</v>
      </c>
      <c r="X482" s="507"/>
      <c r="Y482" s="562">
        <f t="shared" si="161"/>
        <v>1.5681069969643837</v>
      </c>
      <c r="Z482" s="554">
        <f t="shared" si="162"/>
        <v>371140995733960</v>
      </c>
      <c r="AB482" s="562">
        <f t="shared" si="163"/>
        <v>1.5681069969641739</v>
      </c>
      <c r="AC482" s="554">
        <f t="shared" si="164"/>
        <v>49.651938100961004</v>
      </c>
    </row>
    <row r="483" spans="1:29" ht="12.6" customHeight="1" x14ac:dyDescent="0.2">
      <c r="A483" s="116"/>
      <c r="B483" s="262">
        <f t="shared" si="148"/>
        <v>274.67999999999705</v>
      </c>
      <c r="C483" s="130"/>
      <c r="D483" s="500">
        <f t="shared" si="149"/>
        <v>7.3206153725731573</v>
      </c>
      <c r="E483" s="517">
        <f t="shared" si="150"/>
        <v>9.5111997200430509E-3</v>
      </c>
      <c r="F483" s="500">
        <f t="shared" si="151"/>
        <v>0.99525569010105674</v>
      </c>
      <c r="G483" s="519">
        <f t="shared" si="152"/>
        <v>0.99999999999987654</v>
      </c>
      <c r="H483" s="520">
        <f t="shared" si="153"/>
        <v>1.2345680033831741E-13</v>
      </c>
      <c r="I483" s="517"/>
      <c r="J483" s="517">
        <f t="shared" si="154"/>
        <v>7.1791940163358481</v>
      </c>
      <c r="K483" s="517">
        <f t="shared" si="155"/>
        <v>0.99999999999964939</v>
      </c>
      <c r="L483" s="517"/>
      <c r="M483" s="529">
        <f t="shared" si="156"/>
        <v>175.31876538786395</v>
      </c>
      <c r="N483" s="615">
        <f t="shared" si="157"/>
        <v>6.2527760746888816E-13</v>
      </c>
      <c r="O483" s="500"/>
      <c r="P483" s="532">
        <f t="shared" si="158"/>
        <v>2.3790493384823883E-14</v>
      </c>
      <c r="Q483" s="520">
        <f t="shared" si="159"/>
        <v>2.3790493384823883E-14</v>
      </c>
      <c r="R483" s="521"/>
      <c r="S483" s="507">
        <f t="shared" si="160"/>
        <v>0.99996629060124831</v>
      </c>
      <c r="T483" s="501">
        <f t="shared" si="165"/>
        <v>3.3709398751691211E-5</v>
      </c>
      <c r="U483" s="507"/>
      <c r="V483" s="507">
        <f t="shared" si="166"/>
        <v>2.4350968199531231E-7</v>
      </c>
      <c r="W483" s="501">
        <f t="shared" si="167"/>
        <v>2.4350968199531231E-7</v>
      </c>
      <c r="X483" s="507"/>
      <c r="Y483" s="562">
        <f t="shared" si="161"/>
        <v>1.5667461460404009</v>
      </c>
      <c r="Z483" s="554">
        <f t="shared" si="162"/>
        <v>439292878425466.81</v>
      </c>
      <c r="AB483" s="562">
        <f t="shared" si="163"/>
        <v>1.5667461460402075</v>
      </c>
      <c r="AC483" s="554">
        <f t="shared" si="164"/>
        <v>54.2336931818176</v>
      </c>
    </row>
    <row r="484" spans="1:29" ht="12.6" customHeight="1" x14ac:dyDescent="0.2">
      <c r="A484" s="116"/>
      <c r="B484" s="262">
        <f t="shared" si="148"/>
        <v>275.09999999999707</v>
      </c>
      <c r="C484" s="130"/>
      <c r="D484" s="500">
        <f t="shared" si="149"/>
        <v>7.3314702413871</v>
      </c>
      <c r="E484" s="517">
        <f t="shared" si="150"/>
        <v>9.4967475372574276E-3</v>
      </c>
      <c r="F484" s="500">
        <f t="shared" si="151"/>
        <v>0.99526288193561707</v>
      </c>
      <c r="G484" s="519">
        <f t="shared" si="152"/>
        <v>0.9999999999998862</v>
      </c>
      <c r="H484" s="520">
        <f t="shared" si="153"/>
        <v>1.1379786002407855E-13</v>
      </c>
      <c r="I484" s="517"/>
      <c r="J484" s="517">
        <f t="shared" si="154"/>
        <v>7.1900488851497908</v>
      </c>
      <c r="K484" s="517">
        <f t="shared" si="155"/>
        <v>0.99999999999967615</v>
      </c>
      <c r="L484" s="517"/>
      <c r="M484" s="529">
        <f t="shared" si="156"/>
        <v>175.73875125139392</v>
      </c>
      <c r="N484" s="615">
        <f t="shared" si="157"/>
        <v>6.2527760746888816E-13</v>
      </c>
      <c r="O484" s="500"/>
      <c r="P484" s="532">
        <f t="shared" si="158"/>
        <v>2.2072291084808822E-14</v>
      </c>
      <c r="Q484" s="520">
        <f t="shared" si="159"/>
        <v>2.2072291084808822E-14</v>
      </c>
      <c r="R484" s="521"/>
      <c r="S484" s="507">
        <f t="shared" si="160"/>
        <v>0.99996639264262888</v>
      </c>
      <c r="T484" s="501">
        <f t="shared" si="165"/>
        <v>3.3607357371123747E-5</v>
      </c>
      <c r="U484" s="507"/>
      <c r="V484" s="507">
        <f t="shared" si="166"/>
        <v>2.4240479610353928E-7</v>
      </c>
      <c r="W484" s="501">
        <f t="shared" si="167"/>
        <v>2.4240479610353928E-7</v>
      </c>
      <c r="X484" s="507"/>
      <c r="Y484" s="562">
        <f t="shared" si="161"/>
        <v>1.5653917991397759</v>
      </c>
      <c r="Z484" s="554">
        <f t="shared" si="162"/>
        <v>439964580074435.44</v>
      </c>
      <c r="AB484" s="562">
        <f t="shared" si="163"/>
        <v>1.5653917991395978</v>
      </c>
      <c r="AC484" s="554">
        <f t="shared" si="164"/>
        <v>50.0670276988631</v>
      </c>
    </row>
    <row r="485" spans="1:29" ht="12.6" customHeight="1" x14ac:dyDescent="0.2">
      <c r="A485" s="116"/>
      <c r="B485" s="262">
        <f t="shared" si="148"/>
        <v>275.51999999999708</v>
      </c>
      <c r="C485" s="130"/>
      <c r="D485" s="500">
        <f t="shared" si="149"/>
        <v>7.3423084734208048</v>
      </c>
      <c r="E485" s="517">
        <f t="shared" si="150"/>
        <v>9.4823392080900393E-3</v>
      </c>
      <c r="F485" s="500">
        <f t="shared" si="151"/>
        <v>0.99527005199904961</v>
      </c>
      <c r="G485" s="519">
        <f t="shared" si="152"/>
        <v>0.99999999999989508</v>
      </c>
      <c r="H485" s="520">
        <f t="shared" si="153"/>
        <v>1.0491607582707729E-13</v>
      </c>
      <c r="I485" s="517"/>
      <c r="J485" s="517">
        <f t="shared" si="154"/>
        <v>7.2008871171834956</v>
      </c>
      <c r="K485" s="517">
        <f t="shared" si="155"/>
        <v>0.99999999999970091</v>
      </c>
      <c r="L485" s="517"/>
      <c r="M485" s="529">
        <f t="shared" si="156"/>
        <v>176.15873715768379</v>
      </c>
      <c r="N485" s="615">
        <f t="shared" si="157"/>
        <v>5.6843418860808015E-13</v>
      </c>
      <c r="O485" s="500"/>
      <c r="P485" s="532">
        <f t="shared" si="158"/>
        <v>2.0221919377100298E-14</v>
      </c>
      <c r="Q485" s="520">
        <f t="shared" si="159"/>
        <v>2.0221919377100298E-14</v>
      </c>
      <c r="R485" s="521"/>
      <c r="S485" s="507">
        <f t="shared" si="160"/>
        <v>0.99996649422127704</v>
      </c>
      <c r="T485" s="501">
        <f t="shared" si="165"/>
        <v>3.350577872296423E-5</v>
      </c>
      <c r="U485" s="507"/>
      <c r="V485" s="507">
        <f t="shared" si="166"/>
        <v>2.4130651630310158E-7</v>
      </c>
      <c r="W485" s="501">
        <f t="shared" si="167"/>
        <v>2.4130651630310158E-7</v>
      </c>
      <c r="X485" s="507"/>
      <c r="Y485" s="562">
        <f t="shared" si="161"/>
        <v>1.5640439097458601</v>
      </c>
      <c r="Z485" s="554">
        <f t="shared" si="162"/>
        <v>484699909895744.5</v>
      </c>
      <c r="AB485" s="562">
        <f t="shared" si="163"/>
        <v>1.564043909745696</v>
      </c>
      <c r="AC485" s="554">
        <f t="shared" si="164"/>
        <v>50.852812499999459</v>
      </c>
    </row>
    <row r="486" spans="1:29" ht="12.6" customHeight="1" x14ac:dyDescent="0.2">
      <c r="A486" s="116"/>
      <c r="B486" s="262">
        <f t="shared" si="148"/>
        <v>275.9399999999971</v>
      </c>
      <c r="C486" s="130"/>
      <c r="D486" s="500">
        <f t="shared" si="149"/>
        <v>7.3531301195898537</v>
      </c>
      <c r="E486" s="517">
        <f t="shared" si="150"/>
        <v>9.4679745332386447E-3</v>
      </c>
      <c r="F486" s="500">
        <f t="shared" si="151"/>
        <v>0.99527720039006384</v>
      </c>
      <c r="G486" s="519">
        <f t="shared" si="152"/>
        <v>0.99999999999990319</v>
      </c>
      <c r="H486" s="520">
        <f t="shared" si="153"/>
        <v>9.681144774731365E-14</v>
      </c>
      <c r="I486" s="517"/>
      <c r="J486" s="517">
        <f t="shared" si="154"/>
        <v>7.2117087633525445</v>
      </c>
      <c r="K486" s="517">
        <f t="shared" si="155"/>
        <v>0.99999999999972378</v>
      </c>
      <c r="L486" s="517"/>
      <c r="M486" s="529">
        <f t="shared" si="156"/>
        <v>176.57872310653983</v>
      </c>
      <c r="N486" s="615">
        <f t="shared" si="157"/>
        <v>5.1159076974727213E-13</v>
      </c>
      <c r="O486" s="500"/>
      <c r="P486" s="532">
        <f t="shared" si="158"/>
        <v>1.8635886484778707E-14</v>
      </c>
      <c r="Q486" s="520">
        <f t="shared" si="159"/>
        <v>1.8635886484778707E-14</v>
      </c>
      <c r="R486" s="521"/>
      <c r="S486" s="507">
        <f t="shared" si="160"/>
        <v>0.99996659534010257</v>
      </c>
      <c r="T486" s="501">
        <f t="shared" si="165"/>
        <v>3.3404659897429134E-5</v>
      </c>
      <c r="U486" s="507"/>
      <c r="V486" s="507">
        <f t="shared" si="166"/>
        <v>2.4021500331199897E-7</v>
      </c>
      <c r="W486" s="501">
        <f t="shared" si="167"/>
        <v>2.4021500331199897E-7</v>
      </c>
      <c r="X486" s="507"/>
      <c r="Y486" s="562">
        <f t="shared" si="161"/>
        <v>1.5627024317845308</v>
      </c>
      <c r="Z486" s="554">
        <f t="shared" si="162"/>
        <v>539376424121788.87</v>
      </c>
      <c r="AB486" s="562">
        <f t="shared" si="163"/>
        <v>1.5627024317843796</v>
      </c>
      <c r="AC486" s="554">
        <f t="shared" si="164"/>
        <v>52.217812499999447</v>
      </c>
    </row>
    <row r="487" spans="1:29" ht="12.6" customHeight="1" x14ac:dyDescent="0.2">
      <c r="A487" s="116"/>
      <c r="B487" s="262">
        <f t="shared" si="148"/>
        <v>276.35999999999711</v>
      </c>
      <c r="C487" s="130"/>
      <c r="D487" s="500">
        <f t="shared" si="149"/>
        <v>7.3639352305764785</v>
      </c>
      <c r="E487" s="517">
        <f t="shared" si="150"/>
        <v>9.4536533146058338E-3</v>
      </c>
      <c r="F487" s="500">
        <f t="shared" si="151"/>
        <v>0.99528432720677351</v>
      </c>
      <c r="G487" s="519">
        <f t="shared" si="152"/>
        <v>0.99999999999991074</v>
      </c>
      <c r="H487" s="520">
        <f t="shared" si="153"/>
        <v>8.9261931179862586E-14</v>
      </c>
      <c r="I487" s="517"/>
      <c r="J487" s="517">
        <f t="shared" si="154"/>
        <v>7.2225138743391692</v>
      </c>
      <c r="K487" s="517">
        <f t="shared" si="155"/>
        <v>0.99999999999974487</v>
      </c>
      <c r="L487" s="517"/>
      <c r="M487" s="529">
        <f t="shared" si="156"/>
        <v>176.99870909776951</v>
      </c>
      <c r="N487" s="615">
        <f t="shared" si="157"/>
        <v>4.5474735088646412E-13</v>
      </c>
      <c r="O487" s="500"/>
      <c r="P487" s="532">
        <f t="shared" si="158"/>
        <v>1.7182023000150582E-14</v>
      </c>
      <c r="Q487" s="520">
        <f t="shared" si="159"/>
        <v>1.7182023000150582E-14</v>
      </c>
      <c r="R487" s="521"/>
      <c r="S487" s="507">
        <f t="shared" si="160"/>
        <v>0.99996669600187982</v>
      </c>
      <c r="T487" s="501">
        <f t="shared" si="165"/>
        <v>3.3303998120182143E-5</v>
      </c>
      <c r="U487" s="507"/>
      <c r="V487" s="507">
        <f t="shared" si="166"/>
        <v>2.3913009641223164E-7</v>
      </c>
      <c r="W487" s="501">
        <f t="shared" si="167"/>
        <v>2.3913009641223164E-7</v>
      </c>
      <c r="X487" s="507"/>
      <c r="Y487" s="562">
        <f t="shared" si="161"/>
        <v>1.5613673196189415</v>
      </c>
      <c r="Z487" s="554">
        <f t="shared" si="162"/>
        <v>607722066904344.37</v>
      </c>
      <c r="AB487" s="562">
        <f t="shared" si="163"/>
        <v>1.561367319618802</v>
      </c>
      <c r="AC487" s="554">
        <f t="shared" si="164"/>
        <v>54.246445312499432</v>
      </c>
    </row>
    <row r="488" spans="1:29" ht="12.6" customHeight="1" x14ac:dyDescent="0.2">
      <c r="A488" s="116"/>
      <c r="B488" s="262">
        <f t="shared" si="148"/>
        <v>276.77999999999713</v>
      </c>
      <c r="C488" s="130"/>
      <c r="D488" s="500">
        <f t="shared" si="149"/>
        <v>7.3747238568309674</v>
      </c>
      <c r="E488" s="517">
        <f t="shared" si="150"/>
        <v>9.4393753552914975E-3</v>
      </c>
      <c r="F488" s="500">
        <f t="shared" si="151"/>
        <v>0.99529143254670094</v>
      </c>
      <c r="G488" s="519">
        <f t="shared" si="152"/>
        <v>0.99999999999991762</v>
      </c>
      <c r="H488" s="520">
        <f t="shared" si="153"/>
        <v>8.2378548427186615E-14</v>
      </c>
      <c r="I488" s="517"/>
      <c r="J488" s="517">
        <f t="shared" si="154"/>
        <v>7.2333025005936582</v>
      </c>
      <c r="K488" s="517">
        <f t="shared" si="155"/>
        <v>0.9999999999997643</v>
      </c>
      <c r="L488" s="517"/>
      <c r="M488" s="529">
        <f t="shared" si="156"/>
        <v>177.41869513118144</v>
      </c>
      <c r="N488" s="615">
        <f t="shared" si="157"/>
        <v>4.5474735088646412E-13</v>
      </c>
      <c r="O488" s="500"/>
      <c r="P488" s="532">
        <f t="shared" si="158"/>
        <v>1.586032892321592E-14</v>
      </c>
      <c r="Q488" s="520">
        <f t="shared" si="159"/>
        <v>1.586032892321592E-14</v>
      </c>
      <c r="R488" s="521"/>
      <c r="S488" s="507">
        <f t="shared" si="160"/>
        <v>0.99996679620938356</v>
      </c>
      <c r="T488" s="501">
        <f t="shared" si="165"/>
        <v>3.3203790616442852E-5</v>
      </c>
      <c r="U488" s="507"/>
      <c r="V488" s="507">
        <f t="shared" si="166"/>
        <v>2.3805155386595303E-7</v>
      </c>
      <c r="W488" s="501">
        <f t="shared" si="167"/>
        <v>2.3805155386595303E-7</v>
      </c>
      <c r="X488" s="507"/>
      <c r="Y488" s="562">
        <f t="shared" si="161"/>
        <v>1.5600385280443474</v>
      </c>
      <c r="Z488" s="554">
        <f t="shared" si="162"/>
        <v>608645656671676.25</v>
      </c>
      <c r="AB488" s="562">
        <f t="shared" si="163"/>
        <v>1.5600385280442188</v>
      </c>
      <c r="AC488" s="554">
        <f t="shared" si="164"/>
        <v>50.139345703124484</v>
      </c>
    </row>
    <row r="489" spans="1:29" ht="12.6" customHeight="1" x14ac:dyDescent="0.2">
      <c r="A489" s="116"/>
      <c r="B489" s="262">
        <f t="shared" si="148"/>
        <v>277.19999999999715</v>
      </c>
      <c r="C489" s="130"/>
      <c r="D489" s="500">
        <f t="shared" si="149"/>
        <v>7.3854960485730832</v>
      </c>
      <c r="E489" s="517">
        <f t="shared" si="150"/>
        <v>9.4251404595831131E-3</v>
      </c>
      <c r="F489" s="500">
        <f t="shared" si="151"/>
        <v>0.99529851650678169</v>
      </c>
      <c r="G489" s="519">
        <f t="shared" si="152"/>
        <v>0.99999999999992406</v>
      </c>
      <c r="H489" s="520">
        <f t="shared" si="153"/>
        <v>7.5939254884360707E-14</v>
      </c>
      <c r="I489" s="517"/>
      <c r="J489" s="517">
        <f t="shared" si="154"/>
        <v>7.2440746923357739</v>
      </c>
      <c r="K489" s="517">
        <f t="shared" si="155"/>
        <v>0.99999999999978229</v>
      </c>
      <c r="L489" s="517"/>
      <c r="M489" s="529">
        <f t="shared" si="156"/>
        <v>177.83868120658542</v>
      </c>
      <c r="N489" s="615">
        <f t="shared" si="157"/>
        <v>0</v>
      </c>
      <c r="O489" s="500"/>
      <c r="P489" s="532">
        <f t="shared" si="158"/>
        <v>1.4670804253974727E-14</v>
      </c>
      <c r="Q489" s="520">
        <f t="shared" si="159"/>
        <v>1.4670804253974727E-14</v>
      </c>
      <c r="R489" s="521"/>
      <c r="S489" s="507">
        <f t="shared" si="160"/>
        <v>0.99996689596518507</v>
      </c>
      <c r="T489" s="501">
        <f t="shared" si="165"/>
        <v>3.3104034814934735E-5</v>
      </c>
      <c r="U489" s="507"/>
      <c r="V489" s="507">
        <f t="shared" si="166"/>
        <v>2.3697953652333225E-7</v>
      </c>
      <c r="W489" s="501">
        <f t="shared" si="167"/>
        <v>2.3697953652333225E-7</v>
      </c>
      <c r="X489" s="507"/>
      <c r="Y489" s="562">
        <f t="shared" si="161"/>
        <v>1.5587160122830035</v>
      </c>
      <c r="Z489" s="554" t="e">
        <f t="shared" si="162"/>
        <v>#DIV/0!</v>
      </c>
      <c r="AB489" s="562">
        <f t="shared" si="163"/>
        <v>1.5587160122828851</v>
      </c>
      <c r="AC489" s="554" t="e">
        <f t="shared" si="164"/>
        <v>#DIV/0!</v>
      </c>
    </row>
    <row r="490" spans="1:29" ht="12.6" customHeight="1" x14ac:dyDescent="0.2">
      <c r="A490" s="116"/>
      <c r="B490" s="262">
        <f t="shared" si="148"/>
        <v>277.61999999999716</v>
      </c>
      <c r="C490" s="130"/>
      <c r="D490" s="500">
        <f t="shared" si="149"/>
        <v>7.3962518557934622</v>
      </c>
      <c r="E490" s="517">
        <f t="shared" si="150"/>
        <v>9.4109484329473244E-3</v>
      </c>
      <c r="F490" s="500">
        <f t="shared" si="151"/>
        <v>0.99530557918336848</v>
      </c>
      <c r="G490" s="519">
        <f t="shared" si="152"/>
        <v>0.99999999999992994</v>
      </c>
      <c r="H490" s="520">
        <f t="shared" si="153"/>
        <v>7.0055072853847378E-14</v>
      </c>
      <c r="I490" s="517"/>
      <c r="J490" s="517">
        <f t="shared" si="154"/>
        <v>7.254830499556153</v>
      </c>
      <c r="K490" s="517">
        <f t="shared" si="155"/>
        <v>0.99999999999979894</v>
      </c>
      <c r="L490" s="517"/>
      <c r="M490" s="529">
        <f t="shared" si="156"/>
        <v>178.25866732379222</v>
      </c>
      <c r="N490" s="615">
        <f t="shared" si="157"/>
        <v>0</v>
      </c>
      <c r="O490" s="500"/>
      <c r="P490" s="532">
        <f t="shared" si="158"/>
        <v>1.3481279584733533E-14</v>
      </c>
      <c r="Q490" s="520">
        <f t="shared" si="159"/>
        <v>1.3481279584733533E-14</v>
      </c>
      <c r="R490" s="521"/>
      <c r="S490" s="507">
        <f t="shared" si="160"/>
        <v>0.99996699527219424</v>
      </c>
      <c r="T490" s="501">
        <f t="shared" si="165"/>
        <v>3.3004727805763245E-5</v>
      </c>
      <c r="U490" s="507"/>
      <c r="V490" s="507">
        <f t="shared" si="166"/>
        <v>2.3591412513987739E-7</v>
      </c>
      <c r="W490" s="501">
        <f t="shared" si="167"/>
        <v>2.3591412513987739E-7</v>
      </c>
      <c r="X490" s="507"/>
      <c r="Y490" s="562">
        <f t="shared" si="161"/>
        <v>1.5573997279791352</v>
      </c>
      <c r="Z490" s="554" t="e">
        <f t="shared" si="162"/>
        <v>#DIV/0!</v>
      </c>
      <c r="AB490" s="562">
        <f t="shared" si="163"/>
        <v>1.5573997279790261</v>
      </c>
      <c r="AC490" s="554" t="e">
        <f t="shared" si="164"/>
        <v>#DIV/0!</v>
      </c>
    </row>
    <row r="491" spans="1:29" ht="12.6" customHeight="1" x14ac:dyDescent="0.2">
      <c r="A491" s="116"/>
      <c r="B491" s="262">
        <f t="shared" si="148"/>
        <v>278.03999999999718</v>
      </c>
      <c r="C491" s="130"/>
      <c r="D491" s="500">
        <f t="shared" si="149"/>
        <v>7.4069913282550113</v>
      </c>
      <c r="E491" s="517">
        <f t="shared" si="150"/>
        <v>9.3967990820202178E-3</v>
      </c>
      <c r="F491" s="500">
        <f t="shared" si="151"/>
        <v>0.99531262067223636</v>
      </c>
      <c r="G491" s="519">
        <f t="shared" si="152"/>
        <v>0.99999999999993539</v>
      </c>
      <c r="H491" s="520">
        <f t="shared" si="153"/>
        <v>6.4614980033184111E-14</v>
      </c>
      <c r="I491" s="517"/>
      <c r="J491" s="517">
        <f t="shared" si="154"/>
        <v>7.265569972017702</v>
      </c>
      <c r="K491" s="517">
        <f t="shared" si="155"/>
        <v>0.99999999999981426</v>
      </c>
      <c r="L491" s="517"/>
      <c r="M491" s="529">
        <f t="shared" si="156"/>
        <v>178.6786534826141</v>
      </c>
      <c r="N491" s="615">
        <f t="shared" si="157"/>
        <v>0</v>
      </c>
      <c r="O491" s="500"/>
      <c r="P491" s="532">
        <f t="shared" si="158"/>
        <v>1.2423924323185805E-14</v>
      </c>
      <c r="Q491" s="520">
        <f t="shared" si="159"/>
        <v>1.2423924323185805E-14</v>
      </c>
      <c r="R491" s="521"/>
      <c r="S491" s="507">
        <f t="shared" si="160"/>
        <v>0.99996709413305018</v>
      </c>
      <c r="T491" s="501">
        <f t="shared" si="165"/>
        <v>3.2905866949817231E-5</v>
      </c>
      <c r="U491" s="507"/>
      <c r="V491" s="507">
        <f t="shared" si="166"/>
        <v>2.3485487681590326E-7</v>
      </c>
      <c r="W491" s="501">
        <f t="shared" si="167"/>
        <v>2.3485487681590326E-7</v>
      </c>
      <c r="X491" s="507"/>
      <c r="Y491" s="562">
        <f t="shared" si="161"/>
        <v>1.5560896311939758</v>
      </c>
      <c r="Z491" s="554" t="e">
        <f t="shared" si="162"/>
        <v>#DIV/0!</v>
      </c>
      <c r="AB491" s="562">
        <f t="shared" si="163"/>
        <v>1.5560896311938752</v>
      </c>
      <c r="AC491" s="554" t="e">
        <f t="shared" si="164"/>
        <v>#DIV/0!</v>
      </c>
    </row>
    <row r="492" spans="1:29" ht="12.6" customHeight="1" x14ac:dyDescent="0.2">
      <c r="A492" s="116"/>
      <c r="B492" s="262">
        <f t="shared" si="148"/>
        <v>278.45999999999719</v>
      </c>
      <c r="C492" s="130"/>
      <c r="D492" s="500">
        <f t="shared" si="149"/>
        <v>7.4177145154942838</v>
      </c>
      <c r="E492" s="517">
        <f t="shared" si="150"/>
        <v>9.3826922145995688E-3</v>
      </c>
      <c r="F492" s="500">
        <f t="shared" si="151"/>
        <v>0.99531964106858628</v>
      </c>
      <c r="G492" s="519">
        <f t="shared" si="152"/>
        <v>0.99999999999994038</v>
      </c>
      <c r="H492" s="520">
        <f t="shared" si="153"/>
        <v>5.9618976422370906E-14</v>
      </c>
      <c r="I492" s="517"/>
      <c r="J492" s="517">
        <f t="shared" si="154"/>
        <v>7.2762931592569746</v>
      </c>
      <c r="K492" s="517">
        <f t="shared" si="155"/>
        <v>0.99999999999982847</v>
      </c>
      <c r="L492" s="517"/>
      <c r="M492" s="529">
        <f t="shared" si="156"/>
        <v>179.09863968286402</v>
      </c>
      <c r="N492" s="615">
        <f t="shared" si="157"/>
        <v>0</v>
      </c>
      <c r="O492" s="500"/>
      <c r="P492" s="532">
        <f t="shared" si="158"/>
        <v>1.1498738469331543E-14</v>
      </c>
      <c r="Q492" s="520">
        <f t="shared" si="159"/>
        <v>1.1498738469331543E-14</v>
      </c>
      <c r="R492" s="521"/>
      <c r="S492" s="507">
        <f t="shared" si="160"/>
        <v>0.99996719255029076</v>
      </c>
      <c r="T492" s="501">
        <f t="shared" si="165"/>
        <v>3.2807449709237879E-5</v>
      </c>
      <c r="U492" s="507"/>
      <c r="V492" s="507">
        <f t="shared" si="166"/>
        <v>2.338019927132484E-7</v>
      </c>
      <c r="W492" s="501">
        <f t="shared" si="167"/>
        <v>2.338019927132484E-7</v>
      </c>
      <c r="X492" s="507"/>
      <c r="Y492" s="562">
        <f t="shared" si="161"/>
        <v>1.5547856784008838</v>
      </c>
      <c r="Z492" s="554" t="e">
        <f t="shared" si="162"/>
        <v>#DIV/0!</v>
      </c>
      <c r="AB492" s="562">
        <f t="shared" si="163"/>
        <v>1.5547856784007912</v>
      </c>
      <c r="AC492" s="554" t="e">
        <f t="shared" si="164"/>
        <v>#DIV/0!</v>
      </c>
    </row>
    <row r="493" spans="1:29" ht="12.6" customHeight="1" x14ac:dyDescent="0.2">
      <c r="A493" s="116"/>
      <c r="B493" s="262">
        <f t="shared" si="148"/>
        <v>278.87999999999721</v>
      </c>
      <c r="C493" s="130"/>
      <c r="D493" s="500">
        <f t="shared" si="149"/>
        <v>7.4284214668228588</v>
      </c>
      <c r="E493" s="517">
        <f t="shared" si="150"/>
        <v>9.3686276396348859E-3</v>
      </c>
      <c r="F493" s="500">
        <f t="shared" si="151"/>
        <v>0.99532664046704988</v>
      </c>
      <c r="G493" s="519">
        <f t="shared" si="152"/>
        <v>0.99999999999994504</v>
      </c>
      <c r="H493" s="520">
        <f t="shared" si="153"/>
        <v>5.4956039718945249E-14</v>
      </c>
      <c r="I493" s="517"/>
      <c r="J493" s="517">
        <f t="shared" si="154"/>
        <v>7.2870001105855495</v>
      </c>
      <c r="K493" s="517">
        <f t="shared" si="155"/>
        <v>0.99999999999984157</v>
      </c>
      <c r="L493" s="517"/>
      <c r="M493" s="529">
        <f t="shared" si="156"/>
        <v>179.51862592435637</v>
      </c>
      <c r="N493" s="615">
        <f t="shared" si="157"/>
        <v>0</v>
      </c>
      <c r="O493" s="500"/>
      <c r="P493" s="532">
        <f t="shared" si="158"/>
        <v>1.0573552615477281E-14</v>
      </c>
      <c r="Q493" s="520">
        <f t="shared" si="159"/>
        <v>1.0573552615477281E-14</v>
      </c>
      <c r="R493" s="521"/>
      <c r="S493" s="507">
        <f t="shared" si="160"/>
        <v>0.99996729052672406</v>
      </c>
      <c r="T493" s="501">
        <f t="shared" si="165"/>
        <v>3.2709473275938095E-5</v>
      </c>
      <c r="U493" s="507"/>
      <c r="V493" s="507">
        <f t="shared" si="166"/>
        <v>2.3275539207640469E-7</v>
      </c>
      <c r="W493" s="501">
        <f t="shared" si="167"/>
        <v>2.3275539207640469E-7</v>
      </c>
      <c r="X493" s="507"/>
      <c r="Y493" s="562">
        <f t="shared" si="161"/>
        <v>1.5534878264805161</v>
      </c>
      <c r="Z493" s="554" t="e">
        <f t="shared" si="162"/>
        <v>#DIV/0!</v>
      </c>
      <c r="AB493" s="562">
        <f t="shared" si="163"/>
        <v>1.5534878264804308</v>
      </c>
      <c r="AC493" s="554" t="e">
        <f t="shared" si="164"/>
        <v>#DIV/0!</v>
      </c>
    </row>
    <row r="494" spans="1:29" ht="12.6" customHeight="1" x14ac:dyDescent="0.2">
      <c r="A494" s="116"/>
      <c r="B494" s="262">
        <f t="shared" si="148"/>
        <v>279.29999999999723</v>
      </c>
      <c r="C494" s="130"/>
      <c r="D494" s="500">
        <f t="shared" si="149"/>
        <v>7.4391122313286848</v>
      </c>
      <c r="E494" s="517">
        <f t="shared" si="150"/>
        <v>9.3546051672203177E-3</v>
      </c>
      <c r="F494" s="500">
        <f t="shared" si="151"/>
        <v>0.99533361896169359</v>
      </c>
      <c r="G494" s="519">
        <f t="shared" si="152"/>
        <v>0.99999999999994926</v>
      </c>
      <c r="H494" s="520">
        <f t="shared" si="153"/>
        <v>5.0737192225369654E-14</v>
      </c>
      <c r="I494" s="517"/>
      <c r="J494" s="517">
        <f t="shared" si="154"/>
        <v>7.2976908750913756</v>
      </c>
      <c r="K494" s="517">
        <f t="shared" si="155"/>
        <v>0.99999999999985367</v>
      </c>
      <c r="L494" s="517"/>
      <c r="M494" s="529">
        <f t="shared" si="156"/>
        <v>179.9386122069065</v>
      </c>
      <c r="N494" s="615">
        <f t="shared" si="157"/>
        <v>0</v>
      </c>
      <c r="O494" s="500"/>
      <c r="P494" s="532">
        <f t="shared" si="158"/>
        <v>9.7805361693164852E-15</v>
      </c>
      <c r="Q494" s="520">
        <f t="shared" si="159"/>
        <v>9.7805361693164852E-15</v>
      </c>
      <c r="R494" s="521"/>
      <c r="S494" s="507">
        <f t="shared" si="160"/>
        <v>0.99996738806482011</v>
      </c>
      <c r="T494" s="501">
        <f t="shared" si="165"/>
        <v>3.2611935179893692E-5</v>
      </c>
      <c r="U494" s="507"/>
      <c r="V494" s="507">
        <f t="shared" si="166"/>
        <v>2.3171507543404974E-7</v>
      </c>
      <c r="W494" s="501">
        <f t="shared" si="167"/>
        <v>2.3171507543404974E-7</v>
      </c>
      <c r="X494" s="507"/>
      <c r="Y494" s="562">
        <f t="shared" si="161"/>
        <v>1.5521960327160786</v>
      </c>
      <c r="Z494" s="554" t="e">
        <f t="shared" si="162"/>
        <v>#DIV/0!</v>
      </c>
      <c r="AB494" s="562">
        <f t="shared" si="163"/>
        <v>1.5521960327159998</v>
      </c>
      <c r="AC494" s="554" t="e">
        <f t="shared" si="164"/>
        <v>#DIV/0!</v>
      </c>
    </row>
    <row r="495" spans="1:29" ht="12.6" customHeight="1" x14ac:dyDescent="0.2">
      <c r="A495" s="116"/>
      <c r="B495" s="262">
        <f t="shared" si="148"/>
        <v>279.71999999999724</v>
      </c>
      <c r="C495" s="130"/>
      <c r="D495" s="500">
        <f t="shared" si="149"/>
        <v>7.4497868578774478</v>
      </c>
      <c r="E495" s="517">
        <f t="shared" si="150"/>
        <v>9.3406246085849104E-3</v>
      </c>
      <c r="F495" s="500">
        <f t="shared" si="151"/>
        <v>0.99534057664602238</v>
      </c>
      <c r="G495" s="519">
        <f t="shared" si="152"/>
        <v>0.99999999999995326</v>
      </c>
      <c r="H495" s="520">
        <f t="shared" si="153"/>
        <v>4.674038933671909E-14</v>
      </c>
      <c r="I495" s="517"/>
      <c r="J495" s="517">
        <f t="shared" si="154"/>
        <v>7.3083655016401385</v>
      </c>
      <c r="K495" s="517">
        <f t="shared" si="155"/>
        <v>0.99999999999986477</v>
      </c>
      <c r="L495" s="517"/>
      <c r="M495" s="529">
        <f t="shared" si="156"/>
        <v>180.35859853033085</v>
      </c>
      <c r="N495" s="615">
        <f t="shared" si="157"/>
        <v>0</v>
      </c>
      <c r="O495" s="500"/>
      <c r="P495" s="532">
        <f t="shared" si="158"/>
        <v>9.1196891308491542E-15</v>
      </c>
      <c r="Q495" s="520">
        <f t="shared" si="159"/>
        <v>9.1196891308491542E-15</v>
      </c>
      <c r="R495" s="521"/>
      <c r="S495" s="507">
        <f t="shared" si="160"/>
        <v>0.99996748516738743</v>
      </c>
      <c r="T495" s="501">
        <f t="shared" si="165"/>
        <v>3.2514832612573485E-5</v>
      </c>
      <c r="U495" s="507"/>
      <c r="V495" s="507">
        <f t="shared" si="166"/>
        <v>2.306809618985061E-7</v>
      </c>
      <c r="W495" s="501">
        <f t="shared" si="167"/>
        <v>2.306809618985061E-7</v>
      </c>
      <c r="X495" s="507"/>
      <c r="Y495" s="562">
        <f t="shared" si="161"/>
        <v>1.5509102547886389</v>
      </c>
      <c r="Z495" s="554" t="e">
        <f t="shared" si="162"/>
        <v>#DIV/0!</v>
      </c>
      <c r="AB495" s="562">
        <f t="shared" si="163"/>
        <v>1.5509102547885665</v>
      </c>
      <c r="AC495" s="554" t="e">
        <f t="shared" si="164"/>
        <v>#DIV/0!</v>
      </c>
    </row>
    <row r="496" spans="1:29" ht="12.6" customHeight="1" x14ac:dyDescent="0.2">
      <c r="A496" s="116"/>
      <c r="B496" s="262">
        <f t="shared" si="148"/>
        <v>280.13999999999726</v>
      </c>
      <c r="C496" s="130"/>
      <c r="D496" s="500">
        <f t="shared" si="149"/>
        <v>7.460445395113898</v>
      </c>
      <c r="E496" s="517">
        <f t="shared" si="150"/>
        <v>9.3266857760846353E-3</v>
      </c>
      <c r="F496" s="500">
        <f t="shared" si="151"/>
        <v>0.99534751361298501</v>
      </c>
      <c r="G496" s="519">
        <f t="shared" si="152"/>
        <v>0.99999999999995692</v>
      </c>
      <c r="H496" s="520">
        <f t="shared" si="153"/>
        <v>4.3076653355456074E-14</v>
      </c>
      <c r="I496" s="517"/>
      <c r="J496" s="517">
        <f t="shared" si="154"/>
        <v>7.3190240388765888</v>
      </c>
      <c r="K496" s="517">
        <f t="shared" si="155"/>
        <v>0.9999999999998751</v>
      </c>
      <c r="L496" s="517"/>
      <c r="M496" s="529">
        <f t="shared" si="156"/>
        <v>180.77858489444714</v>
      </c>
      <c r="N496" s="615">
        <f t="shared" si="157"/>
        <v>0</v>
      </c>
      <c r="O496" s="500"/>
      <c r="P496" s="532">
        <f t="shared" si="158"/>
        <v>8.3266726846883585E-15</v>
      </c>
      <c r="Q496" s="520">
        <f t="shared" si="159"/>
        <v>8.3266726846883585E-15</v>
      </c>
      <c r="R496" s="521"/>
      <c r="S496" s="507">
        <f t="shared" si="160"/>
        <v>0.9999675818368281</v>
      </c>
      <c r="T496" s="501">
        <f t="shared" si="165"/>
        <v>3.2418163171898939E-5</v>
      </c>
      <c r="U496" s="507"/>
      <c r="V496" s="507">
        <f t="shared" si="166"/>
        <v>2.2965289022309635E-7</v>
      </c>
      <c r="W496" s="501">
        <f t="shared" si="167"/>
        <v>2.2965289022309635E-7</v>
      </c>
      <c r="X496" s="507"/>
      <c r="Y496" s="562">
        <f t="shared" si="161"/>
        <v>1.5496304507725027</v>
      </c>
      <c r="Z496" s="554" t="e">
        <f t="shared" si="162"/>
        <v>#DIV/0!</v>
      </c>
      <c r="AB496" s="562">
        <f t="shared" si="163"/>
        <v>1.5496304507724359</v>
      </c>
      <c r="AC496" s="554" t="e">
        <f t="shared" si="164"/>
        <v>#DIV/0!</v>
      </c>
    </row>
    <row r="497" spans="1:29" ht="12.6" customHeight="1" x14ac:dyDescent="0.2">
      <c r="A497" s="116"/>
      <c r="B497" s="262">
        <f t="shared" si="148"/>
        <v>280.55999999999727</v>
      </c>
      <c r="C497" s="130"/>
      <c r="D497" s="500">
        <f t="shared" si="149"/>
        <v>7.4710878914631902</v>
      </c>
      <c r="E497" s="517">
        <f t="shared" si="150"/>
        <v>9.3127884831937409E-3</v>
      </c>
      <c r="F497" s="500">
        <f t="shared" si="151"/>
        <v>0.99535442995497703</v>
      </c>
      <c r="G497" s="519">
        <f t="shared" si="152"/>
        <v>0.99999999999996025</v>
      </c>
      <c r="H497" s="520">
        <f t="shared" si="153"/>
        <v>3.9745984281580604E-14</v>
      </c>
      <c r="I497" s="517"/>
      <c r="J497" s="517">
        <f t="shared" si="154"/>
        <v>7.329666535225881</v>
      </c>
      <c r="K497" s="517">
        <f t="shared" si="155"/>
        <v>0.99999999999988465</v>
      </c>
      <c r="L497" s="517"/>
      <c r="M497" s="529">
        <f t="shared" si="156"/>
        <v>181.19857129907382</v>
      </c>
      <c r="N497" s="615">
        <f t="shared" si="157"/>
        <v>0</v>
      </c>
      <c r="O497" s="500"/>
      <c r="P497" s="532">
        <f t="shared" si="158"/>
        <v>7.665825646221029E-15</v>
      </c>
      <c r="Q497" s="520">
        <f t="shared" si="159"/>
        <v>7.665825646221029E-15</v>
      </c>
      <c r="R497" s="521"/>
      <c r="S497" s="507">
        <f t="shared" si="160"/>
        <v>0.99996767807581521</v>
      </c>
      <c r="T497" s="501">
        <f t="shared" si="165"/>
        <v>3.2321924184786077E-5</v>
      </c>
      <c r="U497" s="507"/>
      <c r="V497" s="507">
        <f t="shared" si="166"/>
        <v>2.2863102191883667E-7</v>
      </c>
      <c r="W497" s="501">
        <f t="shared" si="167"/>
        <v>2.2863102191883667E-7</v>
      </c>
      <c r="X497" s="507"/>
      <c r="Y497" s="562">
        <f t="shared" si="161"/>
        <v>1.5483565791306619</v>
      </c>
      <c r="Z497" s="554" t="e">
        <f t="shared" si="162"/>
        <v>#DIV/0!</v>
      </c>
      <c r="AB497" s="562">
        <f t="shared" si="163"/>
        <v>1.5483565791306004</v>
      </c>
      <c r="AC497" s="554" t="e">
        <f t="shared" si="164"/>
        <v>#DIV/0!</v>
      </c>
    </row>
    <row r="498" spans="1:29" ht="12.6" customHeight="1" x14ac:dyDescent="0.2">
      <c r="A498" s="116"/>
      <c r="B498" s="262">
        <f t="shared" si="148"/>
        <v>280.97999999999729</v>
      </c>
      <c r="C498" s="130"/>
      <c r="D498" s="500">
        <f t="shared" si="149"/>
        <v>7.4817143951321938</v>
      </c>
      <c r="E498" s="517">
        <f t="shared" si="150"/>
        <v>9.2989325444965496E-3</v>
      </c>
      <c r="F498" s="500">
        <f t="shared" si="151"/>
        <v>0.99536132576384573</v>
      </c>
      <c r="G498" s="519">
        <f t="shared" si="152"/>
        <v>0.99999999999996336</v>
      </c>
      <c r="H498" s="520">
        <f t="shared" si="153"/>
        <v>3.6637359812630166E-14</v>
      </c>
      <c r="I498" s="517"/>
      <c r="J498" s="517">
        <f t="shared" si="154"/>
        <v>7.3402930388948846</v>
      </c>
      <c r="K498" s="517">
        <f t="shared" si="155"/>
        <v>0.99999999999989342</v>
      </c>
      <c r="L498" s="517"/>
      <c r="M498" s="529">
        <f t="shared" si="156"/>
        <v>181.61855774403085</v>
      </c>
      <c r="N498" s="615">
        <f t="shared" si="157"/>
        <v>0</v>
      </c>
      <c r="O498" s="500"/>
      <c r="P498" s="532">
        <f t="shared" si="158"/>
        <v>7.0049786077536988E-15</v>
      </c>
      <c r="Q498" s="520">
        <f t="shared" si="159"/>
        <v>7.0049786077536988E-15</v>
      </c>
      <c r="R498" s="521"/>
      <c r="S498" s="507">
        <f t="shared" si="160"/>
        <v>0.99996777388688651</v>
      </c>
      <c r="T498" s="501">
        <f t="shared" si="165"/>
        <v>3.2226113113487109E-5</v>
      </c>
      <c r="U498" s="507"/>
      <c r="V498" s="507">
        <f t="shared" si="166"/>
        <v>2.2761519560688032E-7</v>
      </c>
      <c r="W498" s="501">
        <f t="shared" si="167"/>
        <v>2.2761519560688032E-7</v>
      </c>
      <c r="X498" s="507"/>
      <c r="Y498" s="562">
        <f t="shared" si="161"/>
        <v>1.5470885987102938</v>
      </c>
      <c r="Z498" s="554" t="e">
        <f t="shared" si="162"/>
        <v>#DIV/0!</v>
      </c>
      <c r="AB498" s="562">
        <f t="shared" si="163"/>
        <v>1.5470885987102372</v>
      </c>
      <c r="AC498" s="554" t="e">
        <f t="shared" si="164"/>
        <v>#DIV/0!</v>
      </c>
    </row>
    <row r="499" spans="1:29" ht="12.6" customHeight="1" x14ac:dyDescent="0.2">
      <c r="A499" s="116"/>
      <c r="B499" s="262">
        <f t="shared" si="148"/>
        <v>281.39999999999731</v>
      </c>
      <c r="C499" s="130"/>
      <c r="D499" s="500">
        <f t="shared" si="149"/>
        <v>7.4923249541108108</v>
      </c>
      <c r="E499" s="517">
        <f t="shared" si="150"/>
        <v>9.2851177756796983E-3</v>
      </c>
      <c r="F499" s="500">
        <f t="shared" si="151"/>
        <v>0.99536820113089342</v>
      </c>
      <c r="G499" s="519">
        <f t="shared" si="152"/>
        <v>0.99999999999996614</v>
      </c>
      <c r="H499" s="520">
        <f t="shared" si="153"/>
        <v>3.3861802251067274E-14</v>
      </c>
      <c r="I499" s="517"/>
      <c r="J499" s="517">
        <f t="shared" si="154"/>
        <v>7.3509035978735016</v>
      </c>
      <c r="K499" s="517">
        <f t="shared" si="155"/>
        <v>0.99999999999990152</v>
      </c>
      <c r="L499" s="517"/>
      <c r="M499" s="529">
        <f t="shared" si="156"/>
        <v>182.03854422913884</v>
      </c>
      <c r="N499" s="615">
        <f t="shared" si="157"/>
        <v>0</v>
      </c>
      <c r="O499" s="500"/>
      <c r="P499" s="532">
        <f t="shared" si="158"/>
        <v>6.4763009769798347E-15</v>
      </c>
      <c r="Q499" s="520">
        <f t="shared" si="159"/>
        <v>6.4763009769798347E-15</v>
      </c>
      <c r="R499" s="521"/>
      <c r="S499" s="507">
        <f t="shared" si="160"/>
        <v>0.99996786927257952</v>
      </c>
      <c r="T499" s="501">
        <f t="shared" si="165"/>
        <v>3.213072742047629E-5</v>
      </c>
      <c r="U499" s="507"/>
      <c r="V499" s="507">
        <f t="shared" si="166"/>
        <v>2.2660553195789649E-7</v>
      </c>
      <c r="W499" s="501">
        <f t="shared" si="167"/>
        <v>2.2660553195789649E-7</v>
      </c>
      <c r="X499" s="507"/>
      <c r="Y499" s="562">
        <f t="shared" si="161"/>
        <v>1.5458264687383372</v>
      </c>
      <c r="Z499" s="554" t="e">
        <f t="shared" si="162"/>
        <v>#DIV/0!</v>
      </c>
      <c r="AB499" s="562">
        <f t="shared" si="163"/>
        <v>1.5458264687382848</v>
      </c>
      <c r="AC499" s="554" t="e">
        <f t="shared" si="164"/>
        <v>#DIV/0!</v>
      </c>
    </row>
    <row r="500" spans="1:29" ht="12.6" customHeight="1" x14ac:dyDescent="0.2">
      <c r="A500" s="116"/>
      <c r="B500" s="262">
        <f t="shared" si="148"/>
        <v>281.81999999999732</v>
      </c>
      <c r="C500" s="130"/>
      <c r="D500" s="500">
        <f t="shared" si="149"/>
        <v>7.5029196161732683</v>
      </c>
      <c r="E500" s="517">
        <f t="shared" si="150"/>
        <v>9.2713439935228244E-3</v>
      </c>
      <c r="F500" s="500">
        <f t="shared" si="151"/>
        <v>0.99537505614688238</v>
      </c>
      <c r="G500" s="519">
        <f t="shared" si="152"/>
        <v>0.9999999999999688</v>
      </c>
      <c r="H500" s="520">
        <f t="shared" si="153"/>
        <v>3.1197266991966899E-14</v>
      </c>
      <c r="I500" s="517"/>
      <c r="J500" s="517">
        <f t="shared" si="154"/>
        <v>7.3614982599359591</v>
      </c>
      <c r="K500" s="517">
        <f t="shared" si="155"/>
        <v>0.99999999999990907</v>
      </c>
      <c r="L500" s="517"/>
      <c r="M500" s="529">
        <f t="shared" si="156"/>
        <v>182.45853075421985</v>
      </c>
      <c r="N500" s="615">
        <f t="shared" si="157"/>
        <v>0</v>
      </c>
      <c r="O500" s="500"/>
      <c r="P500" s="532">
        <f t="shared" si="158"/>
        <v>6.0797927538994361E-15</v>
      </c>
      <c r="Q500" s="520">
        <f t="shared" si="159"/>
        <v>6.0797927538994361E-15</v>
      </c>
      <c r="R500" s="521"/>
      <c r="S500" s="507">
        <f t="shared" si="160"/>
        <v>0.99996796423553336</v>
      </c>
      <c r="T500" s="501">
        <f t="shared" si="165"/>
        <v>3.2035764466642469E-5</v>
      </c>
      <c r="U500" s="507"/>
      <c r="V500" s="507">
        <f t="shared" si="166"/>
        <v>2.2560166882770807E-7</v>
      </c>
      <c r="W500" s="501">
        <f t="shared" si="167"/>
        <v>2.2560166882770807E-7</v>
      </c>
      <c r="X500" s="507"/>
      <c r="Y500" s="562">
        <f t="shared" si="161"/>
        <v>1.544570148817114</v>
      </c>
      <c r="Z500" s="554" t="e">
        <f t="shared" si="162"/>
        <v>#DIV/0!</v>
      </c>
      <c r="AB500" s="562">
        <f t="shared" si="163"/>
        <v>1.5445701488170658</v>
      </c>
      <c r="AC500" s="554" t="e">
        <f t="shared" si="164"/>
        <v>#DIV/0!</v>
      </c>
    </row>
    <row r="501" spans="1:29" ht="12.6" customHeight="1" x14ac:dyDescent="0.2">
      <c r="A501" s="116"/>
      <c r="B501" s="262">
        <f t="shared" si="148"/>
        <v>282.23999999999734</v>
      </c>
      <c r="C501" s="130"/>
      <c r="D501" s="500">
        <f t="shared" si="149"/>
        <v>7.5134984288794113</v>
      </c>
      <c r="E501" s="517">
        <f t="shared" si="150"/>
        <v>9.2576110158916862E-3</v>
      </c>
      <c r="F501" s="500">
        <f t="shared" si="151"/>
        <v>0.9953818909020381</v>
      </c>
      <c r="G501" s="519">
        <f t="shared" si="152"/>
        <v>0.99999999999997125</v>
      </c>
      <c r="H501" s="520">
        <f t="shared" si="153"/>
        <v>2.8754776337791554E-14</v>
      </c>
      <c r="I501" s="517"/>
      <c r="J501" s="517">
        <f t="shared" si="154"/>
        <v>7.3720770726421021</v>
      </c>
      <c r="K501" s="517">
        <f t="shared" si="155"/>
        <v>0.99999999999991596</v>
      </c>
      <c r="L501" s="517"/>
      <c r="M501" s="529">
        <f t="shared" si="156"/>
        <v>182.87851731909672</v>
      </c>
      <c r="N501" s="615">
        <f t="shared" si="157"/>
        <v>0</v>
      </c>
      <c r="O501" s="500"/>
      <c r="P501" s="532">
        <f t="shared" si="158"/>
        <v>5.5511151231255721E-15</v>
      </c>
      <c r="Q501" s="520">
        <f t="shared" si="159"/>
        <v>5.5511151231255721E-15</v>
      </c>
      <c r="R501" s="521"/>
      <c r="S501" s="507">
        <f t="shared" si="160"/>
        <v>0.99996805877798134</v>
      </c>
      <c r="T501" s="501">
        <f t="shared" si="165"/>
        <v>3.1941222018661009E-5</v>
      </c>
      <c r="U501" s="507"/>
      <c r="V501" s="507">
        <f t="shared" si="166"/>
        <v>2.2460344496963775E-7</v>
      </c>
      <c r="W501" s="501">
        <f t="shared" si="167"/>
        <v>2.2460344496963775E-7</v>
      </c>
      <c r="X501" s="507"/>
      <c r="Y501" s="562">
        <f t="shared" si="161"/>
        <v>1.5433195989200259</v>
      </c>
      <c r="Z501" s="554" t="e">
        <f t="shared" si="162"/>
        <v>#DIV/0!</v>
      </c>
      <c r="AB501" s="562">
        <f t="shared" si="163"/>
        <v>1.5433195989199815</v>
      </c>
      <c r="AC501" s="554" t="e">
        <f t="shared" si="164"/>
        <v>#DIV/0!</v>
      </c>
    </row>
    <row r="502" spans="1:29" ht="12.6" customHeight="1" x14ac:dyDescent="0.2">
      <c r="A502" s="116"/>
      <c r="B502" s="262">
        <f t="shared" si="148"/>
        <v>282.65999999999735</v>
      </c>
      <c r="C502" s="130"/>
      <c r="D502" s="500">
        <f t="shared" si="149"/>
        <v>7.5240614395759895</v>
      </c>
      <c r="E502" s="517">
        <f t="shared" si="150"/>
        <v>9.2439186617295048E-3</v>
      </c>
      <c r="F502" s="500">
        <f t="shared" si="151"/>
        <v>0.9953887054860534</v>
      </c>
      <c r="G502" s="519">
        <f t="shared" si="152"/>
        <v>0.99999999999997347</v>
      </c>
      <c r="H502" s="520">
        <f t="shared" si="153"/>
        <v>2.6534330288541241E-14</v>
      </c>
      <c r="I502" s="517"/>
      <c r="J502" s="517">
        <f t="shared" si="154"/>
        <v>7.3826400833386803</v>
      </c>
      <c r="K502" s="517">
        <f t="shared" si="155"/>
        <v>0.9999999999999224</v>
      </c>
      <c r="L502" s="517"/>
      <c r="M502" s="529">
        <f t="shared" si="156"/>
        <v>183.29850392359339</v>
      </c>
      <c r="N502" s="615">
        <f t="shared" si="157"/>
        <v>0</v>
      </c>
      <c r="O502" s="500"/>
      <c r="P502" s="532">
        <f t="shared" si="158"/>
        <v>5.022437492351708E-15</v>
      </c>
      <c r="Q502" s="520">
        <f t="shared" si="159"/>
        <v>5.022437492351708E-15</v>
      </c>
      <c r="R502" s="521"/>
      <c r="S502" s="507">
        <f t="shared" si="160"/>
        <v>0.99996815290242713</v>
      </c>
      <c r="T502" s="501">
        <f t="shared" si="165"/>
        <v>3.1847097572867966E-5</v>
      </c>
      <c r="U502" s="507"/>
      <c r="V502" s="507">
        <f t="shared" si="166"/>
        <v>2.2361138390670932E-7</v>
      </c>
      <c r="W502" s="501">
        <f t="shared" si="167"/>
        <v>2.2361138390670932E-7</v>
      </c>
      <c r="X502" s="507"/>
      <c r="Y502" s="562">
        <f t="shared" si="161"/>
        <v>1.5420747793872998</v>
      </c>
      <c r="Z502" s="554" t="e">
        <f t="shared" si="162"/>
        <v>#DIV/0!</v>
      </c>
      <c r="AB502" s="562">
        <f t="shared" si="163"/>
        <v>1.5420747793872589</v>
      </c>
      <c r="AC502" s="554" t="e">
        <f t="shared" si="164"/>
        <v>#DIV/0!</v>
      </c>
    </row>
    <row r="503" spans="1:29" ht="12.6" customHeight="1" x14ac:dyDescent="0.2">
      <c r="A503" s="116"/>
      <c r="B503" s="262">
        <f t="shared" si="148"/>
        <v>283.07999999999737</v>
      </c>
      <c r="C503" s="130"/>
      <c r="D503" s="500">
        <f t="shared" si="149"/>
        <v>7.5346086953979245</v>
      </c>
      <c r="E503" s="517">
        <f t="shared" si="150"/>
        <v>9.2302667510487518E-3</v>
      </c>
      <c r="F503" s="500">
        <f t="shared" si="151"/>
        <v>0.99539549998809285</v>
      </c>
      <c r="G503" s="519">
        <f t="shared" si="152"/>
        <v>0.99999999999997546</v>
      </c>
      <c r="H503" s="520">
        <f t="shared" si="153"/>
        <v>2.453592884421596E-14</v>
      </c>
      <c r="I503" s="517"/>
      <c r="J503" s="517">
        <f t="shared" si="154"/>
        <v>7.3931873391606153</v>
      </c>
      <c r="K503" s="517">
        <f t="shared" si="155"/>
        <v>0.99999999999992828</v>
      </c>
      <c r="L503" s="517"/>
      <c r="M503" s="529">
        <f t="shared" si="156"/>
        <v>183.71849056753479</v>
      </c>
      <c r="N503" s="615">
        <f t="shared" si="157"/>
        <v>0</v>
      </c>
      <c r="O503" s="500"/>
      <c r="P503" s="532">
        <f t="shared" si="158"/>
        <v>4.7580986769647764E-15</v>
      </c>
      <c r="Q503" s="520">
        <f t="shared" si="159"/>
        <v>4.7580986769647764E-15</v>
      </c>
      <c r="R503" s="521"/>
      <c r="S503" s="507">
        <f t="shared" si="160"/>
        <v>0.99996824661154382</v>
      </c>
      <c r="T503" s="501">
        <f t="shared" si="165"/>
        <v>3.1753388456179366E-5</v>
      </c>
      <c r="U503" s="507"/>
      <c r="V503" s="507">
        <f t="shared" si="166"/>
        <v>2.2262528434491493E-7</v>
      </c>
      <c r="W503" s="501">
        <f t="shared" si="167"/>
        <v>2.2262528434491493E-7</v>
      </c>
      <c r="X503" s="507"/>
      <c r="Y503" s="562">
        <f t="shared" si="161"/>
        <v>1.5408356509217964</v>
      </c>
      <c r="Z503" s="554" t="e">
        <f t="shared" si="162"/>
        <v>#DIV/0!</v>
      </c>
      <c r="AB503" s="562">
        <f t="shared" si="163"/>
        <v>1.5408356509217587</v>
      </c>
      <c r="AC503" s="554" t="e">
        <f t="shared" si="164"/>
        <v>#DIV/0!</v>
      </c>
    </row>
    <row r="504" spans="1:29" ht="12.6" customHeight="1" x14ac:dyDescent="0.2">
      <c r="A504" s="116"/>
      <c r="B504" s="262">
        <f t="shared" si="148"/>
        <v>283.49999999999739</v>
      </c>
      <c r="C504" s="130"/>
      <c r="D504" s="500">
        <f t="shared" si="149"/>
        <v>7.5451402432695609</v>
      </c>
      <c r="E504" s="517">
        <f t="shared" si="150"/>
        <v>9.2166551049240476E-3</v>
      </c>
      <c r="F504" s="500">
        <f t="shared" si="151"/>
        <v>0.99540227449679586</v>
      </c>
      <c r="G504" s="519">
        <f t="shared" si="152"/>
        <v>0.99999999999997746</v>
      </c>
      <c r="H504" s="520">
        <f t="shared" si="153"/>
        <v>2.2537527399890678E-14</v>
      </c>
      <c r="I504" s="517"/>
      <c r="J504" s="517">
        <f t="shared" si="154"/>
        <v>7.4037188870322517</v>
      </c>
      <c r="K504" s="517">
        <f t="shared" si="155"/>
        <v>0.99999999999993383</v>
      </c>
      <c r="L504" s="517"/>
      <c r="M504" s="529">
        <f t="shared" si="156"/>
        <v>184.13847725074712</v>
      </c>
      <c r="N504" s="615">
        <f t="shared" si="157"/>
        <v>0</v>
      </c>
      <c r="O504" s="500"/>
      <c r="P504" s="532">
        <f t="shared" si="158"/>
        <v>4.3615904538843786E-15</v>
      </c>
      <c r="Q504" s="520">
        <f t="shared" si="159"/>
        <v>4.3615904538843786E-15</v>
      </c>
      <c r="R504" s="521"/>
      <c r="S504" s="507">
        <f t="shared" si="160"/>
        <v>0.99996833990766598</v>
      </c>
      <c r="T504" s="501">
        <f t="shared" si="165"/>
        <v>3.1660092334018231E-5</v>
      </c>
      <c r="U504" s="507"/>
      <c r="V504" s="507">
        <f t="shared" si="166"/>
        <v>2.2164486423473854E-7</v>
      </c>
      <c r="W504" s="501">
        <f t="shared" si="167"/>
        <v>2.2164486423473854E-7</v>
      </c>
      <c r="X504" s="507"/>
      <c r="Y504" s="562">
        <f t="shared" si="161"/>
        <v>1.5396021745848727</v>
      </c>
      <c r="Z504" s="554" t="e">
        <f t="shared" si="162"/>
        <v>#DIV/0!</v>
      </c>
      <c r="AB504" s="562">
        <f t="shared" si="163"/>
        <v>1.5396021745848381</v>
      </c>
      <c r="AC504" s="554" t="e">
        <f t="shared" si="164"/>
        <v>#DIV/0!</v>
      </c>
    </row>
    <row r="505" spans="1:29" ht="12.6" customHeight="1" x14ac:dyDescent="0.2">
      <c r="A505" s="116"/>
      <c r="B505" s="262">
        <f t="shared" si="148"/>
        <v>283.9199999999974</v>
      </c>
      <c r="C505" s="130"/>
      <c r="D505" s="500">
        <f t="shared" si="149"/>
        <v>7.555656129905941</v>
      </c>
      <c r="E505" s="517">
        <f t="shared" si="150"/>
        <v>9.2030835454839314E-3</v>
      </c>
      <c r="F505" s="500">
        <f t="shared" si="151"/>
        <v>0.99540902910028095</v>
      </c>
      <c r="G505" s="519">
        <f t="shared" si="152"/>
        <v>0.99999999999997913</v>
      </c>
      <c r="H505" s="520">
        <f t="shared" si="153"/>
        <v>2.0872192862952943E-14</v>
      </c>
      <c r="I505" s="517"/>
      <c r="J505" s="517">
        <f t="shared" si="154"/>
        <v>7.4142347736686318</v>
      </c>
      <c r="K505" s="517">
        <f t="shared" si="155"/>
        <v>0.99999999999993883</v>
      </c>
      <c r="L505" s="517"/>
      <c r="M505" s="529">
        <f t="shared" si="156"/>
        <v>184.55846397305726</v>
      </c>
      <c r="N505" s="615">
        <f t="shared" si="157"/>
        <v>0</v>
      </c>
      <c r="O505" s="500"/>
      <c r="P505" s="532">
        <f t="shared" si="158"/>
        <v>3.9650822308039799E-15</v>
      </c>
      <c r="Q505" s="520">
        <f t="shared" si="159"/>
        <v>3.9650822308039799E-15</v>
      </c>
      <c r="R505" s="521"/>
      <c r="S505" s="507">
        <f t="shared" si="160"/>
        <v>0.99996843279322978</v>
      </c>
      <c r="T505" s="501">
        <f t="shared" si="165"/>
        <v>3.1567206770222178E-5</v>
      </c>
      <c r="U505" s="507"/>
      <c r="V505" s="507">
        <f t="shared" si="166"/>
        <v>2.2067008339668021E-7</v>
      </c>
      <c r="W505" s="501">
        <f t="shared" si="167"/>
        <v>2.2067008339668021E-7</v>
      </c>
      <c r="X505" s="507"/>
      <c r="Y505" s="562">
        <f t="shared" si="161"/>
        <v>1.5383743117923079</v>
      </c>
      <c r="Z505" s="554" t="e">
        <f t="shared" si="162"/>
        <v>#DIV/0!</v>
      </c>
      <c r="AB505" s="562">
        <f t="shared" si="163"/>
        <v>1.5383743117922757</v>
      </c>
      <c r="AC505" s="554" t="e">
        <f t="shared" si="164"/>
        <v>#DIV/0!</v>
      </c>
    </row>
    <row r="506" spans="1:29" ht="12.6" customHeight="1" x14ac:dyDescent="0.2">
      <c r="A506" s="116"/>
      <c r="B506" s="262">
        <f t="shared" si="148"/>
        <v>284.33999999999742</v>
      </c>
      <c r="C506" s="130"/>
      <c r="D506" s="500">
        <f t="shared" si="149"/>
        <v>7.5661564018140242</v>
      </c>
      <c r="E506" s="517">
        <f t="shared" si="150"/>
        <v>9.1895518959024345E-3</v>
      </c>
      <c r="F506" s="500">
        <f t="shared" si="151"/>
        <v>0.99541576388615016</v>
      </c>
      <c r="G506" s="519">
        <f t="shared" si="152"/>
        <v>0.99999999999998079</v>
      </c>
      <c r="H506" s="520">
        <f t="shared" si="153"/>
        <v>1.9206858326015208E-14</v>
      </c>
      <c r="I506" s="517"/>
      <c r="J506" s="517">
        <f t="shared" si="154"/>
        <v>7.4247350455767149</v>
      </c>
      <c r="K506" s="517">
        <f t="shared" si="155"/>
        <v>0.99999999999994349</v>
      </c>
      <c r="L506" s="517"/>
      <c r="M506" s="529">
        <f t="shared" si="156"/>
        <v>184.97845073429346</v>
      </c>
      <c r="N506" s="615">
        <f t="shared" si="157"/>
        <v>0</v>
      </c>
      <c r="O506" s="500"/>
      <c r="P506" s="532">
        <f t="shared" si="158"/>
        <v>3.7007434154170483E-15</v>
      </c>
      <c r="Q506" s="520">
        <f t="shared" si="159"/>
        <v>3.7007434154170483E-15</v>
      </c>
      <c r="R506" s="521"/>
      <c r="S506" s="507">
        <f t="shared" si="160"/>
        <v>0.99996852527053603</v>
      </c>
      <c r="T506" s="501">
        <f t="shared" si="165"/>
        <v>3.1474729463965012E-5</v>
      </c>
      <c r="U506" s="507"/>
      <c r="V506" s="507">
        <f t="shared" si="166"/>
        <v>2.1970106250140912E-7</v>
      </c>
      <c r="W506" s="501">
        <f t="shared" si="167"/>
        <v>2.1970106250140912E-7</v>
      </c>
      <c r="X506" s="507"/>
      <c r="Y506" s="562">
        <f t="shared" si="161"/>
        <v>1.5371520243102736</v>
      </c>
      <c r="Z506" s="554" t="e">
        <f t="shared" si="162"/>
        <v>#DIV/0!</v>
      </c>
      <c r="AB506" s="562">
        <f t="shared" si="163"/>
        <v>1.5371520243102441</v>
      </c>
      <c r="AC506" s="554" t="e">
        <f t="shared" si="164"/>
        <v>#DIV/0!</v>
      </c>
    </row>
    <row r="507" spans="1:29" ht="12.6" customHeight="1" x14ac:dyDescent="0.2">
      <c r="A507" s="116"/>
      <c r="B507" s="262">
        <f t="shared" si="148"/>
        <v>284.75999999999743</v>
      </c>
      <c r="C507" s="130"/>
      <c r="D507" s="500">
        <f t="shared" si="149"/>
        <v>7.5766411052939375</v>
      </c>
      <c r="E507" s="517">
        <f t="shared" si="150"/>
        <v>9.1760599803930587E-3</v>
      </c>
      <c r="F507" s="500">
        <f t="shared" si="151"/>
        <v>0.99542247894149138</v>
      </c>
      <c r="G507" s="519">
        <f t="shared" si="152"/>
        <v>0.99999999999998224</v>
      </c>
      <c r="H507" s="520">
        <f t="shared" si="153"/>
        <v>1.7763568394002505E-14</v>
      </c>
      <c r="I507" s="517"/>
      <c r="J507" s="517">
        <f t="shared" si="154"/>
        <v>7.4352197490566283</v>
      </c>
      <c r="K507" s="517">
        <f t="shared" si="155"/>
        <v>0.99999999999994782</v>
      </c>
      <c r="L507" s="517"/>
      <c r="M507" s="529">
        <f t="shared" si="156"/>
        <v>185.39843753428454</v>
      </c>
      <c r="N507" s="615">
        <f t="shared" si="157"/>
        <v>0</v>
      </c>
      <c r="O507" s="500"/>
      <c r="P507" s="532">
        <f t="shared" si="158"/>
        <v>3.4364046000301163E-15</v>
      </c>
      <c r="Q507" s="520">
        <f t="shared" si="159"/>
        <v>3.4364046000301163E-15</v>
      </c>
      <c r="R507" s="521"/>
      <c r="S507" s="507">
        <f t="shared" si="160"/>
        <v>0.99996861734212228</v>
      </c>
      <c r="T507" s="501">
        <f t="shared" si="165"/>
        <v>3.1382657877720987E-5</v>
      </c>
      <c r="U507" s="507"/>
      <c r="V507" s="507">
        <f t="shared" si="166"/>
        <v>2.1873800323944149E-7</v>
      </c>
      <c r="W507" s="501">
        <f t="shared" si="167"/>
        <v>2.1873800323944149E-7</v>
      </c>
      <c r="X507" s="507"/>
      <c r="Y507" s="562">
        <f t="shared" si="161"/>
        <v>1.5359352742513734</v>
      </c>
      <c r="Z507" s="554" t="e">
        <f t="shared" si="162"/>
        <v>#DIV/0!</v>
      </c>
      <c r="AB507" s="562">
        <f t="shared" si="163"/>
        <v>1.5359352742513461</v>
      </c>
      <c r="AC507" s="554" t="e">
        <f t="shared" si="164"/>
        <v>#DIV/0!</v>
      </c>
    </row>
    <row r="508" spans="1:29" ht="12.6" customHeight="1" x14ac:dyDescent="0.2">
      <c r="A508" s="116"/>
      <c r="B508" s="262">
        <f t="shared" si="148"/>
        <v>285.17999999999745</v>
      </c>
      <c r="C508" s="130"/>
      <c r="D508" s="500">
        <f t="shared" si="149"/>
        <v>7.5871102864401943</v>
      </c>
      <c r="E508" s="517">
        <f t="shared" si="150"/>
        <v>9.1626076241992337E-3</v>
      </c>
      <c r="F508" s="500">
        <f t="shared" si="151"/>
        <v>0.99542917435288369</v>
      </c>
      <c r="G508" s="519">
        <f t="shared" si="152"/>
        <v>0.99999999999998368</v>
      </c>
      <c r="H508" s="520">
        <f t="shared" si="153"/>
        <v>1.6320278461989801E-14</v>
      </c>
      <c r="I508" s="517"/>
      <c r="J508" s="517">
        <f t="shared" si="154"/>
        <v>7.445688930202885</v>
      </c>
      <c r="K508" s="517">
        <f t="shared" si="155"/>
        <v>0.99999999999995182</v>
      </c>
      <c r="L508" s="517"/>
      <c r="M508" s="529">
        <f t="shared" si="156"/>
        <v>185.81842437286087</v>
      </c>
      <c r="N508" s="615">
        <f t="shared" si="157"/>
        <v>0</v>
      </c>
      <c r="O508" s="500"/>
      <c r="P508" s="532">
        <f t="shared" si="158"/>
        <v>3.1720657846431843E-15</v>
      </c>
      <c r="Q508" s="520">
        <f t="shared" si="159"/>
        <v>3.1720657846431843E-15</v>
      </c>
      <c r="R508" s="521"/>
      <c r="S508" s="507">
        <f t="shared" si="160"/>
        <v>0.99996870901045876</v>
      </c>
      <c r="T508" s="501">
        <f t="shared" si="165"/>
        <v>3.1290989541243874E-5</v>
      </c>
      <c r="U508" s="507"/>
      <c r="V508" s="507">
        <f t="shared" si="166"/>
        <v>2.1778022070890661E-7</v>
      </c>
      <c r="W508" s="501">
        <f t="shared" si="167"/>
        <v>2.1778022070890661E-7</v>
      </c>
      <c r="X508" s="507"/>
      <c r="Y508" s="562">
        <f t="shared" si="161"/>
        <v>1.5347240240707181</v>
      </c>
      <c r="Z508" s="554" t="e">
        <f t="shared" si="162"/>
        <v>#DIV/0!</v>
      </c>
      <c r="AB508" s="562">
        <f t="shared" si="163"/>
        <v>1.534724024070693</v>
      </c>
      <c r="AC508" s="554" t="e">
        <f t="shared" si="164"/>
        <v>#DIV/0!</v>
      </c>
    </row>
    <row r="509" spans="1:29" ht="12.6" customHeight="1" x14ac:dyDescent="0.2">
      <c r="A509" s="116"/>
      <c r="B509" s="262">
        <f t="shared" si="148"/>
        <v>285.59999999999746</v>
      </c>
      <c r="C509" s="130"/>
      <c r="D509" s="500">
        <f t="shared" si="149"/>
        <v>7.5975639911429047</v>
      </c>
      <c r="E509" s="517">
        <f t="shared" si="150"/>
        <v>9.1491946535880823E-3</v>
      </c>
      <c r="F509" s="500">
        <f t="shared" si="151"/>
        <v>0.99543585020640002</v>
      </c>
      <c r="G509" s="519">
        <f t="shared" si="152"/>
        <v>0.9999999999999849</v>
      </c>
      <c r="H509" s="520">
        <f t="shared" si="153"/>
        <v>1.5099033134902129E-14</v>
      </c>
      <c r="I509" s="517"/>
      <c r="J509" s="517">
        <f t="shared" si="154"/>
        <v>7.4561426349055955</v>
      </c>
      <c r="K509" s="517">
        <f t="shared" si="155"/>
        <v>0.99999999999995548</v>
      </c>
      <c r="L509" s="517"/>
      <c r="M509" s="529">
        <f t="shared" si="156"/>
        <v>186.23841124985336</v>
      </c>
      <c r="N509" s="615">
        <f t="shared" si="157"/>
        <v>0</v>
      </c>
      <c r="O509" s="500"/>
      <c r="P509" s="532">
        <f t="shared" si="158"/>
        <v>2.9077269692562522E-15</v>
      </c>
      <c r="Q509" s="520">
        <f t="shared" si="159"/>
        <v>2.9077269692562522E-15</v>
      </c>
      <c r="R509" s="521"/>
      <c r="S509" s="507">
        <f t="shared" si="160"/>
        <v>0.99996880027750767</v>
      </c>
      <c r="T509" s="501">
        <f t="shared" si="165"/>
        <v>3.1199722492325499E-5</v>
      </c>
      <c r="U509" s="507"/>
      <c r="V509" s="507">
        <f t="shared" si="166"/>
        <v>2.1682783558047369E-7</v>
      </c>
      <c r="W509" s="501">
        <f t="shared" si="167"/>
        <v>2.1682783558047369E-7</v>
      </c>
      <c r="X509" s="507"/>
      <c r="Y509" s="562">
        <f t="shared" si="161"/>
        <v>1.5335182365620741</v>
      </c>
      <c r="Z509" s="554" t="e">
        <f t="shared" si="162"/>
        <v>#DIV/0!</v>
      </c>
      <c r="AB509" s="562">
        <f t="shared" si="163"/>
        <v>1.533518236562051</v>
      </c>
      <c r="AC509" s="554" t="e">
        <f t="shared" si="164"/>
        <v>#DIV/0!</v>
      </c>
    </row>
    <row r="510" spans="1:29" ht="12.6" customHeight="1" x14ac:dyDescent="0.2">
      <c r="A510" s="116"/>
      <c r="B510" s="262">
        <f t="shared" si="148"/>
        <v>286.01999999999748</v>
      </c>
      <c r="C510" s="130"/>
      <c r="D510" s="500">
        <f t="shared" si="149"/>
        <v>7.6080022650889951</v>
      </c>
      <c r="E510" s="517">
        <f t="shared" si="150"/>
        <v>9.1358208958428524E-3</v>
      </c>
      <c r="F510" s="500">
        <f t="shared" si="151"/>
        <v>0.99544250658761091</v>
      </c>
      <c r="G510" s="519">
        <f t="shared" si="152"/>
        <v>0.99999999999998612</v>
      </c>
      <c r="H510" s="520">
        <f t="shared" si="153"/>
        <v>1.3877787807814457E-14</v>
      </c>
      <c r="I510" s="517"/>
      <c r="J510" s="517">
        <f t="shared" si="154"/>
        <v>7.4665809088516859</v>
      </c>
      <c r="K510" s="517">
        <f t="shared" si="155"/>
        <v>0.99999999999995881</v>
      </c>
      <c r="L510" s="517"/>
      <c r="M510" s="529">
        <f t="shared" si="156"/>
        <v>186.65839816509401</v>
      </c>
      <c r="N510" s="615">
        <f t="shared" si="157"/>
        <v>0</v>
      </c>
      <c r="O510" s="500"/>
      <c r="P510" s="532">
        <f t="shared" si="158"/>
        <v>2.6433881538693202E-15</v>
      </c>
      <c r="Q510" s="520">
        <f t="shared" si="159"/>
        <v>2.6433881538693202E-15</v>
      </c>
      <c r="R510" s="521"/>
      <c r="S510" s="507">
        <f t="shared" si="160"/>
        <v>0.99996889114584064</v>
      </c>
      <c r="T510" s="501">
        <f t="shared" si="165"/>
        <v>3.110885415935627E-5</v>
      </c>
      <c r="U510" s="507"/>
      <c r="V510" s="507">
        <f t="shared" si="166"/>
        <v>2.1588141208534422E-7</v>
      </c>
      <c r="W510" s="501">
        <f t="shared" si="167"/>
        <v>2.1588141208534422E-7</v>
      </c>
      <c r="X510" s="507"/>
      <c r="Y510" s="562">
        <f t="shared" si="161"/>
        <v>1.5323178748540474</v>
      </c>
      <c r="Z510" s="554" t="e">
        <f t="shared" si="162"/>
        <v>#DIV/0!</v>
      </c>
      <c r="AB510" s="562">
        <f t="shared" si="163"/>
        <v>1.532317874854026</v>
      </c>
      <c r="AC510" s="554" t="e">
        <f t="shared" si="164"/>
        <v>#DIV/0!</v>
      </c>
    </row>
    <row r="511" spans="1:29" ht="12.6" customHeight="1" x14ac:dyDescent="0.2">
      <c r="A511" s="116"/>
      <c r="B511" s="262">
        <f t="shared" si="148"/>
        <v>286.4399999999975</v>
      </c>
      <c r="C511" s="130"/>
      <c r="D511" s="500">
        <f t="shared" si="149"/>
        <v>7.6184251537633925</v>
      </c>
      <c r="E511" s="517">
        <f t="shared" si="150"/>
        <v>9.122486179254697E-3</v>
      </c>
      <c r="F511" s="500">
        <f t="shared" si="151"/>
        <v>0.99544914358158909</v>
      </c>
      <c r="G511" s="519">
        <f t="shared" si="152"/>
        <v>0.99999999999998712</v>
      </c>
      <c r="H511" s="520">
        <f t="shared" si="153"/>
        <v>1.2878587085651816E-14</v>
      </c>
      <c r="I511" s="517"/>
      <c r="J511" s="517">
        <f t="shared" si="154"/>
        <v>7.4770037975260832</v>
      </c>
      <c r="K511" s="517">
        <f t="shared" si="155"/>
        <v>0.99999999999996203</v>
      </c>
      <c r="L511" s="517"/>
      <c r="M511" s="529">
        <f t="shared" si="156"/>
        <v>187.07838511841589</v>
      </c>
      <c r="N511" s="615">
        <f t="shared" si="157"/>
        <v>0</v>
      </c>
      <c r="O511" s="500"/>
      <c r="P511" s="532">
        <f t="shared" si="158"/>
        <v>2.3790493384823882E-15</v>
      </c>
      <c r="Q511" s="520">
        <f t="shared" si="159"/>
        <v>2.3790493384823882E-15</v>
      </c>
      <c r="R511" s="521"/>
      <c r="S511" s="507">
        <f t="shared" si="160"/>
        <v>0.99996898161789383</v>
      </c>
      <c r="T511" s="501">
        <f t="shared" si="165"/>
        <v>3.1018382106173803E-5</v>
      </c>
      <c r="U511" s="507"/>
      <c r="V511" s="507">
        <f t="shared" si="166"/>
        <v>2.14940466483486E-7</v>
      </c>
      <c r="W511" s="501">
        <f t="shared" si="167"/>
        <v>2.14940466483486E-7</v>
      </c>
      <c r="X511" s="507"/>
      <c r="Y511" s="562">
        <f t="shared" si="161"/>
        <v>1.5311229024063266</v>
      </c>
      <c r="Z511" s="554" t="e">
        <f t="shared" si="162"/>
        <v>#DIV/0!</v>
      </c>
      <c r="AB511" s="562">
        <f t="shared" si="163"/>
        <v>1.5311229024063069</v>
      </c>
      <c r="AC511" s="554" t="e">
        <f t="shared" si="164"/>
        <v>#DIV/0!</v>
      </c>
    </row>
    <row r="512" spans="1:29" ht="12.6" customHeight="1" x14ac:dyDescent="0.2">
      <c r="A512" s="116"/>
      <c r="B512" s="262">
        <f t="shared" si="148"/>
        <v>286.85999999999751</v>
      </c>
      <c r="C512" s="130"/>
      <c r="D512" s="500">
        <f t="shared" si="149"/>
        <v>7.6288327024502225</v>
      </c>
      <c r="E512" s="517">
        <f t="shared" si="150"/>
        <v>9.1091903331162027E-3</v>
      </c>
      <c r="F512" s="500">
        <f t="shared" si="151"/>
        <v>0.99545576127291191</v>
      </c>
      <c r="G512" s="519">
        <f t="shared" si="152"/>
        <v>0.99999999999998812</v>
      </c>
      <c r="H512" s="520">
        <f t="shared" si="153"/>
        <v>1.1879386363489175E-14</v>
      </c>
      <c r="I512" s="517"/>
      <c r="J512" s="517">
        <f t="shared" si="154"/>
        <v>7.4874113462129133</v>
      </c>
      <c r="K512" s="517">
        <f t="shared" si="155"/>
        <v>0.99999999999996492</v>
      </c>
      <c r="L512" s="517"/>
      <c r="M512" s="529">
        <f t="shared" si="156"/>
        <v>187.49837210965308</v>
      </c>
      <c r="N512" s="615">
        <f t="shared" si="157"/>
        <v>0</v>
      </c>
      <c r="O512" s="500"/>
      <c r="P512" s="532">
        <f t="shared" si="158"/>
        <v>2.3790493384823882E-15</v>
      </c>
      <c r="Q512" s="520">
        <f t="shared" si="159"/>
        <v>2.3790493384823882E-15</v>
      </c>
      <c r="R512" s="521"/>
      <c r="S512" s="507">
        <f t="shared" si="160"/>
        <v>0.99996907169583249</v>
      </c>
      <c r="T512" s="501">
        <f t="shared" si="165"/>
        <v>3.0928304167510134E-5</v>
      </c>
      <c r="U512" s="507"/>
      <c r="V512" s="507">
        <f t="shared" si="166"/>
        <v>2.1400467681022188E-7</v>
      </c>
      <c r="W512" s="501">
        <f t="shared" si="167"/>
        <v>2.1400467681022188E-7</v>
      </c>
      <c r="X512" s="507"/>
      <c r="Y512" s="562">
        <f t="shared" si="161"/>
        <v>1.5299332830059753</v>
      </c>
      <c r="Z512" s="554" t="e">
        <f t="shared" si="162"/>
        <v>#DIV/0!</v>
      </c>
      <c r="AB512" s="562">
        <f t="shared" si="163"/>
        <v>1.5299332830059571</v>
      </c>
      <c r="AC512" s="554" t="e">
        <f t="shared" si="164"/>
        <v>#DIV/0!</v>
      </c>
    </row>
    <row r="513" spans="1:29" ht="12.6" customHeight="1" x14ac:dyDescent="0.2">
      <c r="A513" s="116"/>
      <c r="B513" s="262">
        <f t="shared" si="148"/>
        <v>287.27999999999753</v>
      </c>
      <c r="C513" s="130"/>
      <c r="D513" s="500">
        <f t="shared" si="149"/>
        <v>7.6392249562339849</v>
      </c>
      <c r="E513" s="517">
        <f t="shared" si="150"/>
        <v>9.095933187713387E-3</v>
      </c>
      <c r="F513" s="500">
        <f t="shared" si="151"/>
        <v>0.99546235974566577</v>
      </c>
      <c r="G513" s="519">
        <f t="shared" si="152"/>
        <v>0.99999999999998912</v>
      </c>
      <c r="H513" s="520">
        <f t="shared" si="153"/>
        <v>1.0880185641326534E-14</v>
      </c>
      <c r="I513" s="517"/>
      <c r="J513" s="517">
        <f t="shared" si="154"/>
        <v>7.4978035999966757</v>
      </c>
      <c r="K513" s="517">
        <f t="shared" si="155"/>
        <v>0.99999999999996758</v>
      </c>
      <c r="L513" s="517"/>
      <c r="M513" s="529">
        <f t="shared" si="156"/>
        <v>187.91835913864043</v>
      </c>
      <c r="N513" s="615">
        <f t="shared" si="157"/>
        <v>0</v>
      </c>
      <c r="O513" s="500"/>
      <c r="P513" s="532">
        <f t="shared" si="158"/>
        <v>2.1147105230954562E-15</v>
      </c>
      <c r="Q513" s="520">
        <f t="shared" si="159"/>
        <v>2.1147105230954562E-15</v>
      </c>
      <c r="R513" s="521"/>
      <c r="S513" s="507">
        <f t="shared" si="160"/>
        <v>0.99996916138182235</v>
      </c>
      <c r="T513" s="501">
        <f t="shared" si="165"/>
        <v>3.083861817765321E-5</v>
      </c>
      <c r="U513" s="507"/>
      <c r="V513" s="507">
        <f t="shared" si="166"/>
        <v>2.1307444605007597E-7</v>
      </c>
      <c r="W513" s="501">
        <f t="shared" si="167"/>
        <v>2.1307444605007597E-7</v>
      </c>
      <c r="X513" s="507"/>
      <c r="Y513" s="562">
        <f t="shared" si="161"/>
        <v>1.5287489807637749</v>
      </c>
      <c r="Z513" s="554" t="e">
        <f t="shared" si="162"/>
        <v>#DIV/0!</v>
      </c>
      <c r="AB513" s="562">
        <f t="shared" si="163"/>
        <v>1.5287489807637582</v>
      </c>
      <c r="AC513" s="554" t="e">
        <f t="shared" si="164"/>
        <v>#DIV/0!</v>
      </c>
    </row>
    <row r="514" spans="1:29" ht="12.6" customHeight="1" x14ac:dyDescent="0.2">
      <c r="A514" s="116"/>
      <c r="B514" s="262">
        <f t="shared" si="148"/>
        <v>287.69999999999754</v>
      </c>
      <c r="C514" s="130"/>
      <c r="D514" s="500">
        <f t="shared" si="149"/>
        <v>7.6496019600007239</v>
      </c>
      <c r="E514" s="517">
        <f t="shared" si="150"/>
        <v>9.0827145743194466E-3</v>
      </c>
      <c r="F514" s="500">
        <f t="shared" si="151"/>
        <v>0.99546893908344902</v>
      </c>
      <c r="G514" s="519">
        <f t="shared" si="152"/>
        <v>0.9999999999999899</v>
      </c>
      <c r="H514" s="520">
        <f t="shared" si="153"/>
        <v>1.0103029524088925E-14</v>
      </c>
      <c r="I514" s="517"/>
      <c r="J514" s="517">
        <f t="shared" si="154"/>
        <v>7.5081806037634147</v>
      </c>
      <c r="K514" s="517">
        <f t="shared" si="155"/>
        <v>0.99999999999997002</v>
      </c>
      <c r="L514" s="517"/>
      <c r="M514" s="529">
        <f t="shared" si="156"/>
        <v>188.33834620521384</v>
      </c>
      <c r="N514" s="615">
        <f t="shared" si="157"/>
        <v>0</v>
      </c>
      <c r="O514" s="500"/>
      <c r="P514" s="532">
        <f t="shared" si="158"/>
        <v>1.8503717077085242E-15</v>
      </c>
      <c r="Q514" s="520">
        <f t="shared" si="159"/>
        <v>1.8503717077085242E-15</v>
      </c>
      <c r="R514" s="521"/>
      <c r="S514" s="507">
        <f t="shared" si="160"/>
        <v>0.99996925067836717</v>
      </c>
      <c r="T514" s="501">
        <f t="shared" si="165"/>
        <v>3.0749321632828064E-5</v>
      </c>
      <c r="U514" s="507"/>
      <c r="V514" s="507">
        <f t="shared" si="166"/>
        <v>2.1214985429770929E-7</v>
      </c>
      <c r="W514" s="501">
        <f t="shared" si="167"/>
        <v>2.1214985429770929E-7</v>
      </c>
      <c r="X514" s="507"/>
      <c r="Y514" s="562">
        <f t="shared" si="161"/>
        <v>1.5275699601106141</v>
      </c>
      <c r="Z514" s="554" t="e">
        <f t="shared" si="162"/>
        <v>#DIV/0!</v>
      </c>
      <c r="AB514" s="562">
        <f t="shared" si="163"/>
        <v>1.5275699601105985</v>
      </c>
      <c r="AC514" s="554" t="e">
        <f t="shared" si="164"/>
        <v>#DIV/0!</v>
      </c>
    </row>
    <row r="515" spans="1:29" ht="12.6" customHeight="1" x14ac:dyDescent="0.2">
      <c r="A515" s="116"/>
      <c r="B515" s="262">
        <f t="shared" si="148"/>
        <v>288.11999999999756</v>
      </c>
      <c r="C515" s="130"/>
      <c r="D515" s="500">
        <f t="shared" si="149"/>
        <v>7.6599637584391971</v>
      </c>
      <c r="E515" s="517">
        <f t="shared" si="150"/>
        <v>9.0695343251860905E-3</v>
      </c>
      <c r="F515" s="500">
        <f t="shared" si="151"/>
        <v>0.99547549936937629</v>
      </c>
      <c r="G515" s="519">
        <f t="shared" si="152"/>
        <v>0.99999999999999067</v>
      </c>
      <c r="H515" s="520">
        <f t="shared" si="153"/>
        <v>9.3258734068513149E-15</v>
      </c>
      <c r="I515" s="517"/>
      <c r="J515" s="517">
        <f t="shared" si="154"/>
        <v>7.5185424022018879</v>
      </c>
      <c r="K515" s="517">
        <f t="shared" si="155"/>
        <v>0.99999999999997236</v>
      </c>
      <c r="L515" s="517"/>
      <c r="M515" s="529">
        <f t="shared" si="156"/>
        <v>188.75833330921029</v>
      </c>
      <c r="N515" s="615">
        <f t="shared" si="157"/>
        <v>0</v>
      </c>
      <c r="O515" s="500"/>
      <c r="P515" s="532">
        <f t="shared" si="158"/>
        <v>1.8503717077085242E-15</v>
      </c>
      <c r="Q515" s="520">
        <f t="shared" si="159"/>
        <v>1.8503717077085242E-15</v>
      </c>
      <c r="R515" s="521"/>
      <c r="S515" s="507">
        <f t="shared" si="160"/>
        <v>0.99996933958769996</v>
      </c>
      <c r="T515" s="501">
        <f t="shared" si="165"/>
        <v>3.0660412300043127E-5</v>
      </c>
      <c r="U515" s="507"/>
      <c r="V515" s="507">
        <f t="shared" si="166"/>
        <v>2.1123033785059803E-7</v>
      </c>
      <c r="W515" s="501">
        <f t="shared" si="167"/>
        <v>2.1123033785059803E-7</v>
      </c>
      <c r="X515" s="507"/>
      <c r="Y515" s="562">
        <f t="shared" si="161"/>
        <v>1.5263961857939281</v>
      </c>
      <c r="Z515" s="554" t="e">
        <f t="shared" si="162"/>
        <v>#DIV/0!</v>
      </c>
      <c r="AB515" s="562">
        <f t="shared" si="163"/>
        <v>1.5263961857939139</v>
      </c>
      <c r="AC515" s="554" t="e">
        <f t="shared" si="164"/>
        <v>#DIV/0!</v>
      </c>
    </row>
    <row r="516" spans="1:29" ht="12.6" customHeight="1" x14ac:dyDescent="0.2">
      <c r="A516" s="116"/>
      <c r="B516" s="262">
        <f t="shared" si="148"/>
        <v>288.53999999999758</v>
      </c>
      <c r="C516" s="130"/>
      <c r="D516" s="500">
        <f t="shared" si="149"/>
        <v>7.6703103960420282</v>
      </c>
      <c r="E516" s="517">
        <f t="shared" si="150"/>
        <v>9.0563922735381643E-3</v>
      </c>
      <c r="F516" s="500">
        <f t="shared" si="151"/>
        <v>0.99548204068608137</v>
      </c>
      <c r="G516" s="519">
        <f t="shared" si="152"/>
        <v>0.99999999999999145</v>
      </c>
      <c r="H516" s="520">
        <f t="shared" si="153"/>
        <v>8.5487172896137054E-15</v>
      </c>
      <c r="I516" s="517"/>
      <c r="J516" s="517">
        <f t="shared" si="154"/>
        <v>7.528889039804719</v>
      </c>
      <c r="K516" s="517">
        <f t="shared" si="155"/>
        <v>0.99999999999997446</v>
      </c>
      <c r="L516" s="517"/>
      <c r="M516" s="529">
        <f t="shared" si="156"/>
        <v>189.17832045046754</v>
      </c>
      <c r="N516" s="615">
        <f t="shared" si="157"/>
        <v>0</v>
      </c>
      <c r="O516" s="500"/>
      <c r="P516" s="532">
        <f t="shared" si="158"/>
        <v>1.7182023000150581E-15</v>
      </c>
      <c r="Q516" s="520">
        <f t="shared" si="159"/>
        <v>1.7182023000150581E-15</v>
      </c>
      <c r="R516" s="521"/>
      <c r="S516" s="507">
        <f t="shared" si="160"/>
        <v>0.99996942811185097</v>
      </c>
      <c r="T516" s="501">
        <f t="shared" si="165"/>
        <v>3.0571888149033555E-5</v>
      </c>
      <c r="U516" s="507"/>
      <c r="V516" s="507">
        <f t="shared" si="166"/>
        <v>2.1031605782325018E-7</v>
      </c>
      <c r="W516" s="501">
        <f t="shared" si="167"/>
        <v>2.1031605782325018E-7</v>
      </c>
      <c r="X516" s="507"/>
      <c r="Y516" s="562">
        <f t="shared" si="161"/>
        <v>1.5252276228741859</v>
      </c>
      <c r="Z516" s="554" t="e">
        <f t="shared" si="162"/>
        <v>#DIV/0!</v>
      </c>
      <c r="AB516" s="562">
        <f t="shared" si="163"/>
        <v>1.5252276228741728</v>
      </c>
      <c r="AC516" s="554" t="e">
        <f t="shared" si="164"/>
        <v>#DIV/0!</v>
      </c>
    </row>
    <row r="517" spans="1:29" ht="12.6" customHeight="1" x14ac:dyDescent="0.2">
      <c r="A517" s="116"/>
      <c r="B517" s="262">
        <f t="shared" si="148"/>
        <v>288.95999999999759</v>
      </c>
      <c r="C517" s="130"/>
      <c r="D517" s="500">
        <f t="shared" si="149"/>
        <v>7.6806419171068443</v>
      </c>
      <c r="E517" s="517">
        <f t="shared" si="150"/>
        <v>9.0432882535654222E-3</v>
      </c>
      <c r="F517" s="500">
        <f t="shared" si="151"/>
        <v>0.99548856311572065</v>
      </c>
      <c r="G517" s="519">
        <f t="shared" si="152"/>
        <v>0.99999999999999212</v>
      </c>
      <c r="H517" s="520">
        <f t="shared" si="153"/>
        <v>7.8825834748386114E-15</v>
      </c>
      <c r="I517" s="517"/>
      <c r="J517" s="517">
        <f t="shared" si="154"/>
        <v>7.5392205608695351</v>
      </c>
      <c r="K517" s="517">
        <f t="shared" si="155"/>
        <v>0.99999999999997635</v>
      </c>
      <c r="L517" s="517"/>
      <c r="M517" s="529">
        <f t="shared" si="156"/>
        <v>189.59830762882427</v>
      </c>
      <c r="N517" s="615">
        <f t="shared" si="157"/>
        <v>0</v>
      </c>
      <c r="O517" s="500"/>
      <c r="P517" s="532">
        <f t="shared" si="158"/>
        <v>1.4538634846281261E-15</v>
      </c>
      <c r="Q517" s="520">
        <f t="shared" si="159"/>
        <v>1.4538634846281261E-15</v>
      </c>
      <c r="R517" s="521"/>
      <c r="S517" s="507">
        <f t="shared" si="160"/>
        <v>0.99996951625318853</v>
      </c>
      <c r="T517" s="501">
        <f t="shared" si="165"/>
        <v>3.048374681147159E-5</v>
      </c>
      <c r="U517" s="507"/>
      <c r="V517" s="507">
        <f t="shared" si="166"/>
        <v>2.0940725595351242E-7</v>
      </c>
      <c r="W517" s="501">
        <f t="shared" si="167"/>
        <v>2.0940725595351242E-7</v>
      </c>
      <c r="X517" s="507"/>
      <c r="Y517" s="562">
        <f t="shared" si="161"/>
        <v>1.5240642367214228</v>
      </c>
      <c r="Z517" s="554" t="e">
        <f t="shared" si="162"/>
        <v>#DIV/0!</v>
      </c>
      <c r="AB517" s="562">
        <f t="shared" si="163"/>
        <v>1.5240642367214108</v>
      </c>
      <c r="AC517" s="554" t="e">
        <f t="shared" si="164"/>
        <v>#DIV/0!</v>
      </c>
    </row>
    <row r="518" spans="1:29" ht="12.6" customHeight="1" x14ac:dyDescent="0.2">
      <c r="A518" s="116"/>
      <c r="B518" s="262">
        <f t="shared" si="148"/>
        <v>289.37999999999761</v>
      </c>
      <c r="C518" s="130"/>
      <c r="D518" s="500">
        <f t="shared" si="149"/>
        <v>7.6909583657374299</v>
      </c>
      <c r="E518" s="517">
        <f t="shared" si="150"/>
        <v>9.0302221004158276E-3</v>
      </c>
      <c r="F518" s="500">
        <f t="shared" si="151"/>
        <v>0.99549506673997723</v>
      </c>
      <c r="G518" s="519">
        <f t="shared" si="152"/>
        <v>0.99999999999999267</v>
      </c>
      <c r="H518" s="520">
        <f t="shared" si="153"/>
        <v>7.3274719625260332E-15</v>
      </c>
      <c r="I518" s="517"/>
      <c r="J518" s="517">
        <f t="shared" si="154"/>
        <v>7.5495370095001206</v>
      </c>
      <c r="K518" s="517">
        <f t="shared" si="155"/>
        <v>0.99999999999997813</v>
      </c>
      <c r="L518" s="517"/>
      <c r="M518" s="529">
        <f t="shared" si="156"/>
        <v>190.01829484412025</v>
      </c>
      <c r="N518" s="615">
        <f t="shared" si="157"/>
        <v>0</v>
      </c>
      <c r="O518" s="500"/>
      <c r="P518" s="532">
        <f t="shared" si="158"/>
        <v>1.3216940769346601E-15</v>
      </c>
      <c r="Q518" s="520">
        <f t="shared" si="159"/>
        <v>1.3216940769346601E-15</v>
      </c>
      <c r="R518" s="521"/>
      <c r="S518" s="507">
        <f t="shared" si="160"/>
        <v>0.99996960401394597</v>
      </c>
      <c r="T518" s="501">
        <f t="shared" si="165"/>
        <v>3.0395986054032598E-5</v>
      </c>
      <c r="U518" s="507"/>
      <c r="V518" s="507">
        <f t="shared" si="166"/>
        <v>2.0850356970069943E-7</v>
      </c>
      <c r="W518" s="501">
        <f t="shared" si="167"/>
        <v>2.0850356970069943E-7</v>
      </c>
      <c r="X518" s="507"/>
      <c r="Y518" s="562">
        <f t="shared" si="161"/>
        <v>1.5229059930118194</v>
      </c>
      <c r="Z518" s="554" t="e">
        <f t="shared" si="162"/>
        <v>#DIV/0!</v>
      </c>
      <c r="AB518" s="562">
        <f t="shared" si="163"/>
        <v>1.5229059930118083</v>
      </c>
      <c r="AC518" s="554" t="e">
        <f t="shared" si="164"/>
        <v>#DIV/0!</v>
      </c>
    </row>
    <row r="519" spans="1:29" ht="12.6" customHeight="1" x14ac:dyDescent="0.2">
      <c r="A519" s="116"/>
      <c r="B519" s="262">
        <f t="shared" si="148"/>
        <v>289.79999999999762</v>
      </c>
      <c r="C519" s="130"/>
      <c r="D519" s="500">
        <f t="shared" si="149"/>
        <v>7.7012597858448366</v>
      </c>
      <c r="E519" s="517">
        <f t="shared" si="150"/>
        <v>9.0171936501888608E-3</v>
      </c>
      <c r="F519" s="500">
        <f t="shared" si="151"/>
        <v>0.99550155164006326</v>
      </c>
      <c r="G519" s="519">
        <f t="shared" si="152"/>
        <v>0.99999999999999323</v>
      </c>
      <c r="H519" s="520">
        <f t="shared" si="153"/>
        <v>6.7723604502134549E-15</v>
      </c>
      <c r="I519" s="517"/>
      <c r="J519" s="517">
        <f t="shared" si="154"/>
        <v>7.5598384296075274</v>
      </c>
      <c r="K519" s="517">
        <f t="shared" si="155"/>
        <v>0.99999999999997979</v>
      </c>
      <c r="L519" s="517"/>
      <c r="M519" s="529">
        <f t="shared" si="156"/>
        <v>190.43828209619602</v>
      </c>
      <c r="N519" s="615">
        <f t="shared" si="157"/>
        <v>0</v>
      </c>
      <c r="O519" s="500"/>
      <c r="P519" s="532">
        <f t="shared" si="158"/>
        <v>1.3216940769346601E-15</v>
      </c>
      <c r="Q519" s="520">
        <f t="shared" si="159"/>
        <v>1.3216940769346601E-15</v>
      </c>
      <c r="R519" s="521"/>
      <c r="S519" s="507">
        <f t="shared" si="160"/>
        <v>0.99996969139618708</v>
      </c>
      <c r="T519" s="501">
        <f t="shared" si="165"/>
        <v>3.0308603812922996E-5</v>
      </c>
      <c r="U519" s="507"/>
      <c r="V519" s="507">
        <f t="shared" si="166"/>
        <v>2.0760511973548045E-7</v>
      </c>
      <c r="W519" s="501">
        <f t="shared" si="167"/>
        <v>2.0760511973548045E-7</v>
      </c>
      <c r="X519" s="507"/>
      <c r="Y519" s="562">
        <f t="shared" si="161"/>
        <v>1.521752857724326</v>
      </c>
      <c r="Z519" s="554" t="e">
        <f t="shared" si="162"/>
        <v>#DIV/0!</v>
      </c>
      <c r="AB519" s="562">
        <f t="shared" si="163"/>
        <v>1.5217528577243158</v>
      </c>
      <c r="AC519" s="554" t="e">
        <f t="shared" si="164"/>
        <v>#DIV/0!</v>
      </c>
    </row>
    <row r="520" spans="1:29" ht="12.6" customHeight="1" x14ac:dyDescent="0.2">
      <c r="A520" s="116"/>
      <c r="B520" s="262">
        <f t="shared" si="148"/>
        <v>290.21999999999764</v>
      </c>
      <c r="C520" s="130"/>
      <c r="D520" s="500">
        <f t="shared" si="149"/>
        <v>7.7115462211485273</v>
      </c>
      <c r="E520" s="517">
        <f t="shared" si="150"/>
        <v>9.0042027399286021E-3</v>
      </c>
      <c r="F520" s="500">
        <f t="shared" si="151"/>
        <v>0.99550801789672461</v>
      </c>
      <c r="G520" s="519">
        <f t="shared" si="152"/>
        <v>0.99999999999999378</v>
      </c>
      <c r="H520" s="520">
        <f t="shared" si="153"/>
        <v>6.2172489379008766E-15</v>
      </c>
      <c r="I520" s="517"/>
      <c r="J520" s="517">
        <f t="shared" si="154"/>
        <v>7.5701248649112181</v>
      </c>
      <c r="K520" s="517">
        <f t="shared" si="155"/>
        <v>0.99999999999998135</v>
      </c>
      <c r="L520" s="517"/>
      <c r="M520" s="529">
        <f t="shared" si="156"/>
        <v>190.85826938489308</v>
      </c>
      <c r="N520" s="615">
        <f t="shared" si="157"/>
        <v>0</v>
      </c>
      <c r="O520" s="500"/>
      <c r="P520" s="532">
        <f t="shared" si="158"/>
        <v>1.1895246692411941E-15</v>
      </c>
      <c r="Q520" s="520">
        <f t="shared" si="159"/>
        <v>1.1895246692411941E-15</v>
      </c>
      <c r="R520" s="521"/>
      <c r="S520" s="507">
        <f t="shared" si="160"/>
        <v>0.99996977840224655</v>
      </c>
      <c r="T520" s="501">
        <f t="shared" si="165"/>
        <v>3.0221597753454787E-5</v>
      </c>
      <c r="U520" s="507"/>
      <c r="V520" s="507">
        <f t="shared" si="166"/>
        <v>2.0671186601052494E-7</v>
      </c>
      <c r="W520" s="501">
        <f t="shared" si="167"/>
        <v>2.0671186601052494E-7</v>
      </c>
      <c r="X520" s="507"/>
      <c r="Y520" s="562">
        <f t="shared" si="161"/>
        <v>1.5206047971373322</v>
      </c>
      <c r="Z520" s="554" t="e">
        <f t="shared" si="162"/>
        <v>#DIV/0!</v>
      </c>
      <c r="AB520" s="562">
        <f t="shared" si="163"/>
        <v>1.5206047971373227</v>
      </c>
      <c r="AC520" s="554" t="e">
        <f t="shared" si="164"/>
        <v>#DIV/0!</v>
      </c>
    </row>
    <row r="521" spans="1:29" ht="12.6" customHeight="1" x14ac:dyDescent="0.2">
      <c r="A521" s="116"/>
      <c r="B521" s="262">
        <f t="shared" si="148"/>
        <v>290.63999999999766</v>
      </c>
      <c r="C521" s="130"/>
      <c r="D521" s="500">
        <f t="shared" si="149"/>
        <v>7.7218177151774645</v>
      </c>
      <c r="E521" s="517">
        <f t="shared" si="150"/>
        <v>8.9912492076165904E-3</v>
      </c>
      <c r="F521" s="500">
        <f t="shared" si="151"/>
        <v>0.99551446559024304</v>
      </c>
      <c r="G521" s="519">
        <f t="shared" si="152"/>
        <v>0.99999999999999423</v>
      </c>
      <c r="H521" s="520">
        <f t="shared" si="153"/>
        <v>5.773159728050814E-15</v>
      </c>
      <c r="I521" s="517"/>
      <c r="J521" s="517">
        <f t="shared" si="154"/>
        <v>7.5803963589401553</v>
      </c>
      <c r="K521" s="517">
        <f t="shared" si="155"/>
        <v>0.99999999999998279</v>
      </c>
      <c r="L521" s="517"/>
      <c r="M521" s="529">
        <f t="shared" si="156"/>
        <v>191.27825671005394</v>
      </c>
      <c r="N521" s="615">
        <f t="shared" si="157"/>
        <v>0</v>
      </c>
      <c r="O521" s="500"/>
      <c r="P521" s="532">
        <f t="shared" si="158"/>
        <v>1.0573552615477281E-15</v>
      </c>
      <c r="Q521" s="520">
        <f t="shared" si="159"/>
        <v>1.0573552615477281E-15</v>
      </c>
      <c r="R521" s="521"/>
      <c r="S521" s="507">
        <f t="shared" si="160"/>
        <v>0.99996986503415453</v>
      </c>
      <c r="T521" s="501">
        <f t="shared" si="165"/>
        <v>3.0134965845474149E-5</v>
      </c>
      <c r="U521" s="507"/>
      <c r="V521" s="507">
        <f t="shared" si="166"/>
        <v>2.0582348629681691E-7</v>
      </c>
      <c r="W521" s="501">
        <f t="shared" si="167"/>
        <v>2.0582348629681691E-7</v>
      </c>
      <c r="X521" s="507"/>
      <c r="Y521" s="562">
        <f t="shared" si="161"/>
        <v>1.5194617778253783</v>
      </c>
      <c r="Z521" s="554" t="e">
        <f t="shared" si="162"/>
        <v>#DIV/0!</v>
      </c>
      <c r="AB521" s="562">
        <f t="shared" si="163"/>
        <v>1.5194617778253694</v>
      </c>
      <c r="AC521" s="554" t="e">
        <f t="shared" si="164"/>
        <v>#DIV/0!</v>
      </c>
    </row>
    <row r="522" spans="1:29" ht="12.6" customHeight="1" x14ac:dyDescent="0.2">
      <c r="A522" s="116"/>
      <c r="B522" s="262">
        <f t="shared" si="148"/>
        <v>291.05999999999767</v>
      </c>
      <c r="C522" s="130"/>
      <c r="D522" s="500">
        <f t="shared" si="149"/>
        <v>7.7320743112712318</v>
      </c>
      <c r="E522" s="517">
        <f t="shared" si="150"/>
        <v>8.9783328921660029E-3</v>
      </c>
      <c r="F522" s="500">
        <f t="shared" si="151"/>
        <v>0.99552089480044004</v>
      </c>
      <c r="G522" s="519">
        <f t="shared" si="152"/>
        <v>0.99999999999999467</v>
      </c>
      <c r="H522" s="520">
        <f t="shared" si="153"/>
        <v>5.3290705182007514E-15</v>
      </c>
      <c r="I522" s="517"/>
      <c r="J522" s="517">
        <f t="shared" si="154"/>
        <v>7.5906529550339226</v>
      </c>
      <c r="K522" s="517">
        <f t="shared" si="155"/>
        <v>0.99999999999998412</v>
      </c>
      <c r="L522" s="517"/>
      <c r="M522" s="529">
        <f t="shared" si="156"/>
        <v>191.6982440715218</v>
      </c>
      <c r="N522" s="615">
        <f t="shared" si="157"/>
        <v>0</v>
      </c>
      <c r="O522" s="500"/>
      <c r="P522" s="532">
        <f t="shared" si="158"/>
        <v>1.0573552615477281E-15</v>
      </c>
      <c r="Q522" s="520">
        <f t="shared" si="159"/>
        <v>1.0573552615477281E-15</v>
      </c>
      <c r="R522" s="521"/>
      <c r="S522" s="507">
        <f t="shared" si="160"/>
        <v>0.99996995129397503</v>
      </c>
      <c r="T522" s="501">
        <f t="shared" si="165"/>
        <v>3.0048706024965455E-5</v>
      </c>
      <c r="U522" s="507"/>
      <c r="V522" s="507">
        <f t="shared" si="166"/>
        <v>2.0494034287070292E-7</v>
      </c>
      <c r="W522" s="501">
        <f t="shared" si="167"/>
        <v>2.0494034287070292E-7</v>
      </c>
      <c r="X522" s="507"/>
      <c r="Y522" s="562">
        <f t="shared" si="161"/>
        <v>1.5183237666559137</v>
      </c>
      <c r="Z522" s="554" t="e">
        <f t="shared" si="162"/>
        <v>#DIV/0!</v>
      </c>
      <c r="AB522" s="562">
        <f t="shared" si="163"/>
        <v>1.5183237666559057</v>
      </c>
      <c r="AC522" s="554" t="e">
        <f t="shared" si="164"/>
        <v>#DIV/0!</v>
      </c>
    </row>
    <row r="523" spans="1:29" ht="12.6" customHeight="1" x14ac:dyDescent="0.2">
      <c r="A523" s="116"/>
      <c r="B523" s="262">
        <f t="shared" si="148"/>
        <v>291.47999999999769</v>
      </c>
      <c r="C523" s="130"/>
      <c r="D523" s="500">
        <f t="shared" si="149"/>
        <v>7.7423160525811312</v>
      </c>
      <c r="E523" s="517">
        <f t="shared" si="150"/>
        <v>8.9654536334134224E-3</v>
      </c>
      <c r="F523" s="500">
        <f t="shared" si="151"/>
        <v>0.99552730560668046</v>
      </c>
      <c r="G523" s="519">
        <f t="shared" si="152"/>
        <v>0.99999999999999512</v>
      </c>
      <c r="H523" s="520">
        <f t="shared" si="153"/>
        <v>4.8849813083506888E-15</v>
      </c>
      <c r="I523" s="517"/>
      <c r="J523" s="517">
        <f t="shared" si="154"/>
        <v>7.600894696343822</v>
      </c>
      <c r="K523" s="517">
        <f t="shared" si="155"/>
        <v>0.99999999999998535</v>
      </c>
      <c r="L523" s="517"/>
      <c r="M523" s="529">
        <f t="shared" si="156"/>
        <v>192.11823146914091</v>
      </c>
      <c r="N523" s="615">
        <f t="shared" si="157"/>
        <v>0</v>
      </c>
      <c r="O523" s="500"/>
      <c r="P523" s="532">
        <f t="shared" si="158"/>
        <v>9.2518585385426208E-16</v>
      </c>
      <c r="Q523" s="520">
        <f t="shared" si="159"/>
        <v>9.2518585385426208E-16</v>
      </c>
      <c r="R523" s="521"/>
      <c r="S523" s="507">
        <f t="shared" si="160"/>
        <v>0.99997003718404254</v>
      </c>
      <c r="T523" s="501">
        <f t="shared" si="165"/>
        <v>2.9962815957462752E-5</v>
      </c>
      <c r="U523" s="507"/>
      <c r="V523" s="507">
        <f t="shared" si="166"/>
        <v>2.0406255666719093E-7</v>
      </c>
      <c r="W523" s="501">
        <f t="shared" si="167"/>
        <v>2.0406255666719093E-7</v>
      </c>
      <c r="X523" s="507"/>
      <c r="Y523" s="562">
        <f t="shared" si="161"/>
        <v>1.517190730786093</v>
      </c>
      <c r="Z523" s="554" t="e">
        <f t="shared" si="162"/>
        <v>#DIV/0!</v>
      </c>
      <c r="AB523" s="562">
        <f t="shared" si="163"/>
        <v>1.5171907307860857</v>
      </c>
      <c r="AC523" s="554" t="e">
        <f t="shared" si="164"/>
        <v>#DIV/0!</v>
      </c>
    </row>
    <row r="524" spans="1:29" ht="12.6" customHeight="1" x14ac:dyDescent="0.2">
      <c r="A524" s="116"/>
      <c r="B524" s="262">
        <f t="shared" si="148"/>
        <v>291.8999999999977</v>
      </c>
      <c r="C524" s="130"/>
      <c r="D524" s="500">
        <f t="shared" si="149"/>
        <v>7.752542982071259</v>
      </c>
      <c r="E524" s="517">
        <f t="shared" si="150"/>
        <v>8.9526112721141048E-3</v>
      </c>
      <c r="F524" s="500">
        <f t="shared" si="151"/>
        <v>0.99553369808787506</v>
      </c>
      <c r="G524" s="519">
        <f t="shared" si="152"/>
        <v>0.99999999999999545</v>
      </c>
      <c r="H524" s="520">
        <f t="shared" si="153"/>
        <v>4.5519144009631418E-15</v>
      </c>
      <c r="I524" s="517"/>
      <c r="J524" s="517">
        <f t="shared" si="154"/>
        <v>7.6111216258339498</v>
      </c>
      <c r="K524" s="517">
        <f t="shared" si="155"/>
        <v>0.99999999999998646</v>
      </c>
      <c r="L524" s="517"/>
      <c r="M524" s="529">
        <f t="shared" si="156"/>
        <v>192.53821890275643</v>
      </c>
      <c r="N524" s="615">
        <f t="shared" si="157"/>
        <v>0</v>
      </c>
      <c r="O524" s="500"/>
      <c r="P524" s="532">
        <f t="shared" si="158"/>
        <v>9.2518585385426208E-16</v>
      </c>
      <c r="Q524" s="520">
        <f t="shared" si="159"/>
        <v>9.2518585385426208E-16</v>
      </c>
      <c r="R524" s="521"/>
      <c r="S524" s="507">
        <f t="shared" si="160"/>
        <v>0.99997012270652263</v>
      </c>
      <c r="T524" s="501">
        <f t="shared" si="165"/>
        <v>2.9877293477365008E-5</v>
      </c>
      <c r="U524" s="507"/>
      <c r="V524" s="507">
        <f t="shared" si="166"/>
        <v>2.0318944304874915E-7</v>
      </c>
      <c r="W524" s="501">
        <f t="shared" si="167"/>
        <v>2.0318944304874915E-7</v>
      </c>
      <c r="X524" s="507"/>
      <c r="Y524" s="562">
        <f t="shared" si="161"/>
        <v>1.5160626376596174</v>
      </c>
      <c r="Z524" s="554" t="e">
        <f t="shared" si="162"/>
        <v>#DIV/0!</v>
      </c>
      <c r="AB524" s="562">
        <f t="shared" si="163"/>
        <v>1.5160626376596105</v>
      </c>
      <c r="AC524" s="554" t="e">
        <f t="shared" si="164"/>
        <v>#DIV/0!</v>
      </c>
    </row>
    <row r="525" spans="1:29" ht="12.6" customHeight="1" x14ac:dyDescent="0.2">
      <c r="A525" s="116"/>
      <c r="B525" s="262">
        <f t="shared" si="148"/>
        <v>292.31999999999772</v>
      </c>
      <c r="C525" s="130"/>
      <c r="D525" s="500">
        <f t="shared" si="149"/>
        <v>7.7627551425196044</v>
      </c>
      <c r="E525" s="517">
        <f t="shared" si="150"/>
        <v>8.9398056499335188E-3</v>
      </c>
      <c r="F525" s="500">
        <f t="shared" si="151"/>
        <v>0.99554007232248443</v>
      </c>
      <c r="G525" s="519">
        <f t="shared" si="152"/>
        <v>0.99999999999999589</v>
      </c>
      <c r="H525" s="520">
        <f t="shared" si="153"/>
        <v>4.1078251911130792E-15</v>
      </c>
      <c r="I525" s="517"/>
      <c r="J525" s="517">
        <f t="shared" si="154"/>
        <v>7.6213337862822952</v>
      </c>
      <c r="K525" s="517">
        <f t="shared" si="155"/>
        <v>0.99999999999998745</v>
      </c>
      <c r="L525" s="517"/>
      <c r="M525" s="529">
        <f t="shared" si="156"/>
        <v>192.95820637221442</v>
      </c>
      <c r="N525" s="615">
        <f t="shared" si="157"/>
        <v>0</v>
      </c>
      <c r="O525" s="500"/>
      <c r="P525" s="532">
        <f t="shared" si="158"/>
        <v>7.9301644616079607E-16</v>
      </c>
      <c r="Q525" s="520">
        <f t="shared" si="159"/>
        <v>7.9301644616079607E-16</v>
      </c>
      <c r="R525" s="521"/>
      <c r="S525" s="507">
        <f t="shared" si="160"/>
        <v>0.9999702078631747</v>
      </c>
      <c r="T525" s="501">
        <f t="shared" si="165"/>
        <v>2.9792136825301796E-5</v>
      </c>
      <c r="U525" s="507"/>
      <c r="V525" s="507">
        <f t="shared" si="166"/>
        <v>2.0232120344155488E-7</v>
      </c>
      <c r="W525" s="501">
        <f t="shared" si="167"/>
        <v>2.0232120344155488E-7</v>
      </c>
      <c r="X525" s="507"/>
      <c r="Y525" s="562">
        <f t="shared" si="161"/>
        <v>1.5149394550036157</v>
      </c>
      <c r="Z525" s="554" t="e">
        <f t="shared" si="162"/>
        <v>#DIV/0!</v>
      </c>
      <c r="AB525" s="562">
        <f t="shared" si="163"/>
        <v>1.5149394550036095</v>
      </c>
      <c r="AC525" s="554" t="e">
        <f t="shared" si="164"/>
        <v>#DIV/0!</v>
      </c>
    </row>
    <row r="526" spans="1:29" ht="12.6" customHeight="1" x14ac:dyDescent="0.2">
      <c r="A526" s="116"/>
      <c r="B526" s="262">
        <f t="shared" si="148"/>
        <v>292.73999999999774</v>
      </c>
      <c r="C526" s="130"/>
      <c r="D526" s="500">
        <f t="shared" si="149"/>
        <v>7.7729525765191072</v>
      </c>
      <c r="E526" s="517">
        <f t="shared" si="150"/>
        <v>8.9270366094424056E-3</v>
      </c>
      <c r="F526" s="500">
        <f t="shared" si="151"/>
        <v>0.99554642838852159</v>
      </c>
      <c r="G526" s="519">
        <f t="shared" si="152"/>
        <v>0.99999999999999611</v>
      </c>
      <c r="H526" s="520">
        <f t="shared" si="153"/>
        <v>3.8857805861880479E-15</v>
      </c>
      <c r="I526" s="517"/>
      <c r="J526" s="517">
        <f t="shared" si="154"/>
        <v>7.631531220281798</v>
      </c>
      <c r="K526" s="517">
        <f t="shared" si="155"/>
        <v>0.99999999999998845</v>
      </c>
      <c r="L526" s="517"/>
      <c r="M526" s="529">
        <f t="shared" si="156"/>
        <v>193.37819387736153</v>
      </c>
      <c r="N526" s="615">
        <f t="shared" si="157"/>
        <v>0</v>
      </c>
      <c r="O526" s="500"/>
      <c r="P526" s="532">
        <f t="shared" si="158"/>
        <v>6.6084703846733006E-16</v>
      </c>
      <c r="Q526" s="520">
        <f t="shared" si="159"/>
        <v>6.6084703846733006E-16</v>
      </c>
      <c r="R526" s="521"/>
      <c r="S526" s="507">
        <f t="shared" si="160"/>
        <v>0.99997029265633353</v>
      </c>
      <c r="T526" s="501">
        <f t="shared" si="165"/>
        <v>2.9707343666474095E-5</v>
      </c>
      <c r="U526" s="507"/>
      <c r="V526" s="507">
        <f t="shared" si="166"/>
        <v>2.0145815981028527E-7</v>
      </c>
      <c r="W526" s="501">
        <f t="shared" si="167"/>
        <v>2.0145815981028527E-7</v>
      </c>
      <c r="X526" s="507"/>
      <c r="Y526" s="562">
        <f t="shared" si="161"/>
        <v>1.5138211508255706</v>
      </c>
      <c r="Z526" s="554" t="e">
        <f t="shared" si="162"/>
        <v>#DIV/0!</v>
      </c>
      <c r="AB526" s="562">
        <f t="shared" si="163"/>
        <v>1.5138211508255648</v>
      </c>
      <c r="AC526" s="554" t="e">
        <f t="shared" si="164"/>
        <v>#DIV/0!</v>
      </c>
    </row>
    <row r="527" spans="1:29" ht="12.6" customHeight="1" x14ac:dyDescent="0.2">
      <c r="A527" s="116"/>
      <c r="B527" s="262">
        <f t="shared" si="148"/>
        <v>293.15999999999775</v>
      </c>
      <c r="C527" s="130"/>
      <c r="D527" s="500">
        <f t="shared" si="149"/>
        <v>7.7831353264787273</v>
      </c>
      <c r="E527" s="517">
        <f t="shared" si="150"/>
        <v>8.9143039941096281E-3</v>
      </c>
      <c r="F527" s="500">
        <f t="shared" si="151"/>
        <v>0.99555276636355561</v>
      </c>
      <c r="G527" s="519">
        <f t="shared" si="152"/>
        <v>0.99999999999999645</v>
      </c>
      <c r="H527" s="520">
        <f t="shared" si="153"/>
        <v>3.5527136788005009E-15</v>
      </c>
      <c r="I527" s="517"/>
      <c r="J527" s="517">
        <f t="shared" si="154"/>
        <v>7.6417139702414181</v>
      </c>
      <c r="K527" s="517">
        <f t="shared" si="155"/>
        <v>0.99999999999998923</v>
      </c>
      <c r="L527" s="517"/>
      <c r="M527" s="529">
        <f t="shared" si="156"/>
        <v>193.79818141804577</v>
      </c>
      <c r="N527" s="615">
        <f t="shared" si="157"/>
        <v>0</v>
      </c>
      <c r="O527" s="500"/>
      <c r="P527" s="532">
        <f t="shared" si="158"/>
        <v>7.9301644616079607E-16</v>
      </c>
      <c r="Q527" s="520">
        <f t="shared" si="159"/>
        <v>7.9301644616079607E-16</v>
      </c>
      <c r="R527" s="521"/>
      <c r="S527" s="507">
        <f t="shared" si="160"/>
        <v>0.99997037708802894</v>
      </c>
      <c r="T527" s="501">
        <f t="shared" si="165"/>
        <v>2.962291197106115E-5</v>
      </c>
      <c r="U527" s="507"/>
      <c r="V527" s="507">
        <f t="shared" si="166"/>
        <v>2.0059990956692447E-7</v>
      </c>
      <c r="W527" s="501">
        <f t="shared" si="167"/>
        <v>2.0059990956692447E-7</v>
      </c>
      <c r="X527" s="507"/>
      <c r="Y527" s="562">
        <f t="shared" si="161"/>
        <v>1.5127076934102734</v>
      </c>
      <c r="Z527" s="554" t="e">
        <f t="shared" si="162"/>
        <v>#DIV/0!</v>
      </c>
      <c r="AB527" s="562">
        <f t="shared" si="163"/>
        <v>1.5127076934102681</v>
      </c>
      <c r="AC527" s="554" t="e">
        <f t="shared" si="164"/>
        <v>#DIV/0!</v>
      </c>
    </row>
    <row r="528" spans="1:29" ht="12.6" customHeight="1" x14ac:dyDescent="0.2">
      <c r="A528" s="116"/>
      <c r="B528" s="262">
        <f t="shared" si="148"/>
        <v>293.57999999999777</v>
      </c>
      <c r="C528" s="130"/>
      <c r="D528" s="500">
        <f t="shared" si="149"/>
        <v>7.7933034346245158</v>
      </c>
      <c r="E528" s="517">
        <f t="shared" si="150"/>
        <v>8.9016076482954631E-3</v>
      </c>
      <c r="F528" s="500">
        <f t="shared" si="151"/>
        <v>0.99555908632471468</v>
      </c>
      <c r="G528" s="519">
        <f t="shared" si="152"/>
        <v>0.99999999999999678</v>
      </c>
      <c r="H528" s="520">
        <f t="shared" si="153"/>
        <v>3.219646771412954E-15</v>
      </c>
      <c r="I528" s="517"/>
      <c r="J528" s="517">
        <f t="shared" si="154"/>
        <v>7.6518820783872066</v>
      </c>
      <c r="K528" s="517">
        <f t="shared" si="155"/>
        <v>0.99999999999999012</v>
      </c>
      <c r="L528" s="517"/>
      <c r="M528" s="529">
        <f t="shared" si="156"/>
        <v>194.2181689941155</v>
      </c>
      <c r="N528" s="615">
        <f t="shared" si="157"/>
        <v>0</v>
      </c>
      <c r="O528" s="500"/>
      <c r="P528" s="532">
        <f t="shared" si="158"/>
        <v>6.6084703846733006E-16</v>
      </c>
      <c r="Q528" s="520">
        <f t="shared" si="159"/>
        <v>6.6084703846733006E-16</v>
      </c>
      <c r="R528" s="521"/>
      <c r="S528" s="507">
        <f t="shared" si="160"/>
        <v>0.99997046116025756</v>
      </c>
      <c r="T528" s="501">
        <f t="shared" si="165"/>
        <v>2.9538839742437872E-5</v>
      </c>
      <c r="U528" s="507"/>
      <c r="V528" s="507">
        <f t="shared" si="166"/>
        <v>1.9974653333481118E-7</v>
      </c>
      <c r="W528" s="501">
        <f t="shared" si="167"/>
        <v>1.9974653333481118E-7</v>
      </c>
      <c r="X528" s="507"/>
      <c r="Y528" s="562">
        <f t="shared" si="161"/>
        <v>1.5115990513168351</v>
      </c>
      <c r="Z528" s="554" t="e">
        <f t="shared" si="162"/>
        <v>#DIV/0!</v>
      </c>
      <c r="AB528" s="562">
        <f t="shared" si="163"/>
        <v>1.5115990513168303</v>
      </c>
      <c r="AC528" s="554" t="e">
        <f t="shared" si="164"/>
        <v>#DIV/0!</v>
      </c>
    </row>
    <row r="529" spans="1:29" ht="12.6" customHeight="1" x14ac:dyDescent="0.2">
      <c r="A529" s="116"/>
      <c r="B529" s="262">
        <f t="shared" si="148"/>
        <v>293.99999999999778</v>
      </c>
      <c r="C529" s="130"/>
      <c r="D529" s="500">
        <f t="shared" si="149"/>
        <v>7.8034569430006453</v>
      </c>
      <c r="E529" s="517">
        <f t="shared" si="150"/>
        <v>8.8889474172459942E-3</v>
      </c>
      <c r="F529" s="500">
        <f t="shared" si="151"/>
        <v>0.99556538834868913</v>
      </c>
      <c r="G529" s="519">
        <f t="shared" si="152"/>
        <v>0.999999999999997</v>
      </c>
      <c r="H529" s="520">
        <f t="shared" si="153"/>
        <v>2.9976021664879227E-15</v>
      </c>
      <c r="I529" s="517"/>
      <c r="J529" s="517">
        <f t="shared" si="154"/>
        <v>7.6620355867633361</v>
      </c>
      <c r="K529" s="517">
        <f t="shared" si="155"/>
        <v>0.9999999999999909</v>
      </c>
      <c r="L529" s="517"/>
      <c r="M529" s="529">
        <f t="shared" si="156"/>
        <v>194.63815660542042</v>
      </c>
      <c r="N529" s="615">
        <f t="shared" si="157"/>
        <v>0</v>
      </c>
      <c r="O529" s="500"/>
      <c r="P529" s="532">
        <f t="shared" si="158"/>
        <v>5.2867763077386404E-16</v>
      </c>
      <c r="Q529" s="520">
        <f t="shared" si="159"/>
        <v>5.2867763077386404E-16</v>
      </c>
      <c r="R529" s="521"/>
      <c r="S529" s="507">
        <f t="shared" si="160"/>
        <v>0.99997054487511694</v>
      </c>
      <c r="T529" s="501">
        <f t="shared" si="165"/>
        <v>2.9455124883059902E-5</v>
      </c>
      <c r="U529" s="507"/>
      <c r="V529" s="507">
        <f t="shared" si="166"/>
        <v>1.9889790991459854E-7</v>
      </c>
      <c r="W529" s="501">
        <f t="shared" si="167"/>
        <v>1.9889790991459854E-7</v>
      </c>
      <c r="X529" s="507"/>
      <c r="Y529" s="562">
        <f t="shared" si="161"/>
        <v>1.5104951933757178</v>
      </c>
      <c r="Z529" s="554" t="e">
        <f t="shared" si="162"/>
        <v>#DIV/0!</v>
      </c>
      <c r="AB529" s="562">
        <f t="shared" si="163"/>
        <v>1.5104951933757134</v>
      </c>
      <c r="AC529" s="554" t="e">
        <f t="shared" si="164"/>
        <v>#DIV/0!</v>
      </c>
    </row>
    <row r="530" spans="1:29" ht="12.6" customHeight="1" x14ac:dyDescent="0.2">
      <c r="A530" s="116"/>
      <c r="B530" s="262">
        <f t="shared" si="148"/>
        <v>294.4199999999978</v>
      </c>
      <c r="C530" s="130"/>
      <c r="D530" s="500">
        <f t="shared" si="149"/>
        <v>7.8135958934704677</v>
      </c>
      <c r="E530" s="517">
        <f t="shared" si="150"/>
        <v>8.8763231470866261E-3</v>
      </c>
      <c r="F530" s="500">
        <f t="shared" si="151"/>
        <v>0.99557167251173428</v>
      </c>
      <c r="G530" s="519">
        <f t="shared" si="152"/>
        <v>0.99999999999999722</v>
      </c>
      <c r="H530" s="520">
        <f t="shared" si="153"/>
        <v>2.7755575615628914E-15</v>
      </c>
      <c r="I530" s="517"/>
      <c r="J530" s="517">
        <f t="shared" si="154"/>
        <v>7.6721745372331585</v>
      </c>
      <c r="K530" s="517">
        <f t="shared" si="155"/>
        <v>0.99999999999999156</v>
      </c>
      <c r="L530" s="517"/>
      <c r="M530" s="529">
        <f t="shared" si="156"/>
        <v>195.05814425181063</v>
      </c>
      <c r="N530" s="615">
        <f t="shared" si="157"/>
        <v>0</v>
      </c>
      <c r="O530" s="500"/>
      <c r="P530" s="532">
        <f t="shared" si="158"/>
        <v>5.2867763077386404E-16</v>
      </c>
      <c r="Q530" s="520">
        <f t="shared" si="159"/>
        <v>5.2867763077386404E-16</v>
      </c>
      <c r="R530" s="521"/>
      <c r="S530" s="507">
        <f t="shared" si="160"/>
        <v>0.99997062823450189</v>
      </c>
      <c r="T530" s="501">
        <f t="shared" si="165"/>
        <v>2.9371765498109603E-5</v>
      </c>
      <c r="U530" s="507"/>
      <c r="V530" s="507">
        <f t="shared" si="166"/>
        <v>1.9805420081730277E-7</v>
      </c>
      <c r="W530" s="501">
        <f t="shared" si="167"/>
        <v>1.9805420081730277E-7</v>
      </c>
      <c r="X530" s="507"/>
      <c r="Y530" s="562">
        <f t="shared" si="161"/>
        <v>1.509396088685822</v>
      </c>
      <c r="Z530" s="554" t="e">
        <f t="shared" si="162"/>
        <v>#DIV/0!</v>
      </c>
      <c r="AB530" s="562">
        <f t="shared" si="163"/>
        <v>1.5093960886858178</v>
      </c>
      <c r="AC530" s="554" t="e">
        <f t="shared" si="164"/>
        <v>#DIV/0!</v>
      </c>
    </row>
    <row r="531" spans="1:29" ht="12.6" customHeight="1" x14ac:dyDescent="0.2">
      <c r="A531" s="116"/>
      <c r="B531" s="262">
        <f t="shared" si="148"/>
        <v>294.83999999999781</v>
      </c>
      <c r="C531" s="130"/>
      <c r="D531" s="500">
        <f t="shared" si="149"/>
        <v>7.8237203277175427</v>
      </c>
      <c r="E531" s="517">
        <f t="shared" si="150"/>
        <v>8.8637346848149286E-3</v>
      </c>
      <c r="F531" s="500">
        <f t="shared" si="151"/>
        <v>0.99557793888967427</v>
      </c>
      <c r="G531" s="519">
        <f t="shared" si="152"/>
        <v>0.99999999999999745</v>
      </c>
      <c r="H531" s="520">
        <f t="shared" si="153"/>
        <v>2.55351295663786E-15</v>
      </c>
      <c r="I531" s="517"/>
      <c r="J531" s="517">
        <f t="shared" si="154"/>
        <v>7.6822989714802334</v>
      </c>
      <c r="K531" s="517">
        <f t="shared" si="155"/>
        <v>0.99999999999999223</v>
      </c>
      <c r="L531" s="517"/>
      <c r="M531" s="529">
        <f t="shared" si="156"/>
        <v>195.47813193313743</v>
      </c>
      <c r="N531" s="615">
        <f t="shared" si="157"/>
        <v>0</v>
      </c>
      <c r="O531" s="500"/>
      <c r="P531" s="532">
        <f t="shared" si="158"/>
        <v>5.2867763077386404E-16</v>
      </c>
      <c r="Q531" s="520">
        <f t="shared" si="159"/>
        <v>5.2867763077386404E-16</v>
      </c>
      <c r="R531" s="521"/>
      <c r="S531" s="507">
        <f t="shared" si="160"/>
        <v>0.99997071124064563</v>
      </c>
      <c r="T531" s="501">
        <f t="shared" si="165"/>
        <v>2.9288759354373362E-5</v>
      </c>
      <c r="U531" s="507"/>
      <c r="V531" s="507">
        <f t="shared" si="166"/>
        <v>1.9721524492841589E-7</v>
      </c>
      <c r="W531" s="501">
        <f t="shared" si="167"/>
        <v>1.9721524492841589E-7</v>
      </c>
      <c r="X531" s="507"/>
      <c r="Y531" s="562">
        <f t="shared" si="161"/>
        <v>1.5083017066115956</v>
      </c>
      <c r="Z531" s="554" t="e">
        <f t="shared" si="162"/>
        <v>#DIV/0!</v>
      </c>
      <c r="AB531" s="562">
        <f t="shared" si="163"/>
        <v>1.5083017066115918</v>
      </c>
      <c r="AC531" s="554" t="e">
        <f t="shared" si="164"/>
        <v>#DIV/0!</v>
      </c>
    </row>
    <row r="532" spans="1:29" ht="12.6" customHeight="1" x14ac:dyDescent="0.2">
      <c r="A532" s="116"/>
      <c r="B532" s="262">
        <f t="shared" si="148"/>
        <v>295.25999999999783</v>
      </c>
      <c r="C532" s="130"/>
      <c r="D532" s="500">
        <f t="shared" si="149"/>
        <v>7.8338302872466672</v>
      </c>
      <c r="E532" s="517">
        <f t="shared" si="150"/>
        <v>8.8511818782959027E-3</v>
      </c>
      <c r="F532" s="500">
        <f t="shared" si="151"/>
        <v>0.99558418755790468</v>
      </c>
      <c r="G532" s="519">
        <f t="shared" si="152"/>
        <v>0.99999999999999767</v>
      </c>
      <c r="H532" s="520">
        <f t="shared" si="153"/>
        <v>2.3314683517128287E-15</v>
      </c>
      <c r="I532" s="517"/>
      <c r="J532" s="517">
        <f t="shared" si="154"/>
        <v>7.692408931009358</v>
      </c>
      <c r="K532" s="517">
        <f t="shared" si="155"/>
        <v>0.99999999999999278</v>
      </c>
      <c r="L532" s="517"/>
      <c r="M532" s="529">
        <f t="shared" si="156"/>
        <v>195.89811964925281</v>
      </c>
      <c r="N532" s="615">
        <f t="shared" si="157"/>
        <v>0</v>
      </c>
      <c r="O532" s="500"/>
      <c r="P532" s="532">
        <f t="shared" si="158"/>
        <v>3.9650822308039803E-16</v>
      </c>
      <c r="Q532" s="520">
        <f t="shared" si="159"/>
        <v>3.9650822308039803E-16</v>
      </c>
      <c r="R532" s="521"/>
      <c r="S532" s="507">
        <f t="shared" si="160"/>
        <v>0.99997079389530763</v>
      </c>
      <c r="T532" s="501">
        <f t="shared" si="165"/>
        <v>2.9206104692369728E-5</v>
      </c>
      <c r="U532" s="507"/>
      <c r="V532" s="507">
        <f t="shared" si="166"/>
        <v>1.9638088086909109E-7</v>
      </c>
      <c r="W532" s="501">
        <f t="shared" si="167"/>
        <v>1.9638088086909109E-7</v>
      </c>
      <c r="X532" s="507"/>
      <c r="Y532" s="562">
        <f t="shared" si="161"/>
        <v>1.5072120167801928</v>
      </c>
      <c r="Z532" s="554" t="e">
        <f t="shared" si="162"/>
        <v>#DIV/0!</v>
      </c>
      <c r="AB532" s="562">
        <f t="shared" si="163"/>
        <v>1.5072120167801892</v>
      </c>
      <c r="AC532" s="554" t="e">
        <f t="shared" si="164"/>
        <v>#DIV/0!</v>
      </c>
    </row>
    <row r="533" spans="1:29" ht="12.6" customHeight="1" x14ac:dyDescent="0.2">
      <c r="A533" s="116"/>
      <c r="B533" s="262">
        <f t="shared" si="148"/>
        <v>295.67999999999785</v>
      </c>
      <c r="C533" s="130"/>
      <c r="D533" s="500">
        <f t="shared" si="149"/>
        <v>7.8439258133849021</v>
      </c>
      <c r="E533" s="517">
        <f t="shared" si="150"/>
        <v>8.8386645762550554E-3</v>
      </c>
      <c r="F533" s="500">
        <f t="shared" si="151"/>
        <v>0.99559041859139497</v>
      </c>
      <c r="G533" s="519">
        <f t="shared" si="152"/>
        <v>0.99999999999999778</v>
      </c>
      <c r="H533" s="520">
        <f t="shared" si="153"/>
        <v>2.2204460492503131E-15</v>
      </c>
      <c r="I533" s="517"/>
      <c r="J533" s="517">
        <f t="shared" si="154"/>
        <v>7.7025044571475929</v>
      </c>
      <c r="K533" s="517">
        <f t="shared" si="155"/>
        <v>0.99999999999999334</v>
      </c>
      <c r="L533" s="517"/>
      <c r="M533" s="529">
        <f t="shared" si="156"/>
        <v>196.31810740000952</v>
      </c>
      <c r="N533" s="615">
        <f t="shared" si="157"/>
        <v>0</v>
      </c>
      <c r="O533" s="500"/>
      <c r="P533" s="532">
        <f t="shared" si="158"/>
        <v>3.9650822308039803E-16</v>
      </c>
      <c r="Q533" s="520">
        <f t="shared" si="159"/>
        <v>3.9650822308039803E-16</v>
      </c>
      <c r="R533" s="521"/>
      <c r="S533" s="507">
        <f t="shared" si="160"/>
        <v>0.99997087620058556</v>
      </c>
      <c r="T533" s="501">
        <f t="shared" si="165"/>
        <v>2.9123799414443319E-5</v>
      </c>
      <c r="U533" s="507"/>
      <c r="V533" s="507">
        <f t="shared" si="166"/>
        <v>1.9555143086834432E-7</v>
      </c>
      <c r="W533" s="501">
        <f t="shared" si="167"/>
        <v>1.9555143086834432E-7</v>
      </c>
      <c r="X533" s="507"/>
      <c r="Y533" s="562">
        <f t="shared" si="161"/>
        <v>1.5061269890786626</v>
      </c>
      <c r="Z533" s="554" t="e">
        <f t="shared" si="162"/>
        <v>#DIV/0!</v>
      </c>
      <c r="AB533" s="562">
        <f t="shared" si="163"/>
        <v>1.5061269890786593</v>
      </c>
      <c r="AC533" s="554" t="e">
        <f t="shared" si="164"/>
        <v>#DIV/0!</v>
      </c>
    </row>
    <row r="534" spans="1:29" ht="12.6" customHeight="1" x14ac:dyDescent="0.2">
      <c r="A534" s="116"/>
      <c r="B534" s="262">
        <f t="shared" si="148"/>
        <v>296.09999999999786</v>
      </c>
      <c r="C534" s="130"/>
      <c r="D534" s="500">
        <f t="shared" si="149"/>
        <v>7.8540069472825671</v>
      </c>
      <c r="E534" s="517">
        <f t="shared" si="150"/>
        <v>8.8261826282721185E-3</v>
      </c>
      <c r="F534" s="500">
        <f t="shared" si="151"/>
        <v>0.99559663206469251</v>
      </c>
      <c r="G534" s="519">
        <f t="shared" si="152"/>
        <v>0.999999999999998</v>
      </c>
      <c r="H534" s="520">
        <f t="shared" si="153"/>
        <v>1.9984014443252818E-15</v>
      </c>
      <c r="I534" s="517"/>
      <c r="J534" s="517">
        <f t="shared" si="154"/>
        <v>7.7125855910452579</v>
      </c>
      <c r="K534" s="517">
        <f t="shared" si="155"/>
        <v>0.99999999999999378</v>
      </c>
      <c r="L534" s="517"/>
      <c r="M534" s="529">
        <f t="shared" si="156"/>
        <v>196.73809518526133</v>
      </c>
      <c r="N534" s="615">
        <f t="shared" si="157"/>
        <v>0</v>
      </c>
      <c r="O534" s="500"/>
      <c r="P534" s="532">
        <f t="shared" si="158"/>
        <v>3.9650822308039803E-16</v>
      </c>
      <c r="Q534" s="520">
        <f t="shared" si="159"/>
        <v>3.9650822308039803E-16</v>
      </c>
      <c r="R534" s="521"/>
      <c r="S534" s="507">
        <f t="shared" si="160"/>
        <v>0.99997095815850956</v>
      </c>
      <c r="T534" s="501">
        <f t="shared" si="165"/>
        <v>2.9041841490440312E-5</v>
      </c>
      <c r="U534" s="507"/>
      <c r="V534" s="507">
        <f t="shared" si="166"/>
        <v>1.9472657296149847E-7</v>
      </c>
      <c r="W534" s="501">
        <f t="shared" si="167"/>
        <v>1.9472657296149847E-7</v>
      </c>
      <c r="X534" s="507"/>
      <c r="Y534" s="562">
        <f t="shared" si="161"/>
        <v>1.5050465936511732</v>
      </c>
      <c r="Z534" s="554" t="e">
        <f t="shared" si="162"/>
        <v>#DIV/0!</v>
      </c>
      <c r="AB534" s="562">
        <f t="shared" si="163"/>
        <v>1.5050465936511701</v>
      </c>
      <c r="AC534" s="554" t="e">
        <f t="shared" si="164"/>
        <v>#DIV/0!</v>
      </c>
    </row>
    <row r="535" spans="1:29" ht="12.6" customHeight="1" x14ac:dyDescent="0.2">
      <c r="A535" s="116"/>
      <c r="B535" s="262">
        <f t="shared" si="148"/>
        <v>296.51999999999788</v>
      </c>
      <c r="C535" s="130"/>
      <c r="D535" s="500">
        <f t="shared" si="149"/>
        <v>7.8640737299142716</v>
      </c>
      <c r="E535" s="517">
        <f t="shared" si="150"/>
        <v>8.8137358847756569E-3</v>
      </c>
      <c r="F535" s="500">
        <f t="shared" si="151"/>
        <v>0.99560282805192513</v>
      </c>
      <c r="G535" s="519">
        <f t="shared" si="152"/>
        <v>0.99999999999999811</v>
      </c>
      <c r="H535" s="520">
        <f t="shared" si="153"/>
        <v>1.8873791418627661E-15</v>
      </c>
      <c r="I535" s="517"/>
      <c r="J535" s="517">
        <f t="shared" si="154"/>
        <v>7.7226523736769623</v>
      </c>
      <c r="K535" s="517">
        <f t="shared" si="155"/>
        <v>0.99999999999999434</v>
      </c>
      <c r="L535" s="517"/>
      <c r="M535" s="529">
        <f t="shared" si="156"/>
        <v>197.1580830048627</v>
      </c>
      <c r="N535" s="615">
        <f t="shared" si="157"/>
        <v>0</v>
      </c>
      <c r="O535" s="500"/>
      <c r="P535" s="532">
        <f t="shared" si="158"/>
        <v>3.9650822308039803E-16</v>
      </c>
      <c r="Q535" s="520">
        <f t="shared" si="159"/>
        <v>3.9650822308039803E-16</v>
      </c>
      <c r="R535" s="521"/>
      <c r="S535" s="507">
        <f t="shared" si="160"/>
        <v>0.99997103977090684</v>
      </c>
      <c r="T535" s="501">
        <f t="shared" si="165"/>
        <v>2.8960229093155654E-5</v>
      </c>
      <c r="U535" s="507"/>
      <c r="V535" s="507">
        <f t="shared" si="166"/>
        <v>1.9390646813089207E-7</v>
      </c>
      <c r="W535" s="501">
        <f t="shared" si="167"/>
        <v>1.9390646813089207E-7</v>
      </c>
      <c r="X535" s="507"/>
      <c r="Y535" s="562">
        <f t="shared" si="161"/>
        <v>1.5039708008962762</v>
      </c>
      <c r="Z535" s="554" t="e">
        <f t="shared" si="162"/>
        <v>#DIV/0!</v>
      </c>
      <c r="AB535" s="562">
        <f t="shared" si="163"/>
        <v>1.5039708008962733</v>
      </c>
      <c r="AC535" s="554" t="e">
        <f t="shared" si="164"/>
        <v>#DIV/0!</v>
      </c>
    </row>
    <row r="536" spans="1:29" ht="12.6" customHeight="1" x14ac:dyDescent="0.2">
      <c r="A536" s="116"/>
      <c r="B536" s="262">
        <f t="shared" si="148"/>
        <v>296.93999999999789</v>
      </c>
      <c r="C536" s="130"/>
      <c r="D536" s="500">
        <f t="shared" si="149"/>
        <v>7.8741262020798946</v>
      </c>
      <c r="E536" s="517">
        <f t="shared" si="150"/>
        <v>8.8013241970367872E-3</v>
      </c>
      <c r="F536" s="500">
        <f t="shared" si="151"/>
        <v>0.99560900662680363</v>
      </c>
      <c r="G536" s="519">
        <f t="shared" si="152"/>
        <v>0.99999999999999833</v>
      </c>
      <c r="H536" s="520">
        <f t="shared" si="153"/>
        <v>1.6653345369377348E-15</v>
      </c>
      <c r="I536" s="517"/>
      <c r="J536" s="517">
        <f t="shared" si="154"/>
        <v>7.7327048458425853</v>
      </c>
      <c r="K536" s="517">
        <f t="shared" si="155"/>
        <v>0.99999999999999478</v>
      </c>
      <c r="L536" s="517"/>
      <c r="M536" s="529">
        <f t="shared" si="156"/>
        <v>197.57807085866892</v>
      </c>
      <c r="N536" s="615">
        <f t="shared" si="157"/>
        <v>0</v>
      </c>
      <c r="O536" s="500"/>
      <c r="P536" s="532">
        <f t="shared" si="158"/>
        <v>3.9650822308039803E-16</v>
      </c>
      <c r="Q536" s="520">
        <f t="shared" si="159"/>
        <v>3.9650822308039803E-16</v>
      </c>
      <c r="R536" s="521"/>
      <c r="S536" s="507">
        <f t="shared" si="160"/>
        <v>0.99997112103994279</v>
      </c>
      <c r="T536" s="501">
        <f t="shared" si="165"/>
        <v>2.8878960057210357E-5</v>
      </c>
      <c r="U536" s="507"/>
      <c r="V536" s="507">
        <f t="shared" si="166"/>
        <v>1.9309071352417052E-7</v>
      </c>
      <c r="W536" s="501">
        <f t="shared" si="167"/>
        <v>1.9309071352417052E-7</v>
      </c>
      <c r="X536" s="507"/>
      <c r="Y536" s="562">
        <f t="shared" si="161"/>
        <v>1.5028995814642017</v>
      </c>
      <c r="Z536" s="554" t="e">
        <f t="shared" si="162"/>
        <v>#DIV/0!</v>
      </c>
      <c r="AB536" s="562">
        <f t="shared" si="163"/>
        <v>1.5028995814641992</v>
      </c>
      <c r="AC536" s="554" t="e">
        <f t="shared" si="164"/>
        <v>#DIV/0!</v>
      </c>
    </row>
    <row r="537" spans="1:29" ht="12.6" customHeight="1" x14ac:dyDescent="0.2">
      <c r="A537" s="116"/>
      <c r="B537" s="262">
        <f t="shared" si="148"/>
        <v>297.35999999999791</v>
      </c>
      <c r="C537" s="130"/>
      <c r="D537" s="500">
        <f t="shared" si="149"/>
        <v>7.8841644044055865</v>
      </c>
      <c r="E537" s="517">
        <f t="shared" si="150"/>
        <v>8.7889474171626882E-3</v>
      </c>
      <c r="F537" s="500">
        <f t="shared" si="151"/>
        <v>0.99561516786262549</v>
      </c>
      <c r="G537" s="519">
        <f t="shared" si="152"/>
        <v>0.99999999999999845</v>
      </c>
      <c r="H537" s="520">
        <f t="shared" si="153"/>
        <v>1.5543122344752192E-15</v>
      </c>
      <c r="I537" s="517"/>
      <c r="J537" s="517">
        <f t="shared" si="154"/>
        <v>7.7427430481682773</v>
      </c>
      <c r="K537" s="517">
        <f t="shared" si="155"/>
        <v>0.99999999999999512</v>
      </c>
      <c r="L537" s="517"/>
      <c r="M537" s="529">
        <f t="shared" si="156"/>
        <v>197.99805874653629</v>
      </c>
      <c r="N537" s="615">
        <f t="shared" si="157"/>
        <v>0</v>
      </c>
      <c r="O537" s="500"/>
      <c r="P537" s="532">
        <f t="shared" si="158"/>
        <v>2.6433881538693202E-16</v>
      </c>
      <c r="Q537" s="520">
        <f t="shared" si="159"/>
        <v>2.6433881538693202E-16</v>
      </c>
      <c r="R537" s="521"/>
      <c r="S537" s="507">
        <f t="shared" si="160"/>
        <v>0.9999712019671062</v>
      </c>
      <c r="T537" s="501">
        <f t="shared" si="165"/>
        <v>2.8798032893795344E-5</v>
      </c>
      <c r="U537" s="507"/>
      <c r="V537" s="507">
        <f t="shared" si="166"/>
        <v>1.9227930914133378E-7</v>
      </c>
      <c r="W537" s="501">
        <f t="shared" si="167"/>
        <v>1.9227930914133378E-7</v>
      </c>
      <c r="X537" s="507"/>
      <c r="Y537" s="562">
        <f t="shared" si="161"/>
        <v>1.5018329062541873</v>
      </c>
      <c r="Z537" s="554" t="e">
        <f t="shared" si="162"/>
        <v>#DIV/0!</v>
      </c>
      <c r="AB537" s="562">
        <f t="shared" si="163"/>
        <v>1.5018329062541849</v>
      </c>
      <c r="AC537" s="554" t="e">
        <f t="shared" si="164"/>
        <v>#DIV/0!</v>
      </c>
    </row>
    <row r="538" spans="1:29" ht="12.6" customHeight="1" x14ac:dyDescent="0.2">
      <c r="A538" s="116"/>
      <c r="B538" s="262">
        <f t="shared" si="148"/>
        <v>297.77999999999793</v>
      </c>
      <c r="C538" s="130"/>
      <c r="D538" s="500">
        <f t="shared" si="149"/>
        <v>7.8941883773447525</v>
      </c>
      <c r="E538" s="517">
        <f t="shared" si="150"/>
        <v>8.7766053980922933E-3</v>
      </c>
      <c r="F538" s="500">
        <f t="shared" si="151"/>
        <v>0.99562131183227698</v>
      </c>
      <c r="G538" s="519">
        <f t="shared" si="152"/>
        <v>0.99999999999999856</v>
      </c>
      <c r="H538" s="520">
        <f t="shared" si="153"/>
        <v>1.4432899320127035E-15</v>
      </c>
      <c r="I538" s="517"/>
      <c r="J538" s="517">
        <f t="shared" si="154"/>
        <v>7.7527670211074433</v>
      </c>
      <c r="K538" s="517">
        <f t="shared" si="155"/>
        <v>0.99999999999999556</v>
      </c>
      <c r="L538" s="517"/>
      <c r="M538" s="529">
        <f t="shared" si="156"/>
        <v>198.41804666832132</v>
      </c>
      <c r="N538" s="615">
        <f t="shared" si="157"/>
        <v>0</v>
      </c>
      <c r="O538" s="500"/>
      <c r="P538" s="532">
        <f t="shared" si="158"/>
        <v>2.6433881538693202E-16</v>
      </c>
      <c r="Q538" s="520">
        <f t="shared" si="159"/>
        <v>2.6433881538693202E-16</v>
      </c>
      <c r="R538" s="521"/>
      <c r="S538" s="507">
        <f t="shared" si="160"/>
        <v>0.99997128255456247</v>
      </c>
      <c r="T538" s="501">
        <f t="shared" si="165"/>
        <v>2.871744543753163E-5</v>
      </c>
      <c r="U538" s="507"/>
      <c r="V538" s="507">
        <f t="shared" si="166"/>
        <v>1.9147314117826043E-7</v>
      </c>
      <c r="W538" s="501">
        <f t="shared" si="167"/>
        <v>1.9147314117826043E-7</v>
      </c>
      <c r="X538" s="507"/>
      <c r="Y538" s="562">
        <f t="shared" si="161"/>
        <v>1.5007707464118503</v>
      </c>
      <c r="Z538" s="554" t="e">
        <f t="shared" si="162"/>
        <v>#DIV/0!</v>
      </c>
      <c r="AB538" s="562">
        <f t="shared" si="163"/>
        <v>1.500770746411848</v>
      </c>
      <c r="AC538" s="554" t="e">
        <f t="shared" si="164"/>
        <v>#DIV/0!</v>
      </c>
    </row>
    <row r="539" spans="1:29" ht="12.6" customHeight="1" x14ac:dyDescent="0.2">
      <c r="A539" s="116"/>
      <c r="B539" s="262">
        <f t="shared" si="148"/>
        <v>298.19999999999794</v>
      </c>
      <c r="C539" s="130"/>
      <c r="D539" s="500">
        <f t="shared" si="149"/>
        <v>7.9041981611790293</v>
      </c>
      <c r="E539" s="517">
        <f t="shared" si="150"/>
        <v>8.7642979935882576E-3</v>
      </c>
      <c r="F539" s="500">
        <f t="shared" si="151"/>
        <v>0.99562743860823688</v>
      </c>
      <c r="G539" s="519">
        <f t="shared" si="152"/>
        <v>0.99999999999999867</v>
      </c>
      <c r="H539" s="520">
        <f t="shared" si="153"/>
        <v>1.3322676295501878E-15</v>
      </c>
      <c r="I539" s="517"/>
      <c r="J539" s="517">
        <f t="shared" si="154"/>
        <v>7.7627768049417201</v>
      </c>
      <c r="K539" s="517">
        <f t="shared" si="155"/>
        <v>0.99999999999999589</v>
      </c>
      <c r="L539" s="517"/>
      <c r="M539" s="529">
        <f t="shared" si="156"/>
        <v>198.83803462388215</v>
      </c>
      <c r="N539" s="615">
        <f t="shared" si="157"/>
        <v>0</v>
      </c>
      <c r="O539" s="500"/>
      <c r="P539" s="532">
        <f t="shared" si="158"/>
        <v>2.6433881538693202E-16</v>
      </c>
      <c r="Q539" s="520">
        <f t="shared" si="159"/>
        <v>2.6433881538693202E-16</v>
      </c>
      <c r="R539" s="521"/>
      <c r="S539" s="507">
        <f t="shared" si="160"/>
        <v>0.99997136280454479</v>
      </c>
      <c r="T539" s="501">
        <f t="shared" si="165"/>
        <v>2.86371954552056E-5</v>
      </c>
      <c r="U539" s="507"/>
      <c r="V539" s="507">
        <f t="shared" si="166"/>
        <v>1.9067120276840271E-7</v>
      </c>
      <c r="W539" s="501">
        <f t="shared" si="167"/>
        <v>1.9067120276840271E-7</v>
      </c>
      <c r="X539" s="507"/>
      <c r="Y539" s="562">
        <f t="shared" si="161"/>
        <v>1.4997130733265736</v>
      </c>
      <c r="Z539" s="554" t="e">
        <f t="shared" si="162"/>
        <v>#DIV/0!</v>
      </c>
      <c r="AB539" s="562">
        <f t="shared" si="163"/>
        <v>1.4997130733265716</v>
      </c>
      <c r="AC539" s="554" t="e">
        <f t="shared" si="164"/>
        <v>#DIV/0!</v>
      </c>
    </row>
    <row r="540" spans="1:29" ht="12.6" customHeight="1" x14ac:dyDescent="0.2">
      <c r="A540" s="116"/>
      <c r="B540" s="262">
        <f t="shared" si="148"/>
        <v>298.61999999999796</v>
      </c>
      <c r="C540" s="130"/>
      <c r="D540" s="500">
        <f t="shared" si="149"/>
        <v>7.9141937960192541</v>
      </c>
      <c r="E540" s="517">
        <f t="shared" si="150"/>
        <v>8.7520250582333158E-3</v>
      </c>
      <c r="F540" s="500">
        <f t="shared" si="151"/>
        <v>0.99563354826257855</v>
      </c>
      <c r="G540" s="519">
        <f t="shared" si="152"/>
        <v>0.99999999999999878</v>
      </c>
      <c r="H540" s="520">
        <f t="shared" si="153"/>
        <v>1.2212453270876722E-15</v>
      </c>
      <c r="I540" s="517"/>
      <c r="J540" s="517">
        <f t="shared" si="154"/>
        <v>7.7727724397819449</v>
      </c>
      <c r="K540" s="517">
        <f t="shared" si="155"/>
        <v>0.99999999999999611</v>
      </c>
      <c r="L540" s="517"/>
      <c r="M540" s="529">
        <f t="shared" si="156"/>
        <v>199.25802261307717</v>
      </c>
      <c r="N540" s="615">
        <f t="shared" si="157"/>
        <v>0</v>
      </c>
      <c r="O540" s="500"/>
      <c r="P540" s="532">
        <f t="shared" si="158"/>
        <v>2.6433881538693202E-16</v>
      </c>
      <c r="Q540" s="520">
        <f t="shared" si="159"/>
        <v>2.6433881538693202E-16</v>
      </c>
      <c r="R540" s="521"/>
      <c r="S540" s="507">
        <f t="shared" si="160"/>
        <v>0.99997144271837279</v>
      </c>
      <c r="T540" s="501">
        <f t="shared" si="165"/>
        <v>2.8557281627206166E-5</v>
      </c>
      <c r="U540" s="507"/>
      <c r="V540" s="507">
        <f t="shared" si="166"/>
        <v>1.8987329222124442E-7</v>
      </c>
      <c r="W540" s="501">
        <f t="shared" si="167"/>
        <v>1.8987329222124442E-7</v>
      </c>
      <c r="X540" s="507"/>
      <c r="Y540" s="562">
        <f t="shared" si="161"/>
        <v>1.4986598586289479</v>
      </c>
      <c r="Z540" s="554" t="e">
        <f t="shared" si="162"/>
        <v>#DIV/0!</v>
      </c>
      <c r="AB540" s="562">
        <f t="shared" si="163"/>
        <v>1.4986598586289461</v>
      </c>
      <c r="AC540" s="554" t="e">
        <f t="shared" si="164"/>
        <v>#DIV/0!</v>
      </c>
    </row>
    <row r="541" spans="1:29" ht="12.6" customHeight="1" x14ac:dyDescent="0.2">
      <c r="A541" s="116"/>
      <c r="B541" s="262">
        <f t="shared" si="148"/>
        <v>299.03999999999797</v>
      </c>
      <c r="C541" s="130"/>
      <c r="D541" s="500">
        <f t="shared" si="149"/>
        <v>7.9241753218064295</v>
      </c>
      <c r="E541" s="517">
        <f t="shared" si="150"/>
        <v>8.7397864474233321E-3</v>
      </c>
      <c r="F541" s="500">
        <f t="shared" si="151"/>
        <v>0.9956396408669731</v>
      </c>
      <c r="G541" s="519">
        <f t="shared" si="152"/>
        <v>0.99999999999999889</v>
      </c>
      <c r="H541" s="520">
        <f t="shared" si="153"/>
        <v>1.1102230246251565E-15</v>
      </c>
      <c r="I541" s="517"/>
      <c r="J541" s="517">
        <f t="shared" si="154"/>
        <v>7.7827539655691202</v>
      </c>
      <c r="K541" s="517">
        <f t="shared" si="155"/>
        <v>0.99999999999999645</v>
      </c>
      <c r="L541" s="517"/>
      <c r="M541" s="529">
        <f t="shared" si="156"/>
        <v>199.67801063576562</v>
      </c>
      <c r="N541" s="615">
        <f t="shared" si="157"/>
        <v>0</v>
      </c>
      <c r="O541" s="500"/>
      <c r="P541" s="532">
        <f t="shared" si="158"/>
        <v>1.3216940769346601E-16</v>
      </c>
      <c r="Q541" s="520">
        <f t="shared" si="159"/>
        <v>1.3216940769346601E-16</v>
      </c>
      <c r="R541" s="521"/>
      <c r="S541" s="507">
        <f t="shared" si="160"/>
        <v>0.99997152229811026</v>
      </c>
      <c r="T541" s="501">
        <f t="shared" si="165"/>
        <v>2.8477701889739748E-5</v>
      </c>
      <c r="U541" s="507"/>
      <c r="V541" s="507">
        <f t="shared" si="166"/>
        <v>1.8908029586483359E-7</v>
      </c>
      <c r="W541" s="501">
        <f t="shared" si="167"/>
        <v>1.8908029586483359E-7</v>
      </c>
      <c r="X541" s="507"/>
      <c r="Y541" s="562">
        <f t="shared" si="161"/>
        <v>1.4976110741882311</v>
      </c>
      <c r="Z541" s="554" t="e">
        <f t="shared" si="162"/>
        <v>#DIV/0!</v>
      </c>
      <c r="AB541" s="562">
        <f t="shared" si="163"/>
        <v>1.4976110741882296</v>
      </c>
      <c r="AC541" s="554" t="e">
        <f t="shared" si="164"/>
        <v>#DIV/0!</v>
      </c>
    </row>
    <row r="542" spans="1:29" ht="12.6" customHeight="1" x14ac:dyDescent="0.2">
      <c r="A542" s="116"/>
      <c r="B542" s="262">
        <f t="shared" ref="B542:B605" si="168">B541+F$5</f>
        <v>299.45999999999799</v>
      </c>
      <c r="C542" s="130"/>
      <c r="D542" s="500">
        <f t="shared" ref="D542:D605" si="169">((LN(B542/$E$6))+(($F$8-E542+$G$10)*$F$9))/($F$10/100)</f>
        <v>7.9341427783126841</v>
      </c>
      <c r="E542" s="517">
        <f t="shared" ref="E542:E605" si="170">LN(1+($E$7/B542))</f>
        <v>8.7275820173614727E-3</v>
      </c>
      <c r="F542" s="500">
        <f t="shared" ref="F542:F605" si="171">EXP(-E542*$F$9)</f>
        <v>0.99564571649269229</v>
      </c>
      <c r="G542" s="519">
        <f t="shared" ref="G542:G605" si="172">NORMSDIST(D542)</f>
        <v>0.99999999999999889</v>
      </c>
      <c r="H542" s="520">
        <f t="shared" ref="H542:H605" si="173">(1-G542)</f>
        <v>1.1102230246251565E-15</v>
      </c>
      <c r="I542" s="517"/>
      <c r="J542" s="517">
        <f t="shared" ref="J542:J605" si="174">D542-($F$10/100)</f>
        <v>7.7927214220753749</v>
      </c>
      <c r="K542" s="517">
        <f t="shared" ref="K542:K605" si="175">NORMSDIST(J542)</f>
        <v>0.99999999999999667</v>
      </c>
      <c r="L542" s="517"/>
      <c r="M542" s="529">
        <f t="shared" ref="M542:M605" si="176">(B542*F542*G542)-($E$6*$G$8*K542)</f>
        <v>200.09799869180762</v>
      </c>
      <c r="N542" s="615">
        <f t="shared" ref="N542:N605" si="177">M542+($E$6*$G$8)-(B542*F542)</f>
        <v>0</v>
      </c>
      <c r="O542" s="500"/>
      <c r="P542" s="532">
        <f t="shared" ref="P542:P605" si="178">(G543-G541)/(B543-B541)</f>
        <v>1.3216940769346601E-16</v>
      </c>
      <c r="Q542" s="520">
        <f t="shared" ref="Q542:Q605" si="179">-(H543-H541)/(B543-B541)</f>
        <v>1.3216940769346601E-16</v>
      </c>
      <c r="R542" s="521"/>
      <c r="S542" s="507">
        <f t="shared" ref="S542:S605" si="180">(M543-M541)/(B543-B541)</f>
        <v>0.99997160154582132</v>
      </c>
      <c r="T542" s="501">
        <f t="shared" si="165"/>
        <v>2.83984541786797E-5</v>
      </c>
      <c r="U542" s="507"/>
      <c r="V542" s="507">
        <f t="shared" si="166"/>
        <v>1.8829164986447701E-7</v>
      </c>
      <c r="W542" s="501">
        <f t="shared" si="167"/>
        <v>1.8829164986447701E-7</v>
      </c>
      <c r="X542" s="507"/>
      <c r="Y542" s="562">
        <f t="shared" ref="Y542:Y605" si="181">B542/M542</f>
        <v>1.4965666921098419</v>
      </c>
      <c r="Z542" s="554" t="e">
        <f t="shared" ref="Z542:Z605" si="182">B542/N542</f>
        <v>#DIV/0!</v>
      </c>
      <c r="AB542" s="562">
        <f t="shared" ref="AB542:AB605" si="183">Y542*G542</f>
        <v>1.4965666921098404</v>
      </c>
      <c r="AC542" s="554" t="e">
        <f t="shared" ref="AC542:AC605" si="184">Z542*H542</f>
        <v>#DIV/0!</v>
      </c>
    </row>
    <row r="543" spans="1:29" ht="12.6" customHeight="1" x14ac:dyDescent="0.2">
      <c r="A543" s="116"/>
      <c r="B543" s="262">
        <f t="shared" si="168"/>
        <v>299.87999999999801</v>
      </c>
      <c r="C543" s="130"/>
      <c r="D543" s="500">
        <f t="shared" si="169"/>
        <v>7.9440962051422268</v>
      </c>
      <c r="E543" s="517">
        <f t="shared" si="170"/>
        <v>8.7154116250534475E-3</v>
      </c>
      <c r="F543" s="500">
        <f t="shared" si="171"/>
        <v>0.99565177521061132</v>
      </c>
      <c r="G543" s="519">
        <f t="shared" si="172"/>
        <v>0.999999999999999</v>
      </c>
      <c r="H543" s="520">
        <f t="shared" si="173"/>
        <v>9.9920072216264089E-16</v>
      </c>
      <c r="I543" s="517"/>
      <c r="J543" s="517">
        <f t="shared" si="174"/>
        <v>7.8026748489049176</v>
      </c>
      <c r="K543" s="517">
        <f t="shared" si="175"/>
        <v>0.999999999999997</v>
      </c>
      <c r="L543" s="517"/>
      <c r="M543" s="529">
        <f t="shared" si="176"/>
        <v>200.51798678106414</v>
      </c>
      <c r="N543" s="615">
        <f t="shared" si="177"/>
        <v>0</v>
      </c>
      <c r="O543" s="500"/>
      <c r="P543" s="532">
        <f t="shared" si="178"/>
        <v>2.6433881538693202E-16</v>
      </c>
      <c r="Q543" s="520">
        <f t="shared" si="179"/>
        <v>2.6433881538693202E-16</v>
      </c>
      <c r="R543" s="521"/>
      <c r="S543" s="507">
        <f t="shared" si="180"/>
        <v>0.99997168046309615</v>
      </c>
      <c r="T543" s="501">
        <f t="shared" ref="T543:T606" si="185">1-S543</f>
        <v>2.8319536903853582E-5</v>
      </c>
      <c r="U543" s="507"/>
      <c r="V543" s="507">
        <f t="shared" ref="V543:V606" si="186">(S544-S542)/(B544-B542)</f>
        <v>1.8750719284132783E-7</v>
      </c>
      <c r="W543" s="501">
        <f t="shared" ref="W543:W606" si="187">-(T544-T542)/(B544-B542)</f>
        <v>1.8750719284132783E-7</v>
      </c>
      <c r="X543" s="507"/>
      <c r="Y543" s="562">
        <f t="shared" si="181"/>
        <v>1.4955266847328885</v>
      </c>
      <c r="Z543" s="554" t="e">
        <f t="shared" si="182"/>
        <v>#DIV/0!</v>
      </c>
      <c r="AB543" s="562">
        <f t="shared" si="183"/>
        <v>1.495526684732887</v>
      </c>
      <c r="AC543" s="554" t="e">
        <f t="shared" si="184"/>
        <v>#DIV/0!</v>
      </c>
    </row>
    <row r="544" spans="1:29" ht="12.6" customHeight="1" x14ac:dyDescent="0.2">
      <c r="A544" s="116"/>
      <c r="B544" s="262">
        <f t="shared" si="168"/>
        <v>300.29999999999802</v>
      </c>
      <c r="C544" s="130"/>
      <c r="D544" s="500">
        <f t="shared" si="169"/>
        <v>7.9540356417322711</v>
      </c>
      <c r="E544" s="517">
        <f t="shared" si="170"/>
        <v>8.7032751283016713E-3</v>
      </c>
      <c r="F544" s="500">
        <f t="shared" si="171"/>
        <v>0.99565781709121093</v>
      </c>
      <c r="G544" s="519">
        <f t="shared" si="172"/>
        <v>0.99999999999999911</v>
      </c>
      <c r="H544" s="520">
        <f t="shared" si="173"/>
        <v>8.8817841970012523E-16</v>
      </c>
      <c r="I544" s="517"/>
      <c r="J544" s="517">
        <f t="shared" si="174"/>
        <v>7.8126142854949618</v>
      </c>
      <c r="K544" s="517">
        <f t="shared" si="175"/>
        <v>0.99999999999999722</v>
      </c>
      <c r="L544" s="517"/>
      <c r="M544" s="529">
        <f t="shared" si="176"/>
        <v>200.93797490339665</v>
      </c>
      <c r="N544" s="615">
        <f t="shared" si="177"/>
        <v>0</v>
      </c>
      <c r="O544" s="500"/>
      <c r="P544" s="532">
        <f t="shared" si="178"/>
        <v>1.3216940769346601E-16</v>
      </c>
      <c r="Q544" s="520">
        <f t="shared" si="179"/>
        <v>1.3216940769346601E-16</v>
      </c>
      <c r="R544" s="521"/>
      <c r="S544" s="507">
        <f t="shared" si="180"/>
        <v>0.99997175905186331</v>
      </c>
      <c r="T544" s="501">
        <f t="shared" si="185"/>
        <v>2.8240948136692978E-5</v>
      </c>
      <c r="U544" s="507"/>
      <c r="V544" s="507">
        <f t="shared" si="186"/>
        <v>1.8672728773257964E-7</v>
      </c>
      <c r="W544" s="501">
        <f t="shared" si="187"/>
        <v>1.8672728773257964E-7</v>
      </c>
      <c r="X544" s="507"/>
      <c r="Y544" s="562">
        <f t="shared" si="181"/>
        <v>1.4944910246277283</v>
      </c>
      <c r="Z544" s="554" t="e">
        <f t="shared" si="182"/>
        <v>#DIV/0!</v>
      </c>
      <c r="AB544" s="562">
        <f t="shared" si="183"/>
        <v>1.494491024627727</v>
      </c>
      <c r="AC544" s="554" t="e">
        <f t="shared" si="184"/>
        <v>#DIV/0!</v>
      </c>
    </row>
    <row r="545" spans="1:29" ht="12.6" customHeight="1" x14ac:dyDescent="0.2">
      <c r="A545" s="116"/>
      <c r="B545" s="262">
        <f t="shared" si="168"/>
        <v>300.71999999999804</v>
      </c>
      <c r="C545" s="130"/>
      <c r="D545" s="500">
        <f t="shared" si="169"/>
        <v>7.9639611273540059</v>
      </c>
      <c r="E545" s="517">
        <f t="shared" si="170"/>
        <v>8.6911723856989802E-3</v>
      </c>
      <c r="F545" s="500">
        <f t="shared" si="171"/>
        <v>0.99566384220458137</v>
      </c>
      <c r="G545" s="519">
        <f t="shared" si="172"/>
        <v>0.99999999999999911</v>
      </c>
      <c r="H545" s="520">
        <f t="shared" si="173"/>
        <v>8.8817841970012523E-16</v>
      </c>
      <c r="I545" s="517"/>
      <c r="J545" s="517">
        <f t="shared" si="174"/>
        <v>7.8225397711166966</v>
      </c>
      <c r="K545" s="517">
        <f t="shared" si="175"/>
        <v>0.99999999999999745</v>
      </c>
      <c r="L545" s="517"/>
      <c r="M545" s="529">
        <f t="shared" si="176"/>
        <v>201.35796305866774</v>
      </c>
      <c r="N545" s="615">
        <f t="shared" si="177"/>
        <v>0</v>
      </c>
      <c r="O545" s="500"/>
      <c r="P545" s="532">
        <f t="shared" si="178"/>
        <v>1.3216940769346601E-16</v>
      </c>
      <c r="Q545" s="520">
        <f t="shared" si="179"/>
        <v>1.3216940769346601E-16</v>
      </c>
      <c r="R545" s="521"/>
      <c r="S545" s="507">
        <f t="shared" si="180"/>
        <v>0.99997183731401784</v>
      </c>
      <c r="T545" s="501">
        <f t="shared" si="185"/>
        <v>2.8162685982158209E-5</v>
      </c>
      <c r="U545" s="507"/>
      <c r="V545" s="507">
        <f t="shared" si="186"/>
        <v>1.8595165222437758E-7</v>
      </c>
      <c r="W545" s="501">
        <f t="shared" si="187"/>
        <v>1.8595165222437758E-7</v>
      </c>
      <c r="X545" s="507"/>
      <c r="Y545" s="562">
        <f t="shared" si="181"/>
        <v>1.4934596845935522</v>
      </c>
      <c r="Z545" s="554" t="e">
        <f t="shared" si="182"/>
        <v>#DIV/0!</v>
      </c>
      <c r="AB545" s="562">
        <f t="shared" si="183"/>
        <v>1.4934596845935508</v>
      </c>
      <c r="AC545" s="554" t="e">
        <f t="shared" si="184"/>
        <v>#DIV/0!</v>
      </c>
    </row>
    <row r="546" spans="1:29" ht="12.6" customHeight="1" x14ac:dyDescent="0.2">
      <c r="A546" s="116"/>
      <c r="B546" s="262">
        <f t="shared" si="168"/>
        <v>301.13999999999805</v>
      </c>
      <c r="C546" s="130"/>
      <c r="D546" s="500">
        <f t="shared" si="169"/>
        <v>7.9738727011134882</v>
      </c>
      <c r="E546" s="517">
        <f t="shared" si="170"/>
        <v>8.6791032566240992E-3</v>
      </c>
      <c r="F546" s="500">
        <f t="shared" si="171"/>
        <v>0.99566985062042379</v>
      </c>
      <c r="G546" s="519">
        <f t="shared" si="172"/>
        <v>0.99999999999999922</v>
      </c>
      <c r="H546" s="520">
        <f t="shared" si="173"/>
        <v>7.7715611723760958E-16</v>
      </c>
      <c r="I546" s="517"/>
      <c r="J546" s="517">
        <f t="shared" si="174"/>
        <v>7.832451344876179</v>
      </c>
      <c r="K546" s="517">
        <f t="shared" si="175"/>
        <v>0.99999999999999756</v>
      </c>
      <c r="L546" s="517"/>
      <c r="M546" s="529">
        <f t="shared" si="176"/>
        <v>201.77795124674046</v>
      </c>
      <c r="N546" s="615">
        <f t="shared" si="177"/>
        <v>0</v>
      </c>
      <c r="O546" s="500"/>
      <c r="P546" s="532">
        <f t="shared" si="178"/>
        <v>2.6433881538693202E-16</v>
      </c>
      <c r="Q546" s="520">
        <f t="shared" si="179"/>
        <v>2.6433881538693202E-16</v>
      </c>
      <c r="R546" s="521"/>
      <c r="S546" s="507">
        <f t="shared" si="180"/>
        <v>0.99997191525125118</v>
      </c>
      <c r="T546" s="501">
        <f t="shared" si="185"/>
        <v>2.8084748748824495E-5</v>
      </c>
      <c r="U546" s="507"/>
      <c r="V546" s="507">
        <f t="shared" si="186"/>
        <v>1.851802460050523E-7</v>
      </c>
      <c r="W546" s="501">
        <f t="shared" si="187"/>
        <v>1.851802460050523E-7</v>
      </c>
      <c r="X546" s="507"/>
      <c r="Y546" s="562">
        <f t="shared" si="181"/>
        <v>1.4924326376560071</v>
      </c>
      <c r="Z546" s="554" t="e">
        <f t="shared" si="182"/>
        <v>#DIV/0!</v>
      </c>
      <c r="AB546" s="562">
        <f t="shared" si="183"/>
        <v>1.492432637656006</v>
      </c>
      <c r="AC546" s="554" t="e">
        <f t="shared" si="184"/>
        <v>#DIV/0!</v>
      </c>
    </row>
    <row r="547" spans="1:29" ht="12.6" customHeight="1" x14ac:dyDescent="0.2">
      <c r="A547" s="116"/>
      <c r="B547" s="262">
        <f t="shared" si="168"/>
        <v>301.55999999999807</v>
      </c>
      <c r="C547" s="130"/>
      <c r="D547" s="500">
        <f t="shared" si="169"/>
        <v>7.983770401952599</v>
      </c>
      <c r="E547" s="517">
        <f t="shared" si="170"/>
        <v>8.6670676012355775E-3</v>
      </c>
      <c r="F547" s="500">
        <f t="shared" si="171"/>
        <v>0.99567584240805396</v>
      </c>
      <c r="G547" s="519">
        <f t="shared" si="172"/>
        <v>0.99999999999999933</v>
      </c>
      <c r="H547" s="520">
        <f t="shared" si="173"/>
        <v>6.6613381477509392E-16</v>
      </c>
      <c r="I547" s="517"/>
      <c r="J547" s="517">
        <f t="shared" si="174"/>
        <v>7.8423490457152898</v>
      </c>
      <c r="K547" s="517">
        <f t="shared" si="175"/>
        <v>0.99999999999999778</v>
      </c>
      <c r="L547" s="517"/>
      <c r="M547" s="529">
        <f t="shared" si="176"/>
        <v>202.19793946747882</v>
      </c>
      <c r="N547" s="615">
        <f t="shared" si="177"/>
        <v>0</v>
      </c>
      <c r="O547" s="500"/>
      <c r="P547" s="532">
        <f t="shared" si="178"/>
        <v>1.3216940769346601E-16</v>
      </c>
      <c r="Q547" s="520">
        <f t="shared" si="179"/>
        <v>1.3216940769346601E-16</v>
      </c>
      <c r="R547" s="521"/>
      <c r="S547" s="507">
        <f t="shared" si="180"/>
        <v>0.99997199286542449</v>
      </c>
      <c r="T547" s="501">
        <f t="shared" si="185"/>
        <v>2.8007134575513959E-5</v>
      </c>
      <c r="U547" s="507"/>
      <c r="V547" s="507">
        <f t="shared" si="186"/>
        <v>1.8441319014178124E-7</v>
      </c>
      <c r="W547" s="501">
        <f t="shared" si="187"/>
        <v>1.8441319014178124E-7</v>
      </c>
      <c r="X547" s="507"/>
      <c r="Y547" s="562">
        <f t="shared" si="181"/>
        <v>1.4914098570648415</v>
      </c>
      <c r="Z547" s="554" t="e">
        <f t="shared" si="182"/>
        <v>#DIV/0!</v>
      </c>
      <c r="AB547" s="562">
        <f t="shared" si="183"/>
        <v>1.4914098570648406</v>
      </c>
      <c r="AC547" s="554" t="e">
        <f t="shared" si="184"/>
        <v>#DIV/0!</v>
      </c>
    </row>
    <row r="548" spans="1:29" ht="12.6" customHeight="1" x14ac:dyDescent="0.2">
      <c r="A548" s="116"/>
      <c r="B548" s="262">
        <f t="shared" si="168"/>
        <v>301.97999999999809</v>
      </c>
      <c r="C548" s="130"/>
      <c r="D548" s="500">
        <f t="shared" si="169"/>
        <v>7.9936542686499426</v>
      </c>
      <c r="E548" s="517">
        <f t="shared" si="170"/>
        <v>8.6550652804668199E-3</v>
      </c>
      <c r="F548" s="500">
        <f t="shared" si="171"/>
        <v>0.99568181763640429</v>
      </c>
      <c r="G548" s="519">
        <f t="shared" si="172"/>
        <v>0.99999999999999933</v>
      </c>
      <c r="H548" s="520">
        <f t="shared" si="173"/>
        <v>6.6613381477509392E-16</v>
      </c>
      <c r="I548" s="517"/>
      <c r="J548" s="517">
        <f t="shared" si="174"/>
        <v>7.8522329124126333</v>
      </c>
      <c r="K548" s="517">
        <f t="shared" si="175"/>
        <v>0.999999999999998</v>
      </c>
      <c r="L548" s="517"/>
      <c r="M548" s="529">
        <f t="shared" si="176"/>
        <v>202.61792772074745</v>
      </c>
      <c r="N548" s="615">
        <f t="shared" si="177"/>
        <v>0</v>
      </c>
      <c r="O548" s="500"/>
      <c r="P548" s="532">
        <f t="shared" si="178"/>
        <v>1.3216940769346601E-16</v>
      </c>
      <c r="Q548" s="520">
        <f t="shared" si="179"/>
        <v>1.3216940769346601E-16</v>
      </c>
      <c r="R548" s="521"/>
      <c r="S548" s="507">
        <f t="shared" si="180"/>
        <v>0.99997207015833089</v>
      </c>
      <c r="T548" s="501">
        <f t="shared" si="185"/>
        <v>2.7929841669105393E-5</v>
      </c>
      <c r="U548" s="507"/>
      <c r="V548" s="507">
        <f t="shared" si="186"/>
        <v>1.8365020258504841E-7</v>
      </c>
      <c r="W548" s="501">
        <f t="shared" si="187"/>
        <v>1.8365020258504841E-7</v>
      </c>
      <c r="X548" s="507"/>
      <c r="Y548" s="562">
        <f t="shared" si="181"/>
        <v>1.4903913162915854</v>
      </c>
      <c r="Z548" s="554" t="e">
        <f t="shared" si="182"/>
        <v>#DIV/0!</v>
      </c>
      <c r="AB548" s="562">
        <f t="shared" si="183"/>
        <v>1.4903913162915845</v>
      </c>
      <c r="AC548" s="554" t="e">
        <f t="shared" si="184"/>
        <v>#DIV/0!</v>
      </c>
    </row>
    <row r="549" spans="1:29" ht="12.6" customHeight="1" x14ac:dyDescent="0.2">
      <c r="A549" s="116"/>
      <c r="B549" s="262">
        <f t="shared" si="168"/>
        <v>302.3999999999981</v>
      </c>
      <c r="C549" s="130"/>
      <c r="D549" s="500">
        <f t="shared" si="169"/>
        <v>8.0035243398217624</v>
      </c>
      <c r="E549" s="517">
        <f t="shared" si="170"/>
        <v>8.643096156020014E-3</v>
      </c>
      <c r="F549" s="500">
        <f t="shared" si="171"/>
        <v>0.99568777637402683</v>
      </c>
      <c r="G549" s="519">
        <f t="shared" si="172"/>
        <v>0.99999999999999944</v>
      </c>
      <c r="H549" s="520">
        <f t="shared" si="173"/>
        <v>5.5511151231257827E-16</v>
      </c>
      <c r="I549" s="517"/>
      <c r="J549" s="517">
        <f t="shared" si="174"/>
        <v>7.8621029835844531</v>
      </c>
      <c r="K549" s="517">
        <f t="shared" si="175"/>
        <v>0.99999999999999811</v>
      </c>
      <c r="L549" s="517"/>
      <c r="M549" s="529">
        <f t="shared" si="176"/>
        <v>203.03791600641185</v>
      </c>
      <c r="N549" s="615">
        <f t="shared" si="177"/>
        <v>0</v>
      </c>
      <c r="O549" s="500"/>
      <c r="P549" s="532">
        <f t="shared" si="178"/>
        <v>1.3216940769346601E-16</v>
      </c>
      <c r="Q549" s="520">
        <f t="shared" si="179"/>
        <v>1.3216940769346601E-16</v>
      </c>
      <c r="R549" s="521"/>
      <c r="S549" s="507">
        <f t="shared" si="180"/>
        <v>0.99997214713159466</v>
      </c>
      <c r="T549" s="501">
        <f t="shared" si="185"/>
        <v>2.7852868405342512E-5</v>
      </c>
      <c r="U549" s="507"/>
      <c r="V549" s="507">
        <f t="shared" si="186"/>
        <v>1.8289144458153115E-7</v>
      </c>
      <c r="W549" s="501">
        <f t="shared" si="187"/>
        <v>1.8289144458153115E-7</v>
      </c>
      <c r="X549" s="507"/>
      <c r="Y549" s="562">
        <f t="shared" si="181"/>
        <v>1.4893769890272537</v>
      </c>
      <c r="Z549" s="554" t="e">
        <f t="shared" si="182"/>
        <v>#DIV/0!</v>
      </c>
      <c r="AB549" s="562">
        <f t="shared" si="183"/>
        <v>1.4893769890272528</v>
      </c>
      <c r="AC549" s="554" t="e">
        <f t="shared" si="184"/>
        <v>#DIV/0!</v>
      </c>
    </row>
    <row r="550" spans="1:29" ht="12.6" customHeight="1" x14ac:dyDescent="0.2">
      <c r="A550" s="116"/>
      <c r="B550" s="262">
        <f t="shared" si="168"/>
        <v>302.81999999999812</v>
      </c>
      <c r="C550" s="130"/>
      <c r="D550" s="500">
        <f t="shared" si="169"/>
        <v>8.0133806539228551</v>
      </c>
      <c r="E550" s="517">
        <f t="shared" si="170"/>
        <v>8.6311600903620431E-3</v>
      </c>
      <c r="F550" s="500">
        <f t="shared" si="171"/>
        <v>0.99569371868909562</v>
      </c>
      <c r="G550" s="519">
        <f t="shared" si="172"/>
        <v>0.99999999999999944</v>
      </c>
      <c r="H550" s="520">
        <f t="shared" si="173"/>
        <v>5.5511151231257827E-16</v>
      </c>
      <c r="I550" s="517"/>
      <c r="J550" s="517">
        <f t="shared" si="174"/>
        <v>7.8719592976855459</v>
      </c>
      <c r="K550" s="517">
        <f t="shared" si="175"/>
        <v>0.99999999999999822</v>
      </c>
      <c r="L550" s="517"/>
      <c r="M550" s="529">
        <f t="shared" si="176"/>
        <v>203.45790432433802</v>
      </c>
      <c r="N550" s="615">
        <f t="shared" si="177"/>
        <v>0</v>
      </c>
      <c r="O550" s="500"/>
      <c r="P550" s="532">
        <f t="shared" si="178"/>
        <v>0</v>
      </c>
      <c r="Q550" s="520">
        <f t="shared" si="179"/>
        <v>0</v>
      </c>
      <c r="R550" s="521"/>
      <c r="S550" s="507">
        <f t="shared" si="180"/>
        <v>0.99997222378714434</v>
      </c>
      <c r="T550" s="501">
        <f t="shared" si="185"/>
        <v>2.7776212855656901E-5</v>
      </c>
      <c r="U550" s="507"/>
      <c r="V550" s="507">
        <f t="shared" si="186"/>
        <v>1.8213723809590666E-7</v>
      </c>
      <c r="W550" s="501">
        <f t="shared" si="187"/>
        <v>1.8213723809590666E-7</v>
      </c>
      <c r="X550" s="507"/>
      <c r="Y550" s="562">
        <f t="shared" si="181"/>
        <v>1.4883668491800848</v>
      </c>
      <c r="Z550" s="554" t="e">
        <f t="shared" si="182"/>
        <v>#DIV/0!</v>
      </c>
      <c r="AB550" s="562">
        <f t="shared" si="183"/>
        <v>1.4883668491800839</v>
      </c>
      <c r="AC550" s="554" t="e">
        <f t="shared" si="184"/>
        <v>#DIV/0!</v>
      </c>
    </row>
    <row r="551" spans="1:29" ht="12.6" customHeight="1" x14ac:dyDescent="0.2">
      <c r="A551" s="116"/>
      <c r="B551" s="262">
        <f t="shared" si="168"/>
        <v>303.23999999999813</v>
      </c>
      <c r="C551" s="130"/>
      <c r="D551" s="500">
        <f t="shared" si="169"/>
        <v>8.0232232492474491</v>
      </c>
      <c r="E551" s="517">
        <f t="shared" si="170"/>
        <v>8.619256946717755E-3</v>
      </c>
      <c r="F551" s="500">
        <f t="shared" si="171"/>
        <v>0.99569964464940963</v>
      </c>
      <c r="G551" s="519">
        <f t="shared" si="172"/>
        <v>0.99999999999999944</v>
      </c>
      <c r="H551" s="520">
        <f t="shared" si="173"/>
        <v>5.5511151231257827E-16</v>
      </c>
      <c r="I551" s="517"/>
      <c r="J551" s="517">
        <f t="shared" si="174"/>
        <v>7.8818018930101399</v>
      </c>
      <c r="K551" s="517">
        <f t="shared" si="175"/>
        <v>0.99999999999999833</v>
      </c>
      <c r="L551" s="517"/>
      <c r="M551" s="529">
        <f t="shared" si="176"/>
        <v>203.87789267439308</v>
      </c>
      <c r="N551" s="615">
        <f t="shared" si="177"/>
        <v>0</v>
      </c>
      <c r="O551" s="500"/>
      <c r="P551" s="532">
        <f t="shared" si="178"/>
        <v>1.3216940769346601E-16</v>
      </c>
      <c r="Q551" s="520">
        <f t="shared" si="179"/>
        <v>1.3216940769346601E-16</v>
      </c>
      <c r="R551" s="521"/>
      <c r="S551" s="507">
        <f t="shared" si="180"/>
        <v>0.99997230012687466</v>
      </c>
      <c r="T551" s="501">
        <f t="shared" si="185"/>
        <v>2.7699873125341945E-5</v>
      </c>
      <c r="U551" s="507"/>
      <c r="V551" s="507">
        <f t="shared" si="186"/>
        <v>1.8138681786730436E-7</v>
      </c>
      <c r="W551" s="501">
        <f t="shared" si="187"/>
        <v>1.8138681786730436E-7</v>
      </c>
      <c r="X551" s="507"/>
      <c r="Y551" s="562">
        <f t="shared" si="181"/>
        <v>1.4873608708732984</v>
      </c>
      <c r="Z551" s="554" t="e">
        <f t="shared" si="182"/>
        <v>#DIV/0!</v>
      </c>
      <c r="AB551" s="562">
        <f t="shared" si="183"/>
        <v>1.4873608708732975</v>
      </c>
      <c r="AC551" s="554" t="e">
        <f t="shared" si="184"/>
        <v>#DIV/0!</v>
      </c>
    </row>
    <row r="552" spans="1:29" ht="12.6" customHeight="1" x14ac:dyDescent="0.2">
      <c r="A552" s="116"/>
      <c r="B552" s="262">
        <f t="shared" si="168"/>
        <v>303.65999999999815</v>
      </c>
      <c r="C552" s="130"/>
      <c r="D552" s="500">
        <f t="shared" si="169"/>
        <v>8.0330521639301224</v>
      </c>
      <c r="E552" s="517">
        <f t="shared" si="170"/>
        <v>8.6073865890660822E-3</v>
      </c>
      <c r="F552" s="500">
        <f t="shared" si="171"/>
        <v>0.99570555432239483</v>
      </c>
      <c r="G552" s="519">
        <f t="shared" si="172"/>
        <v>0.99999999999999956</v>
      </c>
      <c r="H552" s="520">
        <f t="shared" si="173"/>
        <v>4.4408920985006262E-16</v>
      </c>
      <c r="I552" s="517"/>
      <c r="J552" s="517">
        <f t="shared" si="174"/>
        <v>7.8916308076928132</v>
      </c>
      <c r="K552" s="517">
        <f t="shared" si="175"/>
        <v>0.99999999999999856</v>
      </c>
      <c r="L552" s="517"/>
      <c r="M552" s="529">
        <f t="shared" si="176"/>
        <v>204.29788105644462</v>
      </c>
      <c r="N552" s="615">
        <f t="shared" si="177"/>
        <v>0</v>
      </c>
      <c r="O552" s="500"/>
      <c r="P552" s="532">
        <f t="shared" si="178"/>
        <v>1.3216940769346601E-16</v>
      </c>
      <c r="Q552" s="520">
        <f t="shared" si="179"/>
        <v>1.3216940769346601E-16</v>
      </c>
      <c r="R552" s="521"/>
      <c r="S552" s="507">
        <f t="shared" si="180"/>
        <v>0.99997237615207135</v>
      </c>
      <c r="T552" s="501">
        <f t="shared" si="185"/>
        <v>2.762384792864836E-5</v>
      </c>
      <c r="U552" s="507"/>
      <c r="V552" s="507">
        <f t="shared" si="186"/>
        <v>1.8064018402789366E-7</v>
      </c>
      <c r="W552" s="501">
        <f t="shared" si="187"/>
        <v>1.8064018402789366E-7</v>
      </c>
      <c r="X552" s="507"/>
      <c r="Y552" s="562">
        <f t="shared" si="181"/>
        <v>1.48635902844289</v>
      </c>
      <c r="Z552" s="554" t="e">
        <f t="shared" si="182"/>
        <v>#DIV/0!</v>
      </c>
      <c r="AB552" s="562">
        <f t="shared" si="183"/>
        <v>1.4863590284428894</v>
      </c>
      <c r="AC552" s="554" t="e">
        <f t="shared" si="184"/>
        <v>#DIV/0!</v>
      </c>
    </row>
    <row r="553" spans="1:29" ht="12.6" customHeight="1" x14ac:dyDescent="0.2">
      <c r="A553" s="116"/>
      <c r="B553" s="262">
        <f t="shared" si="168"/>
        <v>304.07999999999817</v>
      </c>
      <c r="C553" s="130"/>
      <c r="D553" s="500">
        <f t="shared" si="169"/>
        <v>8.0428674359466665</v>
      </c>
      <c r="E553" s="517">
        <f t="shared" si="170"/>
        <v>8.5955488821339784E-3</v>
      </c>
      <c r="F553" s="500">
        <f t="shared" si="171"/>
        <v>0.99571144777510745</v>
      </c>
      <c r="G553" s="519">
        <f t="shared" si="172"/>
        <v>0.99999999999999956</v>
      </c>
      <c r="H553" s="520">
        <f t="shared" si="173"/>
        <v>4.4408920985006262E-16</v>
      </c>
      <c r="I553" s="517"/>
      <c r="J553" s="517">
        <f t="shared" si="174"/>
        <v>7.9014460797093573</v>
      </c>
      <c r="K553" s="517">
        <f t="shared" si="175"/>
        <v>0.99999999999999867</v>
      </c>
      <c r="L553" s="517"/>
      <c r="M553" s="529">
        <f t="shared" si="176"/>
        <v>204.71786947036085</v>
      </c>
      <c r="N553" s="615">
        <f t="shared" si="177"/>
        <v>0</v>
      </c>
      <c r="O553" s="500"/>
      <c r="P553" s="532">
        <f t="shared" si="178"/>
        <v>0</v>
      </c>
      <c r="Q553" s="520">
        <f t="shared" si="179"/>
        <v>0</v>
      </c>
      <c r="R553" s="521"/>
      <c r="S553" s="507">
        <f t="shared" si="180"/>
        <v>0.99997245186462924</v>
      </c>
      <c r="T553" s="501">
        <f t="shared" si="185"/>
        <v>2.7548135370758509E-5</v>
      </c>
      <c r="U553" s="507"/>
      <c r="V553" s="507">
        <f t="shared" si="186"/>
        <v>1.7989822277355313E-7</v>
      </c>
      <c r="W553" s="501">
        <f t="shared" si="187"/>
        <v>1.7989822277355313E-7</v>
      </c>
      <c r="X553" s="507"/>
      <c r="Y553" s="562">
        <f t="shared" si="181"/>
        <v>1.4853612964354488</v>
      </c>
      <c r="Z553" s="554" t="e">
        <f t="shared" si="182"/>
        <v>#DIV/0!</v>
      </c>
      <c r="AB553" s="562">
        <f t="shared" si="183"/>
        <v>1.4853612964354481</v>
      </c>
      <c r="AC553" s="554" t="e">
        <f t="shared" si="184"/>
        <v>#DIV/0!</v>
      </c>
    </row>
    <row r="554" spans="1:29" ht="12.6" customHeight="1" x14ac:dyDescent="0.2">
      <c r="A554" s="116"/>
      <c r="B554" s="262">
        <f t="shared" si="168"/>
        <v>304.49999999999818</v>
      </c>
      <c r="C554" s="130"/>
      <c r="D554" s="500">
        <f t="shared" si="169"/>
        <v>8.0526691031149813</v>
      </c>
      <c r="E554" s="517">
        <f t="shared" si="170"/>
        <v>8.583743691391435E-3</v>
      </c>
      <c r="F554" s="500">
        <f t="shared" si="171"/>
        <v>0.99571732507423583</v>
      </c>
      <c r="G554" s="519">
        <f t="shared" si="172"/>
        <v>0.99999999999999956</v>
      </c>
      <c r="H554" s="520">
        <f t="shared" si="173"/>
        <v>4.4408920985006262E-16</v>
      </c>
      <c r="I554" s="517"/>
      <c r="J554" s="517">
        <f t="shared" si="174"/>
        <v>7.9112477468776721</v>
      </c>
      <c r="K554" s="517">
        <f t="shared" si="175"/>
        <v>0.99999999999999878</v>
      </c>
      <c r="L554" s="517"/>
      <c r="M554" s="529">
        <f t="shared" si="176"/>
        <v>205.13785791601094</v>
      </c>
      <c r="N554" s="615">
        <f t="shared" si="177"/>
        <v>0</v>
      </c>
      <c r="O554" s="500"/>
      <c r="P554" s="532">
        <f t="shared" si="178"/>
        <v>1.3216940769346601E-16</v>
      </c>
      <c r="Q554" s="520">
        <f t="shared" si="179"/>
        <v>1.3216940769346601E-16</v>
      </c>
      <c r="R554" s="521"/>
      <c r="S554" s="507">
        <f t="shared" si="180"/>
        <v>0.99997252726657848</v>
      </c>
      <c r="T554" s="501">
        <f t="shared" si="185"/>
        <v>2.7472733421518569E-5</v>
      </c>
      <c r="U554" s="507"/>
      <c r="V554" s="507">
        <f t="shared" si="186"/>
        <v>1.7916045062858947E-7</v>
      </c>
      <c r="W554" s="501">
        <f t="shared" si="187"/>
        <v>1.7916045062858947E-7</v>
      </c>
      <c r="X554" s="507"/>
      <c r="Y554" s="562">
        <f t="shared" si="181"/>
        <v>1.4843676496059972</v>
      </c>
      <c r="Z554" s="554" t="e">
        <f t="shared" si="182"/>
        <v>#DIV/0!</v>
      </c>
      <c r="AB554" s="562">
        <f t="shared" si="183"/>
        <v>1.4843676496059965</v>
      </c>
      <c r="AC554" s="554" t="e">
        <f t="shared" si="184"/>
        <v>#DIV/0!</v>
      </c>
    </row>
    <row r="555" spans="1:29" ht="12.6" customHeight="1" x14ac:dyDescent="0.2">
      <c r="A555" s="116"/>
      <c r="B555" s="262">
        <f t="shared" si="168"/>
        <v>304.9199999999982</v>
      </c>
      <c r="C555" s="130"/>
      <c r="D555" s="500">
        <f t="shared" si="169"/>
        <v>8.0624572030959403</v>
      </c>
      <c r="E555" s="517">
        <f t="shared" si="170"/>
        <v>8.5719708830467329E-3</v>
      </c>
      <c r="F555" s="500">
        <f t="shared" si="171"/>
        <v>0.99572318628610335</v>
      </c>
      <c r="G555" s="519">
        <f t="shared" si="172"/>
        <v>0.99999999999999967</v>
      </c>
      <c r="H555" s="520">
        <f t="shared" si="173"/>
        <v>3.3306690738754696E-16</v>
      </c>
      <c r="I555" s="517"/>
      <c r="J555" s="517">
        <f t="shared" si="174"/>
        <v>7.921035846858631</v>
      </c>
      <c r="K555" s="517">
        <f t="shared" si="175"/>
        <v>0.99999999999999878</v>
      </c>
      <c r="L555" s="517"/>
      <c r="M555" s="529">
        <f t="shared" si="176"/>
        <v>205.55784639326481</v>
      </c>
      <c r="N555" s="615">
        <f t="shared" si="177"/>
        <v>0</v>
      </c>
      <c r="O555" s="500"/>
      <c r="P555" s="532">
        <f t="shared" si="178"/>
        <v>1.3216940769346601E-16</v>
      </c>
      <c r="Q555" s="520">
        <f t="shared" si="179"/>
        <v>1.3216940769346601E-16</v>
      </c>
      <c r="R555" s="521"/>
      <c r="S555" s="507">
        <f t="shared" si="180"/>
        <v>0.99997260235940777</v>
      </c>
      <c r="T555" s="501">
        <f t="shared" si="185"/>
        <v>2.7397640592230488E-5</v>
      </c>
      <c r="U555" s="507"/>
      <c r="V555" s="507">
        <f t="shared" si="186"/>
        <v>1.7842618282330137E-7</v>
      </c>
      <c r="W555" s="501">
        <f t="shared" si="187"/>
        <v>1.7842618282330137E-7</v>
      </c>
      <c r="X555" s="507"/>
      <c r="Y555" s="562">
        <f t="shared" si="181"/>
        <v>1.4833780629158655</v>
      </c>
      <c r="Z555" s="554" t="e">
        <f t="shared" si="182"/>
        <v>#DIV/0!</v>
      </c>
      <c r="AB555" s="562">
        <f t="shared" si="183"/>
        <v>1.483378062915865</v>
      </c>
      <c r="AC555" s="554" t="e">
        <f t="shared" si="184"/>
        <v>#DIV/0!</v>
      </c>
    </row>
    <row r="556" spans="1:29" ht="12.6" customHeight="1" x14ac:dyDescent="0.2">
      <c r="A556" s="116"/>
      <c r="B556" s="262">
        <f t="shared" si="168"/>
        <v>305.33999999999821</v>
      </c>
      <c r="C556" s="130"/>
      <c r="D556" s="500">
        <f t="shared" si="169"/>
        <v>8.0722317733942663</v>
      </c>
      <c r="E556" s="517">
        <f t="shared" si="170"/>
        <v>8.5602303240410217E-3</v>
      </c>
      <c r="F556" s="500">
        <f t="shared" si="171"/>
        <v>0.9957290314766708</v>
      </c>
      <c r="G556" s="519">
        <f t="shared" si="172"/>
        <v>0.99999999999999967</v>
      </c>
      <c r="H556" s="520">
        <f t="shared" si="173"/>
        <v>3.3306690738754696E-16</v>
      </c>
      <c r="I556" s="517"/>
      <c r="J556" s="517">
        <f t="shared" si="174"/>
        <v>7.9308104171569571</v>
      </c>
      <c r="K556" s="517">
        <f t="shared" si="175"/>
        <v>0.99999999999999889</v>
      </c>
      <c r="L556" s="517"/>
      <c r="M556" s="529">
        <f t="shared" si="176"/>
        <v>205.97783490199288</v>
      </c>
      <c r="N556" s="615">
        <f t="shared" si="177"/>
        <v>0</v>
      </c>
      <c r="O556" s="500"/>
      <c r="P556" s="532">
        <f t="shared" si="178"/>
        <v>0</v>
      </c>
      <c r="Q556" s="520">
        <f t="shared" si="179"/>
        <v>0</v>
      </c>
      <c r="R556" s="521"/>
      <c r="S556" s="507">
        <f t="shared" si="180"/>
        <v>0.99997267714457205</v>
      </c>
      <c r="T556" s="501">
        <f t="shared" si="185"/>
        <v>2.732285542794699E-5</v>
      </c>
      <c r="U556" s="507"/>
      <c r="V556" s="507">
        <f t="shared" si="186"/>
        <v>1.7769594314505154E-7</v>
      </c>
      <c r="W556" s="501">
        <f t="shared" si="187"/>
        <v>1.7769594314505154E-7</v>
      </c>
      <c r="X556" s="507"/>
      <c r="Y556" s="562">
        <f t="shared" si="181"/>
        <v>1.4823925115305889</v>
      </c>
      <c r="Z556" s="554" t="e">
        <f t="shared" si="182"/>
        <v>#DIV/0!</v>
      </c>
      <c r="AB556" s="562">
        <f t="shared" si="183"/>
        <v>1.4823925115305885</v>
      </c>
      <c r="AC556" s="554" t="e">
        <f t="shared" si="184"/>
        <v>#DIV/0!</v>
      </c>
    </row>
    <row r="557" spans="1:29" ht="12.6" customHeight="1" x14ac:dyDescent="0.2">
      <c r="A557" s="116"/>
      <c r="B557" s="262">
        <f t="shared" si="168"/>
        <v>305.75999999999823</v>
      </c>
      <c r="C557" s="130"/>
      <c r="D557" s="500">
        <f t="shared" si="169"/>
        <v>8.0819928513593862</v>
      </c>
      <c r="E557" s="517">
        <f t="shared" si="170"/>
        <v>8.5485218820435648E-3</v>
      </c>
      <c r="F557" s="500">
        <f t="shared" si="171"/>
        <v>0.99573486071153872</v>
      </c>
      <c r="G557" s="519">
        <f t="shared" si="172"/>
        <v>0.99999999999999967</v>
      </c>
      <c r="H557" s="520">
        <f t="shared" si="173"/>
        <v>3.3306690738754696E-16</v>
      </c>
      <c r="I557" s="517"/>
      <c r="J557" s="517">
        <f t="shared" si="174"/>
        <v>7.9405714951220769</v>
      </c>
      <c r="K557" s="517">
        <f t="shared" si="175"/>
        <v>0.999999999999999</v>
      </c>
      <c r="L557" s="517"/>
      <c r="M557" s="529">
        <f t="shared" si="176"/>
        <v>206.39782344206628</v>
      </c>
      <c r="N557" s="615">
        <f t="shared" si="177"/>
        <v>0</v>
      </c>
      <c r="O557" s="500"/>
      <c r="P557" s="532">
        <f t="shared" si="178"/>
        <v>0</v>
      </c>
      <c r="Q557" s="520">
        <f t="shared" si="179"/>
        <v>0</v>
      </c>
      <c r="R557" s="521"/>
      <c r="S557" s="507">
        <f t="shared" si="180"/>
        <v>0.99997275162400001</v>
      </c>
      <c r="T557" s="501">
        <f t="shared" si="185"/>
        <v>2.7248375999988639E-5</v>
      </c>
      <c r="U557" s="507"/>
      <c r="V557" s="507">
        <f t="shared" si="186"/>
        <v>1.7697009400235592E-7</v>
      </c>
      <c r="W557" s="501">
        <f t="shared" si="187"/>
        <v>1.7697009400235592E-7</v>
      </c>
      <c r="X557" s="507"/>
      <c r="Y557" s="562">
        <f t="shared" si="181"/>
        <v>1.4814109708178287</v>
      </c>
      <c r="Z557" s="554" t="e">
        <f t="shared" si="182"/>
        <v>#DIV/0!</v>
      </c>
      <c r="AB557" s="562">
        <f t="shared" si="183"/>
        <v>1.4814109708178282</v>
      </c>
      <c r="AC557" s="554" t="e">
        <f t="shared" si="184"/>
        <v>#DIV/0!</v>
      </c>
    </row>
    <row r="558" spans="1:29" ht="12.6" customHeight="1" x14ac:dyDescent="0.2">
      <c r="A558" s="116"/>
      <c r="B558" s="262">
        <f t="shared" si="168"/>
        <v>306.17999999999824</v>
      </c>
      <c r="C558" s="130"/>
      <c r="D558" s="500">
        <f t="shared" si="169"/>
        <v>8.0917404741862935</v>
      </c>
      <c r="E558" s="517">
        <f t="shared" si="170"/>
        <v>8.5368454254463218E-3</v>
      </c>
      <c r="F558" s="500">
        <f t="shared" si="171"/>
        <v>0.99574067405595024</v>
      </c>
      <c r="G558" s="519">
        <f t="shared" si="172"/>
        <v>0.99999999999999967</v>
      </c>
      <c r="H558" s="520">
        <f t="shared" si="173"/>
        <v>3.3306690738754696E-16</v>
      </c>
      <c r="I558" s="517"/>
      <c r="J558" s="517">
        <f t="shared" si="174"/>
        <v>7.9503191179489843</v>
      </c>
      <c r="K558" s="517">
        <f t="shared" si="175"/>
        <v>0.99999999999999911</v>
      </c>
      <c r="L558" s="517"/>
      <c r="M558" s="529">
        <f t="shared" si="176"/>
        <v>206.81781201335707</v>
      </c>
      <c r="N558" s="615">
        <f t="shared" si="177"/>
        <v>0</v>
      </c>
      <c r="O558" s="500"/>
      <c r="P558" s="532">
        <f t="shared" si="178"/>
        <v>1.3216940769346601E-16</v>
      </c>
      <c r="Q558" s="520">
        <f t="shared" si="179"/>
        <v>1.3216940769346601E-16</v>
      </c>
      <c r="R558" s="521"/>
      <c r="S558" s="507">
        <f t="shared" si="180"/>
        <v>0.99997282579945101</v>
      </c>
      <c r="T558" s="501">
        <f t="shared" si="185"/>
        <v>2.7174200548985006E-5</v>
      </c>
      <c r="U558" s="507"/>
      <c r="V558" s="507">
        <f t="shared" si="186"/>
        <v>1.762479101816744E-7</v>
      </c>
      <c r="W558" s="501">
        <f t="shared" si="187"/>
        <v>1.762479101816744E-7</v>
      </c>
      <c r="X558" s="507"/>
      <c r="Y558" s="562">
        <f t="shared" si="181"/>
        <v>1.4804334163453194</v>
      </c>
      <c r="Z558" s="554" t="e">
        <f t="shared" si="182"/>
        <v>#DIV/0!</v>
      </c>
      <c r="AB558" s="562">
        <f t="shared" si="183"/>
        <v>1.480433416345319</v>
      </c>
      <c r="AC558" s="554" t="e">
        <f t="shared" si="184"/>
        <v>#DIV/0!</v>
      </c>
    </row>
    <row r="559" spans="1:29" ht="12.6" customHeight="1" x14ac:dyDescent="0.2">
      <c r="A559" s="116"/>
      <c r="B559" s="262">
        <f t="shared" si="168"/>
        <v>306.59999999999826</v>
      </c>
      <c r="C559" s="130"/>
      <c r="D559" s="500">
        <f t="shared" si="169"/>
        <v>8.1014746789163912</v>
      </c>
      <c r="E559" s="517">
        <f t="shared" si="170"/>
        <v>8.5252008233596271E-3</v>
      </c>
      <c r="F559" s="500">
        <f t="shared" si="171"/>
        <v>0.99574647157479312</v>
      </c>
      <c r="G559" s="519">
        <f t="shared" si="172"/>
        <v>0.99999999999999978</v>
      </c>
      <c r="H559" s="520">
        <f t="shared" si="173"/>
        <v>2.2204460492503131E-16</v>
      </c>
      <c r="I559" s="517"/>
      <c r="J559" s="517">
        <f t="shared" si="174"/>
        <v>7.9600533226790819</v>
      </c>
      <c r="K559" s="517">
        <f t="shared" si="175"/>
        <v>0.99999999999999911</v>
      </c>
      <c r="L559" s="517"/>
      <c r="M559" s="529">
        <f t="shared" si="176"/>
        <v>207.23780061573785</v>
      </c>
      <c r="N559" s="615">
        <f t="shared" si="177"/>
        <v>0</v>
      </c>
      <c r="O559" s="500"/>
      <c r="P559" s="532">
        <f t="shared" si="178"/>
        <v>1.3216940769346601E-16</v>
      </c>
      <c r="Q559" s="520">
        <f t="shared" si="179"/>
        <v>1.3216940769346601E-16</v>
      </c>
      <c r="R559" s="521"/>
      <c r="S559" s="507">
        <f t="shared" si="180"/>
        <v>0.99997289967224456</v>
      </c>
      <c r="T559" s="501">
        <f t="shared" si="185"/>
        <v>2.7100327755436027E-5</v>
      </c>
      <c r="U559" s="507"/>
      <c r="V559" s="507">
        <f t="shared" si="186"/>
        <v>1.7552955306185387E-7</v>
      </c>
      <c r="W559" s="501">
        <f t="shared" si="187"/>
        <v>1.7552955306185387E-7</v>
      </c>
      <c r="X559" s="507"/>
      <c r="Y559" s="562">
        <f t="shared" si="181"/>
        <v>1.4794598238788428</v>
      </c>
      <c r="Z559" s="554" t="e">
        <f t="shared" si="182"/>
        <v>#DIV/0!</v>
      </c>
      <c r="AB559" s="562">
        <f t="shared" si="183"/>
        <v>1.4794598238788426</v>
      </c>
      <c r="AC559" s="554" t="e">
        <f t="shared" si="184"/>
        <v>#DIV/0!</v>
      </c>
    </row>
    <row r="560" spans="1:29" ht="12.6" customHeight="1" x14ac:dyDescent="0.2">
      <c r="A560" s="116"/>
      <c r="B560" s="262">
        <f t="shared" si="168"/>
        <v>307.01999999999828</v>
      </c>
      <c r="C560" s="130"/>
      <c r="D560" s="500">
        <f t="shared" si="169"/>
        <v>8.111195502438342</v>
      </c>
      <c r="E560" s="517">
        <f t="shared" si="170"/>
        <v>8.5135879456072136E-3</v>
      </c>
      <c r="F560" s="500">
        <f t="shared" si="171"/>
        <v>0.9957522533326022</v>
      </c>
      <c r="G560" s="519">
        <f t="shared" si="172"/>
        <v>0.99999999999999978</v>
      </c>
      <c r="H560" s="520">
        <f t="shared" si="173"/>
        <v>2.2204460492503131E-16</v>
      </c>
      <c r="I560" s="517"/>
      <c r="J560" s="517">
        <f t="shared" si="174"/>
        <v>7.9697741462010327</v>
      </c>
      <c r="K560" s="517">
        <f t="shared" si="175"/>
        <v>0.99999999999999922</v>
      </c>
      <c r="L560" s="517"/>
      <c r="M560" s="529">
        <f t="shared" si="176"/>
        <v>207.65778924908179</v>
      </c>
      <c r="N560" s="615">
        <f t="shared" si="177"/>
        <v>0</v>
      </c>
      <c r="O560" s="500"/>
      <c r="P560" s="532">
        <f t="shared" si="178"/>
        <v>0</v>
      </c>
      <c r="Q560" s="520">
        <f t="shared" si="179"/>
        <v>0</v>
      </c>
      <c r="R560" s="521"/>
      <c r="S560" s="507">
        <f t="shared" si="180"/>
        <v>0.99997297324427559</v>
      </c>
      <c r="T560" s="501">
        <f t="shared" si="185"/>
        <v>2.7026755724413043E-5</v>
      </c>
      <c r="U560" s="507"/>
      <c r="V560" s="507">
        <f t="shared" si="186"/>
        <v>1.7481538518357958E-7</v>
      </c>
      <c r="W560" s="501">
        <f t="shared" si="187"/>
        <v>1.7481538518357958E-7</v>
      </c>
      <c r="X560" s="507"/>
      <c r="Y560" s="562">
        <f t="shared" si="181"/>
        <v>1.4784901693802264</v>
      </c>
      <c r="Z560" s="554" t="e">
        <f t="shared" si="182"/>
        <v>#DIV/0!</v>
      </c>
      <c r="AB560" s="562">
        <f t="shared" si="183"/>
        <v>1.4784901693802261</v>
      </c>
      <c r="AC560" s="554" t="e">
        <f t="shared" si="184"/>
        <v>#DIV/0!</v>
      </c>
    </row>
    <row r="561" spans="1:29" ht="12.6" customHeight="1" x14ac:dyDescent="0.2">
      <c r="A561" s="116"/>
      <c r="B561" s="262">
        <f t="shared" si="168"/>
        <v>307.43999999999829</v>
      </c>
      <c r="C561" s="130"/>
      <c r="D561" s="500">
        <f t="shared" si="169"/>
        <v>8.1209029814889107</v>
      </c>
      <c r="E561" s="517">
        <f t="shared" si="170"/>
        <v>8.5020066627205688E-3</v>
      </c>
      <c r="F561" s="500">
        <f t="shared" si="171"/>
        <v>0.99575801939356223</v>
      </c>
      <c r="G561" s="519">
        <f t="shared" si="172"/>
        <v>0.99999999999999978</v>
      </c>
      <c r="H561" s="520">
        <f t="shared" si="173"/>
        <v>2.2204460492503131E-16</v>
      </c>
      <c r="I561" s="517"/>
      <c r="J561" s="517">
        <f t="shared" si="174"/>
        <v>7.9794816252516014</v>
      </c>
      <c r="K561" s="517">
        <f t="shared" si="175"/>
        <v>0.99999999999999922</v>
      </c>
      <c r="L561" s="517"/>
      <c r="M561" s="529">
        <f t="shared" si="176"/>
        <v>208.07777791326308</v>
      </c>
      <c r="N561" s="615">
        <f t="shared" si="177"/>
        <v>0</v>
      </c>
      <c r="O561" s="500"/>
      <c r="P561" s="532">
        <f t="shared" si="178"/>
        <v>0</v>
      </c>
      <c r="Q561" s="520">
        <f t="shared" si="179"/>
        <v>0</v>
      </c>
      <c r="R561" s="521"/>
      <c r="S561" s="507">
        <f t="shared" si="180"/>
        <v>0.99997304651716812</v>
      </c>
      <c r="T561" s="501">
        <f t="shared" si="185"/>
        <v>2.6953482831881814E-5</v>
      </c>
      <c r="U561" s="507"/>
      <c r="V561" s="507">
        <f t="shared" si="186"/>
        <v>1.7410492293898879E-7</v>
      </c>
      <c r="W561" s="501">
        <f t="shared" si="187"/>
        <v>1.7410492293898879E-7</v>
      </c>
      <c r="X561" s="507"/>
      <c r="Y561" s="562">
        <f t="shared" si="181"/>
        <v>1.4775244290053609</v>
      </c>
      <c r="Z561" s="554" t="e">
        <f t="shared" si="182"/>
        <v>#DIV/0!</v>
      </c>
      <c r="AB561" s="562">
        <f t="shared" si="183"/>
        <v>1.4775244290053606</v>
      </c>
      <c r="AC561" s="554" t="e">
        <f t="shared" si="184"/>
        <v>#DIV/0!</v>
      </c>
    </row>
    <row r="562" spans="1:29" ht="12.6" customHeight="1" x14ac:dyDescent="0.2">
      <c r="A562" s="116"/>
      <c r="B562" s="262">
        <f t="shared" si="168"/>
        <v>307.85999999999831</v>
      </c>
      <c r="C562" s="130"/>
      <c r="D562" s="500">
        <f t="shared" si="169"/>
        <v>8.1305971526537792</v>
      </c>
      <c r="E562" s="517">
        <f t="shared" si="170"/>
        <v>8.4904568459350585E-3</v>
      </c>
      <c r="F562" s="500">
        <f t="shared" si="171"/>
        <v>0.9957637698215096</v>
      </c>
      <c r="G562" s="519">
        <f t="shared" si="172"/>
        <v>0.99999999999999978</v>
      </c>
      <c r="H562" s="520">
        <f t="shared" si="173"/>
        <v>2.2204460492503131E-16</v>
      </c>
      <c r="I562" s="517"/>
      <c r="J562" s="517">
        <f t="shared" si="174"/>
        <v>7.98917579641647</v>
      </c>
      <c r="K562" s="517">
        <f t="shared" si="175"/>
        <v>0.99999999999999933</v>
      </c>
      <c r="L562" s="517"/>
      <c r="M562" s="529">
        <f t="shared" si="176"/>
        <v>208.49776660815624</v>
      </c>
      <c r="N562" s="615">
        <f t="shared" si="177"/>
        <v>0</v>
      </c>
      <c r="O562" s="500"/>
      <c r="P562" s="532">
        <f t="shared" si="178"/>
        <v>0</v>
      </c>
      <c r="Q562" s="520">
        <f t="shared" si="179"/>
        <v>0</v>
      </c>
      <c r="R562" s="521"/>
      <c r="S562" s="507">
        <f t="shared" si="180"/>
        <v>0.99997311949241086</v>
      </c>
      <c r="T562" s="501">
        <f t="shared" si="185"/>
        <v>2.6880507589144287E-5</v>
      </c>
      <c r="U562" s="507"/>
      <c r="V562" s="507">
        <f t="shared" si="186"/>
        <v>1.733982470835896E-7</v>
      </c>
      <c r="W562" s="501">
        <f t="shared" si="187"/>
        <v>1.733982470835896E-7</v>
      </c>
      <c r="X562" s="507"/>
      <c r="Y562" s="562">
        <f t="shared" si="181"/>
        <v>1.4765625791022507</v>
      </c>
      <c r="Z562" s="554" t="e">
        <f t="shared" si="182"/>
        <v>#DIV/0!</v>
      </c>
      <c r="AB562" s="562">
        <f t="shared" si="183"/>
        <v>1.4765625791022505</v>
      </c>
      <c r="AC562" s="554" t="e">
        <f t="shared" si="184"/>
        <v>#DIV/0!</v>
      </c>
    </row>
    <row r="563" spans="1:29" ht="12.6" customHeight="1" x14ac:dyDescent="0.2">
      <c r="A563" s="116"/>
      <c r="B563" s="262">
        <f t="shared" si="168"/>
        <v>308.27999999999832</v>
      </c>
      <c r="C563" s="130"/>
      <c r="D563" s="500">
        <f t="shared" si="169"/>
        <v>8.1402780523684015</v>
      </c>
      <c r="E563" s="517">
        <f t="shared" si="170"/>
        <v>8.4789383671851574E-3</v>
      </c>
      <c r="F563" s="500">
        <f t="shared" si="171"/>
        <v>0.99576950467993519</v>
      </c>
      <c r="G563" s="519">
        <f t="shared" si="172"/>
        <v>0.99999999999999978</v>
      </c>
      <c r="H563" s="520">
        <f t="shared" si="173"/>
        <v>2.2204460492503131E-16</v>
      </c>
      <c r="I563" s="517"/>
      <c r="J563" s="517">
        <f t="shared" si="174"/>
        <v>7.9988566961310923</v>
      </c>
      <c r="K563" s="517">
        <f t="shared" si="175"/>
        <v>0.99999999999999933</v>
      </c>
      <c r="L563" s="517"/>
      <c r="M563" s="529">
        <f t="shared" si="176"/>
        <v>208.91775533363673</v>
      </c>
      <c r="N563" s="615">
        <f t="shared" si="177"/>
        <v>0</v>
      </c>
      <c r="O563" s="500"/>
      <c r="P563" s="532">
        <f t="shared" si="178"/>
        <v>0</v>
      </c>
      <c r="Q563" s="520">
        <f t="shared" si="179"/>
        <v>0</v>
      </c>
      <c r="R563" s="521"/>
      <c r="S563" s="507">
        <f t="shared" si="180"/>
        <v>0.99997319217169567</v>
      </c>
      <c r="T563" s="501">
        <f t="shared" si="185"/>
        <v>2.6807828304331593E-5</v>
      </c>
      <c r="U563" s="507"/>
      <c r="V563" s="507">
        <f t="shared" si="186"/>
        <v>1.7269551873189001E-7</v>
      </c>
      <c r="W563" s="501">
        <f t="shared" si="187"/>
        <v>1.7269551873189001E-7</v>
      </c>
      <c r="X563" s="507"/>
      <c r="Y563" s="562">
        <f t="shared" si="181"/>
        <v>1.4756045962090796</v>
      </c>
      <c r="Z563" s="554" t="e">
        <f t="shared" si="182"/>
        <v>#DIV/0!</v>
      </c>
      <c r="AB563" s="562">
        <f t="shared" si="183"/>
        <v>1.4756045962090794</v>
      </c>
      <c r="AC563" s="554" t="e">
        <f t="shared" si="184"/>
        <v>#DIV/0!</v>
      </c>
    </row>
    <row r="564" spans="1:29" ht="12.6" customHeight="1" x14ac:dyDescent="0.2">
      <c r="A564" s="116"/>
      <c r="B564" s="262">
        <f t="shared" si="168"/>
        <v>308.69999999999834</v>
      </c>
      <c r="C564" s="130"/>
      <c r="D564" s="500">
        <f t="shared" si="169"/>
        <v>8.1499457169187988</v>
      </c>
      <c r="E564" s="517">
        <f t="shared" si="170"/>
        <v>8.4674510990985965E-3</v>
      </c>
      <c r="F564" s="500">
        <f t="shared" si="171"/>
        <v>0.99577522403198637</v>
      </c>
      <c r="G564" s="519">
        <f t="shared" si="172"/>
        <v>0.99999999999999978</v>
      </c>
      <c r="H564" s="520">
        <f t="shared" si="173"/>
        <v>2.2204460492503131E-16</v>
      </c>
      <c r="I564" s="517"/>
      <c r="J564" s="517">
        <f t="shared" si="174"/>
        <v>8.0085243606814895</v>
      </c>
      <c r="K564" s="517">
        <f t="shared" si="175"/>
        <v>0.99999999999999944</v>
      </c>
      <c r="L564" s="517"/>
      <c r="M564" s="529">
        <f t="shared" si="176"/>
        <v>209.3377440895805</v>
      </c>
      <c r="N564" s="615">
        <f t="shared" si="177"/>
        <v>0</v>
      </c>
      <c r="O564" s="500"/>
      <c r="P564" s="532">
        <f t="shared" si="178"/>
        <v>0</v>
      </c>
      <c r="Q564" s="520">
        <f t="shared" si="179"/>
        <v>0</v>
      </c>
      <c r="R564" s="521"/>
      <c r="S564" s="507">
        <f t="shared" si="180"/>
        <v>0.99997326455664659</v>
      </c>
      <c r="T564" s="501">
        <f t="shared" si="185"/>
        <v>2.6735443353409494E-5</v>
      </c>
      <c r="U564" s="507"/>
      <c r="V564" s="507">
        <f t="shared" si="186"/>
        <v>1.7199665726055128E-7</v>
      </c>
      <c r="W564" s="501">
        <f t="shared" si="187"/>
        <v>1.7199665726055128E-7</v>
      </c>
      <c r="X564" s="507"/>
      <c r="Y564" s="562">
        <f t="shared" si="181"/>
        <v>1.4746504570523049</v>
      </c>
      <c r="Z564" s="554" t="e">
        <f t="shared" si="182"/>
        <v>#DIV/0!</v>
      </c>
      <c r="AB564" s="562">
        <f t="shared" si="183"/>
        <v>1.4746504570523047</v>
      </c>
      <c r="AC564" s="554" t="e">
        <f t="shared" si="184"/>
        <v>#DIV/0!</v>
      </c>
    </row>
    <row r="565" spans="1:29" ht="12.6" customHeight="1" x14ac:dyDescent="0.2">
      <c r="A565" s="116"/>
      <c r="B565" s="262">
        <f t="shared" si="168"/>
        <v>309.11999999999836</v>
      </c>
      <c r="C565" s="130"/>
      <c r="D565" s="500">
        <f t="shared" si="169"/>
        <v>8.1596001824423894</v>
      </c>
      <c r="E565" s="517">
        <f t="shared" si="170"/>
        <v>8.4559949149929075E-3</v>
      </c>
      <c r="F565" s="500">
        <f t="shared" si="171"/>
        <v>0.9957809279404698</v>
      </c>
      <c r="G565" s="519">
        <f t="shared" si="172"/>
        <v>0.99999999999999978</v>
      </c>
      <c r="H565" s="520">
        <f t="shared" si="173"/>
        <v>2.2204460492503131E-16</v>
      </c>
      <c r="I565" s="517"/>
      <c r="J565" s="517">
        <f t="shared" si="174"/>
        <v>8.0181788262050802</v>
      </c>
      <c r="K565" s="517">
        <f t="shared" si="175"/>
        <v>0.99999999999999944</v>
      </c>
      <c r="L565" s="517"/>
      <c r="M565" s="529">
        <f t="shared" si="176"/>
        <v>209.75773287586435</v>
      </c>
      <c r="N565" s="615">
        <f t="shared" si="177"/>
        <v>0</v>
      </c>
      <c r="O565" s="500"/>
      <c r="P565" s="532">
        <f t="shared" si="178"/>
        <v>1.3216940769346601E-16</v>
      </c>
      <c r="Q565" s="520">
        <f t="shared" si="179"/>
        <v>1.3216940769346601E-16</v>
      </c>
      <c r="R565" s="521"/>
      <c r="S565" s="507">
        <f t="shared" si="180"/>
        <v>0.99997333664888777</v>
      </c>
      <c r="T565" s="501">
        <f t="shared" si="185"/>
        <v>2.6663351112232725E-5</v>
      </c>
      <c r="U565" s="507"/>
      <c r="V565" s="507">
        <f t="shared" si="186"/>
        <v>1.7130134057272691E-7</v>
      </c>
      <c r="W565" s="501">
        <f t="shared" si="187"/>
        <v>1.7130134057272691E-7</v>
      </c>
      <c r="X565" s="507"/>
      <c r="Y565" s="562">
        <f t="shared" si="181"/>
        <v>1.473700138544771</v>
      </c>
      <c r="Z565" s="554" t="e">
        <f t="shared" si="182"/>
        <v>#DIV/0!</v>
      </c>
      <c r="AB565" s="562">
        <f t="shared" si="183"/>
        <v>1.4737001385447708</v>
      </c>
      <c r="AC565" s="554" t="e">
        <f t="shared" si="184"/>
        <v>#DIV/0!</v>
      </c>
    </row>
    <row r="566" spans="1:29" ht="12.6" customHeight="1" x14ac:dyDescent="0.2">
      <c r="A566" s="116"/>
      <c r="B566" s="262">
        <f t="shared" si="168"/>
        <v>309.53999999999837</v>
      </c>
      <c r="C566" s="130"/>
      <c r="D566" s="500">
        <f t="shared" si="169"/>
        <v>8.1692414849287953</v>
      </c>
      <c r="E566" s="517">
        <f t="shared" si="170"/>
        <v>8.4445696888704475E-3</v>
      </c>
      <c r="F566" s="500">
        <f t="shared" si="171"/>
        <v>0.99578661646785305</v>
      </c>
      <c r="G566" s="519">
        <f t="shared" si="172"/>
        <v>0.99999999999999989</v>
      </c>
      <c r="H566" s="520">
        <f t="shared" si="173"/>
        <v>1.1102230246251565E-16</v>
      </c>
      <c r="I566" s="517"/>
      <c r="J566" s="517">
        <f t="shared" si="174"/>
        <v>8.0278201286914861</v>
      </c>
      <c r="K566" s="517">
        <f t="shared" si="175"/>
        <v>0.99999999999999956</v>
      </c>
      <c r="L566" s="517"/>
      <c r="M566" s="529">
        <f t="shared" si="176"/>
        <v>210.17772169236559</v>
      </c>
      <c r="N566" s="615">
        <f t="shared" si="177"/>
        <v>0</v>
      </c>
      <c r="O566" s="500"/>
      <c r="P566" s="532">
        <f t="shared" si="178"/>
        <v>1.3216940769346601E-16</v>
      </c>
      <c r="Q566" s="520">
        <f t="shared" si="179"/>
        <v>1.3216940769346601E-16</v>
      </c>
      <c r="R566" s="521"/>
      <c r="S566" s="507">
        <f t="shared" si="180"/>
        <v>0.99997340844977267</v>
      </c>
      <c r="T566" s="501">
        <f t="shared" si="185"/>
        <v>2.6591550227328398E-5</v>
      </c>
      <c r="U566" s="507"/>
      <c r="V566" s="507">
        <f t="shared" si="186"/>
        <v>1.7060976969808596E-7</v>
      </c>
      <c r="W566" s="501">
        <f t="shared" si="187"/>
        <v>1.7060976969808596E-7</v>
      </c>
      <c r="X566" s="507"/>
      <c r="Y566" s="562">
        <f t="shared" si="181"/>
        <v>1.4727536177838489</v>
      </c>
      <c r="Z566" s="554" t="e">
        <f t="shared" si="182"/>
        <v>#DIV/0!</v>
      </c>
      <c r="AB566" s="562">
        <f t="shared" si="183"/>
        <v>1.4727536177838487</v>
      </c>
      <c r="AC566" s="554" t="e">
        <f t="shared" si="184"/>
        <v>#DIV/0!</v>
      </c>
    </row>
    <row r="567" spans="1:29" ht="12.6" customHeight="1" x14ac:dyDescent="0.2">
      <c r="A567" s="116"/>
      <c r="B567" s="262">
        <f t="shared" si="168"/>
        <v>309.95999999999839</v>
      </c>
      <c r="C567" s="130"/>
      <c r="D567" s="500">
        <f t="shared" si="169"/>
        <v>8.1788696602206468</v>
      </c>
      <c r="E567" s="517">
        <f t="shared" si="170"/>
        <v>8.4331752954134118E-3</v>
      </c>
      <c r="F567" s="500">
        <f t="shared" si="171"/>
        <v>0.99579228967626743</v>
      </c>
      <c r="G567" s="519">
        <f t="shared" si="172"/>
        <v>0.99999999999999989</v>
      </c>
      <c r="H567" s="520">
        <f t="shared" si="173"/>
        <v>1.1102230246251565E-16</v>
      </c>
      <c r="I567" s="517"/>
      <c r="J567" s="517">
        <f t="shared" si="174"/>
        <v>8.0374483039833375</v>
      </c>
      <c r="K567" s="517">
        <f t="shared" si="175"/>
        <v>0.99999999999999956</v>
      </c>
      <c r="L567" s="517"/>
      <c r="M567" s="529">
        <f t="shared" si="176"/>
        <v>210.59771053896219</v>
      </c>
      <c r="N567" s="615">
        <f t="shared" si="177"/>
        <v>0</v>
      </c>
      <c r="O567" s="500"/>
      <c r="P567" s="532">
        <f t="shared" si="178"/>
        <v>0</v>
      </c>
      <c r="Q567" s="520">
        <f t="shared" si="179"/>
        <v>0</v>
      </c>
      <c r="R567" s="521"/>
      <c r="S567" s="507">
        <f t="shared" si="180"/>
        <v>0.99997347996109431</v>
      </c>
      <c r="T567" s="501">
        <f t="shared" si="185"/>
        <v>2.6520038905686327E-5</v>
      </c>
      <c r="U567" s="507"/>
      <c r="V567" s="507">
        <f t="shared" si="186"/>
        <v>1.6992218663881395E-7</v>
      </c>
      <c r="W567" s="501">
        <f t="shared" si="187"/>
        <v>1.6992218663881395E-7</v>
      </c>
      <c r="X567" s="507"/>
      <c r="Y567" s="562">
        <f t="shared" si="181"/>
        <v>1.4718108720495962</v>
      </c>
      <c r="Z567" s="554" t="e">
        <f t="shared" si="182"/>
        <v>#DIV/0!</v>
      </c>
      <c r="AB567" s="562">
        <f t="shared" si="183"/>
        <v>1.4718108720495959</v>
      </c>
      <c r="AC567" s="554" t="e">
        <f t="shared" si="184"/>
        <v>#DIV/0!</v>
      </c>
    </row>
    <row r="568" spans="1:29" ht="12.6" customHeight="1" x14ac:dyDescent="0.2">
      <c r="A568" s="116"/>
      <c r="B568" s="262">
        <f t="shared" si="168"/>
        <v>310.3799999999984</v>
      </c>
      <c r="C568" s="130"/>
      <c r="D568" s="500">
        <f t="shared" si="169"/>
        <v>8.1884847440143904</v>
      </c>
      <c r="E568" s="517">
        <f t="shared" si="170"/>
        <v>8.4218116099790633E-3</v>
      </c>
      <c r="F568" s="500">
        <f t="shared" si="171"/>
        <v>0.99579794762751006</v>
      </c>
      <c r="G568" s="519">
        <f t="shared" si="172"/>
        <v>0.99999999999999989</v>
      </c>
      <c r="H568" s="520">
        <f t="shared" si="173"/>
        <v>1.1102230246251565E-16</v>
      </c>
      <c r="I568" s="517"/>
      <c r="J568" s="517">
        <f t="shared" si="174"/>
        <v>8.0470633877770812</v>
      </c>
      <c r="K568" s="517">
        <f t="shared" si="175"/>
        <v>0.99999999999999956</v>
      </c>
      <c r="L568" s="517"/>
      <c r="M568" s="529">
        <f t="shared" si="176"/>
        <v>211.01769941553295</v>
      </c>
      <c r="N568" s="615">
        <f t="shared" si="177"/>
        <v>0</v>
      </c>
      <c r="O568" s="500"/>
      <c r="P568" s="532">
        <f t="shared" si="178"/>
        <v>0</v>
      </c>
      <c r="Q568" s="520">
        <f t="shared" si="179"/>
        <v>0</v>
      </c>
      <c r="R568" s="521"/>
      <c r="S568" s="507">
        <f t="shared" si="180"/>
        <v>0.99997355118440945</v>
      </c>
      <c r="T568" s="501">
        <f t="shared" si="185"/>
        <v>2.6448815590551789E-5</v>
      </c>
      <c r="U568" s="507"/>
      <c r="V568" s="507">
        <f t="shared" si="186"/>
        <v>1.6923806773971761E-7</v>
      </c>
      <c r="W568" s="501">
        <f t="shared" si="187"/>
        <v>1.6923806773971761E-7</v>
      </c>
      <c r="X568" s="507"/>
      <c r="Y568" s="562">
        <f t="shared" si="181"/>
        <v>1.4708718788029371</v>
      </c>
      <c r="Z568" s="554" t="e">
        <f t="shared" si="182"/>
        <v>#DIV/0!</v>
      </c>
      <c r="AB568" s="562">
        <f t="shared" si="183"/>
        <v>1.4708718788029369</v>
      </c>
      <c r="AC568" s="554" t="e">
        <f t="shared" si="184"/>
        <v>#DIV/0!</v>
      </c>
    </row>
    <row r="569" spans="1:29" ht="12.6" customHeight="1" x14ac:dyDescent="0.2">
      <c r="A569" s="116"/>
      <c r="B569" s="262">
        <f t="shared" si="168"/>
        <v>310.79999999999842</v>
      </c>
      <c r="C569" s="130"/>
      <c r="D569" s="500">
        <f t="shared" si="169"/>
        <v>8.1980867718610639</v>
      </c>
      <c r="E569" s="517">
        <f t="shared" si="170"/>
        <v>8.4104785085965111E-3</v>
      </c>
      <c r="F569" s="500">
        <f t="shared" si="171"/>
        <v>0.99580359038304611</v>
      </c>
      <c r="G569" s="519">
        <f t="shared" si="172"/>
        <v>0.99999999999999989</v>
      </c>
      <c r="H569" s="520">
        <f t="shared" si="173"/>
        <v>1.1102230246251565E-16</v>
      </c>
      <c r="I569" s="517"/>
      <c r="J569" s="517">
        <f t="shared" si="174"/>
        <v>8.0566654156237547</v>
      </c>
      <c r="K569" s="517">
        <f t="shared" si="175"/>
        <v>0.99999999999999956</v>
      </c>
      <c r="L569" s="517"/>
      <c r="M569" s="529">
        <f t="shared" si="176"/>
        <v>211.43768832195713</v>
      </c>
      <c r="N569" s="615">
        <f t="shared" si="177"/>
        <v>0</v>
      </c>
      <c r="O569" s="500"/>
      <c r="P569" s="532">
        <f t="shared" si="178"/>
        <v>0</v>
      </c>
      <c r="Q569" s="520">
        <f t="shared" si="179"/>
        <v>0</v>
      </c>
      <c r="R569" s="521"/>
      <c r="S569" s="507">
        <f t="shared" si="180"/>
        <v>0.99997362212107122</v>
      </c>
      <c r="T569" s="501">
        <f t="shared" si="185"/>
        <v>2.6377878928784959E-5</v>
      </c>
      <c r="U569" s="507"/>
      <c r="V569" s="507">
        <f t="shared" si="186"/>
        <v>1.6855757398313545E-7</v>
      </c>
      <c r="W569" s="501">
        <f t="shared" si="187"/>
        <v>1.6855757398313545E-7</v>
      </c>
      <c r="X569" s="507"/>
      <c r="Y569" s="562">
        <f t="shared" si="181"/>
        <v>1.4699366156838694</v>
      </c>
      <c r="Z569" s="554" t="e">
        <f t="shared" si="182"/>
        <v>#DIV/0!</v>
      </c>
      <c r="AB569" s="562">
        <f t="shared" si="183"/>
        <v>1.4699366156838691</v>
      </c>
      <c r="AC569" s="554" t="e">
        <f t="shared" si="184"/>
        <v>#DIV/0!</v>
      </c>
    </row>
    <row r="570" spans="1:29" ht="12.6" customHeight="1" x14ac:dyDescent="0.2">
      <c r="A570" s="116"/>
      <c r="B570" s="262">
        <f t="shared" si="168"/>
        <v>311.21999999999844</v>
      </c>
      <c r="C570" s="130"/>
      <c r="D570" s="500">
        <f t="shared" si="169"/>
        <v>8.207675779167106</v>
      </c>
      <c r="E570" s="517">
        <f t="shared" si="170"/>
        <v>8.3991758679604032E-3</v>
      </c>
      <c r="F570" s="500">
        <f t="shared" si="171"/>
        <v>0.9958092180040109</v>
      </c>
      <c r="G570" s="519">
        <f t="shared" si="172"/>
        <v>0.99999999999999989</v>
      </c>
      <c r="H570" s="520">
        <f t="shared" si="173"/>
        <v>1.1102230246251565E-16</v>
      </c>
      <c r="I570" s="517"/>
      <c r="J570" s="517">
        <f t="shared" si="174"/>
        <v>8.0662544229297968</v>
      </c>
      <c r="K570" s="517">
        <f t="shared" si="175"/>
        <v>0.99999999999999967</v>
      </c>
      <c r="L570" s="517"/>
      <c r="M570" s="529">
        <f t="shared" si="176"/>
        <v>211.85767725811468</v>
      </c>
      <c r="N570" s="615">
        <f t="shared" si="177"/>
        <v>0</v>
      </c>
      <c r="O570" s="500"/>
      <c r="P570" s="532">
        <f t="shared" si="178"/>
        <v>0</v>
      </c>
      <c r="Q570" s="520">
        <f t="shared" si="179"/>
        <v>0</v>
      </c>
      <c r="R570" s="521"/>
      <c r="S570" s="507">
        <f t="shared" si="180"/>
        <v>0.99997369277277159</v>
      </c>
      <c r="T570" s="501">
        <f t="shared" si="185"/>
        <v>2.6307227228405949E-5</v>
      </c>
      <c r="U570" s="507"/>
      <c r="V570" s="507">
        <f t="shared" si="186"/>
        <v>1.678808667479143E-7</v>
      </c>
      <c r="W570" s="501">
        <f t="shared" si="187"/>
        <v>1.678808667479143E-7</v>
      </c>
      <c r="X570" s="507"/>
      <c r="Y570" s="562">
        <f t="shared" si="181"/>
        <v>1.4690050605096867</v>
      </c>
      <c r="Z570" s="554" t="e">
        <f t="shared" si="182"/>
        <v>#DIV/0!</v>
      </c>
      <c r="AB570" s="562">
        <f t="shared" si="183"/>
        <v>1.4690050605096865</v>
      </c>
      <c r="AC570" s="554" t="e">
        <f t="shared" si="184"/>
        <v>#DIV/0!</v>
      </c>
    </row>
    <row r="571" spans="1:29" ht="12.6" customHeight="1" x14ac:dyDescent="0.2">
      <c r="A571" s="116"/>
      <c r="B571" s="262">
        <f t="shared" si="168"/>
        <v>311.63999999999845</v>
      </c>
      <c r="C571" s="130"/>
      <c r="D571" s="500">
        <f t="shared" si="169"/>
        <v>8.2172518011951166</v>
      </c>
      <c r="E571" s="517">
        <f t="shared" si="170"/>
        <v>8.3879035654279149E-3</v>
      </c>
      <c r="F571" s="500">
        <f t="shared" si="171"/>
        <v>0.99581483055121245</v>
      </c>
      <c r="G571" s="519">
        <f t="shared" si="172"/>
        <v>0.99999999999999989</v>
      </c>
      <c r="H571" s="520">
        <f t="shared" si="173"/>
        <v>1.1102230246251565E-16</v>
      </c>
      <c r="I571" s="517"/>
      <c r="J571" s="517">
        <f t="shared" si="174"/>
        <v>8.0758304449578073</v>
      </c>
      <c r="K571" s="517">
        <f t="shared" si="175"/>
        <v>0.99999999999999967</v>
      </c>
      <c r="L571" s="517"/>
      <c r="M571" s="529">
        <f t="shared" si="176"/>
        <v>212.27766622388629</v>
      </c>
      <c r="N571" s="615">
        <f t="shared" si="177"/>
        <v>0</v>
      </c>
      <c r="O571" s="500"/>
      <c r="P571" s="532">
        <f t="shared" si="178"/>
        <v>0</v>
      </c>
      <c r="Q571" s="520">
        <f t="shared" si="179"/>
        <v>0</v>
      </c>
      <c r="R571" s="521"/>
      <c r="S571" s="507">
        <f t="shared" si="180"/>
        <v>0.99997376314099928</v>
      </c>
      <c r="T571" s="501">
        <f t="shared" si="185"/>
        <v>2.6236859000716706E-5</v>
      </c>
      <c r="U571" s="507"/>
      <c r="V571" s="507">
        <f t="shared" si="186"/>
        <v>1.672077040318687E-7</v>
      </c>
      <c r="W571" s="501">
        <f t="shared" si="187"/>
        <v>1.672077040318687E-7</v>
      </c>
      <c r="X571" s="507"/>
      <c r="Y571" s="562">
        <f t="shared" si="181"/>
        <v>1.4680771912732267</v>
      </c>
      <c r="Z571" s="554" t="e">
        <f t="shared" si="182"/>
        <v>#DIV/0!</v>
      </c>
      <c r="AB571" s="562">
        <f t="shared" si="183"/>
        <v>1.4680771912732264</v>
      </c>
      <c r="AC571" s="554" t="e">
        <f t="shared" si="184"/>
        <v>#DIV/0!</v>
      </c>
    </row>
    <row r="572" spans="1:29" ht="12.6" customHeight="1" x14ac:dyDescent="0.2">
      <c r="A572" s="116"/>
      <c r="B572" s="262">
        <f t="shared" si="168"/>
        <v>312.05999999999847</v>
      </c>
      <c r="C572" s="130"/>
      <c r="D572" s="500">
        <f t="shared" si="169"/>
        <v>8.2268148730646615</v>
      </c>
      <c r="E572" s="517">
        <f t="shared" si="170"/>
        <v>8.3766614790135394E-3</v>
      </c>
      <c r="F572" s="500">
        <f t="shared" si="171"/>
        <v>0.99582042808513338</v>
      </c>
      <c r="G572" s="519">
        <f t="shared" si="172"/>
        <v>0.99999999999999989</v>
      </c>
      <c r="H572" s="520">
        <f t="shared" si="173"/>
        <v>1.1102230246251565E-16</v>
      </c>
      <c r="I572" s="517"/>
      <c r="J572" s="517">
        <f t="shared" si="174"/>
        <v>8.0853935168273523</v>
      </c>
      <c r="K572" s="517">
        <f t="shared" si="175"/>
        <v>0.99999999999999967</v>
      </c>
      <c r="L572" s="517"/>
      <c r="M572" s="529">
        <f t="shared" si="176"/>
        <v>212.69765521915315</v>
      </c>
      <c r="N572" s="615">
        <f t="shared" si="177"/>
        <v>0</v>
      </c>
      <c r="O572" s="500"/>
      <c r="P572" s="532">
        <f t="shared" si="178"/>
        <v>0</v>
      </c>
      <c r="Q572" s="520">
        <f t="shared" si="179"/>
        <v>0</v>
      </c>
      <c r="R572" s="521"/>
      <c r="S572" s="507">
        <f t="shared" si="180"/>
        <v>0.99997383322724298</v>
      </c>
      <c r="T572" s="501">
        <f t="shared" si="185"/>
        <v>2.6166772757019174E-5</v>
      </c>
      <c r="U572" s="507"/>
      <c r="V572" s="507">
        <f t="shared" si="186"/>
        <v>1.6653816645833731E-7</v>
      </c>
      <c r="W572" s="501">
        <f t="shared" si="187"/>
        <v>1.6653816645833731E-7</v>
      </c>
      <c r="X572" s="507"/>
      <c r="Y572" s="562">
        <f t="shared" si="181"/>
        <v>1.4671529861411368</v>
      </c>
      <c r="Z572" s="554" t="e">
        <f t="shared" si="182"/>
        <v>#DIV/0!</v>
      </c>
      <c r="AB572" s="562">
        <f t="shared" si="183"/>
        <v>1.4671529861411365</v>
      </c>
      <c r="AC572" s="554" t="e">
        <f t="shared" si="184"/>
        <v>#DIV/0!</v>
      </c>
    </row>
    <row r="573" spans="1:29" ht="12.6" customHeight="1" x14ac:dyDescent="0.2">
      <c r="A573" s="116"/>
      <c r="B573" s="262">
        <f t="shared" si="168"/>
        <v>312.47999999999848</v>
      </c>
      <c r="C573" s="130"/>
      <c r="D573" s="500">
        <f t="shared" si="169"/>
        <v>8.236365029753026</v>
      </c>
      <c r="E573" s="517">
        <f t="shared" si="170"/>
        <v>8.3654494873847598E-3</v>
      </c>
      <c r="F573" s="500">
        <f t="shared" si="171"/>
        <v>0.99582601066593301</v>
      </c>
      <c r="G573" s="519">
        <f t="shared" si="172"/>
        <v>0.99999999999999989</v>
      </c>
      <c r="H573" s="520">
        <f t="shared" si="173"/>
        <v>1.1102230246251565E-16</v>
      </c>
      <c r="I573" s="517"/>
      <c r="J573" s="517">
        <f t="shared" si="174"/>
        <v>8.0949436735157168</v>
      </c>
      <c r="K573" s="517">
        <f t="shared" si="175"/>
        <v>0.99999999999999967</v>
      </c>
      <c r="L573" s="517"/>
      <c r="M573" s="529">
        <f t="shared" si="176"/>
        <v>213.1176442437972</v>
      </c>
      <c r="N573" s="615">
        <f t="shared" si="177"/>
        <v>0</v>
      </c>
      <c r="O573" s="500"/>
      <c r="P573" s="532">
        <f t="shared" si="178"/>
        <v>0</v>
      </c>
      <c r="Q573" s="520">
        <f t="shared" si="179"/>
        <v>0</v>
      </c>
      <c r="R573" s="521"/>
      <c r="S573" s="507">
        <f t="shared" si="180"/>
        <v>0.99997390303305911</v>
      </c>
      <c r="T573" s="501">
        <f t="shared" si="185"/>
        <v>2.6096966940891697E-5</v>
      </c>
      <c r="U573" s="507"/>
      <c r="V573" s="507">
        <f t="shared" si="186"/>
        <v>1.6587225415948951E-7</v>
      </c>
      <c r="W573" s="501">
        <f t="shared" si="187"/>
        <v>1.6587225415948951E-7</v>
      </c>
      <c r="X573" s="507"/>
      <c r="Y573" s="562">
        <f t="shared" si="181"/>
        <v>1.466232423452162</v>
      </c>
      <c r="Z573" s="554" t="e">
        <f t="shared" si="182"/>
        <v>#DIV/0!</v>
      </c>
      <c r="AB573" s="562">
        <f t="shared" si="183"/>
        <v>1.4662324234521618</v>
      </c>
      <c r="AC573" s="554" t="e">
        <f t="shared" si="184"/>
        <v>#DIV/0!</v>
      </c>
    </row>
    <row r="574" spans="1:29" ht="12.6" customHeight="1" x14ac:dyDescent="0.2">
      <c r="A574" s="116"/>
      <c r="B574" s="262">
        <f t="shared" si="168"/>
        <v>312.8999999999985</v>
      </c>
      <c r="C574" s="130"/>
      <c r="D574" s="500">
        <f t="shared" si="169"/>
        <v>8.2459023060959833</v>
      </c>
      <c r="E574" s="517">
        <f t="shared" si="170"/>
        <v>8.3542674698579445E-3</v>
      </c>
      <c r="F574" s="500">
        <f t="shared" si="171"/>
        <v>0.99583157835344993</v>
      </c>
      <c r="G574" s="519">
        <f t="shared" si="172"/>
        <v>0.99999999999999989</v>
      </c>
      <c r="H574" s="520">
        <f t="shared" si="173"/>
        <v>1.1102230246251565E-16</v>
      </c>
      <c r="I574" s="517"/>
      <c r="J574" s="517">
        <f t="shared" si="174"/>
        <v>8.1044809498586741</v>
      </c>
      <c r="K574" s="517">
        <f t="shared" si="175"/>
        <v>0.99999999999999978</v>
      </c>
      <c r="L574" s="517"/>
      <c r="M574" s="529">
        <f t="shared" si="176"/>
        <v>213.53763329770095</v>
      </c>
      <c r="N574" s="615">
        <f t="shared" si="177"/>
        <v>0</v>
      </c>
      <c r="O574" s="500"/>
      <c r="P574" s="532">
        <f t="shared" si="178"/>
        <v>0</v>
      </c>
      <c r="Q574" s="520">
        <f t="shared" si="179"/>
        <v>0</v>
      </c>
      <c r="R574" s="521"/>
      <c r="S574" s="507">
        <f t="shared" si="180"/>
        <v>0.99997397255993647</v>
      </c>
      <c r="T574" s="501">
        <f t="shared" si="185"/>
        <v>2.6027440063525198E-5</v>
      </c>
      <c r="U574" s="507"/>
      <c r="V574" s="507">
        <f t="shared" si="186"/>
        <v>1.6520980602081739E-7</v>
      </c>
      <c r="W574" s="501">
        <f t="shared" si="187"/>
        <v>1.6520980602081739E-7</v>
      </c>
      <c r="X574" s="507"/>
      <c r="Y574" s="562">
        <f t="shared" si="181"/>
        <v>1.4653154817154534</v>
      </c>
      <c r="Z574" s="554" t="e">
        <f t="shared" si="182"/>
        <v>#DIV/0!</v>
      </c>
      <c r="AB574" s="562">
        <f t="shared" si="183"/>
        <v>1.4653154817154532</v>
      </c>
      <c r="AC574" s="554" t="e">
        <f t="shared" si="184"/>
        <v>#DIV/0!</v>
      </c>
    </row>
    <row r="575" spans="1:29" ht="12.6" customHeight="1" x14ac:dyDescent="0.2">
      <c r="A575" s="116"/>
      <c r="B575" s="262">
        <f t="shared" si="168"/>
        <v>313.31999999999852</v>
      </c>
      <c r="C575" s="130"/>
      <c r="D575" s="500">
        <f t="shared" si="169"/>
        <v>8.2554267367885661</v>
      </c>
      <c r="E575" s="517">
        <f t="shared" si="170"/>
        <v>8.3431153063937852E-3</v>
      </c>
      <c r="F575" s="500">
        <f t="shared" si="171"/>
        <v>0.99583713120720385</v>
      </c>
      <c r="G575" s="519">
        <f t="shared" si="172"/>
        <v>0.99999999999999989</v>
      </c>
      <c r="H575" s="520">
        <f t="shared" si="173"/>
        <v>1.1102230246251565E-16</v>
      </c>
      <c r="I575" s="517"/>
      <c r="J575" s="517">
        <f t="shared" si="174"/>
        <v>8.1140053805512569</v>
      </c>
      <c r="K575" s="517">
        <f t="shared" si="175"/>
        <v>0.99999999999999978</v>
      </c>
      <c r="L575" s="517"/>
      <c r="M575" s="529">
        <f t="shared" si="176"/>
        <v>213.95762238074758</v>
      </c>
      <c r="N575" s="615">
        <f t="shared" si="177"/>
        <v>0</v>
      </c>
      <c r="O575" s="500"/>
      <c r="P575" s="532">
        <f t="shared" si="178"/>
        <v>0</v>
      </c>
      <c r="Q575" s="520">
        <f t="shared" si="179"/>
        <v>0</v>
      </c>
      <c r="R575" s="521"/>
      <c r="S575" s="507">
        <f t="shared" si="180"/>
        <v>0.99997404180929617</v>
      </c>
      <c r="T575" s="501">
        <f t="shared" si="185"/>
        <v>2.5958190703834205E-5</v>
      </c>
      <c r="U575" s="507"/>
      <c r="V575" s="507">
        <f t="shared" si="186"/>
        <v>1.6455090253349019E-7</v>
      </c>
      <c r="W575" s="501">
        <f t="shared" si="187"/>
        <v>1.6455090253349019E-7</v>
      </c>
      <c r="X575" s="507"/>
      <c r="Y575" s="562">
        <f t="shared" si="181"/>
        <v>1.464402139608894</v>
      </c>
      <c r="Z575" s="554" t="e">
        <f t="shared" si="182"/>
        <v>#DIV/0!</v>
      </c>
      <c r="AB575" s="562">
        <f t="shared" si="183"/>
        <v>1.4644021396088938</v>
      </c>
      <c r="AC575" s="554" t="e">
        <f t="shared" si="184"/>
        <v>#DIV/0!</v>
      </c>
    </row>
    <row r="576" spans="1:29" ht="12.6" customHeight="1" x14ac:dyDescent="0.2">
      <c r="A576" s="116"/>
      <c r="B576" s="262">
        <f t="shared" si="168"/>
        <v>313.73999999999853</v>
      </c>
      <c r="C576" s="130"/>
      <c r="D576" s="500">
        <f t="shared" si="169"/>
        <v>8.2649383563858194</v>
      </c>
      <c r="E576" s="517">
        <f t="shared" si="170"/>
        <v>8.3319928775934127E-3</v>
      </c>
      <c r="F576" s="500">
        <f t="shared" si="171"/>
        <v>0.99584266928639731</v>
      </c>
      <c r="G576" s="519">
        <f t="shared" si="172"/>
        <v>0.99999999999999989</v>
      </c>
      <c r="H576" s="520">
        <f t="shared" si="173"/>
        <v>1.1102230246251565E-16</v>
      </c>
      <c r="I576" s="517"/>
      <c r="J576" s="517">
        <f t="shared" si="174"/>
        <v>8.1235170001485102</v>
      </c>
      <c r="K576" s="517">
        <f t="shared" si="175"/>
        <v>0.99999999999999978</v>
      </c>
      <c r="L576" s="517"/>
      <c r="M576" s="529">
        <f t="shared" si="176"/>
        <v>214.37761149282079</v>
      </c>
      <c r="N576" s="615">
        <f t="shared" si="177"/>
        <v>0</v>
      </c>
      <c r="O576" s="500"/>
      <c r="P576" s="532">
        <f t="shared" si="178"/>
        <v>0</v>
      </c>
      <c r="Q576" s="520">
        <f t="shared" si="179"/>
        <v>0</v>
      </c>
      <c r="R576" s="521"/>
      <c r="S576" s="507">
        <f t="shared" si="180"/>
        <v>0.9999741107826946</v>
      </c>
      <c r="T576" s="501">
        <f t="shared" si="185"/>
        <v>2.5889217305397061E-5</v>
      </c>
      <c r="U576" s="507"/>
      <c r="V576" s="507">
        <f t="shared" si="186"/>
        <v>1.6389554369750793E-7</v>
      </c>
      <c r="W576" s="501">
        <f t="shared" si="187"/>
        <v>1.6389554369750793E-7</v>
      </c>
      <c r="X576" s="507"/>
      <c r="Y576" s="562">
        <f t="shared" si="181"/>
        <v>1.4634923759774479</v>
      </c>
      <c r="Z576" s="554" t="e">
        <f t="shared" si="182"/>
        <v>#DIV/0!</v>
      </c>
      <c r="AB576" s="562">
        <f t="shared" si="183"/>
        <v>1.4634923759774476</v>
      </c>
      <c r="AC576" s="554" t="e">
        <f t="shared" si="184"/>
        <v>#DIV/0!</v>
      </c>
    </row>
    <row r="577" spans="1:29" ht="12.6" customHeight="1" x14ac:dyDescent="0.2">
      <c r="A577" s="116"/>
      <c r="B577" s="262">
        <f t="shared" si="168"/>
        <v>314.15999999999855</v>
      </c>
      <c r="C577" s="130"/>
      <c r="D577" s="500">
        <f t="shared" si="169"/>
        <v>8.2744371993035468</v>
      </c>
      <c r="E577" s="517">
        <f t="shared" si="170"/>
        <v>8.3209000646931822E-3</v>
      </c>
      <c r="F577" s="500">
        <f t="shared" si="171"/>
        <v>0.99584819264991897</v>
      </c>
      <c r="G577" s="519">
        <f t="shared" si="172"/>
        <v>0.99999999999999989</v>
      </c>
      <c r="H577" s="520">
        <f t="shared" si="173"/>
        <v>1.1102230246251565E-16</v>
      </c>
      <c r="I577" s="517"/>
      <c r="J577" s="517">
        <f t="shared" si="174"/>
        <v>8.1330158430662376</v>
      </c>
      <c r="K577" s="517">
        <f t="shared" si="175"/>
        <v>0.99999999999999978</v>
      </c>
      <c r="L577" s="517"/>
      <c r="M577" s="529">
        <f t="shared" si="176"/>
        <v>214.79760063380508</v>
      </c>
      <c r="N577" s="615">
        <f t="shared" si="177"/>
        <v>0</v>
      </c>
      <c r="O577" s="500"/>
      <c r="P577" s="532">
        <f t="shared" si="178"/>
        <v>0</v>
      </c>
      <c r="Q577" s="520">
        <f t="shared" si="179"/>
        <v>0</v>
      </c>
      <c r="R577" s="521"/>
      <c r="S577" s="507">
        <f t="shared" si="180"/>
        <v>0.99997417948155287</v>
      </c>
      <c r="T577" s="501">
        <f t="shared" si="185"/>
        <v>2.5820518447128293E-5</v>
      </c>
      <c r="U577" s="507"/>
      <c r="V577" s="507">
        <f t="shared" si="186"/>
        <v>1.632435682661932E-7</v>
      </c>
      <c r="W577" s="501">
        <f t="shared" si="187"/>
        <v>1.632435682661932E-7</v>
      </c>
      <c r="X577" s="507"/>
      <c r="Y577" s="562">
        <f t="shared" si="181"/>
        <v>1.4625861698315252</v>
      </c>
      <c r="Z577" s="554" t="e">
        <f t="shared" si="182"/>
        <v>#DIV/0!</v>
      </c>
      <c r="AB577" s="562">
        <f t="shared" si="183"/>
        <v>1.462586169831525</v>
      </c>
      <c r="AC577" s="554" t="e">
        <f t="shared" si="184"/>
        <v>#DIV/0!</v>
      </c>
    </row>
    <row r="578" spans="1:29" ht="12.6" customHeight="1" x14ac:dyDescent="0.2">
      <c r="A578" s="116"/>
      <c r="B578" s="262">
        <f t="shared" si="168"/>
        <v>314.57999999999856</v>
      </c>
      <c r="C578" s="130"/>
      <c r="D578" s="500">
        <f t="shared" si="169"/>
        <v>8.2839232998190635</v>
      </c>
      <c r="E578" s="517">
        <f t="shared" si="170"/>
        <v>8.3098367495618771E-3</v>
      </c>
      <c r="F578" s="500">
        <f t="shared" si="171"/>
        <v>0.99585370135634421</v>
      </c>
      <c r="G578" s="519">
        <f t="shared" si="172"/>
        <v>0.99999999999999989</v>
      </c>
      <c r="H578" s="520">
        <f t="shared" si="173"/>
        <v>1.1102230246251565E-16</v>
      </c>
      <c r="I578" s="517"/>
      <c r="J578" s="517">
        <f t="shared" si="174"/>
        <v>8.1425019435817543</v>
      </c>
      <c r="K578" s="517">
        <f t="shared" si="175"/>
        <v>0.99999999999999978</v>
      </c>
      <c r="L578" s="517"/>
      <c r="M578" s="529">
        <f t="shared" si="176"/>
        <v>215.21758980358533</v>
      </c>
      <c r="N578" s="615">
        <f t="shared" si="177"/>
        <v>0</v>
      </c>
      <c r="O578" s="500"/>
      <c r="P578" s="532">
        <f t="shared" si="178"/>
        <v>1.3216940769346601E-16</v>
      </c>
      <c r="Q578" s="520">
        <f t="shared" si="179"/>
        <v>1.3216940769346601E-16</v>
      </c>
      <c r="R578" s="521"/>
      <c r="S578" s="507">
        <f t="shared" si="180"/>
        <v>0.99997424790729195</v>
      </c>
      <c r="T578" s="501">
        <f t="shared" si="185"/>
        <v>2.5752092708053453E-5</v>
      </c>
      <c r="U578" s="507"/>
      <c r="V578" s="507">
        <f t="shared" si="186"/>
        <v>1.6259493619221551E-7</v>
      </c>
      <c r="W578" s="501">
        <f t="shared" si="187"/>
        <v>1.6259493619221551E-7</v>
      </c>
      <c r="X578" s="507"/>
      <c r="Y578" s="562">
        <f t="shared" si="181"/>
        <v>1.4616835003453699</v>
      </c>
      <c r="Z578" s="554" t="e">
        <f t="shared" si="182"/>
        <v>#DIV/0!</v>
      </c>
      <c r="AB578" s="562">
        <f t="shared" si="183"/>
        <v>1.4616835003453696</v>
      </c>
      <c r="AC578" s="554" t="e">
        <f t="shared" si="184"/>
        <v>#DIV/0!</v>
      </c>
    </row>
    <row r="579" spans="1:29" ht="12.6" customHeight="1" x14ac:dyDescent="0.2">
      <c r="A579" s="116"/>
      <c r="B579" s="262">
        <f t="shared" si="168"/>
        <v>314.99999999999858</v>
      </c>
      <c r="C579" s="130"/>
      <c r="D579" s="500">
        <f t="shared" si="169"/>
        <v>8.2933966920719406</v>
      </c>
      <c r="E579" s="517">
        <f t="shared" si="170"/>
        <v>8.2988028146950641E-3</v>
      </c>
      <c r="F579" s="500">
        <f t="shared" si="171"/>
        <v>0.99585919546393842</v>
      </c>
      <c r="G579" s="519">
        <f t="shared" si="172"/>
        <v>1</v>
      </c>
      <c r="H579" s="520">
        <f t="shared" si="173"/>
        <v>0</v>
      </c>
      <c r="I579" s="517"/>
      <c r="J579" s="517">
        <f t="shared" si="174"/>
        <v>8.1519753358346314</v>
      </c>
      <c r="K579" s="517">
        <f t="shared" si="175"/>
        <v>0.99999999999999978</v>
      </c>
      <c r="L579" s="517"/>
      <c r="M579" s="529">
        <f t="shared" si="176"/>
        <v>215.63757900204723</v>
      </c>
      <c r="N579" s="615">
        <f t="shared" si="177"/>
        <v>0</v>
      </c>
      <c r="O579" s="500"/>
      <c r="P579" s="532">
        <f t="shared" si="178"/>
        <v>1.3216940769346601E-16</v>
      </c>
      <c r="Q579" s="520">
        <f t="shared" si="179"/>
        <v>1.3216940769346601E-16</v>
      </c>
      <c r="R579" s="521"/>
      <c r="S579" s="507">
        <f t="shared" si="180"/>
        <v>0.99997431606129927</v>
      </c>
      <c r="T579" s="501">
        <f t="shared" si="185"/>
        <v>2.5683938700726827E-5</v>
      </c>
      <c r="U579" s="507"/>
      <c r="V579" s="507">
        <f t="shared" si="186"/>
        <v>1.6194980859008279E-7</v>
      </c>
      <c r="W579" s="501">
        <f t="shared" si="187"/>
        <v>1.6194980859008279E-7</v>
      </c>
      <c r="X579" s="507"/>
      <c r="Y579" s="562">
        <f t="shared" si="181"/>
        <v>1.4607843468554615</v>
      </c>
      <c r="Z579" s="554" t="e">
        <f t="shared" si="182"/>
        <v>#DIV/0!</v>
      </c>
      <c r="AB579" s="562">
        <f t="shared" si="183"/>
        <v>1.4607843468554615</v>
      </c>
      <c r="AC579" s="554" t="e">
        <f t="shared" si="184"/>
        <v>#DIV/0!</v>
      </c>
    </row>
    <row r="580" spans="1:29" ht="12.6" customHeight="1" x14ac:dyDescent="0.2">
      <c r="A580" s="116"/>
      <c r="B580" s="262">
        <f t="shared" si="168"/>
        <v>315.41999999999859</v>
      </c>
      <c r="C580" s="130"/>
      <c r="D580" s="500">
        <f t="shared" si="169"/>
        <v>8.3028574100647408</v>
      </c>
      <c r="E580" s="517">
        <f t="shared" si="170"/>
        <v>8.2877981432120697E-3</v>
      </c>
      <c r="F580" s="500">
        <f t="shared" si="171"/>
        <v>0.99586467503065834</v>
      </c>
      <c r="G580" s="519">
        <f t="shared" si="172"/>
        <v>1</v>
      </c>
      <c r="H580" s="520">
        <f t="shared" si="173"/>
        <v>0</v>
      </c>
      <c r="I580" s="517"/>
      <c r="J580" s="517">
        <f t="shared" si="174"/>
        <v>8.1614360538274315</v>
      </c>
      <c r="K580" s="517">
        <f t="shared" si="175"/>
        <v>0.99999999999999989</v>
      </c>
      <c r="L580" s="517"/>
      <c r="M580" s="529">
        <f t="shared" si="176"/>
        <v>216.05756822907685</v>
      </c>
      <c r="N580" s="615">
        <f t="shared" si="177"/>
        <v>0</v>
      </c>
      <c r="O580" s="500"/>
      <c r="P580" s="532">
        <f t="shared" si="178"/>
        <v>0</v>
      </c>
      <c r="Q580" s="520">
        <f t="shared" si="179"/>
        <v>0</v>
      </c>
      <c r="R580" s="521"/>
      <c r="S580" s="507">
        <f t="shared" si="180"/>
        <v>0.99997438394513116</v>
      </c>
      <c r="T580" s="501">
        <f t="shared" si="185"/>
        <v>2.5616054868837779E-5</v>
      </c>
      <c r="U580" s="507"/>
      <c r="V580" s="507">
        <f t="shared" si="186"/>
        <v>1.6130838662163356E-7</v>
      </c>
      <c r="W580" s="501">
        <f t="shared" si="187"/>
        <v>1.6130838662163356E-7</v>
      </c>
      <c r="X580" s="507"/>
      <c r="Y580" s="562">
        <f t="shared" si="181"/>
        <v>1.4598886888589429</v>
      </c>
      <c r="Z580" s="554" t="e">
        <f t="shared" si="182"/>
        <v>#DIV/0!</v>
      </c>
      <c r="AB580" s="562">
        <f t="shared" si="183"/>
        <v>1.4598886888589429</v>
      </c>
      <c r="AC580" s="554" t="e">
        <f t="shared" si="184"/>
        <v>#DIV/0!</v>
      </c>
    </row>
    <row r="581" spans="1:29" ht="12.6" customHeight="1" x14ac:dyDescent="0.2">
      <c r="A581" s="116"/>
      <c r="B581" s="262">
        <f t="shared" si="168"/>
        <v>315.83999999999861</v>
      </c>
      <c r="C581" s="130"/>
      <c r="D581" s="500">
        <f t="shared" si="169"/>
        <v>8.312305487663739</v>
      </c>
      <c r="E581" s="517">
        <f t="shared" si="170"/>
        <v>8.2768226188507672E-3</v>
      </c>
      <c r="F581" s="500">
        <f t="shared" si="171"/>
        <v>0.99587014011415453</v>
      </c>
      <c r="G581" s="519">
        <f t="shared" si="172"/>
        <v>1</v>
      </c>
      <c r="H581" s="520">
        <f t="shared" si="173"/>
        <v>0</v>
      </c>
      <c r="I581" s="517"/>
      <c r="J581" s="517">
        <f t="shared" si="174"/>
        <v>8.1708841314264298</v>
      </c>
      <c r="K581" s="517">
        <f t="shared" si="175"/>
        <v>0.99999999999999989</v>
      </c>
      <c r="L581" s="517"/>
      <c r="M581" s="529">
        <f t="shared" si="176"/>
        <v>216.47755748456117</v>
      </c>
      <c r="N581" s="615">
        <f t="shared" si="177"/>
        <v>0</v>
      </c>
      <c r="O581" s="500"/>
      <c r="P581" s="532">
        <f t="shared" si="178"/>
        <v>0</v>
      </c>
      <c r="Q581" s="520">
        <f t="shared" si="179"/>
        <v>0</v>
      </c>
      <c r="R581" s="521"/>
      <c r="S581" s="507">
        <f t="shared" si="180"/>
        <v>0.99997445156034404</v>
      </c>
      <c r="T581" s="501">
        <f t="shared" si="185"/>
        <v>2.554843965596465E-5</v>
      </c>
      <c r="U581" s="507"/>
      <c r="V581" s="507">
        <f t="shared" si="186"/>
        <v>1.6067018720768275E-7</v>
      </c>
      <c r="W581" s="501">
        <f t="shared" si="187"/>
        <v>1.6067018720768275E-7</v>
      </c>
      <c r="X581" s="507"/>
      <c r="Y581" s="562">
        <f t="shared" si="181"/>
        <v>1.4589965060120553</v>
      </c>
      <c r="Z581" s="554" t="e">
        <f t="shared" si="182"/>
        <v>#DIV/0!</v>
      </c>
      <c r="AB581" s="562">
        <f t="shared" si="183"/>
        <v>1.4589965060120553</v>
      </c>
      <c r="AC581" s="554" t="e">
        <f t="shared" si="184"/>
        <v>#DIV/0!</v>
      </c>
    </row>
    <row r="582" spans="1:29" ht="12.6" customHeight="1" x14ac:dyDescent="0.2">
      <c r="A582" s="116"/>
      <c r="B582" s="262">
        <f t="shared" si="168"/>
        <v>316.25999999999863</v>
      </c>
      <c r="C582" s="130"/>
      <c r="D582" s="500">
        <f t="shared" si="169"/>
        <v>8.3217409585996673</v>
      </c>
      <c r="E582" s="517">
        <f t="shared" si="170"/>
        <v>8.2658761259645636E-3</v>
      </c>
      <c r="F582" s="500">
        <f t="shared" si="171"/>
        <v>0.99587559077177301</v>
      </c>
      <c r="G582" s="519">
        <f t="shared" si="172"/>
        <v>1</v>
      </c>
      <c r="H582" s="520">
        <f t="shared" si="173"/>
        <v>0</v>
      </c>
      <c r="I582" s="517"/>
      <c r="J582" s="517">
        <f t="shared" si="174"/>
        <v>8.1803196023623581</v>
      </c>
      <c r="K582" s="517">
        <f t="shared" si="175"/>
        <v>0.99999999999999989</v>
      </c>
      <c r="L582" s="517"/>
      <c r="M582" s="529">
        <f t="shared" si="176"/>
        <v>216.89754676838757</v>
      </c>
      <c r="N582" s="615">
        <f t="shared" si="177"/>
        <v>0</v>
      </c>
      <c r="O582" s="500"/>
      <c r="P582" s="532">
        <f t="shared" si="178"/>
        <v>0</v>
      </c>
      <c r="Q582" s="520">
        <f t="shared" si="179"/>
        <v>0</v>
      </c>
      <c r="R582" s="521"/>
      <c r="S582" s="507">
        <f t="shared" si="180"/>
        <v>0.99997451890808842</v>
      </c>
      <c r="T582" s="501">
        <f t="shared" si="185"/>
        <v>2.548109191158332E-5</v>
      </c>
      <c r="U582" s="507"/>
      <c r="V582" s="507">
        <f t="shared" si="186"/>
        <v>1.6003516990439152E-7</v>
      </c>
      <c r="W582" s="501">
        <f t="shared" si="187"/>
        <v>1.6003516990439152E-7</v>
      </c>
      <c r="X582" s="507"/>
      <c r="Y582" s="562">
        <f t="shared" si="181"/>
        <v>1.4581077781286043</v>
      </c>
      <c r="Z582" s="554" t="e">
        <f t="shared" si="182"/>
        <v>#DIV/0!</v>
      </c>
      <c r="AB582" s="562">
        <f t="shared" si="183"/>
        <v>1.4581077781286043</v>
      </c>
      <c r="AC582" s="554" t="e">
        <f t="shared" si="184"/>
        <v>#DIV/0!</v>
      </c>
    </row>
    <row r="583" spans="1:29" ht="12.6" customHeight="1" x14ac:dyDescent="0.2">
      <c r="A583" s="116"/>
      <c r="B583" s="262">
        <f t="shared" si="168"/>
        <v>316.67999999999864</v>
      </c>
      <c r="C583" s="130"/>
      <c r="D583" s="500">
        <f t="shared" si="169"/>
        <v>8.3311638564684287</v>
      </c>
      <c r="E583" s="517">
        <f t="shared" si="170"/>
        <v>8.2549585495180627E-3</v>
      </c>
      <c r="F583" s="500">
        <f t="shared" si="171"/>
        <v>0.99588102706055759</v>
      </c>
      <c r="G583" s="519">
        <f t="shared" si="172"/>
        <v>1</v>
      </c>
      <c r="H583" s="520">
        <f t="shared" si="173"/>
        <v>0</v>
      </c>
      <c r="I583" s="517"/>
      <c r="J583" s="517">
        <f t="shared" si="174"/>
        <v>8.1897425002311195</v>
      </c>
      <c r="K583" s="517">
        <f t="shared" si="175"/>
        <v>0.99999999999999989</v>
      </c>
      <c r="L583" s="517"/>
      <c r="M583" s="529">
        <f t="shared" si="176"/>
        <v>217.317536080444</v>
      </c>
      <c r="N583" s="615">
        <f t="shared" si="177"/>
        <v>0</v>
      </c>
      <c r="O583" s="500"/>
      <c r="P583" s="532">
        <f t="shared" si="178"/>
        <v>0</v>
      </c>
      <c r="Q583" s="520">
        <f t="shared" si="179"/>
        <v>0</v>
      </c>
      <c r="R583" s="521"/>
      <c r="S583" s="507">
        <f t="shared" si="180"/>
        <v>0.99997458598988676</v>
      </c>
      <c r="T583" s="501">
        <f t="shared" si="185"/>
        <v>2.5414010113244956E-5</v>
      </c>
      <c r="U583" s="507"/>
      <c r="V583" s="507">
        <f t="shared" si="186"/>
        <v>1.5940365680860652E-7</v>
      </c>
      <c r="W583" s="501">
        <f t="shared" si="187"/>
        <v>1.5940365680860652E-7</v>
      </c>
      <c r="X583" s="507"/>
      <c r="Y583" s="562">
        <f t="shared" si="181"/>
        <v>1.4572224851784341</v>
      </c>
      <c r="Z583" s="554" t="e">
        <f t="shared" si="182"/>
        <v>#DIV/0!</v>
      </c>
      <c r="AB583" s="562">
        <f t="shared" si="183"/>
        <v>1.4572224851784341</v>
      </c>
      <c r="AC583" s="554" t="e">
        <f t="shared" si="184"/>
        <v>#DIV/0!</v>
      </c>
    </row>
    <row r="584" spans="1:29" ht="12.6" customHeight="1" x14ac:dyDescent="0.2">
      <c r="A584" s="116"/>
      <c r="B584" s="262">
        <f t="shared" si="168"/>
        <v>317.09999999999866</v>
      </c>
      <c r="C584" s="130"/>
      <c r="D584" s="500">
        <f t="shared" si="169"/>
        <v>8.3405742147318129</v>
      </c>
      <c r="E584" s="517">
        <f t="shared" si="170"/>
        <v>8.2440697750820625E-3</v>
      </c>
      <c r="F584" s="500">
        <f t="shared" si="171"/>
        <v>0.99588644903725154</v>
      </c>
      <c r="G584" s="519">
        <f t="shared" si="172"/>
        <v>1</v>
      </c>
      <c r="H584" s="520">
        <f t="shared" si="173"/>
        <v>0</v>
      </c>
      <c r="I584" s="517"/>
      <c r="J584" s="517">
        <f t="shared" si="174"/>
        <v>8.1991528584945037</v>
      </c>
      <c r="K584" s="517">
        <f t="shared" si="175"/>
        <v>0.99999999999999989</v>
      </c>
      <c r="L584" s="517"/>
      <c r="M584" s="529">
        <f t="shared" si="176"/>
        <v>217.73752542061911</v>
      </c>
      <c r="N584" s="615">
        <f t="shared" si="177"/>
        <v>0</v>
      </c>
      <c r="O584" s="500"/>
      <c r="P584" s="532">
        <f t="shared" si="178"/>
        <v>0</v>
      </c>
      <c r="Q584" s="520">
        <f t="shared" si="179"/>
        <v>0</v>
      </c>
      <c r="R584" s="521"/>
      <c r="S584" s="507">
        <f t="shared" si="180"/>
        <v>0.99997465280716014</v>
      </c>
      <c r="T584" s="501">
        <f t="shared" si="185"/>
        <v>2.5347192839864086E-5</v>
      </c>
      <c r="U584" s="507"/>
      <c r="V584" s="507">
        <f t="shared" si="186"/>
        <v>1.5877544675848915E-7</v>
      </c>
      <c r="W584" s="501">
        <f t="shared" si="187"/>
        <v>1.5877544675848915E-7</v>
      </c>
      <c r="X584" s="507"/>
      <c r="Y584" s="562">
        <f t="shared" si="181"/>
        <v>1.4563406072859235</v>
      </c>
      <c r="Z584" s="554" t="e">
        <f t="shared" si="182"/>
        <v>#DIV/0!</v>
      </c>
      <c r="AB584" s="562">
        <f t="shared" si="183"/>
        <v>1.4563406072859235</v>
      </c>
      <c r="AC584" s="554" t="e">
        <f t="shared" si="184"/>
        <v>#DIV/0!</v>
      </c>
    </row>
    <row r="585" spans="1:29" ht="12.6" customHeight="1" x14ac:dyDescent="0.2">
      <c r="A585" s="116"/>
      <c r="B585" s="262">
        <f t="shared" si="168"/>
        <v>317.51999999999867</v>
      </c>
      <c r="C585" s="130"/>
      <c r="D585" s="500">
        <f t="shared" si="169"/>
        <v>8.3499720667182107</v>
      </c>
      <c r="E585" s="517">
        <f t="shared" si="170"/>
        <v>8.2332096888312091E-3</v>
      </c>
      <c r="F585" s="500">
        <f t="shared" si="171"/>
        <v>0.99589185675829994</v>
      </c>
      <c r="G585" s="519">
        <f t="shared" si="172"/>
        <v>1</v>
      </c>
      <c r="H585" s="520">
        <f t="shared" si="173"/>
        <v>0</v>
      </c>
      <c r="I585" s="517"/>
      <c r="J585" s="517">
        <f t="shared" si="174"/>
        <v>8.2085507104809015</v>
      </c>
      <c r="K585" s="517">
        <f t="shared" si="175"/>
        <v>0.99999999999999989</v>
      </c>
      <c r="L585" s="517"/>
      <c r="M585" s="529">
        <f t="shared" si="176"/>
        <v>218.15751478880205</v>
      </c>
      <c r="N585" s="615">
        <f t="shared" si="177"/>
        <v>0</v>
      </c>
      <c r="O585" s="500"/>
      <c r="P585" s="532">
        <f t="shared" si="178"/>
        <v>0</v>
      </c>
      <c r="Q585" s="520">
        <f t="shared" si="179"/>
        <v>0</v>
      </c>
      <c r="R585" s="521"/>
      <c r="S585" s="507">
        <f t="shared" si="180"/>
        <v>0.99997471936126203</v>
      </c>
      <c r="T585" s="501">
        <f t="shared" si="185"/>
        <v>2.528063873796782E-5</v>
      </c>
      <c r="U585" s="507"/>
      <c r="V585" s="507">
        <f t="shared" si="186"/>
        <v>1.5815053975403947E-7</v>
      </c>
      <c r="W585" s="501">
        <f t="shared" si="187"/>
        <v>1.5815053975403947E-7</v>
      </c>
      <c r="X585" s="507"/>
      <c r="Y585" s="562">
        <f t="shared" si="181"/>
        <v>1.4554621247284987</v>
      </c>
      <c r="Z585" s="554" t="e">
        <f t="shared" si="182"/>
        <v>#DIV/0!</v>
      </c>
      <c r="AB585" s="562">
        <f t="shared" si="183"/>
        <v>1.4554621247284987</v>
      </c>
      <c r="AC585" s="554" t="e">
        <f t="shared" si="184"/>
        <v>#DIV/0!</v>
      </c>
    </row>
    <row r="586" spans="1:29" ht="12.6" customHeight="1" x14ac:dyDescent="0.2">
      <c r="A586" s="116"/>
      <c r="B586" s="262">
        <f t="shared" si="168"/>
        <v>317.93999999999869</v>
      </c>
      <c r="C586" s="130"/>
      <c r="D586" s="500">
        <f t="shared" si="169"/>
        <v>8.3593574456233224</v>
      </c>
      <c r="E586" s="517">
        <f t="shared" si="170"/>
        <v>8.2223781775385436E-3</v>
      </c>
      <c r="F586" s="500">
        <f t="shared" si="171"/>
        <v>0.99589725027985132</v>
      </c>
      <c r="G586" s="519">
        <f t="shared" si="172"/>
        <v>1</v>
      </c>
      <c r="H586" s="520">
        <f t="shared" si="173"/>
        <v>0</v>
      </c>
      <c r="I586" s="517"/>
      <c r="J586" s="517">
        <f t="shared" si="174"/>
        <v>8.2179360893860132</v>
      </c>
      <c r="K586" s="517">
        <f t="shared" si="175"/>
        <v>0.99999999999999989</v>
      </c>
      <c r="L586" s="517"/>
      <c r="M586" s="529">
        <f t="shared" si="176"/>
        <v>218.5775041848826</v>
      </c>
      <c r="N586" s="615">
        <f t="shared" si="177"/>
        <v>0</v>
      </c>
      <c r="O586" s="500"/>
      <c r="P586" s="532">
        <f t="shared" si="178"/>
        <v>0</v>
      </c>
      <c r="Q586" s="520">
        <f t="shared" si="179"/>
        <v>0</v>
      </c>
      <c r="R586" s="521"/>
      <c r="S586" s="507">
        <f t="shared" si="180"/>
        <v>0.99997478565361353</v>
      </c>
      <c r="T586" s="501">
        <f t="shared" si="185"/>
        <v>2.5214346386470687E-5</v>
      </c>
      <c r="U586" s="507"/>
      <c r="V586" s="507">
        <f t="shared" si="186"/>
        <v>1.5752885517191874E-7</v>
      </c>
      <c r="W586" s="501">
        <f t="shared" si="187"/>
        <v>1.5752885517191874E-7</v>
      </c>
      <c r="X586" s="507"/>
      <c r="Y586" s="562">
        <f t="shared" si="181"/>
        <v>1.4545870179351617</v>
      </c>
      <c r="Z586" s="554" t="e">
        <f t="shared" si="182"/>
        <v>#DIV/0!</v>
      </c>
      <c r="AB586" s="562">
        <f t="shared" si="183"/>
        <v>1.4545870179351617</v>
      </c>
      <c r="AC586" s="554" t="e">
        <f t="shared" si="184"/>
        <v>#DIV/0!</v>
      </c>
    </row>
    <row r="587" spans="1:29" ht="12.6" customHeight="1" x14ac:dyDescent="0.2">
      <c r="A587" s="116"/>
      <c r="B587" s="262">
        <f t="shared" si="168"/>
        <v>318.35999999999871</v>
      </c>
      <c r="C587" s="130"/>
      <c r="D587" s="500">
        <f t="shared" si="169"/>
        <v>8.3687303845108687</v>
      </c>
      <c r="E587" s="517">
        <f t="shared" si="170"/>
        <v>8.2115751285722748E-3</v>
      </c>
      <c r="F587" s="500">
        <f t="shared" si="171"/>
        <v>0.99590262965775977</v>
      </c>
      <c r="G587" s="519">
        <f t="shared" si="172"/>
        <v>1</v>
      </c>
      <c r="H587" s="520">
        <f t="shared" si="173"/>
        <v>0</v>
      </c>
      <c r="I587" s="517"/>
      <c r="J587" s="517">
        <f t="shared" si="174"/>
        <v>8.2273090282735595</v>
      </c>
      <c r="K587" s="517">
        <f t="shared" si="175"/>
        <v>0.99999999999999989</v>
      </c>
      <c r="L587" s="517"/>
      <c r="M587" s="529">
        <f t="shared" si="176"/>
        <v>218.99749360875111</v>
      </c>
      <c r="N587" s="615">
        <f t="shared" si="177"/>
        <v>0</v>
      </c>
      <c r="O587" s="500"/>
      <c r="P587" s="532">
        <f t="shared" si="178"/>
        <v>0</v>
      </c>
      <c r="Q587" s="520">
        <f t="shared" si="179"/>
        <v>0</v>
      </c>
      <c r="R587" s="521"/>
      <c r="S587" s="507">
        <f t="shared" si="180"/>
        <v>0.99997485168550038</v>
      </c>
      <c r="T587" s="501">
        <f t="shared" si="185"/>
        <v>2.5148314499623403E-5</v>
      </c>
      <c r="U587" s="507"/>
      <c r="V587" s="507">
        <f t="shared" si="186"/>
        <v>1.5691039301212699E-7</v>
      </c>
      <c r="W587" s="501">
        <f t="shared" si="187"/>
        <v>1.5691039301212699E-7</v>
      </c>
      <c r="X587" s="507"/>
      <c r="Y587" s="562">
        <f t="shared" si="181"/>
        <v>1.4537152674850389</v>
      </c>
      <c r="Z587" s="554" t="e">
        <f t="shared" si="182"/>
        <v>#DIV/0!</v>
      </c>
      <c r="AB587" s="562">
        <f t="shared" si="183"/>
        <v>1.4537152674850389</v>
      </c>
      <c r="AC587" s="554" t="e">
        <f t="shared" si="184"/>
        <v>#DIV/0!</v>
      </c>
    </row>
    <row r="588" spans="1:29" ht="12.6" customHeight="1" x14ac:dyDescent="0.2">
      <c r="A588" s="116"/>
      <c r="B588" s="262">
        <f t="shared" si="168"/>
        <v>318.77999999999872</v>
      </c>
      <c r="C588" s="130"/>
      <c r="D588" s="500">
        <f t="shared" si="169"/>
        <v>8.3780909163132744</v>
      </c>
      <c r="E588" s="517">
        <f t="shared" si="170"/>
        <v>8.200800429892097E-3</v>
      </c>
      <c r="F588" s="500">
        <f t="shared" si="171"/>
        <v>0.99590799494758675</v>
      </c>
      <c r="G588" s="519">
        <f t="shared" si="172"/>
        <v>1</v>
      </c>
      <c r="H588" s="520">
        <f t="shared" si="173"/>
        <v>0</v>
      </c>
      <c r="I588" s="517"/>
      <c r="J588" s="517">
        <f t="shared" si="174"/>
        <v>8.2366695600759652</v>
      </c>
      <c r="K588" s="517">
        <f t="shared" si="175"/>
        <v>0.99999999999999989</v>
      </c>
      <c r="L588" s="517"/>
      <c r="M588" s="529">
        <f t="shared" si="176"/>
        <v>219.41748306029845</v>
      </c>
      <c r="N588" s="615">
        <f t="shared" si="177"/>
        <v>0</v>
      </c>
      <c r="O588" s="500"/>
      <c r="P588" s="532">
        <f t="shared" si="178"/>
        <v>0</v>
      </c>
      <c r="Q588" s="520">
        <f t="shared" si="179"/>
        <v>0</v>
      </c>
      <c r="R588" s="521"/>
      <c r="S588" s="507">
        <f t="shared" si="180"/>
        <v>0.99997491745834366</v>
      </c>
      <c r="T588" s="501">
        <f t="shared" si="185"/>
        <v>2.5082541656340496E-5</v>
      </c>
      <c r="U588" s="507"/>
      <c r="V588" s="507">
        <f t="shared" si="186"/>
        <v>1.5629523376583352E-7</v>
      </c>
      <c r="W588" s="501">
        <f t="shared" si="187"/>
        <v>1.5629523376583352E-7</v>
      </c>
      <c r="X588" s="507"/>
      <c r="Y588" s="562">
        <f t="shared" si="181"/>
        <v>1.4528468541059434</v>
      </c>
      <c r="Z588" s="554" t="e">
        <f t="shared" si="182"/>
        <v>#DIV/0!</v>
      </c>
      <c r="AB588" s="562">
        <f t="shared" si="183"/>
        <v>1.4528468541059434</v>
      </c>
      <c r="AC588" s="554" t="e">
        <f t="shared" si="184"/>
        <v>#DIV/0!</v>
      </c>
    </row>
    <row r="589" spans="1:29" ht="12.6" customHeight="1" x14ac:dyDescent="0.2">
      <c r="A589" s="116"/>
      <c r="B589" s="262">
        <f t="shared" si="168"/>
        <v>319.19999999999874</v>
      </c>
      <c r="C589" s="130"/>
      <c r="D589" s="500">
        <f t="shared" si="169"/>
        <v>8.3874390738323701</v>
      </c>
      <c r="E589" s="517">
        <f t="shared" si="170"/>
        <v>8.1900539700444034E-3</v>
      </c>
      <c r="F589" s="500">
        <f t="shared" si="171"/>
        <v>0.99591334620460337</v>
      </c>
      <c r="G589" s="519">
        <f t="shared" si="172"/>
        <v>1</v>
      </c>
      <c r="H589" s="520">
        <f t="shared" si="173"/>
        <v>0</v>
      </c>
      <c r="I589" s="517"/>
      <c r="J589" s="517">
        <f t="shared" si="174"/>
        <v>8.2460177175950609</v>
      </c>
      <c r="K589" s="517">
        <f t="shared" si="175"/>
        <v>0.99999999999999989</v>
      </c>
      <c r="L589" s="517"/>
      <c r="M589" s="529">
        <f t="shared" si="176"/>
        <v>219.83747253941615</v>
      </c>
      <c r="N589" s="615">
        <f t="shared" si="177"/>
        <v>0</v>
      </c>
      <c r="O589" s="500"/>
      <c r="P589" s="532">
        <f t="shared" si="178"/>
        <v>0</v>
      </c>
      <c r="Q589" s="520">
        <f t="shared" si="179"/>
        <v>0</v>
      </c>
      <c r="R589" s="521"/>
      <c r="S589" s="507">
        <f t="shared" si="180"/>
        <v>0.99997498297349674</v>
      </c>
      <c r="T589" s="501">
        <f t="shared" si="185"/>
        <v>2.5017026503260098E-5</v>
      </c>
      <c r="U589" s="507"/>
      <c r="V589" s="507">
        <f t="shared" si="186"/>
        <v>1.5568321631853031E-7</v>
      </c>
      <c r="W589" s="501">
        <f t="shared" si="187"/>
        <v>1.5568321631853031E-7</v>
      </c>
      <c r="X589" s="507"/>
      <c r="Y589" s="562">
        <f t="shared" si="181"/>
        <v>1.4519817586729542</v>
      </c>
      <c r="Z589" s="554" t="e">
        <f t="shared" si="182"/>
        <v>#DIV/0!</v>
      </c>
      <c r="AB589" s="562">
        <f t="shared" si="183"/>
        <v>1.4519817586729542</v>
      </c>
      <c r="AC589" s="554" t="e">
        <f t="shared" si="184"/>
        <v>#DIV/0!</v>
      </c>
    </row>
    <row r="590" spans="1:29" ht="12.6" customHeight="1" x14ac:dyDescent="0.2">
      <c r="A590" s="116"/>
      <c r="B590" s="262">
        <f t="shared" si="168"/>
        <v>319.61999999999875</v>
      </c>
      <c r="C590" s="130"/>
      <c r="D590" s="500">
        <f t="shared" si="169"/>
        <v>8.3967748897400885</v>
      </c>
      <c r="E590" s="517">
        <f t="shared" si="170"/>
        <v>8.1793356381597154E-3</v>
      </c>
      <c r="F590" s="500">
        <f t="shared" si="171"/>
        <v>0.99591868348379153</v>
      </c>
      <c r="G590" s="519">
        <f t="shared" si="172"/>
        <v>1</v>
      </c>
      <c r="H590" s="520">
        <f t="shared" si="173"/>
        <v>0</v>
      </c>
      <c r="I590" s="517"/>
      <c r="J590" s="517">
        <f t="shared" si="174"/>
        <v>8.2553535335027792</v>
      </c>
      <c r="K590" s="517">
        <f t="shared" si="175"/>
        <v>0.99999999999999989</v>
      </c>
      <c r="L590" s="517"/>
      <c r="M590" s="529">
        <f t="shared" si="176"/>
        <v>220.25746204599622</v>
      </c>
      <c r="N590" s="615">
        <f t="shared" si="177"/>
        <v>0</v>
      </c>
      <c r="O590" s="500"/>
      <c r="P590" s="532">
        <f t="shared" si="178"/>
        <v>0</v>
      </c>
      <c r="Q590" s="520">
        <f t="shared" si="179"/>
        <v>0</v>
      </c>
      <c r="R590" s="521"/>
      <c r="S590" s="507">
        <f t="shared" si="180"/>
        <v>0.99997504823224537</v>
      </c>
      <c r="T590" s="501">
        <f t="shared" si="185"/>
        <v>2.4951767754632925E-5</v>
      </c>
      <c r="U590" s="507"/>
      <c r="V590" s="507">
        <f t="shared" si="186"/>
        <v>1.550744214257255E-7</v>
      </c>
      <c r="W590" s="501">
        <f t="shared" si="187"/>
        <v>1.550744214257255E-7</v>
      </c>
      <c r="X590" s="507"/>
      <c r="Y590" s="562">
        <f t="shared" si="181"/>
        <v>1.4511199622070134</v>
      </c>
      <c r="Z590" s="554" t="e">
        <f t="shared" si="182"/>
        <v>#DIV/0!</v>
      </c>
      <c r="AB590" s="562">
        <f t="shared" si="183"/>
        <v>1.4511199622070134</v>
      </c>
      <c r="AC590" s="554" t="e">
        <f t="shared" si="184"/>
        <v>#DIV/0!</v>
      </c>
    </row>
    <row r="591" spans="1:29" ht="12.6" customHeight="1" x14ac:dyDescent="0.2">
      <c r="A591" s="116"/>
      <c r="B591" s="262">
        <f t="shared" si="168"/>
        <v>320.03999999999877</v>
      </c>
      <c r="C591" s="130"/>
      <c r="D591" s="500">
        <f t="shared" si="169"/>
        <v>8.4060983965791412</v>
      </c>
      <c r="E591" s="517">
        <f t="shared" si="170"/>
        <v>8.168645323947895E-3</v>
      </c>
      <c r="F591" s="500">
        <f t="shared" si="171"/>
        <v>0.99592400683984661</v>
      </c>
      <c r="G591" s="519">
        <f t="shared" si="172"/>
        <v>1</v>
      </c>
      <c r="H591" s="520">
        <f t="shared" si="173"/>
        <v>0</v>
      </c>
      <c r="I591" s="517"/>
      <c r="J591" s="517">
        <f t="shared" si="174"/>
        <v>8.2646770403418319</v>
      </c>
      <c r="K591" s="517">
        <f t="shared" si="175"/>
        <v>0.99999999999999989</v>
      </c>
      <c r="L591" s="517"/>
      <c r="M591" s="529">
        <f t="shared" si="176"/>
        <v>220.67745157993127</v>
      </c>
      <c r="N591" s="615">
        <f t="shared" si="177"/>
        <v>0</v>
      </c>
      <c r="O591" s="500"/>
      <c r="P591" s="532">
        <f t="shared" si="178"/>
        <v>0</v>
      </c>
      <c r="Q591" s="520">
        <f t="shared" si="179"/>
        <v>0</v>
      </c>
      <c r="R591" s="521"/>
      <c r="S591" s="507">
        <f t="shared" si="180"/>
        <v>0.99997511323601074</v>
      </c>
      <c r="T591" s="501">
        <f t="shared" si="185"/>
        <v>2.4886763989262484E-5</v>
      </c>
      <c r="U591" s="507"/>
      <c r="V591" s="507">
        <f t="shared" si="186"/>
        <v>1.5446892944641893E-7</v>
      </c>
      <c r="W591" s="501">
        <f t="shared" si="187"/>
        <v>1.5446892944641893E-7</v>
      </c>
      <c r="X591" s="507"/>
      <c r="Y591" s="562">
        <f t="shared" si="181"/>
        <v>1.4502614458735379</v>
      </c>
      <c r="Z591" s="554" t="e">
        <f t="shared" si="182"/>
        <v>#DIV/0!</v>
      </c>
      <c r="AB591" s="562">
        <f t="shared" si="183"/>
        <v>1.4502614458735379</v>
      </c>
      <c r="AC591" s="554" t="e">
        <f t="shared" si="184"/>
        <v>#DIV/0!</v>
      </c>
    </row>
    <row r="592" spans="1:29" ht="12.6" customHeight="1" x14ac:dyDescent="0.2">
      <c r="A592" s="116"/>
      <c r="B592" s="262">
        <f t="shared" si="168"/>
        <v>320.45999999999879</v>
      </c>
      <c r="C592" s="130"/>
      <c r="D592" s="500">
        <f t="shared" si="169"/>
        <v>8.4154096267636955</v>
      </c>
      <c r="E592" s="517">
        <f t="shared" si="170"/>
        <v>8.1579829176942412E-3</v>
      </c>
      <c r="F592" s="500">
        <f t="shared" si="171"/>
        <v>0.99592931632717885</v>
      </c>
      <c r="G592" s="519">
        <f t="shared" si="172"/>
        <v>1</v>
      </c>
      <c r="H592" s="520">
        <f t="shared" si="173"/>
        <v>0</v>
      </c>
      <c r="I592" s="517"/>
      <c r="J592" s="517">
        <f t="shared" si="174"/>
        <v>8.2739882705263863</v>
      </c>
      <c r="K592" s="517">
        <f t="shared" si="175"/>
        <v>0.99999999999999989</v>
      </c>
      <c r="L592" s="517"/>
      <c r="M592" s="529">
        <f t="shared" si="176"/>
        <v>221.0974411411145</v>
      </c>
      <c r="N592" s="615">
        <f t="shared" si="177"/>
        <v>0</v>
      </c>
      <c r="O592" s="500"/>
      <c r="P592" s="532">
        <f t="shared" si="178"/>
        <v>0</v>
      </c>
      <c r="Q592" s="520">
        <f t="shared" si="179"/>
        <v>0</v>
      </c>
      <c r="R592" s="521"/>
      <c r="S592" s="507">
        <f t="shared" si="180"/>
        <v>0.9999751779861461</v>
      </c>
      <c r="T592" s="501">
        <f t="shared" si="185"/>
        <v>2.4822013853897928E-5</v>
      </c>
      <c r="U592" s="507"/>
      <c r="V592" s="507">
        <f t="shared" si="186"/>
        <v>1.5386653908660272E-7</v>
      </c>
      <c r="W592" s="501">
        <f t="shared" si="187"/>
        <v>1.5386653908660272E-7</v>
      </c>
      <c r="X592" s="507"/>
      <c r="Y592" s="562">
        <f t="shared" si="181"/>
        <v>1.4494061909810461</v>
      </c>
      <c r="Z592" s="554" t="e">
        <f t="shared" si="182"/>
        <v>#DIV/0!</v>
      </c>
      <c r="AB592" s="562">
        <f t="shared" si="183"/>
        <v>1.4494061909810461</v>
      </c>
      <c r="AC592" s="554" t="e">
        <f t="shared" si="184"/>
        <v>#DIV/0!</v>
      </c>
    </row>
    <row r="593" spans="1:29" ht="12.6" customHeight="1" x14ac:dyDescent="0.2">
      <c r="A593" s="116"/>
      <c r="B593" s="262">
        <f t="shared" si="168"/>
        <v>320.8799999999988</v>
      </c>
      <c r="C593" s="130"/>
      <c r="D593" s="500">
        <f t="shared" si="169"/>
        <v>8.4247086125800621</v>
      </c>
      <c r="E593" s="517">
        <f t="shared" si="170"/>
        <v>8.1473483102569126E-3</v>
      </c>
      <c r="F593" s="500">
        <f t="shared" si="171"/>
        <v>0.99593461199991551</v>
      </c>
      <c r="G593" s="519">
        <f t="shared" si="172"/>
        <v>1</v>
      </c>
      <c r="H593" s="520">
        <f t="shared" si="173"/>
        <v>0</v>
      </c>
      <c r="I593" s="517"/>
      <c r="J593" s="517">
        <f t="shared" si="174"/>
        <v>8.2832872563427529</v>
      </c>
      <c r="K593" s="517">
        <f t="shared" si="175"/>
        <v>0.99999999999999989</v>
      </c>
      <c r="L593" s="517"/>
      <c r="M593" s="529">
        <f t="shared" si="176"/>
        <v>221.51743072943967</v>
      </c>
      <c r="N593" s="615">
        <f t="shared" si="177"/>
        <v>0</v>
      </c>
      <c r="O593" s="500"/>
      <c r="P593" s="532">
        <f t="shared" si="178"/>
        <v>0</v>
      </c>
      <c r="Q593" s="520">
        <f t="shared" si="179"/>
        <v>0</v>
      </c>
      <c r="R593" s="521"/>
      <c r="S593" s="507">
        <f t="shared" si="180"/>
        <v>0.99997524248390357</v>
      </c>
      <c r="T593" s="501">
        <f t="shared" si="185"/>
        <v>2.4757516096429732E-5</v>
      </c>
      <c r="U593" s="507"/>
      <c r="V593" s="507">
        <f t="shared" si="186"/>
        <v>1.5326708909959945E-7</v>
      </c>
      <c r="W593" s="501">
        <f t="shared" si="187"/>
        <v>1.5326708909959945E-7</v>
      </c>
      <c r="X593" s="507"/>
      <c r="Y593" s="562">
        <f t="shared" si="181"/>
        <v>1.4485541789798027</v>
      </c>
      <c r="Z593" s="554" t="e">
        <f t="shared" si="182"/>
        <v>#DIV/0!</v>
      </c>
      <c r="AB593" s="562">
        <f t="shared" si="183"/>
        <v>1.4485541789798027</v>
      </c>
      <c r="AC593" s="554" t="e">
        <f t="shared" si="184"/>
        <v>#DIV/0!</v>
      </c>
    </row>
    <row r="594" spans="1:29" ht="12.6" customHeight="1" x14ac:dyDescent="0.2">
      <c r="A594" s="116"/>
      <c r="B594" s="262">
        <f t="shared" si="168"/>
        <v>321.29999999999882</v>
      </c>
      <c r="C594" s="130"/>
      <c r="D594" s="500">
        <f t="shared" si="169"/>
        <v>8.4339953861873607</v>
      </c>
      <c r="E594" s="517">
        <f t="shared" si="170"/>
        <v>8.1367413930617041E-3</v>
      </c>
      <c r="F594" s="500">
        <f t="shared" si="171"/>
        <v>0.9959398939119023</v>
      </c>
      <c r="G594" s="519">
        <f t="shared" si="172"/>
        <v>1</v>
      </c>
      <c r="H594" s="520">
        <f t="shared" si="173"/>
        <v>0</v>
      </c>
      <c r="I594" s="517"/>
      <c r="J594" s="517">
        <f t="shared" si="174"/>
        <v>8.2925740299500514</v>
      </c>
      <c r="K594" s="517">
        <f t="shared" si="175"/>
        <v>1</v>
      </c>
      <c r="L594" s="517"/>
      <c r="M594" s="529">
        <f t="shared" si="176"/>
        <v>221.93742034480101</v>
      </c>
      <c r="N594" s="615">
        <f t="shared" si="177"/>
        <v>0</v>
      </c>
      <c r="O594" s="500"/>
      <c r="P594" s="532">
        <f t="shared" si="178"/>
        <v>0</v>
      </c>
      <c r="Q594" s="520">
        <f t="shared" si="179"/>
        <v>0</v>
      </c>
      <c r="R594" s="521"/>
      <c r="S594" s="507">
        <f t="shared" si="180"/>
        <v>0.99997530673050095</v>
      </c>
      <c r="T594" s="501">
        <f t="shared" si="185"/>
        <v>2.469326949905426E-5</v>
      </c>
      <c r="U594" s="507"/>
      <c r="V594" s="507">
        <f t="shared" si="186"/>
        <v>1.5267086153492516E-7</v>
      </c>
      <c r="W594" s="501">
        <f t="shared" si="187"/>
        <v>1.5267086153492516E-7</v>
      </c>
      <c r="X594" s="507"/>
      <c r="Y594" s="562">
        <f t="shared" si="181"/>
        <v>1.4477053914604781</v>
      </c>
      <c r="Z594" s="554" t="e">
        <f t="shared" si="182"/>
        <v>#DIV/0!</v>
      </c>
      <c r="AB594" s="562">
        <f t="shared" si="183"/>
        <v>1.4477053914604781</v>
      </c>
      <c r="AC594" s="554" t="e">
        <f t="shared" si="184"/>
        <v>#DIV/0!</v>
      </c>
    </row>
    <row r="595" spans="1:29" ht="12.6" customHeight="1" x14ac:dyDescent="0.2">
      <c r="A595" s="116"/>
      <c r="B595" s="262">
        <f t="shared" si="168"/>
        <v>321.71999999999883</v>
      </c>
      <c r="C595" s="130"/>
      <c r="D595" s="500">
        <f t="shared" si="169"/>
        <v>8.4432699796181829</v>
      </c>
      <c r="E595" s="517">
        <f t="shared" si="170"/>
        <v>8.1261620580998974E-3</v>
      </c>
      <c r="F595" s="500">
        <f t="shared" si="171"/>
        <v>0.99594516211670558</v>
      </c>
      <c r="G595" s="519">
        <f t="shared" si="172"/>
        <v>1</v>
      </c>
      <c r="H595" s="520">
        <f t="shared" si="173"/>
        <v>0</v>
      </c>
      <c r="I595" s="517"/>
      <c r="J595" s="517">
        <f t="shared" si="174"/>
        <v>8.3018486233808737</v>
      </c>
      <c r="K595" s="517">
        <f t="shared" si="175"/>
        <v>1</v>
      </c>
      <c r="L595" s="517"/>
      <c r="M595" s="529">
        <f t="shared" si="176"/>
        <v>222.35740998709332</v>
      </c>
      <c r="N595" s="615">
        <f t="shared" si="177"/>
        <v>0</v>
      </c>
      <c r="O595" s="500"/>
      <c r="P595" s="532">
        <f t="shared" si="178"/>
        <v>0</v>
      </c>
      <c r="Q595" s="520">
        <f t="shared" si="179"/>
        <v>0</v>
      </c>
      <c r="R595" s="521"/>
      <c r="S595" s="507">
        <f t="shared" si="180"/>
        <v>0.99997537072742726</v>
      </c>
      <c r="T595" s="501">
        <f t="shared" si="185"/>
        <v>2.4629272572740391E-5</v>
      </c>
      <c r="U595" s="507"/>
      <c r="V595" s="507">
        <f t="shared" si="186"/>
        <v>1.5207785652474927E-7</v>
      </c>
      <c r="W595" s="501">
        <f t="shared" si="187"/>
        <v>1.5207785652474927E-7</v>
      </c>
      <c r="X595" s="507"/>
      <c r="Y595" s="562">
        <f t="shared" si="181"/>
        <v>1.4468598101528209</v>
      </c>
      <c r="Z595" s="554" t="e">
        <f t="shared" si="182"/>
        <v>#DIV/0!</v>
      </c>
      <c r="AB595" s="562">
        <f t="shared" si="183"/>
        <v>1.4468598101528209</v>
      </c>
      <c r="AC595" s="554" t="e">
        <f t="shared" si="184"/>
        <v>#DIV/0!</v>
      </c>
    </row>
    <row r="596" spans="1:29" ht="12.6" customHeight="1" x14ac:dyDescent="0.2">
      <c r="A596" s="116"/>
      <c r="B596" s="262">
        <f t="shared" si="168"/>
        <v>322.13999999999885</v>
      </c>
      <c r="C596" s="130"/>
      <c r="D596" s="500">
        <f t="shared" si="169"/>
        <v>8.4525324247792621</v>
      </c>
      <c r="E596" s="517">
        <f t="shared" si="170"/>
        <v>8.1156101979228228E-3</v>
      </c>
      <c r="F596" s="500">
        <f t="shared" si="171"/>
        <v>0.99595041666761419</v>
      </c>
      <c r="G596" s="519">
        <f t="shared" si="172"/>
        <v>1</v>
      </c>
      <c r="H596" s="520">
        <f t="shared" si="173"/>
        <v>0</v>
      </c>
      <c r="I596" s="517"/>
      <c r="J596" s="517">
        <f t="shared" si="174"/>
        <v>8.3111110685419529</v>
      </c>
      <c r="K596" s="517">
        <f t="shared" si="175"/>
        <v>1</v>
      </c>
      <c r="L596" s="517"/>
      <c r="M596" s="529">
        <f t="shared" si="176"/>
        <v>222.77739965621208</v>
      </c>
      <c r="N596" s="615">
        <f t="shared" si="177"/>
        <v>0</v>
      </c>
      <c r="O596" s="500"/>
      <c r="P596" s="532">
        <f t="shared" si="178"/>
        <v>0</v>
      </c>
      <c r="Q596" s="520">
        <f t="shared" si="179"/>
        <v>0</v>
      </c>
      <c r="R596" s="521"/>
      <c r="S596" s="507">
        <f t="shared" si="180"/>
        <v>0.99997543447590043</v>
      </c>
      <c r="T596" s="501">
        <f t="shared" si="185"/>
        <v>2.4565524099573466E-5</v>
      </c>
      <c r="U596" s="507"/>
      <c r="V596" s="507">
        <f t="shared" si="186"/>
        <v>1.5148771126404762E-7</v>
      </c>
      <c r="W596" s="501">
        <f t="shared" si="187"/>
        <v>1.5148771126404762E-7</v>
      </c>
      <c r="X596" s="507"/>
      <c r="Y596" s="562">
        <f t="shared" si="181"/>
        <v>1.4460174169243476</v>
      </c>
      <c r="Z596" s="554" t="e">
        <f t="shared" si="182"/>
        <v>#DIV/0!</v>
      </c>
      <c r="AB596" s="562">
        <f t="shared" si="183"/>
        <v>1.4460174169243476</v>
      </c>
      <c r="AC596" s="554" t="e">
        <f t="shared" si="184"/>
        <v>#DIV/0!</v>
      </c>
    </row>
    <row r="597" spans="1:29" ht="12.6" customHeight="1" x14ac:dyDescent="0.2">
      <c r="A597" s="116"/>
      <c r="B597" s="262">
        <f t="shared" si="168"/>
        <v>322.55999999999887</v>
      </c>
      <c r="C597" s="130"/>
      <c r="D597" s="500">
        <f t="shared" si="169"/>
        <v>8.4617827534521268</v>
      </c>
      <c r="E597" s="517">
        <f t="shared" si="170"/>
        <v>8.1050857056399351E-3</v>
      </c>
      <c r="F597" s="500">
        <f t="shared" si="171"/>
        <v>0.99595565761764104</v>
      </c>
      <c r="G597" s="519">
        <f t="shared" si="172"/>
        <v>1</v>
      </c>
      <c r="H597" s="520">
        <f t="shared" si="173"/>
        <v>0</v>
      </c>
      <c r="I597" s="517"/>
      <c r="J597" s="517">
        <f t="shared" si="174"/>
        <v>8.3203613972148176</v>
      </c>
      <c r="K597" s="517">
        <f t="shared" si="175"/>
        <v>1</v>
      </c>
      <c r="L597" s="517"/>
      <c r="M597" s="529">
        <f t="shared" si="176"/>
        <v>223.19738935205311</v>
      </c>
      <c r="N597" s="615">
        <f t="shared" si="177"/>
        <v>0</v>
      </c>
      <c r="O597" s="500"/>
      <c r="P597" s="532">
        <f t="shared" si="178"/>
        <v>0</v>
      </c>
      <c r="Q597" s="520">
        <f t="shared" si="179"/>
        <v>0</v>
      </c>
      <c r="R597" s="521"/>
      <c r="S597" s="507">
        <f t="shared" si="180"/>
        <v>0.99997549797710472</v>
      </c>
      <c r="T597" s="501">
        <f t="shared" si="185"/>
        <v>2.4502022895278586E-5</v>
      </c>
      <c r="U597" s="507"/>
      <c r="V597" s="507">
        <f t="shared" si="186"/>
        <v>1.5090066762283631E-7</v>
      </c>
      <c r="W597" s="501">
        <f t="shared" si="187"/>
        <v>1.5090066762283631E-7</v>
      </c>
      <c r="X597" s="507"/>
      <c r="Y597" s="562">
        <f t="shared" si="181"/>
        <v>1.4451781937790473</v>
      </c>
      <c r="Z597" s="554" t="e">
        <f t="shared" si="182"/>
        <v>#DIV/0!</v>
      </c>
      <c r="AB597" s="562">
        <f t="shared" si="183"/>
        <v>1.4451781937790473</v>
      </c>
      <c r="AC597" s="554" t="e">
        <f t="shared" si="184"/>
        <v>#DIV/0!</v>
      </c>
    </row>
    <row r="598" spans="1:29" ht="12.6" customHeight="1" x14ac:dyDescent="0.2">
      <c r="A598" s="116"/>
      <c r="B598" s="262">
        <f t="shared" si="168"/>
        <v>322.97999999999888</v>
      </c>
      <c r="C598" s="130"/>
      <c r="D598" s="500">
        <f t="shared" si="169"/>
        <v>8.471020997293758</v>
      </c>
      <c r="E598" s="517">
        <f t="shared" si="170"/>
        <v>8.09458847491446E-3</v>
      </c>
      <c r="F598" s="500">
        <f t="shared" si="171"/>
        <v>0.99596088501952451</v>
      </c>
      <c r="G598" s="519">
        <f t="shared" si="172"/>
        <v>1</v>
      </c>
      <c r="H598" s="520">
        <f t="shared" si="173"/>
        <v>0</v>
      </c>
      <c r="I598" s="517"/>
      <c r="J598" s="517">
        <f t="shared" si="174"/>
        <v>8.3295996410564488</v>
      </c>
      <c r="K598" s="517">
        <f t="shared" si="175"/>
        <v>1</v>
      </c>
      <c r="L598" s="517"/>
      <c r="M598" s="529">
        <f t="shared" si="176"/>
        <v>223.61737907451288</v>
      </c>
      <c r="N598" s="615">
        <f t="shared" si="177"/>
        <v>0</v>
      </c>
      <c r="O598" s="500"/>
      <c r="P598" s="532">
        <f t="shared" si="178"/>
        <v>0</v>
      </c>
      <c r="Q598" s="520">
        <f t="shared" si="179"/>
        <v>0</v>
      </c>
      <c r="R598" s="521"/>
      <c r="S598" s="507">
        <f t="shared" si="180"/>
        <v>0.99997556123246123</v>
      </c>
      <c r="T598" s="501">
        <f t="shared" si="185"/>
        <v>2.4438767538770279E-5</v>
      </c>
      <c r="U598" s="507"/>
      <c r="V598" s="507">
        <f t="shared" si="186"/>
        <v>1.503167659127847E-7</v>
      </c>
      <c r="W598" s="501">
        <f t="shared" si="187"/>
        <v>1.503167659127847E-7</v>
      </c>
      <c r="X598" s="507"/>
      <c r="Y598" s="562">
        <f t="shared" si="181"/>
        <v>1.4443421228560986</v>
      </c>
      <c r="Z598" s="554" t="e">
        <f t="shared" si="182"/>
        <v>#DIV/0!</v>
      </c>
      <c r="AB598" s="562">
        <f t="shared" si="183"/>
        <v>1.4443421228560986</v>
      </c>
      <c r="AC598" s="554" t="e">
        <f t="shared" si="184"/>
        <v>#DIV/0!</v>
      </c>
    </row>
    <row r="599" spans="1:29" ht="12.6" customHeight="1" x14ac:dyDescent="0.2">
      <c r="A599" s="116"/>
      <c r="B599" s="262">
        <f t="shared" si="168"/>
        <v>323.3999999999989</v>
      </c>
      <c r="C599" s="130"/>
      <c r="D599" s="500">
        <f t="shared" si="169"/>
        <v>8.480247187837243</v>
      </c>
      <c r="E599" s="517">
        <f t="shared" si="170"/>
        <v>8.0841183999590584E-3</v>
      </c>
      <c r="F599" s="500">
        <f t="shared" si="171"/>
        <v>0.9959660989257314</v>
      </c>
      <c r="G599" s="519">
        <f t="shared" si="172"/>
        <v>1</v>
      </c>
      <c r="H599" s="520">
        <f t="shared" si="173"/>
        <v>0</v>
      </c>
      <c r="I599" s="517"/>
      <c r="J599" s="517">
        <f t="shared" si="174"/>
        <v>8.3388258315999337</v>
      </c>
      <c r="K599" s="517">
        <f t="shared" si="175"/>
        <v>1</v>
      </c>
      <c r="L599" s="517"/>
      <c r="M599" s="529">
        <f t="shared" si="176"/>
        <v>224.03736882348841</v>
      </c>
      <c r="N599" s="615">
        <f t="shared" si="177"/>
        <v>0</v>
      </c>
      <c r="O599" s="500"/>
      <c r="P599" s="532">
        <f t="shared" si="178"/>
        <v>0</v>
      </c>
      <c r="Q599" s="520">
        <f t="shared" si="179"/>
        <v>0</v>
      </c>
      <c r="R599" s="521"/>
      <c r="S599" s="507">
        <f t="shared" si="180"/>
        <v>0.99997562424318809</v>
      </c>
      <c r="T599" s="501">
        <f t="shared" si="185"/>
        <v>2.4375756811911842E-5</v>
      </c>
      <c r="U599" s="507"/>
      <c r="V599" s="507">
        <f t="shared" si="186"/>
        <v>1.4973568364053801E-7</v>
      </c>
      <c r="W599" s="501">
        <f t="shared" si="187"/>
        <v>1.4973568364053801E-7</v>
      </c>
      <c r="X599" s="507"/>
      <c r="Y599" s="562">
        <f t="shared" si="181"/>
        <v>1.4435091864286043</v>
      </c>
      <c r="Z599" s="554" t="e">
        <f t="shared" si="182"/>
        <v>#DIV/0!</v>
      </c>
      <c r="AB599" s="562">
        <f t="shared" si="183"/>
        <v>1.4435091864286043</v>
      </c>
      <c r="AC599" s="554" t="e">
        <f t="shared" si="184"/>
        <v>#DIV/0!</v>
      </c>
    </row>
    <row r="600" spans="1:29" ht="12.6" customHeight="1" x14ac:dyDescent="0.2">
      <c r="A600" s="116"/>
      <c r="B600" s="262">
        <f t="shared" si="168"/>
        <v>323.81999999999891</v>
      </c>
      <c r="C600" s="130"/>
      <c r="D600" s="500">
        <f t="shared" si="169"/>
        <v>8.4894613564924093</v>
      </c>
      <c r="E600" s="517">
        <f t="shared" si="170"/>
        <v>8.0736753755336742E-3</v>
      </c>
      <c r="F600" s="500">
        <f t="shared" si="171"/>
        <v>0.99597129938845741</v>
      </c>
      <c r="G600" s="519">
        <f t="shared" si="172"/>
        <v>1</v>
      </c>
      <c r="H600" s="520">
        <f t="shared" si="173"/>
        <v>0</v>
      </c>
      <c r="I600" s="517"/>
      <c r="J600" s="517">
        <f t="shared" si="174"/>
        <v>8.3480400002551001</v>
      </c>
      <c r="K600" s="517">
        <f t="shared" si="175"/>
        <v>1</v>
      </c>
      <c r="L600" s="517"/>
      <c r="M600" s="529">
        <f t="shared" si="176"/>
        <v>224.45735859887719</v>
      </c>
      <c r="N600" s="615">
        <f t="shared" si="177"/>
        <v>0</v>
      </c>
      <c r="O600" s="500"/>
      <c r="P600" s="532">
        <f t="shared" si="178"/>
        <v>0</v>
      </c>
      <c r="Q600" s="520">
        <f t="shared" si="179"/>
        <v>0</v>
      </c>
      <c r="R600" s="521"/>
      <c r="S600" s="507">
        <f t="shared" si="180"/>
        <v>0.99997568701043549</v>
      </c>
      <c r="T600" s="501">
        <f t="shared" si="185"/>
        <v>2.4312989564512222E-5</v>
      </c>
      <c r="U600" s="507"/>
      <c r="V600" s="507">
        <f t="shared" si="186"/>
        <v>1.4915766267611232E-7</v>
      </c>
      <c r="W600" s="501">
        <f t="shared" si="187"/>
        <v>1.4915766267611232E-7</v>
      </c>
      <c r="X600" s="507"/>
      <c r="Y600" s="562">
        <f t="shared" si="181"/>
        <v>1.4426793669023368</v>
      </c>
      <c r="Z600" s="554" t="e">
        <f t="shared" si="182"/>
        <v>#DIV/0!</v>
      </c>
      <c r="AB600" s="562">
        <f t="shared" si="183"/>
        <v>1.4426793669023368</v>
      </c>
      <c r="AC600" s="554" t="e">
        <f t="shared" si="184"/>
        <v>#DIV/0!</v>
      </c>
    </row>
    <row r="601" spans="1:29" ht="12.6" customHeight="1" x14ac:dyDescent="0.2">
      <c r="A601" s="116"/>
      <c r="B601" s="262">
        <f t="shared" si="168"/>
        <v>324.23999999999893</v>
      </c>
      <c r="C601" s="130"/>
      <c r="D601" s="500">
        <f t="shared" si="169"/>
        <v>8.4986635345464716</v>
      </c>
      <c r="E601" s="517">
        <f t="shared" si="170"/>
        <v>8.0632592969414069E-3</v>
      </c>
      <c r="F601" s="500">
        <f t="shared" si="171"/>
        <v>0.99597648645962966</v>
      </c>
      <c r="G601" s="519">
        <f t="shared" si="172"/>
        <v>1</v>
      </c>
      <c r="H601" s="520">
        <f t="shared" si="173"/>
        <v>0</v>
      </c>
      <c r="I601" s="517"/>
      <c r="J601" s="517">
        <f t="shared" si="174"/>
        <v>8.3572421783091624</v>
      </c>
      <c r="K601" s="517">
        <f t="shared" si="175"/>
        <v>1</v>
      </c>
      <c r="L601" s="517"/>
      <c r="M601" s="529">
        <f t="shared" si="176"/>
        <v>224.8773484005772</v>
      </c>
      <c r="N601" s="615">
        <f t="shared" si="177"/>
        <v>0</v>
      </c>
      <c r="O601" s="500"/>
      <c r="P601" s="532">
        <f t="shared" si="178"/>
        <v>0</v>
      </c>
      <c r="Q601" s="520">
        <f t="shared" si="179"/>
        <v>0</v>
      </c>
      <c r="R601" s="521"/>
      <c r="S601" s="507">
        <f t="shared" si="180"/>
        <v>0.99997574953562474</v>
      </c>
      <c r="T601" s="501">
        <f t="shared" si="185"/>
        <v>2.4250464375263903E-5</v>
      </c>
      <c r="U601" s="507"/>
      <c r="V601" s="507">
        <f t="shared" si="186"/>
        <v>1.4858286439835442E-7</v>
      </c>
      <c r="W601" s="501">
        <f t="shared" si="187"/>
        <v>1.4858286439835442E-7</v>
      </c>
      <c r="X601" s="507"/>
      <c r="Y601" s="562">
        <f t="shared" si="181"/>
        <v>1.441852646814501</v>
      </c>
      <c r="Z601" s="554" t="e">
        <f t="shared" si="182"/>
        <v>#DIV/0!</v>
      </c>
      <c r="AB601" s="562">
        <f t="shared" si="183"/>
        <v>1.441852646814501</v>
      </c>
      <c r="AC601" s="554" t="e">
        <f t="shared" si="184"/>
        <v>#DIV/0!</v>
      </c>
    </row>
    <row r="602" spans="1:29" ht="12.6" customHeight="1" x14ac:dyDescent="0.2">
      <c r="A602" s="116"/>
      <c r="B602" s="262">
        <f t="shared" si="168"/>
        <v>324.65999999999894</v>
      </c>
      <c r="C602" s="130"/>
      <c r="D602" s="500">
        <f t="shared" si="169"/>
        <v>8.5078537531646781</v>
      </c>
      <c r="E602" s="517">
        <f t="shared" si="170"/>
        <v>8.0528700600246104E-3</v>
      </c>
      <c r="F602" s="500">
        <f t="shared" si="171"/>
        <v>0.99598166019090817</v>
      </c>
      <c r="G602" s="519">
        <f t="shared" si="172"/>
        <v>1</v>
      </c>
      <c r="H602" s="520">
        <f t="shared" si="173"/>
        <v>0</v>
      </c>
      <c r="I602" s="517"/>
      <c r="J602" s="517">
        <f t="shared" si="174"/>
        <v>8.3664323969273688</v>
      </c>
      <c r="K602" s="517">
        <f t="shared" si="175"/>
        <v>1</v>
      </c>
      <c r="L602" s="517"/>
      <c r="M602" s="529">
        <f t="shared" si="176"/>
        <v>225.29733822848715</v>
      </c>
      <c r="N602" s="615">
        <f t="shared" si="177"/>
        <v>0</v>
      </c>
      <c r="O602" s="500"/>
      <c r="P602" s="532">
        <f t="shared" si="178"/>
        <v>0</v>
      </c>
      <c r="Q602" s="520">
        <f t="shared" si="179"/>
        <v>0</v>
      </c>
      <c r="R602" s="521"/>
      <c r="S602" s="507">
        <f t="shared" si="180"/>
        <v>0.99997581182004158</v>
      </c>
      <c r="T602" s="501">
        <f t="shared" si="185"/>
        <v>2.4188179958417599E-5</v>
      </c>
      <c r="U602" s="507"/>
      <c r="V602" s="507">
        <f t="shared" si="186"/>
        <v>1.4801080493506274E-7</v>
      </c>
      <c r="W602" s="501">
        <f t="shared" si="187"/>
        <v>1.4801080493506274E-7</v>
      </c>
      <c r="X602" s="507"/>
      <c r="Y602" s="562">
        <f t="shared" si="181"/>
        <v>1.4410290088325071</v>
      </c>
      <c r="Z602" s="554" t="e">
        <f t="shared" si="182"/>
        <v>#DIV/0!</v>
      </c>
      <c r="AB602" s="562">
        <f t="shared" si="183"/>
        <v>1.4410290088325071</v>
      </c>
      <c r="AC602" s="554" t="e">
        <f t="shared" si="184"/>
        <v>#DIV/0!</v>
      </c>
    </row>
    <row r="603" spans="1:29" ht="12.6" customHeight="1" x14ac:dyDescent="0.2">
      <c r="A603" s="116"/>
      <c r="B603" s="262">
        <f t="shared" si="168"/>
        <v>325.07999999999896</v>
      </c>
      <c r="C603" s="130"/>
      <c r="D603" s="500">
        <f t="shared" si="169"/>
        <v>8.5170320433909339</v>
      </c>
      <c r="E603" s="517">
        <f t="shared" si="170"/>
        <v>8.0425075611616353E-3</v>
      </c>
      <c r="F603" s="500">
        <f t="shared" si="171"/>
        <v>0.9959868206336876</v>
      </c>
      <c r="G603" s="519">
        <f t="shared" si="172"/>
        <v>1</v>
      </c>
      <c r="H603" s="520">
        <f t="shared" si="173"/>
        <v>0</v>
      </c>
      <c r="I603" s="517"/>
      <c r="J603" s="517">
        <f t="shared" si="174"/>
        <v>8.3756106871536247</v>
      </c>
      <c r="K603" s="517">
        <f t="shared" si="175"/>
        <v>1</v>
      </c>
      <c r="L603" s="517"/>
      <c r="M603" s="529">
        <f t="shared" si="176"/>
        <v>225.71732808250607</v>
      </c>
      <c r="N603" s="615">
        <f t="shared" si="177"/>
        <v>0</v>
      </c>
      <c r="O603" s="500"/>
      <c r="P603" s="532">
        <f t="shared" si="178"/>
        <v>0</v>
      </c>
      <c r="Q603" s="520">
        <f t="shared" si="179"/>
        <v>0</v>
      </c>
      <c r="R603" s="521"/>
      <c r="S603" s="507">
        <f t="shared" si="180"/>
        <v>0.99997587386470088</v>
      </c>
      <c r="T603" s="501">
        <f t="shared" si="185"/>
        <v>2.4126135299118445E-5</v>
      </c>
      <c r="U603" s="507"/>
      <c r="V603" s="507">
        <f t="shared" si="186"/>
        <v>1.4744148455057609E-7</v>
      </c>
      <c r="W603" s="501">
        <f t="shared" si="187"/>
        <v>1.4744148455057609E-7</v>
      </c>
      <c r="X603" s="507"/>
      <c r="Y603" s="562">
        <f t="shared" si="181"/>
        <v>1.4402084357527616</v>
      </c>
      <c r="Z603" s="554" t="e">
        <f t="shared" si="182"/>
        <v>#DIV/0!</v>
      </c>
      <c r="AB603" s="562">
        <f t="shared" si="183"/>
        <v>1.4402084357527616</v>
      </c>
      <c r="AC603" s="554" t="e">
        <f t="shared" si="184"/>
        <v>#DIV/0!</v>
      </c>
    </row>
    <row r="604" spans="1:29" ht="12.6" customHeight="1" x14ac:dyDescent="0.2">
      <c r="A604" s="116"/>
      <c r="B604" s="262">
        <f t="shared" si="168"/>
        <v>325.49999999999898</v>
      </c>
      <c r="C604" s="130"/>
      <c r="D604" s="500">
        <f t="shared" si="169"/>
        <v>8.5261984361484284</v>
      </c>
      <c r="E604" s="517">
        <f t="shared" si="170"/>
        <v>8.0321716972642527E-3</v>
      </c>
      <c r="F604" s="500">
        <f t="shared" si="171"/>
        <v>0.9959919678390986</v>
      </c>
      <c r="G604" s="519">
        <f t="shared" si="172"/>
        <v>1</v>
      </c>
      <c r="H604" s="520">
        <f t="shared" si="173"/>
        <v>0</v>
      </c>
      <c r="I604" s="517"/>
      <c r="J604" s="517">
        <f t="shared" si="174"/>
        <v>8.3847770799111192</v>
      </c>
      <c r="K604" s="517">
        <f t="shared" si="175"/>
        <v>1</v>
      </c>
      <c r="L604" s="517"/>
      <c r="M604" s="529">
        <f t="shared" si="176"/>
        <v>226.13731796253353</v>
      </c>
      <c r="N604" s="615">
        <f t="shared" si="177"/>
        <v>0</v>
      </c>
      <c r="O604" s="500"/>
      <c r="P604" s="532">
        <f t="shared" si="178"/>
        <v>0</v>
      </c>
      <c r="Q604" s="520">
        <f t="shared" si="179"/>
        <v>0</v>
      </c>
      <c r="R604" s="521"/>
      <c r="S604" s="507">
        <f t="shared" si="180"/>
        <v>0.9999759356708886</v>
      </c>
      <c r="T604" s="501">
        <f t="shared" si="185"/>
        <v>2.4064329111395111E-5</v>
      </c>
      <c r="U604" s="507"/>
      <c r="V604" s="507">
        <f t="shared" si="186"/>
        <v>1.4687530609724914E-7</v>
      </c>
      <c r="W604" s="501">
        <f t="shared" si="187"/>
        <v>1.4687530609724914E-7</v>
      </c>
      <c r="X604" s="507"/>
      <c r="Y604" s="562">
        <f t="shared" si="181"/>
        <v>1.4393909104994687</v>
      </c>
      <c r="Z604" s="554" t="e">
        <f t="shared" si="182"/>
        <v>#DIV/0!</v>
      </c>
      <c r="AB604" s="562">
        <f t="shared" si="183"/>
        <v>1.4393909104994687</v>
      </c>
      <c r="AC604" s="554" t="e">
        <f t="shared" si="184"/>
        <v>#DIV/0!</v>
      </c>
    </row>
    <row r="605" spans="1:29" ht="12.6" customHeight="1" x14ac:dyDescent="0.2">
      <c r="A605" s="116"/>
      <c r="B605" s="262">
        <f t="shared" si="168"/>
        <v>325.91999999999899</v>
      </c>
      <c r="C605" s="130"/>
      <c r="D605" s="500">
        <f t="shared" si="169"/>
        <v>8.5353529622402657</v>
      </c>
      <c r="E605" s="517">
        <f t="shared" si="170"/>
        <v>8.0218623657728506E-3</v>
      </c>
      <c r="F605" s="500">
        <f t="shared" si="171"/>
        <v>0.99599710185801027</v>
      </c>
      <c r="G605" s="519">
        <f t="shared" si="172"/>
        <v>1</v>
      </c>
      <c r="H605" s="520">
        <f t="shared" si="173"/>
        <v>0</v>
      </c>
      <c r="I605" s="517"/>
      <c r="J605" s="517">
        <f t="shared" si="174"/>
        <v>8.3939316060029565</v>
      </c>
      <c r="K605" s="517">
        <f t="shared" si="175"/>
        <v>1</v>
      </c>
      <c r="L605" s="517"/>
      <c r="M605" s="529">
        <f t="shared" si="176"/>
        <v>226.55730786846965</v>
      </c>
      <c r="N605" s="615">
        <f t="shared" si="177"/>
        <v>0</v>
      </c>
      <c r="O605" s="500"/>
      <c r="P605" s="532">
        <f t="shared" si="178"/>
        <v>0</v>
      </c>
      <c r="Q605" s="520">
        <f t="shared" si="179"/>
        <v>0</v>
      </c>
      <c r="R605" s="521"/>
      <c r="S605" s="507">
        <f t="shared" si="180"/>
        <v>0.999975997239958</v>
      </c>
      <c r="T605" s="501">
        <f t="shared" si="185"/>
        <v>2.4002760041996751E-5</v>
      </c>
      <c r="U605" s="507"/>
      <c r="V605" s="507">
        <f t="shared" si="186"/>
        <v>1.4631210832840448E-7</v>
      </c>
      <c r="W605" s="501">
        <f t="shared" si="187"/>
        <v>1.4631210832840448E-7</v>
      </c>
      <c r="X605" s="507"/>
      <c r="Y605" s="562">
        <f t="shared" si="181"/>
        <v>1.4385764161234449</v>
      </c>
      <c r="Z605" s="554" t="e">
        <f t="shared" si="182"/>
        <v>#DIV/0!</v>
      </c>
      <c r="AB605" s="562">
        <f t="shared" si="183"/>
        <v>1.4385764161234449</v>
      </c>
      <c r="AC605" s="554" t="e">
        <f t="shared" si="184"/>
        <v>#DIV/0!</v>
      </c>
    </row>
    <row r="606" spans="1:29" ht="12.6" customHeight="1" x14ac:dyDescent="0.2">
      <c r="A606" s="116"/>
      <c r="B606" s="262">
        <f t="shared" ref="B606:B669" si="188">B605+F$5</f>
        <v>326.33999999999901</v>
      </c>
      <c r="C606" s="130"/>
      <c r="D606" s="500">
        <f t="shared" ref="D606:D669" si="189">((LN(B606/$E$6))+(($F$8-E606+$G$10)*$F$9))/($F$10/100)</f>
        <v>8.5444956523500863</v>
      </c>
      <c r="E606" s="517">
        <f t="shared" ref="E606:E669" si="190">LN(1+($E$7/B606))</f>
        <v>8.0115794646536381E-3</v>
      </c>
      <c r="F606" s="500">
        <f t="shared" ref="F606:F669" si="191">EXP(-E606*$F$9)</f>
        <v>0.99600222274103134</v>
      </c>
      <c r="G606" s="519">
        <f t="shared" ref="G606:G669" si="192">NORMSDIST(D606)</f>
        <v>1</v>
      </c>
      <c r="H606" s="520">
        <f t="shared" ref="H606:H669" si="193">(1-G606)</f>
        <v>0</v>
      </c>
      <c r="I606" s="517"/>
      <c r="J606" s="517">
        <f t="shared" ref="J606:J669" si="194">D606-($F$10/100)</f>
        <v>8.4030742961127771</v>
      </c>
      <c r="K606" s="517">
        <f t="shared" ref="K606:K669" si="195">NORMSDIST(J606)</f>
        <v>1</v>
      </c>
      <c r="L606" s="517"/>
      <c r="M606" s="529">
        <f t="shared" ref="M606:M669" si="196">(B606*F606*G606)-($E$6*$G$8*K606)</f>
        <v>226.97729780021513</v>
      </c>
      <c r="N606" s="615">
        <f t="shared" ref="N606:N669" si="197">M606+($E$6*$G$8)-(B606*F606)</f>
        <v>0</v>
      </c>
      <c r="O606" s="500"/>
      <c r="P606" s="532">
        <f t="shared" ref="P606:P669" si="198">(G607-G605)/(B607-B605)</f>
        <v>0</v>
      </c>
      <c r="Q606" s="520">
        <f t="shared" ref="Q606:Q669" si="199">-(H607-H605)/(B607-B605)</f>
        <v>0</v>
      </c>
      <c r="R606" s="521"/>
      <c r="S606" s="507">
        <f t="shared" ref="S606:S669" si="200">(M607-M605)/(B607-B605)</f>
        <v>0.9999760585730596</v>
      </c>
      <c r="T606" s="501">
        <f t="shared" si="185"/>
        <v>2.3941426940399246E-5</v>
      </c>
      <c r="U606" s="507"/>
      <c r="V606" s="507">
        <f t="shared" si="186"/>
        <v>1.4575164963836486E-7</v>
      </c>
      <c r="W606" s="501">
        <f t="shared" si="187"/>
        <v>1.4575164963836486E-7</v>
      </c>
      <c r="X606" s="507"/>
      <c r="Y606" s="562">
        <f t="shared" ref="Y606:Y669" si="201">B606/M606</f>
        <v>1.4377649358009483</v>
      </c>
      <c r="Z606" s="554" t="e">
        <f t="shared" ref="Z606:Z669" si="202">B606/N606</f>
        <v>#DIV/0!</v>
      </c>
      <c r="AB606" s="562">
        <f t="shared" ref="AB606:AB669" si="203">Y606*G606</f>
        <v>1.4377649358009483</v>
      </c>
      <c r="AC606" s="554" t="e">
        <f t="shared" ref="AC606:AC669" si="204">Z606*H606</f>
        <v>#DIV/0!</v>
      </c>
    </row>
    <row r="607" spans="1:29" ht="12.6" customHeight="1" x14ac:dyDescent="0.2">
      <c r="A607" s="116"/>
      <c r="B607" s="262">
        <f t="shared" si="188"/>
        <v>326.75999999999902</v>
      </c>
      <c r="C607" s="130"/>
      <c r="D607" s="500">
        <f t="shared" si="189"/>
        <v>8.5536265370426783</v>
      </c>
      <c r="E607" s="517">
        <f t="shared" si="190"/>
        <v>8.0013228923960476E-3</v>
      </c>
      <c r="F607" s="500">
        <f t="shared" si="191"/>
        <v>0.99600733053851165</v>
      </c>
      <c r="G607" s="519">
        <f t="shared" si="192"/>
        <v>1</v>
      </c>
      <c r="H607" s="520">
        <f t="shared" si="193"/>
        <v>0</v>
      </c>
      <c r="I607" s="517"/>
      <c r="J607" s="517">
        <f t="shared" si="194"/>
        <v>8.4122051808053691</v>
      </c>
      <c r="K607" s="517">
        <f t="shared" si="195"/>
        <v>1</v>
      </c>
      <c r="L607" s="517"/>
      <c r="M607" s="529">
        <f t="shared" si="196"/>
        <v>227.39728775767105</v>
      </c>
      <c r="N607" s="615">
        <f t="shared" si="197"/>
        <v>0</v>
      </c>
      <c r="O607" s="500"/>
      <c r="P607" s="532">
        <f t="shared" si="198"/>
        <v>0</v>
      </c>
      <c r="Q607" s="520">
        <f t="shared" si="199"/>
        <v>0</v>
      </c>
      <c r="R607" s="521"/>
      <c r="S607" s="507">
        <f t="shared" si="200"/>
        <v>0.9999761196713437</v>
      </c>
      <c r="T607" s="501">
        <f t="shared" ref="T607:T670" si="205">1-S607</f>
        <v>2.388032865630052E-5</v>
      </c>
      <c r="U607" s="507"/>
      <c r="V607" s="507">
        <f t="shared" ref="V607:V670" si="206">(S608-S606)/(B608-B606)</f>
        <v>1.4519401051829957E-7</v>
      </c>
      <c r="W607" s="501">
        <f t="shared" ref="W607:W670" si="207">-(T608-T606)/(B608-B606)</f>
        <v>1.4519401051829957E-7</v>
      </c>
      <c r="X607" s="507"/>
      <c r="Y607" s="562">
        <f t="shared" si="201"/>
        <v>1.4369564528325209</v>
      </c>
      <c r="Z607" s="554" t="e">
        <f t="shared" si="202"/>
        <v>#DIV/0!</v>
      </c>
      <c r="AB607" s="562">
        <f t="shared" si="203"/>
        <v>1.4369564528325209</v>
      </c>
      <c r="AC607" s="554" t="e">
        <f t="shared" si="204"/>
        <v>#DIV/0!</v>
      </c>
    </row>
    <row r="608" spans="1:29" ht="12.6" customHeight="1" x14ac:dyDescent="0.2">
      <c r="A608" s="116"/>
      <c r="B608" s="262">
        <f t="shared" si="188"/>
        <v>327.17999999999904</v>
      </c>
      <c r="C608" s="130"/>
      <c r="D608" s="500">
        <f t="shared" si="189"/>
        <v>8.5627456467646006</v>
      </c>
      <c r="E608" s="517">
        <f t="shared" si="190"/>
        <v>7.9910925480077277E-3</v>
      </c>
      <c r="F608" s="500">
        <f t="shared" si="191"/>
        <v>0.99601242530054424</v>
      </c>
      <c r="G608" s="519">
        <f t="shared" si="192"/>
        <v>1</v>
      </c>
      <c r="H608" s="520">
        <f t="shared" si="193"/>
        <v>0</v>
      </c>
      <c r="I608" s="517"/>
      <c r="J608" s="517">
        <f t="shared" si="194"/>
        <v>8.4213242905272914</v>
      </c>
      <c r="K608" s="517">
        <f t="shared" si="195"/>
        <v>1</v>
      </c>
      <c r="L608" s="517"/>
      <c r="M608" s="529">
        <f t="shared" si="196"/>
        <v>227.81727774073909</v>
      </c>
      <c r="N608" s="615">
        <f t="shared" si="197"/>
        <v>0</v>
      </c>
      <c r="O608" s="500"/>
      <c r="P608" s="532">
        <f t="shared" si="198"/>
        <v>0</v>
      </c>
      <c r="Q608" s="520">
        <f t="shared" si="199"/>
        <v>0</v>
      </c>
      <c r="R608" s="521"/>
      <c r="S608" s="507">
        <f t="shared" si="200"/>
        <v>0.99997618053602844</v>
      </c>
      <c r="T608" s="501">
        <f t="shared" si="205"/>
        <v>2.381946397156387E-5</v>
      </c>
      <c r="U608" s="507"/>
      <c r="V608" s="507">
        <f t="shared" si="206"/>
        <v>1.4463919096820861E-7</v>
      </c>
      <c r="W608" s="501">
        <f t="shared" si="207"/>
        <v>1.4463919096820861E-7</v>
      </c>
      <c r="X608" s="507"/>
      <c r="Y608" s="562">
        <f t="shared" si="201"/>
        <v>1.4361509506418422</v>
      </c>
      <c r="Z608" s="554" t="e">
        <f t="shared" si="202"/>
        <v>#DIV/0!</v>
      </c>
      <c r="AB608" s="562">
        <f t="shared" si="203"/>
        <v>1.4361509506418422</v>
      </c>
      <c r="AC608" s="554" t="e">
        <f t="shared" si="204"/>
        <v>#DIV/0!</v>
      </c>
    </row>
    <row r="609" spans="1:29" ht="12.6" customHeight="1" x14ac:dyDescent="0.2">
      <c r="A609" s="116"/>
      <c r="B609" s="262">
        <f t="shared" si="188"/>
        <v>327.59999999999906</v>
      </c>
      <c r="C609" s="130"/>
      <c r="D609" s="500">
        <f t="shared" si="189"/>
        <v>8.5718530118447767</v>
      </c>
      <c r="E609" s="517">
        <f t="shared" si="190"/>
        <v>7.9808883310128319E-3</v>
      </c>
      <c r="F609" s="500">
        <f t="shared" si="191"/>
        <v>0.99601750707696679</v>
      </c>
      <c r="G609" s="519">
        <f t="shared" si="192"/>
        <v>1</v>
      </c>
      <c r="H609" s="520">
        <f t="shared" si="193"/>
        <v>0</v>
      </c>
      <c r="I609" s="517"/>
      <c r="J609" s="517">
        <f t="shared" si="194"/>
        <v>8.4304316556074674</v>
      </c>
      <c r="K609" s="517">
        <f t="shared" si="195"/>
        <v>1</v>
      </c>
      <c r="L609" s="517"/>
      <c r="M609" s="529">
        <f t="shared" si="196"/>
        <v>228.23726774932135</v>
      </c>
      <c r="N609" s="615">
        <f t="shared" si="197"/>
        <v>0</v>
      </c>
      <c r="O609" s="500"/>
      <c r="P609" s="532">
        <f t="shared" si="198"/>
        <v>0</v>
      </c>
      <c r="Q609" s="520">
        <f t="shared" si="199"/>
        <v>0</v>
      </c>
      <c r="R609" s="521"/>
      <c r="S609" s="507">
        <f t="shared" si="200"/>
        <v>0.99997624116826411</v>
      </c>
      <c r="T609" s="501">
        <f t="shared" si="205"/>
        <v>2.375883173588722E-5</v>
      </c>
      <c r="U609" s="507"/>
      <c r="V609" s="507">
        <f t="shared" si="206"/>
        <v>1.4408735223476936E-7</v>
      </c>
      <c r="W609" s="501">
        <f t="shared" si="207"/>
        <v>1.4408735223476936E-7</v>
      </c>
      <c r="X609" s="507"/>
      <c r="Y609" s="562">
        <f t="shared" si="201"/>
        <v>1.4353484127745968</v>
      </c>
      <c r="Z609" s="554" t="e">
        <f t="shared" si="202"/>
        <v>#DIV/0!</v>
      </c>
      <c r="AB609" s="562">
        <f t="shared" si="203"/>
        <v>1.4353484127745968</v>
      </c>
      <c r="AC609" s="554" t="e">
        <f t="shared" si="204"/>
        <v>#DIV/0!</v>
      </c>
    </row>
    <row r="610" spans="1:29" ht="12.6" customHeight="1" x14ac:dyDescent="0.2">
      <c r="A610" s="116"/>
      <c r="B610" s="262">
        <f t="shared" si="188"/>
        <v>328.01999999999907</v>
      </c>
      <c r="C610" s="130"/>
      <c r="D610" s="500">
        <f t="shared" si="189"/>
        <v>8.5809486624951088</v>
      </c>
      <c r="E610" s="517">
        <f t="shared" si="190"/>
        <v>7.9707101414481021E-3</v>
      </c>
      <c r="F610" s="500">
        <f t="shared" si="191"/>
        <v>0.9960225759173631</v>
      </c>
      <c r="G610" s="519">
        <f t="shared" si="192"/>
        <v>1</v>
      </c>
      <c r="H610" s="520">
        <f t="shared" si="193"/>
        <v>0</v>
      </c>
      <c r="I610" s="517"/>
      <c r="J610" s="517">
        <f t="shared" si="194"/>
        <v>8.4395273062577996</v>
      </c>
      <c r="K610" s="517">
        <f t="shared" si="195"/>
        <v>1</v>
      </c>
      <c r="L610" s="517"/>
      <c r="M610" s="529">
        <f t="shared" si="196"/>
        <v>228.65725778332046</v>
      </c>
      <c r="N610" s="615">
        <f t="shared" si="197"/>
        <v>0</v>
      </c>
      <c r="O610" s="500"/>
      <c r="P610" s="532">
        <f t="shared" si="198"/>
        <v>0</v>
      </c>
      <c r="Q610" s="520">
        <f t="shared" si="199"/>
        <v>0</v>
      </c>
      <c r="R610" s="521"/>
      <c r="S610" s="507">
        <f t="shared" si="200"/>
        <v>0.99997630156940431</v>
      </c>
      <c r="T610" s="501">
        <f t="shared" si="205"/>
        <v>2.3698430595686659E-5</v>
      </c>
      <c r="U610" s="507"/>
      <c r="V610" s="507">
        <f t="shared" si="206"/>
        <v>1.4353833320347385E-7</v>
      </c>
      <c r="W610" s="501">
        <f t="shared" si="207"/>
        <v>1.4353833320347385E-7</v>
      </c>
      <c r="X610" s="507"/>
      <c r="Y610" s="562">
        <f t="shared" si="201"/>
        <v>1.4345488228973535</v>
      </c>
      <c r="Z610" s="554" t="e">
        <f t="shared" si="202"/>
        <v>#DIV/0!</v>
      </c>
      <c r="AB610" s="562">
        <f t="shared" si="203"/>
        <v>1.4345488228973535</v>
      </c>
      <c r="AC610" s="554" t="e">
        <f t="shared" si="204"/>
        <v>#DIV/0!</v>
      </c>
    </row>
    <row r="611" spans="1:29" ht="12.6" customHeight="1" x14ac:dyDescent="0.2">
      <c r="A611" s="116"/>
      <c r="B611" s="262">
        <f t="shared" si="188"/>
        <v>328.43999999999909</v>
      </c>
      <c r="C611" s="130"/>
      <c r="D611" s="500">
        <f t="shared" si="189"/>
        <v>8.5900326288110875</v>
      </c>
      <c r="E611" s="517">
        <f t="shared" si="190"/>
        <v>7.9605578798591856E-3</v>
      </c>
      <c r="F611" s="500">
        <f t="shared" si="191"/>
        <v>0.99602763187106502</v>
      </c>
      <c r="G611" s="519">
        <f t="shared" si="192"/>
        <v>1</v>
      </c>
      <c r="H611" s="520">
        <f t="shared" si="193"/>
        <v>0</v>
      </c>
      <c r="I611" s="517"/>
      <c r="J611" s="517">
        <f t="shared" si="194"/>
        <v>8.4486112725737783</v>
      </c>
      <c r="K611" s="517">
        <f t="shared" si="195"/>
        <v>1</v>
      </c>
      <c r="L611" s="517"/>
      <c r="M611" s="529">
        <f t="shared" si="196"/>
        <v>229.07724784263968</v>
      </c>
      <c r="N611" s="615">
        <f t="shared" si="197"/>
        <v>0</v>
      </c>
      <c r="O611" s="500"/>
      <c r="P611" s="532">
        <f t="shared" si="198"/>
        <v>0</v>
      </c>
      <c r="Q611" s="520">
        <f t="shared" si="199"/>
        <v>0</v>
      </c>
      <c r="R611" s="521"/>
      <c r="S611" s="507">
        <f t="shared" si="200"/>
        <v>0.999976361740464</v>
      </c>
      <c r="T611" s="501">
        <f t="shared" si="205"/>
        <v>2.3638259535996298E-5</v>
      </c>
      <c r="U611" s="507"/>
      <c r="V611" s="507">
        <f t="shared" si="206"/>
        <v>1.4299189200430599E-7</v>
      </c>
      <c r="W611" s="501">
        <f t="shared" si="207"/>
        <v>1.4299189200430599E-7</v>
      </c>
      <c r="X611" s="507"/>
      <c r="Y611" s="562">
        <f t="shared" si="201"/>
        <v>1.4337521647964568</v>
      </c>
      <c r="Z611" s="554" t="e">
        <f t="shared" si="202"/>
        <v>#DIV/0!</v>
      </c>
      <c r="AB611" s="562">
        <f t="shared" si="203"/>
        <v>1.4337521647964568</v>
      </c>
      <c r="AC611" s="554" t="e">
        <f t="shared" si="204"/>
        <v>#DIV/0!</v>
      </c>
    </row>
    <row r="612" spans="1:29" ht="12.6" customHeight="1" x14ac:dyDescent="0.2">
      <c r="A612" s="116"/>
      <c r="B612" s="262">
        <f t="shared" si="188"/>
        <v>328.8599999999991</v>
      </c>
      <c r="C612" s="130"/>
      <c r="D612" s="500">
        <f t="shared" si="189"/>
        <v>8.599104940772369</v>
      </c>
      <c r="E612" s="517">
        <f t="shared" si="190"/>
        <v>7.9504314472980363E-3</v>
      </c>
      <c r="F612" s="500">
        <f t="shared" si="191"/>
        <v>0.99603267498715375</v>
      </c>
      <c r="G612" s="519">
        <f t="shared" si="192"/>
        <v>1</v>
      </c>
      <c r="H612" s="520">
        <f t="shared" si="193"/>
        <v>0</v>
      </c>
      <c r="I612" s="517"/>
      <c r="J612" s="517">
        <f t="shared" si="194"/>
        <v>8.4576835845350598</v>
      </c>
      <c r="K612" s="517">
        <f t="shared" si="195"/>
        <v>1</v>
      </c>
      <c r="L612" s="517"/>
      <c r="M612" s="529">
        <f t="shared" si="196"/>
        <v>229.49723792718248</v>
      </c>
      <c r="N612" s="615">
        <f t="shared" si="197"/>
        <v>0</v>
      </c>
      <c r="O612" s="500"/>
      <c r="P612" s="532">
        <f t="shared" si="198"/>
        <v>0</v>
      </c>
      <c r="Q612" s="520">
        <f t="shared" si="199"/>
        <v>0</v>
      </c>
      <c r="R612" s="521"/>
      <c r="S612" s="507">
        <f t="shared" si="200"/>
        <v>0.9999764216825936</v>
      </c>
      <c r="T612" s="501">
        <f t="shared" si="205"/>
        <v>2.3578317406403038E-5</v>
      </c>
      <c r="U612" s="507"/>
      <c r="V612" s="507">
        <f t="shared" si="206"/>
        <v>1.4244827037511244E-7</v>
      </c>
      <c r="W612" s="501">
        <f t="shared" si="207"/>
        <v>1.4244827037511244E-7</v>
      </c>
      <c r="X612" s="507"/>
      <c r="Y612" s="562">
        <f t="shared" si="201"/>
        <v>1.4329584223769332</v>
      </c>
      <c r="Z612" s="554" t="e">
        <f t="shared" si="202"/>
        <v>#DIV/0!</v>
      </c>
      <c r="AB612" s="562">
        <f t="shared" si="203"/>
        <v>1.4329584223769332</v>
      </c>
      <c r="AC612" s="554" t="e">
        <f t="shared" si="204"/>
        <v>#DIV/0!</v>
      </c>
    </row>
    <row r="613" spans="1:29" ht="12.6" customHeight="1" x14ac:dyDescent="0.2">
      <c r="A613" s="116"/>
      <c r="B613" s="262">
        <f t="shared" si="188"/>
        <v>329.27999999999912</v>
      </c>
      <c r="C613" s="130"/>
      <c r="D613" s="500">
        <f t="shared" si="189"/>
        <v>8.6081656282433912</v>
      </c>
      <c r="E613" s="517">
        <f t="shared" si="190"/>
        <v>7.9403307453192254E-3</v>
      </c>
      <c r="F613" s="500">
        <f t="shared" si="191"/>
        <v>0.9960377053144619</v>
      </c>
      <c r="G613" s="519">
        <f t="shared" si="192"/>
        <v>1</v>
      </c>
      <c r="H613" s="520">
        <f t="shared" si="193"/>
        <v>0</v>
      </c>
      <c r="I613" s="517"/>
      <c r="J613" s="517">
        <f t="shared" si="194"/>
        <v>8.4667442720060819</v>
      </c>
      <c r="K613" s="517">
        <f t="shared" si="195"/>
        <v>1</v>
      </c>
      <c r="L613" s="517"/>
      <c r="M613" s="529">
        <f t="shared" si="196"/>
        <v>229.91722803685309</v>
      </c>
      <c r="N613" s="615">
        <f t="shared" si="197"/>
        <v>0</v>
      </c>
      <c r="O613" s="500"/>
      <c r="P613" s="532">
        <f t="shared" si="198"/>
        <v>0</v>
      </c>
      <c r="Q613" s="520">
        <f t="shared" si="199"/>
        <v>0</v>
      </c>
      <c r="R613" s="521"/>
      <c r="S613" s="507">
        <f t="shared" si="200"/>
        <v>0.99997648139701112</v>
      </c>
      <c r="T613" s="501">
        <f t="shared" si="205"/>
        <v>2.3518602988881199E-5</v>
      </c>
      <c r="U613" s="507"/>
      <c r="V613" s="507">
        <f t="shared" si="206"/>
        <v>1.4190754893923193E-7</v>
      </c>
      <c r="W613" s="501">
        <f t="shared" si="207"/>
        <v>1.4190754893923193E-7</v>
      </c>
      <c r="X613" s="507"/>
      <c r="Y613" s="562">
        <f t="shared" si="201"/>
        <v>1.4321675796614046</v>
      </c>
      <c r="Z613" s="554" t="e">
        <f t="shared" si="202"/>
        <v>#DIV/0!</v>
      </c>
      <c r="AB613" s="562">
        <f t="shared" si="203"/>
        <v>1.4321675796614046</v>
      </c>
      <c r="AC613" s="554" t="e">
        <f t="shared" si="204"/>
        <v>#DIV/0!</v>
      </c>
    </row>
    <row r="614" spans="1:29" ht="12.6" customHeight="1" x14ac:dyDescent="0.2">
      <c r="A614" s="116"/>
      <c r="B614" s="262">
        <f t="shared" si="188"/>
        <v>329.69999999999914</v>
      </c>
      <c r="C614" s="130"/>
      <c r="D614" s="500">
        <f t="shared" si="189"/>
        <v>8.6172147209739407</v>
      </c>
      <c r="E614" s="517">
        <f t="shared" si="190"/>
        <v>7.9302556759775645E-3</v>
      </c>
      <c r="F614" s="500">
        <f t="shared" si="191"/>
        <v>0.99604272290157392</v>
      </c>
      <c r="G614" s="519">
        <f t="shared" si="192"/>
        <v>1</v>
      </c>
      <c r="H614" s="520">
        <f t="shared" si="193"/>
        <v>0</v>
      </c>
      <c r="I614" s="517"/>
      <c r="J614" s="517">
        <f t="shared" si="194"/>
        <v>8.4757933647366315</v>
      </c>
      <c r="K614" s="517">
        <f t="shared" si="195"/>
        <v>1</v>
      </c>
      <c r="L614" s="517"/>
      <c r="M614" s="529">
        <f t="shared" si="196"/>
        <v>230.337218171556</v>
      </c>
      <c r="N614" s="615">
        <f t="shared" si="197"/>
        <v>0</v>
      </c>
      <c r="O614" s="500"/>
      <c r="P614" s="532">
        <f t="shared" si="198"/>
        <v>0</v>
      </c>
      <c r="Q614" s="520">
        <f t="shared" si="199"/>
        <v>0</v>
      </c>
      <c r="R614" s="521"/>
      <c r="S614" s="507">
        <f t="shared" si="200"/>
        <v>0.99997654088493471</v>
      </c>
      <c r="T614" s="501">
        <f t="shared" si="205"/>
        <v>2.3459115065294078E-5</v>
      </c>
      <c r="U614" s="507"/>
      <c r="V614" s="507">
        <f t="shared" si="206"/>
        <v>1.4136956658215644E-7</v>
      </c>
      <c r="W614" s="501">
        <f t="shared" si="207"/>
        <v>1.4136956658215644E-7</v>
      </c>
      <c r="X614" s="507"/>
      <c r="Y614" s="562">
        <f t="shared" si="201"/>
        <v>1.4313796207890179</v>
      </c>
      <c r="Z614" s="554" t="e">
        <f t="shared" si="202"/>
        <v>#DIV/0!</v>
      </c>
      <c r="AB614" s="562">
        <f t="shared" si="203"/>
        <v>1.4313796207890179</v>
      </c>
      <c r="AC614" s="554" t="e">
        <f t="shared" si="204"/>
        <v>#DIV/0!</v>
      </c>
    </row>
    <row r="615" spans="1:29" ht="12.6" customHeight="1" x14ac:dyDescent="0.2">
      <c r="A615" s="116"/>
      <c r="B615" s="262">
        <f t="shared" si="188"/>
        <v>330.11999999999915</v>
      </c>
      <c r="C615" s="130"/>
      <c r="D615" s="500">
        <f t="shared" si="189"/>
        <v>8.6262522485997568</v>
      </c>
      <c r="E615" s="517">
        <f t="shared" si="190"/>
        <v>7.9202061418235346E-3</v>
      </c>
      <c r="F615" s="500">
        <f t="shared" si="191"/>
        <v>0.99604772779682949</v>
      </c>
      <c r="G615" s="519">
        <f t="shared" si="192"/>
        <v>1</v>
      </c>
      <c r="H615" s="520">
        <f t="shared" si="193"/>
        <v>0</v>
      </c>
      <c r="I615" s="517"/>
      <c r="J615" s="517">
        <f t="shared" si="194"/>
        <v>8.4848308923624476</v>
      </c>
      <c r="K615" s="517">
        <f t="shared" si="195"/>
        <v>1</v>
      </c>
      <c r="L615" s="517"/>
      <c r="M615" s="529">
        <f t="shared" si="196"/>
        <v>230.75720833119647</v>
      </c>
      <c r="N615" s="615">
        <f t="shared" si="197"/>
        <v>0</v>
      </c>
      <c r="O615" s="500"/>
      <c r="P615" s="532">
        <f t="shared" si="198"/>
        <v>0</v>
      </c>
      <c r="Q615" s="520">
        <f t="shared" si="199"/>
        <v>0</v>
      </c>
      <c r="R615" s="521"/>
      <c r="S615" s="507">
        <f t="shared" si="200"/>
        <v>0.99997660014744705</v>
      </c>
      <c r="T615" s="501">
        <f t="shared" si="205"/>
        <v>2.3399852552952183E-5</v>
      </c>
      <c r="U615" s="507"/>
      <c r="V615" s="507">
        <f t="shared" si="206"/>
        <v>1.4083416218937802E-7</v>
      </c>
      <c r="W615" s="501">
        <f t="shared" si="207"/>
        <v>1.4083416218937802E-7</v>
      </c>
      <c r="X615" s="507"/>
      <c r="Y615" s="562">
        <f t="shared" si="201"/>
        <v>1.4305945300143834</v>
      </c>
      <c r="Z615" s="554" t="e">
        <f t="shared" si="202"/>
        <v>#DIV/0!</v>
      </c>
      <c r="AB615" s="562">
        <f t="shared" si="203"/>
        <v>1.4305945300143834</v>
      </c>
      <c r="AC615" s="554" t="e">
        <f t="shared" si="204"/>
        <v>#DIV/0!</v>
      </c>
    </row>
    <row r="616" spans="1:29" ht="12.6" customHeight="1" x14ac:dyDescent="0.2">
      <c r="A616" s="116"/>
      <c r="B616" s="262">
        <f t="shared" si="188"/>
        <v>330.53999999999917</v>
      </c>
      <c r="C616" s="130"/>
      <c r="D616" s="500">
        <f t="shared" si="189"/>
        <v>8.6352782406431068</v>
      </c>
      <c r="E616" s="517">
        <f t="shared" si="190"/>
        <v>7.9101820459017962E-3</v>
      </c>
      <c r="F616" s="500">
        <f t="shared" si="191"/>
        <v>0.99605272004832324</v>
      </c>
      <c r="G616" s="519">
        <f t="shared" si="192"/>
        <v>1</v>
      </c>
      <c r="H616" s="520">
        <f t="shared" si="193"/>
        <v>0</v>
      </c>
      <c r="I616" s="517"/>
      <c r="J616" s="517">
        <f t="shared" si="194"/>
        <v>8.4938568844057976</v>
      </c>
      <c r="K616" s="517">
        <f t="shared" si="195"/>
        <v>1</v>
      </c>
      <c r="L616" s="517"/>
      <c r="M616" s="529">
        <f t="shared" si="196"/>
        <v>231.17719851567989</v>
      </c>
      <c r="N616" s="615">
        <f t="shared" si="197"/>
        <v>0</v>
      </c>
      <c r="O616" s="500"/>
      <c r="P616" s="532">
        <f t="shared" si="198"/>
        <v>0</v>
      </c>
      <c r="Q616" s="520">
        <f t="shared" si="199"/>
        <v>0</v>
      </c>
      <c r="R616" s="521"/>
      <c r="S616" s="507">
        <f t="shared" si="200"/>
        <v>0.99997665918563095</v>
      </c>
      <c r="T616" s="501">
        <f t="shared" si="205"/>
        <v>2.3340814369054996E-5</v>
      </c>
      <c r="U616" s="507"/>
      <c r="V616" s="507">
        <f t="shared" si="206"/>
        <v>1.4030141625206595E-7</v>
      </c>
      <c r="W616" s="501">
        <f t="shared" si="207"/>
        <v>1.4030141625206595E-7</v>
      </c>
      <c r="X616" s="507"/>
      <c r="Y616" s="562">
        <f t="shared" si="201"/>
        <v>1.4298122917065277</v>
      </c>
      <c r="Z616" s="554" t="e">
        <f t="shared" si="202"/>
        <v>#DIV/0!</v>
      </c>
      <c r="AB616" s="562">
        <f t="shared" si="203"/>
        <v>1.4298122917065277</v>
      </c>
      <c r="AC616" s="554" t="e">
        <f t="shared" si="204"/>
        <v>#DIV/0!</v>
      </c>
    </row>
    <row r="617" spans="1:29" ht="12.6" customHeight="1" x14ac:dyDescent="0.2">
      <c r="A617" s="116"/>
      <c r="B617" s="262">
        <f t="shared" si="188"/>
        <v>330.95999999999918</v>
      </c>
      <c r="C617" s="130"/>
      <c r="D617" s="500">
        <f t="shared" si="189"/>
        <v>8.6442927265133616</v>
      </c>
      <c r="E617" s="517">
        <f t="shared" si="190"/>
        <v>7.9001832917463804E-3</v>
      </c>
      <c r="F617" s="500">
        <f t="shared" si="191"/>
        <v>0.99605769970390756</v>
      </c>
      <c r="G617" s="519">
        <f t="shared" si="192"/>
        <v>1</v>
      </c>
      <c r="H617" s="520">
        <f t="shared" si="193"/>
        <v>0</v>
      </c>
      <c r="I617" s="517"/>
      <c r="J617" s="517">
        <f t="shared" si="194"/>
        <v>8.5028713702760523</v>
      </c>
      <c r="K617" s="517">
        <f t="shared" si="195"/>
        <v>1</v>
      </c>
      <c r="L617" s="517"/>
      <c r="M617" s="529">
        <f t="shared" si="196"/>
        <v>231.59718872491243</v>
      </c>
      <c r="N617" s="615">
        <f t="shared" si="197"/>
        <v>0</v>
      </c>
      <c r="O617" s="500"/>
      <c r="P617" s="532">
        <f t="shared" si="198"/>
        <v>0</v>
      </c>
      <c r="Q617" s="520">
        <f t="shared" si="199"/>
        <v>0</v>
      </c>
      <c r="R617" s="521"/>
      <c r="S617" s="507">
        <f t="shared" si="200"/>
        <v>0.9999767180006367</v>
      </c>
      <c r="T617" s="501">
        <f t="shared" si="205"/>
        <v>2.3281999363300443E-5</v>
      </c>
      <c r="U617" s="507"/>
      <c r="V617" s="507">
        <f t="shared" si="206"/>
        <v>1.3977140926138949E-7</v>
      </c>
      <c r="W617" s="501">
        <f t="shared" si="207"/>
        <v>1.3977140926138949E-7</v>
      </c>
      <c r="X617" s="507"/>
      <c r="Y617" s="562">
        <f t="shared" si="201"/>
        <v>1.4290328903478546</v>
      </c>
      <c r="Z617" s="554" t="e">
        <f t="shared" si="202"/>
        <v>#DIV/0!</v>
      </c>
      <c r="AB617" s="562">
        <f t="shared" si="203"/>
        <v>1.4290328903478546</v>
      </c>
      <c r="AC617" s="554" t="e">
        <f t="shared" si="204"/>
        <v>#DIV/0!</v>
      </c>
    </row>
    <row r="618" spans="1:29" ht="12.6" customHeight="1" x14ac:dyDescent="0.2">
      <c r="A618" s="116"/>
      <c r="B618" s="262">
        <f t="shared" si="188"/>
        <v>331.3799999999992</v>
      </c>
      <c r="C618" s="130"/>
      <c r="D618" s="500">
        <f t="shared" si="189"/>
        <v>8.6532957355075784</v>
      </c>
      <c r="E618" s="517">
        <f t="shared" si="190"/>
        <v>7.8902097833792144E-3</v>
      </c>
      <c r="F618" s="500">
        <f t="shared" si="191"/>
        <v>0.99606266681119349</v>
      </c>
      <c r="G618" s="519">
        <f t="shared" si="192"/>
        <v>1</v>
      </c>
      <c r="H618" s="520">
        <f t="shared" si="193"/>
        <v>0</v>
      </c>
      <c r="I618" s="517"/>
      <c r="J618" s="517">
        <f t="shared" si="194"/>
        <v>8.5118743792702691</v>
      </c>
      <c r="K618" s="517">
        <f t="shared" si="195"/>
        <v>1</v>
      </c>
      <c r="L618" s="517"/>
      <c r="M618" s="529">
        <f t="shared" si="196"/>
        <v>232.01717895880046</v>
      </c>
      <c r="N618" s="615">
        <f t="shared" si="197"/>
        <v>0</v>
      </c>
      <c r="O618" s="500"/>
      <c r="P618" s="532">
        <f t="shared" si="198"/>
        <v>0</v>
      </c>
      <c r="Q618" s="520">
        <f t="shared" si="199"/>
        <v>0</v>
      </c>
      <c r="R618" s="521"/>
      <c r="S618" s="507">
        <f t="shared" si="200"/>
        <v>0.99997677659361472</v>
      </c>
      <c r="T618" s="501">
        <f t="shared" si="205"/>
        <v>2.3223406385275425E-5</v>
      </c>
      <c r="U618" s="507"/>
      <c r="V618" s="507">
        <f t="shared" si="206"/>
        <v>1.3924422210502619E-7</v>
      </c>
      <c r="W618" s="501">
        <f t="shared" si="207"/>
        <v>1.3924422210502619E-7</v>
      </c>
      <c r="X618" s="507"/>
      <c r="Y618" s="562">
        <f t="shared" si="201"/>
        <v>1.428256310533121</v>
      </c>
      <c r="Z618" s="554" t="e">
        <f t="shared" si="202"/>
        <v>#DIV/0!</v>
      </c>
      <c r="AB618" s="562">
        <f t="shared" si="203"/>
        <v>1.428256310533121</v>
      </c>
      <c r="AC618" s="554" t="e">
        <f t="shared" si="204"/>
        <v>#DIV/0!</v>
      </c>
    </row>
    <row r="619" spans="1:29" ht="12.6" customHeight="1" x14ac:dyDescent="0.2">
      <c r="A619" s="116"/>
      <c r="B619" s="262">
        <f t="shared" si="188"/>
        <v>331.79999999999922</v>
      </c>
      <c r="C619" s="130"/>
      <c r="D619" s="500">
        <f t="shared" si="189"/>
        <v>8.662287296811062</v>
      </c>
      <c r="E619" s="517">
        <f t="shared" si="190"/>
        <v>7.8802614253059653E-3</v>
      </c>
      <c r="F619" s="500">
        <f t="shared" si="191"/>
        <v>0.99606762141755245</v>
      </c>
      <c r="G619" s="519">
        <f t="shared" si="192"/>
        <v>1</v>
      </c>
      <c r="H619" s="520">
        <f t="shared" si="193"/>
        <v>0</v>
      </c>
      <c r="I619" s="517"/>
      <c r="J619" s="517">
        <f t="shared" si="194"/>
        <v>8.5208659405737528</v>
      </c>
      <c r="K619" s="517">
        <f t="shared" si="195"/>
        <v>1</v>
      </c>
      <c r="L619" s="517"/>
      <c r="M619" s="529">
        <f t="shared" si="196"/>
        <v>232.4371692172511</v>
      </c>
      <c r="N619" s="615">
        <f t="shared" si="197"/>
        <v>0</v>
      </c>
      <c r="O619" s="500"/>
      <c r="P619" s="532">
        <f t="shared" si="198"/>
        <v>0</v>
      </c>
      <c r="Q619" s="520">
        <f t="shared" si="199"/>
        <v>0</v>
      </c>
      <c r="R619" s="521"/>
      <c r="S619" s="507">
        <f t="shared" si="200"/>
        <v>0.99997683496578327</v>
      </c>
      <c r="T619" s="501">
        <f t="shared" si="205"/>
        <v>2.3165034216732217E-5</v>
      </c>
      <c r="U619" s="507"/>
      <c r="V619" s="507">
        <f t="shared" si="206"/>
        <v>1.3871961278079053E-7</v>
      </c>
      <c r="W619" s="501">
        <f t="shared" si="207"/>
        <v>1.3871961278079053E-7</v>
      </c>
      <c r="X619" s="507"/>
      <c r="Y619" s="562">
        <f t="shared" si="201"/>
        <v>1.4274825369684185</v>
      </c>
      <c r="Z619" s="554" t="e">
        <f t="shared" si="202"/>
        <v>#DIV/0!</v>
      </c>
      <c r="AB619" s="562">
        <f t="shared" si="203"/>
        <v>1.4274825369684185</v>
      </c>
      <c r="AC619" s="554" t="e">
        <f t="shared" si="204"/>
        <v>#DIV/0!</v>
      </c>
    </row>
    <row r="620" spans="1:29" ht="12.6" customHeight="1" x14ac:dyDescent="0.2">
      <c r="A620" s="116"/>
      <c r="B620" s="262">
        <f t="shared" si="188"/>
        <v>332.21999999999923</v>
      </c>
      <c r="C620" s="130"/>
      <c r="D620" s="500">
        <f t="shared" si="189"/>
        <v>8.6712674394979423</v>
      </c>
      <c r="E620" s="517">
        <f t="shared" si="190"/>
        <v>7.8703381225132419E-3</v>
      </c>
      <c r="F620" s="500">
        <f t="shared" si="191"/>
        <v>0.99607256357011775</v>
      </c>
      <c r="G620" s="519">
        <f t="shared" si="192"/>
        <v>1</v>
      </c>
      <c r="H620" s="520">
        <f t="shared" si="193"/>
        <v>0</v>
      </c>
      <c r="I620" s="517"/>
      <c r="J620" s="517">
        <f t="shared" si="194"/>
        <v>8.5298460832606331</v>
      </c>
      <c r="K620" s="517">
        <f t="shared" si="195"/>
        <v>1</v>
      </c>
      <c r="L620" s="517"/>
      <c r="M620" s="529">
        <f t="shared" si="196"/>
        <v>232.85715950017175</v>
      </c>
      <c r="N620" s="615">
        <f t="shared" si="197"/>
        <v>0</v>
      </c>
      <c r="O620" s="500"/>
      <c r="P620" s="532">
        <f t="shared" si="198"/>
        <v>0</v>
      </c>
      <c r="Q620" s="520">
        <f t="shared" si="199"/>
        <v>0</v>
      </c>
      <c r="R620" s="521"/>
      <c r="S620" s="507">
        <f t="shared" si="200"/>
        <v>0.99997689311808946</v>
      </c>
      <c r="T620" s="501">
        <f t="shared" si="205"/>
        <v>2.3106881910539556E-5</v>
      </c>
      <c r="U620" s="507"/>
      <c r="V620" s="507">
        <f t="shared" si="206"/>
        <v>1.3819750079751325E-7</v>
      </c>
      <c r="W620" s="501">
        <f t="shared" si="207"/>
        <v>1.3819750079751325E-7</v>
      </c>
      <c r="X620" s="507"/>
      <c r="Y620" s="562">
        <f t="shared" si="201"/>
        <v>1.4267115544701738</v>
      </c>
      <c r="Z620" s="554" t="e">
        <f t="shared" si="202"/>
        <v>#DIV/0!</v>
      </c>
      <c r="AB620" s="562">
        <f t="shared" si="203"/>
        <v>1.4267115544701738</v>
      </c>
      <c r="AC620" s="554" t="e">
        <f t="shared" si="204"/>
        <v>#DIV/0!</v>
      </c>
    </row>
    <row r="621" spans="1:29" ht="12.6" customHeight="1" x14ac:dyDescent="0.2">
      <c r="A621" s="116"/>
      <c r="B621" s="262">
        <f t="shared" si="188"/>
        <v>332.63999999999925</v>
      </c>
      <c r="C621" s="130"/>
      <c r="D621" s="500">
        <f t="shared" si="189"/>
        <v>8.6802361925317317</v>
      </c>
      <c r="E621" s="517">
        <f t="shared" si="190"/>
        <v>7.8604397804655449E-3</v>
      </c>
      <c r="F621" s="500">
        <f t="shared" si="191"/>
        <v>0.9960774933157861</v>
      </c>
      <c r="G621" s="519">
        <f t="shared" si="192"/>
        <v>1</v>
      </c>
      <c r="H621" s="520">
        <f t="shared" si="193"/>
        <v>0</v>
      </c>
      <c r="I621" s="517"/>
      <c r="J621" s="517">
        <f t="shared" si="194"/>
        <v>8.5388148362944225</v>
      </c>
      <c r="K621" s="517">
        <f t="shared" si="195"/>
        <v>1</v>
      </c>
      <c r="L621" s="517"/>
      <c r="M621" s="529">
        <f t="shared" si="196"/>
        <v>233.27714980747032</v>
      </c>
      <c r="N621" s="615">
        <f t="shared" si="197"/>
        <v>0</v>
      </c>
      <c r="O621" s="500"/>
      <c r="P621" s="532">
        <f t="shared" si="198"/>
        <v>0</v>
      </c>
      <c r="Q621" s="520">
        <f t="shared" si="199"/>
        <v>0</v>
      </c>
      <c r="R621" s="521"/>
      <c r="S621" s="507">
        <f t="shared" si="200"/>
        <v>0.99997695105168394</v>
      </c>
      <c r="T621" s="501">
        <f t="shared" si="205"/>
        <v>2.3048948316062301E-5</v>
      </c>
      <c r="U621" s="507"/>
      <c r="V621" s="507">
        <f t="shared" si="206"/>
        <v>1.3767804740187172E-7</v>
      </c>
      <c r="W621" s="501">
        <f t="shared" si="207"/>
        <v>1.3767804740187172E-7</v>
      </c>
      <c r="X621" s="507"/>
      <c r="Y621" s="562">
        <f t="shared" si="201"/>
        <v>1.4259433479641519</v>
      </c>
      <c r="Z621" s="554" t="e">
        <f t="shared" si="202"/>
        <v>#DIV/0!</v>
      </c>
      <c r="AB621" s="562">
        <f t="shared" si="203"/>
        <v>1.4259433479641519</v>
      </c>
      <c r="AC621" s="554" t="e">
        <f t="shared" si="204"/>
        <v>#DIV/0!</v>
      </c>
    </row>
    <row r="622" spans="1:29" ht="12.6" customHeight="1" x14ac:dyDescent="0.2">
      <c r="A622" s="116"/>
      <c r="B622" s="262">
        <f t="shared" si="188"/>
        <v>333.05999999999926</v>
      </c>
      <c r="C622" s="130"/>
      <c r="D622" s="500">
        <f t="shared" si="189"/>
        <v>8.689193584765885</v>
      </c>
      <c r="E622" s="517">
        <f t="shared" si="190"/>
        <v>7.8505663051028993E-3</v>
      </c>
      <c r="F622" s="500">
        <f t="shared" si="191"/>
        <v>0.99608241070121883</v>
      </c>
      <c r="G622" s="519">
        <f t="shared" si="192"/>
        <v>1</v>
      </c>
      <c r="H622" s="520">
        <f t="shared" si="193"/>
        <v>0</v>
      </c>
      <c r="I622" s="517"/>
      <c r="J622" s="517">
        <f t="shared" si="194"/>
        <v>8.5477722285285758</v>
      </c>
      <c r="K622" s="517">
        <f t="shared" si="195"/>
        <v>1</v>
      </c>
      <c r="L622" s="517"/>
      <c r="M622" s="529">
        <f t="shared" si="196"/>
        <v>233.69714013905519</v>
      </c>
      <c r="N622" s="615">
        <f t="shared" si="197"/>
        <v>0</v>
      </c>
      <c r="O622" s="500"/>
      <c r="P622" s="532">
        <f t="shared" si="198"/>
        <v>0</v>
      </c>
      <c r="Q622" s="520">
        <f t="shared" si="199"/>
        <v>0</v>
      </c>
      <c r="R622" s="521"/>
      <c r="S622" s="507">
        <f t="shared" si="200"/>
        <v>0.99997700876764928</v>
      </c>
      <c r="T622" s="501">
        <f t="shared" si="205"/>
        <v>2.299123235072198E-5</v>
      </c>
      <c r="U622" s="507"/>
      <c r="V622" s="507">
        <f t="shared" si="206"/>
        <v>1.3716125232952714E-7</v>
      </c>
      <c r="W622" s="501">
        <f t="shared" si="207"/>
        <v>1.3716125232952714E-7</v>
      </c>
      <c r="X622" s="507"/>
      <c r="Y622" s="562">
        <f t="shared" si="201"/>
        <v>1.4251779024844757</v>
      </c>
      <c r="Z622" s="554" t="e">
        <f t="shared" si="202"/>
        <v>#DIV/0!</v>
      </c>
      <c r="AB622" s="562">
        <f t="shared" si="203"/>
        <v>1.4251779024844757</v>
      </c>
      <c r="AC622" s="554" t="e">
        <f t="shared" si="204"/>
        <v>#DIV/0!</v>
      </c>
    </row>
    <row r="623" spans="1:29" ht="12.6" customHeight="1" x14ac:dyDescent="0.2">
      <c r="A623" s="116"/>
      <c r="B623" s="262">
        <f t="shared" si="188"/>
        <v>333.47999999999928</v>
      </c>
      <c r="C623" s="130"/>
      <c r="D623" s="500">
        <f t="shared" si="189"/>
        <v>8.6981396449443622</v>
      </c>
      <c r="E623" s="517">
        <f t="shared" si="190"/>
        <v>7.8407176028367134E-3</v>
      </c>
      <c r="F623" s="500">
        <f t="shared" si="191"/>
        <v>0.99608731577284371</v>
      </c>
      <c r="G623" s="519">
        <f t="shared" si="192"/>
        <v>1</v>
      </c>
      <c r="H623" s="520">
        <f t="shared" si="193"/>
        <v>0</v>
      </c>
      <c r="I623" s="517"/>
      <c r="J623" s="517">
        <f t="shared" si="194"/>
        <v>8.556718288707053</v>
      </c>
      <c r="K623" s="517">
        <f t="shared" si="195"/>
        <v>1</v>
      </c>
      <c r="L623" s="517"/>
      <c r="M623" s="529">
        <f t="shared" si="196"/>
        <v>234.11713049483518</v>
      </c>
      <c r="N623" s="615">
        <f t="shared" si="197"/>
        <v>0</v>
      </c>
      <c r="O623" s="500"/>
      <c r="P623" s="532">
        <f t="shared" si="198"/>
        <v>0</v>
      </c>
      <c r="Q623" s="520">
        <f t="shared" si="199"/>
        <v>0</v>
      </c>
      <c r="R623" s="521"/>
      <c r="S623" s="507">
        <f t="shared" si="200"/>
        <v>0.99997706626713589</v>
      </c>
      <c r="T623" s="501">
        <f t="shared" si="205"/>
        <v>2.2933732864105494E-5</v>
      </c>
      <c r="U623" s="507"/>
      <c r="V623" s="507">
        <f t="shared" si="206"/>
        <v>1.36647035353649E-7</v>
      </c>
      <c r="W623" s="501">
        <f t="shared" si="207"/>
        <v>1.36647035353649E-7</v>
      </c>
      <c r="X623" s="507"/>
      <c r="Y623" s="562">
        <f t="shared" si="201"/>
        <v>1.4244152031726536</v>
      </c>
      <c r="Z623" s="554" t="e">
        <f t="shared" si="202"/>
        <v>#DIV/0!</v>
      </c>
      <c r="AB623" s="562">
        <f t="shared" si="203"/>
        <v>1.4244152031726536</v>
      </c>
      <c r="AC623" s="554" t="e">
        <f t="shared" si="204"/>
        <v>#DIV/0!</v>
      </c>
    </row>
    <row r="624" spans="1:29" ht="12.6" customHeight="1" x14ac:dyDescent="0.2">
      <c r="A624" s="116"/>
      <c r="B624" s="262">
        <f t="shared" si="188"/>
        <v>333.8999999999993</v>
      </c>
      <c r="C624" s="130"/>
      <c r="D624" s="500">
        <f t="shared" si="189"/>
        <v>8.7070744017021777</v>
      </c>
      <c r="E624" s="517">
        <f t="shared" si="190"/>
        <v>7.8308935805478392E-3</v>
      </c>
      <c r="F624" s="500">
        <f t="shared" si="191"/>
        <v>0.99609220857685643</v>
      </c>
      <c r="G624" s="519">
        <f t="shared" si="192"/>
        <v>1</v>
      </c>
      <c r="H624" s="520">
        <f t="shared" si="193"/>
        <v>0</v>
      </c>
      <c r="I624" s="517"/>
      <c r="J624" s="517">
        <f t="shared" si="194"/>
        <v>8.5656530454648685</v>
      </c>
      <c r="K624" s="517">
        <f t="shared" si="195"/>
        <v>1</v>
      </c>
      <c r="L624" s="517"/>
      <c r="M624" s="529">
        <f t="shared" si="196"/>
        <v>234.53712087471962</v>
      </c>
      <c r="N624" s="615">
        <f t="shared" si="197"/>
        <v>0</v>
      </c>
      <c r="O624" s="500"/>
      <c r="P624" s="532">
        <f t="shared" si="198"/>
        <v>0</v>
      </c>
      <c r="Q624" s="520">
        <f t="shared" si="199"/>
        <v>0</v>
      </c>
      <c r="R624" s="521"/>
      <c r="S624" s="507">
        <f t="shared" si="200"/>
        <v>0.99997712355115898</v>
      </c>
      <c r="T624" s="501">
        <f t="shared" si="205"/>
        <v>2.287644884102491E-5</v>
      </c>
      <c r="U624" s="507"/>
      <c r="V624" s="507">
        <f t="shared" si="206"/>
        <v>1.3613539620989855E-7</v>
      </c>
      <c r="W624" s="501">
        <f t="shared" si="207"/>
        <v>1.3613539620989855E-7</v>
      </c>
      <c r="X624" s="507"/>
      <c r="Y624" s="562">
        <f t="shared" si="201"/>
        <v>1.423655235276617</v>
      </c>
      <c r="Z624" s="554" t="e">
        <f t="shared" si="202"/>
        <v>#DIV/0!</v>
      </c>
      <c r="AB624" s="562">
        <f t="shared" si="203"/>
        <v>1.423655235276617</v>
      </c>
      <c r="AC624" s="554" t="e">
        <f t="shared" si="204"/>
        <v>#DIV/0!</v>
      </c>
    </row>
    <row r="625" spans="1:29" ht="12.6" customHeight="1" x14ac:dyDescent="0.2">
      <c r="A625" s="116"/>
      <c r="B625" s="262">
        <f t="shared" si="188"/>
        <v>334.31999999999931</v>
      </c>
      <c r="C625" s="130"/>
      <c r="D625" s="500">
        <f t="shared" si="189"/>
        <v>8.7159978835659473</v>
      </c>
      <c r="E625" s="517">
        <f t="shared" si="190"/>
        <v>7.8210941455833186E-3</v>
      </c>
      <c r="F625" s="500">
        <f t="shared" si="191"/>
        <v>0.99609708915922146</v>
      </c>
      <c r="G625" s="519">
        <f t="shared" si="192"/>
        <v>1</v>
      </c>
      <c r="H625" s="520">
        <f t="shared" si="193"/>
        <v>0</v>
      </c>
      <c r="I625" s="517"/>
      <c r="J625" s="517">
        <f t="shared" si="194"/>
        <v>8.5745765273286381</v>
      </c>
      <c r="K625" s="517">
        <f t="shared" si="195"/>
        <v>1</v>
      </c>
      <c r="L625" s="517"/>
      <c r="M625" s="529">
        <f t="shared" si="196"/>
        <v>234.95711127861819</v>
      </c>
      <c r="N625" s="615">
        <f t="shared" si="197"/>
        <v>0</v>
      </c>
      <c r="O625" s="500"/>
      <c r="P625" s="532">
        <f t="shared" si="198"/>
        <v>0</v>
      </c>
      <c r="Q625" s="520">
        <f t="shared" si="199"/>
        <v>0</v>
      </c>
      <c r="R625" s="521"/>
      <c r="S625" s="507">
        <f t="shared" si="200"/>
        <v>0.99997718062086871</v>
      </c>
      <c r="T625" s="501">
        <f t="shared" si="205"/>
        <v>2.2819379131289175E-5</v>
      </c>
      <c r="U625" s="507"/>
      <c r="V625" s="507">
        <f t="shared" si="206"/>
        <v>1.3562633503044514E-7</v>
      </c>
      <c r="W625" s="501">
        <f t="shared" si="207"/>
        <v>1.3562633503044514E-7</v>
      </c>
      <c r="X625" s="507"/>
      <c r="Y625" s="562">
        <f t="shared" si="201"/>
        <v>1.4228979841497713</v>
      </c>
      <c r="Z625" s="554" t="e">
        <f t="shared" si="202"/>
        <v>#DIV/0!</v>
      </c>
      <c r="AB625" s="562">
        <f t="shared" si="203"/>
        <v>1.4228979841497713</v>
      </c>
      <c r="AC625" s="554" t="e">
        <f t="shared" si="204"/>
        <v>#DIV/0!</v>
      </c>
    </row>
    <row r="626" spans="1:29" ht="12.6" customHeight="1" x14ac:dyDescent="0.2">
      <c r="A626" s="116"/>
      <c r="B626" s="262">
        <f t="shared" si="188"/>
        <v>334.73999999999933</v>
      </c>
      <c r="C626" s="130"/>
      <c r="D626" s="500">
        <f t="shared" si="189"/>
        <v>8.724910118954444</v>
      </c>
      <c r="E626" s="517">
        <f t="shared" si="190"/>
        <v>7.8113192057529058E-3</v>
      </c>
      <c r="F626" s="500">
        <f t="shared" si="191"/>
        <v>0.99610195756567443</v>
      </c>
      <c r="G626" s="519">
        <f t="shared" si="192"/>
        <v>1</v>
      </c>
      <c r="H626" s="520">
        <f t="shared" si="193"/>
        <v>0</v>
      </c>
      <c r="I626" s="517"/>
      <c r="J626" s="517">
        <f t="shared" si="194"/>
        <v>8.5834887627171348</v>
      </c>
      <c r="K626" s="517">
        <f t="shared" si="195"/>
        <v>1</v>
      </c>
      <c r="L626" s="517"/>
      <c r="M626" s="529">
        <f t="shared" si="196"/>
        <v>235.37710170644118</v>
      </c>
      <c r="N626" s="615">
        <f t="shared" si="197"/>
        <v>0</v>
      </c>
      <c r="O626" s="500"/>
      <c r="P626" s="532">
        <f t="shared" si="198"/>
        <v>0</v>
      </c>
      <c r="Q626" s="520">
        <f t="shared" si="199"/>
        <v>0</v>
      </c>
      <c r="R626" s="521"/>
      <c r="S626" s="507">
        <f t="shared" si="200"/>
        <v>0.9999772374772804</v>
      </c>
      <c r="T626" s="501">
        <f t="shared" si="205"/>
        <v>2.2762522719599332E-5</v>
      </c>
      <c r="U626" s="507"/>
      <c r="V626" s="507">
        <f t="shared" si="206"/>
        <v>1.3511969070078082E-7</v>
      </c>
      <c r="W626" s="501">
        <f t="shared" si="207"/>
        <v>1.3511969070078082E-7</v>
      </c>
      <c r="X626" s="507"/>
      <c r="Y626" s="562">
        <f t="shared" si="201"/>
        <v>1.4221434352500528</v>
      </c>
      <c r="Z626" s="554" t="e">
        <f t="shared" si="202"/>
        <v>#DIV/0!</v>
      </c>
      <c r="AB626" s="562">
        <f t="shared" si="203"/>
        <v>1.4221434352500528</v>
      </c>
      <c r="AC626" s="554" t="e">
        <f t="shared" si="204"/>
        <v>#DIV/0!</v>
      </c>
    </row>
    <row r="627" spans="1:29" ht="12.6" customHeight="1" x14ac:dyDescent="0.2">
      <c r="A627" s="116"/>
      <c r="B627" s="262">
        <f t="shared" si="188"/>
        <v>335.15999999999934</v>
      </c>
      <c r="C627" s="130"/>
      <c r="D627" s="500">
        <f t="shared" si="189"/>
        <v>8.7338111361791295</v>
      </c>
      <c r="E627" s="517">
        <f t="shared" si="190"/>
        <v>7.8015686693269004E-3</v>
      </c>
      <c r="F627" s="500">
        <f t="shared" si="191"/>
        <v>0.99610681384172284</v>
      </c>
      <c r="G627" s="519">
        <f t="shared" si="192"/>
        <v>1</v>
      </c>
      <c r="H627" s="520">
        <f t="shared" si="193"/>
        <v>0</v>
      </c>
      <c r="I627" s="517"/>
      <c r="J627" s="517">
        <f t="shared" si="194"/>
        <v>8.5923897799418203</v>
      </c>
      <c r="K627" s="517">
        <f t="shared" si="195"/>
        <v>1</v>
      </c>
      <c r="L627" s="517"/>
      <c r="M627" s="529">
        <f t="shared" si="196"/>
        <v>235.79709215809913</v>
      </c>
      <c r="N627" s="615">
        <f t="shared" si="197"/>
        <v>0</v>
      </c>
      <c r="O627" s="500"/>
      <c r="P627" s="532">
        <f t="shared" si="198"/>
        <v>0</v>
      </c>
      <c r="Q627" s="520">
        <f t="shared" si="199"/>
        <v>0</v>
      </c>
      <c r="R627" s="521"/>
      <c r="S627" s="507">
        <f t="shared" si="200"/>
        <v>0.9999772941214089</v>
      </c>
      <c r="T627" s="501">
        <f t="shared" si="205"/>
        <v>2.2705878591100515E-5</v>
      </c>
      <c r="U627" s="507"/>
      <c r="V627" s="507">
        <f t="shared" si="206"/>
        <v>1.3461562420324413E-7</v>
      </c>
      <c r="W627" s="501">
        <f t="shared" si="207"/>
        <v>1.3461562420324413E-7</v>
      </c>
      <c r="X627" s="507"/>
      <c r="Y627" s="562">
        <f t="shared" si="201"/>
        <v>1.4213915741389997</v>
      </c>
      <c r="Z627" s="554" t="e">
        <f t="shared" si="202"/>
        <v>#DIV/0!</v>
      </c>
      <c r="AB627" s="562">
        <f t="shared" si="203"/>
        <v>1.4213915741389997</v>
      </c>
      <c r="AC627" s="554" t="e">
        <f t="shared" si="204"/>
        <v>#DIV/0!</v>
      </c>
    </row>
    <row r="628" spans="1:29" ht="12.6" customHeight="1" x14ac:dyDescent="0.2">
      <c r="A628" s="116"/>
      <c r="B628" s="262">
        <f t="shared" si="188"/>
        <v>335.57999999999936</v>
      </c>
      <c r="C628" s="130"/>
      <c r="D628" s="500">
        <f t="shared" si="189"/>
        <v>8.742700963444701</v>
      </c>
      <c r="E628" s="517">
        <f t="shared" si="190"/>
        <v>7.7918424450335597E-3</v>
      </c>
      <c r="F628" s="500">
        <f t="shared" si="191"/>
        <v>0.99611165803264756</v>
      </c>
      <c r="G628" s="519">
        <f t="shared" si="192"/>
        <v>1</v>
      </c>
      <c r="H628" s="520">
        <f t="shared" si="193"/>
        <v>0</v>
      </c>
      <c r="I628" s="517"/>
      <c r="J628" s="517">
        <f t="shared" si="194"/>
        <v>8.6012796072073918</v>
      </c>
      <c r="K628" s="517">
        <f t="shared" si="195"/>
        <v>1</v>
      </c>
      <c r="L628" s="517"/>
      <c r="M628" s="529">
        <f t="shared" si="196"/>
        <v>236.2170826335032</v>
      </c>
      <c r="N628" s="615">
        <f t="shared" si="197"/>
        <v>0</v>
      </c>
      <c r="O628" s="500"/>
      <c r="P628" s="532">
        <f t="shared" si="198"/>
        <v>0</v>
      </c>
      <c r="Q628" s="520">
        <f t="shared" si="199"/>
        <v>0</v>
      </c>
      <c r="R628" s="521"/>
      <c r="S628" s="507">
        <f t="shared" si="200"/>
        <v>0.99997735055440473</v>
      </c>
      <c r="T628" s="501">
        <f t="shared" si="205"/>
        <v>2.2649445595268602E-5</v>
      </c>
      <c r="U628" s="507"/>
      <c r="V628" s="507">
        <f t="shared" si="206"/>
        <v>1.3411413580217394E-7</v>
      </c>
      <c r="W628" s="501">
        <f t="shared" si="207"/>
        <v>1.3411413580217394E-7</v>
      </c>
      <c r="X628" s="507"/>
      <c r="Y628" s="562">
        <f t="shared" si="201"/>
        <v>1.4206423864808297</v>
      </c>
      <c r="Z628" s="554" t="e">
        <f t="shared" si="202"/>
        <v>#DIV/0!</v>
      </c>
      <c r="AB628" s="562">
        <f t="shared" si="203"/>
        <v>1.4206423864808297</v>
      </c>
      <c r="AC628" s="554" t="e">
        <f t="shared" si="204"/>
        <v>#DIV/0!</v>
      </c>
    </row>
    <row r="629" spans="1:29" ht="12.6" customHeight="1" x14ac:dyDescent="0.2">
      <c r="A629" s="116"/>
      <c r="B629" s="262">
        <f t="shared" si="188"/>
        <v>335.99999999999937</v>
      </c>
      <c r="C629" s="130"/>
      <c r="D629" s="500">
        <f t="shared" si="189"/>
        <v>8.7515796288496297</v>
      </c>
      <c r="E629" s="517">
        <f t="shared" si="190"/>
        <v>7.782140442054949E-3</v>
      </c>
      <c r="F629" s="500">
        <f t="shared" si="191"/>
        <v>0.99611649018350457</v>
      </c>
      <c r="G629" s="519">
        <f t="shared" si="192"/>
        <v>1</v>
      </c>
      <c r="H629" s="520">
        <f t="shared" si="193"/>
        <v>0</v>
      </c>
      <c r="I629" s="517"/>
      <c r="J629" s="517">
        <f t="shared" si="194"/>
        <v>8.6101582726123205</v>
      </c>
      <c r="K629" s="517">
        <f t="shared" si="195"/>
        <v>1</v>
      </c>
      <c r="L629" s="517"/>
      <c r="M629" s="529">
        <f t="shared" si="196"/>
        <v>236.63707313256486</v>
      </c>
      <c r="N629" s="615">
        <f t="shared" si="197"/>
        <v>0</v>
      </c>
      <c r="O629" s="500"/>
      <c r="P629" s="532">
        <f t="shared" si="198"/>
        <v>0</v>
      </c>
      <c r="Q629" s="520">
        <f t="shared" si="199"/>
        <v>0</v>
      </c>
      <c r="R629" s="521"/>
      <c r="S629" s="507">
        <f t="shared" si="200"/>
        <v>0.99997740677728297</v>
      </c>
      <c r="T629" s="501">
        <f t="shared" si="205"/>
        <v>2.2593222717026684E-5</v>
      </c>
      <c r="U629" s="507"/>
      <c r="V629" s="507">
        <f t="shared" si="206"/>
        <v>1.3361506411872341E-7</v>
      </c>
      <c r="W629" s="501">
        <f t="shared" si="207"/>
        <v>1.3361506411872341E-7</v>
      </c>
      <c r="X629" s="507"/>
      <c r="Y629" s="562">
        <f t="shared" si="201"/>
        <v>1.4198958580415295</v>
      </c>
      <c r="Z629" s="554" t="e">
        <f t="shared" si="202"/>
        <v>#DIV/0!</v>
      </c>
      <c r="AB629" s="562">
        <f t="shared" si="203"/>
        <v>1.4198958580415295</v>
      </c>
      <c r="AC629" s="554" t="e">
        <f t="shared" si="204"/>
        <v>#DIV/0!</v>
      </c>
    </row>
    <row r="630" spans="1:29" ht="12.6" customHeight="1" x14ac:dyDescent="0.2">
      <c r="A630" s="116"/>
      <c r="B630" s="262">
        <f t="shared" si="188"/>
        <v>336.41999999999939</v>
      </c>
      <c r="C630" s="130"/>
      <c r="D630" s="500">
        <f t="shared" si="189"/>
        <v>8.7604471603866809</v>
      </c>
      <c r="E630" s="517">
        <f t="shared" si="190"/>
        <v>7.7724625700254495E-3</v>
      </c>
      <c r="F630" s="500">
        <f t="shared" si="191"/>
        <v>0.99612131033912599</v>
      </c>
      <c r="G630" s="519">
        <f t="shared" si="192"/>
        <v>1</v>
      </c>
      <c r="H630" s="520">
        <f t="shared" si="193"/>
        <v>0</v>
      </c>
      <c r="I630" s="517"/>
      <c r="J630" s="517">
        <f t="shared" si="194"/>
        <v>8.6190258041493717</v>
      </c>
      <c r="K630" s="517">
        <f t="shared" si="195"/>
        <v>1</v>
      </c>
      <c r="L630" s="517"/>
      <c r="M630" s="529">
        <f t="shared" si="196"/>
        <v>237.05706365519615</v>
      </c>
      <c r="N630" s="615">
        <f t="shared" si="197"/>
        <v>0</v>
      </c>
      <c r="O630" s="500"/>
      <c r="P630" s="532">
        <f t="shared" si="198"/>
        <v>0</v>
      </c>
      <c r="Q630" s="520">
        <f t="shared" si="199"/>
        <v>0</v>
      </c>
      <c r="R630" s="521"/>
      <c r="S630" s="507">
        <f t="shared" si="200"/>
        <v>0.99997746279105859</v>
      </c>
      <c r="T630" s="501">
        <f t="shared" si="205"/>
        <v>2.2537208941408871E-5</v>
      </c>
      <c r="U630" s="507"/>
      <c r="V630" s="507">
        <f t="shared" si="206"/>
        <v>1.3311840915289256E-7</v>
      </c>
      <c r="W630" s="501">
        <f t="shared" si="207"/>
        <v>1.3311840915289256E-7</v>
      </c>
      <c r="X630" s="507"/>
      <c r="Y630" s="562">
        <f t="shared" si="201"/>
        <v>1.4191519746879531</v>
      </c>
      <c r="Z630" s="554" t="e">
        <f t="shared" si="202"/>
        <v>#DIV/0!</v>
      </c>
      <c r="AB630" s="562">
        <f t="shared" si="203"/>
        <v>1.4191519746879531</v>
      </c>
      <c r="AC630" s="554" t="e">
        <f t="shared" si="204"/>
        <v>#DIV/0!</v>
      </c>
    </row>
    <row r="631" spans="1:29" ht="12.6" customHeight="1" x14ac:dyDescent="0.2">
      <c r="A631" s="116"/>
      <c r="B631" s="262">
        <f t="shared" si="188"/>
        <v>336.83999999999941</v>
      </c>
      <c r="C631" s="130"/>
      <c r="D631" s="500">
        <f t="shared" si="189"/>
        <v>8.7693035859434545</v>
      </c>
      <c r="E631" s="517">
        <f t="shared" si="190"/>
        <v>7.7628087390280518E-3</v>
      </c>
      <c r="F631" s="500">
        <f t="shared" si="191"/>
        <v>0.99612611854412181</v>
      </c>
      <c r="G631" s="519">
        <f t="shared" si="192"/>
        <v>1</v>
      </c>
      <c r="H631" s="520">
        <f t="shared" si="193"/>
        <v>0</v>
      </c>
      <c r="I631" s="517"/>
      <c r="J631" s="517">
        <f t="shared" si="194"/>
        <v>8.6278822297061453</v>
      </c>
      <c r="K631" s="517">
        <f t="shared" si="195"/>
        <v>1</v>
      </c>
      <c r="L631" s="517"/>
      <c r="M631" s="529">
        <f t="shared" si="196"/>
        <v>237.47705420130939</v>
      </c>
      <c r="N631" s="615">
        <f t="shared" si="197"/>
        <v>0</v>
      </c>
      <c r="O631" s="500"/>
      <c r="P631" s="532">
        <f t="shared" si="198"/>
        <v>0</v>
      </c>
      <c r="Q631" s="520">
        <f t="shared" si="199"/>
        <v>0</v>
      </c>
      <c r="R631" s="521"/>
      <c r="S631" s="507">
        <f t="shared" si="200"/>
        <v>0.99997751859674666</v>
      </c>
      <c r="T631" s="501">
        <f t="shared" si="205"/>
        <v>2.248140325333825E-5</v>
      </c>
      <c r="U631" s="507"/>
      <c r="V631" s="507">
        <f t="shared" si="206"/>
        <v>1.3262433228352818E-7</v>
      </c>
      <c r="W631" s="501">
        <f t="shared" si="207"/>
        <v>1.3262433228352818E-7</v>
      </c>
      <c r="X631" s="507"/>
      <c r="Y631" s="562">
        <f t="shared" si="201"/>
        <v>1.4184107223869302</v>
      </c>
      <c r="Z631" s="554" t="e">
        <f t="shared" si="202"/>
        <v>#DIV/0!</v>
      </c>
      <c r="AB631" s="562">
        <f t="shared" si="203"/>
        <v>1.4184107223869302</v>
      </c>
      <c r="AC631" s="554" t="e">
        <f t="shared" si="204"/>
        <v>#DIV/0!</v>
      </c>
    </row>
    <row r="632" spans="1:29" ht="12.6" customHeight="1" x14ac:dyDescent="0.2">
      <c r="A632" s="116"/>
      <c r="B632" s="262">
        <f t="shared" si="188"/>
        <v>337.25999999999942</v>
      </c>
      <c r="C632" s="130"/>
      <c r="D632" s="500">
        <f t="shared" si="189"/>
        <v>8.7781489333029175</v>
      </c>
      <c r="E632" s="517">
        <f t="shared" si="190"/>
        <v>7.7531788595919795E-3</v>
      </c>
      <c r="F632" s="500">
        <f t="shared" si="191"/>
        <v>0.99613091484288108</v>
      </c>
      <c r="G632" s="519">
        <f t="shared" si="192"/>
        <v>1</v>
      </c>
      <c r="H632" s="520">
        <f t="shared" si="193"/>
        <v>0</v>
      </c>
      <c r="I632" s="517"/>
      <c r="J632" s="517">
        <f t="shared" si="194"/>
        <v>8.6367275770656082</v>
      </c>
      <c r="K632" s="517">
        <f t="shared" si="195"/>
        <v>1</v>
      </c>
      <c r="L632" s="517"/>
      <c r="M632" s="529">
        <f t="shared" si="196"/>
        <v>237.89704477081744</v>
      </c>
      <c r="N632" s="615">
        <f t="shared" si="197"/>
        <v>0</v>
      </c>
      <c r="O632" s="500"/>
      <c r="P632" s="532">
        <f t="shared" si="198"/>
        <v>0</v>
      </c>
      <c r="Q632" s="520">
        <f t="shared" si="199"/>
        <v>0</v>
      </c>
      <c r="R632" s="521"/>
      <c r="S632" s="507">
        <f t="shared" si="200"/>
        <v>0.99997757419549771</v>
      </c>
      <c r="T632" s="501">
        <f t="shared" si="205"/>
        <v>2.2425804502290703E-5</v>
      </c>
      <c r="U632" s="507"/>
      <c r="V632" s="507">
        <f t="shared" si="206"/>
        <v>1.3213267226395287E-7</v>
      </c>
      <c r="W632" s="501">
        <f t="shared" si="207"/>
        <v>1.3213267226395287E-7</v>
      </c>
      <c r="X632" s="507"/>
      <c r="Y632" s="562">
        <f t="shared" si="201"/>
        <v>1.4176720872043835</v>
      </c>
      <c r="Z632" s="554" t="e">
        <f t="shared" si="202"/>
        <v>#DIV/0!</v>
      </c>
      <c r="AB632" s="562">
        <f t="shared" si="203"/>
        <v>1.4176720872043835</v>
      </c>
      <c r="AC632" s="554" t="e">
        <f t="shared" si="204"/>
        <v>#DIV/0!</v>
      </c>
    </row>
    <row r="633" spans="1:29" ht="12.6" customHeight="1" x14ac:dyDescent="0.2">
      <c r="A633" s="116"/>
      <c r="B633" s="262">
        <f t="shared" si="188"/>
        <v>337.67999999999944</v>
      </c>
      <c r="C633" s="130"/>
      <c r="D633" s="500">
        <f t="shared" si="189"/>
        <v>8.786983230143905</v>
      </c>
      <c r="E633" s="517">
        <f t="shared" si="190"/>
        <v>7.7435728426903071E-3</v>
      </c>
      <c r="F633" s="500">
        <f t="shared" si="191"/>
        <v>0.99613569927957302</v>
      </c>
      <c r="G633" s="519">
        <f t="shared" si="192"/>
        <v>1</v>
      </c>
      <c r="H633" s="520">
        <f t="shared" si="193"/>
        <v>0</v>
      </c>
      <c r="I633" s="517"/>
      <c r="J633" s="517">
        <f t="shared" si="194"/>
        <v>8.6455618739065958</v>
      </c>
      <c r="K633" s="517">
        <f t="shared" si="195"/>
        <v>1</v>
      </c>
      <c r="L633" s="517"/>
      <c r="M633" s="529">
        <f t="shared" si="196"/>
        <v>238.31703536363364</v>
      </c>
      <c r="N633" s="615">
        <f t="shared" si="197"/>
        <v>0</v>
      </c>
      <c r="O633" s="500"/>
      <c r="P633" s="532">
        <f t="shared" si="198"/>
        <v>0</v>
      </c>
      <c r="Q633" s="520">
        <f t="shared" si="199"/>
        <v>0</v>
      </c>
      <c r="R633" s="521"/>
      <c r="S633" s="507">
        <f t="shared" si="200"/>
        <v>0.99997762958819136</v>
      </c>
      <c r="T633" s="501">
        <f t="shared" si="205"/>
        <v>2.2370411808636526E-5</v>
      </c>
      <c r="U633" s="507"/>
      <c r="V633" s="507">
        <f t="shared" si="206"/>
        <v>1.3164334833865854E-7</v>
      </c>
      <c r="W633" s="501">
        <f t="shared" si="207"/>
        <v>1.3164334833865854E-7</v>
      </c>
      <c r="X633" s="507"/>
      <c r="Y633" s="562">
        <f t="shared" si="201"/>
        <v>1.4169360553044554</v>
      </c>
      <c r="Z633" s="554" t="e">
        <f t="shared" si="202"/>
        <v>#DIV/0!</v>
      </c>
      <c r="AB633" s="562">
        <f t="shared" si="203"/>
        <v>1.4169360553044554</v>
      </c>
      <c r="AC633" s="554" t="e">
        <f t="shared" si="204"/>
        <v>#DIV/0!</v>
      </c>
    </row>
    <row r="634" spans="1:29" ht="12.6" customHeight="1" x14ac:dyDescent="0.2">
      <c r="A634" s="116"/>
      <c r="B634" s="262">
        <f t="shared" si="188"/>
        <v>338.09999999999945</v>
      </c>
      <c r="C634" s="130"/>
      <c r="D634" s="500">
        <f t="shared" si="189"/>
        <v>8.7958065040416606</v>
      </c>
      <c r="E634" s="517">
        <f t="shared" si="190"/>
        <v>7.7339905997364771E-3</v>
      </c>
      <c r="F634" s="500">
        <f t="shared" si="191"/>
        <v>0.99614047189814892</v>
      </c>
      <c r="G634" s="519">
        <f t="shared" si="192"/>
        <v>1</v>
      </c>
      <c r="H634" s="520">
        <f t="shared" si="193"/>
        <v>0</v>
      </c>
      <c r="I634" s="517"/>
      <c r="J634" s="517">
        <f t="shared" si="194"/>
        <v>8.6543851478043514</v>
      </c>
      <c r="K634" s="517">
        <f t="shared" si="195"/>
        <v>1</v>
      </c>
      <c r="L634" s="517"/>
      <c r="M634" s="529">
        <f t="shared" si="196"/>
        <v>238.73702597967156</v>
      </c>
      <c r="N634" s="615">
        <f t="shared" si="197"/>
        <v>0</v>
      </c>
      <c r="O634" s="500"/>
      <c r="P634" s="532">
        <f t="shared" si="198"/>
        <v>0</v>
      </c>
      <c r="Q634" s="520">
        <f t="shared" si="199"/>
        <v>0</v>
      </c>
      <c r="R634" s="521"/>
      <c r="S634" s="507">
        <f t="shared" si="200"/>
        <v>0.99997768477591031</v>
      </c>
      <c r="T634" s="501">
        <f t="shared" si="205"/>
        <v>2.2315224089686225E-5</v>
      </c>
      <c r="U634" s="507"/>
      <c r="V634" s="507">
        <f t="shared" si="206"/>
        <v>1.3115652175432259E-7</v>
      </c>
      <c r="W634" s="501">
        <f t="shared" si="207"/>
        <v>1.3115652175432259E-7</v>
      </c>
      <c r="X634" s="507"/>
      <c r="Y634" s="562">
        <f t="shared" si="201"/>
        <v>1.4162026129486451</v>
      </c>
      <c r="Z634" s="554" t="e">
        <f t="shared" si="202"/>
        <v>#DIV/0!</v>
      </c>
      <c r="AB634" s="562">
        <f t="shared" si="203"/>
        <v>1.4162026129486451</v>
      </c>
      <c r="AC634" s="554" t="e">
        <f t="shared" si="204"/>
        <v>#DIV/0!</v>
      </c>
    </row>
    <row r="635" spans="1:29" ht="12.6" customHeight="1" x14ac:dyDescent="0.2">
      <c r="A635" s="116"/>
      <c r="B635" s="262">
        <f t="shared" si="188"/>
        <v>338.51999999999947</v>
      </c>
      <c r="C635" s="130"/>
      <c r="D635" s="500">
        <f t="shared" si="189"/>
        <v>8.8046187824683457</v>
      </c>
      <c r="E635" s="517">
        <f t="shared" si="190"/>
        <v>7.724432042581479E-3</v>
      </c>
      <c r="F635" s="500">
        <f t="shared" si="191"/>
        <v>0.99614523274234312</v>
      </c>
      <c r="G635" s="519">
        <f t="shared" si="192"/>
        <v>1</v>
      </c>
      <c r="H635" s="520">
        <f t="shared" si="193"/>
        <v>0</v>
      </c>
      <c r="I635" s="517"/>
      <c r="J635" s="517">
        <f t="shared" si="194"/>
        <v>8.6631974262310365</v>
      </c>
      <c r="K635" s="517">
        <f t="shared" si="195"/>
        <v>1</v>
      </c>
      <c r="L635" s="517"/>
      <c r="M635" s="529">
        <f t="shared" si="196"/>
        <v>239.15701661884543</v>
      </c>
      <c r="N635" s="615">
        <f t="shared" si="197"/>
        <v>0</v>
      </c>
      <c r="O635" s="500"/>
      <c r="P635" s="532">
        <f t="shared" si="198"/>
        <v>0</v>
      </c>
      <c r="Q635" s="520">
        <f t="shared" si="199"/>
        <v>0</v>
      </c>
      <c r="R635" s="521"/>
      <c r="S635" s="507">
        <f t="shared" si="200"/>
        <v>0.99997773975966964</v>
      </c>
      <c r="T635" s="501">
        <f t="shared" si="205"/>
        <v>2.226024033036289E-5</v>
      </c>
      <c r="U635" s="507"/>
      <c r="V635" s="507">
        <f t="shared" si="206"/>
        <v>1.3067211201977573E-7</v>
      </c>
      <c r="W635" s="501">
        <f t="shared" si="207"/>
        <v>1.3067211201977573E-7</v>
      </c>
      <c r="X635" s="507"/>
      <c r="Y635" s="562">
        <f t="shared" si="201"/>
        <v>1.4154717464949522</v>
      </c>
      <c r="Z635" s="554" t="e">
        <f t="shared" si="202"/>
        <v>#DIV/0!</v>
      </c>
      <c r="AB635" s="562">
        <f t="shared" si="203"/>
        <v>1.4154717464949522</v>
      </c>
      <c r="AC635" s="554" t="e">
        <f t="shared" si="204"/>
        <v>#DIV/0!</v>
      </c>
    </row>
    <row r="636" spans="1:29" ht="12.6" customHeight="1" x14ac:dyDescent="0.2">
      <c r="A636" s="116"/>
      <c r="B636" s="262">
        <f t="shared" si="188"/>
        <v>338.93999999999949</v>
      </c>
      <c r="C636" s="130"/>
      <c r="D636" s="500">
        <f t="shared" si="189"/>
        <v>8.813420092793546</v>
      </c>
      <c r="E636" s="517">
        <f t="shared" si="190"/>
        <v>7.7148970835121278E-3</v>
      </c>
      <c r="F636" s="500">
        <f t="shared" si="191"/>
        <v>0.99614998185567438</v>
      </c>
      <c r="G636" s="519">
        <f t="shared" si="192"/>
        <v>1</v>
      </c>
      <c r="H636" s="520">
        <f t="shared" si="193"/>
        <v>0</v>
      </c>
      <c r="I636" s="517"/>
      <c r="J636" s="517">
        <f t="shared" si="194"/>
        <v>8.6719987365562368</v>
      </c>
      <c r="K636" s="517">
        <f t="shared" si="195"/>
        <v>1</v>
      </c>
      <c r="L636" s="517"/>
      <c r="M636" s="529">
        <f t="shared" si="196"/>
        <v>239.57700728106971</v>
      </c>
      <c r="N636" s="615">
        <f t="shared" si="197"/>
        <v>0</v>
      </c>
      <c r="O636" s="500"/>
      <c r="P636" s="532">
        <f t="shared" si="198"/>
        <v>0</v>
      </c>
      <c r="Q636" s="520">
        <f t="shared" si="199"/>
        <v>0</v>
      </c>
      <c r="R636" s="521"/>
      <c r="S636" s="507">
        <f t="shared" si="200"/>
        <v>0.99997779454048441</v>
      </c>
      <c r="T636" s="501">
        <f t="shared" si="205"/>
        <v>2.220545951558961E-5</v>
      </c>
      <c r="U636" s="507"/>
      <c r="V636" s="507">
        <f t="shared" si="206"/>
        <v>1.3019019975835663E-7</v>
      </c>
      <c r="W636" s="501">
        <f t="shared" si="207"/>
        <v>1.3019019975835663E-7</v>
      </c>
      <c r="X636" s="507"/>
      <c r="Y636" s="562">
        <f t="shared" si="201"/>
        <v>1.4147434423970324</v>
      </c>
      <c r="Z636" s="554" t="e">
        <f t="shared" si="202"/>
        <v>#DIV/0!</v>
      </c>
      <c r="AB636" s="562">
        <f t="shared" si="203"/>
        <v>1.4147434423970324</v>
      </c>
      <c r="AC636" s="554" t="e">
        <f t="shared" si="204"/>
        <v>#DIV/0!</v>
      </c>
    </row>
    <row r="637" spans="1:29" ht="12.6" customHeight="1" x14ac:dyDescent="0.2">
      <c r="A637" s="116"/>
      <c r="B637" s="262">
        <f t="shared" si="188"/>
        <v>339.3599999999995</v>
      </c>
      <c r="C637" s="130"/>
      <c r="D637" s="500">
        <f t="shared" si="189"/>
        <v>8.8222104622847901</v>
      </c>
      <c r="E637" s="517">
        <f t="shared" si="190"/>
        <v>7.7053856352475823E-3</v>
      </c>
      <c r="F637" s="500">
        <f t="shared" si="191"/>
        <v>0.99615471928144739</v>
      </c>
      <c r="G637" s="519">
        <f t="shared" si="192"/>
        <v>1</v>
      </c>
      <c r="H637" s="520">
        <f t="shared" si="193"/>
        <v>0</v>
      </c>
      <c r="I637" s="517"/>
      <c r="J637" s="517">
        <f t="shared" si="194"/>
        <v>8.6807891060474809</v>
      </c>
      <c r="K637" s="517">
        <f t="shared" si="195"/>
        <v>1</v>
      </c>
      <c r="L637" s="517"/>
      <c r="M637" s="529">
        <f t="shared" si="196"/>
        <v>239.99699796625947</v>
      </c>
      <c r="N637" s="615">
        <f t="shared" si="197"/>
        <v>0</v>
      </c>
      <c r="O637" s="500"/>
      <c r="P637" s="532">
        <f t="shared" si="198"/>
        <v>0</v>
      </c>
      <c r="Q637" s="520">
        <f t="shared" si="199"/>
        <v>0</v>
      </c>
      <c r="R637" s="521"/>
      <c r="S637" s="507">
        <f t="shared" si="200"/>
        <v>0.99997784911943743</v>
      </c>
      <c r="T637" s="501">
        <f t="shared" si="205"/>
        <v>2.2150880562565867E-5</v>
      </c>
      <c r="U637" s="507"/>
      <c r="V637" s="507">
        <f t="shared" si="206"/>
        <v>1.2971038198554128E-7</v>
      </c>
      <c r="W637" s="501">
        <f t="shared" si="207"/>
        <v>1.2971038198554128E-7</v>
      </c>
      <c r="X637" s="507"/>
      <c r="Y637" s="562">
        <f t="shared" si="201"/>
        <v>1.4140176872033592</v>
      </c>
      <c r="Z637" s="554" t="e">
        <f t="shared" si="202"/>
        <v>#DIV/0!</v>
      </c>
      <c r="AB637" s="562">
        <f t="shared" si="203"/>
        <v>1.4140176872033592</v>
      </c>
      <c r="AC637" s="554" t="e">
        <f t="shared" si="204"/>
        <v>#DIV/0!</v>
      </c>
    </row>
    <row r="638" spans="1:29" ht="12.6" customHeight="1" x14ac:dyDescent="0.2">
      <c r="A638" s="116"/>
      <c r="B638" s="262">
        <f t="shared" si="188"/>
        <v>339.77999999999952</v>
      </c>
      <c r="C638" s="130"/>
      <c r="D638" s="500">
        <f t="shared" si="189"/>
        <v>8.830989918108056</v>
      </c>
      <c r="E638" s="517">
        <f t="shared" si="190"/>
        <v>7.6958976109367389E-3</v>
      </c>
      <c r="F638" s="500">
        <f t="shared" si="191"/>
        <v>0.996159445062754</v>
      </c>
      <c r="G638" s="519">
        <f t="shared" si="192"/>
        <v>1</v>
      </c>
      <c r="H638" s="520">
        <f t="shared" si="193"/>
        <v>0</v>
      </c>
      <c r="I638" s="517"/>
      <c r="J638" s="517">
        <f t="shared" si="194"/>
        <v>8.6895685618707468</v>
      </c>
      <c r="K638" s="517">
        <f t="shared" si="195"/>
        <v>1</v>
      </c>
      <c r="L638" s="517"/>
      <c r="M638" s="529">
        <f t="shared" si="196"/>
        <v>240.41698867433007</v>
      </c>
      <c r="N638" s="615">
        <f t="shared" si="197"/>
        <v>0</v>
      </c>
      <c r="O638" s="500"/>
      <c r="P638" s="532">
        <f t="shared" si="198"/>
        <v>0</v>
      </c>
      <c r="Q638" s="520">
        <f t="shared" si="199"/>
        <v>0</v>
      </c>
      <c r="R638" s="521"/>
      <c r="S638" s="507">
        <f t="shared" si="200"/>
        <v>0.99997790349720528</v>
      </c>
      <c r="T638" s="501">
        <f t="shared" si="205"/>
        <v>2.2096502794721751E-5</v>
      </c>
      <c r="U638" s="507"/>
      <c r="V638" s="507">
        <f t="shared" si="206"/>
        <v>1.2923273932466829E-7</v>
      </c>
      <c r="W638" s="501">
        <f t="shared" si="207"/>
        <v>1.2923273932466829E-7</v>
      </c>
      <c r="X638" s="507"/>
      <c r="Y638" s="562">
        <f t="shared" si="201"/>
        <v>1.4132944675563965</v>
      </c>
      <c r="Z638" s="554" t="e">
        <f t="shared" si="202"/>
        <v>#DIV/0!</v>
      </c>
      <c r="AB638" s="562">
        <f t="shared" si="203"/>
        <v>1.4132944675563965</v>
      </c>
      <c r="AC638" s="554" t="e">
        <f t="shared" si="204"/>
        <v>#DIV/0!</v>
      </c>
    </row>
    <row r="639" spans="1:29" ht="12.6" customHeight="1" x14ac:dyDescent="0.2">
      <c r="A639" s="116"/>
      <c r="B639" s="262">
        <f t="shared" si="188"/>
        <v>340.19999999999953</v>
      </c>
      <c r="C639" s="130"/>
      <c r="D639" s="500">
        <f t="shared" si="189"/>
        <v>8.8397584873282682</v>
      </c>
      <c r="E639" s="517">
        <f t="shared" si="190"/>
        <v>7.6864329241562914E-3</v>
      </c>
      <c r="F639" s="500">
        <f t="shared" si="191"/>
        <v>0.99616415924247392</v>
      </c>
      <c r="G639" s="519">
        <f t="shared" si="192"/>
        <v>1</v>
      </c>
      <c r="H639" s="520">
        <f t="shared" si="193"/>
        <v>0</v>
      </c>
      <c r="I639" s="517"/>
      <c r="J639" s="517">
        <f t="shared" si="194"/>
        <v>8.698337131090959</v>
      </c>
      <c r="K639" s="517">
        <f t="shared" si="195"/>
        <v>1</v>
      </c>
      <c r="L639" s="517"/>
      <c r="M639" s="529">
        <f t="shared" si="196"/>
        <v>240.83697940519716</v>
      </c>
      <c r="N639" s="615">
        <f t="shared" si="197"/>
        <v>0</v>
      </c>
      <c r="O639" s="500"/>
      <c r="P639" s="532">
        <f t="shared" si="198"/>
        <v>0</v>
      </c>
      <c r="Q639" s="520">
        <f t="shared" si="199"/>
        <v>0</v>
      </c>
      <c r="R639" s="521"/>
      <c r="S639" s="507">
        <f t="shared" si="200"/>
        <v>0.99997795767493847</v>
      </c>
      <c r="T639" s="501">
        <f t="shared" si="205"/>
        <v>2.2042325061533141E-5</v>
      </c>
      <c r="U639" s="507"/>
      <c r="V639" s="507">
        <f t="shared" si="206"/>
        <v>1.2875791636593907E-7</v>
      </c>
      <c r="W639" s="501">
        <f t="shared" si="207"/>
        <v>1.2875791636593907E-7</v>
      </c>
      <c r="X639" s="507"/>
      <c r="Y639" s="562">
        <f t="shared" si="201"/>
        <v>1.4125737701917804</v>
      </c>
      <c r="Z639" s="554" t="e">
        <f t="shared" si="202"/>
        <v>#DIV/0!</v>
      </c>
      <c r="AB639" s="562">
        <f t="shared" si="203"/>
        <v>1.4125737701917804</v>
      </c>
      <c r="AC639" s="554" t="e">
        <f t="shared" si="204"/>
        <v>#DIV/0!</v>
      </c>
    </row>
    <row r="640" spans="1:29" ht="12.6" customHeight="1" x14ac:dyDescent="0.2">
      <c r="A640" s="116"/>
      <c r="B640" s="262">
        <f t="shared" si="188"/>
        <v>340.61999999999955</v>
      </c>
      <c r="C640" s="130"/>
      <c r="D640" s="500">
        <f t="shared" si="189"/>
        <v>8.8485161969098041</v>
      </c>
      <c r="E640" s="517">
        <f t="shared" si="190"/>
        <v>7.676991488907027E-3</v>
      </c>
      <c r="F640" s="500">
        <f t="shared" si="191"/>
        <v>0.99616886186327736</v>
      </c>
      <c r="G640" s="519">
        <f t="shared" si="192"/>
        <v>1</v>
      </c>
      <c r="H640" s="520">
        <f t="shared" si="193"/>
        <v>0</v>
      </c>
      <c r="I640" s="517"/>
      <c r="J640" s="517">
        <f t="shared" si="194"/>
        <v>8.7070948406724948</v>
      </c>
      <c r="K640" s="517">
        <f t="shared" si="195"/>
        <v>1</v>
      </c>
      <c r="L640" s="517"/>
      <c r="M640" s="529">
        <f t="shared" si="196"/>
        <v>241.25697015877705</v>
      </c>
      <c r="N640" s="615">
        <f t="shared" si="197"/>
        <v>0</v>
      </c>
      <c r="O640" s="500"/>
      <c r="P640" s="532">
        <f t="shared" si="198"/>
        <v>0</v>
      </c>
      <c r="Q640" s="520">
        <f t="shared" si="199"/>
        <v>0</v>
      </c>
      <c r="R640" s="521"/>
      <c r="S640" s="507">
        <f t="shared" si="200"/>
        <v>0.99997801165385503</v>
      </c>
      <c r="T640" s="501">
        <f t="shared" si="205"/>
        <v>2.1988346144974358E-5</v>
      </c>
      <c r="U640" s="507"/>
      <c r="V640" s="507">
        <f t="shared" si="206"/>
        <v>1.2828534914249094E-7</v>
      </c>
      <c r="W640" s="501">
        <f t="shared" si="207"/>
        <v>1.2828534914249094E-7</v>
      </c>
      <c r="X640" s="507"/>
      <c r="Y640" s="562">
        <f t="shared" si="201"/>
        <v>1.4118555819375054</v>
      </c>
      <c r="Z640" s="554" t="e">
        <f t="shared" si="202"/>
        <v>#DIV/0!</v>
      </c>
      <c r="AB640" s="562">
        <f t="shared" si="203"/>
        <v>1.4118555819375054</v>
      </c>
      <c r="AC640" s="554" t="e">
        <f t="shared" si="204"/>
        <v>#DIV/0!</v>
      </c>
    </row>
    <row r="641" spans="1:29" ht="12.6" customHeight="1" x14ac:dyDescent="0.2">
      <c r="A641" s="116"/>
      <c r="B641" s="262">
        <f t="shared" si="188"/>
        <v>341.03999999999957</v>
      </c>
      <c r="C641" s="130"/>
      <c r="D641" s="500">
        <f t="shared" si="189"/>
        <v>8.8572630737169877</v>
      </c>
      <c r="E641" s="517">
        <f t="shared" si="190"/>
        <v>7.6675732196118821E-3</v>
      </c>
      <c r="F641" s="500">
        <f t="shared" si="191"/>
        <v>0.99617355296762511</v>
      </c>
      <c r="G641" s="519">
        <f t="shared" si="192"/>
        <v>1</v>
      </c>
      <c r="H641" s="520">
        <f t="shared" si="193"/>
        <v>0</v>
      </c>
      <c r="I641" s="517"/>
      <c r="J641" s="517">
        <f t="shared" si="194"/>
        <v>8.7158417174796785</v>
      </c>
      <c r="K641" s="517">
        <f t="shared" si="195"/>
        <v>1</v>
      </c>
      <c r="L641" s="517"/>
      <c r="M641" s="529">
        <f t="shared" si="196"/>
        <v>241.67696093498643</v>
      </c>
      <c r="N641" s="615">
        <f t="shared" si="197"/>
        <v>0</v>
      </c>
      <c r="O641" s="500"/>
      <c r="P641" s="532">
        <f t="shared" si="198"/>
        <v>0</v>
      </c>
      <c r="Q641" s="520">
        <f t="shared" si="199"/>
        <v>0</v>
      </c>
      <c r="R641" s="521"/>
      <c r="S641" s="507">
        <f t="shared" si="200"/>
        <v>0.99997806543463175</v>
      </c>
      <c r="T641" s="501">
        <f t="shared" si="205"/>
        <v>2.1934565368253445E-5</v>
      </c>
      <c r="U641" s="507"/>
      <c r="V641" s="507">
        <f t="shared" si="206"/>
        <v>1.2781479578430784E-7</v>
      </c>
      <c r="W641" s="501">
        <f t="shared" si="207"/>
        <v>1.2781479578430784E-7</v>
      </c>
      <c r="X641" s="507"/>
      <c r="Y641" s="562">
        <f t="shared" si="201"/>
        <v>1.4111398897131233</v>
      </c>
      <c r="Z641" s="554" t="e">
        <f t="shared" si="202"/>
        <v>#DIV/0!</v>
      </c>
      <c r="AB641" s="562">
        <f t="shared" si="203"/>
        <v>1.4111398897131233</v>
      </c>
      <c r="AC641" s="554" t="e">
        <f t="shared" si="204"/>
        <v>#DIV/0!</v>
      </c>
    </row>
    <row r="642" spans="1:29" ht="12.6" customHeight="1" x14ac:dyDescent="0.2">
      <c r="A642" s="116"/>
      <c r="B642" s="262">
        <f t="shared" si="188"/>
        <v>341.45999999999958</v>
      </c>
      <c r="C642" s="130"/>
      <c r="D642" s="500">
        <f t="shared" si="189"/>
        <v>8.8659991445145891</v>
      </c>
      <c r="E642" s="517">
        <f t="shared" si="190"/>
        <v>7.6581780311133375E-3</v>
      </c>
      <c r="F642" s="500">
        <f t="shared" si="191"/>
        <v>0.99617823259777027</v>
      </c>
      <c r="G642" s="519">
        <f t="shared" si="192"/>
        <v>1</v>
      </c>
      <c r="H642" s="520">
        <f t="shared" si="193"/>
        <v>0</v>
      </c>
      <c r="I642" s="517"/>
      <c r="J642" s="517">
        <f t="shared" si="194"/>
        <v>8.7245777882772799</v>
      </c>
      <c r="K642" s="517">
        <f t="shared" si="195"/>
        <v>1</v>
      </c>
      <c r="L642" s="517"/>
      <c r="M642" s="529">
        <f t="shared" si="196"/>
        <v>242.09695173374217</v>
      </c>
      <c r="N642" s="615">
        <f t="shared" si="197"/>
        <v>0</v>
      </c>
      <c r="O642" s="500"/>
      <c r="P642" s="532">
        <f t="shared" si="198"/>
        <v>0</v>
      </c>
      <c r="Q642" s="520">
        <f t="shared" si="199"/>
        <v>0</v>
      </c>
      <c r="R642" s="521"/>
      <c r="S642" s="507">
        <f t="shared" si="200"/>
        <v>0.99997811901828348</v>
      </c>
      <c r="T642" s="501">
        <f t="shared" si="205"/>
        <v>2.1880981716515535E-5</v>
      </c>
      <c r="U642" s="507"/>
      <c r="V642" s="507">
        <f t="shared" si="206"/>
        <v>1.2734690101376049E-7</v>
      </c>
      <c r="W642" s="501">
        <f t="shared" si="207"/>
        <v>1.2734690101376049E-7</v>
      </c>
      <c r="X642" s="507"/>
      <c r="Y642" s="562">
        <f t="shared" si="201"/>
        <v>1.4104266805289507</v>
      </c>
      <c r="Z642" s="554" t="e">
        <f t="shared" si="202"/>
        <v>#DIV/0!</v>
      </c>
      <c r="AB642" s="562">
        <f t="shared" si="203"/>
        <v>1.4104266805289507</v>
      </c>
      <c r="AC642" s="554" t="e">
        <f t="shared" si="204"/>
        <v>#DIV/0!</v>
      </c>
    </row>
    <row r="643" spans="1:29" ht="12.6" customHeight="1" x14ac:dyDescent="0.2">
      <c r="A643" s="116"/>
      <c r="B643" s="262">
        <f t="shared" si="188"/>
        <v>341.8799999999996</v>
      </c>
      <c r="C643" s="130"/>
      <c r="D643" s="500">
        <f t="shared" si="189"/>
        <v>8.8747244359683108</v>
      </c>
      <c r="E643" s="517">
        <f t="shared" si="190"/>
        <v>7.6488058386708132E-3</v>
      </c>
      <c r="F643" s="500">
        <f t="shared" si="191"/>
        <v>0.99618290079575955</v>
      </c>
      <c r="G643" s="519">
        <f t="shared" si="192"/>
        <v>1</v>
      </c>
      <c r="H643" s="520">
        <f t="shared" si="193"/>
        <v>0</v>
      </c>
      <c r="I643" s="517"/>
      <c r="J643" s="517">
        <f t="shared" si="194"/>
        <v>8.7333030797310016</v>
      </c>
      <c r="K643" s="517">
        <f t="shared" si="195"/>
        <v>1</v>
      </c>
      <c r="L643" s="517"/>
      <c r="M643" s="529">
        <f t="shared" si="196"/>
        <v>242.51694255496182</v>
      </c>
      <c r="N643" s="615">
        <f t="shared" si="197"/>
        <v>0</v>
      </c>
      <c r="O643" s="500"/>
      <c r="P643" s="532">
        <f t="shared" si="198"/>
        <v>0</v>
      </c>
      <c r="Q643" s="520">
        <f t="shared" si="199"/>
        <v>0</v>
      </c>
      <c r="R643" s="521"/>
      <c r="S643" s="507">
        <f t="shared" si="200"/>
        <v>0.9999781724060286</v>
      </c>
      <c r="T643" s="501">
        <f t="shared" si="205"/>
        <v>2.1827593971401882E-5</v>
      </c>
      <c r="U643" s="507"/>
      <c r="V643" s="507">
        <f t="shared" si="206"/>
        <v>1.2688134246966355E-7</v>
      </c>
      <c r="W643" s="501">
        <f t="shared" si="207"/>
        <v>1.2688134246966355E-7</v>
      </c>
      <c r="X643" s="507"/>
      <c r="Y643" s="562">
        <f t="shared" si="201"/>
        <v>1.4097159414852802</v>
      </c>
      <c r="Z643" s="554" t="e">
        <f t="shared" si="202"/>
        <v>#DIV/0!</v>
      </c>
      <c r="AB643" s="562">
        <f t="shared" si="203"/>
        <v>1.4097159414852802</v>
      </c>
      <c r="AC643" s="554" t="e">
        <f t="shared" si="204"/>
        <v>#DIV/0!</v>
      </c>
    </row>
    <row r="644" spans="1:29" ht="12.6" customHeight="1" x14ac:dyDescent="0.2">
      <c r="A644" s="116"/>
      <c r="B644" s="262">
        <f t="shared" si="188"/>
        <v>342.29999999999961</v>
      </c>
      <c r="C644" s="130"/>
      <c r="D644" s="500">
        <f t="shared" si="189"/>
        <v>8.8834389746452764</v>
      </c>
      <c r="E644" s="517">
        <f t="shared" si="190"/>
        <v>7.6394565579576256E-3</v>
      </c>
      <c r="F644" s="500">
        <f t="shared" si="191"/>
        <v>0.99618755760343469</v>
      </c>
      <c r="G644" s="519">
        <f t="shared" si="192"/>
        <v>1</v>
      </c>
      <c r="H644" s="520">
        <f t="shared" si="193"/>
        <v>0</v>
      </c>
      <c r="I644" s="517"/>
      <c r="J644" s="517">
        <f t="shared" si="194"/>
        <v>8.7420176184079672</v>
      </c>
      <c r="K644" s="517">
        <f t="shared" si="195"/>
        <v>1</v>
      </c>
      <c r="L644" s="517"/>
      <c r="M644" s="529">
        <f t="shared" si="196"/>
        <v>242.93693339856327</v>
      </c>
      <c r="N644" s="615">
        <f t="shared" si="197"/>
        <v>0</v>
      </c>
      <c r="O644" s="500"/>
      <c r="P644" s="532">
        <f t="shared" si="198"/>
        <v>0</v>
      </c>
      <c r="Q644" s="520">
        <f t="shared" si="199"/>
        <v>0</v>
      </c>
      <c r="R644" s="521"/>
      <c r="S644" s="507">
        <f t="shared" si="200"/>
        <v>0.99997822559861116</v>
      </c>
      <c r="T644" s="501">
        <f t="shared" si="205"/>
        <v>2.1774401388841014E-5</v>
      </c>
      <c r="U644" s="507"/>
      <c r="V644" s="507">
        <f t="shared" si="206"/>
        <v>1.2641747556181566E-7</v>
      </c>
      <c r="W644" s="501">
        <f t="shared" si="207"/>
        <v>1.2641747556181566E-7</v>
      </c>
      <c r="X644" s="507"/>
      <c r="Y644" s="562">
        <f t="shared" si="201"/>
        <v>1.4090076597716039</v>
      </c>
      <c r="Z644" s="554" t="e">
        <f t="shared" si="202"/>
        <v>#DIV/0!</v>
      </c>
      <c r="AB644" s="562">
        <f t="shared" si="203"/>
        <v>1.4090076597716039</v>
      </c>
      <c r="AC644" s="554" t="e">
        <f t="shared" si="204"/>
        <v>#DIV/0!</v>
      </c>
    </row>
    <row r="645" spans="1:29" ht="12.6" customHeight="1" x14ac:dyDescent="0.2">
      <c r="A645" s="116"/>
      <c r="B645" s="262">
        <f t="shared" si="188"/>
        <v>342.71999999999963</v>
      </c>
      <c r="C645" s="130"/>
      <c r="D645" s="500">
        <f t="shared" si="189"/>
        <v>8.8921427870145191</v>
      </c>
      <c r="E645" s="517">
        <f t="shared" si="190"/>
        <v>7.6301301050592605E-3</v>
      </c>
      <c r="F645" s="500">
        <f t="shared" si="191"/>
        <v>0.99619220306243306</v>
      </c>
      <c r="G645" s="519">
        <f t="shared" si="192"/>
        <v>1</v>
      </c>
      <c r="H645" s="520">
        <f t="shared" si="193"/>
        <v>0</v>
      </c>
      <c r="I645" s="517"/>
      <c r="J645" s="517">
        <f t="shared" si="194"/>
        <v>8.7507214307772099</v>
      </c>
      <c r="K645" s="517">
        <f t="shared" si="195"/>
        <v>1</v>
      </c>
      <c r="L645" s="517"/>
      <c r="M645" s="529">
        <f t="shared" si="196"/>
        <v>243.35692426446468</v>
      </c>
      <c r="N645" s="615">
        <f t="shared" si="197"/>
        <v>0</v>
      </c>
      <c r="O645" s="500"/>
      <c r="P645" s="532">
        <f t="shared" si="198"/>
        <v>0</v>
      </c>
      <c r="Q645" s="520">
        <f t="shared" si="199"/>
        <v>0</v>
      </c>
      <c r="R645" s="521"/>
      <c r="S645" s="507">
        <f t="shared" si="200"/>
        <v>0.99997827859670807</v>
      </c>
      <c r="T645" s="501">
        <f t="shared" si="205"/>
        <v>2.1721403291929953E-5</v>
      </c>
      <c r="U645" s="507"/>
      <c r="V645" s="507">
        <f t="shared" si="206"/>
        <v>1.2595610625926496E-7</v>
      </c>
      <c r="W645" s="501">
        <f t="shared" si="207"/>
        <v>1.2595610625926496E-7</v>
      </c>
      <c r="X645" s="507"/>
      <c r="Y645" s="562">
        <f t="shared" si="201"/>
        <v>1.408301822665845</v>
      </c>
      <c r="Z645" s="554" t="e">
        <f t="shared" si="202"/>
        <v>#DIV/0!</v>
      </c>
      <c r="AB645" s="562">
        <f t="shared" si="203"/>
        <v>1.408301822665845</v>
      </c>
      <c r="AC645" s="554" t="e">
        <f t="shared" si="204"/>
        <v>#DIV/0!</v>
      </c>
    </row>
    <row r="646" spans="1:29" ht="12.6" customHeight="1" x14ac:dyDescent="0.2">
      <c r="A646" s="116"/>
      <c r="B646" s="262">
        <f t="shared" si="188"/>
        <v>343.13999999999965</v>
      </c>
      <c r="C646" s="130"/>
      <c r="D646" s="500">
        <f t="shared" si="189"/>
        <v>8.900835899447463</v>
      </c>
      <c r="E646" s="517">
        <f t="shared" si="190"/>
        <v>7.620826396470771E-3</v>
      </c>
      <c r="F646" s="500">
        <f t="shared" si="191"/>
        <v>0.99619683721418939</v>
      </c>
      <c r="G646" s="519">
        <f t="shared" si="192"/>
        <v>1</v>
      </c>
      <c r="H646" s="520">
        <f t="shared" si="193"/>
        <v>0</v>
      </c>
      <c r="I646" s="517"/>
      <c r="J646" s="517">
        <f t="shared" si="194"/>
        <v>8.7594145432101538</v>
      </c>
      <c r="K646" s="517">
        <f t="shared" si="195"/>
        <v>1</v>
      </c>
      <c r="L646" s="517"/>
      <c r="M646" s="529">
        <f t="shared" si="196"/>
        <v>243.77691515258454</v>
      </c>
      <c r="N646" s="615">
        <f t="shared" si="197"/>
        <v>0</v>
      </c>
      <c r="O646" s="500"/>
      <c r="P646" s="532">
        <f t="shared" si="198"/>
        <v>0</v>
      </c>
      <c r="Q646" s="520">
        <f t="shared" si="199"/>
        <v>0</v>
      </c>
      <c r="R646" s="521"/>
      <c r="S646" s="507">
        <f t="shared" si="200"/>
        <v>0.99997833140174042</v>
      </c>
      <c r="T646" s="501">
        <f t="shared" si="205"/>
        <v>2.1668598259583227E-5</v>
      </c>
      <c r="U646" s="507"/>
      <c r="V646" s="507">
        <f t="shared" si="206"/>
        <v>1.2549739528001118E-7</v>
      </c>
      <c r="W646" s="501">
        <f t="shared" si="207"/>
        <v>1.2549739528001118E-7</v>
      </c>
      <c r="X646" s="507"/>
      <c r="Y646" s="562">
        <f t="shared" si="201"/>
        <v>1.4075984175335958</v>
      </c>
      <c r="Z646" s="554" t="e">
        <f t="shared" si="202"/>
        <v>#DIV/0!</v>
      </c>
      <c r="AB646" s="562">
        <f t="shared" si="203"/>
        <v>1.4075984175335958</v>
      </c>
      <c r="AC646" s="554" t="e">
        <f t="shared" si="204"/>
        <v>#DIV/0!</v>
      </c>
    </row>
    <row r="647" spans="1:29" ht="12.6" customHeight="1" x14ac:dyDescent="0.2">
      <c r="A647" s="116"/>
      <c r="B647" s="262">
        <f t="shared" si="188"/>
        <v>343.55999999999966</v>
      </c>
      <c r="C647" s="130"/>
      <c r="D647" s="500">
        <f t="shared" si="189"/>
        <v>8.9095183382183958</v>
      </c>
      <c r="E647" s="517">
        <f t="shared" si="190"/>
        <v>7.6115453490932837E-3</v>
      </c>
      <c r="F647" s="500">
        <f t="shared" si="191"/>
        <v>0.99620146009993749</v>
      </c>
      <c r="G647" s="519">
        <f t="shared" si="192"/>
        <v>1</v>
      </c>
      <c r="H647" s="520">
        <f t="shared" si="193"/>
        <v>0</v>
      </c>
      <c r="I647" s="517"/>
      <c r="J647" s="517">
        <f t="shared" si="194"/>
        <v>8.7680969819810866</v>
      </c>
      <c r="K647" s="517">
        <f t="shared" si="195"/>
        <v>1</v>
      </c>
      <c r="L647" s="517"/>
      <c r="M647" s="529">
        <f t="shared" si="196"/>
        <v>244.19690606284217</v>
      </c>
      <c r="N647" s="615">
        <f t="shared" si="197"/>
        <v>0</v>
      </c>
      <c r="O647" s="500"/>
      <c r="P647" s="532">
        <f t="shared" si="198"/>
        <v>0</v>
      </c>
      <c r="Q647" s="520">
        <f t="shared" si="199"/>
        <v>0</v>
      </c>
      <c r="R647" s="521"/>
      <c r="S647" s="507">
        <f t="shared" si="200"/>
        <v>0.99997838401452011</v>
      </c>
      <c r="T647" s="501">
        <f t="shared" si="205"/>
        <v>2.1615985479894739E-5</v>
      </c>
      <c r="U647" s="507"/>
      <c r="V647" s="507">
        <f t="shared" si="206"/>
        <v>1.2504045669251458E-7</v>
      </c>
      <c r="W647" s="501">
        <f t="shared" si="207"/>
        <v>1.2504045669251458E-7</v>
      </c>
      <c r="X647" s="507"/>
      <c r="Y647" s="562">
        <f t="shared" si="201"/>
        <v>1.4068974318273597</v>
      </c>
      <c r="Z647" s="554" t="e">
        <f t="shared" si="202"/>
        <v>#DIV/0!</v>
      </c>
      <c r="AB647" s="562">
        <f t="shared" si="203"/>
        <v>1.4068974318273597</v>
      </c>
      <c r="AC647" s="554" t="e">
        <f t="shared" si="204"/>
        <v>#DIV/0!</v>
      </c>
    </row>
    <row r="648" spans="1:29" ht="12.6" customHeight="1" x14ac:dyDescent="0.2">
      <c r="A648" s="116"/>
      <c r="B648" s="262">
        <f t="shared" si="188"/>
        <v>343.97999999999968</v>
      </c>
      <c r="C648" s="130"/>
      <c r="D648" s="500">
        <f t="shared" si="189"/>
        <v>8.9181901295049606</v>
      </c>
      <c r="E648" s="517">
        <f t="shared" si="190"/>
        <v>7.6022868802329436E-3</v>
      </c>
      <c r="F648" s="500">
        <f t="shared" si="191"/>
        <v>0.99620607176071019</v>
      </c>
      <c r="G648" s="519">
        <f t="shared" si="192"/>
        <v>1</v>
      </c>
      <c r="H648" s="520">
        <f t="shared" si="193"/>
        <v>0</v>
      </c>
      <c r="I648" s="517"/>
      <c r="J648" s="517">
        <f t="shared" si="194"/>
        <v>8.7767687732676514</v>
      </c>
      <c r="K648" s="517">
        <f t="shared" si="195"/>
        <v>1</v>
      </c>
      <c r="L648" s="517"/>
      <c r="M648" s="529">
        <f t="shared" si="196"/>
        <v>244.61689699515676</v>
      </c>
      <c r="N648" s="615">
        <f t="shared" si="197"/>
        <v>0</v>
      </c>
      <c r="O648" s="500"/>
      <c r="P648" s="532">
        <f t="shared" si="198"/>
        <v>0</v>
      </c>
      <c r="Q648" s="520">
        <f t="shared" si="199"/>
        <v>0</v>
      </c>
      <c r="R648" s="521"/>
      <c r="S648" s="507">
        <f t="shared" si="200"/>
        <v>0.99997843643572404</v>
      </c>
      <c r="T648" s="501">
        <f t="shared" si="205"/>
        <v>2.1563564275961511E-5</v>
      </c>
      <c r="U648" s="507"/>
      <c r="V648" s="507">
        <f t="shared" si="206"/>
        <v>1.2458569321696039E-7</v>
      </c>
      <c r="W648" s="501">
        <f t="shared" si="207"/>
        <v>1.2458569321696039E-7</v>
      </c>
      <c r="X648" s="507"/>
      <c r="Y648" s="562">
        <f t="shared" si="201"/>
        <v>1.4061988530858121</v>
      </c>
      <c r="Z648" s="554" t="e">
        <f t="shared" si="202"/>
        <v>#DIV/0!</v>
      </c>
      <c r="AB648" s="562">
        <f t="shared" si="203"/>
        <v>1.4061988530858121</v>
      </c>
      <c r="AC648" s="554" t="e">
        <f t="shared" si="204"/>
        <v>#DIV/0!</v>
      </c>
    </row>
    <row r="649" spans="1:29" ht="12.6" customHeight="1" x14ac:dyDescent="0.2">
      <c r="A649" s="116"/>
      <c r="B649" s="262">
        <f t="shared" si="188"/>
        <v>344.39999999999969</v>
      </c>
      <c r="C649" s="130"/>
      <c r="D649" s="500">
        <f t="shared" si="189"/>
        <v>8.9268512993886073</v>
      </c>
      <c r="E649" s="517">
        <f t="shared" si="190"/>
        <v>7.5930509075971958E-3</v>
      </c>
      <c r="F649" s="500">
        <f t="shared" si="191"/>
        <v>0.99621067223734183</v>
      </c>
      <c r="G649" s="519">
        <f t="shared" si="192"/>
        <v>1</v>
      </c>
      <c r="H649" s="520">
        <f t="shared" si="193"/>
        <v>0</v>
      </c>
      <c r="I649" s="517"/>
      <c r="J649" s="517">
        <f t="shared" si="194"/>
        <v>8.7854299431512981</v>
      </c>
      <c r="K649" s="517">
        <f t="shared" si="195"/>
        <v>1</v>
      </c>
      <c r="L649" s="517"/>
      <c r="M649" s="529">
        <f t="shared" si="196"/>
        <v>245.03688794944821</v>
      </c>
      <c r="N649" s="615">
        <f t="shared" si="197"/>
        <v>0</v>
      </c>
      <c r="O649" s="500"/>
      <c r="P649" s="532">
        <f t="shared" si="198"/>
        <v>0</v>
      </c>
      <c r="Q649" s="520">
        <f t="shared" si="199"/>
        <v>0</v>
      </c>
      <c r="R649" s="521"/>
      <c r="S649" s="507">
        <f t="shared" si="200"/>
        <v>0.99997848866650241</v>
      </c>
      <c r="T649" s="501">
        <f t="shared" si="205"/>
        <v>2.1511333497592489E-5</v>
      </c>
      <c r="U649" s="507"/>
      <c r="V649" s="507">
        <f t="shared" si="206"/>
        <v>1.2413342708236459E-7</v>
      </c>
      <c r="W649" s="501">
        <f t="shared" si="207"/>
        <v>1.2413342708236459E-7</v>
      </c>
      <c r="X649" s="507"/>
      <c r="Y649" s="562">
        <f t="shared" si="201"/>
        <v>1.4055026689330561</v>
      </c>
      <c r="Z649" s="554" t="e">
        <f t="shared" si="202"/>
        <v>#DIV/0!</v>
      </c>
      <c r="AB649" s="562">
        <f t="shared" si="203"/>
        <v>1.4055026689330561</v>
      </c>
      <c r="AC649" s="554" t="e">
        <f t="shared" si="204"/>
        <v>#DIV/0!</v>
      </c>
    </row>
    <row r="650" spans="1:29" ht="12.6" customHeight="1" x14ac:dyDescent="0.2">
      <c r="A650" s="116"/>
      <c r="B650" s="262">
        <f t="shared" si="188"/>
        <v>344.81999999999971</v>
      </c>
      <c r="C650" s="130"/>
      <c r="D650" s="500">
        <f t="shared" si="189"/>
        <v>8.93550187385509</v>
      </c>
      <c r="E650" s="517">
        <f t="shared" si="190"/>
        <v>7.5838373492932891E-3</v>
      </c>
      <c r="F650" s="500">
        <f t="shared" si="191"/>
        <v>0.99621526157046858</v>
      </c>
      <c r="G650" s="519">
        <f t="shared" si="192"/>
        <v>1</v>
      </c>
      <c r="H650" s="520">
        <f t="shared" si="193"/>
        <v>0</v>
      </c>
      <c r="I650" s="517"/>
      <c r="J650" s="517">
        <f t="shared" si="194"/>
        <v>8.7940805176177808</v>
      </c>
      <c r="K650" s="517">
        <f t="shared" si="195"/>
        <v>1</v>
      </c>
      <c r="L650" s="517"/>
      <c r="M650" s="529">
        <f t="shared" si="196"/>
        <v>245.45687892563666</v>
      </c>
      <c r="N650" s="615">
        <f t="shared" si="197"/>
        <v>0</v>
      </c>
      <c r="O650" s="500"/>
      <c r="P650" s="532">
        <f t="shared" si="198"/>
        <v>0</v>
      </c>
      <c r="Q650" s="520">
        <f t="shared" si="199"/>
        <v>0</v>
      </c>
      <c r="R650" s="521"/>
      <c r="S650" s="507">
        <f t="shared" si="200"/>
        <v>0.99997854070780279</v>
      </c>
      <c r="T650" s="501">
        <f t="shared" si="205"/>
        <v>2.1459292197212321E-5</v>
      </c>
      <c r="U650" s="507"/>
      <c r="V650" s="507">
        <f t="shared" si="206"/>
        <v>1.2368333619188058E-7</v>
      </c>
      <c r="W650" s="501">
        <f t="shared" si="207"/>
        <v>1.2368333619188058E-7</v>
      </c>
      <c r="X650" s="507"/>
      <c r="Y650" s="562">
        <f t="shared" si="201"/>
        <v>1.4048088670778951</v>
      </c>
      <c r="Z650" s="554" t="e">
        <f t="shared" si="202"/>
        <v>#DIV/0!</v>
      </c>
      <c r="AB650" s="562">
        <f t="shared" si="203"/>
        <v>1.4048088670778951</v>
      </c>
      <c r="AC650" s="554" t="e">
        <f t="shared" si="204"/>
        <v>#DIV/0!</v>
      </c>
    </row>
    <row r="651" spans="1:29" ht="12.6" customHeight="1" x14ac:dyDescent="0.2">
      <c r="A651" s="116"/>
      <c r="B651" s="262">
        <f t="shared" si="188"/>
        <v>345.23999999999972</v>
      </c>
      <c r="C651" s="130"/>
      <c r="D651" s="500">
        <f t="shared" si="189"/>
        <v>8.9441418787949019</v>
      </c>
      <c r="E651" s="517">
        <f t="shared" si="190"/>
        <v>7.5746461238254421E-3</v>
      </c>
      <c r="F651" s="500">
        <f t="shared" si="191"/>
        <v>0.9962198398005303</v>
      </c>
      <c r="G651" s="519">
        <f t="shared" si="192"/>
        <v>1</v>
      </c>
      <c r="H651" s="520">
        <f t="shared" si="193"/>
        <v>0</v>
      </c>
      <c r="I651" s="517"/>
      <c r="J651" s="517">
        <f t="shared" si="194"/>
        <v>8.8027205225575926</v>
      </c>
      <c r="K651" s="517">
        <f t="shared" si="195"/>
        <v>1</v>
      </c>
      <c r="L651" s="517"/>
      <c r="M651" s="529">
        <f t="shared" si="196"/>
        <v>245.8768699236428</v>
      </c>
      <c r="N651" s="615">
        <f t="shared" si="197"/>
        <v>0</v>
      </c>
      <c r="O651" s="500"/>
      <c r="P651" s="532">
        <f t="shared" si="198"/>
        <v>0</v>
      </c>
      <c r="Q651" s="520">
        <f t="shared" si="199"/>
        <v>0</v>
      </c>
      <c r="R651" s="521"/>
      <c r="S651" s="507">
        <f t="shared" si="200"/>
        <v>0.99997859256050481</v>
      </c>
      <c r="T651" s="501">
        <f t="shared" si="205"/>
        <v>2.1407439495191305E-5</v>
      </c>
      <c r="U651" s="507"/>
      <c r="V651" s="507">
        <f t="shared" si="206"/>
        <v>1.232353397900003E-7</v>
      </c>
      <c r="W651" s="501">
        <f t="shared" si="207"/>
        <v>1.232353397900003E-7</v>
      </c>
      <c r="X651" s="507"/>
      <c r="Y651" s="562">
        <f t="shared" si="201"/>
        <v>1.404117435313107</v>
      </c>
      <c r="Z651" s="554" t="e">
        <f t="shared" si="202"/>
        <v>#DIV/0!</v>
      </c>
      <c r="AB651" s="562">
        <f t="shared" si="203"/>
        <v>1.404117435313107</v>
      </c>
      <c r="AC651" s="554" t="e">
        <f t="shared" si="204"/>
        <v>#DIV/0!</v>
      </c>
    </row>
    <row r="652" spans="1:29" ht="12.6" customHeight="1" x14ac:dyDescent="0.2">
      <c r="A652" s="116"/>
      <c r="B652" s="262">
        <f t="shared" si="188"/>
        <v>345.65999999999974</v>
      </c>
      <c r="C652" s="130"/>
      <c r="D652" s="500">
        <f t="shared" si="189"/>
        <v>8.9527713400037783</v>
      </c>
      <c r="E652" s="517">
        <f t="shared" si="190"/>
        <v>7.5654771500920162E-3</v>
      </c>
      <c r="F652" s="500">
        <f t="shared" si="191"/>
        <v>0.99622440696777126</v>
      </c>
      <c r="G652" s="519">
        <f t="shared" si="192"/>
        <v>1</v>
      </c>
      <c r="H652" s="520">
        <f t="shared" si="193"/>
        <v>0</v>
      </c>
      <c r="I652" s="517"/>
      <c r="J652" s="517">
        <f t="shared" si="194"/>
        <v>8.8113499837664691</v>
      </c>
      <c r="K652" s="517">
        <f t="shared" si="195"/>
        <v>1</v>
      </c>
      <c r="L652" s="517"/>
      <c r="M652" s="529">
        <f t="shared" si="196"/>
        <v>246.29686094338751</v>
      </c>
      <c r="N652" s="615">
        <f t="shared" si="197"/>
        <v>0</v>
      </c>
      <c r="O652" s="500"/>
      <c r="P652" s="532">
        <f t="shared" si="198"/>
        <v>0</v>
      </c>
      <c r="Q652" s="520">
        <f t="shared" si="199"/>
        <v>0</v>
      </c>
      <c r="R652" s="521"/>
      <c r="S652" s="507">
        <f t="shared" si="200"/>
        <v>0.99997864422548821</v>
      </c>
      <c r="T652" s="501">
        <f t="shared" si="205"/>
        <v>2.1355774511788717E-5</v>
      </c>
      <c r="U652" s="507"/>
      <c r="V652" s="507">
        <f t="shared" si="206"/>
        <v>1.2278943800889316E-7</v>
      </c>
      <c r="W652" s="501">
        <f t="shared" si="207"/>
        <v>1.2278943800889316E-7</v>
      </c>
      <c r="X652" s="507"/>
      <c r="Y652" s="562">
        <f t="shared" si="201"/>
        <v>1.4034283615147305</v>
      </c>
      <c r="Z652" s="554" t="e">
        <f t="shared" si="202"/>
        <v>#DIV/0!</v>
      </c>
      <c r="AB652" s="562">
        <f t="shared" si="203"/>
        <v>1.4034283615147305</v>
      </c>
      <c r="AC652" s="554" t="e">
        <f t="shared" si="204"/>
        <v>#DIV/0!</v>
      </c>
    </row>
    <row r="653" spans="1:29" ht="12.6" customHeight="1" x14ac:dyDescent="0.2">
      <c r="A653" s="116"/>
      <c r="B653" s="262">
        <f t="shared" si="188"/>
        <v>346.07999999999976</v>
      </c>
      <c r="C653" s="130"/>
      <c r="D653" s="500">
        <f t="shared" si="189"/>
        <v>8.9613902831831282</v>
      </c>
      <c r="E653" s="517">
        <f t="shared" si="190"/>
        <v>7.5563303473842342E-3</v>
      </c>
      <c r="F653" s="500">
        <f t="shared" si="191"/>
        <v>0.99622896311224141</v>
      </c>
      <c r="G653" s="519">
        <f t="shared" si="192"/>
        <v>1</v>
      </c>
      <c r="H653" s="520">
        <f t="shared" si="193"/>
        <v>0</v>
      </c>
      <c r="I653" s="517"/>
      <c r="J653" s="517">
        <f t="shared" si="194"/>
        <v>8.819968926945819</v>
      </c>
      <c r="K653" s="517">
        <f t="shared" si="195"/>
        <v>1</v>
      </c>
      <c r="L653" s="517"/>
      <c r="M653" s="529">
        <f t="shared" si="196"/>
        <v>246.71685198479224</v>
      </c>
      <c r="N653" s="615">
        <f t="shared" si="197"/>
        <v>0</v>
      </c>
      <c r="O653" s="500"/>
      <c r="P653" s="532">
        <f t="shared" si="198"/>
        <v>0</v>
      </c>
      <c r="Q653" s="520">
        <f t="shared" si="199"/>
        <v>0</v>
      </c>
      <c r="R653" s="521"/>
      <c r="S653" s="507">
        <f t="shared" si="200"/>
        <v>0.99997869570363274</v>
      </c>
      <c r="T653" s="501">
        <f t="shared" si="205"/>
        <v>2.1304296367263831E-5</v>
      </c>
      <c r="U653" s="507"/>
      <c r="V653" s="507">
        <f t="shared" si="206"/>
        <v>1.2234571133972841E-7</v>
      </c>
      <c r="W653" s="501">
        <f t="shared" si="207"/>
        <v>1.2234571133972841E-7</v>
      </c>
      <c r="X653" s="507"/>
      <c r="Y653" s="562">
        <f t="shared" si="201"/>
        <v>1.4027416336413547</v>
      </c>
      <c r="Z653" s="554" t="e">
        <f t="shared" si="202"/>
        <v>#DIV/0!</v>
      </c>
      <c r="AB653" s="562">
        <f t="shared" si="203"/>
        <v>1.4027416336413547</v>
      </c>
      <c r="AC653" s="554" t="e">
        <f t="shared" si="204"/>
        <v>#DIV/0!</v>
      </c>
    </row>
    <row r="654" spans="1:29" ht="12.6" customHeight="1" x14ac:dyDescent="0.2">
      <c r="A654" s="116"/>
      <c r="B654" s="262">
        <f t="shared" si="188"/>
        <v>346.49999999999977</v>
      </c>
      <c r="C654" s="130"/>
      <c r="D654" s="500">
        <f t="shared" si="189"/>
        <v>8.9699987339405034</v>
      </c>
      <c r="E654" s="517">
        <f t="shared" si="190"/>
        <v>7.5472056353829038E-3</v>
      </c>
      <c r="F654" s="500">
        <f t="shared" si="191"/>
        <v>0.99623350827379764</v>
      </c>
      <c r="G654" s="519">
        <f t="shared" si="192"/>
        <v>1</v>
      </c>
      <c r="H654" s="520">
        <f t="shared" si="193"/>
        <v>0</v>
      </c>
      <c r="I654" s="517"/>
      <c r="J654" s="517">
        <f t="shared" si="194"/>
        <v>8.8285773777031942</v>
      </c>
      <c r="K654" s="517">
        <f t="shared" si="195"/>
        <v>1</v>
      </c>
      <c r="L654" s="517"/>
      <c r="M654" s="529">
        <f t="shared" si="196"/>
        <v>247.1368430477786</v>
      </c>
      <c r="N654" s="615">
        <f t="shared" si="197"/>
        <v>0</v>
      </c>
      <c r="O654" s="500"/>
      <c r="P654" s="532">
        <f t="shared" si="198"/>
        <v>0</v>
      </c>
      <c r="Q654" s="520">
        <f t="shared" si="199"/>
        <v>0</v>
      </c>
      <c r="R654" s="521"/>
      <c r="S654" s="507">
        <f t="shared" si="200"/>
        <v>0.99997874699588574</v>
      </c>
      <c r="T654" s="501">
        <f t="shared" si="205"/>
        <v>2.1253004114263341E-5</v>
      </c>
      <c r="U654" s="507"/>
      <c r="V654" s="507">
        <f t="shared" si="206"/>
        <v>1.2190415978250608E-7</v>
      </c>
      <c r="W654" s="501">
        <f t="shared" si="207"/>
        <v>1.2190415978250608E-7</v>
      </c>
      <c r="X654" s="507"/>
      <c r="Y654" s="562">
        <f t="shared" si="201"/>
        <v>1.4020572397334194</v>
      </c>
      <c r="Z654" s="554" t="e">
        <f t="shared" si="202"/>
        <v>#DIV/0!</v>
      </c>
      <c r="AB654" s="562">
        <f t="shared" si="203"/>
        <v>1.4020572397334194</v>
      </c>
      <c r="AC654" s="554" t="e">
        <f t="shared" si="204"/>
        <v>#DIV/0!</v>
      </c>
    </row>
    <row r="655" spans="1:29" ht="12.6" customHeight="1" x14ac:dyDescent="0.2">
      <c r="A655" s="116"/>
      <c r="B655" s="262">
        <f t="shared" si="188"/>
        <v>346.91999999999979</v>
      </c>
      <c r="C655" s="130"/>
      <c r="D655" s="500">
        <f t="shared" si="189"/>
        <v>8.9785967177900581</v>
      </c>
      <c r="E655" s="517">
        <f t="shared" si="190"/>
        <v>7.5381029341562546E-3</v>
      </c>
      <c r="F655" s="500">
        <f t="shared" si="191"/>
        <v>0.9962380424921049</v>
      </c>
      <c r="G655" s="519">
        <f t="shared" si="192"/>
        <v>1</v>
      </c>
      <c r="H655" s="520">
        <f t="shared" si="193"/>
        <v>0</v>
      </c>
      <c r="I655" s="517"/>
      <c r="J655" s="517">
        <f t="shared" si="194"/>
        <v>8.8371753615527489</v>
      </c>
      <c r="K655" s="517">
        <f t="shared" si="195"/>
        <v>1</v>
      </c>
      <c r="L655" s="517"/>
      <c r="M655" s="529">
        <f t="shared" si="196"/>
        <v>247.55683413226882</v>
      </c>
      <c r="N655" s="615">
        <f t="shared" si="197"/>
        <v>0</v>
      </c>
      <c r="O655" s="500"/>
      <c r="P655" s="532">
        <f t="shared" si="198"/>
        <v>0</v>
      </c>
      <c r="Q655" s="520">
        <f t="shared" si="199"/>
        <v>0</v>
      </c>
      <c r="R655" s="521"/>
      <c r="S655" s="507">
        <f t="shared" si="200"/>
        <v>0.99997879810312695</v>
      </c>
      <c r="T655" s="501">
        <f t="shared" si="205"/>
        <v>2.1201896873046522E-5</v>
      </c>
      <c r="U655" s="507"/>
      <c r="V655" s="507">
        <f t="shared" si="206"/>
        <v>1.2146462222271817E-7</v>
      </c>
      <c r="W655" s="501">
        <f t="shared" si="207"/>
        <v>1.2146462222271817E-7</v>
      </c>
      <c r="X655" s="507"/>
      <c r="Y655" s="562">
        <f t="shared" si="201"/>
        <v>1.4013751679125188</v>
      </c>
      <c r="Z655" s="554" t="e">
        <f t="shared" si="202"/>
        <v>#DIV/0!</v>
      </c>
      <c r="AB655" s="562">
        <f t="shared" si="203"/>
        <v>1.4013751679125188</v>
      </c>
      <c r="AC655" s="554" t="e">
        <f t="shared" si="204"/>
        <v>#DIV/0!</v>
      </c>
    </row>
    <row r="656" spans="1:29" ht="12.6" customHeight="1" x14ac:dyDescent="0.2">
      <c r="A656" s="116"/>
      <c r="B656" s="262">
        <f t="shared" si="188"/>
        <v>347.3399999999998</v>
      </c>
      <c r="C656" s="130"/>
      <c r="D656" s="500">
        <f t="shared" si="189"/>
        <v>8.9871842601530005</v>
      </c>
      <c r="E656" s="517">
        <f t="shared" si="190"/>
        <v>7.529022164157767E-3</v>
      </c>
      <c r="F656" s="500">
        <f t="shared" si="191"/>
        <v>0.9962425658066375</v>
      </c>
      <c r="G656" s="519">
        <f t="shared" si="192"/>
        <v>1</v>
      </c>
      <c r="H656" s="520">
        <f t="shared" si="193"/>
        <v>0</v>
      </c>
      <c r="I656" s="517"/>
      <c r="J656" s="517">
        <f t="shared" si="194"/>
        <v>8.8457629039156913</v>
      </c>
      <c r="K656" s="517">
        <f t="shared" si="195"/>
        <v>1</v>
      </c>
      <c r="L656" s="517"/>
      <c r="M656" s="529">
        <f t="shared" si="196"/>
        <v>247.97682523818526</v>
      </c>
      <c r="N656" s="615">
        <f t="shared" si="197"/>
        <v>0</v>
      </c>
      <c r="O656" s="500"/>
      <c r="P656" s="532">
        <f t="shared" si="198"/>
        <v>0</v>
      </c>
      <c r="Q656" s="520">
        <f t="shared" si="199"/>
        <v>0</v>
      </c>
      <c r="R656" s="521"/>
      <c r="S656" s="507">
        <f t="shared" si="200"/>
        <v>0.9999788490261684</v>
      </c>
      <c r="T656" s="501">
        <f t="shared" si="205"/>
        <v>2.1150973831596254E-5</v>
      </c>
      <c r="U656" s="507"/>
      <c r="V656" s="507">
        <f t="shared" si="206"/>
        <v>1.2102725977487268E-7</v>
      </c>
      <c r="W656" s="501">
        <f t="shared" si="207"/>
        <v>1.2102725977487268E-7</v>
      </c>
      <c r="X656" s="507"/>
      <c r="Y656" s="562">
        <f t="shared" si="201"/>
        <v>1.4006954063807164</v>
      </c>
      <c r="Z656" s="554" t="e">
        <f t="shared" si="202"/>
        <v>#DIV/0!</v>
      </c>
      <c r="AB656" s="562">
        <f t="shared" si="203"/>
        <v>1.4006954063807164</v>
      </c>
      <c r="AC656" s="554" t="e">
        <f t="shared" si="204"/>
        <v>#DIV/0!</v>
      </c>
    </row>
    <row r="657" spans="1:29" ht="12.6" customHeight="1" x14ac:dyDescent="0.2">
      <c r="A657" s="116"/>
      <c r="B657" s="262">
        <f t="shared" si="188"/>
        <v>347.75999999999982</v>
      </c>
      <c r="C657" s="130"/>
      <c r="D657" s="500">
        <f t="shared" si="189"/>
        <v>8.9957613863580388</v>
      </c>
      <c r="E657" s="517">
        <f t="shared" si="190"/>
        <v>7.5199632462237855E-3</v>
      </c>
      <c r="F657" s="500">
        <f t="shared" si="191"/>
        <v>0.99624707825668002</v>
      </c>
      <c r="G657" s="519">
        <f t="shared" si="192"/>
        <v>1</v>
      </c>
      <c r="H657" s="520">
        <f t="shared" si="193"/>
        <v>0</v>
      </c>
      <c r="I657" s="517"/>
      <c r="J657" s="517">
        <f t="shared" si="194"/>
        <v>8.8543400301207296</v>
      </c>
      <c r="K657" s="517">
        <f t="shared" si="195"/>
        <v>1</v>
      </c>
      <c r="L657" s="517"/>
      <c r="M657" s="529">
        <f t="shared" si="196"/>
        <v>248.39681636545083</v>
      </c>
      <c r="N657" s="615">
        <f t="shared" si="197"/>
        <v>0</v>
      </c>
      <c r="O657" s="500"/>
      <c r="P657" s="532">
        <f t="shared" si="198"/>
        <v>0</v>
      </c>
      <c r="Q657" s="520">
        <f t="shared" si="199"/>
        <v>0</v>
      </c>
      <c r="R657" s="521"/>
      <c r="S657" s="507">
        <f t="shared" si="200"/>
        <v>0.99997889976602516</v>
      </c>
      <c r="T657" s="501">
        <f t="shared" si="205"/>
        <v>2.1100233974835625E-5</v>
      </c>
      <c r="U657" s="507"/>
      <c r="V657" s="507">
        <f t="shared" si="206"/>
        <v>1.205921530623083E-7</v>
      </c>
      <c r="W657" s="501">
        <f t="shared" si="207"/>
        <v>1.205921530623083E-7</v>
      </c>
      <c r="X657" s="507"/>
      <c r="Y657" s="562">
        <f t="shared" si="201"/>
        <v>1.400017943419863</v>
      </c>
      <c r="Z657" s="554" t="e">
        <f t="shared" si="202"/>
        <v>#DIV/0!</v>
      </c>
      <c r="AB657" s="562">
        <f t="shared" si="203"/>
        <v>1.400017943419863</v>
      </c>
      <c r="AC657" s="554" t="e">
        <f t="shared" si="204"/>
        <v>#DIV/0!</v>
      </c>
    </row>
    <row r="658" spans="1:29" ht="12.6" customHeight="1" x14ac:dyDescent="0.2">
      <c r="A658" s="116"/>
      <c r="B658" s="262">
        <f t="shared" si="188"/>
        <v>348.17999999999984</v>
      </c>
      <c r="C658" s="130"/>
      <c r="D658" s="500">
        <f t="shared" si="189"/>
        <v>9.0043281216418443</v>
      </c>
      <c r="E658" s="517">
        <f t="shared" si="190"/>
        <v>7.5109261015709056E-3</v>
      </c>
      <c r="F658" s="500">
        <f t="shared" si="191"/>
        <v>0.99625157988132851</v>
      </c>
      <c r="G658" s="519">
        <f t="shared" si="192"/>
        <v>1</v>
      </c>
      <c r="H658" s="520">
        <f t="shared" si="193"/>
        <v>0</v>
      </c>
      <c r="I658" s="517"/>
      <c r="J658" s="517">
        <f t="shared" si="194"/>
        <v>8.862906765404535</v>
      </c>
      <c r="K658" s="517">
        <f t="shared" si="195"/>
        <v>1</v>
      </c>
      <c r="L658" s="517"/>
      <c r="M658" s="529">
        <f t="shared" si="196"/>
        <v>248.81680751398875</v>
      </c>
      <c r="N658" s="615">
        <f t="shared" si="197"/>
        <v>0</v>
      </c>
      <c r="O658" s="500"/>
      <c r="P658" s="532">
        <f t="shared" si="198"/>
        <v>0</v>
      </c>
      <c r="Q658" s="520">
        <f t="shared" si="199"/>
        <v>0</v>
      </c>
      <c r="R658" s="521"/>
      <c r="S658" s="507">
        <f t="shared" si="200"/>
        <v>0.99997895032357698</v>
      </c>
      <c r="T658" s="501">
        <f t="shared" si="205"/>
        <v>2.1049676423023911E-5</v>
      </c>
      <c r="U658" s="507"/>
      <c r="V658" s="507">
        <f t="shared" si="206"/>
        <v>1.2015897972383967E-7</v>
      </c>
      <c r="W658" s="501">
        <f t="shared" si="207"/>
        <v>1.2015897972383967E-7</v>
      </c>
      <c r="X658" s="507"/>
      <c r="Y658" s="562">
        <f t="shared" si="201"/>
        <v>1.3993427673909238</v>
      </c>
      <c r="Z658" s="554" t="e">
        <f t="shared" si="202"/>
        <v>#DIV/0!</v>
      </c>
      <c r="AB658" s="562">
        <f t="shared" si="203"/>
        <v>1.3993427673909238</v>
      </c>
      <c r="AC658" s="554" t="e">
        <f t="shared" si="204"/>
        <v>#DIV/0!</v>
      </c>
    </row>
    <row r="659" spans="1:29" ht="12.6" customHeight="1" x14ac:dyDescent="0.2">
      <c r="A659" s="116"/>
      <c r="B659" s="262">
        <f t="shared" si="188"/>
        <v>348.59999999999985</v>
      </c>
      <c r="C659" s="130"/>
      <c r="D659" s="500">
        <f t="shared" si="189"/>
        <v>9.0128844911494763</v>
      </c>
      <c r="E659" s="517">
        <f t="shared" si="190"/>
        <v>7.5019106517946917E-3</v>
      </c>
      <c r="F659" s="500">
        <f t="shared" si="191"/>
        <v>0.99625607071949174</v>
      </c>
      <c r="G659" s="519">
        <f t="shared" si="192"/>
        <v>1</v>
      </c>
      <c r="H659" s="520">
        <f t="shared" si="193"/>
        <v>0</v>
      </c>
      <c r="I659" s="517"/>
      <c r="J659" s="517">
        <f t="shared" si="194"/>
        <v>8.8714631349121671</v>
      </c>
      <c r="K659" s="517">
        <f t="shared" si="195"/>
        <v>1</v>
      </c>
      <c r="L659" s="517"/>
      <c r="M659" s="529">
        <f t="shared" si="196"/>
        <v>249.23679868372267</v>
      </c>
      <c r="N659" s="615">
        <f t="shared" si="197"/>
        <v>0</v>
      </c>
      <c r="O659" s="500"/>
      <c r="P659" s="532">
        <f t="shared" si="198"/>
        <v>0</v>
      </c>
      <c r="Q659" s="520">
        <f t="shared" si="199"/>
        <v>0</v>
      </c>
      <c r="R659" s="521"/>
      <c r="S659" s="507">
        <f t="shared" si="200"/>
        <v>0.99997900069956813</v>
      </c>
      <c r="T659" s="501">
        <f t="shared" si="205"/>
        <v>2.0999300431867596E-5</v>
      </c>
      <c r="U659" s="507"/>
      <c r="V659" s="507">
        <f t="shared" si="206"/>
        <v>1.1972773989163617E-7</v>
      </c>
      <c r="W659" s="501">
        <f t="shared" si="207"/>
        <v>1.1972773989163617E-7</v>
      </c>
      <c r="X659" s="507"/>
      <c r="Y659" s="562">
        <f t="shared" si="201"/>
        <v>1.3986698667333126</v>
      </c>
      <c r="Z659" s="554" t="e">
        <f t="shared" si="202"/>
        <v>#DIV/0!</v>
      </c>
      <c r="AB659" s="562">
        <f t="shared" si="203"/>
        <v>1.3986698667333126</v>
      </c>
      <c r="AC659" s="554" t="e">
        <f t="shared" si="204"/>
        <v>#DIV/0!</v>
      </c>
    </row>
    <row r="660" spans="1:29" ht="12.6" customHeight="1" x14ac:dyDescent="0.2">
      <c r="A660" s="116"/>
      <c r="B660" s="262">
        <f t="shared" si="188"/>
        <v>349.01999999999987</v>
      </c>
      <c r="C660" s="130"/>
      <c r="D660" s="500">
        <f t="shared" si="189"/>
        <v>9.0214305199348388</v>
      </c>
      <c r="E660" s="517">
        <f t="shared" si="190"/>
        <v>7.4929168188657361E-3</v>
      </c>
      <c r="F660" s="500">
        <f t="shared" si="191"/>
        <v>0.99626055080989229</v>
      </c>
      <c r="G660" s="519">
        <f t="shared" si="192"/>
        <v>1</v>
      </c>
      <c r="H660" s="520">
        <f t="shared" si="193"/>
        <v>0</v>
      </c>
      <c r="I660" s="517"/>
      <c r="J660" s="517">
        <f t="shared" si="194"/>
        <v>8.8800091636975296</v>
      </c>
      <c r="K660" s="517">
        <f t="shared" si="195"/>
        <v>1</v>
      </c>
      <c r="L660" s="517"/>
      <c r="M660" s="529">
        <f t="shared" si="196"/>
        <v>249.65678987457642</v>
      </c>
      <c r="N660" s="615">
        <f t="shared" si="197"/>
        <v>0</v>
      </c>
      <c r="O660" s="500"/>
      <c r="P660" s="532">
        <f t="shared" si="198"/>
        <v>0</v>
      </c>
      <c r="Q660" s="520">
        <f t="shared" si="199"/>
        <v>0</v>
      </c>
      <c r="R660" s="521"/>
      <c r="S660" s="507">
        <f t="shared" si="200"/>
        <v>0.99997905089487849</v>
      </c>
      <c r="T660" s="501">
        <f t="shared" si="205"/>
        <v>2.0949105121514933E-5</v>
      </c>
      <c r="U660" s="507"/>
      <c r="V660" s="507">
        <f t="shared" si="206"/>
        <v>1.1929883641805248E-7</v>
      </c>
      <c r="W660" s="501">
        <f t="shared" si="207"/>
        <v>1.1929883641805248E-7</v>
      </c>
      <c r="X660" s="507"/>
      <c r="Y660" s="562">
        <f t="shared" si="201"/>
        <v>1.3979992299642319</v>
      </c>
      <c r="Z660" s="554" t="e">
        <f t="shared" si="202"/>
        <v>#DIV/0!</v>
      </c>
      <c r="AB660" s="562">
        <f t="shared" si="203"/>
        <v>1.3979992299642319</v>
      </c>
      <c r="AC660" s="554" t="e">
        <f t="shared" si="204"/>
        <v>#DIV/0!</v>
      </c>
    </row>
    <row r="661" spans="1:29" ht="12.6" customHeight="1" x14ac:dyDescent="0.2">
      <c r="A661" s="116"/>
      <c r="B661" s="262">
        <f t="shared" si="188"/>
        <v>349.43999999999988</v>
      </c>
      <c r="C661" s="130"/>
      <c r="D661" s="500">
        <f t="shared" si="189"/>
        <v>9.0299662329611188</v>
      </c>
      <c r="E661" s="517">
        <f t="shared" si="190"/>
        <v>7.4839445251292614E-3</v>
      </c>
      <c r="F661" s="500">
        <f t="shared" si="191"/>
        <v>0.99626502019106733</v>
      </c>
      <c r="G661" s="519">
        <f t="shared" si="192"/>
        <v>1</v>
      </c>
      <c r="H661" s="520">
        <f t="shared" si="193"/>
        <v>0</v>
      </c>
      <c r="I661" s="517"/>
      <c r="J661" s="517">
        <f t="shared" si="194"/>
        <v>8.8885448767238096</v>
      </c>
      <c r="K661" s="517">
        <f t="shared" si="195"/>
        <v>1</v>
      </c>
      <c r="L661" s="517"/>
      <c r="M661" s="529">
        <f t="shared" si="196"/>
        <v>250.0767810864744</v>
      </c>
      <c r="N661" s="615">
        <f t="shared" si="197"/>
        <v>0</v>
      </c>
      <c r="O661" s="500"/>
      <c r="P661" s="532">
        <f t="shared" si="198"/>
        <v>0</v>
      </c>
      <c r="Q661" s="520">
        <f t="shared" si="199"/>
        <v>0</v>
      </c>
      <c r="R661" s="521"/>
      <c r="S661" s="507">
        <f t="shared" si="200"/>
        <v>0.99997910091059072</v>
      </c>
      <c r="T661" s="501">
        <f t="shared" si="205"/>
        <v>2.0899089409276428E-5</v>
      </c>
      <c r="U661" s="507"/>
      <c r="V661" s="507">
        <f t="shared" si="206"/>
        <v>1.188719468097338E-7</v>
      </c>
      <c r="W661" s="501">
        <f t="shared" si="207"/>
        <v>1.188719468097338E-7</v>
      </c>
      <c r="X661" s="507"/>
      <c r="Y661" s="562">
        <f t="shared" si="201"/>
        <v>1.3973308456780182</v>
      </c>
      <c r="Z661" s="554" t="e">
        <f t="shared" si="202"/>
        <v>#DIV/0!</v>
      </c>
      <c r="AB661" s="562">
        <f t="shared" si="203"/>
        <v>1.3973308456780182</v>
      </c>
      <c r="AC661" s="554" t="e">
        <f t="shared" si="204"/>
        <v>#DIV/0!</v>
      </c>
    </row>
    <row r="662" spans="1:29" ht="12.6" customHeight="1" x14ac:dyDescent="0.2">
      <c r="A662" s="116"/>
      <c r="B662" s="262">
        <f t="shared" si="188"/>
        <v>349.8599999999999</v>
      </c>
      <c r="C662" s="130"/>
      <c r="D662" s="500">
        <f t="shared" si="189"/>
        <v>9.0384916551012111</v>
      </c>
      <c r="E662" s="517">
        <f t="shared" si="190"/>
        <v>7.4749936933016202E-3</v>
      </c>
      <c r="F662" s="500">
        <f t="shared" si="191"/>
        <v>0.99626947890137041</v>
      </c>
      <c r="G662" s="519">
        <f t="shared" si="192"/>
        <v>1</v>
      </c>
      <c r="H662" s="520">
        <f t="shared" si="193"/>
        <v>0</v>
      </c>
      <c r="I662" s="517"/>
      <c r="J662" s="517">
        <f t="shared" si="194"/>
        <v>8.8970702988639019</v>
      </c>
      <c r="K662" s="517">
        <f t="shared" si="195"/>
        <v>1</v>
      </c>
      <c r="L662" s="517"/>
      <c r="M662" s="529">
        <f t="shared" si="196"/>
        <v>250.49677231934135</v>
      </c>
      <c r="N662" s="615">
        <f t="shared" si="197"/>
        <v>0</v>
      </c>
      <c r="O662" s="500"/>
      <c r="P662" s="532">
        <f t="shared" si="198"/>
        <v>0</v>
      </c>
      <c r="Q662" s="520">
        <f t="shared" si="199"/>
        <v>0</v>
      </c>
      <c r="R662" s="521"/>
      <c r="S662" s="507">
        <f t="shared" si="200"/>
        <v>0.99997915074731381</v>
      </c>
      <c r="T662" s="501">
        <f t="shared" si="205"/>
        <v>2.0849252686194752E-5</v>
      </c>
      <c r="U662" s="507"/>
      <c r="V662" s="507">
        <f t="shared" si="206"/>
        <v>1.184467489698336E-7</v>
      </c>
      <c r="W662" s="501">
        <f t="shared" si="207"/>
        <v>1.184467489698336E-7</v>
      </c>
      <c r="X662" s="507"/>
      <c r="Y662" s="562">
        <f t="shared" si="201"/>
        <v>1.3966647025454968</v>
      </c>
      <c r="Z662" s="554" t="e">
        <f t="shared" si="202"/>
        <v>#DIV/0!</v>
      </c>
      <c r="AB662" s="562">
        <f t="shared" si="203"/>
        <v>1.3966647025454968</v>
      </c>
      <c r="AC662" s="554" t="e">
        <f t="shared" si="204"/>
        <v>#DIV/0!</v>
      </c>
    </row>
    <row r="663" spans="1:29" ht="12.6" customHeight="1" x14ac:dyDescent="0.2">
      <c r="A663" s="116"/>
      <c r="B663" s="262">
        <f t="shared" si="188"/>
        <v>350.27999999999992</v>
      </c>
      <c r="C663" s="130"/>
      <c r="D663" s="500">
        <f t="shared" si="189"/>
        <v>9.0470068111381838</v>
      </c>
      <c r="E663" s="517">
        <f t="shared" si="190"/>
        <v>7.4660642464683498E-3</v>
      </c>
      <c r="F663" s="500">
        <f t="shared" si="191"/>
        <v>0.99627392697897188</v>
      </c>
      <c r="G663" s="519">
        <f t="shared" si="192"/>
        <v>1</v>
      </c>
      <c r="H663" s="520">
        <f t="shared" si="193"/>
        <v>0</v>
      </c>
      <c r="I663" s="517"/>
      <c r="J663" s="517">
        <f t="shared" si="194"/>
        <v>8.9055854549008746</v>
      </c>
      <c r="K663" s="517">
        <f t="shared" si="195"/>
        <v>1</v>
      </c>
      <c r="L663" s="517"/>
      <c r="M663" s="529">
        <f t="shared" si="196"/>
        <v>250.91676357310217</v>
      </c>
      <c r="N663" s="615">
        <f t="shared" si="197"/>
        <v>0</v>
      </c>
      <c r="O663" s="500"/>
      <c r="P663" s="532">
        <f t="shared" si="198"/>
        <v>0</v>
      </c>
      <c r="Q663" s="520">
        <f t="shared" si="199"/>
        <v>0</v>
      </c>
      <c r="R663" s="521"/>
      <c r="S663" s="507">
        <f t="shared" si="200"/>
        <v>0.99997920040585986</v>
      </c>
      <c r="T663" s="501">
        <f t="shared" si="205"/>
        <v>2.0799594140141764E-5</v>
      </c>
      <c r="U663" s="507"/>
      <c r="V663" s="507">
        <f t="shared" si="206"/>
        <v>1.1802388748855321E-7</v>
      </c>
      <c r="W663" s="501">
        <f t="shared" si="207"/>
        <v>1.1802388748855321E-7</v>
      </c>
      <c r="X663" s="507"/>
      <c r="Y663" s="562">
        <f t="shared" si="201"/>
        <v>1.3960007893133421</v>
      </c>
      <c r="Z663" s="554" t="e">
        <f t="shared" si="202"/>
        <v>#DIV/0!</v>
      </c>
      <c r="AB663" s="562">
        <f t="shared" si="203"/>
        <v>1.3960007893133421</v>
      </c>
      <c r="AC663" s="554" t="e">
        <f t="shared" si="204"/>
        <v>#DIV/0!</v>
      </c>
    </row>
    <row r="664" spans="1:29" ht="12.6" customHeight="1" x14ac:dyDescent="0.2">
      <c r="A664" s="116"/>
      <c r="B664" s="262">
        <f t="shared" si="188"/>
        <v>350.69999999999993</v>
      </c>
      <c r="C664" s="130"/>
      <c r="D664" s="500">
        <f t="shared" si="189"/>
        <v>9.0555117257656725</v>
      </c>
      <c r="E664" s="517">
        <f t="shared" si="190"/>
        <v>7.4571561080819995E-3</v>
      </c>
      <c r="F664" s="500">
        <f t="shared" si="191"/>
        <v>0.99627836446186036</v>
      </c>
      <c r="G664" s="519">
        <f t="shared" si="192"/>
        <v>1</v>
      </c>
      <c r="H664" s="520">
        <f t="shared" si="193"/>
        <v>0</v>
      </c>
      <c r="I664" s="517"/>
      <c r="J664" s="517">
        <f t="shared" si="194"/>
        <v>8.9140903695283633</v>
      </c>
      <c r="K664" s="517">
        <f t="shared" si="195"/>
        <v>1</v>
      </c>
      <c r="L664" s="517"/>
      <c r="M664" s="529">
        <f t="shared" si="196"/>
        <v>251.3367548476823</v>
      </c>
      <c r="N664" s="615">
        <f t="shared" si="197"/>
        <v>0</v>
      </c>
      <c r="O664" s="500"/>
      <c r="P664" s="532">
        <f t="shared" si="198"/>
        <v>0</v>
      </c>
      <c r="Q664" s="520">
        <f t="shared" si="199"/>
        <v>0</v>
      </c>
      <c r="R664" s="521"/>
      <c r="S664" s="507">
        <f t="shared" si="200"/>
        <v>0.9999792498873793</v>
      </c>
      <c r="T664" s="501">
        <f t="shared" si="205"/>
        <v>2.0750112620704364E-5</v>
      </c>
      <c r="U664" s="507"/>
      <c r="V664" s="507">
        <f t="shared" si="206"/>
        <v>1.1760312049587652E-7</v>
      </c>
      <c r="W664" s="501">
        <f t="shared" si="207"/>
        <v>1.1760312049587652E-7</v>
      </c>
      <c r="X664" s="507"/>
      <c r="Y664" s="562">
        <f t="shared" si="201"/>
        <v>1.3953390948034432</v>
      </c>
      <c r="Z664" s="554" t="e">
        <f t="shared" si="202"/>
        <v>#DIV/0!</v>
      </c>
      <c r="AB664" s="562">
        <f t="shared" si="203"/>
        <v>1.3953390948034432</v>
      </c>
      <c r="AC664" s="554" t="e">
        <f t="shared" si="204"/>
        <v>#DIV/0!</v>
      </c>
    </row>
    <row r="665" spans="1:29" ht="12.6" customHeight="1" x14ac:dyDescent="0.2">
      <c r="A665" s="116"/>
      <c r="B665" s="262">
        <f t="shared" si="188"/>
        <v>351.11999999999995</v>
      </c>
      <c r="C665" s="130"/>
      <c r="D665" s="500">
        <f t="shared" si="189"/>
        <v>9.0640064235883351</v>
      </c>
      <c r="E665" s="517">
        <f t="shared" si="190"/>
        <v>7.4482692019606205E-3</v>
      </c>
      <c r="F665" s="500">
        <f t="shared" si="191"/>
        <v>0.9962827913878437</v>
      </c>
      <c r="G665" s="519">
        <f t="shared" si="192"/>
        <v>1</v>
      </c>
      <c r="H665" s="520">
        <f t="shared" si="193"/>
        <v>0</v>
      </c>
      <c r="I665" s="517"/>
      <c r="J665" s="517">
        <f t="shared" si="194"/>
        <v>8.9225850673510259</v>
      </c>
      <c r="K665" s="517">
        <f t="shared" si="195"/>
        <v>1</v>
      </c>
      <c r="L665" s="517"/>
      <c r="M665" s="529">
        <f t="shared" si="196"/>
        <v>251.7567461430076</v>
      </c>
      <c r="N665" s="615">
        <f t="shared" si="197"/>
        <v>0</v>
      </c>
      <c r="O665" s="500"/>
      <c r="P665" s="532">
        <f t="shared" si="198"/>
        <v>0</v>
      </c>
      <c r="Q665" s="520">
        <f t="shared" si="199"/>
        <v>0</v>
      </c>
      <c r="R665" s="521"/>
      <c r="S665" s="507">
        <f t="shared" si="200"/>
        <v>0.99997929919248107</v>
      </c>
      <c r="T665" s="501">
        <f t="shared" si="205"/>
        <v>2.0700807518925224E-5</v>
      </c>
      <c r="U665" s="507"/>
      <c r="V665" s="507">
        <f t="shared" si="206"/>
        <v>1.1718412576278761E-7</v>
      </c>
      <c r="W665" s="501">
        <f t="shared" si="207"/>
        <v>1.1718412576278761E-7</v>
      </c>
      <c r="X665" s="507"/>
      <c r="Y665" s="562">
        <f t="shared" si="201"/>
        <v>1.3946796079122747</v>
      </c>
      <c r="Z665" s="554" t="e">
        <f t="shared" si="202"/>
        <v>#DIV/0!</v>
      </c>
      <c r="AB665" s="562">
        <f t="shared" si="203"/>
        <v>1.3946796079122747</v>
      </c>
      <c r="AC665" s="554" t="e">
        <f t="shared" si="204"/>
        <v>#DIV/0!</v>
      </c>
    </row>
    <row r="666" spans="1:29" ht="12.6" customHeight="1" x14ac:dyDescent="0.2">
      <c r="A666" s="116"/>
      <c r="B666" s="262">
        <f t="shared" si="188"/>
        <v>351.53999999999996</v>
      </c>
      <c r="C666" s="130"/>
      <c r="D666" s="500">
        <f t="shared" si="189"/>
        <v>9.0724909291222673</v>
      </c>
      <c r="E666" s="517">
        <f t="shared" si="190"/>
        <v>7.4394034522842741E-3</v>
      </c>
      <c r="F666" s="500">
        <f t="shared" si="191"/>
        <v>0.99628720779454993</v>
      </c>
      <c r="G666" s="519">
        <f t="shared" si="192"/>
        <v>1</v>
      </c>
      <c r="H666" s="520">
        <f t="shared" si="193"/>
        <v>0</v>
      </c>
      <c r="I666" s="517"/>
      <c r="J666" s="517">
        <f t="shared" si="194"/>
        <v>8.9310695728849581</v>
      </c>
      <c r="K666" s="517">
        <f t="shared" si="195"/>
        <v>1</v>
      </c>
      <c r="L666" s="517"/>
      <c r="M666" s="529">
        <f t="shared" si="196"/>
        <v>252.17673745900402</v>
      </c>
      <c r="N666" s="615">
        <f t="shared" si="197"/>
        <v>0</v>
      </c>
      <c r="O666" s="500"/>
      <c r="P666" s="532">
        <f t="shared" si="198"/>
        <v>0</v>
      </c>
      <c r="Q666" s="520">
        <f t="shared" si="199"/>
        <v>0</v>
      </c>
      <c r="R666" s="521"/>
      <c r="S666" s="507">
        <f t="shared" si="200"/>
        <v>0.99997934832204494</v>
      </c>
      <c r="T666" s="501">
        <f t="shared" si="205"/>
        <v>2.0651677955063619E-5</v>
      </c>
      <c r="U666" s="507"/>
      <c r="V666" s="507">
        <f t="shared" si="206"/>
        <v>1.1676722578264122E-7</v>
      </c>
      <c r="W666" s="501">
        <f t="shared" si="207"/>
        <v>1.1676722578264122E-7</v>
      </c>
      <c r="X666" s="507"/>
      <c r="Y666" s="562">
        <f t="shared" si="201"/>
        <v>1.3940223176102804</v>
      </c>
      <c r="Z666" s="554" t="e">
        <f t="shared" si="202"/>
        <v>#DIV/0!</v>
      </c>
      <c r="AB666" s="562">
        <f t="shared" si="203"/>
        <v>1.3940223176102804</v>
      </c>
      <c r="AC666" s="554" t="e">
        <f t="shared" si="204"/>
        <v>#DIV/0!</v>
      </c>
    </row>
    <row r="667" spans="1:29" ht="12.6" customHeight="1" x14ac:dyDescent="0.2">
      <c r="A667" s="116"/>
      <c r="B667" s="262">
        <f t="shared" si="188"/>
        <v>351.96</v>
      </c>
      <c r="C667" s="130"/>
      <c r="D667" s="500">
        <f t="shared" si="189"/>
        <v>9.0809652667954399</v>
      </c>
      <c r="E667" s="517">
        <f t="shared" si="190"/>
        <v>7.4305587835939583E-3</v>
      </c>
      <c r="F667" s="500">
        <f t="shared" si="191"/>
        <v>0.99629161371942887</v>
      </c>
      <c r="G667" s="519">
        <f t="shared" si="192"/>
        <v>1</v>
      </c>
      <c r="H667" s="520">
        <f t="shared" si="193"/>
        <v>0</v>
      </c>
      <c r="I667" s="517"/>
      <c r="J667" s="517">
        <f t="shared" si="194"/>
        <v>8.9395439105581307</v>
      </c>
      <c r="K667" s="517">
        <f t="shared" si="195"/>
        <v>1</v>
      </c>
      <c r="L667" s="517"/>
      <c r="M667" s="529">
        <f t="shared" si="196"/>
        <v>252.59672879559815</v>
      </c>
      <c r="N667" s="615">
        <f t="shared" si="197"/>
        <v>0</v>
      </c>
      <c r="O667" s="500"/>
      <c r="P667" s="532">
        <f t="shared" si="198"/>
        <v>0</v>
      </c>
      <c r="Q667" s="520">
        <f t="shared" si="199"/>
        <v>0</v>
      </c>
      <c r="R667" s="521"/>
      <c r="S667" s="507">
        <f t="shared" si="200"/>
        <v>0.99997939727695073</v>
      </c>
      <c r="T667" s="501">
        <f t="shared" si="205"/>
        <v>2.0602723049267802E-5</v>
      </c>
      <c r="U667" s="507"/>
      <c r="V667" s="507">
        <f t="shared" si="206"/>
        <v>1.1635217868542129E-7</v>
      </c>
      <c r="W667" s="501">
        <f t="shared" si="207"/>
        <v>1.1635217868542129E-7</v>
      </c>
      <c r="X667" s="507"/>
      <c r="Y667" s="562">
        <f t="shared" si="201"/>
        <v>1.3933672129412524</v>
      </c>
      <c r="Z667" s="554" t="e">
        <f t="shared" si="202"/>
        <v>#DIV/0!</v>
      </c>
      <c r="AB667" s="562">
        <f t="shared" si="203"/>
        <v>1.3933672129412524</v>
      </c>
      <c r="AC667" s="554" t="e">
        <f t="shared" si="204"/>
        <v>#DIV/0!</v>
      </c>
    </row>
    <row r="668" spans="1:29" ht="12.6" customHeight="1" x14ac:dyDescent="0.2">
      <c r="A668" s="116"/>
      <c r="B668" s="262">
        <f t="shared" si="188"/>
        <v>352.38</v>
      </c>
      <c r="C668" s="130"/>
      <c r="D668" s="500">
        <f t="shared" si="189"/>
        <v>9.0894294609481037</v>
      </c>
      <c r="E668" s="517">
        <f t="shared" si="190"/>
        <v>7.4217351207892185E-3</v>
      </c>
      <c r="F668" s="500">
        <f t="shared" si="191"/>
        <v>0.99629600919975225</v>
      </c>
      <c r="G668" s="519">
        <f t="shared" si="192"/>
        <v>1</v>
      </c>
      <c r="H668" s="520">
        <f t="shared" si="193"/>
        <v>0</v>
      </c>
      <c r="I668" s="517"/>
      <c r="J668" s="517">
        <f t="shared" si="194"/>
        <v>8.9480081047107944</v>
      </c>
      <c r="K668" s="517">
        <f t="shared" si="195"/>
        <v>1</v>
      </c>
      <c r="L668" s="517"/>
      <c r="M668" s="529">
        <f t="shared" si="196"/>
        <v>253.01672015271669</v>
      </c>
      <c r="N668" s="615">
        <f t="shared" si="197"/>
        <v>0</v>
      </c>
      <c r="O668" s="500"/>
      <c r="P668" s="532">
        <f t="shared" si="198"/>
        <v>0</v>
      </c>
      <c r="Q668" s="520">
        <f t="shared" si="199"/>
        <v>0</v>
      </c>
      <c r="R668" s="521"/>
      <c r="S668" s="507">
        <f t="shared" si="200"/>
        <v>0.99997944605787503</v>
      </c>
      <c r="T668" s="501">
        <f t="shared" si="205"/>
        <v>2.0553942124967861E-5</v>
      </c>
      <c r="U668" s="507"/>
      <c r="V668" s="507">
        <f t="shared" si="206"/>
        <v>1.1593922594463568E-7</v>
      </c>
      <c r="W668" s="501">
        <f t="shared" si="207"/>
        <v>1.1593922594463568E-7</v>
      </c>
      <c r="X668" s="507"/>
      <c r="Y668" s="562">
        <f t="shared" si="201"/>
        <v>1.3927142830217278</v>
      </c>
      <c r="Z668" s="554" t="e">
        <f t="shared" si="202"/>
        <v>#DIV/0!</v>
      </c>
      <c r="AB668" s="562">
        <f t="shared" si="203"/>
        <v>1.3927142830217278</v>
      </c>
      <c r="AC668" s="554" t="e">
        <f t="shared" si="204"/>
        <v>#DIV/0!</v>
      </c>
    </row>
    <row r="669" spans="1:29" ht="12.6" customHeight="1" x14ac:dyDescent="0.2">
      <c r="A669" s="116"/>
      <c r="B669" s="262">
        <f t="shared" si="188"/>
        <v>352.8</v>
      </c>
      <c r="C669" s="130"/>
      <c r="D669" s="500">
        <f t="shared" si="189"/>
        <v>9.0978835358332208</v>
      </c>
      <c r="E669" s="517">
        <f t="shared" si="190"/>
        <v>7.4129323891255336E-3</v>
      </c>
      <c r="F669" s="500">
        <f t="shared" si="191"/>
        <v>0.99630039427261574</v>
      </c>
      <c r="G669" s="519">
        <f t="shared" si="192"/>
        <v>1</v>
      </c>
      <c r="H669" s="520">
        <f t="shared" si="193"/>
        <v>0</v>
      </c>
      <c r="I669" s="517"/>
      <c r="J669" s="517">
        <f t="shared" si="194"/>
        <v>8.9564621795959116</v>
      </c>
      <c r="K669" s="517">
        <f t="shared" si="195"/>
        <v>1</v>
      </c>
      <c r="L669" s="517"/>
      <c r="M669" s="529">
        <f t="shared" si="196"/>
        <v>253.4367115302868</v>
      </c>
      <c r="N669" s="615">
        <f t="shared" si="197"/>
        <v>0</v>
      </c>
      <c r="O669" s="500"/>
      <c r="P669" s="532">
        <f t="shared" si="198"/>
        <v>0</v>
      </c>
      <c r="Q669" s="520">
        <f t="shared" si="199"/>
        <v>0</v>
      </c>
      <c r="R669" s="521"/>
      <c r="S669" s="507">
        <f t="shared" si="200"/>
        <v>0.99997949466590053</v>
      </c>
      <c r="T669" s="501">
        <f t="shared" si="205"/>
        <v>2.0505334099474304E-5</v>
      </c>
      <c r="U669" s="507"/>
      <c r="V669" s="507">
        <f t="shared" si="206"/>
        <v>1.1552828733345389E-7</v>
      </c>
      <c r="W669" s="501">
        <f t="shared" si="207"/>
        <v>1.1552828733345389E-7</v>
      </c>
      <c r="X669" s="507"/>
      <c r="Y669" s="562">
        <f t="shared" si="201"/>
        <v>1.392063517040383</v>
      </c>
      <c r="Z669" s="554" t="e">
        <f t="shared" si="202"/>
        <v>#DIV/0!</v>
      </c>
      <c r="AB669" s="562">
        <f t="shared" si="203"/>
        <v>1.392063517040383</v>
      </c>
      <c r="AC669" s="554" t="e">
        <f t="shared" si="204"/>
        <v>#DIV/0!</v>
      </c>
    </row>
    <row r="670" spans="1:29" ht="12.6" customHeight="1" x14ac:dyDescent="0.2">
      <c r="A670" s="116"/>
      <c r="B670" s="262">
        <f t="shared" ref="B670:B733" si="208">B669+F$5</f>
        <v>353.22</v>
      </c>
      <c r="C670" s="130"/>
      <c r="D670" s="500">
        <f t="shared" ref="D670:D733" si="209">((LN(B670/$E$6))+(($F$8-E670+$G$10)*$F$9))/($F$10/100)</f>
        <v>9.1063275156168775</v>
      </c>
      <c r="E670" s="517">
        <f t="shared" ref="E670:E733" si="210">LN(1+($E$7/B670))</f>
        <v>7.4041505142125848E-3</v>
      </c>
      <c r="F670" s="500">
        <f t="shared" ref="F670:F733" si="211">EXP(-E670*$F$9)</f>
        <v>0.99630476897493936</v>
      </c>
      <c r="G670" s="519">
        <f t="shared" ref="G670:G733" si="212">NORMSDIST(D670)</f>
        <v>1</v>
      </c>
      <c r="H670" s="520">
        <f t="shared" ref="H670:H733" si="213">(1-G670)</f>
        <v>0</v>
      </c>
      <c r="I670" s="517"/>
      <c r="J670" s="517">
        <f t="shared" ref="J670:J733" si="214">D670-($F$10/100)</f>
        <v>8.9649061593795683</v>
      </c>
      <c r="K670" s="517">
        <f t="shared" ref="K670:K733" si="215">NORMSDIST(J670)</f>
        <v>1</v>
      </c>
      <c r="L670" s="517"/>
      <c r="M670" s="529">
        <f t="shared" ref="M670:M733" si="216">(B670*F670*G670)-($E$6*$G$8*K670)</f>
        <v>253.85670292823607</v>
      </c>
      <c r="N670" s="615">
        <f t="shared" ref="N670:N733" si="217">M670+($E$6*$G$8)-(B670*F670)</f>
        <v>0</v>
      </c>
      <c r="O670" s="500"/>
      <c r="P670" s="532">
        <f t="shared" ref="P670:P733" si="218">(G671-G669)/(B671-B669)</f>
        <v>0</v>
      </c>
      <c r="Q670" s="520">
        <f t="shared" ref="Q670:Q733" si="219">-(H671-H669)/(B671-B669)</f>
        <v>0</v>
      </c>
      <c r="R670" s="521"/>
      <c r="S670" s="507">
        <f t="shared" ref="S670:S733" si="220">(M671-M669)/(B671-B669)</f>
        <v>0.99997954310163639</v>
      </c>
      <c r="T670" s="501">
        <f t="shared" si="205"/>
        <v>2.0456898363607756E-5</v>
      </c>
      <c r="U670" s="507"/>
      <c r="V670" s="507">
        <f t="shared" si="206"/>
        <v>1.1511912111402928E-7</v>
      </c>
      <c r="W670" s="501">
        <f t="shared" si="207"/>
        <v>1.1511912111402928E-7</v>
      </c>
      <c r="X670" s="507"/>
      <c r="Y670" s="562">
        <f t="shared" ref="Y670:Y733" si="221">B670/M670</f>
        <v>1.3914149042574362</v>
      </c>
      <c r="Z670" s="554" t="e">
        <f t="shared" ref="Z670:Z733" si="222">B670/N670</f>
        <v>#DIV/0!</v>
      </c>
      <c r="AB670" s="562">
        <f t="shared" ref="AB670:AB733" si="223">Y670*G670</f>
        <v>1.3914149042574362</v>
      </c>
      <c r="AC670" s="554" t="e">
        <f t="shared" ref="AC670:AC733" si="224">Z670*H670</f>
        <v>#DIV/0!</v>
      </c>
    </row>
    <row r="671" spans="1:29" ht="12.6" customHeight="1" x14ac:dyDescent="0.2">
      <c r="A671" s="116"/>
      <c r="B671" s="262">
        <f t="shared" si="208"/>
        <v>353.64000000000004</v>
      </c>
      <c r="C671" s="130"/>
      <c r="D671" s="500">
        <f t="shared" si="209"/>
        <v>9.114761424378699</v>
      </c>
      <c r="E671" s="517">
        <f t="shared" si="210"/>
        <v>7.3953894220127421E-3</v>
      </c>
      <c r="F671" s="500">
        <f t="shared" si="211"/>
        <v>0.99630913334346849</v>
      </c>
      <c r="G671" s="519">
        <f t="shared" si="212"/>
        <v>1</v>
      </c>
      <c r="H671" s="520">
        <f t="shared" si="213"/>
        <v>0</v>
      </c>
      <c r="I671" s="517"/>
      <c r="J671" s="517">
        <f t="shared" si="214"/>
        <v>8.9733400681413897</v>
      </c>
      <c r="K671" s="517">
        <f t="shared" si="215"/>
        <v>1</v>
      </c>
      <c r="L671" s="517"/>
      <c r="M671" s="529">
        <f t="shared" si="216"/>
        <v>254.27669434649221</v>
      </c>
      <c r="N671" s="615">
        <f t="shared" si="217"/>
        <v>0</v>
      </c>
      <c r="O671" s="500"/>
      <c r="P671" s="532">
        <f t="shared" si="218"/>
        <v>0</v>
      </c>
      <c r="Q671" s="520">
        <f t="shared" si="219"/>
        <v>0</v>
      </c>
      <c r="R671" s="521"/>
      <c r="S671" s="507">
        <f t="shared" si="220"/>
        <v>0.99997959136596226</v>
      </c>
      <c r="T671" s="501">
        <f t="shared" ref="T671:T734" si="225">1-S671</f>
        <v>2.0408634037738516E-5</v>
      </c>
      <c r="U671" s="507"/>
      <c r="V671" s="507">
        <f t="shared" ref="V671:V734" si="226">(S672-S670)/(B672-B670)</f>
        <v>1.147119687598697E-7</v>
      </c>
      <c r="W671" s="501">
        <f t="shared" ref="W671:W734" si="227">-(T672-T670)/(B672-B670)</f>
        <v>1.147119687598697E-7</v>
      </c>
      <c r="X671" s="507"/>
      <c r="Y671" s="562">
        <f t="shared" si="221"/>
        <v>1.3907684340040602</v>
      </c>
      <c r="Z671" s="554" t="e">
        <f t="shared" si="222"/>
        <v>#DIV/0!</v>
      </c>
      <c r="AB671" s="562">
        <f t="shared" si="223"/>
        <v>1.3907684340040602</v>
      </c>
      <c r="AC671" s="554" t="e">
        <f t="shared" si="224"/>
        <v>#DIV/0!</v>
      </c>
    </row>
    <row r="672" spans="1:29" ht="12.6" customHeight="1" x14ac:dyDescent="0.2">
      <c r="A672" s="116"/>
      <c r="B672" s="262">
        <f t="shared" si="208"/>
        <v>354.06000000000006</v>
      </c>
      <c r="C672" s="130"/>
      <c r="D672" s="500">
        <f t="shared" si="209"/>
        <v>9.123185286112264</v>
      </c>
      <c r="E672" s="517">
        <f t="shared" si="210"/>
        <v>7.386649038837791E-3</v>
      </c>
      <c r="F672" s="500">
        <f t="shared" si="211"/>
        <v>0.99631348741477566</v>
      </c>
      <c r="G672" s="519">
        <f t="shared" si="212"/>
        <v>1</v>
      </c>
      <c r="H672" s="520">
        <f t="shared" si="213"/>
        <v>0</v>
      </c>
      <c r="I672" s="517"/>
      <c r="J672" s="517">
        <f t="shared" si="214"/>
        <v>8.9817639298749548</v>
      </c>
      <c r="K672" s="517">
        <f t="shared" si="215"/>
        <v>1</v>
      </c>
      <c r="L672" s="517"/>
      <c r="M672" s="529">
        <f t="shared" si="216"/>
        <v>254.69668578498352</v>
      </c>
      <c r="N672" s="615">
        <f t="shared" si="217"/>
        <v>0</v>
      </c>
      <c r="O672" s="500"/>
      <c r="P672" s="532">
        <f t="shared" si="218"/>
        <v>0</v>
      </c>
      <c r="Q672" s="520">
        <f t="shared" si="219"/>
        <v>0</v>
      </c>
      <c r="R672" s="521"/>
      <c r="S672" s="507">
        <f t="shared" si="220"/>
        <v>0.99997963945969015</v>
      </c>
      <c r="T672" s="501">
        <f t="shared" si="225"/>
        <v>2.0360540309849462E-5</v>
      </c>
      <c r="U672" s="507"/>
      <c r="V672" s="507">
        <f t="shared" si="226"/>
        <v>1.1430666942080599E-7</v>
      </c>
      <c r="W672" s="501">
        <f t="shared" si="227"/>
        <v>1.1430666942080599E-7</v>
      </c>
      <c r="X672" s="507"/>
      <c r="Y672" s="562">
        <f t="shared" si="221"/>
        <v>1.3901240956817933</v>
      </c>
      <c r="Z672" s="554" t="e">
        <f t="shared" si="222"/>
        <v>#DIV/0!</v>
      </c>
      <c r="AB672" s="562">
        <f t="shared" si="223"/>
        <v>1.3901240956817933</v>
      </c>
      <c r="AC672" s="554" t="e">
        <f t="shared" si="224"/>
        <v>#DIV/0!</v>
      </c>
    </row>
    <row r="673" spans="1:29" ht="12.6" customHeight="1" x14ac:dyDescent="0.2">
      <c r="A673" s="116"/>
      <c r="B673" s="262">
        <f t="shared" si="208"/>
        <v>354.48000000000008</v>
      </c>
      <c r="C673" s="130"/>
      <c r="D673" s="500">
        <f t="shared" si="209"/>
        <v>9.1315991247255077</v>
      </c>
      <c r="E673" s="517">
        <f t="shared" si="210"/>
        <v>7.3779292913476405E-3</v>
      </c>
      <c r="F673" s="500">
        <f t="shared" si="211"/>
        <v>0.99631783122526052</v>
      </c>
      <c r="G673" s="519">
        <f t="shared" si="212"/>
        <v>1</v>
      </c>
      <c r="H673" s="520">
        <f t="shared" si="213"/>
        <v>0</v>
      </c>
      <c r="I673" s="517"/>
      <c r="J673" s="517">
        <f t="shared" si="214"/>
        <v>8.9901777684881985</v>
      </c>
      <c r="K673" s="517">
        <f t="shared" si="215"/>
        <v>1</v>
      </c>
      <c r="L673" s="517"/>
      <c r="M673" s="529">
        <f t="shared" si="216"/>
        <v>255.11667724363838</v>
      </c>
      <c r="N673" s="615">
        <f t="shared" si="217"/>
        <v>0</v>
      </c>
      <c r="O673" s="500"/>
      <c r="P673" s="532">
        <f t="shared" si="218"/>
        <v>0</v>
      </c>
      <c r="Q673" s="520">
        <f t="shared" si="219"/>
        <v>0</v>
      </c>
      <c r="R673" s="521"/>
      <c r="S673" s="507">
        <f t="shared" si="220"/>
        <v>0.99997968738356457</v>
      </c>
      <c r="T673" s="501">
        <f t="shared" si="225"/>
        <v>2.0312616435425035E-5</v>
      </c>
      <c r="U673" s="507"/>
      <c r="V673" s="507">
        <f t="shared" si="226"/>
        <v>1.139033840791767E-7</v>
      </c>
      <c r="W673" s="501">
        <f t="shared" si="227"/>
        <v>1.139033840791767E-7</v>
      </c>
      <c r="X673" s="507"/>
      <c r="Y673" s="562">
        <f t="shared" si="221"/>
        <v>1.3894818787619634</v>
      </c>
      <c r="Z673" s="554" t="e">
        <f t="shared" si="222"/>
        <v>#DIV/0!</v>
      </c>
      <c r="AB673" s="562">
        <f t="shared" si="223"/>
        <v>1.3894818787619634</v>
      </c>
      <c r="AC673" s="554" t="e">
        <f t="shared" si="224"/>
        <v>#DIV/0!</v>
      </c>
    </row>
    <row r="674" spans="1:29" ht="12.6" customHeight="1" x14ac:dyDescent="0.2">
      <c r="A674" s="116"/>
      <c r="B674" s="262">
        <f t="shared" si="208"/>
        <v>354.90000000000009</v>
      </c>
      <c r="C674" s="130"/>
      <c r="D674" s="500">
        <f t="shared" si="209"/>
        <v>9.1400029640411358</v>
      </c>
      <c r="E674" s="517">
        <f t="shared" si="210"/>
        <v>7.3692301065483683E-3</v>
      </c>
      <c r="F674" s="500">
        <f t="shared" si="211"/>
        <v>0.99632216481115154</v>
      </c>
      <c r="G674" s="519">
        <f t="shared" si="212"/>
        <v>1</v>
      </c>
      <c r="H674" s="520">
        <f t="shared" si="213"/>
        <v>0</v>
      </c>
      <c r="I674" s="517"/>
      <c r="J674" s="517">
        <f t="shared" si="214"/>
        <v>8.9985816078038265</v>
      </c>
      <c r="K674" s="517">
        <f t="shared" si="215"/>
        <v>1</v>
      </c>
      <c r="L674" s="517"/>
      <c r="M674" s="529">
        <f t="shared" si="216"/>
        <v>255.53666872238574</v>
      </c>
      <c r="N674" s="615">
        <f t="shared" si="217"/>
        <v>0</v>
      </c>
      <c r="O674" s="500"/>
      <c r="P674" s="532">
        <f t="shared" si="218"/>
        <v>0</v>
      </c>
      <c r="Q674" s="520">
        <f t="shared" si="219"/>
        <v>0</v>
      </c>
      <c r="R674" s="521"/>
      <c r="S674" s="507">
        <f t="shared" si="220"/>
        <v>0.99997973513853278</v>
      </c>
      <c r="T674" s="501">
        <f t="shared" si="225"/>
        <v>2.026486146722295E-5</v>
      </c>
      <c r="U674" s="507"/>
      <c r="V674" s="507">
        <f t="shared" si="226"/>
        <v>1.1350203211164315E-7</v>
      </c>
      <c r="W674" s="501">
        <f t="shared" si="227"/>
        <v>1.1350203211164315E-7</v>
      </c>
      <c r="X674" s="507"/>
      <c r="Y674" s="562">
        <f t="shared" si="221"/>
        <v>1.3888417727851119</v>
      </c>
      <c r="Z674" s="554" t="e">
        <f t="shared" si="222"/>
        <v>#DIV/0!</v>
      </c>
      <c r="AB674" s="562">
        <f t="shared" si="223"/>
        <v>1.3888417727851119</v>
      </c>
      <c r="AC674" s="554" t="e">
        <f t="shared" si="224"/>
        <v>#DIV/0!</v>
      </c>
    </row>
    <row r="675" spans="1:29" ht="12.6" customHeight="1" x14ac:dyDescent="0.2">
      <c r="A675" s="116"/>
      <c r="B675" s="262">
        <f t="shared" si="208"/>
        <v>355.32000000000011</v>
      </c>
      <c r="C675" s="130"/>
      <c r="D675" s="500">
        <f t="shared" si="209"/>
        <v>9.1483968277970256</v>
      </c>
      <c r="E675" s="517">
        <f t="shared" si="210"/>
        <v>7.3605514117891669E-3</v>
      </c>
      <c r="F675" s="500">
        <f t="shared" si="211"/>
        <v>0.996326488208507</v>
      </c>
      <c r="G675" s="519">
        <f t="shared" si="212"/>
        <v>1</v>
      </c>
      <c r="H675" s="520">
        <f t="shared" si="213"/>
        <v>0</v>
      </c>
      <c r="I675" s="517"/>
      <c r="J675" s="517">
        <f t="shared" si="214"/>
        <v>9.0069754715597163</v>
      </c>
      <c r="K675" s="517">
        <f t="shared" si="215"/>
        <v>1</v>
      </c>
      <c r="L675" s="517"/>
      <c r="M675" s="529">
        <f t="shared" si="216"/>
        <v>255.95666022115478</v>
      </c>
      <c r="N675" s="615">
        <f t="shared" si="217"/>
        <v>0</v>
      </c>
      <c r="O675" s="500"/>
      <c r="P675" s="532">
        <f t="shared" si="218"/>
        <v>0</v>
      </c>
      <c r="Q675" s="520">
        <f t="shared" si="219"/>
        <v>0</v>
      </c>
      <c r="R675" s="521"/>
      <c r="S675" s="507">
        <f t="shared" si="220"/>
        <v>0.99997978272527155</v>
      </c>
      <c r="T675" s="501">
        <f t="shared" si="225"/>
        <v>2.0217274728451251E-5</v>
      </c>
      <c r="U675" s="507"/>
      <c r="V675" s="507">
        <f t="shared" si="226"/>
        <v>1.1310229142135879E-7</v>
      </c>
      <c r="W675" s="501">
        <f t="shared" si="227"/>
        <v>1.1310229142135879E-7</v>
      </c>
      <c r="X675" s="507"/>
      <c r="Y675" s="562">
        <f t="shared" si="221"/>
        <v>1.3882037673604282</v>
      </c>
      <c r="Z675" s="554" t="e">
        <f t="shared" si="222"/>
        <v>#DIV/0!</v>
      </c>
      <c r="AB675" s="562">
        <f t="shared" si="223"/>
        <v>1.3882037673604282</v>
      </c>
      <c r="AC675" s="554" t="e">
        <f t="shared" si="224"/>
        <v>#DIV/0!</v>
      </c>
    </row>
    <row r="676" spans="1:29" ht="12.6" customHeight="1" x14ac:dyDescent="0.2">
      <c r="A676" s="116"/>
      <c r="B676" s="262">
        <f t="shared" si="208"/>
        <v>355.74000000000012</v>
      </c>
      <c r="C676" s="130"/>
      <c r="D676" s="500">
        <f t="shared" si="209"/>
        <v>9.1567807396466279</v>
      </c>
      <c r="E676" s="517">
        <f t="shared" si="210"/>
        <v>7.3518931347619342E-3</v>
      </c>
      <c r="F676" s="500">
        <f t="shared" si="211"/>
        <v>0.99633080145321551</v>
      </c>
      <c r="G676" s="519">
        <f t="shared" si="212"/>
        <v>1</v>
      </c>
      <c r="H676" s="520">
        <f t="shared" si="213"/>
        <v>0</v>
      </c>
      <c r="I676" s="517"/>
      <c r="J676" s="517">
        <f t="shared" si="214"/>
        <v>9.0153593834093186</v>
      </c>
      <c r="K676" s="517">
        <f t="shared" si="215"/>
        <v>1</v>
      </c>
      <c r="L676" s="517"/>
      <c r="M676" s="529">
        <f t="shared" si="216"/>
        <v>256.376651739875</v>
      </c>
      <c r="N676" s="615">
        <f t="shared" si="217"/>
        <v>0</v>
      </c>
      <c r="O676" s="500"/>
      <c r="P676" s="532">
        <f t="shared" si="218"/>
        <v>0</v>
      </c>
      <c r="Q676" s="520">
        <f t="shared" si="219"/>
        <v>0</v>
      </c>
      <c r="R676" s="521"/>
      <c r="S676" s="507">
        <f t="shared" si="220"/>
        <v>0.99997983014445757</v>
      </c>
      <c r="T676" s="501">
        <f t="shared" si="225"/>
        <v>2.0169855542429005E-5</v>
      </c>
      <c r="U676" s="507"/>
      <c r="V676" s="507">
        <f t="shared" si="226"/>
        <v>1.1270456486067827E-7</v>
      </c>
      <c r="W676" s="501">
        <f t="shared" si="227"/>
        <v>1.1270456486067827E-7</v>
      </c>
      <c r="X676" s="507"/>
      <c r="Y676" s="562">
        <f t="shared" si="221"/>
        <v>1.3875678521651855</v>
      </c>
      <c r="Z676" s="554" t="e">
        <f t="shared" si="222"/>
        <v>#DIV/0!</v>
      </c>
      <c r="AB676" s="562">
        <f t="shared" si="223"/>
        <v>1.3875678521651855</v>
      </c>
      <c r="AC676" s="554" t="e">
        <f t="shared" si="224"/>
        <v>#DIV/0!</v>
      </c>
    </row>
    <row r="677" spans="1:29" ht="12.6" customHeight="1" x14ac:dyDescent="0.2">
      <c r="A677" s="116"/>
      <c r="B677" s="262">
        <f t="shared" si="208"/>
        <v>356.16000000000014</v>
      </c>
      <c r="C677" s="130"/>
      <c r="D677" s="500">
        <f t="shared" si="209"/>
        <v>9.1651547231593664</v>
      </c>
      <c r="E677" s="517">
        <f t="shared" si="210"/>
        <v>7.3432552034982113E-3</v>
      </c>
      <c r="F677" s="500">
        <f t="shared" si="211"/>
        <v>0.9963351045809975</v>
      </c>
      <c r="G677" s="519">
        <f t="shared" si="212"/>
        <v>1</v>
      </c>
      <c r="H677" s="520">
        <f t="shared" si="213"/>
        <v>0</v>
      </c>
      <c r="I677" s="517"/>
      <c r="J677" s="517">
        <f t="shared" si="214"/>
        <v>9.0237333669220572</v>
      </c>
      <c r="K677" s="517">
        <f t="shared" si="215"/>
        <v>1</v>
      </c>
      <c r="L677" s="517"/>
      <c r="M677" s="529">
        <f t="shared" si="216"/>
        <v>256.79664327847615</v>
      </c>
      <c r="N677" s="615">
        <f t="shared" si="217"/>
        <v>0</v>
      </c>
      <c r="O677" s="500"/>
      <c r="P677" s="532">
        <f t="shared" si="218"/>
        <v>0</v>
      </c>
      <c r="Q677" s="520">
        <f t="shared" si="219"/>
        <v>0</v>
      </c>
      <c r="R677" s="521"/>
      <c r="S677" s="507">
        <f t="shared" si="220"/>
        <v>0.99997987739710603</v>
      </c>
      <c r="T677" s="501">
        <f t="shared" si="225"/>
        <v>2.0122602893968278E-5</v>
      </c>
      <c r="U677" s="507"/>
      <c r="V677" s="507">
        <f t="shared" si="226"/>
        <v>1.1230893265643207E-7</v>
      </c>
      <c r="W677" s="501">
        <f t="shared" si="227"/>
        <v>1.1230893265643207E-7</v>
      </c>
      <c r="X677" s="507"/>
      <c r="Y677" s="562">
        <f t="shared" si="221"/>
        <v>1.3869340169441859</v>
      </c>
      <c r="Z677" s="554" t="e">
        <f t="shared" si="222"/>
        <v>#DIV/0!</v>
      </c>
      <c r="AB677" s="562">
        <f t="shared" si="223"/>
        <v>1.3869340169441859</v>
      </c>
      <c r="AC677" s="554" t="e">
        <f t="shared" si="224"/>
        <v>#DIV/0!</v>
      </c>
    </row>
    <row r="678" spans="1:29" ht="12.6" customHeight="1" x14ac:dyDescent="0.2">
      <c r="A678" s="116"/>
      <c r="B678" s="262">
        <f t="shared" si="208"/>
        <v>356.58000000000015</v>
      </c>
      <c r="C678" s="130"/>
      <c r="D678" s="500">
        <f t="shared" si="209"/>
        <v>9.1735188018210447</v>
      </c>
      <c r="E678" s="517">
        <f t="shared" si="210"/>
        <v>7.3346375463667953E-3</v>
      </c>
      <c r="F678" s="500">
        <f t="shared" si="211"/>
        <v>0.99633939762740609</v>
      </c>
      <c r="G678" s="519">
        <f t="shared" si="212"/>
        <v>1</v>
      </c>
      <c r="H678" s="520">
        <f t="shared" si="213"/>
        <v>0</v>
      </c>
      <c r="I678" s="517"/>
      <c r="J678" s="517">
        <f t="shared" si="214"/>
        <v>9.0320974455837355</v>
      </c>
      <c r="K678" s="517">
        <f t="shared" si="215"/>
        <v>1</v>
      </c>
      <c r="L678" s="517"/>
      <c r="M678" s="529">
        <f t="shared" si="216"/>
        <v>257.2166348368886</v>
      </c>
      <c r="N678" s="615">
        <f t="shared" si="217"/>
        <v>0</v>
      </c>
      <c r="O678" s="500"/>
      <c r="P678" s="532">
        <f t="shared" si="218"/>
        <v>0</v>
      </c>
      <c r="Q678" s="520">
        <f t="shared" si="219"/>
        <v>0</v>
      </c>
      <c r="R678" s="521"/>
      <c r="S678" s="507">
        <f t="shared" si="220"/>
        <v>0.999979924483961</v>
      </c>
      <c r="T678" s="501">
        <f t="shared" si="225"/>
        <v>2.0075516038997598E-5</v>
      </c>
      <c r="U678" s="507"/>
      <c r="V678" s="507">
        <f t="shared" si="226"/>
        <v>1.1191491159726564E-7</v>
      </c>
      <c r="W678" s="501">
        <f t="shared" si="227"/>
        <v>1.1191491159726564E-7</v>
      </c>
      <c r="X678" s="507"/>
      <c r="Y678" s="562">
        <f t="shared" si="221"/>
        <v>1.3863022515092069</v>
      </c>
      <c r="Z678" s="554" t="e">
        <f t="shared" si="222"/>
        <v>#DIV/0!</v>
      </c>
      <c r="AB678" s="562">
        <f t="shared" si="223"/>
        <v>1.3863022515092069</v>
      </c>
      <c r="AC678" s="554" t="e">
        <f t="shared" si="224"/>
        <v>#DIV/0!</v>
      </c>
    </row>
    <row r="679" spans="1:29" ht="12.6" customHeight="1" x14ac:dyDescent="0.2">
      <c r="A679" s="116"/>
      <c r="B679" s="262">
        <f t="shared" si="208"/>
        <v>357.00000000000017</v>
      </c>
      <c r="C679" s="130"/>
      <c r="D679" s="500">
        <f t="shared" si="209"/>
        <v>9.1818729990342245</v>
      </c>
      <c r="E679" s="517">
        <f t="shared" si="210"/>
        <v>7.3260400920728812E-3</v>
      </c>
      <c r="F679" s="500">
        <f t="shared" si="211"/>
        <v>0.99634368062782797</v>
      </c>
      <c r="G679" s="519">
        <f t="shared" si="212"/>
        <v>1</v>
      </c>
      <c r="H679" s="520">
        <f t="shared" si="213"/>
        <v>0</v>
      </c>
      <c r="I679" s="517"/>
      <c r="J679" s="517">
        <f t="shared" si="214"/>
        <v>9.0404516427969153</v>
      </c>
      <c r="K679" s="517">
        <f t="shared" si="215"/>
        <v>1</v>
      </c>
      <c r="L679" s="517"/>
      <c r="M679" s="529">
        <f t="shared" si="216"/>
        <v>257.63662641504271</v>
      </c>
      <c r="N679" s="615">
        <f t="shared" si="217"/>
        <v>0</v>
      </c>
      <c r="O679" s="500"/>
      <c r="P679" s="532">
        <f t="shared" si="218"/>
        <v>0</v>
      </c>
      <c r="Q679" s="520">
        <f t="shared" si="219"/>
        <v>0</v>
      </c>
      <c r="R679" s="521"/>
      <c r="S679" s="507">
        <f t="shared" si="220"/>
        <v>0.99997997140563177</v>
      </c>
      <c r="T679" s="501">
        <f t="shared" si="225"/>
        <v>2.0028594368226571E-5</v>
      </c>
      <c r="U679" s="507"/>
      <c r="V679" s="507">
        <f t="shared" si="226"/>
        <v>1.115227436853645E-7</v>
      </c>
      <c r="W679" s="501">
        <f t="shared" si="227"/>
        <v>1.115227436853645E-7</v>
      </c>
      <c r="X679" s="507"/>
      <c r="Y679" s="562">
        <f t="shared" si="221"/>
        <v>1.3856725457384576</v>
      </c>
      <c r="Z679" s="554" t="e">
        <f t="shared" si="222"/>
        <v>#DIV/0!</v>
      </c>
      <c r="AB679" s="562">
        <f t="shared" si="223"/>
        <v>1.3856725457384576</v>
      </c>
      <c r="AC679" s="554" t="e">
        <f t="shared" si="224"/>
        <v>#DIV/0!</v>
      </c>
    </row>
    <row r="680" spans="1:29" ht="12.6" customHeight="1" x14ac:dyDescent="0.2">
      <c r="A680" s="116"/>
      <c r="B680" s="262">
        <f t="shared" si="208"/>
        <v>357.42000000000019</v>
      </c>
      <c r="C680" s="130"/>
      <c r="D680" s="500">
        <f t="shared" si="209"/>
        <v>9.1902173381186305</v>
      </c>
      <c r="E680" s="517">
        <f t="shared" si="210"/>
        <v>7.3174627696556676E-3</v>
      </c>
      <c r="F680" s="500">
        <f t="shared" si="211"/>
        <v>0.99634795361748429</v>
      </c>
      <c r="G680" s="519">
        <f t="shared" si="212"/>
        <v>1</v>
      </c>
      <c r="H680" s="520">
        <f t="shared" si="213"/>
        <v>0</v>
      </c>
      <c r="I680" s="517"/>
      <c r="J680" s="517">
        <f t="shared" si="214"/>
        <v>9.0487959818813213</v>
      </c>
      <c r="K680" s="517">
        <f t="shared" si="215"/>
        <v>1</v>
      </c>
      <c r="L680" s="517"/>
      <c r="M680" s="529">
        <f t="shared" si="216"/>
        <v>258.05661801286936</v>
      </c>
      <c r="N680" s="615">
        <f t="shared" si="217"/>
        <v>0</v>
      </c>
      <c r="O680" s="500"/>
      <c r="P680" s="532">
        <f t="shared" si="218"/>
        <v>0</v>
      </c>
      <c r="Q680" s="520">
        <f t="shared" si="219"/>
        <v>0</v>
      </c>
      <c r="R680" s="521"/>
      <c r="S680" s="507">
        <f t="shared" si="220"/>
        <v>0.9999800181630657</v>
      </c>
      <c r="T680" s="501">
        <f t="shared" si="225"/>
        <v>1.9981836934301889E-5</v>
      </c>
      <c r="U680" s="507"/>
      <c r="V680" s="507">
        <f t="shared" si="226"/>
        <v>1.1113250914755908E-7</v>
      </c>
      <c r="W680" s="501">
        <f t="shared" si="227"/>
        <v>1.1113250914755908E-7</v>
      </c>
      <c r="X680" s="507"/>
      <c r="Y680" s="562">
        <f t="shared" si="221"/>
        <v>1.385044889576037</v>
      </c>
      <c r="Z680" s="554" t="e">
        <f t="shared" si="222"/>
        <v>#DIV/0!</v>
      </c>
      <c r="AB680" s="562">
        <f t="shared" si="223"/>
        <v>1.385044889576037</v>
      </c>
      <c r="AC680" s="554" t="e">
        <f t="shared" si="224"/>
        <v>#DIV/0!</v>
      </c>
    </row>
    <row r="681" spans="1:29" ht="12.6" customHeight="1" x14ac:dyDescent="0.2">
      <c r="A681" s="116"/>
      <c r="B681" s="262">
        <f t="shared" si="208"/>
        <v>357.8400000000002</v>
      </c>
      <c r="C681" s="130"/>
      <c r="D681" s="500">
        <f t="shared" si="209"/>
        <v>9.198551842311538</v>
      </c>
      <c r="E681" s="517">
        <f t="shared" si="210"/>
        <v>7.3089055084857414E-3</v>
      </c>
      <c r="F681" s="500">
        <f t="shared" si="211"/>
        <v>0.99635221663143181</v>
      </c>
      <c r="G681" s="519">
        <f t="shared" si="212"/>
        <v>1</v>
      </c>
      <c r="H681" s="520">
        <f t="shared" si="213"/>
        <v>0</v>
      </c>
      <c r="I681" s="517"/>
      <c r="J681" s="517">
        <f t="shared" si="214"/>
        <v>9.0571304860742288</v>
      </c>
      <c r="K681" s="517">
        <f t="shared" si="215"/>
        <v>1</v>
      </c>
      <c r="L681" s="517"/>
      <c r="M681" s="529">
        <f t="shared" si="216"/>
        <v>258.47660963029972</v>
      </c>
      <c r="N681" s="615">
        <f t="shared" si="217"/>
        <v>0</v>
      </c>
      <c r="O681" s="500"/>
      <c r="P681" s="532">
        <f t="shared" si="218"/>
        <v>0</v>
      </c>
      <c r="Q681" s="520">
        <f t="shared" si="219"/>
        <v>0</v>
      </c>
      <c r="R681" s="521"/>
      <c r="S681" s="507">
        <f t="shared" si="220"/>
        <v>0.99998006475693946</v>
      </c>
      <c r="T681" s="501">
        <f t="shared" si="225"/>
        <v>1.9935243060542618E-5</v>
      </c>
      <c r="U681" s="507"/>
      <c r="V681" s="507">
        <f t="shared" si="226"/>
        <v>1.1074396624600274E-7</v>
      </c>
      <c r="W681" s="501">
        <f t="shared" si="227"/>
        <v>1.1074396624600274E-7</v>
      </c>
      <c r="X681" s="507"/>
      <c r="Y681" s="562">
        <f t="shared" si="221"/>
        <v>1.3844192730313989</v>
      </c>
      <c r="Z681" s="554" t="e">
        <f t="shared" si="222"/>
        <v>#DIV/0!</v>
      </c>
      <c r="AB681" s="562">
        <f t="shared" si="223"/>
        <v>1.3844192730313989</v>
      </c>
      <c r="AC681" s="554" t="e">
        <f t="shared" si="224"/>
        <v>#DIV/0!</v>
      </c>
    </row>
    <row r="682" spans="1:29" ht="12.6" customHeight="1" x14ac:dyDescent="0.2">
      <c r="A682" s="116"/>
      <c r="B682" s="262">
        <f t="shared" si="208"/>
        <v>358.26000000000022</v>
      </c>
      <c r="C682" s="130"/>
      <c r="D682" s="500">
        <f t="shared" si="209"/>
        <v>9.2068765347681598</v>
      </c>
      <c r="E682" s="517">
        <f t="shared" si="210"/>
        <v>7.300368238264225E-3</v>
      </c>
      <c r="F682" s="500">
        <f t="shared" si="211"/>
        <v>0.99635646970456382</v>
      </c>
      <c r="G682" s="519">
        <f t="shared" si="212"/>
        <v>1</v>
      </c>
      <c r="H682" s="520">
        <f t="shared" si="213"/>
        <v>0</v>
      </c>
      <c r="I682" s="517"/>
      <c r="J682" s="517">
        <f t="shared" si="214"/>
        <v>9.0654551785308506</v>
      </c>
      <c r="K682" s="517">
        <f t="shared" si="215"/>
        <v>1</v>
      </c>
      <c r="L682" s="517"/>
      <c r="M682" s="529">
        <f t="shared" si="216"/>
        <v>258.89660126726523</v>
      </c>
      <c r="N682" s="615">
        <f t="shared" si="217"/>
        <v>0</v>
      </c>
      <c r="O682" s="500"/>
      <c r="P682" s="532">
        <f t="shared" si="218"/>
        <v>0</v>
      </c>
      <c r="Q682" s="520">
        <f t="shared" si="219"/>
        <v>0</v>
      </c>
      <c r="R682" s="521"/>
      <c r="S682" s="507">
        <f t="shared" si="220"/>
        <v>0.99998011118799734</v>
      </c>
      <c r="T682" s="501">
        <f t="shared" si="225"/>
        <v>1.9888812002655243E-5</v>
      </c>
      <c r="U682" s="507"/>
      <c r="V682" s="507">
        <f t="shared" si="226"/>
        <v>1.1035719573620356E-7</v>
      </c>
      <c r="W682" s="501">
        <f t="shared" si="227"/>
        <v>1.1035719573620356E-7</v>
      </c>
      <c r="X682" s="507"/>
      <c r="Y682" s="562">
        <f t="shared" si="221"/>
        <v>1.3837956861788223</v>
      </c>
      <c r="Z682" s="554" t="e">
        <f t="shared" si="222"/>
        <v>#DIV/0!</v>
      </c>
      <c r="AB682" s="562">
        <f t="shared" si="223"/>
        <v>1.3837956861788223</v>
      </c>
      <c r="AC682" s="554" t="e">
        <f t="shared" si="224"/>
        <v>#DIV/0!</v>
      </c>
    </row>
    <row r="683" spans="1:29" ht="12.6" customHeight="1" x14ac:dyDescent="0.2">
      <c r="A683" s="116"/>
      <c r="B683" s="262">
        <f t="shared" si="208"/>
        <v>358.68000000000023</v>
      </c>
      <c r="C683" s="130"/>
      <c r="D683" s="500">
        <f t="shared" si="209"/>
        <v>9.2151914385620408</v>
      </c>
      <c r="E683" s="517">
        <f t="shared" si="210"/>
        <v>7.2918508890199348E-3</v>
      </c>
      <c r="F683" s="500">
        <f t="shared" si="211"/>
        <v>0.9963607128716111</v>
      </c>
      <c r="G683" s="519">
        <f t="shared" si="212"/>
        <v>1</v>
      </c>
      <c r="H683" s="520">
        <f t="shared" si="213"/>
        <v>0</v>
      </c>
      <c r="I683" s="517"/>
      <c r="J683" s="517">
        <f t="shared" si="214"/>
        <v>9.0737700823247316</v>
      </c>
      <c r="K683" s="517">
        <f t="shared" si="215"/>
        <v>1</v>
      </c>
      <c r="L683" s="517"/>
      <c r="M683" s="529">
        <f t="shared" si="216"/>
        <v>259.31659292369767</v>
      </c>
      <c r="N683" s="615">
        <f t="shared" si="217"/>
        <v>0</v>
      </c>
      <c r="O683" s="500"/>
      <c r="P683" s="532">
        <f t="shared" si="218"/>
        <v>0</v>
      </c>
      <c r="Q683" s="520">
        <f t="shared" si="219"/>
        <v>0</v>
      </c>
      <c r="R683" s="521"/>
      <c r="S683" s="507">
        <f t="shared" si="220"/>
        <v>0.99998015745698388</v>
      </c>
      <c r="T683" s="501">
        <f t="shared" si="225"/>
        <v>1.9842543016124203E-5</v>
      </c>
      <c r="U683" s="507"/>
      <c r="V683" s="507">
        <f t="shared" si="226"/>
        <v>1.0997235886483894E-7</v>
      </c>
      <c r="W683" s="501">
        <f t="shared" si="227"/>
        <v>1.0997235886483894E-7</v>
      </c>
      <c r="X683" s="507"/>
      <c r="Y683" s="562">
        <f t="shared" si="221"/>
        <v>1.3831741191568858</v>
      </c>
      <c r="Z683" s="554" t="e">
        <f t="shared" si="222"/>
        <v>#DIV/0!</v>
      </c>
      <c r="AB683" s="562">
        <f t="shared" si="223"/>
        <v>1.3831741191568858</v>
      </c>
      <c r="AC683" s="554" t="e">
        <f t="shared" si="224"/>
        <v>#DIV/0!</v>
      </c>
    </row>
    <row r="684" spans="1:29" ht="12.6" customHeight="1" x14ac:dyDescent="0.2">
      <c r="A684" s="116"/>
      <c r="B684" s="262">
        <f t="shared" si="208"/>
        <v>359.10000000000025</v>
      </c>
      <c r="C684" s="130"/>
      <c r="D684" s="500">
        <f t="shared" si="209"/>
        <v>9.2234965766854167</v>
      </c>
      <c r="E684" s="517">
        <f t="shared" si="210"/>
        <v>7.2833533911080941E-3</v>
      </c>
      <c r="F684" s="500">
        <f t="shared" si="211"/>
        <v>0.99636494616714266</v>
      </c>
      <c r="G684" s="519">
        <f t="shared" si="212"/>
        <v>1</v>
      </c>
      <c r="H684" s="520">
        <f t="shared" si="213"/>
        <v>0</v>
      </c>
      <c r="I684" s="517"/>
      <c r="J684" s="517">
        <f t="shared" si="214"/>
        <v>9.0820752204481074</v>
      </c>
      <c r="K684" s="517">
        <f t="shared" si="215"/>
        <v>1</v>
      </c>
      <c r="L684" s="517"/>
      <c r="M684" s="529">
        <f t="shared" si="216"/>
        <v>259.73658459952912</v>
      </c>
      <c r="N684" s="615">
        <f t="shared" si="217"/>
        <v>0</v>
      </c>
      <c r="O684" s="500"/>
      <c r="P684" s="532">
        <f t="shared" si="218"/>
        <v>0</v>
      </c>
      <c r="Q684" s="520">
        <f t="shared" si="219"/>
        <v>0</v>
      </c>
      <c r="R684" s="521"/>
      <c r="S684" s="507">
        <f t="shared" si="220"/>
        <v>0.99998020356477879</v>
      </c>
      <c r="T684" s="501">
        <f t="shared" si="225"/>
        <v>1.9796435221208775E-5</v>
      </c>
      <c r="U684" s="507"/>
      <c r="V684" s="507">
        <f t="shared" si="226"/>
        <v>1.0958945523540066E-7</v>
      </c>
      <c r="W684" s="501">
        <f t="shared" si="227"/>
        <v>1.0958945523540066E-7</v>
      </c>
      <c r="X684" s="507"/>
      <c r="Y684" s="562">
        <f t="shared" si="221"/>
        <v>1.3825545621679483</v>
      </c>
      <c r="Z684" s="554" t="e">
        <f t="shared" si="222"/>
        <v>#DIV/0!</v>
      </c>
      <c r="AB684" s="562">
        <f t="shared" si="223"/>
        <v>1.3825545621679483</v>
      </c>
      <c r="AC684" s="554" t="e">
        <f t="shared" si="224"/>
        <v>#DIV/0!</v>
      </c>
    </row>
    <row r="685" spans="1:29" ht="12.6" customHeight="1" x14ac:dyDescent="0.2">
      <c r="A685" s="116"/>
      <c r="B685" s="262">
        <f t="shared" si="208"/>
        <v>359.52000000000027</v>
      </c>
      <c r="C685" s="130"/>
      <c r="D685" s="500">
        <f t="shared" si="209"/>
        <v>9.2317919720496331</v>
      </c>
      <c r="E685" s="517">
        <f t="shared" si="210"/>
        <v>7.274875675208149E-3</v>
      </c>
      <c r="F685" s="500">
        <f t="shared" si="211"/>
        <v>0.9963691696255671</v>
      </c>
      <c r="G685" s="519">
        <f t="shared" si="212"/>
        <v>1</v>
      </c>
      <c r="H685" s="520">
        <f t="shared" si="213"/>
        <v>0</v>
      </c>
      <c r="I685" s="517"/>
      <c r="J685" s="517">
        <f t="shared" si="214"/>
        <v>9.0903706158123239</v>
      </c>
      <c r="K685" s="517">
        <f t="shared" si="215"/>
        <v>1</v>
      </c>
      <c r="L685" s="517"/>
      <c r="M685" s="529">
        <f t="shared" si="216"/>
        <v>260.15657629469212</v>
      </c>
      <c r="N685" s="615">
        <f t="shared" si="217"/>
        <v>0</v>
      </c>
      <c r="O685" s="500"/>
      <c r="P685" s="532">
        <f t="shared" si="218"/>
        <v>0</v>
      </c>
      <c r="Q685" s="520">
        <f t="shared" si="219"/>
        <v>0</v>
      </c>
      <c r="R685" s="521"/>
      <c r="S685" s="507">
        <f t="shared" si="220"/>
        <v>0.99998024951212627</v>
      </c>
      <c r="T685" s="501">
        <f t="shared" si="225"/>
        <v>1.9750487873726463E-5</v>
      </c>
      <c r="U685" s="507"/>
      <c r="V685" s="507">
        <f t="shared" si="226"/>
        <v>1.0920808212770347E-7</v>
      </c>
      <c r="W685" s="501">
        <f t="shared" si="227"/>
        <v>1.0920808212770347E-7</v>
      </c>
      <c r="X685" s="507"/>
      <c r="Y685" s="562">
        <f t="shared" si="221"/>
        <v>1.3819370054776332</v>
      </c>
      <c r="Z685" s="554" t="e">
        <f t="shared" si="222"/>
        <v>#DIV/0!</v>
      </c>
      <c r="AB685" s="562">
        <f t="shared" si="223"/>
        <v>1.3819370054776332</v>
      </c>
      <c r="AC685" s="554" t="e">
        <f t="shared" si="224"/>
        <v>#DIV/0!</v>
      </c>
    </row>
    <row r="686" spans="1:29" ht="12.6" customHeight="1" x14ac:dyDescent="0.2">
      <c r="A686" s="116"/>
      <c r="B686" s="262">
        <f t="shared" si="208"/>
        <v>359.94000000000028</v>
      </c>
      <c r="C686" s="130"/>
      <c r="D686" s="500">
        <f t="shared" si="209"/>
        <v>9.2400776474854869</v>
      </c>
      <c r="E686" s="517">
        <f t="shared" si="210"/>
        <v>7.266417672321817E-3</v>
      </c>
      <c r="F686" s="500">
        <f t="shared" si="211"/>
        <v>0.99637338328113323</v>
      </c>
      <c r="G686" s="519">
        <f t="shared" si="212"/>
        <v>1</v>
      </c>
      <c r="H686" s="520">
        <f t="shared" si="213"/>
        <v>0</v>
      </c>
      <c r="I686" s="517"/>
      <c r="J686" s="517">
        <f t="shared" si="214"/>
        <v>9.0986562912481777</v>
      </c>
      <c r="K686" s="517">
        <f t="shared" si="215"/>
        <v>1</v>
      </c>
      <c r="L686" s="517"/>
      <c r="M686" s="529">
        <f t="shared" si="216"/>
        <v>260.57656800911934</v>
      </c>
      <c r="N686" s="615">
        <f t="shared" si="217"/>
        <v>0</v>
      </c>
      <c r="O686" s="500"/>
      <c r="P686" s="532">
        <f t="shared" si="218"/>
        <v>0</v>
      </c>
      <c r="Q686" s="520">
        <f t="shared" si="219"/>
        <v>0</v>
      </c>
      <c r="R686" s="521"/>
      <c r="S686" s="507">
        <f t="shared" si="220"/>
        <v>0.99998029529956778</v>
      </c>
      <c r="T686" s="501">
        <f t="shared" si="225"/>
        <v>1.97047004322215E-5</v>
      </c>
      <c r="U686" s="507"/>
      <c r="V686" s="507">
        <f t="shared" si="226"/>
        <v>1.0882832042942487E-7</v>
      </c>
      <c r="W686" s="501">
        <f t="shared" si="227"/>
        <v>1.0882832042942487E-7</v>
      </c>
      <c r="X686" s="507"/>
      <c r="Y686" s="562">
        <f t="shared" si="221"/>
        <v>1.3813214394143205</v>
      </c>
      <c r="Z686" s="554" t="e">
        <f t="shared" si="222"/>
        <v>#DIV/0!</v>
      </c>
      <c r="AB686" s="562">
        <f t="shared" si="223"/>
        <v>1.3813214394143205</v>
      </c>
      <c r="AC686" s="554" t="e">
        <f t="shared" si="224"/>
        <v>#DIV/0!</v>
      </c>
    </row>
    <row r="687" spans="1:29" ht="12.6" customHeight="1" x14ac:dyDescent="0.2">
      <c r="A687" s="116"/>
      <c r="B687" s="262">
        <f t="shared" si="208"/>
        <v>360.3600000000003</v>
      </c>
      <c r="C687" s="130"/>
      <c r="D687" s="500">
        <f t="shared" si="209"/>
        <v>9.2483536257436345</v>
      </c>
      <c r="E687" s="517">
        <f t="shared" si="210"/>
        <v>7.2579793137715681E-3</v>
      </c>
      <c r="F687" s="500">
        <f t="shared" si="211"/>
        <v>0.99637758716793068</v>
      </c>
      <c r="G687" s="519">
        <f t="shared" si="212"/>
        <v>1</v>
      </c>
      <c r="H687" s="520">
        <f t="shared" si="213"/>
        <v>0</v>
      </c>
      <c r="I687" s="517"/>
      <c r="J687" s="517">
        <f t="shared" si="214"/>
        <v>9.1069322695063253</v>
      </c>
      <c r="K687" s="517">
        <f t="shared" si="215"/>
        <v>1</v>
      </c>
      <c r="L687" s="517"/>
      <c r="M687" s="529">
        <f t="shared" si="216"/>
        <v>260.99655974274378</v>
      </c>
      <c r="N687" s="615">
        <f t="shared" si="217"/>
        <v>0</v>
      </c>
      <c r="O687" s="500"/>
      <c r="P687" s="532">
        <f t="shared" si="218"/>
        <v>0</v>
      </c>
      <c r="Q687" s="520">
        <f t="shared" si="219"/>
        <v>0</v>
      </c>
      <c r="R687" s="521"/>
      <c r="S687" s="507">
        <f t="shared" si="220"/>
        <v>0.99998034092791543</v>
      </c>
      <c r="T687" s="501">
        <f t="shared" si="225"/>
        <v>1.9659072084565743E-5</v>
      </c>
      <c r="U687" s="507"/>
      <c r="V687" s="507">
        <f t="shared" si="226"/>
        <v>1.0845057286075011E-7</v>
      </c>
      <c r="W687" s="501">
        <f t="shared" si="227"/>
        <v>1.0845057286075011E-7</v>
      </c>
      <c r="X687" s="507"/>
      <c r="Y687" s="562">
        <f t="shared" si="221"/>
        <v>1.38070785436864</v>
      </c>
      <c r="Z687" s="554" t="e">
        <f t="shared" si="222"/>
        <v>#DIV/0!</v>
      </c>
      <c r="AB687" s="562">
        <f t="shared" si="223"/>
        <v>1.38070785436864</v>
      </c>
      <c r="AC687" s="554" t="e">
        <f t="shared" si="224"/>
        <v>#DIV/0!</v>
      </c>
    </row>
    <row r="688" spans="1:29" ht="12.6" customHeight="1" x14ac:dyDescent="0.2">
      <c r="A688" s="116"/>
      <c r="B688" s="262">
        <f t="shared" si="208"/>
        <v>360.78000000000031</v>
      </c>
      <c r="C688" s="130"/>
      <c r="D688" s="500">
        <f t="shared" si="209"/>
        <v>9.2566199294949438</v>
      </c>
      <c r="E688" s="517">
        <f t="shared" si="210"/>
        <v>7.2495605311982316E-3</v>
      </c>
      <c r="F688" s="500">
        <f t="shared" si="211"/>
        <v>0.99638178131989175</v>
      </c>
      <c r="G688" s="519">
        <f t="shared" si="212"/>
        <v>1</v>
      </c>
      <c r="H688" s="520">
        <f t="shared" si="213"/>
        <v>0</v>
      </c>
      <c r="I688" s="517"/>
      <c r="J688" s="517">
        <f t="shared" si="214"/>
        <v>9.1151985732576346</v>
      </c>
      <c r="K688" s="517">
        <f t="shared" si="215"/>
        <v>1</v>
      </c>
      <c r="L688" s="517"/>
      <c r="M688" s="529">
        <f t="shared" si="216"/>
        <v>261.41655149549882</v>
      </c>
      <c r="N688" s="615">
        <f t="shared" si="217"/>
        <v>0</v>
      </c>
      <c r="O688" s="500"/>
      <c r="P688" s="532">
        <f t="shared" si="218"/>
        <v>0</v>
      </c>
      <c r="Q688" s="520">
        <f t="shared" si="219"/>
        <v>0</v>
      </c>
      <c r="R688" s="521"/>
      <c r="S688" s="507">
        <f t="shared" si="220"/>
        <v>0.99998038639804898</v>
      </c>
      <c r="T688" s="501">
        <f t="shared" si="225"/>
        <v>1.9613601951018467E-5</v>
      </c>
      <c r="U688" s="507"/>
      <c r="V688" s="507">
        <f t="shared" si="226"/>
        <v>1.080745974194937E-7</v>
      </c>
      <c r="W688" s="501">
        <f t="shared" si="227"/>
        <v>1.080745974194937E-7</v>
      </c>
      <c r="X688" s="507"/>
      <c r="Y688" s="562">
        <f t="shared" si="221"/>
        <v>1.380096240792972</v>
      </c>
      <c r="Z688" s="554" t="e">
        <f t="shared" si="222"/>
        <v>#DIV/0!</v>
      </c>
      <c r="AB688" s="562">
        <f t="shared" si="223"/>
        <v>1.380096240792972</v>
      </c>
      <c r="AC688" s="554" t="e">
        <f t="shared" si="224"/>
        <v>#DIV/0!</v>
      </c>
    </row>
    <row r="689" spans="1:29" ht="12.6" customHeight="1" x14ac:dyDescent="0.2">
      <c r="A689" s="116"/>
      <c r="B689" s="262">
        <f t="shared" si="208"/>
        <v>361.20000000000033</v>
      </c>
      <c r="C689" s="130"/>
      <c r="D689" s="500">
        <f t="shared" si="209"/>
        <v>9.2648765813308813</v>
      </c>
      <c r="E689" s="517">
        <f t="shared" si="210"/>
        <v>7.2411612565594736E-3</v>
      </c>
      <c r="F689" s="500">
        <f t="shared" si="211"/>
        <v>0.99638596577079153</v>
      </c>
      <c r="G689" s="519">
        <f t="shared" si="212"/>
        <v>1</v>
      </c>
      <c r="H689" s="520">
        <f t="shared" si="213"/>
        <v>0</v>
      </c>
      <c r="I689" s="517"/>
      <c r="J689" s="517">
        <f t="shared" si="214"/>
        <v>9.1234552250935721</v>
      </c>
      <c r="K689" s="517">
        <f t="shared" si="215"/>
        <v>1</v>
      </c>
      <c r="L689" s="517"/>
      <c r="M689" s="529">
        <f t="shared" si="216"/>
        <v>261.83654326731818</v>
      </c>
      <c r="N689" s="615">
        <f t="shared" si="217"/>
        <v>0</v>
      </c>
      <c r="O689" s="500"/>
      <c r="P689" s="532">
        <f t="shared" si="218"/>
        <v>0</v>
      </c>
      <c r="Q689" s="520">
        <f t="shared" si="219"/>
        <v>0</v>
      </c>
      <c r="R689" s="521"/>
      <c r="S689" s="507">
        <f t="shared" si="220"/>
        <v>0.99998043171057727</v>
      </c>
      <c r="T689" s="501">
        <f t="shared" si="225"/>
        <v>1.9568289422733365E-5</v>
      </c>
      <c r="U689" s="507"/>
      <c r="V689" s="507">
        <f t="shared" si="226"/>
        <v>1.0770031374665577E-7</v>
      </c>
      <c r="W689" s="501">
        <f t="shared" si="227"/>
        <v>1.0770031374665577E-7</v>
      </c>
      <c r="X689" s="507"/>
      <c r="Y689" s="562">
        <f t="shared" si="221"/>
        <v>1.3794865892009522</v>
      </c>
      <c r="Z689" s="554" t="e">
        <f t="shared" si="222"/>
        <v>#DIV/0!</v>
      </c>
      <c r="AB689" s="562">
        <f t="shared" si="223"/>
        <v>1.3794865892009522</v>
      </c>
      <c r="AC689" s="554" t="e">
        <f t="shared" si="224"/>
        <v>#DIV/0!</v>
      </c>
    </row>
    <row r="690" spans="1:29" ht="12.6" customHeight="1" x14ac:dyDescent="0.2">
      <c r="A690" s="116"/>
      <c r="B690" s="262">
        <f t="shared" si="208"/>
        <v>361.62000000000035</v>
      </c>
      <c r="C690" s="130"/>
      <c r="D690" s="500">
        <f t="shared" si="209"/>
        <v>9.2731236037638727</v>
      </c>
      <c r="E690" s="517">
        <f t="shared" si="210"/>
        <v>7.2327814221282861E-3</v>
      </c>
      <c r="F690" s="500">
        <f t="shared" si="211"/>
        <v>0.99639014055424879</v>
      </c>
      <c r="G690" s="519">
        <f t="shared" si="212"/>
        <v>1</v>
      </c>
      <c r="H690" s="520">
        <f t="shared" si="213"/>
        <v>0</v>
      </c>
      <c r="I690" s="517"/>
      <c r="J690" s="517">
        <f t="shared" si="214"/>
        <v>9.1317022475265635</v>
      </c>
      <c r="K690" s="517">
        <f t="shared" si="215"/>
        <v>1</v>
      </c>
      <c r="L690" s="517"/>
      <c r="M690" s="529">
        <f t="shared" si="216"/>
        <v>262.25653505813574</v>
      </c>
      <c r="N690" s="615">
        <f t="shared" si="217"/>
        <v>0</v>
      </c>
      <c r="O690" s="500"/>
      <c r="P690" s="532">
        <f t="shared" si="218"/>
        <v>0</v>
      </c>
      <c r="Q690" s="520">
        <f t="shared" si="219"/>
        <v>0</v>
      </c>
      <c r="R690" s="521"/>
      <c r="S690" s="507">
        <f t="shared" si="220"/>
        <v>0.99998047686631253</v>
      </c>
      <c r="T690" s="501">
        <f t="shared" si="225"/>
        <v>1.9523133687471272E-5</v>
      </c>
      <c r="U690" s="507"/>
      <c r="V690" s="507">
        <f t="shared" si="226"/>
        <v>1.0732788308891372E-7</v>
      </c>
      <c r="W690" s="501">
        <f t="shared" si="227"/>
        <v>1.0732788308891372E-7</v>
      </c>
      <c r="X690" s="507"/>
      <c r="Y690" s="562">
        <f t="shared" si="221"/>
        <v>1.3788788901669817</v>
      </c>
      <c r="Z690" s="554" t="e">
        <f t="shared" si="222"/>
        <v>#DIV/0!</v>
      </c>
      <c r="AB690" s="562">
        <f t="shared" si="223"/>
        <v>1.3788788901669817</v>
      </c>
      <c r="AC690" s="554" t="e">
        <f t="shared" si="224"/>
        <v>#DIV/0!</v>
      </c>
    </row>
    <row r="691" spans="1:29" ht="12.6" customHeight="1" x14ac:dyDescent="0.2">
      <c r="A691" s="116"/>
      <c r="B691" s="262">
        <f t="shared" si="208"/>
        <v>362.04000000000036</v>
      </c>
      <c r="C691" s="130"/>
      <c r="D691" s="500">
        <f t="shared" si="209"/>
        <v>9.2813610192276741</v>
      </c>
      <c r="E691" s="517">
        <f t="shared" si="210"/>
        <v>7.2244209604903674E-3</v>
      </c>
      <c r="F691" s="500">
        <f t="shared" si="211"/>
        <v>0.99639430570372778</v>
      </c>
      <c r="G691" s="519">
        <f t="shared" si="212"/>
        <v>1</v>
      </c>
      <c r="H691" s="520">
        <f t="shared" si="213"/>
        <v>0</v>
      </c>
      <c r="I691" s="517"/>
      <c r="J691" s="517">
        <f t="shared" si="214"/>
        <v>9.1399396629903649</v>
      </c>
      <c r="K691" s="517">
        <f t="shared" si="215"/>
        <v>1</v>
      </c>
      <c r="L691" s="517"/>
      <c r="M691" s="529">
        <f t="shared" si="216"/>
        <v>262.67652686788591</v>
      </c>
      <c r="N691" s="615">
        <f t="shared" si="217"/>
        <v>0</v>
      </c>
      <c r="O691" s="500"/>
      <c r="P691" s="532">
        <f t="shared" si="218"/>
        <v>0</v>
      </c>
      <c r="Q691" s="520">
        <f t="shared" si="219"/>
        <v>0</v>
      </c>
      <c r="R691" s="521"/>
      <c r="S691" s="507">
        <f t="shared" si="220"/>
        <v>0.99998052186599906</v>
      </c>
      <c r="T691" s="501">
        <f t="shared" si="225"/>
        <v>1.9478134000938674E-5</v>
      </c>
      <c r="U691" s="507"/>
      <c r="V691" s="507">
        <f t="shared" si="226"/>
        <v>1.0695690232957405E-7</v>
      </c>
      <c r="W691" s="501">
        <f t="shared" si="227"/>
        <v>1.0695690232957405E-7</v>
      </c>
      <c r="X691" s="507"/>
      <c r="Y691" s="562">
        <f t="shared" si="221"/>
        <v>1.3782731343257393</v>
      </c>
      <c r="Z691" s="554" t="e">
        <f t="shared" si="222"/>
        <v>#DIV/0!</v>
      </c>
      <c r="AB691" s="562">
        <f t="shared" si="223"/>
        <v>1.3782731343257393</v>
      </c>
      <c r="AC691" s="554" t="e">
        <f t="shared" si="224"/>
        <v>#DIV/0!</v>
      </c>
    </row>
    <row r="692" spans="1:29" ht="12.6" customHeight="1" x14ac:dyDescent="0.2">
      <c r="A692" s="116"/>
      <c r="B692" s="262">
        <f t="shared" si="208"/>
        <v>362.46000000000038</v>
      </c>
      <c r="C692" s="130"/>
      <c r="D692" s="500">
        <f t="shared" si="209"/>
        <v>9.2895888500777506</v>
      </c>
      <c r="E692" s="517">
        <f t="shared" si="210"/>
        <v>7.2160798045428206E-3</v>
      </c>
      <c r="F692" s="500">
        <f t="shared" si="211"/>
        <v>0.99639846125253784</v>
      </c>
      <c r="G692" s="519">
        <f t="shared" si="212"/>
        <v>1</v>
      </c>
      <c r="H692" s="520">
        <f t="shared" si="213"/>
        <v>0</v>
      </c>
      <c r="I692" s="517"/>
      <c r="J692" s="517">
        <f t="shared" si="214"/>
        <v>9.1481674938404414</v>
      </c>
      <c r="K692" s="517">
        <f t="shared" si="215"/>
        <v>1</v>
      </c>
      <c r="L692" s="517"/>
      <c r="M692" s="529">
        <f t="shared" si="216"/>
        <v>263.09651869650321</v>
      </c>
      <c r="N692" s="615">
        <f t="shared" si="217"/>
        <v>0</v>
      </c>
      <c r="O692" s="500"/>
      <c r="P692" s="532">
        <f t="shared" si="218"/>
        <v>0</v>
      </c>
      <c r="Q692" s="520">
        <f t="shared" si="219"/>
        <v>0</v>
      </c>
      <c r="R692" s="521"/>
      <c r="S692" s="507">
        <f t="shared" si="220"/>
        <v>0.99998056671011049</v>
      </c>
      <c r="T692" s="501">
        <f t="shared" si="225"/>
        <v>1.9433289889514427E-5</v>
      </c>
      <c r="U692" s="507"/>
      <c r="V692" s="507">
        <f t="shared" si="226"/>
        <v>1.0658761347082227E-7</v>
      </c>
      <c r="W692" s="501">
        <f t="shared" si="227"/>
        <v>1.0658761347082227E-7</v>
      </c>
      <c r="X692" s="507"/>
      <c r="Y692" s="562">
        <f t="shared" si="221"/>
        <v>1.3776693123717025</v>
      </c>
      <c r="Z692" s="554" t="e">
        <f t="shared" si="222"/>
        <v>#DIV/0!</v>
      </c>
      <c r="AB692" s="562">
        <f t="shared" si="223"/>
        <v>1.3776693123717025</v>
      </c>
      <c r="AC692" s="554" t="e">
        <f t="shared" si="224"/>
        <v>#DIV/0!</v>
      </c>
    </row>
    <row r="693" spans="1:29" ht="12.6" customHeight="1" x14ac:dyDescent="0.2">
      <c r="A693" s="116"/>
      <c r="B693" s="262">
        <f t="shared" si="208"/>
        <v>362.88000000000039</v>
      </c>
      <c r="C693" s="130"/>
      <c r="D693" s="500">
        <f t="shared" si="209"/>
        <v>9.2978071185916118</v>
      </c>
      <c r="E693" s="517">
        <f t="shared" si="210"/>
        <v>7.2077578874926449E-3</v>
      </c>
      <c r="F693" s="500">
        <f t="shared" si="211"/>
        <v>0.99640260723383511</v>
      </c>
      <c r="G693" s="519">
        <f t="shared" si="212"/>
        <v>1</v>
      </c>
      <c r="H693" s="520">
        <f t="shared" si="213"/>
        <v>0</v>
      </c>
      <c r="I693" s="517"/>
      <c r="J693" s="517">
        <f t="shared" si="214"/>
        <v>9.1563857623543026</v>
      </c>
      <c r="K693" s="517">
        <f t="shared" si="215"/>
        <v>1</v>
      </c>
      <c r="L693" s="517"/>
      <c r="M693" s="529">
        <f t="shared" si="216"/>
        <v>263.51651054392244</v>
      </c>
      <c r="N693" s="615">
        <f t="shared" si="217"/>
        <v>0</v>
      </c>
      <c r="O693" s="500"/>
      <c r="P693" s="532">
        <f t="shared" si="218"/>
        <v>0</v>
      </c>
      <c r="Q693" s="520">
        <f t="shared" si="219"/>
        <v>0</v>
      </c>
      <c r="R693" s="521"/>
      <c r="S693" s="507">
        <f t="shared" si="220"/>
        <v>0.99998061139959438</v>
      </c>
      <c r="T693" s="501">
        <f t="shared" si="225"/>
        <v>1.938860040562318E-5</v>
      </c>
      <c r="U693" s="507"/>
      <c r="V693" s="507">
        <f t="shared" si="226"/>
        <v>1.0622033874167432E-7</v>
      </c>
      <c r="W693" s="501">
        <f t="shared" si="227"/>
        <v>1.0622033874167432E-7</v>
      </c>
      <c r="X693" s="507"/>
      <c r="Y693" s="562">
        <f t="shared" si="221"/>
        <v>1.3770674150586715</v>
      </c>
      <c r="Z693" s="554" t="e">
        <f t="shared" si="222"/>
        <v>#DIV/0!</v>
      </c>
      <c r="AB693" s="562">
        <f t="shared" si="223"/>
        <v>1.3770674150586715</v>
      </c>
      <c r="AC693" s="554" t="e">
        <f t="shared" si="224"/>
        <v>#DIV/0!</v>
      </c>
    </row>
    <row r="694" spans="1:29" ht="12.6" customHeight="1" x14ac:dyDescent="0.2">
      <c r="A694" s="116"/>
      <c r="B694" s="262">
        <f t="shared" si="208"/>
        <v>363.30000000000041</v>
      </c>
      <c r="C694" s="130"/>
      <c r="D694" s="500">
        <f t="shared" si="209"/>
        <v>9.3060158469692045</v>
      </c>
      <c r="E694" s="517">
        <f t="shared" si="210"/>
        <v>7.1994551428543286E-3</v>
      </c>
      <c r="F694" s="500">
        <f t="shared" si="211"/>
        <v>0.99640674368062354</v>
      </c>
      <c r="G694" s="519">
        <f t="shared" si="212"/>
        <v>1</v>
      </c>
      <c r="H694" s="520">
        <f t="shared" si="213"/>
        <v>0</v>
      </c>
      <c r="I694" s="517"/>
      <c r="J694" s="517">
        <f t="shared" si="214"/>
        <v>9.1645944907318952</v>
      </c>
      <c r="K694" s="517">
        <f t="shared" si="215"/>
        <v>1</v>
      </c>
      <c r="L694" s="517"/>
      <c r="M694" s="529">
        <f t="shared" si="216"/>
        <v>263.9365024100789</v>
      </c>
      <c r="N694" s="615">
        <f t="shared" si="217"/>
        <v>0</v>
      </c>
      <c r="O694" s="500"/>
      <c r="P694" s="532">
        <f t="shared" si="218"/>
        <v>0</v>
      </c>
      <c r="Q694" s="520">
        <f t="shared" si="219"/>
        <v>0</v>
      </c>
      <c r="R694" s="521"/>
      <c r="S694" s="507">
        <f t="shared" si="220"/>
        <v>0.99998065593519503</v>
      </c>
      <c r="T694" s="501">
        <f t="shared" si="225"/>
        <v>1.9344064804971417E-5</v>
      </c>
      <c r="U694" s="507"/>
      <c r="V694" s="507">
        <f t="shared" si="226"/>
        <v>1.0585451391092878E-7</v>
      </c>
      <c r="W694" s="501">
        <f t="shared" si="227"/>
        <v>1.0585451391092878E-7</v>
      </c>
      <c r="X694" s="507"/>
      <c r="Y694" s="562">
        <f t="shared" si="221"/>
        <v>1.3764674331992934</v>
      </c>
      <c r="Z694" s="554" t="e">
        <f t="shared" si="222"/>
        <v>#DIV/0!</v>
      </c>
      <c r="AB694" s="562">
        <f t="shared" si="223"/>
        <v>1.3764674331992934</v>
      </c>
      <c r="AC694" s="554" t="e">
        <f t="shared" si="224"/>
        <v>#DIV/0!</v>
      </c>
    </row>
    <row r="695" spans="1:29" ht="12.6" customHeight="1" x14ac:dyDescent="0.2">
      <c r="A695" s="116"/>
      <c r="B695" s="262">
        <f t="shared" si="208"/>
        <v>363.72000000000043</v>
      </c>
      <c r="C695" s="130"/>
      <c r="D695" s="500">
        <f t="shared" si="209"/>
        <v>9.3142150573332554</v>
      </c>
      <c r="E695" s="517">
        <f t="shared" si="210"/>
        <v>7.1911715044483369E-3</v>
      </c>
      <c r="F695" s="500">
        <f t="shared" si="211"/>
        <v>0.99641087062575506</v>
      </c>
      <c r="G695" s="519">
        <f t="shared" si="212"/>
        <v>1</v>
      </c>
      <c r="H695" s="520">
        <f t="shared" si="213"/>
        <v>0</v>
      </c>
      <c r="I695" s="517"/>
      <c r="J695" s="517">
        <f t="shared" si="214"/>
        <v>9.1727937010959462</v>
      </c>
      <c r="K695" s="517">
        <f t="shared" si="215"/>
        <v>1</v>
      </c>
      <c r="L695" s="517"/>
      <c r="M695" s="529">
        <f t="shared" si="216"/>
        <v>264.35649429490803</v>
      </c>
      <c r="N695" s="615">
        <f t="shared" si="217"/>
        <v>0</v>
      </c>
      <c r="O695" s="500"/>
      <c r="P695" s="532">
        <f t="shared" si="218"/>
        <v>0</v>
      </c>
      <c r="Q695" s="520">
        <f t="shared" si="219"/>
        <v>0</v>
      </c>
      <c r="R695" s="521"/>
      <c r="S695" s="507">
        <f t="shared" si="220"/>
        <v>0.99998070031738606</v>
      </c>
      <c r="T695" s="501">
        <f t="shared" si="225"/>
        <v>1.9299682613937996E-5</v>
      </c>
      <c r="U695" s="507"/>
      <c r="V695" s="507">
        <f t="shared" si="226"/>
        <v>1.0549030022526302E-7</v>
      </c>
      <c r="W695" s="501">
        <f t="shared" si="227"/>
        <v>1.0549030022526302E-7</v>
      </c>
      <c r="X695" s="507"/>
      <c r="Y695" s="562">
        <f t="shared" si="221"/>
        <v>1.3758693576645993</v>
      </c>
      <c r="Z695" s="554" t="e">
        <f t="shared" si="222"/>
        <v>#DIV/0!</v>
      </c>
      <c r="AB695" s="562">
        <f t="shared" si="223"/>
        <v>1.3758693576645993</v>
      </c>
      <c r="AC695" s="554" t="e">
        <f t="shared" si="224"/>
        <v>#DIV/0!</v>
      </c>
    </row>
    <row r="696" spans="1:29" ht="12.6" customHeight="1" x14ac:dyDescent="0.2">
      <c r="A696" s="116"/>
      <c r="B696" s="262">
        <f t="shared" si="208"/>
        <v>364.14000000000044</v>
      </c>
      <c r="C696" s="130"/>
      <c r="D696" s="500">
        <f t="shared" si="209"/>
        <v>9.3224047717296266</v>
      </c>
      <c r="E696" s="517">
        <f t="shared" si="210"/>
        <v>7.182906906399591E-3</v>
      </c>
      <c r="F696" s="500">
        <f t="shared" si="211"/>
        <v>0.99641498810193085</v>
      </c>
      <c r="G696" s="519">
        <f t="shared" si="212"/>
        <v>1</v>
      </c>
      <c r="H696" s="520">
        <f t="shared" si="213"/>
        <v>0</v>
      </c>
      <c r="I696" s="517"/>
      <c r="J696" s="517">
        <f t="shared" si="214"/>
        <v>9.1809834154923173</v>
      </c>
      <c r="K696" s="517">
        <f t="shared" si="215"/>
        <v>1</v>
      </c>
      <c r="L696" s="517"/>
      <c r="M696" s="529">
        <f t="shared" si="216"/>
        <v>264.77648619834554</v>
      </c>
      <c r="N696" s="615">
        <f t="shared" si="217"/>
        <v>0</v>
      </c>
      <c r="O696" s="500"/>
      <c r="P696" s="532">
        <f t="shared" si="218"/>
        <v>0</v>
      </c>
      <c r="Q696" s="520">
        <f t="shared" si="219"/>
        <v>0</v>
      </c>
      <c r="R696" s="521"/>
      <c r="S696" s="507">
        <f t="shared" si="220"/>
        <v>0.99998074454704722</v>
      </c>
      <c r="T696" s="501">
        <f t="shared" si="225"/>
        <v>1.9255452952782193E-5</v>
      </c>
      <c r="U696" s="507"/>
      <c r="V696" s="507">
        <f t="shared" si="226"/>
        <v>1.0512802017803181E-7</v>
      </c>
      <c r="W696" s="501">
        <f t="shared" si="227"/>
        <v>1.0512802017803181E-7</v>
      </c>
      <c r="X696" s="507"/>
      <c r="Y696" s="562">
        <f t="shared" si="221"/>
        <v>1.3752731793835391</v>
      </c>
      <c r="Z696" s="554" t="e">
        <f t="shared" si="222"/>
        <v>#DIV/0!</v>
      </c>
      <c r="AB696" s="562">
        <f t="shared" si="223"/>
        <v>1.3752731793835391</v>
      </c>
      <c r="AC696" s="554" t="e">
        <f t="shared" si="224"/>
        <v>#DIV/0!</v>
      </c>
    </row>
    <row r="697" spans="1:29" ht="12.6" customHeight="1" x14ac:dyDescent="0.2">
      <c r="A697" s="116"/>
      <c r="B697" s="262">
        <f t="shared" si="208"/>
        <v>364.56000000000046</v>
      </c>
      <c r="C697" s="130"/>
      <c r="D697" s="500">
        <f t="shared" si="209"/>
        <v>9.330585012127683</v>
      </c>
      <c r="E697" s="517">
        <f t="shared" si="210"/>
        <v>7.1746612831350707E-3</v>
      </c>
      <c r="F697" s="500">
        <f t="shared" si="211"/>
        <v>0.99641909614170276</v>
      </c>
      <c r="G697" s="519">
        <f t="shared" si="212"/>
        <v>1</v>
      </c>
      <c r="H697" s="520">
        <f t="shared" si="213"/>
        <v>0</v>
      </c>
      <c r="I697" s="517"/>
      <c r="J697" s="517">
        <f t="shared" si="214"/>
        <v>9.1891636558903738</v>
      </c>
      <c r="K697" s="517">
        <f t="shared" si="215"/>
        <v>1</v>
      </c>
      <c r="L697" s="517"/>
      <c r="M697" s="529">
        <f t="shared" si="216"/>
        <v>265.19647812032758</v>
      </c>
      <c r="N697" s="615">
        <f t="shared" si="217"/>
        <v>0</v>
      </c>
      <c r="O697" s="500"/>
      <c r="P697" s="532">
        <f t="shared" si="218"/>
        <v>0</v>
      </c>
      <c r="Q697" s="520">
        <f t="shared" si="219"/>
        <v>0</v>
      </c>
      <c r="R697" s="521"/>
      <c r="S697" s="507">
        <f t="shared" si="220"/>
        <v>0.99998078862492301</v>
      </c>
      <c r="T697" s="501">
        <f t="shared" si="225"/>
        <v>1.9211375076988446E-5</v>
      </c>
      <c r="U697" s="507"/>
      <c r="V697" s="507">
        <f t="shared" si="226"/>
        <v>1.0476719016137242E-7</v>
      </c>
      <c r="W697" s="501">
        <f t="shared" si="227"/>
        <v>1.0476719016137242E-7</v>
      </c>
      <c r="X697" s="507"/>
      <c r="Y697" s="562">
        <f t="shared" si="221"/>
        <v>1.3746788893425224</v>
      </c>
      <c r="Z697" s="554" t="e">
        <f t="shared" si="222"/>
        <v>#DIV/0!</v>
      </c>
      <c r="AB697" s="562">
        <f t="shared" si="223"/>
        <v>1.3746788893425224</v>
      </c>
      <c r="AC697" s="554" t="e">
        <f t="shared" si="224"/>
        <v>#DIV/0!</v>
      </c>
    </row>
    <row r="698" spans="1:29" ht="12.6" customHeight="1" x14ac:dyDescent="0.2">
      <c r="A698" s="116"/>
      <c r="B698" s="262">
        <f t="shared" si="208"/>
        <v>364.98000000000047</v>
      </c>
      <c r="C698" s="130"/>
      <c r="D698" s="500">
        <f t="shared" si="209"/>
        <v>9.3387558004206426</v>
      </c>
      <c r="E698" s="517">
        <f t="shared" si="210"/>
        <v>7.1664345693829568E-3</v>
      </c>
      <c r="F698" s="500">
        <f t="shared" si="211"/>
        <v>0.99642319477747288</v>
      </c>
      <c r="G698" s="519">
        <f t="shared" si="212"/>
        <v>1</v>
      </c>
      <c r="H698" s="520">
        <f t="shared" si="213"/>
        <v>0</v>
      </c>
      <c r="I698" s="517"/>
      <c r="J698" s="517">
        <f t="shared" si="214"/>
        <v>9.1973344441833333</v>
      </c>
      <c r="K698" s="517">
        <f t="shared" si="215"/>
        <v>1</v>
      </c>
      <c r="L698" s="517"/>
      <c r="M698" s="529">
        <f t="shared" si="216"/>
        <v>265.6164700607905</v>
      </c>
      <c r="N698" s="615">
        <f t="shared" si="217"/>
        <v>0</v>
      </c>
      <c r="O698" s="500"/>
      <c r="P698" s="532">
        <f t="shared" si="218"/>
        <v>0</v>
      </c>
      <c r="Q698" s="520">
        <f t="shared" si="219"/>
        <v>0</v>
      </c>
      <c r="R698" s="521"/>
      <c r="S698" s="507">
        <f t="shared" si="220"/>
        <v>0.99998083255148695</v>
      </c>
      <c r="T698" s="501">
        <f t="shared" si="225"/>
        <v>1.9167448513046637E-5</v>
      </c>
      <c r="U698" s="507"/>
      <c r="V698" s="507">
        <f t="shared" si="226"/>
        <v>1.0440805178096208E-7</v>
      </c>
      <c r="W698" s="501">
        <f t="shared" si="227"/>
        <v>1.0440805178096208E-7</v>
      </c>
      <c r="X698" s="507"/>
      <c r="Y698" s="562">
        <f t="shared" si="221"/>
        <v>1.3740864785849651</v>
      </c>
      <c r="Z698" s="554" t="e">
        <f t="shared" si="222"/>
        <v>#DIV/0!</v>
      </c>
      <c r="AB698" s="562">
        <f t="shared" si="223"/>
        <v>1.3740864785849651</v>
      </c>
      <c r="AC698" s="554" t="e">
        <f t="shared" si="224"/>
        <v>#DIV/0!</v>
      </c>
    </row>
    <row r="699" spans="1:29" ht="12.6" customHeight="1" x14ac:dyDescent="0.2">
      <c r="A699" s="116"/>
      <c r="B699" s="262">
        <f t="shared" si="208"/>
        <v>365.40000000000049</v>
      </c>
      <c r="C699" s="130"/>
      <c r="D699" s="500">
        <f t="shared" si="209"/>
        <v>9.3469171584259119</v>
      </c>
      <c r="E699" s="517">
        <f t="shared" si="210"/>
        <v>7.1582267001704487E-3</v>
      </c>
      <c r="F699" s="500">
        <f t="shared" si="211"/>
        <v>0.99642728404149539</v>
      </c>
      <c r="G699" s="519">
        <f t="shared" si="212"/>
        <v>1</v>
      </c>
      <c r="H699" s="520">
        <f t="shared" si="213"/>
        <v>0</v>
      </c>
      <c r="I699" s="517"/>
      <c r="J699" s="517">
        <f t="shared" si="214"/>
        <v>9.2054958021886026</v>
      </c>
      <c r="K699" s="517">
        <f t="shared" si="215"/>
        <v>1</v>
      </c>
      <c r="L699" s="517"/>
      <c r="M699" s="529">
        <f t="shared" si="216"/>
        <v>266.03646201967086</v>
      </c>
      <c r="N699" s="615">
        <f t="shared" si="217"/>
        <v>0</v>
      </c>
      <c r="O699" s="500"/>
      <c r="P699" s="532">
        <f t="shared" si="218"/>
        <v>0</v>
      </c>
      <c r="Q699" s="520">
        <f t="shared" si="219"/>
        <v>0</v>
      </c>
      <c r="R699" s="521"/>
      <c r="S699" s="507">
        <f t="shared" si="220"/>
        <v>0.99998087632768651</v>
      </c>
      <c r="T699" s="501">
        <f t="shared" si="225"/>
        <v>1.9123672313492435E-5</v>
      </c>
      <c r="U699" s="507"/>
      <c r="V699" s="507">
        <f t="shared" si="226"/>
        <v>1.0405060543330904E-7</v>
      </c>
      <c r="W699" s="501">
        <f t="shared" si="227"/>
        <v>1.0405060543330904E-7</v>
      </c>
      <c r="X699" s="507"/>
      <c r="Y699" s="562">
        <f t="shared" si="221"/>
        <v>1.3734959382108405</v>
      </c>
      <c r="Z699" s="554" t="e">
        <f t="shared" si="222"/>
        <v>#DIV/0!</v>
      </c>
      <c r="AB699" s="562">
        <f t="shared" si="223"/>
        <v>1.3734959382108405</v>
      </c>
      <c r="AC699" s="554" t="e">
        <f t="shared" si="224"/>
        <v>#DIV/0!</v>
      </c>
    </row>
    <row r="700" spans="1:29" ht="12.6" customHeight="1" x14ac:dyDescent="0.2">
      <c r="A700" s="116"/>
      <c r="B700" s="262">
        <f t="shared" si="208"/>
        <v>365.8200000000005</v>
      </c>
      <c r="C700" s="130"/>
      <c r="D700" s="500">
        <f t="shared" si="209"/>
        <v>9.3550691078854662</v>
      </c>
      <c r="E700" s="517">
        <f t="shared" si="210"/>
        <v>7.1500376108215901E-3</v>
      </c>
      <c r="F700" s="500">
        <f t="shared" si="211"/>
        <v>0.9964313639658775</v>
      </c>
      <c r="G700" s="519">
        <f t="shared" si="212"/>
        <v>1</v>
      </c>
      <c r="H700" s="520">
        <f t="shared" si="213"/>
        <v>0</v>
      </c>
      <c r="I700" s="517"/>
      <c r="J700" s="517">
        <f t="shared" si="214"/>
        <v>9.213647751648157</v>
      </c>
      <c r="K700" s="517">
        <f t="shared" si="215"/>
        <v>1</v>
      </c>
      <c r="L700" s="517"/>
      <c r="M700" s="529">
        <f t="shared" si="216"/>
        <v>266.45645399690579</v>
      </c>
      <c r="N700" s="615">
        <f t="shared" si="217"/>
        <v>0</v>
      </c>
      <c r="O700" s="500"/>
      <c r="P700" s="532">
        <f t="shared" si="218"/>
        <v>0</v>
      </c>
      <c r="Q700" s="520">
        <f t="shared" si="219"/>
        <v>0</v>
      </c>
      <c r="R700" s="521"/>
      <c r="S700" s="507">
        <f t="shared" si="220"/>
        <v>0.99998091995399552</v>
      </c>
      <c r="T700" s="501">
        <f t="shared" si="225"/>
        <v>1.9080046004482654E-5</v>
      </c>
      <c r="U700" s="507"/>
      <c r="V700" s="507">
        <f t="shared" si="226"/>
        <v>1.036946896073971E-7</v>
      </c>
      <c r="W700" s="501">
        <f t="shared" si="227"/>
        <v>1.036946896073971E-7</v>
      </c>
      <c r="X700" s="507"/>
      <c r="Y700" s="562">
        <f t="shared" si="221"/>
        <v>1.3729072593762301</v>
      </c>
      <c r="Z700" s="554" t="e">
        <f t="shared" si="222"/>
        <v>#DIV/0!</v>
      </c>
      <c r="AB700" s="562">
        <f t="shared" si="223"/>
        <v>1.3729072593762301</v>
      </c>
      <c r="AC700" s="554" t="e">
        <f t="shared" si="224"/>
        <v>#DIV/0!</v>
      </c>
    </row>
    <row r="701" spans="1:29" ht="12.6" customHeight="1" x14ac:dyDescent="0.2">
      <c r="A701" s="116"/>
      <c r="B701" s="262">
        <f t="shared" si="208"/>
        <v>366.24000000000052</v>
      </c>
      <c r="C701" s="130"/>
      <c r="D701" s="500">
        <f t="shared" si="209"/>
        <v>9.3632116704661623</v>
      </c>
      <c r="E701" s="517">
        <f t="shared" si="210"/>
        <v>7.1418672369568462E-3</v>
      </c>
      <c r="F701" s="500">
        <f t="shared" si="211"/>
        <v>0.9964354345825791</v>
      </c>
      <c r="G701" s="519">
        <f t="shared" si="212"/>
        <v>1</v>
      </c>
      <c r="H701" s="520">
        <f t="shared" si="213"/>
        <v>0</v>
      </c>
      <c r="I701" s="517"/>
      <c r="J701" s="517">
        <f t="shared" si="214"/>
        <v>9.2217903142288531</v>
      </c>
      <c r="K701" s="517">
        <f t="shared" si="215"/>
        <v>1</v>
      </c>
      <c r="L701" s="517"/>
      <c r="M701" s="529">
        <f t="shared" si="216"/>
        <v>266.87644599243225</v>
      </c>
      <c r="N701" s="615">
        <f t="shared" si="217"/>
        <v>0</v>
      </c>
      <c r="O701" s="500"/>
      <c r="P701" s="532">
        <f t="shared" si="218"/>
        <v>0</v>
      </c>
      <c r="Q701" s="520">
        <f t="shared" si="219"/>
        <v>0</v>
      </c>
      <c r="R701" s="521"/>
      <c r="S701" s="507">
        <f t="shared" si="220"/>
        <v>0.99998096343122578</v>
      </c>
      <c r="T701" s="501">
        <f t="shared" si="225"/>
        <v>1.9036568774222218E-5</v>
      </c>
      <c r="U701" s="507"/>
      <c r="V701" s="507">
        <f t="shared" si="226"/>
        <v>1.0334054590890349E-7</v>
      </c>
      <c r="W701" s="501">
        <f t="shared" si="227"/>
        <v>1.0334054590890349E-7</v>
      </c>
      <c r="X701" s="507"/>
      <c r="Y701" s="562">
        <f t="shared" si="221"/>
        <v>1.3723204332928876</v>
      </c>
      <c r="Z701" s="554" t="e">
        <f t="shared" si="222"/>
        <v>#DIV/0!</v>
      </c>
      <c r="AB701" s="562">
        <f t="shared" si="223"/>
        <v>1.3723204332928876</v>
      </c>
      <c r="AC701" s="554" t="e">
        <f t="shared" si="224"/>
        <v>#DIV/0!</v>
      </c>
    </row>
    <row r="702" spans="1:29" ht="12.6" customHeight="1" x14ac:dyDescent="0.2">
      <c r="A702" s="116"/>
      <c r="B702" s="262">
        <f t="shared" si="208"/>
        <v>366.66000000000054</v>
      </c>
      <c r="C702" s="130"/>
      <c r="D702" s="500">
        <f t="shared" si="209"/>
        <v>9.3713448677601132</v>
      </c>
      <c r="E702" s="517">
        <f t="shared" si="210"/>
        <v>7.133715514489606E-3</v>
      </c>
      <c r="F702" s="500">
        <f t="shared" si="211"/>
        <v>0.99643949592341552</v>
      </c>
      <c r="G702" s="519">
        <f t="shared" si="212"/>
        <v>1</v>
      </c>
      <c r="H702" s="520">
        <f t="shared" si="213"/>
        <v>0</v>
      </c>
      <c r="I702" s="517"/>
      <c r="J702" s="517">
        <f t="shared" si="214"/>
        <v>9.229923511522804</v>
      </c>
      <c r="K702" s="517">
        <f t="shared" si="215"/>
        <v>1</v>
      </c>
      <c r="L702" s="517"/>
      <c r="M702" s="529">
        <f t="shared" si="216"/>
        <v>267.29643800618805</v>
      </c>
      <c r="N702" s="615">
        <f t="shared" si="217"/>
        <v>0</v>
      </c>
      <c r="O702" s="500"/>
      <c r="P702" s="532">
        <f t="shared" si="218"/>
        <v>0</v>
      </c>
      <c r="Q702" s="520">
        <f t="shared" si="219"/>
        <v>0</v>
      </c>
      <c r="R702" s="521"/>
      <c r="S702" s="507">
        <f t="shared" si="220"/>
        <v>0.99998100676005408</v>
      </c>
      <c r="T702" s="501">
        <f t="shared" si="225"/>
        <v>1.8993239945919171E-5</v>
      </c>
      <c r="U702" s="507"/>
      <c r="V702" s="507">
        <f t="shared" si="226"/>
        <v>1.0298793312865921E-7</v>
      </c>
      <c r="W702" s="501">
        <f t="shared" si="227"/>
        <v>1.0298793312865921E-7</v>
      </c>
      <c r="X702" s="507"/>
      <c r="Y702" s="562">
        <f t="shared" si="221"/>
        <v>1.3717354512277944</v>
      </c>
      <c r="Z702" s="554" t="e">
        <f t="shared" si="222"/>
        <v>#DIV/0!</v>
      </c>
      <c r="AB702" s="562">
        <f t="shared" si="223"/>
        <v>1.3717354512277944</v>
      </c>
      <c r="AC702" s="554" t="e">
        <f t="shared" si="224"/>
        <v>#DIV/0!</v>
      </c>
    </row>
    <row r="703" spans="1:29" ht="12.6" customHeight="1" x14ac:dyDescent="0.2">
      <c r="A703" s="116"/>
      <c r="B703" s="262">
        <f t="shared" si="208"/>
        <v>367.08000000000055</v>
      </c>
      <c r="C703" s="130"/>
      <c r="D703" s="500">
        <f t="shared" si="209"/>
        <v>9.3794687212850167</v>
      </c>
      <c r="E703" s="517">
        <f t="shared" si="210"/>
        <v>7.1255823796264233E-3</v>
      </c>
      <c r="F703" s="500">
        <f t="shared" si="211"/>
        <v>0.99644354802005619</v>
      </c>
      <c r="G703" s="519">
        <f t="shared" si="212"/>
        <v>1</v>
      </c>
      <c r="H703" s="520">
        <f t="shared" si="213"/>
        <v>0</v>
      </c>
      <c r="I703" s="517"/>
      <c r="J703" s="517">
        <f t="shared" si="214"/>
        <v>9.2380473650477075</v>
      </c>
      <c r="K703" s="517">
        <f t="shared" si="215"/>
        <v>1</v>
      </c>
      <c r="L703" s="517"/>
      <c r="M703" s="529">
        <f t="shared" si="216"/>
        <v>267.71643003811073</v>
      </c>
      <c r="N703" s="615">
        <f t="shared" si="217"/>
        <v>0</v>
      </c>
      <c r="O703" s="500"/>
      <c r="P703" s="532">
        <f t="shared" si="218"/>
        <v>0</v>
      </c>
      <c r="Q703" s="520">
        <f t="shared" si="219"/>
        <v>0</v>
      </c>
      <c r="R703" s="521"/>
      <c r="S703" s="507">
        <f t="shared" si="220"/>
        <v>0.99998104994108961</v>
      </c>
      <c r="T703" s="501">
        <f t="shared" si="225"/>
        <v>1.8950058910394141E-5</v>
      </c>
      <c r="U703" s="507"/>
      <c r="V703" s="507">
        <f t="shared" si="226"/>
        <v>1.0263685087015601E-7</v>
      </c>
      <c r="W703" s="501">
        <f t="shared" si="227"/>
        <v>1.0263685087015601E-7</v>
      </c>
      <c r="X703" s="507"/>
      <c r="Y703" s="562">
        <f t="shared" si="221"/>
        <v>1.3711523045027343</v>
      </c>
      <c r="Z703" s="554" t="e">
        <f t="shared" si="222"/>
        <v>#DIV/0!</v>
      </c>
      <c r="AB703" s="562">
        <f t="shared" si="223"/>
        <v>1.3711523045027343</v>
      </c>
      <c r="AC703" s="554" t="e">
        <f t="shared" si="224"/>
        <v>#DIV/0!</v>
      </c>
    </row>
    <row r="704" spans="1:29" ht="12.6" customHeight="1" x14ac:dyDescent="0.2">
      <c r="A704" s="116"/>
      <c r="B704" s="262">
        <f t="shared" si="208"/>
        <v>367.50000000000057</v>
      </c>
      <c r="C704" s="130"/>
      <c r="D704" s="500">
        <f t="shared" si="209"/>
        <v>9.3875832524844949</v>
      </c>
      <c r="E704" s="517">
        <f t="shared" si="210"/>
        <v>7.1174677688639549E-3</v>
      </c>
      <c r="F704" s="500">
        <f t="shared" si="211"/>
        <v>0.99644759090402735</v>
      </c>
      <c r="G704" s="519">
        <f t="shared" si="212"/>
        <v>1</v>
      </c>
      <c r="H704" s="520">
        <f t="shared" si="213"/>
        <v>0</v>
      </c>
      <c r="I704" s="517"/>
      <c r="J704" s="517">
        <f t="shared" si="214"/>
        <v>9.2461618962471857</v>
      </c>
      <c r="K704" s="517">
        <f t="shared" si="215"/>
        <v>1</v>
      </c>
      <c r="L704" s="517"/>
      <c r="M704" s="529">
        <f t="shared" si="216"/>
        <v>268.1364220881386</v>
      </c>
      <c r="N704" s="615">
        <f t="shared" si="217"/>
        <v>0</v>
      </c>
      <c r="O704" s="500"/>
      <c r="P704" s="532">
        <f t="shared" si="218"/>
        <v>0</v>
      </c>
      <c r="Q704" s="520">
        <f t="shared" si="219"/>
        <v>0</v>
      </c>
      <c r="R704" s="521"/>
      <c r="S704" s="507">
        <f t="shared" si="220"/>
        <v>0.99998109297500881</v>
      </c>
      <c r="T704" s="501">
        <f t="shared" si="225"/>
        <v>1.8907024991188237E-5</v>
      </c>
      <c r="U704" s="507"/>
      <c r="V704" s="507">
        <f t="shared" si="226"/>
        <v>1.0228737988890202E-7</v>
      </c>
      <c r="W704" s="501">
        <f t="shared" si="227"/>
        <v>1.0228737988890202E-7</v>
      </c>
      <c r="X704" s="507"/>
      <c r="Y704" s="562">
        <f t="shared" si="221"/>
        <v>1.3705709844938572</v>
      </c>
      <c r="Z704" s="554" t="e">
        <f t="shared" si="222"/>
        <v>#DIV/0!</v>
      </c>
      <c r="AB704" s="562">
        <f t="shared" si="223"/>
        <v>1.3705709844938572</v>
      </c>
      <c r="AC704" s="554" t="e">
        <f t="shared" si="224"/>
        <v>#DIV/0!</v>
      </c>
    </row>
    <row r="705" spans="1:29" ht="12.6" customHeight="1" x14ac:dyDescent="0.2">
      <c r="A705" s="116"/>
      <c r="B705" s="262">
        <f t="shared" si="208"/>
        <v>367.92000000000058</v>
      </c>
      <c r="C705" s="130"/>
      <c r="D705" s="500">
        <f t="shared" si="209"/>
        <v>9.3956884827284437</v>
      </c>
      <c r="E705" s="517">
        <f t="shared" si="210"/>
        <v>7.1093716189881018E-3</v>
      </c>
      <c r="F705" s="500">
        <f t="shared" si="211"/>
        <v>0.99645162460671133</v>
      </c>
      <c r="G705" s="519">
        <f t="shared" si="212"/>
        <v>1</v>
      </c>
      <c r="H705" s="520">
        <f t="shared" si="213"/>
        <v>0</v>
      </c>
      <c r="I705" s="517"/>
      <c r="J705" s="517">
        <f t="shared" si="214"/>
        <v>9.2542671264911345</v>
      </c>
      <c r="K705" s="517">
        <f t="shared" si="215"/>
        <v>1</v>
      </c>
      <c r="L705" s="517"/>
      <c r="M705" s="529">
        <f t="shared" si="216"/>
        <v>268.55641415620977</v>
      </c>
      <c r="N705" s="615">
        <f t="shared" si="217"/>
        <v>0</v>
      </c>
      <c r="O705" s="500"/>
      <c r="P705" s="532">
        <f t="shared" si="218"/>
        <v>0</v>
      </c>
      <c r="Q705" s="520">
        <f t="shared" si="219"/>
        <v>0</v>
      </c>
      <c r="R705" s="521"/>
      <c r="S705" s="507">
        <f t="shared" si="220"/>
        <v>0.99998113586248871</v>
      </c>
      <c r="T705" s="501">
        <f t="shared" si="225"/>
        <v>1.886413751128746E-5</v>
      </c>
      <c r="U705" s="507"/>
      <c r="V705" s="507">
        <f t="shared" si="226"/>
        <v>1.0193968129940519E-7</v>
      </c>
      <c r="W705" s="501">
        <f t="shared" si="227"/>
        <v>1.0193968129940519E-7</v>
      </c>
      <c r="X705" s="507"/>
      <c r="Y705" s="562">
        <f t="shared" si="221"/>
        <v>1.3699914826312602</v>
      </c>
      <c r="Z705" s="554" t="e">
        <f t="shared" si="222"/>
        <v>#DIV/0!</v>
      </c>
      <c r="AB705" s="562">
        <f t="shared" si="223"/>
        <v>1.3699914826312602</v>
      </c>
      <c r="AC705" s="554" t="e">
        <f t="shared" si="224"/>
        <v>#DIV/0!</v>
      </c>
    </row>
    <row r="706" spans="1:29" ht="12.6" customHeight="1" x14ac:dyDescent="0.2">
      <c r="A706" s="116"/>
      <c r="B706" s="262">
        <f t="shared" si="208"/>
        <v>368.3400000000006</v>
      </c>
      <c r="C706" s="130"/>
      <c r="D706" s="500">
        <f t="shared" si="209"/>
        <v>9.4037844333133656</v>
      </c>
      <c r="E706" s="517">
        <f t="shared" si="210"/>
        <v>7.1012938670716097E-3</v>
      </c>
      <c r="F706" s="500">
        <f t="shared" si="211"/>
        <v>0.99645564915934881</v>
      </c>
      <c r="G706" s="519">
        <f t="shared" si="212"/>
        <v>1</v>
      </c>
      <c r="H706" s="520">
        <f t="shared" si="213"/>
        <v>0</v>
      </c>
      <c r="I706" s="517"/>
      <c r="J706" s="517">
        <f t="shared" si="214"/>
        <v>9.2623630770760563</v>
      </c>
      <c r="K706" s="517">
        <f t="shared" si="215"/>
        <v>1</v>
      </c>
      <c r="L706" s="517"/>
      <c r="M706" s="529">
        <f t="shared" si="216"/>
        <v>268.97640624226312</v>
      </c>
      <c r="N706" s="615">
        <f t="shared" si="217"/>
        <v>0</v>
      </c>
      <c r="O706" s="500"/>
      <c r="P706" s="532">
        <f t="shared" si="218"/>
        <v>0</v>
      </c>
      <c r="Q706" s="520">
        <f t="shared" si="219"/>
        <v>0</v>
      </c>
      <c r="R706" s="521"/>
      <c r="S706" s="507">
        <f t="shared" si="220"/>
        <v>0.9999811786043411</v>
      </c>
      <c r="T706" s="501">
        <f t="shared" si="225"/>
        <v>1.8821395658896733E-5</v>
      </c>
      <c r="U706" s="507"/>
      <c r="V706" s="507">
        <f t="shared" si="226"/>
        <v>1.0159343247614134E-7</v>
      </c>
      <c r="W706" s="501">
        <f t="shared" si="227"/>
        <v>1.0159343247614134E-7</v>
      </c>
      <c r="X706" s="507"/>
      <c r="Y706" s="562">
        <f t="shared" si="221"/>
        <v>1.3694137903985606</v>
      </c>
      <c r="Z706" s="554" t="e">
        <f t="shared" si="222"/>
        <v>#DIV/0!</v>
      </c>
      <c r="AB706" s="562">
        <f t="shared" si="223"/>
        <v>1.3694137903985606</v>
      </c>
      <c r="AC706" s="554" t="e">
        <f t="shared" si="224"/>
        <v>#DIV/0!</v>
      </c>
    </row>
    <row r="707" spans="1:29" ht="12.6" customHeight="1" x14ac:dyDescent="0.2">
      <c r="A707" s="116"/>
      <c r="B707" s="262">
        <f t="shared" si="208"/>
        <v>368.76000000000062</v>
      </c>
      <c r="C707" s="130"/>
      <c r="D707" s="500">
        <f t="shared" si="209"/>
        <v>9.411871125462703</v>
      </c>
      <c r="E707" s="517">
        <f t="shared" si="210"/>
        <v>7.0932344504734297E-3</v>
      </c>
      <c r="F707" s="500">
        <f t="shared" si="211"/>
        <v>0.99645966459303847</v>
      </c>
      <c r="G707" s="519">
        <f t="shared" si="212"/>
        <v>1</v>
      </c>
      <c r="H707" s="520">
        <f t="shared" si="213"/>
        <v>0</v>
      </c>
      <c r="I707" s="517"/>
      <c r="J707" s="517">
        <f t="shared" si="214"/>
        <v>9.2704497692253938</v>
      </c>
      <c r="K707" s="517">
        <f t="shared" si="215"/>
        <v>1</v>
      </c>
      <c r="L707" s="517"/>
      <c r="M707" s="529">
        <f t="shared" si="216"/>
        <v>269.39639834623745</v>
      </c>
      <c r="N707" s="615">
        <f t="shared" si="217"/>
        <v>0</v>
      </c>
      <c r="O707" s="500"/>
      <c r="P707" s="532">
        <f t="shared" si="218"/>
        <v>0</v>
      </c>
      <c r="Q707" s="520">
        <f t="shared" si="219"/>
        <v>0</v>
      </c>
      <c r="R707" s="521"/>
      <c r="S707" s="507">
        <f t="shared" si="220"/>
        <v>0.99998122120097199</v>
      </c>
      <c r="T707" s="501">
        <f t="shared" si="225"/>
        <v>1.8778799028007498E-5</v>
      </c>
      <c r="U707" s="507"/>
      <c r="V707" s="507">
        <f t="shared" si="226"/>
        <v>1.0124871457112682E-7</v>
      </c>
      <c r="W707" s="501">
        <f t="shared" si="227"/>
        <v>1.0124871457112682E-7</v>
      </c>
      <c r="X707" s="507"/>
      <c r="Y707" s="562">
        <f t="shared" si="221"/>
        <v>1.3688378993324835</v>
      </c>
      <c r="Z707" s="554" t="e">
        <f t="shared" si="222"/>
        <v>#DIV/0!</v>
      </c>
      <c r="AB707" s="562">
        <f t="shared" si="223"/>
        <v>1.3688378993324835</v>
      </c>
      <c r="AC707" s="554" t="e">
        <f t="shared" si="224"/>
        <v>#DIV/0!</v>
      </c>
    </row>
    <row r="708" spans="1:29" ht="12.6" customHeight="1" x14ac:dyDescent="0.2">
      <c r="A708" s="116"/>
      <c r="B708" s="262">
        <f t="shared" si="208"/>
        <v>369.18000000000063</v>
      </c>
      <c r="C708" s="130"/>
      <c r="D708" s="500">
        <f t="shared" si="209"/>
        <v>9.419948580327171</v>
      </c>
      <c r="E708" s="517">
        <f t="shared" si="210"/>
        <v>7.085193306836093E-3</v>
      </c>
      <c r="F708" s="500">
        <f t="shared" si="211"/>
        <v>0.99646367093873822</v>
      </c>
      <c r="G708" s="519">
        <f t="shared" si="212"/>
        <v>1</v>
      </c>
      <c r="H708" s="520">
        <f t="shared" si="213"/>
        <v>0</v>
      </c>
      <c r="I708" s="517"/>
      <c r="J708" s="517">
        <f t="shared" si="214"/>
        <v>9.2785272240898617</v>
      </c>
      <c r="K708" s="517">
        <f t="shared" si="215"/>
        <v>1</v>
      </c>
      <c r="L708" s="517"/>
      <c r="M708" s="529">
        <f t="shared" si="216"/>
        <v>269.81639046807197</v>
      </c>
      <c r="N708" s="615">
        <f t="shared" si="217"/>
        <v>0</v>
      </c>
      <c r="O708" s="500"/>
      <c r="P708" s="532">
        <f t="shared" si="218"/>
        <v>0</v>
      </c>
      <c r="Q708" s="520">
        <f t="shared" si="219"/>
        <v>0</v>
      </c>
      <c r="R708" s="521"/>
      <c r="S708" s="507">
        <f t="shared" si="220"/>
        <v>0.99998126365326134</v>
      </c>
      <c r="T708" s="501">
        <f t="shared" si="225"/>
        <v>1.8736346738656984E-5</v>
      </c>
      <c r="U708" s="507"/>
      <c r="V708" s="507">
        <f t="shared" si="226"/>
        <v>1.0090552732002278E-7</v>
      </c>
      <c r="W708" s="501">
        <f t="shared" si="227"/>
        <v>1.0090552732002278E-7</v>
      </c>
      <c r="X708" s="507"/>
      <c r="Y708" s="562">
        <f t="shared" si="221"/>
        <v>1.3682638010224459</v>
      </c>
      <c r="Z708" s="554" t="e">
        <f t="shared" si="222"/>
        <v>#DIV/0!</v>
      </c>
      <c r="AB708" s="562">
        <f t="shared" si="223"/>
        <v>1.3682638010224459</v>
      </c>
      <c r="AC708" s="554" t="e">
        <f t="shared" si="224"/>
        <v>#DIV/0!</v>
      </c>
    </row>
    <row r="709" spans="1:29" ht="12.6" customHeight="1" x14ac:dyDescent="0.2">
      <c r="A709" s="116"/>
      <c r="B709" s="262">
        <f t="shared" si="208"/>
        <v>369.60000000000065</v>
      </c>
      <c r="C709" s="130"/>
      <c r="D709" s="500">
        <f t="shared" si="209"/>
        <v>9.4280168189851015</v>
      </c>
      <c r="E709" s="517">
        <f t="shared" si="210"/>
        <v>7.0771703740850787E-3</v>
      </c>
      <c r="F709" s="500">
        <f t="shared" si="211"/>
        <v>0.99646766822726618</v>
      </c>
      <c r="G709" s="519">
        <f t="shared" si="212"/>
        <v>1</v>
      </c>
      <c r="H709" s="520">
        <f t="shared" si="213"/>
        <v>0</v>
      </c>
      <c r="I709" s="517"/>
      <c r="J709" s="517">
        <f t="shared" si="214"/>
        <v>9.2865954627477922</v>
      </c>
      <c r="K709" s="517">
        <f t="shared" si="215"/>
        <v>1</v>
      </c>
      <c r="L709" s="517"/>
      <c r="M709" s="529">
        <f t="shared" si="216"/>
        <v>270.23638260770622</v>
      </c>
      <c r="N709" s="615">
        <f t="shared" si="217"/>
        <v>0</v>
      </c>
      <c r="O709" s="500"/>
      <c r="P709" s="532">
        <f t="shared" si="218"/>
        <v>0</v>
      </c>
      <c r="Q709" s="520">
        <f t="shared" si="219"/>
        <v>0</v>
      </c>
      <c r="R709" s="521"/>
      <c r="S709" s="507">
        <f t="shared" si="220"/>
        <v>0.99998130596161494</v>
      </c>
      <c r="T709" s="501">
        <f t="shared" si="225"/>
        <v>1.8694038385058676E-5</v>
      </c>
      <c r="U709" s="507"/>
      <c r="V709" s="507">
        <f t="shared" si="226"/>
        <v>1.0056379009949056E-7</v>
      </c>
      <c r="W709" s="501">
        <f t="shared" si="227"/>
        <v>1.0056379009949056E-7</v>
      </c>
      <c r="X709" s="507"/>
      <c r="Y709" s="562">
        <f t="shared" si="221"/>
        <v>1.367691487110148</v>
      </c>
      <c r="Z709" s="554" t="e">
        <f t="shared" si="222"/>
        <v>#DIV/0!</v>
      </c>
      <c r="AB709" s="562">
        <f t="shared" si="223"/>
        <v>1.367691487110148</v>
      </c>
      <c r="AC709" s="554" t="e">
        <f t="shared" si="224"/>
        <v>#DIV/0!</v>
      </c>
    </row>
    <row r="710" spans="1:29" ht="12.6" customHeight="1" x14ac:dyDescent="0.2">
      <c r="A710" s="116"/>
      <c r="B710" s="262">
        <f t="shared" si="208"/>
        <v>370.02000000000066</v>
      </c>
      <c r="C710" s="130"/>
      <c r="D710" s="500">
        <f t="shared" si="209"/>
        <v>9.4360758624427543</v>
      </c>
      <c r="E710" s="517">
        <f t="shared" si="210"/>
        <v>7.0691655904264036E-3</v>
      </c>
      <c r="F710" s="500">
        <f t="shared" si="211"/>
        <v>0.99647165648930092</v>
      </c>
      <c r="G710" s="519">
        <f t="shared" si="212"/>
        <v>1</v>
      </c>
      <c r="H710" s="520">
        <f t="shared" si="213"/>
        <v>0</v>
      </c>
      <c r="I710" s="517"/>
      <c r="J710" s="517">
        <f t="shared" si="214"/>
        <v>9.2946545062054451</v>
      </c>
      <c r="K710" s="517">
        <f t="shared" si="215"/>
        <v>1</v>
      </c>
      <c r="L710" s="517"/>
      <c r="M710" s="529">
        <f t="shared" si="216"/>
        <v>270.65637476507976</v>
      </c>
      <c r="N710" s="615">
        <f t="shared" si="217"/>
        <v>0</v>
      </c>
      <c r="O710" s="500"/>
      <c r="P710" s="532">
        <f t="shared" si="218"/>
        <v>0</v>
      </c>
      <c r="Q710" s="520">
        <f t="shared" si="219"/>
        <v>0</v>
      </c>
      <c r="R710" s="521"/>
      <c r="S710" s="507">
        <f t="shared" si="220"/>
        <v>0.99998134812684503</v>
      </c>
      <c r="T710" s="501">
        <f t="shared" si="225"/>
        <v>1.8651873154973408E-5</v>
      </c>
      <c r="U710" s="507"/>
      <c r="V710" s="507">
        <f t="shared" si="226"/>
        <v>1.0022390589405419E-7</v>
      </c>
      <c r="W710" s="501">
        <f t="shared" si="227"/>
        <v>1.0022390589405419E-7</v>
      </c>
      <c r="X710" s="507"/>
      <c r="Y710" s="562">
        <f t="shared" si="221"/>
        <v>1.3671209492891681</v>
      </c>
      <c r="Z710" s="554" t="e">
        <f t="shared" si="222"/>
        <v>#DIV/0!</v>
      </c>
      <c r="AB710" s="562">
        <f t="shared" si="223"/>
        <v>1.3671209492891681</v>
      </c>
      <c r="AC710" s="554" t="e">
        <f t="shared" si="224"/>
        <v>#DIV/0!</v>
      </c>
    </row>
    <row r="711" spans="1:29" ht="12.6" customHeight="1" x14ac:dyDescent="0.2">
      <c r="A711" s="116"/>
      <c r="B711" s="262">
        <f t="shared" si="208"/>
        <v>370.44000000000068</v>
      </c>
      <c r="C711" s="130"/>
      <c r="D711" s="500">
        <f t="shared" si="209"/>
        <v>9.4441257316346618</v>
      </c>
      <c r="E711" s="517">
        <f t="shared" si="210"/>
        <v>7.0611788943451062E-3</v>
      </c>
      <c r="F711" s="500">
        <f t="shared" si="211"/>
        <v>0.99647563575538323</v>
      </c>
      <c r="G711" s="519">
        <f t="shared" si="212"/>
        <v>1</v>
      </c>
      <c r="H711" s="520">
        <f t="shared" si="213"/>
        <v>0</v>
      </c>
      <c r="I711" s="517"/>
      <c r="J711" s="517">
        <f t="shared" si="214"/>
        <v>9.3027043753973526</v>
      </c>
      <c r="K711" s="517">
        <f t="shared" si="215"/>
        <v>1</v>
      </c>
      <c r="L711" s="517"/>
      <c r="M711" s="529">
        <f t="shared" si="216"/>
        <v>271.0763669401328</v>
      </c>
      <c r="N711" s="615">
        <f t="shared" si="217"/>
        <v>0</v>
      </c>
      <c r="O711" s="500"/>
      <c r="P711" s="532">
        <f t="shared" si="218"/>
        <v>0</v>
      </c>
      <c r="Q711" s="520">
        <f t="shared" si="219"/>
        <v>0</v>
      </c>
      <c r="R711" s="521"/>
      <c r="S711" s="507">
        <f t="shared" si="220"/>
        <v>0.99998139014969589</v>
      </c>
      <c r="T711" s="501">
        <f t="shared" si="225"/>
        <v>1.8609850304107667E-5</v>
      </c>
      <c r="U711" s="507"/>
      <c r="V711" s="507">
        <f t="shared" si="226"/>
        <v>9.9885471587020235E-8</v>
      </c>
      <c r="W711" s="501">
        <f t="shared" si="227"/>
        <v>9.9885471587020235E-8</v>
      </c>
      <c r="X711" s="507"/>
      <c r="Y711" s="562">
        <f t="shared" si="221"/>
        <v>1.3665521793045585</v>
      </c>
      <c r="Z711" s="554" t="e">
        <f t="shared" si="222"/>
        <v>#DIV/0!</v>
      </c>
      <c r="AB711" s="562">
        <f t="shared" si="223"/>
        <v>1.3665521793045585</v>
      </c>
      <c r="AC711" s="554" t="e">
        <f t="shared" si="224"/>
        <v>#DIV/0!</v>
      </c>
    </row>
    <row r="712" spans="1:29" ht="12.6" customHeight="1" x14ac:dyDescent="0.2">
      <c r="A712" s="116"/>
      <c r="B712" s="262">
        <f t="shared" si="208"/>
        <v>370.8600000000007</v>
      </c>
      <c r="C712" s="130"/>
      <c r="D712" s="500">
        <f t="shared" si="209"/>
        <v>9.4521664474239433</v>
      </c>
      <c r="E712" s="517">
        <f t="shared" si="210"/>
        <v>7.0532102246046091E-3</v>
      </c>
      <c r="F712" s="500">
        <f t="shared" si="211"/>
        <v>0.99647960605591557</v>
      </c>
      <c r="G712" s="519">
        <f t="shared" si="212"/>
        <v>1</v>
      </c>
      <c r="H712" s="520">
        <f t="shared" si="213"/>
        <v>0</v>
      </c>
      <c r="I712" s="517"/>
      <c r="J712" s="517">
        <f t="shared" si="214"/>
        <v>9.3107450911866341</v>
      </c>
      <c r="K712" s="517">
        <f t="shared" si="215"/>
        <v>1</v>
      </c>
      <c r="L712" s="517"/>
      <c r="M712" s="529">
        <f t="shared" si="216"/>
        <v>271.49635913280554</v>
      </c>
      <c r="N712" s="615">
        <f t="shared" si="217"/>
        <v>0</v>
      </c>
      <c r="O712" s="500"/>
      <c r="P712" s="532">
        <f t="shared" si="218"/>
        <v>0</v>
      </c>
      <c r="Q712" s="520">
        <f t="shared" si="219"/>
        <v>0</v>
      </c>
      <c r="R712" s="521"/>
      <c r="S712" s="507">
        <f t="shared" si="220"/>
        <v>0.99998143203064116</v>
      </c>
      <c r="T712" s="501">
        <f t="shared" si="225"/>
        <v>1.8567969358840308E-5</v>
      </c>
      <c r="U712" s="507"/>
      <c r="V712" s="507">
        <f t="shared" si="226"/>
        <v>9.9548406687219379E-8</v>
      </c>
      <c r="W712" s="501">
        <f t="shared" si="227"/>
        <v>9.9548406687219379E-8</v>
      </c>
      <c r="X712" s="507"/>
      <c r="Y712" s="562">
        <f t="shared" si="221"/>
        <v>1.3659851689524511</v>
      </c>
      <c r="Z712" s="554" t="e">
        <f t="shared" si="222"/>
        <v>#DIV/0!</v>
      </c>
      <c r="AB712" s="562">
        <f t="shared" si="223"/>
        <v>1.3659851689524511</v>
      </c>
      <c r="AC712" s="554" t="e">
        <f t="shared" si="224"/>
        <v>#DIV/0!</v>
      </c>
    </row>
    <row r="713" spans="1:29" ht="12.6" customHeight="1" x14ac:dyDescent="0.2">
      <c r="A713" s="116"/>
      <c r="B713" s="262">
        <f t="shared" si="208"/>
        <v>371.28000000000071</v>
      </c>
      <c r="C713" s="130"/>
      <c r="D713" s="500">
        <f t="shared" si="209"/>
        <v>9.4601980306026405</v>
      </c>
      <c r="E713" s="517">
        <f t="shared" si="210"/>
        <v>7.0452595202436493E-3</v>
      </c>
      <c r="F713" s="500">
        <f t="shared" si="211"/>
        <v>0.99648356742116428</v>
      </c>
      <c r="G713" s="519">
        <f t="shared" si="212"/>
        <v>1</v>
      </c>
      <c r="H713" s="520">
        <f t="shared" si="213"/>
        <v>0</v>
      </c>
      <c r="I713" s="517"/>
      <c r="J713" s="517">
        <f t="shared" si="214"/>
        <v>9.3187766743653313</v>
      </c>
      <c r="K713" s="517">
        <f t="shared" si="215"/>
        <v>1</v>
      </c>
      <c r="L713" s="517"/>
      <c r="M713" s="529">
        <f t="shared" si="216"/>
        <v>271.91635134303857</v>
      </c>
      <c r="N713" s="615">
        <f t="shared" si="217"/>
        <v>0</v>
      </c>
      <c r="O713" s="500"/>
      <c r="P713" s="532">
        <f t="shared" si="218"/>
        <v>0</v>
      </c>
      <c r="Q713" s="520">
        <f t="shared" si="219"/>
        <v>0</v>
      </c>
      <c r="R713" s="521"/>
      <c r="S713" s="507">
        <f t="shared" si="220"/>
        <v>0.99998147377035751</v>
      </c>
      <c r="T713" s="501">
        <f t="shared" si="225"/>
        <v>1.8526229642490399E-5</v>
      </c>
      <c r="U713" s="507"/>
      <c r="V713" s="507">
        <f t="shared" si="226"/>
        <v>9.9212792082329144E-8</v>
      </c>
      <c r="W713" s="501">
        <f t="shared" si="227"/>
        <v>9.9212792082329144E-8</v>
      </c>
      <c r="X713" s="507"/>
      <c r="Y713" s="562">
        <f t="shared" si="221"/>
        <v>1.3654199100796591</v>
      </c>
      <c r="Z713" s="554" t="e">
        <f t="shared" si="222"/>
        <v>#DIV/0!</v>
      </c>
      <c r="AB713" s="562">
        <f t="shared" si="223"/>
        <v>1.3654199100796591</v>
      </c>
      <c r="AC713" s="554" t="e">
        <f t="shared" si="224"/>
        <v>#DIV/0!</v>
      </c>
    </row>
    <row r="714" spans="1:29" ht="12.6" customHeight="1" x14ac:dyDescent="0.2">
      <c r="A714" s="116"/>
      <c r="B714" s="262">
        <f t="shared" si="208"/>
        <v>371.70000000000073</v>
      </c>
      <c r="C714" s="130"/>
      <c r="D714" s="500">
        <f t="shared" si="209"/>
        <v>9.4682205018920271</v>
      </c>
      <c r="E714" s="517">
        <f t="shared" si="210"/>
        <v>7.037326720576084E-3</v>
      </c>
      <c r="F714" s="500">
        <f t="shared" si="211"/>
        <v>0.99648751988125894</v>
      </c>
      <c r="G714" s="519">
        <f t="shared" si="212"/>
        <v>1</v>
      </c>
      <c r="H714" s="520">
        <f t="shared" si="213"/>
        <v>0</v>
      </c>
      <c r="I714" s="517"/>
      <c r="J714" s="517">
        <f t="shared" si="214"/>
        <v>9.3267991456547179</v>
      </c>
      <c r="K714" s="517">
        <f t="shared" si="215"/>
        <v>1</v>
      </c>
      <c r="L714" s="517"/>
      <c r="M714" s="529">
        <f t="shared" si="216"/>
        <v>272.33634357077267</v>
      </c>
      <c r="N714" s="615">
        <f t="shared" si="217"/>
        <v>0</v>
      </c>
      <c r="O714" s="500"/>
      <c r="P714" s="532">
        <f t="shared" si="218"/>
        <v>0</v>
      </c>
      <c r="Q714" s="520">
        <f t="shared" si="219"/>
        <v>0</v>
      </c>
      <c r="R714" s="521"/>
      <c r="S714" s="507">
        <f t="shared" si="220"/>
        <v>0.99998151536938651</v>
      </c>
      <c r="T714" s="501">
        <f t="shared" si="225"/>
        <v>1.8484630613491149E-5</v>
      </c>
      <c r="U714" s="507"/>
      <c r="V714" s="507">
        <f t="shared" si="226"/>
        <v>9.8878788754688099E-8</v>
      </c>
      <c r="W714" s="501">
        <f t="shared" si="227"/>
        <v>9.8878788754688099E-8</v>
      </c>
      <c r="X714" s="507"/>
      <c r="Y714" s="562">
        <f t="shared" si="221"/>
        <v>1.3648563945832892</v>
      </c>
      <c r="Z714" s="554" t="e">
        <f t="shared" si="222"/>
        <v>#DIV/0!</v>
      </c>
      <c r="AB714" s="562">
        <f t="shared" si="223"/>
        <v>1.3648563945832892</v>
      </c>
      <c r="AC714" s="554" t="e">
        <f t="shared" si="224"/>
        <v>#DIV/0!</v>
      </c>
    </row>
    <row r="715" spans="1:29" ht="12.6" customHeight="1" x14ac:dyDescent="0.2">
      <c r="A715" s="116"/>
      <c r="B715" s="262">
        <f t="shared" si="208"/>
        <v>372.12000000000074</v>
      </c>
      <c r="C715" s="130"/>
      <c r="D715" s="500">
        <f t="shared" si="209"/>
        <v>9.4762338819429406</v>
      </c>
      <c r="E715" s="517">
        <f t="shared" si="210"/>
        <v>7.0294117651887042E-3</v>
      </c>
      <c r="F715" s="500">
        <f t="shared" si="211"/>
        <v>0.99649146346619422</v>
      </c>
      <c r="G715" s="519">
        <f t="shared" si="212"/>
        <v>1</v>
      </c>
      <c r="H715" s="520">
        <f t="shared" si="213"/>
        <v>0</v>
      </c>
      <c r="I715" s="517"/>
      <c r="J715" s="517">
        <f t="shared" si="214"/>
        <v>9.3348125257056314</v>
      </c>
      <c r="K715" s="517">
        <f t="shared" si="215"/>
        <v>1</v>
      </c>
      <c r="L715" s="517"/>
      <c r="M715" s="529">
        <f t="shared" si="216"/>
        <v>272.75633581594889</v>
      </c>
      <c r="N715" s="615">
        <f t="shared" si="217"/>
        <v>0</v>
      </c>
      <c r="O715" s="500"/>
      <c r="P715" s="532">
        <f t="shared" si="218"/>
        <v>0</v>
      </c>
      <c r="Q715" s="520">
        <f t="shared" si="219"/>
        <v>0</v>
      </c>
      <c r="R715" s="521"/>
      <c r="S715" s="507">
        <f t="shared" si="220"/>
        <v>0.99998155682854006</v>
      </c>
      <c r="T715" s="501">
        <f t="shared" si="225"/>
        <v>1.8443171459936458E-5</v>
      </c>
      <c r="U715" s="507"/>
      <c r="V715" s="507">
        <f t="shared" si="226"/>
        <v>9.8546557686634815E-8</v>
      </c>
      <c r="W715" s="501">
        <f t="shared" si="227"/>
        <v>9.8546557686634815E-8</v>
      </c>
      <c r="X715" s="507"/>
      <c r="Y715" s="562">
        <f t="shared" si="221"/>
        <v>1.3642946144103529</v>
      </c>
      <c r="Z715" s="554" t="e">
        <f t="shared" si="222"/>
        <v>#DIV/0!</v>
      </c>
      <c r="AB715" s="562">
        <f t="shared" si="223"/>
        <v>1.3642946144103529</v>
      </c>
      <c r="AC715" s="554" t="e">
        <f t="shared" si="224"/>
        <v>#DIV/0!</v>
      </c>
    </row>
    <row r="716" spans="1:29" ht="12.6" customHeight="1" x14ac:dyDescent="0.2">
      <c r="A716" s="116"/>
      <c r="B716" s="262">
        <f t="shared" si="208"/>
        <v>372.54000000000076</v>
      </c>
      <c r="C716" s="130"/>
      <c r="D716" s="500">
        <f t="shared" si="209"/>
        <v>9.4842381913360967</v>
      </c>
      <c r="E716" s="517">
        <f t="shared" si="210"/>
        <v>7.0215145939397164E-3</v>
      </c>
      <c r="F716" s="500">
        <f t="shared" si="211"/>
        <v>0.99649539820583011</v>
      </c>
      <c r="G716" s="519">
        <f t="shared" si="212"/>
        <v>1</v>
      </c>
      <c r="H716" s="520">
        <f t="shared" si="213"/>
        <v>0</v>
      </c>
      <c r="I716" s="517"/>
      <c r="J716" s="517">
        <f t="shared" si="214"/>
        <v>9.3428168350987875</v>
      </c>
      <c r="K716" s="517">
        <f t="shared" si="215"/>
        <v>1</v>
      </c>
      <c r="L716" s="517"/>
      <c r="M716" s="529">
        <f t="shared" si="216"/>
        <v>273.17632807850867</v>
      </c>
      <c r="N716" s="615">
        <f t="shared" si="217"/>
        <v>0</v>
      </c>
      <c r="O716" s="500"/>
      <c r="P716" s="532">
        <f t="shared" si="218"/>
        <v>0</v>
      </c>
      <c r="Q716" s="520">
        <f t="shared" si="219"/>
        <v>0</v>
      </c>
      <c r="R716" s="521"/>
      <c r="S716" s="507">
        <f t="shared" si="220"/>
        <v>0.99998159814849497</v>
      </c>
      <c r="T716" s="501">
        <f t="shared" si="225"/>
        <v>1.8401851505034372E-5</v>
      </c>
      <c r="U716" s="507"/>
      <c r="V716" s="507">
        <f t="shared" si="226"/>
        <v>9.8215535043476075E-8</v>
      </c>
      <c r="W716" s="501">
        <f t="shared" si="227"/>
        <v>9.8215535043476075E-8</v>
      </c>
      <c r="X716" s="507"/>
      <c r="Y716" s="562">
        <f t="shared" si="221"/>
        <v>1.3637345615573826</v>
      </c>
      <c r="Z716" s="554" t="e">
        <f t="shared" si="222"/>
        <v>#DIV/0!</v>
      </c>
      <c r="AB716" s="562">
        <f t="shared" si="223"/>
        <v>1.3637345615573826</v>
      </c>
      <c r="AC716" s="554" t="e">
        <f t="shared" si="224"/>
        <v>#DIV/0!</v>
      </c>
    </row>
    <row r="717" spans="1:29" ht="12.6" customHeight="1" x14ac:dyDescent="0.2">
      <c r="A717" s="116"/>
      <c r="B717" s="262">
        <f t="shared" si="208"/>
        <v>372.96000000000078</v>
      </c>
      <c r="C717" s="130"/>
      <c r="D717" s="500">
        <f t="shared" si="209"/>
        <v>9.492233450582404</v>
      </c>
      <c r="E717" s="517">
        <f t="shared" si="210"/>
        <v>7.0136351469569985E-3</v>
      </c>
      <c r="F717" s="500">
        <f t="shared" si="211"/>
        <v>0.99649932412989306</v>
      </c>
      <c r="G717" s="519">
        <f t="shared" si="212"/>
        <v>1</v>
      </c>
      <c r="H717" s="520">
        <f t="shared" si="213"/>
        <v>0</v>
      </c>
      <c r="I717" s="517"/>
      <c r="J717" s="517">
        <f t="shared" si="214"/>
        <v>9.3508120943450947</v>
      </c>
      <c r="K717" s="517">
        <f t="shared" si="215"/>
        <v>1</v>
      </c>
      <c r="L717" s="517"/>
      <c r="M717" s="529">
        <f t="shared" si="216"/>
        <v>273.59632035839365</v>
      </c>
      <c r="N717" s="615">
        <f t="shared" si="217"/>
        <v>0</v>
      </c>
      <c r="O717" s="500"/>
      <c r="P717" s="532">
        <f t="shared" si="218"/>
        <v>0</v>
      </c>
      <c r="Q717" s="520">
        <f t="shared" si="219"/>
        <v>0</v>
      </c>
      <c r="R717" s="521"/>
      <c r="S717" s="507">
        <f t="shared" si="220"/>
        <v>0.9999816393295895</v>
      </c>
      <c r="T717" s="501">
        <f t="shared" si="225"/>
        <v>1.8360670410499935E-5</v>
      </c>
      <c r="U717" s="507"/>
      <c r="V717" s="507">
        <f t="shared" si="226"/>
        <v>9.7885801316381166E-8</v>
      </c>
      <c r="W717" s="501">
        <f t="shared" si="227"/>
        <v>9.7885801316381166E-8</v>
      </c>
      <c r="X717" s="507"/>
      <c r="Y717" s="562">
        <f t="shared" si="221"/>
        <v>1.3631762280700526</v>
      </c>
      <c r="Z717" s="554" t="e">
        <f t="shared" si="222"/>
        <v>#DIV/0!</v>
      </c>
      <c r="AB717" s="562">
        <f t="shared" si="223"/>
        <v>1.3631762280700526</v>
      </c>
      <c r="AC717" s="554" t="e">
        <f t="shared" si="224"/>
        <v>#DIV/0!</v>
      </c>
    </row>
    <row r="718" spans="1:29" ht="12.6" customHeight="1" x14ac:dyDescent="0.2">
      <c r="A718" s="116"/>
      <c r="B718" s="262">
        <f t="shared" si="208"/>
        <v>373.38000000000079</v>
      </c>
      <c r="C718" s="130"/>
      <c r="D718" s="500">
        <f t="shared" si="209"/>
        <v>9.5002196801232905</v>
      </c>
      <c r="E718" s="517">
        <f t="shared" si="210"/>
        <v>7.0057733646374598E-3</v>
      </c>
      <c r="F718" s="500">
        <f t="shared" si="211"/>
        <v>0.99650324126797585</v>
      </c>
      <c r="G718" s="519">
        <f t="shared" si="212"/>
        <v>1</v>
      </c>
      <c r="H718" s="520">
        <f t="shared" si="213"/>
        <v>0</v>
      </c>
      <c r="I718" s="517"/>
      <c r="J718" s="517">
        <f t="shared" si="214"/>
        <v>9.3587983238859813</v>
      </c>
      <c r="K718" s="517">
        <f t="shared" si="215"/>
        <v>1</v>
      </c>
      <c r="L718" s="517"/>
      <c r="M718" s="529">
        <f t="shared" si="216"/>
        <v>274.01631265554556</v>
      </c>
      <c r="N718" s="615">
        <f t="shared" si="217"/>
        <v>0</v>
      </c>
      <c r="O718" s="500"/>
      <c r="P718" s="532">
        <f t="shared" si="218"/>
        <v>0</v>
      </c>
      <c r="Q718" s="520">
        <f t="shared" si="219"/>
        <v>0</v>
      </c>
      <c r="R718" s="521"/>
      <c r="S718" s="507">
        <f t="shared" si="220"/>
        <v>0.99998168037256807</v>
      </c>
      <c r="T718" s="501">
        <f t="shared" si="225"/>
        <v>1.8319627431928609E-5</v>
      </c>
      <c r="U718" s="507"/>
      <c r="V718" s="507">
        <f t="shared" si="226"/>
        <v>9.7557920472212709E-8</v>
      </c>
      <c r="W718" s="501">
        <f t="shared" si="227"/>
        <v>9.7557920472212709E-8</v>
      </c>
      <c r="X718" s="507"/>
      <c r="Y718" s="562">
        <f t="shared" si="221"/>
        <v>1.3626196060428022</v>
      </c>
      <c r="Z718" s="554" t="e">
        <f t="shared" si="222"/>
        <v>#DIV/0!</v>
      </c>
      <c r="AB718" s="562">
        <f t="shared" si="223"/>
        <v>1.3626196060428022</v>
      </c>
      <c r="AC718" s="554" t="e">
        <f t="shared" si="224"/>
        <v>#DIV/0!</v>
      </c>
    </row>
    <row r="719" spans="1:29" ht="12.6" customHeight="1" x14ac:dyDescent="0.2">
      <c r="A719" s="116"/>
      <c r="B719" s="262">
        <f t="shared" si="208"/>
        <v>373.80000000000081</v>
      </c>
      <c r="C719" s="130"/>
      <c r="D719" s="500">
        <f t="shared" si="209"/>
        <v>9.5081969003309954</v>
      </c>
      <c r="E719" s="517">
        <f t="shared" si="210"/>
        <v>6.9979291876446368E-3</v>
      </c>
      <c r="F719" s="500">
        <f t="shared" si="211"/>
        <v>0.99650714964953957</v>
      </c>
      <c r="G719" s="519">
        <f t="shared" si="212"/>
        <v>1</v>
      </c>
      <c r="H719" s="520">
        <f t="shared" si="213"/>
        <v>0</v>
      </c>
      <c r="I719" s="517"/>
      <c r="J719" s="517">
        <f t="shared" si="214"/>
        <v>9.3667755440936862</v>
      </c>
      <c r="K719" s="517">
        <f t="shared" si="215"/>
        <v>1</v>
      </c>
      <c r="L719" s="517"/>
      <c r="M719" s="529">
        <f t="shared" si="216"/>
        <v>274.43630496990664</v>
      </c>
      <c r="N719" s="615">
        <f t="shared" si="217"/>
        <v>0</v>
      </c>
      <c r="O719" s="500"/>
      <c r="P719" s="532">
        <f t="shared" si="218"/>
        <v>0</v>
      </c>
      <c r="Q719" s="520">
        <f t="shared" si="219"/>
        <v>0</v>
      </c>
      <c r="R719" s="521"/>
      <c r="S719" s="507">
        <f t="shared" si="220"/>
        <v>0.9999817212782427</v>
      </c>
      <c r="T719" s="501">
        <f t="shared" si="225"/>
        <v>1.8278721757303273E-5</v>
      </c>
      <c r="U719" s="507"/>
      <c r="V719" s="507">
        <f t="shared" si="226"/>
        <v>9.7231409035277367E-8</v>
      </c>
      <c r="W719" s="501">
        <f t="shared" si="227"/>
        <v>9.7231409035277367E-8</v>
      </c>
      <c r="X719" s="507"/>
      <c r="Y719" s="562">
        <f t="shared" si="221"/>
        <v>1.3620646876184619</v>
      </c>
      <c r="Z719" s="554" t="e">
        <f t="shared" si="222"/>
        <v>#DIV/0!</v>
      </c>
      <c r="AB719" s="562">
        <f t="shared" si="223"/>
        <v>1.3620646876184619</v>
      </c>
      <c r="AC719" s="554" t="e">
        <f t="shared" si="224"/>
        <v>#DIV/0!</v>
      </c>
    </row>
    <row r="720" spans="1:29" ht="12.6" customHeight="1" x14ac:dyDescent="0.2">
      <c r="A720" s="116"/>
      <c r="B720" s="262">
        <f t="shared" si="208"/>
        <v>374.22000000000082</v>
      </c>
      <c r="C720" s="130"/>
      <c r="D720" s="500">
        <f t="shared" si="209"/>
        <v>9.516165131508906</v>
      </c>
      <c r="E720" s="517">
        <f t="shared" si="210"/>
        <v>6.9901025569073889E-3</v>
      </c>
      <c r="F720" s="500">
        <f t="shared" si="211"/>
        <v>0.99651104930391354</v>
      </c>
      <c r="G720" s="519">
        <f t="shared" si="212"/>
        <v>1</v>
      </c>
      <c r="H720" s="520">
        <f t="shared" si="213"/>
        <v>0</v>
      </c>
      <c r="I720" s="517"/>
      <c r="J720" s="517">
        <f t="shared" si="214"/>
        <v>9.3747437752715967</v>
      </c>
      <c r="K720" s="517">
        <f t="shared" si="215"/>
        <v>1</v>
      </c>
      <c r="L720" s="517"/>
      <c r="M720" s="529">
        <f t="shared" si="216"/>
        <v>274.85629730141932</v>
      </c>
      <c r="N720" s="615">
        <f t="shared" si="217"/>
        <v>0</v>
      </c>
      <c r="O720" s="500"/>
      <c r="P720" s="532">
        <f t="shared" si="218"/>
        <v>0</v>
      </c>
      <c r="Q720" s="520">
        <f t="shared" si="219"/>
        <v>0</v>
      </c>
      <c r="R720" s="521"/>
      <c r="S720" s="507">
        <f t="shared" si="220"/>
        <v>0.99998176204695166</v>
      </c>
      <c r="T720" s="501">
        <f t="shared" si="225"/>
        <v>1.8237953048338973E-5</v>
      </c>
      <c r="U720" s="507"/>
      <c r="V720" s="507">
        <f t="shared" si="226"/>
        <v>9.6906186778744655E-8</v>
      </c>
      <c r="W720" s="501">
        <f t="shared" si="227"/>
        <v>9.6906186778744655E-8</v>
      </c>
      <c r="X720" s="507"/>
      <c r="Y720" s="562">
        <f t="shared" si="221"/>
        <v>1.3615114649878841</v>
      </c>
      <c r="Z720" s="554" t="e">
        <f t="shared" si="222"/>
        <v>#DIV/0!</v>
      </c>
      <c r="AB720" s="562">
        <f t="shared" si="223"/>
        <v>1.3615114649878841</v>
      </c>
      <c r="AC720" s="554" t="e">
        <f t="shared" si="224"/>
        <v>#DIV/0!</v>
      </c>
    </row>
    <row r="721" spans="1:29" ht="12.6" customHeight="1" x14ac:dyDescent="0.2">
      <c r="A721" s="116"/>
      <c r="B721" s="262">
        <f t="shared" si="208"/>
        <v>374.64000000000084</v>
      </c>
      <c r="C721" s="130"/>
      <c r="D721" s="500">
        <f t="shared" si="209"/>
        <v>9.5241243938918476</v>
      </c>
      <c r="E721" s="517">
        <f t="shared" si="210"/>
        <v>6.9822934136188229E-3</v>
      </c>
      <c r="F721" s="500">
        <f t="shared" si="211"/>
        <v>0.99651494026029608</v>
      </c>
      <c r="G721" s="519">
        <f t="shared" si="212"/>
        <v>1</v>
      </c>
      <c r="H721" s="520">
        <f t="shared" si="213"/>
        <v>0</v>
      </c>
      <c r="I721" s="517"/>
      <c r="J721" s="517">
        <f t="shared" si="214"/>
        <v>9.3827030376545384</v>
      </c>
      <c r="K721" s="517">
        <f t="shared" si="215"/>
        <v>1</v>
      </c>
      <c r="L721" s="517"/>
      <c r="M721" s="529">
        <f t="shared" si="216"/>
        <v>275.27628965002611</v>
      </c>
      <c r="N721" s="615">
        <f t="shared" si="217"/>
        <v>0</v>
      </c>
      <c r="O721" s="500"/>
      <c r="P721" s="532">
        <f t="shared" si="218"/>
        <v>0</v>
      </c>
      <c r="Q721" s="520">
        <f t="shared" si="219"/>
        <v>0</v>
      </c>
      <c r="R721" s="521"/>
      <c r="S721" s="507">
        <f t="shared" si="220"/>
        <v>0.99998180267943959</v>
      </c>
      <c r="T721" s="501">
        <f t="shared" si="225"/>
        <v>1.8197320560409125E-5</v>
      </c>
      <c r="U721" s="507"/>
      <c r="V721" s="507">
        <f t="shared" si="226"/>
        <v>9.6582575667291741E-8</v>
      </c>
      <c r="W721" s="501">
        <f t="shared" si="227"/>
        <v>9.6582575667291741E-8</v>
      </c>
      <c r="X721" s="507"/>
      <c r="Y721" s="562">
        <f t="shared" si="221"/>
        <v>1.3609599303895779</v>
      </c>
      <c r="Z721" s="554" t="e">
        <f t="shared" si="222"/>
        <v>#DIV/0!</v>
      </c>
      <c r="AB721" s="562">
        <f t="shared" si="223"/>
        <v>1.3609599303895779</v>
      </c>
      <c r="AC721" s="554" t="e">
        <f t="shared" si="224"/>
        <v>#DIV/0!</v>
      </c>
    </row>
    <row r="722" spans="1:29" ht="12.6" customHeight="1" x14ac:dyDescent="0.2">
      <c r="A722" s="116"/>
      <c r="B722" s="262">
        <f t="shared" si="208"/>
        <v>375.06000000000085</v>
      </c>
      <c r="C722" s="130"/>
      <c r="D722" s="500">
        <f t="shared" si="209"/>
        <v>9.532074707646407</v>
      </c>
      <c r="E722" s="517">
        <f t="shared" si="210"/>
        <v>6.9745016992343225E-3</v>
      </c>
      <c r="F722" s="500">
        <f t="shared" si="211"/>
        <v>0.9965188225477557</v>
      </c>
      <c r="G722" s="519">
        <f t="shared" si="212"/>
        <v>1</v>
      </c>
      <c r="H722" s="520">
        <f t="shared" si="213"/>
        <v>0</v>
      </c>
      <c r="I722" s="517"/>
      <c r="J722" s="517">
        <f t="shared" si="214"/>
        <v>9.3906533514090977</v>
      </c>
      <c r="K722" s="517">
        <f t="shared" si="215"/>
        <v>1</v>
      </c>
      <c r="L722" s="517"/>
      <c r="M722" s="529">
        <f t="shared" si="216"/>
        <v>275.69628201567008</v>
      </c>
      <c r="N722" s="615">
        <f t="shared" si="217"/>
        <v>0</v>
      </c>
      <c r="O722" s="500"/>
      <c r="P722" s="532">
        <f t="shared" si="218"/>
        <v>0</v>
      </c>
      <c r="Q722" s="520">
        <f t="shared" si="219"/>
        <v>0</v>
      </c>
      <c r="R722" s="521"/>
      <c r="S722" s="507">
        <f t="shared" si="220"/>
        <v>0.99998184317631522</v>
      </c>
      <c r="T722" s="501">
        <f t="shared" si="225"/>
        <v>1.8156823684778445E-5</v>
      </c>
      <c r="U722" s="507"/>
      <c r="V722" s="507">
        <f t="shared" si="226"/>
        <v>9.6260333963071928E-8</v>
      </c>
      <c r="W722" s="501">
        <f t="shared" si="227"/>
        <v>9.6260333963071928E-8</v>
      </c>
      <c r="X722" s="507"/>
      <c r="Y722" s="562">
        <f t="shared" si="221"/>
        <v>1.3604100761093438</v>
      </c>
      <c r="Z722" s="554" t="e">
        <f t="shared" si="222"/>
        <v>#DIV/0!</v>
      </c>
      <c r="AB722" s="562">
        <f t="shared" si="223"/>
        <v>1.3604100761093438</v>
      </c>
      <c r="AC722" s="554" t="e">
        <f t="shared" si="224"/>
        <v>#DIV/0!</v>
      </c>
    </row>
    <row r="723" spans="1:29" ht="12.6" customHeight="1" x14ac:dyDescent="0.2">
      <c r="A723" s="116"/>
      <c r="B723" s="262">
        <f t="shared" si="208"/>
        <v>375.48000000000087</v>
      </c>
      <c r="C723" s="130"/>
      <c r="D723" s="500">
        <f t="shared" si="209"/>
        <v>9.5400160928712285</v>
      </c>
      <c r="E723" s="517">
        <f t="shared" si="210"/>
        <v>6.9667273554704697E-3</v>
      </c>
      <c r="F723" s="500">
        <f t="shared" si="211"/>
        <v>0.99652269619523126</v>
      </c>
      <c r="G723" s="519">
        <f t="shared" si="212"/>
        <v>1</v>
      </c>
      <c r="H723" s="520">
        <f t="shared" si="213"/>
        <v>0</v>
      </c>
      <c r="I723" s="517"/>
      <c r="J723" s="517">
        <f t="shared" si="214"/>
        <v>9.3985947366339193</v>
      </c>
      <c r="K723" s="517">
        <f t="shared" si="215"/>
        <v>1</v>
      </c>
      <c r="L723" s="517"/>
      <c r="M723" s="529">
        <f t="shared" si="216"/>
        <v>276.11627439829425</v>
      </c>
      <c r="N723" s="615">
        <f t="shared" si="217"/>
        <v>0</v>
      </c>
      <c r="O723" s="500"/>
      <c r="P723" s="532">
        <f t="shared" si="218"/>
        <v>0</v>
      </c>
      <c r="Q723" s="520">
        <f t="shared" si="219"/>
        <v>0</v>
      </c>
      <c r="R723" s="521"/>
      <c r="S723" s="507">
        <f t="shared" si="220"/>
        <v>0.99998188353812012</v>
      </c>
      <c r="T723" s="501">
        <f t="shared" si="225"/>
        <v>1.8116461879880141E-5</v>
      </c>
      <c r="U723" s="507"/>
      <c r="V723" s="507">
        <f t="shared" si="226"/>
        <v>9.5939542553762735E-8</v>
      </c>
      <c r="W723" s="501">
        <f t="shared" si="227"/>
        <v>9.5939542553762735E-8</v>
      </c>
      <c r="X723" s="507"/>
      <c r="Y723" s="562">
        <f t="shared" si="221"/>
        <v>1.3598618944799163</v>
      </c>
      <c r="Z723" s="554" t="e">
        <f t="shared" si="222"/>
        <v>#DIV/0!</v>
      </c>
      <c r="AB723" s="562">
        <f t="shared" si="223"/>
        <v>1.3598618944799163</v>
      </c>
      <c r="AC723" s="554" t="e">
        <f t="shared" si="224"/>
        <v>#DIV/0!</v>
      </c>
    </row>
    <row r="724" spans="1:29" ht="12.6" customHeight="1" x14ac:dyDescent="0.2">
      <c r="A724" s="116"/>
      <c r="B724" s="262">
        <f t="shared" si="208"/>
        <v>375.90000000000089</v>
      </c>
      <c r="C724" s="130"/>
      <c r="D724" s="500">
        <f t="shared" si="209"/>
        <v>9.5479485695973203</v>
      </c>
      <c r="E724" s="517">
        <f t="shared" si="210"/>
        <v>6.9589703243035225E-3</v>
      </c>
      <c r="F724" s="500">
        <f t="shared" si="211"/>
        <v>0.99652656123153305</v>
      </c>
      <c r="G724" s="519">
        <f t="shared" si="212"/>
        <v>1</v>
      </c>
      <c r="H724" s="520">
        <f t="shared" si="213"/>
        <v>0</v>
      </c>
      <c r="I724" s="517"/>
      <c r="J724" s="517">
        <f t="shared" si="214"/>
        <v>9.4065272133600111</v>
      </c>
      <c r="K724" s="517">
        <f t="shared" si="215"/>
        <v>1</v>
      </c>
      <c r="L724" s="517"/>
      <c r="M724" s="529">
        <f t="shared" si="216"/>
        <v>276.53626679784213</v>
      </c>
      <c r="N724" s="615">
        <f t="shared" si="217"/>
        <v>0</v>
      </c>
      <c r="O724" s="500"/>
      <c r="P724" s="532">
        <f t="shared" si="218"/>
        <v>0</v>
      </c>
      <c r="Q724" s="520">
        <f t="shared" si="219"/>
        <v>0</v>
      </c>
      <c r="R724" s="521"/>
      <c r="S724" s="507">
        <f t="shared" si="220"/>
        <v>0.99998192376553097</v>
      </c>
      <c r="T724" s="501">
        <f t="shared" si="225"/>
        <v>1.8076234469033281E-5</v>
      </c>
      <c r="U724" s="507"/>
      <c r="V724" s="507">
        <f t="shared" si="226"/>
        <v>9.5620201175025362E-8</v>
      </c>
      <c r="W724" s="501">
        <f t="shared" si="227"/>
        <v>9.5620201175025362E-8</v>
      </c>
      <c r="X724" s="507"/>
      <c r="Y724" s="562">
        <f t="shared" si="221"/>
        <v>1.3593153778806062</v>
      </c>
      <c r="Z724" s="554" t="e">
        <f t="shared" si="222"/>
        <v>#DIV/0!</v>
      </c>
      <c r="AB724" s="562">
        <f t="shared" si="223"/>
        <v>1.3593153778806062</v>
      </c>
      <c r="AC724" s="554" t="e">
        <f t="shared" si="224"/>
        <v>#DIV/0!</v>
      </c>
    </row>
    <row r="725" spans="1:29" ht="12.6" customHeight="1" x14ac:dyDescent="0.2">
      <c r="A725" s="116"/>
      <c r="B725" s="262">
        <f t="shared" si="208"/>
        <v>376.3200000000009</v>
      </c>
      <c r="C725" s="130"/>
      <c r="D725" s="500">
        <f t="shared" si="209"/>
        <v>9.5558721577883627</v>
      </c>
      <c r="E725" s="517">
        <f t="shared" si="210"/>
        <v>6.9512305479674475E-3</v>
      </c>
      <c r="F725" s="500">
        <f t="shared" si="211"/>
        <v>0.99653041768534356</v>
      </c>
      <c r="G725" s="519">
        <f t="shared" si="212"/>
        <v>1</v>
      </c>
      <c r="H725" s="520">
        <f t="shared" si="213"/>
        <v>0</v>
      </c>
      <c r="I725" s="517"/>
      <c r="J725" s="517">
        <f t="shared" si="214"/>
        <v>9.4144508015510535</v>
      </c>
      <c r="K725" s="517">
        <f t="shared" si="215"/>
        <v>1</v>
      </c>
      <c r="L725" s="517"/>
      <c r="M725" s="529">
        <f t="shared" si="216"/>
        <v>276.95625921425733</v>
      </c>
      <c r="N725" s="615">
        <f t="shared" si="217"/>
        <v>0</v>
      </c>
      <c r="O725" s="500"/>
      <c r="P725" s="532">
        <f t="shared" si="218"/>
        <v>0</v>
      </c>
      <c r="Q725" s="520">
        <f t="shared" si="219"/>
        <v>0</v>
      </c>
      <c r="R725" s="521"/>
      <c r="S725" s="507">
        <f t="shared" si="220"/>
        <v>0.99998196385908911</v>
      </c>
      <c r="T725" s="501">
        <f t="shared" si="225"/>
        <v>1.8036140910893117E-5</v>
      </c>
      <c r="U725" s="507"/>
      <c r="V725" s="507">
        <f t="shared" si="226"/>
        <v>9.5302229203521092E-8</v>
      </c>
      <c r="W725" s="501">
        <f t="shared" si="227"/>
        <v>9.5302229203521092E-8</v>
      </c>
      <c r="X725" s="507"/>
      <c r="Y725" s="562">
        <f t="shared" si="221"/>
        <v>1.3587705187369474</v>
      </c>
      <c r="Z725" s="554" t="e">
        <f t="shared" si="222"/>
        <v>#DIV/0!</v>
      </c>
      <c r="AB725" s="562">
        <f t="shared" si="223"/>
        <v>1.3587705187369474</v>
      </c>
      <c r="AC725" s="554" t="e">
        <f t="shared" si="224"/>
        <v>#DIV/0!</v>
      </c>
    </row>
    <row r="726" spans="1:29" ht="12.6" customHeight="1" x14ac:dyDescent="0.2">
      <c r="A726" s="116"/>
      <c r="B726" s="262">
        <f t="shared" si="208"/>
        <v>376.74000000000092</v>
      </c>
      <c r="C726" s="130"/>
      <c r="D726" s="500">
        <f t="shared" si="209"/>
        <v>9.5637868773410037</v>
      </c>
      <c r="E726" s="517">
        <f t="shared" si="210"/>
        <v>6.9435079689535006E-3</v>
      </c>
      <c r="F726" s="500">
        <f t="shared" si="211"/>
        <v>0.99653426558521763</v>
      </c>
      <c r="G726" s="519">
        <f t="shared" si="212"/>
        <v>1</v>
      </c>
      <c r="H726" s="520">
        <f t="shared" si="213"/>
        <v>0</v>
      </c>
      <c r="I726" s="517"/>
      <c r="J726" s="517">
        <f t="shared" si="214"/>
        <v>9.4223655211036945</v>
      </c>
      <c r="K726" s="517">
        <f t="shared" si="215"/>
        <v>1</v>
      </c>
      <c r="L726" s="517"/>
      <c r="M726" s="529">
        <f t="shared" si="216"/>
        <v>277.3762516474838</v>
      </c>
      <c r="N726" s="615">
        <f t="shared" si="217"/>
        <v>0</v>
      </c>
      <c r="O726" s="500"/>
      <c r="P726" s="532">
        <f t="shared" si="218"/>
        <v>0</v>
      </c>
      <c r="Q726" s="520">
        <f t="shared" si="219"/>
        <v>0</v>
      </c>
      <c r="R726" s="521"/>
      <c r="S726" s="507">
        <f t="shared" si="220"/>
        <v>0.9999820038194035</v>
      </c>
      <c r="T726" s="501">
        <f t="shared" si="225"/>
        <v>1.799618059650232E-5</v>
      </c>
      <c r="U726" s="507"/>
      <c r="V726" s="507">
        <f t="shared" si="226"/>
        <v>9.4985626771419329E-8</v>
      </c>
      <c r="W726" s="501">
        <f t="shared" si="227"/>
        <v>9.4985626771419329E-8</v>
      </c>
      <c r="X726" s="507"/>
      <c r="Y726" s="562">
        <f t="shared" si="221"/>
        <v>1.3582273095203481</v>
      </c>
      <c r="Z726" s="554" t="e">
        <f t="shared" si="222"/>
        <v>#DIV/0!</v>
      </c>
      <c r="AB726" s="562">
        <f t="shared" si="223"/>
        <v>1.3582273095203481</v>
      </c>
      <c r="AC726" s="554" t="e">
        <f t="shared" si="224"/>
        <v>#DIV/0!</v>
      </c>
    </row>
    <row r="727" spans="1:29" ht="12.6" customHeight="1" x14ac:dyDescent="0.2">
      <c r="A727" s="116"/>
      <c r="B727" s="262">
        <f t="shared" si="208"/>
        <v>377.16000000000093</v>
      </c>
      <c r="C727" s="130"/>
      <c r="D727" s="500">
        <f t="shared" si="209"/>
        <v>9.5716927480851677</v>
      </c>
      <c r="E727" s="517">
        <f t="shared" si="210"/>
        <v>6.9358025300076025E-3</v>
      </c>
      <c r="F727" s="500">
        <f t="shared" si="211"/>
        <v>0.99653810495958417</v>
      </c>
      <c r="G727" s="519">
        <f t="shared" si="212"/>
        <v>1</v>
      </c>
      <c r="H727" s="520">
        <f t="shared" si="213"/>
        <v>0</v>
      </c>
      <c r="I727" s="517"/>
      <c r="J727" s="517">
        <f t="shared" si="214"/>
        <v>9.4302713918478585</v>
      </c>
      <c r="K727" s="517">
        <f t="shared" si="215"/>
        <v>1</v>
      </c>
      <c r="L727" s="517"/>
      <c r="M727" s="529">
        <f t="shared" si="216"/>
        <v>277.79624409746566</v>
      </c>
      <c r="N727" s="615">
        <f t="shared" si="217"/>
        <v>0</v>
      </c>
      <c r="O727" s="500"/>
      <c r="P727" s="532">
        <f t="shared" si="218"/>
        <v>0</v>
      </c>
      <c r="Q727" s="520">
        <f t="shared" si="219"/>
        <v>0</v>
      </c>
      <c r="R727" s="521"/>
      <c r="S727" s="507">
        <f t="shared" si="220"/>
        <v>0.99998204364701559</v>
      </c>
      <c r="T727" s="501">
        <f t="shared" si="225"/>
        <v>1.7956352984405122E-5</v>
      </c>
      <c r="U727" s="507"/>
      <c r="V727" s="507">
        <f t="shared" si="226"/>
        <v>9.4670394010889508E-8</v>
      </c>
      <c r="W727" s="501">
        <f t="shared" si="227"/>
        <v>9.4670394010889508E-8</v>
      </c>
      <c r="X727" s="507"/>
      <c r="Y727" s="562">
        <f t="shared" si="221"/>
        <v>1.3576857427477429</v>
      </c>
      <c r="Z727" s="554" t="e">
        <f t="shared" si="222"/>
        <v>#DIV/0!</v>
      </c>
      <c r="AB727" s="562">
        <f t="shared" si="223"/>
        <v>1.3576857427477429</v>
      </c>
      <c r="AC727" s="554" t="e">
        <f t="shared" si="224"/>
        <v>#DIV/0!</v>
      </c>
    </row>
    <row r="728" spans="1:29" ht="12.6" customHeight="1" x14ac:dyDescent="0.2">
      <c r="A728" s="116"/>
      <c r="B728" s="262">
        <f t="shared" si="208"/>
        <v>377.58000000000095</v>
      </c>
      <c r="C728" s="130"/>
      <c r="D728" s="500">
        <f t="shared" si="209"/>
        <v>9.5795897897843396</v>
      </c>
      <c r="E728" s="517">
        <f t="shared" si="210"/>
        <v>6.9281141741303559E-3</v>
      </c>
      <c r="F728" s="500">
        <f t="shared" si="211"/>
        <v>0.99654193583674555</v>
      </c>
      <c r="G728" s="519">
        <f t="shared" si="212"/>
        <v>1</v>
      </c>
      <c r="H728" s="520">
        <f t="shared" si="213"/>
        <v>0</v>
      </c>
      <c r="I728" s="517"/>
      <c r="J728" s="517">
        <f t="shared" si="214"/>
        <v>9.4381684335470304</v>
      </c>
      <c r="K728" s="517">
        <f t="shared" si="215"/>
        <v>1</v>
      </c>
      <c r="L728" s="517"/>
      <c r="M728" s="529">
        <f t="shared" si="216"/>
        <v>278.21623656414732</v>
      </c>
      <c r="N728" s="615">
        <f t="shared" si="217"/>
        <v>0</v>
      </c>
      <c r="O728" s="500"/>
      <c r="P728" s="532">
        <f t="shared" si="218"/>
        <v>0</v>
      </c>
      <c r="Q728" s="520">
        <f t="shared" si="219"/>
        <v>0</v>
      </c>
      <c r="R728" s="521"/>
      <c r="S728" s="507">
        <f t="shared" si="220"/>
        <v>0.99998208334253447</v>
      </c>
      <c r="T728" s="501">
        <f t="shared" si="225"/>
        <v>1.791665746553317E-5</v>
      </c>
      <c r="U728" s="507"/>
      <c r="V728" s="507">
        <f t="shared" si="226"/>
        <v>9.435669177210078E-8</v>
      </c>
      <c r="W728" s="501">
        <f t="shared" si="227"/>
        <v>9.435669177210078E-8</v>
      </c>
      <c r="X728" s="507"/>
      <c r="Y728" s="562">
        <f t="shared" si="221"/>
        <v>1.3571458109812498</v>
      </c>
      <c r="Z728" s="554" t="e">
        <f t="shared" si="222"/>
        <v>#DIV/0!</v>
      </c>
      <c r="AB728" s="562">
        <f t="shared" si="223"/>
        <v>1.3571458109812498</v>
      </c>
      <c r="AC728" s="554" t="e">
        <f t="shared" si="224"/>
        <v>#DIV/0!</v>
      </c>
    </row>
    <row r="729" spans="1:29" ht="12.6" customHeight="1" x14ac:dyDescent="0.2">
      <c r="A729" s="116"/>
      <c r="B729" s="262">
        <f t="shared" si="208"/>
        <v>378.00000000000097</v>
      </c>
      <c r="C729" s="130"/>
      <c r="D729" s="500">
        <f t="shared" si="209"/>
        <v>9.5874780221358726</v>
      </c>
      <c r="E729" s="517">
        <f t="shared" si="210"/>
        <v>6.920442844573757E-3</v>
      </c>
      <c r="F729" s="500">
        <f t="shared" si="211"/>
        <v>0.99654575824487968</v>
      </c>
      <c r="G729" s="519">
        <f t="shared" si="212"/>
        <v>1</v>
      </c>
      <c r="H729" s="520">
        <f t="shared" si="213"/>
        <v>0</v>
      </c>
      <c r="I729" s="517"/>
      <c r="J729" s="517">
        <f t="shared" si="214"/>
        <v>9.4460566658985634</v>
      </c>
      <c r="K729" s="517">
        <f t="shared" si="215"/>
        <v>1</v>
      </c>
      <c r="L729" s="517"/>
      <c r="M729" s="529">
        <f t="shared" si="216"/>
        <v>278.63622904747342</v>
      </c>
      <c r="N729" s="615">
        <f t="shared" si="217"/>
        <v>0</v>
      </c>
      <c r="O729" s="500"/>
      <c r="P729" s="532">
        <f t="shared" si="218"/>
        <v>0</v>
      </c>
      <c r="Q729" s="520">
        <f t="shared" si="219"/>
        <v>0</v>
      </c>
      <c r="R729" s="521"/>
      <c r="S729" s="507">
        <f t="shared" si="220"/>
        <v>0.99998212290663668</v>
      </c>
      <c r="T729" s="501">
        <f t="shared" si="225"/>
        <v>1.7877093363316554E-5</v>
      </c>
      <c r="U729" s="507"/>
      <c r="V729" s="507">
        <f t="shared" si="226"/>
        <v>9.4044439563883845E-8</v>
      </c>
      <c r="W729" s="501">
        <f t="shared" si="227"/>
        <v>9.4044439563883845E-8</v>
      </c>
      <c r="X729" s="507"/>
      <c r="Y729" s="562">
        <f t="shared" si="221"/>
        <v>1.3566075068278296</v>
      </c>
      <c r="Z729" s="554" t="e">
        <f t="shared" si="222"/>
        <v>#DIV/0!</v>
      </c>
      <c r="AB729" s="562">
        <f t="shared" si="223"/>
        <v>1.3566075068278296</v>
      </c>
      <c r="AC729" s="554" t="e">
        <f t="shared" si="224"/>
        <v>#DIV/0!</v>
      </c>
    </row>
    <row r="730" spans="1:29" ht="12.6" customHeight="1" x14ac:dyDescent="0.2">
      <c r="A730" s="116"/>
      <c r="B730" s="262">
        <f t="shared" si="208"/>
        <v>378.42000000000098</v>
      </c>
      <c r="C730" s="130"/>
      <c r="D730" s="500">
        <f t="shared" si="209"/>
        <v>9.5953574647712774</v>
      </c>
      <c r="E730" s="517">
        <f t="shared" si="210"/>
        <v>6.9127884848418789E-3</v>
      </c>
      <c r="F730" s="500">
        <f t="shared" si="211"/>
        <v>0.99654957221203944</v>
      </c>
      <c r="G730" s="519">
        <f t="shared" si="212"/>
        <v>1</v>
      </c>
      <c r="H730" s="520">
        <f t="shared" si="213"/>
        <v>0</v>
      </c>
      <c r="I730" s="517"/>
      <c r="J730" s="517">
        <f t="shared" si="214"/>
        <v>9.4539361085339682</v>
      </c>
      <c r="K730" s="517">
        <f t="shared" si="215"/>
        <v>1</v>
      </c>
      <c r="L730" s="517"/>
      <c r="M730" s="529">
        <f t="shared" si="216"/>
        <v>279.05622154738893</v>
      </c>
      <c r="N730" s="615">
        <f t="shared" si="217"/>
        <v>0</v>
      </c>
      <c r="O730" s="500"/>
      <c r="P730" s="532">
        <f t="shared" si="218"/>
        <v>0</v>
      </c>
      <c r="Q730" s="520">
        <f t="shared" si="219"/>
        <v>0</v>
      </c>
      <c r="R730" s="521"/>
      <c r="S730" s="507">
        <f t="shared" si="220"/>
        <v>0.9999821623398637</v>
      </c>
      <c r="T730" s="501">
        <f t="shared" si="225"/>
        <v>1.7837660136299505E-5</v>
      </c>
      <c r="U730" s="507"/>
      <c r="V730" s="507">
        <f t="shared" si="226"/>
        <v>9.3733476536069566E-8</v>
      </c>
      <c r="W730" s="501">
        <f t="shared" si="227"/>
        <v>9.3733476536069566E-8</v>
      </c>
      <c r="X730" s="507"/>
      <c r="Y730" s="562">
        <f t="shared" si="221"/>
        <v>1.3560708229389475</v>
      </c>
      <c r="Z730" s="554" t="e">
        <f t="shared" si="222"/>
        <v>#DIV/0!</v>
      </c>
      <c r="AB730" s="562">
        <f t="shared" si="223"/>
        <v>1.3560708229389475</v>
      </c>
      <c r="AC730" s="554" t="e">
        <f t="shared" si="224"/>
        <v>#DIV/0!</v>
      </c>
    </row>
    <row r="731" spans="1:29" ht="12.6" customHeight="1" x14ac:dyDescent="0.2">
      <c r="A731" s="116"/>
      <c r="B731" s="262">
        <f t="shared" si="208"/>
        <v>378.840000000001</v>
      </c>
      <c r="C731" s="130"/>
      <c r="D731" s="500">
        <f t="shared" si="209"/>
        <v>9.6032281372565222</v>
      </c>
      <c r="E731" s="517">
        <f t="shared" si="210"/>
        <v>6.9051510386875835E-3</v>
      </c>
      <c r="F731" s="500">
        <f t="shared" si="211"/>
        <v>0.99655337776615449</v>
      </c>
      <c r="G731" s="519">
        <f t="shared" si="212"/>
        <v>1</v>
      </c>
      <c r="H731" s="520">
        <f t="shared" si="213"/>
        <v>0</v>
      </c>
      <c r="I731" s="517"/>
      <c r="J731" s="517">
        <f t="shared" si="214"/>
        <v>9.461806781019213</v>
      </c>
      <c r="K731" s="517">
        <f t="shared" si="215"/>
        <v>1</v>
      </c>
      <c r="L731" s="517"/>
      <c r="M731" s="529">
        <f t="shared" si="216"/>
        <v>279.47621406383894</v>
      </c>
      <c r="N731" s="615">
        <f t="shared" si="217"/>
        <v>0</v>
      </c>
      <c r="O731" s="500"/>
      <c r="P731" s="532">
        <f t="shared" si="218"/>
        <v>0</v>
      </c>
      <c r="Q731" s="520">
        <f t="shared" si="219"/>
        <v>0</v>
      </c>
      <c r="R731" s="521"/>
      <c r="S731" s="507">
        <f t="shared" si="220"/>
        <v>0.99998220164275697</v>
      </c>
      <c r="T731" s="501">
        <f t="shared" si="225"/>
        <v>1.7798357243026253E-5</v>
      </c>
      <c r="U731" s="507"/>
      <c r="V731" s="507">
        <f t="shared" si="226"/>
        <v>9.3423721800980411E-8</v>
      </c>
      <c r="W731" s="501">
        <f t="shared" si="227"/>
        <v>9.3423721800980411E-8</v>
      </c>
      <c r="X731" s="507"/>
      <c r="Y731" s="562">
        <f t="shared" si="221"/>
        <v>1.3555357520102409</v>
      </c>
      <c r="Z731" s="554" t="e">
        <f t="shared" si="222"/>
        <v>#DIV/0!</v>
      </c>
      <c r="AB731" s="562">
        <f t="shared" si="223"/>
        <v>1.3555357520102409</v>
      </c>
      <c r="AC731" s="554" t="e">
        <f t="shared" si="224"/>
        <v>#DIV/0!</v>
      </c>
    </row>
    <row r="732" spans="1:29" ht="12.6" customHeight="1" x14ac:dyDescent="0.2">
      <c r="A732" s="116"/>
      <c r="B732" s="262">
        <f t="shared" si="208"/>
        <v>379.26000000000101</v>
      </c>
      <c r="C732" s="130"/>
      <c r="D732" s="500">
        <f t="shared" si="209"/>
        <v>9.6110900590923105</v>
      </c>
      <c r="E732" s="517">
        <f t="shared" si="210"/>
        <v>6.8975304501129762E-3</v>
      </c>
      <c r="F732" s="500">
        <f t="shared" si="211"/>
        <v>0.99655717493503104</v>
      </c>
      <c r="G732" s="519">
        <f t="shared" si="212"/>
        <v>1</v>
      </c>
      <c r="H732" s="520">
        <f t="shared" si="213"/>
        <v>0</v>
      </c>
      <c r="I732" s="517"/>
      <c r="J732" s="517">
        <f t="shared" si="214"/>
        <v>9.4696687028550013</v>
      </c>
      <c r="K732" s="517">
        <f t="shared" si="215"/>
        <v>1</v>
      </c>
      <c r="L732" s="517"/>
      <c r="M732" s="529">
        <f t="shared" si="216"/>
        <v>279.89620659676888</v>
      </c>
      <c r="N732" s="615">
        <f t="shared" si="217"/>
        <v>0</v>
      </c>
      <c r="O732" s="500"/>
      <c r="P732" s="532">
        <f t="shared" si="218"/>
        <v>0</v>
      </c>
      <c r="Q732" s="520">
        <f t="shared" si="219"/>
        <v>0</v>
      </c>
      <c r="R732" s="521"/>
      <c r="S732" s="507">
        <f t="shared" si="220"/>
        <v>0.99998224081579001</v>
      </c>
      <c r="T732" s="501">
        <f t="shared" si="225"/>
        <v>1.7759184209986678E-5</v>
      </c>
      <c r="U732" s="507"/>
      <c r="V732" s="507">
        <f t="shared" si="226"/>
        <v>9.3115417096463064E-8</v>
      </c>
      <c r="W732" s="501">
        <f t="shared" si="227"/>
        <v>9.3115417096463064E-8</v>
      </c>
      <c r="X732" s="507"/>
      <c r="Y732" s="562">
        <f t="shared" si="221"/>
        <v>1.3550022867811857</v>
      </c>
      <c r="Z732" s="554" t="e">
        <f t="shared" si="222"/>
        <v>#DIV/0!</v>
      </c>
      <c r="AB732" s="562">
        <f t="shared" si="223"/>
        <v>1.3550022867811857</v>
      </c>
      <c r="AC732" s="554" t="e">
        <f t="shared" si="224"/>
        <v>#DIV/0!</v>
      </c>
    </row>
    <row r="733" spans="1:29" ht="12.6" customHeight="1" x14ac:dyDescent="0.2">
      <c r="A733" s="116"/>
      <c r="B733" s="262">
        <f t="shared" si="208"/>
        <v>379.68000000000103</v>
      </c>
      <c r="C733" s="130"/>
      <c r="D733" s="500">
        <f t="shared" si="209"/>
        <v>9.6189432497143894</v>
      </c>
      <c r="E733" s="517">
        <f t="shared" si="210"/>
        <v>6.8899266633663464E-3</v>
      </c>
      <c r="F733" s="500">
        <f t="shared" si="211"/>
        <v>0.99656096374635283</v>
      </c>
      <c r="G733" s="519">
        <f t="shared" si="212"/>
        <v>1</v>
      </c>
      <c r="H733" s="520">
        <f t="shared" si="213"/>
        <v>0</v>
      </c>
      <c r="I733" s="517"/>
      <c r="J733" s="517">
        <f t="shared" si="214"/>
        <v>9.4775218934770802</v>
      </c>
      <c r="K733" s="517">
        <f t="shared" si="215"/>
        <v>1</v>
      </c>
      <c r="L733" s="517"/>
      <c r="M733" s="529">
        <f t="shared" si="216"/>
        <v>280.31619914612423</v>
      </c>
      <c r="N733" s="615">
        <f t="shared" si="217"/>
        <v>0</v>
      </c>
      <c r="O733" s="500"/>
      <c r="P733" s="532">
        <f t="shared" si="218"/>
        <v>0</v>
      </c>
      <c r="Q733" s="520">
        <f t="shared" si="219"/>
        <v>0</v>
      </c>
      <c r="R733" s="521"/>
      <c r="S733" s="507">
        <f t="shared" si="220"/>
        <v>0.99998227985970733</v>
      </c>
      <c r="T733" s="501">
        <f t="shared" si="225"/>
        <v>1.7720140292665221E-5</v>
      </c>
      <c r="U733" s="507"/>
      <c r="V733" s="507">
        <f t="shared" si="226"/>
        <v>9.2808643178025622E-8</v>
      </c>
      <c r="W733" s="501">
        <f t="shared" si="227"/>
        <v>9.2808643178025622E-8</v>
      </c>
      <c r="X733" s="507"/>
      <c r="Y733" s="562">
        <f t="shared" si="221"/>
        <v>1.3544704200347697</v>
      </c>
      <c r="Z733" s="554" t="e">
        <f t="shared" si="222"/>
        <v>#DIV/0!</v>
      </c>
      <c r="AB733" s="562">
        <f t="shared" si="223"/>
        <v>1.3544704200347697</v>
      </c>
      <c r="AC733" s="554" t="e">
        <f t="shared" si="224"/>
        <v>#DIV/0!</v>
      </c>
    </row>
    <row r="734" spans="1:29" ht="12.6" customHeight="1" x14ac:dyDescent="0.2">
      <c r="A734" s="116"/>
      <c r="B734" s="262">
        <f t="shared" ref="B734:B797" si="228">B733+F$5</f>
        <v>380.10000000000105</v>
      </c>
      <c r="C734" s="130"/>
      <c r="D734" s="500">
        <f t="shared" ref="D734:D797" si="229">((LN(B734/$E$6))+(($F$8-E734+$G$10)*$F$9))/($F$10/100)</f>
        <v>9.6267877284938219</v>
      </c>
      <c r="E734" s="517">
        <f t="shared" ref="E734:E797" si="230">LN(1+($E$7/B734))</f>
        <v>6.8823396229417376E-3</v>
      </c>
      <c r="F734" s="500">
        <f t="shared" ref="F734:F797" si="231">EXP(-E734*$F$9)</f>
        <v>0.99656474422768226</v>
      </c>
      <c r="G734" s="519">
        <f t="shared" ref="G734:G797" si="232">NORMSDIST(D734)</f>
        <v>1</v>
      </c>
      <c r="H734" s="520">
        <f t="shared" ref="H734:H797" si="233">(1-G734)</f>
        <v>0</v>
      </c>
      <c r="I734" s="517"/>
      <c r="J734" s="517">
        <f t="shared" ref="J734:J797" si="234">D734-($F$10/100)</f>
        <v>9.4853663722565127</v>
      </c>
      <c r="K734" s="517">
        <f t="shared" ref="K734:K797" si="235">NORMSDIST(J734)</f>
        <v>1</v>
      </c>
      <c r="L734" s="517"/>
      <c r="M734" s="529">
        <f t="shared" ref="M734:M797" si="236">(B734*F734*G734)-($E$6*$G$8*K734)</f>
        <v>280.73619171185106</v>
      </c>
      <c r="N734" s="615">
        <f t="shared" ref="N734:N797" si="237">M734+($E$6*$G$8)-(B734*F734)</f>
        <v>0</v>
      </c>
      <c r="O734" s="500"/>
      <c r="P734" s="532">
        <f t="shared" ref="P734:P797" si="238">(G735-G733)/(B735-B733)</f>
        <v>0</v>
      </c>
      <c r="Q734" s="520">
        <f t="shared" ref="Q734:Q797" si="239">-(H735-H733)/(B735-B733)</f>
        <v>0</v>
      </c>
      <c r="R734" s="521"/>
      <c r="S734" s="507">
        <f t="shared" ref="S734:S797" si="240">(M735-M733)/(B735-B733)</f>
        <v>0.99998231877505028</v>
      </c>
      <c r="T734" s="501">
        <f t="shared" si="225"/>
        <v>1.7681224949717134E-5</v>
      </c>
      <c r="U734" s="507"/>
      <c r="V734" s="507">
        <f t="shared" si="226"/>
        <v>9.2502996928974613E-8</v>
      </c>
      <c r="W734" s="501">
        <f t="shared" si="227"/>
        <v>9.2502996928974613E-8</v>
      </c>
      <c r="X734" s="507"/>
      <c r="Y734" s="562">
        <f t="shared" ref="Y734:Y797" si="241">B734/M734</f>
        <v>1.3539401445971648</v>
      </c>
      <c r="Z734" s="554" t="e">
        <f t="shared" ref="Z734:Z797" si="242">B734/N734</f>
        <v>#DIV/0!</v>
      </c>
      <c r="AB734" s="562">
        <f t="shared" ref="AB734:AB797" si="243">Y734*G734</f>
        <v>1.3539401445971648</v>
      </c>
      <c r="AC734" s="554" t="e">
        <f t="shared" ref="AC734:AC797" si="244">Z734*H734</f>
        <v>#DIV/0!</v>
      </c>
    </row>
    <row r="735" spans="1:29" ht="12.6" customHeight="1" x14ac:dyDescent="0.2">
      <c r="A735" s="116"/>
      <c r="B735" s="262">
        <f t="shared" si="228"/>
        <v>380.52000000000106</v>
      </c>
      <c r="C735" s="130"/>
      <c r="D735" s="500">
        <f t="shared" si="229"/>
        <v>9.6346235147372781</v>
      </c>
      <c r="E735" s="517">
        <f t="shared" si="230"/>
        <v>6.874769273577646E-3</v>
      </c>
      <c r="F735" s="500">
        <f t="shared" si="231"/>
        <v>0.99656851640646027</v>
      </c>
      <c r="G735" s="519">
        <f t="shared" si="232"/>
        <v>1</v>
      </c>
      <c r="H735" s="520">
        <f t="shared" si="233"/>
        <v>0</v>
      </c>
      <c r="I735" s="517"/>
      <c r="J735" s="517">
        <f t="shared" si="234"/>
        <v>9.4932021584999688</v>
      </c>
      <c r="K735" s="517">
        <f t="shared" si="235"/>
        <v>1</v>
      </c>
      <c r="L735" s="517"/>
      <c r="M735" s="529">
        <f t="shared" si="236"/>
        <v>281.15618429389531</v>
      </c>
      <c r="N735" s="615">
        <f t="shared" si="237"/>
        <v>0</v>
      </c>
      <c r="O735" s="500"/>
      <c r="P735" s="532">
        <f t="shared" si="238"/>
        <v>0</v>
      </c>
      <c r="Q735" s="520">
        <f t="shared" si="239"/>
        <v>0</v>
      </c>
      <c r="R735" s="521"/>
      <c r="S735" s="507">
        <f t="shared" si="240"/>
        <v>0.99998235756222476</v>
      </c>
      <c r="T735" s="501">
        <f t="shared" ref="T735:T798" si="245">1-S735</f>
        <v>1.7642437775244879E-5</v>
      </c>
      <c r="U735" s="507"/>
      <c r="V735" s="507">
        <f t="shared" ref="V735:V798" si="246">(S736-S734)/(B736-B734)</f>
        <v>9.2198800842664831E-8</v>
      </c>
      <c r="W735" s="501">
        <f t="shared" ref="W735:W798" si="247">-(T736-T734)/(B736-B734)</f>
        <v>9.2198800842664831E-8</v>
      </c>
      <c r="X735" s="507"/>
      <c r="Y735" s="562">
        <f t="shared" si="241"/>
        <v>1.3534114533374084</v>
      </c>
      <c r="Z735" s="554" t="e">
        <f t="shared" si="242"/>
        <v>#DIV/0!</v>
      </c>
      <c r="AB735" s="562">
        <f t="shared" si="243"/>
        <v>1.3534114533374084</v>
      </c>
      <c r="AC735" s="554" t="e">
        <f t="shared" si="244"/>
        <v>#DIV/0!</v>
      </c>
    </row>
    <row r="736" spans="1:29" ht="12.6" customHeight="1" x14ac:dyDescent="0.2">
      <c r="A736" s="116"/>
      <c r="B736" s="262">
        <f t="shared" si="228"/>
        <v>380.94000000000108</v>
      </c>
      <c r="C736" s="130"/>
      <c r="D736" s="500">
        <f t="shared" si="229"/>
        <v>9.6424506276873263</v>
      </c>
      <c r="E736" s="517">
        <f t="shared" si="230"/>
        <v>6.8672155602552756E-3</v>
      </c>
      <c r="F736" s="500">
        <f t="shared" si="231"/>
        <v>0.99657228031000766</v>
      </c>
      <c r="G736" s="519">
        <f t="shared" si="232"/>
        <v>1</v>
      </c>
      <c r="H736" s="520">
        <f t="shared" si="233"/>
        <v>0</v>
      </c>
      <c r="I736" s="517"/>
      <c r="J736" s="517">
        <f t="shared" si="234"/>
        <v>9.5010292714500171</v>
      </c>
      <c r="K736" s="517">
        <f t="shared" si="235"/>
        <v>1</v>
      </c>
      <c r="L736" s="517"/>
      <c r="M736" s="529">
        <f t="shared" si="236"/>
        <v>281.57617689220336</v>
      </c>
      <c r="N736" s="615">
        <f t="shared" si="237"/>
        <v>0</v>
      </c>
      <c r="O736" s="500"/>
      <c r="P736" s="532">
        <f t="shared" si="238"/>
        <v>0</v>
      </c>
      <c r="Q736" s="520">
        <f t="shared" si="239"/>
        <v>0</v>
      </c>
      <c r="R736" s="521"/>
      <c r="S736" s="507">
        <f t="shared" si="240"/>
        <v>0.99998239622204299</v>
      </c>
      <c r="T736" s="501">
        <f t="shared" si="245"/>
        <v>1.7603777957009292E-5</v>
      </c>
      <c r="U736" s="507"/>
      <c r="V736" s="507">
        <f t="shared" si="246"/>
        <v>9.1895974295757557E-8</v>
      </c>
      <c r="W736" s="501">
        <f t="shared" si="247"/>
        <v>9.1895974295757557E-8</v>
      </c>
      <c r="X736" s="507"/>
      <c r="Y736" s="562">
        <f t="shared" si="241"/>
        <v>1.3528843391670791</v>
      </c>
      <c r="Z736" s="554" t="e">
        <f t="shared" si="242"/>
        <v>#DIV/0!</v>
      </c>
      <c r="AB736" s="562">
        <f t="shared" si="243"/>
        <v>1.3528843391670791</v>
      </c>
      <c r="AC736" s="554" t="e">
        <f t="shared" si="244"/>
        <v>#DIV/0!</v>
      </c>
    </row>
    <row r="737" spans="1:29" ht="12.6" customHeight="1" x14ac:dyDescent="0.2">
      <c r="A737" s="116"/>
      <c r="B737" s="262">
        <f t="shared" si="228"/>
        <v>381.36000000000109</v>
      </c>
      <c r="C737" s="130"/>
      <c r="D737" s="500">
        <f t="shared" si="229"/>
        <v>9.6502690865227105</v>
      </c>
      <c r="E737" s="517">
        <f t="shared" si="230"/>
        <v>6.859678428197233E-3</v>
      </c>
      <c r="F737" s="500">
        <f t="shared" si="231"/>
        <v>0.99657603596552546</v>
      </c>
      <c r="G737" s="519">
        <f t="shared" si="232"/>
        <v>1</v>
      </c>
      <c r="H737" s="520">
        <f t="shared" si="233"/>
        <v>0</v>
      </c>
      <c r="I737" s="517"/>
      <c r="J737" s="517">
        <f t="shared" si="234"/>
        <v>9.5088477302854013</v>
      </c>
      <c r="K737" s="517">
        <f t="shared" si="235"/>
        <v>1</v>
      </c>
      <c r="L737" s="517"/>
      <c r="M737" s="529">
        <f t="shared" si="236"/>
        <v>281.99616950672186</v>
      </c>
      <c r="N737" s="615">
        <f t="shared" si="237"/>
        <v>0</v>
      </c>
      <c r="O737" s="500"/>
      <c r="P737" s="532">
        <f t="shared" si="238"/>
        <v>0</v>
      </c>
      <c r="Q737" s="520">
        <f t="shared" si="239"/>
        <v>0</v>
      </c>
      <c r="R737" s="521"/>
      <c r="S737" s="507">
        <f t="shared" si="240"/>
        <v>0.99998243475484316</v>
      </c>
      <c r="T737" s="501">
        <f t="shared" si="245"/>
        <v>1.756524515683644E-5</v>
      </c>
      <c r="U737" s="507"/>
      <c r="V737" s="507">
        <f t="shared" si="246"/>
        <v>9.1594275550406136E-8</v>
      </c>
      <c r="W737" s="501">
        <f t="shared" si="247"/>
        <v>9.1594275550406136E-8</v>
      </c>
      <c r="X737" s="507"/>
      <c r="Y737" s="562">
        <f t="shared" si="241"/>
        <v>1.3523587950399827</v>
      </c>
      <c r="Z737" s="554" t="e">
        <f t="shared" si="242"/>
        <v>#DIV/0!</v>
      </c>
      <c r="AB737" s="562">
        <f t="shared" si="243"/>
        <v>1.3523587950399827</v>
      </c>
      <c r="AC737" s="554" t="e">
        <f t="shared" si="244"/>
        <v>#DIV/0!</v>
      </c>
    </row>
    <row r="738" spans="1:29" ht="12.6" customHeight="1" x14ac:dyDescent="0.2">
      <c r="A738" s="116"/>
      <c r="B738" s="262">
        <f t="shared" si="228"/>
        <v>381.78000000000111</v>
      </c>
      <c r="C738" s="130"/>
      <c r="D738" s="500">
        <f t="shared" si="229"/>
        <v>9.6580789103586362</v>
      </c>
      <c r="E738" s="517">
        <f t="shared" si="230"/>
        <v>6.8521578228666613E-3</v>
      </c>
      <c r="F738" s="500">
        <f t="shared" si="231"/>
        <v>0.99657978340009534</v>
      </c>
      <c r="G738" s="519">
        <f t="shared" si="232"/>
        <v>1</v>
      </c>
      <c r="H738" s="520">
        <f t="shared" si="233"/>
        <v>0</v>
      </c>
      <c r="I738" s="517"/>
      <c r="J738" s="517">
        <f t="shared" si="234"/>
        <v>9.516657554121327</v>
      </c>
      <c r="K738" s="517">
        <f t="shared" si="235"/>
        <v>1</v>
      </c>
      <c r="L738" s="517"/>
      <c r="M738" s="529">
        <f t="shared" si="236"/>
        <v>282.41616213739746</v>
      </c>
      <c r="N738" s="615">
        <f t="shared" si="237"/>
        <v>0</v>
      </c>
      <c r="O738" s="500"/>
      <c r="P738" s="532">
        <f t="shared" si="238"/>
        <v>0</v>
      </c>
      <c r="Q738" s="520">
        <f t="shared" si="239"/>
        <v>0</v>
      </c>
      <c r="R738" s="521"/>
      <c r="S738" s="507">
        <f t="shared" si="240"/>
        <v>0.99998247316123445</v>
      </c>
      <c r="T738" s="501">
        <f t="shared" si="245"/>
        <v>1.7526838765546948E-5</v>
      </c>
      <c r="U738" s="507"/>
      <c r="V738" s="507">
        <f t="shared" si="246"/>
        <v>9.129410759113462E-8</v>
      </c>
      <c r="W738" s="501">
        <f t="shared" si="247"/>
        <v>9.129410759113462E-8</v>
      </c>
      <c r="X738" s="507"/>
      <c r="Y738" s="562">
        <f t="shared" si="241"/>
        <v>1.351834813951839</v>
      </c>
      <c r="Z738" s="554" t="e">
        <f t="shared" si="242"/>
        <v>#DIV/0!</v>
      </c>
      <c r="AB738" s="562">
        <f t="shared" si="243"/>
        <v>1.351834813951839</v>
      </c>
      <c r="AC738" s="554" t="e">
        <f t="shared" si="244"/>
        <v>#DIV/0!</v>
      </c>
    </row>
    <row r="739" spans="1:29" ht="12.6" customHeight="1" x14ac:dyDescent="0.2">
      <c r="A739" s="116"/>
      <c r="B739" s="262">
        <f t="shared" si="228"/>
        <v>382.20000000000113</v>
      </c>
      <c r="C739" s="130"/>
      <c r="D739" s="500">
        <f t="shared" si="229"/>
        <v>9.665880118247042</v>
      </c>
      <c r="E739" s="517">
        <f t="shared" si="230"/>
        <v>6.8446536899654988E-3</v>
      </c>
      <c r="F739" s="500">
        <f t="shared" si="231"/>
        <v>0.99658352264068095</v>
      </c>
      <c r="G739" s="519">
        <f t="shared" si="232"/>
        <v>1</v>
      </c>
      <c r="H739" s="520">
        <f t="shared" si="233"/>
        <v>0</v>
      </c>
      <c r="I739" s="517"/>
      <c r="J739" s="517">
        <f t="shared" si="234"/>
        <v>9.5244587620097327</v>
      </c>
      <c r="K739" s="517">
        <f t="shared" si="235"/>
        <v>1</v>
      </c>
      <c r="L739" s="517"/>
      <c r="M739" s="529">
        <f t="shared" si="236"/>
        <v>282.83615478417732</v>
      </c>
      <c r="N739" s="615">
        <f t="shared" si="237"/>
        <v>0</v>
      </c>
      <c r="O739" s="500"/>
      <c r="P739" s="532">
        <f t="shared" si="238"/>
        <v>0</v>
      </c>
      <c r="Q739" s="520">
        <f t="shared" si="239"/>
        <v>0</v>
      </c>
      <c r="R739" s="521"/>
      <c r="S739" s="507">
        <f t="shared" si="240"/>
        <v>0.99998251144189354</v>
      </c>
      <c r="T739" s="501">
        <f t="shared" si="245"/>
        <v>1.7488558106459884E-5</v>
      </c>
      <c r="U739" s="507"/>
      <c r="V739" s="507">
        <f t="shared" si="246"/>
        <v>9.099530903909622E-8</v>
      </c>
      <c r="W739" s="501">
        <f t="shared" si="247"/>
        <v>9.099530903909622E-8</v>
      </c>
      <c r="X739" s="507"/>
      <c r="Y739" s="562">
        <f t="shared" si="241"/>
        <v>1.3513123889399676</v>
      </c>
      <c r="Z739" s="554" t="e">
        <f t="shared" si="242"/>
        <v>#DIV/0!</v>
      </c>
      <c r="AB739" s="562">
        <f t="shared" si="243"/>
        <v>1.3513123889399676</v>
      </c>
      <c r="AC739" s="554" t="e">
        <f t="shared" si="244"/>
        <v>#DIV/0!</v>
      </c>
    </row>
    <row r="740" spans="1:29" ht="12.6" customHeight="1" x14ac:dyDescent="0.2">
      <c r="A740" s="116"/>
      <c r="B740" s="262">
        <f t="shared" si="228"/>
        <v>382.62000000000114</v>
      </c>
      <c r="C740" s="130"/>
      <c r="D740" s="500">
        <f t="shared" si="229"/>
        <v>9.6736727291768911</v>
      </c>
      <c r="E740" s="517">
        <f t="shared" si="230"/>
        <v>6.8371659754331683E-3</v>
      </c>
      <c r="F740" s="500">
        <f t="shared" si="231"/>
        <v>0.99658725371412782</v>
      </c>
      <c r="G740" s="519">
        <f t="shared" si="232"/>
        <v>1</v>
      </c>
      <c r="H740" s="520">
        <f t="shared" si="233"/>
        <v>0</v>
      </c>
      <c r="I740" s="517"/>
      <c r="J740" s="517">
        <f t="shared" si="234"/>
        <v>9.5322513729395819</v>
      </c>
      <c r="K740" s="517">
        <f t="shared" si="235"/>
        <v>1</v>
      </c>
      <c r="L740" s="517"/>
      <c r="M740" s="529">
        <f t="shared" si="236"/>
        <v>283.25614744700869</v>
      </c>
      <c r="N740" s="615">
        <f t="shared" si="237"/>
        <v>0</v>
      </c>
      <c r="O740" s="500"/>
      <c r="P740" s="532">
        <f t="shared" si="238"/>
        <v>0</v>
      </c>
      <c r="Q740" s="520">
        <f t="shared" si="239"/>
        <v>0</v>
      </c>
      <c r="R740" s="521"/>
      <c r="S740" s="507">
        <f t="shared" si="240"/>
        <v>0.99998254959729405</v>
      </c>
      <c r="T740" s="501">
        <f t="shared" si="245"/>
        <v>1.7450402705954104E-5</v>
      </c>
      <c r="U740" s="507"/>
      <c r="V740" s="507">
        <f t="shared" si="246"/>
        <v>9.0697557797444373E-8</v>
      </c>
      <c r="W740" s="501">
        <f t="shared" si="247"/>
        <v>9.0697557797444373E-8</v>
      </c>
      <c r="X740" s="507"/>
      <c r="Y740" s="562">
        <f t="shared" si="241"/>
        <v>1.3507915130829822</v>
      </c>
      <c r="Z740" s="554" t="e">
        <f t="shared" si="242"/>
        <v>#DIV/0!</v>
      </c>
      <c r="AB740" s="562">
        <f t="shared" si="243"/>
        <v>1.3507915130829822</v>
      </c>
      <c r="AC740" s="554" t="e">
        <f t="shared" si="244"/>
        <v>#DIV/0!</v>
      </c>
    </row>
    <row r="741" spans="1:29" ht="12.6" customHeight="1" x14ac:dyDescent="0.2">
      <c r="A741" s="116"/>
      <c r="B741" s="262">
        <f t="shared" si="228"/>
        <v>383.04000000000116</v>
      </c>
      <c r="C741" s="130"/>
      <c r="D741" s="500">
        <f t="shared" si="229"/>
        <v>9.6814567620744381</v>
      </c>
      <c r="E741" s="517">
        <f t="shared" si="230"/>
        <v>6.8296946254452753E-3</v>
      </c>
      <c r="F741" s="500">
        <f t="shared" si="231"/>
        <v>0.99659097664716467</v>
      </c>
      <c r="G741" s="519">
        <f t="shared" si="232"/>
        <v>1</v>
      </c>
      <c r="H741" s="520">
        <f t="shared" si="233"/>
        <v>0</v>
      </c>
      <c r="I741" s="517"/>
      <c r="J741" s="517">
        <f t="shared" si="234"/>
        <v>9.5400354058371288</v>
      </c>
      <c r="K741" s="517">
        <f t="shared" si="235"/>
        <v>1</v>
      </c>
      <c r="L741" s="517"/>
      <c r="M741" s="529">
        <f t="shared" si="236"/>
        <v>283.67614012583908</v>
      </c>
      <c r="N741" s="615">
        <f t="shared" si="237"/>
        <v>0</v>
      </c>
      <c r="O741" s="500"/>
      <c r="P741" s="532">
        <f t="shared" si="238"/>
        <v>0</v>
      </c>
      <c r="Q741" s="520">
        <f t="shared" si="239"/>
        <v>0</v>
      </c>
      <c r="R741" s="521"/>
      <c r="S741" s="507">
        <f t="shared" si="240"/>
        <v>0.99998258762784209</v>
      </c>
      <c r="T741" s="501">
        <f t="shared" si="245"/>
        <v>1.7412372157910028E-5</v>
      </c>
      <c r="U741" s="507"/>
      <c r="V741" s="507">
        <f t="shared" si="246"/>
        <v>9.0401176095195062E-8</v>
      </c>
      <c r="W741" s="501">
        <f t="shared" si="247"/>
        <v>9.0401176095195062E-8</v>
      </c>
      <c r="X741" s="507"/>
      <c r="Y741" s="562">
        <f t="shared" si="241"/>
        <v>1.3502721795004831</v>
      </c>
      <c r="Z741" s="554" t="e">
        <f t="shared" si="242"/>
        <v>#DIV/0!</v>
      </c>
      <c r="AB741" s="562">
        <f t="shared" si="243"/>
        <v>1.3502721795004831</v>
      </c>
      <c r="AC741" s="554" t="e">
        <f t="shared" si="244"/>
        <v>#DIV/0!</v>
      </c>
    </row>
    <row r="742" spans="1:29" ht="12.6" customHeight="1" x14ac:dyDescent="0.2">
      <c r="A742" s="116"/>
      <c r="B742" s="262">
        <f t="shared" si="228"/>
        <v>383.46000000000117</v>
      </c>
      <c r="C742" s="130"/>
      <c r="D742" s="500">
        <f t="shared" si="229"/>
        <v>9.6892322358035123</v>
      </c>
      <c r="E742" s="517">
        <f t="shared" si="230"/>
        <v>6.822239586412965E-3</v>
      </c>
      <c r="F742" s="500">
        <f t="shared" si="231"/>
        <v>0.99659469146640323</v>
      </c>
      <c r="G742" s="519">
        <f t="shared" si="232"/>
        <v>1</v>
      </c>
      <c r="H742" s="520">
        <f t="shared" si="233"/>
        <v>0</v>
      </c>
      <c r="I742" s="517"/>
      <c r="J742" s="517">
        <f t="shared" si="234"/>
        <v>9.5478108795662031</v>
      </c>
      <c r="K742" s="517">
        <f t="shared" si="235"/>
        <v>1</v>
      </c>
      <c r="L742" s="517"/>
      <c r="M742" s="529">
        <f t="shared" si="236"/>
        <v>284.09613282061611</v>
      </c>
      <c r="N742" s="615">
        <f t="shared" si="237"/>
        <v>0</v>
      </c>
      <c r="O742" s="500"/>
      <c r="P742" s="532">
        <f t="shared" si="238"/>
        <v>0</v>
      </c>
      <c r="Q742" s="520">
        <f t="shared" si="239"/>
        <v>0</v>
      </c>
      <c r="R742" s="521"/>
      <c r="S742" s="507">
        <f t="shared" si="240"/>
        <v>0.99998262553428197</v>
      </c>
      <c r="T742" s="501">
        <f t="shared" si="245"/>
        <v>1.7374465718034138E-5</v>
      </c>
      <c r="U742" s="507"/>
      <c r="V742" s="507">
        <f t="shared" si="246"/>
        <v>9.0106163932348258E-8</v>
      </c>
      <c r="W742" s="501">
        <f t="shared" si="247"/>
        <v>9.0106163932348258E-8</v>
      </c>
      <c r="X742" s="507"/>
      <c r="Y742" s="562">
        <f t="shared" si="241"/>
        <v>1.3497543813527564</v>
      </c>
      <c r="Z742" s="554" t="e">
        <f t="shared" si="242"/>
        <v>#DIV/0!</v>
      </c>
      <c r="AB742" s="562">
        <f t="shared" si="243"/>
        <v>1.3497543813527564</v>
      </c>
      <c r="AC742" s="554" t="e">
        <f t="shared" si="244"/>
        <v>#DIV/0!</v>
      </c>
    </row>
    <row r="743" spans="1:29" ht="12.6" customHeight="1" x14ac:dyDescent="0.2">
      <c r="A743" s="116"/>
      <c r="B743" s="262">
        <f t="shared" si="228"/>
        <v>383.88000000000119</v>
      </c>
      <c r="C743" s="130"/>
      <c r="D743" s="500">
        <f t="shared" si="229"/>
        <v>9.6969991691657871</v>
      </c>
      <c r="E743" s="517">
        <f t="shared" si="230"/>
        <v>6.8148008049805087E-3</v>
      </c>
      <c r="F743" s="500">
        <f t="shared" si="231"/>
        <v>0.99659839819833995</v>
      </c>
      <c r="G743" s="519">
        <f t="shared" si="232"/>
        <v>1</v>
      </c>
      <c r="H743" s="520">
        <f t="shared" si="233"/>
        <v>0</v>
      </c>
      <c r="I743" s="517"/>
      <c r="J743" s="517">
        <f t="shared" si="234"/>
        <v>9.5555778129284779</v>
      </c>
      <c r="K743" s="517">
        <f t="shared" si="235"/>
        <v>1</v>
      </c>
      <c r="L743" s="517"/>
      <c r="M743" s="529">
        <f t="shared" si="236"/>
        <v>284.51612553128791</v>
      </c>
      <c r="N743" s="615">
        <f t="shared" si="237"/>
        <v>0</v>
      </c>
      <c r="O743" s="500"/>
      <c r="P743" s="532">
        <f t="shared" si="238"/>
        <v>0</v>
      </c>
      <c r="Q743" s="520">
        <f t="shared" si="239"/>
        <v>0</v>
      </c>
      <c r="R743" s="521"/>
      <c r="S743" s="507">
        <f t="shared" si="240"/>
        <v>0.99998266331701979</v>
      </c>
      <c r="T743" s="501">
        <f t="shared" si="245"/>
        <v>1.7336682980206852E-5</v>
      </c>
      <c r="U743" s="507"/>
      <c r="V743" s="507">
        <f t="shared" si="246"/>
        <v>8.9812360194396E-8</v>
      </c>
      <c r="W743" s="501">
        <f t="shared" si="247"/>
        <v>8.9812360194396E-8</v>
      </c>
      <c r="X743" s="507"/>
      <c r="Y743" s="562">
        <f t="shared" si="241"/>
        <v>1.3492381118404706</v>
      </c>
      <c r="Z743" s="554" t="e">
        <f t="shared" si="242"/>
        <v>#DIV/0!</v>
      </c>
      <c r="AB743" s="562">
        <f t="shared" si="243"/>
        <v>1.3492381118404706</v>
      </c>
      <c r="AC743" s="554" t="e">
        <f t="shared" si="244"/>
        <v>#DIV/0!</v>
      </c>
    </row>
    <row r="744" spans="1:29" ht="12.6" customHeight="1" x14ac:dyDescent="0.2">
      <c r="A744" s="116"/>
      <c r="B744" s="262">
        <f t="shared" si="228"/>
        <v>384.30000000000121</v>
      </c>
      <c r="C744" s="130"/>
      <c r="D744" s="500">
        <f t="shared" si="229"/>
        <v>9.7047575809010542</v>
      </c>
      <c r="E744" s="517">
        <f t="shared" si="230"/>
        <v>6.8073782280251077E-3</v>
      </c>
      <c r="F744" s="500">
        <f t="shared" si="231"/>
        <v>0.99660209686935541</v>
      </c>
      <c r="G744" s="519">
        <f t="shared" si="232"/>
        <v>1</v>
      </c>
      <c r="H744" s="520">
        <f t="shared" si="233"/>
        <v>0</v>
      </c>
      <c r="I744" s="517"/>
      <c r="J744" s="517">
        <f t="shared" si="234"/>
        <v>9.563336224663745</v>
      </c>
      <c r="K744" s="517">
        <f t="shared" si="235"/>
        <v>1</v>
      </c>
      <c r="L744" s="517"/>
      <c r="M744" s="529">
        <f t="shared" si="236"/>
        <v>284.93611825780243</v>
      </c>
      <c r="N744" s="615">
        <f t="shared" si="237"/>
        <v>0</v>
      </c>
      <c r="O744" s="500"/>
      <c r="P744" s="532">
        <f t="shared" si="238"/>
        <v>0</v>
      </c>
      <c r="Q744" s="520">
        <f t="shared" si="239"/>
        <v>0</v>
      </c>
      <c r="R744" s="521"/>
      <c r="S744" s="507">
        <f t="shared" si="240"/>
        <v>0.99998270097666453</v>
      </c>
      <c r="T744" s="501">
        <f t="shared" si="245"/>
        <v>1.7299023335470842E-5</v>
      </c>
      <c r="U744" s="507"/>
      <c r="V744" s="507">
        <f t="shared" si="246"/>
        <v>8.9520006354846128E-8</v>
      </c>
      <c r="W744" s="501">
        <f t="shared" si="247"/>
        <v>8.9520006354846128E-8</v>
      </c>
      <c r="X744" s="507"/>
      <c r="Y744" s="562">
        <f t="shared" si="241"/>
        <v>1.348723364204383</v>
      </c>
      <c r="Z744" s="554" t="e">
        <f t="shared" si="242"/>
        <v>#DIV/0!</v>
      </c>
      <c r="AB744" s="562">
        <f t="shared" si="243"/>
        <v>1.348723364204383</v>
      </c>
      <c r="AC744" s="554" t="e">
        <f t="shared" si="244"/>
        <v>#DIV/0!</v>
      </c>
    </row>
    <row r="745" spans="1:29" ht="12.6" customHeight="1" x14ac:dyDescent="0.2">
      <c r="A745" s="116"/>
      <c r="B745" s="262">
        <f t="shared" si="228"/>
        <v>384.72000000000122</v>
      </c>
      <c r="C745" s="130"/>
      <c r="D745" s="500">
        <f t="shared" si="229"/>
        <v>9.7125074896874999</v>
      </c>
      <c r="E745" s="517">
        <f t="shared" si="230"/>
        <v>6.7999718026546989E-3</v>
      </c>
      <c r="F745" s="500">
        <f t="shared" si="231"/>
        <v>0.99660578750571627</v>
      </c>
      <c r="G745" s="519">
        <f t="shared" si="232"/>
        <v>1</v>
      </c>
      <c r="H745" s="520">
        <f t="shared" si="233"/>
        <v>0</v>
      </c>
      <c r="I745" s="517"/>
      <c r="J745" s="517">
        <f t="shared" si="234"/>
        <v>9.5710861334501907</v>
      </c>
      <c r="K745" s="517">
        <f t="shared" si="235"/>
        <v>1</v>
      </c>
      <c r="L745" s="517"/>
      <c r="M745" s="529">
        <f t="shared" si="236"/>
        <v>285.35611100010834</v>
      </c>
      <c r="N745" s="615">
        <f t="shared" si="237"/>
        <v>0</v>
      </c>
      <c r="O745" s="500"/>
      <c r="P745" s="532">
        <f t="shared" si="238"/>
        <v>0</v>
      </c>
      <c r="Q745" s="520">
        <f t="shared" si="239"/>
        <v>0</v>
      </c>
      <c r="R745" s="521"/>
      <c r="S745" s="507">
        <f t="shared" si="240"/>
        <v>0.99998273851382513</v>
      </c>
      <c r="T745" s="501">
        <f t="shared" si="245"/>
        <v>1.7261486174868779E-5</v>
      </c>
      <c r="U745" s="507"/>
      <c r="V745" s="507">
        <f t="shared" si="246"/>
        <v>8.9228780581190936E-8</v>
      </c>
      <c r="W745" s="501">
        <f t="shared" si="247"/>
        <v>8.9228780581190936E-8</v>
      </c>
      <c r="X745" s="507"/>
      <c r="Y745" s="562">
        <f t="shared" si="241"/>
        <v>1.3482101317250401</v>
      </c>
      <c r="Z745" s="554" t="e">
        <f t="shared" si="242"/>
        <v>#DIV/0!</v>
      </c>
      <c r="AB745" s="562">
        <f t="shared" si="243"/>
        <v>1.3482101317250401</v>
      </c>
      <c r="AC745" s="554" t="e">
        <f t="shared" si="244"/>
        <v>#DIV/0!</v>
      </c>
    </row>
    <row r="746" spans="1:29" ht="12.6" customHeight="1" x14ac:dyDescent="0.2">
      <c r="A746" s="116"/>
      <c r="B746" s="262">
        <f t="shared" si="228"/>
        <v>385.14000000000124</v>
      </c>
      <c r="C746" s="130"/>
      <c r="D746" s="500">
        <f t="shared" si="229"/>
        <v>9.7202489141419566</v>
      </c>
      <c r="E746" s="517">
        <f t="shared" si="230"/>
        <v>6.792581476207757E-3</v>
      </c>
      <c r="F746" s="500">
        <f t="shared" si="231"/>
        <v>0.99660947013357448</v>
      </c>
      <c r="G746" s="519">
        <f t="shared" si="232"/>
        <v>1</v>
      </c>
      <c r="H746" s="520">
        <f t="shared" si="233"/>
        <v>0</v>
      </c>
      <c r="I746" s="517"/>
      <c r="J746" s="517">
        <f t="shared" si="234"/>
        <v>9.5788275579046473</v>
      </c>
      <c r="K746" s="517">
        <f t="shared" si="235"/>
        <v>1</v>
      </c>
      <c r="L746" s="517"/>
      <c r="M746" s="529">
        <f t="shared" si="236"/>
        <v>285.77610375815408</v>
      </c>
      <c r="N746" s="615">
        <f t="shared" si="237"/>
        <v>0</v>
      </c>
      <c r="O746" s="500"/>
      <c r="P746" s="532">
        <f t="shared" si="238"/>
        <v>0</v>
      </c>
      <c r="Q746" s="520">
        <f t="shared" si="239"/>
        <v>0</v>
      </c>
      <c r="R746" s="521"/>
      <c r="S746" s="507">
        <f t="shared" si="240"/>
        <v>0.99998277592884022</v>
      </c>
      <c r="T746" s="501">
        <f t="shared" si="245"/>
        <v>1.7224071159782639E-5</v>
      </c>
      <c r="U746" s="507"/>
      <c r="V746" s="507">
        <f t="shared" si="246"/>
        <v>8.8938682609091583E-8</v>
      </c>
      <c r="W746" s="501">
        <f t="shared" si="247"/>
        <v>8.8938682609091583E-8</v>
      </c>
      <c r="X746" s="507"/>
      <c r="Y746" s="562">
        <f t="shared" si="241"/>
        <v>1.3476984077224896</v>
      </c>
      <c r="Z746" s="554" t="e">
        <f t="shared" si="242"/>
        <v>#DIV/0!</v>
      </c>
      <c r="AB746" s="562">
        <f t="shared" si="243"/>
        <v>1.3476984077224896</v>
      </c>
      <c r="AC746" s="554" t="e">
        <f t="shared" si="244"/>
        <v>#DIV/0!</v>
      </c>
    </row>
    <row r="747" spans="1:29" ht="12.6" customHeight="1" x14ac:dyDescent="0.2">
      <c r="A747" s="116"/>
      <c r="B747" s="262">
        <f t="shared" si="228"/>
        <v>385.56000000000125</v>
      </c>
      <c r="C747" s="130"/>
      <c r="D747" s="500">
        <f t="shared" si="229"/>
        <v>9.7279818728201981</v>
      </c>
      <c r="E747" s="517">
        <f t="shared" si="230"/>
        <v>6.7852071962508807E-3</v>
      </c>
      <c r="F747" s="500">
        <f t="shared" si="231"/>
        <v>0.99661314477896923</v>
      </c>
      <c r="G747" s="519">
        <f t="shared" si="232"/>
        <v>1</v>
      </c>
      <c r="H747" s="520">
        <f t="shared" si="233"/>
        <v>0</v>
      </c>
      <c r="I747" s="517"/>
      <c r="J747" s="517">
        <f t="shared" si="234"/>
        <v>9.5865605165828889</v>
      </c>
      <c r="K747" s="517">
        <f t="shared" si="235"/>
        <v>1</v>
      </c>
      <c r="L747" s="517"/>
      <c r="M747" s="529">
        <f t="shared" si="236"/>
        <v>286.1960965318886</v>
      </c>
      <c r="N747" s="615">
        <f t="shared" si="237"/>
        <v>0</v>
      </c>
      <c r="O747" s="500"/>
      <c r="P747" s="532">
        <f t="shared" si="238"/>
        <v>0</v>
      </c>
      <c r="Q747" s="520">
        <f t="shared" si="239"/>
        <v>0</v>
      </c>
      <c r="R747" s="521"/>
      <c r="S747" s="507">
        <f t="shared" si="240"/>
        <v>0.99998281322231852</v>
      </c>
      <c r="T747" s="501">
        <f t="shared" si="245"/>
        <v>1.7186777681477139E-5</v>
      </c>
      <c r="U747" s="507"/>
      <c r="V747" s="507">
        <f t="shared" si="246"/>
        <v>8.8650034667564037E-8</v>
      </c>
      <c r="W747" s="501">
        <f t="shared" si="247"/>
        <v>8.8650034667564037E-8</v>
      </c>
      <c r="X747" s="507"/>
      <c r="Y747" s="562">
        <f t="shared" si="241"/>
        <v>1.3471881855559875</v>
      </c>
      <c r="Z747" s="554" t="e">
        <f t="shared" si="242"/>
        <v>#DIV/0!</v>
      </c>
      <c r="AB747" s="562">
        <f t="shared" si="243"/>
        <v>1.3471881855559875</v>
      </c>
      <c r="AC747" s="554" t="e">
        <f t="shared" si="244"/>
        <v>#DIV/0!</v>
      </c>
    </row>
    <row r="748" spans="1:29" ht="12.6" customHeight="1" x14ac:dyDescent="0.2">
      <c r="A748" s="116"/>
      <c r="B748" s="262">
        <f t="shared" si="228"/>
        <v>385.98000000000127</v>
      </c>
      <c r="C748" s="130"/>
      <c r="D748" s="500">
        <f t="shared" si="229"/>
        <v>9.7357063842171883</v>
      </c>
      <c r="E748" s="517">
        <f t="shared" si="230"/>
        <v>6.7778489105783718E-3</v>
      </c>
      <c r="F748" s="500">
        <f t="shared" si="231"/>
        <v>0.99661681146782644</v>
      </c>
      <c r="G748" s="519">
        <f t="shared" si="232"/>
        <v>1</v>
      </c>
      <c r="H748" s="520">
        <f t="shared" si="233"/>
        <v>0</v>
      </c>
      <c r="I748" s="517"/>
      <c r="J748" s="517">
        <f t="shared" si="234"/>
        <v>9.594285027979879</v>
      </c>
      <c r="K748" s="517">
        <f t="shared" si="235"/>
        <v>1</v>
      </c>
      <c r="L748" s="517"/>
      <c r="M748" s="529">
        <f t="shared" si="236"/>
        <v>286.61608932126086</v>
      </c>
      <c r="N748" s="615">
        <f t="shared" si="237"/>
        <v>0</v>
      </c>
      <c r="O748" s="500"/>
      <c r="P748" s="532">
        <f t="shared" si="238"/>
        <v>0</v>
      </c>
      <c r="Q748" s="520">
        <f t="shared" si="239"/>
        <v>0</v>
      </c>
      <c r="R748" s="521"/>
      <c r="S748" s="507">
        <f t="shared" si="240"/>
        <v>0.99998285039486934</v>
      </c>
      <c r="T748" s="501">
        <f t="shared" si="245"/>
        <v>1.7149605130661882E-5</v>
      </c>
      <c r="U748" s="507"/>
      <c r="V748" s="507">
        <f t="shared" si="246"/>
        <v>8.8362756265439013E-8</v>
      </c>
      <c r="W748" s="501">
        <f t="shared" si="247"/>
        <v>8.8362756265439013E-8</v>
      </c>
      <c r="X748" s="507"/>
      <c r="Y748" s="562">
        <f t="shared" si="241"/>
        <v>1.3466794586237127</v>
      </c>
      <c r="Z748" s="554" t="e">
        <f t="shared" si="242"/>
        <v>#DIV/0!</v>
      </c>
      <c r="AB748" s="562">
        <f t="shared" si="243"/>
        <v>1.3466794586237127</v>
      </c>
      <c r="AC748" s="554" t="e">
        <f t="shared" si="244"/>
        <v>#DIV/0!</v>
      </c>
    </row>
    <row r="749" spans="1:29" ht="12.6" customHeight="1" x14ac:dyDescent="0.2">
      <c r="A749" s="116"/>
      <c r="B749" s="262">
        <f t="shared" si="228"/>
        <v>386.40000000000128</v>
      </c>
      <c r="C749" s="130"/>
      <c r="D749" s="500">
        <f t="shared" si="229"/>
        <v>9.7434224667673508</v>
      </c>
      <c r="E749" s="517">
        <f t="shared" si="230"/>
        <v>6.7705065672107071E-3</v>
      </c>
      <c r="F749" s="500">
        <f t="shared" si="231"/>
        <v>0.99662047022596034</v>
      </c>
      <c r="G749" s="519">
        <f t="shared" si="232"/>
        <v>1</v>
      </c>
      <c r="H749" s="520">
        <f t="shared" si="233"/>
        <v>0</v>
      </c>
      <c r="I749" s="517"/>
      <c r="J749" s="517">
        <f t="shared" si="234"/>
        <v>9.6020011105300416</v>
      </c>
      <c r="K749" s="517">
        <f t="shared" si="235"/>
        <v>1</v>
      </c>
      <c r="L749" s="517"/>
      <c r="M749" s="529">
        <f t="shared" si="236"/>
        <v>287.03608212622032</v>
      </c>
      <c r="N749" s="615">
        <f t="shared" si="237"/>
        <v>0</v>
      </c>
      <c r="O749" s="500"/>
      <c r="P749" s="532">
        <f t="shared" si="238"/>
        <v>0</v>
      </c>
      <c r="Q749" s="520">
        <f t="shared" si="239"/>
        <v>0</v>
      </c>
      <c r="R749" s="521"/>
      <c r="S749" s="507">
        <f t="shared" si="240"/>
        <v>0.99998288744703379</v>
      </c>
      <c r="T749" s="501">
        <f t="shared" si="245"/>
        <v>1.7112552966214167E-5</v>
      </c>
      <c r="U749" s="507"/>
      <c r="V749" s="507">
        <f t="shared" si="246"/>
        <v>8.8076525173700556E-8</v>
      </c>
      <c r="W749" s="501">
        <f t="shared" si="247"/>
        <v>8.8076525173700556E-8</v>
      </c>
      <c r="X749" s="507"/>
      <c r="Y749" s="562">
        <f t="shared" si="241"/>
        <v>1.3461722203624804</v>
      </c>
      <c r="Z749" s="554" t="e">
        <f t="shared" si="242"/>
        <v>#DIV/0!</v>
      </c>
      <c r="AB749" s="562">
        <f t="shared" si="243"/>
        <v>1.3461722203624804</v>
      </c>
      <c r="AC749" s="554" t="e">
        <f t="shared" si="244"/>
        <v>#DIV/0!</v>
      </c>
    </row>
    <row r="750" spans="1:29" ht="12.6" customHeight="1" x14ac:dyDescent="0.2">
      <c r="A750" s="116"/>
      <c r="B750" s="262">
        <f t="shared" si="228"/>
        <v>386.8200000000013</v>
      </c>
      <c r="C750" s="130"/>
      <c r="D750" s="500">
        <f t="shared" si="229"/>
        <v>9.7511301388448288</v>
      </c>
      <c r="E750" s="517">
        <f t="shared" si="230"/>
        <v>6.7631801143932316E-3</v>
      </c>
      <c r="F750" s="500">
        <f t="shared" si="231"/>
        <v>0.99662412107907328</v>
      </c>
      <c r="G750" s="519">
        <f t="shared" si="232"/>
        <v>1</v>
      </c>
      <c r="H750" s="520">
        <f t="shared" si="233"/>
        <v>0</v>
      </c>
      <c r="I750" s="517"/>
      <c r="J750" s="517">
        <f t="shared" si="234"/>
        <v>9.6097087826075196</v>
      </c>
      <c r="K750" s="517">
        <f t="shared" si="235"/>
        <v>1</v>
      </c>
      <c r="L750" s="517"/>
      <c r="M750" s="529">
        <f t="shared" si="236"/>
        <v>287.4560749467164</v>
      </c>
      <c r="N750" s="615">
        <f t="shared" si="237"/>
        <v>0</v>
      </c>
      <c r="O750" s="500"/>
      <c r="P750" s="532">
        <f t="shared" si="238"/>
        <v>0</v>
      </c>
      <c r="Q750" s="520">
        <f t="shared" si="239"/>
        <v>0</v>
      </c>
      <c r="R750" s="521"/>
      <c r="S750" s="507">
        <f t="shared" si="240"/>
        <v>0.99998292437915048</v>
      </c>
      <c r="T750" s="501">
        <f t="shared" si="245"/>
        <v>1.7075620849515971E-5</v>
      </c>
      <c r="U750" s="507"/>
      <c r="V750" s="507">
        <f t="shared" si="246"/>
        <v>8.7791260769009962E-8</v>
      </c>
      <c r="W750" s="501">
        <f t="shared" si="247"/>
        <v>8.7791260769009962E-8</v>
      </c>
      <c r="X750" s="507"/>
      <c r="Y750" s="562">
        <f t="shared" si="241"/>
        <v>1.3456664642474621</v>
      </c>
      <c r="Z750" s="554" t="e">
        <f t="shared" si="242"/>
        <v>#DIV/0!</v>
      </c>
      <c r="AB750" s="562">
        <f t="shared" si="243"/>
        <v>1.3456664642474621</v>
      </c>
      <c r="AC750" s="554" t="e">
        <f t="shared" si="244"/>
        <v>#DIV/0!</v>
      </c>
    </row>
    <row r="751" spans="1:29" ht="12.6" customHeight="1" x14ac:dyDescent="0.2">
      <c r="A751" s="116"/>
      <c r="B751" s="262">
        <f t="shared" si="228"/>
        <v>387.24000000000132</v>
      </c>
      <c r="C751" s="130"/>
      <c r="D751" s="500">
        <f t="shared" si="229"/>
        <v>9.7588294187637601</v>
      </c>
      <c r="E751" s="517">
        <f t="shared" si="230"/>
        <v>6.755869500595515E-3</v>
      </c>
      <c r="F751" s="500">
        <f t="shared" si="231"/>
        <v>0.99662776405275677</v>
      </c>
      <c r="G751" s="519">
        <f t="shared" si="232"/>
        <v>1</v>
      </c>
      <c r="H751" s="520">
        <f t="shared" si="233"/>
        <v>0</v>
      </c>
      <c r="I751" s="517"/>
      <c r="J751" s="517">
        <f t="shared" si="234"/>
        <v>9.6174080625264509</v>
      </c>
      <c r="K751" s="517">
        <f t="shared" si="235"/>
        <v>1</v>
      </c>
      <c r="L751" s="517"/>
      <c r="M751" s="529">
        <f t="shared" si="236"/>
        <v>287.87606778269884</v>
      </c>
      <c r="N751" s="615">
        <f t="shared" si="237"/>
        <v>0</v>
      </c>
      <c r="O751" s="500"/>
      <c r="P751" s="532">
        <f t="shared" si="238"/>
        <v>0</v>
      </c>
      <c r="Q751" s="520">
        <f t="shared" si="239"/>
        <v>0</v>
      </c>
      <c r="R751" s="521"/>
      <c r="S751" s="507">
        <f t="shared" si="240"/>
        <v>0.99998296119169283</v>
      </c>
      <c r="T751" s="501">
        <f t="shared" si="245"/>
        <v>1.7038808307168196E-5</v>
      </c>
      <c r="U751" s="507"/>
      <c r="V751" s="507">
        <f t="shared" si="246"/>
        <v>8.7507527018229866E-8</v>
      </c>
      <c r="W751" s="501">
        <f t="shared" si="247"/>
        <v>8.7507527018229866E-8</v>
      </c>
      <c r="X751" s="507"/>
      <c r="Y751" s="562">
        <f t="shared" si="241"/>
        <v>1.3451621837919039</v>
      </c>
      <c r="Z751" s="554" t="e">
        <f t="shared" si="242"/>
        <v>#DIV/0!</v>
      </c>
      <c r="AB751" s="562">
        <f t="shared" si="243"/>
        <v>1.3451621837919039</v>
      </c>
      <c r="AC751" s="554" t="e">
        <f t="shared" si="244"/>
        <v>#DIV/0!</v>
      </c>
    </row>
    <row r="752" spans="1:29" ht="12.6" customHeight="1" x14ac:dyDescent="0.2">
      <c r="A752" s="116"/>
      <c r="B752" s="262">
        <f t="shared" si="228"/>
        <v>387.66000000000133</v>
      </c>
      <c r="C752" s="130"/>
      <c r="D752" s="500">
        <f t="shared" si="229"/>
        <v>9.7665203247785222</v>
      </c>
      <c r="E752" s="517">
        <f t="shared" si="230"/>
        <v>6.7485746745093791E-3</v>
      </c>
      <c r="F752" s="500">
        <f t="shared" si="231"/>
        <v>0.99663139917249177</v>
      </c>
      <c r="G752" s="519">
        <f t="shared" si="232"/>
        <v>1</v>
      </c>
      <c r="H752" s="520">
        <f t="shared" si="233"/>
        <v>0</v>
      </c>
      <c r="I752" s="517"/>
      <c r="J752" s="517">
        <f t="shared" si="234"/>
        <v>9.6250989685412129</v>
      </c>
      <c r="K752" s="517">
        <f t="shared" si="235"/>
        <v>1</v>
      </c>
      <c r="L752" s="517"/>
      <c r="M752" s="529">
        <f t="shared" si="236"/>
        <v>288.29606063411745</v>
      </c>
      <c r="N752" s="615">
        <f t="shared" si="237"/>
        <v>0</v>
      </c>
      <c r="O752" s="500"/>
      <c r="P752" s="532">
        <f t="shared" si="238"/>
        <v>0</v>
      </c>
      <c r="Q752" s="520">
        <f t="shared" si="239"/>
        <v>0</v>
      </c>
      <c r="R752" s="521"/>
      <c r="S752" s="507">
        <f t="shared" si="240"/>
        <v>0.99998299788547318</v>
      </c>
      <c r="T752" s="501">
        <f t="shared" si="245"/>
        <v>1.7002114526820655E-5</v>
      </c>
      <c r="U752" s="507"/>
      <c r="V752" s="507">
        <f t="shared" si="246"/>
        <v>8.7225243430190984E-8</v>
      </c>
      <c r="W752" s="501">
        <f t="shared" si="247"/>
        <v>8.7225243430190984E-8</v>
      </c>
      <c r="X752" s="507"/>
      <c r="Y752" s="562">
        <f t="shared" si="241"/>
        <v>1.3446593725468512</v>
      </c>
      <c r="Z752" s="554" t="e">
        <f t="shared" si="242"/>
        <v>#DIV/0!</v>
      </c>
      <c r="AB752" s="562">
        <f t="shared" si="243"/>
        <v>1.3446593725468512</v>
      </c>
      <c r="AC752" s="554" t="e">
        <f t="shared" si="244"/>
        <v>#DIV/0!</v>
      </c>
    </row>
    <row r="753" spans="1:29" ht="12.6" customHeight="1" x14ac:dyDescent="0.2">
      <c r="A753" s="116"/>
      <c r="B753" s="262">
        <f t="shared" si="228"/>
        <v>388.08000000000135</v>
      </c>
      <c r="C753" s="130"/>
      <c r="D753" s="500">
        <f t="shared" si="229"/>
        <v>9.7742028750840078</v>
      </c>
      <c r="E753" s="517">
        <f t="shared" si="230"/>
        <v>6.741295585047595E-3</v>
      </c>
      <c r="F753" s="500">
        <f t="shared" si="231"/>
        <v>0.9966350264636501</v>
      </c>
      <c r="G753" s="519">
        <f t="shared" si="232"/>
        <v>1</v>
      </c>
      <c r="H753" s="520">
        <f t="shared" si="233"/>
        <v>0</v>
      </c>
      <c r="I753" s="517"/>
      <c r="J753" s="517">
        <f t="shared" si="234"/>
        <v>9.6327815188466985</v>
      </c>
      <c r="K753" s="517">
        <f t="shared" si="235"/>
        <v>1</v>
      </c>
      <c r="L753" s="517"/>
      <c r="M753" s="529">
        <f t="shared" si="236"/>
        <v>288.71605350092267</v>
      </c>
      <c r="N753" s="615">
        <f t="shared" si="237"/>
        <v>0</v>
      </c>
      <c r="O753" s="500"/>
      <c r="P753" s="532">
        <f t="shared" si="238"/>
        <v>0</v>
      </c>
      <c r="Q753" s="520">
        <f t="shared" si="239"/>
        <v>0</v>
      </c>
      <c r="R753" s="521"/>
      <c r="S753" s="507">
        <f t="shared" si="240"/>
        <v>0.99998303446089731</v>
      </c>
      <c r="T753" s="501">
        <f t="shared" si="245"/>
        <v>1.6965539102686833E-5</v>
      </c>
      <c r="U753" s="507"/>
      <c r="V753" s="507">
        <f t="shared" si="246"/>
        <v>8.6943845905861286E-8</v>
      </c>
      <c r="W753" s="501">
        <f t="shared" si="247"/>
        <v>8.6943845905861286E-8</v>
      </c>
      <c r="X753" s="507"/>
      <c r="Y753" s="562">
        <f t="shared" si="241"/>
        <v>1.3441580241008702</v>
      </c>
      <c r="Z753" s="554" t="e">
        <f t="shared" si="242"/>
        <v>#DIV/0!</v>
      </c>
      <c r="AB753" s="562">
        <f t="shared" si="243"/>
        <v>1.3441580241008702</v>
      </c>
      <c r="AC753" s="554" t="e">
        <f t="shared" si="244"/>
        <v>#DIV/0!</v>
      </c>
    </row>
    <row r="754" spans="1:29" ht="12.6" customHeight="1" x14ac:dyDescent="0.2">
      <c r="A754" s="116"/>
      <c r="B754" s="262">
        <f t="shared" si="228"/>
        <v>388.50000000000136</v>
      </c>
      <c r="C754" s="130"/>
      <c r="D754" s="500">
        <f t="shared" si="229"/>
        <v>9.7818770878158627</v>
      </c>
      <c r="E754" s="517">
        <f t="shared" si="230"/>
        <v>6.7340321813441194E-3</v>
      </c>
      <c r="F754" s="500">
        <f t="shared" si="231"/>
        <v>0.99663864595149365</v>
      </c>
      <c r="G754" s="519">
        <f t="shared" si="232"/>
        <v>1</v>
      </c>
      <c r="H754" s="520">
        <f t="shared" si="233"/>
        <v>0</v>
      </c>
      <c r="I754" s="517"/>
      <c r="J754" s="517">
        <f t="shared" si="234"/>
        <v>9.6404557315785535</v>
      </c>
      <c r="K754" s="517">
        <f t="shared" si="235"/>
        <v>1</v>
      </c>
      <c r="L754" s="517"/>
      <c r="M754" s="529">
        <f t="shared" si="236"/>
        <v>289.13604638306464</v>
      </c>
      <c r="N754" s="615">
        <f t="shared" si="237"/>
        <v>0</v>
      </c>
      <c r="O754" s="500"/>
      <c r="P754" s="532">
        <f t="shared" si="238"/>
        <v>0</v>
      </c>
      <c r="Q754" s="520">
        <f t="shared" si="239"/>
        <v>0</v>
      </c>
      <c r="R754" s="521"/>
      <c r="S754" s="507">
        <f t="shared" si="240"/>
        <v>0.99998307091830374</v>
      </c>
      <c r="T754" s="501">
        <f t="shared" si="245"/>
        <v>1.6929081696259729E-5</v>
      </c>
      <c r="U754" s="507"/>
      <c r="V754" s="507">
        <f t="shared" si="246"/>
        <v>8.6663737429764811E-8</v>
      </c>
      <c r="W754" s="501">
        <f t="shared" si="247"/>
        <v>8.6663737429764811E-8</v>
      </c>
      <c r="X754" s="507"/>
      <c r="Y754" s="562">
        <f t="shared" si="241"/>
        <v>1.3436581320797805</v>
      </c>
      <c r="Z754" s="554" t="e">
        <f t="shared" si="242"/>
        <v>#DIV/0!</v>
      </c>
      <c r="AB754" s="562">
        <f t="shared" si="243"/>
        <v>1.3436581320797805</v>
      </c>
      <c r="AC754" s="554" t="e">
        <f t="shared" si="244"/>
        <v>#DIV/0!</v>
      </c>
    </row>
    <row r="755" spans="1:29" ht="12.6" customHeight="1" x14ac:dyDescent="0.2">
      <c r="A755" s="116"/>
      <c r="B755" s="262">
        <f t="shared" si="228"/>
        <v>388.92000000000138</v>
      </c>
      <c r="C755" s="130"/>
      <c r="D755" s="500">
        <f t="shared" si="229"/>
        <v>9.7895429810507686</v>
      </c>
      <c r="E755" s="517">
        <f t="shared" si="230"/>
        <v>6.7267844127508001E-3</v>
      </c>
      <c r="F755" s="500">
        <f t="shared" si="231"/>
        <v>0.99664225766117642</v>
      </c>
      <c r="G755" s="519">
        <f t="shared" si="232"/>
        <v>1</v>
      </c>
      <c r="H755" s="520">
        <f t="shared" si="233"/>
        <v>0</v>
      </c>
      <c r="I755" s="517"/>
      <c r="J755" s="517">
        <f t="shared" si="234"/>
        <v>9.6481216248134594</v>
      </c>
      <c r="K755" s="517">
        <f t="shared" si="235"/>
        <v>1</v>
      </c>
      <c r="L755" s="517"/>
      <c r="M755" s="529">
        <f t="shared" si="236"/>
        <v>289.55603928049408</v>
      </c>
      <c r="N755" s="615">
        <f t="shared" si="237"/>
        <v>0</v>
      </c>
      <c r="O755" s="500"/>
      <c r="P755" s="532">
        <f t="shared" si="238"/>
        <v>0</v>
      </c>
      <c r="Q755" s="520">
        <f t="shared" si="239"/>
        <v>0</v>
      </c>
      <c r="R755" s="521"/>
      <c r="S755" s="507">
        <f t="shared" si="240"/>
        <v>0.99998310725843675</v>
      </c>
      <c r="T755" s="501">
        <f t="shared" si="245"/>
        <v>1.6892741563245828E-5</v>
      </c>
      <c r="U755" s="507"/>
      <c r="V755" s="507">
        <f t="shared" si="246"/>
        <v>8.6384917869732165E-8</v>
      </c>
      <c r="W755" s="501">
        <f t="shared" si="247"/>
        <v>8.6384917869732165E-8</v>
      </c>
      <c r="X755" s="507"/>
      <c r="Y755" s="562">
        <f t="shared" si="241"/>
        <v>1.3431596901463798</v>
      </c>
      <c r="Z755" s="554" t="e">
        <f t="shared" si="242"/>
        <v>#DIV/0!</v>
      </c>
      <c r="AB755" s="562">
        <f t="shared" si="243"/>
        <v>1.3431596901463798</v>
      </c>
      <c r="AC755" s="554" t="e">
        <f t="shared" si="244"/>
        <v>#DIV/0!</v>
      </c>
    </row>
    <row r="756" spans="1:29" ht="12.6" customHeight="1" x14ac:dyDescent="0.2">
      <c r="A756" s="116"/>
      <c r="B756" s="262">
        <f t="shared" si="228"/>
        <v>389.3400000000014</v>
      </c>
      <c r="C756" s="130"/>
      <c r="D756" s="500">
        <f t="shared" si="229"/>
        <v>9.7972005728066787</v>
      </c>
      <c r="E756" s="517">
        <f t="shared" si="230"/>
        <v>6.7195522288380537E-3</v>
      </c>
      <c r="F756" s="500">
        <f t="shared" si="231"/>
        <v>0.99664586161774382</v>
      </c>
      <c r="G756" s="519">
        <f t="shared" si="232"/>
        <v>1</v>
      </c>
      <c r="H756" s="520">
        <f t="shared" si="233"/>
        <v>0</v>
      </c>
      <c r="I756" s="517"/>
      <c r="J756" s="517">
        <f t="shared" si="234"/>
        <v>9.6557792165693694</v>
      </c>
      <c r="K756" s="517">
        <f t="shared" si="235"/>
        <v>1</v>
      </c>
      <c r="L756" s="517"/>
      <c r="M756" s="529">
        <f t="shared" si="236"/>
        <v>289.97603219316176</v>
      </c>
      <c r="N756" s="615">
        <f t="shared" si="237"/>
        <v>0</v>
      </c>
      <c r="O756" s="500"/>
      <c r="P756" s="532">
        <f t="shared" si="238"/>
        <v>0</v>
      </c>
      <c r="Q756" s="520">
        <f t="shared" si="239"/>
        <v>0</v>
      </c>
      <c r="R756" s="521"/>
      <c r="S756" s="507">
        <f t="shared" si="240"/>
        <v>0.99998314348163475</v>
      </c>
      <c r="T756" s="501">
        <f t="shared" si="245"/>
        <v>1.6856518365249151E-5</v>
      </c>
      <c r="U756" s="507"/>
      <c r="V756" s="507">
        <f t="shared" si="246"/>
        <v>8.6107145620086087E-8</v>
      </c>
      <c r="W756" s="501">
        <f t="shared" si="247"/>
        <v>8.6107145620086087E-8</v>
      </c>
      <c r="X756" s="507"/>
      <c r="Y756" s="562">
        <f t="shared" si="241"/>
        <v>1.3426626920001798</v>
      </c>
      <c r="Z756" s="554" t="e">
        <f t="shared" si="242"/>
        <v>#DIV/0!</v>
      </c>
      <c r="AB756" s="562">
        <f t="shared" si="243"/>
        <v>1.3426626920001798</v>
      </c>
      <c r="AC756" s="554" t="e">
        <f t="shared" si="244"/>
        <v>#DIV/0!</v>
      </c>
    </row>
    <row r="757" spans="1:29" ht="12.6" customHeight="1" x14ac:dyDescent="0.2">
      <c r="A757" s="116"/>
      <c r="B757" s="262">
        <f t="shared" si="228"/>
        <v>389.76000000000141</v>
      </c>
      <c r="C757" s="130"/>
      <c r="D757" s="500">
        <f t="shared" si="229"/>
        <v>9.8048498810430722</v>
      </c>
      <c r="E757" s="517">
        <f t="shared" si="230"/>
        <v>6.7123355793926795E-3</v>
      </c>
      <c r="F757" s="500">
        <f t="shared" si="231"/>
        <v>0.99664945784613423</v>
      </c>
      <c r="G757" s="519">
        <f t="shared" si="232"/>
        <v>1</v>
      </c>
      <c r="H757" s="520">
        <f t="shared" si="233"/>
        <v>0</v>
      </c>
      <c r="I757" s="517"/>
      <c r="J757" s="517">
        <f t="shared" si="234"/>
        <v>9.663428524805763</v>
      </c>
      <c r="K757" s="517">
        <f t="shared" si="235"/>
        <v>1</v>
      </c>
      <c r="L757" s="517"/>
      <c r="M757" s="529">
        <f t="shared" si="236"/>
        <v>290.39602512101868</v>
      </c>
      <c r="N757" s="615">
        <f t="shared" si="237"/>
        <v>0</v>
      </c>
      <c r="O757" s="500"/>
      <c r="P757" s="532">
        <f t="shared" si="238"/>
        <v>0</v>
      </c>
      <c r="Q757" s="520">
        <f t="shared" si="239"/>
        <v>0</v>
      </c>
      <c r="R757" s="521"/>
      <c r="S757" s="507">
        <f t="shared" si="240"/>
        <v>0.99998317958843908</v>
      </c>
      <c r="T757" s="501">
        <f t="shared" si="245"/>
        <v>1.6820411560924953E-5</v>
      </c>
      <c r="U757" s="507"/>
      <c r="V757" s="507">
        <f t="shared" si="246"/>
        <v>8.5830581663165135E-8</v>
      </c>
      <c r="W757" s="501">
        <f t="shared" si="247"/>
        <v>8.5830581663165135E-8</v>
      </c>
      <c r="X757" s="507"/>
      <c r="Y757" s="562">
        <f t="shared" si="241"/>
        <v>1.3421671313771395</v>
      </c>
      <c r="Z757" s="554" t="e">
        <f t="shared" si="242"/>
        <v>#DIV/0!</v>
      </c>
      <c r="AB757" s="562">
        <f t="shared" si="243"/>
        <v>1.3421671313771395</v>
      </c>
      <c r="AC757" s="554" t="e">
        <f t="shared" si="244"/>
        <v>#DIV/0!</v>
      </c>
    </row>
    <row r="758" spans="1:29" ht="12.6" customHeight="1" x14ac:dyDescent="0.2">
      <c r="A758" s="116"/>
      <c r="B758" s="262">
        <f t="shared" si="228"/>
        <v>390.18000000000143</v>
      </c>
      <c r="C758" s="130"/>
      <c r="D758" s="500">
        <f t="shared" si="229"/>
        <v>9.8124909236612243</v>
      </c>
      <c r="E758" s="517">
        <f t="shared" si="230"/>
        <v>6.7051344144169875E-3</v>
      </c>
      <c r="F758" s="500">
        <f t="shared" si="231"/>
        <v>0.99665304637117913</v>
      </c>
      <c r="G758" s="519">
        <f t="shared" si="232"/>
        <v>1</v>
      </c>
      <c r="H758" s="520">
        <f t="shared" si="233"/>
        <v>0</v>
      </c>
      <c r="I758" s="517"/>
      <c r="J758" s="517">
        <f t="shared" si="234"/>
        <v>9.6710695674239151</v>
      </c>
      <c r="K758" s="517">
        <f t="shared" si="235"/>
        <v>1</v>
      </c>
      <c r="L758" s="517"/>
      <c r="M758" s="529">
        <f t="shared" si="236"/>
        <v>290.81601806401608</v>
      </c>
      <c r="N758" s="615">
        <f t="shared" si="237"/>
        <v>0</v>
      </c>
      <c r="O758" s="500"/>
      <c r="P758" s="532">
        <f t="shared" si="238"/>
        <v>0</v>
      </c>
      <c r="Q758" s="520">
        <f t="shared" si="239"/>
        <v>0</v>
      </c>
      <c r="R758" s="521"/>
      <c r="S758" s="507">
        <f t="shared" si="240"/>
        <v>0.99998321557932335</v>
      </c>
      <c r="T758" s="501">
        <f t="shared" si="245"/>
        <v>1.678442067665209E-5</v>
      </c>
      <c r="U758" s="507"/>
      <c r="V758" s="507">
        <f t="shared" si="246"/>
        <v>8.5555226263308146E-8</v>
      </c>
      <c r="W758" s="501">
        <f t="shared" si="247"/>
        <v>8.5555226263308146E-8</v>
      </c>
      <c r="X758" s="507"/>
      <c r="Y758" s="562">
        <f t="shared" si="241"/>
        <v>1.3416730020494014</v>
      </c>
      <c r="Z758" s="554" t="e">
        <f t="shared" si="242"/>
        <v>#DIV/0!</v>
      </c>
      <c r="AB758" s="562">
        <f t="shared" si="243"/>
        <v>1.3416730020494014</v>
      </c>
      <c r="AC758" s="554" t="e">
        <f t="shared" si="244"/>
        <v>#DIV/0!</v>
      </c>
    </row>
    <row r="759" spans="1:29" ht="12.6" customHeight="1" x14ac:dyDescent="0.2">
      <c r="A759" s="116"/>
      <c r="B759" s="262">
        <f t="shared" si="228"/>
        <v>390.60000000000144</v>
      </c>
      <c r="C759" s="130"/>
      <c r="D759" s="500">
        <f t="shared" si="229"/>
        <v>9.8201237185044317</v>
      </c>
      <c r="E759" s="517">
        <f t="shared" si="230"/>
        <v>6.6979486841274964E-3</v>
      </c>
      <c r="F759" s="500">
        <f t="shared" si="231"/>
        <v>0.99665662721760351</v>
      </c>
      <c r="G759" s="519">
        <f t="shared" si="232"/>
        <v>1</v>
      </c>
      <c r="H759" s="520">
        <f t="shared" si="233"/>
        <v>0</v>
      </c>
      <c r="I759" s="517"/>
      <c r="J759" s="517">
        <f t="shared" si="234"/>
        <v>9.6787023622671224</v>
      </c>
      <c r="K759" s="517">
        <f t="shared" si="235"/>
        <v>1</v>
      </c>
      <c r="L759" s="517"/>
      <c r="M759" s="529">
        <f t="shared" si="236"/>
        <v>291.23601102210534</v>
      </c>
      <c r="N759" s="615">
        <f t="shared" si="237"/>
        <v>0</v>
      </c>
      <c r="O759" s="500"/>
      <c r="P759" s="532">
        <f t="shared" si="238"/>
        <v>0</v>
      </c>
      <c r="Q759" s="520">
        <f t="shared" si="239"/>
        <v>0</v>
      </c>
      <c r="R759" s="521"/>
      <c r="S759" s="507">
        <f t="shared" si="240"/>
        <v>0.99998325145482914</v>
      </c>
      <c r="T759" s="501">
        <f t="shared" si="245"/>
        <v>1.6748545170863771E-5</v>
      </c>
      <c r="U759" s="507"/>
      <c r="V759" s="507">
        <f t="shared" si="246"/>
        <v>8.5281079288345688E-8</v>
      </c>
      <c r="W759" s="501">
        <f t="shared" si="247"/>
        <v>8.5281079288345688E-8</v>
      </c>
      <c r="X759" s="507"/>
      <c r="Y759" s="562">
        <f t="shared" si="241"/>
        <v>1.3411802978250316</v>
      </c>
      <c r="Z759" s="554" t="e">
        <f t="shared" si="242"/>
        <v>#DIV/0!</v>
      </c>
      <c r="AB759" s="562">
        <f t="shared" si="243"/>
        <v>1.3411802978250316</v>
      </c>
      <c r="AC759" s="554" t="e">
        <f t="shared" si="244"/>
        <v>#DIV/0!</v>
      </c>
    </row>
    <row r="760" spans="1:29" ht="12.6" customHeight="1" x14ac:dyDescent="0.2">
      <c r="A760" s="116"/>
      <c r="B760" s="262">
        <f t="shared" si="228"/>
        <v>391.02000000000146</v>
      </c>
      <c r="C760" s="130"/>
      <c r="D760" s="500">
        <f t="shared" si="229"/>
        <v>9.827748283358293</v>
      </c>
      <c r="E760" s="517">
        <f t="shared" si="230"/>
        <v>6.6907783389542827E-3</v>
      </c>
      <c r="F760" s="500">
        <f t="shared" si="231"/>
        <v>0.9966602004100269</v>
      </c>
      <c r="G760" s="519">
        <f t="shared" si="232"/>
        <v>1</v>
      </c>
      <c r="H760" s="520">
        <f t="shared" si="233"/>
        <v>0</v>
      </c>
      <c r="I760" s="517"/>
      <c r="J760" s="517">
        <f t="shared" si="234"/>
        <v>9.6863269271209838</v>
      </c>
      <c r="K760" s="517">
        <f t="shared" si="235"/>
        <v>1</v>
      </c>
      <c r="L760" s="517"/>
      <c r="M760" s="529">
        <f t="shared" si="236"/>
        <v>291.65600399523817</v>
      </c>
      <c r="N760" s="615">
        <f t="shared" si="237"/>
        <v>0</v>
      </c>
      <c r="O760" s="500"/>
      <c r="P760" s="532">
        <f t="shared" si="238"/>
        <v>0</v>
      </c>
      <c r="Q760" s="520">
        <f t="shared" si="239"/>
        <v>0</v>
      </c>
      <c r="R760" s="521"/>
      <c r="S760" s="507">
        <f t="shared" si="240"/>
        <v>0.99998328721542995</v>
      </c>
      <c r="T760" s="501">
        <f t="shared" si="245"/>
        <v>1.6712784570049877E-5</v>
      </c>
      <c r="U760" s="507"/>
      <c r="V760" s="507">
        <f t="shared" si="246"/>
        <v>8.5008140606108356E-8</v>
      </c>
      <c r="W760" s="501">
        <f t="shared" si="247"/>
        <v>8.5008140606108356E-8</v>
      </c>
      <c r="X760" s="507"/>
      <c r="Y760" s="562">
        <f t="shared" si="241"/>
        <v>1.3406890125477602</v>
      </c>
      <c r="Z760" s="554" t="e">
        <f t="shared" si="242"/>
        <v>#DIV/0!</v>
      </c>
      <c r="AB760" s="562">
        <f t="shared" si="243"/>
        <v>1.3406890125477602</v>
      </c>
      <c r="AC760" s="554" t="e">
        <f t="shared" si="244"/>
        <v>#DIV/0!</v>
      </c>
    </row>
    <row r="761" spans="1:29" ht="12.6" customHeight="1" x14ac:dyDescent="0.2">
      <c r="A761" s="116"/>
      <c r="B761" s="262">
        <f t="shared" si="228"/>
        <v>391.44000000000148</v>
      </c>
      <c r="C761" s="130"/>
      <c r="D761" s="500">
        <f t="shared" si="229"/>
        <v>9.8353646359509241</v>
      </c>
      <c r="E761" s="517">
        <f t="shared" si="230"/>
        <v>6.6836233295390112E-3</v>
      </c>
      <c r="F761" s="500">
        <f t="shared" si="231"/>
        <v>0.99666376597296369</v>
      </c>
      <c r="G761" s="519">
        <f t="shared" si="232"/>
        <v>1</v>
      </c>
      <c r="H761" s="520">
        <f t="shared" si="233"/>
        <v>0</v>
      </c>
      <c r="I761" s="517"/>
      <c r="J761" s="517">
        <f t="shared" si="234"/>
        <v>9.6939432797136149</v>
      </c>
      <c r="K761" s="517">
        <f t="shared" si="235"/>
        <v>1</v>
      </c>
      <c r="L761" s="517"/>
      <c r="M761" s="529">
        <f t="shared" si="236"/>
        <v>292.07599698336634</v>
      </c>
      <c r="N761" s="615">
        <f t="shared" si="237"/>
        <v>0</v>
      </c>
      <c r="O761" s="500"/>
      <c r="P761" s="532">
        <f t="shared" si="238"/>
        <v>0</v>
      </c>
      <c r="Q761" s="520">
        <f t="shared" si="239"/>
        <v>0</v>
      </c>
      <c r="R761" s="521"/>
      <c r="S761" s="507">
        <f t="shared" si="240"/>
        <v>0.99998332286166725</v>
      </c>
      <c r="T761" s="501">
        <f t="shared" si="245"/>
        <v>1.6677138332754637E-5</v>
      </c>
      <c r="U761" s="507"/>
      <c r="V761" s="507">
        <f t="shared" si="246"/>
        <v>8.4736410348765581E-8</v>
      </c>
      <c r="W761" s="501">
        <f t="shared" si="247"/>
        <v>8.4736410348765581E-8</v>
      </c>
      <c r="X761" s="507"/>
      <c r="Y761" s="562">
        <f t="shared" si="241"/>
        <v>1.3401991400967259</v>
      </c>
      <c r="Z761" s="554" t="e">
        <f t="shared" si="242"/>
        <v>#DIV/0!</v>
      </c>
      <c r="AB761" s="562">
        <f t="shared" si="243"/>
        <v>1.3401991400967259</v>
      </c>
      <c r="AC761" s="554" t="e">
        <f t="shared" si="244"/>
        <v>#DIV/0!</v>
      </c>
    </row>
    <row r="762" spans="1:29" ht="12.6" customHeight="1" x14ac:dyDescent="0.2">
      <c r="A762" s="116"/>
      <c r="B762" s="262">
        <f t="shared" si="228"/>
        <v>391.86000000000149</v>
      </c>
      <c r="C762" s="130"/>
      <c r="D762" s="500">
        <f t="shared" si="229"/>
        <v>9.8429727939532388</v>
      </c>
      <c r="E762" s="517">
        <f t="shared" si="230"/>
        <v>6.6764836067345146E-3</v>
      </c>
      <c r="F762" s="500">
        <f t="shared" si="231"/>
        <v>0.99666732393082358</v>
      </c>
      <c r="G762" s="519">
        <f t="shared" si="232"/>
        <v>1</v>
      </c>
      <c r="H762" s="520">
        <f t="shared" si="233"/>
        <v>0</v>
      </c>
      <c r="I762" s="517"/>
      <c r="J762" s="517">
        <f t="shared" si="234"/>
        <v>9.7015514377159295</v>
      </c>
      <c r="K762" s="517">
        <f t="shared" si="235"/>
        <v>1</v>
      </c>
      <c r="L762" s="517"/>
      <c r="M762" s="529">
        <f t="shared" si="236"/>
        <v>292.495989986442</v>
      </c>
      <c r="N762" s="615">
        <f t="shared" si="237"/>
        <v>0</v>
      </c>
      <c r="O762" s="500"/>
      <c r="P762" s="532">
        <f t="shared" si="238"/>
        <v>0</v>
      </c>
      <c r="Q762" s="520">
        <f t="shared" si="239"/>
        <v>0</v>
      </c>
      <c r="R762" s="521"/>
      <c r="S762" s="507">
        <f t="shared" si="240"/>
        <v>0.99998335839401464</v>
      </c>
      <c r="T762" s="501">
        <f t="shared" si="245"/>
        <v>1.6641605985356911E-5</v>
      </c>
      <c r="U762" s="507"/>
      <c r="V762" s="507">
        <f t="shared" si="246"/>
        <v>8.4465727401809361E-8</v>
      </c>
      <c r="W762" s="501">
        <f t="shared" si="247"/>
        <v>8.4465727401809361E-8</v>
      </c>
      <c r="X762" s="507"/>
      <c r="Y762" s="562">
        <f t="shared" si="241"/>
        <v>1.3397106743862208</v>
      </c>
      <c r="Z762" s="554" t="e">
        <f t="shared" si="242"/>
        <v>#DIV/0!</v>
      </c>
      <c r="AB762" s="562">
        <f t="shared" si="243"/>
        <v>1.3397106743862208</v>
      </c>
      <c r="AC762" s="554" t="e">
        <f t="shared" si="244"/>
        <v>#DIV/0!</v>
      </c>
    </row>
    <row r="763" spans="1:29" ht="12.6" customHeight="1" x14ac:dyDescent="0.2">
      <c r="A763" s="116"/>
      <c r="B763" s="262">
        <f t="shared" si="228"/>
        <v>392.28000000000151</v>
      </c>
      <c r="C763" s="130"/>
      <c r="D763" s="500">
        <f t="shared" si="229"/>
        <v>9.8505727749791685</v>
      </c>
      <c r="E763" s="517">
        <f t="shared" si="230"/>
        <v>6.6693591216030364E-3</v>
      </c>
      <c r="F763" s="500">
        <f t="shared" si="231"/>
        <v>0.99667087430791246</v>
      </c>
      <c r="G763" s="519">
        <f t="shared" si="232"/>
        <v>1</v>
      </c>
      <c r="H763" s="520">
        <f t="shared" si="233"/>
        <v>0</v>
      </c>
      <c r="I763" s="517"/>
      <c r="J763" s="517">
        <f t="shared" si="234"/>
        <v>9.7091514187418593</v>
      </c>
      <c r="K763" s="517">
        <f t="shared" si="235"/>
        <v>1</v>
      </c>
      <c r="L763" s="517"/>
      <c r="M763" s="529">
        <f t="shared" si="236"/>
        <v>292.91598300441734</v>
      </c>
      <c r="N763" s="615">
        <f t="shared" si="237"/>
        <v>0</v>
      </c>
      <c r="O763" s="500"/>
      <c r="P763" s="532">
        <f t="shared" si="238"/>
        <v>0</v>
      </c>
      <c r="Q763" s="520">
        <f t="shared" si="239"/>
        <v>0</v>
      </c>
      <c r="R763" s="521"/>
      <c r="S763" s="507">
        <f t="shared" si="240"/>
        <v>0.99998339381287826</v>
      </c>
      <c r="T763" s="501">
        <f t="shared" si="245"/>
        <v>1.6606187121737115E-5</v>
      </c>
      <c r="U763" s="507"/>
      <c r="V763" s="507">
        <f t="shared" si="246"/>
        <v>8.41961723885784E-8</v>
      </c>
      <c r="W763" s="501">
        <f t="shared" si="247"/>
        <v>8.41961723885784E-8</v>
      </c>
      <c r="X763" s="507"/>
      <c r="Y763" s="562">
        <f t="shared" si="241"/>
        <v>1.3392236093654395</v>
      </c>
      <c r="Z763" s="554" t="e">
        <f t="shared" si="242"/>
        <v>#DIV/0!</v>
      </c>
      <c r="AB763" s="562">
        <f t="shared" si="243"/>
        <v>1.3392236093654395</v>
      </c>
      <c r="AC763" s="554" t="e">
        <f t="shared" si="244"/>
        <v>#DIV/0!</v>
      </c>
    </row>
    <row r="764" spans="1:29" ht="12.6" customHeight="1" x14ac:dyDescent="0.2">
      <c r="A764" s="116"/>
      <c r="B764" s="262">
        <f t="shared" si="228"/>
        <v>392.70000000000152</v>
      </c>
      <c r="C764" s="130"/>
      <c r="D764" s="500">
        <f t="shared" si="229"/>
        <v>9.8581645965859135</v>
      </c>
      <c r="E764" s="517">
        <f t="shared" si="230"/>
        <v>6.6622498254162504E-3</v>
      </c>
      <c r="F764" s="500">
        <f t="shared" si="231"/>
        <v>0.9966744171284323</v>
      </c>
      <c r="G764" s="519">
        <f t="shared" si="232"/>
        <v>1</v>
      </c>
      <c r="H764" s="520">
        <f t="shared" si="233"/>
        <v>0</v>
      </c>
      <c r="I764" s="517"/>
      <c r="J764" s="517">
        <f t="shared" si="234"/>
        <v>9.7167432403486043</v>
      </c>
      <c r="K764" s="517">
        <f t="shared" si="235"/>
        <v>1</v>
      </c>
      <c r="L764" s="517"/>
      <c r="M764" s="529">
        <f t="shared" si="236"/>
        <v>293.33597603724485</v>
      </c>
      <c r="N764" s="615">
        <f t="shared" si="237"/>
        <v>0</v>
      </c>
      <c r="O764" s="500"/>
      <c r="P764" s="532">
        <f t="shared" si="238"/>
        <v>0</v>
      </c>
      <c r="Q764" s="520">
        <f t="shared" si="239"/>
        <v>0</v>
      </c>
      <c r="R764" s="521"/>
      <c r="S764" s="507">
        <f t="shared" si="240"/>
        <v>0.99998342911879945</v>
      </c>
      <c r="T764" s="501">
        <f t="shared" si="245"/>
        <v>1.6570881200550502E-5</v>
      </c>
      <c r="U764" s="507"/>
      <c r="V764" s="507">
        <f t="shared" si="246"/>
        <v>8.3927664553564586E-8</v>
      </c>
      <c r="W764" s="501">
        <f t="shared" si="247"/>
        <v>8.3927664553564586E-8</v>
      </c>
      <c r="X764" s="507"/>
      <c r="Y764" s="562">
        <f t="shared" si="241"/>
        <v>1.3387379390182281</v>
      </c>
      <c r="Z764" s="554" t="e">
        <f t="shared" si="242"/>
        <v>#DIV/0!</v>
      </c>
      <c r="AB764" s="562">
        <f t="shared" si="243"/>
        <v>1.3387379390182281</v>
      </c>
      <c r="AC764" s="554" t="e">
        <f t="shared" si="244"/>
        <v>#DIV/0!</v>
      </c>
    </row>
    <row r="765" spans="1:29" ht="12.6" customHeight="1" x14ac:dyDescent="0.2">
      <c r="A765" s="116"/>
      <c r="B765" s="262">
        <f t="shared" si="228"/>
        <v>393.12000000000154</v>
      </c>
      <c r="C765" s="130"/>
      <c r="D765" s="500">
        <f t="shared" si="229"/>
        <v>9.8657482762741999</v>
      </c>
      <c r="E765" s="517">
        <f t="shared" si="230"/>
        <v>6.6551556696526305E-3</v>
      </c>
      <c r="F765" s="500">
        <f t="shared" si="231"/>
        <v>0.9966779524164826</v>
      </c>
      <c r="G765" s="519">
        <f t="shared" si="232"/>
        <v>1</v>
      </c>
      <c r="H765" s="520">
        <f t="shared" si="233"/>
        <v>0</v>
      </c>
      <c r="I765" s="517"/>
      <c r="J765" s="517">
        <f t="shared" si="234"/>
        <v>9.7243269200368907</v>
      </c>
      <c r="K765" s="517">
        <f t="shared" si="235"/>
        <v>1</v>
      </c>
      <c r="L765" s="517"/>
      <c r="M765" s="529">
        <f t="shared" si="236"/>
        <v>293.75596908487717</v>
      </c>
      <c r="N765" s="615">
        <f t="shared" si="237"/>
        <v>0</v>
      </c>
      <c r="O765" s="500"/>
      <c r="P765" s="532">
        <f t="shared" si="238"/>
        <v>0</v>
      </c>
      <c r="Q765" s="520">
        <f t="shared" si="239"/>
        <v>0</v>
      </c>
      <c r="R765" s="521"/>
      <c r="S765" s="507">
        <f t="shared" si="240"/>
        <v>0.99998346431211649</v>
      </c>
      <c r="T765" s="501">
        <f t="shared" si="245"/>
        <v>1.6535687883512118E-5</v>
      </c>
      <c r="U765" s="507"/>
      <c r="V765" s="507">
        <f t="shared" si="246"/>
        <v>8.3660445634614616E-8</v>
      </c>
      <c r="W765" s="501">
        <f t="shared" si="247"/>
        <v>8.3660445634614616E-8</v>
      </c>
      <c r="X765" s="507"/>
      <c r="Y765" s="562">
        <f t="shared" si="241"/>
        <v>1.3382536573628376</v>
      </c>
      <c r="Z765" s="554" t="e">
        <f t="shared" si="242"/>
        <v>#DIV/0!</v>
      </c>
      <c r="AB765" s="562">
        <f t="shared" si="243"/>
        <v>1.3382536573628376</v>
      </c>
      <c r="AC765" s="554" t="e">
        <f t="shared" si="244"/>
        <v>#DIV/0!</v>
      </c>
    </row>
    <row r="766" spans="1:29" ht="12.6" customHeight="1" x14ac:dyDescent="0.2">
      <c r="A766" s="116"/>
      <c r="B766" s="262">
        <f t="shared" si="228"/>
        <v>393.54000000000156</v>
      </c>
      <c r="C766" s="130"/>
      <c r="D766" s="500">
        <f t="shared" si="229"/>
        <v>9.8733238314885057</v>
      </c>
      <c r="E766" s="517">
        <f t="shared" si="230"/>
        <v>6.6480766059976801E-3</v>
      </c>
      <c r="F766" s="500">
        <f t="shared" si="231"/>
        <v>0.99668148019606029</v>
      </c>
      <c r="G766" s="519">
        <f t="shared" si="232"/>
        <v>1</v>
      </c>
      <c r="H766" s="520">
        <f t="shared" si="233"/>
        <v>0</v>
      </c>
      <c r="I766" s="517"/>
      <c r="J766" s="517">
        <f t="shared" si="234"/>
        <v>9.7319024752511964</v>
      </c>
      <c r="K766" s="517">
        <f t="shared" si="235"/>
        <v>1</v>
      </c>
      <c r="L766" s="517"/>
      <c r="M766" s="529">
        <f t="shared" si="236"/>
        <v>294.17596214726706</v>
      </c>
      <c r="N766" s="615">
        <f t="shared" si="237"/>
        <v>0</v>
      </c>
      <c r="O766" s="500"/>
      <c r="P766" s="532">
        <f t="shared" si="238"/>
        <v>0</v>
      </c>
      <c r="Q766" s="520">
        <f t="shared" si="239"/>
        <v>0</v>
      </c>
      <c r="R766" s="521"/>
      <c r="S766" s="507">
        <f t="shared" si="240"/>
        <v>0.99998349939357378</v>
      </c>
      <c r="T766" s="501">
        <f t="shared" si="245"/>
        <v>1.6500606426217423E-5</v>
      </c>
      <c r="U766" s="507"/>
      <c r="V766" s="507">
        <f t="shared" si="246"/>
        <v>8.3394515763897869E-8</v>
      </c>
      <c r="W766" s="501">
        <f t="shared" si="247"/>
        <v>8.3394515763897869E-8</v>
      </c>
      <c r="X766" s="507"/>
      <c r="Y766" s="562">
        <f t="shared" si="241"/>
        <v>1.337770758451678</v>
      </c>
      <c r="Z766" s="554" t="e">
        <f t="shared" si="242"/>
        <v>#DIV/0!</v>
      </c>
      <c r="AB766" s="562">
        <f t="shared" si="243"/>
        <v>1.337770758451678</v>
      </c>
      <c r="AC766" s="554" t="e">
        <f t="shared" si="244"/>
        <v>#DIV/0!</v>
      </c>
    </row>
    <row r="767" spans="1:29" ht="12.6" customHeight="1" x14ac:dyDescent="0.2">
      <c r="A767" s="116"/>
      <c r="B767" s="262">
        <f t="shared" si="228"/>
        <v>393.96000000000157</v>
      </c>
      <c r="C767" s="130"/>
      <c r="D767" s="500">
        <f t="shared" si="229"/>
        <v>9.8808912796173072</v>
      </c>
      <c r="E767" s="517">
        <f t="shared" si="230"/>
        <v>6.6410125863415248E-3</v>
      </c>
      <c r="F767" s="500">
        <f t="shared" si="231"/>
        <v>0.99668500049106068</v>
      </c>
      <c r="G767" s="519">
        <f t="shared" si="232"/>
        <v>1</v>
      </c>
      <c r="H767" s="520">
        <f t="shared" si="233"/>
        <v>0</v>
      </c>
      <c r="I767" s="517"/>
      <c r="J767" s="517">
        <f t="shared" si="234"/>
        <v>9.739469923379998</v>
      </c>
      <c r="K767" s="517">
        <f t="shared" si="235"/>
        <v>1</v>
      </c>
      <c r="L767" s="517"/>
      <c r="M767" s="529">
        <f t="shared" si="236"/>
        <v>294.5959552243678</v>
      </c>
      <c r="N767" s="615">
        <f t="shared" si="237"/>
        <v>0</v>
      </c>
      <c r="O767" s="500"/>
      <c r="P767" s="532">
        <f t="shared" si="238"/>
        <v>0</v>
      </c>
      <c r="Q767" s="520">
        <f t="shared" si="239"/>
        <v>0</v>
      </c>
      <c r="R767" s="521"/>
      <c r="S767" s="507">
        <f t="shared" si="240"/>
        <v>0.99998353436350973</v>
      </c>
      <c r="T767" s="501">
        <f t="shared" si="245"/>
        <v>1.6465636490270441E-5</v>
      </c>
      <c r="U767" s="507"/>
      <c r="V767" s="507">
        <f t="shared" si="246"/>
        <v>8.3129472089059699E-8</v>
      </c>
      <c r="W767" s="501">
        <f t="shared" si="247"/>
        <v>8.3129472089059699E-8</v>
      </c>
      <c r="X767" s="507"/>
      <c r="Y767" s="562">
        <f t="shared" si="241"/>
        <v>1.3372892363710729</v>
      </c>
      <c r="Z767" s="554" t="e">
        <f t="shared" si="242"/>
        <v>#DIV/0!</v>
      </c>
      <c r="AB767" s="562">
        <f t="shared" si="243"/>
        <v>1.3372892363710729</v>
      </c>
      <c r="AC767" s="554" t="e">
        <f t="shared" si="244"/>
        <v>#DIV/0!</v>
      </c>
    </row>
    <row r="768" spans="1:29" ht="12.6" customHeight="1" x14ac:dyDescent="0.2">
      <c r="A768" s="116"/>
      <c r="B768" s="262">
        <f t="shared" si="228"/>
        <v>394.38000000000159</v>
      </c>
      <c r="C768" s="130"/>
      <c r="D768" s="500">
        <f t="shared" si="229"/>
        <v>9.8884506379933192</v>
      </c>
      <c r="E768" s="517">
        <f t="shared" si="230"/>
        <v>6.6339635627793688E-3</v>
      </c>
      <c r="F768" s="500">
        <f t="shared" si="231"/>
        <v>0.99668851332527741</v>
      </c>
      <c r="G768" s="519">
        <f t="shared" si="232"/>
        <v>1</v>
      </c>
      <c r="H768" s="520">
        <f t="shared" si="233"/>
        <v>0</v>
      </c>
      <c r="I768" s="517"/>
      <c r="J768" s="517">
        <f t="shared" si="234"/>
        <v>9.74702928175601</v>
      </c>
      <c r="K768" s="517">
        <f t="shared" si="235"/>
        <v>1</v>
      </c>
      <c r="L768" s="517"/>
      <c r="M768" s="529">
        <f t="shared" si="236"/>
        <v>295.01594831613244</v>
      </c>
      <c r="N768" s="615">
        <f t="shared" si="237"/>
        <v>0</v>
      </c>
      <c r="O768" s="500"/>
      <c r="P768" s="532">
        <f t="shared" si="238"/>
        <v>0</v>
      </c>
      <c r="Q768" s="520">
        <f t="shared" si="239"/>
        <v>0</v>
      </c>
      <c r="R768" s="521"/>
      <c r="S768" s="507">
        <f t="shared" si="240"/>
        <v>0.99998356922233034</v>
      </c>
      <c r="T768" s="501">
        <f t="shared" si="245"/>
        <v>1.6430777669662611E-5</v>
      </c>
      <c r="U768" s="507"/>
      <c r="V768" s="507">
        <f t="shared" si="246"/>
        <v>8.2865717330285372E-8</v>
      </c>
      <c r="W768" s="501">
        <f t="shared" si="247"/>
        <v>8.2865717330285372E-8</v>
      </c>
      <c r="X768" s="507"/>
      <c r="Y768" s="562">
        <f t="shared" si="241"/>
        <v>1.3368090852410219</v>
      </c>
      <c r="Z768" s="554" t="e">
        <f t="shared" si="242"/>
        <v>#DIV/0!</v>
      </c>
      <c r="AB768" s="562">
        <f t="shared" si="243"/>
        <v>1.3368090852410219</v>
      </c>
      <c r="AC768" s="554" t="e">
        <f t="shared" si="244"/>
        <v>#DIV/0!</v>
      </c>
    </row>
    <row r="769" spans="1:29" ht="12.6" customHeight="1" x14ac:dyDescent="0.2">
      <c r="A769" s="116"/>
      <c r="B769" s="262">
        <f t="shared" si="228"/>
        <v>394.8000000000016</v>
      </c>
      <c r="C769" s="130"/>
      <c r="D769" s="500">
        <f t="shared" si="229"/>
        <v>9.8960019238937313</v>
      </c>
      <c r="E769" s="517">
        <f t="shared" si="230"/>
        <v>6.626929487608858E-3</v>
      </c>
      <c r="F769" s="500">
        <f t="shared" si="231"/>
        <v>0.99669201872240387</v>
      </c>
      <c r="G769" s="519">
        <f t="shared" si="232"/>
        <v>1</v>
      </c>
      <c r="H769" s="520">
        <f t="shared" si="233"/>
        <v>0</v>
      </c>
      <c r="I769" s="517"/>
      <c r="J769" s="517">
        <f t="shared" si="234"/>
        <v>9.7545805676564221</v>
      </c>
      <c r="K769" s="517">
        <f t="shared" si="235"/>
        <v>1</v>
      </c>
      <c r="L769" s="517"/>
      <c r="M769" s="529">
        <f t="shared" si="236"/>
        <v>295.43594142251459</v>
      </c>
      <c r="N769" s="615">
        <f t="shared" si="237"/>
        <v>0</v>
      </c>
      <c r="O769" s="500"/>
      <c r="P769" s="532">
        <f t="shared" si="238"/>
        <v>0</v>
      </c>
      <c r="Q769" s="520">
        <f t="shared" si="239"/>
        <v>0</v>
      </c>
      <c r="R769" s="521"/>
      <c r="S769" s="507">
        <f t="shared" si="240"/>
        <v>0.99998360397071229</v>
      </c>
      <c r="T769" s="501">
        <f t="shared" si="245"/>
        <v>1.6396029287712999E-5</v>
      </c>
      <c r="U769" s="507"/>
      <c r="V769" s="507">
        <f t="shared" si="246"/>
        <v>8.2602929258558907E-8</v>
      </c>
      <c r="W769" s="501">
        <f t="shared" si="247"/>
        <v>8.2602929258558907E-8</v>
      </c>
      <c r="X769" s="507"/>
      <c r="Y769" s="562">
        <f t="shared" si="241"/>
        <v>1.3363302992149575</v>
      </c>
      <c r="Z769" s="554" t="e">
        <f t="shared" si="242"/>
        <v>#DIV/0!</v>
      </c>
      <c r="AB769" s="562">
        <f t="shared" si="243"/>
        <v>1.3363302992149575</v>
      </c>
      <c r="AC769" s="554" t="e">
        <f t="shared" si="244"/>
        <v>#DIV/0!</v>
      </c>
    </row>
    <row r="770" spans="1:29" ht="12.6" customHeight="1" x14ac:dyDescent="0.2">
      <c r="A770" s="116"/>
      <c r="B770" s="262">
        <f t="shared" si="228"/>
        <v>395.22000000000162</v>
      </c>
      <c r="C770" s="130"/>
      <c r="D770" s="500">
        <f t="shared" si="229"/>
        <v>9.9035451545404456</v>
      </c>
      <c r="E770" s="517">
        <f t="shared" si="230"/>
        <v>6.6199103133305409E-3</v>
      </c>
      <c r="F770" s="500">
        <f t="shared" si="231"/>
        <v>0.99669551670603274</v>
      </c>
      <c r="G770" s="519">
        <f t="shared" si="232"/>
        <v>1</v>
      </c>
      <c r="H770" s="520">
        <f t="shared" si="233"/>
        <v>0</v>
      </c>
      <c r="I770" s="517"/>
      <c r="J770" s="517">
        <f t="shared" si="234"/>
        <v>9.7621237983031364</v>
      </c>
      <c r="K770" s="517">
        <f t="shared" si="235"/>
        <v>1</v>
      </c>
      <c r="L770" s="517"/>
      <c r="M770" s="529">
        <f t="shared" si="236"/>
        <v>295.85593454346787</v>
      </c>
      <c r="N770" s="615">
        <f t="shared" si="237"/>
        <v>0</v>
      </c>
      <c r="O770" s="500"/>
      <c r="P770" s="532">
        <f t="shared" si="238"/>
        <v>0</v>
      </c>
      <c r="Q770" s="520">
        <f t="shared" si="239"/>
        <v>0</v>
      </c>
      <c r="R770" s="521"/>
      <c r="S770" s="507">
        <f t="shared" si="240"/>
        <v>0.99998363860879091</v>
      </c>
      <c r="T770" s="501">
        <f t="shared" si="245"/>
        <v>1.6361391209085419E-5</v>
      </c>
      <c r="U770" s="507"/>
      <c r="V770" s="507">
        <f t="shared" si="246"/>
        <v>8.2341108006049725E-8</v>
      </c>
      <c r="W770" s="501">
        <f t="shared" si="247"/>
        <v>8.2341108006049725E-8</v>
      </c>
      <c r="X770" s="507"/>
      <c r="Y770" s="562">
        <f t="shared" si="241"/>
        <v>1.3358528724795107</v>
      </c>
      <c r="Z770" s="554" t="e">
        <f t="shared" si="242"/>
        <v>#DIV/0!</v>
      </c>
      <c r="AB770" s="562">
        <f t="shared" si="243"/>
        <v>1.3358528724795107</v>
      </c>
      <c r="AC770" s="554" t="e">
        <f t="shared" si="244"/>
        <v>#DIV/0!</v>
      </c>
    </row>
    <row r="771" spans="1:29" ht="12.6" customHeight="1" x14ac:dyDescent="0.2">
      <c r="A771" s="116"/>
      <c r="B771" s="262">
        <f t="shared" si="228"/>
        <v>395.64000000000163</v>
      </c>
      <c r="C771" s="130"/>
      <c r="D771" s="500">
        <f t="shared" si="229"/>
        <v>9.9110803471003166</v>
      </c>
      <c r="E771" s="517">
        <f t="shared" si="230"/>
        <v>6.6129059926452313E-3</v>
      </c>
      <c r="F771" s="500">
        <f t="shared" si="231"/>
        <v>0.99669900729965732</v>
      </c>
      <c r="G771" s="519">
        <f t="shared" si="232"/>
        <v>1</v>
      </c>
      <c r="H771" s="520">
        <f t="shared" si="233"/>
        <v>0</v>
      </c>
      <c r="I771" s="517"/>
      <c r="J771" s="517">
        <f t="shared" si="234"/>
        <v>9.7696589908630074</v>
      </c>
      <c r="K771" s="517">
        <f t="shared" si="235"/>
        <v>1</v>
      </c>
      <c r="L771" s="517"/>
      <c r="M771" s="529">
        <f t="shared" si="236"/>
        <v>296.275927678946</v>
      </c>
      <c r="N771" s="615">
        <f t="shared" si="237"/>
        <v>0</v>
      </c>
      <c r="O771" s="500"/>
      <c r="P771" s="532">
        <f t="shared" si="238"/>
        <v>0</v>
      </c>
      <c r="Q771" s="520">
        <f t="shared" si="239"/>
        <v>0</v>
      </c>
      <c r="R771" s="521"/>
      <c r="S771" s="507">
        <f t="shared" si="240"/>
        <v>0.99998367313724301</v>
      </c>
      <c r="T771" s="501">
        <f t="shared" si="245"/>
        <v>1.6326862756987914E-5</v>
      </c>
      <c r="U771" s="507"/>
      <c r="V771" s="507">
        <f t="shared" si="246"/>
        <v>8.2080817407451028E-8</v>
      </c>
      <c r="W771" s="501">
        <f t="shared" si="247"/>
        <v>8.2080817407451028E-8</v>
      </c>
      <c r="X771" s="507"/>
      <c r="Y771" s="562">
        <f t="shared" si="241"/>
        <v>1.3353767992542738</v>
      </c>
      <c r="Z771" s="554" t="e">
        <f t="shared" si="242"/>
        <v>#DIV/0!</v>
      </c>
      <c r="AB771" s="562">
        <f t="shared" si="243"/>
        <v>1.3353767992542738</v>
      </c>
      <c r="AC771" s="554" t="e">
        <f t="shared" si="244"/>
        <v>#DIV/0!</v>
      </c>
    </row>
    <row r="772" spans="1:29" ht="12.6" customHeight="1" x14ac:dyDescent="0.2">
      <c r="A772" s="116"/>
      <c r="B772" s="262">
        <f t="shared" si="228"/>
        <v>396.06000000000165</v>
      </c>
      <c r="C772" s="130"/>
      <c r="D772" s="500">
        <f t="shared" si="229"/>
        <v>9.9186075186853735</v>
      </c>
      <c r="E772" s="517">
        <f t="shared" si="230"/>
        <v>6.6059164784542457E-3</v>
      </c>
      <c r="F772" s="500">
        <f t="shared" si="231"/>
        <v>0.9967024905266717</v>
      </c>
      <c r="G772" s="519">
        <f t="shared" si="232"/>
        <v>1</v>
      </c>
      <c r="H772" s="520">
        <f t="shared" si="233"/>
        <v>0</v>
      </c>
      <c r="I772" s="517"/>
      <c r="J772" s="517">
        <f t="shared" si="234"/>
        <v>9.7771861624480643</v>
      </c>
      <c r="K772" s="517">
        <f t="shared" si="235"/>
        <v>1</v>
      </c>
      <c r="L772" s="517"/>
      <c r="M772" s="529">
        <f t="shared" si="236"/>
        <v>296.69592082890318</v>
      </c>
      <c r="N772" s="615">
        <f t="shared" si="237"/>
        <v>0</v>
      </c>
      <c r="O772" s="500"/>
      <c r="P772" s="532">
        <f t="shared" si="238"/>
        <v>0</v>
      </c>
      <c r="Q772" s="520">
        <f t="shared" si="239"/>
        <v>0</v>
      </c>
      <c r="R772" s="521"/>
      <c r="S772" s="507">
        <f t="shared" si="240"/>
        <v>0.99998370755667754</v>
      </c>
      <c r="T772" s="501">
        <f t="shared" si="245"/>
        <v>1.6292443322463157E-5</v>
      </c>
      <c r="U772" s="507"/>
      <c r="V772" s="507">
        <f t="shared" si="246"/>
        <v>8.1821493363730801E-8</v>
      </c>
      <c r="W772" s="501">
        <f t="shared" si="247"/>
        <v>8.1821493363730801E-8</v>
      </c>
      <c r="X772" s="507"/>
      <c r="Y772" s="562">
        <f t="shared" si="241"/>
        <v>1.3349020737915678</v>
      </c>
      <c r="Z772" s="554" t="e">
        <f t="shared" si="242"/>
        <v>#DIV/0!</v>
      </c>
      <c r="AB772" s="562">
        <f t="shared" si="243"/>
        <v>1.3349020737915678</v>
      </c>
      <c r="AC772" s="554" t="e">
        <f t="shared" si="244"/>
        <v>#DIV/0!</v>
      </c>
    </row>
    <row r="773" spans="1:29" ht="12.6" customHeight="1" x14ac:dyDescent="0.2">
      <c r="A773" s="116"/>
      <c r="B773" s="262">
        <f t="shared" si="228"/>
        <v>396.48000000000167</v>
      </c>
      <c r="C773" s="130"/>
      <c r="D773" s="500">
        <f t="shared" si="229"/>
        <v>9.9261266863530722</v>
      </c>
      <c r="E773" s="517">
        <f t="shared" si="230"/>
        <v>6.5989417238574329E-3</v>
      </c>
      <c r="F773" s="500">
        <f t="shared" si="231"/>
        <v>0.99670596641037124</v>
      </c>
      <c r="G773" s="519">
        <f t="shared" si="232"/>
        <v>1</v>
      </c>
      <c r="H773" s="520">
        <f t="shared" si="233"/>
        <v>0</v>
      </c>
      <c r="I773" s="517"/>
      <c r="J773" s="517">
        <f t="shared" si="234"/>
        <v>9.7847053301157629</v>
      </c>
      <c r="K773" s="517">
        <f t="shared" si="235"/>
        <v>1</v>
      </c>
      <c r="L773" s="517"/>
      <c r="M773" s="529">
        <f t="shared" si="236"/>
        <v>297.11591399329365</v>
      </c>
      <c r="N773" s="615">
        <f t="shared" si="237"/>
        <v>0</v>
      </c>
      <c r="O773" s="500"/>
      <c r="P773" s="532">
        <f t="shared" si="238"/>
        <v>0</v>
      </c>
      <c r="Q773" s="520">
        <f t="shared" si="239"/>
        <v>0</v>
      </c>
      <c r="R773" s="521"/>
      <c r="S773" s="507">
        <f t="shared" si="240"/>
        <v>0.99998374186729744</v>
      </c>
      <c r="T773" s="501">
        <f t="shared" si="245"/>
        <v>1.6258132702562378E-5</v>
      </c>
      <c r="U773" s="507"/>
      <c r="V773" s="507">
        <f t="shared" si="246"/>
        <v>8.1562894401381186E-8</v>
      </c>
      <c r="W773" s="501">
        <f t="shared" si="247"/>
        <v>8.1562894401381186E-8</v>
      </c>
      <c r="X773" s="507"/>
      <c r="Y773" s="562">
        <f t="shared" si="241"/>
        <v>1.3344286903762106</v>
      </c>
      <c r="Z773" s="554" t="e">
        <f t="shared" si="242"/>
        <v>#DIV/0!</v>
      </c>
      <c r="AB773" s="562">
        <f t="shared" si="243"/>
        <v>1.3344286903762106</v>
      </c>
      <c r="AC773" s="554" t="e">
        <f t="shared" si="244"/>
        <v>#DIV/0!</v>
      </c>
    </row>
    <row r="774" spans="1:29" ht="12.6" customHeight="1" x14ac:dyDescent="0.2">
      <c r="A774" s="116"/>
      <c r="B774" s="262">
        <f t="shared" si="228"/>
        <v>396.90000000000168</v>
      </c>
      <c r="C774" s="130"/>
      <c r="D774" s="500">
        <f t="shared" si="229"/>
        <v>9.9336378671065084</v>
      </c>
      <c r="E774" s="517">
        <f t="shared" si="230"/>
        <v>6.5919816821527416E-3</v>
      </c>
      <c r="F774" s="500">
        <f t="shared" si="231"/>
        <v>0.99670943497395337</v>
      </c>
      <c r="G774" s="519">
        <f t="shared" si="232"/>
        <v>1</v>
      </c>
      <c r="H774" s="520">
        <f t="shared" si="233"/>
        <v>0</v>
      </c>
      <c r="I774" s="517"/>
      <c r="J774" s="517">
        <f t="shared" si="234"/>
        <v>9.7922165108691992</v>
      </c>
      <c r="K774" s="517">
        <f t="shared" si="235"/>
        <v>1</v>
      </c>
      <c r="L774" s="517"/>
      <c r="M774" s="529">
        <f t="shared" si="236"/>
        <v>297.53590717207175</v>
      </c>
      <c r="N774" s="615">
        <f t="shared" si="237"/>
        <v>0</v>
      </c>
      <c r="O774" s="500"/>
      <c r="P774" s="532">
        <f t="shared" si="238"/>
        <v>0</v>
      </c>
      <c r="Q774" s="520">
        <f t="shared" si="239"/>
        <v>0</v>
      </c>
      <c r="R774" s="521"/>
      <c r="S774" s="507">
        <f t="shared" si="240"/>
        <v>0.99998377606950883</v>
      </c>
      <c r="T774" s="501">
        <f t="shared" si="245"/>
        <v>1.6223930491165994E-5</v>
      </c>
      <c r="U774" s="507"/>
      <c r="V774" s="507">
        <f t="shared" si="246"/>
        <v>8.1305665110603487E-8</v>
      </c>
      <c r="W774" s="501">
        <f t="shared" si="247"/>
        <v>8.1305665110603487E-8</v>
      </c>
      <c r="X774" s="507"/>
      <c r="Y774" s="562">
        <f t="shared" si="241"/>
        <v>1.3339566433252892</v>
      </c>
      <c r="Z774" s="554" t="e">
        <f t="shared" si="242"/>
        <v>#DIV/0!</v>
      </c>
      <c r="AB774" s="562">
        <f t="shared" si="243"/>
        <v>1.3339566433252892</v>
      </c>
      <c r="AC774" s="554" t="e">
        <f t="shared" si="244"/>
        <v>#DIV/0!</v>
      </c>
    </row>
    <row r="775" spans="1:29" ht="12.6" customHeight="1" x14ac:dyDescent="0.2">
      <c r="A775" s="116"/>
      <c r="B775" s="262">
        <f t="shared" si="228"/>
        <v>397.3200000000017</v>
      </c>
      <c r="C775" s="130"/>
      <c r="D775" s="500">
        <f t="shared" si="229"/>
        <v>9.9411410778946561</v>
      </c>
      <c r="E775" s="517">
        <f t="shared" si="230"/>
        <v>6.5850363068351379E-3</v>
      </c>
      <c r="F775" s="500">
        <f t="shared" si="231"/>
        <v>0.99671289624051751</v>
      </c>
      <c r="G775" s="519">
        <f t="shared" si="232"/>
        <v>1</v>
      </c>
      <c r="H775" s="520">
        <f t="shared" si="233"/>
        <v>0</v>
      </c>
      <c r="I775" s="517"/>
      <c r="J775" s="517">
        <f t="shared" si="234"/>
        <v>9.7997197216573468</v>
      </c>
      <c r="K775" s="517">
        <f t="shared" si="235"/>
        <v>1</v>
      </c>
      <c r="L775" s="517"/>
      <c r="M775" s="529">
        <f t="shared" si="236"/>
        <v>297.95590036519206</v>
      </c>
      <c r="N775" s="615">
        <f t="shared" si="237"/>
        <v>0</v>
      </c>
      <c r="O775" s="500"/>
      <c r="P775" s="532">
        <f t="shared" si="238"/>
        <v>0</v>
      </c>
      <c r="Q775" s="520">
        <f t="shared" si="239"/>
        <v>0</v>
      </c>
      <c r="R775" s="521"/>
      <c r="S775" s="507">
        <f t="shared" si="240"/>
        <v>0.99998381016405613</v>
      </c>
      <c r="T775" s="501">
        <f t="shared" si="245"/>
        <v>1.6189835943869468E-5</v>
      </c>
      <c r="U775" s="507"/>
      <c r="V775" s="507">
        <f t="shared" si="246"/>
        <v>8.1049644244720345E-8</v>
      </c>
      <c r="W775" s="501">
        <f t="shared" si="247"/>
        <v>8.1049644244720345E-8</v>
      </c>
      <c r="X775" s="507"/>
      <c r="Y775" s="562">
        <f t="shared" si="241"/>
        <v>1.3334859269879309</v>
      </c>
      <c r="Z775" s="554" t="e">
        <f t="shared" si="242"/>
        <v>#DIV/0!</v>
      </c>
      <c r="AB775" s="562">
        <f t="shared" si="243"/>
        <v>1.3334859269879309</v>
      </c>
      <c r="AC775" s="554" t="e">
        <f t="shared" si="244"/>
        <v>#DIV/0!</v>
      </c>
    </row>
    <row r="776" spans="1:29" ht="12.6" customHeight="1" x14ac:dyDescent="0.2">
      <c r="A776" s="116"/>
      <c r="B776" s="262">
        <f t="shared" si="228"/>
        <v>397.74000000000171</v>
      </c>
      <c r="C776" s="130"/>
      <c r="D776" s="500">
        <f t="shared" si="229"/>
        <v>9.9486363356126031</v>
      </c>
      <c r="E776" s="517">
        <f t="shared" si="230"/>
        <v>6.5781055515948504E-3</v>
      </c>
      <c r="F776" s="500">
        <f t="shared" si="231"/>
        <v>0.99671635023306659</v>
      </c>
      <c r="G776" s="519">
        <f t="shared" si="232"/>
        <v>1</v>
      </c>
      <c r="H776" s="520">
        <f t="shared" si="233"/>
        <v>0</v>
      </c>
      <c r="I776" s="517"/>
      <c r="J776" s="517">
        <f t="shared" si="234"/>
        <v>9.8072149793752939</v>
      </c>
      <c r="K776" s="517">
        <f t="shared" si="235"/>
        <v>1</v>
      </c>
      <c r="L776" s="517"/>
      <c r="M776" s="529">
        <f t="shared" si="236"/>
        <v>298.37589357260958</v>
      </c>
      <c r="N776" s="615">
        <f t="shared" si="237"/>
        <v>0</v>
      </c>
      <c r="O776" s="500"/>
      <c r="P776" s="532">
        <f t="shared" si="238"/>
        <v>0</v>
      </c>
      <c r="Q776" s="520">
        <f t="shared" si="239"/>
        <v>0</v>
      </c>
      <c r="R776" s="521"/>
      <c r="S776" s="507">
        <f t="shared" si="240"/>
        <v>0.99998384415121</v>
      </c>
      <c r="T776" s="501">
        <f t="shared" si="245"/>
        <v>1.6155848790000427E-5</v>
      </c>
      <c r="U776" s="507"/>
      <c r="V776" s="507">
        <f t="shared" si="246"/>
        <v>8.0794590065885053E-8</v>
      </c>
      <c r="W776" s="501">
        <f t="shared" si="247"/>
        <v>8.0794590065885053E-8</v>
      </c>
      <c r="X776" s="507"/>
      <c r="Y776" s="562">
        <f t="shared" si="241"/>
        <v>1.3330165357450767</v>
      </c>
      <c r="Z776" s="554" t="e">
        <f t="shared" si="242"/>
        <v>#DIV/0!</v>
      </c>
      <c r="AB776" s="562">
        <f t="shared" si="243"/>
        <v>1.3330165357450767</v>
      </c>
      <c r="AC776" s="554" t="e">
        <f t="shared" si="244"/>
        <v>#DIV/0!</v>
      </c>
    </row>
    <row r="777" spans="1:29" ht="12.6" customHeight="1" x14ac:dyDescent="0.2">
      <c r="A777" s="116"/>
      <c r="B777" s="262">
        <f t="shared" si="228"/>
        <v>398.16000000000173</v>
      </c>
      <c r="C777" s="130"/>
      <c r="D777" s="500">
        <f t="shared" si="229"/>
        <v>9.9561236571017666</v>
      </c>
      <c r="E777" s="517">
        <f t="shared" si="230"/>
        <v>6.5711893703173851E-3</v>
      </c>
      <c r="F777" s="500">
        <f t="shared" si="231"/>
        <v>0.9967197969745063</v>
      </c>
      <c r="G777" s="519">
        <f t="shared" si="232"/>
        <v>1</v>
      </c>
      <c r="H777" s="520">
        <f t="shared" si="233"/>
        <v>0</v>
      </c>
      <c r="I777" s="517"/>
      <c r="J777" s="517">
        <f t="shared" si="234"/>
        <v>9.8147023008644574</v>
      </c>
      <c r="K777" s="517">
        <f t="shared" si="235"/>
        <v>1</v>
      </c>
      <c r="L777" s="517"/>
      <c r="M777" s="529">
        <f t="shared" si="236"/>
        <v>298.79588679427911</v>
      </c>
      <c r="N777" s="615">
        <f t="shared" si="237"/>
        <v>0</v>
      </c>
      <c r="O777" s="500"/>
      <c r="P777" s="532">
        <f t="shared" si="238"/>
        <v>0</v>
      </c>
      <c r="Q777" s="520">
        <f t="shared" si="239"/>
        <v>0</v>
      </c>
      <c r="R777" s="521"/>
      <c r="S777" s="507">
        <f t="shared" si="240"/>
        <v>0.99998387803151179</v>
      </c>
      <c r="T777" s="501">
        <f t="shared" si="245"/>
        <v>1.6121968488214122E-5</v>
      </c>
      <c r="U777" s="507"/>
      <c r="V777" s="507">
        <f t="shared" si="246"/>
        <v>8.0540583065266935E-8</v>
      </c>
      <c r="W777" s="501">
        <f t="shared" si="247"/>
        <v>8.0540583065266935E-8</v>
      </c>
      <c r="X777" s="507"/>
      <c r="Y777" s="562">
        <f t="shared" si="241"/>
        <v>1.3325484640092613</v>
      </c>
      <c r="Z777" s="554" t="e">
        <f t="shared" si="242"/>
        <v>#DIV/0!</v>
      </c>
      <c r="AB777" s="562">
        <f t="shared" si="243"/>
        <v>1.3325484640092613</v>
      </c>
      <c r="AC777" s="554" t="e">
        <f t="shared" si="244"/>
        <v>#DIV/0!</v>
      </c>
    </row>
    <row r="778" spans="1:29" ht="12.6" customHeight="1" x14ac:dyDescent="0.2">
      <c r="A778" s="116"/>
      <c r="B778" s="262">
        <f t="shared" si="228"/>
        <v>398.58000000000175</v>
      </c>
      <c r="C778" s="130"/>
      <c r="D778" s="500">
        <f t="shared" si="229"/>
        <v>9.9636030591501328</v>
      </c>
      <c r="E778" s="517">
        <f t="shared" si="230"/>
        <v>6.5642877170813312E-3</v>
      </c>
      <c r="F778" s="500">
        <f t="shared" si="231"/>
        <v>0.99672323648764705</v>
      </c>
      <c r="G778" s="519">
        <f t="shared" si="232"/>
        <v>1</v>
      </c>
      <c r="H778" s="520">
        <f t="shared" si="233"/>
        <v>0</v>
      </c>
      <c r="I778" s="517"/>
      <c r="J778" s="517">
        <f t="shared" si="234"/>
        <v>9.8221817029128236</v>
      </c>
      <c r="K778" s="517">
        <f t="shared" si="235"/>
        <v>1</v>
      </c>
      <c r="L778" s="517"/>
      <c r="M778" s="529">
        <f t="shared" si="236"/>
        <v>299.21588003015609</v>
      </c>
      <c r="N778" s="615">
        <f t="shared" si="237"/>
        <v>0</v>
      </c>
      <c r="O778" s="500"/>
      <c r="P778" s="532">
        <f t="shared" si="238"/>
        <v>0</v>
      </c>
      <c r="Q778" s="520">
        <f t="shared" si="239"/>
        <v>0</v>
      </c>
      <c r="R778" s="521"/>
      <c r="S778" s="507">
        <f t="shared" si="240"/>
        <v>0.99998391180529977</v>
      </c>
      <c r="T778" s="501">
        <f t="shared" si="245"/>
        <v>1.60881947002256E-5</v>
      </c>
      <c r="U778" s="507"/>
      <c r="V778" s="507">
        <f t="shared" si="246"/>
        <v>8.0287462128357988E-8</v>
      </c>
      <c r="W778" s="501">
        <f t="shared" si="247"/>
        <v>8.0287462128357988E-8</v>
      </c>
      <c r="X778" s="507"/>
      <c r="Y778" s="562">
        <f t="shared" si="241"/>
        <v>1.3320817062243868</v>
      </c>
      <c r="Z778" s="554" t="e">
        <f t="shared" si="242"/>
        <v>#DIV/0!</v>
      </c>
      <c r="AB778" s="562">
        <f t="shared" si="243"/>
        <v>1.3320817062243868</v>
      </c>
      <c r="AC778" s="554" t="e">
        <f t="shared" si="244"/>
        <v>#DIV/0!</v>
      </c>
    </row>
    <row r="779" spans="1:29" ht="12.6" customHeight="1" x14ac:dyDescent="0.2">
      <c r="A779" s="116"/>
      <c r="B779" s="262">
        <f t="shared" si="228"/>
        <v>399.00000000000176</v>
      </c>
      <c r="C779" s="130"/>
      <c r="D779" s="500">
        <f t="shared" si="229"/>
        <v>9.9710745584924734</v>
      </c>
      <c r="E779" s="517">
        <f t="shared" si="230"/>
        <v>6.5574005461590396E-3</v>
      </c>
      <c r="F779" s="500">
        <f t="shared" si="231"/>
        <v>0.99672666879520266</v>
      </c>
      <c r="G779" s="519">
        <f t="shared" si="232"/>
        <v>1</v>
      </c>
      <c r="H779" s="520">
        <f t="shared" si="233"/>
        <v>0</v>
      </c>
      <c r="I779" s="517"/>
      <c r="J779" s="517">
        <f t="shared" si="234"/>
        <v>9.8296532022551641</v>
      </c>
      <c r="K779" s="517">
        <f t="shared" si="235"/>
        <v>1</v>
      </c>
      <c r="L779" s="517"/>
      <c r="M779" s="529">
        <f t="shared" si="236"/>
        <v>299.6358732801956</v>
      </c>
      <c r="N779" s="615">
        <f t="shared" si="237"/>
        <v>0</v>
      </c>
      <c r="O779" s="500"/>
      <c r="P779" s="532">
        <f t="shared" si="238"/>
        <v>0</v>
      </c>
      <c r="Q779" s="520">
        <f t="shared" si="239"/>
        <v>0</v>
      </c>
      <c r="R779" s="521"/>
      <c r="S779" s="507">
        <f t="shared" si="240"/>
        <v>0.99998394547297997</v>
      </c>
      <c r="T779" s="501">
        <f t="shared" si="245"/>
        <v>1.6054527020026299E-5</v>
      </c>
      <c r="U779" s="507"/>
      <c r="V779" s="507">
        <f t="shared" si="246"/>
        <v>8.003563037185167E-8</v>
      </c>
      <c r="W779" s="501">
        <f t="shared" si="247"/>
        <v>8.003563037185167E-8</v>
      </c>
      <c r="X779" s="507"/>
      <c r="Y779" s="562">
        <f t="shared" si="241"/>
        <v>1.3316162568655081</v>
      </c>
      <c r="Z779" s="554" t="e">
        <f t="shared" si="242"/>
        <v>#DIV/0!</v>
      </c>
      <c r="AB779" s="562">
        <f t="shared" si="243"/>
        <v>1.3316162568655081</v>
      </c>
      <c r="AC779" s="554" t="e">
        <f t="shared" si="244"/>
        <v>#DIV/0!</v>
      </c>
    </row>
    <row r="780" spans="1:29" ht="12.6" customHeight="1" x14ac:dyDescent="0.2">
      <c r="A780" s="116"/>
      <c r="B780" s="262">
        <f t="shared" si="228"/>
        <v>399.42000000000178</v>
      </c>
      <c r="C780" s="130"/>
      <c r="D780" s="500">
        <f t="shared" si="229"/>
        <v>9.9785381718105732</v>
      </c>
      <c r="E780" s="517">
        <f t="shared" si="230"/>
        <v>6.5505278120135454E-3</v>
      </c>
      <c r="F780" s="500">
        <f t="shared" si="231"/>
        <v>0.99673009391979284</v>
      </c>
      <c r="G780" s="519">
        <f t="shared" si="232"/>
        <v>1</v>
      </c>
      <c r="H780" s="520">
        <f t="shared" si="233"/>
        <v>0</v>
      </c>
      <c r="I780" s="517"/>
      <c r="J780" s="517">
        <f t="shared" si="234"/>
        <v>9.837116815573264</v>
      </c>
      <c r="K780" s="517">
        <f t="shared" si="235"/>
        <v>1</v>
      </c>
      <c r="L780" s="517"/>
      <c r="M780" s="529">
        <f t="shared" si="236"/>
        <v>300.05586654435342</v>
      </c>
      <c r="N780" s="615">
        <f t="shared" si="237"/>
        <v>0</v>
      </c>
      <c r="O780" s="500"/>
      <c r="P780" s="532">
        <f t="shared" si="238"/>
        <v>0</v>
      </c>
      <c r="Q780" s="520">
        <f t="shared" si="239"/>
        <v>0</v>
      </c>
      <c r="R780" s="521"/>
      <c r="S780" s="507">
        <f t="shared" si="240"/>
        <v>0.99998397903522929</v>
      </c>
      <c r="T780" s="501">
        <f t="shared" si="245"/>
        <v>1.6020964770713242E-5</v>
      </c>
      <c r="U780" s="507"/>
      <c r="V780" s="507">
        <f t="shared" si="246"/>
        <v>7.9784765434562647E-8</v>
      </c>
      <c r="W780" s="501">
        <f t="shared" si="247"/>
        <v>7.9784765434562647E-8</v>
      </c>
      <c r="X780" s="507"/>
      <c r="Y780" s="562">
        <f t="shared" si="241"/>
        <v>1.3311521104386093</v>
      </c>
      <c r="Z780" s="554" t="e">
        <f t="shared" si="242"/>
        <v>#DIV/0!</v>
      </c>
      <c r="AB780" s="562">
        <f t="shared" si="243"/>
        <v>1.3311521104386093</v>
      </c>
      <c r="AC780" s="554" t="e">
        <f t="shared" si="244"/>
        <v>#DIV/0!</v>
      </c>
    </row>
    <row r="781" spans="1:29" ht="12.6" customHeight="1" x14ac:dyDescent="0.2">
      <c r="A781" s="116"/>
      <c r="B781" s="262">
        <f t="shared" si="228"/>
        <v>399.84000000000179</v>
      </c>
      <c r="C781" s="130"/>
      <c r="D781" s="500">
        <f t="shared" si="229"/>
        <v>9.9859939157334559</v>
      </c>
      <c r="E781" s="517">
        <f t="shared" si="230"/>
        <v>6.5436694692990226E-3</v>
      </c>
      <c r="F781" s="500">
        <f t="shared" si="231"/>
        <v>0.99673351188394221</v>
      </c>
      <c r="G781" s="519">
        <f t="shared" si="232"/>
        <v>1</v>
      </c>
      <c r="H781" s="520">
        <f t="shared" si="233"/>
        <v>0</v>
      </c>
      <c r="I781" s="517"/>
      <c r="J781" s="517">
        <f t="shared" si="234"/>
        <v>9.8445725594961466</v>
      </c>
      <c r="K781" s="517">
        <f t="shared" si="235"/>
        <v>1</v>
      </c>
      <c r="L781" s="517"/>
      <c r="M781" s="529">
        <f t="shared" si="236"/>
        <v>300.47585982258522</v>
      </c>
      <c r="N781" s="615">
        <f t="shared" si="237"/>
        <v>0</v>
      </c>
      <c r="O781" s="500"/>
      <c r="P781" s="532">
        <f t="shared" si="238"/>
        <v>0</v>
      </c>
      <c r="Q781" s="520">
        <f t="shared" si="239"/>
        <v>0</v>
      </c>
      <c r="R781" s="521"/>
      <c r="S781" s="507">
        <f t="shared" si="240"/>
        <v>0.99998401249218294</v>
      </c>
      <c r="T781" s="501">
        <f t="shared" si="245"/>
        <v>1.5987507817061264E-5</v>
      </c>
      <c r="U781" s="507"/>
      <c r="V781" s="507">
        <f t="shared" si="246"/>
        <v>7.9534947543321366E-8</v>
      </c>
      <c r="W781" s="501">
        <f t="shared" si="247"/>
        <v>7.9534947543321366E-8</v>
      </c>
      <c r="X781" s="507"/>
      <c r="Y781" s="562">
        <f t="shared" si="241"/>
        <v>1.3306892614803922</v>
      </c>
      <c r="Z781" s="554" t="e">
        <f t="shared" si="242"/>
        <v>#DIV/0!</v>
      </c>
      <c r="AB781" s="562">
        <f t="shared" si="243"/>
        <v>1.3306892614803922</v>
      </c>
      <c r="AC781" s="554" t="e">
        <f t="shared" si="244"/>
        <v>#DIV/0!</v>
      </c>
    </row>
    <row r="782" spans="1:29" ht="12.6" customHeight="1" x14ac:dyDescent="0.2">
      <c r="A782" s="116"/>
      <c r="B782" s="262">
        <f t="shared" si="228"/>
        <v>400.26000000000181</v>
      </c>
      <c r="C782" s="130"/>
      <c r="D782" s="500">
        <f t="shared" si="229"/>
        <v>9.9934418068376054</v>
      </c>
      <c r="E782" s="517">
        <f t="shared" si="230"/>
        <v>6.5368254728596946E-3</v>
      </c>
      <c r="F782" s="500">
        <f t="shared" si="231"/>
        <v>0.9967369227100813</v>
      </c>
      <c r="G782" s="519">
        <f t="shared" si="232"/>
        <v>1</v>
      </c>
      <c r="H782" s="520">
        <f t="shared" si="233"/>
        <v>0</v>
      </c>
      <c r="I782" s="517"/>
      <c r="J782" s="517">
        <f t="shared" si="234"/>
        <v>9.8520204506002962</v>
      </c>
      <c r="K782" s="517">
        <f t="shared" si="235"/>
        <v>1</v>
      </c>
      <c r="L782" s="517"/>
      <c r="M782" s="529">
        <f t="shared" si="236"/>
        <v>300.89585311484689</v>
      </c>
      <c r="N782" s="615">
        <f t="shared" si="237"/>
        <v>0</v>
      </c>
      <c r="O782" s="500"/>
      <c r="P782" s="532">
        <f t="shared" si="238"/>
        <v>0</v>
      </c>
      <c r="Q782" s="520">
        <f t="shared" si="239"/>
        <v>0</v>
      </c>
      <c r="R782" s="521"/>
      <c r="S782" s="507">
        <f t="shared" si="240"/>
        <v>0.99998404584458522</v>
      </c>
      <c r="T782" s="501">
        <f t="shared" si="245"/>
        <v>1.5954155414776849E-5</v>
      </c>
      <c r="U782" s="507"/>
      <c r="V782" s="507">
        <f t="shared" si="246"/>
        <v>7.9286418700313322E-8</v>
      </c>
      <c r="W782" s="501">
        <f t="shared" si="247"/>
        <v>7.9286418700313322E-8</v>
      </c>
      <c r="X782" s="507"/>
      <c r="Y782" s="562">
        <f t="shared" si="241"/>
        <v>1.3302277045580595</v>
      </c>
      <c r="Z782" s="554" t="e">
        <f t="shared" si="242"/>
        <v>#DIV/0!</v>
      </c>
      <c r="AB782" s="562">
        <f t="shared" si="243"/>
        <v>1.3302277045580595</v>
      </c>
      <c r="AC782" s="554" t="e">
        <f t="shared" si="244"/>
        <v>#DIV/0!</v>
      </c>
    </row>
    <row r="783" spans="1:29" ht="12.6" customHeight="1" x14ac:dyDescent="0.2">
      <c r="A783" s="116"/>
      <c r="B783" s="262">
        <f t="shared" si="228"/>
        <v>400.68000000000183</v>
      </c>
      <c r="C783" s="130"/>
      <c r="D783" s="500">
        <f t="shared" si="229"/>
        <v>10.000881861647184</v>
      </c>
      <c r="E783" s="517">
        <f t="shared" si="230"/>
        <v>6.5299957777276421E-3</v>
      </c>
      <c r="F783" s="500">
        <f t="shared" si="231"/>
        <v>0.99674032642054733</v>
      </c>
      <c r="G783" s="519">
        <f t="shared" si="232"/>
        <v>1</v>
      </c>
      <c r="H783" s="520">
        <f t="shared" si="233"/>
        <v>0</v>
      </c>
      <c r="I783" s="517"/>
      <c r="J783" s="517">
        <f t="shared" si="234"/>
        <v>9.8594605054098743</v>
      </c>
      <c r="K783" s="517">
        <f t="shared" si="235"/>
        <v>1</v>
      </c>
      <c r="L783" s="517"/>
      <c r="M783" s="529">
        <f t="shared" si="236"/>
        <v>301.3158464210947</v>
      </c>
      <c r="N783" s="615">
        <f t="shared" si="237"/>
        <v>0</v>
      </c>
      <c r="O783" s="500"/>
      <c r="P783" s="532">
        <f t="shared" si="238"/>
        <v>0</v>
      </c>
      <c r="Q783" s="520">
        <f t="shared" si="239"/>
        <v>0</v>
      </c>
      <c r="R783" s="521"/>
      <c r="S783" s="507">
        <f t="shared" si="240"/>
        <v>0.99998407909277465</v>
      </c>
      <c r="T783" s="501">
        <f t="shared" si="245"/>
        <v>1.5920907225352998E-5</v>
      </c>
      <c r="U783" s="507"/>
      <c r="V783" s="507">
        <f t="shared" si="246"/>
        <v>7.9038614938675877E-8</v>
      </c>
      <c r="W783" s="501">
        <f t="shared" si="247"/>
        <v>7.9038614938675877E-8</v>
      </c>
      <c r="X783" s="507"/>
      <c r="Y783" s="562">
        <f t="shared" si="241"/>
        <v>1.3297674342691017</v>
      </c>
      <c r="Z783" s="554" t="e">
        <f t="shared" si="242"/>
        <v>#DIV/0!</v>
      </c>
      <c r="AB783" s="562">
        <f t="shared" si="243"/>
        <v>1.3297674342691017</v>
      </c>
      <c r="AC783" s="554" t="e">
        <f t="shared" si="244"/>
        <v>#DIV/0!</v>
      </c>
    </row>
    <row r="784" spans="1:29" ht="12.6" customHeight="1" x14ac:dyDescent="0.2">
      <c r="A784" s="116"/>
      <c r="B784" s="262">
        <f t="shared" si="228"/>
        <v>401.10000000000184</v>
      </c>
      <c r="C784" s="130"/>
      <c r="D784" s="500">
        <f t="shared" si="229"/>
        <v>10.008314096634255</v>
      </c>
      <c r="E784" s="517">
        <f t="shared" si="230"/>
        <v>6.5231803391234758E-3</v>
      </c>
      <c r="F784" s="500">
        <f t="shared" si="231"/>
        <v>0.99674372303758429</v>
      </c>
      <c r="G784" s="519">
        <f t="shared" si="232"/>
        <v>1</v>
      </c>
      <c r="H784" s="520">
        <f t="shared" si="233"/>
        <v>0</v>
      </c>
      <c r="I784" s="517"/>
      <c r="J784" s="517">
        <f t="shared" si="234"/>
        <v>9.8668927403969455</v>
      </c>
      <c r="K784" s="517">
        <f t="shared" si="235"/>
        <v>1</v>
      </c>
      <c r="L784" s="517"/>
      <c r="M784" s="529">
        <f t="shared" si="236"/>
        <v>301.73583974128485</v>
      </c>
      <c r="N784" s="615">
        <f t="shared" si="237"/>
        <v>0</v>
      </c>
      <c r="O784" s="500"/>
      <c r="P784" s="532">
        <f t="shared" si="238"/>
        <v>0</v>
      </c>
      <c r="Q784" s="520">
        <f t="shared" si="239"/>
        <v>0</v>
      </c>
      <c r="R784" s="521"/>
      <c r="S784" s="507">
        <f t="shared" si="240"/>
        <v>0.99998411223702177</v>
      </c>
      <c r="T784" s="501">
        <f t="shared" si="245"/>
        <v>1.5887762978228359E-5</v>
      </c>
      <c r="U784" s="507"/>
      <c r="V784" s="507">
        <f t="shared" si="246"/>
        <v>7.8791777864086308E-8</v>
      </c>
      <c r="W784" s="501">
        <f t="shared" si="247"/>
        <v>7.8791777864086308E-8</v>
      </c>
      <c r="X784" s="507"/>
      <c r="Y784" s="562">
        <f t="shared" si="241"/>
        <v>1.3293084452410893</v>
      </c>
      <c r="Z784" s="554" t="e">
        <f t="shared" si="242"/>
        <v>#DIV/0!</v>
      </c>
      <c r="AB784" s="562">
        <f t="shared" si="243"/>
        <v>1.3293084452410893</v>
      </c>
      <c r="AC784" s="554" t="e">
        <f t="shared" si="244"/>
        <v>#DIV/0!</v>
      </c>
    </row>
    <row r="785" spans="1:29" ht="12.6" customHeight="1" x14ac:dyDescent="0.2">
      <c r="A785" s="116"/>
      <c r="B785" s="262">
        <f t="shared" si="228"/>
        <v>401.52000000000186</v>
      </c>
      <c r="C785" s="130"/>
      <c r="D785" s="500">
        <f t="shared" si="229"/>
        <v>10.015738528219</v>
      </c>
      <c r="E785" s="517">
        <f t="shared" si="230"/>
        <v>6.516379112454145E-3</v>
      </c>
      <c r="F785" s="500">
        <f t="shared" si="231"/>
        <v>0.99674711258334336</v>
      </c>
      <c r="G785" s="519">
        <f t="shared" si="232"/>
        <v>1</v>
      </c>
      <c r="H785" s="520">
        <f t="shared" si="233"/>
        <v>0</v>
      </c>
      <c r="I785" s="517"/>
      <c r="J785" s="517">
        <f t="shared" si="234"/>
        <v>9.8743171719816907</v>
      </c>
      <c r="K785" s="517">
        <f t="shared" si="235"/>
        <v>1</v>
      </c>
      <c r="L785" s="517"/>
      <c r="M785" s="529">
        <f t="shared" si="236"/>
        <v>302.15583307537383</v>
      </c>
      <c r="N785" s="615">
        <f t="shared" si="237"/>
        <v>0</v>
      </c>
      <c r="O785" s="500"/>
      <c r="P785" s="532">
        <f t="shared" si="238"/>
        <v>0</v>
      </c>
      <c r="Q785" s="520">
        <f t="shared" si="239"/>
        <v>0</v>
      </c>
      <c r="R785" s="521"/>
      <c r="S785" s="507">
        <f t="shared" si="240"/>
        <v>0.99998414527786805</v>
      </c>
      <c r="T785" s="501">
        <f t="shared" si="245"/>
        <v>1.5854722131947163E-5</v>
      </c>
      <c r="U785" s="507"/>
      <c r="V785" s="507">
        <f t="shared" si="246"/>
        <v>7.8546068591052579E-8</v>
      </c>
      <c r="W785" s="501">
        <f t="shared" si="247"/>
        <v>7.8546068591052579E-8</v>
      </c>
      <c r="X785" s="507"/>
      <c r="Y785" s="562">
        <f t="shared" si="241"/>
        <v>1.3288507321314604</v>
      </c>
      <c r="Z785" s="554" t="e">
        <f t="shared" si="242"/>
        <v>#DIV/0!</v>
      </c>
      <c r="AB785" s="562">
        <f t="shared" si="243"/>
        <v>1.3288507321314604</v>
      </c>
      <c r="AC785" s="554" t="e">
        <f t="shared" si="244"/>
        <v>#DIV/0!</v>
      </c>
    </row>
    <row r="786" spans="1:29" ht="12.6" customHeight="1" x14ac:dyDescent="0.2">
      <c r="A786" s="116"/>
      <c r="B786" s="262">
        <f t="shared" si="228"/>
        <v>401.94000000000187</v>
      </c>
      <c r="C786" s="130"/>
      <c r="D786" s="500">
        <f t="shared" si="229"/>
        <v>10.023155172769938</v>
      </c>
      <c r="E786" s="517">
        <f t="shared" si="230"/>
        <v>6.5095920533127299E-3</v>
      </c>
      <c r="F786" s="500">
        <f t="shared" si="231"/>
        <v>0.99675049507988367</v>
      </c>
      <c r="G786" s="519">
        <f t="shared" si="232"/>
        <v>1</v>
      </c>
      <c r="H786" s="520">
        <f t="shared" si="233"/>
        <v>0</v>
      </c>
      <c r="I786" s="517"/>
      <c r="J786" s="517">
        <f t="shared" si="234"/>
        <v>9.8817338165326287</v>
      </c>
      <c r="K786" s="517">
        <f t="shared" si="235"/>
        <v>1</v>
      </c>
      <c r="L786" s="517"/>
      <c r="M786" s="529">
        <f t="shared" si="236"/>
        <v>302.57582642331829</v>
      </c>
      <c r="N786" s="615">
        <f t="shared" si="237"/>
        <v>0</v>
      </c>
      <c r="O786" s="500"/>
      <c r="P786" s="532">
        <f t="shared" si="238"/>
        <v>0</v>
      </c>
      <c r="Q786" s="520">
        <f t="shared" si="239"/>
        <v>0</v>
      </c>
      <c r="R786" s="521"/>
      <c r="S786" s="507">
        <f t="shared" si="240"/>
        <v>0.99998417821571939</v>
      </c>
      <c r="T786" s="501">
        <f t="shared" si="245"/>
        <v>1.5821784280611872E-5</v>
      </c>
      <c r="U786" s="507"/>
      <c r="V786" s="507">
        <f t="shared" si="246"/>
        <v>7.8301567742913407E-8</v>
      </c>
      <c r="W786" s="501">
        <f t="shared" si="247"/>
        <v>7.8301567742913407E-8</v>
      </c>
      <c r="X786" s="507"/>
      <c r="Y786" s="562">
        <f t="shared" si="241"/>
        <v>1.3283942896273158</v>
      </c>
      <c r="Z786" s="554" t="e">
        <f t="shared" si="242"/>
        <v>#DIV/0!</v>
      </c>
      <c r="AB786" s="562">
        <f t="shared" si="243"/>
        <v>1.3283942896273158</v>
      </c>
      <c r="AC786" s="554" t="e">
        <f t="shared" si="244"/>
        <v>#DIV/0!</v>
      </c>
    </row>
    <row r="787" spans="1:29" ht="12.6" customHeight="1" x14ac:dyDescent="0.2">
      <c r="A787" s="116"/>
      <c r="B787" s="262">
        <f t="shared" si="228"/>
        <v>402.36000000000189</v>
      </c>
      <c r="C787" s="130"/>
      <c r="D787" s="500">
        <f t="shared" si="229"/>
        <v>10.030564046604141</v>
      </c>
      <c r="E787" s="517">
        <f t="shared" si="230"/>
        <v>6.5028191174766872E-3</v>
      </c>
      <c r="F787" s="500">
        <f t="shared" si="231"/>
        <v>0.99675387054917297</v>
      </c>
      <c r="G787" s="519">
        <f t="shared" si="232"/>
        <v>1</v>
      </c>
      <c r="H787" s="520">
        <f t="shared" si="233"/>
        <v>0</v>
      </c>
      <c r="I787" s="517"/>
      <c r="J787" s="517">
        <f t="shared" si="234"/>
        <v>9.8891426903668318</v>
      </c>
      <c r="K787" s="517">
        <f t="shared" si="235"/>
        <v>1</v>
      </c>
      <c r="L787" s="517"/>
      <c r="M787" s="529">
        <f t="shared" si="236"/>
        <v>302.99581978507507</v>
      </c>
      <c r="N787" s="615">
        <f t="shared" si="237"/>
        <v>0</v>
      </c>
      <c r="O787" s="500"/>
      <c r="P787" s="532">
        <f t="shared" si="238"/>
        <v>0</v>
      </c>
      <c r="Q787" s="520">
        <f t="shared" si="239"/>
        <v>0</v>
      </c>
      <c r="R787" s="521"/>
      <c r="S787" s="507">
        <f t="shared" si="240"/>
        <v>0.99998421105118496</v>
      </c>
      <c r="T787" s="501">
        <f t="shared" si="245"/>
        <v>1.5788948815043113E-5</v>
      </c>
      <c r="U787" s="507"/>
      <c r="V787" s="507">
        <f t="shared" si="246"/>
        <v>7.8058114337330196E-8</v>
      </c>
      <c r="W787" s="501">
        <f t="shared" si="247"/>
        <v>7.8058114337330196E-8</v>
      </c>
      <c r="X787" s="507"/>
      <c r="Y787" s="562">
        <f t="shared" si="241"/>
        <v>1.3279391124452116</v>
      </c>
      <c r="Z787" s="554" t="e">
        <f t="shared" si="242"/>
        <v>#DIV/0!</v>
      </c>
      <c r="AB787" s="562">
        <f t="shared" si="243"/>
        <v>1.3279391124452116</v>
      </c>
      <c r="AC787" s="554" t="e">
        <f t="shared" si="244"/>
        <v>#DIV/0!</v>
      </c>
    </row>
    <row r="788" spans="1:29" ht="12.6" customHeight="1" x14ac:dyDescent="0.2">
      <c r="A788" s="116"/>
      <c r="B788" s="262">
        <f t="shared" si="228"/>
        <v>402.78000000000191</v>
      </c>
      <c r="C788" s="130"/>
      <c r="D788" s="500">
        <f t="shared" si="229"/>
        <v>10.037965165987455</v>
      </c>
      <c r="E788" s="517">
        <f t="shared" si="230"/>
        <v>6.4960602609074247E-3</v>
      </c>
      <c r="F788" s="500">
        <f t="shared" si="231"/>
        <v>0.99675723901308766</v>
      </c>
      <c r="G788" s="519">
        <f t="shared" si="232"/>
        <v>1</v>
      </c>
      <c r="H788" s="520">
        <f t="shared" si="233"/>
        <v>0</v>
      </c>
      <c r="I788" s="517"/>
      <c r="J788" s="517">
        <f t="shared" si="234"/>
        <v>9.8965438097501455</v>
      </c>
      <c r="K788" s="517">
        <f t="shared" si="235"/>
        <v>1</v>
      </c>
      <c r="L788" s="517"/>
      <c r="M788" s="529">
        <f t="shared" si="236"/>
        <v>303.41581316060132</v>
      </c>
      <c r="N788" s="615">
        <f t="shared" si="237"/>
        <v>0</v>
      </c>
      <c r="O788" s="500"/>
      <c r="P788" s="532">
        <f t="shared" si="238"/>
        <v>0</v>
      </c>
      <c r="Q788" s="520">
        <f t="shared" si="239"/>
        <v>0</v>
      </c>
      <c r="R788" s="521"/>
      <c r="S788" s="507">
        <f t="shared" si="240"/>
        <v>0.99998424378453543</v>
      </c>
      <c r="T788" s="501">
        <f t="shared" si="245"/>
        <v>1.5756215464568513E-5</v>
      </c>
      <c r="U788" s="507"/>
      <c r="V788" s="507">
        <f t="shared" si="246"/>
        <v>7.7815305257609487E-8</v>
      </c>
      <c r="W788" s="501">
        <f t="shared" si="247"/>
        <v>7.7815305257609487E-8</v>
      </c>
      <c r="X788" s="507"/>
      <c r="Y788" s="562">
        <f t="shared" si="241"/>
        <v>1.3274851953309568</v>
      </c>
      <c r="Z788" s="554" t="e">
        <f t="shared" si="242"/>
        <v>#DIV/0!</v>
      </c>
      <c r="AB788" s="562">
        <f t="shared" si="243"/>
        <v>1.3274851953309568</v>
      </c>
      <c r="AC788" s="554" t="e">
        <f t="shared" si="244"/>
        <v>#DIV/0!</v>
      </c>
    </row>
    <row r="789" spans="1:29" ht="12.6" customHeight="1" x14ac:dyDescent="0.2">
      <c r="A789" s="116"/>
      <c r="B789" s="262">
        <f t="shared" si="228"/>
        <v>403.20000000000192</v>
      </c>
      <c r="C789" s="130"/>
      <c r="D789" s="500">
        <f t="shared" si="229"/>
        <v>10.045358547134699</v>
      </c>
      <c r="E789" s="517">
        <f t="shared" si="230"/>
        <v>6.4893154397498683E-3</v>
      </c>
      <c r="F789" s="500">
        <f t="shared" si="231"/>
        <v>0.9967606004934132</v>
      </c>
      <c r="G789" s="519">
        <f t="shared" si="232"/>
        <v>1</v>
      </c>
      <c r="H789" s="520">
        <f t="shared" si="233"/>
        <v>0</v>
      </c>
      <c r="I789" s="517"/>
      <c r="J789" s="517">
        <f t="shared" si="234"/>
        <v>9.9039371908973894</v>
      </c>
      <c r="K789" s="517">
        <f t="shared" si="235"/>
        <v>1</v>
      </c>
      <c r="L789" s="517"/>
      <c r="M789" s="529">
        <f t="shared" si="236"/>
        <v>303.83580654985411</v>
      </c>
      <c r="N789" s="615">
        <f t="shared" si="237"/>
        <v>0</v>
      </c>
      <c r="O789" s="500"/>
      <c r="P789" s="532">
        <f t="shared" si="238"/>
        <v>0</v>
      </c>
      <c r="Q789" s="520">
        <f t="shared" si="239"/>
        <v>0</v>
      </c>
      <c r="R789" s="521"/>
      <c r="S789" s="507">
        <f t="shared" si="240"/>
        <v>0.99998427641604137</v>
      </c>
      <c r="T789" s="501">
        <f t="shared" si="245"/>
        <v>1.5723583958626719E-5</v>
      </c>
      <c r="U789" s="507"/>
      <c r="V789" s="507">
        <f t="shared" si="246"/>
        <v>7.7573543356105939E-8</v>
      </c>
      <c r="W789" s="501">
        <f t="shared" si="247"/>
        <v>7.7573543356105939E-8</v>
      </c>
      <c r="X789" s="507"/>
      <c r="Y789" s="562">
        <f t="shared" si="241"/>
        <v>1.3270325330594104</v>
      </c>
      <c r="Z789" s="554" t="e">
        <f t="shared" si="242"/>
        <v>#DIV/0!</v>
      </c>
      <c r="AB789" s="562">
        <f t="shared" si="243"/>
        <v>1.3270325330594104</v>
      </c>
      <c r="AC789" s="554" t="e">
        <f t="shared" si="244"/>
        <v>#DIV/0!</v>
      </c>
    </row>
    <row r="790" spans="1:29" ht="12.6" customHeight="1" x14ac:dyDescent="0.2">
      <c r="A790" s="116"/>
      <c r="B790" s="262">
        <f t="shared" si="228"/>
        <v>403.62000000000194</v>
      </c>
      <c r="C790" s="130"/>
      <c r="D790" s="500">
        <f t="shared" si="229"/>
        <v>10.052744206209894</v>
      </c>
      <c r="E790" s="517">
        <f t="shared" si="230"/>
        <v>6.4825846103298322E-3</v>
      </c>
      <c r="F790" s="500">
        <f t="shared" si="231"/>
        <v>0.99676395501184512</v>
      </c>
      <c r="G790" s="519">
        <f t="shared" si="232"/>
        <v>1</v>
      </c>
      <c r="H790" s="520">
        <f t="shared" si="233"/>
        <v>0</v>
      </c>
      <c r="I790" s="517"/>
      <c r="J790" s="517">
        <f t="shared" si="234"/>
        <v>9.9113228499725849</v>
      </c>
      <c r="K790" s="517">
        <f t="shared" si="235"/>
        <v>1</v>
      </c>
      <c r="L790" s="517"/>
      <c r="M790" s="529">
        <f t="shared" si="236"/>
        <v>304.25579995279082</v>
      </c>
      <c r="N790" s="615">
        <f t="shared" si="237"/>
        <v>0</v>
      </c>
      <c r="O790" s="500"/>
      <c r="P790" s="532">
        <f t="shared" si="238"/>
        <v>0</v>
      </c>
      <c r="Q790" s="520">
        <f t="shared" si="239"/>
        <v>0</v>
      </c>
      <c r="R790" s="521"/>
      <c r="S790" s="507">
        <f t="shared" si="240"/>
        <v>0.99998430894631185</v>
      </c>
      <c r="T790" s="501">
        <f t="shared" si="245"/>
        <v>1.5691053688149381E-5</v>
      </c>
      <c r="U790" s="507"/>
      <c r="V790" s="507">
        <f t="shared" si="246"/>
        <v>7.7333070635005034E-8</v>
      </c>
      <c r="W790" s="501">
        <f t="shared" si="247"/>
        <v>7.7333070635005034E-8</v>
      </c>
      <c r="X790" s="507"/>
      <c r="Y790" s="562">
        <f t="shared" si="241"/>
        <v>1.3265811204342817</v>
      </c>
      <c r="Z790" s="554" t="e">
        <f t="shared" si="242"/>
        <v>#DIV/0!</v>
      </c>
      <c r="AB790" s="562">
        <f t="shared" si="243"/>
        <v>1.3265811204342817</v>
      </c>
      <c r="AC790" s="554" t="e">
        <f t="shared" si="244"/>
        <v>#DIV/0!</v>
      </c>
    </row>
    <row r="791" spans="1:29" ht="12.6" customHeight="1" x14ac:dyDescent="0.2">
      <c r="A791" s="116"/>
      <c r="B791" s="262">
        <f t="shared" si="228"/>
        <v>404.04000000000195</v>
      </c>
      <c r="C791" s="130"/>
      <c r="D791" s="500">
        <f t="shared" si="229"/>
        <v>10.06012215932647</v>
      </c>
      <c r="E791" s="517">
        <f t="shared" si="230"/>
        <v>6.475867729155131E-3</v>
      </c>
      <c r="F791" s="500">
        <f t="shared" si="231"/>
        <v>0.99676730258998891</v>
      </c>
      <c r="G791" s="519">
        <f t="shared" si="232"/>
        <v>1</v>
      </c>
      <c r="H791" s="520">
        <f t="shared" si="233"/>
        <v>0</v>
      </c>
      <c r="I791" s="517"/>
      <c r="J791" s="517">
        <f t="shared" si="234"/>
        <v>9.9187008030891608</v>
      </c>
      <c r="K791" s="517">
        <f t="shared" si="235"/>
        <v>1</v>
      </c>
      <c r="L791" s="517"/>
      <c r="M791" s="529">
        <f t="shared" si="236"/>
        <v>304.67579336936905</v>
      </c>
      <c r="N791" s="615">
        <f t="shared" si="237"/>
        <v>0</v>
      </c>
      <c r="O791" s="500"/>
      <c r="P791" s="532">
        <f t="shared" si="238"/>
        <v>0</v>
      </c>
      <c r="Q791" s="520">
        <f t="shared" si="239"/>
        <v>0</v>
      </c>
      <c r="R791" s="521"/>
      <c r="S791" s="507">
        <f t="shared" si="240"/>
        <v>0.99998434137582071</v>
      </c>
      <c r="T791" s="501">
        <f t="shared" si="245"/>
        <v>1.5658624179293312E-5</v>
      </c>
      <c r="U791" s="507"/>
      <c r="V791" s="507">
        <f t="shared" si="246"/>
        <v>7.7093564600951991E-8</v>
      </c>
      <c r="W791" s="501">
        <f t="shared" si="247"/>
        <v>7.7093564600951991E-8</v>
      </c>
      <c r="X791" s="507"/>
      <c r="Y791" s="562">
        <f t="shared" si="241"/>
        <v>1.3261309522879299</v>
      </c>
      <c r="Z791" s="554" t="e">
        <f t="shared" si="242"/>
        <v>#DIV/0!</v>
      </c>
      <c r="AB791" s="562">
        <f t="shared" si="243"/>
        <v>1.3261309522879299</v>
      </c>
      <c r="AC791" s="554" t="e">
        <f t="shared" si="244"/>
        <v>#DIV/0!</v>
      </c>
    </row>
    <row r="792" spans="1:29" ht="12.6" customHeight="1" x14ac:dyDescent="0.2">
      <c r="A792" s="116"/>
      <c r="B792" s="262">
        <f t="shared" si="228"/>
        <v>404.46000000000197</v>
      </c>
      <c r="C792" s="130"/>
      <c r="D792" s="500">
        <f t="shared" si="229"/>
        <v>10.067492422547472</v>
      </c>
      <c r="E792" s="517">
        <f t="shared" si="230"/>
        <v>6.4691647529129441E-3</v>
      </c>
      <c r="F792" s="500">
        <f t="shared" si="231"/>
        <v>0.99677064324936115</v>
      </c>
      <c r="G792" s="519">
        <f t="shared" si="232"/>
        <v>1</v>
      </c>
      <c r="H792" s="520">
        <f t="shared" si="233"/>
        <v>0</v>
      </c>
      <c r="I792" s="517"/>
      <c r="J792" s="517">
        <f t="shared" si="234"/>
        <v>9.926071066310163</v>
      </c>
      <c r="K792" s="517">
        <f t="shared" si="235"/>
        <v>1</v>
      </c>
      <c r="L792" s="517"/>
      <c r="M792" s="529">
        <f t="shared" si="236"/>
        <v>305.09578679954654</v>
      </c>
      <c r="N792" s="615">
        <f t="shared" si="237"/>
        <v>0</v>
      </c>
      <c r="O792" s="500"/>
      <c r="P792" s="532">
        <f t="shared" si="238"/>
        <v>0</v>
      </c>
      <c r="Q792" s="520">
        <f t="shared" si="239"/>
        <v>0</v>
      </c>
      <c r="R792" s="521"/>
      <c r="S792" s="507">
        <f t="shared" si="240"/>
        <v>0.99998437370490612</v>
      </c>
      <c r="T792" s="501">
        <f t="shared" si="245"/>
        <v>1.5626295093884579E-5</v>
      </c>
      <c r="U792" s="507"/>
      <c r="V792" s="507">
        <f t="shared" si="246"/>
        <v>7.6854783516100155E-8</v>
      </c>
      <c r="W792" s="501">
        <f t="shared" si="247"/>
        <v>7.6854783516100155E-8</v>
      </c>
      <c r="X792" s="507"/>
      <c r="Y792" s="562">
        <f t="shared" si="241"/>
        <v>1.3256820234811684</v>
      </c>
      <c r="Z792" s="554" t="e">
        <f t="shared" si="242"/>
        <v>#DIV/0!</v>
      </c>
      <c r="AB792" s="562">
        <f t="shared" si="243"/>
        <v>1.3256820234811684</v>
      </c>
      <c r="AC792" s="554" t="e">
        <f t="shared" si="244"/>
        <v>#DIV/0!</v>
      </c>
    </row>
    <row r="793" spans="1:29" ht="12.6" customHeight="1" x14ac:dyDescent="0.2">
      <c r="A793" s="116"/>
      <c r="B793" s="262">
        <f t="shared" si="228"/>
        <v>404.88000000000198</v>
      </c>
      <c r="C793" s="130"/>
      <c r="D793" s="500">
        <f t="shared" si="229"/>
        <v>10.074855011885777</v>
      </c>
      <c r="E793" s="517">
        <f t="shared" si="230"/>
        <v>6.462475638470049E-3</v>
      </c>
      <c r="F793" s="500">
        <f t="shared" si="231"/>
        <v>0.99677397701138915</v>
      </c>
      <c r="G793" s="519">
        <f t="shared" si="232"/>
        <v>1</v>
      </c>
      <c r="H793" s="520">
        <f t="shared" si="233"/>
        <v>0</v>
      </c>
      <c r="I793" s="517"/>
      <c r="J793" s="517">
        <f t="shared" si="234"/>
        <v>9.9334336556484679</v>
      </c>
      <c r="K793" s="517">
        <f t="shared" si="235"/>
        <v>1</v>
      </c>
      <c r="L793" s="517"/>
      <c r="M793" s="529">
        <f t="shared" si="236"/>
        <v>305.5157802432812</v>
      </c>
      <c r="N793" s="615">
        <f t="shared" si="237"/>
        <v>0</v>
      </c>
      <c r="O793" s="500"/>
      <c r="P793" s="532">
        <f t="shared" si="238"/>
        <v>0</v>
      </c>
      <c r="Q793" s="520">
        <f t="shared" si="239"/>
        <v>0</v>
      </c>
      <c r="R793" s="521"/>
      <c r="S793" s="507">
        <f t="shared" si="240"/>
        <v>0.99998440593383886</v>
      </c>
      <c r="T793" s="501">
        <f t="shared" si="245"/>
        <v>1.5594066161139786E-5</v>
      </c>
      <c r="U793" s="507"/>
      <c r="V793" s="507">
        <f t="shared" si="246"/>
        <v>7.661704987380428E-8</v>
      </c>
      <c r="W793" s="501">
        <f t="shared" si="247"/>
        <v>7.661704987380428E-8</v>
      </c>
      <c r="X793" s="507"/>
      <c r="Y793" s="562">
        <f t="shared" si="241"/>
        <v>1.3252343289030681</v>
      </c>
      <c r="Z793" s="554" t="e">
        <f t="shared" si="242"/>
        <v>#DIV/0!</v>
      </c>
      <c r="AB793" s="562">
        <f t="shared" si="243"/>
        <v>1.3252343289030681</v>
      </c>
      <c r="AC793" s="554" t="e">
        <f t="shared" si="244"/>
        <v>#DIV/0!</v>
      </c>
    </row>
    <row r="794" spans="1:29" ht="12.6" customHeight="1" x14ac:dyDescent="0.2">
      <c r="A794" s="116"/>
      <c r="B794" s="262">
        <f t="shared" si="228"/>
        <v>405.300000000002</v>
      </c>
      <c r="C794" s="130"/>
      <c r="D794" s="500">
        <f t="shared" si="229"/>
        <v>10.082209943304301</v>
      </c>
      <c r="E794" s="517">
        <f t="shared" si="230"/>
        <v>6.4558003428712932E-3</v>
      </c>
      <c r="F794" s="500">
        <f t="shared" si="231"/>
        <v>0.99677730389741193</v>
      </c>
      <c r="G794" s="519">
        <f t="shared" si="232"/>
        <v>1</v>
      </c>
      <c r="H794" s="520">
        <f t="shared" si="233"/>
        <v>0</v>
      </c>
      <c r="I794" s="517"/>
      <c r="J794" s="517">
        <f t="shared" si="234"/>
        <v>9.9407885870669919</v>
      </c>
      <c r="K794" s="517">
        <f t="shared" si="235"/>
        <v>1</v>
      </c>
      <c r="L794" s="517"/>
      <c r="M794" s="529">
        <f t="shared" si="236"/>
        <v>305.935773700531</v>
      </c>
      <c r="N794" s="615">
        <f t="shared" si="237"/>
        <v>0</v>
      </c>
      <c r="O794" s="500"/>
      <c r="P794" s="532">
        <f t="shared" si="238"/>
        <v>0</v>
      </c>
      <c r="Q794" s="520">
        <f t="shared" si="239"/>
        <v>0</v>
      </c>
      <c r="R794" s="521"/>
      <c r="S794" s="507">
        <f t="shared" si="240"/>
        <v>0.99998443806322801</v>
      </c>
      <c r="T794" s="501">
        <f t="shared" si="245"/>
        <v>1.5561936771990581E-5</v>
      </c>
      <c r="U794" s="507"/>
      <c r="V794" s="507">
        <f t="shared" si="246"/>
        <v>7.6380605015402842E-8</v>
      </c>
      <c r="W794" s="501">
        <f t="shared" si="247"/>
        <v>7.6380605015402842E-8</v>
      </c>
      <c r="X794" s="507"/>
      <c r="Y794" s="562">
        <f t="shared" si="241"/>
        <v>1.3247878634707653</v>
      </c>
      <c r="Z794" s="554" t="e">
        <f t="shared" si="242"/>
        <v>#DIV/0!</v>
      </c>
      <c r="AB794" s="562">
        <f t="shared" si="243"/>
        <v>1.3247878634707653</v>
      </c>
      <c r="AC794" s="554" t="e">
        <f t="shared" si="244"/>
        <v>#DIV/0!</v>
      </c>
    </row>
    <row r="795" spans="1:29" ht="12.6" customHeight="1" x14ac:dyDescent="0.2">
      <c r="A795" s="116"/>
      <c r="B795" s="262">
        <f t="shared" si="228"/>
        <v>405.72000000000202</v>
      </c>
      <c r="C795" s="130"/>
      <c r="D795" s="500">
        <f t="shared" si="229"/>
        <v>10.089557232716198</v>
      </c>
      <c r="E795" s="517">
        <f t="shared" si="230"/>
        <v>6.449138823338715E-3</v>
      </c>
      <c r="F795" s="500">
        <f t="shared" si="231"/>
        <v>0.99678062392868083</v>
      </c>
      <c r="G795" s="519">
        <f t="shared" si="232"/>
        <v>1</v>
      </c>
      <c r="H795" s="520">
        <f t="shared" si="233"/>
        <v>0</v>
      </c>
      <c r="I795" s="517"/>
      <c r="J795" s="517">
        <f t="shared" si="234"/>
        <v>9.9481358764788883</v>
      </c>
      <c r="K795" s="517">
        <f t="shared" si="235"/>
        <v>1</v>
      </c>
      <c r="L795" s="517"/>
      <c r="M795" s="529">
        <f t="shared" si="236"/>
        <v>306.35576717125434</v>
      </c>
      <c r="N795" s="615">
        <f t="shared" si="237"/>
        <v>0</v>
      </c>
      <c r="O795" s="500"/>
      <c r="P795" s="532">
        <f t="shared" si="238"/>
        <v>0</v>
      </c>
      <c r="Q795" s="520">
        <f t="shared" si="239"/>
        <v>0</v>
      </c>
      <c r="R795" s="521"/>
      <c r="S795" s="507">
        <f t="shared" si="240"/>
        <v>0.99998447009354707</v>
      </c>
      <c r="T795" s="501">
        <f t="shared" si="245"/>
        <v>1.5529906452926845E-5</v>
      </c>
      <c r="U795" s="507"/>
      <c r="V795" s="507">
        <f t="shared" si="246"/>
        <v>7.6145046352879967E-8</v>
      </c>
      <c r="W795" s="501">
        <f t="shared" si="247"/>
        <v>7.6145046352879967E-8</v>
      </c>
      <c r="X795" s="507"/>
      <c r="Y795" s="562">
        <f t="shared" si="241"/>
        <v>1.3243426221292665</v>
      </c>
      <c r="Z795" s="554" t="e">
        <f t="shared" si="242"/>
        <v>#DIV/0!</v>
      </c>
      <c r="AB795" s="562">
        <f t="shared" si="243"/>
        <v>1.3243426221292665</v>
      </c>
      <c r="AC795" s="554" t="e">
        <f t="shared" si="244"/>
        <v>#DIV/0!</v>
      </c>
    </row>
    <row r="796" spans="1:29" ht="12.6" customHeight="1" x14ac:dyDescent="0.2">
      <c r="A796" s="116"/>
      <c r="B796" s="262">
        <f t="shared" si="228"/>
        <v>406.14000000000203</v>
      </c>
      <c r="C796" s="130"/>
      <c r="D796" s="500">
        <f t="shared" si="229"/>
        <v>10.096896895985077</v>
      </c>
      <c r="E796" s="517">
        <f t="shared" si="230"/>
        <v>6.442491037270682E-3</v>
      </c>
      <c r="F796" s="500">
        <f t="shared" si="231"/>
        <v>0.99678393712635949</v>
      </c>
      <c r="G796" s="519">
        <f t="shared" si="232"/>
        <v>1</v>
      </c>
      <c r="H796" s="520">
        <f t="shared" si="233"/>
        <v>0</v>
      </c>
      <c r="I796" s="517"/>
      <c r="J796" s="517">
        <f t="shared" si="234"/>
        <v>9.9554755397477681</v>
      </c>
      <c r="K796" s="517">
        <f t="shared" si="235"/>
        <v>1</v>
      </c>
      <c r="L796" s="517"/>
      <c r="M796" s="529">
        <f t="shared" si="236"/>
        <v>306.77576065540961</v>
      </c>
      <c r="N796" s="615">
        <f t="shared" si="237"/>
        <v>0</v>
      </c>
      <c r="O796" s="500"/>
      <c r="P796" s="532">
        <f t="shared" si="238"/>
        <v>0</v>
      </c>
      <c r="Q796" s="520">
        <f t="shared" si="239"/>
        <v>0</v>
      </c>
      <c r="R796" s="521"/>
      <c r="S796" s="507">
        <f t="shared" si="240"/>
        <v>0.99998450202506695</v>
      </c>
      <c r="T796" s="501">
        <f t="shared" si="245"/>
        <v>1.5497974933054159E-5</v>
      </c>
      <c r="U796" s="507"/>
      <c r="V796" s="507">
        <f t="shared" si="246"/>
        <v>7.591013241272784E-8</v>
      </c>
      <c r="W796" s="501">
        <f t="shared" si="247"/>
        <v>7.591013241272784E-8</v>
      </c>
      <c r="X796" s="507"/>
      <c r="Y796" s="562">
        <f t="shared" si="241"/>
        <v>1.32389859985126</v>
      </c>
      <c r="Z796" s="554" t="e">
        <f t="shared" si="242"/>
        <v>#DIV/0!</v>
      </c>
      <c r="AB796" s="562">
        <f t="shared" si="243"/>
        <v>1.32389859985126</v>
      </c>
      <c r="AC796" s="554" t="e">
        <f t="shared" si="244"/>
        <v>#DIV/0!</v>
      </c>
    </row>
    <row r="797" spans="1:29" ht="12.6" customHeight="1" x14ac:dyDescent="0.2">
      <c r="A797" s="116"/>
      <c r="B797" s="262">
        <f t="shared" si="228"/>
        <v>406.56000000000205</v>
      </c>
      <c r="C797" s="130"/>
      <c r="D797" s="500">
        <f t="shared" si="229"/>
        <v>10.104228948925211</v>
      </c>
      <c r="E797" s="517">
        <f t="shared" si="230"/>
        <v>6.4358569422414561E-3</v>
      </c>
      <c r="F797" s="500">
        <f t="shared" si="231"/>
        <v>0.99678724351152448</v>
      </c>
      <c r="G797" s="519">
        <f t="shared" si="232"/>
        <v>1</v>
      </c>
      <c r="H797" s="520">
        <f t="shared" si="233"/>
        <v>0</v>
      </c>
      <c r="I797" s="517"/>
      <c r="J797" s="517">
        <f t="shared" si="234"/>
        <v>9.9628075926879021</v>
      </c>
      <c r="K797" s="517">
        <f t="shared" si="235"/>
        <v>1</v>
      </c>
      <c r="L797" s="517"/>
      <c r="M797" s="529">
        <f t="shared" si="236"/>
        <v>307.19575415295543</v>
      </c>
      <c r="N797" s="615">
        <f t="shared" si="237"/>
        <v>0</v>
      </c>
      <c r="O797" s="500"/>
      <c r="P797" s="532">
        <f t="shared" si="238"/>
        <v>0</v>
      </c>
      <c r="Q797" s="520">
        <f t="shared" si="239"/>
        <v>0</v>
      </c>
      <c r="R797" s="521"/>
      <c r="S797" s="507">
        <f t="shared" si="240"/>
        <v>0.9999845338580583</v>
      </c>
      <c r="T797" s="501">
        <f t="shared" si="245"/>
        <v>1.5466141941700151E-5</v>
      </c>
      <c r="U797" s="507"/>
      <c r="V797" s="507">
        <f t="shared" si="246"/>
        <v>7.5676104404115464E-8</v>
      </c>
      <c r="W797" s="501">
        <f t="shared" si="247"/>
        <v>7.5676104404115464E-8</v>
      </c>
      <c r="X797" s="507"/>
      <c r="Y797" s="562">
        <f t="shared" si="241"/>
        <v>1.3234557916369258</v>
      </c>
      <c r="Z797" s="554" t="e">
        <f t="shared" si="242"/>
        <v>#DIV/0!</v>
      </c>
      <c r="AB797" s="562">
        <f t="shared" si="243"/>
        <v>1.3234557916369258</v>
      </c>
      <c r="AC797" s="554" t="e">
        <f t="shared" si="244"/>
        <v>#DIV/0!</v>
      </c>
    </row>
    <row r="798" spans="1:29" ht="12.6" customHeight="1" x14ac:dyDescent="0.2">
      <c r="A798" s="116"/>
      <c r="B798" s="262">
        <f t="shared" ref="B798:B861" si="248">B797+F$5</f>
        <v>406.98000000000206</v>
      </c>
      <c r="C798" s="130"/>
      <c r="D798" s="500">
        <f t="shared" ref="D798:D861" si="249">((LN(B798/$E$6))+(($F$8-E798+$G$10)*$F$9))/($F$10/100)</f>
        <v>10.111553407301722</v>
      </c>
      <c r="E798" s="517">
        <f t="shared" ref="E798:E861" si="250">LN(1+($E$7/B798))</f>
        <v>6.4292364959996602E-3</v>
      </c>
      <c r="F798" s="500">
        <f t="shared" ref="F798:F861" si="251">EXP(-E798*$F$9)</f>
        <v>0.99679054310516579</v>
      </c>
      <c r="G798" s="519">
        <f t="shared" ref="G798:G861" si="252">NORMSDIST(D798)</f>
        <v>1</v>
      </c>
      <c r="H798" s="520">
        <f t="shared" ref="H798:H861" si="253">(1-G798)</f>
        <v>0</v>
      </c>
      <c r="I798" s="517"/>
      <c r="J798" s="517">
        <f t="shared" ref="J798:J861" si="254">D798-($F$10/100)</f>
        <v>9.9701320510644127</v>
      </c>
      <c r="K798" s="517">
        <f t="shared" ref="K798:K861" si="255">NORMSDIST(J798)</f>
        <v>1</v>
      </c>
      <c r="L798" s="517"/>
      <c r="M798" s="529">
        <f t="shared" ref="M798:M861" si="256">(B798*F798*G798)-($E$6*$G$8*K798)</f>
        <v>307.61574766385041</v>
      </c>
      <c r="N798" s="615">
        <f t="shared" ref="N798:N861" si="257">M798+($E$6*$G$8)-(B798*F798)</f>
        <v>0</v>
      </c>
      <c r="O798" s="500"/>
      <c r="P798" s="532">
        <f t="shared" ref="P798:P861" si="258">(G799-G797)/(B799-B797)</f>
        <v>0</v>
      </c>
      <c r="Q798" s="520">
        <f t="shared" ref="Q798:Q861" si="259">-(H799-H797)/(B799-B797)</f>
        <v>0</v>
      </c>
      <c r="R798" s="521"/>
      <c r="S798" s="507">
        <f t="shared" ref="S798:S861" si="260">(M799-M797)/(B799-B797)</f>
        <v>0.99998456559299465</v>
      </c>
      <c r="T798" s="501">
        <f t="shared" si="245"/>
        <v>1.54344070053547E-5</v>
      </c>
      <c r="U798" s="507"/>
      <c r="V798" s="507">
        <f t="shared" si="246"/>
        <v>7.5443445802736217E-8</v>
      </c>
      <c r="W798" s="501">
        <f t="shared" si="247"/>
        <v>7.5443445802736217E-8</v>
      </c>
      <c r="X798" s="507"/>
      <c r="Y798" s="562">
        <f t="shared" ref="Y798:Y861" si="261">B798/M798</f>
        <v>1.3230141925137484</v>
      </c>
      <c r="Z798" s="554" t="e">
        <f t="shared" ref="Z798:Z861" si="262">B798/N798</f>
        <v>#DIV/0!</v>
      </c>
      <c r="AB798" s="562">
        <f t="shared" ref="AB798:AB861" si="263">Y798*G798</f>
        <v>1.3230141925137484</v>
      </c>
      <c r="AC798" s="554" t="e">
        <f t="shared" ref="AC798:AC861" si="264">Z798*H798</f>
        <v>#DIV/0!</v>
      </c>
    </row>
    <row r="799" spans="1:29" ht="12.6" customHeight="1" x14ac:dyDescent="0.2">
      <c r="A799" s="116"/>
      <c r="B799" s="262">
        <f t="shared" si="248"/>
        <v>407.40000000000208</v>
      </c>
      <c r="C799" s="130"/>
      <c r="D799" s="500">
        <f t="shared" si="249"/>
        <v>10.118870286830811</v>
      </c>
      <c r="E799" s="517">
        <f t="shared" si="250"/>
        <v>6.4226296564671922E-3</v>
      </c>
      <c r="F799" s="500">
        <f t="shared" si="251"/>
        <v>0.99679383592818738</v>
      </c>
      <c r="G799" s="519">
        <f t="shared" si="252"/>
        <v>1</v>
      </c>
      <c r="H799" s="520">
        <f t="shared" si="253"/>
        <v>0</v>
      </c>
      <c r="I799" s="517"/>
      <c r="J799" s="517">
        <f t="shared" si="254"/>
        <v>9.9774489305935017</v>
      </c>
      <c r="K799" s="517">
        <f t="shared" si="255"/>
        <v>1</v>
      </c>
      <c r="L799" s="517"/>
      <c r="M799" s="529">
        <f t="shared" si="256"/>
        <v>308.03574118805358</v>
      </c>
      <c r="N799" s="615">
        <f t="shared" si="257"/>
        <v>0</v>
      </c>
      <c r="O799" s="500"/>
      <c r="P799" s="532">
        <f t="shared" si="258"/>
        <v>0</v>
      </c>
      <c r="Q799" s="520">
        <f t="shared" si="259"/>
        <v>0</v>
      </c>
      <c r="R799" s="521"/>
      <c r="S799" s="507">
        <f t="shared" si="260"/>
        <v>0.99998459723055277</v>
      </c>
      <c r="T799" s="501">
        <f t="shared" ref="T799:T862" si="265">1-S799</f>
        <v>1.540276944722585E-5</v>
      </c>
      <c r="U799" s="507"/>
      <c r="V799" s="507">
        <f t="shared" ref="V799:V862" si="266">(S800-S798)/(B800-B798)</f>
        <v>7.5211834776082336E-8</v>
      </c>
      <c r="W799" s="501">
        <f t="shared" ref="W799:W862" si="267">-(T800-T798)/(B800-B798)</f>
        <v>7.5211834776082336E-8</v>
      </c>
      <c r="X799" s="507"/>
      <c r="Y799" s="562">
        <f t="shared" si="261"/>
        <v>1.3225737975363299</v>
      </c>
      <c r="Z799" s="554" t="e">
        <f t="shared" si="262"/>
        <v>#DIV/0!</v>
      </c>
      <c r="AB799" s="562">
        <f t="shared" si="263"/>
        <v>1.3225737975363299</v>
      </c>
      <c r="AC799" s="554" t="e">
        <f t="shared" si="264"/>
        <v>#DIV/0!</v>
      </c>
    </row>
    <row r="800" spans="1:29" ht="12.6" customHeight="1" x14ac:dyDescent="0.2">
      <c r="A800" s="116"/>
      <c r="B800" s="262">
        <f t="shared" si="248"/>
        <v>407.8200000000021</v>
      </c>
      <c r="C800" s="130"/>
      <c r="D800" s="500">
        <f t="shared" si="249"/>
        <v>10.126179603179931</v>
      </c>
      <c r="E800" s="517">
        <f t="shared" si="250"/>
        <v>6.4160363817392313E-3</v>
      </c>
      <c r="F800" s="500">
        <f t="shared" si="251"/>
        <v>0.99679712200140758</v>
      </c>
      <c r="G800" s="519">
        <f t="shared" si="252"/>
        <v>1</v>
      </c>
      <c r="H800" s="520">
        <f t="shared" si="253"/>
        <v>0</v>
      </c>
      <c r="I800" s="517"/>
      <c r="J800" s="517">
        <f t="shared" si="254"/>
        <v>9.9847582469426222</v>
      </c>
      <c r="K800" s="517">
        <f t="shared" si="255"/>
        <v>1</v>
      </c>
      <c r="L800" s="517"/>
      <c r="M800" s="529">
        <f t="shared" si="256"/>
        <v>308.45573472552411</v>
      </c>
      <c r="N800" s="615">
        <f t="shared" si="257"/>
        <v>0</v>
      </c>
      <c r="O800" s="500"/>
      <c r="P800" s="532">
        <f t="shared" si="258"/>
        <v>0</v>
      </c>
      <c r="Q800" s="520">
        <f t="shared" si="259"/>
        <v>0</v>
      </c>
      <c r="R800" s="521"/>
      <c r="S800" s="507">
        <f t="shared" si="260"/>
        <v>0.99998462877093586</v>
      </c>
      <c r="T800" s="501">
        <f t="shared" si="265"/>
        <v>1.5371229064142788E-5</v>
      </c>
      <c r="U800" s="507"/>
      <c r="V800" s="507">
        <f t="shared" si="266"/>
        <v>7.4980868075290971E-8</v>
      </c>
      <c r="W800" s="501">
        <f t="shared" si="267"/>
        <v>7.4980868075290971E-8</v>
      </c>
      <c r="X800" s="507"/>
      <c r="Y800" s="562">
        <f t="shared" si="261"/>
        <v>1.322134601786205</v>
      </c>
      <c r="Z800" s="554" t="e">
        <f t="shared" si="262"/>
        <v>#DIV/0!</v>
      </c>
      <c r="AB800" s="562">
        <f t="shared" si="263"/>
        <v>1.322134601786205</v>
      </c>
      <c r="AC800" s="554" t="e">
        <f t="shared" si="264"/>
        <v>#DIV/0!</v>
      </c>
    </row>
    <row r="801" spans="1:29" ht="12.6" customHeight="1" x14ac:dyDescent="0.2">
      <c r="A801" s="116"/>
      <c r="B801" s="262">
        <f t="shared" si="248"/>
        <v>408.24000000000211</v>
      </c>
      <c r="C801" s="130"/>
      <c r="D801" s="500">
        <f t="shared" si="249"/>
        <v>10.133481371968021</v>
      </c>
      <c r="E801" s="517">
        <f t="shared" si="250"/>
        <v>6.4094566300827065E-3</v>
      </c>
      <c r="F801" s="500">
        <f t="shared" si="251"/>
        <v>0.99680040134555925</v>
      </c>
      <c r="G801" s="519">
        <f t="shared" si="252"/>
        <v>1</v>
      </c>
      <c r="H801" s="520">
        <f t="shared" si="253"/>
        <v>0</v>
      </c>
      <c r="I801" s="517"/>
      <c r="J801" s="517">
        <f t="shared" si="254"/>
        <v>9.9920600157307113</v>
      </c>
      <c r="K801" s="517">
        <f t="shared" si="255"/>
        <v>1</v>
      </c>
      <c r="L801" s="517"/>
      <c r="M801" s="529">
        <f t="shared" si="256"/>
        <v>308.8757282762212</v>
      </c>
      <c r="N801" s="615">
        <f t="shared" si="257"/>
        <v>0</v>
      </c>
      <c r="O801" s="500"/>
      <c r="P801" s="532">
        <f t="shared" si="258"/>
        <v>0</v>
      </c>
      <c r="Q801" s="520">
        <f t="shared" si="259"/>
        <v>0</v>
      </c>
      <c r="R801" s="521"/>
      <c r="S801" s="507">
        <f t="shared" si="260"/>
        <v>0.99998466021448196</v>
      </c>
      <c r="T801" s="501">
        <f t="shared" si="265"/>
        <v>1.5339785518042603E-5</v>
      </c>
      <c r="U801" s="507"/>
      <c r="V801" s="507">
        <f t="shared" si="266"/>
        <v>7.4750787570378183E-8</v>
      </c>
      <c r="W801" s="501">
        <f t="shared" si="267"/>
        <v>7.4750787570378183E-8</v>
      </c>
      <c r="X801" s="507"/>
      <c r="Y801" s="562">
        <f t="shared" si="261"/>
        <v>1.3216966003716599</v>
      </c>
      <c r="Z801" s="554" t="e">
        <f t="shared" si="262"/>
        <v>#DIV/0!</v>
      </c>
      <c r="AB801" s="562">
        <f t="shared" si="263"/>
        <v>1.3216966003716599</v>
      </c>
      <c r="AC801" s="554" t="e">
        <f t="shared" si="264"/>
        <v>#DIV/0!</v>
      </c>
    </row>
    <row r="802" spans="1:29" ht="12.6" customHeight="1" x14ac:dyDescent="0.2">
      <c r="A802" s="116"/>
      <c r="B802" s="262">
        <f t="shared" si="248"/>
        <v>408.66000000000213</v>
      </c>
      <c r="C802" s="130"/>
      <c r="D802" s="500">
        <f t="shared" si="249"/>
        <v>10.140775608765667</v>
      </c>
      <c r="E802" s="517">
        <f t="shared" si="250"/>
        <v>6.4028903599356469E-3</v>
      </c>
      <c r="F802" s="500">
        <f t="shared" si="251"/>
        <v>0.99680367398129055</v>
      </c>
      <c r="G802" s="519">
        <f t="shared" si="252"/>
        <v>1</v>
      </c>
      <c r="H802" s="520">
        <f t="shared" si="253"/>
        <v>0</v>
      </c>
      <c r="I802" s="517"/>
      <c r="J802" s="517">
        <f t="shared" si="254"/>
        <v>9.9993542525283576</v>
      </c>
      <c r="K802" s="517">
        <f t="shared" si="255"/>
        <v>1</v>
      </c>
      <c r="L802" s="517"/>
      <c r="M802" s="529">
        <f t="shared" si="256"/>
        <v>309.29572184010431</v>
      </c>
      <c r="N802" s="615">
        <f t="shared" si="257"/>
        <v>0</v>
      </c>
      <c r="O802" s="500"/>
      <c r="P802" s="532">
        <f t="shared" si="258"/>
        <v>0</v>
      </c>
      <c r="Q802" s="520">
        <f t="shared" si="259"/>
        <v>0</v>
      </c>
      <c r="R802" s="521"/>
      <c r="S802" s="507">
        <f t="shared" si="260"/>
        <v>0.99998469156159742</v>
      </c>
      <c r="T802" s="501">
        <f t="shared" si="265"/>
        <v>1.5308438402583668E-5</v>
      </c>
      <c r="U802" s="507"/>
      <c r="V802" s="507">
        <f t="shared" si="266"/>
        <v>7.4521754375851963E-8</v>
      </c>
      <c r="W802" s="501">
        <f t="shared" si="267"/>
        <v>7.4521754375851963E-8</v>
      </c>
      <c r="X802" s="507"/>
      <c r="Y802" s="562">
        <f t="shared" si="261"/>
        <v>1.3212597884275485</v>
      </c>
      <c r="Z802" s="554" t="e">
        <f t="shared" si="262"/>
        <v>#DIV/0!</v>
      </c>
      <c r="AB802" s="562">
        <f t="shared" si="263"/>
        <v>1.3212597884275485</v>
      </c>
      <c r="AC802" s="554" t="e">
        <f t="shared" si="264"/>
        <v>#DIV/0!</v>
      </c>
    </row>
    <row r="803" spans="1:29" ht="12.6" customHeight="1" x14ac:dyDescent="0.2">
      <c r="A803" s="116"/>
      <c r="B803" s="262">
        <f t="shared" si="248"/>
        <v>409.08000000000214</v>
      </c>
      <c r="C803" s="130"/>
      <c r="D803" s="500">
        <f t="shared" si="249"/>
        <v>10.148062329095344</v>
      </c>
      <c r="E803" s="517">
        <f t="shared" si="250"/>
        <v>6.3963375299058694E-3</v>
      </c>
      <c r="F803" s="500">
        <f t="shared" si="251"/>
        <v>0.99680693992916514</v>
      </c>
      <c r="G803" s="519">
        <f t="shared" si="252"/>
        <v>1</v>
      </c>
      <c r="H803" s="520">
        <f t="shared" si="253"/>
        <v>0</v>
      </c>
      <c r="I803" s="517"/>
      <c r="J803" s="517">
        <f t="shared" si="254"/>
        <v>10.006640972858035</v>
      </c>
      <c r="K803" s="517">
        <f t="shared" si="255"/>
        <v>1</v>
      </c>
      <c r="L803" s="517"/>
      <c r="M803" s="529">
        <f t="shared" si="256"/>
        <v>309.71571541713297</v>
      </c>
      <c r="N803" s="615">
        <f t="shared" si="257"/>
        <v>0</v>
      </c>
      <c r="O803" s="500"/>
      <c r="P803" s="532">
        <f t="shared" si="258"/>
        <v>0</v>
      </c>
      <c r="Q803" s="520">
        <f t="shared" si="259"/>
        <v>0</v>
      </c>
      <c r="R803" s="521"/>
      <c r="S803" s="507">
        <f t="shared" si="260"/>
        <v>0.99998472281275563</v>
      </c>
      <c r="T803" s="501">
        <f t="shared" si="265"/>
        <v>1.5277187244366885E-5</v>
      </c>
      <c r="U803" s="507"/>
      <c r="V803" s="507">
        <f t="shared" si="266"/>
        <v>7.429376835954289E-8</v>
      </c>
      <c r="W803" s="501">
        <f t="shared" si="267"/>
        <v>7.429376835954289E-8</v>
      </c>
      <c r="X803" s="507"/>
      <c r="Y803" s="562">
        <f t="shared" si="261"/>
        <v>1.3208241611151144</v>
      </c>
      <c r="Z803" s="554" t="e">
        <f t="shared" si="262"/>
        <v>#DIV/0!</v>
      </c>
      <c r="AB803" s="562">
        <f t="shared" si="263"/>
        <v>1.3208241611151144</v>
      </c>
      <c r="AC803" s="554" t="e">
        <f t="shared" si="264"/>
        <v>#DIV/0!</v>
      </c>
    </row>
    <row r="804" spans="1:29" ht="12.6" customHeight="1" x14ac:dyDescent="0.2">
      <c r="A804" s="116"/>
      <c r="B804" s="262">
        <f t="shared" si="248"/>
        <v>409.50000000000216</v>
      </c>
      <c r="C804" s="130"/>
      <c r="D804" s="500">
        <f t="shared" si="249"/>
        <v>10.155341548431585</v>
      </c>
      <c r="E804" s="517">
        <f t="shared" si="250"/>
        <v>6.3897980987709883E-3</v>
      </c>
      <c r="F804" s="500">
        <f t="shared" si="251"/>
        <v>0.99681019920966285</v>
      </c>
      <c r="G804" s="519">
        <f t="shared" si="252"/>
        <v>1</v>
      </c>
      <c r="H804" s="520">
        <f t="shared" si="253"/>
        <v>0</v>
      </c>
      <c r="I804" s="517"/>
      <c r="J804" s="517">
        <f t="shared" si="254"/>
        <v>10.013920192194275</v>
      </c>
      <c r="K804" s="517">
        <f t="shared" si="255"/>
        <v>1</v>
      </c>
      <c r="L804" s="517"/>
      <c r="M804" s="529">
        <f t="shared" si="256"/>
        <v>310.13570900726705</v>
      </c>
      <c r="N804" s="615">
        <f t="shared" si="257"/>
        <v>0</v>
      </c>
      <c r="O804" s="500"/>
      <c r="P804" s="532">
        <f t="shared" si="258"/>
        <v>0</v>
      </c>
      <c r="Q804" s="520">
        <f t="shared" si="259"/>
        <v>0</v>
      </c>
      <c r="R804" s="521"/>
      <c r="S804" s="507">
        <f t="shared" si="260"/>
        <v>0.99998475396836284</v>
      </c>
      <c r="T804" s="501">
        <f t="shared" si="265"/>
        <v>1.524603163716165E-5</v>
      </c>
      <c r="U804" s="507"/>
      <c r="V804" s="507">
        <f t="shared" si="266"/>
        <v>7.4066588047943122E-8</v>
      </c>
      <c r="W804" s="501">
        <f t="shared" si="267"/>
        <v>7.4066588047943122E-8</v>
      </c>
      <c r="X804" s="507"/>
      <c r="Y804" s="562">
        <f t="shared" si="261"/>
        <v>1.3203897136218095</v>
      </c>
      <c r="Z804" s="554" t="e">
        <f t="shared" si="262"/>
        <v>#DIV/0!</v>
      </c>
      <c r="AB804" s="562">
        <f t="shared" si="263"/>
        <v>1.3203897136218095</v>
      </c>
      <c r="AC804" s="554" t="e">
        <f t="shared" si="264"/>
        <v>#DIV/0!</v>
      </c>
    </row>
    <row r="805" spans="1:29" ht="12.6" customHeight="1" x14ac:dyDescent="0.2">
      <c r="A805" s="116"/>
      <c r="B805" s="262">
        <f t="shared" si="248"/>
        <v>409.92000000000218</v>
      </c>
      <c r="C805" s="130"/>
      <c r="D805" s="500">
        <f t="shared" si="249"/>
        <v>10.162613282201177</v>
      </c>
      <c r="E805" s="517">
        <f t="shared" si="250"/>
        <v>6.3832720254766622E-3</v>
      </c>
      <c r="F805" s="500">
        <f t="shared" si="251"/>
        <v>0.99681345184317982</v>
      </c>
      <c r="G805" s="519">
        <f t="shared" si="252"/>
        <v>1</v>
      </c>
      <c r="H805" s="520">
        <f t="shared" si="253"/>
        <v>0</v>
      </c>
      <c r="I805" s="517"/>
      <c r="J805" s="517">
        <f t="shared" si="254"/>
        <v>10.021191925963867</v>
      </c>
      <c r="K805" s="517">
        <f t="shared" si="255"/>
        <v>1</v>
      </c>
      <c r="L805" s="517"/>
      <c r="M805" s="529">
        <f t="shared" si="256"/>
        <v>310.55570261046643</v>
      </c>
      <c r="N805" s="615">
        <f t="shared" si="257"/>
        <v>0</v>
      </c>
      <c r="O805" s="500"/>
      <c r="P805" s="532">
        <f t="shared" si="258"/>
        <v>0</v>
      </c>
      <c r="Q805" s="520">
        <f t="shared" si="259"/>
        <v>0</v>
      </c>
      <c r="R805" s="521"/>
      <c r="S805" s="507">
        <f t="shared" si="260"/>
        <v>0.99998478502868959</v>
      </c>
      <c r="T805" s="501">
        <f t="shared" si="265"/>
        <v>1.5214971310406611E-5</v>
      </c>
      <c r="U805" s="507"/>
      <c r="V805" s="507">
        <f t="shared" si="266"/>
        <v>7.3840293932221945E-8</v>
      </c>
      <c r="W805" s="501">
        <f t="shared" si="267"/>
        <v>7.3840293932221945E-8</v>
      </c>
      <c r="X805" s="507"/>
      <c r="Y805" s="562">
        <f t="shared" si="261"/>
        <v>1.3199564411611193</v>
      </c>
      <c r="Z805" s="554" t="e">
        <f t="shared" si="262"/>
        <v>#DIV/0!</v>
      </c>
      <c r="AB805" s="562">
        <f t="shared" si="263"/>
        <v>1.3199564411611193</v>
      </c>
      <c r="AC805" s="554" t="e">
        <f t="shared" si="264"/>
        <v>#DIV/0!</v>
      </c>
    </row>
    <row r="806" spans="1:29" ht="12.6" customHeight="1" x14ac:dyDescent="0.2">
      <c r="A806" s="116"/>
      <c r="B806" s="262">
        <f t="shared" si="248"/>
        <v>410.34000000000219</v>
      </c>
      <c r="C806" s="130"/>
      <c r="D806" s="500">
        <f t="shared" si="249"/>
        <v>10.169877545783379</v>
      </c>
      <c r="E806" s="517">
        <f t="shared" si="250"/>
        <v>6.3767592691361648E-3</v>
      </c>
      <c r="F806" s="500">
        <f t="shared" si="251"/>
        <v>0.99681669785002935</v>
      </c>
      <c r="G806" s="519">
        <f t="shared" si="252"/>
        <v>1</v>
      </c>
      <c r="H806" s="520">
        <f t="shared" si="253"/>
        <v>0</v>
      </c>
      <c r="I806" s="517"/>
      <c r="J806" s="517">
        <f t="shared" si="254"/>
        <v>10.02845618954607</v>
      </c>
      <c r="K806" s="517">
        <f t="shared" si="255"/>
        <v>1</v>
      </c>
      <c r="L806" s="517"/>
      <c r="M806" s="529">
        <f t="shared" si="256"/>
        <v>310.97569622669118</v>
      </c>
      <c r="N806" s="615">
        <f t="shared" si="257"/>
        <v>0</v>
      </c>
      <c r="O806" s="500"/>
      <c r="P806" s="532">
        <f t="shared" si="258"/>
        <v>0</v>
      </c>
      <c r="Q806" s="520">
        <f t="shared" si="259"/>
        <v>0</v>
      </c>
      <c r="R806" s="521"/>
      <c r="S806" s="507">
        <f t="shared" si="260"/>
        <v>0.99998481599420974</v>
      </c>
      <c r="T806" s="501">
        <f t="shared" si="265"/>
        <v>1.5184005790258581E-5</v>
      </c>
      <c r="U806" s="507"/>
      <c r="V806" s="507">
        <f t="shared" si="266"/>
        <v>7.3615127618056607E-8</v>
      </c>
      <c r="W806" s="501">
        <f t="shared" si="267"/>
        <v>7.3615127618056607E-8</v>
      </c>
      <c r="X806" s="507"/>
      <c r="Y806" s="562">
        <f t="shared" si="261"/>
        <v>1.3195243389723861</v>
      </c>
      <c r="Z806" s="554" t="e">
        <f t="shared" si="262"/>
        <v>#DIV/0!</v>
      </c>
      <c r="AB806" s="562">
        <f t="shared" si="263"/>
        <v>1.3195243389723861</v>
      </c>
      <c r="AC806" s="554" t="e">
        <f t="shared" si="264"/>
        <v>#DIV/0!</v>
      </c>
    </row>
    <row r="807" spans="1:29" ht="12.6" customHeight="1" x14ac:dyDescent="0.2">
      <c r="A807" s="116"/>
      <c r="B807" s="262">
        <f t="shared" si="248"/>
        <v>410.76000000000221</v>
      </c>
      <c r="C807" s="130"/>
      <c r="D807" s="500">
        <f t="shared" si="249"/>
        <v>10.177134354510104</v>
      </c>
      <c r="E807" s="517">
        <f t="shared" si="250"/>
        <v>6.3702597890295106E-3</v>
      </c>
      <c r="F807" s="500">
        <f t="shared" si="251"/>
        <v>0.99681993725044171</v>
      </c>
      <c r="G807" s="519">
        <f t="shared" si="252"/>
        <v>1</v>
      </c>
      <c r="H807" s="520">
        <f t="shared" si="253"/>
        <v>0</v>
      </c>
      <c r="I807" s="517"/>
      <c r="J807" s="517">
        <f t="shared" si="254"/>
        <v>10.035712998272794</v>
      </c>
      <c r="K807" s="517">
        <f t="shared" si="255"/>
        <v>1</v>
      </c>
      <c r="L807" s="517"/>
      <c r="M807" s="529">
        <f t="shared" si="256"/>
        <v>311.39568985590159</v>
      </c>
      <c r="N807" s="615">
        <f t="shared" si="257"/>
        <v>0</v>
      </c>
      <c r="O807" s="500"/>
      <c r="P807" s="532">
        <f t="shared" si="258"/>
        <v>0</v>
      </c>
      <c r="Q807" s="520">
        <f t="shared" si="259"/>
        <v>0</v>
      </c>
      <c r="R807" s="521"/>
      <c r="S807" s="507">
        <f t="shared" si="260"/>
        <v>0.99998484686539679</v>
      </c>
      <c r="T807" s="501">
        <f t="shared" si="265"/>
        <v>1.5153134603207441E-5</v>
      </c>
      <c r="U807" s="507"/>
      <c r="V807" s="507">
        <f t="shared" si="266"/>
        <v>7.3390766876431168E-8</v>
      </c>
      <c r="W807" s="501">
        <f t="shared" si="267"/>
        <v>7.3390766876431168E-8</v>
      </c>
      <c r="X807" s="507"/>
      <c r="Y807" s="562">
        <f t="shared" si="261"/>
        <v>1.3190934023206342</v>
      </c>
      <c r="Z807" s="554" t="e">
        <f t="shared" si="262"/>
        <v>#DIV/0!</v>
      </c>
      <c r="AB807" s="562">
        <f t="shared" si="263"/>
        <v>1.3190934023206342</v>
      </c>
      <c r="AC807" s="554" t="e">
        <f t="shared" si="264"/>
        <v>#DIV/0!</v>
      </c>
    </row>
    <row r="808" spans="1:29" ht="12.6" customHeight="1" x14ac:dyDescent="0.2">
      <c r="A808" s="116"/>
      <c r="B808" s="262">
        <f t="shared" si="248"/>
        <v>411.18000000000222</v>
      </c>
      <c r="C808" s="130"/>
      <c r="D808" s="500">
        <f t="shared" si="249"/>
        <v>10.184383723666103</v>
      </c>
      <c r="E808" s="517">
        <f t="shared" si="250"/>
        <v>6.3637735446025858E-3</v>
      </c>
      <c r="F808" s="500">
        <f t="shared" si="251"/>
        <v>0.99682317006456533</v>
      </c>
      <c r="G808" s="519">
        <f t="shared" si="252"/>
        <v>1</v>
      </c>
      <c r="H808" s="520">
        <f t="shared" si="253"/>
        <v>0</v>
      </c>
      <c r="I808" s="517"/>
      <c r="J808" s="517">
        <f t="shared" si="254"/>
        <v>10.042962367428794</v>
      </c>
      <c r="K808" s="517">
        <f t="shared" si="255"/>
        <v>1</v>
      </c>
      <c r="L808" s="517"/>
      <c r="M808" s="529">
        <f t="shared" si="256"/>
        <v>311.81568349805815</v>
      </c>
      <c r="N808" s="615">
        <f t="shared" si="257"/>
        <v>0</v>
      </c>
      <c r="O808" s="500"/>
      <c r="P808" s="532">
        <f t="shared" si="258"/>
        <v>0</v>
      </c>
      <c r="Q808" s="520">
        <f t="shared" si="259"/>
        <v>0</v>
      </c>
      <c r="R808" s="521"/>
      <c r="S808" s="507">
        <f t="shared" si="260"/>
        <v>0.99998487764245392</v>
      </c>
      <c r="T808" s="501">
        <f t="shared" si="265"/>
        <v>1.5122357546082377E-5</v>
      </c>
      <c r="U808" s="507"/>
      <c r="V808" s="507">
        <f t="shared" si="266"/>
        <v>7.3167131216176329E-8</v>
      </c>
      <c r="W808" s="501">
        <f t="shared" si="267"/>
        <v>7.3167131216176329E-8</v>
      </c>
      <c r="X808" s="507"/>
      <c r="Y808" s="562">
        <f t="shared" si="261"/>
        <v>1.3186636264963973</v>
      </c>
      <c r="Z808" s="554" t="e">
        <f t="shared" si="262"/>
        <v>#DIV/0!</v>
      </c>
      <c r="AB808" s="562">
        <f t="shared" si="263"/>
        <v>1.3186636264963973</v>
      </c>
      <c r="AC808" s="554" t="e">
        <f t="shared" si="264"/>
        <v>#DIV/0!</v>
      </c>
    </row>
    <row r="809" spans="1:29" ht="12.6" customHeight="1" x14ac:dyDescent="0.2">
      <c r="A809" s="116"/>
      <c r="B809" s="262">
        <f t="shared" si="248"/>
        <v>411.60000000000224</v>
      </c>
      <c r="C809" s="130"/>
      <c r="D809" s="500">
        <f t="shared" si="249"/>
        <v>10.191625668489182</v>
      </c>
      <c r="E809" s="517">
        <f t="shared" si="250"/>
        <v>6.3573004954662771E-3</v>
      </c>
      <c r="F809" s="500">
        <f t="shared" si="251"/>
        <v>0.99682639631246617</v>
      </c>
      <c r="G809" s="519">
        <f t="shared" si="252"/>
        <v>1</v>
      </c>
      <c r="H809" s="520">
        <f t="shared" si="253"/>
        <v>0</v>
      </c>
      <c r="I809" s="517"/>
      <c r="J809" s="517">
        <f t="shared" si="254"/>
        <v>10.050204312251873</v>
      </c>
      <c r="K809" s="517">
        <f t="shared" si="255"/>
        <v>1</v>
      </c>
      <c r="L809" s="517"/>
      <c r="M809" s="529">
        <f t="shared" si="256"/>
        <v>312.23567715312129</v>
      </c>
      <c r="N809" s="615">
        <f t="shared" si="257"/>
        <v>0</v>
      </c>
      <c r="O809" s="500"/>
      <c r="P809" s="532">
        <f t="shared" si="258"/>
        <v>0</v>
      </c>
      <c r="Q809" s="520">
        <f t="shared" si="259"/>
        <v>0</v>
      </c>
      <c r="R809" s="521"/>
      <c r="S809" s="507">
        <f t="shared" si="260"/>
        <v>0.99998490832578701</v>
      </c>
      <c r="T809" s="501">
        <f t="shared" si="265"/>
        <v>1.5091674212985851E-5</v>
      </c>
      <c r="U809" s="507"/>
      <c r="V809" s="507">
        <f t="shared" si="266"/>
        <v>7.2944542866308057E-8</v>
      </c>
      <c r="W809" s="501">
        <f t="shared" si="267"/>
        <v>7.2944542866308057E-8</v>
      </c>
      <c r="X809" s="507"/>
      <c r="Y809" s="562">
        <f t="shared" si="261"/>
        <v>1.3182350068155484</v>
      </c>
      <c r="Z809" s="554" t="e">
        <f t="shared" si="262"/>
        <v>#DIV/0!</v>
      </c>
      <c r="AB809" s="562">
        <f t="shared" si="263"/>
        <v>1.3182350068155484</v>
      </c>
      <c r="AC809" s="554" t="e">
        <f t="shared" si="264"/>
        <v>#DIV/0!</v>
      </c>
    </row>
    <row r="810" spans="1:29" ht="12.6" customHeight="1" x14ac:dyDescent="0.2">
      <c r="A810" s="116"/>
      <c r="B810" s="262">
        <f t="shared" si="248"/>
        <v>412.02000000000226</v>
      </c>
      <c r="C810" s="130"/>
      <c r="D810" s="500">
        <f t="shared" si="249"/>
        <v>10.198860204170371</v>
      </c>
      <c r="E810" s="517">
        <f t="shared" si="250"/>
        <v>6.3508406013955973E-3</v>
      </c>
      <c r="F810" s="500">
        <f t="shared" si="251"/>
        <v>0.99682961601412945</v>
      </c>
      <c r="G810" s="519">
        <f t="shared" si="252"/>
        <v>1</v>
      </c>
      <c r="H810" s="520">
        <f t="shared" si="253"/>
        <v>0</v>
      </c>
      <c r="I810" s="517"/>
      <c r="J810" s="517">
        <f t="shared" si="254"/>
        <v>10.057438847933062</v>
      </c>
      <c r="K810" s="517">
        <f t="shared" si="255"/>
        <v>1</v>
      </c>
      <c r="L810" s="517"/>
      <c r="M810" s="529">
        <f t="shared" si="256"/>
        <v>312.65567082105184</v>
      </c>
      <c r="N810" s="615">
        <f t="shared" si="257"/>
        <v>0</v>
      </c>
      <c r="O810" s="500"/>
      <c r="P810" s="532">
        <f t="shared" si="258"/>
        <v>0</v>
      </c>
      <c r="Q810" s="520">
        <f t="shared" si="259"/>
        <v>0</v>
      </c>
      <c r="R810" s="521"/>
      <c r="S810" s="507">
        <f t="shared" si="260"/>
        <v>0.99998493891586993</v>
      </c>
      <c r="T810" s="501">
        <f t="shared" si="265"/>
        <v>1.5061084130074676E-5</v>
      </c>
      <c r="U810" s="507"/>
      <c r="V810" s="507">
        <f t="shared" si="266"/>
        <v>7.2722921203487648E-8</v>
      </c>
      <c r="W810" s="501">
        <f t="shared" si="267"/>
        <v>7.2722921203487648E-8</v>
      </c>
      <c r="X810" s="507"/>
      <c r="Y810" s="562">
        <f t="shared" si="261"/>
        <v>1.3178075386191268</v>
      </c>
      <c r="Z810" s="554" t="e">
        <f t="shared" si="262"/>
        <v>#DIV/0!</v>
      </c>
      <c r="AB810" s="562">
        <f t="shared" si="263"/>
        <v>1.3178075386191268</v>
      </c>
      <c r="AC810" s="554" t="e">
        <f t="shared" si="264"/>
        <v>#DIV/0!</v>
      </c>
    </row>
    <row r="811" spans="1:29" ht="12.6" customHeight="1" x14ac:dyDescent="0.2">
      <c r="A811" s="116"/>
      <c r="B811" s="262">
        <f t="shared" si="248"/>
        <v>412.44000000000227</v>
      </c>
      <c r="C811" s="130"/>
      <c r="D811" s="500">
        <f t="shared" si="249"/>
        <v>10.206087345854128</v>
      </c>
      <c r="E811" s="517">
        <f t="shared" si="250"/>
        <v>6.344393822329035E-3</v>
      </c>
      <c r="F811" s="500">
        <f t="shared" si="251"/>
        <v>0.99683282918945881</v>
      </c>
      <c r="G811" s="519">
        <f t="shared" si="252"/>
        <v>1</v>
      </c>
      <c r="H811" s="520">
        <f t="shared" si="253"/>
        <v>0</v>
      </c>
      <c r="I811" s="517"/>
      <c r="J811" s="517">
        <f t="shared" si="254"/>
        <v>10.064665989616818</v>
      </c>
      <c r="K811" s="517">
        <f t="shared" si="255"/>
        <v>1</v>
      </c>
      <c r="L811" s="517"/>
      <c r="M811" s="529">
        <f t="shared" si="256"/>
        <v>313.07566450181065</v>
      </c>
      <c r="N811" s="615">
        <f t="shared" si="257"/>
        <v>0</v>
      </c>
      <c r="O811" s="500"/>
      <c r="P811" s="532">
        <f t="shared" si="258"/>
        <v>0</v>
      </c>
      <c r="Q811" s="520">
        <f t="shared" si="259"/>
        <v>0</v>
      </c>
      <c r="R811" s="521"/>
      <c r="S811" s="507">
        <f t="shared" si="260"/>
        <v>0.99998496941304083</v>
      </c>
      <c r="T811" s="501">
        <f t="shared" si="265"/>
        <v>1.5030586959174919E-5</v>
      </c>
      <c r="U811" s="507"/>
      <c r="V811" s="507">
        <f t="shared" si="266"/>
        <v>7.2502185604376423E-8</v>
      </c>
      <c r="W811" s="501">
        <f t="shared" si="267"/>
        <v>7.2502185604376423E-8</v>
      </c>
      <c r="X811" s="507"/>
      <c r="Y811" s="562">
        <f t="shared" si="261"/>
        <v>1.3173812172731711</v>
      </c>
      <c r="Z811" s="554" t="e">
        <f t="shared" si="262"/>
        <v>#DIV/0!</v>
      </c>
      <c r="AB811" s="562">
        <f t="shared" si="263"/>
        <v>1.3173812172731711</v>
      </c>
      <c r="AC811" s="554" t="e">
        <f t="shared" si="264"/>
        <v>#DIV/0!</v>
      </c>
    </row>
    <row r="812" spans="1:29" ht="12.6" customHeight="1" x14ac:dyDescent="0.2">
      <c r="A812" s="116"/>
      <c r="B812" s="262">
        <f t="shared" si="248"/>
        <v>412.86000000000229</v>
      </c>
      <c r="C812" s="130"/>
      <c r="D812" s="500">
        <f t="shared" si="249"/>
        <v>10.213307108638528</v>
      </c>
      <c r="E812" s="517">
        <f t="shared" si="250"/>
        <v>6.3379601183670203E-3</v>
      </c>
      <c r="F812" s="500">
        <f t="shared" si="251"/>
        <v>0.99683603585827785</v>
      </c>
      <c r="G812" s="519">
        <f t="shared" si="252"/>
        <v>1</v>
      </c>
      <c r="H812" s="520">
        <f t="shared" si="253"/>
        <v>0</v>
      </c>
      <c r="I812" s="517"/>
      <c r="J812" s="517">
        <f t="shared" si="254"/>
        <v>10.071885752401219</v>
      </c>
      <c r="K812" s="517">
        <f t="shared" si="255"/>
        <v>1</v>
      </c>
      <c r="L812" s="517"/>
      <c r="M812" s="529">
        <f t="shared" si="256"/>
        <v>313.49565819535883</v>
      </c>
      <c r="N812" s="615">
        <f t="shared" si="257"/>
        <v>0</v>
      </c>
      <c r="O812" s="500"/>
      <c r="P812" s="532">
        <f t="shared" si="258"/>
        <v>0</v>
      </c>
      <c r="Q812" s="520">
        <f t="shared" si="259"/>
        <v>0</v>
      </c>
      <c r="R812" s="521"/>
      <c r="S812" s="507">
        <f t="shared" si="260"/>
        <v>0.99998499981770583</v>
      </c>
      <c r="T812" s="501">
        <f t="shared" si="265"/>
        <v>1.5000182294166997E-5</v>
      </c>
      <c r="U812" s="507"/>
      <c r="V812" s="507">
        <f t="shared" si="266"/>
        <v>7.2282336333313195E-8</v>
      </c>
      <c r="W812" s="501">
        <f t="shared" si="267"/>
        <v>7.2282336333313195E-8</v>
      </c>
      <c r="X812" s="507"/>
      <c r="Y812" s="562">
        <f t="shared" si="261"/>
        <v>1.3169560381685519</v>
      </c>
      <c r="Z812" s="554" t="e">
        <f t="shared" si="262"/>
        <v>#DIV/0!</v>
      </c>
      <c r="AB812" s="562">
        <f t="shared" si="263"/>
        <v>1.3169560381685519</v>
      </c>
      <c r="AC812" s="554" t="e">
        <f t="shared" si="264"/>
        <v>#DIV/0!</v>
      </c>
    </row>
    <row r="813" spans="1:29" ht="12.6" customHeight="1" x14ac:dyDescent="0.2">
      <c r="A813" s="116"/>
      <c r="B813" s="262">
        <f t="shared" si="248"/>
        <v>413.2800000000023</v>
      </c>
      <c r="C813" s="130"/>
      <c r="D813" s="500">
        <f t="shared" si="249"/>
        <v>10.220519507575451</v>
      </c>
      <c r="E813" s="517">
        <f t="shared" si="250"/>
        <v>6.3315394497726E-3</v>
      </c>
      <c r="F813" s="500">
        <f t="shared" si="251"/>
        <v>0.99683923604032931</v>
      </c>
      <c r="G813" s="519">
        <f t="shared" si="252"/>
        <v>1</v>
      </c>
      <c r="H813" s="520">
        <f t="shared" si="253"/>
        <v>0</v>
      </c>
      <c r="I813" s="517"/>
      <c r="J813" s="517">
        <f t="shared" si="254"/>
        <v>10.079098151338142</v>
      </c>
      <c r="K813" s="517">
        <f t="shared" si="255"/>
        <v>1</v>
      </c>
      <c r="L813" s="517"/>
      <c r="M813" s="529">
        <f t="shared" si="256"/>
        <v>313.91565190165755</v>
      </c>
      <c r="N813" s="615">
        <f t="shared" si="257"/>
        <v>0</v>
      </c>
      <c r="O813" s="500"/>
      <c r="P813" s="532">
        <f t="shared" si="258"/>
        <v>0</v>
      </c>
      <c r="Q813" s="520">
        <f t="shared" si="259"/>
        <v>0</v>
      </c>
      <c r="R813" s="521"/>
      <c r="S813" s="507">
        <f t="shared" si="260"/>
        <v>0.99998503013020335</v>
      </c>
      <c r="T813" s="501">
        <f t="shared" si="265"/>
        <v>1.4969869796654933E-5</v>
      </c>
      <c r="U813" s="507"/>
      <c r="V813" s="507">
        <f t="shared" si="266"/>
        <v>7.2063292634789852E-8</v>
      </c>
      <c r="W813" s="501">
        <f t="shared" si="267"/>
        <v>7.2063292634789852E-8</v>
      </c>
      <c r="X813" s="507"/>
      <c r="Y813" s="562">
        <f t="shared" si="261"/>
        <v>1.3165319967208047</v>
      </c>
      <c r="Z813" s="554" t="e">
        <f t="shared" si="262"/>
        <v>#DIV/0!</v>
      </c>
      <c r="AB813" s="562">
        <f t="shared" si="263"/>
        <v>1.3165319967208047</v>
      </c>
      <c r="AC813" s="554" t="e">
        <f t="shared" si="264"/>
        <v>#DIV/0!</v>
      </c>
    </row>
    <row r="814" spans="1:29" ht="12.6" customHeight="1" x14ac:dyDescent="0.2">
      <c r="A814" s="116"/>
      <c r="B814" s="262">
        <f t="shared" si="248"/>
        <v>413.70000000000232</v>
      </c>
      <c r="C814" s="130"/>
      <c r="D814" s="500">
        <f t="shared" si="249"/>
        <v>10.227724557670768</v>
      </c>
      <c r="E814" s="517">
        <f t="shared" si="250"/>
        <v>6.3251317769687952E-3</v>
      </c>
      <c r="F814" s="500">
        <f t="shared" si="251"/>
        <v>0.99684242975527659</v>
      </c>
      <c r="G814" s="519">
        <f t="shared" si="252"/>
        <v>1</v>
      </c>
      <c r="H814" s="520">
        <f t="shared" si="253"/>
        <v>0</v>
      </c>
      <c r="I814" s="517"/>
      <c r="J814" s="517">
        <f t="shared" si="254"/>
        <v>10.086303201433459</v>
      </c>
      <c r="K814" s="517">
        <f t="shared" si="255"/>
        <v>1</v>
      </c>
      <c r="L814" s="517"/>
      <c r="M814" s="529">
        <f t="shared" si="256"/>
        <v>314.33564562066823</v>
      </c>
      <c r="N814" s="615">
        <f t="shared" si="257"/>
        <v>0</v>
      </c>
      <c r="O814" s="500"/>
      <c r="P814" s="532">
        <f t="shared" si="258"/>
        <v>0</v>
      </c>
      <c r="Q814" s="520">
        <f t="shared" si="259"/>
        <v>0</v>
      </c>
      <c r="R814" s="521"/>
      <c r="S814" s="507">
        <f t="shared" si="260"/>
        <v>0.99998506035087165</v>
      </c>
      <c r="T814" s="501">
        <f t="shared" si="265"/>
        <v>1.4939649128353771E-5</v>
      </c>
      <c r="U814" s="507"/>
      <c r="V814" s="507">
        <f t="shared" si="266"/>
        <v>7.184513499997568E-8</v>
      </c>
      <c r="W814" s="501">
        <f t="shared" si="267"/>
        <v>7.184513499997568E-8</v>
      </c>
      <c r="X814" s="507"/>
      <c r="Y814" s="562">
        <f t="shared" si="261"/>
        <v>1.3161090883699658</v>
      </c>
      <c r="Z814" s="554" t="e">
        <f t="shared" si="262"/>
        <v>#DIV/0!</v>
      </c>
      <c r="AB814" s="562">
        <f t="shared" si="263"/>
        <v>1.3161090883699658</v>
      </c>
      <c r="AC814" s="554" t="e">
        <f t="shared" si="264"/>
        <v>#DIV/0!</v>
      </c>
    </row>
    <row r="815" spans="1:29" ht="12.6" customHeight="1" x14ac:dyDescent="0.2">
      <c r="A815" s="116"/>
      <c r="B815" s="262">
        <f t="shared" si="248"/>
        <v>414.12000000000234</v>
      </c>
      <c r="C815" s="130"/>
      <c r="D815" s="500">
        <f t="shared" si="249"/>
        <v>10.234922273884528</v>
      </c>
      <c r="E815" s="517">
        <f t="shared" si="250"/>
        <v>6.3187370605392798E-3</v>
      </c>
      <c r="F815" s="500">
        <f t="shared" si="251"/>
        <v>0.99684561702270358</v>
      </c>
      <c r="G815" s="519">
        <f t="shared" si="252"/>
        <v>1</v>
      </c>
      <c r="H815" s="520">
        <f t="shared" si="253"/>
        <v>0</v>
      </c>
      <c r="I815" s="517"/>
      <c r="J815" s="517">
        <f t="shared" si="254"/>
        <v>10.093500917647219</v>
      </c>
      <c r="K815" s="517">
        <f t="shared" si="255"/>
        <v>1</v>
      </c>
      <c r="L815" s="517"/>
      <c r="M815" s="529">
        <f t="shared" si="256"/>
        <v>314.75563935235232</v>
      </c>
      <c r="N815" s="615">
        <f t="shared" si="257"/>
        <v>0</v>
      </c>
      <c r="O815" s="500"/>
      <c r="P815" s="532">
        <f t="shared" si="258"/>
        <v>0</v>
      </c>
      <c r="Q815" s="520">
        <f t="shared" si="259"/>
        <v>0</v>
      </c>
      <c r="R815" s="521"/>
      <c r="S815" s="507">
        <f t="shared" si="260"/>
        <v>0.99998509048011675</v>
      </c>
      <c r="T815" s="501">
        <f t="shared" si="265"/>
        <v>1.4909519883254951E-5</v>
      </c>
      <c r="U815" s="507"/>
      <c r="V815" s="507">
        <f t="shared" si="266"/>
        <v>7.162794418437879E-8</v>
      </c>
      <c r="W815" s="501">
        <f t="shared" si="267"/>
        <v>7.162794418437879E-8</v>
      </c>
      <c r="X815" s="507"/>
      <c r="Y815" s="562">
        <f t="shared" si="261"/>
        <v>1.3156873085804091</v>
      </c>
      <c r="Z815" s="554" t="e">
        <f t="shared" si="262"/>
        <v>#DIV/0!</v>
      </c>
      <c r="AB815" s="562">
        <f t="shared" si="263"/>
        <v>1.3156873085804091</v>
      </c>
      <c r="AC815" s="554" t="e">
        <f t="shared" si="264"/>
        <v>#DIV/0!</v>
      </c>
    </row>
    <row r="816" spans="1:29" ht="12.6" customHeight="1" x14ac:dyDescent="0.2">
      <c r="A816" s="116"/>
      <c r="B816" s="262">
        <f t="shared" si="248"/>
        <v>414.54000000000235</v>
      </c>
      <c r="C816" s="130"/>
      <c r="D816" s="500">
        <f t="shared" si="249"/>
        <v>10.242112671131151</v>
      </c>
      <c r="E816" s="517">
        <f t="shared" si="250"/>
        <v>6.3123552612266197E-3</v>
      </c>
      <c r="F816" s="500">
        <f t="shared" si="251"/>
        <v>0.99684879786211522</v>
      </c>
      <c r="G816" s="519">
        <f t="shared" si="252"/>
        <v>1</v>
      </c>
      <c r="H816" s="520">
        <f t="shared" si="253"/>
        <v>0</v>
      </c>
      <c r="I816" s="517"/>
      <c r="J816" s="517">
        <f t="shared" si="254"/>
        <v>10.100691314893842</v>
      </c>
      <c r="K816" s="517">
        <f t="shared" si="255"/>
        <v>1</v>
      </c>
      <c r="L816" s="517"/>
      <c r="M816" s="529">
        <f t="shared" si="256"/>
        <v>315.17563309667156</v>
      </c>
      <c r="N816" s="615">
        <f t="shared" si="257"/>
        <v>0</v>
      </c>
      <c r="O816" s="500"/>
      <c r="P816" s="532">
        <f t="shared" si="258"/>
        <v>0</v>
      </c>
      <c r="Q816" s="520">
        <f t="shared" si="259"/>
        <v>0</v>
      </c>
      <c r="R816" s="521"/>
      <c r="S816" s="507">
        <f t="shared" si="260"/>
        <v>0.99998512051834476</v>
      </c>
      <c r="T816" s="501">
        <f t="shared" si="265"/>
        <v>1.4879481655238891E-5</v>
      </c>
      <c r="U816" s="507"/>
      <c r="V816" s="507">
        <f t="shared" si="266"/>
        <v>7.1411558941321799E-8</v>
      </c>
      <c r="W816" s="501">
        <f t="shared" si="267"/>
        <v>7.1411558941321799E-8</v>
      </c>
      <c r="X816" s="507"/>
      <c r="Y816" s="562">
        <f t="shared" si="261"/>
        <v>1.3152666528406829</v>
      </c>
      <c r="Z816" s="554" t="e">
        <f t="shared" si="262"/>
        <v>#DIV/0!</v>
      </c>
      <c r="AB816" s="562">
        <f t="shared" si="263"/>
        <v>1.3152666528406829</v>
      </c>
      <c r="AC816" s="554" t="e">
        <f t="shared" si="264"/>
        <v>#DIV/0!</v>
      </c>
    </row>
    <row r="817" spans="1:29" ht="12.6" customHeight="1" x14ac:dyDescent="0.2">
      <c r="A817" s="116"/>
      <c r="B817" s="262">
        <f t="shared" si="248"/>
        <v>414.96000000000237</v>
      </c>
      <c r="C817" s="130"/>
      <c r="D817" s="500">
        <f t="shared" si="249"/>
        <v>10.249295764279607</v>
      </c>
      <c r="E817" s="517">
        <f t="shared" si="250"/>
        <v>6.3059863399320655E-3</v>
      </c>
      <c r="F817" s="500">
        <f t="shared" si="251"/>
        <v>0.99685197229293776</v>
      </c>
      <c r="G817" s="519">
        <f t="shared" si="252"/>
        <v>1</v>
      </c>
      <c r="H817" s="520">
        <f t="shared" si="253"/>
        <v>0</v>
      </c>
      <c r="I817" s="517"/>
      <c r="J817" s="517">
        <f t="shared" si="254"/>
        <v>10.107874408042298</v>
      </c>
      <c r="K817" s="517">
        <f t="shared" si="255"/>
        <v>1</v>
      </c>
      <c r="L817" s="517"/>
      <c r="M817" s="529">
        <f t="shared" si="256"/>
        <v>315.59562685358776</v>
      </c>
      <c r="N817" s="615">
        <f t="shared" si="257"/>
        <v>0</v>
      </c>
      <c r="O817" s="500"/>
      <c r="P817" s="532">
        <f t="shared" si="258"/>
        <v>0</v>
      </c>
      <c r="Q817" s="520">
        <f t="shared" si="259"/>
        <v>0</v>
      </c>
      <c r="R817" s="521"/>
      <c r="S817" s="507">
        <f t="shared" si="260"/>
        <v>0.99998515046582626</v>
      </c>
      <c r="T817" s="501">
        <f t="shared" si="265"/>
        <v>1.4849534173744239E-5</v>
      </c>
      <c r="U817" s="507"/>
      <c r="V817" s="507">
        <f t="shared" si="266"/>
        <v>7.119614038531267E-8</v>
      </c>
      <c r="W817" s="501">
        <f t="shared" si="267"/>
        <v>7.119614038531267E-8</v>
      </c>
      <c r="X817" s="507"/>
      <c r="Y817" s="562">
        <f t="shared" si="261"/>
        <v>1.31484711666335</v>
      </c>
      <c r="Z817" s="554" t="e">
        <f t="shared" si="262"/>
        <v>#DIV/0!</v>
      </c>
      <c r="AB817" s="562">
        <f t="shared" si="263"/>
        <v>1.31484711666335</v>
      </c>
      <c r="AC817" s="554" t="e">
        <f t="shared" si="264"/>
        <v>#DIV/0!</v>
      </c>
    </row>
    <row r="818" spans="1:29" ht="12.6" customHeight="1" x14ac:dyDescent="0.2">
      <c r="A818" s="116"/>
      <c r="B818" s="262">
        <f t="shared" si="248"/>
        <v>415.38000000000238</v>
      </c>
      <c r="C818" s="130"/>
      <c r="D818" s="500">
        <f t="shared" si="249"/>
        <v>10.2564715681536</v>
      </c>
      <c r="E818" s="517">
        <f t="shared" si="250"/>
        <v>6.2996302577144597E-3</v>
      </c>
      <c r="F818" s="500">
        <f t="shared" si="251"/>
        <v>0.99685514033451916</v>
      </c>
      <c r="G818" s="519">
        <f t="shared" si="252"/>
        <v>1</v>
      </c>
      <c r="H818" s="520">
        <f t="shared" si="253"/>
        <v>0</v>
      </c>
      <c r="I818" s="517"/>
      <c r="J818" s="517">
        <f t="shared" si="254"/>
        <v>10.115050211916291</v>
      </c>
      <c r="K818" s="517">
        <f t="shared" si="255"/>
        <v>1</v>
      </c>
      <c r="L818" s="517"/>
      <c r="M818" s="529">
        <f t="shared" si="256"/>
        <v>316.01562062306289</v>
      </c>
      <c r="N818" s="615">
        <f t="shared" si="257"/>
        <v>0</v>
      </c>
      <c r="O818" s="500"/>
      <c r="P818" s="532">
        <f t="shared" si="258"/>
        <v>0</v>
      </c>
      <c r="Q818" s="520">
        <f t="shared" si="259"/>
        <v>0</v>
      </c>
      <c r="R818" s="521"/>
      <c r="S818" s="507">
        <f t="shared" si="260"/>
        <v>0.99998518032310268</v>
      </c>
      <c r="T818" s="501">
        <f t="shared" si="265"/>
        <v>1.4819676897315226E-5</v>
      </c>
      <c r="U818" s="507"/>
      <c r="V818" s="507">
        <f t="shared" si="266"/>
        <v>7.0981608157351538E-8</v>
      </c>
      <c r="W818" s="501">
        <f t="shared" si="267"/>
        <v>7.0981608157351538E-8</v>
      </c>
      <c r="X818" s="507"/>
      <c r="Y818" s="562">
        <f t="shared" si="261"/>
        <v>1.3144286955848279</v>
      </c>
      <c r="Z818" s="554" t="e">
        <f t="shared" si="262"/>
        <v>#DIV/0!</v>
      </c>
      <c r="AB818" s="562">
        <f t="shared" si="263"/>
        <v>1.3144286955848279</v>
      </c>
      <c r="AC818" s="554" t="e">
        <f t="shared" si="264"/>
        <v>#DIV/0!</v>
      </c>
    </row>
    <row r="819" spans="1:29" ht="12.6" customHeight="1" x14ac:dyDescent="0.2">
      <c r="A819" s="116"/>
      <c r="B819" s="262">
        <f t="shared" si="248"/>
        <v>415.8000000000024</v>
      </c>
      <c r="C819" s="130"/>
      <c r="D819" s="500">
        <f t="shared" si="249"/>
        <v>10.263640097531761</v>
      </c>
      <c r="E819" s="517">
        <f t="shared" si="250"/>
        <v>6.2932869757891417E-3</v>
      </c>
      <c r="F819" s="500">
        <f t="shared" si="251"/>
        <v>0.9968583020061299</v>
      </c>
      <c r="G819" s="519">
        <f t="shared" si="252"/>
        <v>1</v>
      </c>
      <c r="H819" s="520">
        <f t="shared" si="253"/>
        <v>0</v>
      </c>
      <c r="I819" s="517"/>
      <c r="J819" s="517">
        <f t="shared" si="254"/>
        <v>10.122218741294452</v>
      </c>
      <c r="K819" s="517">
        <f t="shared" si="255"/>
        <v>1</v>
      </c>
      <c r="L819" s="517"/>
      <c r="M819" s="529">
        <f t="shared" si="256"/>
        <v>316.4356144050592</v>
      </c>
      <c r="N819" s="615">
        <f t="shared" si="257"/>
        <v>0</v>
      </c>
      <c r="O819" s="500"/>
      <c r="P819" s="532">
        <f t="shared" si="258"/>
        <v>0</v>
      </c>
      <c r="Q819" s="520">
        <f t="shared" si="259"/>
        <v>0</v>
      </c>
      <c r="R819" s="521"/>
      <c r="S819" s="507">
        <f t="shared" si="260"/>
        <v>0.99998521009037711</v>
      </c>
      <c r="T819" s="501">
        <f t="shared" si="265"/>
        <v>1.4789909622892061E-5</v>
      </c>
      <c r="U819" s="507"/>
      <c r="V819" s="507">
        <f t="shared" si="266"/>
        <v>7.0767639764083622E-8</v>
      </c>
      <c r="W819" s="501">
        <f t="shared" si="267"/>
        <v>7.0767639764083622E-8</v>
      </c>
      <c r="X819" s="507"/>
      <c r="Y819" s="562">
        <f t="shared" si="261"/>
        <v>1.3140113851652298</v>
      </c>
      <c r="Z819" s="554" t="e">
        <f t="shared" si="262"/>
        <v>#DIV/0!</v>
      </c>
      <c r="AB819" s="562">
        <f t="shared" si="263"/>
        <v>1.3140113851652298</v>
      </c>
      <c r="AC819" s="554" t="e">
        <f t="shared" si="264"/>
        <v>#DIV/0!</v>
      </c>
    </row>
    <row r="820" spans="1:29" ht="12.6" customHeight="1" x14ac:dyDescent="0.2">
      <c r="A820" s="116"/>
      <c r="B820" s="262">
        <f t="shared" si="248"/>
        <v>416.22000000000241</v>
      </c>
      <c r="C820" s="130"/>
      <c r="D820" s="500">
        <f t="shared" si="249"/>
        <v>10.270801367147811</v>
      </c>
      <c r="E820" s="517">
        <f t="shared" si="250"/>
        <v>6.2869564555279598E-3</v>
      </c>
      <c r="F820" s="500">
        <f t="shared" si="251"/>
        <v>0.99686145732696285</v>
      </c>
      <c r="G820" s="519">
        <f t="shared" si="252"/>
        <v>1</v>
      </c>
      <c r="H820" s="520">
        <f t="shared" si="253"/>
        <v>0</v>
      </c>
      <c r="I820" s="517"/>
      <c r="J820" s="517">
        <f t="shared" si="254"/>
        <v>10.129380010910502</v>
      </c>
      <c r="K820" s="517">
        <f t="shared" si="255"/>
        <v>1</v>
      </c>
      <c r="L820" s="517"/>
      <c r="M820" s="529">
        <f t="shared" si="256"/>
        <v>316.85560819953884</v>
      </c>
      <c r="N820" s="615">
        <f t="shared" si="257"/>
        <v>0</v>
      </c>
      <c r="O820" s="500"/>
      <c r="P820" s="532">
        <f t="shared" si="258"/>
        <v>0</v>
      </c>
      <c r="Q820" s="520">
        <f t="shared" si="259"/>
        <v>0</v>
      </c>
      <c r="R820" s="521"/>
      <c r="S820" s="507">
        <f t="shared" si="260"/>
        <v>0.99998523976792009</v>
      </c>
      <c r="T820" s="501">
        <f t="shared" si="265"/>
        <v>1.4760232079913393E-5</v>
      </c>
      <c r="U820" s="507"/>
      <c r="V820" s="507">
        <f t="shared" si="266"/>
        <v>7.0554799040202153E-8</v>
      </c>
      <c r="W820" s="501">
        <f t="shared" si="267"/>
        <v>7.0554799040202153E-8</v>
      </c>
      <c r="X820" s="507"/>
      <c r="Y820" s="562">
        <f t="shared" si="261"/>
        <v>1.3135951809882096</v>
      </c>
      <c r="Z820" s="554" t="e">
        <f t="shared" si="262"/>
        <v>#DIV/0!</v>
      </c>
      <c r="AB820" s="562">
        <f t="shared" si="263"/>
        <v>1.3135951809882096</v>
      </c>
      <c r="AC820" s="554" t="e">
        <f t="shared" si="264"/>
        <v>#DIV/0!</v>
      </c>
    </row>
    <row r="821" spans="1:29" ht="12.6" customHeight="1" x14ac:dyDescent="0.2">
      <c r="A821" s="116"/>
      <c r="B821" s="262">
        <f t="shared" si="248"/>
        <v>416.64000000000243</v>
      </c>
      <c r="C821" s="130"/>
      <c r="D821" s="500">
        <f t="shared" si="249"/>
        <v>10.277955391690767</v>
      </c>
      <c r="E821" s="517">
        <f t="shared" si="250"/>
        <v>6.2806386584579547E-3</v>
      </c>
      <c r="F821" s="500">
        <f t="shared" si="251"/>
        <v>0.99686460631613361</v>
      </c>
      <c r="G821" s="519">
        <f t="shared" si="252"/>
        <v>1</v>
      </c>
      <c r="H821" s="520">
        <f t="shared" si="253"/>
        <v>0</v>
      </c>
      <c r="I821" s="517"/>
      <c r="J821" s="517">
        <f t="shared" si="254"/>
        <v>10.136534035453458</v>
      </c>
      <c r="K821" s="517">
        <f t="shared" si="255"/>
        <v>1</v>
      </c>
      <c r="L821" s="517"/>
      <c r="M821" s="529">
        <f t="shared" si="256"/>
        <v>317.27560200646428</v>
      </c>
      <c r="N821" s="615">
        <f t="shared" si="257"/>
        <v>0</v>
      </c>
      <c r="O821" s="500"/>
      <c r="P821" s="532">
        <f t="shared" si="258"/>
        <v>0</v>
      </c>
      <c r="Q821" s="520">
        <f t="shared" si="259"/>
        <v>0</v>
      </c>
      <c r="R821" s="521"/>
      <c r="S821" s="507">
        <f t="shared" si="260"/>
        <v>0.9999852693564083</v>
      </c>
      <c r="T821" s="501">
        <f t="shared" si="265"/>
        <v>1.4730643591698289E-5</v>
      </c>
      <c r="U821" s="507"/>
      <c r="V821" s="507">
        <f t="shared" si="266"/>
        <v>7.0342925135537953E-8</v>
      </c>
      <c r="W821" s="501">
        <f t="shared" si="267"/>
        <v>7.0342925135537953E-8</v>
      </c>
      <c r="X821" s="507"/>
      <c r="Y821" s="562">
        <f t="shared" si="261"/>
        <v>1.3131800786608032</v>
      </c>
      <c r="Z821" s="554" t="e">
        <f t="shared" si="262"/>
        <v>#DIV/0!</v>
      </c>
      <c r="AB821" s="562">
        <f t="shared" si="263"/>
        <v>1.3131800786608032</v>
      </c>
      <c r="AC821" s="554" t="e">
        <f t="shared" si="264"/>
        <v>#DIV/0!</v>
      </c>
    </row>
    <row r="822" spans="1:29" ht="12.6" customHeight="1" x14ac:dyDescent="0.2">
      <c r="A822" s="116"/>
      <c r="B822" s="262">
        <f t="shared" si="248"/>
        <v>417.06000000000245</v>
      </c>
      <c r="C822" s="130"/>
      <c r="D822" s="500">
        <f t="shared" si="249"/>
        <v>10.285102185805105</v>
      </c>
      <c r="E822" s="517">
        <f t="shared" si="250"/>
        <v>6.2743335462602679E-3</v>
      </c>
      <c r="F822" s="500">
        <f t="shared" si="251"/>
        <v>0.99686774899268171</v>
      </c>
      <c r="G822" s="519">
        <f t="shared" si="252"/>
        <v>1</v>
      </c>
      <c r="H822" s="520">
        <f t="shared" si="253"/>
        <v>0</v>
      </c>
      <c r="I822" s="517"/>
      <c r="J822" s="517">
        <f t="shared" si="254"/>
        <v>10.143680829567796</v>
      </c>
      <c r="K822" s="517">
        <f t="shared" si="255"/>
        <v>1</v>
      </c>
      <c r="L822" s="517"/>
      <c r="M822" s="529">
        <f t="shared" si="256"/>
        <v>317.69559582579825</v>
      </c>
      <c r="N822" s="615">
        <f t="shared" si="257"/>
        <v>0</v>
      </c>
      <c r="O822" s="500"/>
      <c r="P822" s="532">
        <f t="shared" si="258"/>
        <v>0</v>
      </c>
      <c r="Q822" s="520">
        <f t="shared" si="259"/>
        <v>0</v>
      </c>
      <c r="R822" s="521"/>
      <c r="S822" s="507">
        <f t="shared" si="260"/>
        <v>0.9999852988559772</v>
      </c>
      <c r="T822" s="501">
        <f t="shared" si="265"/>
        <v>1.4701144022799539E-5</v>
      </c>
      <c r="U822" s="507"/>
      <c r="V822" s="507">
        <f t="shared" si="266"/>
        <v>7.0131615329905796E-8</v>
      </c>
      <c r="W822" s="501">
        <f t="shared" si="267"/>
        <v>7.0131615329905796E-8</v>
      </c>
      <c r="X822" s="507"/>
      <c r="Y822" s="562">
        <f t="shared" si="261"/>
        <v>1.3127660738132756</v>
      </c>
      <c r="Z822" s="554" t="e">
        <f t="shared" si="262"/>
        <v>#DIV/0!</v>
      </c>
      <c r="AB822" s="562">
        <f t="shared" si="263"/>
        <v>1.3127660738132756</v>
      </c>
      <c r="AC822" s="554" t="e">
        <f t="shared" si="264"/>
        <v>#DIV/0!</v>
      </c>
    </row>
    <row r="823" spans="1:29" ht="12.6" customHeight="1" x14ac:dyDescent="0.2">
      <c r="A823" s="116"/>
      <c r="B823" s="262">
        <f t="shared" si="248"/>
        <v>417.48000000000246</v>
      </c>
      <c r="C823" s="130"/>
      <c r="D823" s="500">
        <f t="shared" si="249"/>
        <v>10.292241764090948</v>
      </c>
      <c r="E823" s="517">
        <f t="shared" si="250"/>
        <v>6.2680410807703724E-3</v>
      </c>
      <c r="F823" s="500">
        <f t="shared" si="251"/>
        <v>0.99687088537556989</v>
      </c>
      <c r="G823" s="519">
        <f t="shared" si="252"/>
        <v>1</v>
      </c>
      <c r="H823" s="520">
        <f t="shared" si="253"/>
        <v>0</v>
      </c>
      <c r="I823" s="517"/>
      <c r="J823" s="517">
        <f t="shared" si="254"/>
        <v>10.150820407853638</v>
      </c>
      <c r="K823" s="517">
        <f t="shared" si="255"/>
        <v>1</v>
      </c>
      <c r="L823" s="517"/>
      <c r="M823" s="529">
        <f t="shared" si="256"/>
        <v>318.11558965750334</v>
      </c>
      <c r="N823" s="615">
        <f t="shared" si="257"/>
        <v>0</v>
      </c>
      <c r="O823" s="500"/>
      <c r="P823" s="532">
        <f t="shared" si="258"/>
        <v>0</v>
      </c>
      <c r="Q823" s="520">
        <f t="shared" si="259"/>
        <v>0</v>
      </c>
      <c r="R823" s="521"/>
      <c r="S823" s="507">
        <f t="shared" si="260"/>
        <v>0.99998532826696518</v>
      </c>
      <c r="T823" s="501">
        <f t="shared" si="265"/>
        <v>1.4671733034821166E-5</v>
      </c>
      <c r="U823" s="507"/>
      <c r="V823" s="507">
        <f t="shared" si="266"/>
        <v>6.9921191587982809E-8</v>
      </c>
      <c r="W823" s="501">
        <f t="shared" si="267"/>
        <v>6.9921191587982809E-8</v>
      </c>
      <c r="X823" s="507"/>
      <c r="Y823" s="562">
        <f t="shared" si="261"/>
        <v>1.3123531620989686</v>
      </c>
      <c r="Z823" s="554" t="e">
        <f t="shared" si="262"/>
        <v>#DIV/0!</v>
      </c>
      <c r="AB823" s="562">
        <f t="shared" si="263"/>
        <v>1.3123531620989686</v>
      </c>
      <c r="AC823" s="554" t="e">
        <f t="shared" si="264"/>
        <v>#DIV/0!</v>
      </c>
    </row>
    <row r="824" spans="1:29" ht="12.6" customHeight="1" x14ac:dyDescent="0.2">
      <c r="A824" s="116"/>
      <c r="B824" s="262">
        <f t="shared" si="248"/>
        <v>417.90000000000248</v>
      </c>
      <c r="C824" s="130"/>
      <c r="D824" s="500">
        <f t="shared" si="249"/>
        <v>10.299374141104247</v>
      </c>
      <c r="E824" s="517">
        <f t="shared" si="250"/>
        <v>6.2617612239760957E-3</v>
      </c>
      <c r="F824" s="500">
        <f t="shared" si="251"/>
        <v>0.99687401548368537</v>
      </c>
      <c r="G824" s="519">
        <f t="shared" si="252"/>
        <v>1</v>
      </c>
      <c r="H824" s="520">
        <f t="shared" si="253"/>
        <v>0</v>
      </c>
      <c r="I824" s="517"/>
      <c r="J824" s="517">
        <f t="shared" si="254"/>
        <v>10.157952784866938</v>
      </c>
      <c r="K824" s="517">
        <f t="shared" si="255"/>
        <v>1</v>
      </c>
      <c r="L824" s="517"/>
      <c r="M824" s="529">
        <f t="shared" si="256"/>
        <v>318.53558350154253</v>
      </c>
      <c r="N824" s="615">
        <f t="shared" si="257"/>
        <v>0</v>
      </c>
      <c r="O824" s="500"/>
      <c r="P824" s="532">
        <f t="shared" si="258"/>
        <v>0</v>
      </c>
      <c r="Q824" s="520">
        <f t="shared" si="259"/>
        <v>0</v>
      </c>
      <c r="R824" s="521"/>
      <c r="S824" s="507">
        <f t="shared" si="260"/>
        <v>0.99998535758977813</v>
      </c>
      <c r="T824" s="501">
        <f t="shared" si="265"/>
        <v>1.4642410221865632E-5</v>
      </c>
      <c r="U824" s="507"/>
      <c r="V824" s="507">
        <f t="shared" si="266"/>
        <v>6.9711653909769006E-8</v>
      </c>
      <c r="W824" s="501">
        <f t="shared" si="267"/>
        <v>6.9711653909769006E-8</v>
      </c>
      <c r="X824" s="507"/>
      <c r="Y824" s="562">
        <f t="shared" si="261"/>
        <v>1.3119413391941461</v>
      </c>
      <c r="Z824" s="554" t="e">
        <f t="shared" si="262"/>
        <v>#DIV/0!</v>
      </c>
      <c r="AB824" s="562">
        <f t="shared" si="263"/>
        <v>1.3119413391941461</v>
      </c>
      <c r="AC824" s="554" t="e">
        <f t="shared" si="264"/>
        <v>#DIV/0!</v>
      </c>
    </row>
    <row r="825" spans="1:29" ht="12.6" customHeight="1" x14ac:dyDescent="0.2">
      <c r="A825" s="116"/>
      <c r="B825" s="262">
        <f t="shared" si="248"/>
        <v>418.32000000000249</v>
      </c>
      <c r="C825" s="130"/>
      <c r="D825" s="500">
        <f t="shared" si="249"/>
        <v>10.306499331356935</v>
      </c>
      <c r="E825" s="517">
        <f t="shared" si="250"/>
        <v>6.2554939380180703E-3</v>
      </c>
      <c r="F825" s="500">
        <f t="shared" si="251"/>
        <v>0.99687713933583944</v>
      </c>
      <c r="G825" s="519">
        <f t="shared" si="252"/>
        <v>1</v>
      </c>
      <c r="H825" s="520">
        <f t="shared" si="253"/>
        <v>0</v>
      </c>
      <c r="I825" s="517"/>
      <c r="J825" s="517">
        <f t="shared" si="254"/>
        <v>10.165077975119626</v>
      </c>
      <c r="K825" s="517">
        <f t="shared" si="255"/>
        <v>1</v>
      </c>
      <c r="L825" s="517"/>
      <c r="M825" s="529">
        <f t="shared" si="256"/>
        <v>318.95557735787878</v>
      </c>
      <c r="N825" s="615">
        <f t="shared" si="257"/>
        <v>0</v>
      </c>
      <c r="O825" s="500"/>
      <c r="P825" s="532">
        <f t="shared" si="258"/>
        <v>0</v>
      </c>
      <c r="Q825" s="520">
        <f t="shared" si="259"/>
        <v>0</v>
      </c>
      <c r="R825" s="521"/>
      <c r="S825" s="507">
        <f t="shared" si="260"/>
        <v>0.99998538682475446</v>
      </c>
      <c r="T825" s="501">
        <f t="shared" si="265"/>
        <v>1.4613175245536958E-5</v>
      </c>
      <c r="U825" s="507"/>
      <c r="V825" s="507">
        <f t="shared" si="266"/>
        <v>6.9503163541941757E-8</v>
      </c>
      <c r="W825" s="501">
        <f t="shared" si="267"/>
        <v>6.9503163541941757E-8</v>
      </c>
      <c r="X825" s="507"/>
      <c r="Y825" s="562">
        <f t="shared" si="261"/>
        <v>1.3115306007978456</v>
      </c>
      <c r="Z825" s="554" t="e">
        <f t="shared" si="262"/>
        <v>#DIV/0!</v>
      </c>
      <c r="AB825" s="562">
        <f t="shared" si="263"/>
        <v>1.3115306007978456</v>
      </c>
      <c r="AC825" s="554" t="e">
        <f t="shared" si="264"/>
        <v>#DIV/0!</v>
      </c>
    </row>
    <row r="826" spans="1:29" ht="12.6" customHeight="1" x14ac:dyDescent="0.2">
      <c r="A826" s="116"/>
      <c r="B826" s="262">
        <f t="shared" si="248"/>
        <v>418.74000000000251</v>
      </c>
      <c r="C826" s="130"/>
      <c r="D826" s="500">
        <f t="shared" si="249"/>
        <v>10.313617349317152</v>
      </c>
      <c r="E826" s="517">
        <f t="shared" si="250"/>
        <v>6.2492391851877577E-3</v>
      </c>
      <c r="F826" s="500">
        <f t="shared" si="251"/>
        <v>0.99688025695076876</v>
      </c>
      <c r="G826" s="519">
        <f t="shared" si="252"/>
        <v>1</v>
      </c>
      <c r="H826" s="520">
        <f t="shared" si="253"/>
        <v>0</v>
      </c>
      <c r="I826" s="517"/>
      <c r="J826" s="517">
        <f t="shared" si="254"/>
        <v>10.172195993079843</v>
      </c>
      <c r="K826" s="517">
        <f t="shared" si="255"/>
        <v>1</v>
      </c>
      <c r="L826" s="517"/>
      <c r="M826" s="529">
        <f t="shared" si="256"/>
        <v>319.37557122647536</v>
      </c>
      <c r="N826" s="615">
        <f t="shared" si="257"/>
        <v>0</v>
      </c>
      <c r="O826" s="500"/>
      <c r="P826" s="532">
        <f t="shared" si="258"/>
        <v>0</v>
      </c>
      <c r="Q826" s="520">
        <f t="shared" si="259"/>
        <v>0</v>
      </c>
      <c r="R826" s="521"/>
      <c r="S826" s="507">
        <f t="shared" si="260"/>
        <v>0.99998541597243551</v>
      </c>
      <c r="T826" s="501">
        <f t="shared" si="265"/>
        <v>1.4584027564490398E-5</v>
      </c>
      <c r="U826" s="507"/>
      <c r="V826" s="507">
        <f t="shared" si="266"/>
        <v>6.9295317764315837E-8</v>
      </c>
      <c r="W826" s="501">
        <f t="shared" si="267"/>
        <v>6.9295317764315837E-8</v>
      </c>
      <c r="X826" s="507"/>
      <c r="Y826" s="562">
        <f t="shared" si="261"/>
        <v>1.3111209426317265</v>
      </c>
      <c r="Z826" s="554" t="e">
        <f t="shared" si="262"/>
        <v>#DIV/0!</v>
      </c>
      <c r="AB826" s="562">
        <f t="shared" si="263"/>
        <v>1.3111209426317265</v>
      </c>
      <c r="AC826" s="554" t="e">
        <f t="shared" si="264"/>
        <v>#DIV/0!</v>
      </c>
    </row>
    <row r="827" spans="1:29" ht="12.6" customHeight="1" x14ac:dyDescent="0.2">
      <c r="A827" s="116"/>
      <c r="B827" s="262">
        <f t="shared" si="248"/>
        <v>419.16000000000253</v>
      </c>
      <c r="C827" s="130"/>
      <c r="D827" s="500">
        <f t="shared" si="249"/>
        <v>10.320728209409372</v>
      </c>
      <c r="E827" s="517">
        <f t="shared" si="250"/>
        <v>6.2429969279274595E-3</v>
      </c>
      <c r="F827" s="500">
        <f t="shared" si="251"/>
        <v>0.99688336834713509</v>
      </c>
      <c r="G827" s="519">
        <f t="shared" si="252"/>
        <v>1</v>
      </c>
      <c r="H827" s="520">
        <f t="shared" si="253"/>
        <v>0</v>
      </c>
      <c r="I827" s="517"/>
      <c r="J827" s="517">
        <f t="shared" si="254"/>
        <v>10.179306853172063</v>
      </c>
      <c r="K827" s="517">
        <f t="shared" si="255"/>
        <v>1</v>
      </c>
      <c r="L827" s="517"/>
      <c r="M827" s="529">
        <f t="shared" si="256"/>
        <v>319.79556510729566</v>
      </c>
      <c r="N827" s="615">
        <f t="shared" si="257"/>
        <v>0</v>
      </c>
      <c r="O827" s="500"/>
      <c r="P827" s="532">
        <f t="shared" si="258"/>
        <v>0</v>
      </c>
      <c r="Q827" s="520">
        <f t="shared" si="259"/>
        <v>0</v>
      </c>
      <c r="R827" s="521"/>
      <c r="S827" s="507">
        <f t="shared" si="260"/>
        <v>0.99998544503282139</v>
      </c>
      <c r="T827" s="501">
        <f t="shared" si="265"/>
        <v>1.455496717861493E-5</v>
      </c>
      <c r="U827" s="507"/>
      <c r="V827" s="507">
        <f t="shared" si="266"/>
        <v>6.9088035953552552E-8</v>
      </c>
      <c r="W827" s="501">
        <f t="shared" si="267"/>
        <v>6.9088035953552552E-8</v>
      </c>
      <c r="X827" s="507"/>
      <c r="Y827" s="562">
        <f t="shared" si="261"/>
        <v>1.3107123604399229</v>
      </c>
      <c r="Z827" s="554" t="e">
        <f t="shared" si="262"/>
        <v>#DIV/0!</v>
      </c>
      <c r="AB827" s="562">
        <f t="shared" si="263"/>
        <v>1.3107123604399229</v>
      </c>
      <c r="AC827" s="554" t="e">
        <f t="shared" si="264"/>
        <v>#DIV/0!</v>
      </c>
    </row>
    <row r="828" spans="1:29" ht="12.6" customHeight="1" x14ac:dyDescent="0.2">
      <c r="A828" s="116"/>
      <c r="B828" s="262">
        <f t="shared" si="248"/>
        <v>419.58000000000254</v>
      </c>
      <c r="C828" s="130"/>
      <c r="D828" s="500">
        <f t="shared" si="249"/>
        <v>10.327831926014612</v>
      </c>
      <c r="E828" s="517">
        <f t="shared" si="250"/>
        <v>6.2367671288298815E-3</v>
      </c>
      <c r="F828" s="500">
        <f t="shared" si="251"/>
        <v>0.99688647354352555</v>
      </c>
      <c r="G828" s="519">
        <f t="shared" si="252"/>
        <v>1</v>
      </c>
      <c r="H828" s="520">
        <f t="shared" si="253"/>
        <v>0</v>
      </c>
      <c r="I828" s="517"/>
      <c r="J828" s="517">
        <f t="shared" si="254"/>
        <v>10.186410569777303</v>
      </c>
      <c r="K828" s="517">
        <f t="shared" si="255"/>
        <v>1</v>
      </c>
      <c r="L828" s="517"/>
      <c r="M828" s="529">
        <f t="shared" si="256"/>
        <v>320.21555900030296</v>
      </c>
      <c r="N828" s="615">
        <f t="shared" si="257"/>
        <v>0</v>
      </c>
      <c r="O828" s="500"/>
      <c r="P828" s="532">
        <f t="shared" si="258"/>
        <v>0</v>
      </c>
      <c r="Q828" s="520">
        <f t="shared" si="259"/>
        <v>0</v>
      </c>
      <c r="R828" s="521"/>
      <c r="S828" s="507">
        <f t="shared" si="260"/>
        <v>0.99998547400638571</v>
      </c>
      <c r="T828" s="501">
        <f t="shared" si="265"/>
        <v>1.4525993614289412E-5</v>
      </c>
      <c r="U828" s="507"/>
      <c r="V828" s="507">
        <f t="shared" si="266"/>
        <v>6.8881881812175701E-8</v>
      </c>
      <c r="W828" s="501">
        <f t="shared" si="267"/>
        <v>6.8881881812175701E-8</v>
      </c>
      <c r="X828" s="507"/>
      <c r="Y828" s="562">
        <f t="shared" si="261"/>
        <v>1.3103048499888963</v>
      </c>
      <c r="Z828" s="554" t="e">
        <f t="shared" si="262"/>
        <v>#DIV/0!</v>
      </c>
      <c r="AB828" s="562">
        <f t="shared" si="263"/>
        <v>1.3103048499888963</v>
      </c>
      <c r="AC828" s="554" t="e">
        <f t="shared" si="264"/>
        <v>#DIV/0!</v>
      </c>
    </row>
    <row r="829" spans="1:29" ht="12.6" customHeight="1" x14ac:dyDescent="0.2">
      <c r="A829" s="116"/>
      <c r="B829" s="262">
        <f t="shared" si="248"/>
        <v>420.00000000000256</v>
      </c>
      <c r="C829" s="130"/>
      <c r="D829" s="500">
        <f t="shared" si="249"/>
        <v>10.334928513470587</v>
      </c>
      <c r="E829" s="517">
        <f t="shared" si="250"/>
        <v>6.2305497506359416E-3</v>
      </c>
      <c r="F829" s="500">
        <f t="shared" si="251"/>
        <v>0.99688957255845367</v>
      </c>
      <c r="G829" s="519">
        <f t="shared" si="252"/>
        <v>1</v>
      </c>
      <c r="H829" s="520">
        <f t="shared" si="253"/>
        <v>0</v>
      </c>
      <c r="I829" s="517"/>
      <c r="J829" s="517">
        <f t="shared" si="254"/>
        <v>10.193507157233277</v>
      </c>
      <c r="K829" s="517">
        <f t="shared" si="255"/>
        <v>1</v>
      </c>
      <c r="L829" s="517"/>
      <c r="M829" s="529">
        <f t="shared" si="256"/>
        <v>320.63555290546105</v>
      </c>
      <c r="N829" s="615">
        <f t="shared" si="257"/>
        <v>0</v>
      </c>
      <c r="O829" s="500"/>
      <c r="P829" s="532">
        <f t="shared" si="258"/>
        <v>0</v>
      </c>
      <c r="Q829" s="520">
        <f t="shared" si="259"/>
        <v>0</v>
      </c>
      <c r="R829" s="521"/>
      <c r="S829" s="507">
        <f t="shared" si="260"/>
        <v>0.99998550289360211</v>
      </c>
      <c r="T829" s="501">
        <f t="shared" si="265"/>
        <v>1.4497106397892701E-5</v>
      </c>
      <c r="U829" s="507"/>
      <c r="V829" s="507">
        <f t="shared" si="266"/>
        <v>6.8676694490016119E-8</v>
      </c>
      <c r="W829" s="501">
        <f t="shared" si="267"/>
        <v>6.8676694490016119E-8</v>
      </c>
      <c r="X829" s="507"/>
      <c r="Y829" s="562">
        <f t="shared" si="261"/>
        <v>1.3098984070672879</v>
      </c>
      <c r="Z829" s="554" t="e">
        <f t="shared" si="262"/>
        <v>#DIV/0!</v>
      </c>
      <c r="AB829" s="562">
        <f t="shared" si="263"/>
        <v>1.3098984070672879</v>
      </c>
      <c r="AC829" s="554" t="e">
        <f t="shared" si="264"/>
        <v>#DIV/0!</v>
      </c>
    </row>
    <row r="830" spans="1:29" ht="12.6" customHeight="1" x14ac:dyDescent="0.2">
      <c r="A830" s="116"/>
      <c r="B830" s="262">
        <f t="shared" si="248"/>
        <v>420.42000000000257</v>
      </c>
      <c r="C830" s="130"/>
      <c r="D830" s="500">
        <f t="shared" si="249"/>
        <v>10.342017986071889</v>
      </c>
      <c r="E830" s="517">
        <f t="shared" si="250"/>
        <v>6.2243447562360995E-3</v>
      </c>
      <c r="F830" s="500">
        <f t="shared" si="251"/>
        <v>0.99689266541035892</v>
      </c>
      <c r="G830" s="519">
        <f t="shared" si="252"/>
        <v>1</v>
      </c>
      <c r="H830" s="520">
        <f t="shared" si="253"/>
        <v>0</v>
      </c>
      <c r="I830" s="517"/>
      <c r="J830" s="517">
        <f t="shared" si="254"/>
        <v>10.20059662983458</v>
      </c>
      <c r="K830" s="517">
        <f t="shared" si="255"/>
        <v>1</v>
      </c>
      <c r="L830" s="517"/>
      <c r="M830" s="529">
        <f t="shared" si="256"/>
        <v>321.05554682273362</v>
      </c>
      <c r="N830" s="615">
        <f t="shared" si="257"/>
        <v>0</v>
      </c>
      <c r="O830" s="500"/>
      <c r="P830" s="532">
        <f t="shared" si="258"/>
        <v>0</v>
      </c>
      <c r="Q830" s="520">
        <f t="shared" si="259"/>
        <v>0</v>
      </c>
      <c r="R830" s="521"/>
      <c r="S830" s="507">
        <f t="shared" si="260"/>
        <v>0.99998553169480908</v>
      </c>
      <c r="T830" s="501">
        <f t="shared" si="265"/>
        <v>1.4468305190917796E-5</v>
      </c>
      <c r="U830" s="507"/>
      <c r="V830" s="507">
        <f t="shared" si="266"/>
        <v>6.847223224922715E-8</v>
      </c>
      <c r="W830" s="501">
        <f t="shared" si="267"/>
        <v>6.847223224922715E-8</v>
      </c>
      <c r="X830" s="507"/>
      <c r="Y830" s="562">
        <f t="shared" si="261"/>
        <v>1.3094930274857755</v>
      </c>
      <c r="Z830" s="554" t="e">
        <f t="shared" si="262"/>
        <v>#DIV/0!</v>
      </c>
      <c r="AB830" s="562">
        <f t="shared" si="263"/>
        <v>1.3094930274857755</v>
      </c>
      <c r="AC830" s="554" t="e">
        <f t="shared" si="264"/>
        <v>#DIV/0!</v>
      </c>
    </row>
    <row r="831" spans="1:29" ht="12.6" customHeight="1" x14ac:dyDescent="0.2">
      <c r="A831" s="116"/>
      <c r="B831" s="262">
        <f t="shared" si="248"/>
        <v>420.84000000000259</v>
      </c>
      <c r="C831" s="130"/>
      <c r="D831" s="500">
        <f t="shared" si="249"/>
        <v>10.349100358070171</v>
      </c>
      <c r="E831" s="517">
        <f t="shared" si="250"/>
        <v>6.2181521086672785E-3</v>
      </c>
      <c r="F831" s="500">
        <f t="shared" si="251"/>
        <v>0.99689575211760806</v>
      </c>
      <c r="G831" s="519">
        <f t="shared" si="252"/>
        <v>1</v>
      </c>
      <c r="H831" s="520">
        <f t="shared" si="253"/>
        <v>0</v>
      </c>
      <c r="I831" s="517"/>
      <c r="J831" s="517">
        <f t="shared" si="254"/>
        <v>10.207679001832862</v>
      </c>
      <c r="K831" s="517">
        <f t="shared" si="255"/>
        <v>1</v>
      </c>
      <c r="L831" s="517"/>
      <c r="M831" s="529">
        <f t="shared" si="256"/>
        <v>321.47554075208473</v>
      </c>
      <c r="N831" s="615">
        <f t="shared" si="257"/>
        <v>0</v>
      </c>
      <c r="O831" s="500"/>
      <c r="P831" s="532">
        <f t="shared" si="258"/>
        <v>0</v>
      </c>
      <c r="Q831" s="520">
        <f t="shared" si="259"/>
        <v>0</v>
      </c>
      <c r="R831" s="521"/>
      <c r="S831" s="507">
        <f t="shared" si="260"/>
        <v>0.9999855604102772</v>
      </c>
      <c r="T831" s="501">
        <f t="shared" si="265"/>
        <v>1.4439589722803348E-5</v>
      </c>
      <c r="U831" s="507"/>
      <c r="V831" s="507">
        <f t="shared" si="266"/>
        <v>6.8268333710961991E-8</v>
      </c>
      <c r="W831" s="501">
        <f t="shared" si="267"/>
        <v>6.8268333710961991E-8</v>
      </c>
      <c r="X831" s="507"/>
      <c r="Y831" s="562">
        <f t="shared" si="261"/>
        <v>1.309088707076927</v>
      </c>
      <c r="Z831" s="554" t="e">
        <f t="shared" si="262"/>
        <v>#DIV/0!</v>
      </c>
      <c r="AB831" s="562">
        <f t="shared" si="263"/>
        <v>1.309088707076927</v>
      </c>
      <c r="AC831" s="554" t="e">
        <f t="shared" si="264"/>
        <v>#DIV/0!</v>
      </c>
    </row>
    <row r="832" spans="1:29" ht="12.6" customHeight="1" x14ac:dyDescent="0.2">
      <c r="A832" s="116"/>
      <c r="B832" s="262">
        <f t="shared" si="248"/>
        <v>421.26000000000261</v>
      </c>
      <c r="C832" s="130"/>
      <c r="D832" s="500">
        <f t="shared" si="249"/>
        <v>10.356175643674295</v>
      </c>
      <c r="E832" s="517">
        <f t="shared" si="250"/>
        <v>6.2119717711146367E-3</v>
      </c>
      <c r="F832" s="500">
        <f t="shared" si="251"/>
        <v>0.99689883269849433</v>
      </c>
      <c r="G832" s="519">
        <f t="shared" si="252"/>
        <v>1</v>
      </c>
      <c r="H832" s="520">
        <f t="shared" si="253"/>
        <v>0</v>
      </c>
      <c r="I832" s="517"/>
      <c r="J832" s="517">
        <f t="shared" si="254"/>
        <v>10.214754287436985</v>
      </c>
      <c r="K832" s="517">
        <f t="shared" si="255"/>
        <v>1</v>
      </c>
      <c r="L832" s="517"/>
      <c r="M832" s="529">
        <f t="shared" si="256"/>
        <v>321.89553469347828</v>
      </c>
      <c r="N832" s="615">
        <f t="shared" si="257"/>
        <v>0</v>
      </c>
      <c r="O832" s="500"/>
      <c r="P832" s="532">
        <f t="shared" si="258"/>
        <v>0</v>
      </c>
      <c r="Q832" s="520">
        <f t="shared" si="259"/>
        <v>0</v>
      </c>
      <c r="R832" s="521"/>
      <c r="S832" s="507">
        <f t="shared" si="260"/>
        <v>0.9999855890402094</v>
      </c>
      <c r="T832" s="501">
        <f t="shared" si="265"/>
        <v>1.4410959790600586E-5</v>
      </c>
      <c r="U832" s="507"/>
      <c r="V832" s="507">
        <f t="shared" si="266"/>
        <v>6.8065321500744829E-8</v>
      </c>
      <c r="W832" s="501">
        <f t="shared" si="267"/>
        <v>6.8065321500744829E-8</v>
      </c>
      <c r="X832" s="507"/>
      <c r="Y832" s="562">
        <f t="shared" si="261"/>
        <v>1.3086854416950615</v>
      </c>
      <c r="Z832" s="554" t="e">
        <f t="shared" si="262"/>
        <v>#DIV/0!</v>
      </c>
      <c r="AB832" s="562">
        <f t="shared" si="263"/>
        <v>1.3086854416950615</v>
      </c>
      <c r="AC832" s="554" t="e">
        <f t="shared" si="264"/>
        <v>#DIV/0!</v>
      </c>
    </row>
    <row r="833" spans="1:29" ht="12.6" customHeight="1" x14ac:dyDescent="0.2">
      <c r="A833" s="116"/>
      <c r="B833" s="262">
        <f t="shared" si="248"/>
        <v>421.68000000000262</v>
      </c>
      <c r="C833" s="130"/>
      <c r="D833" s="500">
        <f t="shared" si="249"/>
        <v>10.363243857050533</v>
      </c>
      <c r="E833" s="517">
        <f t="shared" si="250"/>
        <v>6.2058037069084911E-3</v>
      </c>
      <c r="F833" s="500">
        <f t="shared" si="251"/>
        <v>0.99690190717123872</v>
      </c>
      <c r="G833" s="519">
        <f t="shared" si="252"/>
        <v>1</v>
      </c>
      <c r="H833" s="520">
        <f t="shared" si="253"/>
        <v>0</v>
      </c>
      <c r="I833" s="517"/>
      <c r="J833" s="517">
        <f t="shared" si="254"/>
        <v>10.221822500813223</v>
      </c>
      <c r="K833" s="517">
        <f t="shared" si="255"/>
        <v>1</v>
      </c>
      <c r="L833" s="517"/>
      <c r="M833" s="529">
        <f t="shared" si="256"/>
        <v>322.31552864687853</v>
      </c>
      <c r="N833" s="615">
        <f t="shared" si="257"/>
        <v>0</v>
      </c>
      <c r="O833" s="500"/>
      <c r="P833" s="532">
        <f t="shared" si="258"/>
        <v>0</v>
      </c>
      <c r="Q833" s="520">
        <f t="shared" si="259"/>
        <v>0</v>
      </c>
      <c r="R833" s="521"/>
      <c r="S833" s="507">
        <f t="shared" si="260"/>
        <v>0.99998561758514726</v>
      </c>
      <c r="T833" s="501">
        <f t="shared" si="265"/>
        <v>1.438241485274272E-5</v>
      </c>
      <c r="U833" s="507"/>
      <c r="V833" s="507">
        <f t="shared" si="266"/>
        <v>6.7863276109744949E-8</v>
      </c>
      <c r="W833" s="501">
        <f t="shared" si="267"/>
        <v>6.7863276109744949E-8</v>
      </c>
      <c r="X833" s="507"/>
      <c r="Y833" s="562">
        <f t="shared" si="261"/>
        <v>1.3082832272161034</v>
      </c>
      <c r="Z833" s="554" t="e">
        <f t="shared" si="262"/>
        <v>#DIV/0!</v>
      </c>
      <c r="AB833" s="562">
        <f t="shared" si="263"/>
        <v>1.3082832272161034</v>
      </c>
      <c r="AC833" s="554" t="e">
        <f t="shared" si="264"/>
        <v>#DIV/0!</v>
      </c>
    </row>
    <row r="834" spans="1:29" ht="12.6" customHeight="1" x14ac:dyDescent="0.2">
      <c r="A834" s="116"/>
      <c r="B834" s="262">
        <f t="shared" si="248"/>
        <v>422.10000000000264</v>
      </c>
      <c r="C834" s="130"/>
      <c r="D834" s="500">
        <f t="shared" si="249"/>
        <v>10.370305012322707</v>
      </c>
      <c r="E834" s="517">
        <f t="shared" si="250"/>
        <v>6.1996478795252087E-3</v>
      </c>
      <c r="F834" s="500">
        <f t="shared" si="251"/>
        <v>0.99690497555399016</v>
      </c>
      <c r="G834" s="519">
        <f t="shared" si="252"/>
        <v>1</v>
      </c>
      <c r="H834" s="520">
        <f t="shared" si="253"/>
        <v>0</v>
      </c>
      <c r="I834" s="517"/>
      <c r="J834" s="517">
        <f t="shared" si="254"/>
        <v>10.228883656085397</v>
      </c>
      <c r="K834" s="517">
        <f t="shared" si="255"/>
        <v>1</v>
      </c>
      <c r="L834" s="517"/>
      <c r="M834" s="529">
        <f t="shared" si="256"/>
        <v>322.73552261224984</v>
      </c>
      <c r="N834" s="615">
        <f t="shared" si="257"/>
        <v>0</v>
      </c>
      <c r="O834" s="500"/>
      <c r="P834" s="532">
        <f t="shared" si="258"/>
        <v>0</v>
      </c>
      <c r="Q834" s="520">
        <f t="shared" si="259"/>
        <v>0</v>
      </c>
      <c r="R834" s="521"/>
      <c r="S834" s="507">
        <f t="shared" si="260"/>
        <v>0.99998564604536133</v>
      </c>
      <c r="T834" s="501">
        <f t="shared" si="265"/>
        <v>1.4353954638668398E-5</v>
      </c>
      <c r="U834" s="507"/>
      <c r="V834" s="507">
        <f t="shared" si="266"/>
        <v>6.7661955667946263E-8</v>
      </c>
      <c r="W834" s="501">
        <f t="shared" si="267"/>
        <v>6.7661955667946263E-8</v>
      </c>
      <c r="X834" s="507"/>
      <c r="Y834" s="562">
        <f t="shared" si="261"/>
        <v>1.3078820595374441</v>
      </c>
      <c r="Z834" s="554" t="e">
        <f t="shared" si="262"/>
        <v>#DIV/0!</v>
      </c>
      <c r="AB834" s="562">
        <f t="shared" si="263"/>
        <v>1.3078820595374441</v>
      </c>
      <c r="AC834" s="554" t="e">
        <f t="shared" si="264"/>
        <v>#DIV/0!</v>
      </c>
    </row>
    <row r="835" spans="1:29" ht="12.6" customHeight="1" x14ac:dyDescent="0.2">
      <c r="A835" s="116"/>
      <c r="B835" s="262">
        <f t="shared" si="248"/>
        <v>422.52000000000265</v>
      </c>
      <c r="C835" s="130"/>
      <c r="D835" s="500">
        <f t="shared" si="249"/>
        <v>10.377359123572385</v>
      </c>
      <c r="E835" s="517">
        <f t="shared" si="250"/>
        <v>6.193504252585887E-3</v>
      </c>
      <c r="F835" s="500">
        <f t="shared" si="251"/>
        <v>0.99690803786482551</v>
      </c>
      <c r="G835" s="519">
        <f t="shared" si="252"/>
        <v>1</v>
      </c>
      <c r="H835" s="520">
        <f t="shared" si="253"/>
        <v>0</v>
      </c>
      <c r="I835" s="517"/>
      <c r="J835" s="517">
        <f t="shared" si="254"/>
        <v>10.235937767335075</v>
      </c>
      <c r="K835" s="517">
        <f t="shared" si="255"/>
        <v>1</v>
      </c>
      <c r="L835" s="517"/>
      <c r="M835" s="529">
        <f t="shared" si="256"/>
        <v>323.15551658955667</v>
      </c>
      <c r="N835" s="615">
        <f t="shared" si="257"/>
        <v>0</v>
      </c>
      <c r="O835" s="500"/>
      <c r="P835" s="532">
        <f t="shared" si="258"/>
        <v>0</v>
      </c>
      <c r="Q835" s="520">
        <f t="shared" si="259"/>
        <v>0</v>
      </c>
      <c r="R835" s="521"/>
      <c r="S835" s="507">
        <f t="shared" si="260"/>
        <v>0.99998567442119002</v>
      </c>
      <c r="T835" s="501">
        <f t="shared" si="265"/>
        <v>1.4325578809981643E-5</v>
      </c>
      <c r="U835" s="507"/>
      <c r="V835" s="507">
        <f t="shared" si="266"/>
        <v>6.7461360307518177E-8</v>
      </c>
      <c r="W835" s="501">
        <f t="shared" si="267"/>
        <v>6.7461360307518177E-8</v>
      </c>
      <c r="X835" s="507"/>
      <c r="Y835" s="562">
        <f t="shared" si="261"/>
        <v>1.3074819345778024</v>
      </c>
      <c r="Z835" s="554" t="e">
        <f t="shared" si="262"/>
        <v>#DIV/0!</v>
      </c>
      <c r="AB835" s="562">
        <f t="shared" si="263"/>
        <v>1.3074819345778024</v>
      </c>
      <c r="AC835" s="554" t="e">
        <f t="shared" si="264"/>
        <v>#DIV/0!</v>
      </c>
    </row>
    <row r="836" spans="1:29" ht="12.6" customHeight="1" x14ac:dyDescent="0.2">
      <c r="A836" s="116"/>
      <c r="B836" s="262">
        <f t="shared" si="248"/>
        <v>422.94000000000267</v>
      </c>
      <c r="C836" s="130"/>
      <c r="D836" s="500">
        <f t="shared" si="249"/>
        <v>10.384406204839026</v>
      </c>
      <c r="E836" s="517">
        <f t="shared" si="250"/>
        <v>6.1873727898554857E-3</v>
      </c>
      <c r="F836" s="500">
        <f t="shared" si="251"/>
        <v>0.99691109412175016</v>
      </c>
      <c r="G836" s="519">
        <f t="shared" si="252"/>
        <v>1</v>
      </c>
      <c r="H836" s="520">
        <f t="shared" si="253"/>
        <v>0</v>
      </c>
      <c r="I836" s="517"/>
      <c r="J836" s="517">
        <f t="shared" si="254"/>
        <v>10.242984848601717</v>
      </c>
      <c r="K836" s="517">
        <f t="shared" si="255"/>
        <v>1</v>
      </c>
      <c r="L836" s="517"/>
      <c r="M836" s="529">
        <f t="shared" si="256"/>
        <v>323.57551057876367</v>
      </c>
      <c r="N836" s="615">
        <f t="shared" si="257"/>
        <v>0</v>
      </c>
      <c r="O836" s="500"/>
      <c r="P836" s="532">
        <f t="shared" si="258"/>
        <v>0</v>
      </c>
      <c r="Q836" s="520">
        <f t="shared" si="259"/>
        <v>0</v>
      </c>
      <c r="R836" s="521"/>
      <c r="S836" s="507">
        <f t="shared" si="260"/>
        <v>0.99998570271290399</v>
      </c>
      <c r="T836" s="501">
        <f t="shared" si="265"/>
        <v>1.4297287096010081E-5</v>
      </c>
      <c r="U836" s="507"/>
      <c r="V836" s="507">
        <f t="shared" si="266"/>
        <v>6.7261570519629989E-8</v>
      </c>
      <c r="W836" s="501">
        <f t="shared" si="267"/>
        <v>6.7261570519629989E-8</v>
      </c>
      <c r="X836" s="507"/>
      <c r="Y836" s="562">
        <f t="shared" si="261"/>
        <v>1.3070828482770855</v>
      </c>
      <c r="Z836" s="554" t="e">
        <f t="shared" si="262"/>
        <v>#DIV/0!</v>
      </c>
      <c r="AB836" s="562">
        <f t="shared" si="263"/>
        <v>1.3070828482770855</v>
      </c>
      <c r="AC836" s="554" t="e">
        <f t="shared" si="264"/>
        <v>#DIV/0!</v>
      </c>
    </row>
    <row r="837" spans="1:29" ht="12.6" customHeight="1" x14ac:dyDescent="0.2">
      <c r="A837" s="116"/>
      <c r="B837" s="262">
        <f t="shared" si="248"/>
        <v>423.36000000000269</v>
      </c>
      <c r="C837" s="130"/>
      <c r="D837" s="500">
        <f t="shared" si="249"/>
        <v>10.391446270120166</v>
      </c>
      <c r="E837" s="517">
        <f t="shared" si="250"/>
        <v>6.1812534552426121E-3</v>
      </c>
      <c r="F837" s="500">
        <f t="shared" si="251"/>
        <v>0.99691414434269865</v>
      </c>
      <c r="G837" s="519">
        <f t="shared" si="252"/>
        <v>1</v>
      </c>
      <c r="H837" s="520">
        <f t="shared" si="253"/>
        <v>0</v>
      </c>
      <c r="I837" s="517"/>
      <c r="J837" s="517">
        <f t="shared" si="254"/>
        <v>10.250024913882857</v>
      </c>
      <c r="K837" s="517">
        <f t="shared" si="255"/>
        <v>1</v>
      </c>
      <c r="L837" s="517"/>
      <c r="M837" s="529">
        <f t="shared" si="256"/>
        <v>323.99550457983554</v>
      </c>
      <c r="N837" s="615">
        <f t="shared" si="257"/>
        <v>0</v>
      </c>
      <c r="O837" s="500"/>
      <c r="P837" s="532">
        <f t="shared" si="258"/>
        <v>0</v>
      </c>
      <c r="Q837" s="520">
        <f t="shared" si="259"/>
        <v>0</v>
      </c>
      <c r="R837" s="521"/>
      <c r="S837" s="507">
        <f t="shared" si="260"/>
        <v>0.99998573092090925</v>
      </c>
      <c r="T837" s="501">
        <f t="shared" si="265"/>
        <v>1.4269079090745151E-5</v>
      </c>
      <c r="U837" s="507"/>
      <c r="V837" s="507">
        <f t="shared" si="266"/>
        <v>6.7062666795450973E-8</v>
      </c>
      <c r="W837" s="501">
        <f t="shared" si="267"/>
        <v>6.7062666795450973E-8</v>
      </c>
      <c r="X837" s="507"/>
      <c r="Y837" s="562">
        <f t="shared" si="261"/>
        <v>1.3066847965962527</v>
      </c>
      <c r="Z837" s="554" t="e">
        <f t="shared" si="262"/>
        <v>#DIV/0!</v>
      </c>
      <c r="AB837" s="562">
        <f t="shared" si="263"/>
        <v>1.3066847965962527</v>
      </c>
      <c r="AC837" s="554" t="e">
        <f t="shared" si="264"/>
        <v>#DIV/0!</v>
      </c>
    </row>
    <row r="838" spans="1:29" ht="12.6" customHeight="1" x14ac:dyDescent="0.2">
      <c r="A838" s="116"/>
      <c r="B838" s="262">
        <f t="shared" si="248"/>
        <v>423.7800000000027</v>
      </c>
      <c r="C838" s="130"/>
      <c r="D838" s="500">
        <f t="shared" si="249"/>
        <v>10.398479333371577</v>
      </c>
      <c r="E838" s="517">
        <f t="shared" si="250"/>
        <v>6.1751462127982064E-3</v>
      </c>
      <c r="F838" s="500">
        <f t="shared" si="251"/>
        <v>0.99691718854553446</v>
      </c>
      <c r="G838" s="519">
        <f t="shared" si="252"/>
        <v>1</v>
      </c>
      <c r="H838" s="520">
        <f t="shared" si="253"/>
        <v>0</v>
      </c>
      <c r="I838" s="517"/>
      <c r="J838" s="517">
        <f t="shared" si="254"/>
        <v>10.257057977134268</v>
      </c>
      <c r="K838" s="517">
        <f t="shared" si="255"/>
        <v>1</v>
      </c>
      <c r="L838" s="517"/>
      <c r="M838" s="529">
        <f t="shared" si="256"/>
        <v>324.41549859273726</v>
      </c>
      <c r="N838" s="615">
        <f t="shared" si="257"/>
        <v>0</v>
      </c>
      <c r="O838" s="500"/>
      <c r="P838" s="532">
        <f t="shared" si="258"/>
        <v>0</v>
      </c>
      <c r="Q838" s="520">
        <f t="shared" si="259"/>
        <v>0</v>
      </c>
      <c r="R838" s="521"/>
      <c r="S838" s="507">
        <f t="shared" si="260"/>
        <v>0.9999857590455441</v>
      </c>
      <c r="T838" s="501">
        <f t="shared" si="265"/>
        <v>1.42409544559019E-5</v>
      </c>
      <c r="U838" s="507"/>
      <c r="V838" s="507">
        <f t="shared" si="266"/>
        <v>6.6864568775981261E-8</v>
      </c>
      <c r="W838" s="501">
        <f t="shared" si="267"/>
        <v>6.6864568775981261E-8</v>
      </c>
      <c r="X838" s="507"/>
      <c r="Y838" s="562">
        <f t="shared" si="261"/>
        <v>1.3062877755171771</v>
      </c>
      <c r="Z838" s="554" t="e">
        <f t="shared" si="262"/>
        <v>#DIV/0!</v>
      </c>
      <c r="AB838" s="562">
        <f t="shared" si="263"/>
        <v>1.3062877755171771</v>
      </c>
      <c r="AC838" s="554" t="e">
        <f t="shared" si="264"/>
        <v>#DIV/0!</v>
      </c>
    </row>
    <row r="839" spans="1:29" ht="12.6" customHeight="1" x14ac:dyDescent="0.2">
      <c r="A839" s="116"/>
      <c r="B839" s="262">
        <f t="shared" si="248"/>
        <v>424.20000000000272</v>
      </c>
      <c r="C839" s="130"/>
      <c r="D839" s="500">
        <f t="shared" si="249"/>
        <v>10.405505408507434</v>
      </c>
      <c r="E839" s="517">
        <f t="shared" si="250"/>
        <v>6.1690510267151076E-3</v>
      </c>
      <c r="F839" s="500">
        <f t="shared" si="251"/>
        <v>0.99692022674805081</v>
      </c>
      <c r="G839" s="519">
        <f t="shared" si="252"/>
        <v>1</v>
      </c>
      <c r="H839" s="520">
        <f t="shared" si="253"/>
        <v>0</v>
      </c>
      <c r="I839" s="517"/>
      <c r="J839" s="517">
        <f t="shared" si="254"/>
        <v>10.264084052270125</v>
      </c>
      <c r="K839" s="517">
        <f t="shared" si="255"/>
        <v>1</v>
      </c>
      <c r="L839" s="517"/>
      <c r="M839" s="529">
        <f t="shared" si="256"/>
        <v>324.83549261743383</v>
      </c>
      <c r="N839" s="615">
        <f t="shared" si="257"/>
        <v>0</v>
      </c>
      <c r="O839" s="500"/>
      <c r="P839" s="532">
        <f t="shared" si="258"/>
        <v>0</v>
      </c>
      <c r="Q839" s="520">
        <f t="shared" si="259"/>
        <v>0</v>
      </c>
      <c r="R839" s="521"/>
      <c r="S839" s="507">
        <f t="shared" si="260"/>
        <v>0.99998578708714703</v>
      </c>
      <c r="T839" s="501">
        <f t="shared" si="265"/>
        <v>1.4212912852973325E-5</v>
      </c>
      <c r="U839" s="507"/>
      <c r="V839" s="507">
        <f t="shared" si="266"/>
        <v>6.6667115214543457E-8</v>
      </c>
      <c r="W839" s="501">
        <f t="shared" si="267"/>
        <v>6.6667115214543457E-8</v>
      </c>
      <c r="X839" s="507"/>
      <c r="Y839" s="562">
        <f t="shared" si="261"/>
        <v>1.305891781042513</v>
      </c>
      <c r="Z839" s="554" t="e">
        <f t="shared" si="262"/>
        <v>#DIV/0!</v>
      </c>
      <c r="AB839" s="562">
        <f t="shared" si="263"/>
        <v>1.305891781042513</v>
      </c>
      <c r="AC839" s="554" t="e">
        <f t="shared" si="264"/>
        <v>#DIV/0!</v>
      </c>
    </row>
    <row r="840" spans="1:29" ht="12.6" customHeight="1" x14ac:dyDescent="0.2">
      <c r="A840" s="116"/>
      <c r="B840" s="262">
        <f t="shared" si="248"/>
        <v>424.62000000000273</v>
      </c>
      <c r="C840" s="130"/>
      <c r="D840" s="500">
        <f t="shared" si="249"/>
        <v>10.41252450940047</v>
      </c>
      <c r="E840" s="517">
        <f t="shared" si="250"/>
        <v>6.1629678613278451E-3</v>
      </c>
      <c r="F840" s="500">
        <f t="shared" si="251"/>
        <v>0.99692325896797085</v>
      </c>
      <c r="G840" s="519">
        <f t="shared" si="252"/>
        <v>1</v>
      </c>
      <c r="H840" s="520">
        <f t="shared" si="253"/>
        <v>0</v>
      </c>
      <c r="I840" s="517"/>
      <c r="J840" s="517">
        <f t="shared" si="254"/>
        <v>10.27110315316316</v>
      </c>
      <c r="K840" s="517">
        <f t="shared" si="255"/>
        <v>1</v>
      </c>
      <c r="L840" s="517"/>
      <c r="M840" s="529">
        <f t="shared" si="256"/>
        <v>325.2554866538905</v>
      </c>
      <c r="N840" s="615">
        <f t="shared" si="257"/>
        <v>0</v>
      </c>
      <c r="O840" s="500"/>
      <c r="P840" s="532">
        <f t="shared" si="258"/>
        <v>0</v>
      </c>
      <c r="Q840" s="520">
        <f t="shared" si="259"/>
        <v>0</v>
      </c>
      <c r="R840" s="521"/>
      <c r="S840" s="507">
        <f t="shared" si="260"/>
        <v>0.99998581504592088</v>
      </c>
      <c r="T840" s="501">
        <f t="shared" si="265"/>
        <v>1.4184954079121681E-5</v>
      </c>
      <c r="U840" s="507"/>
      <c r="V840" s="507">
        <f t="shared" si="266"/>
        <v>6.6470386734476267E-8</v>
      </c>
      <c r="W840" s="501">
        <f t="shared" si="267"/>
        <v>6.6470386734476267E-8</v>
      </c>
      <c r="X840" s="507"/>
      <c r="Y840" s="562">
        <f t="shared" si="261"/>
        <v>1.3054968091955588</v>
      </c>
      <c r="Z840" s="554" t="e">
        <f t="shared" si="262"/>
        <v>#DIV/0!</v>
      </c>
      <c r="AB840" s="562">
        <f t="shared" si="263"/>
        <v>1.3054968091955588</v>
      </c>
      <c r="AC840" s="554" t="e">
        <f t="shared" si="264"/>
        <v>#DIV/0!</v>
      </c>
    </row>
    <row r="841" spans="1:29" ht="12.6" customHeight="1" x14ac:dyDescent="0.2">
      <c r="A841" s="116"/>
      <c r="B841" s="262">
        <f t="shared" si="248"/>
        <v>425.04000000000275</v>
      </c>
      <c r="C841" s="130"/>
      <c r="D841" s="500">
        <f t="shared" si="249"/>
        <v>10.419536649882163</v>
      </c>
      <c r="E841" s="517">
        <f t="shared" si="250"/>
        <v>6.1568966811110992E-3</v>
      </c>
      <c r="F841" s="500">
        <f t="shared" si="251"/>
        <v>0.99692628522294779</v>
      </c>
      <c r="G841" s="519">
        <f t="shared" si="252"/>
        <v>1</v>
      </c>
      <c r="H841" s="520">
        <f t="shared" si="253"/>
        <v>0</v>
      </c>
      <c r="I841" s="517"/>
      <c r="J841" s="517">
        <f t="shared" si="254"/>
        <v>10.278115293644854</v>
      </c>
      <c r="K841" s="517">
        <f t="shared" si="255"/>
        <v>1</v>
      </c>
      <c r="L841" s="517"/>
      <c r="M841" s="529">
        <f t="shared" si="256"/>
        <v>325.67548070207243</v>
      </c>
      <c r="N841" s="615">
        <f t="shared" si="257"/>
        <v>0</v>
      </c>
      <c r="O841" s="500"/>
      <c r="P841" s="532">
        <f t="shared" si="258"/>
        <v>0</v>
      </c>
      <c r="Q841" s="520">
        <f t="shared" si="259"/>
        <v>0</v>
      </c>
      <c r="R841" s="521"/>
      <c r="S841" s="507">
        <f t="shared" si="260"/>
        <v>0.99998584292227188</v>
      </c>
      <c r="T841" s="501">
        <f t="shared" si="265"/>
        <v>1.4157077728116363E-5</v>
      </c>
      <c r="U841" s="507"/>
      <c r="V841" s="507">
        <f t="shared" si="266"/>
        <v>6.6274705564795645E-8</v>
      </c>
      <c r="W841" s="501">
        <f t="shared" si="267"/>
        <v>6.6274705564795645E-8</v>
      </c>
      <c r="X841" s="507"/>
      <c r="Y841" s="562">
        <f t="shared" si="261"/>
        <v>1.3051028560201279</v>
      </c>
      <c r="Z841" s="554" t="e">
        <f t="shared" si="262"/>
        <v>#DIV/0!</v>
      </c>
      <c r="AB841" s="562">
        <f t="shared" si="263"/>
        <v>1.3051028560201279</v>
      </c>
      <c r="AC841" s="554" t="e">
        <f t="shared" si="264"/>
        <v>#DIV/0!</v>
      </c>
    </row>
    <row r="842" spans="1:29" ht="12.6" customHeight="1" x14ac:dyDescent="0.2">
      <c r="A842" s="116"/>
      <c r="B842" s="262">
        <f t="shared" si="248"/>
        <v>425.46000000000276</v>
      </c>
      <c r="C842" s="130"/>
      <c r="D842" s="500">
        <f t="shared" si="249"/>
        <v>10.426541843742886</v>
      </c>
      <c r="E842" s="517">
        <f t="shared" si="250"/>
        <v>6.1508374506792701E-3</v>
      </c>
      <c r="F842" s="500">
        <f t="shared" si="251"/>
        <v>0.9969293055305658</v>
      </c>
      <c r="G842" s="519">
        <f t="shared" si="252"/>
        <v>1</v>
      </c>
      <c r="H842" s="520">
        <f t="shared" si="253"/>
        <v>0</v>
      </c>
      <c r="I842" s="517"/>
      <c r="J842" s="517">
        <f t="shared" si="254"/>
        <v>10.285120487505576</v>
      </c>
      <c r="K842" s="517">
        <f t="shared" si="255"/>
        <v>1</v>
      </c>
      <c r="L842" s="517"/>
      <c r="M842" s="529">
        <f t="shared" si="256"/>
        <v>326.09547476194524</v>
      </c>
      <c r="N842" s="615">
        <f t="shared" si="257"/>
        <v>0</v>
      </c>
      <c r="O842" s="500"/>
      <c r="P842" s="532">
        <f t="shared" si="258"/>
        <v>0</v>
      </c>
      <c r="Q842" s="520">
        <f t="shared" si="259"/>
        <v>0</v>
      </c>
      <c r="R842" s="521"/>
      <c r="S842" s="507">
        <f t="shared" si="260"/>
        <v>0.99998587071667355</v>
      </c>
      <c r="T842" s="501">
        <f t="shared" si="265"/>
        <v>1.4129283326447251E-5</v>
      </c>
      <c r="U842" s="507"/>
      <c r="V842" s="507">
        <f t="shared" si="266"/>
        <v>6.6079588229808225E-8</v>
      </c>
      <c r="W842" s="501">
        <f t="shared" si="267"/>
        <v>6.6079588229808225E-8</v>
      </c>
      <c r="X842" s="507"/>
      <c r="Y842" s="562">
        <f t="shared" si="261"/>
        <v>1.3047099175804115</v>
      </c>
      <c r="Z842" s="554" t="e">
        <f t="shared" si="262"/>
        <v>#DIV/0!</v>
      </c>
      <c r="AB842" s="562">
        <f t="shared" si="263"/>
        <v>1.3047099175804115</v>
      </c>
      <c r="AC842" s="554" t="e">
        <f t="shared" si="264"/>
        <v>#DIV/0!</v>
      </c>
    </row>
    <row r="843" spans="1:29" ht="12.6" customHeight="1" x14ac:dyDescent="0.2">
      <c r="A843" s="116"/>
      <c r="B843" s="262">
        <f t="shared" si="248"/>
        <v>425.88000000000278</v>
      </c>
      <c r="C843" s="130"/>
      <c r="D843" s="500">
        <f t="shared" si="249"/>
        <v>10.433540104732058</v>
      </c>
      <c r="E843" s="517">
        <f t="shared" si="250"/>
        <v>6.1447901347864847E-3</v>
      </c>
      <c r="F843" s="500">
        <f t="shared" si="251"/>
        <v>0.99693231990833975</v>
      </c>
      <c r="G843" s="519">
        <f t="shared" si="252"/>
        <v>1</v>
      </c>
      <c r="H843" s="520">
        <f t="shared" si="253"/>
        <v>0</v>
      </c>
      <c r="I843" s="517"/>
      <c r="J843" s="517">
        <f t="shared" si="254"/>
        <v>10.292118748494749</v>
      </c>
      <c r="K843" s="517">
        <f t="shared" si="255"/>
        <v>1</v>
      </c>
      <c r="L843" s="517"/>
      <c r="M843" s="529">
        <f t="shared" si="256"/>
        <v>326.51546883347447</v>
      </c>
      <c r="N843" s="615">
        <f t="shared" si="257"/>
        <v>0</v>
      </c>
      <c r="O843" s="500"/>
      <c r="P843" s="532">
        <f t="shared" si="258"/>
        <v>0</v>
      </c>
      <c r="Q843" s="520">
        <f t="shared" si="259"/>
        <v>0</v>
      </c>
      <c r="R843" s="521"/>
      <c r="S843" s="507">
        <f t="shared" si="260"/>
        <v>0.999985898429126</v>
      </c>
      <c r="T843" s="501">
        <f t="shared" si="265"/>
        <v>1.4101570874003322E-5</v>
      </c>
      <c r="U843" s="507"/>
      <c r="V843" s="507">
        <f t="shared" si="266"/>
        <v>6.5885196108360826E-8</v>
      </c>
      <c r="W843" s="501">
        <f t="shared" si="267"/>
        <v>6.5885196108360826E-8</v>
      </c>
      <c r="X843" s="507"/>
      <c r="Y843" s="562">
        <f t="shared" si="261"/>
        <v>1.3043179899608524</v>
      </c>
      <c r="Z843" s="554" t="e">
        <f t="shared" si="262"/>
        <v>#DIV/0!</v>
      </c>
      <c r="AB843" s="562">
        <f t="shared" si="263"/>
        <v>1.3043179899608524</v>
      </c>
      <c r="AC843" s="554" t="e">
        <f t="shared" si="264"/>
        <v>#DIV/0!</v>
      </c>
    </row>
    <row r="844" spans="1:29" ht="12.6" customHeight="1" x14ac:dyDescent="0.2">
      <c r="A844" s="116"/>
      <c r="B844" s="262">
        <f t="shared" si="248"/>
        <v>426.3000000000028</v>
      </c>
      <c r="C844" s="130"/>
      <c r="D844" s="500">
        <f t="shared" si="249"/>
        <v>10.440531446558332</v>
      </c>
      <c r="E844" s="517">
        <f t="shared" si="250"/>
        <v>6.1387546983248421E-3</v>
      </c>
      <c r="F844" s="500">
        <f t="shared" si="251"/>
        <v>0.99693532837371568</v>
      </c>
      <c r="G844" s="519">
        <f t="shared" si="252"/>
        <v>1</v>
      </c>
      <c r="H844" s="520">
        <f t="shared" si="253"/>
        <v>0</v>
      </c>
      <c r="I844" s="517"/>
      <c r="J844" s="517">
        <f t="shared" si="254"/>
        <v>10.299110090321022</v>
      </c>
      <c r="K844" s="517">
        <f t="shared" si="255"/>
        <v>1</v>
      </c>
      <c r="L844" s="517"/>
      <c r="M844" s="529">
        <f t="shared" si="256"/>
        <v>326.93546291662574</v>
      </c>
      <c r="N844" s="615">
        <f t="shared" si="257"/>
        <v>0</v>
      </c>
      <c r="O844" s="500"/>
      <c r="P844" s="532">
        <f t="shared" si="258"/>
        <v>0</v>
      </c>
      <c r="Q844" s="520">
        <f t="shared" si="259"/>
        <v>0</v>
      </c>
      <c r="R844" s="521"/>
      <c r="S844" s="507">
        <f t="shared" si="260"/>
        <v>0.99998592606023828</v>
      </c>
      <c r="T844" s="501">
        <f t="shared" si="265"/>
        <v>1.4073939761716225E-5</v>
      </c>
      <c r="U844" s="507"/>
      <c r="V844" s="507">
        <f t="shared" si="266"/>
        <v>6.5691770541791896E-8</v>
      </c>
      <c r="W844" s="501">
        <f t="shared" si="267"/>
        <v>6.5691770541791896E-8</v>
      </c>
      <c r="X844" s="507"/>
      <c r="Y844" s="562">
        <f t="shared" si="261"/>
        <v>1.3039270692660121</v>
      </c>
      <c r="Z844" s="554" t="e">
        <f t="shared" si="262"/>
        <v>#DIV/0!</v>
      </c>
      <c r="AB844" s="562">
        <f t="shared" si="263"/>
        <v>1.3039270692660121</v>
      </c>
      <c r="AC844" s="554" t="e">
        <f t="shared" si="264"/>
        <v>#DIV/0!</v>
      </c>
    </row>
    <row r="845" spans="1:29" ht="12.6" customHeight="1" x14ac:dyDescent="0.2">
      <c r="A845" s="116"/>
      <c r="B845" s="262">
        <f t="shared" si="248"/>
        <v>426.72000000000281</v>
      </c>
      <c r="C845" s="130"/>
      <c r="D845" s="500">
        <f t="shared" si="249"/>
        <v>10.44751588288973</v>
      </c>
      <c r="E845" s="517">
        <f t="shared" si="250"/>
        <v>6.1327311063244195E-3</v>
      </c>
      <c r="F845" s="500">
        <f t="shared" si="251"/>
        <v>0.9969383309440718</v>
      </c>
      <c r="G845" s="519">
        <f t="shared" si="252"/>
        <v>1</v>
      </c>
      <c r="H845" s="520">
        <f t="shared" si="253"/>
        <v>0</v>
      </c>
      <c r="I845" s="517"/>
      <c r="J845" s="517">
        <f t="shared" si="254"/>
        <v>10.306094526652421</v>
      </c>
      <c r="K845" s="517">
        <f t="shared" si="255"/>
        <v>1</v>
      </c>
      <c r="L845" s="517"/>
      <c r="M845" s="529">
        <f t="shared" si="256"/>
        <v>327.3554570113651</v>
      </c>
      <c r="N845" s="615">
        <f t="shared" si="257"/>
        <v>0</v>
      </c>
      <c r="O845" s="500"/>
      <c r="P845" s="532">
        <f t="shared" si="258"/>
        <v>0</v>
      </c>
      <c r="Q845" s="520">
        <f t="shared" si="259"/>
        <v>0</v>
      </c>
      <c r="R845" s="521"/>
      <c r="S845" s="507">
        <f t="shared" si="260"/>
        <v>0.99998595361021325</v>
      </c>
      <c r="T845" s="501">
        <f t="shared" si="265"/>
        <v>1.4046389786748215E-5</v>
      </c>
      <c r="U845" s="507"/>
      <c r="V845" s="507">
        <f t="shared" si="266"/>
        <v>6.5498828318746897E-8</v>
      </c>
      <c r="W845" s="501">
        <f t="shared" si="267"/>
        <v>6.5498828318746897E-8</v>
      </c>
      <c r="X845" s="507"/>
      <c r="Y845" s="562">
        <f t="shared" si="261"/>
        <v>1.3035371516204417</v>
      </c>
      <c r="Z845" s="554" t="e">
        <f t="shared" si="262"/>
        <v>#DIV/0!</v>
      </c>
      <c r="AB845" s="562">
        <f t="shared" si="263"/>
        <v>1.3035371516204417</v>
      </c>
      <c r="AC845" s="554" t="e">
        <f t="shared" si="264"/>
        <v>#DIV/0!</v>
      </c>
    </row>
    <row r="846" spans="1:29" ht="12.6" customHeight="1" x14ac:dyDescent="0.2">
      <c r="A846" s="116"/>
      <c r="B846" s="262">
        <f t="shared" si="248"/>
        <v>427.14000000000283</v>
      </c>
      <c r="C846" s="130"/>
      <c r="D846" s="500">
        <f t="shared" si="249"/>
        <v>10.454493427353828</v>
      </c>
      <c r="E846" s="517">
        <f t="shared" si="250"/>
        <v>6.1267193239523988E-3</v>
      </c>
      <c r="F846" s="500">
        <f t="shared" si="251"/>
        <v>0.99694132763671761</v>
      </c>
      <c r="G846" s="519">
        <f t="shared" si="252"/>
        <v>1</v>
      </c>
      <c r="H846" s="520">
        <f t="shared" si="253"/>
        <v>0</v>
      </c>
      <c r="I846" s="517"/>
      <c r="J846" s="517">
        <f t="shared" si="254"/>
        <v>10.313072071116519</v>
      </c>
      <c r="K846" s="517">
        <f t="shared" si="255"/>
        <v>1</v>
      </c>
      <c r="L846" s="517"/>
      <c r="M846" s="529">
        <f t="shared" si="256"/>
        <v>327.77545111765835</v>
      </c>
      <c r="N846" s="615">
        <f t="shared" si="257"/>
        <v>0</v>
      </c>
      <c r="O846" s="500"/>
      <c r="P846" s="532">
        <f t="shared" si="258"/>
        <v>0</v>
      </c>
      <c r="Q846" s="520">
        <f t="shared" si="259"/>
        <v>0</v>
      </c>
      <c r="R846" s="521"/>
      <c r="S846" s="507">
        <f t="shared" si="260"/>
        <v>0.99998598107925407</v>
      </c>
      <c r="T846" s="501">
        <f t="shared" si="265"/>
        <v>1.4018920745928476E-5</v>
      </c>
      <c r="U846" s="507"/>
      <c r="V846" s="507">
        <f t="shared" si="266"/>
        <v>6.530685291491918E-8</v>
      </c>
      <c r="W846" s="501">
        <f t="shared" si="267"/>
        <v>6.530685291491918E-8</v>
      </c>
      <c r="X846" s="507"/>
      <c r="Y846" s="562">
        <f t="shared" si="261"/>
        <v>1.3031482331685558</v>
      </c>
      <c r="Z846" s="554" t="e">
        <f t="shared" si="262"/>
        <v>#DIV/0!</v>
      </c>
      <c r="AB846" s="562">
        <f t="shared" si="263"/>
        <v>1.3031482331685558</v>
      </c>
      <c r="AC846" s="554" t="e">
        <f t="shared" si="264"/>
        <v>#DIV/0!</v>
      </c>
    </row>
    <row r="847" spans="1:29" ht="12.6" customHeight="1" x14ac:dyDescent="0.2">
      <c r="A847" s="116"/>
      <c r="B847" s="262">
        <f t="shared" si="248"/>
        <v>427.56000000000284</v>
      </c>
      <c r="C847" s="130"/>
      <c r="D847" s="500">
        <f t="shared" si="249"/>
        <v>10.461464093537895</v>
      </c>
      <c r="E847" s="517">
        <f t="shared" si="250"/>
        <v>6.1207193165124128E-3</v>
      </c>
      <c r="F847" s="500">
        <f t="shared" si="251"/>
        <v>0.99694431846889542</v>
      </c>
      <c r="G847" s="519">
        <f t="shared" si="252"/>
        <v>1</v>
      </c>
      <c r="H847" s="520">
        <f t="shared" si="253"/>
        <v>0</v>
      </c>
      <c r="I847" s="517"/>
      <c r="J847" s="517">
        <f t="shared" si="254"/>
        <v>10.320042737300586</v>
      </c>
      <c r="K847" s="517">
        <f t="shared" si="255"/>
        <v>1</v>
      </c>
      <c r="L847" s="517"/>
      <c r="M847" s="529">
        <f t="shared" si="256"/>
        <v>328.19544523547171</v>
      </c>
      <c r="N847" s="615">
        <f t="shared" si="257"/>
        <v>0</v>
      </c>
      <c r="O847" s="500"/>
      <c r="P847" s="532">
        <f t="shared" si="258"/>
        <v>0</v>
      </c>
      <c r="Q847" s="520">
        <f t="shared" si="259"/>
        <v>0</v>
      </c>
      <c r="R847" s="521"/>
      <c r="S847" s="507">
        <f t="shared" si="260"/>
        <v>0.9999860084679697</v>
      </c>
      <c r="T847" s="501">
        <f t="shared" si="265"/>
        <v>1.399153203029968E-5</v>
      </c>
      <c r="U847" s="507"/>
      <c r="V847" s="507">
        <f t="shared" si="266"/>
        <v>6.5115602460292657E-8</v>
      </c>
      <c r="W847" s="501">
        <f t="shared" si="267"/>
        <v>6.5115602460292657E-8</v>
      </c>
      <c r="X847" s="507"/>
      <c r="Y847" s="562">
        <f t="shared" si="261"/>
        <v>1.3027603100745035</v>
      </c>
      <c r="Z847" s="554" t="e">
        <f t="shared" si="262"/>
        <v>#DIV/0!</v>
      </c>
      <c r="AB847" s="562">
        <f t="shared" si="263"/>
        <v>1.3027603100745035</v>
      </c>
      <c r="AC847" s="554" t="e">
        <f t="shared" si="264"/>
        <v>#DIV/0!</v>
      </c>
    </row>
    <row r="848" spans="1:29" ht="12.6" customHeight="1" x14ac:dyDescent="0.2">
      <c r="A848" s="116"/>
      <c r="B848" s="262">
        <f t="shared" si="248"/>
        <v>427.98000000000286</v>
      </c>
      <c r="C848" s="130"/>
      <c r="D848" s="500">
        <f t="shared" si="249"/>
        <v>10.468427894989059</v>
      </c>
      <c r="E848" s="517">
        <f t="shared" si="250"/>
        <v>6.1147310494436722E-3</v>
      </c>
      <c r="F848" s="500">
        <f t="shared" si="251"/>
        <v>0.99694730345777993</v>
      </c>
      <c r="G848" s="519">
        <f t="shared" si="252"/>
        <v>1</v>
      </c>
      <c r="H848" s="520">
        <f t="shared" si="253"/>
        <v>0</v>
      </c>
      <c r="I848" s="517"/>
      <c r="J848" s="517">
        <f t="shared" si="254"/>
        <v>10.32700653875175</v>
      </c>
      <c r="K848" s="517">
        <f t="shared" si="255"/>
        <v>1</v>
      </c>
      <c r="L848" s="517"/>
      <c r="M848" s="529">
        <f t="shared" si="256"/>
        <v>328.61543936477148</v>
      </c>
      <c r="N848" s="615">
        <f t="shared" si="257"/>
        <v>0</v>
      </c>
      <c r="O848" s="500"/>
      <c r="P848" s="532">
        <f t="shared" si="258"/>
        <v>0</v>
      </c>
      <c r="Q848" s="520">
        <f t="shared" si="259"/>
        <v>0</v>
      </c>
      <c r="R848" s="521"/>
      <c r="S848" s="507">
        <f t="shared" si="260"/>
        <v>0.99998603577636014</v>
      </c>
      <c r="T848" s="501">
        <f t="shared" si="265"/>
        <v>1.3964223639861828E-5</v>
      </c>
      <c r="U848" s="507"/>
      <c r="V848" s="507">
        <f t="shared" si="266"/>
        <v>6.4924996595867462E-8</v>
      </c>
      <c r="W848" s="501">
        <f t="shared" si="267"/>
        <v>6.4924996595867462E-8</v>
      </c>
      <c r="X848" s="507"/>
      <c r="Y848" s="562">
        <f t="shared" si="261"/>
        <v>1.3023733785220426</v>
      </c>
      <c r="Z848" s="554" t="e">
        <f t="shared" si="262"/>
        <v>#DIV/0!</v>
      </c>
      <c r="AB848" s="562">
        <f t="shared" si="263"/>
        <v>1.3023733785220426</v>
      </c>
      <c r="AC848" s="554" t="e">
        <f t="shared" si="264"/>
        <v>#DIV/0!</v>
      </c>
    </row>
    <row r="849" spans="1:29" ht="12.6" customHeight="1" x14ac:dyDescent="0.2">
      <c r="A849" s="116"/>
      <c r="B849" s="262">
        <f t="shared" si="248"/>
        <v>428.40000000000288</v>
      </c>
      <c r="C849" s="130"/>
      <c r="D849" s="500">
        <f t="shared" si="249"/>
        <v>10.475384845214473</v>
      </c>
      <c r="E849" s="517">
        <f t="shared" si="250"/>
        <v>6.1087544883211909E-3</v>
      </c>
      <c r="F849" s="500">
        <f t="shared" si="251"/>
        <v>0.99695028262047869</v>
      </c>
      <c r="G849" s="519">
        <f t="shared" si="252"/>
        <v>1</v>
      </c>
      <c r="H849" s="520">
        <f t="shared" si="253"/>
        <v>0</v>
      </c>
      <c r="I849" s="517"/>
      <c r="J849" s="517">
        <f t="shared" si="254"/>
        <v>10.333963488977163</v>
      </c>
      <c r="K849" s="517">
        <f t="shared" si="255"/>
        <v>1</v>
      </c>
      <c r="L849" s="517"/>
      <c r="M849" s="529">
        <f t="shared" si="256"/>
        <v>329.03543350552388</v>
      </c>
      <c r="N849" s="615">
        <f t="shared" si="257"/>
        <v>0</v>
      </c>
      <c r="O849" s="500"/>
      <c r="P849" s="532">
        <f t="shared" si="258"/>
        <v>0</v>
      </c>
      <c r="Q849" s="520">
        <f t="shared" si="259"/>
        <v>0</v>
      </c>
      <c r="R849" s="521"/>
      <c r="S849" s="507">
        <f t="shared" si="260"/>
        <v>0.99998606300496684</v>
      </c>
      <c r="T849" s="501">
        <f t="shared" si="265"/>
        <v>1.393699503315915E-5</v>
      </c>
      <c r="U849" s="507"/>
      <c r="V849" s="507">
        <f t="shared" si="266"/>
        <v>6.4735276927320843E-8</v>
      </c>
      <c r="W849" s="501">
        <f t="shared" si="267"/>
        <v>6.4735276927320843E-8</v>
      </c>
      <c r="X849" s="507"/>
      <c r="Y849" s="562">
        <f t="shared" si="261"/>
        <v>1.301987434714416</v>
      </c>
      <c r="Z849" s="554" t="e">
        <f t="shared" si="262"/>
        <v>#DIV/0!</v>
      </c>
      <c r="AB849" s="562">
        <f t="shared" si="263"/>
        <v>1.301987434714416</v>
      </c>
      <c r="AC849" s="554" t="e">
        <f t="shared" si="264"/>
        <v>#DIV/0!</v>
      </c>
    </row>
    <row r="850" spans="1:29" ht="12.6" customHeight="1" x14ac:dyDescent="0.2">
      <c r="A850" s="116"/>
      <c r="B850" s="262">
        <f t="shared" si="248"/>
        <v>428.82000000000289</v>
      </c>
      <c r="C850" s="130"/>
      <c r="D850" s="500">
        <f t="shared" si="249"/>
        <v>10.482334957681456</v>
      </c>
      <c r="E850" s="517">
        <f t="shared" si="250"/>
        <v>6.1027895988535899E-3</v>
      </c>
      <c r="F850" s="500">
        <f t="shared" si="251"/>
        <v>0.99695325597403295</v>
      </c>
      <c r="G850" s="519">
        <f t="shared" si="252"/>
        <v>1</v>
      </c>
      <c r="H850" s="520">
        <f t="shared" si="253"/>
        <v>0</v>
      </c>
      <c r="I850" s="517"/>
      <c r="J850" s="517">
        <f t="shared" si="254"/>
        <v>10.340913601444147</v>
      </c>
      <c r="K850" s="517">
        <f t="shared" si="255"/>
        <v>1</v>
      </c>
      <c r="L850" s="517"/>
      <c r="M850" s="529">
        <f t="shared" si="256"/>
        <v>329.45542765769568</v>
      </c>
      <c r="N850" s="615">
        <f t="shared" si="257"/>
        <v>0</v>
      </c>
      <c r="O850" s="500"/>
      <c r="P850" s="532">
        <f t="shared" si="258"/>
        <v>0</v>
      </c>
      <c r="Q850" s="520">
        <f t="shared" si="259"/>
        <v>0</v>
      </c>
      <c r="R850" s="521"/>
      <c r="S850" s="507">
        <f t="shared" si="260"/>
        <v>0.99998609015399276</v>
      </c>
      <c r="T850" s="501">
        <f t="shared" si="265"/>
        <v>1.3909846007242876E-5</v>
      </c>
      <c r="U850" s="507"/>
      <c r="V850" s="507">
        <f t="shared" si="266"/>
        <v>6.4546120961298036E-8</v>
      </c>
      <c r="W850" s="501">
        <f t="shared" si="267"/>
        <v>6.4546120961298036E-8</v>
      </c>
      <c r="X850" s="507"/>
      <c r="Y850" s="562">
        <f t="shared" si="261"/>
        <v>1.301602474874225</v>
      </c>
      <c r="Z850" s="554" t="e">
        <f t="shared" si="262"/>
        <v>#DIV/0!</v>
      </c>
      <c r="AB850" s="562">
        <f t="shared" si="263"/>
        <v>1.301602474874225</v>
      </c>
      <c r="AC850" s="554" t="e">
        <f t="shared" si="264"/>
        <v>#DIV/0!</v>
      </c>
    </row>
    <row r="851" spans="1:29" ht="12.6" customHeight="1" x14ac:dyDescent="0.2">
      <c r="A851" s="116"/>
      <c r="B851" s="262">
        <f t="shared" si="248"/>
        <v>429.24000000000291</v>
      </c>
      <c r="C851" s="130"/>
      <c r="D851" s="500">
        <f t="shared" si="249"/>
        <v>10.489278245817665</v>
      </c>
      <c r="E851" s="517">
        <f t="shared" si="250"/>
        <v>6.0968363468837678E-3</v>
      </c>
      <c r="F851" s="500">
        <f t="shared" si="251"/>
        <v>0.99695622353541702</v>
      </c>
      <c r="G851" s="519">
        <f t="shared" si="252"/>
        <v>1</v>
      </c>
      <c r="H851" s="520">
        <f t="shared" si="253"/>
        <v>0</v>
      </c>
      <c r="I851" s="517"/>
      <c r="J851" s="517">
        <f t="shared" si="254"/>
        <v>10.347856889580356</v>
      </c>
      <c r="K851" s="517">
        <f t="shared" si="255"/>
        <v>1</v>
      </c>
      <c r="L851" s="517"/>
      <c r="M851" s="529">
        <f t="shared" si="256"/>
        <v>329.87542182125327</v>
      </c>
      <c r="N851" s="615">
        <f t="shared" si="257"/>
        <v>0</v>
      </c>
      <c r="O851" s="500"/>
      <c r="P851" s="532">
        <f t="shared" si="258"/>
        <v>0</v>
      </c>
      <c r="Q851" s="520">
        <f t="shared" si="259"/>
        <v>0</v>
      </c>
      <c r="R851" s="521"/>
      <c r="S851" s="507">
        <f t="shared" si="260"/>
        <v>0.99998611722370845</v>
      </c>
      <c r="T851" s="501">
        <f t="shared" si="265"/>
        <v>1.3882776291551657E-5</v>
      </c>
      <c r="U851" s="507"/>
      <c r="V851" s="507">
        <f t="shared" si="266"/>
        <v>6.4357851323323224E-8</v>
      </c>
      <c r="W851" s="501">
        <f t="shared" si="267"/>
        <v>6.4357851323323224E-8</v>
      </c>
      <c r="X851" s="507"/>
      <c r="Y851" s="562">
        <f t="shared" si="261"/>
        <v>1.3012184952433088</v>
      </c>
      <c r="Z851" s="554" t="e">
        <f t="shared" si="262"/>
        <v>#DIV/0!</v>
      </c>
      <c r="AB851" s="562">
        <f t="shared" si="263"/>
        <v>1.3012184952433088</v>
      </c>
      <c r="AC851" s="554" t="e">
        <f t="shared" si="264"/>
        <v>#DIV/0!</v>
      </c>
    </row>
    <row r="852" spans="1:29" ht="12.6" customHeight="1" x14ac:dyDescent="0.2">
      <c r="A852" s="116"/>
      <c r="B852" s="262">
        <f t="shared" si="248"/>
        <v>429.66000000000292</v>
      </c>
      <c r="C852" s="130"/>
      <c r="D852" s="500">
        <f t="shared" si="249"/>
        <v>10.496214723011242</v>
      </c>
      <c r="E852" s="517">
        <f t="shared" si="250"/>
        <v>6.0908946983875816E-3</v>
      </c>
      <c r="F852" s="500">
        <f t="shared" si="251"/>
        <v>0.99695918532153971</v>
      </c>
      <c r="G852" s="519">
        <f t="shared" si="252"/>
        <v>1</v>
      </c>
      <c r="H852" s="520">
        <f t="shared" si="253"/>
        <v>0</v>
      </c>
      <c r="I852" s="517"/>
      <c r="J852" s="517">
        <f t="shared" si="254"/>
        <v>10.354793366773933</v>
      </c>
      <c r="K852" s="517">
        <f t="shared" si="255"/>
        <v>1</v>
      </c>
      <c r="L852" s="517"/>
      <c r="M852" s="529">
        <f t="shared" si="256"/>
        <v>330.29541599616363</v>
      </c>
      <c r="N852" s="615">
        <f t="shared" si="257"/>
        <v>0</v>
      </c>
      <c r="O852" s="500"/>
      <c r="P852" s="532">
        <f t="shared" si="258"/>
        <v>0</v>
      </c>
      <c r="Q852" s="520">
        <f t="shared" si="259"/>
        <v>0</v>
      </c>
      <c r="R852" s="521"/>
      <c r="S852" s="507">
        <f t="shared" si="260"/>
        <v>0.99998614421458787</v>
      </c>
      <c r="T852" s="501">
        <f t="shared" si="265"/>
        <v>1.3855785412131283E-5</v>
      </c>
      <c r="U852" s="507"/>
      <c r="V852" s="507">
        <f t="shared" si="266"/>
        <v>6.4170226275549728E-8</v>
      </c>
      <c r="W852" s="501">
        <f t="shared" si="267"/>
        <v>6.4170226275549728E-8</v>
      </c>
      <c r="X852" s="507"/>
      <c r="Y852" s="562">
        <f t="shared" si="261"/>
        <v>1.3008354920826193</v>
      </c>
      <c r="Z852" s="554" t="e">
        <f t="shared" si="262"/>
        <v>#DIV/0!</v>
      </c>
      <c r="AB852" s="562">
        <f t="shared" si="263"/>
        <v>1.3008354920826193</v>
      </c>
      <c r="AC852" s="554" t="e">
        <f t="shared" si="264"/>
        <v>#DIV/0!</v>
      </c>
    </row>
    <row r="853" spans="1:29" ht="12.6" customHeight="1" x14ac:dyDescent="0.2">
      <c r="A853" s="116"/>
      <c r="B853" s="262">
        <f t="shared" si="248"/>
        <v>430.08000000000294</v>
      </c>
      <c r="C853" s="130"/>
      <c r="D853" s="500">
        <f t="shared" si="249"/>
        <v>10.503144402610969</v>
      </c>
      <c r="E853" s="517">
        <f t="shared" si="250"/>
        <v>6.0849646194736373E-3</v>
      </c>
      <c r="F853" s="500">
        <f t="shared" si="251"/>
        <v>0.99696214134924355</v>
      </c>
      <c r="G853" s="519">
        <f t="shared" si="252"/>
        <v>1</v>
      </c>
      <c r="H853" s="520">
        <f t="shared" si="253"/>
        <v>0</v>
      </c>
      <c r="I853" s="517"/>
      <c r="J853" s="517">
        <f t="shared" si="254"/>
        <v>10.36172304637366</v>
      </c>
      <c r="K853" s="517">
        <f t="shared" si="255"/>
        <v>1</v>
      </c>
      <c r="L853" s="517"/>
      <c r="M853" s="529">
        <f t="shared" si="256"/>
        <v>330.71541018239355</v>
      </c>
      <c r="N853" s="615">
        <f t="shared" si="257"/>
        <v>0</v>
      </c>
      <c r="O853" s="500"/>
      <c r="P853" s="532">
        <f t="shared" si="258"/>
        <v>0</v>
      </c>
      <c r="Q853" s="520">
        <f t="shared" si="259"/>
        <v>0</v>
      </c>
      <c r="R853" s="521"/>
      <c r="S853" s="507">
        <f t="shared" si="260"/>
        <v>0.99998617112669852</v>
      </c>
      <c r="T853" s="501">
        <f t="shared" si="265"/>
        <v>1.3828873301480193E-5</v>
      </c>
      <c r="U853" s="507"/>
      <c r="V853" s="507">
        <f t="shared" si="266"/>
        <v>6.3983326044808032E-8</v>
      </c>
      <c r="W853" s="501">
        <f t="shared" si="267"/>
        <v>6.3983326044808032E-8</v>
      </c>
      <c r="X853" s="507"/>
      <c r="Y853" s="562">
        <f t="shared" si="261"/>
        <v>1.3004534616721024</v>
      </c>
      <c r="Z853" s="554" t="e">
        <f t="shared" si="262"/>
        <v>#DIV/0!</v>
      </c>
      <c r="AB853" s="562">
        <f t="shared" si="263"/>
        <v>1.3004534616721024</v>
      </c>
      <c r="AC853" s="554" t="e">
        <f t="shared" si="264"/>
        <v>#DIV/0!</v>
      </c>
    </row>
    <row r="854" spans="1:29" ht="12.6" customHeight="1" x14ac:dyDescent="0.2">
      <c r="A854" s="116"/>
      <c r="B854" s="262">
        <f t="shared" si="248"/>
        <v>430.50000000000296</v>
      </c>
      <c r="C854" s="130"/>
      <c r="D854" s="500">
        <f t="shared" si="249"/>
        <v>10.510067297926431</v>
      </c>
      <c r="E854" s="517">
        <f t="shared" si="250"/>
        <v>6.0790460763821925E-3</v>
      </c>
      <c r="F854" s="500">
        <f t="shared" si="251"/>
        <v>0.99696509163530589</v>
      </c>
      <c r="G854" s="519">
        <f t="shared" si="252"/>
        <v>1</v>
      </c>
      <c r="H854" s="520">
        <f t="shared" si="253"/>
        <v>0</v>
      </c>
      <c r="I854" s="517"/>
      <c r="J854" s="517">
        <f t="shared" si="254"/>
        <v>10.368645941689122</v>
      </c>
      <c r="K854" s="517">
        <f t="shared" si="255"/>
        <v>1</v>
      </c>
      <c r="L854" s="517"/>
      <c r="M854" s="529">
        <f t="shared" si="256"/>
        <v>331.13540437991009</v>
      </c>
      <c r="N854" s="615">
        <f t="shared" si="257"/>
        <v>0</v>
      </c>
      <c r="O854" s="500"/>
      <c r="P854" s="532">
        <f t="shared" si="258"/>
        <v>0</v>
      </c>
      <c r="Q854" s="520">
        <f t="shared" si="259"/>
        <v>0</v>
      </c>
      <c r="R854" s="521"/>
      <c r="S854" s="507">
        <f t="shared" si="260"/>
        <v>0.99998619796058175</v>
      </c>
      <c r="T854" s="501">
        <f t="shared" si="265"/>
        <v>1.3802039418253642E-5</v>
      </c>
      <c r="U854" s="507"/>
      <c r="V854" s="507">
        <f t="shared" si="266"/>
        <v>6.3797312009944914E-8</v>
      </c>
      <c r="W854" s="501">
        <f t="shared" si="267"/>
        <v>6.3797312009944914E-8</v>
      </c>
      <c r="X854" s="507"/>
      <c r="Y854" s="562">
        <f t="shared" si="261"/>
        <v>1.3000724003105761</v>
      </c>
      <c r="Z854" s="554" t="e">
        <f t="shared" si="262"/>
        <v>#DIV/0!</v>
      </c>
      <c r="AB854" s="562">
        <f t="shared" si="263"/>
        <v>1.3000724003105761</v>
      </c>
      <c r="AC854" s="554" t="e">
        <f t="shared" si="264"/>
        <v>#DIV/0!</v>
      </c>
    </row>
    <row r="855" spans="1:29" ht="12.6" customHeight="1" x14ac:dyDescent="0.2">
      <c r="A855" s="116"/>
      <c r="B855" s="262">
        <f t="shared" si="248"/>
        <v>430.92000000000297</v>
      </c>
      <c r="C855" s="130"/>
      <c r="D855" s="500">
        <f t="shared" si="249"/>
        <v>10.516983422228149</v>
      </c>
      <c r="E855" s="517">
        <f t="shared" si="250"/>
        <v>6.0731390354847236E-3</v>
      </c>
      <c r="F855" s="500">
        <f t="shared" si="251"/>
        <v>0.99696803619643914</v>
      </c>
      <c r="G855" s="519">
        <f t="shared" si="252"/>
        <v>1</v>
      </c>
      <c r="H855" s="520">
        <f t="shared" si="253"/>
        <v>0</v>
      </c>
      <c r="I855" s="517"/>
      <c r="J855" s="517">
        <f t="shared" si="254"/>
        <v>10.37556206599084</v>
      </c>
      <c r="K855" s="517">
        <f t="shared" si="255"/>
        <v>1</v>
      </c>
      <c r="L855" s="517"/>
      <c r="M855" s="529">
        <f t="shared" si="256"/>
        <v>331.55539858868048</v>
      </c>
      <c r="N855" s="615">
        <f t="shared" si="257"/>
        <v>0</v>
      </c>
      <c r="O855" s="500"/>
      <c r="P855" s="532">
        <f t="shared" si="258"/>
        <v>0</v>
      </c>
      <c r="Q855" s="520">
        <f t="shared" si="259"/>
        <v>0</v>
      </c>
      <c r="R855" s="521"/>
      <c r="S855" s="507">
        <f t="shared" si="260"/>
        <v>0.99998622471644061</v>
      </c>
      <c r="T855" s="501">
        <f t="shared" si="265"/>
        <v>1.3775283559391838E-5</v>
      </c>
      <c r="U855" s="507"/>
      <c r="V855" s="507">
        <f t="shared" si="266"/>
        <v>6.3611862074113838E-8</v>
      </c>
      <c r="W855" s="501">
        <f t="shared" si="267"/>
        <v>6.3611862074113838E-8</v>
      </c>
      <c r="X855" s="507"/>
      <c r="Y855" s="562">
        <f t="shared" si="261"/>
        <v>1.299692304315611</v>
      </c>
      <c r="Z855" s="554" t="e">
        <f t="shared" si="262"/>
        <v>#DIV/0!</v>
      </c>
      <c r="AB855" s="562">
        <f t="shared" si="263"/>
        <v>1.299692304315611</v>
      </c>
      <c r="AC855" s="554" t="e">
        <f t="shared" si="264"/>
        <v>#DIV/0!</v>
      </c>
    </row>
    <row r="856" spans="1:29" ht="12.6" customHeight="1" x14ac:dyDescent="0.2">
      <c r="A856" s="116"/>
      <c r="B856" s="262">
        <f t="shared" si="248"/>
        <v>431.34000000000299</v>
      </c>
      <c r="C856" s="130"/>
      <c r="D856" s="500">
        <f t="shared" si="249"/>
        <v>10.523892788747762</v>
      </c>
      <c r="E856" s="517">
        <f t="shared" si="250"/>
        <v>6.0672434632834914E-3</v>
      </c>
      <c r="F856" s="500">
        <f t="shared" si="251"/>
        <v>0.99697097504929055</v>
      </c>
      <c r="G856" s="519">
        <f t="shared" si="252"/>
        <v>1</v>
      </c>
      <c r="H856" s="520">
        <f t="shared" si="253"/>
        <v>0</v>
      </c>
      <c r="I856" s="517"/>
      <c r="J856" s="517">
        <f t="shared" si="254"/>
        <v>10.382471432510453</v>
      </c>
      <c r="K856" s="517">
        <f t="shared" si="255"/>
        <v>1</v>
      </c>
      <c r="L856" s="517"/>
      <c r="M856" s="529">
        <f t="shared" si="256"/>
        <v>331.97539280867193</v>
      </c>
      <c r="N856" s="615">
        <f t="shared" si="257"/>
        <v>0</v>
      </c>
      <c r="O856" s="500"/>
      <c r="P856" s="532">
        <f t="shared" si="258"/>
        <v>0</v>
      </c>
      <c r="Q856" s="520">
        <f t="shared" si="259"/>
        <v>0</v>
      </c>
      <c r="R856" s="521"/>
      <c r="S856" s="507">
        <f t="shared" si="260"/>
        <v>0.99998625139454589</v>
      </c>
      <c r="T856" s="501">
        <f t="shared" si="265"/>
        <v>1.3748605454111384E-5</v>
      </c>
      <c r="U856" s="507"/>
      <c r="V856" s="507">
        <f t="shared" si="266"/>
        <v>6.342705659631467E-8</v>
      </c>
      <c r="W856" s="501">
        <f t="shared" si="267"/>
        <v>6.342705659631467E-8</v>
      </c>
      <c r="X856" s="507"/>
      <c r="Y856" s="562">
        <f t="shared" si="261"/>
        <v>1.2993131700234122</v>
      </c>
      <c r="Z856" s="554" t="e">
        <f t="shared" si="262"/>
        <v>#DIV/0!</v>
      </c>
      <c r="AB856" s="562">
        <f t="shared" si="263"/>
        <v>1.2993131700234122</v>
      </c>
      <c r="AC856" s="554" t="e">
        <f t="shared" si="264"/>
        <v>#DIV/0!</v>
      </c>
    </row>
    <row r="857" spans="1:29" ht="12.6" customHeight="1" x14ac:dyDescent="0.2">
      <c r="A857" s="116"/>
      <c r="B857" s="262">
        <f t="shared" si="248"/>
        <v>431.760000000003</v>
      </c>
      <c r="C857" s="130"/>
      <c r="D857" s="500">
        <f t="shared" si="249"/>
        <v>10.530795410678149</v>
      </c>
      <c r="E857" s="517">
        <f t="shared" si="250"/>
        <v>6.0613593264104461E-3</v>
      </c>
      <c r="F857" s="500">
        <f t="shared" si="251"/>
        <v>0.99697390821044318</v>
      </c>
      <c r="G857" s="519">
        <f t="shared" si="252"/>
        <v>1</v>
      </c>
      <c r="H857" s="520">
        <f t="shared" si="253"/>
        <v>0</v>
      </c>
      <c r="I857" s="517"/>
      <c r="J857" s="517">
        <f t="shared" si="254"/>
        <v>10.38937405444084</v>
      </c>
      <c r="K857" s="517">
        <f t="shared" si="255"/>
        <v>1</v>
      </c>
      <c r="L857" s="517"/>
      <c r="M857" s="529">
        <f t="shared" si="256"/>
        <v>332.39538703985193</v>
      </c>
      <c r="N857" s="615">
        <f t="shared" si="257"/>
        <v>0</v>
      </c>
      <c r="O857" s="500"/>
      <c r="P857" s="532">
        <f t="shared" si="258"/>
        <v>0</v>
      </c>
      <c r="Q857" s="520">
        <f t="shared" si="259"/>
        <v>0</v>
      </c>
      <c r="R857" s="521"/>
      <c r="S857" s="507">
        <f t="shared" si="260"/>
        <v>0.99998627799516815</v>
      </c>
      <c r="T857" s="501">
        <f t="shared" si="265"/>
        <v>1.3722004831850931E-5</v>
      </c>
      <c r="U857" s="507"/>
      <c r="V857" s="507">
        <f t="shared" si="266"/>
        <v>6.3243056558885994E-8</v>
      </c>
      <c r="W857" s="501">
        <f t="shared" si="267"/>
        <v>6.3243056558885994E-8</v>
      </c>
      <c r="X857" s="507"/>
      <c r="Y857" s="562">
        <f t="shared" si="261"/>
        <v>1.2989349937887011</v>
      </c>
      <c r="Z857" s="554" t="e">
        <f t="shared" si="262"/>
        <v>#DIV/0!</v>
      </c>
      <c r="AB857" s="562">
        <f t="shared" si="263"/>
        <v>1.2989349937887011</v>
      </c>
      <c r="AC857" s="554" t="e">
        <f t="shared" si="264"/>
        <v>#DIV/0!</v>
      </c>
    </row>
    <row r="858" spans="1:29" ht="12.6" customHeight="1" x14ac:dyDescent="0.2">
      <c r="A858" s="116"/>
      <c r="B858" s="262">
        <f t="shared" si="248"/>
        <v>432.18000000000302</v>
      </c>
      <c r="C858" s="130"/>
      <c r="D858" s="500">
        <f t="shared" si="249"/>
        <v>10.5376913011736</v>
      </c>
      <c r="E858" s="517">
        <f t="shared" si="250"/>
        <v>6.0554865916270127E-3</v>
      </c>
      <c r="F858" s="500">
        <f t="shared" si="251"/>
        <v>0.99697683569641571</v>
      </c>
      <c r="G858" s="519">
        <f t="shared" si="252"/>
        <v>1</v>
      </c>
      <c r="H858" s="520">
        <f t="shared" si="253"/>
        <v>0</v>
      </c>
      <c r="I858" s="517"/>
      <c r="J858" s="517">
        <f t="shared" si="254"/>
        <v>10.396269944936291</v>
      </c>
      <c r="K858" s="517">
        <f t="shared" si="255"/>
        <v>1</v>
      </c>
      <c r="L858" s="517"/>
      <c r="M858" s="529">
        <f t="shared" si="256"/>
        <v>332.8153812821879</v>
      </c>
      <c r="N858" s="615">
        <f t="shared" si="257"/>
        <v>0</v>
      </c>
      <c r="O858" s="500"/>
      <c r="P858" s="532">
        <f t="shared" si="258"/>
        <v>0</v>
      </c>
      <c r="Q858" s="520">
        <f t="shared" si="259"/>
        <v>0</v>
      </c>
      <c r="R858" s="521"/>
      <c r="S858" s="507">
        <f t="shared" si="260"/>
        <v>0.9999863045187134</v>
      </c>
      <c r="T858" s="501">
        <f t="shared" si="265"/>
        <v>1.3695481286601918E-5</v>
      </c>
      <c r="U858" s="507"/>
      <c r="V858" s="507">
        <f t="shared" si="266"/>
        <v>6.3059942717335896E-8</v>
      </c>
      <c r="W858" s="501">
        <f t="shared" si="267"/>
        <v>6.3059942717335896E-8</v>
      </c>
      <c r="X858" s="507"/>
      <c r="Y858" s="562">
        <f t="shared" si="261"/>
        <v>1.2985577719845998</v>
      </c>
      <c r="Z858" s="554" t="e">
        <f t="shared" si="262"/>
        <v>#DIV/0!</v>
      </c>
      <c r="AB858" s="562">
        <f t="shared" si="263"/>
        <v>1.2985577719845998</v>
      </c>
      <c r="AC858" s="554" t="e">
        <f t="shared" si="264"/>
        <v>#DIV/0!</v>
      </c>
    </row>
    <row r="859" spans="1:29" ht="12.6" customHeight="1" x14ac:dyDescent="0.2">
      <c r="A859" s="116"/>
      <c r="B859" s="262">
        <f t="shared" si="248"/>
        <v>432.60000000000304</v>
      </c>
      <c r="C859" s="130"/>
      <c r="D859" s="500">
        <f t="shared" si="249"/>
        <v>10.544580473349965</v>
      </c>
      <c r="E859" s="517">
        <f t="shared" si="250"/>
        <v>6.0496252258232181E-3</v>
      </c>
      <c r="F859" s="500">
        <f t="shared" si="251"/>
        <v>0.99697975752366319</v>
      </c>
      <c r="G859" s="519">
        <f t="shared" si="252"/>
        <v>1</v>
      </c>
      <c r="H859" s="520">
        <f t="shared" si="253"/>
        <v>0</v>
      </c>
      <c r="I859" s="517"/>
      <c r="J859" s="517">
        <f t="shared" si="254"/>
        <v>10.403159117112656</v>
      </c>
      <c r="K859" s="517">
        <f t="shared" si="255"/>
        <v>1</v>
      </c>
      <c r="L859" s="517"/>
      <c r="M859" s="529">
        <f t="shared" si="256"/>
        <v>333.23537553564768</v>
      </c>
      <c r="N859" s="615">
        <f t="shared" si="257"/>
        <v>0</v>
      </c>
      <c r="O859" s="500"/>
      <c r="P859" s="532">
        <f t="shared" si="258"/>
        <v>0</v>
      </c>
      <c r="Q859" s="520">
        <f t="shared" si="259"/>
        <v>0</v>
      </c>
      <c r="R859" s="521"/>
      <c r="S859" s="507">
        <f t="shared" si="260"/>
        <v>0.99998633096552003</v>
      </c>
      <c r="T859" s="501">
        <f t="shared" si="265"/>
        <v>1.3669034479968367E-5</v>
      </c>
      <c r="U859" s="507"/>
      <c r="V859" s="507">
        <f t="shared" si="266"/>
        <v>6.2877231728140443E-8</v>
      </c>
      <c r="W859" s="501">
        <f t="shared" si="267"/>
        <v>6.2877231728140443E-8</v>
      </c>
      <c r="X859" s="507"/>
      <c r="Y859" s="562">
        <f t="shared" si="261"/>
        <v>1.2981815010025124</v>
      </c>
      <c r="Z859" s="554" t="e">
        <f t="shared" si="262"/>
        <v>#DIV/0!</v>
      </c>
      <c r="AB859" s="562">
        <f t="shared" si="263"/>
        <v>1.2981815010025124</v>
      </c>
      <c r="AC859" s="554" t="e">
        <f t="shared" si="264"/>
        <v>#DIV/0!</v>
      </c>
    </row>
    <row r="860" spans="1:29" ht="12.6" customHeight="1" x14ac:dyDescent="0.2">
      <c r="A860" s="116"/>
      <c r="B860" s="262">
        <f t="shared" si="248"/>
        <v>433.02000000000305</v>
      </c>
      <c r="C860" s="130"/>
      <c r="D860" s="500">
        <f t="shared" si="249"/>
        <v>10.551462940284791</v>
      </c>
      <c r="E860" s="517">
        <f t="shared" si="250"/>
        <v>6.0437751960172557E-3</v>
      </c>
      <c r="F860" s="500">
        <f t="shared" si="251"/>
        <v>0.99698267370857685</v>
      </c>
      <c r="G860" s="519">
        <f t="shared" si="252"/>
        <v>1</v>
      </c>
      <c r="H860" s="520">
        <f t="shared" si="253"/>
        <v>0</v>
      </c>
      <c r="I860" s="517"/>
      <c r="J860" s="517">
        <f t="shared" si="254"/>
        <v>10.410041584047482</v>
      </c>
      <c r="K860" s="517">
        <f t="shared" si="255"/>
        <v>1</v>
      </c>
      <c r="L860" s="517"/>
      <c r="M860" s="529">
        <f t="shared" si="256"/>
        <v>333.65536980019897</v>
      </c>
      <c r="N860" s="615">
        <f t="shared" si="257"/>
        <v>0</v>
      </c>
      <c r="O860" s="500"/>
      <c r="P860" s="532">
        <f t="shared" si="258"/>
        <v>0</v>
      </c>
      <c r="Q860" s="520">
        <f t="shared" si="259"/>
        <v>0</v>
      </c>
      <c r="R860" s="521"/>
      <c r="S860" s="507">
        <f t="shared" si="260"/>
        <v>0.99998635733558805</v>
      </c>
      <c r="T860" s="501">
        <f t="shared" si="265"/>
        <v>1.3642664411950278E-5</v>
      </c>
      <c r="U860" s="507"/>
      <c r="V860" s="507">
        <f t="shared" si="266"/>
        <v>6.2695245820315604E-8</v>
      </c>
      <c r="W860" s="501">
        <f t="shared" si="267"/>
        <v>6.2695245820315604E-8</v>
      </c>
      <c r="X860" s="507"/>
      <c r="Y860" s="562">
        <f t="shared" si="261"/>
        <v>1.2978061772520133</v>
      </c>
      <c r="Z860" s="554" t="e">
        <f t="shared" si="262"/>
        <v>#DIV/0!</v>
      </c>
      <c r="AB860" s="562">
        <f t="shared" si="263"/>
        <v>1.2978061772520133</v>
      </c>
      <c r="AC860" s="554" t="e">
        <f t="shared" si="264"/>
        <v>#DIV/0!</v>
      </c>
    </row>
    <row r="861" spans="1:29" ht="12.6" customHeight="1" x14ac:dyDescent="0.2">
      <c r="A861" s="116"/>
      <c r="B861" s="262">
        <f t="shared" si="248"/>
        <v>433.44000000000307</v>
      </c>
      <c r="C861" s="130"/>
      <c r="D861" s="500">
        <f t="shared" si="249"/>
        <v>10.558338715017483</v>
      </c>
      <c r="E861" s="517">
        <f t="shared" si="250"/>
        <v>6.0379364693548326E-3</v>
      </c>
      <c r="F861" s="500">
        <f t="shared" si="251"/>
        <v>0.99698558426748474</v>
      </c>
      <c r="G861" s="519">
        <f t="shared" si="252"/>
        <v>1</v>
      </c>
      <c r="H861" s="520">
        <f t="shared" si="253"/>
        <v>0</v>
      </c>
      <c r="I861" s="517"/>
      <c r="J861" s="517">
        <f t="shared" si="254"/>
        <v>10.416917358780173</v>
      </c>
      <c r="K861" s="517">
        <f t="shared" si="255"/>
        <v>1</v>
      </c>
      <c r="L861" s="517"/>
      <c r="M861" s="529">
        <f t="shared" si="256"/>
        <v>334.0753640758096</v>
      </c>
      <c r="N861" s="615">
        <f t="shared" si="257"/>
        <v>0</v>
      </c>
      <c r="O861" s="500"/>
      <c r="P861" s="532">
        <f t="shared" si="258"/>
        <v>0</v>
      </c>
      <c r="Q861" s="520">
        <f t="shared" si="259"/>
        <v>0</v>
      </c>
      <c r="R861" s="521"/>
      <c r="S861" s="507">
        <f t="shared" si="260"/>
        <v>0.99998638362952652</v>
      </c>
      <c r="T861" s="501">
        <f t="shared" si="265"/>
        <v>1.36163704734793E-5</v>
      </c>
      <c r="U861" s="507"/>
      <c r="V861" s="507">
        <f t="shared" si="266"/>
        <v>6.2514307222877333E-8</v>
      </c>
      <c r="W861" s="501">
        <f t="shared" si="267"/>
        <v>6.2514307222877333E-8</v>
      </c>
      <c r="X861" s="507"/>
      <c r="Y861" s="562">
        <f t="shared" si="261"/>
        <v>1.2974317971607308</v>
      </c>
      <c r="Z861" s="554" t="e">
        <f t="shared" si="262"/>
        <v>#DIV/0!</v>
      </c>
      <c r="AB861" s="562">
        <f t="shared" si="263"/>
        <v>1.2974317971607308</v>
      </c>
      <c r="AC861" s="554" t="e">
        <f t="shared" si="264"/>
        <v>#DIV/0!</v>
      </c>
    </row>
    <row r="862" spans="1:29" ht="12.6" customHeight="1" x14ac:dyDescent="0.2">
      <c r="A862" s="116"/>
      <c r="B862" s="262">
        <f t="shared" ref="B862:B925" si="268">B861+F$5</f>
        <v>433.86000000000308</v>
      </c>
      <c r="C862" s="130"/>
      <c r="D862" s="500">
        <f t="shared" ref="D862:D925" si="269">((LN(B862/$E$6))+(($F$8-E862+$G$10)*$F$9))/($F$10/100)</f>
        <v>10.565207810549444</v>
      </c>
      <c r="E862" s="517">
        <f t="shared" ref="E862:E925" si="270">LN(1+($E$7/B862))</f>
        <v>6.0321090131082904E-3</v>
      </c>
      <c r="F862" s="500">
        <f t="shared" ref="F862:F925" si="271">EXP(-E862*$F$9)</f>
        <v>0.99698848921665228</v>
      </c>
      <c r="G862" s="519">
        <f t="shared" ref="G862:G925" si="272">NORMSDIST(D862)</f>
        <v>1</v>
      </c>
      <c r="H862" s="520">
        <f t="shared" ref="H862:H925" si="273">(1-G862)</f>
        <v>0</v>
      </c>
      <c r="I862" s="517"/>
      <c r="J862" s="517">
        <f t="shared" ref="J862:J925" si="274">D862-($F$10/100)</f>
        <v>10.423786454312134</v>
      </c>
      <c r="K862" s="517">
        <f t="shared" ref="K862:K925" si="275">NORMSDIST(J862)</f>
        <v>1</v>
      </c>
      <c r="L862" s="517"/>
      <c r="M862" s="529">
        <f t="shared" ref="M862:M925" si="276">(B862*F862*G862)-($E$6*$G$8*K862)</f>
        <v>334.4953583624478</v>
      </c>
      <c r="N862" s="615">
        <f t="shared" ref="N862:N925" si="277">M862+($E$6*$G$8)-(B862*F862)</f>
        <v>0</v>
      </c>
      <c r="O862" s="500"/>
      <c r="P862" s="532">
        <f t="shared" ref="P862:P925" si="278">(G863-G861)/(B863-B861)</f>
        <v>0</v>
      </c>
      <c r="Q862" s="520">
        <f t="shared" ref="Q862:Q925" si="279">-(H863-H861)/(B863-B861)</f>
        <v>0</v>
      </c>
      <c r="R862" s="521"/>
      <c r="S862" s="507">
        <f t="shared" ref="S862:S925" si="280">(M863-M861)/(B863-B861)</f>
        <v>0.99998640984760612</v>
      </c>
      <c r="T862" s="501">
        <f t="shared" si="265"/>
        <v>1.3590152393883059E-5</v>
      </c>
      <c r="U862" s="507"/>
      <c r="V862" s="507">
        <f t="shared" si="266"/>
        <v>6.2333771345624287E-8</v>
      </c>
      <c r="W862" s="501">
        <f t="shared" si="267"/>
        <v>6.2333771345624287E-8</v>
      </c>
      <c r="X862" s="507"/>
      <c r="Y862" s="562">
        <f t="shared" ref="Y862:Y925" si="281">B862/M862</f>
        <v>1.2970583571742336</v>
      </c>
      <c r="Z862" s="554" t="e">
        <f t="shared" ref="Z862:Z925" si="282">B862/N862</f>
        <v>#DIV/0!</v>
      </c>
      <c r="AB862" s="562">
        <f t="shared" ref="AB862:AB925" si="283">Y862*G862</f>
        <v>1.2970583571742336</v>
      </c>
      <c r="AC862" s="554" t="e">
        <f t="shared" ref="AC862:AC925" si="284">Z862*H862</f>
        <v>#DIV/0!</v>
      </c>
    </row>
    <row r="863" spans="1:29" ht="12.6" customHeight="1" x14ac:dyDescent="0.2">
      <c r="A863" s="116"/>
      <c r="B863" s="262">
        <f t="shared" si="268"/>
        <v>434.2800000000031</v>
      </c>
      <c r="C863" s="130"/>
      <c r="D863" s="500">
        <f t="shared" si="269"/>
        <v>10.572070239844235</v>
      </c>
      <c r="E863" s="517">
        <f t="shared" si="270"/>
        <v>6.0262927946761764E-3</v>
      </c>
      <c r="F863" s="500">
        <f t="shared" si="271"/>
        <v>0.99699138857228187</v>
      </c>
      <c r="G863" s="519">
        <f t="shared" si="272"/>
        <v>1</v>
      </c>
      <c r="H863" s="520">
        <f t="shared" si="273"/>
        <v>0</v>
      </c>
      <c r="I863" s="517"/>
      <c r="J863" s="517">
        <f t="shared" si="274"/>
        <v>10.430648883606926</v>
      </c>
      <c r="K863" s="517">
        <f t="shared" si="275"/>
        <v>1</v>
      </c>
      <c r="L863" s="517"/>
      <c r="M863" s="529">
        <f t="shared" si="276"/>
        <v>334.91535266008162</v>
      </c>
      <c r="N863" s="615">
        <f t="shared" si="277"/>
        <v>0</v>
      </c>
      <c r="O863" s="500"/>
      <c r="P863" s="532">
        <f t="shared" si="278"/>
        <v>0</v>
      </c>
      <c r="Q863" s="520">
        <f t="shared" si="279"/>
        <v>0</v>
      </c>
      <c r="R863" s="521"/>
      <c r="S863" s="507">
        <f t="shared" si="280"/>
        <v>0.99998643598989445</v>
      </c>
      <c r="T863" s="501">
        <f t="shared" ref="T863:T926" si="285">1-S863</f>
        <v>1.3564010105548974E-5</v>
      </c>
      <c r="U863" s="507"/>
      <c r="V863" s="507">
        <f t="shared" ref="V863:V926" si="286">(S864-S862)/(B864-B862)</f>
        <v>6.2153960417572462E-8</v>
      </c>
      <c r="W863" s="501">
        <f t="shared" ref="W863:W926" si="287">-(T864-T862)/(B864-B862)</f>
        <v>6.2153960417572462E-8</v>
      </c>
      <c r="X863" s="507"/>
      <c r="Y863" s="562">
        <f t="shared" si="281"/>
        <v>1.2966858537559203</v>
      </c>
      <c r="Z863" s="554" t="e">
        <f t="shared" si="282"/>
        <v>#DIV/0!</v>
      </c>
      <c r="AB863" s="562">
        <f t="shared" si="283"/>
        <v>1.2966858537559203</v>
      </c>
      <c r="AC863" s="554" t="e">
        <f t="shared" si="284"/>
        <v>#DIV/0!</v>
      </c>
    </row>
    <row r="864" spans="1:29" ht="12.6" customHeight="1" x14ac:dyDescent="0.2">
      <c r="A864" s="116"/>
      <c r="B864" s="262">
        <f t="shared" si="268"/>
        <v>434.70000000000312</v>
      </c>
      <c r="C864" s="130"/>
      <c r="D864" s="500">
        <f t="shared" si="269"/>
        <v>10.578926015827706</v>
      </c>
      <c r="E864" s="517">
        <f t="shared" si="270"/>
        <v>6.0204877815830246E-3</v>
      </c>
      <c r="F864" s="500">
        <f t="shared" si="271"/>
        <v>0.99699428235051368</v>
      </c>
      <c r="G864" s="519">
        <f t="shared" si="272"/>
        <v>1</v>
      </c>
      <c r="H864" s="520">
        <f t="shared" si="273"/>
        <v>0</v>
      </c>
      <c r="I864" s="517"/>
      <c r="J864" s="517">
        <f t="shared" si="274"/>
        <v>10.437504659590397</v>
      </c>
      <c r="K864" s="517">
        <f t="shared" si="275"/>
        <v>1</v>
      </c>
      <c r="L864" s="517"/>
      <c r="M864" s="529">
        <f t="shared" si="276"/>
        <v>335.33534696867935</v>
      </c>
      <c r="N864" s="615">
        <f t="shared" si="277"/>
        <v>0</v>
      </c>
      <c r="O864" s="500"/>
      <c r="P864" s="532">
        <f t="shared" si="278"/>
        <v>0</v>
      </c>
      <c r="Q864" s="520">
        <f t="shared" si="279"/>
        <v>0</v>
      </c>
      <c r="R864" s="521"/>
      <c r="S864" s="507">
        <f t="shared" si="280"/>
        <v>0.99998646205693287</v>
      </c>
      <c r="T864" s="501">
        <f t="shared" si="285"/>
        <v>1.3537943067132296E-5</v>
      </c>
      <c r="U864" s="507"/>
      <c r="V864" s="507">
        <f t="shared" si="286"/>
        <v>6.1974955194229915E-8</v>
      </c>
      <c r="W864" s="501">
        <f t="shared" si="287"/>
        <v>6.1974955194229915E-8</v>
      </c>
      <c r="X864" s="507"/>
      <c r="Y864" s="562">
        <f t="shared" si="281"/>
        <v>1.2963142833869061</v>
      </c>
      <c r="Z864" s="554" t="e">
        <f t="shared" si="282"/>
        <v>#DIV/0!</v>
      </c>
      <c r="AB864" s="562">
        <f t="shared" si="283"/>
        <v>1.2963142833869061</v>
      </c>
      <c r="AC864" s="554" t="e">
        <f t="shared" si="284"/>
        <v>#DIV/0!</v>
      </c>
    </row>
    <row r="865" spans="1:29" ht="12.6" customHeight="1" x14ac:dyDescent="0.2">
      <c r="A865" s="116"/>
      <c r="B865" s="262">
        <f t="shared" si="268"/>
        <v>435.12000000000313</v>
      </c>
      <c r="C865" s="130"/>
      <c r="D865" s="500">
        <f t="shared" si="269"/>
        <v>10.585775151388154</v>
      </c>
      <c r="E865" s="517">
        <f t="shared" si="270"/>
        <v>6.0146939414778234E-3</v>
      </c>
      <c r="F865" s="500">
        <f t="shared" si="271"/>
        <v>0.99699717056742598</v>
      </c>
      <c r="G865" s="519">
        <f t="shared" si="272"/>
        <v>1</v>
      </c>
      <c r="H865" s="520">
        <f t="shared" si="273"/>
        <v>0</v>
      </c>
      <c r="I865" s="517"/>
      <c r="J865" s="517">
        <f t="shared" si="274"/>
        <v>10.444353795150844</v>
      </c>
      <c r="K865" s="517">
        <f t="shared" si="275"/>
        <v>1</v>
      </c>
      <c r="L865" s="517"/>
      <c r="M865" s="529">
        <f t="shared" si="276"/>
        <v>335.75534128820948</v>
      </c>
      <c r="N865" s="615">
        <f t="shared" si="277"/>
        <v>0</v>
      </c>
      <c r="O865" s="500"/>
      <c r="P865" s="532">
        <f t="shared" si="278"/>
        <v>0</v>
      </c>
      <c r="Q865" s="520">
        <f t="shared" si="279"/>
        <v>0</v>
      </c>
      <c r="R865" s="521"/>
      <c r="S865" s="507">
        <f t="shared" si="280"/>
        <v>0.99998648804885681</v>
      </c>
      <c r="T865" s="501">
        <f t="shared" si="285"/>
        <v>1.3511951143185819E-5</v>
      </c>
      <c r="U865" s="507"/>
      <c r="V865" s="507">
        <f t="shared" si="286"/>
        <v>6.1796594561088697E-8</v>
      </c>
      <c r="W865" s="501">
        <f t="shared" si="287"/>
        <v>6.1796594561088697E-8</v>
      </c>
      <c r="X865" s="507"/>
      <c r="Y865" s="562">
        <f t="shared" si="281"/>
        <v>1.2959436425659119</v>
      </c>
      <c r="Z865" s="554" t="e">
        <f t="shared" si="282"/>
        <v>#DIV/0!</v>
      </c>
      <c r="AB865" s="562">
        <f t="shared" si="283"/>
        <v>1.2959436425659119</v>
      </c>
      <c r="AC865" s="554" t="e">
        <f t="shared" si="284"/>
        <v>#DIV/0!</v>
      </c>
    </row>
    <row r="866" spans="1:29" ht="12.6" customHeight="1" x14ac:dyDescent="0.2">
      <c r="A866" s="116"/>
      <c r="B866" s="262">
        <f t="shared" si="268"/>
        <v>435.54000000000315</v>
      </c>
      <c r="C866" s="130"/>
      <c r="D866" s="500">
        <f t="shared" si="269"/>
        <v>10.592617659376456</v>
      </c>
      <c r="E866" s="517">
        <f t="shared" si="270"/>
        <v>6.0089112421346826E-3</v>
      </c>
      <c r="F866" s="500">
        <f t="shared" si="271"/>
        <v>0.99700005323903507</v>
      </c>
      <c r="G866" s="519">
        <f t="shared" si="272"/>
        <v>1</v>
      </c>
      <c r="H866" s="520">
        <f t="shared" si="273"/>
        <v>0</v>
      </c>
      <c r="I866" s="517"/>
      <c r="J866" s="517">
        <f t="shared" si="274"/>
        <v>10.451196303139147</v>
      </c>
      <c r="K866" s="517">
        <f t="shared" si="275"/>
        <v>1</v>
      </c>
      <c r="L866" s="517"/>
      <c r="M866" s="529">
        <f t="shared" si="276"/>
        <v>336.17533561864042</v>
      </c>
      <c r="N866" s="615">
        <f t="shared" si="277"/>
        <v>0</v>
      </c>
      <c r="O866" s="500"/>
      <c r="P866" s="532">
        <f t="shared" si="278"/>
        <v>0</v>
      </c>
      <c r="Q866" s="520">
        <f t="shared" si="279"/>
        <v>0</v>
      </c>
      <c r="R866" s="521"/>
      <c r="S866" s="507">
        <f t="shared" si="280"/>
        <v>0.9999865139660723</v>
      </c>
      <c r="T866" s="501">
        <f t="shared" si="285"/>
        <v>1.348603392770098E-5</v>
      </c>
      <c r="U866" s="507"/>
      <c r="V866" s="507">
        <f t="shared" si="286"/>
        <v>6.1618958877148685E-8</v>
      </c>
      <c r="W866" s="501">
        <f t="shared" si="287"/>
        <v>6.1618958877148685E-8</v>
      </c>
      <c r="X866" s="507"/>
      <c r="Y866" s="562">
        <f t="shared" si="281"/>
        <v>1.2955739278091558</v>
      </c>
      <c r="Z866" s="554" t="e">
        <f t="shared" si="282"/>
        <v>#DIV/0!</v>
      </c>
      <c r="AB866" s="562">
        <f t="shared" si="283"/>
        <v>1.2955739278091558</v>
      </c>
      <c r="AC866" s="554" t="e">
        <f t="shared" si="284"/>
        <v>#DIV/0!</v>
      </c>
    </row>
    <row r="867" spans="1:29" ht="12.6" customHeight="1" x14ac:dyDescent="0.2">
      <c r="A867" s="116"/>
      <c r="B867" s="262">
        <f t="shared" si="268"/>
        <v>435.96000000000316</v>
      </c>
      <c r="C867" s="130"/>
      <c r="D867" s="500">
        <f t="shared" si="269"/>
        <v>10.599453552606235</v>
      </c>
      <c r="E867" s="517">
        <f t="shared" si="270"/>
        <v>6.0031396514506306E-3</v>
      </c>
      <c r="F867" s="500">
        <f t="shared" si="271"/>
        <v>0.99700293038129617</v>
      </c>
      <c r="G867" s="519">
        <f t="shared" si="272"/>
        <v>1</v>
      </c>
      <c r="H867" s="520">
        <f t="shared" si="273"/>
        <v>0</v>
      </c>
      <c r="I867" s="517"/>
      <c r="J867" s="517">
        <f t="shared" si="274"/>
        <v>10.458032196368926</v>
      </c>
      <c r="K867" s="517">
        <f t="shared" si="275"/>
        <v>1</v>
      </c>
      <c r="L867" s="517"/>
      <c r="M867" s="529">
        <f t="shared" si="276"/>
        <v>336.59532995994101</v>
      </c>
      <c r="N867" s="615">
        <f t="shared" si="277"/>
        <v>0</v>
      </c>
      <c r="O867" s="500"/>
      <c r="P867" s="532">
        <f t="shared" si="278"/>
        <v>0</v>
      </c>
      <c r="Q867" s="520">
        <f t="shared" si="279"/>
        <v>0</v>
      </c>
      <c r="R867" s="521"/>
      <c r="S867" s="507">
        <f t="shared" si="280"/>
        <v>0.99998653980878227</v>
      </c>
      <c r="T867" s="501">
        <f t="shared" si="285"/>
        <v>1.3460191217729012E-5</v>
      </c>
      <c r="U867" s="507"/>
      <c r="V867" s="507">
        <f t="shared" si="286"/>
        <v>6.1441564931055342E-8</v>
      </c>
      <c r="W867" s="501">
        <f t="shared" si="287"/>
        <v>6.1441564931055342E-8</v>
      </c>
      <c r="X867" s="507"/>
      <c r="Y867" s="562">
        <f t="shared" si="281"/>
        <v>1.2952051356502414</v>
      </c>
      <c r="Z867" s="554" t="e">
        <f t="shared" si="282"/>
        <v>#DIV/0!</v>
      </c>
      <c r="AB867" s="562">
        <f t="shared" si="283"/>
        <v>1.2952051356502414</v>
      </c>
      <c r="AC867" s="554" t="e">
        <f t="shared" si="284"/>
        <v>#DIV/0!</v>
      </c>
    </row>
    <row r="868" spans="1:29" ht="12.6" customHeight="1" x14ac:dyDescent="0.2">
      <c r="A868" s="116"/>
      <c r="B868" s="262">
        <f t="shared" si="268"/>
        <v>436.38000000000318</v>
      </c>
      <c r="C868" s="130"/>
      <c r="D868" s="500">
        <f t="shared" si="269"/>
        <v>10.606282843853977</v>
      </c>
      <c r="E868" s="517">
        <f t="shared" si="270"/>
        <v>5.997379137446952E-3</v>
      </c>
      <c r="F868" s="500">
        <f t="shared" si="271"/>
        <v>0.9970058020101028</v>
      </c>
      <c r="G868" s="519">
        <f t="shared" si="272"/>
        <v>1</v>
      </c>
      <c r="H868" s="520">
        <f t="shared" si="273"/>
        <v>0</v>
      </c>
      <c r="I868" s="517"/>
      <c r="J868" s="517">
        <f t="shared" si="274"/>
        <v>10.464861487616668</v>
      </c>
      <c r="K868" s="517">
        <f t="shared" si="275"/>
        <v>1</v>
      </c>
      <c r="L868" s="517"/>
      <c r="M868" s="529">
        <f t="shared" si="276"/>
        <v>337.01532431207983</v>
      </c>
      <c r="N868" s="615">
        <f t="shared" si="277"/>
        <v>0</v>
      </c>
      <c r="O868" s="500"/>
      <c r="P868" s="532">
        <f t="shared" si="278"/>
        <v>0</v>
      </c>
      <c r="Q868" s="520">
        <f t="shared" si="279"/>
        <v>0</v>
      </c>
      <c r="R868" s="521"/>
      <c r="S868" s="507">
        <f t="shared" si="280"/>
        <v>0.99998656557698684</v>
      </c>
      <c r="T868" s="501">
        <f t="shared" si="285"/>
        <v>1.3434423013158892E-5</v>
      </c>
      <c r="U868" s="507"/>
      <c r="V868" s="507">
        <f t="shared" si="286"/>
        <v>6.1265218163179147E-8</v>
      </c>
      <c r="W868" s="501">
        <f t="shared" si="287"/>
        <v>6.1265218163179147E-8</v>
      </c>
      <c r="X868" s="507"/>
      <c r="Y868" s="562">
        <f t="shared" si="281"/>
        <v>1.2948372626400531</v>
      </c>
      <c r="Z868" s="554" t="e">
        <f t="shared" si="282"/>
        <v>#DIV/0!</v>
      </c>
      <c r="AB868" s="562">
        <f t="shared" si="283"/>
        <v>1.2948372626400531</v>
      </c>
      <c r="AC868" s="554" t="e">
        <f t="shared" si="284"/>
        <v>#DIV/0!</v>
      </c>
    </row>
    <row r="869" spans="1:29" ht="12.6" customHeight="1" x14ac:dyDescent="0.2">
      <c r="A869" s="116"/>
      <c r="B869" s="262">
        <f t="shared" si="268"/>
        <v>436.80000000000319</v>
      </c>
      <c r="C869" s="130"/>
      <c r="D869" s="500">
        <f t="shared" si="269"/>
        <v>10.613105545859197</v>
      </c>
      <c r="E869" s="517">
        <f t="shared" si="270"/>
        <v>5.9916296682667614E-3</v>
      </c>
      <c r="F869" s="500">
        <f t="shared" si="271"/>
        <v>0.99700866814128797</v>
      </c>
      <c r="G869" s="519">
        <f t="shared" si="272"/>
        <v>1</v>
      </c>
      <c r="H869" s="520">
        <f t="shared" si="273"/>
        <v>0</v>
      </c>
      <c r="I869" s="517"/>
      <c r="J869" s="517">
        <f t="shared" si="274"/>
        <v>10.471684189621888</v>
      </c>
      <c r="K869" s="517">
        <f t="shared" si="275"/>
        <v>1</v>
      </c>
      <c r="L869" s="517"/>
      <c r="M869" s="529">
        <f t="shared" si="276"/>
        <v>337.43531867502571</v>
      </c>
      <c r="N869" s="615">
        <f t="shared" si="277"/>
        <v>0</v>
      </c>
      <c r="O869" s="500"/>
      <c r="P869" s="532">
        <f t="shared" si="278"/>
        <v>0</v>
      </c>
      <c r="Q869" s="520">
        <f t="shared" si="279"/>
        <v>0</v>
      </c>
      <c r="R869" s="521"/>
      <c r="S869" s="507">
        <f t="shared" si="280"/>
        <v>0.99998659127156553</v>
      </c>
      <c r="T869" s="501">
        <f t="shared" si="285"/>
        <v>1.3408728434471939E-5</v>
      </c>
      <c r="U869" s="507"/>
      <c r="V869" s="507">
        <f t="shared" si="286"/>
        <v>6.1089918705689519E-8</v>
      </c>
      <c r="W869" s="501">
        <f t="shared" si="287"/>
        <v>6.1089918705689519E-8</v>
      </c>
      <c r="X869" s="507"/>
      <c r="Y869" s="562">
        <f t="shared" si="281"/>
        <v>1.2944703053466455</v>
      </c>
      <c r="Z869" s="554" t="e">
        <f t="shared" si="282"/>
        <v>#DIV/0!</v>
      </c>
      <c r="AB869" s="562">
        <f t="shared" si="283"/>
        <v>1.2944703053466455</v>
      </c>
      <c r="AC869" s="554" t="e">
        <f t="shared" si="284"/>
        <v>#DIV/0!</v>
      </c>
    </row>
    <row r="870" spans="1:29" ht="12.6" customHeight="1" x14ac:dyDescent="0.2">
      <c r="A870" s="116"/>
      <c r="B870" s="262">
        <f t="shared" si="268"/>
        <v>437.22000000000321</v>
      </c>
      <c r="C870" s="130"/>
      <c r="D870" s="500">
        <f t="shared" si="269"/>
        <v>10.619921671324567</v>
      </c>
      <c r="E870" s="517">
        <f t="shared" si="270"/>
        <v>5.985891212175235E-3</v>
      </c>
      <c r="F870" s="500">
        <f t="shared" si="271"/>
        <v>0.99701152879062438</v>
      </c>
      <c r="G870" s="519">
        <f t="shared" si="272"/>
        <v>1</v>
      </c>
      <c r="H870" s="520">
        <f t="shared" si="273"/>
        <v>0</v>
      </c>
      <c r="I870" s="517"/>
      <c r="J870" s="517">
        <f t="shared" si="274"/>
        <v>10.478500315087258</v>
      </c>
      <c r="K870" s="517">
        <f t="shared" si="275"/>
        <v>1</v>
      </c>
      <c r="L870" s="517"/>
      <c r="M870" s="529">
        <f t="shared" si="276"/>
        <v>337.85531304874797</v>
      </c>
      <c r="N870" s="615">
        <f t="shared" si="277"/>
        <v>0</v>
      </c>
      <c r="O870" s="500"/>
      <c r="P870" s="532">
        <f t="shared" si="278"/>
        <v>0</v>
      </c>
      <c r="Q870" s="520">
        <f t="shared" si="279"/>
        <v>0</v>
      </c>
      <c r="R870" s="521"/>
      <c r="S870" s="507">
        <f t="shared" si="280"/>
        <v>0.99998661689251855</v>
      </c>
      <c r="T870" s="501">
        <f t="shared" si="285"/>
        <v>1.338310748144611E-5</v>
      </c>
      <c r="U870" s="507"/>
      <c r="V870" s="507">
        <f t="shared" si="286"/>
        <v>6.0914780362707868E-8</v>
      </c>
      <c r="W870" s="501">
        <f t="shared" si="287"/>
        <v>6.0914780362707868E-8</v>
      </c>
      <c r="X870" s="507"/>
      <c r="Y870" s="562">
        <f t="shared" si="281"/>
        <v>1.2941042603551369</v>
      </c>
      <c r="Z870" s="554" t="e">
        <f t="shared" si="282"/>
        <v>#DIV/0!</v>
      </c>
      <c r="AB870" s="562">
        <f t="shared" si="283"/>
        <v>1.2941042603551369</v>
      </c>
      <c r="AC870" s="554" t="e">
        <f t="shared" si="284"/>
        <v>#DIV/0!</v>
      </c>
    </row>
    <row r="871" spans="1:29" ht="12.6" customHeight="1" x14ac:dyDescent="0.2">
      <c r="A871" s="116"/>
      <c r="B871" s="262">
        <f t="shared" si="268"/>
        <v>437.64000000000323</v>
      </c>
      <c r="C871" s="130"/>
      <c r="D871" s="500">
        <f t="shared" si="269"/>
        <v>10.626731232916065</v>
      </c>
      <c r="E871" s="517">
        <f t="shared" si="270"/>
        <v>5.9801637375598354E-3</v>
      </c>
      <c r="F871" s="500">
        <f t="shared" si="271"/>
        <v>0.99701438397382391</v>
      </c>
      <c r="G871" s="519">
        <f t="shared" si="272"/>
        <v>1</v>
      </c>
      <c r="H871" s="520">
        <f t="shared" si="273"/>
        <v>0</v>
      </c>
      <c r="I871" s="517"/>
      <c r="J871" s="517">
        <f t="shared" si="274"/>
        <v>10.485309876678755</v>
      </c>
      <c r="K871" s="517">
        <f t="shared" si="275"/>
        <v>1</v>
      </c>
      <c r="L871" s="517"/>
      <c r="M871" s="529">
        <f t="shared" si="276"/>
        <v>338.27530743321546</v>
      </c>
      <c r="N871" s="615">
        <f t="shared" si="277"/>
        <v>0</v>
      </c>
      <c r="O871" s="500"/>
      <c r="P871" s="532">
        <f t="shared" si="278"/>
        <v>0</v>
      </c>
      <c r="Q871" s="520">
        <f t="shared" si="279"/>
        <v>0</v>
      </c>
      <c r="R871" s="521"/>
      <c r="S871" s="507">
        <f t="shared" si="280"/>
        <v>0.99998664243998103</v>
      </c>
      <c r="T871" s="501">
        <f t="shared" si="285"/>
        <v>1.3357560018967263E-5</v>
      </c>
      <c r="U871" s="507"/>
      <c r="V871" s="507">
        <f t="shared" si="286"/>
        <v>6.0740367101096818E-8</v>
      </c>
      <c r="W871" s="501">
        <f t="shared" si="287"/>
        <v>6.0740367101096818E-8</v>
      </c>
      <c r="X871" s="507"/>
      <c r="Y871" s="562">
        <f t="shared" si="281"/>
        <v>1.2937391242676055</v>
      </c>
      <c r="Z871" s="554" t="e">
        <f t="shared" si="282"/>
        <v>#DIV/0!</v>
      </c>
      <c r="AB871" s="562">
        <f t="shared" si="283"/>
        <v>1.2937391242676055</v>
      </c>
      <c r="AC871" s="554" t="e">
        <f t="shared" si="284"/>
        <v>#DIV/0!</v>
      </c>
    </row>
    <row r="872" spans="1:29" ht="12.6" customHeight="1" x14ac:dyDescent="0.2">
      <c r="A872" s="116"/>
      <c r="B872" s="262">
        <f t="shared" si="268"/>
        <v>438.06000000000324</v>
      </c>
      <c r="C872" s="130"/>
      <c r="D872" s="500">
        <f t="shared" si="269"/>
        <v>10.633534243263115</v>
      </c>
      <c r="E872" s="517">
        <f t="shared" si="270"/>
        <v>5.9744472129276711E-3</v>
      </c>
      <c r="F872" s="500">
        <f t="shared" si="271"/>
        <v>0.99701723370653883</v>
      </c>
      <c r="G872" s="519">
        <f t="shared" si="272"/>
        <v>1</v>
      </c>
      <c r="H872" s="520">
        <f t="shared" si="273"/>
        <v>0</v>
      </c>
      <c r="I872" s="517"/>
      <c r="J872" s="517">
        <f t="shared" si="274"/>
        <v>10.492112887025806</v>
      </c>
      <c r="K872" s="517">
        <f t="shared" si="275"/>
        <v>1</v>
      </c>
      <c r="L872" s="517"/>
      <c r="M872" s="529">
        <f t="shared" si="276"/>
        <v>338.69530182839759</v>
      </c>
      <c r="N872" s="615">
        <f t="shared" si="277"/>
        <v>0</v>
      </c>
      <c r="O872" s="500"/>
      <c r="P872" s="532">
        <f t="shared" si="278"/>
        <v>0</v>
      </c>
      <c r="Q872" s="520">
        <f t="shared" si="279"/>
        <v>0</v>
      </c>
      <c r="R872" s="521"/>
      <c r="S872" s="507">
        <f t="shared" si="280"/>
        <v>0.99998666791442692</v>
      </c>
      <c r="T872" s="501">
        <f t="shared" si="285"/>
        <v>1.3332085573081187E-5</v>
      </c>
      <c r="U872" s="507"/>
      <c r="V872" s="507">
        <f t="shared" si="286"/>
        <v>6.0566678920856381E-8</v>
      </c>
      <c r="W872" s="501">
        <f t="shared" si="287"/>
        <v>6.0566678920856381E-8</v>
      </c>
      <c r="X872" s="507"/>
      <c r="Y872" s="562">
        <f t="shared" si="281"/>
        <v>1.2933748937029823</v>
      </c>
      <c r="Z872" s="554" t="e">
        <f t="shared" si="282"/>
        <v>#DIV/0!</v>
      </c>
      <c r="AB872" s="562">
        <f t="shared" si="283"/>
        <v>1.2933748937029823</v>
      </c>
      <c r="AC872" s="554" t="e">
        <f t="shared" si="284"/>
        <v>#DIV/0!</v>
      </c>
    </row>
    <row r="873" spans="1:29" ht="12.6" customHeight="1" x14ac:dyDescent="0.2">
      <c r="A873" s="116"/>
      <c r="B873" s="262">
        <f t="shared" si="268"/>
        <v>438.48000000000326</v>
      </c>
      <c r="C873" s="130"/>
      <c r="D873" s="500">
        <f t="shared" si="269"/>
        <v>10.640330714958724</v>
      </c>
      <c r="E873" s="517">
        <f t="shared" si="270"/>
        <v>5.9687416069072706E-3</v>
      </c>
      <c r="F873" s="500">
        <f t="shared" si="271"/>
        <v>0.99702007800436143</v>
      </c>
      <c r="G873" s="519">
        <f t="shared" si="272"/>
        <v>1</v>
      </c>
      <c r="H873" s="520">
        <f t="shared" si="273"/>
        <v>0</v>
      </c>
      <c r="I873" s="517"/>
      <c r="J873" s="517">
        <f t="shared" si="274"/>
        <v>10.498909358721415</v>
      </c>
      <c r="K873" s="517">
        <f t="shared" si="275"/>
        <v>1</v>
      </c>
      <c r="L873" s="517"/>
      <c r="M873" s="529">
        <f t="shared" si="276"/>
        <v>339.11529623426361</v>
      </c>
      <c r="N873" s="615">
        <f t="shared" si="277"/>
        <v>0</v>
      </c>
      <c r="O873" s="500"/>
      <c r="P873" s="532">
        <f t="shared" si="278"/>
        <v>0</v>
      </c>
      <c r="Q873" s="520">
        <f t="shared" si="279"/>
        <v>0</v>
      </c>
      <c r="R873" s="521"/>
      <c r="S873" s="507">
        <f t="shared" si="280"/>
        <v>0.99998669331599133</v>
      </c>
      <c r="T873" s="501">
        <f t="shared" si="285"/>
        <v>1.3306684008673741E-5</v>
      </c>
      <c r="U873" s="507"/>
      <c r="V873" s="507">
        <f t="shared" si="286"/>
        <v>6.039371568981715E-8</v>
      </c>
      <c r="W873" s="501">
        <f t="shared" si="287"/>
        <v>6.039371568981715E-8</v>
      </c>
      <c r="X873" s="507"/>
      <c r="Y873" s="562">
        <f t="shared" si="281"/>
        <v>1.2930115652969476</v>
      </c>
      <c r="Z873" s="554" t="e">
        <f t="shared" si="282"/>
        <v>#DIV/0!</v>
      </c>
      <c r="AB873" s="562">
        <f t="shared" si="283"/>
        <v>1.2930115652969476</v>
      </c>
      <c r="AC873" s="554" t="e">
        <f t="shared" si="284"/>
        <v>#DIV/0!</v>
      </c>
    </row>
    <row r="874" spans="1:29" ht="12.6" customHeight="1" x14ac:dyDescent="0.2">
      <c r="A874" s="116"/>
      <c r="B874" s="262">
        <f t="shared" si="268"/>
        <v>438.90000000000327</v>
      </c>
      <c r="C874" s="130"/>
      <c r="D874" s="500">
        <f t="shared" si="269"/>
        <v>10.647120660559633</v>
      </c>
      <c r="E874" s="517">
        <f t="shared" si="270"/>
        <v>5.9630468882463797E-3</v>
      </c>
      <c r="F874" s="500">
        <f t="shared" si="271"/>
        <v>0.99702291688282485</v>
      </c>
      <c r="G874" s="519">
        <f t="shared" si="272"/>
        <v>1</v>
      </c>
      <c r="H874" s="520">
        <f t="shared" si="273"/>
        <v>0</v>
      </c>
      <c r="I874" s="517"/>
      <c r="J874" s="517">
        <f t="shared" si="274"/>
        <v>10.505699304322324</v>
      </c>
      <c r="K874" s="517">
        <f t="shared" si="275"/>
        <v>1</v>
      </c>
      <c r="L874" s="517"/>
      <c r="M874" s="529">
        <f t="shared" si="276"/>
        <v>339.53529065078305</v>
      </c>
      <c r="N874" s="615">
        <f t="shared" si="277"/>
        <v>0</v>
      </c>
      <c r="O874" s="500"/>
      <c r="P874" s="532">
        <f t="shared" si="278"/>
        <v>0</v>
      </c>
      <c r="Q874" s="520">
        <f t="shared" si="279"/>
        <v>0</v>
      </c>
      <c r="R874" s="521"/>
      <c r="S874" s="507">
        <f t="shared" si="280"/>
        <v>0.9999867186451481</v>
      </c>
      <c r="T874" s="501">
        <f t="shared" si="285"/>
        <v>1.3281354851901739E-5</v>
      </c>
      <c r="U874" s="507"/>
      <c r="V874" s="507">
        <f t="shared" si="286"/>
        <v>6.0221397048979221E-8</v>
      </c>
      <c r="W874" s="501">
        <f t="shared" si="287"/>
        <v>6.0221397048979221E-8</v>
      </c>
      <c r="X874" s="507"/>
      <c r="Y874" s="562">
        <f t="shared" si="281"/>
        <v>1.2926491357018268</v>
      </c>
      <c r="Z874" s="554" t="e">
        <f t="shared" si="282"/>
        <v>#DIV/0!</v>
      </c>
      <c r="AB874" s="562">
        <f t="shared" si="283"/>
        <v>1.2926491357018268</v>
      </c>
      <c r="AC874" s="554" t="e">
        <f t="shared" si="284"/>
        <v>#DIV/0!</v>
      </c>
    </row>
    <row r="875" spans="1:29" ht="12.6" customHeight="1" x14ac:dyDescent="0.2">
      <c r="A875" s="116"/>
      <c r="B875" s="262">
        <f t="shared" si="268"/>
        <v>439.32000000000329</v>
      </c>
      <c r="C875" s="130"/>
      <c r="D875" s="500">
        <f t="shared" si="269"/>
        <v>10.653904092586437</v>
      </c>
      <c r="E875" s="517">
        <f t="shared" si="270"/>
        <v>5.9573630258117488E-3</v>
      </c>
      <c r="F875" s="500">
        <f t="shared" si="271"/>
        <v>0.99702575035740304</v>
      </c>
      <c r="G875" s="519">
        <f t="shared" si="272"/>
        <v>1</v>
      </c>
      <c r="H875" s="520">
        <f t="shared" si="273"/>
        <v>0</v>
      </c>
      <c r="I875" s="517"/>
      <c r="J875" s="517">
        <f t="shared" si="274"/>
        <v>10.512482736349128</v>
      </c>
      <c r="K875" s="517">
        <f t="shared" si="275"/>
        <v>1</v>
      </c>
      <c r="L875" s="517"/>
      <c r="M875" s="529">
        <f t="shared" si="276"/>
        <v>339.95528507792557</v>
      </c>
      <c r="N875" s="615">
        <f t="shared" si="277"/>
        <v>0</v>
      </c>
      <c r="O875" s="500"/>
      <c r="P875" s="532">
        <f t="shared" si="278"/>
        <v>0</v>
      </c>
      <c r="Q875" s="520">
        <f t="shared" si="279"/>
        <v>0</v>
      </c>
      <c r="R875" s="521"/>
      <c r="S875" s="507">
        <f t="shared" si="280"/>
        <v>0.99998674390196485</v>
      </c>
      <c r="T875" s="501">
        <f t="shared" si="285"/>
        <v>1.3256098035152597E-5</v>
      </c>
      <c r="U875" s="507"/>
      <c r="V875" s="507">
        <f t="shared" si="286"/>
        <v>6.0049561751665237E-8</v>
      </c>
      <c r="W875" s="501">
        <f t="shared" si="287"/>
        <v>6.0049561751665237E-8</v>
      </c>
      <c r="X875" s="507"/>
      <c r="Y875" s="562">
        <f t="shared" si="281"/>
        <v>1.2922876015864881</v>
      </c>
      <c r="Z875" s="554" t="e">
        <f t="shared" si="282"/>
        <v>#DIV/0!</v>
      </c>
      <c r="AB875" s="562">
        <f t="shared" si="283"/>
        <v>1.2922876015864881</v>
      </c>
      <c r="AC875" s="554" t="e">
        <f t="shared" si="284"/>
        <v>#DIV/0!</v>
      </c>
    </row>
    <row r="876" spans="1:29" ht="12.6" customHeight="1" x14ac:dyDescent="0.2">
      <c r="A876" s="116"/>
      <c r="B876" s="262">
        <f t="shared" si="268"/>
        <v>439.74000000000331</v>
      </c>
      <c r="C876" s="130"/>
      <c r="D876" s="500">
        <f t="shared" si="269"/>
        <v>10.660681023523741</v>
      </c>
      <c r="E876" s="517">
        <f t="shared" si="270"/>
        <v>5.9516899885889204E-3</v>
      </c>
      <c r="F876" s="500">
        <f t="shared" si="271"/>
        <v>0.99702857844351089</v>
      </c>
      <c r="G876" s="519">
        <f t="shared" si="272"/>
        <v>1</v>
      </c>
      <c r="H876" s="520">
        <f t="shared" si="273"/>
        <v>0</v>
      </c>
      <c r="I876" s="517"/>
      <c r="J876" s="517">
        <f t="shared" si="274"/>
        <v>10.519259667286432</v>
      </c>
      <c r="K876" s="517">
        <f t="shared" si="275"/>
        <v>1</v>
      </c>
      <c r="L876" s="517"/>
      <c r="M876" s="529">
        <f t="shared" si="276"/>
        <v>340.37527951566074</v>
      </c>
      <c r="N876" s="615">
        <f t="shared" si="277"/>
        <v>0</v>
      </c>
      <c r="O876" s="500"/>
      <c r="P876" s="532">
        <f t="shared" si="278"/>
        <v>0</v>
      </c>
      <c r="Q876" s="520">
        <f t="shared" si="279"/>
        <v>0</v>
      </c>
      <c r="R876" s="521"/>
      <c r="S876" s="507">
        <f t="shared" si="280"/>
        <v>0.99998676908677997</v>
      </c>
      <c r="T876" s="501">
        <f t="shared" si="285"/>
        <v>1.3230913220030338E-5</v>
      </c>
      <c r="U876" s="507"/>
      <c r="V876" s="507">
        <f t="shared" si="286"/>
        <v>5.9878612518060437E-8</v>
      </c>
      <c r="W876" s="501">
        <f t="shared" si="287"/>
        <v>5.9878612518060437E-8</v>
      </c>
      <c r="X876" s="507"/>
      <c r="Y876" s="562">
        <f t="shared" si="281"/>
        <v>1.291926959636241</v>
      </c>
      <c r="Z876" s="554" t="e">
        <f t="shared" si="282"/>
        <v>#DIV/0!</v>
      </c>
      <c r="AB876" s="562">
        <f t="shared" si="283"/>
        <v>1.291926959636241</v>
      </c>
      <c r="AC876" s="554" t="e">
        <f t="shared" si="284"/>
        <v>#DIV/0!</v>
      </c>
    </row>
    <row r="877" spans="1:29" ht="12.6" customHeight="1" x14ac:dyDescent="0.2">
      <c r="A877" s="116"/>
      <c r="B877" s="262">
        <f t="shared" si="268"/>
        <v>440.16000000000332</v>
      </c>
      <c r="C877" s="130"/>
      <c r="D877" s="500">
        <f t="shared" si="269"/>
        <v>10.667451465820289</v>
      </c>
      <c r="E877" s="517">
        <f t="shared" si="270"/>
        <v>5.9460277456817893E-3</v>
      </c>
      <c r="F877" s="500">
        <f t="shared" si="271"/>
        <v>0.9970314011565049</v>
      </c>
      <c r="G877" s="519">
        <f t="shared" si="272"/>
        <v>1</v>
      </c>
      <c r="H877" s="520">
        <f t="shared" si="273"/>
        <v>0</v>
      </c>
      <c r="I877" s="517"/>
      <c r="J877" s="517">
        <f t="shared" si="274"/>
        <v>10.52603010958298</v>
      </c>
      <c r="K877" s="517">
        <f t="shared" si="275"/>
        <v>1</v>
      </c>
      <c r="L877" s="517"/>
      <c r="M877" s="529">
        <f t="shared" si="276"/>
        <v>340.79527396395849</v>
      </c>
      <c r="N877" s="615">
        <f t="shared" si="277"/>
        <v>0</v>
      </c>
      <c r="O877" s="500"/>
      <c r="P877" s="532">
        <f t="shared" si="278"/>
        <v>0</v>
      </c>
      <c r="Q877" s="520">
        <f t="shared" si="279"/>
        <v>0</v>
      </c>
      <c r="R877" s="521"/>
      <c r="S877" s="507">
        <f t="shared" si="280"/>
        <v>0.99998679419999936</v>
      </c>
      <c r="T877" s="501">
        <f t="shared" si="285"/>
        <v>1.3205800000637424E-5</v>
      </c>
      <c r="U877" s="507"/>
      <c r="V877" s="507">
        <f t="shared" si="286"/>
        <v>5.9708146627979568E-8</v>
      </c>
      <c r="W877" s="501">
        <f t="shared" si="287"/>
        <v>5.9708146627979568E-8</v>
      </c>
      <c r="X877" s="507"/>
      <c r="Y877" s="562">
        <f t="shared" si="281"/>
        <v>1.2915672065527333</v>
      </c>
      <c r="Z877" s="554" t="e">
        <f t="shared" si="282"/>
        <v>#DIV/0!</v>
      </c>
      <c r="AB877" s="562">
        <f t="shared" si="283"/>
        <v>1.2915672065527333</v>
      </c>
      <c r="AC877" s="554" t="e">
        <f t="shared" si="284"/>
        <v>#DIV/0!</v>
      </c>
    </row>
    <row r="878" spans="1:29" ht="12.6" customHeight="1" x14ac:dyDescent="0.2">
      <c r="A878" s="116"/>
      <c r="B878" s="262">
        <f t="shared" si="268"/>
        <v>440.58000000000334</v>
      </c>
      <c r="C878" s="130"/>
      <c r="D878" s="500">
        <f t="shared" si="269"/>
        <v>10.674215431889102</v>
      </c>
      <c r="E878" s="517">
        <f t="shared" si="270"/>
        <v>5.9403762663108508E-3</v>
      </c>
      <c r="F878" s="500">
        <f t="shared" si="271"/>
        <v>0.99703421851168339</v>
      </c>
      <c r="G878" s="519">
        <f t="shared" si="272"/>
        <v>1</v>
      </c>
      <c r="H878" s="520">
        <f t="shared" si="273"/>
        <v>0</v>
      </c>
      <c r="I878" s="517"/>
      <c r="J878" s="517">
        <f t="shared" si="274"/>
        <v>10.532794075651793</v>
      </c>
      <c r="K878" s="517">
        <f t="shared" si="275"/>
        <v>1</v>
      </c>
      <c r="L878" s="517"/>
      <c r="M878" s="529">
        <f t="shared" si="276"/>
        <v>341.21526842278877</v>
      </c>
      <c r="N878" s="615">
        <f t="shared" si="277"/>
        <v>0</v>
      </c>
      <c r="O878" s="500"/>
      <c r="P878" s="532">
        <f t="shared" si="278"/>
        <v>0</v>
      </c>
      <c r="Q878" s="520">
        <f t="shared" si="279"/>
        <v>0</v>
      </c>
      <c r="R878" s="521"/>
      <c r="S878" s="507">
        <f t="shared" si="280"/>
        <v>0.99998681924162314</v>
      </c>
      <c r="T878" s="501">
        <f t="shared" si="285"/>
        <v>1.3180758376862833E-5</v>
      </c>
      <c r="U878" s="507"/>
      <c r="V878" s="507">
        <f t="shared" si="286"/>
        <v>5.9538405951438712E-8</v>
      </c>
      <c r="W878" s="501">
        <f t="shared" si="287"/>
        <v>5.9538405951438712E-8</v>
      </c>
      <c r="X878" s="507"/>
      <c r="Y878" s="562">
        <f t="shared" si="281"/>
        <v>1.291208339053852</v>
      </c>
      <c r="Z878" s="554" t="e">
        <f t="shared" si="282"/>
        <v>#DIV/0!</v>
      </c>
      <c r="AB878" s="562">
        <f t="shared" si="283"/>
        <v>1.291208339053852</v>
      </c>
      <c r="AC878" s="554" t="e">
        <f t="shared" si="284"/>
        <v>#DIV/0!</v>
      </c>
    </row>
    <row r="879" spans="1:29" ht="12.6" customHeight="1" x14ac:dyDescent="0.2">
      <c r="A879" s="116"/>
      <c r="B879" s="262">
        <f t="shared" si="268"/>
        <v>441.00000000000335</v>
      </c>
      <c r="C879" s="130"/>
      <c r="D879" s="500">
        <f t="shared" si="269"/>
        <v>10.680972934107627</v>
      </c>
      <c r="E879" s="517">
        <f t="shared" si="270"/>
        <v>5.9347355198145265E-3</v>
      </c>
      <c r="F879" s="500">
        <f t="shared" si="271"/>
        <v>0.99703703052428616</v>
      </c>
      <c r="G879" s="519">
        <f t="shared" si="272"/>
        <v>1</v>
      </c>
      <c r="H879" s="520">
        <f t="shared" si="273"/>
        <v>0</v>
      </c>
      <c r="I879" s="517"/>
      <c r="J879" s="517">
        <f t="shared" si="274"/>
        <v>10.539551577870318</v>
      </c>
      <c r="K879" s="517">
        <f t="shared" si="275"/>
        <v>1</v>
      </c>
      <c r="L879" s="517"/>
      <c r="M879" s="529">
        <f t="shared" si="276"/>
        <v>341.63526289212149</v>
      </c>
      <c r="N879" s="615">
        <f t="shared" si="277"/>
        <v>0</v>
      </c>
      <c r="O879" s="500"/>
      <c r="P879" s="532">
        <f t="shared" si="278"/>
        <v>0</v>
      </c>
      <c r="Q879" s="520">
        <f t="shared" si="279"/>
        <v>0</v>
      </c>
      <c r="R879" s="521"/>
      <c r="S879" s="507">
        <f t="shared" si="280"/>
        <v>0.99998684421226036</v>
      </c>
      <c r="T879" s="501">
        <f t="shared" si="285"/>
        <v>1.3155787739638214E-5</v>
      </c>
      <c r="U879" s="507"/>
      <c r="V879" s="507">
        <f t="shared" si="286"/>
        <v>5.9369470847437748E-8</v>
      </c>
      <c r="W879" s="501">
        <f t="shared" si="287"/>
        <v>5.9369470847437748E-8</v>
      </c>
      <c r="X879" s="507"/>
      <c r="Y879" s="562">
        <f t="shared" si="281"/>
        <v>1.2908503538736233</v>
      </c>
      <c r="Z879" s="554" t="e">
        <f t="shared" si="282"/>
        <v>#DIV/0!</v>
      </c>
      <c r="AB879" s="562">
        <f t="shared" si="283"/>
        <v>1.2908503538736233</v>
      </c>
      <c r="AC879" s="554" t="e">
        <f t="shared" si="284"/>
        <v>#DIV/0!</v>
      </c>
    </row>
    <row r="880" spans="1:29" ht="12.6" customHeight="1" x14ac:dyDescent="0.2">
      <c r="A880" s="116"/>
      <c r="B880" s="262">
        <f t="shared" si="268"/>
        <v>441.42000000000337</v>
      </c>
      <c r="C880" s="130"/>
      <c r="D880" s="500">
        <f t="shared" si="269"/>
        <v>10.687723984817847</v>
      </c>
      <c r="E880" s="517">
        <f t="shared" si="270"/>
        <v>5.929105475646743E-3</v>
      </c>
      <c r="F880" s="500">
        <f t="shared" si="271"/>
        <v>0.99703983720949607</v>
      </c>
      <c r="G880" s="519">
        <f t="shared" si="272"/>
        <v>1</v>
      </c>
      <c r="H880" s="520">
        <f t="shared" si="273"/>
        <v>0</v>
      </c>
      <c r="I880" s="517"/>
      <c r="J880" s="517">
        <f t="shared" si="274"/>
        <v>10.546302628580538</v>
      </c>
      <c r="K880" s="517">
        <f t="shared" si="275"/>
        <v>1</v>
      </c>
      <c r="L880" s="517"/>
      <c r="M880" s="529">
        <f t="shared" si="276"/>
        <v>342.0552573719271</v>
      </c>
      <c r="N880" s="615">
        <f t="shared" si="277"/>
        <v>0</v>
      </c>
      <c r="O880" s="500"/>
      <c r="P880" s="532">
        <f t="shared" si="278"/>
        <v>0</v>
      </c>
      <c r="Q880" s="520">
        <f t="shared" si="279"/>
        <v>0</v>
      </c>
      <c r="R880" s="521"/>
      <c r="S880" s="507">
        <f t="shared" si="280"/>
        <v>0.99998686911197865</v>
      </c>
      <c r="T880" s="501">
        <f t="shared" si="285"/>
        <v>1.3130888021350984E-5</v>
      </c>
      <c r="U880" s="507"/>
      <c r="V880" s="507">
        <f t="shared" si="286"/>
        <v>5.9200857840283331E-8</v>
      </c>
      <c r="W880" s="501">
        <f t="shared" si="287"/>
        <v>5.9200857840283331E-8</v>
      </c>
      <c r="X880" s="507"/>
      <c r="Y880" s="562">
        <f t="shared" si="281"/>
        <v>1.2904932477621123</v>
      </c>
      <c r="Z880" s="554" t="e">
        <f t="shared" si="282"/>
        <v>#DIV/0!</v>
      </c>
      <c r="AB880" s="562">
        <f t="shared" si="283"/>
        <v>1.2904932477621123</v>
      </c>
      <c r="AC880" s="554" t="e">
        <f t="shared" si="284"/>
        <v>#DIV/0!</v>
      </c>
    </row>
    <row r="881" spans="1:29" ht="12.6" customHeight="1" x14ac:dyDescent="0.2">
      <c r="A881" s="116"/>
      <c r="B881" s="262">
        <f t="shared" si="268"/>
        <v>441.84000000000339</v>
      </c>
      <c r="C881" s="130"/>
      <c r="D881" s="500">
        <f t="shared" si="269"/>
        <v>10.694468596326434</v>
      </c>
      <c r="E881" s="517">
        <f t="shared" si="270"/>
        <v>5.9234861033778258E-3</v>
      </c>
      <c r="F881" s="500">
        <f t="shared" si="271"/>
        <v>0.99704263858243758</v>
      </c>
      <c r="G881" s="519">
        <f t="shared" si="272"/>
        <v>1</v>
      </c>
      <c r="H881" s="520">
        <f t="shared" si="273"/>
        <v>0</v>
      </c>
      <c r="I881" s="517"/>
      <c r="J881" s="517">
        <f t="shared" si="274"/>
        <v>10.553047240089125</v>
      </c>
      <c r="K881" s="517">
        <f t="shared" si="275"/>
        <v>1</v>
      </c>
      <c r="L881" s="517"/>
      <c r="M881" s="529">
        <f t="shared" si="276"/>
        <v>342.47525186217558</v>
      </c>
      <c r="N881" s="615">
        <f t="shared" si="277"/>
        <v>0</v>
      </c>
      <c r="O881" s="500"/>
      <c r="P881" s="532">
        <f t="shared" si="278"/>
        <v>0</v>
      </c>
      <c r="Q881" s="520">
        <f t="shared" si="279"/>
        <v>0</v>
      </c>
      <c r="R881" s="521"/>
      <c r="S881" s="507">
        <f t="shared" si="280"/>
        <v>0.99998689394098095</v>
      </c>
      <c r="T881" s="501">
        <f t="shared" si="285"/>
        <v>1.3106059019052374E-5</v>
      </c>
      <c r="U881" s="507"/>
      <c r="V881" s="507">
        <f t="shared" si="286"/>
        <v>5.9032889423330237E-8</v>
      </c>
      <c r="W881" s="501">
        <f t="shared" si="287"/>
        <v>5.9032889423330237E-8</v>
      </c>
      <c r="X881" s="507"/>
      <c r="Y881" s="562">
        <f t="shared" si="281"/>
        <v>1.2901370174853271</v>
      </c>
      <c r="Z881" s="554" t="e">
        <f t="shared" si="282"/>
        <v>#DIV/0!</v>
      </c>
      <c r="AB881" s="562">
        <f t="shared" si="283"/>
        <v>1.2901370174853271</v>
      </c>
      <c r="AC881" s="554" t="e">
        <f t="shared" si="284"/>
        <v>#DIV/0!</v>
      </c>
    </row>
    <row r="882" spans="1:29" ht="12.6" customHeight="1" x14ac:dyDescent="0.2">
      <c r="A882" s="116"/>
      <c r="B882" s="262">
        <f t="shared" si="268"/>
        <v>442.2600000000034</v>
      </c>
      <c r="C882" s="130"/>
      <c r="D882" s="500">
        <f t="shared" si="269"/>
        <v>10.701206780904892</v>
      </c>
      <c r="E882" s="517">
        <f t="shared" si="270"/>
        <v>5.9178773726929548E-3</v>
      </c>
      <c r="F882" s="500">
        <f t="shared" si="271"/>
        <v>0.99704543465817885</v>
      </c>
      <c r="G882" s="519">
        <f t="shared" si="272"/>
        <v>1</v>
      </c>
      <c r="H882" s="520">
        <f t="shared" si="273"/>
        <v>0</v>
      </c>
      <c r="I882" s="517"/>
      <c r="J882" s="517">
        <f t="shared" si="274"/>
        <v>10.559785424667583</v>
      </c>
      <c r="K882" s="517">
        <f t="shared" si="275"/>
        <v>1</v>
      </c>
      <c r="L882" s="517"/>
      <c r="M882" s="529">
        <f t="shared" si="276"/>
        <v>342.89524636283755</v>
      </c>
      <c r="N882" s="615">
        <f t="shared" si="277"/>
        <v>0</v>
      </c>
      <c r="O882" s="500"/>
      <c r="P882" s="532">
        <f t="shared" si="278"/>
        <v>0</v>
      </c>
      <c r="Q882" s="520">
        <f t="shared" si="279"/>
        <v>0</v>
      </c>
      <c r="R882" s="521"/>
      <c r="S882" s="507">
        <f t="shared" si="280"/>
        <v>0.99998691869960576</v>
      </c>
      <c r="T882" s="501">
        <f t="shared" si="285"/>
        <v>1.3081300394235384E-5</v>
      </c>
      <c r="U882" s="507"/>
      <c r="V882" s="507">
        <f t="shared" si="286"/>
        <v>5.886572671108644E-8</v>
      </c>
      <c r="W882" s="501">
        <f t="shared" si="287"/>
        <v>5.886572671108644E-8</v>
      </c>
      <c r="X882" s="507"/>
      <c r="Y882" s="562">
        <f t="shared" si="281"/>
        <v>1.2897816598251182</v>
      </c>
      <c r="Z882" s="554" t="e">
        <f t="shared" si="282"/>
        <v>#DIV/0!</v>
      </c>
      <c r="AB882" s="562">
        <f t="shared" si="283"/>
        <v>1.2897816598251182</v>
      </c>
      <c r="AC882" s="554" t="e">
        <f t="shared" si="284"/>
        <v>#DIV/0!</v>
      </c>
    </row>
    <row r="883" spans="1:29" ht="12.6" customHeight="1" x14ac:dyDescent="0.2">
      <c r="A883" s="116"/>
      <c r="B883" s="262">
        <f t="shared" si="268"/>
        <v>442.68000000000342</v>
      </c>
      <c r="C883" s="130"/>
      <c r="D883" s="500">
        <f t="shared" si="269"/>
        <v>10.707938550789668</v>
      </c>
      <c r="E883" s="517">
        <f t="shared" si="270"/>
        <v>5.9122792533923951E-3</v>
      </c>
      <c r="F883" s="500">
        <f t="shared" si="271"/>
        <v>0.99704822545173022</v>
      </c>
      <c r="G883" s="519">
        <f t="shared" si="272"/>
        <v>1</v>
      </c>
      <c r="H883" s="520">
        <f t="shared" si="273"/>
        <v>0</v>
      </c>
      <c r="I883" s="517"/>
      <c r="J883" s="517">
        <f t="shared" si="274"/>
        <v>10.566517194552359</v>
      </c>
      <c r="K883" s="517">
        <f t="shared" si="275"/>
        <v>1</v>
      </c>
      <c r="L883" s="517"/>
      <c r="M883" s="529">
        <f t="shared" si="276"/>
        <v>343.31524087388328</v>
      </c>
      <c r="N883" s="615">
        <f t="shared" si="277"/>
        <v>0</v>
      </c>
      <c r="O883" s="500"/>
      <c r="P883" s="532">
        <f t="shared" si="278"/>
        <v>0</v>
      </c>
      <c r="Q883" s="520">
        <f t="shared" si="279"/>
        <v>0</v>
      </c>
      <c r="R883" s="521"/>
      <c r="S883" s="507">
        <f t="shared" si="280"/>
        <v>0.99998694338819138</v>
      </c>
      <c r="T883" s="501">
        <f t="shared" si="285"/>
        <v>1.305661180861506E-5</v>
      </c>
      <c r="U883" s="507"/>
      <c r="V883" s="507">
        <f t="shared" si="286"/>
        <v>5.8699369439213129E-8</v>
      </c>
      <c r="W883" s="501">
        <f t="shared" si="287"/>
        <v>5.8699369439213129E-8</v>
      </c>
      <c r="X883" s="507"/>
      <c r="Y883" s="562">
        <f t="shared" si="281"/>
        <v>1.2894271715790844</v>
      </c>
      <c r="Z883" s="554" t="e">
        <f t="shared" si="282"/>
        <v>#DIV/0!</v>
      </c>
      <c r="AB883" s="562">
        <f t="shared" si="283"/>
        <v>1.2894271715790844</v>
      </c>
      <c r="AC883" s="554" t="e">
        <f t="shared" si="284"/>
        <v>#DIV/0!</v>
      </c>
    </row>
    <row r="884" spans="1:29" ht="12.6" customHeight="1" x14ac:dyDescent="0.2">
      <c r="A884" s="116"/>
      <c r="B884" s="262">
        <f t="shared" si="268"/>
        <v>443.10000000000343</v>
      </c>
      <c r="C884" s="130"/>
      <c r="D884" s="500">
        <f t="shared" si="269"/>
        <v>10.714663918182302</v>
      </c>
      <c r="E884" s="517">
        <f t="shared" si="270"/>
        <v>5.9066917153901798E-3</v>
      </c>
      <c r="F884" s="500">
        <f t="shared" si="271"/>
        <v>0.99705101097804616</v>
      </c>
      <c r="G884" s="519">
        <f t="shared" si="272"/>
        <v>1</v>
      </c>
      <c r="H884" s="520">
        <f t="shared" si="273"/>
        <v>0</v>
      </c>
      <c r="I884" s="517"/>
      <c r="J884" s="517">
        <f t="shared" si="274"/>
        <v>10.573242561944992</v>
      </c>
      <c r="K884" s="517">
        <f t="shared" si="275"/>
        <v>1</v>
      </c>
      <c r="L884" s="517"/>
      <c r="M884" s="529">
        <f t="shared" si="276"/>
        <v>343.73523539528367</v>
      </c>
      <c r="N884" s="615">
        <f t="shared" si="277"/>
        <v>0</v>
      </c>
      <c r="O884" s="500"/>
      <c r="P884" s="532">
        <f t="shared" si="278"/>
        <v>0</v>
      </c>
      <c r="Q884" s="520">
        <f t="shared" si="279"/>
        <v>0</v>
      </c>
      <c r="R884" s="521"/>
      <c r="S884" s="507">
        <f t="shared" si="280"/>
        <v>0.99998696800707609</v>
      </c>
      <c r="T884" s="501">
        <f t="shared" si="285"/>
        <v>1.3031992923906444E-5</v>
      </c>
      <c r="U884" s="507"/>
      <c r="V884" s="507">
        <f t="shared" si="286"/>
        <v>5.8533334396355773E-8</v>
      </c>
      <c r="W884" s="501">
        <f t="shared" si="287"/>
        <v>5.8533334396355773E-8</v>
      </c>
      <c r="X884" s="507"/>
      <c r="Y884" s="562">
        <f t="shared" si="281"/>
        <v>1.2890735495604742</v>
      </c>
      <c r="Z884" s="554" t="e">
        <f t="shared" si="282"/>
        <v>#DIV/0!</v>
      </c>
      <c r="AB884" s="562">
        <f t="shared" si="283"/>
        <v>1.2890735495604742</v>
      </c>
      <c r="AC884" s="554" t="e">
        <f t="shared" si="284"/>
        <v>#DIV/0!</v>
      </c>
    </row>
    <row r="885" spans="1:29" ht="12.6" customHeight="1" x14ac:dyDescent="0.2">
      <c r="A885" s="116"/>
      <c r="B885" s="262">
        <f t="shared" si="268"/>
        <v>443.52000000000345</v>
      </c>
      <c r="C885" s="130"/>
      <c r="D885" s="500">
        <f t="shared" si="269"/>
        <v>10.721382895249555</v>
      </c>
      <c r="E885" s="517">
        <f t="shared" si="270"/>
        <v>5.9011147287141123E-3</v>
      </c>
      <c r="F885" s="500">
        <f t="shared" si="271"/>
        <v>0.99705379125202431</v>
      </c>
      <c r="G885" s="519">
        <f t="shared" si="272"/>
        <v>1</v>
      </c>
      <c r="H885" s="520">
        <f t="shared" si="273"/>
        <v>0</v>
      </c>
      <c r="I885" s="517"/>
      <c r="J885" s="517">
        <f t="shared" si="274"/>
        <v>10.579961539012245</v>
      </c>
      <c r="K885" s="517">
        <f t="shared" si="275"/>
        <v>1</v>
      </c>
      <c r="L885" s="517"/>
      <c r="M885" s="529">
        <f t="shared" si="276"/>
        <v>344.15522992700926</v>
      </c>
      <c r="N885" s="615">
        <f t="shared" si="277"/>
        <v>0</v>
      </c>
      <c r="O885" s="500"/>
      <c r="P885" s="532">
        <f t="shared" si="278"/>
        <v>0</v>
      </c>
      <c r="Q885" s="520">
        <f t="shared" si="279"/>
        <v>0</v>
      </c>
      <c r="R885" s="521"/>
      <c r="S885" s="507">
        <f t="shared" si="280"/>
        <v>0.99998699255619228</v>
      </c>
      <c r="T885" s="501">
        <f t="shared" si="285"/>
        <v>1.3007443807722119E-5</v>
      </c>
      <c r="U885" s="507"/>
      <c r="V885" s="507">
        <f t="shared" si="286"/>
        <v>5.8367863320361046E-8</v>
      </c>
      <c r="W885" s="501">
        <f t="shared" si="287"/>
        <v>5.8367863320361046E-8</v>
      </c>
      <c r="X885" s="507"/>
      <c r="Y885" s="562">
        <f t="shared" si="281"/>
        <v>1.2887207905980917</v>
      </c>
      <c r="Z885" s="554" t="e">
        <f t="shared" si="282"/>
        <v>#DIV/0!</v>
      </c>
      <c r="AB885" s="562">
        <f t="shared" si="283"/>
        <v>1.2887207905980917</v>
      </c>
      <c r="AC885" s="554" t="e">
        <f t="shared" si="284"/>
        <v>#DIV/0!</v>
      </c>
    </row>
    <row r="886" spans="1:29" ht="12.6" customHeight="1" x14ac:dyDescent="0.2">
      <c r="A886" s="116"/>
      <c r="B886" s="262">
        <f t="shared" si="268"/>
        <v>443.94000000000347</v>
      </c>
      <c r="C886" s="130"/>
      <c r="D886" s="500">
        <f t="shared" si="269"/>
        <v>10.728095494123533</v>
      </c>
      <c r="E886" s="517">
        <f t="shared" si="270"/>
        <v>5.8955482635053361E-3</v>
      </c>
      <c r="F886" s="500">
        <f t="shared" si="271"/>
        <v>0.99705656628850625</v>
      </c>
      <c r="G886" s="519">
        <f t="shared" si="272"/>
        <v>1</v>
      </c>
      <c r="H886" s="520">
        <f t="shared" si="273"/>
        <v>0</v>
      </c>
      <c r="I886" s="517"/>
      <c r="J886" s="517">
        <f t="shared" si="274"/>
        <v>10.586674137886224</v>
      </c>
      <c r="K886" s="517">
        <f t="shared" si="275"/>
        <v>1</v>
      </c>
      <c r="L886" s="517"/>
      <c r="M886" s="529">
        <f t="shared" si="276"/>
        <v>344.5752244690309</v>
      </c>
      <c r="N886" s="615">
        <f t="shared" si="277"/>
        <v>0</v>
      </c>
      <c r="O886" s="500"/>
      <c r="P886" s="532">
        <f t="shared" si="278"/>
        <v>0</v>
      </c>
      <c r="Q886" s="520">
        <f t="shared" si="279"/>
        <v>0</v>
      </c>
      <c r="R886" s="521"/>
      <c r="S886" s="507">
        <f t="shared" si="280"/>
        <v>0.99998701703608128</v>
      </c>
      <c r="T886" s="501">
        <f t="shared" si="285"/>
        <v>1.2982963918717338E-5</v>
      </c>
      <c r="U886" s="507"/>
      <c r="V886" s="507">
        <f t="shared" si="286"/>
        <v>5.8203358931414188E-8</v>
      </c>
      <c r="W886" s="501">
        <f t="shared" si="287"/>
        <v>5.8203358931414188E-8</v>
      </c>
      <c r="X886" s="507"/>
      <c r="Y886" s="562">
        <f t="shared" si="281"/>
        <v>1.2883688915362024</v>
      </c>
      <c r="Z886" s="554" t="e">
        <f t="shared" si="282"/>
        <v>#DIV/0!</v>
      </c>
      <c r="AB886" s="562">
        <f t="shared" si="283"/>
        <v>1.2883688915362024</v>
      </c>
      <c r="AC886" s="554" t="e">
        <f t="shared" si="284"/>
        <v>#DIV/0!</v>
      </c>
    </row>
    <row r="887" spans="1:29" ht="12.6" customHeight="1" x14ac:dyDescent="0.2">
      <c r="A887" s="116"/>
      <c r="B887" s="262">
        <f t="shared" si="268"/>
        <v>444.36000000000348</v>
      </c>
      <c r="C887" s="130"/>
      <c r="D887" s="500">
        <f t="shared" si="269"/>
        <v>10.734801726901839</v>
      </c>
      <c r="E887" s="517">
        <f t="shared" si="270"/>
        <v>5.889992290017014E-3</v>
      </c>
      <c r="F887" s="500">
        <f t="shared" si="271"/>
        <v>0.99705933610227782</v>
      </c>
      <c r="G887" s="519">
        <f t="shared" si="272"/>
        <v>1</v>
      </c>
      <c r="H887" s="520">
        <f t="shared" si="273"/>
        <v>0</v>
      </c>
      <c r="I887" s="517"/>
      <c r="J887" s="517">
        <f t="shared" si="274"/>
        <v>10.59338037066453</v>
      </c>
      <c r="K887" s="517">
        <f t="shared" si="275"/>
        <v>1</v>
      </c>
      <c r="L887" s="517"/>
      <c r="M887" s="529">
        <f t="shared" si="276"/>
        <v>344.9952190213196</v>
      </c>
      <c r="N887" s="615">
        <f t="shared" si="277"/>
        <v>0</v>
      </c>
      <c r="O887" s="500"/>
      <c r="P887" s="532">
        <f t="shared" si="278"/>
        <v>0</v>
      </c>
      <c r="Q887" s="520">
        <f t="shared" si="279"/>
        <v>0</v>
      </c>
      <c r="R887" s="521"/>
      <c r="S887" s="507">
        <f t="shared" si="280"/>
        <v>0.99998704144701378</v>
      </c>
      <c r="T887" s="501">
        <f t="shared" si="285"/>
        <v>1.2958552986219729E-5</v>
      </c>
      <c r="U887" s="507"/>
      <c r="V887" s="507">
        <f t="shared" si="286"/>
        <v>5.8039338018160674E-8</v>
      </c>
      <c r="W887" s="501">
        <f t="shared" si="287"/>
        <v>5.8039338018160674E-8</v>
      </c>
      <c r="X887" s="507"/>
      <c r="Y887" s="562">
        <f t="shared" si="281"/>
        <v>1.2880178492344367</v>
      </c>
      <c r="Z887" s="554" t="e">
        <f t="shared" si="282"/>
        <v>#DIV/0!</v>
      </c>
      <c r="AB887" s="562">
        <f t="shared" si="283"/>
        <v>1.2880178492344367</v>
      </c>
      <c r="AC887" s="554" t="e">
        <f t="shared" si="284"/>
        <v>#DIV/0!</v>
      </c>
    </row>
    <row r="888" spans="1:29" ht="12.6" customHeight="1" x14ac:dyDescent="0.2">
      <c r="A888" s="116"/>
      <c r="B888" s="262">
        <f t="shared" si="268"/>
        <v>444.7800000000035</v>
      </c>
      <c r="C888" s="130"/>
      <c r="D888" s="500">
        <f t="shared" si="269"/>
        <v>10.741501605647683</v>
      </c>
      <c r="E888" s="517">
        <f t="shared" si="270"/>
        <v>5.8844467786149952E-3</v>
      </c>
      <c r="F888" s="500">
        <f t="shared" si="271"/>
        <v>0.99706210070806911</v>
      </c>
      <c r="G888" s="519">
        <f t="shared" si="272"/>
        <v>1</v>
      </c>
      <c r="H888" s="520">
        <f t="shared" si="273"/>
        <v>0</v>
      </c>
      <c r="I888" s="517"/>
      <c r="J888" s="517">
        <f t="shared" si="274"/>
        <v>10.600080249410373</v>
      </c>
      <c r="K888" s="517">
        <f t="shared" si="275"/>
        <v>1</v>
      </c>
      <c r="L888" s="517"/>
      <c r="M888" s="529">
        <f t="shared" si="276"/>
        <v>345.41521358384642</v>
      </c>
      <c r="N888" s="615">
        <f t="shared" si="277"/>
        <v>0</v>
      </c>
      <c r="O888" s="500"/>
      <c r="P888" s="532">
        <f t="shared" si="278"/>
        <v>0</v>
      </c>
      <c r="Q888" s="520">
        <f t="shared" si="279"/>
        <v>0</v>
      </c>
      <c r="R888" s="521"/>
      <c r="S888" s="507">
        <f t="shared" si="280"/>
        <v>0.99998706578912522</v>
      </c>
      <c r="T888" s="501">
        <f t="shared" si="285"/>
        <v>1.2934210874782082E-5</v>
      </c>
      <c r="U888" s="507"/>
      <c r="V888" s="507">
        <f t="shared" si="286"/>
        <v>5.78757198250924E-8</v>
      </c>
      <c r="W888" s="501">
        <f t="shared" si="287"/>
        <v>5.78757198250924E-8</v>
      </c>
      <c r="X888" s="507"/>
      <c r="Y888" s="562">
        <f t="shared" si="281"/>
        <v>1.2876676605676987</v>
      </c>
      <c r="Z888" s="554" t="e">
        <f t="shared" si="282"/>
        <v>#DIV/0!</v>
      </c>
      <c r="AB888" s="562">
        <f t="shared" si="283"/>
        <v>1.2876676605676987</v>
      </c>
      <c r="AC888" s="554" t="e">
        <f t="shared" si="284"/>
        <v>#DIV/0!</v>
      </c>
    </row>
    <row r="889" spans="1:29" ht="12.6" customHeight="1" x14ac:dyDescent="0.2">
      <c r="A889" s="116"/>
      <c r="B889" s="262">
        <f t="shared" si="268"/>
        <v>445.20000000000351</v>
      </c>
      <c r="C889" s="130"/>
      <c r="D889" s="500">
        <f t="shared" si="269"/>
        <v>10.748195142390022</v>
      </c>
      <c r="E889" s="517">
        <f t="shared" si="270"/>
        <v>5.8789116997760588E-3</v>
      </c>
      <c r="F889" s="500">
        <f t="shared" si="271"/>
        <v>0.99706486012055484</v>
      </c>
      <c r="G889" s="519">
        <f t="shared" si="272"/>
        <v>1</v>
      </c>
      <c r="H889" s="520">
        <f t="shared" si="273"/>
        <v>0</v>
      </c>
      <c r="I889" s="517"/>
      <c r="J889" s="517">
        <f t="shared" si="274"/>
        <v>10.606773786152713</v>
      </c>
      <c r="K889" s="517">
        <f t="shared" si="275"/>
        <v>1</v>
      </c>
      <c r="L889" s="517"/>
      <c r="M889" s="529">
        <f t="shared" si="276"/>
        <v>345.8352081565825</v>
      </c>
      <c r="N889" s="615">
        <f t="shared" si="277"/>
        <v>0</v>
      </c>
      <c r="O889" s="500"/>
      <c r="P889" s="532">
        <f t="shared" si="278"/>
        <v>0</v>
      </c>
      <c r="Q889" s="520">
        <f t="shared" si="279"/>
        <v>0</v>
      </c>
      <c r="R889" s="521"/>
      <c r="S889" s="507">
        <f t="shared" si="280"/>
        <v>0.99998709006261843</v>
      </c>
      <c r="T889" s="501">
        <f t="shared" si="285"/>
        <v>1.290993738156665E-5</v>
      </c>
      <c r="U889" s="507"/>
      <c r="V889" s="507">
        <f t="shared" si="286"/>
        <v>5.7712826713394732E-8</v>
      </c>
      <c r="W889" s="501">
        <f t="shared" si="287"/>
        <v>5.7712826713394732E-8</v>
      </c>
      <c r="X889" s="507"/>
      <c r="Y889" s="562">
        <f t="shared" si="281"/>
        <v>1.2873183224260729</v>
      </c>
      <c r="Z889" s="554" t="e">
        <f t="shared" si="282"/>
        <v>#DIV/0!</v>
      </c>
      <c r="AB889" s="562">
        <f t="shared" si="283"/>
        <v>1.2873183224260729</v>
      </c>
      <c r="AC889" s="554" t="e">
        <f t="shared" si="284"/>
        <v>#DIV/0!</v>
      </c>
    </row>
    <row r="890" spans="1:29" ht="12.6" customHeight="1" x14ac:dyDescent="0.2">
      <c r="A890" s="116"/>
      <c r="B890" s="262">
        <f t="shared" si="268"/>
        <v>445.62000000000353</v>
      </c>
      <c r="C890" s="130"/>
      <c r="D890" s="500">
        <f t="shared" si="269"/>
        <v>10.754882349123687</v>
      </c>
      <c r="E890" s="517">
        <f t="shared" si="270"/>
        <v>5.8733870240883597E-3</v>
      </c>
      <c r="F890" s="500">
        <f t="shared" si="271"/>
        <v>0.99706761435435476</v>
      </c>
      <c r="G890" s="519">
        <f t="shared" si="272"/>
        <v>1</v>
      </c>
      <c r="H890" s="520">
        <f t="shared" si="273"/>
        <v>0</v>
      </c>
      <c r="I890" s="517"/>
      <c r="J890" s="517">
        <f t="shared" si="274"/>
        <v>10.613460992886377</v>
      </c>
      <c r="K890" s="517">
        <f t="shared" si="275"/>
        <v>1</v>
      </c>
      <c r="L890" s="517"/>
      <c r="M890" s="529">
        <f t="shared" si="276"/>
        <v>346.25520273949905</v>
      </c>
      <c r="N890" s="615">
        <f t="shared" si="277"/>
        <v>0</v>
      </c>
      <c r="O890" s="500"/>
      <c r="P890" s="532">
        <f t="shared" si="278"/>
        <v>0</v>
      </c>
      <c r="Q890" s="520">
        <f t="shared" si="279"/>
        <v>0</v>
      </c>
      <c r="R890" s="521"/>
      <c r="S890" s="507">
        <f t="shared" si="280"/>
        <v>0.99998711426789966</v>
      </c>
      <c r="T890" s="501">
        <f t="shared" si="285"/>
        <v>1.2885732100342828E-5</v>
      </c>
      <c r="U890" s="507"/>
      <c r="V890" s="507">
        <f t="shared" si="286"/>
        <v>5.7550739174236957E-8</v>
      </c>
      <c r="W890" s="501">
        <f t="shared" si="287"/>
        <v>5.7550739174236957E-8</v>
      </c>
      <c r="X890" s="507"/>
      <c r="Y890" s="562">
        <f t="shared" si="281"/>
        <v>1.286969831714732</v>
      </c>
      <c r="Z890" s="554" t="e">
        <f t="shared" si="282"/>
        <v>#DIV/0!</v>
      </c>
      <c r="AB890" s="562">
        <f t="shared" si="283"/>
        <v>1.286969831714732</v>
      </c>
      <c r="AC890" s="554" t="e">
        <f t="shared" si="284"/>
        <v>#DIV/0!</v>
      </c>
    </row>
    <row r="891" spans="1:29" ht="12.6" customHeight="1" x14ac:dyDescent="0.2">
      <c r="A891" s="116"/>
      <c r="B891" s="262">
        <f t="shared" si="268"/>
        <v>446.04000000000354</v>
      </c>
      <c r="C891" s="130"/>
      <c r="D891" s="500">
        <f t="shared" si="269"/>
        <v>10.761563237809515</v>
      </c>
      <c r="E891" s="517">
        <f t="shared" si="270"/>
        <v>5.8678727222501118E-3</v>
      </c>
      <c r="F891" s="500">
        <f t="shared" si="271"/>
        <v>0.99707036342403388</v>
      </c>
      <c r="G891" s="519">
        <f t="shared" si="272"/>
        <v>1</v>
      </c>
      <c r="H891" s="520">
        <f t="shared" si="273"/>
        <v>0</v>
      </c>
      <c r="I891" s="517"/>
      <c r="J891" s="517">
        <f t="shared" si="274"/>
        <v>10.620141881572206</v>
      </c>
      <c r="K891" s="517">
        <f t="shared" si="275"/>
        <v>1</v>
      </c>
      <c r="L891" s="517"/>
      <c r="M891" s="529">
        <f t="shared" si="276"/>
        <v>346.67519733256756</v>
      </c>
      <c r="N891" s="615">
        <f t="shared" si="277"/>
        <v>0</v>
      </c>
      <c r="O891" s="500"/>
      <c r="P891" s="532">
        <f t="shared" si="278"/>
        <v>0</v>
      </c>
      <c r="Q891" s="520">
        <f t="shared" si="279"/>
        <v>0</v>
      </c>
      <c r="R891" s="521"/>
      <c r="S891" s="507">
        <f t="shared" si="280"/>
        <v>0.99998713840523934</v>
      </c>
      <c r="T891" s="501">
        <f t="shared" si="285"/>
        <v>1.2861594760660289E-5</v>
      </c>
      <c r="U891" s="507"/>
      <c r="V891" s="507">
        <f t="shared" si="286"/>
        <v>5.7389054355264427E-8</v>
      </c>
      <c r="W891" s="501">
        <f t="shared" si="287"/>
        <v>5.7389054355264427E-8</v>
      </c>
      <c r="X891" s="507"/>
      <c r="Y891" s="562">
        <f t="shared" si="281"/>
        <v>1.2866221853538451</v>
      </c>
      <c r="Z891" s="554" t="e">
        <f t="shared" si="282"/>
        <v>#DIV/0!</v>
      </c>
      <c r="AB891" s="562">
        <f t="shared" si="283"/>
        <v>1.2866221853538451</v>
      </c>
      <c r="AC891" s="554" t="e">
        <f t="shared" si="284"/>
        <v>#DIV/0!</v>
      </c>
    </row>
    <row r="892" spans="1:29" ht="12.6" customHeight="1" x14ac:dyDescent="0.2">
      <c r="A892" s="116"/>
      <c r="B892" s="262">
        <f t="shared" si="268"/>
        <v>446.46000000000356</v>
      </c>
      <c r="C892" s="130"/>
      <c r="D892" s="500">
        <f t="shared" si="269"/>
        <v>10.76823782037447</v>
      </c>
      <c r="E892" s="517">
        <f t="shared" si="270"/>
        <v>5.8623687650700314E-3</v>
      </c>
      <c r="F892" s="500">
        <f t="shared" si="271"/>
        <v>0.99707310734410237</v>
      </c>
      <c r="G892" s="519">
        <f t="shared" si="272"/>
        <v>1</v>
      </c>
      <c r="H892" s="520">
        <f t="shared" si="273"/>
        <v>0</v>
      </c>
      <c r="I892" s="517"/>
      <c r="J892" s="517">
        <f t="shared" si="274"/>
        <v>10.626816464137161</v>
      </c>
      <c r="K892" s="517">
        <f t="shared" si="275"/>
        <v>1</v>
      </c>
      <c r="L892" s="517"/>
      <c r="M892" s="529">
        <f t="shared" si="276"/>
        <v>347.09519193575949</v>
      </c>
      <c r="N892" s="615">
        <f t="shared" si="277"/>
        <v>0</v>
      </c>
      <c r="O892" s="500"/>
      <c r="P892" s="532">
        <f t="shared" si="278"/>
        <v>0</v>
      </c>
      <c r="Q892" s="520">
        <f t="shared" si="279"/>
        <v>0</v>
      </c>
      <c r="R892" s="521"/>
      <c r="S892" s="507">
        <f t="shared" si="280"/>
        <v>0.99998716247470532</v>
      </c>
      <c r="T892" s="501">
        <f t="shared" si="285"/>
        <v>1.2837525294684404E-5</v>
      </c>
      <c r="U892" s="507"/>
      <c r="V892" s="507">
        <f t="shared" si="286"/>
        <v>5.7228014258662626E-8</v>
      </c>
      <c r="W892" s="501">
        <f t="shared" si="287"/>
        <v>5.7228014258662626E-8</v>
      </c>
      <c r="X892" s="507"/>
      <c r="Y892" s="562">
        <f t="shared" si="281"/>
        <v>1.2862753802784872</v>
      </c>
      <c r="Z892" s="554" t="e">
        <f t="shared" si="282"/>
        <v>#DIV/0!</v>
      </c>
      <c r="AB892" s="562">
        <f t="shared" si="283"/>
        <v>1.2862753802784872</v>
      </c>
      <c r="AC892" s="554" t="e">
        <f t="shared" si="284"/>
        <v>#DIV/0!</v>
      </c>
    </row>
    <row r="893" spans="1:29" ht="12.6" customHeight="1" x14ac:dyDescent="0.2">
      <c r="A893" s="116"/>
      <c r="B893" s="262">
        <f t="shared" si="268"/>
        <v>446.88000000000358</v>
      </c>
      <c r="C893" s="130"/>
      <c r="D893" s="500">
        <f t="shared" si="269"/>
        <v>10.774906108711779</v>
      </c>
      <c r="E893" s="517">
        <f t="shared" si="270"/>
        <v>5.8568751234658045E-3</v>
      </c>
      <c r="F893" s="500">
        <f t="shared" si="271"/>
        <v>0.99707584612901634</v>
      </c>
      <c r="G893" s="519">
        <f t="shared" si="272"/>
        <v>1</v>
      </c>
      <c r="H893" s="520">
        <f t="shared" si="273"/>
        <v>0</v>
      </c>
      <c r="I893" s="517"/>
      <c r="J893" s="517">
        <f t="shared" si="274"/>
        <v>10.63348475247447</v>
      </c>
      <c r="K893" s="517">
        <f t="shared" si="275"/>
        <v>1</v>
      </c>
      <c r="L893" s="517"/>
      <c r="M893" s="529">
        <f t="shared" si="276"/>
        <v>347.51518654904635</v>
      </c>
      <c r="N893" s="615">
        <f t="shared" si="277"/>
        <v>0</v>
      </c>
      <c r="O893" s="500"/>
      <c r="P893" s="532">
        <f t="shared" si="278"/>
        <v>0</v>
      </c>
      <c r="Q893" s="520">
        <f t="shared" si="279"/>
        <v>0</v>
      </c>
      <c r="R893" s="521"/>
      <c r="S893" s="507">
        <f t="shared" si="280"/>
        <v>0.99998718647677132</v>
      </c>
      <c r="T893" s="501">
        <f t="shared" si="285"/>
        <v>1.281352322868301E-5</v>
      </c>
      <c r="U893" s="507"/>
      <c r="V893" s="507">
        <f t="shared" si="286"/>
        <v>5.7067699111262018E-8</v>
      </c>
      <c r="W893" s="501">
        <f t="shared" si="287"/>
        <v>5.7067699111262018E-8</v>
      </c>
      <c r="X893" s="507"/>
      <c r="Y893" s="562">
        <f t="shared" si="281"/>
        <v>1.2859294134385504</v>
      </c>
      <c r="Z893" s="554" t="e">
        <f t="shared" si="282"/>
        <v>#DIV/0!</v>
      </c>
      <c r="AB893" s="562">
        <f t="shared" si="283"/>
        <v>1.2859294134385504</v>
      </c>
      <c r="AC893" s="554" t="e">
        <f t="shared" si="284"/>
        <v>#DIV/0!</v>
      </c>
    </row>
    <row r="894" spans="1:29" ht="12.6" customHeight="1" x14ac:dyDescent="0.2">
      <c r="A894" s="116"/>
      <c r="B894" s="262">
        <f t="shared" si="268"/>
        <v>447.30000000000359</v>
      </c>
      <c r="C894" s="130"/>
      <c r="D894" s="500">
        <f t="shared" si="269"/>
        <v>10.781568114681063</v>
      </c>
      <c r="E894" s="517">
        <f t="shared" si="270"/>
        <v>5.8513917684640867E-3</v>
      </c>
      <c r="F894" s="500">
        <f t="shared" si="271"/>
        <v>0.99707857979317782</v>
      </c>
      <c r="G894" s="519">
        <f t="shared" si="272"/>
        <v>1</v>
      </c>
      <c r="H894" s="520">
        <f t="shared" si="273"/>
        <v>0</v>
      </c>
      <c r="I894" s="517"/>
      <c r="J894" s="517">
        <f t="shared" si="274"/>
        <v>10.640146758443754</v>
      </c>
      <c r="K894" s="517">
        <f t="shared" si="275"/>
        <v>1</v>
      </c>
      <c r="L894" s="517"/>
      <c r="M894" s="529">
        <f t="shared" si="276"/>
        <v>347.93518117240001</v>
      </c>
      <c r="N894" s="615">
        <f t="shared" si="277"/>
        <v>0</v>
      </c>
      <c r="O894" s="500"/>
      <c r="P894" s="532">
        <f t="shared" si="278"/>
        <v>0</v>
      </c>
      <c r="Q894" s="520">
        <f t="shared" si="279"/>
        <v>0</v>
      </c>
      <c r="R894" s="521"/>
      <c r="S894" s="507">
        <f t="shared" si="280"/>
        <v>0.99998721041157257</v>
      </c>
      <c r="T894" s="501">
        <f t="shared" si="285"/>
        <v>1.2789588427430942E-5</v>
      </c>
      <c r="U894" s="507"/>
      <c r="V894" s="507">
        <f t="shared" si="286"/>
        <v>5.6907706060707964E-8</v>
      </c>
      <c r="W894" s="501">
        <f t="shared" si="287"/>
        <v>5.6907706060707964E-8</v>
      </c>
      <c r="X894" s="507"/>
      <c r="Y894" s="562">
        <f t="shared" si="281"/>
        <v>1.2855842817986516</v>
      </c>
      <c r="Z894" s="554" t="e">
        <f t="shared" si="282"/>
        <v>#DIV/0!</v>
      </c>
      <c r="AB894" s="562">
        <f t="shared" si="283"/>
        <v>1.2855842817986516</v>
      </c>
      <c r="AC894" s="554" t="e">
        <f t="shared" si="284"/>
        <v>#DIV/0!</v>
      </c>
    </row>
    <row r="895" spans="1:29" ht="12.6" customHeight="1" x14ac:dyDescent="0.2">
      <c r="A895" s="116"/>
      <c r="B895" s="262">
        <f t="shared" si="268"/>
        <v>447.72000000000361</v>
      </c>
      <c r="C895" s="130"/>
      <c r="D895" s="500">
        <f t="shared" si="269"/>
        <v>10.788223850108439</v>
      </c>
      <c r="E895" s="517">
        <f t="shared" si="270"/>
        <v>5.8459186711998512E-3</v>
      </c>
      <c r="F895" s="500">
        <f t="shared" si="271"/>
        <v>0.99708130835093478</v>
      </c>
      <c r="G895" s="519">
        <f t="shared" si="272"/>
        <v>1</v>
      </c>
      <c r="H895" s="520">
        <f t="shared" si="273"/>
        <v>0</v>
      </c>
      <c r="I895" s="517"/>
      <c r="J895" s="517">
        <f t="shared" si="274"/>
        <v>10.64680249387113</v>
      </c>
      <c r="K895" s="517">
        <f t="shared" si="275"/>
        <v>1</v>
      </c>
      <c r="L895" s="517"/>
      <c r="M895" s="529">
        <f t="shared" si="276"/>
        <v>348.3551758057921</v>
      </c>
      <c r="N895" s="615">
        <f t="shared" si="277"/>
        <v>0</v>
      </c>
      <c r="O895" s="500"/>
      <c r="P895" s="532">
        <f t="shared" si="278"/>
        <v>0</v>
      </c>
      <c r="Q895" s="520">
        <f t="shared" si="279"/>
        <v>0</v>
      </c>
      <c r="R895" s="521"/>
      <c r="S895" s="507">
        <f t="shared" si="280"/>
        <v>0.99998723427924441</v>
      </c>
      <c r="T895" s="501">
        <f t="shared" si="285"/>
        <v>1.2765720755592014E-5</v>
      </c>
      <c r="U895" s="507"/>
      <c r="V895" s="507">
        <f t="shared" si="286"/>
        <v>5.6748438091524511E-8</v>
      </c>
      <c r="W895" s="501">
        <f t="shared" si="287"/>
        <v>5.6748438091524511E-8</v>
      </c>
      <c r="X895" s="507"/>
      <c r="Y895" s="562">
        <f t="shared" si="281"/>
        <v>1.2852399823380474</v>
      </c>
      <c r="Z895" s="554" t="e">
        <f t="shared" si="282"/>
        <v>#DIV/0!</v>
      </c>
      <c r="AB895" s="562">
        <f t="shared" si="283"/>
        <v>1.2852399823380474</v>
      </c>
      <c r="AC895" s="554" t="e">
        <f t="shared" si="284"/>
        <v>#DIV/0!</v>
      </c>
    </row>
    <row r="896" spans="1:29" ht="12.6" customHeight="1" x14ac:dyDescent="0.2">
      <c r="A896" s="116"/>
      <c r="B896" s="262">
        <f t="shared" si="268"/>
        <v>448.14000000000362</v>
      </c>
      <c r="C896" s="130"/>
      <c r="D896" s="500">
        <f t="shared" si="269"/>
        <v>10.794873326786679</v>
      </c>
      <c r="E896" s="517">
        <f t="shared" si="270"/>
        <v>5.8404558029166139E-3</v>
      </c>
      <c r="F896" s="500">
        <f t="shared" si="271"/>
        <v>0.99708403181658189</v>
      </c>
      <c r="G896" s="519">
        <f t="shared" si="272"/>
        <v>1</v>
      </c>
      <c r="H896" s="520">
        <f t="shared" si="273"/>
        <v>0</v>
      </c>
      <c r="I896" s="517"/>
      <c r="J896" s="517">
        <f t="shared" si="274"/>
        <v>10.653451970549369</v>
      </c>
      <c r="K896" s="517">
        <f t="shared" si="275"/>
        <v>1</v>
      </c>
      <c r="L896" s="517"/>
      <c r="M896" s="529">
        <f t="shared" si="276"/>
        <v>348.7751704491946</v>
      </c>
      <c r="N896" s="615">
        <f t="shared" si="277"/>
        <v>0</v>
      </c>
      <c r="O896" s="500"/>
      <c r="P896" s="532">
        <f t="shared" si="278"/>
        <v>0</v>
      </c>
      <c r="Q896" s="520">
        <f t="shared" si="279"/>
        <v>0</v>
      </c>
      <c r="R896" s="521"/>
      <c r="S896" s="507">
        <f t="shared" si="280"/>
        <v>0.99998725808026057</v>
      </c>
      <c r="T896" s="501">
        <f t="shared" si="285"/>
        <v>1.274191973943406E-5</v>
      </c>
      <c r="U896" s="507"/>
      <c r="V896" s="507">
        <f t="shared" si="286"/>
        <v>5.6589975827050363E-8</v>
      </c>
      <c r="W896" s="501">
        <f t="shared" si="287"/>
        <v>5.6589975827050363E-8</v>
      </c>
      <c r="X896" s="507"/>
      <c r="Y896" s="562">
        <f t="shared" si="281"/>
        <v>1.2848965120505427</v>
      </c>
      <c r="Z896" s="554" t="e">
        <f t="shared" si="282"/>
        <v>#DIV/0!</v>
      </c>
      <c r="AB896" s="562">
        <f t="shared" si="283"/>
        <v>1.2848965120505427</v>
      </c>
      <c r="AC896" s="554" t="e">
        <f t="shared" si="284"/>
        <v>#DIV/0!</v>
      </c>
    </row>
    <row r="897" spans="1:29" ht="12.6" customHeight="1" x14ac:dyDescent="0.2">
      <c r="A897" s="116"/>
      <c r="B897" s="262">
        <f t="shared" si="268"/>
        <v>448.56000000000364</v>
      </c>
      <c r="C897" s="130"/>
      <c r="D897" s="500">
        <f t="shared" si="269"/>
        <v>10.801516556475315</v>
      </c>
      <c r="E897" s="517">
        <f t="shared" si="270"/>
        <v>5.8350031349642308E-3</v>
      </c>
      <c r="F897" s="500">
        <f t="shared" si="271"/>
        <v>0.99708675020436055</v>
      </c>
      <c r="G897" s="519">
        <f t="shared" si="272"/>
        <v>1</v>
      </c>
      <c r="H897" s="520">
        <f t="shared" si="273"/>
        <v>0</v>
      </c>
      <c r="I897" s="517"/>
      <c r="J897" s="517">
        <f t="shared" si="274"/>
        <v>10.660095200238006</v>
      </c>
      <c r="K897" s="517">
        <f t="shared" si="275"/>
        <v>1</v>
      </c>
      <c r="L897" s="517"/>
      <c r="M897" s="529">
        <f t="shared" si="276"/>
        <v>349.19516510257955</v>
      </c>
      <c r="N897" s="615">
        <f t="shared" si="277"/>
        <v>0</v>
      </c>
      <c r="O897" s="500"/>
      <c r="P897" s="532">
        <f t="shared" si="278"/>
        <v>0</v>
      </c>
      <c r="Q897" s="520">
        <f t="shared" si="279"/>
        <v>0</v>
      </c>
      <c r="R897" s="521"/>
      <c r="S897" s="507">
        <f t="shared" si="280"/>
        <v>0.9999872818148241</v>
      </c>
      <c r="T897" s="501">
        <f t="shared" si="285"/>
        <v>1.271818517589729E-5</v>
      </c>
      <c r="U897" s="507"/>
      <c r="V897" s="507">
        <f t="shared" si="286"/>
        <v>5.6431916282761454E-8</v>
      </c>
      <c r="W897" s="501">
        <f t="shared" si="287"/>
        <v>5.6431916282761454E-8</v>
      </c>
      <c r="X897" s="507"/>
      <c r="Y897" s="562">
        <f t="shared" si="281"/>
        <v>1.2845538679444048</v>
      </c>
      <c r="Z897" s="554" t="e">
        <f t="shared" si="282"/>
        <v>#DIV/0!</v>
      </c>
      <c r="AB897" s="562">
        <f t="shared" si="283"/>
        <v>1.2845538679444048</v>
      </c>
      <c r="AC897" s="554" t="e">
        <f t="shared" si="284"/>
        <v>#DIV/0!</v>
      </c>
    </row>
    <row r="898" spans="1:29" ht="12.6" customHeight="1" x14ac:dyDescent="0.2">
      <c r="A898" s="116"/>
      <c r="B898" s="262">
        <f t="shared" si="268"/>
        <v>448.98000000000366</v>
      </c>
      <c r="C898" s="130"/>
      <c r="D898" s="500">
        <f t="shared" si="269"/>
        <v>10.808153550900769</v>
      </c>
      <c r="E898" s="517">
        <f t="shared" si="270"/>
        <v>5.829560638800451E-3</v>
      </c>
      <c r="F898" s="500">
        <f t="shared" si="271"/>
        <v>0.99708946352845884</v>
      </c>
      <c r="G898" s="519">
        <f t="shared" si="272"/>
        <v>1</v>
      </c>
      <c r="H898" s="520">
        <f t="shared" si="273"/>
        <v>0</v>
      </c>
      <c r="I898" s="517"/>
      <c r="J898" s="517">
        <f t="shared" si="274"/>
        <v>10.66673219466346</v>
      </c>
      <c r="K898" s="517">
        <f t="shared" si="275"/>
        <v>1</v>
      </c>
      <c r="L898" s="517"/>
      <c r="M898" s="529">
        <f t="shared" si="276"/>
        <v>349.61515976591909</v>
      </c>
      <c r="N898" s="615">
        <f t="shared" si="277"/>
        <v>0</v>
      </c>
      <c r="O898" s="500"/>
      <c r="P898" s="532">
        <f t="shared" si="278"/>
        <v>0</v>
      </c>
      <c r="Q898" s="520">
        <f t="shared" si="279"/>
        <v>0</v>
      </c>
      <c r="R898" s="521"/>
      <c r="S898" s="507">
        <f t="shared" si="280"/>
        <v>0.99998730548307024</v>
      </c>
      <c r="T898" s="501">
        <f t="shared" si="285"/>
        <v>1.2694516929756539E-5</v>
      </c>
      <c r="U898" s="507"/>
      <c r="V898" s="507">
        <f t="shared" si="286"/>
        <v>5.6274420705335174E-8</v>
      </c>
      <c r="W898" s="501">
        <f t="shared" si="287"/>
        <v>5.6274420705335174E-8</v>
      </c>
      <c r="X898" s="507"/>
      <c r="Y898" s="562">
        <f t="shared" si="281"/>
        <v>1.2842120470422769</v>
      </c>
      <c r="Z898" s="554" t="e">
        <f t="shared" si="282"/>
        <v>#DIV/0!</v>
      </c>
      <c r="AB898" s="562">
        <f t="shared" si="283"/>
        <v>1.2842120470422769</v>
      </c>
      <c r="AC898" s="554" t="e">
        <f t="shared" si="284"/>
        <v>#DIV/0!</v>
      </c>
    </row>
    <row r="899" spans="1:29" ht="12.6" customHeight="1" x14ac:dyDescent="0.2">
      <c r="A899" s="116"/>
      <c r="B899" s="262">
        <f t="shared" si="268"/>
        <v>449.40000000000367</v>
      </c>
      <c r="C899" s="130"/>
      <c r="D899" s="500">
        <f t="shared" si="269"/>
        <v>10.814784321756473</v>
      </c>
      <c r="E899" s="517">
        <f t="shared" si="270"/>
        <v>5.8241282859887132E-3</v>
      </c>
      <c r="F899" s="500">
        <f t="shared" si="271"/>
        <v>0.99709217180301235</v>
      </c>
      <c r="G899" s="519">
        <f t="shared" si="272"/>
        <v>1</v>
      </c>
      <c r="H899" s="520">
        <f t="shared" si="273"/>
        <v>0</v>
      </c>
      <c r="I899" s="517"/>
      <c r="J899" s="517">
        <f t="shared" si="274"/>
        <v>10.673362965519164</v>
      </c>
      <c r="K899" s="517">
        <f t="shared" si="275"/>
        <v>1</v>
      </c>
      <c r="L899" s="517"/>
      <c r="M899" s="529">
        <f t="shared" si="276"/>
        <v>350.03515443918536</v>
      </c>
      <c r="N899" s="615">
        <f t="shared" si="277"/>
        <v>0</v>
      </c>
      <c r="O899" s="500"/>
      <c r="P899" s="532">
        <f t="shared" si="278"/>
        <v>0</v>
      </c>
      <c r="Q899" s="520">
        <f t="shared" si="279"/>
        <v>0</v>
      </c>
      <c r="R899" s="521"/>
      <c r="S899" s="507">
        <f t="shared" si="280"/>
        <v>0.9999873290853375</v>
      </c>
      <c r="T899" s="501">
        <f t="shared" si="285"/>
        <v>1.2670914662504806E-5</v>
      </c>
      <c r="U899" s="507"/>
      <c r="V899" s="507">
        <f t="shared" si="286"/>
        <v>5.6117569718110216E-8</v>
      </c>
      <c r="W899" s="501">
        <f t="shared" si="287"/>
        <v>5.6117569718110216E-8</v>
      </c>
      <c r="X899" s="507"/>
      <c r="Y899" s="562">
        <f t="shared" si="281"/>
        <v>1.283871046381091</v>
      </c>
      <c r="Z899" s="554" t="e">
        <f t="shared" si="282"/>
        <v>#DIV/0!</v>
      </c>
      <c r="AB899" s="562">
        <f t="shared" si="283"/>
        <v>1.283871046381091</v>
      </c>
      <c r="AC899" s="554" t="e">
        <f t="shared" si="284"/>
        <v>#DIV/0!</v>
      </c>
    </row>
    <row r="900" spans="1:29" ht="12.6" customHeight="1" x14ac:dyDescent="0.2">
      <c r="A900" s="116"/>
      <c r="B900" s="262">
        <f t="shared" si="268"/>
        <v>449.82000000000369</v>
      </c>
      <c r="C900" s="130"/>
      <c r="D900" s="500">
        <f t="shared" si="269"/>
        <v>10.821408880703004</v>
      </c>
      <c r="E900" s="517">
        <f t="shared" si="270"/>
        <v>5.8187060481985952E-3</v>
      </c>
      <c r="F900" s="500">
        <f t="shared" si="271"/>
        <v>0.99709487504210381</v>
      </c>
      <c r="G900" s="519">
        <f t="shared" si="272"/>
        <v>1</v>
      </c>
      <c r="H900" s="520">
        <f t="shared" si="273"/>
        <v>0</v>
      </c>
      <c r="I900" s="517"/>
      <c r="J900" s="517">
        <f t="shared" si="274"/>
        <v>10.679987524465695</v>
      </c>
      <c r="K900" s="517">
        <f t="shared" si="275"/>
        <v>1</v>
      </c>
      <c r="L900" s="517"/>
      <c r="M900" s="529">
        <f t="shared" si="276"/>
        <v>350.4551491223508</v>
      </c>
      <c r="N900" s="615">
        <f t="shared" si="277"/>
        <v>0</v>
      </c>
      <c r="O900" s="500"/>
      <c r="P900" s="532">
        <f t="shared" si="278"/>
        <v>0</v>
      </c>
      <c r="Q900" s="520">
        <f t="shared" si="279"/>
        <v>0</v>
      </c>
      <c r="R900" s="521"/>
      <c r="S900" s="507">
        <f t="shared" si="280"/>
        <v>0.99998735262182881</v>
      </c>
      <c r="T900" s="501">
        <f t="shared" si="285"/>
        <v>1.2647378171193324E-5</v>
      </c>
      <c r="U900" s="507"/>
      <c r="V900" s="507">
        <f t="shared" si="286"/>
        <v>5.5961282565578475E-8</v>
      </c>
      <c r="W900" s="501">
        <f t="shared" si="287"/>
        <v>5.5961282565578475E-8</v>
      </c>
      <c r="X900" s="507"/>
      <c r="Y900" s="562">
        <f t="shared" si="281"/>
        <v>1.2835308630119817</v>
      </c>
      <c r="Z900" s="554" t="e">
        <f t="shared" si="282"/>
        <v>#DIV/0!</v>
      </c>
      <c r="AB900" s="562">
        <f t="shared" si="283"/>
        <v>1.2835308630119817</v>
      </c>
      <c r="AC900" s="554" t="e">
        <f t="shared" si="284"/>
        <v>#DIV/0!</v>
      </c>
    </row>
    <row r="901" spans="1:29" ht="12.6" customHeight="1" x14ac:dyDescent="0.2">
      <c r="A901" s="116"/>
      <c r="B901" s="262">
        <f t="shared" si="268"/>
        <v>450.2400000000037</v>
      </c>
      <c r="C901" s="130"/>
      <c r="D901" s="500">
        <f t="shared" si="269"/>
        <v>10.828027239368184</v>
      </c>
      <c r="E901" s="517">
        <f t="shared" si="270"/>
        <v>5.8132938972051563E-3</v>
      </c>
      <c r="F901" s="500">
        <f t="shared" si="271"/>
        <v>0.99709757325976389</v>
      </c>
      <c r="G901" s="519">
        <f t="shared" si="272"/>
        <v>1</v>
      </c>
      <c r="H901" s="520">
        <f t="shared" si="273"/>
        <v>0</v>
      </c>
      <c r="I901" s="517"/>
      <c r="J901" s="517">
        <f t="shared" si="274"/>
        <v>10.686605883130875</v>
      </c>
      <c r="K901" s="517">
        <f t="shared" si="275"/>
        <v>1</v>
      </c>
      <c r="L901" s="517"/>
      <c r="M901" s="529">
        <f t="shared" si="276"/>
        <v>350.87514381538773</v>
      </c>
      <c r="N901" s="615">
        <f t="shared" si="277"/>
        <v>0</v>
      </c>
      <c r="O901" s="500"/>
      <c r="P901" s="532">
        <f t="shared" si="278"/>
        <v>0</v>
      </c>
      <c r="Q901" s="520">
        <f t="shared" si="279"/>
        <v>0</v>
      </c>
      <c r="R901" s="521"/>
      <c r="S901" s="507">
        <f t="shared" si="280"/>
        <v>0.99998737609281485</v>
      </c>
      <c r="T901" s="501">
        <f t="shared" si="285"/>
        <v>1.2623907185149719E-5</v>
      </c>
      <c r="U901" s="507"/>
      <c r="V901" s="507">
        <f t="shared" si="286"/>
        <v>5.5805559247739957E-8</v>
      </c>
      <c r="W901" s="501">
        <f t="shared" si="287"/>
        <v>5.5805559247739957E-8</v>
      </c>
      <c r="X901" s="507"/>
      <c r="Y901" s="562">
        <f t="shared" si="281"/>
        <v>1.2831914940002036</v>
      </c>
      <c r="Z901" s="554" t="e">
        <f t="shared" si="282"/>
        <v>#DIV/0!</v>
      </c>
      <c r="AB901" s="562">
        <f t="shared" si="283"/>
        <v>1.2831914940002036</v>
      </c>
      <c r="AC901" s="554" t="e">
        <f t="shared" si="284"/>
        <v>#DIV/0!</v>
      </c>
    </row>
    <row r="902" spans="1:29" ht="12.6" customHeight="1" x14ac:dyDescent="0.2">
      <c r="A902" s="116"/>
      <c r="B902" s="262">
        <f t="shared" si="268"/>
        <v>450.66000000000372</v>
      </c>
      <c r="C902" s="130"/>
      <c r="D902" s="500">
        <f t="shared" si="269"/>
        <v>10.83463940934724</v>
      </c>
      <c r="E902" s="517">
        <f t="shared" si="270"/>
        <v>5.8078918048882792E-3</v>
      </c>
      <c r="F902" s="500">
        <f t="shared" si="271"/>
        <v>0.99710026646997096</v>
      </c>
      <c r="G902" s="519">
        <f t="shared" si="272"/>
        <v>1</v>
      </c>
      <c r="H902" s="520">
        <f t="shared" si="273"/>
        <v>0</v>
      </c>
      <c r="I902" s="517"/>
      <c r="J902" s="517">
        <f t="shared" si="274"/>
        <v>10.693218053109931</v>
      </c>
      <c r="K902" s="517">
        <f t="shared" si="275"/>
        <v>1</v>
      </c>
      <c r="L902" s="517"/>
      <c r="M902" s="529">
        <f t="shared" si="276"/>
        <v>351.2951385182688</v>
      </c>
      <c r="N902" s="615">
        <f t="shared" si="277"/>
        <v>0</v>
      </c>
      <c r="O902" s="500"/>
      <c r="P902" s="532">
        <f t="shared" si="278"/>
        <v>0</v>
      </c>
      <c r="Q902" s="520">
        <f t="shared" si="279"/>
        <v>0</v>
      </c>
      <c r="R902" s="521"/>
      <c r="S902" s="507">
        <f t="shared" si="280"/>
        <v>0.99998739949849857</v>
      </c>
      <c r="T902" s="501">
        <f t="shared" si="285"/>
        <v>1.2600501501425221E-5</v>
      </c>
      <c r="U902" s="507"/>
      <c r="V902" s="507">
        <f t="shared" si="286"/>
        <v>5.5650319273425376E-8</v>
      </c>
      <c r="W902" s="501">
        <f t="shared" si="287"/>
        <v>5.5650319273425376E-8</v>
      </c>
      <c r="X902" s="507"/>
      <c r="Y902" s="562">
        <f t="shared" si="281"/>
        <v>1.2828529364250441</v>
      </c>
      <c r="Z902" s="554" t="e">
        <f t="shared" si="282"/>
        <v>#DIV/0!</v>
      </c>
      <c r="AB902" s="562">
        <f t="shared" si="283"/>
        <v>1.2828529364250441</v>
      </c>
      <c r="AC902" s="554" t="e">
        <f t="shared" si="284"/>
        <v>#DIV/0!</v>
      </c>
    </row>
    <row r="903" spans="1:29" ht="12.6" customHeight="1" x14ac:dyDescent="0.2">
      <c r="A903" s="116"/>
      <c r="B903" s="262">
        <f t="shared" si="268"/>
        <v>451.08000000000374</v>
      </c>
      <c r="C903" s="130"/>
      <c r="D903" s="500">
        <f t="shared" si="269"/>
        <v>10.841245402202887</v>
      </c>
      <c r="E903" s="517">
        <f t="shared" si="270"/>
        <v>5.8024997432324565E-3</v>
      </c>
      <c r="F903" s="500">
        <f t="shared" si="271"/>
        <v>0.99710295468665167</v>
      </c>
      <c r="G903" s="519">
        <f t="shared" si="272"/>
        <v>1</v>
      </c>
      <c r="H903" s="520">
        <f t="shared" si="273"/>
        <v>0</v>
      </c>
      <c r="I903" s="517"/>
      <c r="J903" s="517">
        <f t="shared" si="274"/>
        <v>10.699824045965578</v>
      </c>
      <c r="K903" s="517">
        <f t="shared" si="275"/>
        <v>1</v>
      </c>
      <c r="L903" s="517"/>
      <c r="M903" s="529">
        <f t="shared" si="276"/>
        <v>351.7151332309665</v>
      </c>
      <c r="N903" s="615">
        <f t="shared" si="277"/>
        <v>0</v>
      </c>
      <c r="O903" s="500"/>
      <c r="P903" s="532">
        <f t="shared" si="278"/>
        <v>0</v>
      </c>
      <c r="Q903" s="520">
        <f t="shared" si="279"/>
        <v>0</v>
      </c>
      <c r="R903" s="521"/>
      <c r="S903" s="507">
        <f t="shared" si="280"/>
        <v>0.99998742283908304</v>
      </c>
      <c r="T903" s="501">
        <f t="shared" si="285"/>
        <v>1.257716091696004E-5</v>
      </c>
      <c r="U903" s="507"/>
      <c r="V903" s="507">
        <f t="shared" si="286"/>
        <v>5.5495804380481396E-8</v>
      </c>
      <c r="W903" s="501">
        <f t="shared" si="287"/>
        <v>5.5495804380481396E-8</v>
      </c>
      <c r="X903" s="507"/>
      <c r="Y903" s="562">
        <f t="shared" si="281"/>
        <v>1.2825151873797416</v>
      </c>
      <c r="Z903" s="554" t="e">
        <f t="shared" si="282"/>
        <v>#DIV/0!</v>
      </c>
      <c r="AB903" s="562">
        <f t="shared" si="283"/>
        <v>1.2825151873797416</v>
      </c>
      <c r="AC903" s="554" t="e">
        <f t="shared" si="284"/>
        <v>#DIV/0!</v>
      </c>
    </row>
    <row r="904" spans="1:29" ht="12.6" customHeight="1" x14ac:dyDescent="0.2">
      <c r="A904" s="116"/>
      <c r="B904" s="262">
        <f t="shared" si="268"/>
        <v>451.50000000000375</v>
      </c>
      <c r="C904" s="130"/>
      <c r="D904" s="500">
        <f t="shared" si="269"/>
        <v>10.84784522946547</v>
      </c>
      <c r="E904" s="517">
        <f t="shared" si="270"/>
        <v>5.7971176843259146E-3</v>
      </c>
      <c r="F904" s="500">
        <f t="shared" si="271"/>
        <v>0.9971056379236809</v>
      </c>
      <c r="G904" s="519">
        <f t="shared" si="272"/>
        <v>1</v>
      </c>
      <c r="H904" s="520">
        <f t="shared" si="273"/>
        <v>0</v>
      </c>
      <c r="I904" s="517"/>
      <c r="J904" s="517">
        <f t="shared" si="274"/>
        <v>10.706423873228161</v>
      </c>
      <c r="K904" s="517">
        <f t="shared" si="275"/>
        <v>1</v>
      </c>
      <c r="L904" s="517"/>
      <c r="M904" s="529">
        <f t="shared" si="276"/>
        <v>352.13512795345366</v>
      </c>
      <c r="N904" s="615">
        <f t="shared" si="277"/>
        <v>0</v>
      </c>
      <c r="O904" s="500"/>
      <c r="P904" s="532">
        <f t="shared" si="278"/>
        <v>0</v>
      </c>
      <c r="Q904" s="520">
        <f t="shared" si="279"/>
        <v>0</v>
      </c>
      <c r="R904" s="521"/>
      <c r="S904" s="507">
        <f t="shared" si="280"/>
        <v>0.99998744611497425</v>
      </c>
      <c r="T904" s="501">
        <f t="shared" si="285"/>
        <v>1.2553885025745615E-5</v>
      </c>
      <c r="U904" s="507"/>
      <c r="V904" s="507">
        <f t="shared" si="286"/>
        <v>5.5341934077738737E-8</v>
      </c>
      <c r="W904" s="501">
        <f t="shared" si="287"/>
        <v>5.5341934077738737E-8</v>
      </c>
      <c r="X904" s="507"/>
      <c r="Y904" s="562">
        <f t="shared" si="281"/>
        <v>1.2821782439714009</v>
      </c>
      <c r="Z904" s="554" t="e">
        <f t="shared" si="282"/>
        <v>#DIV/0!</v>
      </c>
      <c r="AB904" s="562">
        <f t="shared" si="283"/>
        <v>1.2821782439714009</v>
      </c>
      <c r="AC904" s="554" t="e">
        <f t="shared" si="284"/>
        <v>#DIV/0!</v>
      </c>
    </row>
    <row r="905" spans="1:29" ht="12.6" customHeight="1" x14ac:dyDescent="0.2">
      <c r="A905" s="116"/>
      <c r="B905" s="262">
        <f t="shared" si="268"/>
        <v>451.92000000000377</v>
      </c>
      <c r="C905" s="130"/>
      <c r="D905" s="500">
        <f t="shared" si="269"/>
        <v>10.854438902633085</v>
      </c>
      <c r="E905" s="517">
        <f t="shared" si="270"/>
        <v>5.7917456003601757E-3</v>
      </c>
      <c r="F905" s="500">
        <f t="shared" si="271"/>
        <v>0.99710831619488272</v>
      </c>
      <c r="G905" s="519">
        <f t="shared" si="272"/>
        <v>1</v>
      </c>
      <c r="H905" s="520">
        <f t="shared" si="273"/>
        <v>0</v>
      </c>
      <c r="I905" s="517"/>
      <c r="J905" s="517">
        <f t="shared" si="274"/>
        <v>10.713017546395776</v>
      </c>
      <c r="K905" s="517">
        <f t="shared" si="275"/>
        <v>1</v>
      </c>
      <c r="L905" s="517"/>
      <c r="M905" s="529">
        <f t="shared" si="276"/>
        <v>352.55512268570311</v>
      </c>
      <c r="N905" s="615">
        <f t="shared" si="277"/>
        <v>0</v>
      </c>
      <c r="O905" s="500"/>
      <c r="P905" s="532">
        <f t="shared" si="278"/>
        <v>0</v>
      </c>
      <c r="Q905" s="520">
        <f t="shared" si="279"/>
        <v>0</v>
      </c>
      <c r="R905" s="521"/>
      <c r="S905" s="507">
        <f t="shared" si="280"/>
        <v>0.99998746932630767</v>
      </c>
      <c r="T905" s="501">
        <f t="shared" si="285"/>
        <v>1.2530673692334737E-5</v>
      </c>
      <c r="U905" s="507"/>
      <c r="V905" s="507">
        <f t="shared" si="286"/>
        <v>5.5188547118520016E-8</v>
      </c>
      <c r="W905" s="501">
        <f t="shared" si="287"/>
        <v>5.5188547118520016E-8</v>
      </c>
      <c r="X905" s="507"/>
      <c r="Y905" s="562">
        <f t="shared" si="281"/>
        <v>1.2818421033209118</v>
      </c>
      <c r="Z905" s="554" t="e">
        <f t="shared" si="282"/>
        <v>#DIV/0!</v>
      </c>
      <c r="AB905" s="562">
        <f t="shared" si="283"/>
        <v>1.2818421033209118</v>
      </c>
      <c r="AC905" s="554" t="e">
        <f t="shared" si="284"/>
        <v>#DIV/0!</v>
      </c>
    </row>
    <row r="906" spans="1:29" ht="12.6" customHeight="1" x14ac:dyDescent="0.2">
      <c r="A906" s="116"/>
      <c r="B906" s="262">
        <f t="shared" si="268"/>
        <v>452.34000000000378</v>
      </c>
      <c r="C906" s="130"/>
      <c r="D906" s="500">
        <f t="shared" si="269"/>
        <v>10.861026433171686</v>
      </c>
      <c r="E906" s="517">
        <f t="shared" si="270"/>
        <v>5.7863834636302843E-3</v>
      </c>
      <c r="F906" s="500">
        <f t="shared" si="271"/>
        <v>0.99711098951402943</v>
      </c>
      <c r="G906" s="519">
        <f t="shared" si="272"/>
        <v>1</v>
      </c>
      <c r="H906" s="520">
        <f t="shared" si="273"/>
        <v>0</v>
      </c>
      <c r="I906" s="517"/>
      <c r="J906" s="517">
        <f t="shared" si="274"/>
        <v>10.719605076934377</v>
      </c>
      <c r="K906" s="517">
        <f t="shared" si="275"/>
        <v>1</v>
      </c>
      <c r="L906" s="517"/>
      <c r="M906" s="529">
        <f t="shared" si="276"/>
        <v>352.97511742768779</v>
      </c>
      <c r="N906" s="615">
        <f t="shared" si="277"/>
        <v>0</v>
      </c>
      <c r="O906" s="500"/>
      <c r="P906" s="532">
        <f t="shared" si="278"/>
        <v>0</v>
      </c>
      <c r="Q906" s="520">
        <f t="shared" si="279"/>
        <v>0</v>
      </c>
      <c r="R906" s="521"/>
      <c r="S906" s="507">
        <f t="shared" si="280"/>
        <v>0.99998749247335383</v>
      </c>
      <c r="T906" s="501">
        <f t="shared" si="285"/>
        <v>1.2507526646166056E-5</v>
      </c>
      <c r="U906" s="507"/>
      <c r="V906" s="507">
        <f t="shared" si="286"/>
        <v>5.5035643502825233E-8</v>
      </c>
      <c r="W906" s="501">
        <f t="shared" si="287"/>
        <v>5.5035643502825233E-8</v>
      </c>
      <c r="X906" s="507"/>
      <c r="Y906" s="562">
        <f t="shared" si="281"/>
        <v>1.2815067625628664</v>
      </c>
      <c r="Z906" s="554" t="e">
        <f t="shared" si="282"/>
        <v>#DIV/0!</v>
      </c>
      <c r="AB906" s="562">
        <f t="shared" si="283"/>
        <v>1.2815067625628664</v>
      </c>
      <c r="AC906" s="554" t="e">
        <f t="shared" si="284"/>
        <v>#DIV/0!</v>
      </c>
    </row>
    <row r="907" spans="1:29" ht="12.6" customHeight="1" x14ac:dyDescent="0.2">
      <c r="A907" s="116"/>
      <c r="B907" s="262">
        <f t="shared" si="268"/>
        <v>452.7600000000038</v>
      </c>
      <c r="C907" s="130"/>
      <c r="D907" s="500">
        <f t="shared" si="269"/>
        <v>10.867607832515224</v>
      </c>
      <c r="E907" s="517">
        <f t="shared" si="270"/>
        <v>5.7810312465330464E-3</v>
      </c>
      <c r="F907" s="500">
        <f t="shared" si="271"/>
        <v>0.99711365789484274</v>
      </c>
      <c r="G907" s="519">
        <f t="shared" si="272"/>
        <v>1</v>
      </c>
      <c r="H907" s="520">
        <f t="shared" si="273"/>
        <v>0</v>
      </c>
      <c r="I907" s="517"/>
      <c r="J907" s="517">
        <f t="shared" si="274"/>
        <v>10.726186476277915</v>
      </c>
      <c r="K907" s="517">
        <f t="shared" si="275"/>
        <v>1</v>
      </c>
      <c r="L907" s="517"/>
      <c r="M907" s="529">
        <f t="shared" si="276"/>
        <v>353.39511217938076</v>
      </c>
      <c r="N907" s="615">
        <f t="shared" si="277"/>
        <v>0</v>
      </c>
      <c r="O907" s="500"/>
      <c r="P907" s="532">
        <f t="shared" si="278"/>
        <v>0</v>
      </c>
      <c r="Q907" s="520">
        <f t="shared" si="279"/>
        <v>0</v>
      </c>
      <c r="R907" s="521"/>
      <c r="S907" s="507">
        <f t="shared" si="280"/>
        <v>0.99998751555624821</v>
      </c>
      <c r="T907" s="501">
        <f t="shared" si="285"/>
        <v>1.2484443751792362E-5</v>
      </c>
      <c r="U907" s="507"/>
      <c r="V907" s="507">
        <f t="shared" si="286"/>
        <v>5.4883384345162358E-8</v>
      </c>
      <c r="W907" s="501">
        <f t="shared" si="287"/>
        <v>5.4883384345162358E-8</v>
      </c>
      <c r="X907" s="507"/>
      <c r="Y907" s="562">
        <f t="shared" si="281"/>
        <v>1.2811722188454779</v>
      </c>
      <c r="Z907" s="554" t="e">
        <f t="shared" si="282"/>
        <v>#DIV/0!</v>
      </c>
      <c r="AB907" s="562">
        <f t="shared" si="283"/>
        <v>1.2811722188454779</v>
      </c>
      <c r="AC907" s="554" t="e">
        <f t="shared" si="284"/>
        <v>#DIV/0!</v>
      </c>
    </row>
    <row r="908" spans="1:29" ht="12.6" customHeight="1" x14ac:dyDescent="0.2">
      <c r="A908" s="116"/>
      <c r="B908" s="262">
        <f t="shared" si="268"/>
        <v>453.18000000000382</v>
      </c>
      <c r="C908" s="130"/>
      <c r="D908" s="500">
        <f t="shared" si="269"/>
        <v>10.874183112065747</v>
      </c>
      <c r="E908" s="517">
        <f t="shared" si="270"/>
        <v>5.7756889215681423E-3</v>
      </c>
      <c r="F908" s="500">
        <f t="shared" si="271"/>
        <v>0.99711632135099371</v>
      </c>
      <c r="G908" s="519">
        <f t="shared" si="272"/>
        <v>1</v>
      </c>
      <c r="H908" s="520">
        <f t="shared" si="273"/>
        <v>0</v>
      </c>
      <c r="I908" s="517"/>
      <c r="J908" s="517">
        <f t="shared" si="274"/>
        <v>10.732761755828438</v>
      </c>
      <c r="K908" s="517">
        <f t="shared" si="275"/>
        <v>1</v>
      </c>
      <c r="L908" s="517"/>
      <c r="M908" s="529">
        <f t="shared" si="276"/>
        <v>353.81510694075507</v>
      </c>
      <c r="N908" s="615">
        <f t="shared" si="277"/>
        <v>0</v>
      </c>
      <c r="O908" s="500"/>
      <c r="P908" s="532">
        <f t="shared" si="278"/>
        <v>0</v>
      </c>
      <c r="Q908" s="520">
        <f t="shared" si="279"/>
        <v>0</v>
      </c>
      <c r="R908" s="521"/>
      <c r="S908" s="507">
        <f t="shared" si="280"/>
        <v>0.99998753857539668</v>
      </c>
      <c r="T908" s="501">
        <f t="shared" si="285"/>
        <v>1.2461424603316118E-5</v>
      </c>
      <c r="U908" s="507"/>
      <c r="V908" s="507">
        <f t="shared" si="286"/>
        <v>5.4731689022192707E-8</v>
      </c>
      <c r="W908" s="501">
        <f t="shared" si="287"/>
        <v>5.4731689022192707E-8</v>
      </c>
      <c r="X908" s="507"/>
      <c r="Y908" s="562">
        <f t="shared" si="281"/>
        <v>1.2808384693304997</v>
      </c>
      <c r="Z908" s="554" t="e">
        <f t="shared" si="282"/>
        <v>#DIV/0!</v>
      </c>
      <c r="AB908" s="562">
        <f t="shared" si="283"/>
        <v>1.2808384693304997</v>
      </c>
      <c r="AC908" s="554" t="e">
        <f t="shared" si="284"/>
        <v>#DIV/0!</v>
      </c>
    </row>
    <row r="909" spans="1:29" ht="12.6" customHeight="1" x14ac:dyDescent="0.2">
      <c r="A909" s="116"/>
      <c r="B909" s="262">
        <f t="shared" si="268"/>
        <v>453.60000000000383</v>
      </c>
      <c r="C909" s="130"/>
      <c r="D909" s="500">
        <f t="shared" si="269"/>
        <v>10.880752283193537</v>
      </c>
      <c r="E909" s="517">
        <f t="shared" si="270"/>
        <v>5.7703564613363597E-3</v>
      </c>
      <c r="F909" s="500">
        <f t="shared" si="271"/>
        <v>0.99711897989610299</v>
      </c>
      <c r="G909" s="519">
        <f t="shared" si="272"/>
        <v>1</v>
      </c>
      <c r="H909" s="520">
        <f t="shared" si="273"/>
        <v>0</v>
      </c>
      <c r="I909" s="517"/>
      <c r="J909" s="517">
        <f t="shared" si="274"/>
        <v>10.739330926956228</v>
      </c>
      <c r="K909" s="517">
        <f t="shared" si="275"/>
        <v>1</v>
      </c>
      <c r="L909" s="517"/>
      <c r="M909" s="529">
        <f t="shared" si="276"/>
        <v>354.23510171178413</v>
      </c>
      <c r="N909" s="615">
        <f t="shared" si="277"/>
        <v>0</v>
      </c>
      <c r="O909" s="500"/>
      <c r="P909" s="532">
        <f t="shared" si="278"/>
        <v>0</v>
      </c>
      <c r="Q909" s="520">
        <f t="shared" si="279"/>
        <v>0</v>
      </c>
      <c r="R909" s="521"/>
      <c r="S909" s="507">
        <f t="shared" si="280"/>
        <v>0.99998756153086699</v>
      </c>
      <c r="T909" s="501">
        <f t="shared" si="285"/>
        <v>1.2438469133013719E-5</v>
      </c>
      <c r="U909" s="507"/>
      <c r="V909" s="507">
        <f t="shared" si="286"/>
        <v>5.4580316060408422E-8</v>
      </c>
      <c r="W909" s="501">
        <f t="shared" si="287"/>
        <v>5.4580316060408422E-8</v>
      </c>
      <c r="X909" s="507"/>
      <c r="Y909" s="562">
        <f t="shared" si="281"/>
        <v>1.2805055111931449</v>
      </c>
      <c r="Z909" s="554" t="e">
        <f t="shared" si="282"/>
        <v>#DIV/0!</v>
      </c>
      <c r="AB909" s="562">
        <f t="shared" si="283"/>
        <v>1.2805055111931449</v>
      </c>
      <c r="AC909" s="554" t="e">
        <f t="shared" si="284"/>
        <v>#DIV/0!</v>
      </c>
    </row>
    <row r="910" spans="1:29" ht="12.6" customHeight="1" x14ac:dyDescent="0.2">
      <c r="A910" s="116"/>
      <c r="B910" s="262">
        <f t="shared" si="268"/>
        <v>454.02000000000385</v>
      </c>
      <c r="C910" s="130"/>
      <c r="D910" s="500">
        <f t="shared" si="269"/>
        <v>10.887315357237204</v>
      </c>
      <c r="E910" s="517">
        <f t="shared" si="270"/>
        <v>5.7650338385393848E-3</v>
      </c>
      <c r="F910" s="500">
        <f t="shared" si="271"/>
        <v>0.99712163354374084</v>
      </c>
      <c r="G910" s="519">
        <f t="shared" si="272"/>
        <v>1</v>
      </c>
      <c r="H910" s="520">
        <f t="shared" si="273"/>
        <v>0</v>
      </c>
      <c r="I910" s="517"/>
      <c r="J910" s="517">
        <f t="shared" si="274"/>
        <v>10.745894000999895</v>
      </c>
      <c r="K910" s="517">
        <f t="shared" si="275"/>
        <v>1</v>
      </c>
      <c r="L910" s="517"/>
      <c r="M910" s="529">
        <f t="shared" si="276"/>
        <v>354.65509649244103</v>
      </c>
      <c r="N910" s="615">
        <f t="shared" si="277"/>
        <v>0</v>
      </c>
      <c r="O910" s="500"/>
      <c r="P910" s="532">
        <f t="shared" si="278"/>
        <v>0</v>
      </c>
      <c r="Q910" s="520">
        <f t="shared" si="279"/>
        <v>0</v>
      </c>
      <c r="R910" s="521"/>
      <c r="S910" s="507">
        <f t="shared" si="280"/>
        <v>0.99998758442286217</v>
      </c>
      <c r="T910" s="501">
        <f t="shared" si="285"/>
        <v>1.2415577137825373E-5</v>
      </c>
      <c r="U910" s="507"/>
      <c r="V910" s="507">
        <f t="shared" si="286"/>
        <v>5.4429748671164023E-8</v>
      </c>
      <c r="W910" s="501">
        <f t="shared" si="287"/>
        <v>5.4429748671164023E-8</v>
      </c>
      <c r="X910" s="507"/>
      <c r="Y910" s="562">
        <f t="shared" si="281"/>
        <v>1.2801733416220078</v>
      </c>
      <c r="Z910" s="554" t="e">
        <f t="shared" si="282"/>
        <v>#DIV/0!</v>
      </c>
      <c r="AB910" s="562">
        <f t="shared" si="283"/>
        <v>1.2801733416220078</v>
      </c>
      <c r="AC910" s="554" t="e">
        <f t="shared" si="284"/>
        <v>#DIV/0!</v>
      </c>
    </row>
    <row r="911" spans="1:29" ht="12.6" customHeight="1" x14ac:dyDescent="0.2">
      <c r="A911" s="116"/>
      <c r="B911" s="262">
        <f t="shared" si="268"/>
        <v>454.44000000000386</v>
      </c>
      <c r="C911" s="130"/>
      <c r="D911" s="500">
        <f t="shared" si="269"/>
        <v>10.89387234550383</v>
      </c>
      <c r="E911" s="517">
        <f t="shared" si="270"/>
        <v>5.7597210259800226E-3</v>
      </c>
      <c r="F911" s="500">
        <f t="shared" si="271"/>
        <v>0.99712428230742789</v>
      </c>
      <c r="G911" s="519">
        <f t="shared" si="272"/>
        <v>1</v>
      </c>
      <c r="H911" s="520">
        <f t="shared" si="273"/>
        <v>0</v>
      </c>
      <c r="I911" s="517"/>
      <c r="J911" s="517">
        <f t="shared" si="274"/>
        <v>10.752450989266521</v>
      </c>
      <c r="K911" s="517">
        <f t="shared" si="275"/>
        <v>1</v>
      </c>
      <c r="L911" s="517"/>
      <c r="M911" s="529">
        <f t="shared" si="276"/>
        <v>355.07509128269936</v>
      </c>
      <c r="N911" s="615">
        <f t="shared" si="277"/>
        <v>0</v>
      </c>
      <c r="O911" s="500"/>
      <c r="P911" s="532">
        <f t="shared" si="278"/>
        <v>0</v>
      </c>
      <c r="Q911" s="520">
        <f t="shared" si="279"/>
        <v>0</v>
      </c>
      <c r="R911" s="521"/>
      <c r="S911" s="507">
        <f t="shared" si="280"/>
        <v>0.99998760725185587</v>
      </c>
      <c r="T911" s="501">
        <f t="shared" si="285"/>
        <v>1.2392748144129939E-5</v>
      </c>
      <c r="U911" s="507"/>
      <c r="V911" s="507">
        <f t="shared" si="286"/>
        <v>5.4279906363290231E-8</v>
      </c>
      <c r="W911" s="501">
        <f t="shared" si="287"/>
        <v>5.4279906363290231E-8</v>
      </c>
      <c r="X911" s="507"/>
      <c r="Y911" s="562">
        <f t="shared" si="281"/>
        <v>1.2798419578189824</v>
      </c>
      <c r="Z911" s="554" t="e">
        <f t="shared" si="282"/>
        <v>#DIV/0!</v>
      </c>
      <c r="AB911" s="562">
        <f t="shared" si="283"/>
        <v>1.2798419578189824</v>
      </c>
      <c r="AC911" s="554" t="e">
        <f t="shared" si="284"/>
        <v>#DIV/0!</v>
      </c>
    </row>
    <row r="912" spans="1:29" ht="12.6" customHeight="1" x14ac:dyDescent="0.2">
      <c r="A912" s="116"/>
      <c r="B912" s="262">
        <f t="shared" si="268"/>
        <v>454.86000000000388</v>
      </c>
      <c r="C912" s="130"/>
      <c r="D912" s="500">
        <f t="shared" si="269"/>
        <v>10.900423259269067</v>
      </c>
      <c r="E912" s="517">
        <f t="shared" si="270"/>
        <v>5.7544179965608837E-3</v>
      </c>
      <c r="F912" s="500">
        <f t="shared" si="271"/>
        <v>0.99712692620063492</v>
      </c>
      <c r="G912" s="519">
        <f t="shared" si="272"/>
        <v>1</v>
      </c>
      <c r="H912" s="520">
        <f t="shared" si="273"/>
        <v>0</v>
      </c>
      <c r="I912" s="517"/>
      <c r="J912" s="517">
        <f t="shared" si="274"/>
        <v>10.759001903031757</v>
      </c>
      <c r="K912" s="517">
        <f t="shared" si="275"/>
        <v>1</v>
      </c>
      <c r="L912" s="517"/>
      <c r="M912" s="529">
        <f t="shared" si="276"/>
        <v>355.49508608253262</v>
      </c>
      <c r="N912" s="615">
        <f t="shared" si="277"/>
        <v>0</v>
      </c>
      <c r="O912" s="500"/>
      <c r="P912" s="532">
        <f t="shared" si="278"/>
        <v>0</v>
      </c>
      <c r="Q912" s="520">
        <f t="shared" si="279"/>
        <v>0</v>
      </c>
      <c r="R912" s="521"/>
      <c r="S912" s="507">
        <f t="shared" si="280"/>
        <v>0.99998763001798352</v>
      </c>
      <c r="T912" s="501">
        <f t="shared" si="285"/>
        <v>1.2369982016480208E-5</v>
      </c>
      <c r="U912" s="507"/>
      <c r="V912" s="507">
        <f t="shared" si="286"/>
        <v>5.4130305793263114E-8</v>
      </c>
      <c r="W912" s="501">
        <f t="shared" si="287"/>
        <v>5.4130305793263114E-8</v>
      </c>
      <c r="X912" s="507"/>
      <c r="Y912" s="562">
        <f t="shared" si="281"/>
        <v>1.2795113569991863</v>
      </c>
      <c r="Z912" s="554" t="e">
        <f t="shared" si="282"/>
        <v>#DIV/0!</v>
      </c>
      <c r="AB912" s="562">
        <f t="shared" si="283"/>
        <v>1.2795113569991863</v>
      </c>
      <c r="AC912" s="554" t="e">
        <f t="shared" si="284"/>
        <v>#DIV/0!</v>
      </c>
    </row>
    <row r="913" spans="1:29" ht="12.6" customHeight="1" x14ac:dyDescent="0.2">
      <c r="A913" s="116"/>
      <c r="B913" s="262">
        <f t="shared" si="268"/>
        <v>455.28000000000389</v>
      </c>
      <c r="C913" s="130"/>
      <c r="D913" s="500">
        <f t="shared" si="269"/>
        <v>10.90696810977726</v>
      </c>
      <c r="E913" s="517">
        <f t="shared" si="270"/>
        <v>5.7491247232841639E-3</v>
      </c>
      <c r="F913" s="500">
        <f t="shared" si="271"/>
        <v>0.9971295652367832</v>
      </c>
      <c r="G913" s="519">
        <f t="shared" si="272"/>
        <v>1</v>
      </c>
      <c r="H913" s="520">
        <f t="shared" si="273"/>
        <v>0</v>
      </c>
      <c r="I913" s="517"/>
      <c r="J913" s="517">
        <f t="shared" si="274"/>
        <v>10.765546753539951</v>
      </c>
      <c r="K913" s="517">
        <f t="shared" si="275"/>
        <v>1</v>
      </c>
      <c r="L913" s="517"/>
      <c r="M913" s="529">
        <f t="shared" si="276"/>
        <v>355.9150808919145</v>
      </c>
      <c r="N913" s="615">
        <f t="shared" si="277"/>
        <v>0</v>
      </c>
      <c r="O913" s="500"/>
      <c r="P913" s="532">
        <f t="shared" si="278"/>
        <v>0</v>
      </c>
      <c r="Q913" s="520">
        <f t="shared" si="279"/>
        <v>0</v>
      </c>
      <c r="R913" s="521"/>
      <c r="S913" s="507">
        <f t="shared" si="280"/>
        <v>0.99998765272131274</v>
      </c>
      <c r="T913" s="501">
        <f t="shared" si="285"/>
        <v>1.2347278687263596E-5</v>
      </c>
      <c r="U913" s="507"/>
      <c r="V913" s="507">
        <f t="shared" si="286"/>
        <v>5.3981188434590522E-8</v>
      </c>
      <c r="W913" s="501">
        <f t="shared" si="287"/>
        <v>5.3981188434590522E-8</v>
      </c>
      <c r="X913" s="507"/>
      <c r="Y913" s="562">
        <f t="shared" si="281"/>
        <v>1.2791815363908809</v>
      </c>
      <c r="Z913" s="554" t="e">
        <f t="shared" si="282"/>
        <v>#DIV/0!</v>
      </c>
      <c r="AB913" s="562">
        <f t="shared" si="283"/>
        <v>1.2791815363908809</v>
      </c>
      <c r="AC913" s="554" t="e">
        <f t="shared" si="284"/>
        <v>#DIV/0!</v>
      </c>
    </row>
    <row r="914" spans="1:29" ht="12.6" customHeight="1" x14ac:dyDescent="0.2">
      <c r="A914" s="116"/>
      <c r="B914" s="262">
        <f t="shared" si="268"/>
        <v>455.70000000000391</v>
      </c>
      <c r="C914" s="130"/>
      <c r="D914" s="500">
        <f t="shared" si="269"/>
        <v>10.913506908241565</v>
      </c>
      <c r="E914" s="517">
        <f t="shared" si="270"/>
        <v>5.7438411792520927E-3</v>
      </c>
      <c r="F914" s="500">
        <f t="shared" si="271"/>
        <v>0.99713219942924447</v>
      </c>
      <c r="G914" s="519">
        <f t="shared" si="272"/>
        <v>1</v>
      </c>
      <c r="H914" s="520">
        <f t="shared" si="273"/>
        <v>0</v>
      </c>
      <c r="I914" s="517"/>
      <c r="J914" s="517">
        <f t="shared" si="274"/>
        <v>10.772085552004256</v>
      </c>
      <c r="K914" s="517">
        <f t="shared" si="275"/>
        <v>1</v>
      </c>
      <c r="L914" s="517"/>
      <c r="M914" s="529">
        <f t="shared" si="276"/>
        <v>356.33507571081856</v>
      </c>
      <c r="N914" s="615">
        <f t="shared" si="277"/>
        <v>0</v>
      </c>
      <c r="O914" s="500"/>
      <c r="P914" s="532">
        <f t="shared" si="278"/>
        <v>0</v>
      </c>
      <c r="Q914" s="520">
        <f t="shared" si="279"/>
        <v>0</v>
      </c>
      <c r="R914" s="521"/>
      <c r="S914" s="507">
        <f t="shared" si="280"/>
        <v>0.9999876753621818</v>
      </c>
      <c r="T914" s="501">
        <f t="shared" si="285"/>
        <v>1.232463781819515E-5</v>
      </c>
      <c r="U914" s="507"/>
      <c r="V914" s="507">
        <f t="shared" si="286"/>
        <v>5.3833037762965799E-8</v>
      </c>
      <c r="W914" s="501">
        <f t="shared" si="287"/>
        <v>5.3833037762965799E-8</v>
      </c>
      <c r="X914" s="507"/>
      <c r="Y914" s="562">
        <f t="shared" si="281"/>
        <v>1.278852493235396</v>
      </c>
      <c r="Z914" s="554" t="e">
        <f t="shared" si="282"/>
        <v>#DIV/0!</v>
      </c>
      <c r="AB914" s="562">
        <f t="shared" si="283"/>
        <v>1.278852493235396</v>
      </c>
      <c r="AC914" s="554" t="e">
        <f t="shared" si="284"/>
        <v>#DIV/0!</v>
      </c>
    </row>
    <row r="915" spans="1:29" ht="12.6" customHeight="1" x14ac:dyDescent="0.2">
      <c r="A915" s="116"/>
      <c r="B915" s="262">
        <f t="shared" si="268"/>
        <v>456.12000000000393</v>
      </c>
      <c r="C915" s="130"/>
      <c r="D915" s="500">
        <f t="shared" si="269"/>
        <v>10.920039665844062</v>
      </c>
      <c r="E915" s="517">
        <f t="shared" si="270"/>
        <v>5.7385673376645109E-3</v>
      </c>
      <c r="F915" s="500">
        <f t="shared" si="271"/>
        <v>0.99713482879134197</v>
      </c>
      <c r="G915" s="519">
        <f t="shared" si="272"/>
        <v>1</v>
      </c>
      <c r="H915" s="520">
        <f t="shared" si="273"/>
        <v>0</v>
      </c>
      <c r="I915" s="517"/>
      <c r="J915" s="517">
        <f t="shared" si="274"/>
        <v>10.778618309606752</v>
      </c>
      <c r="K915" s="517">
        <f t="shared" si="275"/>
        <v>1</v>
      </c>
      <c r="L915" s="517"/>
      <c r="M915" s="529">
        <f t="shared" si="276"/>
        <v>356.75507053921876</v>
      </c>
      <c r="N915" s="615">
        <f t="shared" si="277"/>
        <v>0</v>
      </c>
      <c r="O915" s="500"/>
      <c r="P915" s="532">
        <f t="shared" si="278"/>
        <v>0</v>
      </c>
      <c r="Q915" s="520">
        <f t="shared" si="279"/>
        <v>0</v>
      </c>
      <c r="R915" s="521"/>
      <c r="S915" s="507">
        <f t="shared" si="280"/>
        <v>0.99998769794106446</v>
      </c>
      <c r="T915" s="501">
        <f t="shared" si="285"/>
        <v>1.2302058935542703E-5</v>
      </c>
      <c r="U915" s="507"/>
      <c r="V915" s="507">
        <f t="shared" si="286"/>
        <v>5.3685209452526443E-8</v>
      </c>
      <c r="W915" s="501">
        <f t="shared" si="287"/>
        <v>5.3685209452526443E-8</v>
      </c>
      <c r="X915" s="507"/>
      <c r="Y915" s="562">
        <f t="shared" si="281"/>
        <v>1.2785242247870499</v>
      </c>
      <c r="Z915" s="554" t="e">
        <f t="shared" si="282"/>
        <v>#DIV/0!</v>
      </c>
      <c r="AB915" s="562">
        <f t="shared" si="283"/>
        <v>1.2785242247870499</v>
      </c>
      <c r="AC915" s="554" t="e">
        <f t="shared" si="284"/>
        <v>#DIV/0!</v>
      </c>
    </row>
    <row r="916" spans="1:29" ht="12.6" customHeight="1" x14ac:dyDescent="0.2">
      <c r="A916" s="116"/>
      <c r="B916" s="262">
        <f t="shared" si="268"/>
        <v>456.54000000000394</v>
      </c>
      <c r="C916" s="130"/>
      <c r="D916" s="500">
        <f t="shared" si="269"/>
        <v>10.926566393735865</v>
      </c>
      <c r="E916" s="517">
        <f t="shared" si="270"/>
        <v>5.7333031718204211E-3</v>
      </c>
      <c r="F916" s="500">
        <f t="shared" si="271"/>
        <v>0.99713745333634984</v>
      </c>
      <c r="G916" s="519">
        <f t="shared" si="272"/>
        <v>1</v>
      </c>
      <c r="H916" s="520">
        <f t="shared" si="273"/>
        <v>0</v>
      </c>
      <c r="I916" s="517"/>
      <c r="J916" s="517">
        <f t="shared" si="274"/>
        <v>10.785145037498555</v>
      </c>
      <c r="K916" s="517">
        <f t="shared" si="275"/>
        <v>1</v>
      </c>
      <c r="L916" s="517"/>
      <c r="M916" s="529">
        <f t="shared" si="276"/>
        <v>357.17506537708908</v>
      </c>
      <c r="N916" s="615">
        <f t="shared" si="277"/>
        <v>0</v>
      </c>
      <c r="O916" s="500"/>
      <c r="P916" s="532">
        <f t="shared" si="278"/>
        <v>0</v>
      </c>
      <c r="Q916" s="520">
        <f t="shared" si="279"/>
        <v>0</v>
      </c>
      <c r="R916" s="521"/>
      <c r="S916" s="507">
        <f t="shared" si="280"/>
        <v>0.99998772045775774</v>
      </c>
      <c r="T916" s="501">
        <f t="shared" si="285"/>
        <v>1.2279542242255026E-5</v>
      </c>
      <c r="U916" s="507"/>
      <c r="V916" s="507">
        <f t="shared" si="286"/>
        <v>5.3537542256595065E-8</v>
      </c>
      <c r="W916" s="501">
        <f t="shared" si="287"/>
        <v>5.3537542256595065E-8</v>
      </c>
      <c r="X916" s="507"/>
      <c r="Y916" s="562">
        <f t="shared" si="281"/>
        <v>1.2781967283130751</v>
      </c>
      <c r="Z916" s="554" t="e">
        <f t="shared" si="282"/>
        <v>#DIV/0!</v>
      </c>
      <c r="AB916" s="562">
        <f t="shared" si="283"/>
        <v>1.2781967283130751</v>
      </c>
      <c r="AC916" s="554" t="e">
        <f t="shared" si="284"/>
        <v>#DIV/0!</v>
      </c>
    </row>
    <row r="917" spans="1:29" ht="12.6" customHeight="1" x14ac:dyDescent="0.2">
      <c r="A917" s="116"/>
      <c r="B917" s="262">
        <f t="shared" si="268"/>
        <v>456.96000000000396</v>
      </c>
      <c r="C917" s="130"/>
      <c r="D917" s="500">
        <f t="shared" si="269"/>
        <v>10.933087103037247</v>
      </c>
      <c r="E917" s="517">
        <f t="shared" si="270"/>
        <v>5.7280486551166652E-3</v>
      </c>
      <c r="F917" s="500">
        <f t="shared" si="271"/>
        <v>0.99714007307749342</v>
      </c>
      <c r="G917" s="519">
        <f t="shared" si="272"/>
        <v>1</v>
      </c>
      <c r="H917" s="520">
        <f t="shared" si="273"/>
        <v>0</v>
      </c>
      <c r="I917" s="517"/>
      <c r="J917" s="517">
        <f t="shared" si="274"/>
        <v>10.791665746799938</v>
      </c>
      <c r="K917" s="517">
        <f t="shared" si="275"/>
        <v>1</v>
      </c>
      <c r="L917" s="517"/>
      <c r="M917" s="529">
        <f t="shared" si="276"/>
        <v>357.59506022440331</v>
      </c>
      <c r="N917" s="615">
        <f t="shared" si="277"/>
        <v>0</v>
      </c>
      <c r="O917" s="500"/>
      <c r="P917" s="532">
        <f t="shared" si="278"/>
        <v>0</v>
      </c>
      <c r="Q917" s="520">
        <f t="shared" si="279"/>
        <v>0</v>
      </c>
      <c r="R917" s="521"/>
      <c r="S917" s="507">
        <f t="shared" si="280"/>
        <v>0.99998774291259995</v>
      </c>
      <c r="T917" s="501">
        <f t="shared" si="285"/>
        <v>1.2257087400047162E-5</v>
      </c>
      <c r="U917" s="507"/>
      <c r="V917" s="507">
        <f t="shared" si="286"/>
        <v>5.3390841747711555E-8</v>
      </c>
      <c r="W917" s="501">
        <f t="shared" si="287"/>
        <v>5.3390841747711555E-8</v>
      </c>
      <c r="X917" s="507"/>
      <c r="Y917" s="562">
        <f t="shared" si="281"/>
        <v>1.2778700010935433</v>
      </c>
      <c r="Z917" s="554" t="e">
        <f t="shared" si="282"/>
        <v>#DIV/0!</v>
      </c>
      <c r="AB917" s="562">
        <f t="shared" si="283"/>
        <v>1.2778700010935433</v>
      </c>
      <c r="AC917" s="554" t="e">
        <f t="shared" si="284"/>
        <v>#DIV/0!</v>
      </c>
    </row>
    <row r="918" spans="1:29" ht="12.6" customHeight="1" x14ac:dyDescent="0.2">
      <c r="A918" s="116"/>
      <c r="B918" s="262">
        <f t="shared" si="268"/>
        <v>457.38000000000397</v>
      </c>
      <c r="C918" s="130"/>
      <c r="D918" s="500">
        <f t="shared" si="269"/>
        <v>10.939601804837737</v>
      </c>
      <c r="E918" s="517">
        <f t="shared" si="270"/>
        <v>5.7228037610472723E-3</v>
      </c>
      <c r="F918" s="500">
        <f t="shared" si="271"/>
        <v>0.99714268802795003</v>
      </c>
      <c r="G918" s="519">
        <f t="shared" si="272"/>
        <v>1</v>
      </c>
      <c r="H918" s="520">
        <f t="shared" si="273"/>
        <v>0</v>
      </c>
      <c r="I918" s="517"/>
      <c r="J918" s="517">
        <f t="shared" si="274"/>
        <v>10.798180448600428</v>
      </c>
      <c r="K918" s="517">
        <f t="shared" si="275"/>
        <v>1</v>
      </c>
      <c r="L918" s="517"/>
      <c r="M918" s="529">
        <f t="shared" si="276"/>
        <v>358.0150550811357</v>
      </c>
      <c r="N918" s="615">
        <f t="shared" si="277"/>
        <v>0</v>
      </c>
      <c r="O918" s="500"/>
      <c r="P918" s="532">
        <f t="shared" si="278"/>
        <v>0</v>
      </c>
      <c r="Q918" s="520">
        <f t="shared" si="279"/>
        <v>0</v>
      </c>
      <c r="R918" s="521"/>
      <c r="S918" s="507">
        <f t="shared" si="280"/>
        <v>0.99998776530606481</v>
      </c>
      <c r="T918" s="501">
        <f t="shared" si="285"/>
        <v>1.2234693935186947E-5</v>
      </c>
      <c r="U918" s="507"/>
      <c r="V918" s="507">
        <f t="shared" si="286"/>
        <v>5.324478569685996E-8</v>
      </c>
      <c r="W918" s="501">
        <f t="shared" si="287"/>
        <v>5.324478569685996E-8</v>
      </c>
      <c r="X918" s="507"/>
      <c r="Y918" s="562">
        <f t="shared" si="281"/>
        <v>1.2775440404212877</v>
      </c>
      <c r="Z918" s="554" t="e">
        <f t="shared" si="282"/>
        <v>#DIV/0!</v>
      </c>
      <c r="AB918" s="562">
        <f t="shared" si="283"/>
        <v>1.2775440404212877</v>
      </c>
      <c r="AC918" s="554" t="e">
        <f t="shared" si="284"/>
        <v>#DIV/0!</v>
      </c>
    </row>
    <row r="919" spans="1:29" ht="12.6" customHeight="1" x14ac:dyDescent="0.2">
      <c r="A919" s="116"/>
      <c r="B919" s="262">
        <f t="shared" si="268"/>
        <v>457.80000000000399</v>
      </c>
      <c r="C919" s="130"/>
      <c r="D919" s="500">
        <f t="shared" si="269"/>
        <v>10.946110510196258</v>
      </c>
      <c r="E919" s="517">
        <f t="shared" si="270"/>
        <v>5.7175684632034601E-3</v>
      </c>
      <c r="F919" s="500">
        <f t="shared" si="271"/>
        <v>0.99714529820084863</v>
      </c>
      <c r="G919" s="519">
        <f t="shared" si="272"/>
        <v>1</v>
      </c>
      <c r="H919" s="520">
        <f t="shared" si="273"/>
        <v>0</v>
      </c>
      <c r="I919" s="517"/>
      <c r="J919" s="517">
        <f t="shared" si="274"/>
        <v>10.804689153958948</v>
      </c>
      <c r="K919" s="517">
        <f t="shared" si="275"/>
        <v>1</v>
      </c>
      <c r="L919" s="517"/>
      <c r="M919" s="529">
        <f t="shared" si="276"/>
        <v>358.43504994726044</v>
      </c>
      <c r="N919" s="615">
        <f t="shared" si="277"/>
        <v>0</v>
      </c>
      <c r="O919" s="500"/>
      <c r="P919" s="532">
        <f t="shared" si="278"/>
        <v>0</v>
      </c>
      <c r="Q919" s="520">
        <f t="shared" si="279"/>
        <v>0</v>
      </c>
      <c r="R919" s="521"/>
      <c r="S919" s="507">
        <f t="shared" si="280"/>
        <v>0.99998778763821994</v>
      </c>
      <c r="T919" s="501">
        <f t="shared" si="285"/>
        <v>1.2212361780061798E-5</v>
      </c>
      <c r="U919" s="507"/>
      <c r="V919" s="507">
        <f t="shared" si="286"/>
        <v>5.3099052007193733E-8</v>
      </c>
      <c r="W919" s="501">
        <f t="shared" si="287"/>
        <v>5.3099052007193733E-8</v>
      </c>
      <c r="X919" s="507"/>
      <c r="Y919" s="562">
        <f t="shared" si="281"/>
        <v>1.2772188436018295</v>
      </c>
      <c r="Z919" s="554" t="e">
        <f t="shared" si="282"/>
        <v>#DIV/0!</v>
      </c>
      <c r="AB919" s="562">
        <f t="shared" si="283"/>
        <v>1.2772188436018295</v>
      </c>
      <c r="AC919" s="554" t="e">
        <f t="shared" si="284"/>
        <v>#DIV/0!</v>
      </c>
    </row>
    <row r="920" spans="1:29" ht="12.6" customHeight="1" x14ac:dyDescent="0.2">
      <c r="A920" s="116"/>
      <c r="B920" s="262">
        <f t="shared" si="268"/>
        <v>458.22000000000401</v>
      </c>
      <c r="C920" s="130"/>
      <c r="D920" s="500">
        <f t="shared" si="269"/>
        <v>10.952613230141212</v>
      </c>
      <c r="E920" s="517">
        <f t="shared" si="270"/>
        <v>5.7123427352725378E-3</v>
      </c>
      <c r="F920" s="500">
        <f t="shared" si="271"/>
        <v>0.99714790360927041</v>
      </c>
      <c r="G920" s="519">
        <f t="shared" si="272"/>
        <v>1</v>
      </c>
      <c r="H920" s="520">
        <f t="shared" si="273"/>
        <v>0</v>
      </c>
      <c r="I920" s="517"/>
      <c r="J920" s="517">
        <f t="shared" si="274"/>
        <v>10.811191873903903</v>
      </c>
      <c r="K920" s="517">
        <f t="shared" si="275"/>
        <v>1</v>
      </c>
      <c r="L920" s="517"/>
      <c r="M920" s="529">
        <f t="shared" si="276"/>
        <v>358.85504482275184</v>
      </c>
      <c r="N920" s="615">
        <f t="shared" si="277"/>
        <v>0</v>
      </c>
      <c r="O920" s="500"/>
      <c r="P920" s="532">
        <f t="shared" si="278"/>
        <v>0</v>
      </c>
      <c r="Q920" s="520">
        <f t="shared" si="279"/>
        <v>0</v>
      </c>
      <c r="R920" s="521"/>
      <c r="S920" s="507">
        <f t="shared" si="280"/>
        <v>0.9999878099092685</v>
      </c>
      <c r="T920" s="501">
        <f t="shared" si="285"/>
        <v>1.2190090731500902E-5</v>
      </c>
      <c r="U920" s="507"/>
      <c r="V920" s="507">
        <f t="shared" si="286"/>
        <v>5.2953801661051437E-8</v>
      </c>
      <c r="W920" s="501">
        <f t="shared" si="287"/>
        <v>5.2953801661051437E-8</v>
      </c>
      <c r="X920" s="507"/>
      <c r="Y920" s="562">
        <f t="shared" si="281"/>
        <v>1.2768944079533038</v>
      </c>
      <c r="Z920" s="554" t="e">
        <f t="shared" si="282"/>
        <v>#DIV/0!</v>
      </c>
      <c r="AB920" s="562">
        <f t="shared" si="283"/>
        <v>1.2768944079533038</v>
      </c>
      <c r="AC920" s="554" t="e">
        <f t="shared" si="284"/>
        <v>#DIV/0!</v>
      </c>
    </row>
    <row r="921" spans="1:29" ht="12.6" customHeight="1" x14ac:dyDescent="0.2">
      <c r="A921" s="116"/>
      <c r="B921" s="262">
        <f t="shared" si="268"/>
        <v>458.64000000000402</v>
      </c>
      <c r="C921" s="130"/>
      <c r="D921" s="500">
        <f t="shared" si="269"/>
        <v>10.959109975670614</v>
      </c>
      <c r="E921" s="517">
        <f t="shared" si="270"/>
        <v>5.7071265510385731E-3</v>
      </c>
      <c r="F921" s="500">
        <f t="shared" si="271"/>
        <v>0.99715050426624863</v>
      </c>
      <c r="G921" s="519">
        <f t="shared" si="272"/>
        <v>1</v>
      </c>
      <c r="H921" s="520">
        <f t="shared" si="273"/>
        <v>0</v>
      </c>
      <c r="I921" s="517"/>
      <c r="J921" s="517">
        <f t="shared" si="274"/>
        <v>10.817688619433305</v>
      </c>
      <c r="K921" s="517">
        <f t="shared" si="275"/>
        <v>1</v>
      </c>
      <c r="L921" s="517"/>
      <c r="M921" s="529">
        <f t="shared" si="276"/>
        <v>359.27503970758426</v>
      </c>
      <c r="N921" s="615">
        <f t="shared" si="277"/>
        <v>0</v>
      </c>
      <c r="O921" s="500"/>
      <c r="P921" s="532">
        <f t="shared" si="278"/>
        <v>0</v>
      </c>
      <c r="Q921" s="520">
        <f t="shared" si="279"/>
        <v>0</v>
      </c>
      <c r="R921" s="521"/>
      <c r="S921" s="507">
        <f t="shared" si="280"/>
        <v>0.99998783211941333</v>
      </c>
      <c r="T921" s="501">
        <f t="shared" si="285"/>
        <v>1.2167880586666513E-5</v>
      </c>
      <c r="U921" s="507"/>
      <c r="V921" s="507">
        <f t="shared" si="286"/>
        <v>5.2809034526263665E-8</v>
      </c>
      <c r="W921" s="501">
        <f t="shared" si="287"/>
        <v>5.2809034526263665E-8</v>
      </c>
      <c r="X921" s="507"/>
      <c r="Y921" s="562">
        <f t="shared" si="281"/>
        <v>1.2765707308063856</v>
      </c>
      <c r="Z921" s="554" t="e">
        <f t="shared" si="282"/>
        <v>#DIV/0!</v>
      </c>
      <c r="AB921" s="562">
        <f t="shared" si="283"/>
        <v>1.2765707308063856</v>
      </c>
      <c r="AC921" s="554" t="e">
        <f t="shared" si="284"/>
        <v>#DIV/0!</v>
      </c>
    </row>
    <row r="922" spans="1:29" ht="12.6" customHeight="1" x14ac:dyDescent="0.2">
      <c r="A922" s="116"/>
      <c r="B922" s="262">
        <f t="shared" si="268"/>
        <v>459.06000000000404</v>
      </c>
      <c r="C922" s="130"/>
      <c r="D922" s="500">
        <f t="shared" si="269"/>
        <v>10.965600757752187</v>
      </c>
      <c r="E922" s="517">
        <f t="shared" si="270"/>
        <v>5.7019198843808504E-3</v>
      </c>
      <c r="F922" s="500">
        <f t="shared" si="271"/>
        <v>0.99715310018476933</v>
      </c>
      <c r="G922" s="519">
        <f t="shared" si="272"/>
        <v>1</v>
      </c>
      <c r="H922" s="520">
        <f t="shared" si="273"/>
        <v>0</v>
      </c>
      <c r="I922" s="517"/>
      <c r="J922" s="517">
        <f t="shared" si="274"/>
        <v>10.824179401514877</v>
      </c>
      <c r="K922" s="517">
        <f t="shared" si="275"/>
        <v>1</v>
      </c>
      <c r="L922" s="517"/>
      <c r="M922" s="529">
        <f t="shared" si="276"/>
        <v>359.69503460173217</v>
      </c>
      <c r="N922" s="615">
        <f t="shared" si="277"/>
        <v>0</v>
      </c>
      <c r="O922" s="500"/>
      <c r="P922" s="532">
        <f t="shared" si="278"/>
        <v>0</v>
      </c>
      <c r="Q922" s="520">
        <f t="shared" si="279"/>
        <v>0</v>
      </c>
      <c r="R922" s="521"/>
      <c r="S922" s="507">
        <f t="shared" si="280"/>
        <v>0.9999878542688575</v>
      </c>
      <c r="T922" s="501">
        <f t="shared" si="285"/>
        <v>1.2145731142498839E-5</v>
      </c>
      <c r="U922" s="507"/>
      <c r="V922" s="507">
        <f t="shared" si="286"/>
        <v>5.2664992472846501E-8</v>
      </c>
      <c r="W922" s="501">
        <f t="shared" si="287"/>
        <v>5.2664992472846501E-8</v>
      </c>
      <c r="X922" s="507"/>
      <c r="Y922" s="562">
        <f t="shared" si="281"/>
        <v>1.2762478095042165</v>
      </c>
      <c r="Z922" s="554" t="e">
        <f t="shared" si="282"/>
        <v>#DIV/0!</v>
      </c>
      <c r="AB922" s="562">
        <f t="shared" si="283"/>
        <v>1.2762478095042165</v>
      </c>
      <c r="AC922" s="554" t="e">
        <f t="shared" si="284"/>
        <v>#DIV/0!</v>
      </c>
    </row>
    <row r="923" spans="1:29" ht="12.6" customHeight="1" x14ac:dyDescent="0.2">
      <c r="A923" s="116"/>
      <c r="B923" s="262">
        <f t="shared" si="268"/>
        <v>459.48000000000405</v>
      </c>
      <c r="C923" s="130"/>
      <c r="D923" s="500">
        <f t="shared" si="269"/>
        <v>10.972085587323489</v>
      </c>
      <c r="E923" s="517">
        <f t="shared" si="270"/>
        <v>5.6967227092743202E-3</v>
      </c>
      <c r="F923" s="500">
        <f t="shared" si="271"/>
        <v>0.99715569137777083</v>
      </c>
      <c r="G923" s="519">
        <f t="shared" si="272"/>
        <v>1</v>
      </c>
      <c r="H923" s="520">
        <f t="shared" si="273"/>
        <v>0</v>
      </c>
      <c r="I923" s="517"/>
      <c r="J923" s="517">
        <f t="shared" si="274"/>
        <v>10.83066423108618</v>
      </c>
      <c r="K923" s="517">
        <f t="shared" si="275"/>
        <v>1</v>
      </c>
      <c r="L923" s="517"/>
      <c r="M923" s="529">
        <f t="shared" si="276"/>
        <v>360.11502950517013</v>
      </c>
      <c r="N923" s="615">
        <f t="shared" si="277"/>
        <v>0</v>
      </c>
      <c r="O923" s="500"/>
      <c r="P923" s="532">
        <f t="shared" si="278"/>
        <v>0</v>
      </c>
      <c r="Q923" s="520">
        <f t="shared" si="279"/>
        <v>0</v>
      </c>
      <c r="R923" s="521"/>
      <c r="S923" s="507">
        <f t="shared" si="280"/>
        <v>0.99998787635800701</v>
      </c>
      <c r="T923" s="501">
        <f t="shared" si="285"/>
        <v>1.212364199298932E-5</v>
      </c>
      <c r="U923" s="507"/>
      <c r="V923" s="507">
        <f t="shared" si="286"/>
        <v>5.2521595009630664E-8</v>
      </c>
      <c r="W923" s="501">
        <f t="shared" si="287"/>
        <v>5.2521595009630664E-8</v>
      </c>
      <c r="X923" s="507"/>
      <c r="Y923" s="562">
        <f t="shared" si="281"/>
        <v>1.2759256414023323</v>
      </c>
      <c r="Z923" s="554" t="e">
        <f t="shared" si="282"/>
        <v>#DIV/0!</v>
      </c>
      <c r="AB923" s="562">
        <f t="shared" si="283"/>
        <v>1.2759256414023323</v>
      </c>
      <c r="AC923" s="554" t="e">
        <f t="shared" si="284"/>
        <v>#DIV/0!</v>
      </c>
    </row>
    <row r="924" spans="1:29" ht="12.6" customHeight="1" x14ac:dyDescent="0.2">
      <c r="A924" s="116"/>
      <c r="B924" s="262">
        <f t="shared" si="268"/>
        <v>459.90000000000407</v>
      </c>
      <c r="C924" s="130"/>
      <c r="D924" s="500">
        <f t="shared" si="269"/>
        <v>10.978564475292011</v>
      </c>
      <c r="E924" s="517">
        <f t="shared" si="270"/>
        <v>5.6915349997880551E-3</v>
      </c>
      <c r="F924" s="500">
        <f t="shared" si="271"/>
        <v>0.99715827785814504</v>
      </c>
      <c r="G924" s="519">
        <f t="shared" si="272"/>
        <v>1</v>
      </c>
      <c r="H924" s="520">
        <f t="shared" si="273"/>
        <v>0</v>
      </c>
      <c r="I924" s="517"/>
      <c r="J924" s="517">
        <f t="shared" si="274"/>
        <v>10.837143119054701</v>
      </c>
      <c r="K924" s="517">
        <f t="shared" si="275"/>
        <v>1</v>
      </c>
      <c r="L924" s="517"/>
      <c r="M924" s="529">
        <f t="shared" si="276"/>
        <v>360.53502441787293</v>
      </c>
      <c r="N924" s="615">
        <f t="shared" si="277"/>
        <v>0</v>
      </c>
      <c r="O924" s="500"/>
      <c r="P924" s="532">
        <f t="shared" si="278"/>
        <v>0</v>
      </c>
      <c r="Q924" s="520">
        <f t="shared" si="279"/>
        <v>0</v>
      </c>
      <c r="R924" s="521"/>
      <c r="S924" s="507">
        <f t="shared" si="280"/>
        <v>0.99998789838699731</v>
      </c>
      <c r="T924" s="501">
        <f t="shared" si="285"/>
        <v>1.2101613002690748E-5</v>
      </c>
      <c r="U924" s="507"/>
      <c r="V924" s="507">
        <f t="shared" si="286"/>
        <v>5.2378278169753512E-8</v>
      </c>
      <c r="W924" s="501">
        <f t="shared" si="287"/>
        <v>5.2378278169753512E-8</v>
      </c>
      <c r="X924" s="507"/>
      <c r="Y924" s="562">
        <f t="shared" si="281"/>
        <v>1.2756042238685903</v>
      </c>
      <c r="Z924" s="554" t="e">
        <f t="shared" si="282"/>
        <v>#DIV/0!</v>
      </c>
      <c r="AB924" s="562">
        <f t="shared" si="283"/>
        <v>1.2756042238685903</v>
      </c>
      <c r="AC924" s="554" t="e">
        <f t="shared" si="284"/>
        <v>#DIV/0!</v>
      </c>
    </row>
    <row r="925" spans="1:29" ht="12.6" customHeight="1" x14ac:dyDescent="0.2">
      <c r="A925" s="116"/>
      <c r="B925" s="262">
        <f t="shared" si="268"/>
        <v>460.32000000000409</v>
      </c>
      <c r="C925" s="130"/>
      <c r="D925" s="500">
        <f t="shared" si="269"/>
        <v>10.985037432535291</v>
      </c>
      <c r="E925" s="517">
        <f t="shared" si="270"/>
        <v>5.6863567300861409E-3</v>
      </c>
      <c r="F925" s="500">
        <f t="shared" si="271"/>
        <v>0.99716085963873646</v>
      </c>
      <c r="G925" s="519">
        <f t="shared" si="272"/>
        <v>1</v>
      </c>
      <c r="H925" s="520">
        <f t="shared" si="273"/>
        <v>0</v>
      </c>
      <c r="I925" s="517"/>
      <c r="J925" s="517">
        <f t="shared" si="274"/>
        <v>10.843616076297982</v>
      </c>
      <c r="K925" s="517">
        <f t="shared" si="275"/>
        <v>1</v>
      </c>
      <c r="L925" s="517"/>
      <c r="M925" s="529">
        <f t="shared" si="276"/>
        <v>360.95501933981524</v>
      </c>
      <c r="N925" s="615">
        <f t="shared" si="277"/>
        <v>0</v>
      </c>
      <c r="O925" s="500"/>
      <c r="P925" s="532">
        <f t="shared" si="278"/>
        <v>0</v>
      </c>
      <c r="Q925" s="520">
        <f t="shared" si="279"/>
        <v>0</v>
      </c>
      <c r="R925" s="521"/>
      <c r="S925" s="507">
        <f t="shared" si="280"/>
        <v>0.99998792035576067</v>
      </c>
      <c r="T925" s="501">
        <f t="shared" si="285"/>
        <v>1.2079644239326726E-5</v>
      </c>
      <c r="U925" s="507"/>
      <c r="V925" s="507">
        <f t="shared" si="286"/>
        <v>5.2235525032400178E-8</v>
      </c>
      <c r="W925" s="501">
        <f t="shared" si="287"/>
        <v>5.2235525032400178E-8</v>
      </c>
      <c r="X925" s="507"/>
      <c r="Y925" s="562">
        <f t="shared" si="281"/>
        <v>1.2752835542830985</v>
      </c>
      <c r="Z925" s="554" t="e">
        <f t="shared" si="282"/>
        <v>#DIV/0!</v>
      </c>
      <c r="AB925" s="562">
        <f t="shared" si="283"/>
        <v>1.2752835542830985</v>
      </c>
      <c r="AC925" s="554" t="e">
        <f t="shared" si="284"/>
        <v>#DIV/0!</v>
      </c>
    </row>
    <row r="926" spans="1:29" ht="12.6" customHeight="1" x14ac:dyDescent="0.2">
      <c r="A926" s="116"/>
      <c r="B926" s="262">
        <f t="shared" ref="B926:B989" si="288">B925+F$5</f>
        <v>460.7400000000041</v>
      </c>
      <c r="C926" s="130"/>
      <c r="D926" s="500">
        <f t="shared" ref="D926:D989" si="289">((LN(B926/$E$6))+(($F$8-E926+$G$10)*$F$9))/($F$10/100)</f>
        <v>10.991504469901022</v>
      </c>
      <c r="E926" s="517">
        <f t="shared" ref="E926:E989" si="290">LN(1+($E$7/B926))</f>
        <v>5.6811878744263567E-3</v>
      </c>
      <c r="F926" s="500">
        <f t="shared" ref="F926:F989" si="291">EXP(-E926*$F$9)</f>
        <v>0.99716343673234309</v>
      </c>
      <c r="G926" s="519">
        <f t="shared" ref="G926:G989" si="292">NORMSDIST(D926)</f>
        <v>1</v>
      </c>
      <c r="H926" s="520">
        <f t="shared" ref="H926:H989" si="293">(1-G926)</f>
        <v>0</v>
      </c>
      <c r="I926" s="517"/>
      <c r="J926" s="517">
        <f t="shared" ref="J926:J989" si="294">D926-($F$10/100)</f>
        <v>10.850083113663713</v>
      </c>
      <c r="K926" s="517">
        <f t="shared" ref="K926:K989" si="295">NORMSDIST(J926)</f>
        <v>1</v>
      </c>
      <c r="L926" s="517"/>
      <c r="M926" s="529">
        <f t="shared" ref="M926:M989" si="296">(B926*F926*G926)-($E$6*$G$8*K926)</f>
        <v>361.3750142709718</v>
      </c>
      <c r="N926" s="615">
        <f t="shared" ref="N926:N989" si="297">M926+($E$6*$G$8)-(B926*F926)</f>
        <v>0</v>
      </c>
      <c r="O926" s="500"/>
      <c r="P926" s="532">
        <f t="shared" ref="P926:P989" si="298">(G927-G925)/(B927-B925)</f>
        <v>0</v>
      </c>
      <c r="Q926" s="520">
        <f t="shared" ref="Q926:Q989" si="299">-(H927-H925)/(B927-B925)</f>
        <v>0</v>
      </c>
      <c r="R926" s="521"/>
      <c r="S926" s="507">
        <f t="shared" ref="S926:S989" si="300">(M927-M925)/(B927-B925)</f>
        <v>0.99998794226483834</v>
      </c>
      <c r="T926" s="501">
        <f t="shared" si="285"/>
        <v>1.205773516166353E-5</v>
      </c>
      <c r="U926" s="507"/>
      <c r="V926" s="507">
        <f t="shared" si="286"/>
        <v>5.2093819205433404E-8</v>
      </c>
      <c r="W926" s="501">
        <f t="shared" si="287"/>
        <v>5.2093819205433404E-8</v>
      </c>
      <c r="X926" s="507"/>
      <c r="Y926" s="562">
        <f t="shared" ref="Y926:Y989" si="301">B926/M926</f>
        <v>1.2749636300381435</v>
      </c>
      <c r="Z926" s="554" t="e">
        <f t="shared" ref="Z926:Z989" si="302">B926/N926</f>
        <v>#DIV/0!</v>
      </c>
      <c r="AB926" s="562">
        <f t="shared" ref="AB926:AB989" si="303">Y926*G926</f>
        <v>1.2749636300381435</v>
      </c>
      <c r="AC926" s="554" t="e">
        <f t="shared" ref="AC926:AC989" si="304">Z926*H926</f>
        <v>#DIV/0!</v>
      </c>
    </row>
    <row r="927" spans="1:29" ht="12.6" customHeight="1" x14ac:dyDescent="0.2">
      <c r="A927" s="116"/>
      <c r="B927" s="262">
        <f t="shared" si="288"/>
        <v>461.16000000000412</v>
      </c>
      <c r="C927" s="130"/>
      <c r="D927" s="500">
        <f t="shared" si="289"/>
        <v>10.997965598207172</v>
      </c>
      <c r="E927" s="517">
        <f t="shared" si="290"/>
        <v>5.6760284071599547E-3</v>
      </c>
      <c r="F927" s="500">
        <f t="shared" si="291"/>
        <v>0.99716600915171671</v>
      </c>
      <c r="G927" s="519">
        <f t="shared" si="292"/>
        <v>1</v>
      </c>
      <c r="H927" s="520">
        <f t="shared" si="293"/>
        <v>0</v>
      </c>
      <c r="I927" s="517"/>
      <c r="J927" s="517">
        <f t="shared" si="294"/>
        <v>10.856544241969862</v>
      </c>
      <c r="K927" s="517">
        <f t="shared" si="295"/>
        <v>1</v>
      </c>
      <c r="L927" s="517"/>
      <c r="M927" s="529">
        <f t="shared" si="296"/>
        <v>361.79500921131773</v>
      </c>
      <c r="N927" s="615">
        <f t="shared" si="297"/>
        <v>0</v>
      </c>
      <c r="O927" s="500"/>
      <c r="P927" s="532">
        <f t="shared" si="298"/>
        <v>0</v>
      </c>
      <c r="Q927" s="520">
        <f t="shared" si="299"/>
        <v>0</v>
      </c>
      <c r="R927" s="521"/>
      <c r="S927" s="507">
        <f t="shared" si="300"/>
        <v>0.99998796411456881</v>
      </c>
      <c r="T927" s="501">
        <f t="shared" ref="T927:T990" si="305">1-S927</f>
        <v>1.203588543119416E-5</v>
      </c>
      <c r="U927" s="507"/>
      <c r="V927" s="507">
        <f t="shared" ref="V927:V990" si="306">(S928-S926)/(B928-B926)</f>
        <v>5.1952435871821403E-8</v>
      </c>
      <c r="W927" s="501">
        <f t="shared" ref="W927:W990" si="307">-(T928-T926)/(B928-B926)</f>
        <v>5.1952435871821403E-8</v>
      </c>
      <c r="X927" s="507"/>
      <c r="Y927" s="562">
        <f t="shared" si="301"/>
        <v>1.2746444485381199</v>
      </c>
      <c r="Z927" s="554" t="e">
        <f t="shared" si="302"/>
        <v>#DIV/0!</v>
      </c>
      <c r="AB927" s="562">
        <f t="shared" si="303"/>
        <v>1.2746444485381199</v>
      </c>
      <c r="AC927" s="554" t="e">
        <f t="shared" si="304"/>
        <v>#DIV/0!</v>
      </c>
    </row>
    <row r="928" spans="1:29" ht="12.6" customHeight="1" x14ac:dyDescent="0.2">
      <c r="A928" s="116"/>
      <c r="B928" s="262">
        <f t="shared" si="288"/>
        <v>461.58000000000413</v>
      </c>
      <c r="C928" s="130"/>
      <c r="D928" s="500">
        <f t="shared" si="289"/>
        <v>11.004420828242074</v>
      </c>
      <c r="E928" s="517">
        <f t="shared" si="290"/>
        <v>5.6708783027312306E-3</v>
      </c>
      <c r="F928" s="500">
        <f t="shared" si="291"/>
        <v>0.99716857690956273</v>
      </c>
      <c r="G928" s="519">
        <f t="shared" si="292"/>
        <v>1</v>
      </c>
      <c r="H928" s="520">
        <f t="shared" si="293"/>
        <v>0</v>
      </c>
      <c r="I928" s="517"/>
      <c r="J928" s="517">
        <f t="shared" si="294"/>
        <v>10.862999472004764</v>
      </c>
      <c r="K928" s="517">
        <f t="shared" si="295"/>
        <v>1</v>
      </c>
      <c r="L928" s="517"/>
      <c r="M928" s="529">
        <f t="shared" si="296"/>
        <v>362.21500416082807</v>
      </c>
      <c r="N928" s="615">
        <f t="shared" si="297"/>
        <v>0</v>
      </c>
      <c r="O928" s="500"/>
      <c r="P928" s="532">
        <f t="shared" si="298"/>
        <v>0</v>
      </c>
      <c r="Q928" s="520">
        <f t="shared" si="299"/>
        <v>0</v>
      </c>
      <c r="R928" s="521"/>
      <c r="S928" s="507">
        <f t="shared" si="300"/>
        <v>0.99998798590488447</v>
      </c>
      <c r="T928" s="501">
        <f t="shared" si="305"/>
        <v>1.2014095115531198E-5</v>
      </c>
      <c r="U928" s="507"/>
      <c r="V928" s="507">
        <f t="shared" si="306"/>
        <v>5.181105227387059E-8</v>
      </c>
      <c r="W928" s="501">
        <f t="shared" si="307"/>
        <v>5.181105227387059E-8</v>
      </c>
      <c r="X928" s="507"/>
      <c r="Y928" s="562">
        <f t="shared" si="301"/>
        <v>1.2743260071994609</v>
      </c>
      <c r="Z928" s="554" t="e">
        <f t="shared" si="302"/>
        <v>#DIV/0!</v>
      </c>
      <c r="AB928" s="562">
        <f t="shared" si="303"/>
        <v>1.2743260071994609</v>
      </c>
      <c r="AC928" s="554" t="e">
        <f t="shared" si="304"/>
        <v>#DIV/0!</v>
      </c>
    </row>
    <row r="929" spans="1:29" ht="12.6" customHeight="1" x14ac:dyDescent="0.2">
      <c r="A929" s="116"/>
      <c r="B929" s="262">
        <f t="shared" si="288"/>
        <v>462.00000000000415</v>
      </c>
      <c r="C929" s="130"/>
      <c r="D929" s="500">
        <f t="shared" si="289"/>
        <v>11.010870170764552</v>
      </c>
      <c r="E929" s="517">
        <f t="shared" si="290"/>
        <v>5.6657375356772999E-3</v>
      </c>
      <c r="F929" s="500">
        <f t="shared" si="291"/>
        <v>0.99717114001854057</v>
      </c>
      <c r="G929" s="519">
        <f t="shared" si="292"/>
        <v>1</v>
      </c>
      <c r="H929" s="520">
        <f t="shared" si="293"/>
        <v>0</v>
      </c>
      <c r="I929" s="517"/>
      <c r="J929" s="517">
        <f t="shared" si="294"/>
        <v>10.869448814527242</v>
      </c>
      <c r="K929" s="517">
        <f t="shared" si="295"/>
        <v>1</v>
      </c>
      <c r="L929" s="517"/>
      <c r="M929" s="529">
        <f t="shared" si="296"/>
        <v>362.63499911947787</v>
      </c>
      <c r="N929" s="615">
        <f t="shared" si="297"/>
        <v>0</v>
      </c>
      <c r="O929" s="500"/>
      <c r="P929" s="532">
        <f t="shared" si="298"/>
        <v>0</v>
      </c>
      <c r="Q929" s="520">
        <f t="shared" si="299"/>
        <v>0</v>
      </c>
      <c r="R929" s="521"/>
      <c r="S929" s="507">
        <f t="shared" si="300"/>
        <v>0.99998800763585272</v>
      </c>
      <c r="T929" s="501">
        <f t="shared" si="305"/>
        <v>1.1992364147284107E-5</v>
      </c>
      <c r="U929" s="507"/>
      <c r="V929" s="507">
        <f t="shared" si="306"/>
        <v>5.1670474380629069E-8</v>
      </c>
      <c r="W929" s="501">
        <f t="shared" si="307"/>
        <v>5.1670474380629069E-8</v>
      </c>
      <c r="X929" s="507"/>
      <c r="Y929" s="562">
        <f t="shared" si="301"/>
        <v>1.2740083034505678</v>
      </c>
      <c r="Z929" s="554" t="e">
        <f t="shared" si="302"/>
        <v>#DIV/0!</v>
      </c>
      <c r="AB929" s="562">
        <f t="shared" si="303"/>
        <v>1.2740083034505678</v>
      </c>
      <c r="AC929" s="554" t="e">
        <f t="shared" si="304"/>
        <v>#DIV/0!</v>
      </c>
    </row>
    <row r="930" spans="1:29" ht="12.6" customHeight="1" x14ac:dyDescent="0.2">
      <c r="A930" s="116"/>
      <c r="B930" s="262">
        <f t="shared" si="288"/>
        <v>462.42000000000417</v>
      </c>
      <c r="C930" s="130"/>
      <c r="D930" s="500">
        <f t="shared" si="289"/>
        <v>11.017313636504008</v>
      </c>
      <c r="E930" s="517">
        <f t="shared" si="290"/>
        <v>5.6606060806276681E-3</v>
      </c>
      <c r="F930" s="500">
        <f t="shared" si="291"/>
        <v>0.99717369849126358</v>
      </c>
      <c r="G930" s="519">
        <f t="shared" si="292"/>
        <v>1</v>
      </c>
      <c r="H930" s="520">
        <f t="shared" si="293"/>
        <v>0</v>
      </c>
      <c r="I930" s="517"/>
      <c r="J930" s="517">
        <f t="shared" si="294"/>
        <v>10.875892280266699</v>
      </c>
      <c r="K930" s="517">
        <f t="shared" si="295"/>
        <v>1</v>
      </c>
      <c r="L930" s="517"/>
      <c r="M930" s="529">
        <f t="shared" si="296"/>
        <v>363.05499408724222</v>
      </c>
      <c r="N930" s="615">
        <f t="shared" si="297"/>
        <v>0</v>
      </c>
      <c r="O930" s="500"/>
      <c r="P930" s="532">
        <f t="shared" si="298"/>
        <v>0</v>
      </c>
      <c r="Q930" s="520">
        <f t="shared" si="299"/>
        <v>0</v>
      </c>
      <c r="R930" s="521"/>
      <c r="S930" s="507">
        <f t="shared" si="300"/>
        <v>0.99998802930808295</v>
      </c>
      <c r="T930" s="501">
        <f t="shared" si="305"/>
        <v>1.1970691917051468E-5</v>
      </c>
      <c r="U930" s="507"/>
      <c r="V930" s="507">
        <f t="shared" si="306"/>
        <v>5.1530702192096853E-8</v>
      </c>
      <c r="W930" s="501">
        <f t="shared" si="307"/>
        <v>5.1530702192096853E-8</v>
      </c>
      <c r="X930" s="507"/>
      <c r="Y930" s="562">
        <f t="shared" si="301"/>
        <v>1.2736913347317418</v>
      </c>
      <c r="Z930" s="554" t="e">
        <f t="shared" si="302"/>
        <v>#DIV/0!</v>
      </c>
      <c r="AB930" s="562">
        <f t="shared" si="303"/>
        <v>1.2736913347317418</v>
      </c>
      <c r="AC930" s="554" t="e">
        <f t="shared" si="304"/>
        <v>#DIV/0!</v>
      </c>
    </row>
    <row r="931" spans="1:29" ht="12.6" customHeight="1" x14ac:dyDescent="0.2">
      <c r="A931" s="116"/>
      <c r="B931" s="262">
        <f t="shared" si="288"/>
        <v>462.84000000000418</v>
      </c>
      <c r="C931" s="130"/>
      <c r="D931" s="500">
        <f t="shared" si="289"/>
        <v>11.023751236160559</v>
      </c>
      <c r="E931" s="517">
        <f t="shared" si="290"/>
        <v>5.6554839123031265E-3</v>
      </c>
      <c r="F931" s="500">
        <f t="shared" si="291"/>
        <v>0.99717625234030016</v>
      </c>
      <c r="G931" s="519">
        <f t="shared" si="292"/>
        <v>1</v>
      </c>
      <c r="H931" s="520">
        <f t="shared" si="293"/>
        <v>0</v>
      </c>
      <c r="I931" s="517"/>
      <c r="J931" s="517">
        <f t="shared" si="294"/>
        <v>10.882329879923249</v>
      </c>
      <c r="K931" s="517">
        <f t="shared" si="295"/>
        <v>1</v>
      </c>
      <c r="L931" s="517"/>
      <c r="M931" s="529">
        <f t="shared" si="296"/>
        <v>363.47498906409669</v>
      </c>
      <c r="N931" s="615">
        <f t="shared" si="297"/>
        <v>0</v>
      </c>
      <c r="O931" s="500"/>
      <c r="P931" s="532">
        <f t="shared" si="298"/>
        <v>0</v>
      </c>
      <c r="Q931" s="520">
        <f t="shared" si="299"/>
        <v>0</v>
      </c>
      <c r="R931" s="521"/>
      <c r="S931" s="507">
        <f t="shared" si="300"/>
        <v>0.99998805092164256</v>
      </c>
      <c r="T931" s="501">
        <f t="shared" si="305"/>
        <v>1.1949078357442744E-5</v>
      </c>
      <c r="U931" s="507"/>
      <c r="V931" s="507">
        <f t="shared" si="306"/>
        <v>5.1391171477072492E-8</v>
      </c>
      <c r="W931" s="501">
        <f t="shared" si="307"/>
        <v>5.1391171477072492E-8</v>
      </c>
      <c r="X931" s="507"/>
      <c r="Y931" s="562">
        <f t="shared" si="301"/>
        <v>1.2733750984951129</v>
      </c>
      <c r="Z931" s="554" t="e">
        <f t="shared" si="302"/>
        <v>#DIV/0!</v>
      </c>
      <c r="AB931" s="562">
        <f t="shared" si="303"/>
        <v>1.2733750984951129</v>
      </c>
      <c r="AC931" s="554" t="e">
        <f t="shared" si="304"/>
        <v>#DIV/0!</v>
      </c>
    </row>
    <row r="932" spans="1:29" ht="12.6" customHeight="1" x14ac:dyDescent="0.2">
      <c r="A932" s="116"/>
      <c r="B932" s="262">
        <f t="shared" si="288"/>
        <v>463.2600000000042</v>
      </c>
      <c r="C932" s="130"/>
      <c r="D932" s="500">
        <f t="shared" si="289"/>
        <v>11.03018298040511</v>
      </c>
      <c r="E932" s="517">
        <f t="shared" si="290"/>
        <v>5.650371005516421E-3</v>
      </c>
      <c r="F932" s="500">
        <f t="shared" si="291"/>
        <v>0.99717880157817274</v>
      </c>
      <c r="G932" s="519">
        <f t="shared" si="292"/>
        <v>1</v>
      </c>
      <c r="H932" s="520">
        <f t="shared" si="293"/>
        <v>0</v>
      </c>
      <c r="I932" s="517"/>
      <c r="J932" s="517">
        <f t="shared" si="294"/>
        <v>10.888761624167801</v>
      </c>
      <c r="K932" s="517">
        <f t="shared" si="295"/>
        <v>1</v>
      </c>
      <c r="L932" s="517"/>
      <c r="M932" s="529">
        <f t="shared" si="296"/>
        <v>363.89498405001643</v>
      </c>
      <c r="N932" s="615">
        <f t="shared" si="297"/>
        <v>0</v>
      </c>
      <c r="O932" s="500"/>
      <c r="P932" s="532">
        <f t="shared" si="298"/>
        <v>0</v>
      </c>
      <c r="Q932" s="520">
        <f t="shared" si="299"/>
        <v>0</v>
      </c>
      <c r="R932" s="521"/>
      <c r="S932" s="507">
        <f t="shared" si="300"/>
        <v>0.99998807247666699</v>
      </c>
      <c r="T932" s="501">
        <f t="shared" si="305"/>
        <v>1.1927523333010726E-5</v>
      </c>
      <c r="U932" s="507"/>
      <c r="V932" s="507">
        <f t="shared" si="306"/>
        <v>5.1252204728910762E-8</v>
      </c>
      <c r="W932" s="501">
        <f t="shared" si="307"/>
        <v>5.1252204728910762E-8</v>
      </c>
      <c r="X932" s="507"/>
      <c r="Y932" s="562">
        <f t="shared" si="301"/>
        <v>1.2730595922045749</v>
      </c>
      <c r="Z932" s="554" t="e">
        <f t="shared" si="302"/>
        <v>#DIV/0!</v>
      </c>
      <c r="AB932" s="562">
        <f t="shared" si="303"/>
        <v>1.2730595922045749</v>
      </c>
      <c r="AC932" s="554" t="e">
        <f t="shared" si="304"/>
        <v>#DIV/0!</v>
      </c>
    </row>
    <row r="933" spans="1:29" ht="12.6" customHeight="1" x14ac:dyDescent="0.2">
      <c r="A933" s="116"/>
      <c r="B933" s="262">
        <f t="shared" si="288"/>
        <v>463.68000000000421</v>
      </c>
      <c r="C933" s="130"/>
      <c r="D933" s="500">
        <f t="shared" si="289"/>
        <v>11.036608879879488</v>
      </c>
      <c r="E933" s="517">
        <f t="shared" si="290"/>
        <v>5.6452673351709325E-3</v>
      </c>
      <c r="F933" s="500">
        <f t="shared" si="291"/>
        <v>0.99718134621735888</v>
      </c>
      <c r="G933" s="519">
        <f t="shared" si="292"/>
        <v>1</v>
      </c>
      <c r="H933" s="520">
        <f t="shared" si="293"/>
        <v>0</v>
      </c>
      <c r="I933" s="517"/>
      <c r="J933" s="517">
        <f t="shared" si="294"/>
        <v>10.895187523642178</v>
      </c>
      <c r="K933" s="517">
        <f t="shared" si="295"/>
        <v>1</v>
      </c>
      <c r="L933" s="517"/>
      <c r="M933" s="529">
        <f t="shared" si="296"/>
        <v>364.31497904497712</v>
      </c>
      <c r="N933" s="615">
        <f t="shared" si="297"/>
        <v>0</v>
      </c>
      <c r="O933" s="500"/>
      <c r="P933" s="532">
        <f t="shared" si="298"/>
        <v>0</v>
      </c>
      <c r="Q933" s="520">
        <f t="shared" si="299"/>
        <v>0</v>
      </c>
      <c r="R933" s="521"/>
      <c r="S933" s="507">
        <f t="shared" si="300"/>
        <v>0.99998809397349453</v>
      </c>
      <c r="T933" s="501">
        <f t="shared" si="305"/>
        <v>1.1906026505470457E-5</v>
      </c>
      <c r="U933" s="507"/>
      <c r="V933" s="507">
        <f t="shared" si="306"/>
        <v>5.1113640833103677E-8</v>
      </c>
      <c r="W933" s="501">
        <f t="shared" si="307"/>
        <v>5.1113640833103677E-8</v>
      </c>
      <c r="X933" s="507"/>
      <c r="Y933" s="562">
        <f t="shared" si="301"/>
        <v>1.2727448133357147</v>
      </c>
      <c r="Z933" s="554" t="e">
        <f t="shared" si="302"/>
        <v>#DIV/0!</v>
      </c>
      <c r="AB933" s="562">
        <f t="shared" si="303"/>
        <v>1.2727448133357147</v>
      </c>
      <c r="AC933" s="554" t="e">
        <f t="shared" si="304"/>
        <v>#DIV/0!</v>
      </c>
    </row>
    <row r="934" spans="1:29" ht="12.6" customHeight="1" x14ac:dyDescent="0.2">
      <c r="A934" s="116"/>
      <c r="B934" s="262">
        <f t="shared" si="288"/>
        <v>464.10000000000423</v>
      </c>
      <c r="C934" s="130"/>
      <c r="D934" s="500">
        <f t="shared" si="289"/>
        <v>11.043028945196525</v>
      </c>
      <c r="E934" s="517">
        <f t="shared" si="290"/>
        <v>5.6401728762611233E-3</v>
      </c>
      <c r="F934" s="500">
        <f t="shared" si="291"/>
        <v>0.99718388627029086</v>
      </c>
      <c r="G934" s="519">
        <f t="shared" si="292"/>
        <v>1</v>
      </c>
      <c r="H934" s="520">
        <f t="shared" si="293"/>
        <v>0</v>
      </c>
      <c r="I934" s="517"/>
      <c r="J934" s="517">
        <f t="shared" si="294"/>
        <v>10.901607588959216</v>
      </c>
      <c r="K934" s="517">
        <f t="shared" si="295"/>
        <v>1</v>
      </c>
      <c r="L934" s="517"/>
      <c r="M934" s="529">
        <f t="shared" si="296"/>
        <v>364.7349740489542</v>
      </c>
      <c r="N934" s="615">
        <f t="shared" si="297"/>
        <v>0</v>
      </c>
      <c r="O934" s="500"/>
      <c r="P934" s="532">
        <f t="shared" si="298"/>
        <v>0</v>
      </c>
      <c r="Q934" s="520">
        <f t="shared" si="299"/>
        <v>0</v>
      </c>
      <c r="R934" s="521"/>
      <c r="S934" s="507">
        <f t="shared" si="300"/>
        <v>0.99998811541212529</v>
      </c>
      <c r="T934" s="501">
        <f t="shared" si="305"/>
        <v>1.1884587874710917E-5</v>
      </c>
      <c r="U934" s="507"/>
      <c r="V934" s="507">
        <f t="shared" si="306"/>
        <v>5.0975560412989937E-8</v>
      </c>
      <c r="W934" s="501">
        <f t="shared" si="307"/>
        <v>5.0975560412989937E-8</v>
      </c>
      <c r="X934" s="507"/>
      <c r="Y934" s="562">
        <f t="shared" si="301"/>
        <v>1.2724307593757471</v>
      </c>
      <c r="Z934" s="554" t="e">
        <f t="shared" si="302"/>
        <v>#DIV/0!</v>
      </c>
      <c r="AB934" s="562">
        <f t="shared" si="303"/>
        <v>1.2724307593757471</v>
      </c>
      <c r="AC934" s="554" t="e">
        <f t="shared" si="304"/>
        <v>#DIV/0!</v>
      </c>
    </row>
    <row r="935" spans="1:29" ht="12.6" customHeight="1" x14ac:dyDescent="0.2">
      <c r="A935" s="116"/>
      <c r="B935" s="262">
        <f t="shared" si="288"/>
        <v>464.52000000000425</v>
      </c>
      <c r="C935" s="130"/>
      <c r="D935" s="500">
        <f t="shared" si="289"/>
        <v>11.049443186940184</v>
      </c>
      <c r="E935" s="517">
        <f t="shared" si="290"/>
        <v>5.6350876038709944E-3</v>
      </c>
      <c r="F935" s="500">
        <f t="shared" si="291"/>
        <v>0.99718642174935668</v>
      </c>
      <c r="G935" s="519">
        <f t="shared" si="292"/>
        <v>1</v>
      </c>
      <c r="H935" s="520">
        <f t="shared" si="293"/>
        <v>0</v>
      </c>
      <c r="I935" s="517"/>
      <c r="J935" s="517">
        <f t="shared" si="294"/>
        <v>10.908021830702875</v>
      </c>
      <c r="K935" s="517">
        <f t="shared" si="295"/>
        <v>1</v>
      </c>
      <c r="L935" s="517"/>
      <c r="M935" s="529">
        <f t="shared" si="296"/>
        <v>365.15496906192334</v>
      </c>
      <c r="N935" s="615">
        <f t="shared" si="297"/>
        <v>0</v>
      </c>
      <c r="O935" s="500"/>
      <c r="P935" s="532">
        <f t="shared" si="298"/>
        <v>0</v>
      </c>
      <c r="Q935" s="520">
        <f t="shared" si="299"/>
        <v>0</v>
      </c>
      <c r="R935" s="521"/>
      <c r="S935" s="507">
        <f t="shared" si="300"/>
        <v>0.99998813679296528</v>
      </c>
      <c r="T935" s="501">
        <f t="shared" si="305"/>
        <v>1.1863207034723544E-5</v>
      </c>
      <c r="U935" s="507"/>
      <c r="V935" s="507">
        <f t="shared" si="306"/>
        <v>5.0838204942077396E-8</v>
      </c>
      <c r="W935" s="501">
        <f t="shared" si="307"/>
        <v>5.0838204942077396E-8</v>
      </c>
      <c r="X935" s="507"/>
      <c r="Y935" s="562">
        <f t="shared" si="301"/>
        <v>1.2721174278234468</v>
      </c>
      <c r="Z935" s="554" t="e">
        <f t="shared" si="302"/>
        <v>#DIV/0!</v>
      </c>
      <c r="AB935" s="562">
        <f t="shared" si="303"/>
        <v>1.2721174278234468</v>
      </c>
      <c r="AC935" s="554" t="e">
        <f t="shared" si="304"/>
        <v>#DIV/0!</v>
      </c>
    </row>
    <row r="936" spans="1:29" ht="12.6" customHeight="1" x14ac:dyDescent="0.2">
      <c r="A936" s="116"/>
      <c r="B936" s="262">
        <f t="shared" si="288"/>
        <v>464.94000000000426</v>
      </c>
      <c r="C936" s="130"/>
      <c r="D936" s="500">
        <f t="shared" si="289"/>
        <v>11.055851615665645</v>
      </c>
      <c r="E936" s="517">
        <f t="shared" si="290"/>
        <v>5.6300114931747552E-3</v>
      </c>
      <c r="F936" s="500">
        <f t="shared" si="291"/>
        <v>0.99718895266689922</v>
      </c>
      <c r="G936" s="519">
        <f t="shared" si="292"/>
        <v>1</v>
      </c>
      <c r="H936" s="520">
        <f t="shared" si="293"/>
        <v>0</v>
      </c>
      <c r="I936" s="517"/>
      <c r="J936" s="517">
        <f t="shared" si="294"/>
        <v>10.914430259428336</v>
      </c>
      <c r="K936" s="517">
        <f t="shared" si="295"/>
        <v>1</v>
      </c>
      <c r="L936" s="517"/>
      <c r="M936" s="529">
        <f t="shared" si="296"/>
        <v>365.57496408386032</v>
      </c>
      <c r="N936" s="615">
        <f t="shared" si="297"/>
        <v>0</v>
      </c>
      <c r="O936" s="500"/>
      <c r="P936" s="532">
        <f t="shared" si="298"/>
        <v>0</v>
      </c>
      <c r="Q936" s="520">
        <f t="shared" si="299"/>
        <v>0</v>
      </c>
      <c r="R936" s="521"/>
      <c r="S936" s="507">
        <f t="shared" si="300"/>
        <v>0.99998815811621744</v>
      </c>
      <c r="T936" s="501">
        <f t="shared" si="305"/>
        <v>1.184188378255957E-5</v>
      </c>
      <c r="U936" s="507"/>
      <c r="V936" s="507">
        <f t="shared" si="306"/>
        <v>5.0701252191350096E-8</v>
      </c>
      <c r="W936" s="501">
        <f t="shared" si="307"/>
        <v>5.0701252191350096E-8</v>
      </c>
      <c r="X936" s="507"/>
      <c r="Y936" s="562">
        <f t="shared" si="301"/>
        <v>1.271804816189082</v>
      </c>
      <c r="Z936" s="554" t="e">
        <f t="shared" si="302"/>
        <v>#DIV/0!</v>
      </c>
      <c r="AB936" s="562">
        <f t="shared" si="303"/>
        <v>1.271804816189082</v>
      </c>
      <c r="AC936" s="554" t="e">
        <f t="shared" si="304"/>
        <v>#DIV/0!</v>
      </c>
    </row>
    <row r="937" spans="1:29" ht="12.6" customHeight="1" x14ac:dyDescent="0.2">
      <c r="A937" s="116"/>
      <c r="B937" s="262">
        <f t="shared" si="288"/>
        <v>465.36000000000428</v>
      </c>
      <c r="C937" s="130"/>
      <c r="D937" s="500">
        <f t="shared" si="289"/>
        <v>11.062254241899424</v>
      </c>
      <c r="E937" s="517">
        <f t="shared" si="290"/>
        <v>5.624944519435942E-3</v>
      </c>
      <c r="F937" s="500">
        <f t="shared" si="291"/>
        <v>0.99719147903521743</v>
      </c>
      <c r="G937" s="519">
        <f t="shared" si="292"/>
        <v>1</v>
      </c>
      <c r="H937" s="520">
        <f t="shared" si="293"/>
        <v>0</v>
      </c>
      <c r="I937" s="517"/>
      <c r="J937" s="517">
        <f t="shared" si="294"/>
        <v>10.920832885662115</v>
      </c>
      <c r="K937" s="517">
        <f t="shared" si="295"/>
        <v>1</v>
      </c>
      <c r="L937" s="517"/>
      <c r="M937" s="529">
        <f t="shared" si="296"/>
        <v>365.99495911474099</v>
      </c>
      <c r="N937" s="615">
        <f t="shared" si="297"/>
        <v>0</v>
      </c>
      <c r="O937" s="500"/>
      <c r="P937" s="532">
        <f t="shared" si="298"/>
        <v>0</v>
      </c>
      <c r="Q937" s="520">
        <f t="shared" si="299"/>
        <v>0</v>
      </c>
      <c r="R937" s="521"/>
      <c r="S937" s="507">
        <f t="shared" si="300"/>
        <v>0.99998817938201712</v>
      </c>
      <c r="T937" s="501">
        <f t="shared" si="305"/>
        <v>1.1820617982882808E-5</v>
      </c>
      <c r="U937" s="507"/>
      <c r="V937" s="507">
        <f t="shared" si="306"/>
        <v>5.0564541178469464E-8</v>
      </c>
      <c r="W937" s="501">
        <f t="shared" si="307"/>
        <v>5.0564541178469464E-8</v>
      </c>
      <c r="X937" s="507"/>
      <c r="Y937" s="562">
        <f t="shared" si="301"/>
        <v>1.2714929219943489</v>
      </c>
      <c r="Z937" s="554" t="e">
        <f t="shared" si="302"/>
        <v>#DIV/0!</v>
      </c>
      <c r="AB937" s="562">
        <f t="shared" si="303"/>
        <v>1.2714929219943489</v>
      </c>
      <c r="AC937" s="554" t="e">
        <f t="shared" si="304"/>
        <v>#DIV/0!</v>
      </c>
    </row>
    <row r="938" spans="1:29" ht="12.6" customHeight="1" x14ac:dyDescent="0.2">
      <c r="A938" s="116"/>
      <c r="B938" s="262">
        <f t="shared" si="288"/>
        <v>465.78000000000429</v>
      </c>
      <c r="C938" s="130"/>
      <c r="D938" s="500">
        <f t="shared" si="289"/>
        <v>11.068651076139467</v>
      </c>
      <c r="E938" s="517">
        <f t="shared" si="290"/>
        <v>5.6198866580069824E-3</v>
      </c>
      <c r="F938" s="500">
        <f t="shared" si="291"/>
        <v>0.99719400086656573</v>
      </c>
      <c r="G938" s="519">
        <f t="shared" si="292"/>
        <v>1</v>
      </c>
      <c r="H938" s="520">
        <f t="shared" si="293"/>
        <v>0</v>
      </c>
      <c r="I938" s="517"/>
      <c r="J938" s="517">
        <f t="shared" si="294"/>
        <v>10.927229719902158</v>
      </c>
      <c r="K938" s="517">
        <f t="shared" si="295"/>
        <v>1</v>
      </c>
      <c r="L938" s="517"/>
      <c r="M938" s="529">
        <f t="shared" si="296"/>
        <v>366.41495415454125</v>
      </c>
      <c r="N938" s="615">
        <f t="shared" si="297"/>
        <v>0</v>
      </c>
      <c r="O938" s="500"/>
      <c r="P938" s="532">
        <f t="shared" si="298"/>
        <v>0</v>
      </c>
      <c r="Q938" s="520">
        <f t="shared" si="299"/>
        <v>0</v>
      </c>
      <c r="R938" s="521"/>
      <c r="S938" s="507">
        <f t="shared" si="300"/>
        <v>0.99998820059043203</v>
      </c>
      <c r="T938" s="501">
        <f t="shared" si="305"/>
        <v>1.1799409567969654E-5</v>
      </c>
      <c r="U938" s="507"/>
      <c r="V938" s="507">
        <f t="shared" si="306"/>
        <v>5.0428474755790153E-8</v>
      </c>
      <c r="W938" s="501">
        <f t="shared" si="307"/>
        <v>5.0428474755790153E-8</v>
      </c>
      <c r="X938" s="507"/>
      <c r="Y938" s="562">
        <f t="shared" si="301"/>
        <v>1.2711817427723058</v>
      </c>
      <c r="Z938" s="554" t="e">
        <f t="shared" si="302"/>
        <v>#DIV/0!</v>
      </c>
      <c r="AB938" s="562">
        <f t="shared" si="303"/>
        <v>1.2711817427723058</v>
      </c>
      <c r="AC938" s="554" t="e">
        <f t="shared" si="304"/>
        <v>#DIV/0!</v>
      </c>
    </row>
    <row r="939" spans="1:29" ht="12.6" customHeight="1" x14ac:dyDescent="0.2">
      <c r="A939" s="116"/>
      <c r="B939" s="262">
        <f t="shared" si="288"/>
        <v>466.20000000000431</v>
      </c>
      <c r="C939" s="130"/>
      <c r="D939" s="500">
        <f t="shared" si="289"/>
        <v>11.075042128855264</v>
      </c>
      <c r="E939" s="517">
        <f t="shared" si="290"/>
        <v>5.6148378843289808E-3</v>
      </c>
      <c r="F939" s="500">
        <f t="shared" si="291"/>
        <v>0.99719651817315469</v>
      </c>
      <c r="G939" s="519">
        <f t="shared" si="292"/>
        <v>1</v>
      </c>
      <c r="H939" s="520">
        <f t="shared" si="293"/>
        <v>0</v>
      </c>
      <c r="I939" s="517"/>
      <c r="J939" s="517">
        <f t="shared" si="294"/>
        <v>10.933620772617955</v>
      </c>
      <c r="K939" s="517">
        <f t="shared" si="295"/>
        <v>1</v>
      </c>
      <c r="L939" s="517"/>
      <c r="M939" s="529">
        <f t="shared" si="296"/>
        <v>366.83494920323699</v>
      </c>
      <c r="N939" s="615">
        <f t="shared" si="297"/>
        <v>0</v>
      </c>
      <c r="O939" s="500"/>
      <c r="P939" s="532">
        <f t="shared" si="298"/>
        <v>0</v>
      </c>
      <c r="Q939" s="520">
        <f t="shared" si="299"/>
        <v>0</v>
      </c>
      <c r="R939" s="521"/>
      <c r="S939" s="507">
        <f t="shared" si="300"/>
        <v>0.99998822174193591</v>
      </c>
      <c r="T939" s="501">
        <f t="shared" si="305"/>
        <v>1.1778258064087943E-5</v>
      </c>
      <c r="U939" s="507"/>
      <c r="V939" s="507">
        <f t="shared" si="306"/>
        <v>5.0293213773481335E-8</v>
      </c>
      <c r="W939" s="501">
        <f t="shared" si="307"/>
        <v>5.0293213773481335E-8</v>
      </c>
      <c r="X939" s="507"/>
      <c r="Y939" s="562">
        <f t="shared" si="301"/>
        <v>1.2708712760673091</v>
      </c>
      <c r="Z939" s="554" t="e">
        <f t="shared" si="302"/>
        <v>#DIV/0!</v>
      </c>
      <c r="AB939" s="562">
        <f t="shared" si="303"/>
        <v>1.2708712760673091</v>
      </c>
      <c r="AC939" s="554" t="e">
        <f t="shared" si="304"/>
        <v>#DIV/0!</v>
      </c>
    </row>
    <row r="940" spans="1:29" ht="12.6" customHeight="1" x14ac:dyDescent="0.2">
      <c r="A940" s="116"/>
      <c r="B940" s="262">
        <f t="shared" si="288"/>
        <v>466.62000000000432</v>
      </c>
      <c r="C940" s="130"/>
      <c r="D940" s="500">
        <f t="shared" si="289"/>
        <v>11.081427410487933</v>
      </c>
      <c r="E940" s="517">
        <f t="shared" si="290"/>
        <v>5.6097981739308351E-3</v>
      </c>
      <c r="F940" s="500">
        <f t="shared" si="291"/>
        <v>0.99719903096715146</v>
      </c>
      <c r="G940" s="519">
        <f t="shared" si="292"/>
        <v>1</v>
      </c>
      <c r="H940" s="520">
        <f t="shared" si="293"/>
        <v>0</v>
      </c>
      <c r="I940" s="517"/>
      <c r="J940" s="517">
        <f t="shared" si="294"/>
        <v>10.940006054250624</v>
      </c>
      <c r="K940" s="517">
        <f t="shared" si="295"/>
        <v>1</v>
      </c>
      <c r="L940" s="517"/>
      <c r="M940" s="529">
        <f t="shared" si="296"/>
        <v>367.25494426080451</v>
      </c>
      <c r="N940" s="615">
        <f t="shared" si="297"/>
        <v>0</v>
      </c>
      <c r="O940" s="500"/>
      <c r="P940" s="532">
        <f t="shared" si="298"/>
        <v>0</v>
      </c>
      <c r="Q940" s="520">
        <f t="shared" si="299"/>
        <v>0</v>
      </c>
      <c r="R940" s="521"/>
      <c r="S940" s="507">
        <f t="shared" si="300"/>
        <v>0.9999882428367316</v>
      </c>
      <c r="T940" s="501">
        <f t="shared" si="305"/>
        <v>1.1757163268399928E-5</v>
      </c>
      <c r="U940" s="507"/>
      <c r="V940" s="507">
        <f t="shared" si="306"/>
        <v>5.0158114037849894E-8</v>
      </c>
      <c r="W940" s="501">
        <f t="shared" si="307"/>
        <v>5.0158114037849894E-8</v>
      </c>
      <c r="X940" s="507"/>
      <c r="Y940" s="562">
        <f t="shared" si="301"/>
        <v>1.2705615194349464</v>
      </c>
      <c r="Z940" s="554" t="e">
        <f t="shared" si="302"/>
        <v>#DIV/0!</v>
      </c>
      <c r="AB940" s="562">
        <f t="shared" si="303"/>
        <v>1.2705615194349464</v>
      </c>
      <c r="AC940" s="554" t="e">
        <f t="shared" si="304"/>
        <v>#DIV/0!</v>
      </c>
    </row>
    <row r="941" spans="1:29" ht="12.6" customHeight="1" x14ac:dyDescent="0.2">
      <c r="A941" s="116"/>
      <c r="B941" s="262">
        <f t="shared" si="288"/>
        <v>467.04000000000434</v>
      </c>
      <c r="C941" s="130"/>
      <c r="D941" s="500">
        <f t="shared" si="289"/>
        <v>11.087806931450341</v>
      </c>
      <c r="E941" s="517">
        <f t="shared" si="290"/>
        <v>5.6047675024296873E-3</v>
      </c>
      <c r="F941" s="500">
        <f t="shared" si="291"/>
        <v>0.99720153926067912</v>
      </c>
      <c r="G941" s="519">
        <f t="shared" si="292"/>
        <v>1</v>
      </c>
      <c r="H941" s="520">
        <f t="shared" si="293"/>
        <v>0</v>
      </c>
      <c r="I941" s="517"/>
      <c r="J941" s="517">
        <f t="shared" si="294"/>
        <v>10.946385575213032</v>
      </c>
      <c r="K941" s="517">
        <f t="shared" si="295"/>
        <v>1</v>
      </c>
      <c r="L941" s="517"/>
      <c r="M941" s="529">
        <f t="shared" si="296"/>
        <v>367.67493932721987</v>
      </c>
      <c r="N941" s="615">
        <f t="shared" si="297"/>
        <v>0</v>
      </c>
      <c r="O941" s="500"/>
      <c r="P941" s="532">
        <f t="shared" si="298"/>
        <v>0</v>
      </c>
      <c r="Q941" s="520">
        <f t="shared" si="299"/>
        <v>0</v>
      </c>
      <c r="R941" s="521"/>
      <c r="S941" s="507">
        <f t="shared" si="300"/>
        <v>0.9999882638747517</v>
      </c>
      <c r="T941" s="501">
        <f t="shared" si="305"/>
        <v>1.1736125248296148E-5</v>
      </c>
      <c r="U941" s="507"/>
      <c r="V941" s="507">
        <f t="shared" si="306"/>
        <v>5.0023336531234413E-8</v>
      </c>
      <c r="W941" s="501">
        <f t="shared" si="307"/>
        <v>5.0023336531234413E-8</v>
      </c>
      <c r="X941" s="507"/>
      <c r="Y941" s="562">
        <f t="shared" si="301"/>
        <v>1.2702524704419751</v>
      </c>
      <c r="Z941" s="554" t="e">
        <f t="shared" si="302"/>
        <v>#DIV/0!</v>
      </c>
      <c r="AB941" s="562">
        <f t="shared" si="303"/>
        <v>1.2702524704419751</v>
      </c>
      <c r="AC941" s="554" t="e">
        <f t="shared" si="304"/>
        <v>#DIV/0!</v>
      </c>
    </row>
    <row r="942" spans="1:29" ht="12.6" customHeight="1" x14ac:dyDescent="0.2">
      <c r="A942" s="116"/>
      <c r="B942" s="262">
        <f t="shared" si="288"/>
        <v>467.46000000000436</v>
      </c>
      <c r="C942" s="130"/>
      <c r="D942" s="500">
        <f t="shared" si="289"/>
        <v>11.094180702127201</v>
      </c>
      <c r="E942" s="517">
        <f t="shared" si="290"/>
        <v>5.5997458455300424E-3</v>
      </c>
      <c r="F942" s="500">
        <f t="shared" si="291"/>
        <v>0.99720404306581745</v>
      </c>
      <c r="G942" s="519">
        <f t="shared" si="292"/>
        <v>1</v>
      </c>
      <c r="H942" s="520">
        <f t="shared" si="293"/>
        <v>0</v>
      </c>
      <c r="I942" s="517"/>
      <c r="J942" s="517">
        <f t="shared" si="294"/>
        <v>10.952759345889891</v>
      </c>
      <c r="K942" s="517">
        <f t="shared" si="295"/>
        <v>1</v>
      </c>
      <c r="L942" s="517"/>
      <c r="M942" s="529">
        <f t="shared" si="296"/>
        <v>368.09493440245933</v>
      </c>
      <c r="N942" s="615">
        <f t="shared" si="297"/>
        <v>0</v>
      </c>
      <c r="O942" s="500"/>
      <c r="P942" s="532">
        <f t="shared" si="298"/>
        <v>0</v>
      </c>
      <c r="Q942" s="520">
        <f t="shared" si="299"/>
        <v>0</v>
      </c>
      <c r="R942" s="521"/>
      <c r="S942" s="507">
        <f t="shared" si="300"/>
        <v>0.99998828485633429</v>
      </c>
      <c r="T942" s="501">
        <f t="shared" si="305"/>
        <v>1.171514366571369E-5</v>
      </c>
      <c r="U942" s="507"/>
      <c r="V942" s="507">
        <f t="shared" si="306"/>
        <v>4.9889364464989418E-8</v>
      </c>
      <c r="W942" s="501">
        <f t="shared" si="307"/>
        <v>4.9889364464989418E-8</v>
      </c>
      <c r="X942" s="507"/>
      <c r="Y942" s="562">
        <f t="shared" si="301"/>
        <v>1.269944126666257</v>
      </c>
      <c r="Z942" s="554" t="e">
        <f t="shared" si="302"/>
        <v>#DIV/0!</v>
      </c>
      <c r="AB942" s="562">
        <f t="shared" si="303"/>
        <v>1.269944126666257</v>
      </c>
      <c r="AC942" s="554" t="e">
        <f t="shared" si="304"/>
        <v>#DIV/0!</v>
      </c>
    </row>
    <row r="943" spans="1:29" ht="12.6" customHeight="1" x14ac:dyDescent="0.2">
      <c r="A943" s="116"/>
      <c r="B943" s="262">
        <f t="shared" si="288"/>
        <v>467.88000000000437</v>
      </c>
      <c r="C943" s="130"/>
      <c r="D943" s="500">
        <f t="shared" si="289"/>
        <v>11.100548732875167</v>
      </c>
      <c r="E943" s="517">
        <f t="shared" si="290"/>
        <v>5.5947331790231107E-3</v>
      </c>
      <c r="F943" s="500">
        <f t="shared" si="291"/>
        <v>0.99720654239460316</v>
      </c>
      <c r="G943" s="519">
        <f t="shared" si="292"/>
        <v>1</v>
      </c>
      <c r="H943" s="520">
        <f t="shared" si="293"/>
        <v>0</v>
      </c>
      <c r="I943" s="517"/>
      <c r="J943" s="517">
        <f t="shared" si="294"/>
        <v>10.959127376637857</v>
      </c>
      <c r="K943" s="517">
        <f t="shared" si="295"/>
        <v>1</v>
      </c>
      <c r="L943" s="517"/>
      <c r="M943" s="529">
        <f t="shared" si="296"/>
        <v>368.51492948649923</v>
      </c>
      <c r="N943" s="615">
        <f t="shared" si="297"/>
        <v>0</v>
      </c>
      <c r="O943" s="500"/>
      <c r="P943" s="532">
        <f t="shared" si="298"/>
        <v>0</v>
      </c>
      <c r="Q943" s="520">
        <f t="shared" si="299"/>
        <v>0</v>
      </c>
      <c r="R943" s="521"/>
      <c r="S943" s="507">
        <f t="shared" si="300"/>
        <v>0.99998830578181785</v>
      </c>
      <c r="T943" s="501">
        <f t="shared" si="305"/>
        <v>1.1694218182145555E-5</v>
      </c>
      <c r="U943" s="507"/>
      <c r="V943" s="507">
        <f t="shared" si="306"/>
        <v>4.9755956497776453E-8</v>
      </c>
      <c r="W943" s="501">
        <f t="shared" si="307"/>
        <v>4.9755956497776453E-8</v>
      </c>
      <c r="X943" s="507"/>
      <c r="Y943" s="562">
        <f t="shared" si="301"/>
        <v>1.2696364856966953</v>
      </c>
      <c r="Z943" s="554" t="e">
        <f t="shared" si="302"/>
        <v>#DIV/0!</v>
      </c>
      <c r="AB943" s="562">
        <f t="shared" si="303"/>
        <v>1.2696364856966953</v>
      </c>
      <c r="AC943" s="554" t="e">
        <f t="shared" si="304"/>
        <v>#DIV/0!</v>
      </c>
    </row>
    <row r="944" spans="1:29" ht="12.6" customHeight="1" x14ac:dyDescent="0.2">
      <c r="A944" s="116"/>
      <c r="B944" s="262">
        <f t="shared" si="288"/>
        <v>468.30000000000439</v>
      </c>
      <c r="C944" s="130"/>
      <c r="D944" s="500">
        <f t="shared" si="289"/>
        <v>11.106911034022938</v>
      </c>
      <c r="E944" s="517">
        <f t="shared" si="290"/>
        <v>5.589729478786591E-3</v>
      </c>
      <c r="F944" s="500">
        <f t="shared" si="291"/>
        <v>0.99720903725902998</v>
      </c>
      <c r="G944" s="519">
        <f t="shared" si="292"/>
        <v>1</v>
      </c>
      <c r="H944" s="520">
        <f t="shared" si="293"/>
        <v>0</v>
      </c>
      <c r="I944" s="517"/>
      <c r="J944" s="517">
        <f t="shared" si="294"/>
        <v>10.965489677785628</v>
      </c>
      <c r="K944" s="517">
        <f t="shared" si="295"/>
        <v>1</v>
      </c>
      <c r="L944" s="517"/>
      <c r="M944" s="529">
        <f t="shared" si="296"/>
        <v>368.93492457931609</v>
      </c>
      <c r="N944" s="615">
        <f t="shared" si="297"/>
        <v>0</v>
      </c>
      <c r="O944" s="500"/>
      <c r="P944" s="532">
        <f t="shared" si="298"/>
        <v>0</v>
      </c>
      <c r="Q944" s="520">
        <f t="shared" si="299"/>
        <v>0</v>
      </c>
      <c r="R944" s="521"/>
      <c r="S944" s="507">
        <f t="shared" si="300"/>
        <v>0.99998832665133774</v>
      </c>
      <c r="T944" s="501">
        <f t="shared" si="305"/>
        <v>1.1673348662255556E-5</v>
      </c>
      <c r="U944" s="507"/>
      <c r="V944" s="507">
        <f t="shared" si="306"/>
        <v>4.9622629021732779E-8</v>
      </c>
      <c r="W944" s="501">
        <f t="shared" si="307"/>
        <v>4.9622629021732779E-8</v>
      </c>
      <c r="X944" s="507"/>
      <c r="Y944" s="562">
        <f t="shared" si="301"/>
        <v>1.2693295451331719</v>
      </c>
      <c r="Z944" s="554" t="e">
        <f t="shared" si="302"/>
        <v>#DIV/0!</v>
      </c>
      <c r="AB944" s="562">
        <f t="shared" si="303"/>
        <v>1.2693295451331719</v>
      </c>
      <c r="AC944" s="554" t="e">
        <f t="shared" si="304"/>
        <v>#DIV/0!</v>
      </c>
    </row>
    <row r="945" spans="1:29" ht="12.6" customHeight="1" x14ac:dyDescent="0.2">
      <c r="A945" s="116"/>
      <c r="B945" s="262">
        <f t="shared" si="288"/>
        <v>468.7200000000044</v>
      </c>
      <c r="C945" s="130"/>
      <c r="D945" s="500">
        <f t="shared" si="289"/>
        <v>11.113267615871363</v>
      </c>
      <c r="E945" s="517">
        <f t="shared" si="290"/>
        <v>5.5847347207851191E-3</v>
      </c>
      <c r="F945" s="500">
        <f t="shared" si="291"/>
        <v>0.99721152767104881</v>
      </c>
      <c r="G945" s="519">
        <f t="shared" si="292"/>
        <v>1</v>
      </c>
      <c r="H945" s="520">
        <f t="shared" si="293"/>
        <v>0</v>
      </c>
      <c r="I945" s="517"/>
      <c r="J945" s="517">
        <f t="shared" si="294"/>
        <v>10.971846259634054</v>
      </c>
      <c r="K945" s="517">
        <f t="shared" si="295"/>
        <v>1</v>
      </c>
      <c r="L945" s="517"/>
      <c r="M945" s="529">
        <f t="shared" si="296"/>
        <v>369.35491968088638</v>
      </c>
      <c r="N945" s="615">
        <f t="shared" si="297"/>
        <v>0</v>
      </c>
      <c r="O945" s="500"/>
      <c r="P945" s="532">
        <f t="shared" si="298"/>
        <v>0</v>
      </c>
      <c r="Q945" s="520">
        <f t="shared" si="299"/>
        <v>0</v>
      </c>
      <c r="R945" s="521"/>
      <c r="S945" s="507">
        <f t="shared" si="300"/>
        <v>0.99998834746482623</v>
      </c>
      <c r="T945" s="501">
        <f t="shared" si="305"/>
        <v>1.1652535173767298E-5</v>
      </c>
      <c r="U945" s="507"/>
      <c r="V945" s="507">
        <f t="shared" si="306"/>
        <v>4.9489784889213036E-8</v>
      </c>
      <c r="W945" s="501">
        <f t="shared" si="307"/>
        <v>4.9489784889213036E-8</v>
      </c>
      <c r="X945" s="507"/>
      <c r="Y945" s="562">
        <f t="shared" si="301"/>
        <v>1.2690233025864852</v>
      </c>
      <c r="Z945" s="554" t="e">
        <f t="shared" si="302"/>
        <v>#DIV/0!</v>
      </c>
      <c r="AB945" s="562">
        <f t="shared" si="303"/>
        <v>1.2690233025864852</v>
      </c>
      <c r="AC945" s="554" t="e">
        <f t="shared" si="304"/>
        <v>#DIV/0!</v>
      </c>
    </row>
    <row r="946" spans="1:29" ht="12.6" customHeight="1" x14ac:dyDescent="0.2">
      <c r="A946" s="116"/>
      <c r="B946" s="262">
        <f t="shared" si="288"/>
        <v>469.14000000000442</v>
      </c>
      <c r="C946" s="130"/>
      <c r="D946" s="500">
        <f t="shared" si="289"/>
        <v>11.11961848869354</v>
      </c>
      <c r="E946" s="517">
        <f t="shared" si="290"/>
        <v>5.5797488810685018E-3</v>
      </c>
      <c r="F946" s="500">
        <f t="shared" si="291"/>
        <v>0.99721401364256768</v>
      </c>
      <c r="G946" s="519">
        <f t="shared" si="292"/>
        <v>1</v>
      </c>
      <c r="H946" s="520">
        <f t="shared" si="293"/>
        <v>0</v>
      </c>
      <c r="I946" s="517"/>
      <c r="J946" s="517">
        <f t="shared" si="294"/>
        <v>10.978197132456231</v>
      </c>
      <c r="K946" s="517">
        <f t="shared" si="295"/>
        <v>1</v>
      </c>
      <c r="L946" s="517"/>
      <c r="M946" s="529">
        <f t="shared" si="296"/>
        <v>369.77491479118657</v>
      </c>
      <c r="N946" s="615">
        <f t="shared" si="297"/>
        <v>0</v>
      </c>
      <c r="O946" s="500"/>
      <c r="P946" s="532">
        <f t="shared" si="298"/>
        <v>0</v>
      </c>
      <c r="Q946" s="520">
        <f t="shared" si="299"/>
        <v>0</v>
      </c>
      <c r="R946" s="521"/>
      <c r="S946" s="507">
        <f t="shared" si="300"/>
        <v>0.99998836822275705</v>
      </c>
      <c r="T946" s="501">
        <f t="shared" si="305"/>
        <v>1.1631777242948615E-5</v>
      </c>
      <c r="U946" s="507"/>
      <c r="V946" s="507">
        <f t="shared" si="306"/>
        <v>4.9357826952571878E-8</v>
      </c>
      <c r="W946" s="501">
        <f t="shared" si="307"/>
        <v>4.9357826952571878E-8</v>
      </c>
      <c r="X946" s="507"/>
      <c r="Y946" s="562">
        <f t="shared" si="301"/>
        <v>1.268717755678288</v>
      </c>
      <c r="Z946" s="554" t="e">
        <f t="shared" si="302"/>
        <v>#DIV/0!</v>
      </c>
      <c r="AB946" s="562">
        <f t="shared" si="303"/>
        <v>1.268717755678288</v>
      </c>
      <c r="AC946" s="554" t="e">
        <f t="shared" si="304"/>
        <v>#DIV/0!</v>
      </c>
    </row>
    <row r="947" spans="1:29" ht="12.6" customHeight="1" x14ac:dyDescent="0.2">
      <c r="A947" s="116"/>
      <c r="B947" s="262">
        <f t="shared" si="288"/>
        <v>469.56000000000444</v>
      </c>
      <c r="C947" s="130"/>
      <c r="D947" s="500">
        <f t="shared" si="289"/>
        <v>11.125963662734907</v>
      </c>
      <c r="E947" s="517">
        <f t="shared" si="290"/>
        <v>5.5747719357721647E-3</v>
      </c>
      <c r="F947" s="500">
        <f t="shared" si="291"/>
        <v>0.99721649518545263</v>
      </c>
      <c r="G947" s="519">
        <f t="shared" si="292"/>
        <v>1</v>
      </c>
      <c r="H947" s="520">
        <f t="shared" si="293"/>
        <v>0</v>
      </c>
      <c r="I947" s="517"/>
      <c r="J947" s="517">
        <f t="shared" si="294"/>
        <v>10.984542306497598</v>
      </c>
      <c r="K947" s="517">
        <f t="shared" si="295"/>
        <v>1</v>
      </c>
      <c r="L947" s="517"/>
      <c r="M947" s="529">
        <f t="shared" si="296"/>
        <v>370.19490991019353</v>
      </c>
      <c r="N947" s="615">
        <f t="shared" si="297"/>
        <v>0</v>
      </c>
      <c r="O947" s="500"/>
      <c r="P947" s="532">
        <f t="shared" si="298"/>
        <v>0</v>
      </c>
      <c r="Q947" s="520">
        <f t="shared" si="299"/>
        <v>0</v>
      </c>
      <c r="R947" s="521"/>
      <c r="S947" s="507">
        <f t="shared" si="300"/>
        <v>0.99998838892540087</v>
      </c>
      <c r="T947" s="501">
        <f t="shared" si="305"/>
        <v>1.1611074599127136E-5</v>
      </c>
      <c r="U947" s="507"/>
      <c r="V947" s="507">
        <f t="shared" si="306"/>
        <v>4.922619124494668E-8</v>
      </c>
      <c r="W947" s="501">
        <f t="shared" si="307"/>
        <v>4.922619124494668E-8</v>
      </c>
      <c r="X947" s="507"/>
      <c r="Y947" s="562">
        <f t="shared" si="301"/>
        <v>1.2684129020410251</v>
      </c>
      <c r="Z947" s="554" t="e">
        <f t="shared" si="302"/>
        <v>#DIV/0!</v>
      </c>
      <c r="AB947" s="562">
        <f t="shared" si="303"/>
        <v>1.2684129020410251</v>
      </c>
      <c r="AC947" s="554" t="e">
        <f t="shared" si="304"/>
        <v>#DIV/0!</v>
      </c>
    </row>
    <row r="948" spans="1:29" ht="12.6" customHeight="1" x14ac:dyDescent="0.2">
      <c r="A948" s="116"/>
      <c r="B948" s="262">
        <f t="shared" si="288"/>
        <v>469.98000000000445</v>
      </c>
      <c r="C948" s="130"/>
      <c r="D948" s="500">
        <f t="shared" si="289"/>
        <v>11.132303148213351</v>
      </c>
      <c r="E948" s="517">
        <f t="shared" si="290"/>
        <v>5.569803861116716E-3</v>
      </c>
      <c r="F948" s="500">
        <f t="shared" si="291"/>
        <v>0.99721897231152712</v>
      </c>
      <c r="G948" s="519">
        <f t="shared" si="292"/>
        <v>1</v>
      </c>
      <c r="H948" s="520">
        <f t="shared" si="293"/>
        <v>0</v>
      </c>
      <c r="I948" s="517"/>
      <c r="J948" s="517">
        <f t="shared" si="294"/>
        <v>10.990881791976042</v>
      </c>
      <c r="K948" s="517">
        <f t="shared" si="295"/>
        <v>1</v>
      </c>
      <c r="L948" s="517"/>
      <c r="M948" s="529">
        <f t="shared" si="296"/>
        <v>370.61490503788394</v>
      </c>
      <c r="N948" s="615">
        <f t="shared" si="297"/>
        <v>0</v>
      </c>
      <c r="O948" s="500"/>
      <c r="P948" s="532">
        <f t="shared" si="298"/>
        <v>0</v>
      </c>
      <c r="Q948" s="520">
        <f t="shared" si="299"/>
        <v>0</v>
      </c>
      <c r="R948" s="521"/>
      <c r="S948" s="507">
        <f t="shared" si="300"/>
        <v>0.9999884095727577</v>
      </c>
      <c r="T948" s="501">
        <f t="shared" si="305"/>
        <v>1.1590427242302859E-5</v>
      </c>
      <c r="U948" s="507"/>
      <c r="V948" s="507">
        <f t="shared" si="306"/>
        <v>4.9094797275168151E-8</v>
      </c>
      <c r="W948" s="501">
        <f t="shared" si="307"/>
        <v>4.9094797275168151E-8</v>
      </c>
      <c r="X948" s="507"/>
      <c r="Y948" s="562">
        <f t="shared" si="301"/>
        <v>1.2681087393178736</v>
      </c>
      <c r="Z948" s="554" t="e">
        <f t="shared" si="302"/>
        <v>#DIV/0!</v>
      </c>
      <c r="AB948" s="562">
        <f t="shared" si="303"/>
        <v>1.2681087393178736</v>
      </c>
      <c r="AC948" s="554" t="e">
        <f t="shared" si="304"/>
        <v>#DIV/0!</v>
      </c>
    </row>
    <row r="949" spans="1:29" ht="12.6" customHeight="1" x14ac:dyDescent="0.2">
      <c r="A949" s="116"/>
      <c r="B949" s="262">
        <f t="shared" si="288"/>
        <v>470.40000000000447</v>
      </c>
      <c r="C949" s="130"/>
      <c r="D949" s="500">
        <f t="shared" si="289"/>
        <v>11.138636955319308</v>
      </c>
      <c r="E949" s="517">
        <f t="shared" si="290"/>
        <v>5.564844633407286E-3</v>
      </c>
      <c r="F949" s="500">
        <f t="shared" si="291"/>
        <v>0.99722144503257282</v>
      </c>
      <c r="G949" s="519">
        <f t="shared" si="292"/>
        <v>1</v>
      </c>
      <c r="H949" s="520">
        <f t="shared" si="293"/>
        <v>0</v>
      </c>
      <c r="I949" s="517"/>
      <c r="J949" s="517">
        <f t="shared" si="294"/>
        <v>10.997215599081999</v>
      </c>
      <c r="K949" s="517">
        <f t="shared" si="295"/>
        <v>1</v>
      </c>
      <c r="L949" s="517"/>
      <c r="M949" s="529">
        <f t="shared" si="296"/>
        <v>371.03490017423468</v>
      </c>
      <c r="N949" s="615">
        <f t="shared" si="297"/>
        <v>0</v>
      </c>
      <c r="O949" s="500"/>
      <c r="P949" s="532">
        <f t="shared" si="298"/>
        <v>0</v>
      </c>
      <c r="Q949" s="520">
        <f t="shared" si="299"/>
        <v>0</v>
      </c>
      <c r="R949" s="521"/>
      <c r="S949" s="507">
        <f t="shared" si="300"/>
        <v>0.99998843016503058</v>
      </c>
      <c r="T949" s="501">
        <f t="shared" si="305"/>
        <v>1.1569834969415993E-5</v>
      </c>
      <c r="U949" s="507"/>
      <c r="V949" s="507">
        <f t="shared" si="306"/>
        <v>4.896388664891356E-8</v>
      </c>
      <c r="W949" s="501">
        <f t="shared" si="307"/>
        <v>4.896388664891356E-8</v>
      </c>
      <c r="X949" s="507"/>
      <c r="Y949" s="562">
        <f t="shared" si="301"/>
        <v>1.267805265162681</v>
      </c>
      <c r="Z949" s="554" t="e">
        <f t="shared" si="302"/>
        <v>#DIV/0!</v>
      </c>
      <c r="AB949" s="562">
        <f t="shared" si="303"/>
        <v>1.267805265162681</v>
      </c>
      <c r="AC949" s="554" t="e">
        <f t="shared" si="304"/>
        <v>#DIV/0!</v>
      </c>
    </row>
    <row r="950" spans="1:29" ht="12.6" customHeight="1" x14ac:dyDescent="0.2">
      <c r="A950" s="116"/>
      <c r="B950" s="262">
        <f t="shared" si="288"/>
        <v>470.82000000000448</v>
      </c>
      <c r="C950" s="130"/>
      <c r="D950" s="500">
        <f t="shared" si="289"/>
        <v>11.144965094215847</v>
      </c>
      <c r="E950" s="517">
        <f t="shared" si="290"/>
        <v>5.5598942290335327E-3</v>
      </c>
      <c r="F950" s="500">
        <f t="shared" si="291"/>
        <v>0.99722391336032912</v>
      </c>
      <c r="G950" s="519">
        <f t="shared" si="292"/>
        <v>1</v>
      </c>
      <c r="H950" s="520">
        <f t="shared" si="293"/>
        <v>0</v>
      </c>
      <c r="I950" s="517"/>
      <c r="J950" s="517">
        <f t="shared" si="294"/>
        <v>11.003543737978537</v>
      </c>
      <c r="K950" s="517">
        <f t="shared" si="295"/>
        <v>1</v>
      </c>
      <c r="L950" s="517"/>
      <c r="M950" s="529">
        <f t="shared" si="296"/>
        <v>371.4548953192226</v>
      </c>
      <c r="N950" s="615">
        <f t="shared" si="297"/>
        <v>0</v>
      </c>
      <c r="O950" s="500"/>
      <c r="P950" s="532">
        <f t="shared" si="298"/>
        <v>0</v>
      </c>
      <c r="Q950" s="520">
        <f t="shared" si="299"/>
        <v>0</v>
      </c>
      <c r="R950" s="521"/>
      <c r="S950" s="507">
        <f t="shared" si="300"/>
        <v>0.99998845070242248</v>
      </c>
      <c r="T950" s="501">
        <f t="shared" si="305"/>
        <v>1.154929757751777E-5</v>
      </c>
      <c r="U950" s="507"/>
      <c r="V950" s="507">
        <f t="shared" si="306"/>
        <v>4.8833620348521471E-8</v>
      </c>
      <c r="W950" s="501">
        <f t="shared" si="307"/>
        <v>4.8833620348521471E-8</v>
      </c>
      <c r="X950" s="507"/>
      <c r="Y950" s="562">
        <f t="shared" si="301"/>
        <v>1.2675024772399057</v>
      </c>
      <c r="Z950" s="554" t="e">
        <f t="shared" si="302"/>
        <v>#DIV/0!</v>
      </c>
      <c r="AB950" s="562">
        <f t="shared" si="303"/>
        <v>1.2675024772399057</v>
      </c>
      <c r="AC950" s="554" t="e">
        <f t="shared" si="304"/>
        <v>#DIV/0!</v>
      </c>
    </row>
    <row r="951" spans="1:29" ht="12.6" customHeight="1" x14ac:dyDescent="0.2">
      <c r="A951" s="116"/>
      <c r="B951" s="262">
        <f t="shared" si="288"/>
        <v>471.2400000000045</v>
      </c>
      <c r="C951" s="130"/>
      <c r="D951" s="500">
        <f t="shared" si="289"/>
        <v>11.151287575038783</v>
      </c>
      <c r="E951" s="517">
        <f t="shared" si="290"/>
        <v>5.5549526244689836E-3</v>
      </c>
      <c r="F951" s="500">
        <f t="shared" si="291"/>
        <v>0.99722637730649411</v>
      </c>
      <c r="G951" s="519">
        <f t="shared" si="292"/>
        <v>1</v>
      </c>
      <c r="H951" s="520">
        <f t="shared" si="293"/>
        <v>0</v>
      </c>
      <c r="I951" s="517"/>
      <c r="J951" s="517">
        <f t="shared" si="294"/>
        <v>11.009866218801474</v>
      </c>
      <c r="K951" s="517">
        <f t="shared" si="295"/>
        <v>1</v>
      </c>
      <c r="L951" s="517"/>
      <c r="M951" s="529">
        <f t="shared" si="296"/>
        <v>371.87489047282475</v>
      </c>
      <c r="N951" s="615">
        <f t="shared" si="297"/>
        <v>0</v>
      </c>
      <c r="O951" s="500"/>
      <c r="P951" s="532">
        <f t="shared" si="298"/>
        <v>0</v>
      </c>
      <c r="Q951" s="520">
        <f t="shared" si="299"/>
        <v>0</v>
      </c>
      <c r="R951" s="521"/>
      <c r="S951" s="507">
        <f t="shared" si="300"/>
        <v>0.99998847118527168</v>
      </c>
      <c r="T951" s="501">
        <f t="shared" si="305"/>
        <v>1.1528814728323233E-5</v>
      </c>
      <c r="U951" s="507"/>
      <c r="V951" s="507">
        <f t="shared" si="306"/>
        <v>4.8703998770500116E-8</v>
      </c>
      <c r="W951" s="501">
        <f t="shared" si="307"/>
        <v>4.8703998770500116E-8</v>
      </c>
      <c r="X951" s="507"/>
      <c r="Y951" s="562">
        <f t="shared" si="301"/>
        <v>1.2672003732245563</v>
      </c>
      <c r="Z951" s="554" t="e">
        <f t="shared" si="302"/>
        <v>#DIV/0!</v>
      </c>
      <c r="AB951" s="562">
        <f t="shared" si="303"/>
        <v>1.2672003732245563</v>
      </c>
      <c r="AC951" s="554" t="e">
        <f t="shared" si="304"/>
        <v>#DIV/0!</v>
      </c>
    </row>
    <row r="952" spans="1:29" ht="12.6" customHeight="1" x14ac:dyDescent="0.2">
      <c r="A952" s="116"/>
      <c r="B952" s="262">
        <f t="shared" si="288"/>
        <v>471.66000000000452</v>
      </c>
      <c r="C952" s="130"/>
      <c r="D952" s="500">
        <f t="shared" si="289"/>
        <v>11.15760440789677</v>
      </c>
      <c r="E952" s="517">
        <f t="shared" si="290"/>
        <v>5.5500197962703775E-3</v>
      </c>
      <c r="F952" s="500">
        <f t="shared" si="291"/>
        <v>0.99722883688272446</v>
      </c>
      <c r="G952" s="519">
        <f t="shared" si="292"/>
        <v>1</v>
      </c>
      <c r="H952" s="520">
        <f t="shared" si="293"/>
        <v>0</v>
      </c>
      <c r="I952" s="517"/>
      <c r="J952" s="517">
        <f t="shared" si="294"/>
        <v>11.016183051659461</v>
      </c>
      <c r="K952" s="517">
        <f t="shared" si="295"/>
        <v>1</v>
      </c>
      <c r="L952" s="517"/>
      <c r="M952" s="529">
        <f t="shared" si="296"/>
        <v>372.29488563501826</v>
      </c>
      <c r="N952" s="615">
        <f t="shared" si="297"/>
        <v>0</v>
      </c>
      <c r="O952" s="500"/>
      <c r="P952" s="532">
        <f t="shared" si="298"/>
        <v>0</v>
      </c>
      <c r="Q952" s="520">
        <f t="shared" si="299"/>
        <v>0</v>
      </c>
      <c r="R952" s="521"/>
      <c r="S952" s="507">
        <f t="shared" si="300"/>
        <v>0.99998849161378145</v>
      </c>
      <c r="T952" s="501">
        <f t="shared" si="305"/>
        <v>1.1508386218550548E-5</v>
      </c>
      <c r="U952" s="507"/>
      <c r="V952" s="507">
        <f t="shared" si="306"/>
        <v>4.8574699421494708E-8</v>
      </c>
      <c r="W952" s="501">
        <f t="shared" si="307"/>
        <v>4.8574699421494708E-8</v>
      </c>
      <c r="X952" s="507"/>
      <c r="Y952" s="562">
        <f t="shared" si="301"/>
        <v>1.2668989508021324</v>
      </c>
      <c r="Z952" s="554" t="e">
        <f t="shared" si="302"/>
        <v>#DIV/0!</v>
      </c>
      <c r="AB952" s="562">
        <f t="shared" si="303"/>
        <v>1.2668989508021324</v>
      </c>
      <c r="AC952" s="554" t="e">
        <f t="shared" si="304"/>
        <v>#DIV/0!</v>
      </c>
    </row>
    <row r="953" spans="1:29" ht="12.6" customHeight="1" x14ac:dyDescent="0.2">
      <c r="A953" s="116"/>
      <c r="B953" s="262">
        <f t="shared" si="288"/>
        <v>472.08000000000453</v>
      </c>
      <c r="C953" s="130"/>
      <c r="D953" s="500">
        <f t="shared" si="289"/>
        <v>11.163915602871393</v>
      </c>
      <c r="E953" s="517">
        <f t="shared" si="290"/>
        <v>5.5450957210781094E-3</v>
      </c>
      <c r="F953" s="500">
        <f t="shared" si="291"/>
        <v>0.99723129210063521</v>
      </c>
      <c r="G953" s="519">
        <f t="shared" si="292"/>
        <v>1</v>
      </c>
      <c r="H953" s="520">
        <f t="shared" si="293"/>
        <v>0</v>
      </c>
      <c r="I953" s="517"/>
      <c r="J953" s="517">
        <f t="shared" si="294"/>
        <v>11.022494246634084</v>
      </c>
      <c r="K953" s="517">
        <f t="shared" si="295"/>
        <v>1</v>
      </c>
      <c r="L953" s="517"/>
      <c r="M953" s="529">
        <f t="shared" si="296"/>
        <v>372.71488080578035</v>
      </c>
      <c r="N953" s="615">
        <f t="shared" si="297"/>
        <v>0</v>
      </c>
      <c r="O953" s="500"/>
      <c r="P953" s="532">
        <f t="shared" si="298"/>
        <v>0</v>
      </c>
      <c r="Q953" s="520">
        <f t="shared" si="299"/>
        <v>0</v>
      </c>
      <c r="R953" s="521"/>
      <c r="S953" s="507">
        <f t="shared" si="300"/>
        <v>0.99998851198801919</v>
      </c>
      <c r="T953" s="501">
        <f t="shared" si="305"/>
        <v>1.1488011980809176E-5</v>
      </c>
      <c r="U953" s="507"/>
      <c r="V953" s="507">
        <f t="shared" si="306"/>
        <v>4.8445560922658472E-8</v>
      </c>
      <c r="W953" s="501">
        <f t="shared" si="307"/>
        <v>4.8445560922658472E-8</v>
      </c>
      <c r="X953" s="507"/>
      <c r="Y953" s="562">
        <f t="shared" si="301"/>
        <v>1.2665982076685658</v>
      </c>
      <c r="Z953" s="554" t="e">
        <f t="shared" si="302"/>
        <v>#DIV/0!</v>
      </c>
      <c r="AB953" s="562">
        <f t="shared" si="303"/>
        <v>1.2665982076685658</v>
      </c>
      <c r="AC953" s="554" t="e">
        <f t="shared" si="304"/>
        <v>#DIV/0!</v>
      </c>
    </row>
    <row r="954" spans="1:29" ht="12.6" customHeight="1" x14ac:dyDescent="0.2">
      <c r="A954" s="116"/>
      <c r="B954" s="262">
        <f t="shared" si="288"/>
        <v>472.50000000000455</v>
      </c>
      <c r="C954" s="130"/>
      <c r="D954" s="500">
        <f t="shared" si="289"/>
        <v>11.170221170017273</v>
      </c>
      <c r="E954" s="517">
        <f t="shared" si="290"/>
        <v>5.5401803756153509E-3</v>
      </c>
      <c r="F954" s="500">
        <f t="shared" si="291"/>
        <v>0.99723374297180045</v>
      </c>
      <c r="G954" s="519">
        <f t="shared" si="292"/>
        <v>1</v>
      </c>
      <c r="H954" s="520">
        <f t="shared" si="293"/>
        <v>0</v>
      </c>
      <c r="I954" s="517"/>
      <c r="J954" s="517">
        <f t="shared" si="294"/>
        <v>11.028799813779964</v>
      </c>
      <c r="K954" s="517">
        <f t="shared" si="295"/>
        <v>1</v>
      </c>
      <c r="L954" s="517"/>
      <c r="M954" s="529">
        <f t="shared" si="296"/>
        <v>373.13487598508823</v>
      </c>
      <c r="N954" s="615">
        <f t="shared" si="297"/>
        <v>0</v>
      </c>
      <c r="O954" s="500"/>
      <c r="P954" s="532">
        <f t="shared" si="298"/>
        <v>0</v>
      </c>
      <c r="Q954" s="520">
        <f t="shared" si="299"/>
        <v>0</v>
      </c>
      <c r="R954" s="521"/>
      <c r="S954" s="507">
        <f t="shared" si="300"/>
        <v>0.99998853230805262</v>
      </c>
      <c r="T954" s="501">
        <f t="shared" si="305"/>
        <v>1.1467691947375513E-5</v>
      </c>
      <c r="U954" s="507"/>
      <c r="V954" s="507">
        <f t="shared" si="306"/>
        <v>4.831690603168498E-8</v>
      </c>
      <c r="W954" s="501">
        <f t="shared" si="307"/>
        <v>4.831690603168498E-8</v>
      </c>
      <c r="X954" s="507"/>
      <c r="Y954" s="562">
        <f t="shared" si="301"/>
        <v>1.2662981415301615</v>
      </c>
      <c r="Z954" s="554" t="e">
        <f t="shared" si="302"/>
        <v>#DIV/0!</v>
      </c>
      <c r="AB954" s="562">
        <f t="shared" si="303"/>
        <v>1.2662981415301615</v>
      </c>
      <c r="AC954" s="554" t="e">
        <f t="shared" si="304"/>
        <v>#DIV/0!</v>
      </c>
    </row>
    <row r="955" spans="1:29" ht="12.6" customHeight="1" x14ac:dyDescent="0.2">
      <c r="A955" s="116"/>
      <c r="B955" s="262">
        <f t="shared" si="288"/>
        <v>472.92000000000456</v>
      </c>
      <c r="C955" s="130"/>
      <c r="D955" s="500">
        <f t="shared" si="289"/>
        <v>11.17652111936215</v>
      </c>
      <c r="E955" s="517">
        <f t="shared" si="290"/>
        <v>5.5352737366876148E-3</v>
      </c>
      <c r="F955" s="500">
        <f t="shared" si="291"/>
        <v>0.99723618950775317</v>
      </c>
      <c r="G955" s="519">
        <f t="shared" si="292"/>
        <v>1</v>
      </c>
      <c r="H955" s="520">
        <f t="shared" si="293"/>
        <v>0</v>
      </c>
      <c r="I955" s="517"/>
      <c r="J955" s="517">
        <f t="shared" si="294"/>
        <v>11.03509976312484</v>
      </c>
      <c r="K955" s="517">
        <f t="shared" si="295"/>
        <v>1</v>
      </c>
      <c r="L955" s="517"/>
      <c r="M955" s="529">
        <f t="shared" si="296"/>
        <v>373.55487117291915</v>
      </c>
      <c r="N955" s="615">
        <f t="shared" si="297"/>
        <v>0</v>
      </c>
      <c r="O955" s="500"/>
      <c r="P955" s="532">
        <f t="shared" si="298"/>
        <v>0</v>
      </c>
      <c r="Q955" s="520">
        <f t="shared" si="299"/>
        <v>0</v>
      </c>
      <c r="R955" s="521"/>
      <c r="S955" s="507">
        <f t="shared" si="300"/>
        <v>0.99998855257422026</v>
      </c>
      <c r="T955" s="501">
        <f t="shared" si="305"/>
        <v>1.1447425779742559E-5</v>
      </c>
      <c r="U955" s="507"/>
      <c r="V955" s="507">
        <f t="shared" si="306"/>
        <v>4.8189056713251386E-8</v>
      </c>
      <c r="W955" s="501">
        <f t="shared" si="307"/>
        <v>4.8189056713251386E-8</v>
      </c>
      <c r="X955" s="507"/>
      <c r="Y955" s="562">
        <f t="shared" si="301"/>
        <v>1.2659987501035401</v>
      </c>
      <c r="Z955" s="554" t="e">
        <f t="shared" si="302"/>
        <v>#DIV/0!</v>
      </c>
      <c r="AB955" s="562">
        <f t="shared" si="303"/>
        <v>1.2659987501035401</v>
      </c>
      <c r="AC955" s="554" t="e">
        <f t="shared" si="304"/>
        <v>#DIV/0!</v>
      </c>
    </row>
    <row r="956" spans="1:29" ht="12.6" customHeight="1" x14ac:dyDescent="0.2">
      <c r="A956" s="116"/>
      <c r="B956" s="262">
        <f t="shared" si="288"/>
        <v>473.34000000000458</v>
      </c>
      <c r="C956" s="130"/>
      <c r="D956" s="500">
        <f t="shared" si="289"/>
        <v>11.182815460906999</v>
      </c>
      <c r="E956" s="517">
        <f t="shared" si="290"/>
        <v>5.5303757811823156E-3</v>
      </c>
      <c r="F956" s="500">
        <f t="shared" si="291"/>
        <v>0.99723863171998584</v>
      </c>
      <c r="G956" s="519">
        <f t="shared" si="292"/>
        <v>1</v>
      </c>
      <c r="H956" s="520">
        <f t="shared" si="293"/>
        <v>0</v>
      </c>
      <c r="I956" s="517"/>
      <c r="J956" s="517">
        <f t="shared" si="294"/>
        <v>11.04139410466969</v>
      </c>
      <c r="K956" s="517">
        <f t="shared" si="295"/>
        <v>1</v>
      </c>
      <c r="L956" s="517"/>
      <c r="M956" s="529">
        <f t="shared" si="296"/>
        <v>373.97486636925061</v>
      </c>
      <c r="N956" s="615">
        <f t="shared" si="297"/>
        <v>0</v>
      </c>
      <c r="O956" s="500"/>
      <c r="P956" s="532">
        <f t="shared" si="298"/>
        <v>0</v>
      </c>
      <c r="Q956" s="520">
        <f t="shared" si="299"/>
        <v>0</v>
      </c>
      <c r="R956" s="521"/>
      <c r="S956" s="507">
        <f t="shared" si="300"/>
        <v>0.99998857278686026</v>
      </c>
      <c r="T956" s="501">
        <f t="shared" si="305"/>
        <v>1.1427213139736381E-5</v>
      </c>
      <c r="U956" s="507"/>
      <c r="V956" s="507">
        <f t="shared" si="306"/>
        <v>4.8061610115003032E-8</v>
      </c>
      <c r="W956" s="501">
        <f t="shared" si="307"/>
        <v>4.8061610115003032E-8</v>
      </c>
      <c r="X956" s="507"/>
      <c r="Y956" s="562">
        <f t="shared" si="301"/>
        <v>1.2657000311155779</v>
      </c>
      <c r="Z956" s="554" t="e">
        <f t="shared" si="302"/>
        <v>#DIV/0!</v>
      </c>
      <c r="AB956" s="562">
        <f t="shared" si="303"/>
        <v>1.2657000311155779</v>
      </c>
      <c r="AC956" s="554" t="e">
        <f t="shared" si="304"/>
        <v>#DIV/0!</v>
      </c>
    </row>
    <row r="957" spans="1:29" ht="12.6" customHeight="1" x14ac:dyDescent="0.2">
      <c r="A957" s="116"/>
      <c r="B957" s="262">
        <f t="shared" si="288"/>
        <v>473.7600000000046</v>
      </c>
      <c r="C957" s="130"/>
      <c r="D957" s="500">
        <f t="shared" si="289"/>
        <v>11.189104204626103</v>
      </c>
      <c r="E957" s="517">
        <f t="shared" si="290"/>
        <v>5.5254864860689954E-3</v>
      </c>
      <c r="F957" s="500">
        <f t="shared" si="291"/>
        <v>0.99724106961995018</v>
      </c>
      <c r="G957" s="519">
        <f t="shared" si="292"/>
        <v>1</v>
      </c>
      <c r="H957" s="520">
        <f t="shared" si="293"/>
        <v>0</v>
      </c>
      <c r="I957" s="517"/>
      <c r="J957" s="517">
        <f t="shared" si="294"/>
        <v>11.047682848388794</v>
      </c>
      <c r="K957" s="517">
        <f t="shared" si="295"/>
        <v>1</v>
      </c>
      <c r="L957" s="517"/>
      <c r="M957" s="529">
        <f t="shared" si="296"/>
        <v>374.39486157406014</v>
      </c>
      <c r="N957" s="615">
        <f t="shared" si="297"/>
        <v>0</v>
      </c>
      <c r="O957" s="500"/>
      <c r="P957" s="532">
        <f t="shared" si="298"/>
        <v>0</v>
      </c>
      <c r="Q957" s="520">
        <f t="shared" si="299"/>
        <v>0</v>
      </c>
      <c r="R957" s="521"/>
      <c r="S957" s="507">
        <f t="shared" si="300"/>
        <v>0.99998859294597275</v>
      </c>
      <c r="T957" s="501">
        <f t="shared" si="305"/>
        <v>1.1407054027245955E-5</v>
      </c>
      <c r="U957" s="507"/>
      <c r="V957" s="507">
        <f t="shared" si="306"/>
        <v>4.7934405254601346E-8</v>
      </c>
      <c r="W957" s="501">
        <f t="shared" si="307"/>
        <v>4.7934405254601346E-8</v>
      </c>
      <c r="X957" s="507"/>
      <c r="Y957" s="562">
        <f t="shared" si="301"/>
        <v>1.2654019823033515</v>
      </c>
      <c r="Z957" s="554" t="e">
        <f t="shared" si="302"/>
        <v>#DIV/0!</v>
      </c>
      <c r="AB957" s="562">
        <f t="shared" si="303"/>
        <v>1.2654019823033515</v>
      </c>
      <c r="AC957" s="554" t="e">
        <f t="shared" si="304"/>
        <v>#DIV/0!</v>
      </c>
    </row>
    <row r="958" spans="1:29" ht="12.6" customHeight="1" x14ac:dyDescent="0.2">
      <c r="A958" s="116"/>
      <c r="B958" s="262">
        <f t="shared" si="288"/>
        <v>474.18000000000461</v>
      </c>
      <c r="C958" s="130"/>
      <c r="D958" s="500">
        <f t="shared" si="289"/>
        <v>11.195387360467162</v>
      </c>
      <c r="E958" s="517">
        <f t="shared" si="290"/>
        <v>5.5206058283984449E-3</v>
      </c>
      <c r="F958" s="500">
        <f t="shared" si="291"/>
        <v>0.99724350321905753</v>
      </c>
      <c r="G958" s="519">
        <f t="shared" si="292"/>
        <v>1</v>
      </c>
      <c r="H958" s="520">
        <f t="shared" si="293"/>
        <v>0</v>
      </c>
      <c r="I958" s="517"/>
      <c r="J958" s="517">
        <f t="shared" si="294"/>
        <v>11.053966004229853</v>
      </c>
      <c r="K958" s="517">
        <f t="shared" si="295"/>
        <v>1</v>
      </c>
      <c r="L958" s="517"/>
      <c r="M958" s="529">
        <f t="shared" si="296"/>
        <v>374.81485678732525</v>
      </c>
      <c r="N958" s="615">
        <f t="shared" si="297"/>
        <v>0</v>
      </c>
      <c r="O958" s="500"/>
      <c r="P958" s="532">
        <f t="shared" si="298"/>
        <v>0</v>
      </c>
      <c r="Q958" s="520">
        <f t="shared" si="299"/>
        <v>0</v>
      </c>
      <c r="R958" s="521"/>
      <c r="S958" s="507">
        <f t="shared" si="300"/>
        <v>0.99998861305176068</v>
      </c>
      <c r="T958" s="501">
        <f t="shared" si="305"/>
        <v>1.1386948239322514E-5</v>
      </c>
      <c r="U958" s="507"/>
      <c r="V958" s="507">
        <f t="shared" si="306"/>
        <v>4.78076031143849E-8</v>
      </c>
      <c r="W958" s="501">
        <f t="shared" si="307"/>
        <v>4.78076031143849E-8</v>
      </c>
      <c r="X958" s="507"/>
      <c r="Y958" s="562">
        <f t="shared" si="301"/>
        <v>1.2651046014140801</v>
      </c>
      <c r="Z958" s="554" t="e">
        <f t="shared" si="302"/>
        <v>#DIV/0!</v>
      </c>
      <c r="AB958" s="562">
        <f t="shared" si="303"/>
        <v>1.2651046014140801</v>
      </c>
      <c r="AC958" s="554" t="e">
        <f t="shared" si="304"/>
        <v>#DIV/0!</v>
      </c>
    </row>
    <row r="959" spans="1:29" ht="12.6" customHeight="1" x14ac:dyDescent="0.2">
      <c r="A959" s="116"/>
      <c r="B959" s="262">
        <f t="shared" si="288"/>
        <v>474.60000000000463</v>
      </c>
      <c r="C959" s="130"/>
      <c r="D959" s="500">
        <f t="shared" si="289"/>
        <v>11.201664938351387</v>
      </c>
      <c r="E959" s="517">
        <f t="shared" si="290"/>
        <v>5.5157337853022625E-3</v>
      </c>
      <c r="F959" s="500">
        <f t="shared" si="291"/>
        <v>0.99724593252867899</v>
      </c>
      <c r="G959" s="519">
        <f t="shared" si="292"/>
        <v>1</v>
      </c>
      <c r="H959" s="520">
        <f t="shared" si="293"/>
        <v>0</v>
      </c>
      <c r="I959" s="517"/>
      <c r="J959" s="517">
        <f t="shared" si="294"/>
        <v>11.060243582114078</v>
      </c>
      <c r="K959" s="517">
        <f t="shared" si="295"/>
        <v>1</v>
      </c>
      <c r="L959" s="517"/>
      <c r="M959" s="529">
        <f t="shared" si="296"/>
        <v>375.23485200902365</v>
      </c>
      <c r="N959" s="615">
        <f t="shared" si="297"/>
        <v>0</v>
      </c>
      <c r="O959" s="500"/>
      <c r="P959" s="532">
        <f t="shared" si="298"/>
        <v>0</v>
      </c>
      <c r="Q959" s="520">
        <f t="shared" si="299"/>
        <v>0</v>
      </c>
      <c r="R959" s="521"/>
      <c r="S959" s="507">
        <f t="shared" si="300"/>
        <v>0.99998863310435937</v>
      </c>
      <c r="T959" s="501">
        <f t="shared" si="305"/>
        <v>1.136689564062987E-5</v>
      </c>
      <c r="U959" s="507"/>
      <c r="V959" s="507">
        <f t="shared" si="306"/>
        <v>4.7681284449861805E-8</v>
      </c>
      <c r="W959" s="501">
        <f t="shared" si="307"/>
        <v>4.7681284449861805E-8</v>
      </c>
      <c r="X959" s="507"/>
      <c r="Y959" s="562">
        <f t="shared" si="301"/>
        <v>1.2648078862050678</v>
      </c>
      <c r="Z959" s="554" t="e">
        <f t="shared" si="302"/>
        <v>#DIV/0!</v>
      </c>
      <c r="AB959" s="562">
        <f t="shared" si="303"/>
        <v>1.2648078862050678</v>
      </c>
      <c r="AC959" s="554" t="e">
        <f t="shared" si="304"/>
        <v>#DIV/0!</v>
      </c>
    </row>
    <row r="960" spans="1:29" ht="12.6" customHeight="1" x14ac:dyDescent="0.2">
      <c r="A960" s="116"/>
      <c r="B960" s="262">
        <f t="shared" si="288"/>
        <v>475.02000000000464</v>
      </c>
      <c r="C960" s="130"/>
      <c r="D960" s="500">
        <f t="shared" si="289"/>
        <v>11.207936948173586</v>
      </c>
      <c r="E960" s="517">
        <f t="shared" si="290"/>
        <v>5.5108703339928639E-3</v>
      </c>
      <c r="F960" s="500">
        <f t="shared" si="291"/>
        <v>0.99724835756014563</v>
      </c>
      <c r="G960" s="519">
        <f t="shared" si="292"/>
        <v>1</v>
      </c>
      <c r="H960" s="520">
        <f t="shared" si="293"/>
        <v>0</v>
      </c>
      <c r="I960" s="517"/>
      <c r="J960" s="517">
        <f t="shared" si="294"/>
        <v>11.066515591936277</v>
      </c>
      <c r="K960" s="517">
        <f t="shared" si="295"/>
        <v>1</v>
      </c>
      <c r="L960" s="517"/>
      <c r="M960" s="529">
        <f t="shared" si="296"/>
        <v>375.65484723913295</v>
      </c>
      <c r="N960" s="615">
        <f t="shared" si="297"/>
        <v>0</v>
      </c>
      <c r="O960" s="500"/>
      <c r="P960" s="532">
        <f t="shared" si="298"/>
        <v>0</v>
      </c>
      <c r="Q960" s="520">
        <f t="shared" si="299"/>
        <v>0</v>
      </c>
      <c r="R960" s="521"/>
      <c r="S960" s="507">
        <f t="shared" si="300"/>
        <v>0.99998865310403962</v>
      </c>
      <c r="T960" s="501">
        <f t="shared" si="305"/>
        <v>1.1346895960384629E-5</v>
      </c>
      <c r="U960" s="507"/>
      <c r="V960" s="507">
        <f t="shared" si="306"/>
        <v>4.7555771357878596E-8</v>
      </c>
      <c r="W960" s="501">
        <f t="shared" si="307"/>
        <v>4.7555771357878596E-8</v>
      </c>
      <c r="X960" s="507"/>
      <c r="Y960" s="562">
        <f t="shared" si="301"/>
        <v>1.2645118344436488</v>
      </c>
      <c r="Z960" s="554" t="e">
        <f t="shared" si="302"/>
        <v>#DIV/0!</v>
      </c>
      <c r="AB960" s="562">
        <f t="shared" si="303"/>
        <v>1.2645118344436488</v>
      </c>
      <c r="AC960" s="554" t="e">
        <f t="shared" si="304"/>
        <v>#DIV/0!</v>
      </c>
    </row>
    <row r="961" spans="1:29" ht="12.6" customHeight="1" x14ac:dyDescent="0.2">
      <c r="A961" s="116"/>
      <c r="B961" s="262">
        <f t="shared" si="288"/>
        <v>475.44000000000466</v>
      </c>
      <c r="C961" s="130"/>
      <c r="D961" s="500">
        <f t="shared" si="289"/>
        <v>11.214203399802258</v>
      </c>
      <c r="E961" s="517">
        <f t="shared" si="290"/>
        <v>5.5060154517632617E-3</v>
      </c>
      <c r="F961" s="500">
        <f t="shared" si="291"/>
        <v>0.99725077832474862</v>
      </c>
      <c r="G961" s="519">
        <f t="shared" si="292"/>
        <v>1</v>
      </c>
      <c r="H961" s="520">
        <f t="shared" si="293"/>
        <v>0</v>
      </c>
      <c r="I961" s="517"/>
      <c r="J961" s="517">
        <f t="shared" si="294"/>
        <v>11.072782043564949</v>
      </c>
      <c r="K961" s="517">
        <f t="shared" si="295"/>
        <v>1</v>
      </c>
      <c r="L961" s="517"/>
      <c r="M961" s="529">
        <f t="shared" si="296"/>
        <v>376.07484247763108</v>
      </c>
      <c r="N961" s="615">
        <f t="shared" si="297"/>
        <v>0</v>
      </c>
      <c r="O961" s="500"/>
      <c r="P961" s="532">
        <f t="shared" si="298"/>
        <v>0</v>
      </c>
      <c r="Q961" s="520">
        <f t="shared" si="299"/>
        <v>0</v>
      </c>
      <c r="R961" s="521"/>
      <c r="S961" s="507">
        <f t="shared" si="300"/>
        <v>0.99998867305120731</v>
      </c>
      <c r="T961" s="501">
        <f t="shared" si="305"/>
        <v>1.1326948792689251E-5</v>
      </c>
      <c r="U961" s="507"/>
      <c r="V961" s="507">
        <f t="shared" si="306"/>
        <v>4.7430499871572649E-8</v>
      </c>
      <c r="W961" s="501">
        <f t="shared" si="307"/>
        <v>4.7430499871572649E-8</v>
      </c>
      <c r="X961" s="507"/>
      <c r="Y961" s="562">
        <f t="shared" si="301"/>
        <v>1.2642164439071295</v>
      </c>
      <c r="Z961" s="554" t="e">
        <f t="shared" si="302"/>
        <v>#DIV/0!</v>
      </c>
      <c r="AB961" s="562">
        <f t="shared" si="303"/>
        <v>1.2642164439071295</v>
      </c>
      <c r="AC961" s="554" t="e">
        <f t="shared" si="304"/>
        <v>#DIV/0!</v>
      </c>
    </row>
    <row r="962" spans="1:29" ht="12.6" customHeight="1" x14ac:dyDescent="0.2">
      <c r="A962" s="116"/>
      <c r="B962" s="262">
        <f t="shared" si="288"/>
        <v>475.86000000000467</v>
      </c>
      <c r="C962" s="130"/>
      <c r="D962" s="500">
        <f t="shared" si="289"/>
        <v>11.220464303079705</v>
      </c>
      <c r="E962" s="517">
        <f t="shared" si="290"/>
        <v>5.5011691159855209E-3</v>
      </c>
      <c r="F962" s="500">
        <f t="shared" si="291"/>
        <v>0.99725319483373964</v>
      </c>
      <c r="G962" s="519">
        <f t="shared" si="292"/>
        <v>1</v>
      </c>
      <c r="H962" s="520">
        <f t="shared" si="293"/>
        <v>0</v>
      </c>
      <c r="I962" s="517"/>
      <c r="J962" s="517">
        <f t="shared" si="294"/>
        <v>11.079042946842396</v>
      </c>
      <c r="K962" s="517">
        <f t="shared" si="295"/>
        <v>1</v>
      </c>
      <c r="L962" s="517"/>
      <c r="M962" s="529">
        <f t="shared" si="296"/>
        <v>376.49483772449599</v>
      </c>
      <c r="N962" s="615">
        <f t="shared" si="297"/>
        <v>0</v>
      </c>
      <c r="O962" s="500"/>
      <c r="P962" s="532">
        <f t="shared" si="298"/>
        <v>0</v>
      </c>
      <c r="Q962" s="520">
        <f t="shared" si="299"/>
        <v>0</v>
      </c>
      <c r="R962" s="521"/>
      <c r="S962" s="507">
        <f t="shared" si="300"/>
        <v>0.99998869294565951</v>
      </c>
      <c r="T962" s="501">
        <f t="shared" si="305"/>
        <v>1.1307054340492506E-5</v>
      </c>
      <c r="U962" s="507"/>
      <c r="V962" s="507">
        <f t="shared" si="306"/>
        <v>4.7305228517436114E-8</v>
      </c>
      <c r="W962" s="501">
        <f t="shared" si="307"/>
        <v>4.7305228517436114E-8</v>
      </c>
      <c r="X962" s="507"/>
      <c r="Y962" s="562">
        <f t="shared" si="301"/>
        <v>1.2639217123827344</v>
      </c>
      <c r="Z962" s="554" t="e">
        <f t="shared" si="302"/>
        <v>#DIV/0!</v>
      </c>
      <c r="AB962" s="562">
        <f t="shared" si="303"/>
        <v>1.2639217123827344</v>
      </c>
      <c r="AC962" s="554" t="e">
        <f t="shared" si="304"/>
        <v>#DIV/0!</v>
      </c>
    </row>
    <row r="963" spans="1:29" ht="12.6" customHeight="1" x14ac:dyDescent="0.2">
      <c r="A963" s="116"/>
      <c r="B963" s="262">
        <f t="shared" si="288"/>
        <v>476.28000000000469</v>
      </c>
      <c r="C963" s="130"/>
      <c r="D963" s="500">
        <f t="shared" si="289"/>
        <v>11.226719667822094</v>
      </c>
      <c r="E963" s="517">
        <f t="shared" si="290"/>
        <v>5.4963313041123162E-3</v>
      </c>
      <c r="F963" s="500">
        <f t="shared" si="291"/>
        <v>0.99725560709833039</v>
      </c>
      <c r="G963" s="519">
        <f t="shared" si="292"/>
        <v>1</v>
      </c>
      <c r="H963" s="520">
        <f t="shared" si="293"/>
        <v>0</v>
      </c>
      <c r="I963" s="517"/>
      <c r="J963" s="517">
        <f t="shared" si="294"/>
        <v>11.085298311584785</v>
      </c>
      <c r="K963" s="517">
        <f t="shared" si="295"/>
        <v>1</v>
      </c>
      <c r="L963" s="517"/>
      <c r="M963" s="529">
        <f t="shared" si="296"/>
        <v>376.91483297970547</v>
      </c>
      <c r="N963" s="615">
        <f t="shared" si="297"/>
        <v>0</v>
      </c>
      <c r="O963" s="500"/>
      <c r="P963" s="532">
        <f t="shared" si="298"/>
        <v>0</v>
      </c>
      <c r="Q963" s="520">
        <f t="shared" si="299"/>
        <v>0</v>
      </c>
      <c r="R963" s="521"/>
      <c r="S963" s="507">
        <f t="shared" si="300"/>
        <v>0.99998871278759927</v>
      </c>
      <c r="T963" s="501">
        <f t="shared" si="305"/>
        <v>1.1287212400734603E-5</v>
      </c>
      <c r="U963" s="507"/>
      <c r="V963" s="507">
        <f t="shared" si="306"/>
        <v>4.7180762735839472E-8</v>
      </c>
      <c r="W963" s="501">
        <f t="shared" si="307"/>
        <v>4.7180762735839472E-8</v>
      </c>
      <c r="X963" s="507"/>
      <c r="Y963" s="562">
        <f t="shared" si="301"/>
        <v>1.2636276376675508</v>
      </c>
      <c r="Z963" s="554" t="e">
        <f t="shared" si="302"/>
        <v>#DIV/0!</v>
      </c>
      <c r="AB963" s="562">
        <f t="shared" si="303"/>
        <v>1.2636276376675508</v>
      </c>
      <c r="AC963" s="554" t="e">
        <f t="shared" si="304"/>
        <v>#DIV/0!</v>
      </c>
    </row>
    <row r="964" spans="1:29" ht="12.6" customHeight="1" x14ac:dyDescent="0.2">
      <c r="A964" s="116"/>
      <c r="B964" s="262">
        <f t="shared" si="288"/>
        <v>476.70000000000471</v>
      </c>
      <c r="C964" s="130"/>
      <c r="D964" s="500">
        <f t="shared" si="289"/>
        <v>11.232969503819575</v>
      </c>
      <c r="E964" s="517">
        <f t="shared" si="290"/>
        <v>5.4915019936751614E-3</v>
      </c>
      <c r="F964" s="500">
        <f t="shared" si="291"/>
        <v>0.99725801512969359</v>
      </c>
      <c r="G964" s="519">
        <f t="shared" si="292"/>
        <v>1</v>
      </c>
      <c r="H964" s="520">
        <f t="shared" si="293"/>
        <v>0</v>
      </c>
      <c r="I964" s="517"/>
      <c r="J964" s="517">
        <f t="shared" si="294"/>
        <v>11.091548147582266</v>
      </c>
      <c r="K964" s="517">
        <f t="shared" si="295"/>
        <v>1</v>
      </c>
      <c r="L964" s="517"/>
      <c r="M964" s="529">
        <f t="shared" si="296"/>
        <v>377.33482824323761</v>
      </c>
      <c r="N964" s="615">
        <f t="shared" si="297"/>
        <v>0</v>
      </c>
      <c r="O964" s="500"/>
      <c r="P964" s="532">
        <f t="shared" si="298"/>
        <v>0</v>
      </c>
      <c r="Q964" s="520">
        <f t="shared" si="299"/>
        <v>0</v>
      </c>
      <c r="R964" s="521"/>
      <c r="S964" s="507">
        <f t="shared" si="300"/>
        <v>0.99998873257750021</v>
      </c>
      <c r="T964" s="501">
        <f t="shared" si="305"/>
        <v>1.1267422499794399E-5</v>
      </c>
      <c r="U964" s="507"/>
      <c r="V964" s="507">
        <f t="shared" si="306"/>
        <v>4.7057021903444024E-8</v>
      </c>
      <c r="W964" s="501">
        <f t="shared" si="307"/>
        <v>4.7057021903444024E-8</v>
      </c>
      <c r="X964" s="507"/>
      <c r="Y964" s="562">
        <f t="shared" si="301"/>
        <v>1.263334217568473</v>
      </c>
      <c r="Z964" s="554" t="e">
        <f t="shared" si="302"/>
        <v>#DIV/0!</v>
      </c>
      <c r="AB964" s="562">
        <f t="shared" si="303"/>
        <v>1.263334217568473</v>
      </c>
      <c r="AC964" s="554" t="e">
        <f t="shared" si="304"/>
        <v>#DIV/0!</v>
      </c>
    </row>
    <row r="965" spans="1:29" ht="12.6" customHeight="1" x14ac:dyDescent="0.2">
      <c r="A965" s="116"/>
      <c r="B965" s="262">
        <f t="shared" si="288"/>
        <v>477.12000000000472</v>
      </c>
      <c r="C965" s="130"/>
      <c r="D965" s="500">
        <f t="shared" si="289"/>
        <v>11.239213820836355</v>
      </c>
      <c r="E965" s="517">
        <f t="shared" si="290"/>
        <v>5.4866811622841967E-3</v>
      </c>
      <c r="F965" s="500">
        <f t="shared" si="291"/>
        <v>0.99726041893896278</v>
      </c>
      <c r="G965" s="519">
        <f t="shared" si="292"/>
        <v>1</v>
      </c>
      <c r="H965" s="520">
        <f t="shared" si="293"/>
        <v>0</v>
      </c>
      <c r="I965" s="517"/>
      <c r="J965" s="517">
        <f t="shared" si="294"/>
        <v>11.097792464599046</v>
      </c>
      <c r="K965" s="517">
        <f t="shared" si="295"/>
        <v>1</v>
      </c>
      <c r="L965" s="517"/>
      <c r="M965" s="529">
        <f t="shared" si="296"/>
        <v>377.7548235150706</v>
      </c>
      <c r="N965" s="615">
        <f t="shared" si="297"/>
        <v>0</v>
      </c>
      <c r="O965" s="500"/>
      <c r="P965" s="532">
        <f t="shared" si="298"/>
        <v>0</v>
      </c>
      <c r="Q965" s="520">
        <f t="shared" si="299"/>
        <v>0</v>
      </c>
      <c r="R965" s="521"/>
      <c r="S965" s="507">
        <f t="shared" si="300"/>
        <v>0.99998875231549766</v>
      </c>
      <c r="T965" s="501">
        <f t="shared" si="305"/>
        <v>1.1247684502335709E-5</v>
      </c>
      <c r="U965" s="507"/>
      <c r="V965" s="507">
        <f t="shared" si="306"/>
        <v>4.6933442317725966E-8</v>
      </c>
      <c r="W965" s="501">
        <f t="shared" si="307"/>
        <v>4.6933442317725966E-8</v>
      </c>
      <c r="X965" s="507"/>
      <c r="Y965" s="562">
        <f t="shared" si="301"/>
        <v>1.2630414499021478</v>
      </c>
      <c r="Z965" s="554" t="e">
        <f t="shared" si="302"/>
        <v>#DIV/0!</v>
      </c>
      <c r="AB965" s="562">
        <f t="shared" si="303"/>
        <v>1.2630414499021478</v>
      </c>
      <c r="AC965" s="554" t="e">
        <f t="shared" si="304"/>
        <v>#DIV/0!</v>
      </c>
    </row>
    <row r="966" spans="1:29" ht="12.6" customHeight="1" x14ac:dyDescent="0.2">
      <c r="A966" s="116"/>
      <c r="B966" s="262">
        <f t="shared" si="288"/>
        <v>477.54000000000474</v>
      </c>
      <c r="C966" s="130"/>
      <c r="D966" s="500">
        <f t="shared" si="289"/>
        <v>11.245452628610812</v>
      </c>
      <c r="E966" s="517">
        <f t="shared" si="290"/>
        <v>5.4818687876284121E-3</v>
      </c>
      <c r="F966" s="500">
        <f t="shared" si="291"/>
        <v>0.99726281853723242</v>
      </c>
      <c r="G966" s="519">
        <f t="shared" si="292"/>
        <v>1</v>
      </c>
      <c r="H966" s="520">
        <f t="shared" si="293"/>
        <v>0</v>
      </c>
      <c r="I966" s="517"/>
      <c r="J966" s="517">
        <f t="shared" si="294"/>
        <v>11.104031272373502</v>
      </c>
      <c r="K966" s="517">
        <f t="shared" si="295"/>
        <v>1</v>
      </c>
      <c r="L966" s="517"/>
      <c r="M966" s="529">
        <f t="shared" si="296"/>
        <v>378.17481879518266</v>
      </c>
      <c r="N966" s="615">
        <f t="shared" si="297"/>
        <v>0</v>
      </c>
      <c r="O966" s="500"/>
      <c r="P966" s="532">
        <f t="shared" si="298"/>
        <v>0</v>
      </c>
      <c r="Q966" s="520">
        <f t="shared" si="299"/>
        <v>0</v>
      </c>
      <c r="R966" s="521"/>
      <c r="S966" s="507">
        <f t="shared" si="300"/>
        <v>0.99998877200159175</v>
      </c>
      <c r="T966" s="501">
        <f t="shared" si="305"/>
        <v>1.1227998408247508E-5</v>
      </c>
      <c r="U966" s="507"/>
      <c r="V966" s="507">
        <f t="shared" si="306"/>
        <v>4.681010433768517E-8</v>
      </c>
      <c r="W966" s="501">
        <f t="shared" si="307"/>
        <v>4.681010433768517E-8</v>
      </c>
      <c r="X966" s="507"/>
      <c r="Y966" s="562">
        <f t="shared" si="301"/>
        <v>1.2627493324949213</v>
      </c>
      <c r="Z966" s="554" t="e">
        <f t="shared" si="302"/>
        <v>#DIV/0!</v>
      </c>
      <c r="AB966" s="562">
        <f t="shared" si="303"/>
        <v>1.2627493324949213</v>
      </c>
      <c r="AC966" s="554" t="e">
        <f t="shared" si="304"/>
        <v>#DIV/0!</v>
      </c>
    </row>
    <row r="967" spans="1:29" ht="12.6" customHeight="1" x14ac:dyDescent="0.2">
      <c r="A967" s="116"/>
      <c r="B967" s="262">
        <f t="shared" si="288"/>
        <v>477.96000000000475</v>
      </c>
      <c r="C967" s="130"/>
      <c r="D967" s="500">
        <f t="shared" si="289"/>
        <v>11.251685936855553</v>
      </c>
      <c r="E967" s="517">
        <f t="shared" si="290"/>
        <v>5.4770648474752118E-3</v>
      </c>
      <c r="F967" s="500">
        <f t="shared" si="291"/>
        <v>0.99726521393555789</v>
      </c>
      <c r="G967" s="519">
        <f t="shared" si="292"/>
        <v>1</v>
      </c>
      <c r="H967" s="520">
        <f t="shared" si="293"/>
        <v>0</v>
      </c>
      <c r="I967" s="517"/>
      <c r="J967" s="517">
        <f t="shared" si="294"/>
        <v>11.110264580618244</v>
      </c>
      <c r="K967" s="517">
        <f t="shared" si="295"/>
        <v>1</v>
      </c>
      <c r="L967" s="517"/>
      <c r="M967" s="529">
        <f t="shared" si="296"/>
        <v>378.59481408355197</v>
      </c>
      <c r="N967" s="615">
        <f t="shared" si="297"/>
        <v>0</v>
      </c>
      <c r="O967" s="500"/>
      <c r="P967" s="532">
        <f t="shared" si="298"/>
        <v>0</v>
      </c>
      <c r="Q967" s="520">
        <f t="shared" si="299"/>
        <v>0</v>
      </c>
      <c r="R967" s="521"/>
      <c r="S967" s="507">
        <f t="shared" si="300"/>
        <v>0.99998879163598531</v>
      </c>
      <c r="T967" s="501">
        <f t="shared" si="305"/>
        <v>1.1208364014692052E-5</v>
      </c>
      <c r="U967" s="507"/>
      <c r="V967" s="507">
        <f t="shared" si="306"/>
        <v>4.668733019233759E-8</v>
      </c>
      <c r="W967" s="501">
        <f t="shared" si="307"/>
        <v>4.668733019233759E-8</v>
      </c>
      <c r="X967" s="507"/>
      <c r="Y967" s="562">
        <f t="shared" si="301"/>
        <v>1.262457863182785</v>
      </c>
      <c r="Z967" s="554" t="e">
        <f t="shared" si="302"/>
        <v>#DIV/0!</v>
      </c>
      <c r="AB967" s="562">
        <f t="shared" si="303"/>
        <v>1.262457863182785</v>
      </c>
      <c r="AC967" s="554" t="e">
        <f t="shared" si="304"/>
        <v>#DIV/0!</v>
      </c>
    </row>
    <row r="968" spans="1:29" ht="12.6" customHeight="1" x14ac:dyDescent="0.2">
      <c r="A968" s="116"/>
      <c r="B968" s="262">
        <f t="shared" si="288"/>
        <v>478.38000000000477</v>
      </c>
      <c r="C968" s="130"/>
      <c r="D968" s="500">
        <f t="shared" si="289"/>
        <v>11.257913755257542</v>
      </c>
      <c r="E968" s="517">
        <f t="shared" si="290"/>
        <v>5.4722693196693076E-3</v>
      </c>
      <c r="F968" s="500">
        <f t="shared" si="291"/>
        <v>0.99726760514495627</v>
      </c>
      <c r="G968" s="519">
        <f t="shared" si="292"/>
        <v>1</v>
      </c>
      <c r="H968" s="520">
        <f t="shared" si="293"/>
        <v>0</v>
      </c>
      <c r="I968" s="517"/>
      <c r="J968" s="517">
        <f t="shared" si="294"/>
        <v>11.116492399020233</v>
      </c>
      <c r="K968" s="517">
        <f t="shared" si="295"/>
        <v>1</v>
      </c>
      <c r="L968" s="517"/>
      <c r="M968" s="529">
        <f t="shared" si="296"/>
        <v>379.01480938015692</v>
      </c>
      <c r="N968" s="615">
        <f t="shared" si="297"/>
        <v>0</v>
      </c>
      <c r="O968" s="500"/>
      <c r="P968" s="532">
        <f t="shared" si="298"/>
        <v>0</v>
      </c>
      <c r="Q968" s="520">
        <f t="shared" si="299"/>
        <v>0</v>
      </c>
      <c r="R968" s="521"/>
      <c r="S968" s="507">
        <f t="shared" si="300"/>
        <v>0.99998881121894911</v>
      </c>
      <c r="T968" s="501">
        <f t="shared" si="305"/>
        <v>1.1188781050885943E-5</v>
      </c>
      <c r="U968" s="507"/>
      <c r="V968" s="507">
        <f t="shared" si="306"/>
        <v>4.6565120146022054E-8</v>
      </c>
      <c r="W968" s="501">
        <f t="shared" si="307"/>
        <v>4.6565120146022054E-8</v>
      </c>
      <c r="X968" s="507"/>
      <c r="Y968" s="562">
        <f t="shared" si="301"/>
        <v>1.2621670398113209</v>
      </c>
      <c r="Z968" s="554" t="e">
        <f t="shared" si="302"/>
        <v>#DIV/0!</v>
      </c>
      <c r="AB968" s="562">
        <f t="shared" si="303"/>
        <v>1.2621670398113209</v>
      </c>
      <c r="AC968" s="554" t="e">
        <f t="shared" si="304"/>
        <v>#DIV/0!</v>
      </c>
    </row>
    <row r="969" spans="1:29" ht="12.6" customHeight="1" x14ac:dyDescent="0.2">
      <c r="A969" s="116"/>
      <c r="B969" s="262">
        <f t="shared" si="288"/>
        <v>478.80000000000479</v>
      </c>
      <c r="C969" s="130"/>
      <c r="D969" s="500">
        <f t="shared" si="289"/>
        <v>11.264136093478161</v>
      </c>
      <c r="E969" s="517">
        <f t="shared" si="290"/>
        <v>5.4674821821333944E-3</v>
      </c>
      <c r="F969" s="500">
        <f t="shared" si="291"/>
        <v>0.99726999217640599</v>
      </c>
      <c r="G969" s="519">
        <f t="shared" si="292"/>
        <v>1</v>
      </c>
      <c r="H969" s="520">
        <f t="shared" si="293"/>
        <v>0</v>
      </c>
      <c r="I969" s="517"/>
      <c r="J969" s="517">
        <f t="shared" si="294"/>
        <v>11.122714737240852</v>
      </c>
      <c r="K969" s="517">
        <f t="shared" si="295"/>
        <v>1</v>
      </c>
      <c r="L969" s="517"/>
      <c r="M969" s="529">
        <f t="shared" si="296"/>
        <v>379.43480468497592</v>
      </c>
      <c r="N969" s="615">
        <f t="shared" si="297"/>
        <v>0</v>
      </c>
      <c r="O969" s="500"/>
      <c r="P969" s="532">
        <f t="shared" si="298"/>
        <v>0</v>
      </c>
      <c r="Q969" s="520">
        <f t="shared" si="299"/>
        <v>0</v>
      </c>
      <c r="R969" s="521"/>
      <c r="S969" s="507">
        <f t="shared" si="300"/>
        <v>0.99998883075068623</v>
      </c>
      <c r="T969" s="501">
        <f t="shared" si="305"/>
        <v>1.1169249313769392E-5</v>
      </c>
      <c r="U969" s="507"/>
      <c r="V969" s="507">
        <f t="shared" si="306"/>
        <v>4.6443393311061042E-8</v>
      </c>
      <c r="W969" s="501">
        <f t="shared" si="307"/>
        <v>4.6443393311061042E-8</v>
      </c>
      <c r="X969" s="507"/>
      <c r="Y969" s="562">
        <f t="shared" si="301"/>
        <v>1.2618768602356507</v>
      </c>
      <c r="Z969" s="554" t="e">
        <f t="shared" si="302"/>
        <v>#DIV/0!</v>
      </c>
      <c r="AB969" s="562">
        <f t="shared" si="303"/>
        <v>1.2618768602356507</v>
      </c>
      <c r="AC969" s="554" t="e">
        <f t="shared" si="304"/>
        <v>#DIV/0!</v>
      </c>
    </row>
    <row r="970" spans="1:29" ht="12.6" customHeight="1" x14ac:dyDescent="0.2">
      <c r="A970" s="116"/>
      <c r="B970" s="262">
        <f t="shared" si="288"/>
        <v>479.2200000000048</v>
      </c>
      <c r="C970" s="130"/>
      <c r="D970" s="500">
        <f t="shared" si="289"/>
        <v>11.270352961153309</v>
      </c>
      <c r="E970" s="517">
        <f t="shared" si="290"/>
        <v>5.4627034128672614E-3</v>
      </c>
      <c r="F970" s="500">
        <f t="shared" si="291"/>
        <v>0.9972723750408472</v>
      </c>
      <c r="G970" s="519">
        <f t="shared" si="292"/>
        <v>1</v>
      </c>
      <c r="H970" s="520">
        <f t="shared" si="293"/>
        <v>0</v>
      </c>
      <c r="I970" s="517"/>
      <c r="J970" s="517">
        <f t="shared" si="294"/>
        <v>11.128931604916</v>
      </c>
      <c r="K970" s="517">
        <f t="shared" si="295"/>
        <v>1</v>
      </c>
      <c r="L970" s="517"/>
      <c r="M970" s="529">
        <f t="shared" si="296"/>
        <v>379.85479999798753</v>
      </c>
      <c r="N970" s="615">
        <f t="shared" si="297"/>
        <v>0</v>
      </c>
      <c r="O970" s="500"/>
      <c r="P970" s="532">
        <f t="shared" si="298"/>
        <v>0</v>
      </c>
      <c r="Q970" s="520">
        <f t="shared" si="299"/>
        <v>0</v>
      </c>
      <c r="R970" s="521"/>
      <c r="S970" s="507">
        <f t="shared" si="300"/>
        <v>0.9999888502313995</v>
      </c>
      <c r="T970" s="501">
        <f t="shared" si="305"/>
        <v>1.114976860050465E-5</v>
      </c>
      <c r="U970" s="507"/>
      <c r="V970" s="507">
        <f t="shared" si="306"/>
        <v>4.6321827722777413E-8</v>
      </c>
      <c r="W970" s="501">
        <f t="shared" si="307"/>
        <v>4.6321827722777413E-8</v>
      </c>
      <c r="X970" s="507"/>
      <c r="Y970" s="562">
        <f t="shared" si="301"/>
        <v>1.2615873223203806</v>
      </c>
      <c r="Z970" s="554" t="e">
        <f t="shared" si="302"/>
        <v>#DIV/0!</v>
      </c>
      <c r="AB970" s="562">
        <f t="shared" si="303"/>
        <v>1.2615873223203806</v>
      </c>
      <c r="AC970" s="554" t="e">
        <f t="shared" si="304"/>
        <v>#DIV/0!</v>
      </c>
    </row>
    <row r="971" spans="1:29" ht="12.6" customHeight="1" x14ac:dyDescent="0.2">
      <c r="A971" s="116"/>
      <c r="B971" s="262">
        <f t="shared" si="288"/>
        <v>479.64000000000482</v>
      </c>
      <c r="C971" s="130"/>
      <c r="D971" s="500">
        <f t="shared" si="289"/>
        <v>11.276564367893505</v>
      </c>
      <c r="E971" s="517">
        <f t="shared" si="290"/>
        <v>5.4579329899471394E-3</v>
      </c>
      <c r="F971" s="500">
        <f t="shared" si="291"/>
        <v>0.99727475374918173</v>
      </c>
      <c r="G971" s="519">
        <f t="shared" si="292"/>
        <v>1</v>
      </c>
      <c r="H971" s="520">
        <f t="shared" si="293"/>
        <v>0</v>
      </c>
      <c r="I971" s="517"/>
      <c r="J971" s="517">
        <f t="shared" si="294"/>
        <v>11.135143011656195</v>
      </c>
      <c r="K971" s="517">
        <f t="shared" si="295"/>
        <v>1</v>
      </c>
      <c r="L971" s="517"/>
      <c r="M971" s="529">
        <f t="shared" si="296"/>
        <v>380.27479531917032</v>
      </c>
      <c r="N971" s="615">
        <f t="shared" si="297"/>
        <v>0</v>
      </c>
      <c r="O971" s="500"/>
      <c r="P971" s="532">
        <f t="shared" si="298"/>
        <v>0</v>
      </c>
      <c r="Q971" s="520">
        <f t="shared" si="299"/>
        <v>0</v>
      </c>
      <c r="R971" s="521"/>
      <c r="S971" s="507">
        <f t="shared" si="300"/>
        <v>0.99998886966102152</v>
      </c>
      <c r="T971" s="501">
        <f t="shared" si="305"/>
        <v>1.1130338978482257E-5</v>
      </c>
      <c r="U971" s="507"/>
      <c r="V971" s="507">
        <f t="shared" si="306"/>
        <v>4.6200584363509739E-8</v>
      </c>
      <c r="W971" s="501">
        <f t="shared" si="307"/>
        <v>4.6200584363509739E-8</v>
      </c>
      <c r="X971" s="507"/>
      <c r="Y971" s="562">
        <f t="shared" si="301"/>
        <v>1.2612984239395508</v>
      </c>
      <c r="Z971" s="554" t="e">
        <f t="shared" si="302"/>
        <v>#DIV/0!</v>
      </c>
      <c r="AB971" s="562">
        <f t="shared" si="303"/>
        <v>1.2612984239395508</v>
      </c>
      <c r="AC971" s="554" t="e">
        <f t="shared" si="304"/>
        <v>#DIV/0!</v>
      </c>
    </row>
    <row r="972" spans="1:29" ht="12.6" customHeight="1" x14ac:dyDescent="0.2">
      <c r="A972" s="116"/>
      <c r="B972" s="262">
        <f t="shared" si="288"/>
        <v>480.06000000000483</v>
      </c>
      <c r="C972" s="130"/>
      <c r="D972" s="500">
        <f t="shared" si="289"/>
        <v>11.282770323283954</v>
      </c>
      <c r="E972" s="517">
        <f t="shared" si="290"/>
        <v>5.4531708915265854E-3</v>
      </c>
      <c r="F972" s="500">
        <f t="shared" si="291"/>
        <v>0.99727712831227355</v>
      </c>
      <c r="G972" s="519">
        <f t="shared" si="292"/>
        <v>1</v>
      </c>
      <c r="H972" s="520">
        <f t="shared" si="293"/>
        <v>0</v>
      </c>
      <c r="I972" s="517"/>
      <c r="J972" s="517">
        <f t="shared" si="294"/>
        <v>11.141348967046644</v>
      </c>
      <c r="K972" s="517">
        <f t="shared" si="295"/>
        <v>1</v>
      </c>
      <c r="L972" s="517"/>
      <c r="M972" s="529">
        <f t="shared" si="296"/>
        <v>380.69479064850282</v>
      </c>
      <c r="N972" s="615">
        <f t="shared" si="297"/>
        <v>0</v>
      </c>
      <c r="O972" s="500"/>
      <c r="P972" s="532">
        <f t="shared" si="298"/>
        <v>0</v>
      </c>
      <c r="Q972" s="520">
        <f t="shared" si="299"/>
        <v>0</v>
      </c>
      <c r="R972" s="521"/>
      <c r="S972" s="507">
        <f t="shared" si="300"/>
        <v>0.99998888903989036</v>
      </c>
      <c r="T972" s="501">
        <f t="shared" si="305"/>
        <v>1.1110960109639301E-5</v>
      </c>
      <c r="U972" s="507"/>
      <c r="V972" s="507">
        <f t="shared" si="306"/>
        <v>4.6080146444612557E-8</v>
      </c>
      <c r="W972" s="501">
        <f t="shared" si="307"/>
        <v>4.6080146444612557E-8</v>
      </c>
      <c r="X972" s="507"/>
      <c r="Y972" s="562">
        <f t="shared" si="301"/>
        <v>1.2610101629765833</v>
      </c>
      <c r="Z972" s="554" t="e">
        <f t="shared" si="302"/>
        <v>#DIV/0!</v>
      </c>
      <c r="AB972" s="562">
        <f t="shared" si="303"/>
        <v>1.2610101629765833</v>
      </c>
      <c r="AC972" s="554" t="e">
        <f t="shared" si="304"/>
        <v>#DIV/0!</v>
      </c>
    </row>
    <row r="973" spans="1:29" ht="12.6" customHeight="1" x14ac:dyDescent="0.2">
      <c r="A973" s="116"/>
      <c r="B973" s="262">
        <f t="shared" si="288"/>
        <v>480.48000000000485</v>
      </c>
      <c r="C973" s="130"/>
      <c r="D973" s="500">
        <f t="shared" si="289"/>
        <v>11.28897083688465</v>
      </c>
      <c r="E973" s="517">
        <f t="shared" si="290"/>
        <v>5.44841709583472E-3</v>
      </c>
      <c r="F973" s="500">
        <f t="shared" si="291"/>
        <v>0.99727949874094879</v>
      </c>
      <c r="G973" s="519">
        <f t="shared" si="292"/>
        <v>1</v>
      </c>
      <c r="H973" s="520">
        <f t="shared" si="293"/>
        <v>0</v>
      </c>
      <c r="I973" s="517"/>
      <c r="J973" s="517">
        <f t="shared" si="294"/>
        <v>11.14754948064734</v>
      </c>
      <c r="K973" s="517">
        <f t="shared" si="295"/>
        <v>1</v>
      </c>
      <c r="L973" s="517"/>
      <c r="M973" s="529">
        <f t="shared" si="296"/>
        <v>381.11478598596386</v>
      </c>
      <c r="N973" s="615">
        <f t="shared" si="297"/>
        <v>0</v>
      </c>
      <c r="O973" s="500"/>
      <c r="P973" s="532">
        <f t="shared" si="298"/>
        <v>0</v>
      </c>
      <c r="Q973" s="520">
        <f t="shared" si="299"/>
        <v>0</v>
      </c>
      <c r="R973" s="521"/>
      <c r="S973" s="507">
        <f t="shared" si="300"/>
        <v>0.99998890836834453</v>
      </c>
      <c r="T973" s="501">
        <f t="shared" si="305"/>
        <v>1.1091631655468781E-5</v>
      </c>
      <c r="U973" s="507"/>
      <c r="V973" s="507">
        <f t="shared" si="306"/>
        <v>4.5960111510239427E-8</v>
      </c>
      <c r="W973" s="501">
        <f t="shared" si="307"/>
        <v>4.5960111510239427E-8</v>
      </c>
      <c r="X973" s="507"/>
      <c r="Y973" s="562">
        <f t="shared" si="301"/>
        <v>1.260722537324229</v>
      </c>
      <c r="Z973" s="554" t="e">
        <f t="shared" si="302"/>
        <v>#DIV/0!</v>
      </c>
      <c r="AB973" s="562">
        <f t="shared" si="303"/>
        <v>1.260722537324229</v>
      </c>
      <c r="AC973" s="554" t="e">
        <f t="shared" si="304"/>
        <v>#DIV/0!</v>
      </c>
    </row>
    <row r="974" spans="1:29" ht="12.6" customHeight="1" x14ac:dyDescent="0.2">
      <c r="A974" s="116"/>
      <c r="B974" s="262">
        <f t="shared" si="288"/>
        <v>480.90000000000487</v>
      </c>
      <c r="C974" s="130"/>
      <c r="D974" s="500">
        <f t="shared" si="289"/>
        <v>11.295165918230468</v>
      </c>
      <c r="E974" s="517">
        <f t="shared" si="290"/>
        <v>5.4436715811764522E-3</v>
      </c>
      <c r="F974" s="500">
        <f t="shared" si="291"/>
        <v>0.99728186504599592</v>
      </c>
      <c r="G974" s="519">
        <f t="shared" si="292"/>
        <v>1</v>
      </c>
      <c r="H974" s="520">
        <f t="shared" si="293"/>
        <v>0</v>
      </c>
      <c r="I974" s="517"/>
      <c r="J974" s="517">
        <f t="shared" si="294"/>
        <v>11.153744561993159</v>
      </c>
      <c r="K974" s="517">
        <f t="shared" si="295"/>
        <v>1</v>
      </c>
      <c r="L974" s="517"/>
      <c r="M974" s="529">
        <f t="shared" si="296"/>
        <v>381.53478133153226</v>
      </c>
      <c r="N974" s="615">
        <f t="shared" si="297"/>
        <v>0</v>
      </c>
      <c r="O974" s="500"/>
      <c r="P974" s="532">
        <f t="shared" si="298"/>
        <v>0</v>
      </c>
      <c r="Q974" s="520">
        <f t="shared" si="299"/>
        <v>0</v>
      </c>
      <c r="R974" s="521"/>
      <c r="S974" s="507">
        <f t="shared" si="300"/>
        <v>0.99998892764638403</v>
      </c>
      <c r="T974" s="501">
        <f t="shared" si="305"/>
        <v>1.1072353615970698E-5</v>
      </c>
      <c r="U974" s="507"/>
      <c r="V974" s="507">
        <f t="shared" si="306"/>
        <v>4.5840237690374275E-8</v>
      </c>
      <c r="W974" s="501">
        <f t="shared" si="307"/>
        <v>4.5840237690374275E-8</v>
      </c>
      <c r="X974" s="507"/>
      <c r="Y974" s="562">
        <f t="shared" si="301"/>
        <v>1.2604355448845168</v>
      </c>
      <c r="Z974" s="554" t="e">
        <f t="shared" si="302"/>
        <v>#DIV/0!</v>
      </c>
      <c r="AB974" s="562">
        <f t="shared" si="303"/>
        <v>1.2604355448845168</v>
      </c>
      <c r="AC974" s="554" t="e">
        <f t="shared" si="304"/>
        <v>#DIV/0!</v>
      </c>
    </row>
    <row r="975" spans="1:29" ht="12.6" customHeight="1" x14ac:dyDescent="0.2">
      <c r="A975" s="116"/>
      <c r="B975" s="262">
        <f t="shared" si="288"/>
        <v>481.32000000000488</v>
      </c>
      <c r="C975" s="130"/>
      <c r="D975" s="500">
        <f t="shared" si="289"/>
        <v>11.301355576831238</v>
      </c>
      <c r="E975" s="517">
        <f t="shared" si="290"/>
        <v>5.438934325932703E-3</v>
      </c>
      <c r="F975" s="500">
        <f t="shared" si="291"/>
        <v>0.9972842272381659</v>
      </c>
      <c r="G975" s="519">
        <f t="shared" si="292"/>
        <v>1</v>
      </c>
      <c r="H975" s="520">
        <f t="shared" si="293"/>
        <v>0</v>
      </c>
      <c r="I975" s="517"/>
      <c r="J975" s="517">
        <f t="shared" si="294"/>
        <v>11.159934220593929</v>
      </c>
      <c r="K975" s="517">
        <f t="shared" si="295"/>
        <v>1</v>
      </c>
      <c r="L975" s="517"/>
      <c r="M975" s="529">
        <f t="shared" si="296"/>
        <v>381.95477668518686</v>
      </c>
      <c r="N975" s="615">
        <f t="shared" si="297"/>
        <v>0</v>
      </c>
      <c r="O975" s="500"/>
      <c r="P975" s="532">
        <f t="shared" si="298"/>
        <v>0</v>
      </c>
      <c r="Q975" s="520">
        <f t="shared" si="299"/>
        <v>0</v>
      </c>
      <c r="R975" s="521"/>
      <c r="S975" s="507">
        <f t="shared" si="300"/>
        <v>0.99998894687414419</v>
      </c>
      <c r="T975" s="501">
        <f t="shared" si="305"/>
        <v>1.1053125855808865E-5</v>
      </c>
      <c r="U975" s="507"/>
      <c r="V975" s="507">
        <f t="shared" si="306"/>
        <v>4.5720685967355677E-8</v>
      </c>
      <c r="W975" s="501">
        <f t="shared" si="307"/>
        <v>4.5720685967355677E-8</v>
      </c>
      <c r="X975" s="507"/>
      <c r="Y975" s="562">
        <f t="shared" si="301"/>
        <v>1.260149183568704</v>
      </c>
      <c r="Z975" s="554" t="e">
        <f t="shared" si="302"/>
        <v>#DIV/0!</v>
      </c>
      <c r="AB975" s="562">
        <f t="shared" si="303"/>
        <v>1.260149183568704</v>
      </c>
      <c r="AC975" s="554" t="e">
        <f t="shared" si="304"/>
        <v>#DIV/0!</v>
      </c>
    </row>
    <row r="976" spans="1:29" ht="12.6" customHeight="1" x14ac:dyDescent="0.2">
      <c r="A976" s="116"/>
      <c r="B976" s="262">
        <f t="shared" si="288"/>
        <v>481.7400000000049</v>
      </c>
      <c r="C976" s="130"/>
      <c r="D976" s="500">
        <f t="shared" si="289"/>
        <v>11.307539822171844</v>
      </c>
      <c r="E976" s="517">
        <f t="shared" si="290"/>
        <v>5.4342053085590846E-3</v>
      </c>
      <c r="F976" s="500">
        <f t="shared" si="291"/>
        <v>0.99728658532817227</v>
      </c>
      <c r="G976" s="519">
        <f t="shared" si="292"/>
        <v>1</v>
      </c>
      <c r="H976" s="520">
        <f t="shared" si="293"/>
        <v>0</v>
      </c>
      <c r="I976" s="517"/>
      <c r="J976" s="517">
        <f t="shared" si="294"/>
        <v>11.166118465934534</v>
      </c>
      <c r="K976" s="517">
        <f t="shared" si="295"/>
        <v>1</v>
      </c>
      <c r="L976" s="517"/>
      <c r="M976" s="529">
        <f t="shared" si="296"/>
        <v>382.37477204690657</v>
      </c>
      <c r="N976" s="615">
        <f t="shared" si="297"/>
        <v>0</v>
      </c>
      <c r="O976" s="500"/>
      <c r="P976" s="532">
        <f t="shared" si="298"/>
        <v>0</v>
      </c>
      <c r="Q976" s="520">
        <f t="shared" si="299"/>
        <v>0</v>
      </c>
      <c r="R976" s="521"/>
      <c r="S976" s="507">
        <f t="shared" si="300"/>
        <v>0.99998896605176024</v>
      </c>
      <c r="T976" s="501">
        <f t="shared" si="305"/>
        <v>1.1033948239758118E-5</v>
      </c>
      <c r="U976" s="507"/>
      <c r="V976" s="507">
        <f t="shared" si="306"/>
        <v>4.5601859325707678E-8</v>
      </c>
      <c r="W976" s="501">
        <f t="shared" si="307"/>
        <v>4.5601859325707678E-8</v>
      </c>
      <c r="X976" s="507"/>
      <c r="Y976" s="562">
        <f t="shared" si="301"/>
        <v>1.2598634512972238</v>
      </c>
      <c r="Z976" s="554" t="e">
        <f t="shared" si="302"/>
        <v>#DIV/0!</v>
      </c>
      <c r="AB976" s="562">
        <f t="shared" si="303"/>
        <v>1.2598634512972238</v>
      </c>
      <c r="AC976" s="554" t="e">
        <f t="shared" si="304"/>
        <v>#DIV/0!</v>
      </c>
    </row>
    <row r="977" spans="1:29" ht="12.6" customHeight="1" x14ac:dyDescent="0.2">
      <c r="A977" s="116"/>
      <c r="B977" s="262">
        <f t="shared" si="288"/>
        <v>482.16000000000491</v>
      </c>
      <c r="C977" s="130"/>
      <c r="D977" s="500">
        <f t="shared" si="289"/>
        <v>11.313718663712303</v>
      </c>
      <c r="E977" s="517">
        <f t="shared" si="290"/>
        <v>5.4294845075865674E-3</v>
      </c>
      <c r="F977" s="500">
        <f t="shared" si="291"/>
        <v>0.99728893932669138</v>
      </c>
      <c r="G977" s="519">
        <f t="shared" si="292"/>
        <v>1</v>
      </c>
      <c r="H977" s="520">
        <f t="shared" si="293"/>
        <v>0</v>
      </c>
      <c r="I977" s="517"/>
      <c r="J977" s="517">
        <f t="shared" si="294"/>
        <v>11.172297307474993</v>
      </c>
      <c r="K977" s="517">
        <f t="shared" si="295"/>
        <v>1</v>
      </c>
      <c r="L977" s="517"/>
      <c r="M977" s="529">
        <f t="shared" si="296"/>
        <v>382.79476741667037</v>
      </c>
      <c r="N977" s="615">
        <f t="shared" si="297"/>
        <v>0</v>
      </c>
      <c r="O977" s="500"/>
      <c r="P977" s="532">
        <f t="shared" si="298"/>
        <v>0</v>
      </c>
      <c r="Q977" s="520">
        <f t="shared" si="299"/>
        <v>0</v>
      </c>
      <c r="R977" s="521"/>
      <c r="S977" s="507">
        <f t="shared" si="300"/>
        <v>0.99998898517970602</v>
      </c>
      <c r="T977" s="501">
        <f t="shared" si="305"/>
        <v>1.1014820293975269E-5</v>
      </c>
      <c r="U977" s="507"/>
      <c r="V977" s="507">
        <f t="shared" si="306"/>
        <v>4.5483516159753025E-8</v>
      </c>
      <c r="W977" s="501">
        <f t="shared" si="307"/>
        <v>4.5483516159753025E-8</v>
      </c>
      <c r="X977" s="507"/>
      <c r="Y977" s="562">
        <f t="shared" si="301"/>
        <v>1.2595783459996357</v>
      </c>
      <c r="Z977" s="554" t="e">
        <f t="shared" si="302"/>
        <v>#DIV/0!</v>
      </c>
      <c r="AB977" s="562">
        <f t="shared" si="303"/>
        <v>1.2595783459996357</v>
      </c>
      <c r="AC977" s="554" t="e">
        <f t="shared" si="304"/>
        <v>#DIV/0!</v>
      </c>
    </row>
    <row r="978" spans="1:29" ht="12.6" customHeight="1" x14ac:dyDescent="0.2">
      <c r="A978" s="116"/>
      <c r="B978" s="262">
        <f t="shared" si="288"/>
        <v>482.58000000000493</v>
      </c>
      <c r="C978" s="130"/>
      <c r="D978" s="500">
        <f t="shared" si="289"/>
        <v>11.319892110887864</v>
      </c>
      <c r="E978" s="517">
        <f t="shared" si="290"/>
        <v>5.4247719016199342E-3</v>
      </c>
      <c r="F978" s="500">
        <f t="shared" si="291"/>
        <v>0.99729128924436294</v>
      </c>
      <c r="G978" s="519">
        <f t="shared" si="292"/>
        <v>1</v>
      </c>
      <c r="H978" s="520">
        <f t="shared" si="293"/>
        <v>0</v>
      </c>
      <c r="I978" s="517"/>
      <c r="J978" s="517">
        <f t="shared" si="294"/>
        <v>11.178470754650554</v>
      </c>
      <c r="K978" s="517">
        <f t="shared" si="295"/>
        <v>1</v>
      </c>
      <c r="L978" s="517"/>
      <c r="M978" s="529">
        <f t="shared" si="296"/>
        <v>383.21476279445756</v>
      </c>
      <c r="N978" s="615">
        <f t="shared" si="297"/>
        <v>0</v>
      </c>
      <c r="O978" s="500"/>
      <c r="P978" s="532">
        <f t="shared" si="298"/>
        <v>0</v>
      </c>
      <c r="Q978" s="520">
        <f t="shared" si="299"/>
        <v>0</v>
      </c>
      <c r="R978" s="521"/>
      <c r="S978" s="507">
        <f t="shared" si="300"/>
        <v>0.99998900425791382</v>
      </c>
      <c r="T978" s="501">
        <f t="shared" si="305"/>
        <v>1.0995742086183924E-5</v>
      </c>
      <c r="U978" s="507"/>
      <c r="V978" s="507">
        <f t="shared" si="306"/>
        <v>4.5365253484967663E-8</v>
      </c>
      <c r="W978" s="501">
        <f t="shared" si="307"/>
        <v>4.5365253484967663E-8</v>
      </c>
      <c r="X978" s="507"/>
      <c r="Y978" s="562">
        <f t="shared" si="301"/>
        <v>1.2592938656145751</v>
      </c>
      <c r="Z978" s="554" t="e">
        <f t="shared" si="302"/>
        <v>#DIV/0!</v>
      </c>
      <c r="AB978" s="562">
        <f t="shared" si="303"/>
        <v>1.2592938656145751</v>
      </c>
      <c r="AC978" s="554" t="e">
        <f t="shared" si="304"/>
        <v>#DIV/0!</v>
      </c>
    </row>
    <row r="979" spans="1:29" ht="12.6" customHeight="1" x14ac:dyDescent="0.2">
      <c r="A979" s="116"/>
      <c r="B979" s="262">
        <f t="shared" si="288"/>
        <v>483.00000000000495</v>
      </c>
      <c r="C979" s="130"/>
      <c r="D979" s="500">
        <f t="shared" si="289"/>
        <v>11.326060173109081</v>
      </c>
      <c r="E979" s="517">
        <f t="shared" si="290"/>
        <v>5.4200674693391133E-3</v>
      </c>
      <c r="F979" s="500">
        <f t="shared" si="291"/>
        <v>0.99729363509178914</v>
      </c>
      <c r="G979" s="519">
        <f t="shared" si="292"/>
        <v>1</v>
      </c>
      <c r="H979" s="520">
        <f t="shared" si="293"/>
        <v>0</v>
      </c>
      <c r="I979" s="517"/>
      <c r="J979" s="517">
        <f t="shared" si="294"/>
        <v>11.184638816871772</v>
      </c>
      <c r="K979" s="517">
        <f t="shared" si="295"/>
        <v>1</v>
      </c>
      <c r="L979" s="517"/>
      <c r="M979" s="529">
        <f t="shared" si="296"/>
        <v>383.63475818024705</v>
      </c>
      <c r="N979" s="615">
        <f t="shared" si="297"/>
        <v>0</v>
      </c>
      <c r="O979" s="500"/>
      <c r="P979" s="532">
        <f t="shared" si="298"/>
        <v>0</v>
      </c>
      <c r="Q979" s="520">
        <f t="shared" si="299"/>
        <v>0</v>
      </c>
      <c r="R979" s="521"/>
      <c r="S979" s="507">
        <f t="shared" si="300"/>
        <v>0.99998902328651895</v>
      </c>
      <c r="T979" s="501">
        <f t="shared" si="305"/>
        <v>1.0976713481047895E-5</v>
      </c>
      <c r="U979" s="507"/>
      <c r="V979" s="507">
        <f t="shared" si="306"/>
        <v>4.5247474285875638E-8</v>
      </c>
      <c r="W979" s="501">
        <f t="shared" si="307"/>
        <v>4.5247474285875638E-8</v>
      </c>
      <c r="X979" s="507"/>
      <c r="Y979" s="562">
        <f t="shared" si="301"/>
        <v>1.2590100080897053</v>
      </c>
      <c r="Z979" s="554" t="e">
        <f t="shared" si="302"/>
        <v>#DIV/0!</v>
      </c>
      <c r="AB979" s="562">
        <f t="shared" si="303"/>
        <v>1.2590100080897053</v>
      </c>
      <c r="AC979" s="554" t="e">
        <f t="shared" si="304"/>
        <v>#DIV/0!</v>
      </c>
    </row>
    <row r="980" spans="1:29" ht="12.6" customHeight="1" x14ac:dyDescent="0.2">
      <c r="A980" s="116"/>
      <c r="B980" s="262">
        <f t="shared" si="288"/>
        <v>483.42000000000496</v>
      </c>
      <c r="C980" s="130"/>
      <c r="D980" s="500">
        <f t="shared" si="289"/>
        <v>11.332222859761904</v>
      </c>
      <c r="E980" s="517">
        <f t="shared" si="290"/>
        <v>5.4153711894971918E-3</v>
      </c>
      <c r="F980" s="500">
        <f t="shared" si="291"/>
        <v>0.99729597687953608</v>
      </c>
      <c r="G980" s="519">
        <f t="shared" si="292"/>
        <v>1</v>
      </c>
      <c r="H980" s="520">
        <f t="shared" si="293"/>
        <v>0</v>
      </c>
      <c r="I980" s="517"/>
      <c r="J980" s="517">
        <f t="shared" si="294"/>
        <v>11.190801503524595</v>
      </c>
      <c r="K980" s="517">
        <f t="shared" si="295"/>
        <v>1</v>
      </c>
      <c r="L980" s="517"/>
      <c r="M980" s="529">
        <f t="shared" si="296"/>
        <v>384.05475357401826</v>
      </c>
      <c r="N980" s="615">
        <f t="shared" si="297"/>
        <v>0</v>
      </c>
      <c r="O980" s="500"/>
      <c r="P980" s="532">
        <f t="shared" si="298"/>
        <v>0</v>
      </c>
      <c r="Q980" s="520">
        <f t="shared" si="299"/>
        <v>0</v>
      </c>
      <c r="R980" s="521"/>
      <c r="S980" s="507">
        <f t="shared" si="300"/>
        <v>0.99998904226579222</v>
      </c>
      <c r="T980" s="501">
        <f t="shared" si="305"/>
        <v>1.0957734207783787E-5</v>
      </c>
      <c r="U980" s="507"/>
      <c r="V980" s="507">
        <f t="shared" si="306"/>
        <v>4.5130258789307424E-8</v>
      </c>
      <c r="W980" s="501">
        <f t="shared" si="307"/>
        <v>4.5130258789307424E-8</v>
      </c>
      <c r="X980" s="507"/>
      <c r="Y980" s="562">
        <f t="shared" si="301"/>
        <v>1.258726771381665</v>
      </c>
      <c r="Z980" s="554" t="e">
        <f t="shared" si="302"/>
        <v>#DIV/0!</v>
      </c>
      <c r="AB980" s="562">
        <f t="shared" si="303"/>
        <v>1.258726771381665</v>
      </c>
      <c r="AC980" s="554" t="e">
        <f t="shared" si="304"/>
        <v>#DIV/0!</v>
      </c>
    </row>
    <row r="981" spans="1:29" ht="12.6" customHeight="1" x14ac:dyDescent="0.2">
      <c r="A981" s="116"/>
      <c r="B981" s="262">
        <f t="shared" si="288"/>
        <v>483.84000000000498</v>
      </c>
      <c r="C981" s="130"/>
      <c r="D981" s="500">
        <f t="shared" si="289"/>
        <v>11.338380180207769</v>
      </c>
      <c r="E981" s="517">
        <f t="shared" si="290"/>
        <v>5.410683040921082E-3</v>
      </c>
      <c r="F981" s="500">
        <f t="shared" si="291"/>
        <v>0.9972983146181329</v>
      </c>
      <c r="G981" s="519">
        <f t="shared" si="292"/>
        <v>1</v>
      </c>
      <c r="H981" s="520">
        <f t="shared" si="293"/>
        <v>0</v>
      </c>
      <c r="I981" s="517"/>
      <c r="J981" s="517">
        <f t="shared" si="294"/>
        <v>11.19695882397046</v>
      </c>
      <c r="K981" s="517">
        <f t="shared" si="295"/>
        <v>1</v>
      </c>
      <c r="L981" s="517"/>
      <c r="M981" s="529">
        <f t="shared" si="296"/>
        <v>384.47474897575034</v>
      </c>
      <c r="N981" s="615">
        <f t="shared" si="297"/>
        <v>0</v>
      </c>
      <c r="O981" s="500"/>
      <c r="P981" s="532">
        <f t="shared" si="298"/>
        <v>0</v>
      </c>
      <c r="Q981" s="520">
        <f t="shared" si="299"/>
        <v>0</v>
      </c>
      <c r="R981" s="521"/>
      <c r="S981" s="507">
        <f t="shared" si="300"/>
        <v>0.99998906119593634</v>
      </c>
      <c r="T981" s="501">
        <f t="shared" si="305"/>
        <v>1.0938804063664875E-5</v>
      </c>
      <c r="U981" s="507"/>
      <c r="V981" s="507">
        <f t="shared" si="306"/>
        <v>4.5013446145093863E-8</v>
      </c>
      <c r="W981" s="501">
        <f t="shared" si="307"/>
        <v>4.5013446145093863E-8</v>
      </c>
      <c r="X981" s="507"/>
      <c r="Y981" s="562">
        <f t="shared" si="301"/>
        <v>1.2584441534560227</v>
      </c>
      <c r="Z981" s="554" t="e">
        <f t="shared" si="302"/>
        <v>#DIV/0!</v>
      </c>
      <c r="AB981" s="562">
        <f t="shared" si="303"/>
        <v>1.2584441534560227</v>
      </c>
      <c r="AC981" s="554" t="e">
        <f t="shared" si="304"/>
        <v>#DIV/0!</v>
      </c>
    </row>
    <row r="982" spans="1:29" ht="12.6" customHeight="1" x14ac:dyDescent="0.2">
      <c r="A982" s="116"/>
      <c r="B982" s="262">
        <f t="shared" si="288"/>
        <v>484.26000000000499</v>
      </c>
      <c r="C982" s="130"/>
      <c r="D982" s="500">
        <f t="shared" si="289"/>
        <v>11.344532143783677</v>
      </c>
      <c r="E982" s="517">
        <f t="shared" si="290"/>
        <v>5.4060030025110829E-3</v>
      </c>
      <c r="F982" s="500">
        <f t="shared" si="291"/>
        <v>0.99730064831807275</v>
      </c>
      <c r="G982" s="519">
        <f t="shared" si="292"/>
        <v>1</v>
      </c>
      <c r="H982" s="520">
        <f t="shared" si="293"/>
        <v>0</v>
      </c>
      <c r="I982" s="517"/>
      <c r="J982" s="517">
        <f t="shared" si="294"/>
        <v>11.203110787546368</v>
      </c>
      <c r="K982" s="517">
        <f t="shared" si="295"/>
        <v>1</v>
      </c>
      <c r="L982" s="517"/>
      <c r="M982" s="529">
        <f t="shared" si="296"/>
        <v>384.89474438542288</v>
      </c>
      <c r="N982" s="615">
        <f t="shared" si="297"/>
        <v>0</v>
      </c>
      <c r="O982" s="500"/>
      <c r="P982" s="532">
        <f t="shared" si="298"/>
        <v>0</v>
      </c>
      <c r="Q982" s="520">
        <f t="shared" si="299"/>
        <v>0</v>
      </c>
      <c r="R982" s="521"/>
      <c r="S982" s="507">
        <f t="shared" si="300"/>
        <v>0.99998908007708698</v>
      </c>
      <c r="T982" s="501">
        <f t="shared" si="305"/>
        <v>1.0919922913021907E-5</v>
      </c>
      <c r="U982" s="507"/>
      <c r="V982" s="507">
        <f t="shared" si="306"/>
        <v>4.4896794879727091E-8</v>
      </c>
      <c r="W982" s="501">
        <f t="shared" si="307"/>
        <v>4.4896794879727091E-8</v>
      </c>
      <c r="X982" s="507"/>
      <c r="Y982" s="562">
        <f t="shared" si="301"/>
        <v>1.2581621522872251</v>
      </c>
      <c r="Z982" s="554" t="e">
        <f t="shared" si="302"/>
        <v>#DIV/0!</v>
      </c>
      <c r="AB982" s="562">
        <f t="shared" si="303"/>
        <v>1.2581621522872251</v>
      </c>
      <c r="AC982" s="554" t="e">
        <f t="shared" si="304"/>
        <v>#DIV/0!</v>
      </c>
    </row>
    <row r="983" spans="1:29" ht="12.6" customHeight="1" x14ac:dyDescent="0.2">
      <c r="A983" s="116"/>
      <c r="B983" s="262">
        <f t="shared" si="288"/>
        <v>484.68000000000501</v>
      </c>
      <c r="C983" s="130"/>
      <c r="D983" s="500">
        <f t="shared" si="289"/>
        <v>11.350678759802284</v>
      </c>
      <c r="E983" s="517">
        <f t="shared" si="290"/>
        <v>5.4013310532402227E-3</v>
      </c>
      <c r="F983" s="500">
        <f t="shared" si="291"/>
        <v>0.99730297798981216</v>
      </c>
      <c r="G983" s="519">
        <f t="shared" si="292"/>
        <v>1</v>
      </c>
      <c r="H983" s="520">
        <f t="shared" si="293"/>
        <v>0</v>
      </c>
      <c r="I983" s="517"/>
      <c r="J983" s="517">
        <f t="shared" si="294"/>
        <v>11.209257403564974</v>
      </c>
      <c r="K983" s="517">
        <f t="shared" si="295"/>
        <v>1</v>
      </c>
      <c r="L983" s="517"/>
      <c r="M983" s="529">
        <f t="shared" si="296"/>
        <v>385.31473980301513</v>
      </c>
      <c r="N983" s="615">
        <f t="shared" si="297"/>
        <v>0</v>
      </c>
      <c r="O983" s="500"/>
      <c r="P983" s="532">
        <f t="shared" si="298"/>
        <v>0</v>
      </c>
      <c r="Q983" s="520">
        <f t="shared" si="299"/>
        <v>0</v>
      </c>
      <c r="R983" s="521"/>
      <c r="S983" s="507">
        <f t="shared" si="300"/>
        <v>0.99998909890924403</v>
      </c>
      <c r="T983" s="501">
        <f t="shared" si="305"/>
        <v>1.0901090755965903E-5</v>
      </c>
      <c r="U983" s="507"/>
      <c r="V983" s="507">
        <f t="shared" si="306"/>
        <v>4.4780626693545444E-8</v>
      </c>
      <c r="W983" s="501">
        <f t="shared" si="307"/>
        <v>4.4780626693545444E-8</v>
      </c>
      <c r="X983" s="507"/>
      <c r="Y983" s="562">
        <f t="shared" si="301"/>
        <v>1.2578807658585511</v>
      </c>
      <c r="Z983" s="554" t="e">
        <f t="shared" si="302"/>
        <v>#DIV/0!</v>
      </c>
      <c r="AB983" s="562">
        <f t="shared" si="303"/>
        <v>1.2578807658585511</v>
      </c>
      <c r="AC983" s="554" t="e">
        <f t="shared" si="304"/>
        <v>#DIV/0!</v>
      </c>
    </row>
    <row r="984" spans="1:29" ht="12.6" customHeight="1" x14ac:dyDescent="0.2">
      <c r="A984" s="116"/>
      <c r="B984" s="262">
        <f t="shared" si="288"/>
        <v>485.10000000000502</v>
      </c>
      <c r="C984" s="130"/>
      <c r="D984" s="500">
        <f t="shared" si="289"/>
        <v>11.35682003755198</v>
      </c>
      <c r="E984" s="517">
        <f t="shared" si="290"/>
        <v>5.3966671721542587E-3</v>
      </c>
      <c r="F984" s="500">
        <f t="shared" si="291"/>
        <v>0.99730530364377179</v>
      </c>
      <c r="G984" s="519">
        <f t="shared" si="292"/>
        <v>1</v>
      </c>
      <c r="H984" s="520">
        <f t="shared" si="293"/>
        <v>0</v>
      </c>
      <c r="I984" s="517"/>
      <c r="J984" s="517">
        <f t="shared" si="294"/>
        <v>11.215398681314671</v>
      </c>
      <c r="K984" s="517">
        <f t="shared" si="295"/>
        <v>1</v>
      </c>
      <c r="L984" s="517"/>
      <c r="M984" s="529">
        <f t="shared" si="296"/>
        <v>385.73473522850668</v>
      </c>
      <c r="N984" s="615">
        <f t="shared" si="297"/>
        <v>0</v>
      </c>
      <c r="O984" s="500"/>
      <c r="P984" s="532">
        <f t="shared" si="298"/>
        <v>0</v>
      </c>
      <c r="Q984" s="520">
        <f t="shared" si="299"/>
        <v>0</v>
      </c>
      <c r="R984" s="521"/>
      <c r="S984" s="507">
        <f t="shared" si="300"/>
        <v>0.9999891176928134</v>
      </c>
      <c r="T984" s="501">
        <f t="shared" si="305"/>
        <v>1.0882307186599327E-5</v>
      </c>
      <c r="U984" s="507"/>
      <c r="V984" s="507">
        <f t="shared" si="306"/>
        <v>4.4665022474226421E-8</v>
      </c>
      <c r="W984" s="501">
        <f t="shared" si="307"/>
        <v>4.4665022474226421E-8</v>
      </c>
      <c r="X984" s="507"/>
      <c r="Y984" s="562">
        <f t="shared" si="301"/>
        <v>1.257599992162062</v>
      </c>
      <c r="Z984" s="554" t="e">
        <f t="shared" si="302"/>
        <v>#DIV/0!</v>
      </c>
      <c r="AB984" s="562">
        <f t="shared" si="303"/>
        <v>1.257599992162062</v>
      </c>
      <c r="AC984" s="554" t="e">
        <f t="shared" si="304"/>
        <v>#DIV/0!</v>
      </c>
    </row>
    <row r="985" spans="1:29" ht="12.6" customHeight="1" x14ac:dyDescent="0.2">
      <c r="A985" s="116"/>
      <c r="B985" s="262">
        <f t="shared" si="288"/>
        <v>485.52000000000504</v>
      </c>
      <c r="C985" s="130"/>
      <c r="D985" s="500">
        <f t="shared" si="289"/>
        <v>11.36295598629698</v>
      </c>
      <c r="E985" s="517">
        <f t="shared" si="290"/>
        <v>5.3920113383712429E-3</v>
      </c>
      <c r="F985" s="500">
        <f t="shared" si="291"/>
        <v>0.99730762529033645</v>
      </c>
      <c r="G985" s="519">
        <f t="shared" si="292"/>
        <v>1</v>
      </c>
      <c r="H985" s="520">
        <f t="shared" si="293"/>
        <v>0</v>
      </c>
      <c r="I985" s="517"/>
      <c r="J985" s="517">
        <f t="shared" si="294"/>
        <v>11.22153463005967</v>
      </c>
      <c r="K985" s="517">
        <f t="shared" si="295"/>
        <v>1</v>
      </c>
      <c r="L985" s="517"/>
      <c r="M985" s="529">
        <f t="shared" si="296"/>
        <v>386.15473066187712</v>
      </c>
      <c r="N985" s="615">
        <f t="shared" si="297"/>
        <v>0</v>
      </c>
      <c r="O985" s="500"/>
      <c r="P985" s="532">
        <f t="shared" si="298"/>
        <v>0</v>
      </c>
      <c r="Q985" s="520">
        <f t="shared" si="299"/>
        <v>0</v>
      </c>
      <c r="R985" s="521"/>
      <c r="S985" s="507">
        <f t="shared" si="300"/>
        <v>0.99998913642786291</v>
      </c>
      <c r="T985" s="501">
        <f t="shared" si="305"/>
        <v>1.0863572137087552E-5</v>
      </c>
      <c r="U985" s="507"/>
      <c r="V985" s="507">
        <f t="shared" si="306"/>
        <v>4.454982110726205E-8</v>
      </c>
      <c r="W985" s="501">
        <f t="shared" si="307"/>
        <v>4.454982110726205E-8</v>
      </c>
      <c r="X985" s="507"/>
      <c r="Y985" s="562">
        <f t="shared" si="301"/>
        <v>1.2573198291985541</v>
      </c>
      <c r="Z985" s="554" t="e">
        <f t="shared" si="302"/>
        <v>#DIV/0!</v>
      </c>
      <c r="AB985" s="562">
        <f t="shared" si="303"/>
        <v>1.2573198291985541</v>
      </c>
      <c r="AC985" s="554" t="e">
        <f t="shared" si="304"/>
        <v>#DIV/0!</v>
      </c>
    </row>
    <row r="986" spans="1:29" ht="12.6" customHeight="1" x14ac:dyDescent="0.2">
      <c r="A986" s="116"/>
      <c r="B986" s="262">
        <f t="shared" si="288"/>
        <v>485.94000000000506</v>
      </c>
      <c r="C986" s="130"/>
      <c r="D986" s="500">
        <f t="shared" si="289"/>
        <v>11.3690866152774</v>
      </c>
      <c r="E986" s="517">
        <f t="shared" si="290"/>
        <v>5.387363531081304E-3</v>
      </c>
      <c r="F986" s="500">
        <f t="shared" si="291"/>
        <v>0.99730994293985498</v>
      </c>
      <c r="G986" s="519">
        <f t="shared" si="292"/>
        <v>1</v>
      </c>
      <c r="H986" s="520">
        <f t="shared" si="293"/>
        <v>0</v>
      </c>
      <c r="I986" s="517"/>
      <c r="J986" s="517">
        <f t="shared" si="294"/>
        <v>11.227665259040091</v>
      </c>
      <c r="K986" s="517">
        <f t="shared" si="295"/>
        <v>1</v>
      </c>
      <c r="L986" s="517"/>
      <c r="M986" s="529">
        <f t="shared" si="296"/>
        <v>386.57472610310612</v>
      </c>
      <c r="N986" s="615">
        <f t="shared" si="297"/>
        <v>0</v>
      </c>
      <c r="O986" s="500"/>
      <c r="P986" s="532">
        <f t="shared" si="298"/>
        <v>0</v>
      </c>
      <c r="Q986" s="520">
        <f t="shared" si="299"/>
        <v>0</v>
      </c>
      <c r="R986" s="521"/>
      <c r="S986" s="507">
        <f t="shared" si="300"/>
        <v>0.99998915511466313</v>
      </c>
      <c r="T986" s="501">
        <f t="shared" si="305"/>
        <v>1.0844885336869226E-5</v>
      </c>
      <c r="U986" s="507"/>
      <c r="V986" s="507">
        <f t="shared" si="306"/>
        <v>4.4435022592652331E-8</v>
      </c>
      <c r="W986" s="501">
        <f t="shared" si="307"/>
        <v>4.4435022592652331E-8</v>
      </c>
      <c r="X986" s="507"/>
      <c r="Y986" s="562">
        <f t="shared" si="301"/>
        <v>1.2570402749775125</v>
      </c>
      <c r="Z986" s="554" t="e">
        <f t="shared" si="302"/>
        <v>#DIV/0!</v>
      </c>
      <c r="AB986" s="562">
        <f t="shared" si="303"/>
        <v>1.2570402749775125</v>
      </c>
      <c r="AC986" s="554" t="e">
        <f t="shared" si="304"/>
        <v>#DIV/0!</v>
      </c>
    </row>
    <row r="987" spans="1:29" ht="12.6" customHeight="1" x14ac:dyDescent="0.2">
      <c r="A987" s="116"/>
      <c r="B987" s="262">
        <f t="shared" si="288"/>
        <v>486.36000000000507</v>
      </c>
      <c r="C987" s="130"/>
      <c r="D987" s="500">
        <f t="shared" si="289"/>
        <v>11.37521193370935</v>
      </c>
      <c r="E987" s="517">
        <f t="shared" si="290"/>
        <v>5.3827237295459842E-3</v>
      </c>
      <c r="F987" s="500">
        <f t="shared" si="291"/>
        <v>0.99731225660264089</v>
      </c>
      <c r="G987" s="519">
        <f t="shared" si="292"/>
        <v>1</v>
      </c>
      <c r="H987" s="520">
        <f t="shared" si="293"/>
        <v>0</v>
      </c>
      <c r="I987" s="517"/>
      <c r="J987" s="517">
        <f t="shared" si="294"/>
        <v>11.233790577472041</v>
      </c>
      <c r="K987" s="517">
        <f t="shared" si="295"/>
        <v>1</v>
      </c>
      <c r="L987" s="517"/>
      <c r="M987" s="529">
        <f t="shared" si="296"/>
        <v>386.99472155217347</v>
      </c>
      <c r="N987" s="615">
        <f t="shared" si="297"/>
        <v>0</v>
      </c>
      <c r="O987" s="500"/>
      <c r="P987" s="532">
        <f t="shared" si="298"/>
        <v>0</v>
      </c>
      <c r="Q987" s="520">
        <f t="shared" si="299"/>
        <v>0</v>
      </c>
      <c r="R987" s="521"/>
      <c r="S987" s="507">
        <f t="shared" si="300"/>
        <v>0.99998917375328189</v>
      </c>
      <c r="T987" s="501">
        <f t="shared" si="305"/>
        <v>1.0826246718109722E-5</v>
      </c>
      <c r="U987" s="507"/>
      <c r="V987" s="507">
        <f t="shared" si="306"/>
        <v>4.432038519255059E-8</v>
      </c>
      <c r="W987" s="501">
        <f t="shared" si="307"/>
        <v>4.432038519255059E-8</v>
      </c>
      <c r="X987" s="507"/>
      <c r="Y987" s="562">
        <f t="shared" si="301"/>
        <v>1.2567613275170615</v>
      </c>
      <c r="Z987" s="554" t="e">
        <f t="shared" si="302"/>
        <v>#DIV/0!</v>
      </c>
      <c r="AB987" s="562">
        <f t="shared" si="303"/>
        <v>1.2567613275170615</v>
      </c>
      <c r="AC987" s="554" t="e">
        <f t="shared" si="304"/>
        <v>#DIV/0!</v>
      </c>
    </row>
    <row r="988" spans="1:29" ht="12.6" customHeight="1" x14ac:dyDescent="0.2">
      <c r="A988" s="116"/>
      <c r="B988" s="262">
        <f t="shared" si="288"/>
        <v>486.78000000000509</v>
      </c>
      <c r="C988" s="130"/>
      <c r="D988" s="500">
        <f t="shared" si="289"/>
        <v>11.381331950785007</v>
      </c>
      <c r="E988" s="517">
        <f t="shared" si="290"/>
        <v>5.378091913098469E-3</v>
      </c>
      <c r="F988" s="500">
        <f t="shared" si="291"/>
        <v>0.99731456628897219</v>
      </c>
      <c r="G988" s="519">
        <f t="shared" si="292"/>
        <v>1</v>
      </c>
      <c r="H988" s="520">
        <f t="shared" si="293"/>
        <v>0</v>
      </c>
      <c r="I988" s="517"/>
      <c r="J988" s="517">
        <f t="shared" si="294"/>
        <v>11.239910594547698</v>
      </c>
      <c r="K988" s="517">
        <f t="shared" si="295"/>
        <v>1</v>
      </c>
      <c r="L988" s="517"/>
      <c r="M988" s="529">
        <f t="shared" si="296"/>
        <v>387.4147170090589</v>
      </c>
      <c r="N988" s="615">
        <f t="shared" si="297"/>
        <v>0</v>
      </c>
      <c r="O988" s="500"/>
      <c r="P988" s="532">
        <f t="shared" si="298"/>
        <v>0</v>
      </c>
      <c r="Q988" s="520">
        <f t="shared" si="299"/>
        <v>0</v>
      </c>
      <c r="R988" s="521"/>
      <c r="S988" s="507">
        <f t="shared" si="300"/>
        <v>0.99998919234378669</v>
      </c>
      <c r="T988" s="501">
        <f t="shared" si="305"/>
        <v>1.0807656213307482E-5</v>
      </c>
      <c r="U988" s="507"/>
      <c r="V988" s="507">
        <f t="shared" si="306"/>
        <v>4.4206069889295396E-8</v>
      </c>
      <c r="W988" s="501">
        <f t="shared" si="307"/>
        <v>4.4206069889295396E-8</v>
      </c>
      <c r="X988" s="507"/>
      <c r="Y988" s="562">
        <f t="shared" si="301"/>
        <v>1.2564829848439205</v>
      </c>
      <c r="Z988" s="554" t="e">
        <f t="shared" si="302"/>
        <v>#DIV/0!</v>
      </c>
      <c r="AB988" s="562">
        <f t="shared" si="303"/>
        <v>1.2564829848439205</v>
      </c>
      <c r="AC988" s="554" t="e">
        <f t="shared" si="304"/>
        <v>#DIV/0!</v>
      </c>
    </row>
    <row r="989" spans="1:29" ht="12.6" customHeight="1" x14ac:dyDescent="0.2">
      <c r="A989" s="116"/>
      <c r="B989" s="262">
        <f t="shared" si="288"/>
        <v>487.2000000000051</v>
      </c>
      <c r="C989" s="130"/>
      <c r="D989" s="500">
        <f t="shared" si="289"/>
        <v>11.387446675672706</v>
      </c>
      <c r="E989" s="517">
        <f t="shared" si="290"/>
        <v>5.3734680611431445E-3</v>
      </c>
      <c r="F989" s="500">
        <f t="shared" si="291"/>
        <v>0.99731687200909114</v>
      </c>
      <c r="G989" s="519">
        <f t="shared" si="292"/>
        <v>1</v>
      </c>
      <c r="H989" s="520">
        <f t="shared" si="293"/>
        <v>0</v>
      </c>
      <c r="I989" s="517"/>
      <c r="J989" s="517">
        <f t="shared" si="294"/>
        <v>11.246025319435397</v>
      </c>
      <c r="K989" s="517">
        <f t="shared" si="295"/>
        <v>1</v>
      </c>
      <c r="L989" s="517"/>
      <c r="M989" s="529">
        <f t="shared" si="296"/>
        <v>387.83471247374229</v>
      </c>
      <c r="N989" s="615">
        <f t="shared" si="297"/>
        <v>0</v>
      </c>
      <c r="O989" s="500"/>
      <c r="P989" s="532">
        <f t="shared" si="298"/>
        <v>0</v>
      </c>
      <c r="Q989" s="520">
        <f t="shared" si="299"/>
        <v>0</v>
      </c>
      <c r="R989" s="521"/>
      <c r="S989" s="507">
        <f t="shared" si="300"/>
        <v>0.9999892108863806</v>
      </c>
      <c r="T989" s="501">
        <f t="shared" si="305"/>
        <v>1.0789113619402713E-5</v>
      </c>
      <c r="U989" s="507"/>
      <c r="V989" s="507">
        <f t="shared" si="306"/>
        <v>4.4092479667410802E-8</v>
      </c>
      <c r="W989" s="501">
        <f t="shared" si="307"/>
        <v>4.4092479667410802E-8</v>
      </c>
      <c r="X989" s="507"/>
      <c r="Y989" s="562">
        <f t="shared" si="301"/>
        <v>1.2562052449933556</v>
      </c>
      <c r="Z989" s="554" t="e">
        <f t="shared" si="302"/>
        <v>#DIV/0!</v>
      </c>
      <c r="AB989" s="562">
        <f t="shared" si="303"/>
        <v>1.2562052449933556</v>
      </c>
      <c r="AC989" s="554" t="e">
        <f t="shared" si="304"/>
        <v>#DIV/0!</v>
      </c>
    </row>
    <row r="990" spans="1:29" ht="12.6" customHeight="1" x14ac:dyDescent="0.2">
      <c r="A990" s="116"/>
      <c r="B990" s="262">
        <f t="shared" ref="B990:B1030" si="308">B989+F$5</f>
        <v>487.62000000000512</v>
      </c>
      <c r="C990" s="130"/>
      <c r="D990" s="500">
        <f t="shared" ref="D990:D1030" si="309">((LN(B990/$E$6))+(($F$8-E990+$G$10)*$F$9))/($F$10/100)</f>
        <v>11.393556117517015</v>
      </c>
      <c r="E990" s="517">
        <f t="shared" ref="E990:E1030" si="310">LN(1+($E$7/B990))</f>
        <v>5.3688521531549405E-3</v>
      </c>
      <c r="F990" s="500">
        <f t="shared" ref="F990:F1030" si="311">EXP(-E990*$F$9)</f>
        <v>0.99731917377320545</v>
      </c>
      <c r="G990" s="519">
        <f t="shared" ref="G990:G1030" si="312">NORMSDIST(D990)</f>
        <v>1</v>
      </c>
      <c r="H990" s="520">
        <f t="shared" ref="H990:H1030" si="313">(1-G990)</f>
        <v>0</v>
      </c>
      <c r="I990" s="517"/>
      <c r="J990" s="517">
        <f t="shared" ref="J990:J1030" si="314">D990-($F$10/100)</f>
        <v>11.252134761279706</v>
      </c>
      <c r="K990" s="517">
        <f t="shared" ref="K990:K1030" si="315">NORMSDIST(J990)</f>
        <v>1</v>
      </c>
      <c r="L990" s="517"/>
      <c r="M990" s="529">
        <f t="shared" ref="M990:M1030" si="316">(B990*F990*G990)-($E$6*$G$8*K990)</f>
        <v>388.2547079462035</v>
      </c>
      <c r="N990" s="615">
        <f t="shared" ref="N990:N1030" si="317">M990+($E$6*$G$8)-(B990*F990)</f>
        <v>0</v>
      </c>
      <c r="O990" s="500"/>
      <c r="P990" s="532">
        <f t="shared" ref="P990:P1029" si="318">(G991-G989)/(B991-B989)</f>
        <v>0</v>
      </c>
      <c r="Q990" s="520">
        <f t="shared" ref="Q990:Q1030" si="319">-(H991-H989)/(B991-B989)</f>
        <v>0</v>
      </c>
      <c r="R990" s="521"/>
      <c r="S990" s="507">
        <f t="shared" ref="S990:S1029" si="320">(M991-M989)/(B991-B989)</f>
        <v>0.99998922938146961</v>
      </c>
      <c r="T990" s="501">
        <f t="shared" si="305"/>
        <v>1.0770618530386855E-5</v>
      </c>
      <c r="U990" s="507"/>
      <c r="V990" s="507">
        <f t="shared" si="306"/>
        <v>4.3979453412388845E-8</v>
      </c>
      <c r="W990" s="501">
        <f t="shared" si="307"/>
        <v>4.3979453412388845E-8</v>
      </c>
      <c r="X990" s="507"/>
      <c r="Y990" s="562">
        <f t="shared" ref="Y990:Y1030" si="321">B990/M990</f>
        <v>1.2559281060091347</v>
      </c>
      <c r="Z990" s="554" t="e">
        <f t="shared" ref="Z990:Z1030" si="322">B990/N990</f>
        <v>#DIV/0!</v>
      </c>
      <c r="AB990" s="562">
        <f t="shared" ref="AB990:AB1030" si="323">Y990*G990</f>
        <v>1.2559281060091347</v>
      </c>
      <c r="AC990" s="554" t="e">
        <f t="shared" ref="AC990:AC1030" si="324">Z990*H990</f>
        <v>#DIV/0!</v>
      </c>
    </row>
    <row r="991" spans="1:29" ht="12.6" customHeight="1" x14ac:dyDescent="0.2">
      <c r="A991" s="116"/>
      <c r="B991" s="262">
        <f t="shared" si="308"/>
        <v>488.04000000000514</v>
      </c>
      <c r="C991" s="130"/>
      <c r="D991" s="500">
        <f t="shared" si="309"/>
        <v>11.399660285438827</v>
      </c>
      <c r="E991" s="517">
        <f t="shared" si="310"/>
        <v>5.364244168678891E-3</v>
      </c>
      <c r="F991" s="500">
        <f t="shared" si="311"/>
        <v>0.99732147159148776</v>
      </c>
      <c r="G991" s="519">
        <f t="shared" si="312"/>
        <v>1</v>
      </c>
      <c r="H991" s="520">
        <f t="shared" si="313"/>
        <v>0</v>
      </c>
      <c r="I991" s="517"/>
      <c r="J991" s="517">
        <f t="shared" si="314"/>
        <v>11.258238929201518</v>
      </c>
      <c r="K991" s="517">
        <f t="shared" si="315"/>
        <v>1</v>
      </c>
      <c r="L991" s="517"/>
      <c r="M991" s="529">
        <f t="shared" si="316"/>
        <v>388.67470342642275</v>
      </c>
      <c r="N991" s="615">
        <f t="shared" si="317"/>
        <v>0</v>
      </c>
      <c r="O991" s="500"/>
      <c r="P991" s="532">
        <f t="shared" si="318"/>
        <v>0</v>
      </c>
      <c r="Q991" s="520">
        <f t="shared" si="319"/>
        <v>0</v>
      </c>
      <c r="R991" s="521"/>
      <c r="S991" s="507">
        <f t="shared" si="320"/>
        <v>0.99998924782912146</v>
      </c>
      <c r="T991" s="501">
        <f t="shared" ref="T991:T1029" si="325">1-S991</f>
        <v>1.0752170878536305E-5</v>
      </c>
      <c r="U991" s="507"/>
      <c r="V991" s="507">
        <f t="shared" ref="V991:V1029" si="326">(S992-S990)/(B992-B990)</f>
        <v>4.3866346666197602E-8</v>
      </c>
      <c r="W991" s="501">
        <f t="shared" ref="W991:W1029" si="327">-(T992-T990)/(B992-B990)</f>
        <v>4.3866346666197602E-8</v>
      </c>
      <c r="X991" s="507"/>
      <c r="Y991" s="562">
        <f t="shared" si="321"/>
        <v>1.2556515659434793</v>
      </c>
      <c r="Z991" s="554" t="e">
        <f t="shared" si="322"/>
        <v>#DIV/0!</v>
      </c>
      <c r="AB991" s="562">
        <f t="shared" si="323"/>
        <v>1.2556515659434793</v>
      </c>
      <c r="AC991" s="554" t="e">
        <f t="shared" si="324"/>
        <v>#DIV/0!</v>
      </c>
    </row>
    <row r="992" spans="1:29" ht="12.6" customHeight="1" x14ac:dyDescent="0.2">
      <c r="A992" s="116"/>
      <c r="B992" s="262">
        <f t="shared" si="308"/>
        <v>488.46000000000515</v>
      </c>
      <c r="C992" s="130"/>
      <c r="D992" s="500">
        <f t="shared" si="309"/>
        <v>11.405759188535434</v>
      </c>
      <c r="E992" s="517">
        <f t="shared" si="310"/>
        <v>5.3596440873310211E-3</v>
      </c>
      <c r="F992" s="500">
        <f t="shared" si="311"/>
        <v>0.99732376547407542</v>
      </c>
      <c r="G992" s="519">
        <f t="shared" si="312"/>
        <v>1</v>
      </c>
      <c r="H992" s="520">
        <f t="shared" si="313"/>
        <v>0</v>
      </c>
      <c r="I992" s="517"/>
      <c r="J992" s="517">
        <f t="shared" si="314"/>
        <v>11.264337832298125</v>
      </c>
      <c r="K992" s="517">
        <f t="shared" si="315"/>
        <v>1</v>
      </c>
      <c r="L992" s="517"/>
      <c r="M992" s="529">
        <f t="shared" si="316"/>
        <v>389.09469891437999</v>
      </c>
      <c r="N992" s="615">
        <f t="shared" si="317"/>
        <v>0</v>
      </c>
      <c r="O992" s="500"/>
      <c r="P992" s="532">
        <f t="shared" si="318"/>
        <v>0</v>
      </c>
      <c r="Q992" s="520">
        <f t="shared" si="319"/>
        <v>0</v>
      </c>
      <c r="R992" s="521"/>
      <c r="S992" s="507">
        <f t="shared" si="320"/>
        <v>0.99998926622920081</v>
      </c>
      <c r="T992" s="501">
        <f t="shared" si="325"/>
        <v>1.0733770799187248E-5</v>
      </c>
      <c r="U992" s="507"/>
      <c r="V992" s="507">
        <f t="shared" si="326"/>
        <v>4.3753642772361005E-8</v>
      </c>
      <c r="W992" s="501">
        <f t="shared" si="327"/>
        <v>4.3753642772361005E-8</v>
      </c>
      <c r="X992" s="507"/>
      <c r="Y992" s="562">
        <f t="shared" si="321"/>
        <v>1.2553756228570219</v>
      </c>
      <c r="Z992" s="554" t="e">
        <f t="shared" si="322"/>
        <v>#DIV/0!</v>
      </c>
      <c r="AB992" s="562">
        <f t="shared" si="323"/>
        <v>1.2553756228570219</v>
      </c>
      <c r="AC992" s="554" t="e">
        <f t="shared" si="324"/>
        <v>#DIV/0!</v>
      </c>
    </row>
    <row r="993" spans="1:29" ht="12.6" customHeight="1" x14ac:dyDescent="0.2">
      <c r="A993" s="116"/>
      <c r="B993" s="262">
        <f t="shared" si="308"/>
        <v>488.88000000000517</v>
      </c>
      <c r="C993" s="130"/>
      <c r="D993" s="500">
        <f t="shared" si="309"/>
        <v>11.411852835880604</v>
      </c>
      <c r="E993" s="517">
        <f t="shared" si="310"/>
        <v>5.3550518887968048E-3</v>
      </c>
      <c r="F993" s="500">
        <f t="shared" si="311"/>
        <v>0.99732605543107145</v>
      </c>
      <c r="G993" s="519">
        <f t="shared" si="312"/>
        <v>1</v>
      </c>
      <c r="H993" s="520">
        <f t="shared" si="313"/>
        <v>0</v>
      </c>
      <c r="I993" s="517"/>
      <c r="J993" s="517">
        <f t="shared" si="314"/>
        <v>11.270431479643294</v>
      </c>
      <c r="K993" s="517">
        <f t="shared" si="315"/>
        <v>1</v>
      </c>
      <c r="L993" s="517"/>
      <c r="M993" s="529">
        <f t="shared" si="316"/>
        <v>389.51469441005531</v>
      </c>
      <c r="N993" s="615">
        <f t="shared" si="317"/>
        <v>0</v>
      </c>
      <c r="O993" s="500"/>
      <c r="P993" s="532">
        <f t="shared" si="318"/>
        <v>0</v>
      </c>
      <c r="Q993" s="520">
        <f t="shared" si="319"/>
        <v>0</v>
      </c>
      <c r="R993" s="521"/>
      <c r="S993" s="507">
        <f t="shared" si="320"/>
        <v>0.99998928458218139</v>
      </c>
      <c r="T993" s="501">
        <f t="shared" si="325"/>
        <v>1.071541781860752E-5</v>
      </c>
      <c r="U993" s="507"/>
      <c r="V993" s="507">
        <f t="shared" si="326"/>
        <v>4.3641502581048225E-8</v>
      </c>
      <c r="W993" s="501">
        <f t="shared" si="327"/>
        <v>4.3641502581048225E-8</v>
      </c>
      <c r="X993" s="507"/>
      <c r="Y993" s="562">
        <f t="shared" si="321"/>
        <v>1.2551002748187585</v>
      </c>
      <c r="Z993" s="554" t="e">
        <f t="shared" si="322"/>
        <v>#DIV/0!</v>
      </c>
      <c r="AB993" s="562">
        <f t="shared" si="323"/>
        <v>1.2551002748187585</v>
      </c>
      <c r="AC993" s="554" t="e">
        <f t="shared" si="324"/>
        <v>#DIV/0!</v>
      </c>
    </row>
    <row r="994" spans="1:29" ht="12.6" customHeight="1" x14ac:dyDescent="0.2">
      <c r="A994" s="116"/>
      <c r="B994" s="262">
        <f t="shared" si="308"/>
        <v>489.30000000000518</v>
      </c>
      <c r="C994" s="130"/>
      <c r="D994" s="500">
        <f t="shared" si="309"/>
        <v>11.417941236524676</v>
      </c>
      <c r="E994" s="517">
        <f t="shared" si="310"/>
        <v>5.3504675528309462E-3</v>
      </c>
      <c r="F994" s="500">
        <f t="shared" si="311"/>
        <v>0.99732834147254423</v>
      </c>
      <c r="G994" s="519">
        <f t="shared" si="312"/>
        <v>1</v>
      </c>
      <c r="H994" s="520">
        <f t="shared" si="313"/>
        <v>0</v>
      </c>
      <c r="I994" s="517"/>
      <c r="J994" s="517">
        <f t="shared" si="314"/>
        <v>11.276519880287367</v>
      </c>
      <c r="K994" s="517">
        <f t="shared" si="315"/>
        <v>1</v>
      </c>
      <c r="L994" s="517"/>
      <c r="M994" s="529">
        <f t="shared" si="316"/>
        <v>389.93468991342905</v>
      </c>
      <c r="N994" s="615">
        <f t="shared" si="317"/>
        <v>0</v>
      </c>
      <c r="O994" s="500"/>
      <c r="P994" s="532">
        <f t="shared" si="318"/>
        <v>0</v>
      </c>
      <c r="Q994" s="520">
        <f t="shared" si="319"/>
        <v>0</v>
      </c>
      <c r="R994" s="521"/>
      <c r="S994" s="507">
        <f t="shared" si="320"/>
        <v>0.99998930288806298</v>
      </c>
      <c r="T994" s="501">
        <f t="shared" si="325"/>
        <v>1.0697111937019166E-5</v>
      </c>
      <c r="U994" s="507"/>
      <c r="V994" s="507">
        <f t="shared" si="326"/>
        <v>4.3529684750920805E-8</v>
      </c>
      <c r="W994" s="501">
        <f t="shared" si="327"/>
        <v>4.3529684750920805E-8</v>
      </c>
      <c r="X994" s="507"/>
      <c r="Y994" s="562">
        <f t="shared" si="321"/>
        <v>1.2548255199060043</v>
      </c>
      <c r="Z994" s="554" t="e">
        <f t="shared" si="322"/>
        <v>#DIV/0!</v>
      </c>
      <c r="AB994" s="562">
        <f t="shared" si="323"/>
        <v>1.2548255199060043</v>
      </c>
      <c r="AC994" s="554" t="e">
        <f t="shared" si="324"/>
        <v>#DIV/0!</v>
      </c>
    </row>
    <row r="995" spans="1:29" ht="12.6" customHeight="1" x14ac:dyDescent="0.2">
      <c r="A995" s="116"/>
      <c r="B995" s="262">
        <f t="shared" si="308"/>
        <v>489.7200000000052</v>
      </c>
      <c r="C995" s="130"/>
      <c r="D995" s="500">
        <f t="shared" si="309"/>
        <v>11.424024399494629</v>
      </c>
      <c r="E995" s="517">
        <f t="shared" si="310"/>
        <v>5.3458910592580457E-3</v>
      </c>
      <c r="F995" s="500">
        <f t="shared" si="311"/>
        <v>0.99733062360852764</v>
      </c>
      <c r="G995" s="519">
        <f t="shared" si="312"/>
        <v>1</v>
      </c>
      <c r="H995" s="520">
        <f t="shared" si="313"/>
        <v>0</v>
      </c>
      <c r="I995" s="517"/>
      <c r="J995" s="517">
        <f t="shared" si="314"/>
        <v>11.282603043257319</v>
      </c>
      <c r="K995" s="517">
        <f t="shared" si="315"/>
        <v>1</v>
      </c>
      <c r="L995" s="517"/>
      <c r="M995" s="529">
        <f t="shared" si="316"/>
        <v>390.35468542448132</v>
      </c>
      <c r="N995" s="615">
        <f t="shared" si="317"/>
        <v>0</v>
      </c>
      <c r="O995" s="500"/>
      <c r="P995" s="532">
        <f t="shared" si="318"/>
        <v>0</v>
      </c>
      <c r="Q995" s="520">
        <f t="shared" si="319"/>
        <v>0</v>
      </c>
      <c r="R995" s="521"/>
      <c r="S995" s="507">
        <f t="shared" si="320"/>
        <v>0.99998932114711658</v>
      </c>
      <c r="T995" s="501">
        <f t="shared" si="325"/>
        <v>1.0678852883416745E-5</v>
      </c>
      <c r="U995" s="507"/>
      <c r="V995" s="507">
        <f t="shared" si="326"/>
        <v>4.3418430887656016E-8</v>
      </c>
      <c r="W995" s="501">
        <f t="shared" si="327"/>
        <v>4.3418430887656016E-8</v>
      </c>
      <c r="X995" s="507"/>
      <c r="Y995" s="562">
        <f t="shared" si="321"/>
        <v>1.2545513562043493</v>
      </c>
      <c r="Z995" s="554" t="e">
        <f t="shared" si="322"/>
        <v>#DIV/0!</v>
      </c>
      <c r="AB995" s="562">
        <f t="shared" si="323"/>
        <v>1.2545513562043493</v>
      </c>
      <c r="AC995" s="554" t="e">
        <f t="shared" si="324"/>
        <v>#DIV/0!</v>
      </c>
    </row>
    <row r="996" spans="1:29" ht="12.6" customHeight="1" x14ac:dyDescent="0.2">
      <c r="A996" s="116"/>
      <c r="B996" s="262">
        <f t="shared" si="308"/>
        <v>490.14000000000522</v>
      </c>
      <c r="C996" s="130"/>
      <c r="D996" s="500">
        <f t="shared" si="309"/>
        <v>11.430102333794165</v>
      </c>
      <c r="E996" s="517">
        <f t="shared" si="310"/>
        <v>5.3413223879710597E-3</v>
      </c>
      <c r="F996" s="500">
        <f t="shared" si="311"/>
        <v>0.99733290184902168</v>
      </c>
      <c r="G996" s="519">
        <f t="shared" si="312"/>
        <v>1</v>
      </c>
      <c r="H996" s="520">
        <f t="shared" si="313"/>
        <v>0</v>
      </c>
      <c r="I996" s="517"/>
      <c r="J996" s="517">
        <f t="shared" si="314"/>
        <v>11.288680977556856</v>
      </c>
      <c r="K996" s="517">
        <f t="shared" si="315"/>
        <v>1</v>
      </c>
      <c r="L996" s="517"/>
      <c r="M996" s="529">
        <f t="shared" si="316"/>
        <v>390.77468094319266</v>
      </c>
      <c r="N996" s="615">
        <f t="shared" si="317"/>
        <v>0</v>
      </c>
      <c r="O996" s="500"/>
      <c r="P996" s="532">
        <f t="shared" si="318"/>
        <v>0</v>
      </c>
      <c r="Q996" s="520">
        <f t="shared" si="319"/>
        <v>0</v>
      </c>
      <c r="R996" s="521"/>
      <c r="S996" s="507">
        <f t="shared" si="320"/>
        <v>0.99998933935954493</v>
      </c>
      <c r="T996" s="501">
        <f t="shared" si="325"/>
        <v>1.0660640455073533E-5</v>
      </c>
      <c r="U996" s="507"/>
      <c r="V996" s="507">
        <f t="shared" si="326"/>
        <v>4.3307338006729796E-8</v>
      </c>
      <c r="W996" s="501">
        <f t="shared" si="327"/>
        <v>4.3307338006729796E-8</v>
      </c>
      <c r="X996" s="507"/>
      <c r="Y996" s="562">
        <f t="shared" si="321"/>
        <v>1.2542777818076125</v>
      </c>
      <c r="Z996" s="554" t="e">
        <f t="shared" si="322"/>
        <v>#DIV/0!</v>
      </c>
      <c r="AB996" s="562">
        <f t="shared" si="323"/>
        <v>1.2542777818076125</v>
      </c>
      <c r="AC996" s="554" t="e">
        <f t="shared" si="324"/>
        <v>#DIV/0!</v>
      </c>
    </row>
    <row r="997" spans="1:29" ht="12.6" customHeight="1" x14ac:dyDescent="0.2">
      <c r="A997" s="116"/>
      <c r="B997" s="262">
        <f t="shared" si="308"/>
        <v>490.56000000000523</v>
      </c>
      <c r="C997" s="130"/>
      <c r="D997" s="500">
        <f t="shared" si="309"/>
        <v>11.436175048403795</v>
      </c>
      <c r="E997" s="517">
        <f t="shared" si="310"/>
        <v>5.3367615189319614E-3</v>
      </c>
      <c r="F997" s="500">
        <f t="shared" si="311"/>
        <v>0.9973351762039917</v>
      </c>
      <c r="G997" s="519">
        <f t="shared" si="312"/>
        <v>1</v>
      </c>
      <c r="H997" s="520">
        <f t="shared" si="313"/>
        <v>0</v>
      </c>
      <c r="I997" s="517"/>
      <c r="J997" s="517">
        <f t="shared" si="314"/>
        <v>11.294753692166486</v>
      </c>
      <c r="K997" s="517">
        <f t="shared" si="315"/>
        <v>1</v>
      </c>
      <c r="L997" s="517"/>
      <c r="M997" s="529">
        <f t="shared" si="316"/>
        <v>391.19467646954337</v>
      </c>
      <c r="N997" s="615">
        <f t="shared" si="317"/>
        <v>0</v>
      </c>
      <c r="O997" s="500"/>
      <c r="P997" s="532">
        <f t="shared" si="318"/>
        <v>0</v>
      </c>
      <c r="Q997" s="520">
        <f t="shared" si="319"/>
        <v>0</v>
      </c>
      <c r="R997" s="521"/>
      <c r="S997" s="507">
        <f t="shared" si="320"/>
        <v>0.99998935752528051</v>
      </c>
      <c r="T997" s="501">
        <f t="shared" si="325"/>
        <v>1.0642474719491091E-5</v>
      </c>
      <c r="U997" s="507"/>
      <c r="V997" s="507">
        <f t="shared" si="326"/>
        <v>4.3196567486988938E-8</v>
      </c>
      <c r="W997" s="501">
        <f t="shared" si="327"/>
        <v>4.3196567486988938E-8</v>
      </c>
      <c r="X997" s="507"/>
      <c r="Y997" s="562">
        <f t="shared" si="321"/>
        <v>1.2540047948177997</v>
      </c>
      <c r="Z997" s="554" t="e">
        <f t="shared" si="322"/>
        <v>#DIV/0!</v>
      </c>
      <c r="AB997" s="562">
        <f t="shared" si="323"/>
        <v>1.2540047948177997</v>
      </c>
      <c r="AC997" s="554" t="e">
        <f t="shared" si="324"/>
        <v>#DIV/0!</v>
      </c>
    </row>
    <row r="998" spans="1:29" ht="12.6" customHeight="1" x14ac:dyDescent="0.2">
      <c r="A998" s="116"/>
      <c r="B998" s="262">
        <f t="shared" si="308"/>
        <v>490.98000000000525</v>
      </c>
      <c r="C998" s="130"/>
      <c r="D998" s="500">
        <f t="shared" si="309"/>
        <v>11.442242552280906</v>
      </c>
      <c r="E998" s="517">
        <f t="shared" si="310"/>
        <v>5.3322084321715257E-3</v>
      </c>
      <c r="F998" s="500">
        <f t="shared" si="311"/>
        <v>0.99733744668336943</v>
      </c>
      <c r="G998" s="519">
        <f t="shared" si="312"/>
        <v>1</v>
      </c>
      <c r="H998" s="520">
        <f t="shared" si="313"/>
        <v>0</v>
      </c>
      <c r="I998" s="517"/>
      <c r="J998" s="517">
        <f t="shared" si="314"/>
        <v>11.300821196043596</v>
      </c>
      <c r="K998" s="517">
        <f t="shared" si="315"/>
        <v>1</v>
      </c>
      <c r="L998" s="517"/>
      <c r="M998" s="529">
        <f t="shared" si="316"/>
        <v>391.61467200351393</v>
      </c>
      <c r="N998" s="615">
        <f t="shared" si="317"/>
        <v>0</v>
      </c>
      <c r="O998" s="500"/>
      <c r="P998" s="532">
        <f t="shared" si="318"/>
        <v>0</v>
      </c>
      <c r="Q998" s="520">
        <f t="shared" si="319"/>
        <v>0</v>
      </c>
      <c r="R998" s="521"/>
      <c r="S998" s="507">
        <f t="shared" si="320"/>
        <v>0.99998937564466162</v>
      </c>
      <c r="T998" s="501">
        <f t="shared" si="325"/>
        <v>1.0624355338384461E-5</v>
      </c>
      <c r="U998" s="507"/>
      <c r="V998" s="507">
        <f t="shared" si="326"/>
        <v>4.3086441425279994E-8</v>
      </c>
      <c r="W998" s="501">
        <f t="shared" si="327"/>
        <v>4.3086441425279994E-8</v>
      </c>
      <c r="X998" s="507"/>
      <c r="Y998" s="562">
        <f t="shared" si="321"/>
        <v>1.2537323933450577</v>
      </c>
      <c r="Z998" s="554" t="e">
        <f t="shared" si="322"/>
        <v>#DIV/0!</v>
      </c>
      <c r="AB998" s="562">
        <f t="shared" si="323"/>
        <v>1.2537323933450577</v>
      </c>
      <c r="AC998" s="554" t="e">
        <f t="shared" si="324"/>
        <v>#DIV/0!</v>
      </c>
    </row>
    <row r="999" spans="1:29" ht="12.6" customHeight="1" x14ac:dyDescent="0.2">
      <c r="A999" s="116"/>
      <c r="B999" s="262">
        <f t="shared" si="308"/>
        <v>491.40000000000526</v>
      </c>
      <c r="C999" s="130"/>
      <c r="D999" s="500">
        <f t="shared" si="309"/>
        <v>11.448304854359858</v>
      </c>
      <c r="E999" s="517">
        <f t="shared" si="310"/>
        <v>5.3276631077875686E-3</v>
      </c>
      <c r="F999" s="500">
        <f t="shared" si="311"/>
        <v>0.99733971329705273</v>
      </c>
      <c r="G999" s="519">
        <f t="shared" si="312"/>
        <v>1</v>
      </c>
      <c r="H999" s="520">
        <f t="shared" si="313"/>
        <v>0</v>
      </c>
      <c r="I999" s="517"/>
      <c r="J999" s="517">
        <f t="shared" si="314"/>
        <v>11.306883498122549</v>
      </c>
      <c r="K999" s="517">
        <f t="shared" si="315"/>
        <v>1</v>
      </c>
      <c r="L999" s="517"/>
      <c r="M999" s="529">
        <f t="shared" si="316"/>
        <v>392.03466754508491</v>
      </c>
      <c r="N999" s="615">
        <f t="shared" si="317"/>
        <v>0</v>
      </c>
      <c r="O999" s="500"/>
      <c r="P999" s="532">
        <f t="shared" si="318"/>
        <v>0</v>
      </c>
      <c r="Q999" s="520">
        <f t="shared" si="319"/>
        <v>0</v>
      </c>
      <c r="R999" s="521"/>
      <c r="S999" s="507">
        <f t="shared" si="320"/>
        <v>0.99998939371789131</v>
      </c>
      <c r="T999" s="501">
        <f t="shared" si="325"/>
        <v>1.0606282108693854E-5</v>
      </c>
      <c r="U999" s="507"/>
      <c r="V999" s="507">
        <f t="shared" si="326"/>
        <v>4.2976637592587011E-8</v>
      </c>
      <c r="W999" s="501">
        <f t="shared" si="327"/>
        <v>4.2976637592587011E-8</v>
      </c>
      <c r="X999" s="507"/>
      <c r="Y999" s="562">
        <f t="shared" si="321"/>
        <v>1.2534605755076318</v>
      </c>
      <c r="Z999" s="554" t="e">
        <f t="shared" si="322"/>
        <v>#DIV/0!</v>
      </c>
      <c r="AB999" s="562">
        <f t="shared" si="323"/>
        <v>1.2534605755076318</v>
      </c>
      <c r="AC999" s="554" t="e">
        <f t="shared" si="324"/>
        <v>#DIV/0!</v>
      </c>
    </row>
    <row r="1000" spans="1:29" ht="12.6" customHeight="1" x14ac:dyDescent="0.2">
      <c r="A1000" s="116"/>
      <c r="B1000" s="262">
        <f t="shared" si="308"/>
        <v>491.82000000000528</v>
      </c>
      <c r="C1000" s="130"/>
      <c r="D1000" s="500">
        <f t="shared" si="309"/>
        <v>11.45436196355204</v>
      </c>
      <c r="E1000" s="517">
        <f t="shared" si="310"/>
        <v>5.3231255259464901E-3</v>
      </c>
      <c r="F1000" s="500">
        <f t="shared" si="311"/>
        <v>0.99734197605490582</v>
      </c>
      <c r="G1000" s="519">
        <f t="shared" si="312"/>
        <v>1</v>
      </c>
      <c r="H1000" s="520">
        <f t="shared" si="313"/>
        <v>0</v>
      </c>
      <c r="I1000" s="517"/>
      <c r="J1000" s="517">
        <f t="shared" si="314"/>
        <v>11.312940607314731</v>
      </c>
      <c r="K1000" s="517">
        <f t="shared" si="315"/>
        <v>1</v>
      </c>
      <c r="L1000" s="517"/>
      <c r="M1000" s="529">
        <f t="shared" si="316"/>
        <v>392.45466309423699</v>
      </c>
      <c r="N1000" s="615">
        <f t="shared" si="317"/>
        <v>0</v>
      </c>
      <c r="O1000" s="500"/>
      <c r="P1000" s="532">
        <f t="shared" si="318"/>
        <v>0</v>
      </c>
      <c r="Q1000" s="520">
        <f t="shared" si="319"/>
        <v>0</v>
      </c>
      <c r="R1000" s="521"/>
      <c r="S1000" s="507">
        <f t="shared" si="320"/>
        <v>0.99998941174503719</v>
      </c>
      <c r="T1000" s="501">
        <f t="shared" si="325"/>
        <v>1.0588254962806687E-5</v>
      </c>
      <c r="U1000" s="507"/>
      <c r="V1000" s="507">
        <f t="shared" si="326"/>
        <v>4.2866995006571412E-8</v>
      </c>
      <c r="W1000" s="501">
        <f t="shared" si="327"/>
        <v>4.2866995006571412E-8</v>
      </c>
      <c r="X1000" s="507"/>
      <c r="Y1000" s="562">
        <f t="shared" si="321"/>
        <v>1.2531893394318225</v>
      </c>
      <c r="Z1000" s="554" t="e">
        <f t="shared" si="322"/>
        <v>#DIV/0!</v>
      </c>
      <c r="AB1000" s="562">
        <f t="shared" si="323"/>
        <v>1.2531893394318225</v>
      </c>
      <c r="AC1000" s="554" t="e">
        <f t="shared" si="324"/>
        <v>#DIV/0!</v>
      </c>
    </row>
    <row r="1001" spans="1:29" ht="12.6" customHeight="1" x14ac:dyDescent="0.2">
      <c r="A1001" s="116"/>
      <c r="B1001" s="262">
        <f t="shared" si="308"/>
        <v>492.2400000000053</v>
      </c>
      <c r="C1001" s="130"/>
      <c r="D1001" s="500">
        <f t="shared" si="309"/>
        <v>11.460413888745972</v>
      </c>
      <c r="E1001" s="517">
        <f t="shared" si="310"/>
        <v>5.3185956668821768E-3</v>
      </c>
      <c r="F1001" s="500">
        <f t="shared" si="311"/>
        <v>0.99734423496675917</v>
      </c>
      <c r="G1001" s="519">
        <f t="shared" si="312"/>
        <v>1</v>
      </c>
      <c r="H1001" s="520">
        <f t="shared" si="313"/>
        <v>0</v>
      </c>
      <c r="I1001" s="517"/>
      <c r="J1001" s="517">
        <f t="shared" si="314"/>
        <v>11.318992532508663</v>
      </c>
      <c r="K1001" s="517">
        <f t="shared" si="315"/>
        <v>1</v>
      </c>
      <c r="L1001" s="517"/>
      <c r="M1001" s="529">
        <f t="shared" si="316"/>
        <v>392.87465865095078</v>
      </c>
      <c r="N1001" s="615">
        <f t="shared" si="317"/>
        <v>0</v>
      </c>
      <c r="O1001" s="500"/>
      <c r="P1001" s="532">
        <f t="shared" si="318"/>
        <v>0</v>
      </c>
      <c r="Q1001" s="520">
        <f t="shared" si="319"/>
        <v>0</v>
      </c>
      <c r="R1001" s="521"/>
      <c r="S1001" s="507">
        <f t="shared" si="320"/>
        <v>0.99998942972616711</v>
      </c>
      <c r="T1001" s="501">
        <f t="shared" si="325"/>
        <v>1.0570273832888333E-5</v>
      </c>
      <c r="U1001" s="507"/>
      <c r="V1001" s="507">
        <f t="shared" si="326"/>
        <v>4.2757755008571645E-8</v>
      </c>
      <c r="W1001" s="501">
        <f t="shared" si="327"/>
        <v>4.2757755008571645E-8</v>
      </c>
      <c r="X1001" s="507"/>
      <c r="Y1001" s="562">
        <f t="shared" si="321"/>
        <v>1.2529186832519417</v>
      </c>
      <c r="Z1001" s="554" t="e">
        <f t="shared" si="322"/>
        <v>#DIV/0!</v>
      </c>
      <c r="AB1001" s="562">
        <f t="shared" si="323"/>
        <v>1.2529186832519417</v>
      </c>
      <c r="AC1001" s="554" t="e">
        <f t="shared" si="324"/>
        <v>#DIV/0!</v>
      </c>
    </row>
    <row r="1002" spans="1:29" ht="12.6" customHeight="1" x14ac:dyDescent="0.2">
      <c r="A1002" s="116"/>
      <c r="B1002" s="262">
        <f t="shared" si="308"/>
        <v>492.66000000000531</v>
      </c>
      <c r="C1002" s="130"/>
      <c r="D1002" s="500">
        <f t="shared" si="309"/>
        <v>11.466460638807371</v>
      </c>
      <c r="E1002" s="517">
        <f t="shared" si="310"/>
        <v>5.3140735108955627E-3</v>
      </c>
      <c r="F1002" s="500">
        <f t="shared" si="311"/>
        <v>0.99734649004241005</v>
      </c>
      <c r="G1002" s="519">
        <f t="shared" si="312"/>
        <v>1</v>
      </c>
      <c r="H1002" s="520">
        <f t="shared" si="313"/>
        <v>0</v>
      </c>
      <c r="I1002" s="517"/>
      <c r="J1002" s="517">
        <f t="shared" si="314"/>
        <v>11.325039282570062</v>
      </c>
      <c r="K1002" s="517">
        <f t="shared" si="315"/>
        <v>1</v>
      </c>
      <c r="L1002" s="517"/>
      <c r="M1002" s="529">
        <f t="shared" si="316"/>
        <v>393.294654215207</v>
      </c>
      <c r="N1002" s="615">
        <f t="shared" si="317"/>
        <v>0</v>
      </c>
      <c r="O1002" s="500"/>
      <c r="P1002" s="532">
        <f t="shared" si="318"/>
        <v>0</v>
      </c>
      <c r="Q1002" s="520">
        <f t="shared" si="319"/>
        <v>0</v>
      </c>
      <c r="R1002" s="521"/>
      <c r="S1002" s="507">
        <f t="shared" si="320"/>
        <v>0.9999894476615514</v>
      </c>
      <c r="T1002" s="501">
        <f t="shared" si="325"/>
        <v>1.0552338448599485E-5</v>
      </c>
      <c r="U1002" s="507"/>
      <c r="V1002" s="507">
        <f t="shared" si="326"/>
        <v>4.2649078977434509E-8</v>
      </c>
      <c r="W1002" s="501">
        <f t="shared" si="327"/>
        <v>4.2649078977434509E-8</v>
      </c>
      <c r="X1002" s="507"/>
      <c r="Y1002" s="562">
        <f t="shared" si="321"/>
        <v>1.2526486051102708</v>
      </c>
      <c r="Z1002" s="554" t="e">
        <f t="shared" si="322"/>
        <v>#DIV/0!</v>
      </c>
      <c r="AB1002" s="562">
        <f t="shared" si="323"/>
        <v>1.2526486051102708</v>
      </c>
      <c r="AC1002" s="554" t="e">
        <f t="shared" si="324"/>
        <v>#DIV/0!</v>
      </c>
    </row>
    <row r="1003" spans="1:29" ht="12.6" customHeight="1" x14ac:dyDescent="0.2">
      <c r="A1003" s="116"/>
      <c r="B1003" s="262">
        <f t="shared" si="308"/>
        <v>493.08000000000533</v>
      </c>
      <c r="C1003" s="130"/>
      <c r="D1003" s="500">
        <f t="shared" si="309"/>
        <v>11.472502222579225</v>
      </c>
      <c r="E1003" s="517">
        <f t="shared" si="310"/>
        <v>5.3095590383544118E-3</v>
      </c>
      <c r="F1003" s="500">
        <f t="shared" si="311"/>
        <v>0.99734874129162254</v>
      </c>
      <c r="G1003" s="519">
        <f t="shared" si="312"/>
        <v>1</v>
      </c>
      <c r="H1003" s="520">
        <f t="shared" si="313"/>
        <v>0</v>
      </c>
      <c r="I1003" s="517"/>
      <c r="J1003" s="517">
        <f t="shared" si="314"/>
        <v>11.331080866341916</v>
      </c>
      <c r="K1003" s="517">
        <f t="shared" si="315"/>
        <v>1</v>
      </c>
      <c r="L1003" s="517"/>
      <c r="M1003" s="529">
        <f t="shared" si="316"/>
        <v>393.71464978698651</v>
      </c>
      <c r="N1003" s="615">
        <f t="shared" si="317"/>
        <v>0</v>
      </c>
      <c r="O1003" s="500"/>
      <c r="P1003" s="532">
        <f t="shared" si="318"/>
        <v>0</v>
      </c>
      <c r="Q1003" s="520">
        <f t="shared" si="319"/>
        <v>0</v>
      </c>
      <c r="R1003" s="521"/>
      <c r="S1003" s="507">
        <f t="shared" si="320"/>
        <v>0.99998946555139345</v>
      </c>
      <c r="T1003" s="501">
        <f t="shared" si="325"/>
        <v>1.0534448606547286E-5</v>
      </c>
      <c r="U1003" s="507"/>
      <c r="V1003" s="507">
        <f t="shared" si="326"/>
        <v>4.2540725307482739E-8</v>
      </c>
      <c r="W1003" s="501">
        <f t="shared" si="327"/>
        <v>4.2540725307482739E-8</v>
      </c>
      <c r="X1003" s="507"/>
      <c r="Y1003" s="562">
        <f t="shared" si="321"/>
        <v>1.2523791031570173</v>
      </c>
      <c r="Z1003" s="554" t="e">
        <f t="shared" si="322"/>
        <v>#DIV/0!</v>
      </c>
      <c r="AB1003" s="562">
        <f t="shared" si="323"/>
        <v>1.2523791031570173</v>
      </c>
      <c r="AC1003" s="554" t="e">
        <f t="shared" si="324"/>
        <v>#DIV/0!</v>
      </c>
    </row>
    <row r="1004" spans="1:29" ht="12.6" customHeight="1" x14ac:dyDescent="0.2">
      <c r="A1004" s="116"/>
      <c r="B1004" s="262">
        <f t="shared" si="308"/>
        <v>493.50000000000534</v>
      </c>
      <c r="C1004" s="130"/>
      <c r="D1004" s="500">
        <f t="shared" si="309"/>
        <v>11.478538648881882</v>
      </c>
      <c r="E1004" s="517">
        <f t="shared" si="310"/>
        <v>5.3050522296930981E-3</v>
      </c>
      <c r="F1004" s="500">
        <f t="shared" si="311"/>
        <v>0.99735098872412753</v>
      </c>
      <c r="G1004" s="519">
        <f t="shared" si="312"/>
        <v>1</v>
      </c>
      <c r="H1004" s="520">
        <f t="shared" si="313"/>
        <v>0</v>
      </c>
      <c r="I1004" s="517"/>
      <c r="J1004" s="517">
        <f t="shared" si="314"/>
        <v>11.337117292644573</v>
      </c>
      <c r="K1004" s="517">
        <f t="shared" si="315"/>
        <v>1</v>
      </c>
      <c r="L1004" s="517"/>
      <c r="M1004" s="529">
        <f t="shared" si="316"/>
        <v>394.13464536627021</v>
      </c>
      <c r="N1004" s="615">
        <f t="shared" si="317"/>
        <v>0</v>
      </c>
      <c r="O1004" s="500"/>
      <c r="P1004" s="532">
        <f t="shared" si="318"/>
        <v>0</v>
      </c>
      <c r="Q1004" s="520">
        <f t="shared" si="319"/>
        <v>0</v>
      </c>
      <c r="R1004" s="521"/>
      <c r="S1004" s="507">
        <f t="shared" si="320"/>
        <v>0.99998948339576066</v>
      </c>
      <c r="T1004" s="501">
        <f t="shared" si="325"/>
        <v>1.0516604239341198E-5</v>
      </c>
      <c r="U1004" s="507"/>
      <c r="V1004" s="507">
        <f t="shared" si="326"/>
        <v>4.2432693734377511E-8</v>
      </c>
      <c r="W1004" s="501">
        <f t="shared" si="327"/>
        <v>4.2432693734377511E-8</v>
      </c>
      <c r="X1004" s="507"/>
      <c r="Y1004" s="562">
        <f t="shared" si="321"/>
        <v>1.2521101755502735</v>
      </c>
      <c r="Z1004" s="554" t="e">
        <f t="shared" si="322"/>
        <v>#DIV/0!</v>
      </c>
      <c r="AB1004" s="562">
        <f t="shared" si="323"/>
        <v>1.2521101755502735</v>
      </c>
      <c r="AC1004" s="554" t="e">
        <f t="shared" si="324"/>
        <v>#DIV/0!</v>
      </c>
    </row>
    <row r="1005" spans="1:29" ht="12.6" customHeight="1" x14ac:dyDescent="0.2">
      <c r="A1005" s="116"/>
      <c r="B1005" s="262">
        <f t="shared" si="308"/>
        <v>493.92000000000536</v>
      </c>
      <c r="C1005" s="130"/>
      <c r="D1005" s="500">
        <f t="shared" si="309"/>
        <v>11.484569926513117</v>
      </c>
      <c r="E1005" s="517">
        <f t="shared" si="310"/>
        <v>5.3005530654128335E-3</v>
      </c>
      <c r="F1005" s="500">
        <f t="shared" si="311"/>
        <v>0.99735323234962281</v>
      </c>
      <c r="G1005" s="519">
        <f t="shared" si="312"/>
        <v>1</v>
      </c>
      <c r="H1005" s="520">
        <f t="shared" si="313"/>
        <v>0</v>
      </c>
      <c r="I1005" s="517"/>
      <c r="J1005" s="517">
        <f t="shared" si="314"/>
        <v>11.343148570275808</v>
      </c>
      <c r="K1005" s="517">
        <f t="shared" si="315"/>
        <v>1</v>
      </c>
      <c r="L1005" s="517"/>
      <c r="M1005" s="529">
        <f t="shared" si="316"/>
        <v>394.55464095303898</v>
      </c>
      <c r="N1005" s="615">
        <f t="shared" si="317"/>
        <v>0</v>
      </c>
      <c r="O1005" s="500"/>
      <c r="P1005" s="532">
        <f t="shared" si="318"/>
        <v>0</v>
      </c>
      <c r="Q1005" s="520">
        <f t="shared" si="319"/>
        <v>0</v>
      </c>
      <c r="R1005" s="521"/>
      <c r="S1005" s="507">
        <f t="shared" si="320"/>
        <v>0.99998950119485619</v>
      </c>
      <c r="T1005" s="501">
        <f t="shared" si="325"/>
        <v>1.0498805143810408E-5</v>
      </c>
      <c r="U1005" s="507"/>
      <c r="V1005" s="507">
        <f t="shared" si="326"/>
        <v>4.2324904031288371E-8</v>
      </c>
      <c r="W1005" s="501">
        <f t="shared" si="327"/>
        <v>4.2324904031288371E-8</v>
      </c>
      <c r="X1005" s="507"/>
      <c r="Y1005" s="562">
        <f t="shared" si="321"/>
        <v>1.2518418204559736</v>
      </c>
      <c r="Z1005" s="554" t="e">
        <f t="shared" si="322"/>
        <v>#DIV/0!</v>
      </c>
      <c r="AB1005" s="562">
        <f t="shared" si="323"/>
        <v>1.2518418204559736</v>
      </c>
      <c r="AC1005" s="554" t="e">
        <f t="shared" si="324"/>
        <v>#DIV/0!</v>
      </c>
    </row>
    <row r="1006" spans="1:29" ht="12.6" customHeight="1" x14ac:dyDescent="0.2">
      <c r="A1006" s="116"/>
      <c r="B1006" s="262">
        <f t="shared" si="308"/>
        <v>494.34000000000538</v>
      </c>
      <c r="C1006" s="130"/>
      <c r="D1006" s="500">
        <f t="shared" si="309"/>
        <v>11.490596064248217</v>
      </c>
      <c r="E1006" s="517">
        <f t="shared" si="310"/>
        <v>5.2960615260805614E-3</v>
      </c>
      <c r="F1006" s="500">
        <f t="shared" si="311"/>
        <v>0.99735547217777354</v>
      </c>
      <c r="G1006" s="519">
        <f t="shared" si="312"/>
        <v>1</v>
      </c>
      <c r="H1006" s="520">
        <f t="shared" si="313"/>
        <v>0</v>
      </c>
      <c r="I1006" s="517"/>
      <c r="J1006" s="517">
        <f t="shared" si="314"/>
        <v>11.349174708010908</v>
      </c>
      <c r="K1006" s="517">
        <f t="shared" si="315"/>
        <v>1</v>
      </c>
      <c r="L1006" s="517"/>
      <c r="M1006" s="529">
        <f t="shared" si="316"/>
        <v>394.97463654727392</v>
      </c>
      <c r="N1006" s="615">
        <f t="shared" si="317"/>
        <v>0</v>
      </c>
      <c r="O1006" s="500"/>
      <c r="P1006" s="532">
        <f t="shared" si="318"/>
        <v>0</v>
      </c>
      <c r="Q1006" s="520">
        <f t="shared" si="319"/>
        <v>0</v>
      </c>
      <c r="R1006" s="521"/>
      <c r="S1006" s="507">
        <f t="shared" si="320"/>
        <v>0.99998951894868005</v>
      </c>
      <c r="T1006" s="501">
        <f t="shared" si="325"/>
        <v>1.0481051319954915E-5</v>
      </c>
      <c r="U1006" s="507"/>
      <c r="V1006" s="507">
        <f t="shared" si="326"/>
        <v>4.2217517048384464E-8</v>
      </c>
      <c r="W1006" s="501">
        <f t="shared" si="327"/>
        <v>4.2217517048384464E-8</v>
      </c>
      <c r="X1006" s="507"/>
      <c r="Y1006" s="562">
        <f t="shared" si="321"/>
        <v>1.2515740360478529</v>
      </c>
      <c r="Z1006" s="554" t="e">
        <f t="shared" si="322"/>
        <v>#DIV/0!</v>
      </c>
      <c r="AB1006" s="562">
        <f t="shared" si="323"/>
        <v>1.2515740360478529</v>
      </c>
      <c r="AC1006" s="554" t="e">
        <f t="shared" si="324"/>
        <v>#DIV/0!</v>
      </c>
    </row>
    <row r="1007" spans="1:29" ht="12.6" customHeight="1" x14ac:dyDescent="0.2">
      <c r="A1007" s="116"/>
      <c r="B1007" s="262">
        <f t="shared" si="308"/>
        <v>494.76000000000539</v>
      </c>
      <c r="C1007" s="130"/>
      <c r="D1007" s="500">
        <f t="shared" si="309"/>
        <v>11.496617070840053</v>
      </c>
      <c r="E1007" s="517">
        <f t="shared" si="310"/>
        <v>5.2915775923291835E-3</v>
      </c>
      <c r="F1007" s="500">
        <f t="shared" si="311"/>
        <v>0.99735770821821201</v>
      </c>
      <c r="G1007" s="519">
        <f t="shared" si="312"/>
        <v>1</v>
      </c>
      <c r="H1007" s="520">
        <f t="shared" si="313"/>
        <v>0</v>
      </c>
      <c r="I1007" s="517"/>
      <c r="J1007" s="517">
        <f t="shared" si="314"/>
        <v>11.355195714602743</v>
      </c>
      <c r="K1007" s="517">
        <f t="shared" si="315"/>
        <v>1</v>
      </c>
      <c r="L1007" s="517"/>
      <c r="M1007" s="529">
        <f t="shared" si="316"/>
        <v>395.39463214895591</v>
      </c>
      <c r="N1007" s="615">
        <f t="shared" si="317"/>
        <v>0</v>
      </c>
      <c r="O1007" s="500"/>
      <c r="P1007" s="532">
        <f t="shared" si="318"/>
        <v>0</v>
      </c>
      <c r="Q1007" s="520">
        <f t="shared" si="319"/>
        <v>0</v>
      </c>
      <c r="R1007" s="521"/>
      <c r="S1007" s="507">
        <f t="shared" si="320"/>
        <v>0.99998953665757051</v>
      </c>
      <c r="T1007" s="501">
        <f t="shared" si="325"/>
        <v>1.0463342429489764E-5</v>
      </c>
      <c r="U1007" s="507"/>
      <c r="V1007" s="507">
        <f t="shared" si="326"/>
        <v>4.2110693900173786E-8</v>
      </c>
      <c r="W1007" s="501">
        <f t="shared" si="327"/>
        <v>4.2110693900173786E-8</v>
      </c>
      <c r="X1007" s="507"/>
      <c r="Y1007" s="562">
        <f t="shared" si="321"/>
        <v>1.251306820507406</v>
      </c>
      <c r="Z1007" s="554" t="e">
        <f t="shared" si="322"/>
        <v>#DIV/0!</v>
      </c>
      <c r="AB1007" s="562">
        <f t="shared" si="323"/>
        <v>1.251306820507406</v>
      </c>
      <c r="AC1007" s="554" t="e">
        <f t="shared" si="324"/>
        <v>#DIV/0!</v>
      </c>
    </row>
    <row r="1008" spans="1:29" ht="12.6" customHeight="1" x14ac:dyDescent="0.2">
      <c r="A1008" s="116"/>
      <c r="B1008" s="262">
        <f t="shared" si="308"/>
        <v>495.18000000000541</v>
      </c>
      <c r="C1008" s="130"/>
      <c r="D1008" s="500">
        <f t="shared" si="309"/>
        <v>11.502632955019152</v>
      </c>
      <c r="E1008" s="517">
        <f t="shared" si="310"/>
        <v>5.2871012448566816E-3</v>
      </c>
      <c r="F1008" s="500">
        <f t="shared" si="311"/>
        <v>0.99735994048053833</v>
      </c>
      <c r="G1008" s="519">
        <f t="shared" si="312"/>
        <v>1</v>
      </c>
      <c r="H1008" s="520">
        <f t="shared" si="313"/>
        <v>0</v>
      </c>
      <c r="I1008" s="517"/>
      <c r="J1008" s="517">
        <f t="shared" si="314"/>
        <v>11.361211598781843</v>
      </c>
      <c r="K1008" s="517">
        <f t="shared" si="315"/>
        <v>1</v>
      </c>
      <c r="L1008" s="517"/>
      <c r="M1008" s="529">
        <f t="shared" si="316"/>
        <v>395.81462775806631</v>
      </c>
      <c r="N1008" s="615">
        <f t="shared" si="317"/>
        <v>0</v>
      </c>
      <c r="O1008" s="500"/>
      <c r="P1008" s="532">
        <f t="shared" si="318"/>
        <v>0</v>
      </c>
      <c r="Q1008" s="520">
        <f t="shared" si="319"/>
        <v>0</v>
      </c>
      <c r="R1008" s="521"/>
      <c r="S1008" s="507">
        <f t="shared" si="320"/>
        <v>0.99998955432166292</v>
      </c>
      <c r="T1008" s="501">
        <f t="shared" si="325"/>
        <v>1.0445678337078768E-5</v>
      </c>
      <c r="U1008" s="507"/>
      <c r="V1008" s="507">
        <f t="shared" si="326"/>
        <v>4.2004112357640365E-8</v>
      </c>
      <c r="W1008" s="501">
        <f t="shared" si="327"/>
        <v>4.2004112357640365E-8</v>
      </c>
      <c r="X1008" s="507"/>
      <c r="Y1008" s="562">
        <f t="shared" si="321"/>
        <v>1.2510401720238449</v>
      </c>
      <c r="Z1008" s="554" t="e">
        <f t="shared" si="322"/>
        <v>#DIV/0!</v>
      </c>
      <c r="AB1008" s="562">
        <f t="shared" si="323"/>
        <v>1.2510401720238449</v>
      </c>
      <c r="AC1008" s="554" t="e">
        <f t="shared" si="324"/>
        <v>#DIV/0!</v>
      </c>
    </row>
    <row r="1009" spans="1:29" ht="12.6" customHeight="1" x14ac:dyDescent="0.2">
      <c r="A1009" s="116"/>
      <c r="B1009" s="262">
        <f t="shared" si="308"/>
        <v>495.60000000000542</v>
      </c>
      <c r="C1009" s="130"/>
      <c r="D1009" s="500">
        <f t="shared" si="309"/>
        <v>11.508643725493792</v>
      </c>
      <c r="E1009" s="517">
        <f t="shared" si="310"/>
        <v>5.2826324644272178E-3</v>
      </c>
      <c r="F1009" s="500">
        <f t="shared" si="311"/>
        <v>0.99736216897431951</v>
      </c>
      <c r="G1009" s="519">
        <f t="shared" si="312"/>
        <v>1</v>
      </c>
      <c r="H1009" s="520">
        <f t="shared" si="313"/>
        <v>0</v>
      </c>
      <c r="I1009" s="517"/>
      <c r="J1009" s="517">
        <f t="shared" si="314"/>
        <v>11.367222369256483</v>
      </c>
      <c r="K1009" s="517">
        <f t="shared" si="315"/>
        <v>1</v>
      </c>
      <c r="L1009" s="517"/>
      <c r="M1009" s="529">
        <f t="shared" si="316"/>
        <v>396.23462337458614</v>
      </c>
      <c r="N1009" s="615">
        <f t="shared" si="317"/>
        <v>0</v>
      </c>
      <c r="O1009" s="500"/>
      <c r="P1009" s="532">
        <f t="shared" si="318"/>
        <v>0</v>
      </c>
      <c r="Q1009" s="520">
        <f t="shared" si="319"/>
        <v>0</v>
      </c>
      <c r="R1009" s="521"/>
      <c r="S1009" s="507">
        <f t="shared" si="320"/>
        <v>0.99998957194102489</v>
      </c>
      <c r="T1009" s="501">
        <f t="shared" si="325"/>
        <v>1.0428058975109344E-5</v>
      </c>
      <c r="U1009" s="507"/>
      <c r="V1009" s="507">
        <f t="shared" si="326"/>
        <v>4.1897853308461717E-8</v>
      </c>
      <c r="W1009" s="501">
        <f t="shared" si="327"/>
        <v>4.1897853308461717E-8</v>
      </c>
      <c r="X1009" s="507"/>
      <c r="Y1009" s="562">
        <f t="shared" si="321"/>
        <v>1.2507740887940597</v>
      </c>
      <c r="Z1009" s="554" t="e">
        <f t="shared" si="322"/>
        <v>#DIV/0!</v>
      </c>
      <c r="AB1009" s="562">
        <f t="shared" si="323"/>
        <v>1.2507740887940597</v>
      </c>
      <c r="AC1009" s="554" t="e">
        <f t="shared" si="324"/>
        <v>#DIV/0!</v>
      </c>
    </row>
    <row r="1010" spans="1:29" ht="12.6" customHeight="1" x14ac:dyDescent="0.2">
      <c r="A1010" s="116"/>
      <c r="B1010" s="262">
        <f t="shared" si="308"/>
        <v>496.02000000000544</v>
      </c>
      <c r="C1010" s="130"/>
      <c r="D1010" s="500">
        <f t="shared" si="309"/>
        <v>11.514649390950042</v>
      </c>
      <c r="E1010" s="517">
        <f t="shared" si="310"/>
        <v>5.2781712318689371E-3</v>
      </c>
      <c r="F1010" s="500">
        <f t="shared" si="311"/>
        <v>0.99736439370909113</v>
      </c>
      <c r="G1010" s="519">
        <f t="shared" si="312"/>
        <v>1</v>
      </c>
      <c r="H1010" s="520">
        <f t="shared" si="313"/>
        <v>0</v>
      </c>
      <c r="I1010" s="517"/>
      <c r="J1010" s="517">
        <f t="shared" si="314"/>
        <v>11.373228034712733</v>
      </c>
      <c r="K1010" s="517">
        <f t="shared" si="315"/>
        <v>1</v>
      </c>
      <c r="L1010" s="517"/>
      <c r="M1010" s="529">
        <f t="shared" si="316"/>
        <v>396.6546189984968</v>
      </c>
      <c r="N1010" s="615">
        <f t="shared" si="317"/>
        <v>0</v>
      </c>
      <c r="O1010" s="500"/>
      <c r="P1010" s="532">
        <f t="shared" si="318"/>
        <v>0</v>
      </c>
      <c r="Q1010" s="520">
        <f t="shared" si="319"/>
        <v>0</v>
      </c>
      <c r="R1010" s="521"/>
      <c r="S1010" s="507">
        <f t="shared" si="320"/>
        <v>0.9999895895158597</v>
      </c>
      <c r="T1010" s="501">
        <f t="shared" si="325"/>
        <v>1.0410484140299658E-5</v>
      </c>
      <c r="U1010" s="507"/>
      <c r="V1010" s="507">
        <f t="shared" si="326"/>
        <v>4.1791996979468315E-8</v>
      </c>
      <c r="W1010" s="501">
        <f t="shared" si="327"/>
        <v>4.1791996979468315E-8</v>
      </c>
      <c r="X1010" s="507"/>
      <c r="Y1010" s="562">
        <f t="shared" si="321"/>
        <v>1.2505085690225763</v>
      </c>
      <c r="Z1010" s="554" t="e">
        <f t="shared" si="322"/>
        <v>#DIV/0!</v>
      </c>
      <c r="AB1010" s="562">
        <f t="shared" si="323"/>
        <v>1.2505085690225763</v>
      </c>
      <c r="AC1010" s="554" t="e">
        <f t="shared" si="324"/>
        <v>#DIV/0!</v>
      </c>
    </row>
    <row r="1011" spans="1:29" ht="12.6" customHeight="1" x14ac:dyDescent="0.2">
      <c r="A1011" s="116"/>
      <c r="B1011" s="262">
        <f t="shared" si="308"/>
        <v>496.44000000000545</v>
      </c>
      <c r="C1011" s="130"/>
      <c r="D1011" s="500">
        <f t="shared" si="309"/>
        <v>11.520649960051884</v>
      </c>
      <c r="E1011" s="517">
        <f t="shared" si="310"/>
        <v>5.273717528075289E-3</v>
      </c>
      <c r="F1011" s="500">
        <f t="shared" si="311"/>
        <v>0.99736661469435595</v>
      </c>
      <c r="G1011" s="519">
        <f t="shared" si="312"/>
        <v>1</v>
      </c>
      <c r="H1011" s="520">
        <f t="shared" si="313"/>
        <v>0</v>
      </c>
      <c r="I1011" s="517"/>
      <c r="J1011" s="517">
        <f t="shared" si="314"/>
        <v>11.379228603814575</v>
      </c>
      <c r="K1011" s="517">
        <f t="shared" si="315"/>
        <v>1</v>
      </c>
      <c r="L1011" s="517"/>
      <c r="M1011" s="529">
        <f t="shared" si="316"/>
        <v>397.07461462977949</v>
      </c>
      <c r="N1011" s="615">
        <f t="shared" si="317"/>
        <v>0</v>
      </c>
      <c r="O1011" s="500"/>
      <c r="P1011" s="532">
        <f t="shared" si="318"/>
        <v>0</v>
      </c>
      <c r="Q1011" s="520">
        <f t="shared" si="319"/>
        <v>0</v>
      </c>
      <c r="R1011" s="521"/>
      <c r="S1011" s="507">
        <f t="shared" si="320"/>
        <v>0.99998960704630235</v>
      </c>
      <c r="T1011" s="501">
        <f t="shared" si="325"/>
        <v>1.039295369764659E-5</v>
      </c>
      <c r="U1011" s="507"/>
      <c r="V1011" s="507">
        <f t="shared" si="326"/>
        <v>4.1686382123982763E-8</v>
      </c>
      <c r="W1011" s="501">
        <f t="shared" si="327"/>
        <v>4.1686382123982763E-8</v>
      </c>
      <c r="X1011" s="507"/>
      <c r="Y1011" s="562">
        <f t="shared" si="321"/>
        <v>1.2502436109215174</v>
      </c>
      <c r="Z1011" s="554" t="e">
        <f t="shared" si="322"/>
        <v>#DIV/0!</v>
      </c>
      <c r="AB1011" s="562">
        <f t="shared" si="323"/>
        <v>1.2502436109215174</v>
      </c>
      <c r="AC1011" s="554" t="e">
        <f t="shared" si="324"/>
        <v>#DIV/0!</v>
      </c>
    </row>
    <row r="1012" spans="1:29" ht="12.6" customHeight="1" x14ac:dyDescent="0.2">
      <c r="A1012" s="116"/>
      <c r="B1012" s="262">
        <f t="shared" si="308"/>
        <v>496.86000000000547</v>
      </c>
      <c r="C1012" s="130"/>
      <c r="D1012" s="500">
        <f t="shared" si="309"/>
        <v>11.526645441441245</v>
      </c>
      <c r="E1012" s="517">
        <f t="shared" si="310"/>
        <v>5.2692713340039303E-3</v>
      </c>
      <c r="F1012" s="500">
        <f t="shared" si="311"/>
        <v>0.99736883193958514</v>
      </c>
      <c r="G1012" s="519">
        <f t="shared" si="312"/>
        <v>1</v>
      </c>
      <c r="H1012" s="520">
        <f t="shared" si="313"/>
        <v>0</v>
      </c>
      <c r="I1012" s="517"/>
      <c r="J1012" s="517">
        <f t="shared" si="314"/>
        <v>11.385224085203935</v>
      </c>
      <c r="K1012" s="517">
        <f t="shared" si="315"/>
        <v>1</v>
      </c>
      <c r="L1012" s="517"/>
      <c r="M1012" s="529">
        <f t="shared" si="316"/>
        <v>397.49461026841573</v>
      </c>
      <c r="N1012" s="615">
        <f t="shared" si="317"/>
        <v>0</v>
      </c>
      <c r="O1012" s="500"/>
      <c r="P1012" s="532">
        <f t="shared" si="318"/>
        <v>0</v>
      </c>
      <c r="Q1012" s="520">
        <f t="shared" si="319"/>
        <v>0</v>
      </c>
      <c r="R1012" s="521"/>
      <c r="S1012" s="507">
        <f t="shared" si="320"/>
        <v>0.99998962453242068</v>
      </c>
      <c r="T1012" s="501">
        <f t="shared" si="325"/>
        <v>1.0375467579315512E-5</v>
      </c>
      <c r="U1012" s="507"/>
      <c r="V1012" s="507">
        <f t="shared" si="326"/>
        <v>4.1581170385190683E-8</v>
      </c>
      <c r="W1012" s="501">
        <f t="shared" si="327"/>
        <v>4.1581170385190683E-8</v>
      </c>
      <c r="X1012" s="507"/>
      <c r="Y1012" s="562">
        <f t="shared" si="321"/>
        <v>1.2499792127105607</v>
      </c>
      <c r="Z1012" s="554" t="e">
        <f t="shared" si="322"/>
        <v>#DIV/0!</v>
      </c>
      <c r="AB1012" s="562">
        <f t="shared" si="323"/>
        <v>1.2499792127105607</v>
      </c>
      <c r="AC1012" s="554" t="e">
        <f t="shared" si="324"/>
        <v>#DIV/0!</v>
      </c>
    </row>
    <row r="1013" spans="1:29" ht="12.6" customHeight="1" x14ac:dyDescent="0.2">
      <c r="A1013" s="116"/>
      <c r="B1013" s="262">
        <f t="shared" si="308"/>
        <v>497.28000000000549</v>
      </c>
      <c r="C1013" s="130"/>
      <c r="D1013" s="500">
        <f t="shared" si="309"/>
        <v>11.532635843738095</v>
      </c>
      <c r="E1013" s="517">
        <f t="shared" si="310"/>
        <v>5.2648326306771664E-3</v>
      </c>
      <c r="F1013" s="500">
        <f t="shared" si="311"/>
        <v>0.99737104545421762</v>
      </c>
      <c r="G1013" s="519">
        <f t="shared" si="312"/>
        <v>1</v>
      </c>
      <c r="H1013" s="520">
        <f t="shared" si="313"/>
        <v>0</v>
      </c>
      <c r="I1013" s="517"/>
      <c r="J1013" s="517">
        <f t="shared" si="314"/>
        <v>11.391214487500786</v>
      </c>
      <c r="K1013" s="517">
        <f t="shared" si="315"/>
        <v>1</v>
      </c>
      <c r="L1013" s="517"/>
      <c r="M1013" s="529">
        <f t="shared" si="316"/>
        <v>397.91460591438675</v>
      </c>
      <c r="N1013" s="615">
        <f t="shared" si="317"/>
        <v>0</v>
      </c>
      <c r="O1013" s="500"/>
      <c r="P1013" s="532">
        <f t="shared" si="318"/>
        <v>0</v>
      </c>
      <c r="Q1013" s="520">
        <f t="shared" si="319"/>
        <v>0</v>
      </c>
      <c r="R1013" s="521"/>
      <c r="S1013" s="507">
        <f t="shared" si="320"/>
        <v>0.99998964197448548</v>
      </c>
      <c r="T1013" s="501">
        <f t="shared" si="325"/>
        <v>1.0358025514523028E-5</v>
      </c>
      <c r="U1013" s="507"/>
      <c r="V1013" s="507">
        <f t="shared" si="326"/>
        <v>4.1476602972261104E-8</v>
      </c>
      <c r="W1013" s="501">
        <f t="shared" si="327"/>
        <v>4.1476602972261104E-8</v>
      </c>
      <c r="X1013" s="507"/>
      <c r="Y1013" s="562">
        <f t="shared" si="321"/>
        <v>1.2497153726169019</v>
      </c>
      <c r="Z1013" s="554" t="e">
        <f t="shared" si="322"/>
        <v>#DIV/0!</v>
      </c>
      <c r="AB1013" s="562">
        <f t="shared" si="323"/>
        <v>1.2497153726169019</v>
      </c>
      <c r="AC1013" s="554" t="e">
        <f t="shared" si="324"/>
        <v>#DIV/0!</v>
      </c>
    </row>
    <row r="1014" spans="1:29" ht="12.6" customHeight="1" x14ac:dyDescent="0.2">
      <c r="A1014" s="116"/>
      <c r="B1014" s="262">
        <f t="shared" si="308"/>
        <v>497.7000000000055</v>
      </c>
      <c r="C1014" s="130"/>
      <c r="D1014" s="500">
        <f t="shared" si="309"/>
        <v>11.538621175540522</v>
      </c>
      <c r="E1014" s="517">
        <f t="shared" si="310"/>
        <v>5.2604013991801885E-3</v>
      </c>
      <c r="F1014" s="500">
        <f t="shared" si="311"/>
        <v>0.99737325524766096</v>
      </c>
      <c r="G1014" s="519">
        <f t="shared" si="312"/>
        <v>1</v>
      </c>
      <c r="H1014" s="520">
        <f t="shared" si="313"/>
        <v>0</v>
      </c>
      <c r="I1014" s="517"/>
      <c r="J1014" s="517">
        <f t="shared" si="314"/>
        <v>11.397199819303212</v>
      </c>
      <c r="K1014" s="517">
        <f t="shared" si="315"/>
        <v>1</v>
      </c>
      <c r="L1014" s="517"/>
      <c r="M1014" s="529">
        <f t="shared" si="316"/>
        <v>398.33460156767433</v>
      </c>
      <c r="N1014" s="615">
        <f t="shared" si="317"/>
        <v>0</v>
      </c>
      <c r="O1014" s="500"/>
      <c r="P1014" s="532">
        <f t="shared" si="318"/>
        <v>0</v>
      </c>
      <c r="Q1014" s="520">
        <f t="shared" si="319"/>
        <v>0</v>
      </c>
      <c r="R1014" s="521"/>
      <c r="S1014" s="507">
        <f t="shared" si="320"/>
        <v>0.99998965937276718</v>
      </c>
      <c r="T1014" s="501">
        <f t="shared" si="325"/>
        <v>1.0340627232818811E-5</v>
      </c>
      <c r="U1014" s="507"/>
      <c r="V1014" s="507">
        <f t="shared" si="326"/>
        <v>4.1372035559331526E-8</v>
      </c>
      <c r="W1014" s="501">
        <f t="shared" si="327"/>
        <v>4.1372035559331526E-8</v>
      </c>
      <c r="X1014" s="507"/>
      <c r="Y1014" s="562">
        <f t="shared" si="321"/>
        <v>1.2494520888752108</v>
      </c>
      <c r="Z1014" s="554" t="e">
        <f t="shared" si="322"/>
        <v>#DIV/0!</v>
      </c>
      <c r="AB1014" s="562">
        <f t="shared" si="323"/>
        <v>1.2494520888752108</v>
      </c>
      <c r="AC1014" s="554" t="e">
        <f t="shared" si="324"/>
        <v>#DIV/0!</v>
      </c>
    </row>
    <row r="1015" spans="1:29" ht="12.6" customHeight="1" x14ac:dyDescent="0.2">
      <c r="A1015" s="116"/>
      <c r="B1015" s="262">
        <f t="shared" si="308"/>
        <v>498.12000000000552</v>
      </c>
      <c r="C1015" s="130"/>
      <c r="D1015" s="500">
        <f t="shared" si="309"/>
        <v>11.544601445424785</v>
      </c>
      <c r="E1015" s="517">
        <f t="shared" si="310"/>
        <v>5.255977620662846E-3</v>
      </c>
      <c r="F1015" s="500">
        <f t="shared" si="311"/>
        <v>0.997375461329291</v>
      </c>
      <c r="G1015" s="519">
        <f t="shared" si="312"/>
        <v>1</v>
      </c>
      <c r="H1015" s="520">
        <f t="shared" si="313"/>
        <v>0</v>
      </c>
      <c r="I1015" s="517"/>
      <c r="J1015" s="517">
        <f t="shared" si="314"/>
        <v>11.403180089187476</v>
      </c>
      <c r="K1015" s="517">
        <f t="shared" si="315"/>
        <v>1</v>
      </c>
      <c r="L1015" s="517"/>
      <c r="M1015" s="529">
        <f t="shared" si="316"/>
        <v>398.75459722825991</v>
      </c>
      <c r="N1015" s="615">
        <f t="shared" si="317"/>
        <v>0</v>
      </c>
      <c r="O1015" s="500"/>
      <c r="P1015" s="532">
        <f t="shared" si="318"/>
        <v>0</v>
      </c>
      <c r="Q1015" s="520">
        <f t="shared" si="319"/>
        <v>0</v>
      </c>
      <c r="R1015" s="521"/>
      <c r="S1015" s="507">
        <f t="shared" si="320"/>
        <v>0.99998967672699535</v>
      </c>
      <c r="T1015" s="501">
        <f t="shared" si="325"/>
        <v>1.0323273004653188E-5</v>
      </c>
      <c r="U1015" s="507"/>
      <c r="V1015" s="507">
        <f t="shared" si="326"/>
        <v>4.1267790375417902E-8</v>
      </c>
      <c r="W1015" s="501">
        <f t="shared" si="327"/>
        <v>4.1267790375417902E-8</v>
      </c>
      <c r="X1015" s="507"/>
      <c r="Y1015" s="562">
        <f t="shared" si="321"/>
        <v>1.2491893597275963</v>
      </c>
      <c r="Z1015" s="554" t="e">
        <f t="shared" si="322"/>
        <v>#DIV/0!</v>
      </c>
      <c r="AB1015" s="562">
        <f t="shared" si="323"/>
        <v>1.2491893597275963</v>
      </c>
      <c r="AC1015" s="554" t="e">
        <f t="shared" si="324"/>
        <v>#DIV/0!</v>
      </c>
    </row>
    <row r="1016" spans="1:29" ht="12.6" customHeight="1" x14ac:dyDescent="0.2">
      <c r="A1016" s="116"/>
      <c r="B1016" s="262">
        <f t="shared" si="308"/>
        <v>498.54000000000553</v>
      </c>
      <c r="C1016" s="130"/>
      <c r="D1016" s="500">
        <f t="shared" si="309"/>
        <v>11.550576661945419</v>
      </c>
      <c r="E1016" s="517">
        <f t="shared" si="310"/>
        <v>5.2515612763378771E-3</v>
      </c>
      <c r="F1016" s="500">
        <f t="shared" si="311"/>
        <v>0.99737766370845182</v>
      </c>
      <c r="G1016" s="519">
        <f t="shared" si="312"/>
        <v>1</v>
      </c>
      <c r="H1016" s="520">
        <f t="shared" si="313"/>
        <v>0</v>
      </c>
      <c r="I1016" s="517"/>
      <c r="J1016" s="517">
        <f t="shared" si="314"/>
        <v>11.40915530570811</v>
      </c>
      <c r="K1016" s="517">
        <f t="shared" si="315"/>
        <v>1</v>
      </c>
      <c r="L1016" s="517"/>
      <c r="M1016" s="529">
        <f t="shared" si="316"/>
        <v>399.17459289612503</v>
      </c>
      <c r="N1016" s="615">
        <f t="shared" si="317"/>
        <v>0</v>
      </c>
      <c r="O1016" s="500"/>
      <c r="P1016" s="532">
        <f t="shared" si="318"/>
        <v>0</v>
      </c>
      <c r="Q1016" s="520">
        <f t="shared" si="319"/>
        <v>0</v>
      </c>
      <c r="R1016" s="521"/>
      <c r="S1016" s="507">
        <f t="shared" si="320"/>
        <v>0.9999896940377111</v>
      </c>
      <c r="T1016" s="501">
        <f t="shared" si="325"/>
        <v>1.0305962288903459E-5</v>
      </c>
      <c r="U1016" s="507"/>
      <c r="V1016" s="507">
        <f t="shared" si="326"/>
        <v>4.1164270272874891E-8</v>
      </c>
      <c r="W1016" s="501">
        <f t="shared" si="327"/>
        <v>4.1164270272874891E-8</v>
      </c>
      <c r="X1016" s="507"/>
      <c r="Y1016" s="562">
        <f t="shared" si="321"/>
        <v>1.2489271834235647</v>
      </c>
      <c r="Z1016" s="554" t="e">
        <f t="shared" si="322"/>
        <v>#DIV/0!</v>
      </c>
      <c r="AB1016" s="562">
        <f t="shared" si="323"/>
        <v>1.2489271834235647</v>
      </c>
      <c r="AC1016" s="554" t="e">
        <f t="shared" si="324"/>
        <v>#DIV/0!</v>
      </c>
    </row>
    <row r="1017" spans="1:29" ht="12.6" customHeight="1" x14ac:dyDescent="0.2">
      <c r="A1017" s="116"/>
      <c r="B1017" s="262">
        <f t="shared" si="308"/>
        <v>498.96000000000555</v>
      </c>
      <c r="C1017" s="130"/>
      <c r="D1017" s="500">
        <f t="shared" si="309"/>
        <v>11.556546833635288</v>
      </c>
      <c r="E1017" s="517">
        <f t="shared" si="310"/>
        <v>5.247152347480917E-3</v>
      </c>
      <c r="F1017" s="500">
        <f t="shared" si="311"/>
        <v>0.99737986239445675</v>
      </c>
      <c r="G1017" s="519">
        <f t="shared" si="312"/>
        <v>1</v>
      </c>
      <c r="H1017" s="520">
        <f t="shared" si="313"/>
        <v>0</v>
      </c>
      <c r="I1017" s="517"/>
      <c r="J1017" s="517">
        <f t="shared" si="314"/>
        <v>11.415125477397979</v>
      </c>
      <c r="K1017" s="517">
        <f t="shared" si="315"/>
        <v>1</v>
      </c>
      <c r="L1017" s="517"/>
      <c r="M1017" s="529">
        <f t="shared" si="316"/>
        <v>399.59458857125162</v>
      </c>
      <c r="N1017" s="615">
        <f t="shared" si="317"/>
        <v>0</v>
      </c>
      <c r="O1017" s="500"/>
      <c r="P1017" s="532">
        <f t="shared" si="318"/>
        <v>0</v>
      </c>
      <c r="Q1017" s="520">
        <f t="shared" si="319"/>
        <v>0</v>
      </c>
      <c r="R1017" s="521"/>
      <c r="S1017" s="507">
        <f t="shared" si="320"/>
        <v>0.99998971130498238</v>
      </c>
      <c r="T1017" s="501">
        <f t="shared" si="325"/>
        <v>1.0288695017623972E-5</v>
      </c>
      <c r="U1017" s="507"/>
      <c r="V1017" s="507">
        <f t="shared" si="326"/>
        <v>4.1060830793670565E-8</v>
      </c>
      <c r="W1017" s="501">
        <f t="shared" si="327"/>
        <v>4.1060830793670565E-8</v>
      </c>
      <c r="X1017" s="507"/>
      <c r="Y1017" s="562">
        <f t="shared" si="321"/>
        <v>1.248665558219981</v>
      </c>
      <c r="Z1017" s="554" t="e">
        <f t="shared" si="322"/>
        <v>#DIV/0!</v>
      </c>
      <c r="AB1017" s="562">
        <f t="shared" si="323"/>
        <v>1.248665558219981</v>
      </c>
      <c r="AC1017" s="554" t="e">
        <f t="shared" si="324"/>
        <v>#DIV/0!</v>
      </c>
    </row>
    <row r="1018" spans="1:29" ht="12.6" customHeight="1" x14ac:dyDescent="0.2">
      <c r="A1018" s="116"/>
      <c r="B1018" s="262">
        <f t="shared" si="308"/>
        <v>499.38000000000557</v>
      </c>
      <c r="C1018" s="130"/>
      <c r="D1018" s="500">
        <f t="shared" si="309"/>
        <v>11.562511969005655</v>
      </c>
      <c r="E1018" s="517">
        <f t="shared" si="310"/>
        <v>5.2427508154309381E-3</v>
      </c>
      <c r="F1018" s="500">
        <f t="shared" si="311"/>
        <v>0.99738205739658725</v>
      </c>
      <c r="G1018" s="519">
        <f t="shared" si="312"/>
        <v>1</v>
      </c>
      <c r="H1018" s="520">
        <f t="shared" si="313"/>
        <v>0</v>
      </c>
      <c r="I1018" s="517"/>
      <c r="J1018" s="517">
        <f t="shared" si="314"/>
        <v>11.421090612768346</v>
      </c>
      <c r="K1018" s="517">
        <f t="shared" si="315"/>
        <v>1</v>
      </c>
      <c r="L1018" s="517"/>
      <c r="M1018" s="529">
        <f t="shared" si="316"/>
        <v>400.01458425362125</v>
      </c>
      <c r="N1018" s="615">
        <f t="shared" si="317"/>
        <v>0</v>
      </c>
      <c r="O1018" s="500"/>
      <c r="P1018" s="532">
        <f t="shared" si="318"/>
        <v>0</v>
      </c>
      <c r="Q1018" s="520">
        <f t="shared" si="319"/>
        <v>0</v>
      </c>
      <c r="R1018" s="521"/>
      <c r="S1018" s="507">
        <f t="shared" si="320"/>
        <v>0.99998972852880896</v>
      </c>
      <c r="T1018" s="501">
        <f t="shared" si="325"/>
        <v>1.0271471191036774E-5</v>
      </c>
      <c r="U1018" s="507"/>
      <c r="V1018" s="507">
        <f t="shared" si="326"/>
        <v>4.0957713411312793E-8</v>
      </c>
      <c r="W1018" s="501">
        <f t="shared" si="327"/>
        <v>4.0957713411312793E-8</v>
      </c>
      <c r="X1018" s="507"/>
      <c r="Y1018" s="562">
        <f t="shared" si="321"/>
        <v>1.2484044823810316</v>
      </c>
      <c r="Z1018" s="554" t="e">
        <f t="shared" si="322"/>
        <v>#DIV/0!</v>
      </c>
      <c r="AB1018" s="562">
        <f t="shared" si="323"/>
        <v>1.2484044823810316</v>
      </c>
      <c r="AC1018" s="554" t="e">
        <f t="shared" si="324"/>
        <v>#DIV/0!</v>
      </c>
    </row>
    <row r="1019" spans="1:29" ht="12.6" customHeight="1" x14ac:dyDescent="0.2">
      <c r="A1019" s="116"/>
      <c r="B1019" s="262">
        <f t="shared" si="308"/>
        <v>499.80000000000558</v>
      </c>
      <c r="C1019" s="130"/>
      <c r="D1019" s="500">
        <f t="shared" si="309"/>
        <v>11.568472076546273</v>
      </c>
      <c r="E1019" s="517">
        <f t="shared" si="310"/>
        <v>5.2383566615889308E-3</v>
      </c>
      <c r="F1019" s="500">
        <f t="shared" si="311"/>
        <v>0.99738424872409426</v>
      </c>
      <c r="G1019" s="519">
        <f t="shared" si="312"/>
        <v>1</v>
      </c>
      <c r="H1019" s="520">
        <f t="shared" si="313"/>
        <v>0</v>
      </c>
      <c r="I1019" s="517"/>
      <c r="J1019" s="517">
        <f t="shared" si="314"/>
        <v>11.427050720308964</v>
      </c>
      <c r="K1019" s="517">
        <f t="shared" si="315"/>
        <v>1</v>
      </c>
      <c r="L1019" s="517"/>
      <c r="M1019" s="529">
        <f t="shared" si="316"/>
        <v>400.43457994321585</v>
      </c>
      <c r="N1019" s="615">
        <f t="shared" si="317"/>
        <v>0</v>
      </c>
      <c r="O1019" s="500"/>
      <c r="P1019" s="532">
        <f t="shared" si="318"/>
        <v>0</v>
      </c>
      <c r="Q1019" s="520">
        <f t="shared" si="319"/>
        <v>0</v>
      </c>
      <c r="R1019" s="521"/>
      <c r="S1019" s="507">
        <f t="shared" si="320"/>
        <v>0.99998974570946164</v>
      </c>
      <c r="T1019" s="501">
        <f t="shared" si="325"/>
        <v>1.0254290538358468E-5</v>
      </c>
      <c r="U1019" s="507"/>
      <c r="V1019" s="507">
        <f t="shared" si="326"/>
        <v>4.0854918257970976E-8</v>
      </c>
      <c r="W1019" s="501">
        <f t="shared" si="327"/>
        <v>4.0854918257970976E-8</v>
      </c>
      <c r="X1019" s="507"/>
      <c r="Y1019" s="562">
        <f t="shared" si="321"/>
        <v>1.248143954178184</v>
      </c>
      <c r="Z1019" s="554" t="e">
        <f t="shared" si="322"/>
        <v>#DIV/0!</v>
      </c>
      <c r="AB1019" s="562">
        <f t="shared" si="323"/>
        <v>1.248143954178184</v>
      </c>
      <c r="AC1019" s="554" t="e">
        <f t="shared" si="324"/>
        <v>#DIV/0!</v>
      </c>
    </row>
    <row r="1020" spans="1:29" ht="12.6" customHeight="1" x14ac:dyDescent="0.2">
      <c r="A1020" s="116"/>
      <c r="B1020" s="262">
        <f t="shared" si="308"/>
        <v>500.2200000000056</v>
      </c>
      <c r="C1020" s="130"/>
      <c r="D1020" s="500">
        <f t="shared" si="309"/>
        <v>11.574427164725437</v>
      </c>
      <c r="E1020" s="517">
        <f t="shared" si="310"/>
        <v>5.2339698674185647E-3</v>
      </c>
      <c r="F1020" s="500">
        <f t="shared" si="311"/>
        <v>0.99738643638619739</v>
      </c>
      <c r="G1020" s="519">
        <f t="shared" si="312"/>
        <v>1</v>
      </c>
      <c r="H1020" s="520">
        <f t="shared" si="313"/>
        <v>0</v>
      </c>
      <c r="I1020" s="517"/>
      <c r="J1020" s="517">
        <f t="shared" si="314"/>
        <v>11.433005808488128</v>
      </c>
      <c r="K1020" s="517">
        <f t="shared" si="315"/>
        <v>1</v>
      </c>
      <c r="L1020" s="517"/>
      <c r="M1020" s="529">
        <f t="shared" si="316"/>
        <v>400.85457564001723</v>
      </c>
      <c r="N1020" s="615">
        <f t="shared" si="317"/>
        <v>0</v>
      </c>
      <c r="O1020" s="500"/>
      <c r="P1020" s="532">
        <f t="shared" si="318"/>
        <v>0</v>
      </c>
      <c r="Q1020" s="520">
        <f t="shared" si="319"/>
        <v>0</v>
      </c>
      <c r="R1020" s="521"/>
      <c r="S1020" s="507">
        <f t="shared" si="320"/>
        <v>0.9999897628469403</v>
      </c>
      <c r="T1020" s="501">
        <f t="shared" si="325"/>
        <v>1.0237153059700077E-5</v>
      </c>
      <c r="U1020" s="507"/>
      <c r="V1020" s="507">
        <f t="shared" si="326"/>
        <v>4.0752526089153218E-8</v>
      </c>
      <c r="W1020" s="501">
        <f t="shared" si="327"/>
        <v>4.0752526089153218E-8</v>
      </c>
      <c r="X1020" s="507"/>
      <c r="Y1020" s="562">
        <f t="shared" si="321"/>
        <v>1.2478839718901509</v>
      </c>
      <c r="Z1020" s="554" t="e">
        <f t="shared" si="322"/>
        <v>#DIV/0!</v>
      </c>
      <c r="AB1020" s="562">
        <f t="shared" si="323"/>
        <v>1.2478839718901509</v>
      </c>
      <c r="AC1020" s="554" t="e">
        <f t="shared" si="324"/>
        <v>#DIV/0!</v>
      </c>
    </row>
    <row r="1021" spans="1:29" ht="12.6" customHeight="1" x14ac:dyDescent="0.2">
      <c r="A1021" s="116"/>
      <c r="B1021" s="262">
        <f t="shared" si="308"/>
        <v>500.64000000000561</v>
      </c>
      <c r="C1021" s="130"/>
      <c r="D1021" s="500">
        <f t="shared" si="309"/>
        <v>11.580377241990073</v>
      </c>
      <c r="E1021" s="517">
        <f t="shared" si="310"/>
        <v>5.2295904144455344E-3</v>
      </c>
      <c r="F1021" s="500">
        <f t="shared" si="311"/>
        <v>0.99738862039208565</v>
      </c>
      <c r="G1021" s="519">
        <f t="shared" si="312"/>
        <v>1</v>
      </c>
      <c r="H1021" s="520">
        <f t="shared" si="313"/>
        <v>0</v>
      </c>
      <c r="I1021" s="517"/>
      <c r="J1021" s="517">
        <f t="shared" si="314"/>
        <v>11.438955885752764</v>
      </c>
      <c r="K1021" s="517">
        <f t="shared" si="315"/>
        <v>1</v>
      </c>
      <c r="L1021" s="517"/>
      <c r="M1021" s="529">
        <f t="shared" si="316"/>
        <v>401.27457134400731</v>
      </c>
      <c r="N1021" s="615">
        <f t="shared" si="317"/>
        <v>0</v>
      </c>
      <c r="O1021" s="500"/>
      <c r="P1021" s="532">
        <f t="shared" si="318"/>
        <v>0</v>
      </c>
      <c r="Q1021" s="520">
        <f t="shared" si="319"/>
        <v>0</v>
      </c>
      <c r="R1021" s="521"/>
      <c r="S1021" s="507">
        <f t="shared" si="320"/>
        <v>0.99998977994158356</v>
      </c>
      <c r="T1021" s="501">
        <f t="shared" si="325"/>
        <v>1.0220058416443578E-5</v>
      </c>
      <c r="U1021" s="507"/>
      <c r="V1021" s="507">
        <f t="shared" si="326"/>
        <v>4.0650617263859397E-8</v>
      </c>
      <c r="W1021" s="501">
        <f t="shared" si="327"/>
        <v>4.0650617263859397E-8</v>
      </c>
      <c r="X1021" s="507"/>
      <c r="Y1021" s="562">
        <f t="shared" si="321"/>
        <v>1.24762453380285</v>
      </c>
      <c r="Z1021" s="554" t="e">
        <f t="shared" si="322"/>
        <v>#DIV/0!</v>
      </c>
      <c r="AB1021" s="562">
        <f t="shared" si="323"/>
        <v>1.24762453380285</v>
      </c>
      <c r="AC1021" s="554" t="e">
        <f t="shared" si="324"/>
        <v>#DIV/0!</v>
      </c>
    </row>
    <row r="1022" spans="1:29" ht="12.6" customHeight="1" x14ac:dyDescent="0.2">
      <c r="A1022" s="116"/>
      <c r="B1022" s="262">
        <f t="shared" si="308"/>
        <v>501.06000000000563</v>
      </c>
      <c r="C1022" s="130"/>
      <c r="D1022" s="500">
        <f t="shared" si="309"/>
        <v>11.586322316765797</v>
      </c>
      <c r="E1022" s="517">
        <f t="shared" si="310"/>
        <v>5.2252182842571163E-3</v>
      </c>
      <c r="F1022" s="500">
        <f t="shared" si="311"/>
        <v>0.99739080075091724</v>
      </c>
      <c r="G1022" s="519">
        <f t="shared" si="312"/>
        <v>1</v>
      </c>
      <c r="H1022" s="520">
        <f t="shared" si="313"/>
        <v>0</v>
      </c>
      <c r="I1022" s="517"/>
      <c r="J1022" s="517">
        <f t="shared" si="314"/>
        <v>11.444900960528487</v>
      </c>
      <c r="K1022" s="517">
        <f t="shared" si="315"/>
        <v>1</v>
      </c>
      <c r="L1022" s="517"/>
      <c r="M1022" s="529">
        <f t="shared" si="316"/>
        <v>401.69456705516819</v>
      </c>
      <c r="N1022" s="615">
        <f t="shared" si="317"/>
        <v>0</v>
      </c>
      <c r="O1022" s="500"/>
      <c r="P1022" s="532">
        <f t="shared" si="318"/>
        <v>0</v>
      </c>
      <c r="Q1022" s="520">
        <f t="shared" si="319"/>
        <v>0</v>
      </c>
      <c r="R1022" s="521"/>
      <c r="S1022" s="507">
        <f t="shared" si="320"/>
        <v>0.9999897969934588</v>
      </c>
      <c r="T1022" s="501">
        <f t="shared" si="325"/>
        <v>1.0203006541198434E-5</v>
      </c>
      <c r="U1022" s="507"/>
      <c r="V1022" s="507">
        <f t="shared" si="326"/>
        <v>4.0548788797565449E-8</v>
      </c>
      <c r="W1022" s="501">
        <f t="shared" si="327"/>
        <v>4.0548788797565449E-8</v>
      </c>
      <c r="X1022" s="507"/>
      <c r="Y1022" s="562">
        <f t="shared" si="321"/>
        <v>1.2473656382093681</v>
      </c>
      <c r="Z1022" s="554" t="e">
        <f t="shared" si="322"/>
        <v>#DIV/0!</v>
      </c>
      <c r="AB1022" s="562">
        <f t="shared" si="323"/>
        <v>1.2473656382093681</v>
      </c>
      <c r="AC1022" s="554" t="e">
        <f t="shared" si="324"/>
        <v>#DIV/0!</v>
      </c>
    </row>
    <row r="1023" spans="1:29" ht="12.6" customHeight="1" x14ac:dyDescent="0.2">
      <c r="A1023" s="116"/>
      <c r="B1023" s="262">
        <f t="shared" si="308"/>
        <v>501.48000000000565</v>
      </c>
      <c r="C1023" s="130"/>
      <c r="D1023" s="500">
        <f t="shared" si="309"/>
        <v>11.592262397456999</v>
      </c>
      <c r="E1023" s="517">
        <f t="shared" si="310"/>
        <v>5.2208534585021713E-3</v>
      </c>
      <c r="F1023" s="500">
        <f t="shared" si="311"/>
        <v>0.99739297747181987</v>
      </c>
      <c r="G1023" s="519">
        <f t="shared" si="312"/>
        <v>1</v>
      </c>
      <c r="H1023" s="520">
        <f t="shared" si="313"/>
        <v>0</v>
      </c>
      <c r="I1023" s="517"/>
      <c r="J1023" s="517">
        <f t="shared" si="314"/>
        <v>11.450841041219689</v>
      </c>
      <c r="K1023" s="517">
        <f t="shared" si="315"/>
        <v>1</v>
      </c>
      <c r="L1023" s="517"/>
      <c r="M1023" s="529">
        <f t="shared" si="316"/>
        <v>402.11456277348185</v>
      </c>
      <c r="N1023" s="615">
        <f t="shared" si="317"/>
        <v>0</v>
      </c>
      <c r="O1023" s="500"/>
      <c r="P1023" s="532">
        <f t="shared" si="318"/>
        <v>0</v>
      </c>
      <c r="Q1023" s="520">
        <f t="shared" si="319"/>
        <v>0</v>
      </c>
      <c r="R1023" s="521"/>
      <c r="S1023" s="507">
        <f t="shared" si="320"/>
        <v>0.99998981400256615</v>
      </c>
      <c r="T1023" s="501">
        <f t="shared" si="325"/>
        <v>1.0185997433853622E-5</v>
      </c>
      <c r="U1023" s="507"/>
      <c r="V1023" s="507">
        <f t="shared" si="326"/>
        <v>4.0447443806964845E-8</v>
      </c>
      <c r="W1023" s="501">
        <f t="shared" si="327"/>
        <v>4.0447443806964845E-8</v>
      </c>
      <c r="X1023" s="507"/>
      <c r="Y1023" s="562">
        <f t="shared" si="321"/>
        <v>1.2471072834099224</v>
      </c>
      <c r="Z1023" s="554" t="e">
        <f t="shared" si="322"/>
        <v>#DIV/0!</v>
      </c>
      <c r="AB1023" s="562">
        <f t="shared" si="323"/>
        <v>1.2471072834099224</v>
      </c>
      <c r="AC1023" s="554" t="e">
        <f t="shared" si="324"/>
        <v>#DIV/0!</v>
      </c>
    </row>
    <row r="1024" spans="1:29" ht="12.6" customHeight="1" x14ac:dyDescent="0.2">
      <c r="A1024" s="116"/>
      <c r="B1024" s="262">
        <f t="shared" si="308"/>
        <v>501.90000000000566</v>
      </c>
      <c r="C1024" s="130"/>
      <c r="D1024" s="500">
        <f t="shared" si="309"/>
        <v>11.5981974924469</v>
      </c>
      <c r="E1024" s="517">
        <f t="shared" si="310"/>
        <v>5.2164959188911505E-3</v>
      </c>
      <c r="F1024" s="500">
        <f t="shared" si="311"/>
        <v>0.99739515056389072</v>
      </c>
      <c r="G1024" s="519">
        <f t="shared" si="312"/>
        <v>1</v>
      </c>
      <c r="H1024" s="520">
        <f t="shared" si="313"/>
        <v>0</v>
      </c>
      <c r="I1024" s="517"/>
      <c r="J1024" s="517">
        <f t="shared" si="314"/>
        <v>11.456776136209591</v>
      </c>
      <c r="K1024" s="517">
        <f t="shared" si="315"/>
        <v>1</v>
      </c>
      <c r="L1024" s="517"/>
      <c r="M1024" s="529">
        <f t="shared" si="316"/>
        <v>402.53455849893038</v>
      </c>
      <c r="N1024" s="615">
        <f t="shared" si="317"/>
        <v>0</v>
      </c>
      <c r="O1024" s="500"/>
      <c r="P1024" s="532">
        <f t="shared" si="318"/>
        <v>0</v>
      </c>
      <c r="Q1024" s="520">
        <f t="shared" si="319"/>
        <v>0</v>
      </c>
      <c r="R1024" s="521"/>
      <c r="S1024" s="507">
        <f t="shared" si="320"/>
        <v>0.9999898309693116</v>
      </c>
      <c r="T1024" s="501">
        <f t="shared" si="325"/>
        <v>1.0169030688400582E-5</v>
      </c>
      <c r="U1024" s="507"/>
      <c r="V1024" s="507">
        <f t="shared" si="326"/>
        <v>4.0346582159888179E-8</v>
      </c>
      <c r="W1024" s="501">
        <f t="shared" si="327"/>
        <v>4.0346582159888179E-8</v>
      </c>
      <c r="X1024" s="507"/>
      <c r="Y1024" s="562">
        <f t="shared" si="321"/>
        <v>1.2468494677118247</v>
      </c>
      <c r="Z1024" s="554" t="e">
        <f t="shared" si="322"/>
        <v>#DIV/0!</v>
      </c>
      <c r="AB1024" s="562">
        <f t="shared" si="323"/>
        <v>1.2468494677118247</v>
      </c>
      <c r="AC1024" s="554" t="e">
        <f t="shared" si="324"/>
        <v>#DIV/0!</v>
      </c>
    </row>
    <row r="1025" spans="1:29" ht="12.6" customHeight="1" x14ac:dyDescent="0.2">
      <c r="A1025" s="116"/>
      <c r="B1025" s="262">
        <f t="shared" si="308"/>
        <v>502.32000000000568</v>
      </c>
      <c r="C1025" s="130"/>
      <c r="D1025" s="500">
        <f t="shared" si="309"/>
        <v>11.604127610097638</v>
      </c>
      <c r="E1025" s="517">
        <f t="shared" si="310"/>
        <v>5.2121456471949908E-3</v>
      </c>
      <c r="F1025" s="500">
        <f t="shared" si="311"/>
        <v>0.99739732003619697</v>
      </c>
      <c r="G1025" s="519">
        <f t="shared" si="312"/>
        <v>1</v>
      </c>
      <c r="H1025" s="520">
        <f t="shared" si="313"/>
        <v>0</v>
      </c>
      <c r="I1025" s="517"/>
      <c r="J1025" s="517">
        <f t="shared" si="314"/>
        <v>11.462706253860329</v>
      </c>
      <c r="K1025" s="517">
        <f t="shared" si="315"/>
        <v>1</v>
      </c>
      <c r="L1025" s="517"/>
      <c r="M1025" s="529">
        <f t="shared" si="316"/>
        <v>402.9545542314961</v>
      </c>
      <c r="N1025" s="615">
        <f t="shared" si="317"/>
        <v>0</v>
      </c>
      <c r="O1025" s="500"/>
      <c r="P1025" s="532">
        <f t="shared" si="318"/>
        <v>0</v>
      </c>
      <c r="Q1025" s="520">
        <f t="shared" si="319"/>
        <v>0</v>
      </c>
      <c r="R1025" s="521"/>
      <c r="S1025" s="507">
        <f t="shared" si="320"/>
        <v>0.99998984789369516</v>
      </c>
      <c r="T1025" s="501">
        <f t="shared" si="325"/>
        <v>1.0152106304839315E-5</v>
      </c>
      <c r="U1025" s="507"/>
      <c r="V1025" s="507">
        <f t="shared" si="326"/>
        <v>4.0245801136150204E-8</v>
      </c>
      <c r="W1025" s="501">
        <f t="shared" si="327"/>
        <v>4.0245801136150204E-8</v>
      </c>
      <c r="X1025" s="507"/>
      <c r="Y1025" s="562">
        <f t="shared" si="321"/>
        <v>1.2465921894294423</v>
      </c>
      <c r="Z1025" s="554" t="e">
        <f t="shared" si="322"/>
        <v>#DIV/0!</v>
      </c>
      <c r="AB1025" s="562">
        <f t="shared" si="323"/>
        <v>1.2465921894294423</v>
      </c>
      <c r="AC1025" s="554" t="e">
        <f t="shared" si="324"/>
        <v>#DIV/0!</v>
      </c>
    </row>
    <row r="1026" spans="1:29" ht="12.6" customHeight="1" x14ac:dyDescent="0.2">
      <c r="A1026" s="116"/>
      <c r="B1026" s="262">
        <f t="shared" si="308"/>
        <v>502.74000000000569</v>
      </c>
      <c r="C1026" s="130"/>
      <c r="D1026" s="500">
        <f t="shared" si="309"/>
        <v>11.610052758750328</v>
      </c>
      <c r="E1026" s="517">
        <f t="shared" si="310"/>
        <v>5.2078026252455594E-3</v>
      </c>
      <c r="F1026" s="500">
        <f t="shared" si="311"/>
        <v>0.99739948589777516</v>
      </c>
      <c r="G1026" s="519">
        <f t="shared" si="312"/>
        <v>1</v>
      </c>
      <c r="H1026" s="520">
        <f t="shared" si="313"/>
        <v>0</v>
      </c>
      <c r="I1026" s="517"/>
      <c r="J1026" s="517">
        <f t="shared" si="314"/>
        <v>11.468631402513019</v>
      </c>
      <c r="K1026" s="517">
        <f t="shared" si="315"/>
        <v>1</v>
      </c>
      <c r="L1026" s="517"/>
      <c r="M1026" s="529">
        <f t="shared" si="316"/>
        <v>403.37454997116112</v>
      </c>
      <c r="N1026" s="615">
        <f t="shared" si="317"/>
        <v>0</v>
      </c>
      <c r="O1026" s="500"/>
      <c r="P1026" s="532">
        <f t="shared" si="318"/>
        <v>0</v>
      </c>
      <c r="Q1026" s="520">
        <f t="shared" si="319"/>
        <v>0</v>
      </c>
      <c r="R1026" s="521"/>
      <c r="S1026" s="507">
        <f t="shared" si="320"/>
        <v>0.99998986477578455</v>
      </c>
      <c r="T1026" s="501">
        <f t="shared" si="325"/>
        <v>1.0135224215446215E-5</v>
      </c>
      <c r="U1026" s="507"/>
      <c r="V1026" s="507">
        <f t="shared" si="326"/>
        <v>4.0145503455936161E-8</v>
      </c>
      <c r="W1026" s="501">
        <f t="shared" si="327"/>
        <v>4.0145503455936161E-8</v>
      </c>
      <c r="X1026" s="507"/>
      <c r="Y1026" s="562">
        <f t="shared" si="321"/>
        <v>1.2463354468841641</v>
      </c>
      <c r="Z1026" s="554" t="e">
        <f t="shared" si="322"/>
        <v>#DIV/0!</v>
      </c>
      <c r="AB1026" s="562">
        <f t="shared" si="323"/>
        <v>1.2463354468841641</v>
      </c>
      <c r="AC1026" s="554" t="e">
        <f t="shared" si="324"/>
        <v>#DIV/0!</v>
      </c>
    </row>
    <row r="1027" spans="1:29" ht="12.6" customHeight="1" x14ac:dyDescent="0.2">
      <c r="A1027" s="116"/>
      <c r="B1027" s="262">
        <f t="shared" si="308"/>
        <v>503.16000000000571</v>
      </c>
      <c r="C1027" s="130"/>
      <c r="D1027" s="500">
        <f t="shared" si="309"/>
        <v>11.61597294672513</v>
      </c>
      <c r="E1027" s="517">
        <f t="shared" si="310"/>
        <v>5.2034668349354371E-3</v>
      </c>
      <c r="F1027" s="500">
        <f t="shared" si="311"/>
        <v>0.99740164815763199</v>
      </c>
      <c r="G1027" s="519">
        <f t="shared" si="312"/>
        <v>1</v>
      </c>
      <c r="H1027" s="520">
        <f t="shared" si="313"/>
        <v>0</v>
      </c>
      <c r="I1027" s="517"/>
      <c r="J1027" s="517">
        <f t="shared" si="314"/>
        <v>11.47455159048782</v>
      </c>
      <c r="K1027" s="517">
        <f t="shared" si="315"/>
        <v>1</v>
      </c>
      <c r="L1027" s="517"/>
      <c r="M1027" s="529">
        <f t="shared" si="316"/>
        <v>403.79454571790779</v>
      </c>
      <c r="N1027" s="615">
        <f t="shared" si="317"/>
        <v>0</v>
      </c>
      <c r="O1027" s="500"/>
      <c r="P1027" s="532">
        <f t="shared" si="318"/>
        <v>0</v>
      </c>
      <c r="Q1027" s="520">
        <f t="shared" si="319"/>
        <v>0</v>
      </c>
      <c r="R1027" s="521"/>
      <c r="S1027" s="507">
        <f t="shared" si="320"/>
        <v>0.99998988161591806</v>
      </c>
      <c r="T1027" s="501">
        <f t="shared" si="325"/>
        <v>1.0118384081936327E-5</v>
      </c>
      <c r="U1027" s="507"/>
      <c r="V1027" s="507">
        <f t="shared" si="326"/>
        <v>4.0045528004738079E-8</v>
      </c>
      <c r="W1027" s="501">
        <f t="shared" si="327"/>
        <v>4.0045528004738079E-8</v>
      </c>
      <c r="X1027" s="507"/>
      <c r="Y1027" s="562">
        <f t="shared" si="321"/>
        <v>1.2460792384043615</v>
      </c>
      <c r="Z1027" s="554" t="e">
        <f t="shared" si="322"/>
        <v>#DIV/0!</v>
      </c>
      <c r="AB1027" s="562">
        <f t="shared" si="323"/>
        <v>1.2460792384043615</v>
      </c>
      <c r="AC1027" s="554" t="e">
        <f t="shared" si="324"/>
        <v>#DIV/0!</v>
      </c>
    </row>
    <row r="1028" spans="1:29" ht="12.6" customHeight="1" x14ac:dyDescent="0.2">
      <c r="A1028" s="116"/>
      <c r="B1028" s="262">
        <f t="shared" si="308"/>
        <v>503.58000000000573</v>
      </c>
      <c r="C1028" s="130"/>
      <c r="D1028" s="500">
        <f t="shared" si="309"/>
        <v>11.621888182321337</v>
      </c>
      <c r="E1028" s="517">
        <f t="shared" si="310"/>
        <v>5.1991382582172582E-3</v>
      </c>
      <c r="F1028" s="500">
        <f t="shared" si="311"/>
        <v>0.9974038068247445</v>
      </c>
      <c r="G1028" s="519">
        <f t="shared" si="312"/>
        <v>1</v>
      </c>
      <c r="H1028" s="520">
        <f t="shared" si="313"/>
        <v>0</v>
      </c>
      <c r="I1028" s="517"/>
      <c r="J1028" s="517">
        <f t="shared" si="314"/>
        <v>11.480466826084028</v>
      </c>
      <c r="K1028" s="517">
        <f t="shared" si="315"/>
        <v>1</v>
      </c>
      <c r="L1028" s="517"/>
      <c r="M1028" s="529">
        <f t="shared" si="316"/>
        <v>404.21454147171852</v>
      </c>
      <c r="N1028" s="615">
        <f t="shared" si="317"/>
        <v>0</v>
      </c>
      <c r="O1028" s="500"/>
      <c r="P1028" s="532">
        <f t="shared" si="318"/>
        <v>0</v>
      </c>
      <c r="Q1028" s="520">
        <f t="shared" si="319"/>
        <v>0</v>
      </c>
      <c r="R1028" s="521"/>
      <c r="S1028" s="507">
        <f t="shared" si="320"/>
        <v>0.99998989841402808</v>
      </c>
      <c r="T1028" s="501">
        <f t="shared" si="325"/>
        <v>1.0101585971922233E-5</v>
      </c>
      <c r="U1028" s="507"/>
      <c r="V1028" s="507">
        <f t="shared" si="326"/>
        <v>3.994555255353999E-8</v>
      </c>
      <c r="W1028" s="501">
        <f t="shared" si="327"/>
        <v>3.994555255353999E-8</v>
      </c>
      <c r="X1028" s="507"/>
      <c r="Y1028" s="562">
        <f t="shared" si="321"/>
        <v>1.2458235623253535</v>
      </c>
      <c r="Z1028" s="554" t="e">
        <f t="shared" si="322"/>
        <v>#DIV/0!</v>
      </c>
      <c r="AB1028" s="562">
        <f t="shared" si="323"/>
        <v>1.2458235623253535</v>
      </c>
      <c r="AC1028" s="554" t="e">
        <f t="shared" si="324"/>
        <v>#DIV/0!</v>
      </c>
    </row>
    <row r="1029" spans="1:29" ht="12.6" customHeight="1" x14ac:dyDescent="0.2">
      <c r="A1029" s="116"/>
      <c r="B1029" s="262">
        <f t="shared" si="308"/>
        <v>504.00000000000574</v>
      </c>
      <c r="C1029" s="130"/>
      <c r="D1029" s="500">
        <f t="shared" si="309"/>
        <v>11.627798473817423</v>
      </c>
      <c r="E1029" s="517">
        <f t="shared" si="310"/>
        <v>5.19481687710393E-3</v>
      </c>
      <c r="F1029" s="500">
        <f t="shared" si="311"/>
        <v>0.9974059619080593</v>
      </c>
      <c r="G1029" s="519">
        <f t="shared" si="312"/>
        <v>1</v>
      </c>
      <c r="H1029" s="520">
        <f t="shared" si="313"/>
        <v>0</v>
      </c>
      <c r="I1029" s="517"/>
      <c r="J1029" s="517">
        <f t="shared" si="314"/>
        <v>11.486377117580114</v>
      </c>
      <c r="K1029" s="517">
        <f t="shared" si="315"/>
        <v>1</v>
      </c>
      <c r="L1029" s="517"/>
      <c r="M1029" s="529">
        <f t="shared" si="316"/>
        <v>404.63453723257561</v>
      </c>
      <c r="N1029" s="615">
        <f t="shared" si="317"/>
        <v>0</v>
      </c>
      <c r="O1029" s="500"/>
      <c r="P1029" s="532">
        <f t="shared" si="318"/>
        <v>0</v>
      </c>
      <c r="Q1029" s="520">
        <f t="shared" si="319"/>
        <v>0</v>
      </c>
      <c r="R1029" s="521"/>
      <c r="S1029" s="507">
        <f t="shared" si="320"/>
        <v>0.99998991517018221</v>
      </c>
      <c r="T1029" s="501">
        <f t="shared" si="325"/>
        <v>1.0084829817791352E-5</v>
      </c>
      <c r="U1029" s="507"/>
      <c r="V1029" s="507">
        <f t="shared" si="326"/>
        <v>-1.1904641647785597</v>
      </c>
      <c r="W1029" s="501">
        <f t="shared" si="327"/>
        <v>1.202569758562125E-5</v>
      </c>
      <c r="X1029" s="507"/>
      <c r="Y1029" s="562">
        <f t="shared" si="321"/>
        <v>1.2455684169893706</v>
      </c>
      <c r="Z1029" s="554" t="e">
        <f t="shared" si="322"/>
        <v>#DIV/0!</v>
      </c>
      <c r="AB1029" s="562">
        <f t="shared" si="323"/>
        <v>1.2455684169893706</v>
      </c>
      <c r="AC1029" s="554" t="e">
        <f t="shared" si="324"/>
        <v>#DIV/0!</v>
      </c>
    </row>
    <row r="1030" spans="1:29" ht="12.6" customHeight="1" x14ac:dyDescent="0.2">
      <c r="A1030" s="116"/>
      <c r="B1030" s="262">
        <f t="shared" si="308"/>
        <v>504.42000000000576</v>
      </c>
      <c r="C1030" s="130"/>
      <c r="D1030" s="500">
        <f t="shared" si="309"/>
        <v>11.633703829471123</v>
      </c>
      <c r="E1030" s="517">
        <f t="shared" si="310"/>
        <v>5.1905026736677592E-3</v>
      </c>
      <c r="F1030" s="500">
        <f t="shared" si="311"/>
        <v>0.99740811341649382</v>
      </c>
      <c r="G1030" s="519">
        <f t="shared" si="312"/>
        <v>1</v>
      </c>
      <c r="H1030" s="520">
        <f t="shared" si="313"/>
        <v>0</v>
      </c>
      <c r="I1030" s="517"/>
      <c r="J1030" s="517">
        <f t="shared" si="314"/>
        <v>11.492282473233814</v>
      </c>
      <c r="K1030" s="517">
        <f t="shared" si="315"/>
        <v>1</v>
      </c>
      <c r="L1030" s="517"/>
      <c r="M1030" s="529">
        <f t="shared" si="316"/>
        <v>405.0545330004615</v>
      </c>
      <c r="N1030" s="615">
        <f t="shared" si="317"/>
        <v>0</v>
      </c>
      <c r="O1030" s="500"/>
      <c r="P1030" s="532"/>
      <c r="Q1030" s="520">
        <f t="shared" si="319"/>
        <v>0</v>
      </c>
      <c r="R1030" s="521"/>
      <c r="S1030" s="507"/>
      <c r="T1030" s="501"/>
      <c r="U1030" s="507"/>
      <c r="V1030" s="507"/>
      <c r="W1030" s="501"/>
      <c r="X1030" s="507"/>
      <c r="Y1030" s="562">
        <f t="shared" si="321"/>
        <v>1.2453138007455185</v>
      </c>
      <c r="Z1030" s="554" t="e">
        <f t="shared" si="322"/>
        <v>#DIV/0!</v>
      </c>
      <c r="AB1030" s="562">
        <f t="shared" si="323"/>
        <v>1.2453138007455185</v>
      </c>
      <c r="AC1030" s="554" t="e">
        <f t="shared" si="324"/>
        <v>#DIV/0!</v>
      </c>
    </row>
    <row r="1031" spans="1:29" ht="12.6" customHeight="1" x14ac:dyDescent="0.2">
      <c r="A1031" s="116"/>
      <c r="D1031" s="329"/>
      <c r="E1031" s="330"/>
      <c r="F1031" s="330"/>
      <c r="G1031" s="330"/>
      <c r="H1031" s="330"/>
      <c r="I1031" s="330"/>
      <c r="J1031" s="330"/>
      <c r="K1031" s="330"/>
      <c r="L1031" s="330"/>
      <c r="M1031" s="329"/>
      <c r="N1031" s="329"/>
      <c r="O1031" s="331"/>
      <c r="P1031" s="332"/>
      <c r="Q1031" s="332"/>
      <c r="R1031" s="333"/>
      <c r="S1031" s="351"/>
      <c r="T1031" s="352"/>
      <c r="U1031" s="313"/>
      <c r="X1031" s="313"/>
    </row>
    <row r="1032" spans="1:29" ht="12.6" customHeight="1" x14ac:dyDescent="0.2">
      <c r="A1032" s="116"/>
      <c r="B1032" s="140"/>
      <c r="C1032" s="130"/>
      <c r="D1032" s="316"/>
      <c r="E1032" s="311"/>
      <c r="F1032" s="311"/>
      <c r="G1032" s="311"/>
      <c r="H1032" s="311"/>
      <c r="I1032" s="311"/>
      <c r="J1032" s="311"/>
      <c r="K1032" s="311"/>
      <c r="L1032" s="311"/>
      <c r="M1032" s="316"/>
      <c r="N1032" s="316"/>
      <c r="O1032" s="312"/>
      <c r="P1032" s="334"/>
      <c r="Q1032" s="334"/>
      <c r="R1032" s="327"/>
      <c r="S1032" s="351"/>
      <c r="T1032" s="352"/>
      <c r="U1032" s="313"/>
      <c r="X1032" s="313"/>
    </row>
    <row r="1033" spans="1:29" ht="12.6" customHeight="1" x14ac:dyDescent="0.2">
      <c r="A1033" s="116"/>
      <c r="B1033" s="140"/>
      <c r="C1033" s="130"/>
      <c r="D1033" s="316"/>
      <c r="E1033" s="311"/>
      <c r="F1033" s="311"/>
      <c r="G1033" s="311"/>
      <c r="H1033" s="311"/>
      <c r="I1033" s="311"/>
      <c r="J1033" s="311"/>
      <c r="K1033" s="311"/>
      <c r="L1033" s="311"/>
      <c r="M1033" s="316"/>
      <c r="N1033" s="316"/>
      <c r="O1033" s="312"/>
      <c r="P1033" s="334"/>
      <c r="Q1033" s="334"/>
      <c r="R1033" s="327"/>
      <c r="S1033" s="351"/>
      <c r="T1033" s="352"/>
      <c r="U1033" s="313"/>
      <c r="X1033" s="313"/>
    </row>
    <row r="1034" spans="1:29" ht="12.6" customHeight="1" x14ac:dyDescent="0.2">
      <c r="A1034" s="116"/>
      <c r="B1034" s="140"/>
      <c r="C1034" s="130"/>
      <c r="D1034" s="316"/>
      <c r="E1034" s="311"/>
      <c r="F1034" s="311"/>
      <c r="G1034" s="311"/>
      <c r="H1034" s="311"/>
      <c r="I1034" s="311"/>
      <c r="J1034" s="311"/>
      <c r="K1034" s="311"/>
      <c r="L1034" s="311"/>
      <c r="M1034" s="316"/>
      <c r="N1034" s="316"/>
      <c r="O1034" s="312"/>
      <c r="P1034" s="334"/>
      <c r="Q1034" s="334"/>
      <c r="R1034" s="327"/>
      <c r="S1034" s="351"/>
      <c r="T1034" s="352"/>
      <c r="U1034" s="313"/>
      <c r="X1034" s="313"/>
    </row>
    <row r="1035" spans="1:29" ht="12.6" customHeight="1" x14ac:dyDescent="0.2">
      <c r="A1035" s="116"/>
      <c r="B1035" s="140"/>
      <c r="C1035" s="130"/>
      <c r="D1035" s="316"/>
      <c r="E1035" s="311"/>
      <c r="F1035" s="311"/>
      <c r="G1035" s="311"/>
      <c r="H1035" s="311"/>
      <c r="I1035" s="311"/>
      <c r="J1035" s="311"/>
      <c r="K1035" s="311"/>
      <c r="L1035" s="311"/>
      <c r="M1035" s="316"/>
      <c r="N1035" s="316"/>
      <c r="O1035" s="312"/>
      <c r="P1035" s="334"/>
      <c r="Q1035" s="334"/>
      <c r="R1035" s="327"/>
      <c r="S1035" s="351"/>
      <c r="T1035" s="352"/>
      <c r="U1035" s="313"/>
      <c r="X1035" s="313"/>
    </row>
    <row r="1036" spans="1:29" ht="12.6" customHeight="1" x14ac:dyDescent="0.2">
      <c r="A1036" s="116"/>
      <c r="B1036" s="140"/>
      <c r="C1036" s="130"/>
      <c r="D1036" s="316"/>
      <c r="E1036" s="311"/>
      <c r="F1036" s="311"/>
      <c r="G1036" s="311"/>
      <c r="H1036" s="311"/>
      <c r="I1036" s="311"/>
      <c r="J1036" s="311"/>
      <c r="K1036" s="311"/>
      <c r="L1036" s="311"/>
      <c r="M1036" s="316"/>
      <c r="N1036" s="316"/>
      <c r="O1036" s="312"/>
      <c r="P1036" s="334"/>
      <c r="Q1036" s="334"/>
      <c r="R1036" s="327"/>
      <c r="S1036" s="351"/>
      <c r="T1036" s="352"/>
      <c r="U1036" s="313"/>
      <c r="X1036" s="313"/>
    </row>
    <row r="1037" spans="1:29" ht="12.6" customHeight="1" x14ac:dyDescent="0.2">
      <c r="A1037" s="116"/>
      <c r="B1037" s="140"/>
      <c r="C1037" s="130"/>
      <c r="D1037" s="316"/>
      <c r="E1037" s="311"/>
      <c r="F1037" s="311"/>
      <c r="G1037" s="311"/>
      <c r="H1037" s="311"/>
      <c r="I1037" s="311"/>
      <c r="J1037" s="311"/>
      <c r="K1037" s="311"/>
      <c r="L1037" s="311"/>
      <c r="M1037" s="316"/>
      <c r="N1037" s="316"/>
      <c r="O1037" s="312"/>
      <c r="P1037" s="334"/>
      <c r="Q1037" s="334"/>
      <c r="R1037" s="327"/>
      <c r="S1037" s="351"/>
      <c r="T1037" s="352"/>
      <c r="U1037" s="313"/>
      <c r="X1037" s="313"/>
    </row>
    <row r="1038" spans="1:29" ht="12.6" customHeight="1" x14ac:dyDescent="0.2">
      <c r="A1038" s="116"/>
      <c r="B1038" s="140"/>
      <c r="C1038" s="130"/>
      <c r="D1038" s="316"/>
      <c r="E1038" s="311"/>
      <c r="F1038" s="311"/>
      <c r="G1038" s="311"/>
      <c r="H1038" s="311"/>
      <c r="I1038" s="311"/>
      <c r="J1038" s="311"/>
      <c r="K1038" s="311"/>
      <c r="L1038" s="311"/>
      <c r="M1038" s="316"/>
      <c r="N1038" s="316"/>
      <c r="O1038" s="312"/>
      <c r="P1038" s="334"/>
      <c r="Q1038" s="334"/>
      <c r="R1038" s="327"/>
      <c r="S1038" s="351"/>
      <c r="T1038" s="352"/>
      <c r="U1038" s="313"/>
      <c r="X1038" s="313"/>
    </row>
    <row r="1039" spans="1:29" ht="12.6" customHeight="1" x14ac:dyDescent="0.2">
      <c r="A1039" s="116"/>
      <c r="B1039" s="140"/>
      <c r="C1039" s="130"/>
      <c r="D1039" s="316"/>
      <c r="E1039" s="311"/>
      <c r="F1039" s="311"/>
      <c r="G1039" s="311"/>
      <c r="H1039" s="311"/>
      <c r="I1039" s="311"/>
      <c r="J1039" s="311"/>
      <c r="K1039" s="311"/>
      <c r="L1039" s="311"/>
      <c r="M1039" s="316"/>
      <c r="N1039" s="316"/>
      <c r="O1039" s="312"/>
      <c r="P1039" s="334"/>
      <c r="Q1039" s="334"/>
      <c r="R1039" s="327"/>
      <c r="S1039" s="351"/>
      <c r="T1039" s="352"/>
      <c r="U1039" s="313"/>
      <c r="X1039" s="313"/>
    </row>
    <row r="1040" spans="1:29" ht="12.6" customHeight="1" x14ac:dyDescent="0.2">
      <c r="A1040" s="116"/>
      <c r="B1040" s="116"/>
      <c r="C1040" s="116"/>
      <c r="D1040" s="313"/>
      <c r="E1040" s="313"/>
      <c r="F1040" s="313"/>
      <c r="G1040" s="313"/>
      <c r="H1040" s="313"/>
      <c r="I1040" s="311"/>
      <c r="J1040" s="311"/>
      <c r="K1040" s="311"/>
      <c r="L1040" s="311"/>
      <c r="M1040" s="316"/>
      <c r="N1040" s="316"/>
      <c r="O1040" s="312"/>
      <c r="P1040" s="334"/>
      <c r="Q1040" s="334"/>
      <c r="R1040" s="327"/>
      <c r="S1040" s="351"/>
      <c r="T1040" s="352"/>
      <c r="U1040" s="313"/>
      <c r="X1040" s="313"/>
    </row>
    <row r="1041" spans="1:24" ht="12.6" customHeight="1" x14ac:dyDescent="0.2">
      <c r="A1041" s="116"/>
      <c r="B1041" s="116"/>
      <c r="C1041" s="116"/>
      <c r="D1041" s="313"/>
      <c r="E1041" s="313"/>
      <c r="F1041" s="313"/>
      <c r="G1041" s="313"/>
      <c r="H1041" s="313"/>
      <c r="I1041" s="311"/>
      <c r="J1041" s="311"/>
      <c r="K1041" s="311"/>
      <c r="L1041" s="311"/>
      <c r="M1041" s="316"/>
      <c r="N1041" s="316"/>
      <c r="O1041" s="312"/>
      <c r="P1041" s="334"/>
      <c r="Q1041" s="334"/>
      <c r="R1041" s="327"/>
      <c r="S1041" s="351"/>
      <c r="T1041" s="352"/>
      <c r="U1041" s="313"/>
      <c r="X1041" s="313"/>
    </row>
    <row r="1042" spans="1:24" ht="12.6" customHeight="1" x14ac:dyDescent="0.2">
      <c r="A1042" s="116"/>
      <c r="B1042" s="116"/>
      <c r="C1042" s="116"/>
      <c r="D1042" s="313"/>
      <c r="E1042" s="313"/>
      <c r="F1042" s="313"/>
      <c r="G1042" s="313"/>
      <c r="H1042" s="313"/>
      <c r="I1042" s="311"/>
      <c r="J1042" s="311"/>
      <c r="K1042" s="311"/>
      <c r="L1042" s="311"/>
      <c r="M1042" s="316"/>
      <c r="N1042" s="316"/>
      <c r="O1042" s="312"/>
      <c r="P1042" s="334"/>
      <c r="Q1042" s="334"/>
      <c r="R1042" s="327"/>
      <c r="S1042" s="351"/>
      <c r="T1042" s="352"/>
      <c r="U1042" s="313"/>
      <c r="X1042" s="313"/>
    </row>
    <row r="1043" spans="1:24" ht="12.6" customHeight="1" x14ac:dyDescent="0.2">
      <c r="A1043" s="116"/>
      <c r="B1043" s="116"/>
      <c r="C1043" s="116"/>
      <c r="D1043" s="313"/>
      <c r="E1043" s="313"/>
      <c r="F1043" s="313"/>
      <c r="G1043" s="313"/>
      <c r="H1043" s="313"/>
      <c r="I1043" s="311"/>
      <c r="J1043" s="311"/>
      <c r="K1043" s="311"/>
      <c r="L1043" s="311"/>
      <c r="M1043" s="316"/>
      <c r="N1043" s="316"/>
      <c r="O1043" s="312"/>
      <c r="P1043" s="334"/>
      <c r="Q1043" s="334"/>
      <c r="R1043" s="327"/>
      <c r="S1043" s="351"/>
      <c r="T1043" s="352"/>
      <c r="U1043" s="313"/>
      <c r="X1043" s="313"/>
    </row>
    <row r="1044" spans="1:24" ht="12.6" customHeight="1" x14ac:dyDescent="0.2">
      <c r="A1044" s="116"/>
      <c r="B1044" s="116"/>
      <c r="C1044" s="116"/>
      <c r="D1044" s="313"/>
      <c r="E1044" s="313"/>
      <c r="F1044" s="313"/>
      <c r="G1044" s="313"/>
      <c r="H1044" s="313"/>
      <c r="I1044" s="311"/>
      <c r="J1044" s="311"/>
      <c r="K1044" s="311"/>
      <c r="L1044" s="311"/>
      <c r="M1044" s="316"/>
      <c r="N1044" s="316"/>
      <c r="O1044" s="312"/>
      <c r="P1044" s="334"/>
      <c r="Q1044" s="334"/>
      <c r="R1044" s="327"/>
      <c r="S1044" s="351"/>
      <c r="T1044" s="352"/>
      <c r="U1044" s="313"/>
      <c r="X1044" s="313"/>
    </row>
    <row r="1045" spans="1:24" ht="12.6" customHeight="1" x14ac:dyDescent="0.2">
      <c r="A1045" s="116"/>
      <c r="B1045" s="116"/>
      <c r="C1045" s="116"/>
      <c r="D1045" s="313"/>
      <c r="E1045" s="313"/>
      <c r="F1045" s="313"/>
      <c r="G1045" s="313"/>
      <c r="H1045" s="313"/>
      <c r="I1045" s="311"/>
      <c r="J1045" s="311"/>
      <c r="K1045" s="311"/>
      <c r="L1045" s="311"/>
      <c r="M1045" s="316"/>
      <c r="N1045" s="316"/>
      <c r="O1045" s="312"/>
      <c r="P1045" s="334"/>
      <c r="Q1045" s="334"/>
      <c r="R1045" s="327"/>
      <c r="S1045" s="351"/>
      <c r="T1045" s="352"/>
      <c r="U1045" s="313"/>
      <c r="X1045" s="313"/>
    </row>
    <row r="1046" spans="1:24" ht="12.6" customHeight="1" x14ac:dyDescent="0.2">
      <c r="A1046" s="116"/>
      <c r="B1046" s="116"/>
      <c r="C1046" s="116"/>
      <c r="D1046" s="313"/>
      <c r="E1046" s="313"/>
      <c r="F1046" s="313"/>
      <c r="G1046" s="313"/>
      <c r="H1046" s="313"/>
      <c r="I1046" s="311"/>
      <c r="J1046" s="311"/>
      <c r="K1046" s="311"/>
      <c r="L1046" s="311"/>
      <c r="M1046" s="316"/>
      <c r="N1046" s="316"/>
      <c r="O1046" s="312"/>
      <c r="P1046" s="334"/>
      <c r="Q1046" s="334"/>
      <c r="R1046" s="327"/>
      <c r="S1046" s="351"/>
      <c r="T1046" s="352"/>
      <c r="U1046" s="313"/>
      <c r="X1046" s="313"/>
    </row>
    <row r="1047" spans="1:24" ht="12.6" customHeight="1" x14ac:dyDescent="0.2">
      <c r="A1047" s="116"/>
      <c r="B1047" s="116"/>
      <c r="C1047" s="116"/>
      <c r="D1047" s="313"/>
      <c r="E1047" s="313"/>
      <c r="F1047" s="313"/>
      <c r="G1047" s="313"/>
      <c r="H1047" s="313"/>
      <c r="I1047" s="311"/>
      <c r="J1047" s="311"/>
      <c r="K1047" s="311"/>
      <c r="L1047" s="311"/>
      <c r="M1047" s="316"/>
      <c r="N1047" s="316"/>
      <c r="O1047" s="312"/>
      <c r="P1047" s="334"/>
      <c r="Q1047" s="334"/>
      <c r="R1047" s="327"/>
      <c r="S1047" s="351"/>
      <c r="T1047" s="352"/>
      <c r="U1047" s="313"/>
      <c r="X1047" s="313"/>
    </row>
    <row r="1048" spans="1:24" ht="12.6" customHeight="1" x14ac:dyDescent="0.2">
      <c r="A1048" s="116"/>
      <c r="D1048" s="335"/>
      <c r="E1048" s="330"/>
      <c r="F1048" s="330"/>
      <c r="G1048" s="330"/>
      <c r="H1048" s="330"/>
      <c r="I1048" s="330"/>
      <c r="J1048" s="330"/>
      <c r="K1048" s="330"/>
      <c r="L1048" s="330"/>
      <c r="M1048" s="329"/>
      <c r="N1048" s="329"/>
      <c r="O1048" s="331"/>
      <c r="P1048" s="332"/>
      <c r="Q1048" s="332"/>
      <c r="R1048" s="333"/>
      <c r="S1048" s="351"/>
      <c r="T1048" s="352"/>
      <c r="U1048" s="313"/>
      <c r="X1048" s="313"/>
    </row>
    <row r="1049" spans="1:24" ht="12.6" customHeight="1" x14ac:dyDescent="0.2">
      <c r="A1049" s="116"/>
      <c r="D1049" s="329"/>
      <c r="E1049" s="330"/>
      <c r="F1049" s="330"/>
      <c r="G1049" s="330"/>
      <c r="H1049" s="330"/>
      <c r="I1049" s="330"/>
      <c r="J1049" s="330"/>
      <c r="K1049" s="330"/>
      <c r="L1049" s="330"/>
      <c r="M1049" s="329"/>
      <c r="N1049" s="329"/>
      <c r="O1049" s="331"/>
      <c r="P1049" s="332"/>
      <c r="Q1049" s="332"/>
      <c r="R1049" s="333"/>
      <c r="S1049" s="351"/>
      <c r="T1049" s="352"/>
      <c r="U1049" s="313"/>
      <c r="X1049" s="313"/>
    </row>
    <row r="1050" spans="1:24" ht="12.6" customHeight="1" x14ac:dyDescent="0.2">
      <c r="A1050" s="116"/>
      <c r="D1050" s="329"/>
      <c r="E1050" s="330"/>
      <c r="F1050" s="330"/>
      <c r="G1050" s="330"/>
      <c r="H1050" s="330"/>
      <c r="I1050" s="330"/>
      <c r="J1050" s="330"/>
      <c r="K1050" s="330"/>
      <c r="L1050" s="330"/>
      <c r="M1050" s="329"/>
      <c r="N1050" s="329"/>
      <c r="O1050" s="331"/>
      <c r="P1050" s="332"/>
      <c r="Q1050" s="332"/>
      <c r="R1050" s="333"/>
      <c r="S1050" s="351"/>
      <c r="T1050" s="352"/>
      <c r="U1050" s="313"/>
      <c r="X1050" s="313"/>
    </row>
    <row r="1051" spans="1:24" ht="12.6" customHeight="1" x14ac:dyDescent="0.2">
      <c r="A1051" s="116"/>
      <c r="D1051" s="329"/>
      <c r="E1051" s="330"/>
      <c r="F1051" s="330"/>
      <c r="G1051" s="330"/>
      <c r="H1051" s="330"/>
      <c r="I1051" s="330"/>
      <c r="J1051" s="330"/>
      <c r="K1051" s="330"/>
      <c r="L1051" s="330"/>
      <c r="M1051" s="329"/>
      <c r="N1051" s="329"/>
      <c r="O1051" s="331"/>
      <c r="P1051" s="332"/>
      <c r="Q1051" s="332"/>
      <c r="R1051" s="333"/>
      <c r="S1051" s="351"/>
      <c r="T1051" s="352"/>
      <c r="U1051" s="313"/>
      <c r="X1051" s="313"/>
    </row>
    <row r="1052" spans="1:24" ht="12.6" customHeight="1" x14ac:dyDescent="0.2">
      <c r="A1052" s="116"/>
      <c r="D1052" s="329"/>
      <c r="E1052" s="330"/>
      <c r="F1052" s="330"/>
      <c r="G1052" s="330"/>
      <c r="H1052" s="330"/>
      <c r="I1052" s="330"/>
      <c r="J1052" s="330"/>
      <c r="K1052" s="330"/>
      <c r="L1052" s="330"/>
      <c r="M1052" s="329"/>
      <c r="N1052" s="329"/>
      <c r="O1052" s="331"/>
      <c r="P1052" s="332"/>
      <c r="Q1052" s="332"/>
      <c r="R1052" s="333"/>
      <c r="S1052" s="351"/>
      <c r="T1052" s="352"/>
      <c r="U1052" s="313"/>
      <c r="X1052" s="313"/>
    </row>
    <row r="1053" spans="1:24" ht="12.6" customHeight="1" x14ac:dyDescent="0.2">
      <c r="A1053" s="116"/>
      <c r="D1053" s="329"/>
      <c r="E1053" s="330"/>
      <c r="F1053" s="330"/>
      <c r="G1053" s="330"/>
      <c r="H1053" s="330"/>
      <c r="I1053" s="330"/>
      <c r="J1053" s="330"/>
      <c r="K1053" s="330"/>
      <c r="L1053" s="330"/>
      <c r="M1053" s="329"/>
      <c r="N1053" s="329"/>
      <c r="O1053" s="331"/>
      <c r="P1053" s="332"/>
      <c r="Q1053" s="332"/>
      <c r="R1053" s="333"/>
      <c r="S1053" s="351"/>
      <c r="T1053" s="352"/>
      <c r="U1053" s="313"/>
      <c r="X1053" s="313"/>
    </row>
    <row r="1054" spans="1:24" ht="12.6" customHeight="1" x14ac:dyDescent="0.2">
      <c r="A1054" s="116"/>
      <c r="D1054" s="329"/>
      <c r="E1054" s="330"/>
      <c r="F1054" s="330"/>
      <c r="G1054" s="330"/>
      <c r="H1054" s="330"/>
      <c r="I1054" s="330"/>
      <c r="J1054" s="330"/>
      <c r="K1054" s="330"/>
      <c r="L1054" s="330"/>
      <c r="M1054" s="329"/>
      <c r="N1054" s="329"/>
      <c r="O1054" s="331"/>
      <c r="P1054" s="332"/>
      <c r="Q1054" s="332"/>
      <c r="R1054" s="333"/>
      <c r="S1054" s="351"/>
      <c r="T1054" s="352"/>
      <c r="U1054" s="313"/>
      <c r="X1054" s="313"/>
    </row>
    <row r="1055" spans="1:24" ht="12.6" customHeight="1" x14ac:dyDescent="0.2">
      <c r="A1055" s="116"/>
      <c r="D1055" s="329"/>
      <c r="E1055" s="330"/>
      <c r="F1055" s="330"/>
      <c r="G1055" s="330"/>
      <c r="H1055" s="330"/>
      <c r="I1055" s="330"/>
      <c r="J1055" s="330"/>
      <c r="K1055" s="330"/>
      <c r="L1055" s="330"/>
      <c r="M1055" s="329"/>
      <c r="N1055" s="329"/>
      <c r="O1055" s="331"/>
      <c r="P1055" s="332"/>
      <c r="Q1055" s="332"/>
      <c r="R1055" s="333"/>
      <c r="S1055" s="351"/>
      <c r="T1055" s="352"/>
      <c r="U1055" s="313"/>
      <c r="X1055" s="313"/>
    </row>
    <row r="1056" spans="1:24" ht="12.6" customHeight="1" x14ac:dyDescent="0.2">
      <c r="A1056" s="116"/>
      <c r="D1056" s="329"/>
      <c r="E1056" s="330"/>
      <c r="F1056" s="330"/>
      <c r="G1056" s="330"/>
      <c r="H1056" s="330"/>
      <c r="I1056" s="330"/>
      <c r="J1056" s="330"/>
      <c r="K1056" s="330"/>
      <c r="L1056" s="330"/>
      <c r="M1056" s="329"/>
      <c r="N1056" s="329"/>
      <c r="O1056" s="331"/>
      <c r="P1056" s="332"/>
      <c r="Q1056" s="332"/>
      <c r="R1056" s="333"/>
      <c r="S1056" s="351"/>
      <c r="T1056" s="352"/>
      <c r="U1056" s="313"/>
      <c r="X1056" s="313"/>
    </row>
    <row r="1057" spans="1:24" ht="12.6" customHeight="1" x14ac:dyDescent="0.2">
      <c r="A1057" s="116"/>
      <c r="D1057" s="329"/>
      <c r="E1057" s="330"/>
      <c r="F1057" s="330"/>
      <c r="G1057" s="330"/>
      <c r="H1057" s="330"/>
      <c r="I1057" s="330"/>
      <c r="J1057" s="330"/>
      <c r="K1057" s="330"/>
      <c r="L1057" s="330"/>
      <c r="M1057" s="329"/>
      <c r="N1057" s="329"/>
      <c r="O1057" s="331"/>
      <c r="P1057" s="332"/>
      <c r="Q1057" s="332"/>
      <c r="R1057" s="333"/>
      <c r="S1057" s="351"/>
      <c r="T1057" s="352"/>
      <c r="U1057" s="313"/>
      <c r="X1057" s="313"/>
    </row>
    <row r="1058" spans="1:24" ht="12.6" customHeight="1" x14ac:dyDescent="0.2">
      <c r="A1058" s="116"/>
      <c r="D1058" s="329"/>
      <c r="E1058" s="330"/>
      <c r="F1058" s="330"/>
      <c r="G1058" s="330"/>
      <c r="H1058" s="330"/>
      <c r="I1058" s="330"/>
      <c r="J1058" s="330"/>
      <c r="K1058" s="330"/>
      <c r="L1058" s="330"/>
      <c r="M1058" s="329"/>
      <c r="N1058" s="329"/>
      <c r="O1058" s="331"/>
      <c r="P1058" s="332"/>
      <c r="Q1058" s="332"/>
      <c r="R1058" s="333"/>
      <c r="S1058" s="351"/>
      <c r="T1058" s="352"/>
      <c r="U1058" s="313"/>
      <c r="X1058" s="313"/>
    </row>
    <row r="1059" spans="1:24" ht="12.6" customHeight="1" x14ac:dyDescent="0.2">
      <c r="A1059" s="116"/>
      <c r="D1059" s="329"/>
      <c r="E1059" s="330"/>
      <c r="F1059" s="330"/>
      <c r="G1059" s="330"/>
      <c r="H1059" s="330"/>
      <c r="I1059" s="330"/>
      <c r="J1059" s="330"/>
      <c r="K1059" s="330"/>
      <c r="L1059" s="330"/>
      <c r="M1059" s="329"/>
      <c r="N1059" s="329"/>
      <c r="O1059" s="331"/>
      <c r="P1059" s="332"/>
      <c r="Q1059" s="332"/>
      <c r="R1059" s="333"/>
      <c r="S1059" s="351"/>
      <c r="T1059" s="352"/>
      <c r="U1059" s="313"/>
      <c r="X1059" s="313"/>
    </row>
    <row r="1060" spans="1:24" ht="12.6" customHeight="1" x14ac:dyDescent="0.2">
      <c r="A1060" s="116"/>
      <c r="B1060" s="116"/>
      <c r="C1060" s="116"/>
      <c r="D1060" s="329"/>
      <c r="E1060" s="330"/>
      <c r="F1060" s="330"/>
      <c r="G1060" s="330"/>
      <c r="H1060" s="330"/>
      <c r="I1060" s="330"/>
      <c r="J1060" s="330"/>
      <c r="K1060" s="330"/>
      <c r="L1060" s="330"/>
      <c r="M1060" s="329"/>
      <c r="N1060" s="329"/>
      <c r="O1060" s="331"/>
      <c r="P1060" s="332"/>
      <c r="Q1060" s="332"/>
      <c r="R1060" s="333"/>
      <c r="S1060" s="351"/>
      <c r="T1060" s="352"/>
      <c r="U1060" s="313"/>
      <c r="X1060" s="313"/>
    </row>
    <row r="1061" spans="1:24" ht="12.6" customHeight="1" x14ac:dyDescent="0.2">
      <c r="A1061" s="116"/>
      <c r="B1061" s="116"/>
      <c r="C1061" s="116"/>
      <c r="D1061" s="329"/>
      <c r="E1061" s="330"/>
      <c r="F1061" s="330"/>
      <c r="G1061" s="330"/>
      <c r="H1061" s="330"/>
      <c r="I1061" s="330"/>
      <c r="J1061" s="330"/>
      <c r="K1061" s="330"/>
      <c r="L1061" s="330"/>
      <c r="M1061" s="329"/>
      <c r="N1061" s="329"/>
      <c r="O1061" s="331"/>
      <c r="P1061" s="332"/>
      <c r="Q1061" s="332"/>
      <c r="R1061" s="333"/>
      <c r="S1061" s="351"/>
      <c r="T1061" s="352"/>
      <c r="U1061" s="313"/>
      <c r="X1061" s="313"/>
    </row>
    <row r="1062" spans="1:24" ht="12.6" customHeight="1" x14ac:dyDescent="0.2">
      <c r="A1062" s="116"/>
      <c r="B1062" s="116"/>
      <c r="C1062" s="116"/>
      <c r="D1062" s="329"/>
      <c r="E1062" s="330"/>
      <c r="F1062" s="330"/>
      <c r="G1062" s="330"/>
      <c r="H1062" s="330"/>
      <c r="I1062" s="330"/>
      <c r="J1062" s="330"/>
      <c r="K1062" s="330"/>
      <c r="L1062" s="330"/>
      <c r="M1062" s="329"/>
      <c r="N1062" s="329"/>
      <c r="O1062" s="331"/>
      <c r="P1062" s="332"/>
      <c r="Q1062" s="332"/>
      <c r="R1062" s="333"/>
      <c r="S1062" s="351"/>
      <c r="T1062" s="352"/>
      <c r="U1062" s="313"/>
      <c r="X1062" s="313"/>
    </row>
    <row r="1063" spans="1:24" ht="12.6" customHeight="1" x14ac:dyDescent="0.2">
      <c r="A1063" s="116"/>
      <c r="B1063" s="116"/>
      <c r="C1063" s="116"/>
      <c r="D1063" s="329"/>
      <c r="E1063" s="330"/>
      <c r="F1063" s="330"/>
      <c r="G1063" s="330"/>
      <c r="H1063" s="330"/>
      <c r="I1063" s="330"/>
      <c r="J1063" s="330"/>
      <c r="K1063" s="330"/>
      <c r="L1063" s="330"/>
      <c r="M1063" s="329"/>
      <c r="N1063" s="329"/>
      <c r="O1063" s="331"/>
      <c r="P1063" s="332"/>
      <c r="Q1063" s="332"/>
      <c r="R1063" s="333"/>
      <c r="S1063" s="351"/>
      <c r="T1063" s="352"/>
      <c r="U1063" s="313"/>
      <c r="X1063" s="313"/>
    </row>
    <row r="1064" spans="1:24" ht="12.6" customHeight="1" x14ac:dyDescent="0.2">
      <c r="A1064" s="116"/>
      <c r="B1064" s="116"/>
      <c r="C1064" s="116"/>
      <c r="D1064" s="329"/>
      <c r="E1064" s="330"/>
      <c r="F1064" s="330"/>
      <c r="G1064" s="330"/>
      <c r="H1064" s="330"/>
      <c r="I1064" s="330"/>
      <c r="J1064" s="330"/>
      <c r="K1064" s="330"/>
      <c r="L1064" s="330"/>
      <c r="M1064" s="329"/>
      <c r="N1064" s="329"/>
      <c r="O1064" s="331"/>
      <c r="P1064" s="332"/>
      <c r="Q1064" s="332"/>
      <c r="R1064" s="333"/>
      <c r="S1064" s="351"/>
      <c r="T1064" s="352"/>
      <c r="U1064" s="313"/>
      <c r="X1064" s="313"/>
    </row>
    <row r="1065" spans="1:24" ht="12.6" customHeight="1" x14ac:dyDescent="0.2">
      <c r="A1065" s="116"/>
      <c r="B1065" s="116"/>
      <c r="C1065" s="116"/>
      <c r="D1065" s="329"/>
      <c r="E1065" s="330"/>
      <c r="F1065" s="330"/>
      <c r="G1065" s="330"/>
      <c r="H1065" s="330"/>
      <c r="I1065" s="330"/>
      <c r="J1065" s="330"/>
      <c r="K1065" s="330"/>
      <c r="L1065" s="330"/>
      <c r="M1065" s="329"/>
      <c r="N1065" s="329"/>
      <c r="O1065" s="331"/>
      <c r="P1065" s="332"/>
      <c r="Q1065" s="332"/>
      <c r="R1065" s="333"/>
      <c r="S1065" s="351"/>
      <c r="T1065" s="352"/>
      <c r="U1065" s="313"/>
      <c r="X1065" s="313"/>
    </row>
    <row r="1066" spans="1:24" ht="12.6" customHeight="1" x14ac:dyDescent="0.2">
      <c r="A1066" s="116"/>
      <c r="B1066" s="116"/>
      <c r="C1066" s="116"/>
      <c r="D1066" s="329"/>
      <c r="E1066" s="330"/>
      <c r="F1066" s="330"/>
      <c r="G1066" s="330"/>
      <c r="H1066" s="330"/>
      <c r="I1066" s="330"/>
      <c r="J1066" s="330"/>
      <c r="K1066" s="330"/>
      <c r="L1066" s="330"/>
      <c r="M1066" s="329"/>
      <c r="N1066" s="329"/>
      <c r="O1066" s="331"/>
      <c r="P1066" s="332"/>
      <c r="Q1066" s="332"/>
      <c r="R1066" s="333"/>
      <c r="S1066" s="351"/>
      <c r="T1066" s="352"/>
      <c r="U1066" s="313"/>
      <c r="X1066" s="313"/>
    </row>
    <row r="1067" spans="1:24" ht="12.6" customHeight="1" x14ac:dyDescent="0.2">
      <c r="A1067" s="116"/>
      <c r="B1067" s="116"/>
      <c r="C1067" s="116"/>
      <c r="D1067" s="329"/>
      <c r="E1067" s="330"/>
      <c r="F1067" s="330"/>
      <c r="G1067" s="330"/>
      <c r="H1067" s="330"/>
      <c r="I1067" s="330"/>
      <c r="J1067" s="330"/>
      <c r="K1067" s="330"/>
      <c r="L1067" s="330"/>
      <c r="M1067" s="329"/>
      <c r="N1067" s="329"/>
      <c r="O1067" s="331"/>
      <c r="P1067" s="332"/>
      <c r="Q1067" s="332"/>
      <c r="R1067" s="333"/>
      <c r="S1067" s="351"/>
      <c r="T1067" s="352"/>
      <c r="U1067" s="313"/>
      <c r="X1067" s="313"/>
    </row>
    <row r="1068" spans="1:24" ht="12.6" customHeight="1" x14ac:dyDescent="0.2">
      <c r="A1068" s="116"/>
      <c r="B1068" s="116"/>
      <c r="C1068" s="116"/>
      <c r="D1068" s="329"/>
      <c r="E1068" s="330"/>
      <c r="F1068" s="330"/>
      <c r="G1068" s="330"/>
      <c r="H1068" s="330"/>
      <c r="I1068" s="330"/>
      <c r="J1068" s="330"/>
      <c r="K1068" s="330"/>
      <c r="L1068" s="330"/>
      <c r="M1068" s="329"/>
      <c r="N1068" s="329"/>
      <c r="O1068" s="331"/>
      <c r="P1068" s="332"/>
      <c r="Q1068" s="332"/>
      <c r="R1068" s="333"/>
      <c r="S1068" s="351"/>
      <c r="T1068" s="352"/>
      <c r="U1068" s="313"/>
      <c r="X1068" s="313"/>
    </row>
    <row r="1069" spans="1:24" ht="12.6" customHeight="1" x14ac:dyDescent="0.2">
      <c r="A1069" s="116"/>
      <c r="B1069" s="116"/>
      <c r="C1069" s="116"/>
      <c r="D1069" s="329"/>
      <c r="E1069" s="330"/>
      <c r="F1069" s="330"/>
      <c r="G1069" s="330"/>
      <c r="H1069" s="330"/>
      <c r="I1069" s="330"/>
      <c r="J1069" s="330"/>
      <c r="K1069" s="330"/>
      <c r="L1069" s="330"/>
      <c r="M1069" s="329"/>
      <c r="N1069" s="329"/>
      <c r="O1069" s="331"/>
      <c r="P1069" s="332"/>
      <c r="Q1069" s="332"/>
      <c r="R1069" s="333"/>
      <c r="S1069" s="351"/>
      <c r="T1069" s="352"/>
      <c r="U1069" s="313"/>
      <c r="X1069" s="313"/>
    </row>
    <row r="1070" spans="1:24" ht="12.6" customHeight="1" x14ac:dyDescent="0.2">
      <c r="A1070" s="116"/>
      <c r="B1070" s="116"/>
      <c r="C1070" s="116"/>
      <c r="D1070" s="329"/>
      <c r="E1070" s="330"/>
      <c r="F1070" s="330"/>
      <c r="G1070" s="330"/>
      <c r="H1070" s="330"/>
      <c r="I1070" s="330"/>
      <c r="J1070" s="330"/>
      <c r="K1070" s="330"/>
      <c r="L1070" s="330"/>
      <c r="M1070" s="329"/>
      <c r="N1070" s="329"/>
      <c r="O1070" s="331"/>
      <c r="P1070" s="332"/>
      <c r="Q1070" s="332"/>
      <c r="R1070" s="333"/>
      <c r="S1070" s="351"/>
      <c r="T1070" s="352"/>
      <c r="U1070" s="313"/>
      <c r="X1070" s="313"/>
    </row>
    <row r="1071" spans="1:24" ht="12.6" customHeight="1" x14ac:dyDescent="0.2">
      <c r="A1071" s="116"/>
      <c r="B1071" s="116"/>
      <c r="C1071" s="116"/>
      <c r="D1071" s="329"/>
      <c r="E1071" s="330"/>
      <c r="F1071" s="330"/>
      <c r="G1071" s="330"/>
      <c r="H1071" s="330"/>
      <c r="I1071" s="330"/>
      <c r="J1071" s="330"/>
      <c r="K1071" s="330"/>
      <c r="L1071" s="330"/>
      <c r="M1071" s="329"/>
      <c r="N1071" s="329"/>
      <c r="O1071" s="331"/>
      <c r="P1071" s="332"/>
      <c r="Q1071" s="332"/>
      <c r="R1071" s="333"/>
      <c r="S1071" s="351"/>
      <c r="T1071" s="352"/>
      <c r="U1071" s="313"/>
      <c r="X1071" s="313"/>
    </row>
    <row r="1072" spans="1:24" ht="12.6" customHeight="1" x14ac:dyDescent="0.2">
      <c r="A1072" s="116"/>
      <c r="B1072" s="116"/>
      <c r="C1072" s="116"/>
      <c r="D1072" s="329"/>
      <c r="E1072" s="330"/>
      <c r="F1072" s="330"/>
      <c r="G1072" s="330"/>
      <c r="H1072" s="330"/>
      <c r="I1072" s="330"/>
      <c r="J1072" s="330"/>
      <c r="K1072" s="330"/>
      <c r="L1072" s="330"/>
      <c r="M1072" s="329"/>
      <c r="N1072" s="329"/>
      <c r="O1072" s="331"/>
      <c r="P1072" s="332"/>
      <c r="Q1072" s="332"/>
      <c r="R1072" s="333"/>
      <c r="S1072" s="351"/>
      <c r="T1072" s="352"/>
      <c r="U1072" s="313"/>
      <c r="X1072" s="313"/>
    </row>
    <row r="1073" spans="1:24" ht="12.6" customHeight="1" x14ac:dyDescent="0.2">
      <c r="A1073" s="116"/>
      <c r="B1073" s="116"/>
      <c r="C1073" s="116"/>
      <c r="D1073" s="329"/>
      <c r="E1073" s="330"/>
      <c r="F1073" s="330"/>
      <c r="G1073" s="330"/>
      <c r="H1073" s="330"/>
      <c r="I1073" s="330"/>
      <c r="J1073" s="330"/>
      <c r="K1073" s="330"/>
      <c r="L1073" s="330"/>
      <c r="M1073" s="329"/>
      <c r="N1073" s="329"/>
      <c r="O1073" s="331"/>
      <c r="P1073" s="332"/>
      <c r="Q1073" s="332"/>
      <c r="R1073" s="333"/>
      <c r="S1073" s="351"/>
      <c r="T1073" s="352"/>
      <c r="U1073" s="313"/>
      <c r="X1073" s="313"/>
    </row>
    <row r="1074" spans="1:24" ht="12.6" customHeight="1" x14ac:dyDescent="0.2">
      <c r="A1074" s="116"/>
      <c r="B1074" s="116"/>
      <c r="C1074" s="116"/>
      <c r="D1074" s="329"/>
      <c r="E1074" s="330"/>
      <c r="F1074" s="330"/>
      <c r="G1074" s="330"/>
      <c r="H1074" s="330"/>
      <c r="I1074" s="330"/>
      <c r="J1074" s="330"/>
      <c r="K1074" s="330"/>
      <c r="L1074" s="330"/>
      <c r="M1074" s="329"/>
      <c r="N1074" s="329"/>
      <c r="O1074" s="331"/>
      <c r="P1074" s="332"/>
      <c r="Q1074" s="332"/>
      <c r="R1074" s="333"/>
      <c r="S1074" s="351"/>
      <c r="T1074" s="352"/>
      <c r="U1074" s="313"/>
      <c r="X1074" s="313"/>
    </row>
    <row r="1075" spans="1:24" ht="12.6" customHeight="1" x14ac:dyDescent="0.2">
      <c r="A1075" s="116"/>
      <c r="B1075" s="116"/>
      <c r="C1075" s="116"/>
      <c r="D1075" s="329"/>
      <c r="E1075" s="330"/>
      <c r="F1075" s="330"/>
      <c r="G1075" s="330"/>
      <c r="H1075" s="330"/>
      <c r="I1075" s="330"/>
      <c r="J1075" s="330"/>
      <c r="K1075" s="330"/>
      <c r="L1075" s="330"/>
      <c r="M1075" s="329"/>
      <c r="N1075" s="329"/>
      <c r="O1075" s="331"/>
      <c r="P1075" s="332"/>
      <c r="Q1075" s="332"/>
      <c r="R1075" s="333"/>
      <c r="S1075" s="351"/>
      <c r="T1075" s="352"/>
      <c r="U1075" s="313"/>
      <c r="X1075" s="313"/>
    </row>
    <row r="1076" spans="1:24" ht="12.6" customHeight="1" x14ac:dyDescent="0.2">
      <c r="A1076" s="116"/>
      <c r="B1076" s="116"/>
      <c r="C1076" s="116"/>
      <c r="D1076" s="329"/>
      <c r="E1076" s="330"/>
      <c r="F1076" s="330"/>
      <c r="G1076" s="330"/>
      <c r="H1076" s="330"/>
      <c r="I1076" s="330"/>
      <c r="J1076" s="330"/>
      <c r="K1076" s="330"/>
      <c r="L1076" s="330"/>
      <c r="M1076" s="329"/>
      <c r="N1076" s="329"/>
      <c r="O1076" s="331"/>
      <c r="P1076" s="332"/>
      <c r="Q1076" s="332"/>
      <c r="R1076" s="333"/>
      <c r="S1076" s="351"/>
      <c r="T1076" s="352"/>
      <c r="U1076" s="313"/>
      <c r="X1076" s="313"/>
    </row>
    <row r="1077" spans="1:24" ht="12.6" customHeight="1" x14ac:dyDescent="0.2">
      <c r="A1077" s="116"/>
      <c r="B1077" s="116"/>
      <c r="C1077" s="116"/>
      <c r="D1077" s="329"/>
      <c r="E1077" s="330"/>
      <c r="F1077" s="330"/>
      <c r="G1077" s="330"/>
      <c r="H1077" s="330"/>
      <c r="I1077" s="330"/>
      <c r="J1077" s="330"/>
      <c r="K1077" s="330"/>
      <c r="L1077" s="330"/>
      <c r="M1077" s="329"/>
      <c r="N1077" s="329"/>
      <c r="O1077" s="331"/>
      <c r="P1077" s="332"/>
      <c r="Q1077" s="332"/>
      <c r="R1077" s="333"/>
      <c r="S1077" s="351"/>
      <c r="T1077" s="352"/>
      <c r="U1077" s="313"/>
      <c r="X1077" s="313"/>
    </row>
    <row r="1078" spans="1:24" ht="12.6" customHeight="1" x14ac:dyDescent="0.2">
      <c r="A1078" s="116"/>
      <c r="B1078" s="116"/>
      <c r="C1078" s="116"/>
      <c r="D1078" s="329"/>
      <c r="E1078" s="330"/>
      <c r="F1078" s="330"/>
      <c r="G1078" s="330"/>
      <c r="H1078" s="330"/>
      <c r="I1078" s="330"/>
      <c r="J1078" s="330"/>
      <c r="K1078" s="330"/>
      <c r="L1078" s="330"/>
      <c r="M1078" s="329"/>
      <c r="N1078" s="329"/>
      <c r="O1078" s="331"/>
      <c r="P1078" s="332"/>
      <c r="Q1078" s="332"/>
      <c r="R1078" s="333"/>
      <c r="S1078" s="351"/>
      <c r="T1078" s="352"/>
      <c r="U1078" s="313"/>
      <c r="X1078" s="313"/>
    </row>
    <row r="1079" spans="1:24" ht="12.6" customHeight="1" x14ac:dyDescent="0.2">
      <c r="A1079" s="116"/>
      <c r="B1079" s="116"/>
      <c r="C1079" s="116"/>
      <c r="D1079" s="329"/>
      <c r="E1079" s="330"/>
      <c r="F1079" s="330"/>
      <c r="G1079" s="330"/>
      <c r="H1079" s="330"/>
      <c r="I1079" s="330"/>
      <c r="J1079" s="330"/>
      <c r="K1079" s="330"/>
      <c r="L1079" s="330"/>
      <c r="M1079" s="329"/>
      <c r="N1079" s="329"/>
      <c r="O1079" s="331"/>
      <c r="P1079" s="332"/>
      <c r="Q1079" s="332"/>
      <c r="R1079" s="333"/>
      <c r="S1079" s="351"/>
      <c r="T1079" s="352"/>
      <c r="U1079" s="313"/>
      <c r="X1079" s="313"/>
    </row>
    <row r="1080" spans="1:24" ht="12.6" customHeight="1" x14ac:dyDescent="0.2">
      <c r="A1080" s="116"/>
      <c r="B1080" s="116"/>
      <c r="C1080" s="116"/>
      <c r="D1080" s="329"/>
      <c r="E1080" s="330"/>
      <c r="F1080" s="330"/>
      <c r="G1080" s="330"/>
      <c r="H1080" s="330"/>
      <c r="I1080" s="330"/>
      <c r="J1080" s="330"/>
      <c r="K1080" s="330"/>
      <c r="L1080" s="330"/>
      <c r="M1080" s="329"/>
      <c r="N1080" s="329"/>
      <c r="O1080" s="331"/>
      <c r="P1080" s="332"/>
      <c r="Q1080" s="332"/>
      <c r="R1080" s="333"/>
      <c r="S1080" s="351"/>
      <c r="T1080" s="352"/>
      <c r="U1080" s="313"/>
      <c r="X1080" s="313"/>
    </row>
    <row r="1081" spans="1:24" ht="12.6" customHeight="1" x14ac:dyDescent="0.2">
      <c r="A1081" s="116"/>
      <c r="B1081" s="116"/>
      <c r="C1081" s="116"/>
      <c r="D1081" s="329"/>
      <c r="E1081" s="330"/>
      <c r="F1081" s="330"/>
      <c r="G1081" s="330"/>
      <c r="H1081" s="330"/>
      <c r="I1081" s="330"/>
      <c r="J1081" s="330"/>
      <c r="K1081" s="330"/>
      <c r="L1081" s="330"/>
      <c r="M1081" s="329"/>
      <c r="N1081" s="329"/>
      <c r="O1081" s="331"/>
      <c r="P1081" s="332"/>
      <c r="Q1081" s="332"/>
      <c r="R1081" s="333"/>
      <c r="S1081" s="351"/>
      <c r="T1081" s="352"/>
      <c r="U1081" s="313"/>
      <c r="X1081" s="313"/>
    </row>
    <row r="1082" spans="1:24" ht="12.6" customHeight="1" x14ac:dyDescent="0.2">
      <c r="A1082" s="116"/>
      <c r="B1082" s="116"/>
      <c r="C1082" s="116"/>
      <c r="D1082" s="329"/>
      <c r="E1082" s="330"/>
      <c r="F1082" s="330"/>
      <c r="G1082" s="330"/>
      <c r="H1082" s="330"/>
      <c r="I1082" s="330"/>
      <c r="J1082" s="330"/>
      <c r="K1082" s="330"/>
      <c r="L1082" s="330"/>
      <c r="M1082" s="329"/>
      <c r="N1082" s="329"/>
      <c r="O1082" s="331"/>
      <c r="P1082" s="332"/>
      <c r="Q1082" s="332"/>
      <c r="R1082" s="333"/>
      <c r="S1082" s="351"/>
      <c r="T1082" s="352"/>
      <c r="U1082" s="313"/>
      <c r="X1082" s="313"/>
    </row>
    <row r="1083" spans="1:24" ht="12.6" customHeight="1" x14ac:dyDescent="0.2">
      <c r="A1083" s="116"/>
      <c r="B1083" s="116"/>
      <c r="C1083" s="116"/>
      <c r="D1083" s="329"/>
      <c r="E1083" s="330"/>
      <c r="F1083" s="330"/>
      <c r="G1083" s="330"/>
      <c r="H1083" s="330"/>
      <c r="I1083" s="330"/>
      <c r="J1083" s="330"/>
      <c r="K1083" s="330"/>
      <c r="L1083" s="330"/>
      <c r="M1083" s="329"/>
      <c r="N1083" s="329"/>
      <c r="O1083" s="331"/>
      <c r="P1083" s="332"/>
      <c r="Q1083" s="332"/>
      <c r="R1083" s="333"/>
      <c r="S1083" s="351"/>
      <c r="T1083" s="352"/>
      <c r="U1083" s="313"/>
      <c r="X1083" s="313"/>
    </row>
    <row r="1084" spans="1:24" ht="12.6" customHeight="1" x14ac:dyDescent="0.2">
      <c r="A1084" s="116"/>
      <c r="B1084" s="116"/>
      <c r="C1084" s="116"/>
      <c r="D1084" s="329"/>
      <c r="E1084" s="330"/>
      <c r="F1084" s="330"/>
      <c r="G1084" s="330"/>
      <c r="H1084" s="330"/>
      <c r="I1084" s="330"/>
      <c r="J1084" s="330"/>
      <c r="K1084" s="330"/>
      <c r="L1084" s="330"/>
      <c r="M1084" s="329"/>
      <c r="N1084" s="329"/>
      <c r="O1084" s="331"/>
      <c r="P1084" s="332"/>
      <c r="Q1084" s="332"/>
      <c r="R1084" s="333"/>
      <c r="S1084" s="351"/>
      <c r="T1084" s="352"/>
      <c r="U1084" s="313"/>
      <c r="X1084" s="313"/>
    </row>
    <row r="1085" spans="1:24" ht="12.6" customHeight="1" x14ac:dyDescent="0.2">
      <c r="A1085" s="116"/>
      <c r="B1085" s="116"/>
      <c r="C1085" s="116"/>
      <c r="D1085" s="329"/>
      <c r="E1085" s="330"/>
      <c r="F1085" s="330"/>
      <c r="G1085" s="330"/>
      <c r="H1085" s="330"/>
      <c r="I1085" s="330"/>
      <c r="J1085" s="330"/>
      <c r="K1085" s="330"/>
      <c r="L1085" s="330"/>
      <c r="M1085" s="329"/>
      <c r="N1085" s="329"/>
      <c r="O1085" s="331"/>
      <c r="P1085" s="332"/>
      <c r="Q1085" s="332"/>
      <c r="R1085" s="333"/>
      <c r="S1085" s="351"/>
      <c r="T1085" s="352"/>
      <c r="U1085" s="313"/>
      <c r="X1085" s="313"/>
    </row>
    <row r="1086" spans="1:24" ht="12.6" customHeight="1" x14ac:dyDescent="0.2">
      <c r="A1086" s="116"/>
      <c r="B1086" s="116"/>
      <c r="C1086" s="116"/>
      <c r="D1086" s="329"/>
      <c r="E1086" s="330"/>
      <c r="F1086" s="330"/>
      <c r="G1086" s="330"/>
      <c r="H1086" s="330"/>
      <c r="I1086" s="330"/>
      <c r="J1086" s="330"/>
      <c r="K1086" s="330"/>
      <c r="L1086" s="330"/>
      <c r="M1086" s="329"/>
      <c r="N1086" s="329"/>
      <c r="O1086" s="331"/>
      <c r="P1086" s="332"/>
      <c r="Q1086" s="332"/>
      <c r="R1086" s="333"/>
      <c r="S1086" s="351"/>
      <c r="T1086" s="352"/>
      <c r="U1086" s="313"/>
      <c r="X1086" s="313"/>
    </row>
    <row r="1087" spans="1:24" ht="12.6" customHeight="1" x14ac:dyDescent="0.2">
      <c r="A1087" s="116"/>
      <c r="B1087" s="116"/>
      <c r="C1087" s="116"/>
      <c r="D1087" s="329"/>
      <c r="E1087" s="330"/>
      <c r="F1087" s="330"/>
      <c r="G1087" s="330"/>
      <c r="H1087" s="330"/>
      <c r="I1087" s="330"/>
      <c r="J1087" s="330"/>
      <c r="K1087" s="330"/>
      <c r="L1087" s="330"/>
      <c r="M1087" s="329"/>
      <c r="N1087" s="329"/>
      <c r="O1087" s="331"/>
      <c r="P1087" s="332"/>
      <c r="Q1087" s="332"/>
      <c r="R1087" s="333"/>
      <c r="S1087" s="351"/>
      <c r="T1087" s="352"/>
      <c r="U1087" s="313"/>
      <c r="X1087" s="313"/>
    </row>
    <row r="1088" spans="1:24" ht="12.6" customHeight="1" x14ac:dyDescent="0.2">
      <c r="A1088" s="116"/>
      <c r="B1088" s="116"/>
      <c r="C1088" s="116"/>
      <c r="D1088" s="329"/>
      <c r="E1088" s="330"/>
      <c r="F1088" s="330"/>
      <c r="G1088" s="330"/>
      <c r="H1088" s="330"/>
      <c r="I1088" s="330"/>
      <c r="J1088" s="330"/>
      <c r="K1088" s="330"/>
      <c r="L1088" s="330"/>
      <c r="M1088" s="329"/>
      <c r="N1088" s="329"/>
      <c r="O1088" s="331"/>
      <c r="P1088" s="332"/>
      <c r="Q1088" s="332"/>
      <c r="R1088" s="333"/>
      <c r="S1088" s="351"/>
      <c r="T1088" s="352"/>
      <c r="U1088" s="313"/>
      <c r="X1088" s="313"/>
    </row>
    <row r="1089" spans="1:24" ht="12.6" customHeight="1" x14ac:dyDescent="0.2">
      <c r="A1089" s="116"/>
      <c r="B1089" s="116"/>
      <c r="C1089" s="116"/>
      <c r="D1089" s="329"/>
      <c r="E1089" s="330"/>
      <c r="F1089" s="330"/>
      <c r="G1089" s="330"/>
      <c r="H1089" s="330"/>
      <c r="I1089" s="330"/>
      <c r="J1089" s="330"/>
      <c r="K1089" s="330"/>
      <c r="L1089" s="330"/>
      <c r="M1089" s="329"/>
      <c r="N1089" s="329"/>
      <c r="O1089" s="331"/>
      <c r="P1089" s="332"/>
      <c r="Q1089" s="332"/>
      <c r="R1089" s="333"/>
      <c r="S1089" s="351"/>
      <c r="T1089" s="352"/>
      <c r="U1089" s="313"/>
      <c r="X1089" s="313"/>
    </row>
    <row r="1090" spans="1:24" ht="12.6" customHeight="1" x14ac:dyDescent="0.2">
      <c r="A1090" s="116"/>
      <c r="B1090" s="116"/>
      <c r="C1090" s="116"/>
      <c r="D1090" s="329"/>
      <c r="E1090" s="330"/>
      <c r="F1090" s="330"/>
      <c r="G1090" s="330"/>
      <c r="H1090" s="330"/>
      <c r="I1090" s="330"/>
      <c r="J1090" s="330"/>
      <c r="K1090" s="330"/>
      <c r="L1090" s="330"/>
      <c r="M1090" s="329"/>
      <c r="N1090" s="329"/>
      <c r="O1090" s="331"/>
      <c r="P1090" s="332"/>
      <c r="Q1090" s="332"/>
      <c r="R1090" s="333"/>
      <c r="S1090" s="351"/>
      <c r="T1090" s="352"/>
      <c r="U1090" s="313"/>
      <c r="X1090" s="313"/>
    </row>
    <row r="1091" spans="1:24" ht="12.6" customHeight="1" x14ac:dyDescent="0.2">
      <c r="A1091" s="116"/>
      <c r="B1091" s="116"/>
      <c r="C1091" s="116"/>
      <c r="D1091" s="329"/>
      <c r="E1091" s="330"/>
      <c r="F1091" s="330"/>
      <c r="G1091" s="330"/>
      <c r="H1091" s="330"/>
      <c r="I1091" s="330"/>
      <c r="J1091" s="330"/>
      <c r="K1091" s="330"/>
      <c r="L1091" s="330"/>
      <c r="M1091" s="329"/>
      <c r="N1091" s="329"/>
      <c r="O1091" s="331"/>
      <c r="P1091" s="332"/>
      <c r="Q1091" s="332"/>
      <c r="R1091" s="333"/>
      <c r="S1091" s="351"/>
      <c r="T1091" s="352"/>
      <c r="U1091" s="313"/>
      <c r="X1091" s="313"/>
    </row>
    <row r="1092" spans="1:24" ht="12.6" customHeight="1" x14ac:dyDescent="0.2">
      <c r="A1092" s="116"/>
      <c r="B1092" s="116"/>
      <c r="C1092" s="116"/>
      <c r="D1092" s="329"/>
      <c r="E1092" s="330"/>
      <c r="F1092" s="330"/>
      <c r="G1092" s="330"/>
      <c r="H1092" s="330"/>
      <c r="I1092" s="330"/>
      <c r="J1092" s="330"/>
      <c r="K1092" s="330"/>
      <c r="L1092" s="330"/>
      <c r="M1092" s="329"/>
      <c r="N1092" s="329"/>
      <c r="O1092" s="331"/>
      <c r="P1092" s="332"/>
      <c r="Q1092" s="332"/>
      <c r="R1092" s="333"/>
      <c r="S1092" s="351"/>
      <c r="T1092" s="352"/>
      <c r="U1092" s="313"/>
      <c r="X1092" s="313"/>
    </row>
    <row r="1093" spans="1:24" ht="12.6" customHeight="1" x14ac:dyDescent="0.2">
      <c r="A1093" s="116"/>
      <c r="B1093" s="116"/>
      <c r="C1093" s="116"/>
      <c r="D1093" s="329"/>
      <c r="E1093" s="330"/>
      <c r="F1093" s="330"/>
      <c r="G1093" s="330"/>
      <c r="H1093" s="330"/>
      <c r="I1093" s="330"/>
      <c r="J1093" s="330"/>
      <c r="K1093" s="330"/>
      <c r="L1093" s="330"/>
      <c r="M1093" s="329"/>
      <c r="N1093" s="329"/>
      <c r="O1093" s="331"/>
      <c r="P1093" s="332"/>
      <c r="Q1093" s="332"/>
      <c r="R1093" s="333"/>
      <c r="S1093" s="351"/>
      <c r="T1093" s="352"/>
      <c r="U1093" s="313"/>
      <c r="X1093" s="313"/>
    </row>
    <row r="1094" spans="1:24" ht="12.6" customHeight="1" x14ac:dyDescent="0.2">
      <c r="A1094" s="116"/>
      <c r="B1094" s="116"/>
      <c r="C1094" s="116"/>
      <c r="D1094" s="329"/>
      <c r="E1094" s="330"/>
      <c r="F1094" s="330"/>
      <c r="G1094" s="330"/>
      <c r="H1094" s="330"/>
      <c r="I1094" s="330"/>
      <c r="J1094" s="330"/>
      <c r="K1094" s="330"/>
      <c r="L1094" s="330"/>
      <c r="M1094" s="329"/>
      <c r="N1094" s="329"/>
      <c r="O1094" s="331"/>
      <c r="P1094" s="332"/>
      <c r="Q1094" s="332"/>
      <c r="R1094" s="333"/>
      <c r="S1094" s="351"/>
      <c r="T1094" s="352"/>
      <c r="U1094" s="313"/>
      <c r="X1094" s="313"/>
    </row>
    <row r="1095" spans="1:24" ht="12.6" customHeight="1" x14ac:dyDescent="0.2">
      <c r="A1095" s="116"/>
      <c r="B1095" s="116"/>
      <c r="C1095" s="116"/>
      <c r="D1095" s="329"/>
      <c r="E1095" s="330"/>
      <c r="F1095" s="330"/>
      <c r="G1095" s="330"/>
      <c r="H1095" s="330"/>
      <c r="I1095" s="330"/>
      <c r="J1095" s="330"/>
      <c r="K1095" s="330"/>
      <c r="L1095" s="330"/>
      <c r="M1095" s="329"/>
      <c r="N1095" s="329"/>
      <c r="O1095" s="331"/>
      <c r="P1095" s="332"/>
      <c r="Q1095" s="332"/>
      <c r="R1095" s="333"/>
      <c r="S1095" s="351"/>
      <c r="T1095" s="352"/>
      <c r="U1095" s="313"/>
      <c r="X1095" s="313"/>
    </row>
    <row r="1096" spans="1:24" ht="12.6" customHeight="1" x14ac:dyDescent="0.2">
      <c r="A1096" s="116"/>
      <c r="B1096" s="116"/>
      <c r="C1096" s="116"/>
      <c r="D1096" s="329"/>
      <c r="E1096" s="330"/>
      <c r="F1096" s="330"/>
      <c r="G1096" s="330"/>
      <c r="H1096" s="330"/>
      <c r="I1096" s="330"/>
      <c r="J1096" s="330"/>
      <c r="K1096" s="330"/>
      <c r="L1096" s="330"/>
      <c r="M1096" s="329"/>
      <c r="N1096" s="329"/>
      <c r="O1096" s="331"/>
      <c r="P1096" s="332"/>
      <c r="Q1096" s="332"/>
      <c r="R1096" s="333"/>
      <c r="S1096" s="351"/>
      <c r="T1096" s="352"/>
      <c r="U1096" s="313"/>
      <c r="X1096" s="313"/>
    </row>
    <row r="1097" spans="1:24" ht="12.6" customHeight="1" x14ac:dyDescent="0.2">
      <c r="A1097" s="116"/>
      <c r="B1097" s="116"/>
      <c r="C1097" s="116"/>
      <c r="D1097" s="329"/>
      <c r="E1097" s="330"/>
      <c r="F1097" s="330"/>
      <c r="G1097" s="330"/>
      <c r="H1097" s="330"/>
      <c r="I1097" s="330"/>
      <c r="J1097" s="330"/>
      <c r="K1097" s="330"/>
      <c r="L1097" s="330"/>
      <c r="M1097" s="329"/>
      <c r="N1097" s="329"/>
      <c r="O1097" s="331"/>
      <c r="P1097" s="332"/>
      <c r="Q1097" s="332"/>
      <c r="R1097" s="333"/>
      <c r="S1097" s="351"/>
      <c r="T1097" s="352"/>
      <c r="U1097" s="313"/>
      <c r="X1097" s="313"/>
    </row>
    <row r="1098" spans="1:24" ht="12.6" customHeight="1" x14ac:dyDescent="0.2">
      <c r="A1098" s="116"/>
      <c r="B1098" s="116"/>
      <c r="C1098" s="116"/>
      <c r="D1098" s="329"/>
      <c r="E1098" s="330"/>
      <c r="F1098" s="330"/>
      <c r="G1098" s="330"/>
      <c r="H1098" s="330"/>
      <c r="I1098" s="330"/>
      <c r="J1098" s="330"/>
      <c r="K1098" s="330"/>
      <c r="L1098" s="330"/>
      <c r="M1098" s="329"/>
      <c r="N1098" s="329"/>
      <c r="O1098" s="331"/>
      <c r="P1098" s="332"/>
      <c r="Q1098" s="332"/>
      <c r="R1098" s="333"/>
      <c r="S1098" s="351"/>
      <c r="T1098" s="352"/>
      <c r="U1098" s="313"/>
      <c r="X1098" s="313"/>
    </row>
    <row r="1099" spans="1:24" ht="12.6" customHeight="1" x14ac:dyDescent="0.2">
      <c r="A1099" s="116"/>
      <c r="B1099" s="116"/>
      <c r="C1099" s="116"/>
      <c r="D1099" s="329"/>
      <c r="E1099" s="330"/>
      <c r="F1099" s="330"/>
      <c r="G1099" s="330"/>
      <c r="H1099" s="330"/>
      <c r="I1099" s="330"/>
      <c r="J1099" s="330"/>
      <c r="K1099" s="330"/>
      <c r="L1099" s="330"/>
      <c r="M1099" s="329"/>
      <c r="N1099" s="329"/>
      <c r="O1099" s="331"/>
      <c r="P1099" s="332"/>
      <c r="Q1099" s="332"/>
      <c r="R1099" s="333"/>
      <c r="S1099" s="351"/>
      <c r="T1099" s="352"/>
      <c r="U1099" s="313"/>
      <c r="X1099" s="313"/>
    </row>
    <row r="1100" spans="1:24" ht="12.6" customHeight="1" x14ac:dyDescent="0.2">
      <c r="A1100" s="116"/>
      <c r="B1100" s="116"/>
      <c r="C1100" s="116"/>
      <c r="D1100" s="329"/>
      <c r="E1100" s="330"/>
      <c r="F1100" s="330"/>
      <c r="G1100" s="330"/>
      <c r="H1100" s="330"/>
      <c r="I1100" s="330"/>
      <c r="J1100" s="330"/>
      <c r="K1100" s="330"/>
      <c r="L1100" s="330"/>
      <c r="M1100" s="329"/>
      <c r="N1100" s="329"/>
      <c r="O1100" s="331"/>
      <c r="P1100" s="332"/>
      <c r="Q1100" s="332"/>
      <c r="R1100" s="333"/>
      <c r="S1100" s="351"/>
      <c r="T1100" s="352"/>
      <c r="U1100" s="313"/>
      <c r="X1100" s="313"/>
    </row>
    <row r="1101" spans="1:24" ht="12.6" customHeight="1" x14ac:dyDescent="0.2">
      <c r="A1101" s="116"/>
      <c r="B1101" s="116"/>
      <c r="C1101" s="116"/>
      <c r="D1101" s="329"/>
      <c r="E1101" s="330"/>
      <c r="F1101" s="330"/>
      <c r="G1101" s="330"/>
      <c r="H1101" s="330"/>
      <c r="I1101" s="330"/>
      <c r="J1101" s="330"/>
      <c r="K1101" s="330"/>
      <c r="L1101" s="330"/>
      <c r="M1101" s="329"/>
      <c r="N1101" s="329"/>
      <c r="O1101" s="331"/>
      <c r="P1101" s="332"/>
      <c r="Q1101" s="332"/>
      <c r="R1101" s="333"/>
      <c r="S1101" s="351"/>
      <c r="T1101" s="352"/>
      <c r="U1101" s="313"/>
      <c r="X1101" s="313"/>
    </row>
    <row r="1102" spans="1:24" ht="12.6" customHeight="1" x14ac:dyDescent="0.2">
      <c r="A1102" s="116"/>
      <c r="B1102" s="116"/>
      <c r="C1102" s="116"/>
      <c r="D1102" s="329"/>
      <c r="E1102" s="330"/>
      <c r="F1102" s="330"/>
      <c r="G1102" s="330"/>
      <c r="H1102" s="330"/>
      <c r="I1102" s="330"/>
      <c r="J1102" s="330"/>
      <c r="K1102" s="330"/>
      <c r="L1102" s="330"/>
      <c r="M1102" s="329"/>
      <c r="N1102" s="329"/>
      <c r="O1102" s="331"/>
      <c r="P1102" s="332"/>
      <c r="Q1102" s="332"/>
      <c r="R1102" s="333"/>
      <c r="S1102" s="351"/>
      <c r="T1102" s="352"/>
      <c r="U1102" s="313"/>
      <c r="X1102" s="313"/>
    </row>
    <row r="1103" spans="1:24" ht="12.6" customHeight="1" x14ac:dyDescent="0.2">
      <c r="A1103" s="116"/>
      <c r="B1103" s="116"/>
      <c r="C1103" s="116"/>
      <c r="D1103" s="329"/>
      <c r="E1103" s="330"/>
      <c r="F1103" s="330"/>
      <c r="G1103" s="330"/>
      <c r="H1103" s="330"/>
      <c r="I1103" s="330"/>
      <c r="J1103" s="330"/>
      <c r="K1103" s="330"/>
      <c r="L1103" s="330"/>
      <c r="M1103" s="329"/>
      <c r="N1103" s="329"/>
      <c r="O1103" s="331"/>
      <c r="P1103" s="332"/>
      <c r="Q1103" s="332"/>
      <c r="R1103" s="333"/>
      <c r="S1103" s="351"/>
      <c r="T1103" s="352"/>
      <c r="U1103" s="313"/>
      <c r="X1103" s="313"/>
    </row>
    <row r="1104" spans="1:24" ht="12.6" customHeight="1" x14ac:dyDescent="0.2">
      <c r="A1104" s="116"/>
      <c r="B1104" s="116"/>
      <c r="C1104" s="116"/>
      <c r="D1104" s="329"/>
      <c r="E1104" s="330"/>
      <c r="F1104" s="330"/>
      <c r="G1104" s="330"/>
      <c r="H1104" s="330"/>
      <c r="I1104" s="330"/>
      <c r="J1104" s="330"/>
      <c r="K1104" s="330"/>
      <c r="L1104" s="330"/>
      <c r="M1104" s="329"/>
      <c r="N1104" s="329"/>
      <c r="O1104" s="331"/>
      <c r="P1104" s="332"/>
      <c r="Q1104" s="332"/>
      <c r="R1104" s="333"/>
      <c r="S1104" s="351"/>
      <c r="T1104" s="352"/>
      <c r="U1104" s="313"/>
      <c r="X1104" s="313"/>
    </row>
    <row r="1105" spans="1:24" ht="12.6" customHeight="1" x14ac:dyDescent="0.2">
      <c r="A1105" s="116"/>
      <c r="B1105" s="116"/>
      <c r="C1105" s="116"/>
      <c r="D1105" s="329"/>
      <c r="E1105" s="330"/>
      <c r="F1105" s="330"/>
      <c r="G1105" s="330"/>
      <c r="H1105" s="330"/>
      <c r="I1105" s="330"/>
      <c r="J1105" s="330"/>
      <c r="K1105" s="330"/>
      <c r="L1105" s="330"/>
      <c r="M1105" s="329"/>
      <c r="N1105" s="329"/>
      <c r="O1105" s="331"/>
      <c r="P1105" s="332"/>
      <c r="Q1105" s="332"/>
      <c r="R1105" s="333"/>
      <c r="S1105" s="351"/>
      <c r="T1105" s="352"/>
      <c r="U1105" s="313"/>
      <c r="X1105" s="313"/>
    </row>
    <row r="1106" spans="1:24" ht="12.6" customHeight="1" x14ac:dyDescent="0.2">
      <c r="A1106" s="116"/>
      <c r="B1106" s="116"/>
      <c r="C1106" s="116"/>
      <c r="D1106" s="329"/>
      <c r="E1106" s="330"/>
      <c r="F1106" s="330"/>
      <c r="G1106" s="330"/>
      <c r="H1106" s="330"/>
      <c r="I1106" s="330"/>
      <c r="J1106" s="330"/>
      <c r="K1106" s="330"/>
      <c r="L1106" s="330"/>
      <c r="M1106" s="329"/>
      <c r="N1106" s="329"/>
      <c r="O1106" s="331"/>
      <c r="P1106" s="332"/>
      <c r="Q1106" s="332"/>
      <c r="R1106" s="333"/>
      <c r="S1106" s="351"/>
      <c r="T1106" s="352"/>
      <c r="U1106" s="313"/>
      <c r="X1106" s="313"/>
    </row>
    <row r="1107" spans="1:24" ht="12.6" customHeight="1" x14ac:dyDescent="0.2">
      <c r="A1107" s="116"/>
      <c r="B1107" s="116"/>
      <c r="C1107" s="116"/>
      <c r="D1107" s="329"/>
      <c r="E1107" s="330"/>
      <c r="F1107" s="330"/>
      <c r="G1107" s="330"/>
      <c r="H1107" s="330"/>
      <c r="I1107" s="330"/>
      <c r="J1107" s="330"/>
      <c r="K1107" s="330"/>
      <c r="L1107" s="330"/>
      <c r="M1107" s="329"/>
      <c r="N1107" s="329"/>
      <c r="O1107" s="331"/>
      <c r="P1107" s="332"/>
      <c r="Q1107" s="332"/>
      <c r="R1107" s="333"/>
      <c r="S1107" s="351"/>
      <c r="T1107" s="352"/>
      <c r="U1107" s="313"/>
      <c r="X1107" s="313"/>
    </row>
    <row r="1108" spans="1:24" ht="12.6" customHeight="1" x14ac:dyDescent="0.2">
      <c r="A1108" s="116"/>
      <c r="B1108" s="116"/>
      <c r="C1108" s="116"/>
      <c r="D1108" s="329"/>
      <c r="E1108" s="330"/>
      <c r="F1108" s="330"/>
      <c r="G1108" s="330"/>
      <c r="H1108" s="330"/>
      <c r="I1108" s="330"/>
      <c r="J1108" s="330"/>
      <c r="K1108" s="330"/>
      <c r="L1108" s="330"/>
      <c r="M1108" s="329"/>
      <c r="N1108" s="329"/>
      <c r="O1108" s="331"/>
      <c r="P1108" s="332"/>
      <c r="Q1108" s="332"/>
      <c r="R1108" s="333"/>
      <c r="S1108" s="351"/>
      <c r="T1108" s="352"/>
      <c r="U1108" s="313"/>
      <c r="X1108" s="313"/>
    </row>
    <row r="1109" spans="1:24" ht="12.6" customHeight="1" x14ac:dyDescent="0.2">
      <c r="A1109" s="116"/>
      <c r="B1109" s="116"/>
      <c r="C1109" s="116"/>
      <c r="D1109" s="329"/>
      <c r="E1109" s="330"/>
      <c r="F1109" s="330"/>
      <c r="G1109" s="330"/>
      <c r="H1109" s="330"/>
      <c r="I1109" s="330"/>
      <c r="J1109" s="330"/>
      <c r="K1109" s="330"/>
      <c r="L1109" s="330"/>
      <c r="M1109" s="329"/>
      <c r="N1109" s="329"/>
      <c r="O1109" s="331"/>
      <c r="P1109" s="332"/>
      <c r="Q1109" s="332"/>
      <c r="R1109" s="333"/>
      <c r="S1109" s="351"/>
      <c r="T1109" s="352"/>
      <c r="U1109" s="313"/>
      <c r="X1109" s="313"/>
    </row>
    <row r="1110" spans="1:24" ht="12.6" customHeight="1" x14ac:dyDescent="0.2">
      <c r="A1110" s="116"/>
      <c r="B1110" s="116"/>
      <c r="C1110" s="116"/>
      <c r="D1110" s="329"/>
      <c r="E1110" s="330"/>
      <c r="F1110" s="330"/>
      <c r="G1110" s="330"/>
      <c r="H1110" s="330"/>
      <c r="I1110" s="330"/>
      <c r="J1110" s="330"/>
      <c r="K1110" s="330"/>
      <c r="L1110" s="330"/>
      <c r="M1110" s="329"/>
      <c r="N1110" s="329"/>
      <c r="O1110" s="331"/>
      <c r="P1110" s="332"/>
      <c r="Q1110" s="332"/>
      <c r="R1110" s="333"/>
      <c r="S1110" s="351"/>
      <c r="T1110" s="352"/>
      <c r="U1110" s="313"/>
      <c r="X1110" s="313"/>
    </row>
    <row r="1111" spans="1:24" ht="12.6" customHeight="1" x14ac:dyDescent="0.2">
      <c r="A1111" s="116"/>
      <c r="B1111" s="116"/>
      <c r="C1111" s="116"/>
      <c r="D1111" s="329"/>
      <c r="E1111" s="330"/>
      <c r="F1111" s="330"/>
      <c r="G1111" s="330"/>
      <c r="H1111" s="330"/>
      <c r="I1111" s="330"/>
      <c r="J1111" s="330"/>
      <c r="K1111" s="330"/>
      <c r="L1111" s="330"/>
      <c r="M1111" s="329"/>
      <c r="N1111" s="329"/>
      <c r="O1111" s="331"/>
      <c r="P1111" s="332"/>
      <c r="Q1111" s="332"/>
      <c r="R1111" s="333"/>
      <c r="S1111" s="351"/>
      <c r="T1111" s="352"/>
      <c r="U1111" s="313"/>
      <c r="X1111" s="313"/>
    </row>
    <row r="1112" spans="1:24" ht="12.6" customHeight="1" x14ac:dyDescent="0.2">
      <c r="A1112" s="116"/>
      <c r="B1112" s="116"/>
      <c r="C1112" s="116"/>
      <c r="D1112" s="329"/>
      <c r="E1112" s="330"/>
      <c r="F1112" s="330"/>
      <c r="G1112" s="330"/>
      <c r="H1112" s="330"/>
      <c r="I1112" s="330"/>
      <c r="J1112" s="330"/>
      <c r="K1112" s="330"/>
      <c r="L1112" s="330"/>
      <c r="M1112" s="329"/>
      <c r="N1112" s="329"/>
      <c r="O1112" s="331"/>
      <c r="P1112" s="332"/>
      <c r="Q1112" s="332"/>
      <c r="R1112" s="333"/>
      <c r="S1112" s="351"/>
      <c r="T1112" s="352"/>
      <c r="U1112" s="313"/>
      <c r="X1112" s="313"/>
    </row>
    <row r="1113" spans="1:24" ht="12.6" customHeight="1" x14ac:dyDescent="0.2">
      <c r="A1113" s="116"/>
      <c r="B1113" s="116"/>
      <c r="C1113" s="116"/>
      <c r="D1113" s="329"/>
      <c r="E1113" s="330"/>
      <c r="F1113" s="330"/>
      <c r="G1113" s="330"/>
      <c r="H1113" s="330"/>
      <c r="I1113" s="330"/>
      <c r="J1113" s="330"/>
      <c r="K1113" s="330"/>
      <c r="L1113" s="330"/>
      <c r="M1113" s="329"/>
      <c r="N1113" s="329"/>
      <c r="O1113" s="331"/>
      <c r="P1113" s="332"/>
      <c r="Q1113" s="332"/>
      <c r="R1113" s="333"/>
      <c r="S1113" s="351"/>
      <c r="T1113" s="352"/>
      <c r="U1113" s="313"/>
      <c r="X1113" s="313"/>
    </row>
    <row r="1114" spans="1:24" ht="12.6" customHeight="1" x14ac:dyDescent="0.2">
      <c r="A1114" s="116"/>
      <c r="B1114" s="116"/>
      <c r="C1114" s="116"/>
      <c r="D1114" s="329"/>
      <c r="E1114" s="330"/>
      <c r="F1114" s="330"/>
      <c r="G1114" s="330"/>
      <c r="H1114" s="330"/>
      <c r="I1114" s="330"/>
      <c r="J1114" s="330"/>
      <c r="K1114" s="330"/>
      <c r="L1114" s="330"/>
      <c r="M1114" s="329"/>
      <c r="N1114" s="329"/>
      <c r="O1114" s="331"/>
      <c r="P1114" s="332"/>
      <c r="Q1114" s="332"/>
      <c r="R1114" s="333"/>
      <c r="S1114" s="351"/>
      <c r="T1114" s="352"/>
      <c r="U1114" s="313"/>
      <c r="X1114" s="313"/>
    </row>
    <row r="1115" spans="1:24" ht="12.6" customHeight="1" x14ac:dyDescent="0.2">
      <c r="A1115" s="116"/>
      <c r="B1115" s="116"/>
      <c r="C1115" s="116"/>
      <c r="D1115" s="329"/>
      <c r="E1115" s="330"/>
      <c r="F1115" s="330"/>
      <c r="G1115" s="330"/>
      <c r="H1115" s="330"/>
      <c r="I1115" s="330"/>
      <c r="J1115" s="330"/>
      <c r="K1115" s="330"/>
      <c r="L1115" s="330"/>
      <c r="M1115" s="329"/>
      <c r="N1115" s="329"/>
      <c r="O1115" s="331"/>
      <c r="P1115" s="332"/>
      <c r="Q1115" s="332"/>
      <c r="R1115" s="333"/>
      <c r="S1115" s="351"/>
      <c r="T1115" s="352"/>
      <c r="U1115" s="313"/>
      <c r="X1115" s="313"/>
    </row>
    <row r="1116" spans="1:24" ht="12.6" customHeight="1" x14ac:dyDescent="0.2">
      <c r="A1116" s="116"/>
      <c r="B1116" s="116"/>
      <c r="C1116" s="116"/>
      <c r="D1116" s="329"/>
      <c r="E1116" s="330"/>
      <c r="F1116" s="330"/>
      <c r="G1116" s="330"/>
      <c r="H1116" s="330"/>
      <c r="I1116" s="330"/>
      <c r="J1116" s="330"/>
      <c r="K1116" s="330"/>
      <c r="L1116" s="330"/>
      <c r="M1116" s="329"/>
      <c r="N1116" s="329"/>
      <c r="O1116" s="331"/>
      <c r="P1116" s="332"/>
      <c r="Q1116" s="332"/>
      <c r="R1116" s="333"/>
      <c r="S1116" s="351"/>
      <c r="T1116" s="352"/>
      <c r="U1116" s="313"/>
      <c r="X1116" s="313"/>
    </row>
    <row r="1117" spans="1:24" ht="12.6" customHeight="1" x14ac:dyDescent="0.2">
      <c r="A1117" s="116"/>
      <c r="B1117" s="116"/>
      <c r="C1117" s="116"/>
      <c r="D1117" s="329"/>
      <c r="E1117" s="330"/>
      <c r="F1117" s="330"/>
      <c r="G1117" s="330"/>
      <c r="H1117" s="330"/>
      <c r="I1117" s="330"/>
      <c r="J1117" s="330"/>
      <c r="K1117" s="330"/>
      <c r="L1117" s="330"/>
      <c r="M1117" s="329"/>
      <c r="N1117" s="329"/>
      <c r="O1117" s="331"/>
      <c r="P1117" s="332"/>
      <c r="Q1117" s="332"/>
      <c r="R1117" s="333"/>
      <c r="S1117" s="351"/>
      <c r="T1117" s="352"/>
      <c r="U1117" s="313"/>
      <c r="X1117" s="313"/>
    </row>
    <row r="1118" spans="1:24" ht="12.6" customHeight="1" x14ac:dyDescent="0.2">
      <c r="A1118" s="116"/>
      <c r="B1118" s="116"/>
      <c r="C1118" s="116"/>
      <c r="D1118" s="329"/>
      <c r="E1118" s="330"/>
      <c r="F1118" s="330"/>
      <c r="G1118" s="330"/>
      <c r="H1118" s="330"/>
      <c r="I1118" s="330"/>
      <c r="J1118" s="330"/>
      <c r="K1118" s="330"/>
      <c r="L1118" s="330"/>
      <c r="M1118" s="329"/>
      <c r="N1118" s="329"/>
      <c r="O1118" s="331"/>
      <c r="P1118" s="332"/>
      <c r="Q1118" s="332"/>
      <c r="R1118" s="333"/>
      <c r="S1118" s="351"/>
      <c r="T1118" s="352"/>
      <c r="U1118" s="313"/>
      <c r="X1118" s="313"/>
    </row>
    <row r="1119" spans="1:24" ht="12.6" customHeight="1" x14ac:dyDescent="0.2">
      <c r="A1119" s="116"/>
      <c r="B1119" s="116"/>
      <c r="C1119" s="116"/>
      <c r="D1119" s="329"/>
      <c r="E1119" s="330"/>
      <c r="F1119" s="330"/>
      <c r="G1119" s="330"/>
      <c r="H1119" s="330"/>
      <c r="I1119" s="330"/>
      <c r="J1119" s="330"/>
      <c r="K1119" s="330"/>
      <c r="L1119" s="330"/>
      <c r="M1119" s="329"/>
      <c r="N1119" s="329"/>
      <c r="O1119" s="331"/>
      <c r="P1119" s="332"/>
      <c r="Q1119" s="332"/>
      <c r="R1119" s="333"/>
      <c r="S1119" s="351"/>
      <c r="T1119" s="352"/>
      <c r="U1119" s="313"/>
      <c r="X1119" s="313"/>
    </row>
    <row r="1120" spans="1:24" ht="12.6" customHeight="1" x14ac:dyDescent="0.2">
      <c r="A1120" s="116"/>
      <c r="B1120" s="116"/>
      <c r="C1120" s="116"/>
      <c r="D1120" s="329"/>
      <c r="E1120" s="330"/>
      <c r="F1120" s="330"/>
      <c r="G1120" s="330"/>
      <c r="H1120" s="330"/>
      <c r="I1120" s="330"/>
      <c r="J1120" s="330"/>
      <c r="K1120" s="330"/>
      <c r="L1120" s="330"/>
      <c r="M1120" s="329"/>
      <c r="N1120" s="329"/>
      <c r="O1120" s="331"/>
      <c r="P1120" s="332"/>
      <c r="Q1120" s="332"/>
      <c r="R1120" s="333"/>
      <c r="S1120" s="351"/>
      <c r="T1120" s="352"/>
      <c r="U1120" s="313"/>
      <c r="X1120" s="313"/>
    </row>
    <row r="1121" spans="1:24" ht="12.6" customHeight="1" x14ac:dyDescent="0.2">
      <c r="A1121" s="116"/>
      <c r="B1121" s="116"/>
      <c r="C1121" s="116"/>
      <c r="D1121" s="329"/>
      <c r="E1121" s="330"/>
      <c r="F1121" s="330"/>
      <c r="G1121" s="330"/>
      <c r="H1121" s="330"/>
      <c r="I1121" s="330"/>
      <c r="J1121" s="330"/>
      <c r="K1121" s="330"/>
      <c r="L1121" s="330"/>
      <c r="M1121" s="329"/>
      <c r="N1121" s="329"/>
      <c r="O1121" s="331"/>
      <c r="P1121" s="332"/>
      <c r="Q1121" s="332"/>
      <c r="R1121" s="333"/>
      <c r="S1121" s="351"/>
      <c r="T1121" s="352"/>
      <c r="U1121" s="313"/>
      <c r="X1121" s="313"/>
    </row>
    <row r="1122" spans="1:24" ht="12.6" customHeight="1" x14ac:dyDescent="0.2">
      <c r="A1122" s="116"/>
      <c r="B1122" s="116"/>
      <c r="C1122" s="116"/>
      <c r="D1122" s="329"/>
      <c r="E1122" s="330"/>
      <c r="F1122" s="330"/>
      <c r="G1122" s="330"/>
      <c r="H1122" s="330"/>
      <c r="I1122" s="330"/>
      <c r="J1122" s="330"/>
      <c r="K1122" s="330"/>
      <c r="L1122" s="330"/>
      <c r="M1122" s="329"/>
      <c r="N1122" s="329"/>
      <c r="O1122" s="331"/>
      <c r="P1122" s="332"/>
      <c r="Q1122" s="332"/>
      <c r="R1122" s="333"/>
      <c r="S1122" s="351"/>
      <c r="T1122" s="352"/>
      <c r="U1122" s="313"/>
      <c r="X1122" s="313"/>
    </row>
    <row r="1123" spans="1:24" ht="12.6" customHeight="1" x14ac:dyDescent="0.2">
      <c r="A1123" s="116"/>
      <c r="B1123" s="116"/>
      <c r="C1123" s="116"/>
      <c r="D1123" s="329"/>
      <c r="E1123" s="330"/>
      <c r="F1123" s="330"/>
      <c r="G1123" s="330"/>
      <c r="H1123" s="330"/>
      <c r="I1123" s="330"/>
      <c r="J1123" s="330"/>
      <c r="K1123" s="330"/>
      <c r="L1123" s="330"/>
      <c r="M1123" s="329"/>
      <c r="N1123" s="329"/>
      <c r="O1123" s="331"/>
      <c r="P1123" s="332"/>
      <c r="Q1123" s="332"/>
      <c r="R1123" s="333"/>
      <c r="S1123" s="351"/>
      <c r="T1123" s="352"/>
      <c r="U1123" s="313"/>
      <c r="X1123" s="313"/>
    </row>
    <row r="1124" spans="1:24" ht="12.6" customHeight="1" x14ac:dyDescent="0.2">
      <c r="A1124" s="116"/>
      <c r="B1124" s="116"/>
      <c r="C1124" s="116"/>
      <c r="D1124" s="329"/>
      <c r="E1124" s="330"/>
      <c r="F1124" s="330"/>
      <c r="G1124" s="330"/>
      <c r="H1124" s="330"/>
      <c r="I1124" s="330"/>
      <c r="J1124" s="330"/>
      <c r="K1124" s="330"/>
      <c r="L1124" s="330"/>
      <c r="M1124" s="329"/>
      <c r="N1124" s="329"/>
      <c r="O1124" s="331"/>
      <c r="P1124" s="332"/>
      <c r="Q1124" s="332"/>
      <c r="R1124" s="333"/>
      <c r="S1124" s="351"/>
      <c r="T1124" s="352"/>
      <c r="U1124" s="313"/>
      <c r="X1124" s="313"/>
    </row>
    <row r="1125" spans="1:24" ht="12.6" customHeight="1" x14ac:dyDescent="0.2">
      <c r="A1125" s="116"/>
      <c r="B1125" s="116"/>
      <c r="C1125" s="116"/>
      <c r="D1125" s="329"/>
      <c r="E1125" s="330"/>
      <c r="F1125" s="330"/>
      <c r="G1125" s="330"/>
      <c r="H1125" s="330"/>
      <c r="I1125" s="330"/>
      <c r="J1125" s="330"/>
      <c r="K1125" s="330"/>
      <c r="L1125" s="330"/>
      <c r="M1125" s="329"/>
      <c r="N1125" s="329"/>
      <c r="O1125" s="331"/>
      <c r="P1125" s="332"/>
      <c r="Q1125" s="332"/>
      <c r="R1125" s="333"/>
      <c r="S1125" s="351"/>
      <c r="T1125" s="352"/>
      <c r="U1125" s="313"/>
      <c r="X1125" s="313"/>
    </row>
    <row r="1126" spans="1:24" ht="12.6" customHeight="1" x14ac:dyDescent="0.2">
      <c r="A1126" s="116"/>
      <c r="B1126" s="116"/>
      <c r="C1126" s="116"/>
      <c r="D1126" s="329"/>
      <c r="E1126" s="330"/>
      <c r="F1126" s="330"/>
      <c r="G1126" s="330"/>
      <c r="H1126" s="330"/>
      <c r="I1126" s="330"/>
      <c r="J1126" s="330"/>
      <c r="K1126" s="330"/>
      <c r="L1126" s="330"/>
      <c r="M1126" s="329"/>
      <c r="N1126" s="329"/>
      <c r="O1126" s="331"/>
      <c r="P1126" s="332"/>
      <c r="Q1126" s="332"/>
      <c r="R1126" s="333"/>
      <c r="S1126" s="351"/>
      <c r="T1126" s="352"/>
      <c r="U1126" s="313"/>
      <c r="X1126" s="313"/>
    </row>
    <row r="1127" spans="1:24" ht="12.6" customHeight="1" x14ac:dyDescent="0.2">
      <c r="A1127" s="116"/>
      <c r="B1127" s="116"/>
      <c r="C1127" s="116"/>
      <c r="D1127" s="329"/>
      <c r="E1127" s="330"/>
      <c r="F1127" s="330"/>
      <c r="G1127" s="330"/>
      <c r="H1127" s="330"/>
      <c r="I1127" s="330"/>
      <c r="J1127" s="330"/>
      <c r="K1127" s="330"/>
      <c r="L1127" s="330"/>
      <c r="M1127" s="329"/>
      <c r="N1127" s="329"/>
      <c r="O1127" s="331"/>
      <c r="P1127" s="332"/>
      <c r="Q1127" s="332"/>
      <c r="R1127" s="333"/>
      <c r="S1127" s="351"/>
      <c r="T1127" s="352"/>
      <c r="U1127" s="313"/>
      <c r="X1127" s="313"/>
    </row>
    <row r="1128" spans="1:24" ht="12.6" customHeight="1" x14ac:dyDescent="0.2">
      <c r="A1128" s="116"/>
      <c r="B1128" s="116"/>
      <c r="C1128" s="116"/>
      <c r="D1128" s="329"/>
      <c r="E1128" s="330"/>
      <c r="F1128" s="330"/>
      <c r="G1128" s="330"/>
      <c r="H1128" s="330"/>
      <c r="I1128" s="330"/>
      <c r="J1128" s="330"/>
      <c r="K1128" s="330"/>
      <c r="L1128" s="330"/>
      <c r="M1128" s="329"/>
      <c r="N1128" s="329"/>
      <c r="O1128" s="331"/>
      <c r="P1128" s="332"/>
      <c r="Q1128" s="332"/>
      <c r="R1128" s="333"/>
      <c r="S1128" s="351"/>
      <c r="T1128" s="352"/>
      <c r="U1128" s="313"/>
      <c r="X1128" s="313"/>
    </row>
    <row r="1129" spans="1:24" ht="12.6" customHeight="1" x14ac:dyDescent="0.2">
      <c r="A1129" s="116"/>
      <c r="B1129" s="116"/>
      <c r="C1129" s="116"/>
      <c r="D1129" s="329"/>
      <c r="E1129" s="330"/>
      <c r="F1129" s="330"/>
      <c r="G1129" s="330"/>
      <c r="H1129" s="330"/>
      <c r="I1129" s="330"/>
      <c r="J1129" s="330"/>
      <c r="K1129" s="330"/>
      <c r="L1129" s="330"/>
      <c r="M1129" s="329"/>
      <c r="N1129" s="329"/>
      <c r="O1129" s="331"/>
      <c r="P1129" s="332"/>
      <c r="Q1129" s="332"/>
      <c r="R1129" s="333"/>
      <c r="S1129" s="351"/>
      <c r="T1129" s="352"/>
      <c r="U1129" s="313"/>
      <c r="X1129" s="313"/>
    </row>
    <row r="1130" spans="1:24" ht="12.6" customHeight="1" x14ac:dyDescent="0.2">
      <c r="A1130" s="116"/>
      <c r="B1130" s="116"/>
      <c r="C1130" s="116"/>
      <c r="D1130" s="329"/>
      <c r="E1130" s="330"/>
      <c r="F1130" s="330"/>
      <c r="G1130" s="330"/>
      <c r="H1130" s="330"/>
      <c r="I1130" s="330"/>
      <c r="J1130" s="330"/>
      <c r="K1130" s="330"/>
      <c r="L1130" s="330"/>
      <c r="M1130" s="329"/>
      <c r="N1130" s="329"/>
      <c r="O1130" s="331"/>
      <c r="P1130" s="332"/>
      <c r="Q1130" s="332"/>
      <c r="R1130" s="333"/>
      <c r="S1130" s="351"/>
      <c r="T1130" s="352"/>
      <c r="U1130" s="313"/>
      <c r="X1130" s="313"/>
    </row>
    <row r="1131" spans="1:24" ht="12.6" customHeight="1" x14ac:dyDescent="0.2">
      <c r="A1131" s="116"/>
      <c r="B1131" s="116"/>
      <c r="C1131" s="116"/>
      <c r="D1131" s="329"/>
      <c r="E1131" s="330"/>
      <c r="F1131" s="330"/>
      <c r="G1131" s="330"/>
      <c r="H1131" s="330"/>
      <c r="I1131" s="330"/>
      <c r="J1131" s="330"/>
      <c r="K1131" s="330"/>
      <c r="L1131" s="330"/>
      <c r="M1131" s="329"/>
      <c r="N1131" s="329"/>
      <c r="O1131" s="331"/>
      <c r="P1131" s="332"/>
      <c r="Q1131" s="332"/>
      <c r="R1131" s="333"/>
      <c r="S1131" s="351"/>
      <c r="T1131" s="352"/>
      <c r="U1131" s="313"/>
      <c r="X1131" s="313"/>
    </row>
    <row r="1132" spans="1:24" ht="12.6" customHeight="1" x14ac:dyDescent="0.2">
      <c r="A1132" s="116"/>
      <c r="B1132" s="116"/>
      <c r="C1132" s="116"/>
      <c r="D1132" s="329"/>
      <c r="E1132" s="330"/>
      <c r="F1132" s="330"/>
      <c r="G1132" s="330"/>
      <c r="H1132" s="330"/>
      <c r="I1132" s="330"/>
      <c r="J1132" s="330"/>
      <c r="K1132" s="330"/>
      <c r="L1132" s="330"/>
      <c r="M1132" s="329"/>
      <c r="N1132" s="329"/>
      <c r="O1132" s="331"/>
      <c r="P1132" s="332"/>
      <c r="Q1132" s="332"/>
      <c r="R1132" s="333"/>
      <c r="S1132" s="351"/>
      <c r="T1132" s="352"/>
      <c r="U1132" s="313"/>
      <c r="X1132" s="313"/>
    </row>
    <row r="1133" spans="1:24" ht="12.6" customHeight="1" x14ac:dyDescent="0.2">
      <c r="A1133" s="116"/>
      <c r="B1133" s="116"/>
      <c r="C1133" s="116"/>
      <c r="D1133" s="329"/>
      <c r="E1133" s="330"/>
      <c r="F1133" s="330"/>
      <c r="G1133" s="330"/>
      <c r="H1133" s="330"/>
      <c r="I1133" s="330"/>
      <c r="J1133" s="330"/>
      <c r="K1133" s="330"/>
      <c r="L1133" s="330"/>
      <c r="M1133" s="329"/>
      <c r="N1133" s="329"/>
      <c r="O1133" s="331"/>
      <c r="P1133" s="332"/>
      <c r="Q1133" s="332"/>
      <c r="R1133" s="333"/>
      <c r="S1133" s="351"/>
      <c r="T1133" s="352"/>
      <c r="U1133" s="313"/>
      <c r="X1133" s="313"/>
    </row>
    <row r="1134" spans="1:24" ht="12.6" customHeight="1" x14ac:dyDescent="0.2">
      <c r="A1134" s="116"/>
      <c r="B1134" s="116"/>
      <c r="C1134" s="116"/>
      <c r="D1134" s="329"/>
      <c r="E1134" s="330"/>
      <c r="F1134" s="330"/>
      <c r="G1134" s="330"/>
      <c r="H1134" s="330"/>
      <c r="I1134" s="330"/>
      <c r="J1134" s="330"/>
      <c r="K1134" s="330"/>
      <c r="L1134" s="330"/>
      <c r="M1134" s="329"/>
      <c r="N1134" s="329"/>
      <c r="O1134" s="331"/>
      <c r="P1134" s="332"/>
      <c r="Q1134" s="332"/>
      <c r="R1134" s="333"/>
      <c r="S1134" s="351"/>
      <c r="T1134" s="352"/>
      <c r="U1134" s="313"/>
      <c r="X1134" s="313"/>
    </row>
    <row r="1135" spans="1:24" ht="12.6" customHeight="1" x14ac:dyDescent="0.2">
      <c r="A1135" s="116"/>
      <c r="B1135" s="116"/>
      <c r="C1135" s="116"/>
      <c r="D1135" s="329"/>
      <c r="E1135" s="330"/>
      <c r="F1135" s="330"/>
      <c r="G1135" s="330"/>
      <c r="H1135" s="330"/>
      <c r="I1135" s="330"/>
      <c r="J1135" s="330"/>
      <c r="K1135" s="330"/>
      <c r="L1135" s="330"/>
      <c r="M1135" s="329"/>
      <c r="N1135" s="329"/>
      <c r="O1135" s="331"/>
      <c r="P1135" s="332"/>
      <c r="Q1135" s="332"/>
      <c r="R1135" s="333"/>
      <c r="S1135" s="351"/>
      <c r="T1135" s="352"/>
      <c r="U1135" s="313"/>
      <c r="X1135" s="313"/>
    </row>
    <row r="1136" spans="1:24" ht="12.6" customHeight="1" x14ac:dyDescent="0.2">
      <c r="A1136" s="116"/>
      <c r="B1136" s="116"/>
      <c r="C1136" s="116"/>
      <c r="D1136" s="329"/>
      <c r="E1136" s="330"/>
      <c r="F1136" s="330"/>
      <c r="G1136" s="330"/>
      <c r="H1136" s="330"/>
      <c r="I1136" s="330"/>
      <c r="J1136" s="330"/>
      <c r="K1136" s="330"/>
      <c r="L1136" s="330"/>
      <c r="M1136" s="329"/>
      <c r="N1136" s="329"/>
      <c r="O1136" s="331"/>
      <c r="P1136" s="332"/>
      <c r="Q1136" s="332"/>
      <c r="R1136" s="333"/>
      <c r="S1136" s="351"/>
      <c r="T1136" s="352"/>
      <c r="U1136" s="313"/>
      <c r="X1136" s="313"/>
    </row>
    <row r="1137" spans="1:24" ht="12.6" customHeight="1" x14ac:dyDescent="0.2">
      <c r="A1137" s="116"/>
      <c r="B1137" s="116"/>
      <c r="C1137" s="116"/>
      <c r="D1137" s="329"/>
      <c r="E1137" s="330"/>
      <c r="F1137" s="330"/>
      <c r="G1137" s="330"/>
      <c r="H1137" s="330"/>
      <c r="I1137" s="330"/>
      <c r="J1137" s="330"/>
      <c r="K1137" s="330"/>
      <c r="L1137" s="330"/>
      <c r="M1137" s="329"/>
      <c r="N1137" s="329"/>
      <c r="O1137" s="331"/>
      <c r="P1137" s="332"/>
      <c r="Q1137" s="332"/>
      <c r="R1137" s="333"/>
      <c r="S1137" s="351"/>
      <c r="T1137" s="352"/>
      <c r="U1137" s="313"/>
      <c r="X1137" s="313"/>
    </row>
    <row r="1138" spans="1:24" ht="12.6" customHeight="1" x14ac:dyDescent="0.2">
      <c r="A1138" s="116"/>
      <c r="B1138" s="116"/>
      <c r="C1138" s="116"/>
      <c r="D1138" s="329"/>
      <c r="E1138" s="330"/>
      <c r="F1138" s="330"/>
      <c r="G1138" s="330"/>
      <c r="H1138" s="330"/>
      <c r="I1138" s="330"/>
      <c r="J1138" s="330"/>
      <c r="K1138" s="330"/>
      <c r="L1138" s="330"/>
      <c r="M1138" s="329"/>
      <c r="N1138" s="329"/>
      <c r="O1138" s="331"/>
      <c r="P1138" s="332"/>
      <c r="Q1138" s="332"/>
      <c r="R1138" s="333"/>
      <c r="S1138" s="351"/>
      <c r="T1138" s="352"/>
      <c r="U1138" s="313"/>
      <c r="X1138" s="313"/>
    </row>
    <row r="1139" spans="1:24" ht="12.6" customHeight="1" x14ac:dyDescent="0.2">
      <c r="A1139" s="116"/>
      <c r="B1139" s="116"/>
      <c r="C1139" s="116"/>
      <c r="D1139" s="329"/>
      <c r="E1139" s="330"/>
      <c r="F1139" s="330"/>
      <c r="G1139" s="330"/>
      <c r="H1139" s="330"/>
      <c r="I1139" s="330"/>
      <c r="J1139" s="330"/>
      <c r="K1139" s="330"/>
      <c r="L1139" s="330"/>
      <c r="M1139" s="329"/>
      <c r="N1139" s="329"/>
      <c r="O1139" s="331"/>
      <c r="P1139" s="332"/>
      <c r="Q1139" s="332"/>
      <c r="R1139" s="333"/>
      <c r="S1139" s="351"/>
      <c r="T1139" s="352"/>
      <c r="U1139" s="313"/>
      <c r="X1139" s="313"/>
    </row>
    <row r="1140" spans="1:24" ht="12.6" customHeight="1" x14ac:dyDescent="0.2">
      <c r="A1140" s="116"/>
      <c r="B1140" s="116"/>
      <c r="C1140" s="116"/>
      <c r="D1140" s="329"/>
      <c r="E1140" s="330"/>
      <c r="F1140" s="330"/>
      <c r="G1140" s="330"/>
      <c r="H1140" s="330"/>
      <c r="I1140" s="330"/>
      <c r="J1140" s="330"/>
      <c r="K1140" s="330"/>
      <c r="L1140" s="330"/>
      <c r="M1140" s="329"/>
      <c r="N1140" s="329"/>
      <c r="O1140" s="331"/>
      <c r="P1140" s="332"/>
      <c r="Q1140" s="332"/>
      <c r="R1140" s="333"/>
      <c r="S1140" s="351"/>
      <c r="T1140" s="352"/>
      <c r="U1140" s="313"/>
      <c r="X1140" s="313"/>
    </row>
    <row r="1141" spans="1:24" ht="12.6" customHeight="1" x14ac:dyDescent="0.2">
      <c r="A1141" s="116"/>
      <c r="B1141" s="116"/>
      <c r="C1141" s="116"/>
      <c r="D1141" s="329"/>
      <c r="E1141" s="330"/>
      <c r="F1141" s="330"/>
      <c r="G1141" s="330"/>
      <c r="H1141" s="330"/>
      <c r="I1141" s="330"/>
      <c r="J1141" s="330"/>
      <c r="K1141" s="330"/>
      <c r="L1141" s="330"/>
      <c r="M1141" s="329"/>
      <c r="N1141" s="329"/>
      <c r="O1141" s="331"/>
      <c r="P1141" s="332"/>
      <c r="Q1141" s="332"/>
      <c r="R1141" s="333"/>
      <c r="S1141" s="351"/>
      <c r="T1141" s="352"/>
      <c r="U1141" s="313"/>
      <c r="X1141" s="313"/>
    </row>
    <row r="1142" spans="1:24" ht="12.6" customHeight="1" x14ac:dyDescent="0.2">
      <c r="A1142" s="116"/>
      <c r="B1142" s="116"/>
      <c r="C1142" s="116"/>
      <c r="D1142" s="329"/>
      <c r="E1142" s="330"/>
      <c r="F1142" s="330"/>
      <c r="G1142" s="330"/>
      <c r="H1142" s="330"/>
      <c r="I1142" s="330"/>
      <c r="J1142" s="330"/>
      <c r="K1142" s="330"/>
      <c r="L1142" s="330"/>
      <c r="M1142" s="329"/>
      <c r="N1142" s="329"/>
      <c r="O1142" s="331"/>
      <c r="P1142" s="332"/>
      <c r="Q1142" s="332"/>
      <c r="R1142" s="333"/>
      <c r="S1142" s="351"/>
      <c r="T1142" s="352"/>
      <c r="U1142" s="313"/>
      <c r="X1142" s="313"/>
    </row>
    <row r="1143" spans="1:24" ht="12.6" customHeight="1" x14ac:dyDescent="0.2">
      <c r="A1143" s="116"/>
      <c r="B1143" s="116"/>
      <c r="C1143" s="116"/>
      <c r="D1143" s="329"/>
      <c r="E1143" s="330"/>
      <c r="F1143" s="330"/>
      <c r="G1143" s="330"/>
      <c r="H1143" s="330"/>
      <c r="I1143" s="330"/>
      <c r="J1143" s="330"/>
      <c r="K1143" s="330"/>
      <c r="L1143" s="330"/>
      <c r="M1143" s="329"/>
      <c r="N1143" s="329"/>
      <c r="O1143" s="331"/>
      <c r="P1143" s="332"/>
      <c r="Q1143" s="332"/>
      <c r="R1143" s="333"/>
      <c r="S1143" s="351"/>
      <c r="T1143" s="352"/>
      <c r="U1143" s="313"/>
      <c r="X1143" s="313"/>
    </row>
    <row r="1144" spans="1:24" ht="12.6" customHeight="1" x14ac:dyDescent="0.2">
      <c r="A1144" s="116"/>
      <c r="B1144" s="116"/>
      <c r="C1144" s="116"/>
      <c r="D1144" s="329"/>
      <c r="E1144" s="330"/>
      <c r="F1144" s="330"/>
      <c r="G1144" s="330"/>
      <c r="H1144" s="330"/>
      <c r="I1144" s="330"/>
      <c r="J1144" s="330"/>
      <c r="K1144" s="330"/>
      <c r="L1144" s="330"/>
      <c r="M1144" s="329"/>
      <c r="N1144" s="329"/>
      <c r="O1144" s="331"/>
      <c r="P1144" s="332"/>
      <c r="Q1144" s="332"/>
      <c r="R1144" s="333"/>
      <c r="S1144" s="351"/>
      <c r="T1144" s="352"/>
      <c r="U1144" s="313"/>
      <c r="X1144" s="313"/>
    </row>
    <row r="1145" spans="1:24" ht="12.6" customHeight="1" x14ac:dyDescent="0.2">
      <c r="A1145" s="116"/>
      <c r="B1145" s="116"/>
      <c r="C1145" s="116"/>
      <c r="D1145" s="329"/>
      <c r="E1145" s="330"/>
      <c r="F1145" s="330"/>
      <c r="G1145" s="330"/>
      <c r="H1145" s="330"/>
      <c r="I1145" s="330"/>
      <c r="J1145" s="330"/>
      <c r="K1145" s="330"/>
      <c r="L1145" s="330"/>
      <c r="M1145" s="329"/>
      <c r="N1145" s="329"/>
      <c r="O1145" s="331"/>
      <c r="P1145" s="332"/>
      <c r="Q1145" s="332"/>
      <c r="R1145" s="333"/>
      <c r="S1145" s="351"/>
      <c r="T1145" s="352"/>
      <c r="U1145" s="313"/>
      <c r="X1145" s="313"/>
    </row>
    <row r="1146" spans="1:24" ht="12.6" customHeight="1" x14ac:dyDescent="0.2">
      <c r="A1146" s="116"/>
      <c r="B1146" s="116"/>
      <c r="C1146" s="116"/>
      <c r="D1146" s="329"/>
      <c r="E1146" s="330"/>
      <c r="F1146" s="330"/>
      <c r="G1146" s="330"/>
      <c r="H1146" s="330"/>
      <c r="I1146" s="330"/>
      <c r="J1146" s="330"/>
      <c r="K1146" s="330"/>
      <c r="L1146" s="330"/>
      <c r="M1146" s="329"/>
      <c r="N1146" s="329"/>
      <c r="O1146" s="331"/>
      <c r="P1146" s="332"/>
      <c r="Q1146" s="332"/>
      <c r="R1146" s="333"/>
      <c r="S1146" s="351"/>
      <c r="T1146" s="352"/>
      <c r="U1146" s="313"/>
      <c r="X1146" s="313"/>
    </row>
    <row r="1147" spans="1:24" ht="12.6" customHeight="1" x14ac:dyDescent="0.2">
      <c r="A1147" s="116"/>
      <c r="B1147" s="116"/>
      <c r="C1147" s="116"/>
      <c r="D1147" s="329"/>
      <c r="E1147" s="330"/>
      <c r="F1147" s="330"/>
      <c r="G1147" s="330"/>
      <c r="H1147" s="330"/>
      <c r="I1147" s="330"/>
      <c r="J1147" s="330"/>
      <c r="K1147" s="330"/>
      <c r="L1147" s="330"/>
      <c r="M1147" s="329"/>
      <c r="N1147" s="329"/>
      <c r="O1147" s="331"/>
      <c r="P1147" s="332"/>
      <c r="Q1147" s="332"/>
      <c r="R1147" s="333"/>
      <c r="S1147" s="351"/>
      <c r="T1147" s="352"/>
      <c r="U1147" s="313"/>
      <c r="X1147" s="313"/>
    </row>
    <row r="1148" spans="1:24" ht="12.6" customHeight="1" x14ac:dyDescent="0.2">
      <c r="A1148" s="116"/>
      <c r="B1148" s="116"/>
      <c r="C1148" s="116"/>
      <c r="D1148" s="329"/>
      <c r="E1148" s="330"/>
      <c r="F1148" s="330"/>
      <c r="G1148" s="330"/>
      <c r="H1148" s="330"/>
      <c r="I1148" s="330"/>
      <c r="J1148" s="330"/>
      <c r="K1148" s="330"/>
      <c r="L1148" s="330"/>
      <c r="M1148" s="329"/>
      <c r="N1148" s="329"/>
      <c r="O1148" s="331"/>
      <c r="P1148" s="332"/>
      <c r="Q1148" s="332"/>
      <c r="R1148" s="333"/>
      <c r="S1148" s="351"/>
      <c r="T1148" s="352"/>
      <c r="U1148" s="313"/>
      <c r="X1148" s="313"/>
    </row>
    <row r="1149" spans="1:24" ht="12.6" customHeight="1" x14ac:dyDescent="0.2">
      <c r="A1149" s="116"/>
      <c r="B1149" s="116"/>
      <c r="C1149" s="116"/>
      <c r="D1149" s="329"/>
      <c r="E1149" s="330"/>
      <c r="F1149" s="330"/>
      <c r="G1149" s="330"/>
      <c r="H1149" s="330"/>
      <c r="I1149" s="330"/>
      <c r="J1149" s="330"/>
      <c r="K1149" s="330"/>
      <c r="L1149" s="330"/>
      <c r="M1149" s="329"/>
      <c r="N1149" s="329"/>
      <c r="O1149" s="331"/>
      <c r="P1149" s="332"/>
      <c r="Q1149" s="332"/>
      <c r="R1149" s="333"/>
      <c r="S1149" s="351"/>
      <c r="T1149" s="352"/>
      <c r="U1149" s="313"/>
      <c r="X1149" s="313"/>
    </row>
    <row r="1150" spans="1:24" ht="12.6" customHeight="1" x14ac:dyDescent="0.2">
      <c r="A1150" s="116"/>
      <c r="B1150" s="116"/>
      <c r="C1150" s="116"/>
      <c r="D1150" s="329"/>
      <c r="E1150" s="330"/>
      <c r="F1150" s="330"/>
      <c r="G1150" s="330"/>
      <c r="H1150" s="330"/>
      <c r="I1150" s="330"/>
      <c r="J1150" s="330"/>
      <c r="K1150" s="330"/>
      <c r="L1150" s="330"/>
      <c r="M1150" s="329"/>
      <c r="N1150" s="329"/>
      <c r="O1150" s="331"/>
      <c r="P1150" s="332"/>
      <c r="Q1150" s="332"/>
      <c r="R1150" s="333"/>
      <c r="S1150" s="351"/>
      <c r="T1150" s="352"/>
      <c r="U1150" s="313"/>
      <c r="X1150" s="313"/>
    </row>
    <row r="1151" spans="1:24" ht="12.6" customHeight="1" x14ac:dyDescent="0.2">
      <c r="A1151" s="116"/>
      <c r="B1151" s="116"/>
      <c r="C1151" s="116"/>
      <c r="D1151" s="329"/>
      <c r="E1151" s="330"/>
      <c r="F1151" s="330"/>
      <c r="G1151" s="330"/>
      <c r="H1151" s="330"/>
      <c r="I1151" s="330"/>
      <c r="J1151" s="330"/>
      <c r="K1151" s="330"/>
      <c r="L1151" s="330"/>
      <c r="M1151" s="329"/>
      <c r="N1151" s="329"/>
      <c r="O1151" s="331"/>
      <c r="P1151" s="332"/>
      <c r="Q1151" s="332"/>
      <c r="R1151" s="333"/>
      <c r="S1151" s="351"/>
      <c r="T1151" s="352"/>
      <c r="U1151" s="313"/>
      <c r="X1151" s="313"/>
    </row>
    <row r="1152" spans="1:24" ht="12.6" customHeight="1" x14ac:dyDescent="0.2">
      <c r="A1152" s="116"/>
      <c r="B1152" s="116"/>
      <c r="C1152" s="116"/>
      <c r="D1152" s="329"/>
      <c r="E1152" s="330"/>
      <c r="F1152" s="330"/>
      <c r="G1152" s="330"/>
      <c r="H1152" s="330"/>
      <c r="I1152" s="330"/>
      <c r="J1152" s="330"/>
      <c r="K1152" s="330"/>
      <c r="L1152" s="330"/>
      <c r="M1152" s="329"/>
      <c r="N1152" s="329"/>
      <c r="O1152" s="331"/>
      <c r="P1152" s="332"/>
      <c r="Q1152" s="332"/>
      <c r="R1152" s="333"/>
      <c r="S1152" s="351"/>
      <c r="T1152" s="352"/>
      <c r="U1152" s="313"/>
      <c r="X1152" s="313"/>
    </row>
    <row r="1153" spans="1:17" ht="12.6" customHeight="1" x14ac:dyDescent="0.2">
      <c r="A1153" s="116"/>
      <c r="B1153" s="116"/>
      <c r="C1153" s="116"/>
      <c r="D1153" s="112"/>
      <c r="E1153" s="111"/>
      <c r="F1153" s="111"/>
      <c r="G1153" s="111"/>
      <c r="H1153" s="111"/>
      <c r="I1153" s="111"/>
      <c r="J1153" s="111"/>
      <c r="K1153" s="111"/>
      <c r="L1153" s="111"/>
      <c r="M1153" s="112"/>
      <c r="N1153" s="112"/>
      <c r="P1153" s="113"/>
      <c r="Q1153" s="113"/>
    </row>
    <row r="1154" spans="1:17" ht="12.6" customHeight="1" x14ac:dyDescent="0.2">
      <c r="A1154" s="116"/>
      <c r="B1154" s="116"/>
      <c r="C1154" s="116"/>
      <c r="D1154" s="112"/>
      <c r="E1154" s="111"/>
      <c r="F1154" s="111"/>
      <c r="G1154" s="111"/>
      <c r="H1154" s="111"/>
      <c r="I1154" s="111"/>
      <c r="J1154" s="111"/>
      <c r="K1154" s="111"/>
      <c r="L1154" s="111"/>
      <c r="M1154" s="112"/>
      <c r="N1154" s="112"/>
      <c r="P1154" s="113"/>
      <c r="Q1154" s="113"/>
    </row>
    <row r="1155" spans="1:17" ht="12.6" customHeight="1" x14ac:dyDescent="0.2">
      <c r="A1155" s="116"/>
      <c r="B1155" s="116"/>
      <c r="C1155" s="116"/>
      <c r="D1155" s="112"/>
      <c r="E1155" s="111"/>
      <c r="F1155" s="111"/>
      <c r="G1155" s="111"/>
      <c r="H1155" s="111"/>
      <c r="I1155" s="111"/>
      <c r="J1155" s="111"/>
      <c r="K1155" s="111"/>
      <c r="L1155" s="111"/>
      <c r="M1155" s="112"/>
      <c r="N1155" s="112"/>
      <c r="P1155" s="113"/>
      <c r="Q1155" s="113"/>
    </row>
    <row r="1156" spans="1:17" ht="12.6" customHeight="1" x14ac:dyDescent="0.2">
      <c r="A1156" s="116"/>
      <c r="B1156" s="116"/>
      <c r="C1156" s="116"/>
      <c r="D1156" s="112"/>
      <c r="E1156" s="111"/>
      <c r="F1156" s="111"/>
      <c r="G1156" s="111"/>
      <c r="H1156" s="111"/>
      <c r="I1156" s="111"/>
      <c r="J1156" s="111"/>
      <c r="K1156" s="111"/>
      <c r="L1156" s="111"/>
      <c r="M1156" s="112"/>
      <c r="N1156" s="112"/>
      <c r="P1156" s="113"/>
      <c r="Q1156" s="113"/>
    </row>
    <row r="1157" spans="1:17" ht="12.6" customHeight="1" x14ac:dyDescent="0.2">
      <c r="A1157" s="116"/>
      <c r="B1157" s="116"/>
      <c r="C1157" s="116"/>
      <c r="D1157" s="112"/>
      <c r="E1157" s="111"/>
      <c r="F1157" s="111"/>
      <c r="G1157" s="111"/>
      <c r="H1157" s="111"/>
      <c r="I1157" s="111"/>
      <c r="J1157" s="111"/>
      <c r="K1157" s="111"/>
      <c r="L1157" s="111"/>
      <c r="M1157" s="112"/>
      <c r="N1157" s="112"/>
      <c r="P1157" s="113"/>
      <c r="Q1157" s="113"/>
    </row>
    <row r="1158" spans="1:17" ht="12.6" customHeight="1" x14ac:dyDescent="0.2">
      <c r="A1158" s="116"/>
      <c r="B1158" s="116"/>
      <c r="C1158" s="116"/>
      <c r="D1158" s="112"/>
      <c r="E1158" s="111"/>
      <c r="F1158" s="111"/>
      <c r="G1158" s="111"/>
      <c r="H1158" s="111"/>
      <c r="I1158" s="111"/>
      <c r="J1158" s="111"/>
      <c r="K1158" s="111"/>
      <c r="L1158" s="111"/>
      <c r="M1158" s="112"/>
      <c r="N1158" s="112"/>
      <c r="P1158" s="113"/>
      <c r="Q1158" s="113"/>
    </row>
    <row r="1159" spans="1:17" ht="12.6" customHeight="1" x14ac:dyDescent="0.2">
      <c r="A1159" s="116"/>
      <c r="B1159" s="116"/>
      <c r="C1159" s="116"/>
      <c r="D1159" s="112"/>
      <c r="E1159" s="111"/>
      <c r="F1159" s="111"/>
      <c r="G1159" s="111"/>
      <c r="H1159" s="111"/>
      <c r="I1159" s="111"/>
      <c r="J1159" s="111"/>
      <c r="K1159" s="111"/>
      <c r="L1159" s="111"/>
      <c r="M1159" s="112"/>
      <c r="N1159" s="112"/>
      <c r="P1159" s="113"/>
      <c r="Q1159" s="113"/>
    </row>
    <row r="1160" spans="1:17" ht="12.6" customHeight="1" x14ac:dyDescent="0.2">
      <c r="A1160" s="116"/>
      <c r="B1160" s="116"/>
      <c r="C1160" s="116"/>
      <c r="D1160" s="112"/>
      <c r="E1160" s="111"/>
      <c r="F1160" s="111"/>
      <c r="G1160" s="111"/>
      <c r="H1160" s="111"/>
      <c r="I1160" s="111"/>
      <c r="J1160" s="111"/>
      <c r="K1160" s="111"/>
      <c r="L1160" s="111"/>
      <c r="M1160" s="112"/>
      <c r="N1160" s="112"/>
      <c r="P1160" s="113"/>
      <c r="Q1160" s="113"/>
    </row>
    <row r="1161" spans="1:17" ht="12.6" customHeight="1" x14ac:dyDescent="0.2">
      <c r="A1161" s="116"/>
      <c r="B1161" s="116"/>
      <c r="C1161" s="116"/>
      <c r="D1161" s="112"/>
      <c r="E1161" s="111"/>
      <c r="F1161" s="111"/>
      <c r="G1161" s="111"/>
      <c r="H1161" s="111"/>
      <c r="I1161" s="111"/>
      <c r="J1161" s="111"/>
      <c r="K1161" s="111"/>
      <c r="L1161" s="111"/>
      <c r="M1161" s="112"/>
      <c r="N1161" s="112"/>
      <c r="P1161" s="113"/>
      <c r="Q1161" s="113"/>
    </row>
    <row r="1162" spans="1:17" ht="12.6" customHeight="1" x14ac:dyDescent="0.2">
      <c r="A1162" s="116"/>
      <c r="B1162" s="116"/>
      <c r="C1162" s="116"/>
      <c r="D1162" s="112"/>
      <c r="E1162" s="111"/>
      <c r="F1162" s="111"/>
      <c r="G1162" s="111"/>
      <c r="H1162" s="111"/>
      <c r="I1162" s="111"/>
      <c r="J1162" s="111"/>
      <c r="K1162" s="111"/>
      <c r="L1162" s="111"/>
      <c r="M1162" s="112"/>
      <c r="N1162" s="112"/>
      <c r="P1162" s="113"/>
      <c r="Q1162" s="113"/>
    </row>
    <row r="1163" spans="1:17" ht="12.6" customHeight="1" x14ac:dyDescent="0.2">
      <c r="A1163" s="116"/>
      <c r="B1163" s="116"/>
      <c r="C1163" s="116"/>
      <c r="D1163" s="112"/>
      <c r="E1163" s="111"/>
      <c r="F1163" s="111"/>
      <c r="G1163" s="111"/>
      <c r="H1163" s="111"/>
      <c r="I1163" s="111"/>
      <c r="J1163" s="111"/>
      <c r="K1163" s="111"/>
      <c r="L1163" s="111"/>
      <c r="M1163" s="112"/>
      <c r="N1163" s="112"/>
      <c r="P1163" s="113"/>
      <c r="Q1163" s="113"/>
    </row>
    <row r="1164" spans="1:17" ht="12.6" customHeight="1" x14ac:dyDescent="0.2">
      <c r="A1164" s="116"/>
      <c r="B1164" s="116"/>
      <c r="C1164" s="116"/>
      <c r="D1164" s="112"/>
      <c r="E1164" s="111"/>
      <c r="F1164" s="111"/>
      <c r="G1164" s="111"/>
      <c r="H1164" s="111"/>
      <c r="I1164" s="111"/>
      <c r="J1164" s="111"/>
      <c r="K1164" s="111"/>
      <c r="L1164" s="111"/>
      <c r="M1164" s="112"/>
      <c r="N1164" s="112"/>
      <c r="P1164" s="113"/>
      <c r="Q1164" s="113"/>
    </row>
    <row r="1165" spans="1:17" ht="12.6" customHeight="1" x14ac:dyDescent="0.2">
      <c r="A1165" s="116"/>
      <c r="B1165" s="116"/>
      <c r="C1165" s="116"/>
      <c r="D1165" s="112"/>
      <c r="E1165" s="111"/>
      <c r="F1165" s="111"/>
      <c r="G1165" s="111"/>
      <c r="H1165" s="111"/>
      <c r="I1165" s="111"/>
      <c r="J1165" s="111"/>
      <c r="K1165" s="111"/>
      <c r="L1165" s="111"/>
      <c r="M1165" s="112"/>
      <c r="N1165" s="112"/>
      <c r="P1165" s="113"/>
      <c r="Q1165" s="113"/>
    </row>
    <row r="1166" spans="1:17" ht="12.6" customHeight="1" x14ac:dyDescent="0.2">
      <c r="A1166" s="116"/>
      <c r="B1166" s="116"/>
      <c r="C1166" s="116"/>
      <c r="D1166" s="112"/>
      <c r="E1166" s="111"/>
      <c r="F1166" s="111"/>
      <c r="G1166" s="111"/>
      <c r="H1166" s="111"/>
      <c r="I1166" s="111"/>
      <c r="J1166" s="111"/>
      <c r="K1166" s="111"/>
      <c r="L1166" s="111"/>
      <c r="M1166" s="112"/>
      <c r="N1166" s="112"/>
      <c r="P1166" s="113"/>
      <c r="Q1166" s="113"/>
    </row>
    <row r="1167" spans="1:17" ht="12.6" customHeight="1" x14ac:dyDescent="0.2">
      <c r="A1167" s="116"/>
      <c r="B1167" s="116"/>
      <c r="C1167" s="116"/>
      <c r="D1167" s="112"/>
      <c r="E1167" s="111"/>
      <c r="F1167" s="111"/>
      <c r="G1167" s="111"/>
      <c r="H1167" s="111"/>
      <c r="I1167" s="111"/>
      <c r="J1167" s="111"/>
      <c r="K1167" s="111"/>
      <c r="L1167" s="111"/>
      <c r="M1167" s="112"/>
      <c r="N1167" s="112"/>
      <c r="P1167" s="113"/>
      <c r="Q1167" s="113"/>
    </row>
    <row r="1168" spans="1:17" ht="12.6" customHeight="1" x14ac:dyDescent="0.2">
      <c r="A1168" s="116"/>
      <c r="B1168" s="116"/>
      <c r="C1168" s="116"/>
      <c r="D1168" s="112"/>
      <c r="E1168" s="111"/>
      <c r="F1168" s="111"/>
      <c r="G1168" s="111"/>
      <c r="H1168" s="111"/>
      <c r="I1168" s="111"/>
      <c r="J1168" s="111"/>
      <c r="K1168" s="111"/>
      <c r="L1168" s="111"/>
      <c r="M1168" s="112"/>
      <c r="N1168" s="112"/>
      <c r="P1168" s="113"/>
      <c r="Q1168" s="113"/>
    </row>
    <row r="1169" spans="1:17" ht="12.6" customHeight="1" x14ac:dyDescent="0.2">
      <c r="A1169" s="116"/>
      <c r="B1169" s="116"/>
      <c r="C1169" s="116"/>
      <c r="D1169" s="112"/>
      <c r="E1169" s="111"/>
      <c r="F1169" s="111"/>
      <c r="G1169" s="111"/>
      <c r="H1169" s="111"/>
      <c r="I1169" s="111"/>
      <c r="J1169" s="111"/>
      <c r="K1169" s="111"/>
      <c r="L1169" s="111"/>
      <c r="M1169" s="112"/>
      <c r="N1169" s="112"/>
      <c r="P1169" s="113"/>
      <c r="Q1169" s="113"/>
    </row>
    <row r="1170" spans="1:17" ht="12.6" customHeight="1" x14ac:dyDescent="0.2">
      <c r="A1170" s="116"/>
      <c r="B1170" s="116"/>
      <c r="C1170" s="116"/>
      <c r="D1170" s="112"/>
      <c r="E1170" s="111"/>
      <c r="F1170" s="111"/>
      <c r="G1170" s="111"/>
      <c r="H1170" s="111"/>
      <c r="I1170" s="111"/>
      <c r="J1170" s="111"/>
      <c r="K1170" s="111"/>
      <c r="L1170" s="111"/>
      <c r="M1170" s="112"/>
      <c r="N1170" s="112"/>
      <c r="P1170" s="113"/>
      <c r="Q1170" s="113"/>
    </row>
    <row r="1171" spans="1:17" ht="12.6" customHeight="1" x14ac:dyDescent="0.2">
      <c r="A1171" s="116"/>
      <c r="B1171" s="116"/>
      <c r="C1171" s="116"/>
      <c r="D1171" s="112"/>
      <c r="E1171" s="111"/>
      <c r="F1171" s="111"/>
      <c r="G1171" s="111"/>
      <c r="H1171" s="111"/>
      <c r="I1171" s="111"/>
      <c r="J1171" s="111"/>
      <c r="K1171" s="111"/>
      <c r="L1171" s="111"/>
      <c r="M1171" s="112"/>
      <c r="N1171" s="112"/>
      <c r="P1171" s="113"/>
      <c r="Q1171" s="113"/>
    </row>
    <row r="1172" spans="1:17" ht="12.6" customHeight="1" x14ac:dyDescent="0.2">
      <c r="A1172" s="116"/>
      <c r="B1172" s="116"/>
      <c r="C1172" s="116"/>
      <c r="D1172" s="112"/>
      <c r="E1172" s="111"/>
      <c r="F1172" s="111"/>
      <c r="G1172" s="111"/>
      <c r="H1172" s="111"/>
      <c r="I1172" s="111"/>
      <c r="J1172" s="111"/>
      <c r="K1172" s="111"/>
      <c r="L1172" s="111"/>
      <c r="M1172" s="112"/>
      <c r="N1172" s="112"/>
      <c r="P1172" s="113"/>
      <c r="Q1172" s="113"/>
    </row>
    <row r="1173" spans="1:17" ht="12.6" customHeight="1" x14ac:dyDescent="0.2">
      <c r="A1173" s="116"/>
      <c r="B1173" s="116"/>
      <c r="C1173" s="116"/>
      <c r="D1173" s="112"/>
      <c r="E1173" s="111"/>
      <c r="F1173" s="111"/>
      <c r="G1173" s="111"/>
      <c r="H1173" s="111"/>
      <c r="I1173" s="111"/>
      <c r="J1173" s="111"/>
      <c r="K1173" s="111"/>
      <c r="L1173" s="111"/>
      <c r="M1173" s="112"/>
      <c r="N1173" s="112"/>
      <c r="P1173" s="113"/>
      <c r="Q1173" s="113"/>
    </row>
    <row r="1174" spans="1:17" ht="12.6" customHeight="1" x14ac:dyDescent="0.2">
      <c r="A1174" s="116"/>
      <c r="B1174" s="116"/>
      <c r="C1174" s="116"/>
      <c r="D1174" s="112"/>
      <c r="E1174" s="111"/>
      <c r="F1174" s="111"/>
      <c r="G1174" s="111"/>
      <c r="H1174" s="111"/>
      <c r="I1174" s="111"/>
      <c r="J1174" s="111"/>
      <c r="K1174" s="111"/>
      <c r="L1174" s="111"/>
      <c r="M1174" s="112"/>
      <c r="N1174" s="112"/>
      <c r="P1174" s="113"/>
      <c r="Q1174" s="113"/>
    </row>
    <row r="1175" spans="1:17" ht="12.6" customHeight="1" x14ac:dyDescent="0.2">
      <c r="A1175" s="116"/>
      <c r="B1175" s="116"/>
      <c r="C1175" s="116"/>
      <c r="D1175" s="112"/>
      <c r="E1175" s="111"/>
      <c r="F1175" s="111"/>
      <c r="G1175" s="111"/>
      <c r="H1175" s="111"/>
      <c r="I1175" s="111"/>
      <c r="J1175" s="111"/>
      <c r="K1175" s="111"/>
      <c r="L1175" s="111"/>
      <c r="M1175" s="112"/>
      <c r="N1175" s="112"/>
      <c r="P1175" s="113"/>
      <c r="Q1175" s="113"/>
    </row>
    <row r="1176" spans="1:17" ht="12.6" customHeight="1" x14ac:dyDescent="0.2">
      <c r="A1176" s="116"/>
      <c r="B1176" s="116"/>
      <c r="C1176" s="116"/>
      <c r="D1176" s="112"/>
      <c r="E1176" s="111"/>
      <c r="F1176" s="111"/>
      <c r="G1176" s="111"/>
      <c r="H1176" s="111"/>
      <c r="I1176" s="111"/>
      <c r="J1176" s="111"/>
      <c r="K1176" s="111"/>
      <c r="L1176" s="111"/>
      <c r="M1176" s="112"/>
      <c r="N1176" s="112"/>
      <c r="P1176" s="113"/>
      <c r="Q1176" s="113"/>
    </row>
    <row r="1177" spans="1:17" ht="12.6" customHeight="1" x14ac:dyDescent="0.2">
      <c r="A1177" s="116"/>
      <c r="B1177" s="116"/>
      <c r="C1177" s="116"/>
      <c r="D1177" s="112"/>
      <c r="E1177" s="111"/>
      <c r="F1177" s="111"/>
      <c r="G1177" s="111"/>
      <c r="H1177" s="111"/>
      <c r="I1177" s="111"/>
      <c r="J1177" s="111"/>
      <c r="K1177" s="111"/>
      <c r="L1177" s="111"/>
      <c r="M1177" s="112"/>
      <c r="N1177" s="112"/>
      <c r="P1177" s="113"/>
      <c r="Q1177" s="113"/>
    </row>
    <row r="1178" spans="1:17" ht="12.6" customHeight="1" x14ac:dyDescent="0.2">
      <c r="A1178" s="116"/>
      <c r="B1178" s="116"/>
      <c r="C1178" s="116"/>
      <c r="D1178" s="112"/>
      <c r="E1178" s="111"/>
      <c r="F1178" s="111"/>
      <c r="G1178" s="111"/>
      <c r="H1178" s="111"/>
      <c r="I1178" s="111"/>
      <c r="J1178" s="111"/>
      <c r="K1178" s="111"/>
      <c r="L1178" s="111"/>
      <c r="M1178" s="112"/>
      <c r="N1178" s="112"/>
      <c r="P1178" s="113"/>
      <c r="Q1178" s="113"/>
    </row>
    <row r="1179" spans="1:17" ht="12.6" customHeight="1" x14ac:dyDescent="0.2">
      <c r="A1179" s="116"/>
      <c r="B1179" s="116"/>
      <c r="C1179" s="116"/>
      <c r="D1179" s="112"/>
      <c r="E1179" s="111"/>
      <c r="F1179" s="111"/>
      <c r="G1179" s="111"/>
      <c r="H1179" s="111"/>
      <c r="I1179" s="111"/>
      <c r="J1179" s="111"/>
      <c r="K1179" s="111"/>
      <c r="L1179" s="111"/>
      <c r="M1179" s="112"/>
      <c r="N1179" s="112"/>
      <c r="P1179" s="113"/>
      <c r="Q1179" s="113"/>
    </row>
    <row r="1180" spans="1:17" ht="12.6" customHeight="1" x14ac:dyDescent="0.2">
      <c r="A1180" s="116"/>
      <c r="B1180" s="116"/>
      <c r="C1180" s="116"/>
      <c r="D1180" s="112"/>
      <c r="E1180" s="111"/>
      <c r="F1180" s="111"/>
      <c r="G1180" s="111"/>
      <c r="H1180" s="111"/>
      <c r="I1180" s="111"/>
      <c r="J1180" s="111"/>
      <c r="K1180" s="111"/>
      <c r="L1180" s="111"/>
      <c r="M1180" s="112"/>
      <c r="N1180" s="112"/>
      <c r="P1180" s="113"/>
      <c r="Q1180" s="113"/>
    </row>
    <row r="1181" spans="1:17" ht="12.6" customHeight="1" x14ac:dyDescent="0.2">
      <c r="A1181" s="116"/>
      <c r="B1181" s="116"/>
      <c r="C1181" s="116"/>
      <c r="D1181" s="112"/>
      <c r="E1181" s="111"/>
      <c r="F1181" s="111"/>
      <c r="G1181" s="111"/>
      <c r="H1181" s="111"/>
      <c r="I1181" s="111"/>
      <c r="J1181" s="111"/>
      <c r="K1181" s="111"/>
      <c r="L1181" s="111"/>
      <c r="M1181" s="112"/>
      <c r="N1181" s="112"/>
      <c r="P1181" s="113"/>
      <c r="Q1181" s="113"/>
    </row>
    <row r="1182" spans="1:17" ht="12.6" customHeight="1" x14ac:dyDescent="0.2">
      <c r="A1182" s="116"/>
      <c r="B1182" s="116"/>
      <c r="C1182" s="116"/>
      <c r="D1182" s="112"/>
      <c r="E1182" s="111"/>
      <c r="F1182" s="111"/>
      <c r="G1182" s="111"/>
      <c r="H1182" s="111"/>
      <c r="I1182" s="111"/>
      <c r="J1182" s="111"/>
      <c r="K1182" s="111"/>
      <c r="L1182" s="111"/>
      <c r="M1182" s="112"/>
      <c r="N1182" s="112"/>
      <c r="P1182" s="113"/>
      <c r="Q1182" s="113"/>
    </row>
    <row r="1183" spans="1:17" ht="12.6" customHeight="1" x14ac:dyDescent="0.2">
      <c r="A1183" s="116"/>
      <c r="B1183" s="116"/>
      <c r="C1183" s="116"/>
      <c r="D1183" s="112"/>
      <c r="E1183" s="111"/>
      <c r="F1183" s="111"/>
      <c r="G1183" s="111"/>
      <c r="H1183" s="111"/>
      <c r="I1183" s="111"/>
      <c r="J1183" s="111"/>
      <c r="K1183" s="111"/>
      <c r="L1183" s="111"/>
      <c r="M1183" s="112"/>
      <c r="N1183" s="112"/>
      <c r="P1183" s="113"/>
      <c r="Q1183" s="113"/>
    </row>
    <row r="1184" spans="1:17" ht="12.6" customHeight="1" x14ac:dyDescent="0.2">
      <c r="A1184" s="116"/>
      <c r="B1184" s="116"/>
      <c r="C1184" s="116"/>
      <c r="D1184" s="112"/>
      <c r="E1184" s="111"/>
      <c r="F1184" s="111"/>
      <c r="G1184" s="111"/>
      <c r="H1184" s="111"/>
      <c r="I1184" s="111"/>
      <c r="J1184" s="111"/>
      <c r="K1184" s="111"/>
      <c r="L1184" s="111"/>
      <c r="M1184" s="112"/>
      <c r="N1184" s="112"/>
      <c r="P1184" s="113"/>
      <c r="Q1184" s="113"/>
    </row>
    <row r="1185" spans="1:17" ht="12.6" customHeight="1" x14ac:dyDescent="0.2">
      <c r="A1185" s="116"/>
      <c r="B1185" s="116"/>
      <c r="C1185" s="116"/>
      <c r="D1185" s="112"/>
      <c r="E1185" s="111"/>
      <c r="F1185" s="111"/>
      <c r="G1185" s="111"/>
      <c r="H1185" s="111"/>
      <c r="I1185" s="111"/>
      <c r="J1185" s="111"/>
      <c r="K1185" s="111"/>
      <c r="L1185" s="111"/>
      <c r="M1185" s="112"/>
      <c r="N1185" s="112"/>
      <c r="P1185" s="113"/>
      <c r="Q1185" s="113"/>
    </row>
    <row r="1186" spans="1:17" ht="12.6" customHeight="1" x14ac:dyDescent="0.2">
      <c r="A1186" s="116"/>
      <c r="B1186" s="116"/>
      <c r="C1186" s="116"/>
      <c r="D1186" s="112"/>
      <c r="E1186" s="111"/>
      <c r="F1186" s="111"/>
      <c r="G1186" s="111"/>
      <c r="H1186" s="111"/>
      <c r="I1186" s="111"/>
      <c r="J1186" s="111"/>
      <c r="K1186" s="111"/>
      <c r="L1186" s="111"/>
      <c r="M1186" s="112"/>
      <c r="N1186" s="112"/>
      <c r="P1186" s="113"/>
      <c r="Q1186" s="113"/>
    </row>
    <row r="1187" spans="1:17" ht="12.6" customHeight="1" x14ac:dyDescent="0.2">
      <c r="A1187" s="116"/>
      <c r="B1187" s="116"/>
      <c r="C1187" s="116"/>
      <c r="D1187" s="112"/>
      <c r="E1187" s="111"/>
      <c r="F1187" s="111"/>
      <c r="G1187" s="111"/>
      <c r="H1187" s="111"/>
      <c r="I1187" s="111"/>
      <c r="J1187" s="111"/>
      <c r="K1187" s="111"/>
      <c r="L1187" s="111"/>
      <c r="M1187" s="112"/>
      <c r="N1187" s="112"/>
      <c r="P1187" s="113"/>
      <c r="Q1187" s="113"/>
    </row>
    <row r="1188" spans="1:17" ht="12.6" customHeight="1" x14ac:dyDescent="0.2">
      <c r="A1188" s="116"/>
      <c r="B1188" s="116"/>
      <c r="C1188" s="116"/>
      <c r="D1188" s="112"/>
      <c r="E1188" s="111"/>
      <c r="F1188" s="111"/>
      <c r="G1188" s="111"/>
      <c r="H1188" s="111"/>
      <c r="I1188" s="111"/>
      <c r="J1188" s="111"/>
      <c r="K1188" s="111"/>
      <c r="L1188" s="111"/>
      <c r="M1188" s="112"/>
      <c r="N1188" s="112"/>
      <c r="P1188" s="113"/>
      <c r="Q1188" s="113"/>
    </row>
    <row r="1189" spans="1:17" ht="12.6" customHeight="1" x14ac:dyDescent="0.2">
      <c r="A1189" s="116"/>
      <c r="B1189" s="116"/>
      <c r="C1189" s="116"/>
      <c r="D1189" s="112"/>
      <c r="E1189" s="111"/>
      <c r="F1189" s="111"/>
      <c r="G1189" s="111"/>
      <c r="H1189" s="111"/>
      <c r="I1189" s="111"/>
      <c r="J1189" s="111"/>
      <c r="K1189" s="111"/>
      <c r="L1189" s="111"/>
      <c r="M1189" s="112"/>
      <c r="N1189" s="112"/>
      <c r="P1189" s="113"/>
      <c r="Q1189" s="113"/>
    </row>
    <row r="1190" spans="1:17" ht="12.6" customHeight="1" x14ac:dyDescent="0.2">
      <c r="A1190" s="116"/>
      <c r="B1190" s="116"/>
      <c r="C1190" s="116"/>
      <c r="D1190" s="112"/>
      <c r="E1190" s="111"/>
      <c r="F1190" s="111"/>
      <c r="G1190" s="111"/>
      <c r="H1190" s="111"/>
      <c r="I1190" s="111"/>
      <c r="J1190" s="111"/>
      <c r="K1190" s="111"/>
      <c r="L1190" s="111"/>
      <c r="M1190" s="112"/>
      <c r="N1190" s="112"/>
      <c r="P1190" s="113"/>
      <c r="Q1190" s="113"/>
    </row>
    <row r="1191" spans="1:17" ht="12.6" customHeight="1" x14ac:dyDescent="0.2">
      <c r="A1191" s="116"/>
      <c r="B1191" s="116"/>
      <c r="C1191" s="116"/>
      <c r="D1191" s="112"/>
      <c r="E1191" s="111"/>
      <c r="F1191" s="111"/>
      <c r="G1191" s="111"/>
      <c r="H1191" s="111"/>
      <c r="I1191" s="111"/>
      <c r="J1191" s="111"/>
      <c r="K1191" s="111"/>
      <c r="L1191" s="111"/>
      <c r="M1191" s="112"/>
      <c r="N1191" s="112"/>
      <c r="P1191" s="113"/>
      <c r="Q1191" s="113"/>
    </row>
    <row r="1192" spans="1:17" ht="12.6" customHeight="1" x14ac:dyDescent="0.2">
      <c r="A1192" s="116"/>
      <c r="B1192" s="116"/>
      <c r="C1192" s="116"/>
      <c r="D1192" s="112"/>
      <c r="E1192" s="111"/>
      <c r="F1192" s="111"/>
      <c r="G1192" s="111"/>
      <c r="H1192" s="111"/>
      <c r="I1192" s="111"/>
      <c r="J1192" s="111"/>
      <c r="K1192" s="111"/>
      <c r="L1192" s="111"/>
      <c r="M1192" s="112"/>
      <c r="N1192" s="112"/>
      <c r="P1192" s="113"/>
      <c r="Q1192" s="113"/>
    </row>
    <row r="1193" spans="1:17" ht="12.6" customHeight="1" x14ac:dyDescent="0.2">
      <c r="A1193" s="116"/>
      <c r="B1193" s="116"/>
      <c r="C1193" s="116"/>
      <c r="D1193" s="112"/>
      <c r="E1193" s="111"/>
      <c r="F1193" s="111"/>
      <c r="G1193" s="111"/>
      <c r="H1193" s="111"/>
      <c r="I1193" s="111"/>
      <c r="J1193" s="111"/>
      <c r="K1193" s="111"/>
      <c r="L1193" s="111"/>
      <c r="M1193" s="112"/>
      <c r="N1193" s="112"/>
      <c r="P1193" s="113"/>
      <c r="Q1193" s="113"/>
    </row>
    <row r="1194" spans="1:17" ht="12.6" customHeight="1" x14ac:dyDescent="0.2">
      <c r="A1194" s="116"/>
      <c r="B1194" s="116"/>
      <c r="C1194" s="116"/>
      <c r="D1194" s="112"/>
      <c r="E1194" s="111"/>
      <c r="F1194" s="111"/>
      <c r="G1194" s="111"/>
      <c r="H1194" s="111"/>
      <c r="I1194" s="111"/>
      <c r="J1194" s="111"/>
      <c r="K1194" s="111"/>
      <c r="L1194" s="111"/>
      <c r="M1194" s="112"/>
      <c r="N1194" s="112"/>
      <c r="P1194" s="113"/>
      <c r="Q1194" s="113"/>
    </row>
    <row r="1195" spans="1:17" ht="12.6" customHeight="1" x14ac:dyDescent="0.2">
      <c r="A1195" s="116"/>
      <c r="B1195" s="116"/>
      <c r="C1195" s="116"/>
      <c r="D1195" s="112"/>
      <c r="E1195" s="111"/>
      <c r="F1195" s="111"/>
      <c r="G1195" s="111"/>
      <c r="H1195" s="111"/>
      <c r="I1195" s="111"/>
      <c r="J1195" s="111"/>
      <c r="K1195" s="111"/>
      <c r="L1195" s="111"/>
      <c r="M1195" s="112"/>
      <c r="N1195" s="112"/>
      <c r="P1195" s="113"/>
      <c r="Q1195" s="113"/>
    </row>
    <row r="1196" spans="1:17" ht="12.6" customHeight="1" x14ac:dyDescent="0.2">
      <c r="A1196" s="116"/>
      <c r="B1196" s="116"/>
      <c r="C1196" s="116"/>
      <c r="D1196" s="112"/>
      <c r="E1196" s="111"/>
      <c r="F1196" s="111"/>
      <c r="G1196" s="111"/>
      <c r="H1196" s="111"/>
      <c r="I1196" s="111"/>
      <c r="J1196" s="111"/>
      <c r="K1196" s="111"/>
      <c r="L1196" s="111"/>
      <c r="M1196" s="112"/>
      <c r="N1196" s="112"/>
      <c r="P1196" s="113"/>
      <c r="Q1196" s="113"/>
    </row>
    <row r="1197" spans="1:17" ht="12.6" customHeight="1" x14ac:dyDescent="0.2">
      <c r="A1197" s="116"/>
      <c r="B1197" s="116"/>
      <c r="C1197" s="116"/>
      <c r="D1197" s="112"/>
      <c r="E1197" s="111"/>
      <c r="F1197" s="111"/>
      <c r="G1197" s="111"/>
      <c r="H1197" s="111"/>
      <c r="I1197" s="111"/>
      <c r="J1197" s="111"/>
      <c r="K1197" s="111"/>
      <c r="L1197" s="111"/>
      <c r="M1197" s="112"/>
      <c r="N1197" s="112"/>
      <c r="P1197" s="113"/>
      <c r="Q1197" s="113"/>
    </row>
    <row r="1198" spans="1:17" ht="12.6" customHeight="1" x14ac:dyDescent="0.2">
      <c r="A1198" s="116"/>
      <c r="B1198" s="116"/>
      <c r="C1198" s="116"/>
      <c r="D1198" s="112"/>
      <c r="E1198" s="111"/>
      <c r="F1198" s="111"/>
      <c r="G1198" s="111"/>
      <c r="H1198" s="111"/>
      <c r="I1198" s="111"/>
      <c r="J1198" s="111"/>
      <c r="K1198" s="111"/>
      <c r="L1198" s="111"/>
      <c r="M1198" s="112"/>
      <c r="N1198" s="112"/>
      <c r="P1198" s="113"/>
      <c r="Q1198" s="113"/>
    </row>
    <row r="1199" spans="1:17" ht="12.6" customHeight="1" x14ac:dyDescent="0.2">
      <c r="A1199" s="116"/>
      <c r="B1199" s="116"/>
      <c r="C1199" s="116"/>
      <c r="D1199" s="112"/>
      <c r="E1199" s="111"/>
      <c r="F1199" s="111"/>
      <c r="G1199" s="111"/>
      <c r="H1199" s="111"/>
      <c r="I1199" s="111"/>
      <c r="J1199" s="111"/>
      <c r="K1199" s="111"/>
      <c r="L1199" s="111"/>
      <c r="M1199" s="112"/>
      <c r="N1199" s="112"/>
      <c r="P1199" s="113"/>
      <c r="Q1199" s="113"/>
    </row>
    <row r="1200" spans="1:17" ht="12.6" customHeight="1" x14ac:dyDescent="0.2">
      <c r="A1200" s="116"/>
      <c r="B1200" s="116"/>
      <c r="C1200" s="116"/>
      <c r="D1200" s="112"/>
      <c r="E1200" s="111"/>
      <c r="F1200" s="111"/>
      <c r="G1200" s="111"/>
      <c r="H1200" s="111"/>
      <c r="I1200" s="111"/>
      <c r="J1200" s="111"/>
      <c r="K1200" s="111"/>
      <c r="L1200" s="111"/>
      <c r="M1200" s="112"/>
      <c r="N1200" s="112"/>
      <c r="P1200" s="113"/>
      <c r="Q1200" s="113"/>
    </row>
    <row r="1201" spans="1:17" ht="12.6" customHeight="1" x14ac:dyDescent="0.2">
      <c r="A1201" s="116"/>
      <c r="B1201" s="116"/>
      <c r="C1201" s="116"/>
      <c r="D1201" s="112"/>
      <c r="E1201" s="111"/>
      <c r="F1201" s="111"/>
      <c r="G1201" s="111"/>
      <c r="H1201" s="111"/>
      <c r="I1201" s="111"/>
      <c r="J1201" s="111"/>
      <c r="K1201" s="111"/>
      <c r="L1201" s="111"/>
      <c r="M1201" s="112"/>
      <c r="N1201" s="112"/>
      <c r="P1201" s="113"/>
      <c r="Q1201" s="113"/>
    </row>
    <row r="1202" spans="1:17" ht="12.6" customHeight="1" x14ac:dyDescent="0.2">
      <c r="A1202" s="116"/>
      <c r="B1202" s="116"/>
      <c r="C1202" s="116"/>
      <c r="D1202" s="112"/>
      <c r="E1202" s="111"/>
      <c r="F1202" s="111"/>
      <c r="G1202" s="111"/>
      <c r="H1202" s="111"/>
      <c r="I1202" s="111"/>
      <c r="J1202" s="111"/>
      <c r="K1202" s="111"/>
      <c r="L1202" s="111"/>
      <c r="M1202" s="112"/>
      <c r="N1202" s="112"/>
      <c r="P1202" s="113"/>
      <c r="Q1202" s="113"/>
    </row>
    <row r="1203" spans="1:17" ht="12.6" customHeight="1" x14ac:dyDescent="0.2">
      <c r="A1203" s="116"/>
      <c r="B1203" s="116"/>
      <c r="C1203" s="116"/>
      <c r="D1203" s="112"/>
      <c r="E1203" s="111"/>
      <c r="F1203" s="111"/>
      <c r="G1203" s="111"/>
      <c r="H1203" s="111"/>
      <c r="I1203" s="111"/>
      <c r="J1203" s="111"/>
      <c r="K1203" s="111"/>
      <c r="L1203" s="111"/>
      <c r="M1203" s="112"/>
      <c r="N1203" s="112"/>
      <c r="P1203" s="113"/>
      <c r="Q1203" s="113"/>
    </row>
    <row r="1204" spans="1:17" ht="12.6" customHeight="1" x14ac:dyDescent="0.2">
      <c r="A1204" s="116"/>
      <c r="B1204" s="116"/>
      <c r="C1204" s="116"/>
      <c r="D1204" s="112"/>
      <c r="E1204" s="111"/>
      <c r="F1204" s="111"/>
      <c r="G1204" s="111"/>
      <c r="H1204" s="111"/>
      <c r="I1204" s="111"/>
      <c r="J1204" s="111"/>
      <c r="K1204" s="111"/>
      <c r="L1204" s="111"/>
      <c r="M1204" s="112"/>
      <c r="N1204" s="112"/>
      <c r="P1204" s="113"/>
      <c r="Q1204" s="113"/>
    </row>
    <row r="1205" spans="1:17" ht="12.6" customHeight="1" x14ac:dyDescent="0.2">
      <c r="A1205" s="116"/>
      <c r="B1205" s="116"/>
      <c r="C1205" s="116"/>
      <c r="D1205" s="112"/>
      <c r="E1205" s="111"/>
      <c r="F1205" s="111"/>
      <c r="G1205" s="111"/>
      <c r="H1205" s="111"/>
      <c r="I1205" s="111"/>
      <c r="J1205" s="111"/>
      <c r="K1205" s="111"/>
      <c r="L1205" s="111"/>
      <c r="M1205" s="112"/>
      <c r="N1205" s="112"/>
      <c r="P1205" s="113"/>
      <c r="Q1205" s="113"/>
    </row>
    <row r="1206" spans="1:17" ht="12.6" customHeight="1" x14ac:dyDescent="0.2">
      <c r="A1206" s="116"/>
      <c r="B1206" s="116"/>
      <c r="C1206" s="116"/>
      <c r="D1206" s="112"/>
      <c r="E1206" s="111"/>
      <c r="F1206" s="111"/>
      <c r="G1206" s="111"/>
      <c r="H1206" s="111"/>
      <c r="I1206" s="111"/>
      <c r="J1206" s="111"/>
      <c r="K1206" s="111"/>
      <c r="L1206" s="111"/>
      <c r="M1206" s="112"/>
      <c r="N1206" s="112"/>
      <c r="P1206" s="113"/>
      <c r="Q1206" s="113"/>
    </row>
    <row r="1207" spans="1:17" ht="12.6" customHeight="1" x14ac:dyDescent="0.2">
      <c r="A1207" s="116"/>
      <c r="B1207" s="116"/>
      <c r="C1207" s="116"/>
      <c r="D1207" s="112"/>
      <c r="E1207" s="111"/>
      <c r="F1207" s="111"/>
      <c r="G1207" s="111"/>
      <c r="H1207" s="111"/>
      <c r="I1207" s="111"/>
      <c r="J1207" s="111"/>
      <c r="K1207" s="111"/>
      <c r="L1207" s="111"/>
      <c r="M1207" s="112"/>
      <c r="N1207" s="112"/>
      <c r="P1207" s="113"/>
      <c r="Q1207" s="113"/>
    </row>
    <row r="1208" spans="1:17" ht="12.6" customHeight="1" x14ac:dyDescent="0.2">
      <c r="A1208" s="116"/>
      <c r="B1208" s="116"/>
      <c r="C1208" s="116"/>
      <c r="D1208" s="112"/>
      <c r="E1208" s="111"/>
      <c r="F1208" s="111"/>
      <c r="G1208" s="111"/>
      <c r="H1208" s="111"/>
      <c r="I1208" s="111"/>
      <c r="J1208" s="111"/>
      <c r="K1208" s="111"/>
      <c r="L1208" s="111"/>
      <c r="M1208" s="112"/>
      <c r="N1208" s="112"/>
      <c r="P1208" s="113"/>
      <c r="Q1208" s="113"/>
    </row>
    <row r="1209" spans="1:17" ht="12.6" customHeight="1" x14ac:dyDescent="0.2">
      <c r="A1209" s="116"/>
      <c r="B1209" s="116"/>
      <c r="C1209" s="116"/>
      <c r="D1209" s="112"/>
      <c r="E1209" s="111"/>
      <c r="F1209" s="111"/>
      <c r="G1209" s="111"/>
      <c r="H1209" s="111"/>
      <c r="I1209" s="111"/>
      <c r="J1209" s="111"/>
      <c r="K1209" s="111"/>
      <c r="L1209" s="111"/>
      <c r="M1209" s="112"/>
      <c r="N1209" s="112"/>
      <c r="P1209" s="113"/>
      <c r="Q1209" s="113"/>
    </row>
    <row r="1210" spans="1:17" ht="12.6" customHeight="1" x14ac:dyDescent="0.2">
      <c r="A1210" s="116"/>
      <c r="B1210" s="116"/>
      <c r="C1210" s="116"/>
      <c r="D1210" s="112"/>
      <c r="E1210" s="111"/>
      <c r="F1210" s="111"/>
      <c r="G1210" s="111"/>
      <c r="H1210" s="111"/>
      <c r="I1210" s="111"/>
      <c r="J1210" s="111"/>
      <c r="K1210" s="111"/>
      <c r="L1210" s="111"/>
      <c r="M1210" s="112"/>
      <c r="N1210" s="112"/>
      <c r="P1210" s="113"/>
      <c r="Q1210" s="113"/>
    </row>
    <row r="1211" spans="1:17" ht="12.6" customHeight="1" x14ac:dyDescent="0.2">
      <c r="A1211" s="116"/>
      <c r="B1211" s="116"/>
      <c r="C1211" s="116"/>
      <c r="D1211" s="112"/>
      <c r="E1211" s="111"/>
      <c r="F1211" s="111"/>
      <c r="G1211" s="111"/>
      <c r="H1211" s="111"/>
      <c r="I1211" s="111"/>
      <c r="J1211" s="111"/>
      <c r="K1211" s="111"/>
      <c r="L1211" s="111"/>
      <c r="M1211" s="112"/>
      <c r="N1211" s="112"/>
      <c r="P1211" s="113"/>
      <c r="Q1211" s="113"/>
    </row>
    <row r="1212" spans="1:17" ht="12.6" customHeight="1" x14ac:dyDescent="0.2">
      <c r="A1212" s="116"/>
      <c r="B1212" s="116"/>
      <c r="C1212" s="116"/>
      <c r="D1212" s="112"/>
      <c r="E1212" s="111"/>
      <c r="F1212" s="111"/>
      <c r="G1212" s="111"/>
      <c r="H1212" s="111"/>
      <c r="I1212" s="111"/>
      <c r="J1212" s="111"/>
      <c r="K1212" s="111"/>
      <c r="L1212" s="111"/>
      <c r="M1212" s="112"/>
      <c r="N1212" s="112"/>
      <c r="P1212" s="113"/>
      <c r="Q1212" s="113"/>
    </row>
    <row r="1213" spans="1:17" ht="12.6" customHeight="1" x14ac:dyDescent="0.2">
      <c r="A1213" s="116"/>
      <c r="B1213" s="116"/>
      <c r="C1213" s="116"/>
      <c r="D1213" s="112"/>
      <c r="E1213" s="111"/>
      <c r="F1213" s="111"/>
      <c r="G1213" s="111"/>
      <c r="H1213" s="111"/>
      <c r="I1213" s="111"/>
      <c r="J1213" s="111"/>
      <c r="K1213" s="111"/>
      <c r="L1213" s="111"/>
      <c r="M1213" s="112"/>
      <c r="N1213" s="112"/>
      <c r="P1213" s="113"/>
      <c r="Q1213" s="113"/>
    </row>
    <row r="1214" spans="1:17" ht="12.6" customHeight="1" x14ac:dyDescent="0.2">
      <c r="A1214" s="116"/>
      <c r="B1214" s="116"/>
      <c r="C1214" s="116"/>
      <c r="D1214" s="112"/>
      <c r="E1214" s="111"/>
      <c r="F1214" s="111"/>
      <c r="G1214" s="111"/>
      <c r="H1214" s="111"/>
      <c r="I1214" s="111"/>
      <c r="J1214" s="111"/>
      <c r="K1214" s="111"/>
      <c r="L1214" s="111"/>
      <c r="M1214" s="112"/>
      <c r="N1214" s="112"/>
      <c r="P1214" s="113"/>
      <c r="Q1214" s="113"/>
    </row>
    <row r="1215" spans="1:17" ht="12.6" customHeight="1" x14ac:dyDescent="0.2">
      <c r="A1215" s="116"/>
      <c r="B1215" s="116"/>
      <c r="C1215" s="116"/>
      <c r="D1215" s="112"/>
      <c r="E1215" s="111"/>
      <c r="F1215" s="111"/>
      <c r="G1215" s="111"/>
      <c r="H1215" s="111"/>
      <c r="I1215" s="111"/>
      <c r="J1215" s="111"/>
      <c r="K1215" s="111"/>
      <c r="L1215" s="111"/>
      <c r="M1215" s="112"/>
      <c r="N1215" s="112"/>
      <c r="P1215" s="113"/>
      <c r="Q1215" s="113"/>
    </row>
    <row r="1216" spans="1:17" ht="12.6" customHeight="1" x14ac:dyDescent="0.2">
      <c r="A1216" s="116"/>
      <c r="B1216" s="116"/>
      <c r="C1216" s="116"/>
      <c r="D1216" s="112"/>
      <c r="E1216" s="111"/>
      <c r="F1216" s="111"/>
      <c r="G1216" s="111"/>
      <c r="H1216" s="111"/>
      <c r="I1216" s="111"/>
      <c r="J1216" s="111"/>
      <c r="K1216" s="111"/>
      <c r="L1216" s="111"/>
      <c r="M1216" s="112"/>
      <c r="N1216" s="112"/>
      <c r="P1216" s="113"/>
      <c r="Q1216" s="113"/>
    </row>
    <row r="1217" spans="1:17" ht="12.6" customHeight="1" x14ac:dyDescent="0.2">
      <c r="A1217" s="116"/>
      <c r="B1217" s="116"/>
      <c r="C1217" s="116"/>
      <c r="D1217" s="112"/>
      <c r="E1217" s="111"/>
      <c r="F1217" s="111"/>
      <c r="G1217" s="111"/>
      <c r="H1217" s="111"/>
      <c r="I1217" s="111"/>
      <c r="J1217" s="111"/>
      <c r="K1217" s="111"/>
      <c r="L1217" s="111"/>
      <c r="M1217" s="112"/>
      <c r="N1217" s="112"/>
      <c r="P1217" s="113"/>
      <c r="Q1217" s="113"/>
    </row>
    <row r="1218" spans="1:17" ht="12.6" customHeight="1" x14ac:dyDescent="0.2">
      <c r="A1218" s="116"/>
      <c r="B1218" s="116"/>
      <c r="C1218" s="116"/>
      <c r="D1218" s="112"/>
      <c r="E1218" s="111"/>
      <c r="F1218" s="111"/>
      <c r="G1218" s="111"/>
      <c r="H1218" s="111"/>
      <c r="I1218" s="111"/>
      <c r="J1218" s="111"/>
      <c r="K1218" s="111"/>
      <c r="L1218" s="111"/>
      <c r="M1218" s="112"/>
      <c r="N1218" s="112"/>
      <c r="P1218" s="113"/>
      <c r="Q1218" s="113"/>
    </row>
    <row r="1219" spans="1:17" ht="12.6" customHeight="1" x14ac:dyDescent="0.2">
      <c r="A1219" s="116"/>
      <c r="B1219" s="116"/>
      <c r="C1219" s="116"/>
      <c r="D1219" s="112"/>
      <c r="E1219" s="111"/>
      <c r="F1219" s="111"/>
      <c r="G1219" s="111"/>
      <c r="H1219" s="111"/>
      <c r="I1219" s="111"/>
      <c r="J1219" s="111"/>
      <c r="K1219" s="111"/>
      <c r="L1219" s="111"/>
      <c r="M1219" s="112"/>
      <c r="N1219" s="112"/>
      <c r="P1219" s="113"/>
      <c r="Q1219" s="113"/>
    </row>
    <row r="1220" spans="1:17" ht="12.6" customHeight="1" x14ac:dyDescent="0.2">
      <c r="A1220" s="116"/>
      <c r="B1220" s="116"/>
      <c r="C1220" s="116"/>
      <c r="D1220" s="112"/>
      <c r="E1220" s="111"/>
      <c r="F1220" s="111"/>
      <c r="G1220" s="111"/>
      <c r="H1220" s="111"/>
      <c r="I1220" s="111"/>
      <c r="J1220" s="111"/>
      <c r="K1220" s="111"/>
      <c r="L1220" s="111"/>
      <c r="M1220" s="112"/>
      <c r="N1220" s="112"/>
      <c r="P1220" s="113"/>
      <c r="Q1220" s="113"/>
    </row>
    <row r="1221" spans="1:17" ht="12.6" customHeight="1" x14ac:dyDescent="0.2">
      <c r="A1221" s="116"/>
      <c r="B1221" s="116"/>
      <c r="C1221" s="116"/>
      <c r="D1221" s="112"/>
      <c r="E1221" s="111"/>
      <c r="F1221" s="111"/>
      <c r="G1221" s="111"/>
      <c r="H1221" s="111"/>
      <c r="I1221" s="111"/>
      <c r="J1221" s="111"/>
      <c r="K1221" s="111"/>
      <c r="L1221" s="111"/>
      <c r="M1221" s="112"/>
      <c r="N1221" s="112"/>
      <c r="P1221" s="113"/>
      <c r="Q1221" s="113"/>
    </row>
    <row r="1222" spans="1:17" ht="12.6" customHeight="1" x14ac:dyDescent="0.2">
      <c r="A1222" s="116"/>
      <c r="B1222" s="116"/>
      <c r="C1222" s="116"/>
      <c r="D1222" s="112"/>
      <c r="E1222" s="111"/>
      <c r="F1222" s="111"/>
      <c r="G1222" s="111"/>
      <c r="H1222" s="111"/>
      <c r="I1222" s="111"/>
      <c r="J1222" s="111"/>
      <c r="K1222" s="111"/>
      <c r="L1222" s="111"/>
      <c r="M1222" s="112"/>
      <c r="N1222" s="112"/>
      <c r="P1222" s="113"/>
      <c r="Q1222" s="113"/>
    </row>
    <row r="1223" spans="1:17" ht="12.6" customHeight="1" x14ac:dyDescent="0.2">
      <c r="A1223" s="116"/>
      <c r="B1223" s="116"/>
      <c r="C1223" s="116"/>
      <c r="D1223" s="112"/>
      <c r="E1223" s="111"/>
      <c r="F1223" s="111"/>
      <c r="G1223" s="111"/>
      <c r="H1223" s="111"/>
      <c r="I1223" s="111"/>
      <c r="J1223" s="111"/>
      <c r="K1223" s="111"/>
      <c r="L1223" s="111"/>
      <c r="M1223" s="112"/>
      <c r="N1223" s="112"/>
      <c r="P1223" s="113"/>
      <c r="Q1223" s="113"/>
    </row>
    <row r="1224" spans="1:17" ht="12.6" customHeight="1" x14ac:dyDescent="0.2">
      <c r="A1224" s="116"/>
      <c r="B1224" s="116"/>
      <c r="C1224" s="116"/>
      <c r="D1224" s="112"/>
      <c r="E1224" s="111"/>
      <c r="F1224" s="111"/>
      <c r="G1224" s="111"/>
      <c r="H1224" s="111"/>
      <c r="I1224" s="111"/>
      <c r="J1224" s="111"/>
      <c r="K1224" s="111"/>
      <c r="L1224" s="111"/>
      <c r="M1224" s="112"/>
      <c r="N1224" s="112"/>
      <c r="P1224" s="113"/>
      <c r="Q1224" s="113"/>
    </row>
    <row r="1225" spans="1:17" ht="12.6" customHeight="1" x14ac:dyDescent="0.2">
      <c r="A1225" s="116"/>
      <c r="B1225" s="116"/>
      <c r="C1225" s="116"/>
      <c r="D1225" s="112"/>
      <c r="E1225" s="111"/>
      <c r="F1225" s="111"/>
      <c r="G1225" s="111"/>
      <c r="H1225" s="111"/>
      <c r="I1225" s="111"/>
      <c r="J1225" s="111"/>
      <c r="K1225" s="111"/>
      <c r="L1225" s="111"/>
      <c r="M1225" s="112"/>
      <c r="N1225" s="112"/>
      <c r="P1225" s="113"/>
      <c r="Q1225" s="113"/>
    </row>
    <row r="1226" spans="1:17" ht="12.6" customHeight="1" x14ac:dyDescent="0.2">
      <c r="A1226" s="116"/>
      <c r="B1226" s="116"/>
      <c r="C1226" s="116"/>
      <c r="D1226" s="112"/>
      <c r="E1226" s="111"/>
      <c r="F1226" s="111"/>
      <c r="G1226" s="111"/>
      <c r="H1226" s="111"/>
      <c r="I1226" s="111"/>
      <c r="J1226" s="111"/>
      <c r="K1226" s="111"/>
      <c r="L1226" s="111"/>
      <c r="M1226" s="112"/>
      <c r="N1226" s="112"/>
      <c r="P1226" s="113"/>
      <c r="Q1226" s="113"/>
    </row>
    <row r="1227" spans="1:17" ht="12.6" customHeight="1" x14ac:dyDescent="0.2">
      <c r="A1227" s="116"/>
      <c r="B1227" s="116"/>
      <c r="C1227" s="116"/>
      <c r="D1227" s="112"/>
      <c r="E1227" s="111"/>
      <c r="F1227" s="111"/>
      <c r="G1227" s="111"/>
      <c r="H1227" s="111"/>
      <c r="I1227" s="111"/>
      <c r="J1227" s="111"/>
      <c r="K1227" s="111"/>
      <c r="L1227" s="111"/>
      <c r="M1227" s="112"/>
      <c r="N1227" s="112"/>
      <c r="P1227" s="113"/>
      <c r="Q1227" s="113"/>
    </row>
    <row r="1228" spans="1:17" ht="12.6" customHeight="1" x14ac:dyDescent="0.2">
      <c r="A1228" s="116"/>
      <c r="B1228" s="116"/>
      <c r="C1228" s="116"/>
      <c r="D1228" s="112"/>
      <c r="E1228" s="111"/>
      <c r="F1228" s="111"/>
      <c r="G1228" s="111"/>
      <c r="H1228" s="111"/>
      <c r="I1228" s="111"/>
      <c r="J1228" s="111"/>
      <c r="K1228" s="111"/>
      <c r="L1228" s="111"/>
      <c r="M1228" s="112"/>
      <c r="N1228" s="112"/>
      <c r="P1228" s="113"/>
      <c r="Q1228" s="113"/>
    </row>
    <row r="1229" spans="1:17" ht="12.6" customHeight="1" x14ac:dyDescent="0.2">
      <c r="A1229" s="116"/>
      <c r="B1229" s="116"/>
      <c r="C1229" s="116"/>
      <c r="D1229" s="112"/>
      <c r="E1229" s="111"/>
      <c r="F1229" s="111"/>
      <c r="G1229" s="111"/>
      <c r="H1229" s="111"/>
      <c r="I1229" s="111"/>
      <c r="J1229" s="111"/>
      <c r="K1229" s="111"/>
      <c r="L1229" s="111"/>
      <c r="M1229" s="112"/>
      <c r="N1229" s="112"/>
      <c r="P1229" s="113"/>
      <c r="Q1229" s="113"/>
    </row>
    <row r="1230" spans="1:17" ht="12.6" customHeight="1" x14ac:dyDescent="0.2">
      <c r="A1230" s="116"/>
      <c r="B1230" s="116"/>
      <c r="C1230" s="116"/>
      <c r="D1230" s="112"/>
      <c r="E1230" s="111"/>
      <c r="F1230" s="111"/>
      <c r="G1230" s="111"/>
      <c r="H1230" s="111"/>
      <c r="I1230" s="111"/>
      <c r="J1230" s="111"/>
      <c r="K1230" s="111"/>
      <c r="L1230" s="111"/>
      <c r="M1230" s="112"/>
      <c r="N1230" s="112"/>
      <c r="P1230" s="113"/>
      <c r="Q1230" s="113"/>
    </row>
    <row r="1231" spans="1:17" ht="12.6" customHeight="1" x14ac:dyDescent="0.2">
      <c r="A1231" s="116"/>
      <c r="B1231" s="116"/>
      <c r="C1231" s="116"/>
      <c r="D1231" s="112"/>
      <c r="E1231" s="111"/>
      <c r="F1231" s="111"/>
      <c r="G1231" s="111"/>
      <c r="H1231" s="111"/>
      <c r="I1231" s="111"/>
      <c r="J1231" s="111"/>
      <c r="K1231" s="111"/>
      <c r="L1231" s="111"/>
      <c r="M1231" s="112"/>
      <c r="N1231" s="112"/>
      <c r="P1231" s="113"/>
      <c r="Q1231" s="113"/>
    </row>
    <row r="1232" spans="1:17" ht="12.6" customHeight="1" x14ac:dyDescent="0.2">
      <c r="A1232" s="116"/>
      <c r="B1232" s="116"/>
      <c r="C1232" s="116"/>
      <c r="D1232" s="112"/>
      <c r="E1232" s="111"/>
      <c r="F1232" s="111"/>
      <c r="G1232" s="111"/>
      <c r="H1232" s="111"/>
      <c r="I1232" s="111"/>
      <c r="J1232" s="111"/>
      <c r="K1232" s="111"/>
      <c r="L1232" s="111"/>
      <c r="M1232" s="112"/>
      <c r="N1232" s="112"/>
      <c r="P1232" s="113"/>
      <c r="Q1232" s="113"/>
    </row>
    <row r="1233" spans="1:17" ht="12.6" customHeight="1" x14ac:dyDescent="0.2">
      <c r="A1233" s="116"/>
      <c r="B1233" s="116"/>
      <c r="C1233" s="116"/>
      <c r="D1233" s="112"/>
      <c r="E1233" s="111"/>
      <c r="F1233" s="111"/>
      <c r="G1233" s="111"/>
      <c r="H1233" s="111"/>
      <c r="I1233" s="111"/>
      <c r="J1233" s="111"/>
      <c r="K1233" s="111"/>
      <c r="L1233" s="111"/>
      <c r="M1233" s="112"/>
      <c r="N1233" s="112"/>
      <c r="P1233" s="113"/>
      <c r="Q1233" s="113"/>
    </row>
    <row r="1234" spans="1:17" ht="12.6" customHeight="1" x14ac:dyDescent="0.2">
      <c r="A1234" s="116"/>
      <c r="B1234" s="116"/>
      <c r="C1234" s="116"/>
      <c r="D1234" s="112"/>
      <c r="E1234" s="111"/>
      <c r="F1234" s="111"/>
      <c r="G1234" s="111"/>
      <c r="H1234" s="111"/>
      <c r="I1234" s="111"/>
      <c r="J1234" s="111"/>
      <c r="K1234" s="111"/>
      <c r="L1234" s="111"/>
      <c r="M1234" s="112"/>
      <c r="N1234" s="112"/>
      <c r="P1234" s="113"/>
      <c r="Q1234" s="113"/>
    </row>
    <row r="1235" spans="1:17" ht="12.6" customHeight="1" x14ac:dyDescent="0.2">
      <c r="A1235" s="116"/>
      <c r="B1235" s="116"/>
      <c r="C1235" s="116"/>
      <c r="D1235" s="112"/>
      <c r="E1235" s="111"/>
      <c r="F1235" s="111"/>
      <c r="G1235" s="111"/>
      <c r="H1235" s="111"/>
      <c r="I1235" s="111"/>
      <c r="J1235" s="111"/>
      <c r="K1235" s="111"/>
      <c r="L1235" s="111"/>
      <c r="M1235" s="112"/>
      <c r="N1235" s="112"/>
      <c r="P1235" s="113"/>
      <c r="Q1235" s="113"/>
    </row>
    <row r="1236" spans="1:17" ht="12.6" customHeight="1" x14ac:dyDescent="0.2">
      <c r="A1236" s="116"/>
      <c r="B1236" s="116"/>
      <c r="C1236" s="116"/>
      <c r="D1236" s="112"/>
      <c r="E1236" s="111"/>
      <c r="F1236" s="111"/>
      <c r="G1236" s="111"/>
      <c r="H1236" s="111"/>
      <c r="I1236" s="111"/>
      <c r="J1236" s="111"/>
      <c r="K1236" s="111"/>
      <c r="L1236" s="111"/>
      <c r="M1236" s="112"/>
      <c r="N1236" s="112"/>
      <c r="P1236" s="113"/>
      <c r="Q1236" s="113"/>
    </row>
    <row r="1237" spans="1:17" ht="12.6" customHeight="1" x14ac:dyDescent="0.2">
      <c r="A1237" s="116"/>
      <c r="B1237" s="116"/>
      <c r="C1237" s="116"/>
      <c r="D1237" s="112"/>
      <c r="E1237" s="111"/>
      <c r="F1237" s="111"/>
      <c r="G1237" s="111"/>
      <c r="H1237" s="111"/>
      <c r="I1237" s="111"/>
      <c r="J1237" s="111"/>
      <c r="K1237" s="111"/>
      <c r="L1237" s="111"/>
      <c r="M1237" s="112"/>
      <c r="N1237" s="112"/>
      <c r="P1237" s="113"/>
      <c r="Q1237" s="113"/>
    </row>
    <row r="1238" spans="1:17" ht="12.6" customHeight="1" x14ac:dyDescent="0.2">
      <c r="A1238" s="116"/>
      <c r="B1238" s="116"/>
      <c r="C1238" s="116"/>
      <c r="D1238" s="112"/>
      <c r="E1238" s="111"/>
      <c r="F1238" s="111"/>
      <c r="G1238" s="111"/>
      <c r="H1238" s="111"/>
      <c r="I1238" s="111"/>
      <c r="J1238" s="111"/>
      <c r="K1238" s="111"/>
      <c r="L1238" s="111"/>
      <c r="M1238" s="112"/>
      <c r="N1238" s="112"/>
      <c r="P1238" s="113"/>
      <c r="Q1238" s="113"/>
    </row>
    <row r="1239" spans="1:17" ht="12.6" customHeight="1" x14ac:dyDescent="0.2">
      <c r="A1239" s="116"/>
      <c r="B1239" s="116"/>
      <c r="C1239" s="116"/>
      <c r="D1239" s="112"/>
      <c r="E1239" s="111"/>
      <c r="F1239" s="111"/>
      <c r="G1239" s="111"/>
      <c r="H1239" s="111"/>
      <c r="I1239" s="111"/>
      <c r="J1239" s="111"/>
      <c r="K1239" s="111"/>
      <c r="L1239" s="111"/>
      <c r="M1239" s="112"/>
      <c r="N1239" s="112"/>
      <c r="P1239" s="113"/>
      <c r="Q1239" s="113"/>
    </row>
    <row r="1240" spans="1:17" ht="12.6" customHeight="1" x14ac:dyDescent="0.2">
      <c r="A1240" s="116"/>
      <c r="B1240" s="116"/>
      <c r="C1240" s="116"/>
      <c r="D1240" s="112"/>
      <c r="E1240" s="111"/>
      <c r="F1240" s="111"/>
      <c r="G1240" s="111"/>
      <c r="H1240" s="111"/>
      <c r="I1240" s="111"/>
      <c r="J1240" s="111"/>
      <c r="K1240" s="111"/>
      <c r="L1240" s="111"/>
      <c r="M1240" s="112"/>
      <c r="N1240" s="112"/>
      <c r="P1240" s="113"/>
      <c r="Q1240" s="113"/>
    </row>
    <row r="1241" spans="1:17" ht="12.6" customHeight="1" x14ac:dyDescent="0.2">
      <c r="A1241" s="116"/>
      <c r="B1241" s="116"/>
      <c r="C1241" s="116"/>
      <c r="D1241" s="112"/>
      <c r="E1241" s="111"/>
      <c r="F1241" s="111"/>
      <c r="G1241" s="111"/>
      <c r="H1241" s="111"/>
      <c r="I1241" s="111"/>
      <c r="J1241" s="111"/>
      <c r="K1241" s="111"/>
      <c r="L1241" s="111"/>
      <c r="M1241" s="112"/>
      <c r="N1241" s="112"/>
      <c r="P1241" s="113"/>
      <c r="Q1241" s="113"/>
    </row>
    <row r="1242" spans="1:17" ht="12.6" customHeight="1" x14ac:dyDescent="0.2">
      <c r="A1242" s="116"/>
      <c r="B1242" s="116"/>
      <c r="C1242" s="116"/>
      <c r="D1242" s="112"/>
      <c r="E1242" s="111"/>
      <c r="F1242" s="111"/>
      <c r="G1242" s="111"/>
      <c r="H1242" s="111"/>
      <c r="I1242" s="111"/>
      <c r="J1242" s="111"/>
      <c r="K1242" s="111"/>
      <c r="L1242" s="111"/>
      <c r="M1242" s="112"/>
      <c r="N1242" s="112"/>
      <c r="P1242" s="113"/>
      <c r="Q1242" s="113"/>
    </row>
    <row r="1243" spans="1:17" ht="12.6" customHeight="1" x14ac:dyDescent="0.2">
      <c r="A1243" s="116"/>
      <c r="B1243" s="116"/>
      <c r="C1243" s="116"/>
      <c r="D1243" s="112"/>
      <c r="E1243" s="111"/>
      <c r="F1243" s="111"/>
      <c r="G1243" s="111"/>
      <c r="H1243" s="111"/>
      <c r="I1243" s="111"/>
      <c r="J1243" s="111"/>
      <c r="K1243" s="111"/>
      <c r="L1243" s="111"/>
      <c r="M1243" s="112"/>
      <c r="N1243" s="112"/>
      <c r="P1243" s="113"/>
      <c r="Q1243" s="113"/>
    </row>
    <row r="1244" spans="1:17" ht="12.6" customHeight="1" x14ac:dyDescent="0.2">
      <c r="A1244" s="116"/>
      <c r="B1244" s="116"/>
      <c r="C1244" s="116"/>
      <c r="D1244" s="112"/>
      <c r="E1244" s="111"/>
      <c r="F1244" s="111"/>
      <c r="G1244" s="111"/>
      <c r="H1244" s="111"/>
      <c r="I1244" s="111"/>
      <c r="J1244" s="111"/>
      <c r="K1244" s="111"/>
      <c r="L1244" s="111"/>
      <c r="M1244" s="112"/>
      <c r="N1244" s="112"/>
      <c r="P1244" s="113"/>
      <c r="Q1244" s="113"/>
    </row>
    <row r="1245" spans="1:17" ht="12.6" customHeight="1" x14ac:dyDescent="0.2">
      <c r="A1245" s="116"/>
      <c r="B1245" s="116"/>
      <c r="C1245" s="116"/>
      <c r="D1245" s="112"/>
      <c r="E1245" s="111"/>
      <c r="F1245" s="111"/>
      <c r="G1245" s="111"/>
      <c r="H1245" s="111"/>
      <c r="I1245" s="111"/>
      <c r="J1245" s="111"/>
      <c r="K1245" s="111"/>
      <c r="L1245" s="111"/>
      <c r="M1245" s="112"/>
      <c r="N1245" s="112"/>
      <c r="P1245" s="113"/>
      <c r="Q1245" s="113"/>
    </row>
    <row r="1246" spans="1:17" ht="12.6" customHeight="1" x14ac:dyDescent="0.2">
      <c r="A1246" s="116"/>
      <c r="B1246" s="116"/>
      <c r="C1246" s="116"/>
      <c r="D1246" s="112"/>
      <c r="E1246" s="111"/>
      <c r="F1246" s="111"/>
      <c r="G1246" s="111"/>
      <c r="H1246" s="111"/>
      <c r="I1246" s="111"/>
      <c r="J1246" s="111"/>
      <c r="K1246" s="111"/>
      <c r="L1246" s="111"/>
      <c r="M1246" s="112"/>
      <c r="N1246" s="112"/>
      <c r="P1246" s="113"/>
      <c r="Q1246" s="113"/>
    </row>
    <row r="1247" spans="1:17" ht="12.6" customHeight="1" x14ac:dyDescent="0.2">
      <c r="A1247" s="116"/>
      <c r="B1247" s="116"/>
      <c r="C1247" s="116"/>
      <c r="D1247" s="112"/>
      <c r="E1247" s="111"/>
      <c r="F1247" s="111"/>
      <c r="G1247" s="111"/>
      <c r="H1247" s="111"/>
      <c r="I1247" s="111"/>
      <c r="J1247" s="111"/>
      <c r="K1247" s="111"/>
      <c r="L1247" s="111"/>
      <c r="M1247" s="112"/>
      <c r="N1247" s="112"/>
      <c r="P1247" s="113"/>
      <c r="Q1247" s="113"/>
    </row>
    <row r="1248" spans="1:17" ht="12.6" customHeight="1" x14ac:dyDescent="0.2">
      <c r="A1248" s="116"/>
      <c r="B1248" s="116"/>
      <c r="C1248" s="116"/>
      <c r="D1248" s="112"/>
      <c r="E1248" s="111"/>
      <c r="F1248" s="111"/>
      <c r="G1248" s="111"/>
      <c r="H1248" s="111"/>
      <c r="I1248" s="111"/>
      <c r="J1248" s="111"/>
      <c r="K1248" s="111"/>
      <c r="L1248" s="111"/>
      <c r="M1248" s="112"/>
      <c r="N1248" s="112"/>
      <c r="P1248" s="113"/>
      <c r="Q1248" s="113"/>
    </row>
    <row r="1249" spans="1:17" ht="12.6" customHeight="1" x14ac:dyDescent="0.2">
      <c r="A1249" s="116"/>
      <c r="B1249" s="116"/>
      <c r="C1249" s="116"/>
      <c r="D1249" s="112"/>
      <c r="E1249" s="111"/>
      <c r="F1249" s="111"/>
      <c r="G1249" s="111"/>
      <c r="H1249" s="111"/>
      <c r="I1249" s="111"/>
      <c r="J1249" s="111"/>
      <c r="K1249" s="111"/>
      <c r="L1249" s="111"/>
      <c r="M1249" s="112"/>
      <c r="N1249" s="112"/>
      <c r="P1249" s="113"/>
      <c r="Q1249" s="113"/>
    </row>
    <row r="1250" spans="1:17" ht="12.6" customHeight="1" x14ac:dyDescent="0.2">
      <c r="A1250" s="116"/>
      <c r="B1250" s="116"/>
      <c r="C1250" s="116"/>
      <c r="D1250" s="112"/>
      <c r="E1250" s="111"/>
      <c r="F1250" s="111"/>
      <c r="G1250" s="111"/>
      <c r="H1250" s="111"/>
      <c r="I1250" s="111"/>
      <c r="J1250" s="111"/>
      <c r="K1250" s="111"/>
      <c r="L1250" s="111"/>
      <c r="M1250" s="112"/>
      <c r="N1250" s="112"/>
      <c r="P1250" s="113"/>
      <c r="Q1250" s="113"/>
    </row>
    <row r="1251" spans="1:17" ht="12.6" customHeight="1" x14ac:dyDescent="0.2">
      <c r="A1251" s="116"/>
      <c r="B1251" s="116"/>
      <c r="C1251" s="116"/>
      <c r="D1251" s="112"/>
      <c r="E1251" s="111"/>
      <c r="F1251" s="111"/>
      <c r="G1251" s="111"/>
      <c r="H1251" s="111"/>
      <c r="I1251" s="111"/>
      <c r="J1251" s="111"/>
      <c r="K1251" s="111"/>
      <c r="L1251" s="111"/>
      <c r="M1251" s="112"/>
      <c r="N1251" s="112"/>
      <c r="P1251" s="113"/>
      <c r="Q1251" s="113"/>
    </row>
    <row r="1252" spans="1:17" ht="12.6" customHeight="1" x14ac:dyDescent="0.2">
      <c r="A1252" s="116"/>
      <c r="B1252" s="116"/>
      <c r="C1252" s="116"/>
      <c r="D1252" s="112"/>
      <c r="E1252" s="111"/>
      <c r="F1252" s="111"/>
      <c r="G1252" s="111"/>
      <c r="H1252" s="111"/>
      <c r="I1252" s="111"/>
      <c r="J1252" s="111"/>
      <c r="K1252" s="111"/>
      <c r="L1252" s="111"/>
      <c r="M1252" s="112"/>
      <c r="N1252" s="112"/>
      <c r="P1252" s="113"/>
      <c r="Q1252" s="113"/>
    </row>
    <row r="1253" spans="1:17" ht="12.6" customHeight="1" x14ac:dyDescent="0.2">
      <c r="A1253" s="116"/>
      <c r="B1253" s="116"/>
      <c r="C1253" s="116"/>
      <c r="D1253" s="112"/>
      <c r="E1253" s="111"/>
      <c r="F1253" s="111"/>
      <c r="G1253" s="111"/>
      <c r="H1253" s="111"/>
      <c r="I1253" s="111"/>
      <c r="J1253" s="111"/>
      <c r="K1253" s="111"/>
      <c r="L1253" s="111"/>
      <c r="M1253" s="112"/>
      <c r="N1253" s="112"/>
      <c r="P1253" s="113"/>
      <c r="Q1253" s="113"/>
    </row>
    <row r="1254" spans="1:17" ht="12.6" customHeight="1" x14ac:dyDescent="0.2">
      <c r="A1254" s="116"/>
      <c r="B1254" s="116"/>
      <c r="C1254" s="116"/>
      <c r="D1254" s="112"/>
      <c r="E1254" s="111"/>
      <c r="F1254" s="111"/>
      <c r="G1254" s="111"/>
      <c r="H1254" s="111"/>
      <c r="I1254" s="111"/>
      <c r="J1254" s="111"/>
      <c r="K1254" s="111"/>
      <c r="L1254" s="111"/>
      <c r="M1254" s="112"/>
      <c r="N1254" s="112"/>
      <c r="P1254" s="113"/>
      <c r="Q1254" s="113"/>
    </row>
    <row r="1255" spans="1:17" ht="12.6" customHeight="1" x14ac:dyDescent="0.2">
      <c r="A1255" s="116"/>
      <c r="B1255" s="116"/>
      <c r="C1255" s="116"/>
      <c r="D1255" s="112"/>
      <c r="E1255" s="111"/>
      <c r="F1255" s="111"/>
      <c r="G1255" s="111"/>
      <c r="H1255" s="111"/>
      <c r="I1255" s="111"/>
      <c r="J1255" s="111"/>
      <c r="K1255" s="111"/>
      <c r="L1255" s="111"/>
      <c r="M1255" s="112"/>
      <c r="N1255" s="112"/>
      <c r="P1255" s="113"/>
      <c r="Q1255" s="113"/>
    </row>
    <row r="1256" spans="1:17" ht="12.6" customHeight="1" x14ac:dyDescent="0.2">
      <c r="A1256" s="116"/>
      <c r="B1256" s="116"/>
      <c r="C1256" s="116"/>
      <c r="D1256" s="112"/>
      <c r="E1256" s="111"/>
      <c r="F1256" s="111"/>
      <c r="G1256" s="111"/>
      <c r="H1256" s="111"/>
      <c r="I1256" s="111"/>
      <c r="J1256" s="111"/>
      <c r="K1256" s="111"/>
      <c r="L1256" s="111"/>
      <c r="M1256" s="112"/>
      <c r="N1256" s="112"/>
      <c r="P1256" s="113"/>
      <c r="Q1256" s="113"/>
    </row>
    <row r="1257" spans="1:17" ht="12.6" customHeight="1" x14ac:dyDescent="0.2">
      <c r="A1257" s="116"/>
      <c r="B1257" s="116"/>
      <c r="C1257" s="116"/>
      <c r="D1257" s="112"/>
      <c r="E1257" s="111"/>
      <c r="F1257" s="111"/>
      <c r="G1257" s="111"/>
      <c r="H1257" s="111"/>
      <c r="I1257" s="111"/>
      <c r="J1257" s="111"/>
      <c r="K1257" s="111"/>
      <c r="L1257" s="111"/>
      <c r="M1257" s="112"/>
      <c r="N1257" s="112"/>
      <c r="P1257" s="113"/>
      <c r="Q1257" s="113"/>
    </row>
    <row r="1258" spans="1:17" ht="12.6" customHeight="1" x14ac:dyDescent="0.2">
      <c r="A1258" s="116"/>
      <c r="B1258" s="116"/>
      <c r="C1258" s="116"/>
      <c r="D1258" s="112"/>
      <c r="E1258" s="111"/>
      <c r="F1258" s="111"/>
      <c r="G1258" s="111"/>
      <c r="H1258" s="111"/>
      <c r="I1258" s="111"/>
      <c r="J1258" s="111"/>
      <c r="K1258" s="111"/>
      <c r="L1258" s="111"/>
      <c r="M1258" s="112"/>
      <c r="N1258" s="112"/>
      <c r="P1258" s="113"/>
      <c r="Q1258" s="113"/>
    </row>
    <row r="1259" spans="1:17" ht="12.6" customHeight="1" x14ac:dyDescent="0.2">
      <c r="A1259" s="116"/>
      <c r="B1259" s="116"/>
      <c r="C1259" s="116"/>
      <c r="D1259" s="112"/>
      <c r="E1259" s="111"/>
      <c r="F1259" s="111"/>
      <c r="G1259" s="111"/>
      <c r="H1259" s="111"/>
      <c r="I1259" s="111"/>
      <c r="J1259" s="111"/>
      <c r="K1259" s="111"/>
      <c r="L1259" s="111"/>
      <c r="M1259" s="112"/>
      <c r="N1259" s="112"/>
      <c r="P1259" s="113"/>
      <c r="Q1259" s="113"/>
    </row>
    <row r="1260" spans="1:17" ht="12.6" customHeight="1" x14ac:dyDescent="0.2">
      <c r="A1260" s="116"/>
      <c r="B1260" s="116"/>
      <c r="C1260" s="116"/>
      <c r="D1260" s="112"/>
      <c r="E1260" s="111"/>
      <c r="F1260" s="111"/>
      <c r="G1260" s="111"/>
      <c r="H1260" s="111"/>
      <c r="I1260" s="111"/>
      <c r="J1260" s="111"/>
      <c r="K1260" s="111"/>
      <c r="L1260" s="111"/>
      <c r="M1260" s="112"/>
      <c r="N1260" s="112"/>
      <c r="P1260" s="113"/>
      <c r="Q1260" s="113"/>
    </row>
    <row r="1261" spans="1:17" ht="12.6" customHeight="1" x14ac:dyDescent="0.2">
      <c r="A1261" s="116"/>
      <c r="B1261" s="116"/>
      <c r="C1261" s="116"/>
      <c r="D1261" s="112"/>
      <c r="E1261" s="111"/>
      <c r="F1261" s="111"/>
      <c r="G1261" s="111"/>
      <c r="H1261" s="111"/>
      <c r="I1261" s="111"/>
      <c r="J1261" s="111"/>
      <c r="K1261" s="111"/>
      <c r="L1261" s="111"/>
      <c r="M1261" s="112"/>
      <c r="N1261" s="112"/>
      <c r="P1261" s="113"/>
      <c r="Q1261" s="113"/>
    </row>
    <row r="1262" spans="1:17" ht="12.6" customHeight="1" x14ac:dyDescent="0.2">
      <c r="A1262" s="116"/>
      <c r="B1262" s="116"/>
      <c r="C1262" s="116"/>
      <c r="D1262" s="112"/>
      <c r="E1262" s="111"/>
      <c r="F1262" s="111"/>
      <c r="G1262" s="111"/>
      <c r="H1262" s="111"/>
      <c r="I1262" s="111"/>
      <c r="J1262" s="111"/>
      <c r="K1262" s="111"/>
      <c r="L1262" s="111"/>
      <c r="M1262" s="112"/>
      <c r="N1262" s="112"/>
      <c r="P1262" s="113"/>
      <c r="Q1262" s="113"/>
    </row>
    <row r="1263" spans="1:17" ht="12.6" customHeight="1" x14ac:dyDescent="0.2">
      <c r="A1263" s="116"/>
      <c r="B1263" s="116"/>
      <c r="C1263" s="116"/>
      <c r="D1263" s="112"/>
      <c r="E1263" s="111"/>
      <c r="F1263" s="111"/>
      <c r="G1263" s="111"/>
      <c r="H1263" s="111"/>
      <c r="I1263" s="111"/>
      <c r="J1263" s="111"/>
      <c r="K1263" s="111"/>
      <c r="L1263" s="111"/>
      <c r="M1263" s="112"/>
      <c r="N1263" s="112"/>
      <c r="P1263" s="113"/>
      <c r="Q1263" s="113"/>
    </row>
    <row r="1264" spans="1:17" ht="12.6" customHeight="1" x14ac:dyDescent="0.2">
      <c r="A1264" s="116"/>
      <c r="B1264" s="116"/>
      <c r="C1264" s="116"/>
      <c r="D1264" s="112"/>
      <c r="E1264" s="111"/>
      <c r="F1264" s="111"/>
      <c r="G1264" s="111"/>
      <c r="H1264" s="111"/>
      <c r="I1264" s="111"/>
      <c r="J1264" s="111"/>
      <c r="K1264" s="111"/>
      <c r="L1264" s="111"/>
      <c r="M1264" s="112"/>
      <c r="N1264" s="112"/>
      <c r="P1264" s="113"/>
      <c r="Q1264" s="113"/>
    </row>
    <row r="1265" spans="1:17" ht="12.6" customHeight="1" x14ac:dyDescent="0.2">
      <c r="A1265" s="116"/>
      <c r="B1265" s="116"/>
      <c r="C1265" s="116"/>
      <c r="D1265" s="112"/>
      <c r="E1265" s="111"/>
      <c r="F1265" s="111"/>
      <c r="G1265" s="111"/>
      <c r="H1265" s="111"/>
      <c r="I1265" s="111"/>
      <c r="J1265" s="111"/>
      <c r="K1265" s="111"/>
      <c r="L1265" s="111"/>
      <c r="M1265" s="112"/>
      <c r="N1265" s="112"/>
      <c r="P1265" s="113"/>
      <c r="Q1265" s="113"/>
    </row>
    <row r="1266" spans="1:17" ht="12.6" customHeight="1" x14ac:dyDescent="0.2">
      <c r="A1266" s="116"/>
      <c r="B1266" s="116"/>
      <c r="C1266" s="116"/>
      <c r="D1266" s="112"/>
      <c r="E1266" s="111"/>
      <c r="F1266" s="111"/>
      <c r="G1266" s="111"/>
      <c r="H1266" s="111"/>
      <c r="I1266" s="111"/>
      <c r="J1266" s="111"/>
      <c r="K1266" s="111"/>
      <c r="L1266" s="111"/>
      <c r="M1266" s="112"/>
      <c r="N1266" s="112"/>
      <c r="P1266" s="113"/>
      <c r="Q1266" s="113"/>
    </row>
    <row r="1267" spans="1:17" ht="12.6" customHeight="1" x14ac:dyDescent="0.2">
      <c r="A1267" s="116"/>
      <c r="B1267" s="116"/>
      <c r="C1267" s="116"/>
      <c r="D1267" s="112"/>
      <c r="E1267" s="111"/>
      <c r="F1267" s="111"/>
      <c r="G1267" s="111"/>
      <c r="H1267" s="111"/>
      <c r="I1267" s="111"/>
      <c r="J1267" s="111"/>
      <c r="K1267" s="111"/>
      <c r="L1267" s="111"/>
      <c r="M1267" s="112"/>
      <c r="N1267" s="112"/>
      <c r="P1267" s="113"/>
      <c r="Q1267" s="113"/>
    </row>
    <row r="1268" spans="1:17" ht="12.6" customHeight="1" x14ac:dyDescent="0.2">
      <c r="A1268" s="116"/>
      <c r="B1268" s="116"/>
      <c r="C1268" s="116"/>
      <c r="D1268" s="112"/>
      <c r="E1268" s="111"/>
      <c r="F1268" s="111"/>
      <c r="G1268" s="111"/>
      <c r="H1268" s="111"/>
      <c r="I1268" s="111"/>
      <c r="J1268" s="111"/>
      <c r="K1268" s="111"/>
      <c r="L1268" s="111"/>
      <c r="M1268" s="112"/>
      <c r="N1268" s="112"/>
      <c r="P1268" s="113"/>
      <c r="Q1268" s="113"/>
    </row>
    <row r="1269" spans="1:17" ht="12.6" customHeight="1" x14ac:dyDescent="0.2">
      <c r="A1269" s="116"/>
      <c r="B1269" s="116"/>
      <c r="C1269" s="116"/>
      <c r="D1269" s="112"/>
      <c r="E1269" s="111"/>
      <c r="F1269" s="111"/>
      <c r="G1269" s="111"/>
      <c r="H1269" s="111"/>
      <c r="I1269" s="111"/>
      <c r="J1269" s="111"/>
      <c r="K1269" s="111"/>
      <c r="L1269" s="111"/>
      <c r="M1269" s="112"/>
      <c r="N1269" s="112"/>
      <c r="P1269" s="113"/>
      <c r="Q1269" s="113"/>
    </row>
    <row r="1270" spans="1:17" ht="12.6" customHeight="1" x14ac:dyDescent="0.2">
      <c r="A1270" s="116"/>
      <c r="B1270" s="116"/>
      <c r="C1270" s="116"/>
      <c r="D1270" s="112"/>
      <c r="E1270" s="111"/>
      <c r="F1270" s="111"/>
      <c r="G1270" s="111"/>
      <c r="H1270" s="111"/>
      <c r="I1270" s="111"/>
      <c r="J1270" s="111"/>
      <c r="K1270" s="111"/>
      <c r="L1270" s="111"/>
      <c r="M1270" s="112"/>
      <c r="N1270" s="112"/>
      <c r="P1270" s="113"/>
      <c r="Q1270" s="113"/>
    </row>
    <row r="1271" spans="1:17" ht="12.6" customHeight="1" x14ac:dyDescent="0.2">
      <c r="A1271" s="116"/>
      <c r="B1271" s="116"/>
      <c r="C1271" s="116"/>
      <c r="D1271" s="112"/>
      <c r="E1271" s="111"/>
      <c r="F1271" s="111"/>
      <c r="G1271" s="111"/>
      <c r="H1271" s="111"/>
      <c r="I1271" s="111"/>
      <c r="J1271" s="111"/>
      <c r="K1271" s="111"/>
      <c r="L1271" s="111"/>
      <c r="M1271" s="112"/>
      <c r="N1271" s="112"/>
      <c r="P1271" s="113"/>
      <c r="Q1271" s="113"/>
    </row>
    <row r="1272" spans="1:17" ht="12.6" customHeight="1" x14ac:dyDescent="0.2">
      <c r="A1272" s="116"/>
      <c r="B1272" s="116"/>
      <c r="C1272" s="116"/>
      <c r="D1272" s="112"/>
      <c r="E1272" s="111"/>
      <c r="F1272" s="111"/>
      <c r="G1272" s="111"/>
      <c r="H1272" s="111"/>
      <c r="I1272" s="111"/>
      <c r="J1272" s="111"/>
      <c r="K1272" s="111"/>
      <c r="L1272" s="111"/>
      <c r="M1272" s="112"/>
      <c r="N1272" s="112"/>
      <c r="P1272" s="113"/>
      <c r="Q1272" s="113"/>
    </row>
    <row r="1273" spans="1:17" ht="12.6" customHeight="1" x14ac:dyDescent="0.2">
      <c r="A1273" s="116"/>
      <c r="B1273" s="116"/>
      <c r="C1273" s="116"/>
      <c r="D1273" s="112"/>
      <c r="E1273" s="111"/>
      <c r="F1273" s="111"/>
      <c r="G1273" s="111"/>
      <c r="H1273" s="111"/>
      <c r="I1273" s="111"/>
      <c r="J1273" s="111"/>
      <c r="K1273" s="111"/>
      <c r="L1273" s="111"/>
      <c r="M1273" s="112"/>
      <c r="N1273" s="112"/>
      <c r="P1273" s="113"/>
      <c r="Q1273" s="113"/>
    </row>
    <row r="1274" spans="1:17" ht="12.6" customHeight="1" x14ac:dyDescent="0.2">
      <c r="A1274" s="116"/>
      <c r="B1274" s="116"/>
      <c r="C1274" s="116"/>
      <c r="D1274" s="112"/>
      <c r="E1274" s="111"/>
      <c r="F1274" s="111"/>
      <c r="G1274" s="111"/>
      <c r="H1274" s="111"/>
      <c r="I1274" s="111"/>
      <c r="J1274" s="111"/>
      <c r="K1274" s="111"/>
      <c r="L1274" s="111"/>
      <c r="M1274" s="112"/>
      <c r="N1274" s="112"/>
      <c r="P1274" s="113"/>
      <c r="Q1274" s="113"/>
    </row>
    <row r="1275" spans="1:17" ht="12.6" customHeight="1" x14ac:dyDescent="0.2">
      <c r="A1275" s="116"/>
      <c r="B1275" s="116"/>
      <c r="C1275" s="116"/>
      <c r="D1275" s="112"/>
      <c r="E1275" s="111"/>
      <c r="F1275" s="111"/>
      <c r="G1275" s="111"/>
      <c r="H1275" s="111"/>
      <c r="I1275" s="111"/>
      <c r="J1275" s="111"/>
      <c r="K1275" s="111"/>
      <c r="L1275" s="111"/>
      <c r="M1275" s="112"/>
      <c r="N1275" s="112"/>
      <c r="P1275" s="113"/>
      <c r="Q1275" s="113"/>
    </row>
    <row r="1276" spans="1:17" ht="12.6" customHeight="1" x14ac:dyDescent="0.2">
      <c r="A1276" s="116"/>
      <c r="B1276" s="116"/>
      <c r="C1276" s="116"/>
      <c r="D1276" s="112"/>
      <c r="E1276" s="111"/>
      <c r="F1276" s="111"/>
      <c r="G1276" s="111"/>
      <c r="H1276" s="111"/>
      <c r="I1276" s="111"/>
      <c r="J1276" s="111"/>
      <c r="K1276" s="111"/>
      <c r="L1276" s="111"/>
      <c r="M1276" s="112"/>
      <c r="N1276" s="112"/>
      <c r="P1276" s="113"/>
      <c r="Q1276" s="113"/>
    </row>
    <row r="1277" spans="1:17" ht="12.6" customHeight="1" x14ac:dyDescent="0.2">
      <c r="A1277" s="116"/>
      <c r="B1277" s="116"/>
      <c r="C1277" s="116"/>
      <c r="D1277" s="112"/>
      <c r="E1277" s="111"/>
      <c r="F1277" s="111"/>
      <c r="G1277" s="111"/>
      <c r="H1277" s="111"/>
      <c r="I1277" s="111"/>
      <c r="J1277" s="111"/>
      <c r="K1277" s="111"/>
      <c r="L1277" s="111"/>
      <c r="M1277" s="112"/>
      <c r="N1277" s="112"/>
      <c r="P1277" s="113"/>
      <c r="Q1277" s="113"/>
    </row>
    <row r="1278" spans="1:17" ht="12.6" customHeight="1" x14ac:dyDescent="0.2">
      <c r="A1278" s="116"/>
      <c r="B1278" s="116"/>
      <c r="C1278" s="116"/>
      <c r="D1278" s="112"/>
      <c r="E1278" s="111"/>
      <c r="F1278" s="111"/>
      <c r="G1278" s="111"/>
      <c r="H1278" s="111"/>
      <c r="I1278" s="111"/>
      <c r="J1278" s="111"/>
      <c r="K1278" s="111"/>
      <c r="L1278" s="111"/>
      <c r="M1278" s="112"/>
      <c r="N1278" s="112"/>
      <c r="P1278" s="113"/>
      <c r="Q1278" s="113"/>
    </row>
    <row r="1279" spans="1:17" ht="12.6" customHeight="1" x14ac:dyDescent="0.2">
      <c r="A1279" s="116"/>
      <c r="B1279" s="116"/>
      <c r="C1279" s="116"/>
      <c r="D1279" s="112"/>
      <c r="E1279" s="111"/>
      <c r="F1279" s="111"/>
      <c r="G1279" s="111"/>
      <c r="H1279" s="111"/>
      <c r="I1279" s="111"/>
      <c r="J1279" s="111"/>
      <c r="K1279" s="111"/>
      <c r="L1279" s="111"/>
      <c r="M1279" s="112"/>
      <c r="N1279" s="112"/>
      <c r="P1279" s="113"/>
      <c r="Q1279" s="113"/>
    </row>
    <row r="1280" spans="1:17" ht="12.6" customHeight="1" x14ac:dyDescent="0.2">
      <c r="A1280" s="116"/>
      <c r="B1280" s="116"/>
      <c r="C1280" s="116"/>
      <c r="D1280" s="112"/>
      <c r="E1280" s="111"/>
      <c r="F1280" s="111"/>
      <c r="G1280" s="111"/>
      <c r="H1280" s="111"/>
      <c r="I1280" s="111"/>
      <c r="J1280" s="111"/>
      <c r="K1280" s="111"/>
      <c r="L1280" s="111"/>
      <c r="M1280" s="112"/>
      <c r="N1280" s="112"/>
      <c r="P1280" s="113"/>
      <c r="Q1280" s="113"/>
    </row>
    <row r="1281" spans="1:17" ht="12.6" customHeight="1" x14ac:dyDescent="0.2">
      <c r="A1281" s="116"/>
      <c r="B1281" s="116"/>
      <c r="C1281" s="116"/>
      <c r="D1281" s="112"/>
      <c r="E1281" s="111"/>
      <c r="F1281" s="111"/>
      <c r="G1281" s="111"/>
      <c r="H1281" s="111"/>
      <c r="I1281" s="111"/>
      <c r="J1281" s="111"/>
      <c r="K1281" s="111"/>
      <c r="L1281" s="111"/>
      <c r="M1281" s="112"/>
      <c r="N1281" s="112"/>
      <c r="P1281" s="113"/>
      <c r="Q1281" s="113"/>
    </row>
    <row r="1282" spans="1:17" ht="12.6" customHeight="1" x14ac:dyDescent="0.2">
      <c r="A1282" s="116"/>
      <c r="B1282" s="116"/>
      <c r="C1282" s="116"/>
      <c r="D1282" s="112"/>
      <c r="E1282" s="111"/>
      <c r="F1282" s="111"/>
      <c r="G1282" s="111"/>
      <c r="H1282" s="111"/>
      <c r="I1282" s="111"/>
      <c r="J1282" s="111"/>
      <c r="K1282" s="111"/>
      <c r="L1282" s="111"/>
      <c r="M1282" s="112"/>
      <c r="N1282" s="112"/>
      <c r="P1282" s="113"/>
      <c r="Q1282" s="113"/>
    </row>
    <row r="1283" spans="1:17" ht="12.6" customHeight="1" x14ac:dyDescent="0.2">
      <c r="A1283" s="116"/>
      <c r="B1283" s="116"/>
      <c r="C1283" s="116"/>
      <c r="D1283" s="112"/>
      <c r="E1283" s="111"/>
      <c r="F1283" s="111"/>
      <c r="G1283" s="111"/>
      <c r="H1283" s="111"/>
      <c r="I1283" s="111"/>
      <c r="J1283" s="111"/>
      <c r="K1283" s="111"/>
      <c r="L1283" s="111"/>
      <c r="M1283" s="112"/>
      <c r="N1283" s="112"/>
      <c r="P1283" s="113"/>
      <c r="Q1283" s="113"/>
    </row>
    <row r="1284" spans="1:17" ht="12.6" customHeight="1" x14ac:dyDescent="0.2">
      <c r="A1284" s="116"/>
      <c r="B1284" s="116"/>
      <c r="C1284" s="116"/>
      <c r="D1284" s="112"/>
      <c r="E1284" s="111"/>
      <c r="F1284" s="111"/>
      <c r="G1284" s="111"/>
      <c r="H1284" s="111"/>
      <c r="I1284" s="111"/>
      <c r="J1284" s="111"/>
      <c r="K1284" s="111"/>
      <c r="L1284" s="111"/>
      <c r="M1284" s="112"/>
      <c r="N1284" s="112"/>
      <c r="P1284" s="113"/>
      <c r="Q1284" s="113"/>
    </row>
    <row r="1285" spans="1:17" ht="12.6" customHeight="1" x14ac:dyDescent="0.2">
      <c r="A1285" s="116"/>
      <c r="B1285" s="116"/>
      <c r="C1285" s="116"/>
      <c r="D1285" s="112"/>
      <c r="E1285" s="111"/>
      <c r="F1285" s="111"/>
      <c r="G1285" s="111"/>
      <c r="H1285" s="111"/>
      <c r="I1285" s="111"/>
      <c r="J1285" s="111"/>
      <c r="K1285" s="111"/>
      <c r="L1285" s="111"/>
      <c r="M1285" s="112"/>
      <c r="N1285" s="112"/>
      <c r="P1285" s="113"/>
      <c r="Q1285" s="113"/>
    </row>
    <row r="1286" spans="1:17" ht="12.6" customHeight="1" x14ac:dyDescent="0.2">
      <c r="A1286" s="116"/>
      <c r="B1286" s="116"/>
      <c r="C1286" s="116"/>
      <c r="D1286" s="112"/>
      <c r="E1286" s="111"/>
      <c r="F1286" s="111"/>
      <c r="G1286" s="111"/>
      <c r="H1286" s="111"/>
      <c r="I1286" s="111"/>
      <c r="J1286" s="111"/>
      <c r="K1286" s="111"/>
      <c r="L1286" s="111"/>
      <c r="M1286" s="112"/>
      <c r="N1286" s="112"/>
      <c r="P1286" s="113"/>
      <c r="Q1286" s="113"/>
    </row>
    <row r="1287" spans="1:17" ht="12.6" customHeight="1" x14ac:dyDescent="0.2">
      <c r="A1287" s="116"/>
      <c r="B1287" s="116"/>
      <c r="C1287" s="116"/>
      <c r="D1287" s="112"/>
      <c r="E1287" s="111"/>
      <c r="F1287" s="111"/>
      <c r="G1287" s="111"/>
      <c r="H1287" s="111"/>
      <c r="I1287" s="111"/>
      <c r="J1287" s="111"/>
      <c r="K1287" s="111"/>
      <c r="L1287" s="111"/>
      <c r="M1287" s="112"/>
      <c r="N1287" s="112"/>
      <c r="P1287" s="113"/>
      <c r="Q1287" s="113"/>
    </row>
    <row r="1288" spans="1:17" ht="12.6" customHeight="1" x14ac:dyDescent="0.2">
      <c r="A1288" s="116"/>
      <c r="B1288" s="116"/>
      <c r="C1288" s="116"/>
      <c r="D1288" s="112"/>
      <c r="E1288" s="111"/>
      <c r="F1288" s="111"/>
      <c r="G1288" s="111"/>
      <c r="H1288" s="111"/>
      <c r="I1288" s="111"/>
      <c r="J1288" s="111"/>
      <c r="K1288" s="111"/>
      <c r="L1288" s="111"/>
      <c r="M1288" s="112"/>
      <c r="N1288" s="112"/>
      <c r="P1288" s="113"/>
      <c r="Q1288" s="113"/>
    </row>
    <row r="1289" spans="1:17" ht="12.6" customHeight="1" x14ac:dyDescent="0.2">
      <c r="A1289" s="116"/>
      <c r="B1289" s="116"/>
      <c r="C1289" s="116"/>
      <c r="D1289" s="112"/>
      <c r="E1289" s="111"/>
      <c r="F1289" s="111"/>
      <c r="G1289" s="111"/>
      <c r="H1289" s="111"/>
      <c r="I1289" s="111"/>
      <c r="J1289" s="111"/>
      <c r="K1289" s="111"/>
      <c r="L1289" s="111"/>
      <c r="M1289" s="112"/>
      <c r="N1289" s="112"/>
      <c r="P1289" s="113"/>
      <c r="Q1289" s="113"/>
    </row>
    <row r="1290" spans="1:17" ht="12.6" customHeight="1" x14ac:dyDescent="0.2">
      <c r="A1290" s="116"/>
      <c r="B1290" s="116"/>
      <c r="C1290" s="116"/>
      <c r="D1290" s="112"/>
      <c r="E1290" s="111"/>
      <c r="F1290" s="111"/>
      <c r="G1290" s="111"/>
      <c r="H1290" s="111"/>
      <c r="I1290" s="111"/>
      <c r="J1290" s="111"/>
      <c r="K1290" s="111"/>
      <c r="L1290" s="111"/>
      <c r="M1290" s="112"/>
      <c r="N1290" s="112"/>
      <c r="P1290" s="113"/>
      <c r="Q1290" s="113"/>
    </row>
    <row r="1291" spans="1:17" ht="12.6" customHeight="1" x14ac:dyDescent="0.2">
      <c r="A1291" s="116"/>
      <c r="B1291" s="116"/>
      <c r="C1291" s="116"/>
      <c r="D1291" s="112"/>
      <c r="E1291" s="111"/>
      <c r="F1291" s="111"/>
      <c r="G1291" s="111"/>
      <c r="H1291" s="111"/>
      <c r="I1291" s="111"/>
      <c r="J1291" s="111"/>
      <c r="K1291" s="111"/>
      <c r="L1291" s="111"/>
      <c r="M1291" s="112"/>
      <c r="N1291" s="112"/>
      <c r="P1291" s="113"/>
      <c r="Q1291" s="113"/>
    </row>
    <row r="1292" spans="1:17" ht="12.6" customHeight="1" x14ac:dyDescent="0.2">
      <c r="A1292" s="116"/>
      <c r="B1292" s="116"/>
      <c r="C1292" s="116"/>
      <c r="D1292" s="112"/>
      <c r="E1292" s="111"/>
      <c r="F1292" s="111"/>
      <c r="G1292" s="111"/>
      <c r="H1292" s="111"/>
      <c r="I1292" s="111"/>
      <c r="J1292" s="111"/>
      <c r="K1292" s="111"/>
      <c r="L1292" s="111"/>
      <c r="M1292" s="112"/>
      <c r="N1292" s="112"/>
      <c r="P1292" s="113"/>
      <c r="Q1292" s="113"/>
    </row>
    <row r="1293" spans="1:17" ht="12.6" customHeight="1" x14ac:dyDescent="0.2">
      <c r="A1293" s="116"/>
      <c r="B1293" s="116"/>
      <c r="C1293" s="116"/>
      <c r="D1293" s="112"/>
      <c r="E1293" s="111"/>
      <c r="F1293" s="111"/>
      <c r="G1293" s="111"/>
      <c r="H1293" s="111"/>
      <c r="I1293" s="111"/>
      <c r="J1293" s="111"/>
      <c r="K1293" s="111"/>
      <c r="L1293" s="111"/>
      <c r="M1293" s="112"/>
      <c r="N1293" s="112"/>
      <c r="P1293" s="113"/>
      <c r="Q1293" s="113"/>
    </row>
    <row r="1294" spans="1:17" ht="12.6" customHeight="1" x14ac:dyDescent="0.2">
      <c r="A1294" s="116"/>
      <c r="B1294" s="116"/>
      <c r="C1294" s="116"/>
      <c r="D1294" s="112"/>
      <c r="E1294" s="111"/>
      <c r="F1294" s="111"/>
      <c r="G1294" s="111"/>
      <c r="H1294" s="111"/>
      <c r="I1294" s="111"/>
      <c r="J1294" s="111"/>
      <c r="K1294" s="111"/>
      <c r="L1294" s="111"/>
      <c r="M1294" s="112"/>
      <c r="N1294" s="112"/>
      <c r="P1294" s="113"/>
      <c r="Q1294" s="113"/>
    </row>
    <row r="1295" spans="1:17" ht="12.6" customHeight="1" x14ac:dyDescent="0.2">
      <c r="A1295" s="116"/>
      <c r="B1295" s="116"/>
      <c r="C1295" s="116"/>
      <c r="D1295" s="112"/>
      <c r="E1295" s="111"/>
      <c r="F1295" s="111"/>
      <c r="G1295" s="111"/>
      <c r="H1295" s="111"/>
      <c r="I1295" s="111"/>
      <c r="J1295" s="111"/>
      <c r="K1295" s="111"/>
      <c r="L1295" s="111"/>
      <c r="M1295" s="112"/>
      <c r="N1295" s="112"/>
      <c r="P1295" s="113"/>
      <c r="Q1295" s="113"/>
    </row>
    <row r="1296" spans="1:17" ht="12.6" customHeight="1" x14ac:dyDescent="0.2">
      <c r="A1296" s="116"/>
      <c r="B1296" s="116"/>
      <c r="C1296" s="116"/>
      <c r="D1296" s="112"/>
      <c r="E1296" s="111"/>
      <c r="F1296" s="111"/>
      <c r="G1296" s="111"/>
      <c r="H1296" s="111"/>
      <c r="I1296" s="111"/>
      <c r="J1296" s="111"/>
      <c r="K1296" s="111"/>
      <c r="L1296" s="111"/>
      <c r="M1296" s="112"/>
      <c r="N1296" s="112"/>
      <c r="P1296" s="113"/>
      <c r="Q1296" s="113"/>
    </row>
    <row r="1297" spans="1:17" ht="12.6" customHeight="1" x14ac:dyDescent="0.2">
      <c r="A1297" s="116"/>
      <c r="B1297" s="116"/>
      <c r="C1297" s="116"/>
      <c r="D1297" s="112"/>
      <c r="E1297" s="111"/>
      <c r="F1297" s="111"/>
      <c r="G1297" s="111"/>
      <c r="H1297" s="111"/>
      <c r="I1297" s="111"/>
      <c r="J1297" s="111"/>
      <c r="K1297" s="111"/>
      <c r="L1297" s="111"/>
      <c r="M1297" s="112"/>
      <c r="N1297" s="112"/>
      <c r="P1297" s="113"/>
      <c r="Q1297" s="113"/>
    </row>
    <row r="1298" spans="1:17" ht="12.6" customHeight="1" x14ac:dyDescent="0.2">
      <c r="A1298" s="116"/>
      <c r="B1298" s="116"/>
      <c r="C1298" s="116"/>
      <c r="D1298" s="112"/>
      <c r="E1298" s="111"/>
      <c r="F1298" s="111"/>
      <c r="G1298" s="111"/>
      <c r="H1298" s="111"/>
      <c r="I1298" s="111"/>
      <c r="J1298" s="111"/>
      <c r="K1298" s="111"/>
      <c r="L1298" s="111"/>
      <c r="M1298" s="112"/>
      <c r="N1298" s="112"/>
      <c r="P1298" s="113"/>
      <c r="Q1298" s="113"/>
    </row>
    <row r="1299" spans="1:17" ht="12.6" customHeight="1" x14ac:dyDescent="0.2">
      <c r="A1299" s="116"/>
      <c r="B1299" s="116"/>
      <c r="C1299" s="116"/>
      <c r="D1299" s="112"/>
      <c r="E1299" s="111"/>
      <c r="F1299" s="111"/>
      <c r="G1299" s="111"/>
      <c r="H1299" s="111"/>
      <c r="I1299" s="111"/>
      <c r="J1299" s="111"/>
      <c r="K1299" s="111"/>
      <c r="L1299" s="111"/>
      <c r="M1299" s="112"/>
      <c r="N1299" s="112"/>
      <c r="P1299" s="113"/>
      <c r="Q1299" s="113"/>
    </row>
    <row r="1300" spans="1:17" ht="12.6" customHeight="1" x14ac:dyDescent="0.2">
      <c r="A1300" s="116"/>
      <c r="B1300" s="116"/>
      <c r="C1300" s="116"/>
      <c r="D1300" s="112"/>
      <c r="E1300" s="111"/>
      <c r="F1300" s="111"/>
      <c r="G1300" s="111"/>
      <c r="H1300" s="111"/>
      <c r="I1300" s="111"/>
      <c r="J1300" s="111"/>
      <c r="K1300" s="111"/>
      <c r="L1300" s="111"/>
      <c r="M1300" s="112"/>
      <c r="N1300" s="112"/>
      <c r="P1300" s="113"/>
      <c r="Q1300" s="113"/>
    </row>
    <row r="1301" spans="1:17" ht="12.6" customHeight="1" x14ac:dyDescent="0.2">
      <c r="A1301" s="116"/>
      <c r="B1301" s="116"/>
      <c r="C1301" s="116"/>
      <c r="D1301" s="112"/>
      <c r="E1301" s="111"/>
      <c r="F1301" s="111"/>
      <c r="G1301" s="111"/>
      <c r="H1301" s="111"/>
      <c r="I1301" s="111"/>
      <c r="J1301" s="111"/>
      <c r="K1301" s="111"/>
      <c r="L1301" s="111"/>
      <c r="M1301" s="112"/>
      <c r="N1301" s="112"/>
      <c r="P1301" s="113"/>
      <c r="Q1301" s="113"/>
    </row>
    <row r="1302" spans="1:17" ht="12.6" customHeight="1" x14ac:dyDescent="0.2">
      <c r="A1302" s="116"/>
      <c r="B1302" s="116"/>
      <c r="C1302" s="116"/>
      <c r="D1302" s="112"/>
      <c r="E1302" s="111"/>
      <c r="F1302" s="111"/>
      <c r="G1302" s="111"/>
      <c r="H1302" s="111"/>
      <c r="I1302" s="111"/>
      <c r="J1302" s="111"/>
      <c r="K1302" s="111"/>
      <c r="L1302" s="111"/>
      <c r="M1302" s="112"/>
      <c r="N1302" s="112"/>
      <c r="P1302" s="113"/>
      <c r="Q1302" s="113"/>
    </row>
    <row r="1303" spans="1:17" ht="12.6" customHeight="1" x14ac:dyDescent="0.2">
      <c r="A1303" s="116"/>
      <c r="B1303" s="116"/>
      <c r="C1303" s="116"/>
      <c r="D1303" s="112"/>
      <c r="E1303" s="111"/>
      <c r="F1303" s="111"/>
      <c r="G1303" s="111"/>
      <c r="H1303" s="111"/>
      <c r="I1303" s="111"/>
      <c r="J1303" s="111"/>
      <c r="K1303" s="111"/>
      <c r="L1303" s="111"/>
      <c r="M1303" s="112"/>
      <c r="N1303" s="112"/>
      <c r="P1303" s="113"/>
      <c r="Q1303" s="113"/>
    </row>
    <row r="1304" spans="1:17" ht="12.6" customHeight="1" x14ac:dyDescent="0.2">
      <c r="A1304" s="116"/>
      <c r="B1304" s="116"/>
      <c r="C1304" s="116"/>
      <c r="D1304" s="112"/>
      <c r="E1304" s="111"/>
      <c r="F1304" s="111"/>
      <c r="G1304" s="111"/>
      <c r="H1304" s="111"/>
      <c r="I1304" s="111"/>
      <c r="J1304" s="111"/>
      <c r="K1304" s="111"/>
      <c r="L1304" s="111"/>
      <c r="M1304" s="112"/>
      <c r="N1304" s="112"/>
      <c r="P1304" s="113"/>
      <c r="Q1304" s="113"/>
    </row>
    <row r="1305" spans="1:17" ht="12.6" customHeight="1" x14ac:dyDescent="0.2">
      <c r="A1305" s="116"/>
      <c r="B1305" s="116"/>
      <c r="C1305" s="116"/>
      <c r="D1305" s="112"/>
      <c r="E1305" s="111"/>
      <c r="F1305" s="111"/>
      <c r="G1305" s="111"/>
      <c r="H1305" s="111"/>
      <c r="I1305" s="111"/>
      <c r="J1305" s="111"/>
      <c r="K1305" s="111"/>
      <c r="L1305" s="111"/>
      <c r="M1305" s="112"/>
      <c r="N1305" s="112"/>
      <c r="P1305" s="113"/>
      <c r="Q1305" s="113"/>
    </row>
    <row r="1306" spans="1:17" ht="12.6" customHeight="1" x14ac:dyDescent="0.2">
      <c r="A1306" s="116"/>
      <c r="B1306" s="116"/>
      <c r="C1306" s="116"/>
      <c r="D1306" s="112"/>
      <c r="E1306" s="111"/>
      <c r="F1306" s="111"/>
      <c r="G1306" s="111"/>
      <c r="H1306" s="111"/>
      <c r="I1306" s="111"/>
      <c r="J1306" s="111"/>
      <c r="K1306" s="111"/>
      <c r="L1306" s="111"/>
      <c r="M1306" s="112"/>
      <c r="N1306" s="112"/>
      <c r="P1306" s="113"/>
      <c r="Q1306" s="113"/>
    </row>
    <row r="1307" spans="1:17" ht="12.6" customHeight="1" x14ac:dyDescent="0.2">
      <c r="A1307" s="116"/>
      <c r="B1307" s="116"/>
      <c r="C1307" s="116"/>
      <c r="D1307" s="112"/>
      <c r="E1307" s="111"/>
      <c r="F1307" s="111"/>
      <c r="G1307" s="111"/>
      <c r="H1307" s="111"/>
      <c r="I1307" s="111"/>
      <c r="J1307" s="111"/>
      <c r="K1307" s="111"/>
      <c r="L1307" s="111"/>
      <c r="M1307" s="112"/>
      <c r="N1307" s="112"/>
      <c r="P1307" s="113"/>
      <c r="Q1307" s="113"/>
    </row>
    <row r="1308" spans="1:17" ht="12.6" customHeight="1" x14ac:dyDescent="0.2">
      <c r="A1308" s="116"/>
      <c r="B1308" s="116"/>
      <c r="C1308" s="116"/>
      <c r="D1308" s="112"/>
      <c r="E1308" s="111"/>
      <c r="F1308" s="111"/>
      <c r="G1308" s="111"/>
      <c r="H1308" s="111"/>
      <c r="I1308" s="111"/>
      <c r="J1308" s="111"/>
      <c r="K1308" s="111"/>
      <c r="L1308" s="111"/>
      <c r="M1308" s="112"/>
      <c r="N1308" s="112"/>
      <c r="P1308" s="113"/>
      <c r="Q1308" s="113"/>
    </row>
    <row r="1309" spans="1:17" ht="12.6" customHeight="1" x14ac:dyDescent="0.2">
      <c r="A1309" s="116"/>
      <c r="B1309" s="116"/>
      <c r="C1309" s="116"/>
      <c r="D1309" s="112"/>
      <c r="E1309" s="111"/>
      <c r="F1309" s="111"/>
      <c r="G1309" s="111"/>
      <c r="H1309" s="111"/>
      <c r="I1309" s="111"/>
      <c r="J1309" s="111"/>
      <c r="K1309" s="111"/>
      <c r="L1309" s="111"/>
      <c r="M1309" s="112"/>
      <c r="N1309" s="112"/>
      <c r="P1309" s="113"/>
      <c r="Q1309" s="113"/>
    </row>
    <row r="1310" spans="1:17" ht="12.6" customHeight="1" x14ac:dyDescent="0.2">
      <c r="A1310" s="116"/>
      <c r="B1310" s="116"/>
      <c r="C1310" s="116"/>
      <c r="D1310" s="112"/>
      <c r="E1310" s="111"/>
      <c r="F1310" s="111"/>
      <c r="G1310" s="111"/>
      <c r="H1310" s="111"/>
      <c r="I1310" s="111"/>
      <c r="J1310" s="111"/>
      <c r="K1310" s="111"/>
      <c r="L1310" s="111"/>
      <c r="M1310" s="112"/>
      <c r="N1310" s="112"/>
      <c r="P1310" s="113"/>
      <c r="Q1310" s="113"/>
    </row>
    <row r="1311" spans="1:17" ht="12.6" customHeight="1" x14ac:dyDescent="0.2">
      <c r="A1311" s="116"/>
      <c r="B1311" s="116"/>
      <c r="C1311" s="116"/>
      <c r="D1311" s="112"/>
      <c r="E1311" s="111"/>
      <c r="F1311" s="111"/>
      <c r="G1311" s="111"/>
      <c r="H1311" s="111"/>
      <c r="I1311" s="111"/>
      <c r="J1311" s="111"/>
      <c r="K1311" s="111"/>
      <c r="L1311" s="111"/>
      <c r="M1311" s="112"/>
      <c r="N1311" s="112"/>
      <c r="P1311" s="113"/>
      <c r="Q1311" s="113"/>
    </row>
    <row r="1312" spans="1:17" ht="12.6" customHeight="1" x14ac:dyDescent="0.2">
      <c r="A1312" s="116"/>
      <c r="B1312" s="116"/>
      <c r="C1312" s="116"/>
      <c r="D1312" s="112"/>
      <c r="E1312" s="111"/>
      <c r="F1312" s="111"/>
      <c r="G1312" s="111"/>
      <c r="H1312" s="111"/>
      <c r="I1312" s="111"/>
      <c r="J1312" s="111"/>
      <c r="K1312" s="111"/>
      <c r="L1312" s="111"/>
      <c r="M1312" s="112"/>
      <c r="N1312" s="112"/>
      <c r="P1312" s="113"/>
      <c r="Q1312" s="113"/>
    </row>
    <row r="1313" spans="1:17" ht="12.6" customHeight="1" x14ac:dyDescent="0.2">
      <c r="A1313" s="116"/>
      <c r="B1313" s="116"/>
      <c r="C1313" s="116"/>
      <c r="D1313" s="112"/>
      <c r="E1313" s="111"/>
      <c r="F1313" s="111"/>
      <c r="G1313" s="111"/>
      <c r="H1313" s="111"/>
      <c r="I1313" s="111"/>
      <c r="J1313" s="111"/>
      <c r="K1313" s="111"/>
      <c r="L1313" s="111"/>
      <c r="M1313" s="112"/>
      <c r="N1313" s="112"/>
      <c r="P1313" s="113"/>
      <c r="Q1313" s="113"/>
    </row>
    <row r="1314" spans="1:17" ht="12.6" customHeight="1" x14ac:dyDescent="0.2">
      <c r="A1314" s="116"/>
      <c r="B1314" s="116"/>
      <c r="C1314" s="116"/>
      <c r="D1314" s="112"/>
      <c r="E1314" s="111"/>
      <c r="F1314" s="111"/>
      <c r="G1314" s="111"/>
      <c r="H1314" s="111"/>
      <c r="I1314" s="111"/>
      <c r="J1314" s="111"/>
      <c r="K1314" s="111"/>
      <c r="L1314" s="111"/>
      <c r="M1314" s="112"/>
      <c r="N1314" s="112"/>
      <c r="P1314" s="113"/>
      <c r="Q1314" s="113"/>
    </row>
    <row r="1315" spans="1:17" ht="12.6" customHeight="1" x14ac:dyDescent="0.2">
      <c r="A1315" s="116"/>
      <c r="B1315" s="116"/>
      <c r="C1315" s="116"/>
      <c r="D1315" s="112"/>
      <c r="E1315" s="111"/>
      <c r="F1315" s="111"/>
      <c r="G1315" s="111"/>
      <c r="H1315" s="111"/>
      <c r="I1315" s="111"/>
      <c r="J1315" s="111"/>
      <c r="K1315" s="111"/>
      <c r="L1315" s="111"/>
      <c r="M1315" s="112"/>
      <c r="N1315" s="112"/>
      <c r="P1315" s="113"/>
      <c r="Q1315" s="113"/>
    </row>
    <row r="1316" spans="1:17" ht="12.6" customHeight="1" x14ac:dyDescent="0.2">
      <c r="A1316" s="116"/>
      <c r="B1316" s="116"/>
      <c r="C1316" s="116"/>
      <c r="D1316" s="112"/>
      <c r="E1316" s="111"/>
      <c r="F1316" s="111"/>
      <c r="G1316" s="111"/>
      <c r="H1316" s="111"/>
      <c r="I1316" s="111"/>
      <c r="J1316" s="111"/>
      <c r="K1316" s="111"/>
      <c r="L1316" s="111"/>
      <c r="M1316" s="112"/>
      <c r="N1316" s="112"/>
      <c r="P1316" s="113"/>
      <c r="Q1316" s="113"/>
    </row>
    <row r="1317" spans="1:17" ht="12.6" customHeight="1" x14ac:dyDescent="0.2">
      <c r="A1317" s="116"/>
      <c r="B1317" s="116"/>
      <c r="C1317" s="116"/>
      <c r="D1317" s="112"/>
      <c r="E1317" s="111"/>
      <c r="F1317" s="111"/>
      <c r="G1317" s="111"/>
      <c r="H1317" s="111"/>
      <c r="I1317" s="111"/>
      <c r="J1317" s="111"/>
      <c r="K1317" s="111"/>
      <c r="L1317" s="111"/>
      <c r="M1317" s="112"/>
      <c r="N1317" s="112"/>
      <c r="P1317" s="113"/>
      <c r="Q1317" s="113"/>
    </row>
    <row r="1318" spans="1:17" ht="12.6" customHeight="1" x14ac:dyDescent="0.2">
      <c r="A1318" s="116"/>
      <c r="B1318" s="116"/>
      <c r="C1318" s="116"/>
      <c r="D1318" s="112"/>
      <c r="E1318" s="111"/>
      <c r="F1318" s="111"/>
      <c r="G1318" s="111"/>
      <c r="H1318" s="111"/>
      <c r="I1318" s="111"/>
      <c r="J1318" s="111"/>
      <c r="K1318" s="111"/>
      <c r="L1318" s="111"/>
      <c r="M1318" s="112"/>
      <c r="N1318" s="112"/>
      <c r="P1318" s="113"/>
      <c r="Q1318" s="113"/>
    </row>
    <row r="1319" spans="1:17" ht="12.6" customHeight="1" x14ac:dyDescent="0.2">
      <c r="A1319" s="116"/>
      <c r="B1319" s="116"/>
      <c r="C1319" s="116"/>
      <c r="D1319" s="112"/>
      <c r="E1319" s="111"/>
      <c r="F1319" s="111"/>
      <c r="G1319" s="111"/>
      <c r="H1319" s="111"/>
      <c r="I1319" s="111"/>
      <c r="J1319" s="111"/>
      <c r="K1319" s="111"/>
      <c r="L1319" s="111"/>
      <c r="M1319" s="112"/>
      <c r="N1319" s="112"/>
      <c r="P1319" s="113"/>
      <c r="Q1319" s="113"/>
    </row>
    <row r="1320" spans="1:17" ht="12.6" customHeight="1" x14ac:dyDescent="0.2">
      <c r="A1320" s="116"/>
      <c r="B1320" s="116"/>
      <c r="C1320" s="116"/>
      <c r="D1320" s="112"/>
      <c r="E1320" s="111"/>
      <c r="F1320" s="111"/>
      <c r="G1320" s="111"/>
      <c r="H1320" s="111"/>
      <c r="I1320" s="111"/>
      <c r="J1320" s="111"/>
      <c r="K1320" s="111"/>
      <c r="L1320" s="111"/>
      <c r="M1320" s="112"/>
      <c r="N1320" s="112"/>
      <c r="P1320" s="113"/>
      <c r="Q1320" s="113"/>
    </row>
    <row r="1321" spans="1:17" ht="12.6" customHeight="1" x14ac:dyDescent="0.2">
      <c r="A1321" s="116"/>
      <c r="B1321" s="116"/>
      <c r="C1321" s="116"/>
      <c r="D1321" s="112"/>
      <c r="E1321" s="111"/>
      <c r="F1321" s="111"/>
      <c r="G1321" s="111"/>
      <c r="H1321" s="111"/>
      <c r="I1321" s="111"/>
      <c r="J1321" s="111"/>
      <c r="K1321" s="111"/>
      <c r="L1321" s="111"/>
      <c r="M1321" s="112"/>
      <c r="N1321" s="112"/>
      <c r="P1321" s="113"/>
      <c r="Q1321" s="113"/>
    </row>
    <row r="1322" spans="1:17" ht="12.6" customHeight="1" x14ac:dyDescent="0.2">
      <c r="A1322" s="116"/>
      <c r="B1322" s="116"/>
      <c r="C1322" s="116"/>
      <c r="D1322" s="112"/>
      <c r="E1322" s="111"/>
      <c r="F1322" s="111"/>
      <c r="G1322" s="111"/>
      <c r="H1322" s="111"/>
      <c r="I1322" s="111"/>
      <c r="J1322" s="111"/>
      <c r="K1322" s="111"/>
      <c r="L1322" s="111"/>
      <c r="M1322" s="112"/>
      <c r="N1322" s="112"/>
      <c r="P1322" s="113"/>
      <c r="Q1322" s="113"/>
    </row>
    <row r="1323" spans="1:17" ht="12.6" customHeight="1" x14ac:dyDescent="0.2">
      <c r="A1323" s="116"/>
      <c r="B1323" s="116"/>
      <c r="C1323" s="116"/>
      <c r="D1323" s="112"/>
      <c r="E1323" s="111"/>
      <c r="F1323" s="111"/>
      <c r="G1323" s="111"/>
      <c r="H1323" s="111"/>
      <c r="I1323" s="111"/>
      <c r="J1323" s="111"/>
      <c r="K1323" s="111"/>
      <c r="L1323" s="111"/>
      <c r="M1323" s="112"/>
      <c r="N1323" s="112"/>
      <c r="P1323" s="113"/>
      <c r="Q1323" s="113"/>
    </row>
    <row r="1324" spans="1:17" ht="12.6" customHeight="1" x14ac:dyDescent="0.2">
      <c r="A1324" s="116"/>
      <c r="B1324" s="116"/>
      <c r="C1324" s="116"/>
      <c r="D1324" s="112"/>
      <c r="E1324" s="111"/>
      <c r="F1324" s="111"/>
      <c r="G1324" s="111"/>
      <c r="H1324" s="111"/>
      <c r="I1324" s="111"/>
      <c r="J1324" s="111"/>
      <c r="K1324" s="111"/>
      <c r="L1324" s="111"/>
      <c r="M1324" s="112"/>
      <c r="N1324" s="112"/>
      <c r="P1324" s="113"/>
      <c r="Q1324" s="113"/>
    </row>
    <row r="1325" spans="1:17" ht="12.6" customHeight="1" x14ac:dyDescent="0.2">
      <c r="A1325" s="116"/>
      <c r="B1325" s="116"/>
      <c r="C1325" s="116"/>
      <c r="D1325" s="112"/>
      <c r="E1325" s="111"/>
      <c r="F1325" s="111"/>
      <c r="G1325" s="111"/>
      <c r="H1325" s="111"/>
      <c r="I1325" s="111"/>
      <c r="J1325" s="111"/>
      <c r="K1325" s="111"/>
      <c r="L1325" s="111"/>
      <c r="M1325" s="112"/>
      <c r="N1325" s="112"/>
      <c r="P1325" s="113"/>
      <c r="Q1325" s="113"/>
    </row>
    <row r="1326" spans="1:17" ht="12.6" customHeight="1" x14ac:dyDescent="0.2">
      <c r="A1326" s="116"/>
      <c r="B1326" s="116"/>
      <c r="C1326" s="116"/>
      <c r="D1326" s="112"/>
      <c r="E1326" s="111"/>
      <c r="F1326" s="111"/>
      <c r="G1326" s="111"/>
      <c r="H1326" s="111"/>
      <c r="I1326" s="111"/>
      <c r="J1326" s="111"/>
      <c r="K1326" s="111"/>
      <c r="L1326" s="111"/>
      <c r="M1326" s="112"/>
      <c r="N1326" s="112"/>
      <c r="P1326" s="113"/>
      <c r="Q1326" s="113"/>
    </row>
    <row r="1327" spans="1:17" ht="12.6" customHeight="1" x14ac:dyDescent="0.2">
      <c r="A1327" s="116"/>
      <c r="B1327" s="116"/>
      <c r="C1327" s="116"/>
      <c r="D1327" s="112"/>
      <c r="E1327" s="111"/>
      <c r="F1327" s="111"/>
      <c r="G1327" s="111"/>
      <c r="H1327" s="111"/>
      <c r="I1327" s="111"/>
      <c r="J1327" s="111"/>
      <c r="K1327" s="111"/>
      <c r="L1327" s="111"/>
      <c r="M1327" s="112"/>
      <c r="N1327" s="112"/>
      <c r="P1327" s="113"/>
      <c r="Q1327" s="113"/>
    </row>
    <row r="1328" spans="1:17" ht="12.6" customHeight="1" x14ac:dyDescent="0.2">
      <c r="A1328" s="116"/>
      <c r="B1328" s="116"/>
      <c r="C1328" s="116"/>
      <c r="D1328" s="112"/>
      <c r="E1328" s="111"/>
      <c r="F1328" s="111"/>
      <c r="G1328" s="111"/>
      <c r="H1328" s="111"/>
      <c r="I1328" s="111"/>
      <c r="J1328" s="111"/>
      <c r="K1328" s="111"/>
      <c r="L1328" s="111"/>
      <c r="M1328" s="112"/>
      <c r="N1328" s="112"/>
      <c r="P1328" s="113"/>
      <c r="Q1328" s="113"/>
    </row>
    <row r="1329" spans="1:17" ht="12.6" customHeight="1" x14ac:dyDescent="0.2">
      <c r="A1329" s="116"/>
      <c r="B1329" s="116"/>
      <c r="C1329" s="116"/>
      <c r="D1329" s="112"/>
      <c r="E1329" s="111"/>
      <c r="F1329" s="111"/>
      <c r="G1329" s="111"/>
      <c r="H1329" s="111"/>
      <c r="I1329" s="111"/>
      <c r="J1329" s="111"/>
      <c r="K1329" s="111"/>
      <c r="L1329" s="111"/>
      <c r="M1329" s="112"/>
      <c r="N1329" s="112"/>
      <c r="P1329" s="113"/>
      <c r="Q1329" s="113"/>
    </row>
    <row r="1330" spans="1:17" ht="12.6" customHeight="1" x14ac:dyDescent="0.2">
      <c r="A1330" s="116"/>
      <c r="B1330" s="116"/>
      <c r="C1330" s="116"/>
      <c r="D1330" s="112"/>
      <c r="E1330" s="111"/>
      <c r="F1330" s="111"/>
      <c r="G1330" s="111"/>
      <c r="H1330" s="111"/>
      <c r="I1330" s="111"/>
      <c r="J1330" s="111"/>
      <c r="K1330" s="111"/>
      <c r="L1330" s="111"/>
      <c r="M1330" s="112"/>
      <c r="N1330" s="112"/>
      <c r="P1330" s="113"/>
      <c r="Q1330" s="113"/>
    </row>
    <row r="1331" spans="1:17" ht="12.6" customHeight="1" x14ac:dyDescent="0.2">
      <c r="A1331" s="116"/>
      <c r="B1331" s="116"/>
      <c r="C1331" s="116"/>
      <c r="D1331" s="112"/>
      <c r="E1331" s="111"/>
      <c r="F1331" s="111"/>
      <c r="G1331" s="111"/>
      <c r="H1331" s="111"/>
      <c r="I1331" s="111"/>
      <c r="J1331" s="111"/>
      <c r="K1331" s="111"/>
      <c r="L1331" s="111"/>
      <c r="M1331" s="112"/>
      <c r="N1331" s="112"/>
      <c r="P1331" s="113"/>
      <c r="Q1331" s="113"/>
    </row>
    <row r="1332" spans="1:17" ht="12.6" customHeight="1" x14ac:dyDescent="0.2">
      <c r="A1332" s="116"/>
      <c r="B1332" s="116"/>
      <c r="C1332" s="116"/>
      <c r="D1332" s="112"/>
      <c r="E1332" s="111"/>
      <c r="F1332" s="111"/>
      <c r="G1332" s="111"/>
      <c r="H1332" s="111"/>
      <c r="I1332" s="111"/>
      <c r="J1332" s="111"/>
      <c r="K1332" s="111"/>
      <c r="L1332" s="111"/>
      <c r="M1332" s="112"/>
      <c r="N1332" s="112"/>
      <c r="P1332" s="113"/>
      <c r="Q1332" s="113"/>
    </row>
    <row r="1333" spans="1:17" ht="12.6" customHeight="1" x14ac:dyDescent="0.2">
      <c r="A1333" s="116"/>
      <c r="B1333" s="116"/>
      <c r="C1333" s="116"/>
      <c r="D1333" s="112"/>
      <c r="E1333" s="111"/>
      <c r="F1333" s="111"/>
      <c r="G1333" s="111"/>
      <c r="H1333" s="111"/>
      <c r="I1333" s="111"/>
      <c r="J1333" s="111"/>
      <c r="K1333" s="111"/>
      <c r="L1333" s="111"/>
      <c r="M1333" s="112"/>
      <c r="N1333" s="112"/>
      <c r="P1333" s="113"/>
      <c r="Q1333" s="113"/>
    </row>
    <row r="1334" spans="1:17" ht="12.6" customHeight="1" x14ac:dyDescent="0.2">
      <c r="A1334" s="116"/>
      <c r="B1334" s="116"/>
      <c r="C1334" s="116"/>
      <c r="D1334" s="112"/>
      <c r="E1334" s="111"/>
      <c r="F1334" s="111"/>
      <c r="G1334" s="111"/>
      <c r="H1334" s="111"/>
      <c r="I1334" s="111"/>
      <c r="J1334" s="111"/>
      <c r="K1334" s="111"/>
      <c r="L1334" s="111"/>
      <c r="M1334" s="112"/>
      <c r="N1334" s="112"/>
      <c r="P1334" s="113"/>
      <c r="Q1334" s="113"/>
    </row>
    <row r="1335" spans="1:17" ht="12.6" customHeight="1" x14ac:dyDescent="0.2">
      <c r="A1335" s="116"/>
      <c r="B1335" s="116"/>
      <c r="C1335" s="116"/>
      <c r="D1335" s="112"/>
      <c r="E1335" s="111"/>
      <c r="F1335" s="111"/>
      <c r="G1335" s="111"/>
      <c r="H1335" s="111"/>
      <c r="I1335" s="111"/>
      <c r="J1335" s="111"/>
      <c r="K1335" s="111"/>
      <c r="L1335" s="111"/>
      <c r="M1335" s="112"/>
      <c r="N1335" s="112"/>
      <c r="P1335" s="113"/>
      <c r="Q1335" s="113"/>
    </row>
    <row r="1336" spans="1:17" ht="12.6" customHeight="1" x14ac:dyDescent="0.2">
      <c r="A1336" s="116"/>
      <c r="B1336" s="116"/>
      <c r="C1336" s="116"/>
      <c r="D1336" s="112"/>
      <c r="E1336" s="111"/>
      <c r="F1336" s="111"/>
      <c r="G1336" s="111"/>
      <c r="H1336" s="111"/>
      <c r="I1336" s="111"/>
      <c r="J1336" s="111"/>
      <c r="K1336" s="111"/>
      <c r="L1336" s="111"/>
      <c r="M1336" s="112"/>
      <c r="N1336" s="112"/>
      <c r="P1336" s="113"/>
      <c r="Q1336" s="113"/>
    </row>
    <row r="1337" spans="1:17" ht="12.6" customHeight="1" x14ac:dyDescent="0.2">
      <c r="A1337" s="116"/>
      <c r="B1337" s="116"/>
      <c r="C1337" s="116"/>
      <c r="D1337" s="112"/>
      <c r="E1337" s="111"/>
      <c r="F1337" s="111"/>
      <c r="G1337" s="111"/>
      <c r="H1337" s="111"/>
      <c r="I1337" s="111"/>
      <c r="J1337" s="111"/>
      <c r="K1337" s="111"/>
      <c r="L1337" s="111"/>
      <c r="M1337" s="112"/>
      <c r="N1337" s="112"/>
      <c r="P1337" s="113"/>
      <c r="Q1337" s="113"/>
    </row>
    <row r="1338" spans="1:17" ht="12.6" customHeight="1" x14ac:dyDescent="0.2">
      <c r="A1338" s="116"/>
      <c r="B1338" s="116"/>
      <c r="C1338" s="116"/>
      <c r="D1338" s="112"/>
      <c r="E1338" s="111"/>
      <c r="F1338" s="111"/>
      <c r="G1338" s="111"/>
      <c r="H1338" s="111"/>
      <c r="I1338" s="111"/>
      <c r="J1338" s="111"/>
      <c r="K1338" s="111"/>
      <c r="L1338" s="111"/>
      <c r="M1338" s="112"/>
      <c r="N1338" s="112"/>
      <c r="P1338" s="113"/>
      <c r="Q1338" s="113"/>
    </row>
    <row r="1339" spans="1:17" ht="12.6" customHeight="1" x14ac:dyDescent="0.2">
      <c r="A1339" s="116"/>
      <c r="B1339" s="116"/>
      <c r="C1339" s="116"/>
      <c r="D1339" s="112"/>
      <c r="E1339" s="111"/>
      <c r="F1339" s="111"/>
      <c r="G1339" s="111"/>
      <c r="H1339" s="111"/>
      <c r="I1339" s="111"/>
      <c r="J1339" s="111"/>
      <c r="K1339" s="111"/>
      <c r="L1339" s="111"/>
      <c r="M1339" s="112"/>
      <c r="N1339" s="112"/>
      <c r="P1339" s="113"/>
      <c r="Q1339" s="113"/>
    </row>
    <row r="1340" spans="1:17" ht="12.6" customHeight="1" x14ac:dyDescent="0.2">
      <c r="A1340" s="116"/>
      <c r="B1340" s="116"/>
      <c r="C1340" s="116"/>
      <c r="D1340" s="112"/>
      <c r="E1340" s="111"/>
      <c r="F1340" s="111"/>
      <c r="G1340" s="111"/>
      <c r="H1340" s="111"/>
      <c r="I1340" s="111"/>
      <c r="J1340" s="111"/>
      <c r="K1340" s="111"/>
      <c r="L1340" s="111"/>
      <c r="M1340" s="112"/>
      <c r="N1340" s="112"/>
      <c r="P1340" s="113"/>
      <c r="Q1340" s="113"/>
    </row>
    <row r="1341" spans="1:17" ht="12.6" customHeight="1" x14ac:dyDescent="0.2">
      <c r="A1341" s="116"/>
      <c r="B1341" s="116"/>
      <c r="C1341" s="116"/>
      <c r="D1341" s="112"/>
      <c r="E1341" s="111"/>
      <c r="F1341" s="111"/>
      <c r="G1341" s="111"/>
      <c r="H1341" s="111"/>
      <c r="I1341" s="111"/>
      <c r="J1341" s="111"/>
      <c r="K1341" s="111"/>
      <c r="L1341" s="111"/>
      <c r="M1341" s="112"/>
      <c r="N1341" s="112"/>
      <c r="P1341" s="113"/>
      <c r="Q1341" s="113"/>
    </row>
    <row r="1342" spans="1:17" ht="12.6" customHeight="1" x14ac:dyDescent="0.2">
      <c r="A1342" s="116"/>
      <c r="B1342" s="116"/>
      <c r="C1342" s="116"/>
      <c r="D1342" s="112"/>
      <c r="E1342" s="111"/>
      <c r="F1342" s="111"/>
      <c r="G1342" s="111"/>
      <c r="H1342" s="111"/>
      <c r="I1342" s="111"/>
      <c r="J1342" s="111"/>
      <c r="K1342" s="111"/>
      <c r="L1342" s="111"/>
      <c r="M1342" s="112"/>
      <c r="N1342" s="112"/>
      <c r="P1342" s="113"/>
      <c r="Q1342" s="113"/>
    </row>
    <row r="1343" spans="1:17" ht="12.6" customHeight="1" x14ac:dyDescent="0.2">
      <c r="A1343" s="116"/>
      <c r="B1343" s="116"/>
      <c r="C1343" s="116"/>
      <c r="D1343" s="112"/>
      <c r="E1343" s="111"/>
      <c r="F1343" s="111"/>
      <c r="G1343" s="111"/>
      <c r="H1343" s="111"/>
      <c r="I1343" s="111"/>
      <c r="J1343" s="111"/>
      <c r="K1343" s="111"/>
      <c r="L1343" s="111"/>
      <c r="M1343" s="112"/>
      <c r="N1343" s="112"/>
      <c r="P1343" s="113"/>
      <c r="Q1343" s="113"/>
    </row>
    <row r="1344" spans="1:17" ht="12.6" customHeight="1" x14ac:dyDescent="0.2">
      <c r="A1344" s="116"/>
      <c r="B1344" s="116"/>
      <c r="C1344" s="116"/>
      <c r="D1344" s="112"/>
      <c r="E1344" s="111"/>
      <c r="F1344" s="111"/>
      <c r="G1344" s="111"/>
      <c r="H1344" s="111"/>
      <c r="I1344" s="111"/>
      <c r="J1344" s="111"/>
      <c r="K1344" s="111"/>
      <c r="L1344" s="111"/>
      <c r="M1344" s="112"/>
      <c r="N1344" s="112"/>
      <c r="P1344" s="113"/>
      <c r="Q1344" s="113"/>
    </row>
    <row r="1345" spans="1:17" ht="12.6" customHeight="1" x14ac:dyDescent="0.2">
      <c r="A1345" s="116"/>
      <c r="B1345" s="116"/>
      <c r="C1345" s="116"/>
      <c r="D1345" s="112"/>
      <c r="E1345" s="111"/>
      <c r="F1345" s="111"/>
      <c r="G1345" s="111"/>
      <c r="H1345" s="111"/>
      <c r="I1345" s="111"/>
      <c r="J1345" s="111"/>
      <c r="K1345" s="111"/>
      <c r="L1345" s="111"/>
      <c r="M1345" s="112"/>
      <c r="N1345" s="112"/>
      <c r="P1345" s="113"/>
      <c r="Q1345" s="113"/>
    </row>
    <row r="1346" spans="1:17" ht="12.6" customHeight="1" x14ac:dyDescent="0.2">
      <c r="A1346" s="116"/>
      <c r="B1346" s="116"/>
      <c r="C1346" s="116"/>
      <c r="D1346" s="112"/>
      <c r="E1346" s="111"/>
      <c r="F1346" s="111"/>
      <c r="G1346" s="111"/>
      <c r="H1346" s="111"/>
      <c r="I1346" s="111"/>
      <c r="J1346" s="111"/>
      <c r="K1346" s="111"/>
      <c r="L1346" s="111"/>
      <c r="M1346" s="112"/>
      <c r="N1346" s="112"/>
      <c r="P1346" s="113"/>
      <c r="Q1346" s="113"/>
    </row>
  </sheetData>
  <mergeCells count="10">
    <mergeCell ref="F5:F6"/>
    <mergeCell ref="G5:G6"/>
    <mergeCell ref="B1:D1"/>
    <mergeCell ref="P2:R2"/>
    <mergeCell ref="G1:J1"/>
    <mergeCell ref="M1:N1"/>
    <mergeCell ref="R4:S4"/>
    <mergeCell ref="S1:T1"/>
    <mergeCell ref="M2:N2"/>
    <mergeCell ref="G2:J2"/>
  </mergeCells>
  <phoneticPr fontId="3" type="noConversion"/>
  <hyperlinks>
    <hyperlink ref="B1" location="Eingabeseite!A1" display="Daten eingeben/rechnen!"/>
    <hyperlink ref="M2" location="'D Put-Delta'!D10" display="Diagramm Put-Delta"/>
    <hyperlink ref="P2" location="'D Gamma'!D10" display="Diagramm Gamma"/>
    <hyperlink ref="S1" location="Hauptmenü!A1" display="Hauptmenü"/>
    <hyperlink ref="G2" location="'D Call-Delta'!D10" display="Diagramm Call-Delta"/>
    <hyperlink ref="G1" location="'D Call-Delta'!D10" display="Diagramm Call-Delta"/>
    <hyperlink ref="M1" location="'D Put-Delta'!D10" display="Diagramm Put-Delta"/>
    <hyperlink ref="G1:J1" location="'D CALL-PREIS'!A1" display="Diagramm Call-Preis"/>
    <hyperlink ref="M1:N1" location="'D PUT-PREIS'!A1" display="Diagramm Put-Preis"/>
  </hyperlinks>
  <pageMargins left="0.39370078740157483" right="0.39370078740157483" top="0.78740157480314965" bottom="0.78740157480314965" header="0.51181102362204722" footer="0.51181102362204722"/>
  <pageSetup paperSize="9" orientation="landscape" r:id="rId1"/>
  <headerFooter alignWithMargins="0"/>
  <ignoredErrors>
    <ignoredError sqref="Z489 AC489" evalError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21">
    <pageSetUpPr autoPageBreaks="0"/>
  </sheetPr>
  <dimension ref="A1:O13"/>
  <sheetViews>
    <sheetView showGridLines="0" showRowColHeaders="0" showZeros="0" showOutlineSymbols="0" zoomScale="125" workbookViewId="0">
      <selection activeCell="H1" sqref="H1:J1"/>
    </sheetView>
  </sheetViews>
  <sheetFormatPr baseColWidth="10" defaultRowHeight="12.75" customHeight="1" x14ac:dyDescent="0.2"/>
  <cols>
    <col min="1" max="16384" width="11.42578125" style="52"/>
  </cols>
  <sheetData>
    <row r="1" spans="1:15" ht="20.100000000000001" customHeight="1" x14ac:dyDescent="0.2">
      <c r="A1" s="571"/>
      <c r="B1" s="636" t="s">
        <v>53</v>
      </c>
      <c r="C1" s="636"/>
      <c r="D1" s="571"/>
      <c r="E1" s="636" t="s">
        <v>58</v>
      </c>
      <c r="F1" s="636"/>
      <c r="G1" s="571"/>
      <c r="H1" s="636" t="s">
        <v>65</v>
      </c>
      <c r="I1" s="636"/>
      <c r="J1" s="636"/>
      <c r="K1" s="495" t="s">
        <v>28</v>
      </c>
      <c r="L1" s="571"/>
    </row>
    <row r="2" spans="1:15" ht="12.75" customHeight="1" x14ac:dyDescent="0.2">
      <c r="A2" s="571"/>
      <c r="B2" s="571"/>
      <c r="C2" s="571"/>
      <c r="D2" s="571"/>
      <c r="E2" s="571"/>
      <c r="F2" s="571"/>
      <c r="G2" s="571"/>
      <c r="H2" s="571"/>
      <c r="I2" s="571"/>
      <c r="J2" s="571"/>
      <c r="K2" s="571"/>
      <c r="L2" s="571"/>
    </row>
    <row r="13" spans="1:15" ht="12.75" customHeight="1" x14ac:dyDescent="0.2">
      <c r="O13" s="54"/>
    </row>
  </sheetData>
  <sheetProtection password="E8FD" sheet="1" objects="1" scenarios="1"/>
  <mergeCells count="3">
    <mergeCell ref="B1:C1"/>
    <mergeCell ref="E1:F1"/>
    <mergeCell ref="H1:J1"/>
  </mergeCells>
  <phoneticPr fontId="3" type="noConversion"/>
  <hyperlinks>
    <hyperlink ref="B1" location="Eingabeseite!A1" display="Daten eingeben/rechnen!"/>
    <hyperlink ref="E1" location="'Delta+Gamma, Tabelle 1'!A1" display="Tabelle Optionspreis"/>
    <hyperlink ref="K1" location="Hauptmenü!A1" display="Hauptmenü"/>
    <hyperlink ref="H1" location="'D Put-Optionspreis'!A1" display="Diagramm Put-Optionspreis"/>
    <hyperlink ref="H1:J1" location="'D PUT-PREIS'!A1" display="Diagramm Put-Preis"/>
    <hyperlink ref="E1:F1" location="'T CAll-PUT-DELTA-GAMMA-LEVERAGE'!A1" display="Tabelle Optionspreis"/>
  </hyperlinks>
  <pageMargins left="1.1811023622047245" right="1.1811023622047245" top="0.98425196850393704" bottom="1.1811023622047245" header="0.51181102362204722" footer="0.51181102362204722"/>
  <pageSetup paperSize="9" orientation="landscape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22"/>
  <dimension ref="A1:P10"/>
  <sheetViews>
    <sheetView showGridLines="0" showRowColHeaders="0" showZeros="0" showOutlineSymbols="0" zoomScale="125" workbookViewId="0">
      <selection activeCell="K1" sqref="K1"/>
    </sheetView>
  </sheetViews>
  <sheetFormatPr baseColWidth="10" defaultRowHeight="12.75" customHeight="1" x14ac:dyDescent="0.2"/>
  <cols>
    <col min="1" max="16384" width="11.42578125" style="52"/>
  </cols>
  <sheetData>
    <row r="1" spans="1:16" ht="20.100000000000001" customHeight="1" x14ac:dyDescent="0.2">
      <c r="A1" s="571"/>
      <c r="B1" s="636" t="s">
        <v>53</v>
      </c>
      <c r="C1" s="636"/>
      <c r="D1" s="636"/>
      <c r="E1" s="636" t="s">
        <v>58</v>
      </c>
      <c r="F1" s="636"/>
      <c r="G1" s="571"/>
      <c r="H1" s="636" t="s">
        <v>48</v>
      </c>
      <c r="I1" s="636"/>
      <c r="J1" s="636"/>
      <c r="K1" s="495" t="s">
        <v>28</v>
      </c>
      <c r="L1" s="571"/>
    </row>
    <row r="2" spans="1:16" ht="12.75" customHeight="1" x14ac:dyDescent="0.2">
      <c r="A2" s="571"/>
      <c r="B2" s="571"/>
      <c r="C2" s="571"/>
      <c r="D2" s="571"/>
      <c r="E2" s="571"/>
      <c r="F2" s="571"/>
      <c r="G2" s="571"/>
      <c r="H2" s="571"/>
      <c r="I2" s="571"/>
      <c r="J2" s="571"/>
      <c r="K2" s="571"/>
      <c r="L2" s="571"/>
    </row>
    <row r="10" spans="1:16" ht="12.75" customHeight="1" x14ac:dyDescent="0.2">
      <c r="M10" s="54"/>
      <c r="P10" s="54"/>
    </row>
  </sheetData>
  <sheetProtection password="E8FD" sheet="1" objects="1" scenarios="1"/>
  <mergeCells count="3">
    <mergeCell ref="B1:D1"/>
    <mergeCell ref="E1:F1"/>
    <mergeCell ref="H1:J1"/>
  </mergeCells>
  <phoneticPr fontId="10" type="noConversion"/>
  <hyperlinks>
    <hyperlink ref="B1" location="Eingabeseite!A1" display="Daten eingeben/rechnen!"/>
    <hyperlink ref="E1" location="'Delta+Gamma, Tabelle 1'!A1" display="Tabelle Optionspreis"/>
    <hyperlink ref="K1" location="Hauptmenü!A1" display="Hauptmenü"/>
    <hyperlink ref="H1" location="'D Call-Optionspreis'!A1" display="Diagramm Call-Optionspreis"/>
    <hyperlink ref="E1:F1" location="'T CAll-PUT-DELTA-GAMMA-LEVERAGE'!A1" display="Tabelle Optionspreis"/>
    <hyperlink ref="H1:J1" location="'D CALL-PREIS'!A1" display="Diagramm Call-Optionspreis"/>
  </hyperlinks>
  <pageMargins left="1.1811023622047245" right="1.1811023622047245" top="0.98425196850393704" bottom="1.1811023622047245" header="0.51181102362204722" footer="0.51181102362204722"/>
  <pageSetup paperSize="9" orientation="landscape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5"/>
  <dimension ref="A1:L37"/>
  <sheetViews>
    <sheetView showGridLines="0" showRowColHeaders="0" showZeros="0" showOutlineSymbols="0" zoomScale="125" zoomScaleNormal="100" workbookViewId="0">
      <selection activeCell="K1" sqref="K1"/>
    </sheetView>
  </sheetViews>
  <sheetFormatPr baseColWidth="10" defaultRowHeight="11.25" x14ac:dyDescent="0.2"/>
  <cols>
    <col min="1" max="16384" width="11.42578125" style="53"/>
  </cols>
  <sheetData>
    <row r="1" spans="1:12" ht="20.100000000000001" customHeight="1" x14ac:dyDescent="0.2">
      <c r="A1" s="493"/>
      <c r="B1" s="636" t="s">
        <v>53</v>
      </c>
      <c r="C1" s="636"/>
      <c r="D1" s="636"/>
      <c r="E1" s="636" t="s">
        <v>29</v>
      </c>
      <c r="F1" s="636"/>
      <c r="G1" s="493"/>
      <c r="H1" s="636" t="s">
        <v>39</v>
      </c>
      <c r="I1" s="636"/>
      <c r="J1" s="493"/>
      <c r="K1" s="495" t="s">
        <v>28</v>
      </c>
      <c r="L1" s="493"/>
    </row>
    <row r="2" spans="1:12" ht="12.75" customHeight="1" x14ac:dyDescent="0.2">
      <c r="A2" s="493"/>
      <c r="B2" s="493"/>
      <c r="C2" s="493"/>
      <c r="D2" s="493"/>
      <c r="E2" s="493"/>
      <c r="F2" s="493"/>
      <c r="G2" s="493"/>
      <c r="H2" s="493"/>
      <c r="I2" s="493"/>
      <c r="J2" s="493"/>
      <c r="K2" s="493"/>
      <c r="L2" s="493"/>
    </row>
    <row r="3" spans="1:12" ht="12.75" customHeight="1" x14ac:dyDescent="0.2"/>
    <row r="4" spans="1:12" ht="12.75" customHeight="1" x14ac:dyDescent="0.2"/>
    <row r="5" spans="1:12" ht="12.75" customHeight="1" x14ac:dyDescent="0.2"/>
    <row r="6" spans="1:12" ht="12.75" customHeight="1" x14ac:dyDescent="0.2"/>
    <row r="7" spans="1:12" ht="12.75" customHeight="1" x14ac:dyDescent="0.2"/>
    <row r="8" spans="1:12" ht="12.75" customHeight="1" x14ac:dyDescent="0.2"/>
    <row r="9" spans="1:12" ht="12.75" customHeight="1" x14ac:dyDescent="0.2"/>
    <row r="10" spans="1:12" ht="12.75" customHeight="1" x14ac:dyDescent="0.2"/>
    <row r="11" spans="1:12" ht="12.75" customHeight="1" x14ac:dyDescent="0.2"/>
    <row r="12" spans="1:12" ht="12.75" customHeight="1" x14ac:dyDescent="0.2"/>
    <row r="13" spans="1:12" ht="12.75" customHeight="1" x14ac:dyDescent="0.2"/>
    <row r="14" spans="1:12" ht="12.75" customHeight="1" x14ac:dyDescent="0.2"/>
    <row r="15" spans="1:12" ht="12.75" customHeight="1" x14ac:dyDescent="0.2"/>
    <row r="16" spans="1:12" ht="12.75" customHeight="1" x14ac:dyDescent="0.2"/>
    <row r="17" ht="12.75" customHeight="1" x14ac:dyDescent="0.2"/>
    <row r="18" ht="12.75" customHeight="1" x14ac:dyDescent="0.2"/>
    <row r="19" ht="12.75" customHeight="1" x14ac:dyDescent="0.2"/>
    <row r="20" ht="12.75" customHeight="1" x14ac:dyDescent="0.2"/>
    <row r="21" ht="12.75" customHeight="1" x14ac:dyDescent="0.2"/>
    <row r="22" ht="12.75" customHeight="1" x14ac:dyDescent="0.2"/>
    <row r="23" ht="12.75" customHeight="1" x14ac:dyDescent="0.2"/>
    <row r="24" ht="12.75" customHeight="1" x14ac:dyDescent="0.2"/>
    <row r="25" ht="12.75" customHeight="1" x14ac:dyDescent="0.2"/>
    <row r="26" ht="12.75" customHeight="1" x14ac:dyDescent="0.2"/>
    <row r="27" ht="12.75" customHeight="1" x14ac:dyDescent="0.2"/>
    <row r="28" ht="12.75" customHeight="1" x14ac:dyDescent="0.2"/>
    <row r="29" ht="12.75" customHeight="1" x14ac:dyDescent="0.2"/>
    <row r="30" ht="12.75" customHeight="1" x14ac:dyDescent="0.2"/>
    <row r="31" ht="12.75" customHeight="1" x14ac:dyDescent="0.2"/>
    <row r="32" ht="12.75" customHeight="1" x14ac:dyDescent="0.2"/>
    <row r="33" ht="12.75" customHeight="1" x14ac:dyDescent="0.2"/>
    <row r="34" ht="12.75" customHeight="1" x14ac:dyDescent="0.2"/>
    <row r="35" ht="12.75" customHeight="1" x14ac:dyDescent="0.2"/>
    <row r="36" ht="12.75" customHeight="1" x14ac:dyDescent="0.2"/>
    <row r="37" ht="12.75" customHeight="1" x14ac:dyDescent="0.2"/>
  </sheetData>
  <sheetProtection password="E8FD" sheet="1" objects="1" scenarios="1"/>
  <mergeCells count="3">
    <mergeCell ref="B1:D1"/>
    <mergeCell ref="E1:F1"/>
    <mergeCell ref="H1:I1"/>
  </mergeCells>
  <phoneticPr fontId="9" type="noConversion"/>
  <hyperlinks>
    <hyperlink ref="K1" location="Hauptmenü!A1" display="Hauptmenü"/>
    <hyperlink ref="B1" location="Eingabeseite!A1" display="Daten eingeben/rechnen!"/>
    <hyperlink ref="E1" location="'Delta+Gamma, Tabelle 1'!A1" display="Tabelle Delta/Gamma"/>
    <hyperlink ref="H1" location="'D Put-Delta'!D10" display="Diagramm Put-Delta"/>
    <hyperlink ref="E1:F1" location="'T CAll-PUT-DELTA-GAMMA-LEVERAGE'!A1" display="Tabelle Delta/Gamma"/>
  </hyperlinks>
  <pageMargins left="1.1811023622047245" right="1.1811023622047245" top="0.98425196850393704" bottom="1.1811023622047245" header="0.51181102362204722" footer="0.51181102362204722"/>
  <pageSetup paperSize="9" orientation="landscape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6"/>
  <dimension ref="A1:P33"/>
  <sheetViews>
    <sheetView showGridLines="0" showRowColHeaders="0" showZeros="0" showOutlineSymbols="0" zoomScale="125" workbookViewId="0">
      <selection activeCell="H1" sqref="H1:I1"/>
    </sheetView>
  </sheetViews>
  <sheetFormatPr baseColWidth="10" defaultRowHeight="11.25" x14ac:dyDescent="0.2"/>
  <cols>
    <col min="1" max="16384" width="11.42578125" style="53"/>
  </cols>
  <sheetData>
    <row r="1" spans="1:12" ht="20.100000000000001" customHeight="1" x14ac:dyDescent="0.2">
      <c r="A1" s="493"/>
      <c r="B1" s="636" t="s">
        <v>53</v>
      </c>
      <c r="C1" s="636"/>
      <c r="D1" s="636"/>
      <c r="E1" s="636" t="s">
        <v>29</v>
      </c>
      <c r="F1" s="636"/>
      <c r="G1" s="493"/>
      <c r="H1" s="636" t="s">
        <v>38</v>
      </c>
      <c r="I1" s="636"/>
      <c r="J1" s="493"/>
      <c r="K1" s="495" t="s">
        <v>28</v>
      </c>
      <c r="L1" s="493"/>
    </row>
    <row r="2" spans="1:12" ht="12.75" customHeight="1" x14ac:dyDescent="0.2">
      <c r="A2" s="493"/>
      <c r="B2" s="493"/>
      <c r="C2" s="493"/>
      <c r="D2" s="493"/>
      <c r="E2" s="493"/>
      <c r="F2" s="493"/>
      <c r="G2" s="493"/>
      <c r="H2" s="493"/>
      <c r="I2" s="493"/>
      <c r="J2" s="493"/>
      <c r="K2" s="493"/>
      <c r="L2" s="493"/>
    </row>
    <row r="3" spans="1:12" ht="12.75" customHeight="1" x14ac:dyDescent="0.2"/>
    <row r="4" spans="1:12" ht="12.75" customHeight="1" x14ac:dyDescent="0.2"/>
    <row r="5" spans="1:12" ht="12.75" customHeight="1" x14ac:dyDescent="0.2"/>
    <row r="6" spans="1:12" ht="12.75" customHeight="1" x14ac:dyDescent="0.2"/>
    <row r="7" spans="1:12" ht="12.75" customHeight="1" x14ac:dyDescent="0.2"/>
    <row r="8" spans="1:12" ht="12.75" customHeight="1" x14ac:dyDescent="0.2"/>
    <row r="9" spans="1:12" ht="12.75" customHeight="1" x14ac:dyDescent="0.2"/>
    <row r="10" spans="1:12" ht="12.75" customHeight="1" x14ac:dyDescent="0.2"/>
    <row r="11" spans="1:12" ht="12.75" customHeight="1" x14ac:dyDescent="0.2"/>
    <row r="12" spans="1:12" ht="12.75" customHeight="1" x14ac:dyDescent="0.2"/>
    <row r="13" spans="1:12" ht="12.75" customHeight="1" x14ac:dyDescent="0.2"/>
    <row r="14" spans="1:12" ht="12.75" customHeight="1" x14ac:dyDescent="0.2"/>
    <row r="15" spans="1:12" ht="12.75" customHeight="1" x14ac:dyDescent="0.2"/>
    <row r="16" spans="1:12" ht="12.75" customHeight="1" x14ac:dyDescent="0.2"/>
    <row r="17" spans="16:16" ht="12.75" customHeight="1" x14ac:dyDescent="0.2"/>
    <row r="18" spans="16:16" ht="12.75" customHeight="1" x14ac:dyDescent="0.2"/>
    <row r="19" spans="16:16" ht="12.75" customHeight="1" x14ac:dyDescent="0.2"/>
    <row r="20" spans="16:16" ht="12.75" customHeight="1" x14ac:dyDescent="0.2"/>
    <row r="21" spans="16:16" ht="12.75" customHeight="1" x14ac:dyDescent="0.2"/>
    <row r="22" spans="16:16" ht="12.75" customHeight="1" x14ac:dyDescent="0.2"/>
    <row r="23" spans="16:16" ht="12.75" customHeight="1" x14ac:dyDescent="0.2"/>
    <row r="24" spans="16:16" ht="12.75" customHeight="1" x14ac:dyDescent="0.2"/>
    <row r="25" spans="16:16" ht="12.75" customHeight="1" x14ac:dyDescent="0.2"/>
    <row r="26" spans="16:16" ht="12.75" customHeight="1" x14ac:dyDescent="0.2"/>
    <row r="27" spans="16:16" ht="12.75" customHeight="1" x14ac:dyDescent="0.2"/>
    <row r="28" spans="16:16" ht="12.75" customHeight="1" x14ac:dyDescent="0.2"/>
    <row r="29" spans="16:16" ht="12.75" customHeight="1" x14ac:dyDescent="0.2"/>
    <row r="30" spans="16:16" ht="12.75" customHeight="1" x14ac:dyDescent="0.2"/>
    <row r="31" spans="16:16" ht="12.75" customHeight="1" x14ac:dyDescent="0.2"/>
    <row r="32" spans="16:16" ht="12.75" customHeight="1" x14ac:dyDescent="0.2">
      <c r="P32" s="53">
        <v>125</v>
      </c>
    </row>
    <row r="33" ht="12.75" customHeight="1" x14ac:dyDescent="0.2"/>
  </sheetData>
  <sheetProtection password="E8FD" sheet="1" objects="1" scenarios="1"/>
  <mergeCells count="3">
    <mergeCell ref="B1:D1"/>
    <mergeCell ref="E1:F1"/>
    <mergeCell ref="H1:I1"/>
  </mergeCells>
  <phoneticPr fontId="9" type="noConversion"/>
  <hyperlinks>
    <hyperlink ref="K1" location="Hauptmenü!A1" display="Hauptmenü"/>
    <hyperlink ref="B1" location="Eingabeseite!A1" display="Daten eingeben/rechnen!"/>
    <hyperlink ref="E1" location="'Delta+Gamma, Tabelle 1'!A1" display="Tabelle Delta/Gamma"/>
    <hyperlink ref="H1" location="'D Call-Delta'!D10" display="Diagramm Call-Delta"/>
    <hyperlink ref="E1:F1" location="'T CAll-PUT-DELTA-GAMMA-LEVERAGE'!A1" display="Tabelle Delta/Gamma"/>
  </hyperlinks>
  <pageMargins left="1.1811023622047245" right="1.1811023622047245" top="0.98425196850393704" bottom="1.1811023622047245" header="0.51181102362204722" footer="0.51181102362204722"/>
  <pageSetup paperSize="9" orientation="landscape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7"/>
  <dimension ref="A1:N33"/>
  <sheetViews>
    <sheetView showGridLines="0" showRowColHeaders="0" showZeros="0" showOutlineSymbols="0" zoomScale="125" workbookViewId="0">
      <selection activeCell="K1" sqref="K1"/>
    </sheetView>
  </sheetViews>
  <sheetFormatPr baseColWidth="10" defaultRowHeight="11.25" x14ac:dyDescent="0.2"/>
  <cols>
    <col min="1" max="16384" width="11.42578125" style="53"/>
  </cols>
  <sheetData>
    <row r="1" spans="1:12" ht="20.100000000000001" customHeight="1" x14ac:dyDescent="0.2">
      <c r="A1" s="493"/>
      <c r="B1" s="636" t="s">
        <v>53</v>
      </c>
      <c r="C1" s="636"/>
      <c r="D1" s="636"/>
      <c r="E1" s="493"/>
      <c r="F1" s="636" t="s">
        <v>29</v>
      </c>
      <c r="G1" s="636"/>
      <c r="H1" s="493"/>
      <c r="I1" s="493"/>
      <c r="J1" s="493"/>
      <c r="K1" s="495" t="s">
        <v>28</v>
      </c>
      <c r="L1" s="493"/>
    </row>
    <row r="2" spans="1:12" ht="12.75" customHeight="1" x14ac:dyDescent="0.2">
      <c r="A2" s="493"/>
      <c r="B2" s="493"/>
      <c r="C2" s="493"/>
      <c r="D2" s="493"/>
      <c r="E2" s="493"/>
      <c r="F2" s="493"/>
      <c r="G2" s="493"/>
      <c r="H2" s="493"/>
      <c r="I2" s="493"/>
      <c r="J2" s="493"/>
      <c r="K2" s="493"/>
      <c r="L2" s="493"/>
    </row>
    <row r="3" spans="1:12" ht="12.75" customHeight="1" x14ac:dyDescent="0.2"/>
    <row r="4" spans="1:12" ht="12.75" customHeight="1" x14ac:dyDescent="0.2"/>
    <row r="5" spans="1:12" ht="12.75" customHeight="1" x14ac:dyDescent="0.2"/>
    <row r="6" spans="1:12" ht="12.75" customHeight="1" x14ac:dyDescent="0.2"/>
    <row r="7" spans="1:12" ht="12.75" customHeight="1" x14ac:dyDescent="0.2"/>
    <row r="8" spans="1:12" ht="12.75" customHeight="1" x14ac:dyDescent="0.2"/>
    <row r="9" spans="1:12" ht="12.75" customHeight="1" x14ac:dyDescent="0.2"/>
    <row r="10" spans="1:12" ht="12.75" customHeight="1" x14ac:dyDescent="0.2"/>
    <row r="11" spans="1:12" ht="12.75" customHeight="1" x14ac:dyDescent="0.2"/>
    <row r="12" spans="1:12" ht="12.75" customHeight="1" x14ac:dyDescent="0.2"/>
    <row r="13" spans="1:12" ht="12.75" customHeight="1" x14ac:dyDescent="0.2"/>
    <row r="14" spans="1:12" ht="12.75" customHeight="1" x14ac:dyDescent="0.2"/>
    <row r="15" spans="1:12" ht="12.75" customHeight="1" x14ac:dyDescent="0.2"/>
    <row r="16" spans="1:12" ht="12.75" customHeight="1" x14ac:dyDescent="0.2"/>
    <row r="17" spans="14:14" ht="12.75" customHeight="1" x14ac:dyDescent="0.2"/>
    <row r="18" spans="14:14" ht="12.75" customHeight="1" x14ac:dyDescent="0.2"/>
    <row r="19" spans="14:14" ht="12.75" customHeight="1" x14ac:dyDescent="0.2"/>
    <row r="20" spans="14:14" ht="12.75" customHeight="1" x14ac:dyDescent="0.2">
      <c r="N20" s="55"/>
    </row>
    <row r="21" spans="14:14" ht="12.75" customHeight="1" x14ac:dyDescent="0.2">
      <c r="N21" s="55"/>
    </row>
    <row r="22" spans="14:14" ht="12.75" customHeight="1" x14ac:dyDescent="0.2"/>
    <row r="23" spans="14:14" ht="12.75" customHeight="1" x14ac:dyDescent="0.2"/>
    <row r="24" spans="14:14" ht="12.75" customHeight="1" x14ac:dyDescent="0.2"/>
    <row r="25" spans="14:14" ht="12.75" customHeight="1" x14ac:dyDescent="0.2"/>
    <row r="26" spans="14:14" ht="12.75" customHeight="1" x14ac:dyDescent="0.2"/>
    <row r="27" spans="14:14" ht="12.75" customHeight="1" x14ac:dyDescent="0.2"/>
    <row r="28" spans="14:14" ht="12.75" customHeight="1" x14ac:dyDescent="0.2"/>
    <row r="29" spans="14:14" ht="12.75" customHeight="1" x14ac:dyDescent="0.2"/>
    <row r="30" spans="14:14" ht="12.75" customHeight="1" x14ac:dyDescent="0.2"/>
    <row r="31" spans="14:14" ht="12.75" customHeight="1" x14ac:dyDescent="0.2"/>
    <row r="32" spans="14:14" ht="12.75" customHeight="1" x14ac:dyDescent="0.2"/>
    <row r="33" ht="12.75" customHeight="1" x14ac:dyDescent="0.2"/>
  </sheetData>
  <sheetProtection password="E8FD" sheet="1" objects="1" scenarios="1"/>
  <mergeCells count="2">
    <mergeCell ref="B1:D1"/>
    <mergeCell ref="F1:G1"/>
  </mergeCells>
  <phoneticPr fontId="9" type="noConversion"/>
  <hyperlinks>
    <hyperlink ref="K1" location="Hauptmenü!A1" display="Hauptmenü"/>
    <hyperlink ref="B1" location="Eingabeseite!A1" display="Daten eingeben/rechnen!"/>
    <hyperlink ref="F1" location="'Delta+Gamma, Tabelle 1'!A1" display="Tabelle Delta/Gamma"/>
    <hyperlink ref="F1:G1" location="'T CAll-PUT-DELTA-GAMMA-LEVERAGE'!A1" display="Tabelle Delta/Gamma"/>
  </hyperlinks>
  <pageMargins left="1.1811023622047245" right="1.1811023622047245" top="0.98425196850393704" bottom="1.1811023622047245" header="0.51181102362204722" footer="0.51181102362204722"/>
  <pageSetup paperSize="9" orientation="landscape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9"/>
  <dimension ref="A1:K33"/>
  <sheetViews>
    <sheetView showGridLines="0" showRowColHeaders="0" showZeros="0" showOutlineSymbols="0" zoomScale="125" zoomScaleNormal="125" workbookViewId="0">
      <selection activeCell="K1" sqref="K1"/>
    </sheetView>
  </sheetViews>
  <sheetFormatPr baseColWidth="10" defaultRowHeight="11.25" x14ac:dyDescent="0.2"/>
  <cols>
    <col min="1" max="16384" width="11.42578125" style="53"/>
  </cols>
  <sheetData>
    <row r="1" spans="1:11" ht="20.100000000000001" customHeight="1" x14ac:dyDescent="0.2">
      <c r="A1" s="493"/>
      <c r="B1" s="636" t="s">
        <v>53</v>
      </c>
      <c r="C1" s="636"/>
      <c r="D1" s="636"/>
      <c r="E1" s="636" t="s">
        <v>30</v>
      </c>
      <c r="F1" s="636"/>
      <c r="G1" s="493"/>
      <c r="H1" s="636" t="s">
        <v>43</v>
      </c>
      <c r="I1" s="636"/>
      <c r="J1" s="636"/>
      <c r="K1" s="495" t="s">
        <v>28</v>
      </c>
    </row>
    <row r="2" spans="1:11" ht="12.75" customHeight="1" x14ac:dyDescent="0.2">
      <c r="A2" s="493"/>
      <c r="B2" s="493"/>
      <c r="C2" s="493"/>
      <c r="D2" s="493"/>
      <c r="E2" s="493"/>
      <c r="F2" s="493"/>
      <c r="G2" s="493"/>
      <c r="H2" s="493"/>
      <c r="I2" s="493"/>
      <c r="J2" s="493"/>
      <c r="K2" s="493"/>
    </row>
    <row r="3" spans="1:11" ht="12.75" customHeight="1" x14ac:dyDescent="0.2"/>
    <row r="4" spans="1:11" ht="12.75" customHeight="1" x14ac:dyDescent="0.2"/>
    <row r="5" spans="1:11" ht="12.75" customHeight="1" x14ac:dyDescent="0.2"/>
    <row r="6" spans="1:11" ht="12.75" customHeight="1" x14ac:dyDescent="0.2"/>
    <row r="7" spans="1:11" ht="12.75" customHeight="1" x14ac:dyDescent="0.2"/>
    <row r="8" spans="1:11" ht="12.75" customHeight="1" x14ac:dyDescent="0.2"/>
    <row r="9" spans="1:11" ht="12.75" customHeight="1" x14ac:dyDescent="0.2"/>
    <row r="10" spans="1:11" ht="12.75" customHeight="1" x14ac:dyDescent="0.2"/>
    <row r="11" spans="1:11" ht="12.75" customHeight="1" x14ac:dyDescent="0.2"/>
    <row r="12" spans="1:11" ht="12.75" customHeight="1" x14ac:dyDescent="0.2"/>
    <row r="13" spans="1:11" ht="12.75" customHeight="1" x14ac:dyDescent="0.2"/>
    <row r="14" spans="1:11" ht="12.75" customHeight="1" x14ac:dyDescent="0.2"/>
    <row r="15" spans="1:11" ht="12.75" customHeight="1" x14ac:dyDescent="0.2"/>
    <row r="16" spans="1:11" ht="12.75" customHeight="1" x14ac:dyDescent="0.2"/>
    <row r="17" ht="12.75" customHeight="1" x14ac:dyDescent="0.2"/>
    <row r="18" ht="12.75" customHeight="1" x14ac:dyDescent="0.2"/>
    <row r="19" ht="12.75" customHeight="1" x14ac:dyDescent="0.2"/>
    <row r="20" ht="12.75" customHeight="1" x14ac:dyDescent="0.2"/>
    <row r="21" ht="12.75" customHeight="1" x14ac:dyDescent="0.2"/>
    <row r="22" ht="12.75" customHeight="1" x14ac:dyDescent="0.2"/>
    <row r="23" ht="12.75" customHeight="1" x14ac:dyDescent="0.2"/>
    <row r="24" ht="12.75" customHeight="1" x14ac:dyDescent="0.2"/>
    <row r="25" ht="12.75" customHeight="1" x14ac:dyDescent="0.2"/>
    <row r="26" ht="12.75" customHeight="1" x14ac:dyDescent="0.2"/>
    <row r="27" ht="12.75" customHeight="1" x14ac:dyDescent="0.2"/>
    <row r="28" ht="12.75" customHeight="1" x14ac:dyDescent="0.2"/>
    <row r="29" ht="12.75" customHeight="1" x14ac:dyDescent="0.2"/>
    <row r="30" ht="12.75" customHeight="1" x14ac:dyDescent="0.2"/>
    <row r="31" ht="14.1" customHeight="1" x14ac:dyDescent="0.2"/>
    <row r="32" ht="14.1" customHeight="1" x14ac:dyDescent="0.2"/>
    <row r="33" ht="14.1" customHeight="1" x14ac:dyDescent="0.2"/>
  </sheetData>
  <sheetProtection password="E8FD" sheet="1" objects="1" scenarios="1"/>
  <mergeCells count="3">
    <mergeCell ref="B1:D1"/>
    <mergeCell ref="E1:F1"/>
    <mergeCell ref="H1:J1"/>
  </mergeCells>
  <phoneticPr fontId="9" type="noConversion"/>
  <hyperlinks>
    <hyperlink ref="K1" location="Hauptmenü!A1" display="Hauptmenü"/>
    <hyperlink ref="B1" location="Eingabeseite!A1" display="Daten eingeben/rechnen!"/>
    <hyperlink ref="E1" location="'Call-Leverage, Tabelle 2.1'!A1" display="Tabelle Call-Leverage"/>
    <hyperlink ref="H1" location="'D Put-Leverage'!D10" display="Diagramm Put-Leverage"/>
    <hyperlink ref="E1:F1" location="'T CAll-PUT-DELTA-GAMMA-LEVERAGE'!A1" display="Tabelle Call-Leverage"/>
  </hyperlinks>
  <pageMargins left="1.1811023622047245" right="1.1811023622047245" top="0.98425196850393704" bottom="1.1811023622047245" header="0.51181102362204722" footer="0.51181102362204722"/>
  <pageSetup paperSize="9" orientation="landscape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1"/>
  <dimension ref="A1:L33"/>
  <sheetViews>
    <sheetView showGridLines="0" showRowColHeaders="0" showZeros="0" showOutlineSymbols="0" zoomScale="125" zoomScaleNormal="125" workbookViewId="0">
      <selection activeCell="K1" sqref="K1"/>
    </sheetView>
  </sheetViews>
  <sheetFormatPr baseColWidth="10" defaultRowHeight="11.25" x14ac:dyDescent="0.2"/>
  <cols>
    <col min="1" max="16384" width="11.42578125" style="53"/>
  </cols>
  <sheetData>
    <row r="1" spans="1:12" ht="20.100000000000001" customHeight="1" x14ac:dyDescent="0.2">
      <c r="A1" s="493"/>
      <c r="B1" s="636" t="s">
        <v>53</v>
      </c>
      <c r="C1" s="636"/>
      <c r="D1" s="636"/>
      <c r="E1" s="636" t="s">
        <v>31</v>
      </c>
      <c r="F1" s="636"/>
      <c r="G1" s="493"/>
      <c r="H1" s="636" t="s">
        <v>42</v>
      </c>
      <c r="I1" s="636"/>
      <c r="J1" s="636"/>
      <c r="K1" s="495" t="s">
        <v>28</v>
      </c>
      <c r="L1" s="493"/>
    </row>
    <row r="2" spans="1:12" ht="12.75" customHeight="1" x14ac:dyDescent="0.2">
      <c r="A2" s="493"/>
      <c r="B2" s="493"/>
      <c r="C2" s="493"/>
      <c r="D2" s="493"/>
      <c r="E2" s="493"/>
      <c r="F2" s="493"/>
      <c r="G2" s="493"/>
      <c r="H2" s="493"/>
      <c r="I2" s="493"/>
      <c r="J2" s="493"/>
      <c r="K2" s="493"/>
      <c r="L2" s="493"/>
    </row>
    <row r="3" spans="1:12" ht="12.75" customHeight="1" x14ac:dyDescent="0.2"/>
    <row r="4" spans="1:12" ht="12.75" customHeight="1" x14ac:dyDescent="0.2"/>
    <row r="5" spans="1:12" ht="12.75" customHeight="1" x14ac:dyDescent="0.2"/>
    <row r="6" spans="1:12" ht="12.75" customHeight="1" x14ac:dyDescent="0.2"/>
    <row r="7" spans="1:12" ht="12.75" customHeight="1" x14ac:dyDescent="0.2"/>
    <row r="8" spans="1:12" ht="12.75" customHeight="1" x14ac:dyDescent="0.2"/>
    <row r="9" spans="1:12" ht="12.75" customHeight="1" x14ac:dyDescent="0.2"/>
    <row r="10" spans="1:12" ht="12.75" customHeight="1" x14ac:dyDescent="0.2">
      <c r="D10" s="56" t="s">
        <v>36</v>
      </c>
    </row>
    <row r="11" spans="1:12" ht="12.75" customHeight="1" x14ac:dyDescent="0.2"/>
    <row r="12" spans="1:12" ht="12.75" customHeight="1" x14ac:dyDescent="0.2"/>
    <row r="13" spans="1:12" ht="12.75" customHeight="1" x14ac:dyDescent="0.2"/>
    <row r="14" spans="1:12" ht="12.75" customHeight="1" x14ac:dyDescent="0.2"/>
    <row r="15" spans="1:12" ht="12.75" customHeight="1" x14ac:dyDescent="0.2"/>
    <row r="16" spans="1:12" ht="12.75" customHeight="1" x14ac:dyDescent="0.2"/>
    <row r="17" ht="12.75" customHeight="1" x14ac:dyDescent="0.2"/>
    <row r="18" ht="12.75" customHeight="1" x14ac:dyDescent="0.2"/>
    <row r="19" ht="12.75" customHeight="1" x14ac:dyDescent="0.2"/>
    <row r="20" ht="12.75" customHeight="1" x14ac:dyDescent="0.2"/>
    <row r="21" ht="12.75" customHeight="1" x14ac:dyDescent="0.2"/>
    <row r="22" ht="12.75" customHeight="1" x14ac:dyDescent="0.2"/>
    <row r="23" ht="12.75" customHeight="1" x14ac:dyDescent="0.2"/>
    <row r="24" ht="12.75" customHeight="1" x14ac:dyDescent="0.2"/>
    <row r="25" ht="12.75" customHeight="1" x14ac:dyDescent="0.2"/>
    <row r="26" ht="12.75" customHeight="1" x14ac:dyDescent="0.2"/>
    <row r="27" ht="12.75" customHeight="1" x14ac:dyDescent="0.2"/>
    <row r="28" ht="12.75" customHeight="1" x14ac:dyDescent="0.2"/>
    <row r="29" ht="12.75" customHeight="1" x14ac:dyDescent="0.2"/>
    <row r="30" ht="12.75" customHeight="1" x14ac:dyDescent="0.2"/>
    <row r="31" ht="12.75" customHeight="1" x14ac:dyDescent="0.2"/>
    <row r="32" ht="12.75" customHeight="1" x14ac:dyDescent="0.2"/>
    <row r="33" ht="12.75" customHeight="1" x14ac:dyDescent="0.2"/>
  </sheetData>
  <sheetProtection password="E8FD" sheet="1" objects="1" scenarios="1"/>
  <mergeCells count="3">
    <mergeCell ref="B1:D1"/>
    <mergeCell ref="E1:F1"/>
    <mergeCell ref="H1:J1"/>
  </mergeCells>
  <phoneticPr fontId="9" type="noConversion"/>
  <hyperlinks>
    <hyperlink ref="K1" location="Hauptmenü!A1" display="Hauptmenü"/>
    <hyperlink ref="B1" location="Eingabeseite!A1" display="Daten eingeben/rechnen!"/>
    <hyperlink ref="E1" location="'Putl-Leverage, Tabelle 2.2'!A1" display="Tabelle Put-Leverage"/>
    <hyperlink ref="D10" location="'Putl-Leverage, Tabelle 2.2'!A1" display="'Putl-Leverage, Tabelle 2.2'!A1"/>
    <hyperlink ref="H1" location="'D Call-Leverage'!D10" display="Diagramm Call-Leverage"/>
    <hyperlink ref="E1:F1" location="'T CAll-PUT-DELTA-GAMMA-LEVERAGE'!A1" display="Tabelle Put-Leverage"/>
  </hyperlinks>
  <pageMargins left="1.1811023622047245" right="1.1811023622047245" top="0.98425196850393704" bottom="1.1811023622047245" header="0.51181102362204722" footer="0.51181102362204722"/>
  <pageSetup paperSize="9" orientation="landscape" r:id="rId1"/>
  <headerFooter alignWithMargins="0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2"/>
  <dimension ref="A1:V402"/>
  <sheetViews>
    <sheetView showGridLines="0" showZeros="0" showOutlineSymbols="0" zoomScale="110" workbookViewId="0">
      <pane ySplit="28" topLeftCell="A32" activePane="bottomLeft" state="frozen"/>
      <selection pane="bottomLeft" activeCell="Q1" sqref="Q1:S1"/>
    </sheetView>
  </sheetViews>
  <sheetFormatPr baseColWidth="10" defaultColWidth="8.7109375" defaultRowHeight="12.6" customHeight="1" x14ac:dyDescent="0.2"/>
  <cols>
    <col min="1" max="1" width="2.7109375" style="137" customWidth="1"/>
    <col min="2" max="2" width="8.7109375" style="365" customWidth="1"/>
    <col min="3" max="5" width="8.7109375" style="331" customWidth="1"/>
    <col min="6" max="6" width="8.7109375" style="376" customWidth="1"/>
    <col min="7" max="8" width="8.7109375" style="313" customWidth="1"/>
    <col min="9" max="9" width="8.7109375" style="331" customWidth="1"/>
    <col min="10" max="11" width="8.7109375" style="313" customWidth="1"/>
    <col min="12" max="12" width="2.7109375" style="313" customWidth="1"/>
    <col min="13" max="14" width="8.7109375" style="256" customWidth="1"/>
    <col min="15" max="15" width="2.7109375" style="313" customWidth="1"/>
    <col min="16" max="19" width="8.7109375" style="313"/>
    <col min="20" max="16384" width="8.7109375" style="116"/>
  </cols>
  <sheetData>
    <row r="1" spans="1:21" s="388" customFormat="1" ht="12.6" customHeight="1" x14ac:dyDescent="0.2">
      <c r="A1" s="387"/>
      <c r="B1" s="637" t="s">
        <v>54</v>
      </c>
      <c r="C1" s="637"/>
      <c r="D1" s="637"/>
      <c r="E1" s="637"/>
      <c r="F1" s="637"/>
      <c r="G1" s="490"/>
      <c r="H1" s="490"/>
      <c r="I1" s="490"/>
      <c r="J1" s="638" t="s">
        <v>44</v>
      </c>
      <c r="K1" s="638"/>
      <c r="L1" s="491"/>
      <c r="M1" s="639" t="s">
        <v>45</v>
      </c>
      <c r="N1" s="639"/>
      <c r="O1" s="639"/>
      <c r="Q1" s="641" t="s">
        <v>28</v>
      </c>
      <c r="R1" s="641"/>
      <c r="S1" s="641"/>
      <c r="U1" s="390"/>
    </row>
    <row r="2" spans="1:21" s="394" customFormat="1" ht="12.6" customHeight="1" x14ac:dyDescent="0.2">
      <c r="A2" s="391"/>
      <c r="B2" s="302"/>
      <c r="C2" s="393"/>
      <c r="E2" s="395"/>
      <c r="F2" s="396"/>
      <c r="G2" s="396"/>
      <c r="H2" s="396"/>
      <c r="I2" s="396"/>
      <c r="L2" s="393"/>
      <c r="P2" s="397"/>
      <c r="Q2" s="397"/>
      <c r="S2" s="398"/>
      <c r="U2" s="399"/>
    </row>
    <row r="3" spans="1:21" s="394" customFormat="1" ht="12.6" customHeight="1" x14ac:dyDescent="0.2">
      <c r="A3" s="391"/>
      <c r="B3" s="302"/>
      <c r="C3" s="393"/>
      <c r="E3" s="395"/>
      <c r="F3" s="396"/>
      <c r="I3" s="393"/>
      <c r="M3" s="397"/>
      <c r="N3" s="397"/>
      <c r="P3" s="398"/>
      <c r="R3" s="399"/>
    </row>
    <row r="4" spans="1:21" ht="12.6" customHeight="1" x14ac:dyDescent="0.2">
      <c r="B4" s="299" t="s">
        <v>0</v>
      </c>
      <c r="C4" s="121"/>
      <c r="D4" s="121"/>
      <c r="E4" s="370">
        <f>EINGABESEITE!C7</f>
        <v>105</v>
      </c>
      <c r="F4" s="316"/>
      <c r="N4" s="640"/>
      <c r="O4" s="640"/>
      <c r="P4" s="640"/>
      <c r="R4" s="333"/>
    </row>
    <row r="5" spans="1:21" ht="12.6" customHeight="1" x14ac:dyDescent="0.2">
      <c r="B5" s="299" t="s">
        <v>96</v>
      </c>
      <c r="C5" s="121"/>
      <c r="D5" s="121"/>
      <c r="E5" s="370">
        <f>EINGABESEITE!C8</f>
        <v>100</v>
      </c>
      <c r="F5" s="316"/>
      <c r="P5" s="371"/>
      <c r="R5" s="333"/>
    </row>
    <row r="6" spans="1:21" ht="12.6" customHeight="1" x14ac:dyDescent="0.2">
      <c r="B6" s="299" t="s">
        <v>111</v>
      </c>
      <c r="C6" s="121"/>
      <c r="D6" s="121"/>
      <c r="E6" s="617">
        <f>EINGABESEITE!C11</f>
        <v>2.625</v>
      </c>
      <c r="F6" s="372">
        <f>LN(1+(E6/E4))</f>
        <v>2.4692612590371414E-2</v>
      </c>
      <c r="G6" s="373">
        <f>EXP(-$F$6*$F$8)</f>
        <v>0.9877295966495897</v>
      </c>
      <c r="P6" s="371"/>
      <c r="R6" s="333"/>
    </row>
    <row r="7" spans="1:21" ht="12.6" customHeight="1" x14ac:dyDescent="0.2">
      <c r="B7" s="299" t="s">
        <v>2</v>
      </c>
      <c r="C7" s="121"/>
      <c r="D7" s="121"/>
      <c r="E7" s="370">
        <f>EINGABESEITE!C9</f>
        <v>4</v>
      </c>
      <c r="F7" s="372">
        <f>LN(1+(E7/100))</f>
        <v>3.9220713153281329E-2</v>
      </c>
      <c r="G7" s="373">
        <f>EXP(-$F$7*$F$8)</f>
        <v>0.98058067569092011</v>
      </c>
      <c r="P7" s="371"/>
      <c r="R7" s="333"/>
    </row>
    <row r="8" spans="1:21" ht="12.6" customHeight="1" x14ac:dyDescent="0.2">
      <c r="B8" s="299" t="s">
        <v>26</v>
      </c>
      <c r="C8" s="121"/>
      <c r="D8" s="121"/>
      <c r="E8" s="374">
        <f>EINGABESEITE!C10</f>
        <v>180</v>
      </c>
      <c r="F8" s="372">
        <f>E8/360</f>
        <v>0.5</v>
      </c>
      <c r="G8" s="375"/>
      <c r="P8" s="371"/>
      <c r="R8" s="333"/>
    </row>
    <row r="9" spans="1:21" ht="12.6" customHeight="1" x14ac:dyDescent="0.2">
      <c r="B9" s="295" t="s">
        <v>118</v>
      </c>
      <c r="C9" s="121"/>
      <c r="D9" s="121"/>
      <c r="E9" s="412">
        <f>EINGABESEITE!F10</f>
        <v>1</v>
      </c>
      <c r="F9" s="296"/>
      <c r="G9" s="296"/>
      <c r="H9" s="296"/>
      <c r="I9" s="296"/>
      <c r="J9" s="296"/>
      <c r="P9" s="371"/>
      <c r="R9" s="333"/>
    </row>
    <row r="10" spans="1:21" ht="12.6" customHeight="1" x14ac:dyDescent="0.2">
      <c r="B10" s="299" t="s">
        <v>3</v>
      </c>
      <c r="C10" s="121"/>
      <c r="D10" s="121"/>
      <c r="E10" s="370">
        <f>EINGABESEITE!C12</f>
        <v>20</v>
      </c>
      <c r="F10" s="372">
        <f>E10*SQRT(E$8/360)</f>
        <v>14.142135623730951</v>
      </c>
      <c r="G10" s="373">
        <f>((E10/100)^2)/2</f>
        <v>2.0000000000000004E-2</v>
      </c>
      <c r="P10" s="371"/>
      <c r="R10" s="333"/>
    </row>
    <row r="11" spans="1:21" ht="12.6" customHeight="1" x14ac:dyDescent="0.2">
      <c r="B11" s="299" t="s">
        <v>24</v>
      </c>
      <c r="C11" s="121"/>
      <c r="D11" s="121"/>
      <c r="E11" s="316"/>
      <c r="F11" s="372">
        <f>F10/2</f>
        <v>7.0710678118654755</v>
      </c>
      <c r="P11" s="371"/>
      <c r="R11" s="333"/>
    </row>
    <row r="12" spans="1:21" ht="12.6" customHeight="1" x14ac:dyDescent="0.2">
      <c r="B12" s="139"/>
      <c r="D12" s="313"/>
      <c r="E12" s="361"/>
      <c r="P12" s="371"/>
      <c r="R12" s="333"/>
    </row>
    <row r="13" spans="1:21" s="469" customFormat="1" ht="20.100000000000001" customHeight="1" x14ac:dyDescent="0.2">
      <c r="A13" s="606"/>
      <c r="B13" s="607" t="s">
        <v>127</v>
      </c>
      <c r="C13" s="608"/>
      <c r="D13" s="609"/>
      <c r="E13" s="610"/>
      <c r="F13" s="611"/>
      <c r="G13" s="605"/>
      <c r="H13" s="609"/>
      <c r="I13" s="608"/>
      <c r="J13" s="609"/>
      <c r="K13" s="609"/>
      <c r="L13" s="609"/>
      <c r="M13" s="612"/>
      <c r="N13" s="612"/>
      <c r="O13" s="609"/>
      <c r="P13" s="598"/>
      <c r="Q13" s="598"/>
      <c r="R13" s="613"/>
      <c r="S13" s="598"/>
    </row>
    <row r="14" spans="1:21" ht="12.6" customHeight="1" x14ac:dyDescent="0.2">
      <c r="F14" s="377"/>
      <c r="M14" s="401"/>
      <c r="N14" s="401"/>
      <c r="R14" s="333"/>
    </row>
    <row r="15" spans="1:21" ht="12.6" customHeight="1" x14ac:dyDescent="0.2">
      <c r="C15" s="313"/>
      <c r="D15" s="330"/>
      <c r="E15" s="311"/>
      <c r="F15" s="296"/>
      <c r="G15" s="311"/>
      <c r="H15" s="311"/>
      <c r="I15" s="311"/>
      <c r="J15" s="296"/>
      <c r="K15" s="311"/>
      <c r="L15" s="400"/>
      <c r="M15" s="579" t="s">
        <v>9</v>
      </c>
      <c r="N15" s="580" t="s">
        <v>9</v>
      </c>
      <c r="O15" s="406"/>
      <c r="P15" s="243" t="s">
        <v>16</v>
      </c>
      <c r="Q15" s="404" t="s">
        <v>16</v>
      </c>
      <c r="R15" s="379"/>
    </row>
    <row r="16" spans="1:21" ht="12.6" customHeight="1" x14ac:dyDescent="0.2">
      <c r="C16" s="313"/>
      <c r="D16" s="330"/>
      <c r="E16" s="121"/>
      <c r="F16" s="316"/>
      <c r="G16" s="311"/>
      <c r="H16" s="311"/>
      <c r="I16" s="311"/>
      <c r="J16" s="316"/>
      <c r="K16" s="311"/>
      <c r="L16" s="400"/>
      <c r="M16" s="579" t="s">
        <v>10</v>
      </c>
      <c r="N16" s="580" t="s">
        <v>10</v>
      </c>
      <c r="O16" s="406"/>
      <c r="P16" s="407" t="s">
        <v>60</v>
      </c>
      <c r="Q16" s="408" t="s">
        <v>60</v>
      </c>
      <c r="R16" s="380"/>
    </row>
    <row r="17" spans="1:22" ht="12.6" customHeight="1" x14ac:dyDescent="0.2">
      <c r="B17" s="365" t="s">
        <v>116</v>
      </c>
      <c r="C17" s="313"/>
      <c r="D17" s="366" t="s">
        <v>111</v>
      </c>
      <c r="E17" s="121" t="s">
        <v>1</v>
      </c>
      <c r="F17" s="121" t="s">
        <v>7</v>
      </c>
      <c r="G17" s="122" t="s">
        <v>4</v>
      </c>
      <c r="H17" s="311"/>
      <c r="I17" s="121" t="s">
        <v>117</v>
      </c>
      <c r="J17" s="121" t="s">
        <v>8</v>
      </c>
      <c r="K17" s="122" t="s">
        <v>4</v>
      </c>
      <c r="L17" s="400"/>
      <c r="M17" s="579"/>
      <c r="N17" s="580"/>
      <c r="O17" s="406"/>
      <c r="P17" s="409">
        <f>E9</f>
        <v>1</v>
      </c>
      <c r="Q17" s="410">
        <f>E9</f>
        <v>1</v>
      </c>
    </row>
    <row r="18" spans="1:22" ht="12.6" customHeight="1" x14ac:dyDescent="0.2">
      <c r="C18" s="313"/>
      <c r="D18" s="366" t="s">
        <v>113</v>
      </c>
      <c r="E18" s="330"/>
      <c r="F18" s="121"/>
      <c r="G18" s="122" t="s">
        <v>5</v>
      </c>
      <c r="H18" s="311"/>
      <c r="I18" s="121" t="s">
        <v>113</v>
      </c>
      <c r="J18" s="121"/>
      <c r="K18" s="122" t="s">
        <v>5</v>
      </c>
      <c r="L18" s="400"/>
      <c r="M18" s="579"/>
      <c r="N18" s="580"/>
      <c r="O18" s="406"/>
      <c r="P18" s="407" t="s">
        <v>92</v>
      </c>
      <c r="Q18" s="408" t="s">
        <v>92</v>
      </c>
    </row>
    <row r="19" spans="1:22" ht="12.6" customHeight="1" x14ac:dyDescent="0.2">
      <c r="C19" s="313"/>
      <c r="D19" s="330"/>
      <c r="E19" s="121"/>
      <c r="F19" s="121"/>
      <c r="G19" s="124" t="s">
        <v>6</v>
      </c>
      <c r="H19" s="311"/>
      <c r="I19" s="311"/>
      <c r="J19" s="121"/>
      <c r="K19" s="124" t="s">
        <v>6</v>
      </c>
      <c r="L19" s="400"/>
      <c r="M19" s="579"/>
      <c r="N19" s="580"/>
      <c r="O19" s="406"/>
      <c r="P19" s="407"/>
      <c r="Q19" s="408"/>
    </row>
    <row r="20" spans="1:22" ht="12.6" customHeight="1" x14ac:dyDescent="0.2">
      <c r="C20" s="313"/>
      <c r="D20" s="330"/>
      <c r="E20" s="121"/>
      <c r="F20" s="121"/>
      <c r="G20" s="122" t="s">
        <v>14</v>
      </c>
      <c r="H20" s="121" t="s">
        <v>15</v>
      </c>
      <c r="I20" s="121"/>
      <c r="J20" s="121"/>
      <c r="K20" s="122"/>
      <c r="L20" s="400"/>
      <c r="M20" s="579" t="s">
        <v>11</v>
      </c>
      <c r="N20" s="580" t="s">
        <v>12</v>
      </c>
      <c r="O20" s="406"/>
      <c r="P20" s="246" t="s">
        <v>11</v>
      </c>
      <c r="Q20" s="405" t="s">
        <v>12</v>
      </c>
    </row>
    <row r="21" spans="1:22" ht="12.6" customHeight="1" x14ac:dyDescent="0.2">
      <c r="A21" s="135"/>
      <c r="B21" s="298"/>
      <c r="D21" s="330"/>
      <c r="E21" s="381"/>
      <c r="F21" s="329"/>
      <c r="G21" s="330"/>
      <c r="H21" s="330"/>
      <c r="I21" s="330"/>
      <c r="J21" s="329"/>
      <c r="K21" s="330"/>
      <c r="L21" s="330"/>
      <c r="M21" s="581"/>
      <c r="N21" s="581"/>
      <c r="O21" s="411"/>
      <c r="P21" s="411"/>
      <c r="Q21" s="411"/>
    </row>
    <row r="22" spans="1:22" s="146" customFormat="1" ht="12.6" customHeight="1" x14ac:dyDescent="0.2">
      <c r="A22" s="367"/>
      <c r="B22" s="365">
        <f>E8</f>
        <v>180</v>
      </c>
      <c r="C22" s="336"/>
      <c r="D22" s="324">
        <f>EXP(-$F$6*B22/360)</f>
        <v>0.9877295966495897</v>
      </c>
      <c r="E22" s="324">
        <f>$E$10*SQRT(B22/360)</f>
        <v>14.142135623730951</v>
      </c>
      <c r="F22" s="296">
        <f>((LN($E$4/$E$5))+(($F$7-$F$6+$G$10)*(B22/360)))/(E22/100)</f>
        <v>0.46707382964172645</v>
      </c>
      <c r="G22" s="496">
        <f>NORMSDIST(F22)</f>
        <v>0.6797764714211092</v>
      </c>
      <c r="H22" s="497">
        <f>1-G22</f>
        <v>0.3202235285788908</v>
      </c>
      <c r="I22" s="324">
        <f>EXP(-$F$7*(B22/360))</f>
        <v>0.98058067569092011</v>
      </c>
      <c r="J22" s="296">
        <f>F22-(E22/100)</f>
        <v>0.32565247340441694</v>
      </c>
      <c r="K22" s="296">
        <f>NORMSDIST(J22)</f>
        <v>0.6276563468346692</v>
      </c>
      <c r="L22" s="509"/>
      <c r="M22" s="496">
        <f>($E$4*D22*G22)-($E$5*I22*K22)</f>
        <v>8.9539422244251696</v>
      </c>
      <c r="N22" s="497">
        <f>M22+($E$5*I22)-($E$4*D22)</f>
        <v>3.3004021453102723</v>
      </c>
      <c r="O22" s="572"/>
      <c r="P22" s="513">
        <f>M23-M22</f>
        <v>-1.6463711323957853E-2</v>
      </c>
      <c r="Q22" s="511">
        <f>N23-N22</f>
        <v>-1.2893937798793331E-2</v>
      </c>
      <c r="R22" s="336"/>
      <c r="S22" s="336"/>
    </row>
    <row r="23" spans="1:22" s="300" customFormat="1" ht="12.6" customHeight="1" x14ac:dyDescent="0.2">
      <c r="A23" s="368"/>
      <c r="B23" s="369">
        <f>B22-E$9</f>
        <v>179</v>
      </c>
      <c r="C23" s="322"/>
      <c r="D23" s="321">
        <f>EXP(-$F$6*B23/360)</f>
        <v>0.98779734792943019</v>
      </c>
      <c r="E23" s="321">
        <f>$E$10*SQRT(B23/360)</f>
        <v>14.102797200870787</v>
      </c>
      <c r="F23" s="320">
        <f>((LN($E$4/$E$5))+(($F$7-$F$6+$G$10)*(B23/360)))/(E23/100)</f>
        <v>0.46769660033373978</v>
      </c>
      <c r="G23" s="537">
        <f>NORMSDIST(F23)</f>
        <v>0.67999921369151717</v>
      </c>
      <c r="H23" s="537">
        <f>1-G23</f>
        <v>0.32000078630848283</v>
      </c>
      <c r="I23" s="321">
        <f>EXP(-$F$7*(B23/360))</f>
        <v>0.98068751227000428</v>
      </c>
      <c r="J23" s="320">
        <f>F23-(E23/100)</f>
        <v>0.32666862832503191</v>
      </c>
      <c r="K23" s="320">
        <f t="shared" ref="K23:K24" si="0">NORMSDIST(J23)</f>
        <v>0.62804073472480559</v>
      </c>
      <c r="L23" s="498"/>
      <c r="M23" s="321">
        <f>($E$4*D23*G23)-($E$5*I23*K23)</f>
        <v>8.9374785131012118</v>
      </c>
      <c r="N23" s="321">
        <f>M23+($E$5*I23)-($E$4*D23)</f>
        <v>3.287508207511479</v>
      </c>
      <c r="O23" s="498"/>
      <c r="P23" s="498">
        <f>M24-M23</f>
        <v>-1.6504176138433024E-2</v>
      </c>
      <c r="Q23" s="498">
        <f>N24-N23</f>
        <v>-1.293372656581937E-2</v>
      </c>
      <c r="R23" s="383"/>
      <c r="S23" s="383"/>
    </row>
    <row r="24" spans="1:22" s="300" customFormat="1" ht="12.6" customHeight="1" x14ac:dyDescent="0.2">
      <c r="A24" s="368"/>
      <c r="B24" s="369">
        <f>B23-E$9</f>
        <v>178</v>
      </c>
      <c r="C24" s="322"/>
      <c r="D24" s="321">
        <f>EXP(-$F$6*B24/360)</f>
        <v>0.98786510385653048</v>
      </c>
      <c r="E24" s="321">
        <f t="shared" ref="E24" si="1">$E$10*SQRT(B24/360)</f>
        <v>14.063348739819324</v>
      </c>
      <c r="F24" s="320">
        <f>((LN($E$4/$E$5))+(($F$7-$F$6+$G$10)*(B24/360)))/(E24/100)</f>
        <v>0.46832651944054765</v>
      </c>
      <c r="G24" s="537">
        <f t="shared" ref="G24" si="2">NORMSDIST(F24)</f>
        <v>0.68022444669852111</v>
      </c>
      <c r="H24" s="537">
        <f t="shared" ref="H24" si="3">1-G24</f>
        <v>0.31977555330147889</v>
      </c>
      <c r="I24" s="321">
        <f t="shared" ref="I24" si="4">EXP(-$F$7*(B24/360))</f>
        <v>0.98079436048918589</v>
      </c>
      <c r="J24" s="320">
        <f>F24-(E24/100)</f>
        <v>0.32769303204235445</v>
      </c>
      <c r="K24" s="320">
        <f t="shared" si="0"/>
        <v>0.62842811381044117</v>
      </c>
      <c r="L24" s="498"/>
      <c r="M24" s="321">
        <f t="shared" ref="M24" si="5">($E$4*D24*G24)-($E$5*I24*K24)</f>
        <v>8.9209743369627788</v>
      </c>
      <c r="N24" s="321">
        <f t="shared" ref="N24" si="6">M24+($E$5*I24)-($E$4*D24)</f>
        <v>3.2745744809456596</v>
      </c>
      <c r="O24" s="498"/>
      <c r="P24" s="498"/>
      <c r="Q24" s="498"/>
      <c r="R24" s="383"/>
      <c r="S24" s="383"/>
    </row>
    <row r="25" spans="1:22" ht="12.6" customHeight="1" x14ac:dyDescent="0.2">
      <c r="C25" s="365"/>
      <c r="D25" s="578"/>
      <c r="E25" s="578"/>
      <c r="F25" s="578"/>
      <c r="G25" s="578"/>
      <c r="H25" s="578"/>
      <c r="I25" s="578"/>
      <c r="J25" s="578"/>
      <c r="K25" s="578"/>
      <c r="L25" s="531"/>
      <c r="M25" s="578"/>
      <c r="N25" s="578"/>
      <c r="O25" s="531"/>
      <c r="P25" s="531"/>
      <c r="Q25" s="531"/>
      <c r="R25" s="365"/>
      <c r="S25" s="365"/>
      <c r="T25" s="365"/>
      <c r="U25" s="365"/>
      <c r="V25" s="365"/>
    </row>
    <row r="26" spans="1:22" s="136" customFormat="1" ht="12.6" customHeight="1" x14ac:dyDescent="0.2">
      <c r="A26" s="137"/>
      <c r="B26" s="413" t="s">
        <v>17</v>
      </c>
      <c r="C26" s="312"/>
      <c r="D26" s="296"/>
      <c r="E26" s="296"/>
      <c r="F26" s="329"/>
      <c r="G26" s="329"/>
      <c r="H26" s="329"/>
      <c r="I26" s="329"/>
      <c r="J26" s="329"/>
      <c r="K26" s="329"/>
      <c r="L26" s="573"/>
      <c r="M26" s="329"/>
      <c r="N26" s="329"/>
      <c r="O26" s="502"/>
      <c r="P26" s="574"/>
      <c r="Q26" s="574"/>
      <c r="R26" s="313"/>
      <c r="S26" s="331"/>
    </row>
    <row r="27" spans="1:22" ht="12.6" customHeight="1" x14ac:dyDescent="0.2">
      <c r="B27" s="414" t="s">
        <v>18</v>
      </c>
      <c r="C27" s="312"/>
      <c r="D27" s="296"/>
      <c r="E27" s="296"/>
      <c r="F27" s="329"/>
      <c r="G27" s="329"/>
      <c r="H27" s="329"/>
      <c r="I27" s="329"/>
      <c r="J27" s="329"/>
      <c r="K27" s="329"/>
      <c r="L27" s="573"/>
      <c r="M27" s="329"/>
      <c r="N27" s="329"/>
      <c r="O27" s="502"/>
      <c r="P27" s="502"/>
      <c r="Q27" s="502"/>
    </row>
    <row r="28" spans="1:22" ht="12.6" customHeight="1" x14ac:dyDescent="0.2">
      <c r="B28" s="297"/>
      <c r="C28" s="312"/>
      <c r="D28" s="296"/>
      <c r="E28" s="296"/>
      <c r="F28" s="329"/>
      <c r="G28" s="329"/>
      <c r="H28" s="329"/>
      <c r="I28" s="329"/>
      <c r="J28" s="329"/>
      <c r="K28" s="329"/>
      <c r="L28" s="573"/>
      <c r="M28" s="329"/>
      <c r="N28" s="329"/>
      <c r="O28" s="502"/>
      <c r="P28" s="502"/>
      <c r="Q28" s="502"/>
    </row>
    <row r="29" spans="1:22" ht="12.6" customHeight="1" x14ac:dyDescent="0.2">
      <c r="A29" s="135"/>
      <c r="B29" s="298"/>
      <c r="D29" s="335"/>
      <c r="E29" s="335"/>
      <c r="F29" s="329"/>
      <c r="G29" s="329"/>
      <c r="H29" s="329"/>
      <c r="I29" s="329"/>
      <c r="J29" s="329"/>
      <c r="K29" s="329"/>
      <c r="L29" s="573"/>
      <c r="M29" s="329"/>
      <c r="N29" s="329"/>
      <c r="O29" s="575"/>
      <c r="P29" s="575"/>
      <c r="Q29" s="575"/>
    </row>
    <row r="30" spans="1:22" ht="12.6" customHeight="1" x14ac:dyDescent="0.2">
      <c r="B30" s="582">
        <v>360</v>
      </c>
      <c r="C30" s="312"/>
      <c r="D30" s="328">
        <f>EXP(-$F$6*B30/360)</f>
        <v>0.97560975609756106</v>
      </c>
      <c r="E30" s="328">
        <f>$E$10*SQRT(B30/360)</f>
        <v>20</v>
      </c>
      <c r="F30" s="328">
        <f>((LN($E$4/$E$5))+(($F$7-$F$6+$G$10)*(B30/360)))/(E30/100)</f>
        <v>0.41659132366170981</v>
      </c>
      <c r="G30" s="328">
        <f>NORMSDIST(F30)</f>
        <v>0.661511321667547</v>
      </c>
      <c r="H30" s="328">
        <f>1-G30</f>
        <v>0.338488678332453</v>
      </c>
      <c r="I30" s="328">
        <f>EXP(-$F$7*(B30/360))</f>
        <v>0.96153846153846145</v>
      </c>
      <c r="J30" s="328">
        <f>F30-(E30/100)</f>
        <v>0.2165913236617098</v>
      </c>
      <c r="K30" s="328">
        <f>NORMSDIST(J30)</f>
        <v>0.58573657602064233</v>
      </c>
      <c r="L30" s="509"/>
      <c r="M30" s="496">
        <f>($E$4*D30*G30)-($E$5*I30*K30)</f>
        <v>11.443749797354883</v>
      </c>
      <c r="N30" s="497">
        <f>M30+($E$5*I30)-($E$4*D30)</f>
        <v>5.1585715609571139</v>
      </c>
      <c r="O30" s="576"/>
      <c r="P30" s="532">
        <f>M31-M30</f>
        <v>-1.1904620849321645E-2</v>
      </c>
      <c r="Q30" s="577">
        <f>N31-N30</f>
        <v>-8.4550265111005274E-3</v>
      </c>
    </row>
    <row r="31" spans="1:22" ht="12.6" customHeight="1" x14ac:dyDescent="0.2">
      <c r="B31" s="582">
        <v>359</v>
      </c>
      <c r="C31" s="312"/>
      <c r="D31" s="328">
        <f t="shared" ref="D31:D94" si="7">EXP(-$F$6*B31/360)</f>
        <v>0.97567667604187047</v>
      </c>
      <c r="E31" s="328">
        <f t="shared" ref="E31:E94" si="8">$E$10*SQRT(B31/360)</f>
        <v>19.972202905260325</v>
      </c>
      <c r="F31" s="328">
        <f t="shared" ref="F31:F94" si="9">((LN($E$4/$E$5))+(($F$7-$F$6+$G$10)*(B31/360)))/(E31/100)</f>
        <v>0.41669090653975949</v>
      </c>
      <c r="G31" s="328">
        <f t="shared" ref="G31:G94" si="10">NORMSDIST(F31)</f>
        <v>0.66154774672027794</v>
      </c>
      <c r="H31" s="328">
        <f t="shared" ref="H31:H94" si="11">1-G31</f>
        <v>0.33845225327972206</v>
      </c>
      <c r="I31" s="328">
        <f t="shared" ref="I31:I94" si="12">EXP(-$F$7*(B31/360))</f>
        <v>0.96164322342336839</v>
      </c>
      <c r="J31" s="328">
        <f t="shared" ref="J31:J94" si="13">F31-(E31/100)</f>
        <v>0.21696887748715624</v>
      </c>
      <c r="K31" s="328">
        <f t="shared" ref="K31:K94" si="14">NORMSDIST(J31)</f>
        <v>0.58588370031915804</v>
      </c>
      <c r="L31" s="500"/>
      <c r="M31" s="481">
        <f t="shared" ref="M31:M93" si="15">($E$4*D31*G31)-($E$5*I31*K31)</f>
        <v>11.431845176505561</v>
      </c>
      <c r="N31" s="482">
        <f t="shared" ref="N31:N93" si="16">M31+($E$5*I31)-($E$4*D31)</f>
        <v>5.1501165344460134</v>
      </c>
      <c r="O31" s="576"/>
      <c r="P31" s="532">
        <f t="shared" ref="P31:P94" si="17">M32-M31</f>
        <v>-1.1921054878804682E-2</v>
      </c>
      <c r="Q31" s="577">
        <f t="shared" ref="Q31:Q94" si="18">N32-N31</f>
        <v>-8.4708011099365876E-3</v>
      </c>
    </row>
    <row r="32" spans="1:22" ht="12.6" customHeight="1" x14ac:dyDescent="0.2">
      <c r="B32" s="582">
        <v>358</v>
      </c>
      <c r="C32" s="312"/>
      <c r="D32" s="328">
        <f t="shared" si="7"/>
        <v>0.97574360057641585</v>
      </c>
      <c r="E32" s="328">
        <f t="shared" si="8"/>
        <v>19.94436706886879</v>
      </c>
      <c r="F32" s="328">
        <f t="shared" si="9"/>
        <v>0.41679157661106814</v>
      </c>
      <c r="G32" s="328">
        <f t="shared" si="10"/>
        <v>0.66158456790621434</v>
      </c>
      <c r="H32" s="328">
        <f t="shared" si="11"/>
        <v>0.33841543209378566</v>
      </c>
      <c r="I32" s="328">
        <f t="shared" si="12"/>
        <v>0.9617479967223298</v>
      </c>
      <c r="J32" s="328">
        <f t="shared" si="13"/>
        <v>0.21734790592238024</v>
      </c>
      <c r="K32" s="328">
        <f t="shared" si="14"/>
        <v>0.58603138711791658</v>
      </c>
      <c r="L32" s="500"/>
      <c r="M32" s="481">
        <f t="shared" si="15"/>
        <v>11.419924121626757</v>
      </c>
      <c r="N32" s="482">
        <f t="shared" si="16"/>
        <v>5.1416457333360768</v>
      </c>
      <c r="O32" s="576"/>
      <c r="P32" s="532">
        <f t="shared" si="17"/>
        <v>-1.19375491814111E-2</v>
      </c>
      <c r="Q32" s="577">
        <f t="shared" si="18"/>
        <v>-8.4866358905344441E-3</v>
      </c>
      <c r="R32" s="331"/>
    </row>
    <row r="33" spans="1:19" s="136" customFormat="1" ht="12.6" customHeight="1" x14ac:dyDescent="0.2">
      <c r="A33" s="137"/>
      <c r="B33" s="582">
        <v>357</v>
      </c>
      <c r="C33" s="312"/>
      <c r="D33" s="328">
        <f t="shared" si="7"/>
        <v>0.97581052970151194</v>
      </c>
      <c r="E33" s="328">
        <f t="shared" si="8"/>
        <v>19.916492328386209</v>
      </c>
      <c r="F33" s="328">
        <f t="shared" si="9"/>
        <v>0.41689334242176856</v>
      </c>
      <c r="G33" s="328">
        <f t="shared" si="10"/>
        <v>0.661621788300643</v>
      </c>
      <c r="H33" s="328">
        <f t="shared" si="11"/>
        <v>0.338378211699357</v>
      </c>
      <c r="I33" s="328">
        <f t="shared" si="12"/>
        <v>0.96185278143658948</v>
      </c>
      <c r="J33" s="328">
        <f t="shared" si="13"/>
        <v>0.21772841913790647</v>
      </c>
      <c r="K33" s="328">
        <f t="shared" si="14"/>
        <v>0.58617964021723235</v>
      </c>
      <c r="L33" s="500"/>
      <c r="M33" s="481">
        <f t="shared" si="15"/>
        <v>11.407986572445346</v>
      </c>
      <c r="N33" s="482">
        <f t="shared" si="16"/>
        <v>5.1331590974455423</v>
      </c>
      <c r="O33" s="576"/>
      <c r="P33" s="532">
        <f t="shared" si="17"/>
        <v>-1.1954104146660427E-2</v>
      </c>
      <c r="Q33" s="577">
        <f t="shared" si="18"/>
        <v>-8.5025312424846788E-3</v>
      </c>
      <c r="R33" s="313"/>
      <c r="S33" s="331"/>
    </row>
    <row r="34" spans="1:19" ht="12.6" customHeight="1" x14ac:dyDescent="0.2">
      <c r="B34" s="582">
        <v>356</v>
      </c>
      <c r="C34" s="312"/>
      <c r="D34" s="328">
        <f t="shared" si="7"/>
        <v>0.97587746341747372</v>
      </c>
      <c r="E34" s="328">
        <f t="shared" si="8"/>
        <v>19.888578520235065</v>
      </c>
      <c r="F34" s="328">
        <f t="shared" si="9"/>
        <v>0.41699621260590547</v>
      </c>
      <c r="G34" s="328">
        <f t="shared" si="10"/>
        <v>0.66165941100990522</v>
      </c>
      <c r="H34" s="328">
        <f t="shared" si="11"/>
        <v>0.33834058899009478</v>
      </c>
      <c r="I34" s="328">
        <f t="shared" si="12"/>
        <v>0.96195757756739109</v>
      </c>
      <c r="J34" s="328">
        <f t="shared" si="13"/>
        <v>0.21811042740355482</v>
      </c>
      <c r="K34" s="328">
        <f t="shared" si="14"/>
        <v>0.58632846345376188</v>
      </c>
      <c r="L34" s="500"/>
      <c r="M34" s="481">
        <f t="shared" si="15"/>
        <v>11.396032468298685</v>
      </c>
      <c r="N34" s="482">
        <f t="shared" si="16"/>
        <v>5.1246565662030577</v>
      </c>
      <c r="O34" s="576"/>
      <c r="P34" s="532">
        <f t="shared" si="17"/>
        <v>-1.1970720167497007E-2</v>
      </c>
      <c r="Q34" s="577">
        <f t="shared" si="18"/>
        <v>-8.5184875587032138E-3</v>
      </c>
    </row>
    <row r="35" spans="1:19" ht="12.6" customHeight="1" x14ac:dyDescent="0.2">
      <c r="B35" s="582">
        <v>355</v>
      </c>
      <c r="C35" s="312"/>
      <c r="D35" s="328">
        <f t="shared" si="7"/>
        <v>0.97594440172461605</v>
      </c>
      <c r="E35" s="328">
        <f t="shared" si="8"/>
        <v>19.860625479688309</v>
      </c>
      <c r="F35" s="328">
        <f t="shared" si="9"/>
        <v>0.41710019588657682</v>
      </c>
      <c r="G35" s="328">
        <f t="shared" si="10"/>
        <v>0.66169743917179213</v>
      </c>
      <c r="H35" s="328">
        <f t="shared" si="11"/>
        <v>0.33830256082820787</v>
      </c>
      <c r="I35" s="328">
        <f t="shared" si="12"/>
        <v>0.96206238511597852</v>
      </c>
      <c r="J35" s="328">
        <f t="shared" si="13"/>
        <v>0.21849394108969372</v>
      </c>
      <c r="K35" s="328">
        <f t="shared" si="14"/>
        <v>0.58647786070095209</v>
      </c>
      <c r="L35" s="500"/>
      <c r="M35" s="481">
        <f t="shared" si="15"/>
        <v>11.384061748131188</v>
      </c>
      <c r="N35" s="482">
        <f t="shared" si="16"/>
        <v>5.1161380786443544</v>
      </c>
      <c r="O35" s="576"/>
      <c r="P35" s="532">
        <f t="shared" si="17"/>
        <v>-1.1987397640666586E-2</v>
      </c>
      <c r="Q35" s="577">
        <f t="shared" si="18"/>
        <v>-8.5345052359002693E-3</v>
      </c>
    </row>
    <row r="36" spans="1:19" ht="12.6" customHeight="1" x14ac:dyDescent="0.2">
      <c r="B36" s="582">
        <v>354</v>
      </c>
      <c r="C36" s="312"/>
      <c r="D36" s="328">
        <f t="shared" si="7"/>
        <v>0.97601134462325378</v>
      </c>
      <c r="E36" s="328">
        <f t="shared" si="8"/>
        <v>19.83263304085802</v>
      </c>
      <c r="F36" s="328">
        <f t="shared" si="9"/>
        <v>0.41720530107709342</v>
      </c>
      <c r="G36" s="328">
        <f t="shared" si="10"/>
        <v>0.66173587595594596</v>
      </c>
      <c r="H36" s="328">
        <f t="shared" si="11"/>
        <v>0.33826412404405404</v>
      </c>
      <c r="I36" s="328">
        <f t="shared" si="12"/>
        <v>0.9621672040835958</v>
      </c>
      <c r="J36" s="328">
        <f t="shared" si="13"/>
        <v>0.21887897066851322</v>
      </c>
      <c r="K36" s="328">
        <f t="shared" si="14"/>
        <v>0.58662783586949729</v>
      </c>
      <c r="L36" s="500"/>
      <c r="M36" s="481">
        <f t="shared" si="15"/>
        <v>11.372074350490522</v>
      </c>
      <c r="N36" s="482">
        <f t="shared" si="16"/>
        <v>5.1076035734084542</v>
      </c>
      <c r="O36" s="576"/>
      <c r="P36" s="532">
        <f t="shared" si="17"/>
        <v>-1.2004136966382362E-2</v>
      </c>
      <c r="Q36" s="577">
        <f t="shared" si="18"/>
        <v>-8.5505846743245684E-3</v>
      </c>
    </row>
    <row r="37" spans="1:19" ht="12.6" customHeight="1" x14ac:dyDescent="0.2">
      <c r="B37" s="582">
        <v>353</v>
      </c>
      <c r="C37" s="312"/>
      <c r="D37" s="328">
        <f t="shared" si="7"/>
        <v>0.97607829211370201</v>
      </c>
      <c r="E37" s="328">
        <f t="shared" si="8"/>
        <v>19.80460103668393</v>
      </c>
      <c r="F37" s="328">
        <f t="shared" si="9"/>
        <v>0.41731153708215579</v>
      </c>
      <c r="G37" s="328">
        <f t="shared" si="10"/>
        <v>0.66177472456426734</v>
      </c>
      <c r="H37" s="328">
        <f t="shared" si="11"/>
        <v>0.33822527543573266</v>
      </c>
      <c r="I37" s="328">
        <f t="shared" si="12"/>
        <v>0.9622720344714869</v>
      </c>
      <c r="J37" s="328">
        <f t="shared" si="13"/>
        <v>0.21926552671531649</v>
      </c>
      <c r="K37" s="328">
        <f t="shared" si="14"/>
        <v>0.58677839290780132</v>
      </c>
      <c r="L37" s="500"/>
      <c r="M37" s="481">
        <f t="shared" si="15"/>
        <v>11.360070213524139</v>
      </c>
      <c r="N37" s="482">
        <f t="shared" si="16"/>
        <v>5.0990529887341296</v>
      </c>
      <c r="O37" s="576"/>
      <c r="P37" s="532">
        <f t="shared" si="17"/>
        <v>-1.2020938548623405E-2</v>
      </c>
      <c r="Q37" s="577">
        <f t="shared" si="18"/>
        <v>-8.5667262779338671E-3</v>
      </c>
    </row>
    <row r="38" spans="1:19" ht="12.6" customHeight="1" x14ac:dyDescent="0.2">
      <c r="B38" s="582">
        <v>352</v>
      </c>
      <c r="C38" s="312"/>
      <c r="D38" s="328">
        <f t="shared" si="7"/>
        <v>0.97614524419627569</v>
      </c>
      <c r="E38" s="328">
        <f t="shared" si="8"/>
        <v>19.776529298921769</v>
      </c>
      <c r="F38" s="328">
        <f t="shared" si="9"/>
        <v>0.41741891289905192</v>
      </c>
      <c r="G38" s="328">
        <f t="shared" si="10"/>
        <v>0.66181398823133009</v>
      </c>
      <c r="H38" s="328">
        <f t="shared" si="11"/>
        <v>0.33818601176866991</v>
      </c>
      <c r="I38" s="328">
        <f t="shared" si="12"/>
        <v>0.9623768762808963</v>
      </c>
      <c r="J38" s="328">
        <f t="shared" si="13"/>
        <v>0.21965361990983423</v>
      </c>
      <c r="K38" s="328">
        <f t="shared" si="14"/>
        <v>0.58692953580244844</v>
      </c>
      <c r="L38" s="500"/>
      <c r="M38" s="481">
        <f t="shared" si="15"/>
        <v>11.348049274975516</v>
      </c>
      <c r="N38" s="482">
        <f t="shared" si="16"/>
        <v>5.0904862624561957</v>
      </c>
      <c r="O38" s="576"/>
      <c r="P38" s="532">
        <f t="shared" si="17"/>
        <v>-1.2037802795106245E-2</v>
      </c>
      <c r="Q38" s="577">
        <f t="shared" si="18"/>
        <v>-8.582930454366533E-3</v>
      </c>
    </row>
    <row r="39" spans="1:19" ht="12.6" customHeight="1" x14ac:dyDescent="0.2">
      <c r="B39" s="582">
        <v>351</v>
      </c>
      <c r="C39" s="312"/>
      <c r="D39" s="328">
        <f t="shared" si="7"/>
        <v>0.97621220087128968</v>
      </c>
      <c r="E39" s="328">
        <f t="shared" si="8"/>
        <v>19.748417658131498</v>
      </c>
      <c r="F39" s="328">
        <f t="shared" si="9"/>
        <v>0.41752743761887162</v>
      </c>
      <c r="G39" s="328">
        <f t="shared" si="10"/>
        <v>0.66185367022480068</v>
      </c>
      <c r="H39" s="328">
        <f t="shared" si="11"/>
        <v>0.33814632977519932</v>
      </c>
      <c r="I39" s="328">
        <f t="shared" si="12"/>
        <v>0.96248172951306821</v>
      </c>
      <c r="J39" s="328">
        <f t="shared" si="13"/>
        <v>0.22004326103755664</v>
      </c>
      <c r="K39" s="328">
        <f t="shared" si="14"/>
        <v>0.58708126857867993</v>
      </c>
      <c r="L39" s="500"/>
      <c r="M39" s="481">
        <f t="shared" si="15"/>
        <v>11.336011472180409</v>
      </c>
      <c r="N39" s="482">
        <f t="shared" si="16"/>
        <v>5.0819033320018292</v>
      </c>
      <c r="O39" s="576"/>
      <c r="P39" s="532">
        <f t="shared" si="17"/>
        <v>-1.2054730117213808E-2</v>
      </c>
      <c r="Q39" s="577">
        <f t="shared" si="18"/>
        <v>-8.5991976151120753E-3</v>
      </c>
    </row>
    <row r="40" spans="1:19" ht="12.6" customHeight="1" x14ac:dyDescent="0.2">
      <c r="B40" s="582">
        <v>350</v>
      </c>
      <c r="C40" s="312"/>
      <c r="D40" s="328">
        <f t="shared" si="7"/>
        <v>0.97627916213905908</v>
      </c>
      <c r="E40" s="328">
        <f t="shared" si="8"/>
        <v>19.720265943665389</v>
      </c>
      <c r="F40" s="328">
        <f t="shared" si="9"/>
        <v>0.41763712042774143</v>
      </c>
      <c r="G40" s="328">
        <f t="shared" si="10"/>
        <v>0.6618937738458659</v>
      </c>
      <c r="H40" s="328">
        <f t="shared" si="11"/>
        <v>0.3381062261541341</v>
      </c>
      <c r="I40" s="328">
        <f t="shared" si="12"/>
        <v>0.9625865941692473</v>
      </c>
      <c r="J40" s="328">
        <f t="shared" si="13"/>
        <v>0.22043446099108754</v>
      </c>
      <c r="K40" s="328">
        <f t="shared" si="14"/>
        <v>0.58723359530087871</v>
      </c>
      <c r="L40" s="500"/>
      <c r="M40" s="481">
        <f t="shared" si="15"/>
        <v>11.323956742063196</v>
      </c>
      <c r="N40" s="482">
        <f t="shared" si="16"/>
        <v>5.0733041343867171</v>
      </c>
      <c r="O40" s="576"/>
      <c r="P40" s="532">
        <f t="shared" si="17"/>
        <v>-1.2071720930343588E-2</v>
      </c>
      <c r="Q40" s="577">
        <f t="shared" si="18"/>
        <v>-8.6155281754258795E-3</v>
      </c>
    </row>
    <row r="41" spans="1:19" ht="12.6" customHeight="1" x14ac:dyDescent="0.2">
      <c r="B41" s="582">
        <v>349</v>
      </c>
      <c r="C41" s="312"/>
      <c r="D41" s="328">
        <f t="shared" si="7"/>
        <v>0.97634612799989884</v>
      </c>
      <c r="E41" s="328">
        <f t="shared" si="8"/>
        <v>19.692073983655906</v>
      </c>
      <c r="F41" s="328">
        <f t="shared" si="9"/>
        <v>0.41774797060807961</v>
      </c>
      <c r="G41" s="328">
        <f t="shared" si="10"/>
        <v>0.66193430242966578</v>
      </c>
      <c r="H41" s="328">
        <f t="shared" si="11"/>
        <v>0.33806569757033422</v>
      </c>
      <c r="I41" s="328">
        <f t="shared" si="12"/>
        <v>0.96269147025067825</v>
      </c>
      <c r="J41" s="328">
        <f t="shared" si="13"/>
        <v>0.22082723077152056</v>
      </c>
      <c r="K41" s="328">
        <f t="shared" si="14"/>
        <v>0.58738652007306213</v>
      </c>
      <c r="L41" s="500"/>
      <c r="M41" s="481">
        <f t="shared" si="15"/>
        <v>11.311885021132852</v>
      </c>
      <c r="N41" s="482">
        <f t="shared" si="16"/>
        <v>5.0646886062112912</v>
      </c>
      <c r="O41" s="576"/>
      <c r="P41" s="532">
        <f t="shared" si="17"/>
        <v>-1.2088775653523953E-2</v>
      </c>
      <c r="Q41" s="577">
        <f t="shared" si="18"/>
        <v>-8.6319225544286837E-3</v>
      </c>
    </row>
    <row r="42" spans="1:19" ht="12.6" customHeight="1" x14ac:dyDescent="0.2">
      <c r="B42" s="582">
        <v>348</v>
      </c>
      <c r="C42" s="312"/>
      <c r="D42" s="328">
        <f t="shared" si="7"/>
        <v>0.97641309845412416</v>
      </c>
      <c r="E42" s="328">
        <f t="shared" si="8"/>
        <v>19.663841605003501</v>
      </c>
      <c r="F42" s="328">
        <f t="shared" si="9"/>
        <v>0.41785999753987035</v>
      </c>
      <c r="G42" s="328">
        <f t="shared" si="10"/>
        <v>0.66197525934573487</v>
      </c>
      <c r="H42" s="328">
        <f t="shared" si="11"/>
        <v>0.33802474065426513</v>
      </c>
      <c r="I42" s="328">
        <f t="shared" si="12"/>
        <v>0.96279635775860573</v>
      </c>
      <c r="J42" s="328">
        <f t="shared" si="13"/>
        <v>0.22122158148983534</v>
      </c>
      <c r="K42" s="328">
        <f t="shared" si="14"/>
        <v>0.58754004703938023</v>
      </c>
      <c r="L42" s="500"/>
      <c r="M42" s="481">
        <f t="shared" si="15"/>
        <v>11.299796245479328</v>
      </c>
      <c r="N42" s="482">
        <f t="shared" si="16"/>
        <v>5.0560566836568626</v>
      </c>
      <c r="O42" s="576"/>
      <c r="P42" s="532">
        <f t="shared" si="17"/>
        <v>-1.2105894709826259E-2</v>
      </c>
      <c r="Q42" s="577">
        <f t="shared" si="18"/>
        <v>-8.6483811751350004E-3</v>
      </c>
    </row>
    <row r="43" spans="1:19" ht="12.6" customHeight="1" x14ac:dyDescent="0.2">
      <c r="B43" s="582">
        <v>347</v>
      </c>
      <c r="C43" s="312"/>
      <c r="D43" s="328">
        <f t="shared" si="7"/>
        <v>0.97648007350204991</v>
      </c>
      <c r="E43" s="328">
        <f t="shared" si="8"/>
        <v>19.635568633364187</v>
      </c>
      <c r="F43" s="328">
        <f t="shared" si="9"/>
        <v>0.41797321070195925</v>
      </c>
      <c r="G43" s="328">
        <f t="shared" si="10"/>
        <v>0.66201664799844917</v>
      </c>
      <c r="H43" s="328">
        <f t="shared" si="11"/>
        <v>0.33798335200155083</v>
      </c>
      <c r="I43" s="328">
        <f t="shared" si="12"/>
        <v>0.96290125669427473</v>
      </c>
      <c r="J43" s="328">
        <f t="shared" si="13"/>
        <v>0.22161752436831739</v>
      </c>
      <c r="K43" s="328">
        <f t="shared" si="14"/>
        <v>0.5876941803846244</v>
      </c>
      <c r="L43" s="500"/>
      <c r="M43" s="481">
        <f t="shared" si="15"/>
        <v>11.287690350769502</v>
      </c>
      <c r="N43" s="482">
        <f t="shared" si="16"/>
        <v>5.0474083024817276</v>
      </c>
      <c r="O43" s="576"/>
      <c r="P43" s="532">
        <f t="shared" si="17"/>
        <v>-1.2123078526265374E-2</v>
      </c>
      <c r="Q43" s="577">
        <f t="shared" si="18"/>
        <v>-8.6649044645525919E-3</v>
      </c>
    </row>
    <row r="44" spans="1:19" ht="12.6" customHeight="1" x14ac:dyDescent="0.2">
      <c r="B44" s="582">
        <v>346</v>
      </c>
      <c r="C44" s="312"/>
      <c r="D44" s="328">
        <f t="shared" si="7"/>
        <v>0.97654705314399137</v>
      </c>
      <c r="E44" s="328">
        <f t="shared" si="8"/>
        <v>19.607254893136989</v>
      </c>
      <c r="F44" s="328">
        <f t="shared" si="9"/>
        <v>0.41808761967336888</v>
      </c>
      <c r="G44" s="328">
        <f t="shared" si="10"/>
        <v>0.66205847182748034</v>
      </c>
      <c r="H44" s="328">
        <f t="shared" si="11"/>
        <v>0.33794152817251966</v>
      </c>
      <c r="I44" s="328">
        <f t="shared" si="12"/>
        <v>0.96300616705893038</v>
      </c>
      <c r="J44" s="328">
        <f t="shared" si="13"/>
        <v>0.222015070741999</v>
      </c>
      <c r="K44" s="328">
        <f t="shared" si="14"/>
        <v>0.58784892433474178</v>
      </c>
      <c r="L44" s="500"/>
      <c r="M44" s="481">
        <f t="shared" si="15"/>
        <v>11.275567272243237</v>
      </c>
      <c r="N44" s="482">
        <f t="shared" si="16"/>
        <v>5.038743398017175</v>
      </c>
      <c r="O44" s="576"/>
      <c r="P44" s="532">
        <f t="shared" si="17"/>
        <v>-1.2140327533828099E-2</v>
      </c>
      <c r="Q44" s="577">
        <f t="shared" si="18"/>
        <v>-8.6814928536682601E-3</v>
      </c>
    </row>
    <row r="45" spans="1:19" ht="12.6" customHeight="1" x14ac:dyDescent="0.2">
      <c r="B45" s="582">
        <v>345</v>
      </c>
      <c r="C45" s="312"/>
      <c r="D45" s="328">
        <f t="shared" si="7"/>
        <v>0.97661403738026364</v>
      </c>
      <c r="E45" s="328">
        <f t="shared" si="8"/>
        <v>19.578900207451216</v>
      </c>
      <c r="F45" s="328">
        <f t="shared" si="9"/>
        <v>0.4182032341346365</v>
      </c>
      <c r="G45" s="328">
        <f t="shared" si="10"/>
        <v>0.66210073430825789</v>
      </c>
      <c r="H45" s="328">
        <f t="shared" si="11"/>
        <v>0.33789926569174211</v>
      </c>
      <c r="I45" s="328">
        <f t="shared" si="12"/>
        <v>0.96311108885381791</v>
      </c>
      <c r="J45" s="328">
        <f t="shared" si="13"/>
        <v>0.22241423206012434</v>
      </c>
      <c r="K45" s="328">
        <f t="shared" si="14"/>
        <v>0.58800428315735842</v>
      </c>
      <c r="L45" s="500"/>
      <c r="M45" s="481">
        <f t="shared" si="15"/>
        <v>11.263426944709408</v>
      </c>
      <c r="N45" s="482">
        <f t="shared" si="16"/>
        <v>5.0300619051635067</v>
      </c>
      <c r="O45" s="576"/>
      <c r="P45" s="532">
        <f t="shared" si="17"/>
        <v>-1.215764216755133E-2</v>
      </c>
      <c r="Q45" s="577">
        <f t="shared" si="18"/>
        <v>-8.6981467774620569E-3</v>
      </c>
    </row>
    <row r="46" spans="1:19" ht="12.6" customHeight="1" x14ac:dyDescent="0.2">
      <c r="B46" s="582">
        <v>344</v>
      </c>
      <c r="C46" s="312"/>
      <c r="D46" s="328">
        <f t="shared" si="7"/>
        <v>0.97668102621118169</v>
      </c>
      <c r="E46" s="328">
        <f t="shared" si="8"/>
        <v>19.550504398153574</v>
      </c>
      <c r="F46" s="328">
        <f t="shared" si="9"/>
        <v>0.4183200638691732</v>
      </c>
      <c r="G46" s="328">
        <f t="shared" si="10"/>
        <v>0.6621434389524381</v>
      </c>
      <c r="H46" s="328">
        <f t="shared" si="11"/>
        <v>0.3378565610475619</v>
      </c>
      <c r="I46" s="328">
        <f t="shared" si="12"/>
        <v>0.96321602208018264</v>
      </c>
      <c r="J46" s="328">
        <f t="shared" si="13"/>
        <v>0.22281501988763747</v>
      </c>
      <c r="K46" s="328">
        <f t="shared" si="14"/>
        <v>0.58816026116231157</v>
      </c>
      <c r="L46" s="500"/>
      <c r="M46" s="481">
        <f t="shared" si="15"/>
        <v>11.251269302541857</v>
      </c>
      <c r="N46" s="482">
        <f t="shared" si="16"/>
        <v>5.0213637583860447</v>
      </c>
      <c r="O46" s="576"/>
      <c r="P46" s="532">
        <f t="shared" si="17"/>
        <v>-1.2175022866607321E-2</v>
      </c>
      <c r="Q46" s="577">
        <f t="shared" si="18"/>
        <v>-8.7148666752057125E-3</v>
      </c>
    </row>
    <row r="47" spans="1:19" ht="12.6" customHeight="1" x14ac:dyDescent="0.2">
      <c r="B47" s="582">
        <v>343</v>
      </c>
      <c r="C47" s="312"/>
      <c r="D47" s="328">
        <f t="shared" si="7"/>
        <v>0.97674801963706093</v>
      </c>
      <c r="E47" s="328">
        <f t="shared" si="8"/>
        <v>19.522067285795096</v>
      </c>
      <c r="F47" s="328">
        <f t="shared" si="9"/>
        <v>0.41843811876464398</v>
      </c>
      <c r="G47" s="328">
        <f t="shared" si="10"/>
        <v>0.6621865893083797</v>
      </c>
      <c r="H47" s="328">
        <f t="shared" si="11"/>
        <v>0.3378134106916203</v>
      </c>
      <c r="I47" s="328">
        <f t="shared" si="12"/>
        <v>0.96332096673927003</v>
      </c>
      <c r="J47" s="328">
        <f t="shared" si="13"/>
        <v>0.22321744590669301</v>
      </c>
      <c r="K47" s="328">
        <f t="shared" si="14"/>
        <v>0.58831686270218797</v>
      </c>
      <c r="L47" s="500"/>
      <c r="M47" s="481">
        <f t="shared" si="15"/>
        <v>11.23909427967525</v>
      </c>
      <c r="N47" s="482">
        <f t="shared" si="16"/>
        <v>5.0126488917108389</v>
      </c>
      <c r="O47" s="576"/>
      <c r="P47" s="532">
        <f t="shared" si="17"/>
        <v>-1.2192470074282369E-2</v>
      </c>
      <c r="Q47" s="577">
        <f t="shared" si="18"/>
        <v>-8.7316529900220985E-3</v>
      </c>
    </row>
    <row r="48" spans="1:19" ht="12.6" customHeight="1" x14ac:dyDescent="0.2">
      <c r="B48" s="582">
        <v>342</v>
      </c>
      <c r="C48" s="312"/>
      <c r="D48" s="328">
        <f t="shared" si="7"/>
        <v>0.97681501765821632</v>
      </c>
      <c r="E48" s="328">
        <f t="shared" si="8"/>
        <v>19.493588689617926</v>
      </c>
      <c r="F48" s="328">
        <f t="shared" si="9"/>
        <v>0.41855740881437292</v>
      </c>
      <c r="G48" s="328">
        <f t="shared" si="10"/>
        <v>0.662230188961629</v>
      </c>
      <c r="H48" s="328">
        <f t="shared" si="11"/>
        <v>0.337769811038371</v>
      </c>
      <c r="I48" s="328">
        <f t="shared" si="12"/>
        <v>0.96342592283232575</v>
      </c>
      <c r="J48" s="328">
        <f t="shared" si="13"/>
        <v>0.22362152191819365</v>
      </c>
      <c r="K48" s="328">
        <f t="shared" si="14"/>
        <v>0.5884740921728735</v>
      </c>
      <c r="L48" s="500"/>
      <c r="M48" s="481">
        <f t="shared" si="15"/>
        <v>11.226901809600967</v>
      </c>
      <c r="N48" s="482">
        <f t="shared" si="16"/>
        <v>5.0039172387208168</v>
      </c>
      <c r="O48" s="576"/>
      <c r="P48" s="532">
        <f t="shared" si="17"/>
        <v>-1.2209984238062077E-2</v>
      </c>
      <c r="Q48" s="577">
        <f t="shared" si="18"/>
        <v>-8.7485061694820843E-3</v>
      </c>
    </row>
    <row r="49" spans="2:17" ht="12.6" customHeight="1" x14ac:dyDescent="0.2">
      <c r="B49" s="582">
        <v>341</v>
      </c>
      <c r="C49" s="312"/>
      <c r="D49" s="328">
        <f t="shared" si="7"/>
        <v>0.97688202027496318</v>
      </c>
      <c r="E49" s="328">
        <f t="shared" si="8"/>
        <v>19.465068427541908</v>
      </c>
      <c r="F49" s="328">
        <f t="shared" si="9"/>
        <v>0.41867794411876841</v>
      </c>
      <c r="G49" s="328">
        <f t="shared" si="10"/>
        <v>0.66227424153541103</v>
      </c>
      <c r="H49" s="328">
        <f t="shared" si="11"/>
        <v>0.33772575846458897</v>
      </c>
      <c r="I49" s="328">
        <f t="shared" si="12"/>
        <v>0.96353089036059558</v>
      </c>
      <c r="J49" s="328">
        <f t="shared" si="13"/>
        <v>0.22402725984334931</v>
      </c>
      <c r="K49" s="328">
        <f t="shared" si="14"/>
        <v>0.58863195401410862</v>
      </c>
      <c r="L49" s="500"/>
      <c r="M49" s="481">
        <f t="shared" si="15"/>
        <v>11.214691825362905</v>
      </c>
      <c r="N49" s="482">
        <f t="shared" si="16"/>
        <v>4.9951687325513348</v>
      </c>
      <c r="O49" s="576"/>
      <c r="P49" s="532">
        <f t="shared" si="17"/>
        <v>-1.2227565809695307E-2</v>
      </c>
      <c r="Q49" s="577">
        <f t="shared" si="18"/>
        <v>-8.7654266653487412E-3</v>
      </c>
    </row>
    <row r="50" spans="2:17" ht="12.6" customHeight="1" x14ac:dyDescent="0.2">
      <c r="B50" s="582">
        <v>340</v>
      </c>
      <c r="C50" s="312"/>
      <c r="D50" s="328">
        <f t="shared" si="7"/>
        <v>0.97694902748761669</v>
      </c>
      <c r="E50" s="328">
        <f t="shared" si="8"/>
        <v>19.436506316151</v>
      </c>
      <c r="F50" s="328">
        <f t="shared" si="9"/>
        <v>0.41879973488677374</v>
      </c>
      <c r="G50" s="328">
        <f t="shared" si="10"/>
        <v>0.66231875069112944</v>
      </c>
      <c r="H50" s="328">
        <f t="shared" si="11"/>
        <v>0.33768124930887056</v>
      </c>
      <c r="I50" s="328">
        <f t="shared" si="12"/>
        <v>0.9636358693253253</v>
      </c>
      <c r="J50" s="328">
        <f t="shared" si="13"/>
        <v>0.22443467172526374</v>
      </c>
      <c r="K50" s="328">
        <f t="shared" si="14"/>
        <v>0.58879045271005492</v>
      </c>
      <c r="L50" s="500"/>
      <c r="M50" s="481">
        <f t="shared" si="15"/>
        <v>11.20246425955321</v>
      </c>
      <c r="N50" s="482">
        <f t="shared" si="16"/>
        <v>4.986403305885986</v>
      </c>
      <c r="O50" s="576"/>
      <c r="P50" s="532">
        <f t="shared" si="17"/>
        <v>-1.2245215245229701E-2</v>
      </c>
      <c r="Q50" s="577">
        <f t="shared" si="18"/>
        <v>-8.7824149335773427E-3</v>
      </c>
    </row>
    <row r="51" spans="2:17" ht="12.6" customHeight="1" x14ac:dyDescent="0.2">
      <c r="B51" s="582">
        <v>339</v>
      </c>
      <c r="C51" s="312"/>
      <c r="D51" s="328">
        <f t="shared" si="7"/>
        <v>0.97701603929649206</v>
      </c>
      <c r="E51" s="328">
        <f t="shared" si="8"/>
        <v>19.407902170679517</v>
      </c>
      <c r="F51" s="328">
        <f t="shared" si="9"/>
        <v>0.41892279143734079</v>
      </c>
      <c r="G51" s="328">
        <f t="shared" si="10"/>
        <v>0.66236372012887423</v>
      </c>
      <c r="H51" s="328">
        <f t="shared" si="11"/>
        <v>0.33763627987112577</v>
      </c>
      <c r="I51" s="328">
        <f t="shared" si="12"/>
        <v>0.96374085972776102</v>
      </c>
      <c r="J51" s="328">
        <f t="shared" si="13"/>
        <v>0.22484376973054562</v>
      </c>
      <c r="K51" s="328">
        <f t="shared" si="14"/>
        <v>0.58894959278986914</v>
      </c>
      <c r="L51" s="500"/>
      <c r="M51" s="481">
        <f t="shared" si="15"/>
        <v>11.19021904430798</v>
      </c>
      <c r="N51" s="482">
        <f t="shared" si="16"/>
        <v>4.9776208909524087</v>
      </c>
      <c r="O51" s="576"/>
      <c r="P51" s="532">
        <f t="shared" si="17"/>
        <v>-1.2262933005096954E-2</v>
      </c>
      <c r="Q51" s="577">
        <f t="shared" si="18"/>
        <v>-8.7994714346137926E-3</v>
      </c>
    </row>
    <row r="52" spans="2:17" ht="12.6" customHeight="1" x14ac:dyDescent="0.2">
      <c r="B52" s="582">
        <v>338</v>
      </c>
      <c r="C52" s="312"/>
      <c r="D52" s="328">
        <f t="shared" si="7"/>
        <v>0.97708305570190468</v>
      </c>
      <c r="E52" s="328">
        <f t="shared" si="8"/>
        <v>19.379255804998177</v>
      </c>
      <c r="F52" s="328">
        <f t="shared" si="9"/>
        <v>0.41904712420092849</v>
      </c>
      <c r="G52" s="328">
        <f t="shared" si="10"/>
        <v>0.66240915358793773</v>
      </c>
      <c r="H52" s="328">
        <f t="shared" si="11"/>
        <v>0.33759084641206227</v>
      </c>
      <c r="I52" s="328">
        <f t="shared" si="12"/>
        <v>0.96384586156914898</v>
      </c>
      <c r="J52" s="328">
        <f t="shared" si="13"/>
        <v>0.22525456615094672</v>
      </c>
      <c r="K52" s="328">
        <f t="shared" si="14"/>
        <v>0.58910937882828684</v>
      </c>
      <c r="L52" s="500"/>
      <c r="M52" s="481">
        <f t="shared" si="15"/>
        <v>11.177956111302883</v>
      </c>
      <c r="N52" s="482">
        <f t="shared" si="16"/>
        <v>4.9688214195177949</v>
      </c>
      <c r="O52" s="576"/>
      <c r="P52" s="532">
        <f t="shared" si="17"/>
        <v>-1.2280719554027542E-2</v>
      </c>
      <c r="Q52" s="577">
        <f t="shared" si="18"/>
        <v>-8.8165966332240941E-3</v>
      </c>
    </row>
    <row r="53" spans="2:17" ht="12.6" customHeight="1" x14ac:dyDescent="0.2">
      <c r="B53" s="582">
        <v>337</v>
      </c>
      <c r="C53" s="312"/>
      <c r="D53" s="328">
        <f t="shared" si="7"/>
        <v>0.97715007670416976</v>
      </c>
      <c r="E53" s="328">
        <f t="shared" si="8"/>
        <v>19.35056703159999</v>
      </c>
      <c r="F53" s="328">
        <f t="shared" si="9"/>
        <v>0.41917274372102525</v>
      </c>
      <c r="G53" s="328">
        <f t="shared" si="10"/>
        <v>0.66245505484733891</v>
      </c>
      <c r="H53" s="328">
        <f t="shared" si="11"/>
        <v>0.33754494515266109</v>
      </c>
      <c r="I53" s="328">
        <f t="shared" si="12"/>
        <v>0.96395087485073527</v>
      </c>
      <c r="J53" s="328">
        <f t="shared" si="13"/>
        <v>0.22566707340502534</v>
      </c>
      <c r="K53" s="328">
        <f t="shared" si="14"/>
        <v>0.58926981544621537</v>
      </c>
      <c r="L53" s="500"/>
      <c r="M53" s="481">
        <f t="shared" si="15"/>
        <v>11.165675391748856</v>
      </c>
      <c r="N53" s="482">
        <f t="shared" si="16"/>
        <v>4.9600048228845708</v>
      </c>
      <c r="O53" s="576"/>
      <c r="P53" s="532">
        <f t="shared" si="17"/>
        <v>-1.22985753614131E-2</v>
      </c>
      <c r="Q53" s="577">
        <f t="shared" si="18"/>
        <v>-8.8337909987501462E-3</v>
      </c>
    </row>
    <row r="54" spans="2:17" ht="12.6" customHeight="1" x14ac:dyDescent="0.2">
      <c r="B54" s="582">
        <v>336</v>
      </c>
      <c r="C54" s="312"/>
      <c r="D54" s="328">
        <f t="shared" si="7"/>
        <v>0.97721710230360259</v>
      </c>
      <c r="E54" s="328">
        <f t="shared" si="8"/>
        <v>19.321835661585919</v>
      </c>
      <c r="F54" s="328">
        <f t="shared" si="9"/>
        <v>0.41929966065569757</v>
      </c>
      <c r="G54" s="328">
        <f t="shared" si="10"/>
        <v>0.6625014277263559</v>
      </c>
      <c r="H54" s="328">
        <f t="shared" si="11"/>
        <v>0.3374985722736441</v>
      </c>
      <c r="I54" s="328">
        <f t="shared" si="12"/>
        <v>0.96405589957376658</v>
      </c>
      <c r="J54" s="328">
        <f t="shared" si="13"/>
        <v>0.22608130403983839</v>
      </c>
      <c r="K54" s="328">
        <f t="shared" si="14"/>
        <v>0.58943090731133663</v>
      </c>
      <c r="L54" s="500"/>
      <c r="M54" s="481">
        <f t="shared" si="15"/>
        <v>11.153376816387443</v>
      </c>
      <c r="N54" s="482">
        <f t="shared" si="16"/>
        <v>4.9511710318858206</v>
      </c>
      <c r="O54" s="576"/>
      <c r="P54" s="532">
        <f t="shared" si="17"/>
        <v>-1.2316500900915628E-2</v>
      </c>
      <c r="Q54" s="577">
        <f t="shared" si="18"/>
        <v>-8.8510550048255254E-3</v>
      </c>
    </row>
    <row r="55" spans="2:17" ht="12.6" customHeight="1" x14ac:dyDescent="0.2">
      <c r="B55" s="582">
        <v>335</v>
      </c>
      <c r="C55" s="312"/>
      <c r="D55" s="328">
        <f t="shared" si="7"/>
        <v>0.9772841325005186</v>
      </c>
      <c r="E55" s="328">
        <f t="shared" si="8"/>
        <v>19.293061504650375</v>
      </c>
      <c r="F55" s="328">
        <f t="shared" si="9"/>
        <v>0.41942788577916368</v>
      </c>
      <c r="G55" s="328">
        <f t="shared" si="10"/>
        <v>0.66254827608506817</v>
      </c>
      <c r="H55" s="328">
        <f t="shared" si="11"/>
        <v>0.33745172391493183</v>
      </c>
      <c r="I55" s="328">
        <f t="shared" si="12"/>
        <v>0.96416093573948924</v>
      </c>
      <c r="J55" s="328">
        <f t="shared" si="13"/>
        <v>0.22649727073265993</v>
      </c>
      <c r="K55" s="328">
        <f t="shared" si="14"/>
        <v>0.58959265913871817</v>
      </c>
      <c r="L55" s="500"/>
      <c r="M55" s="481">
        <f t="shared" si="15"/>
        <v>11.141060315486527</v>
      </c>
      <c r="N55" s="482">
        <f t="shared" si="16"/>
        <v>4.9423199768809951</v>
      </c>
      <c r="O55" s="576"/>
      <c r="P55" s="532">
        <f t="shared" si="17"/>
        <v>-1.233449665103592E-2</v>
      </c>
      <c r="Q55" s="577">
        <f t="shared" si="18"/>
        <v>-8.8683891299581319E-3</v>
      </c>
    </row>
    <row r="56" spans="2:17" ht="12.6" customHeight="1" x14ac:dyDescent="0.2">
      <c r="B56" s="582">
        <v>334</v>
      </c>
      <c r="C56" s="312"/>
      <c r="D56" s="328">
        <f t="shared" si="7"/>
        <v>0.97735116729523297</v>
      </c>
      <c r="E56" s="328">
        <f t="shared" si="8"/>
        <v>19.264244369066521</v>
      </c>
      <c r="F56" s="328">
        <f t="shared" si="9"/>
        <v>0.41955742998339429</v>
      </c>
      <c r="G56" s="328">
        <f t="shared" si="10"/>
        <v>0.66259560382490634</v>
      </c>
      <c r="H56" s="328">
        <f t="shared" si="11"/>
        <v>0.33740439617509366</v>
      </c>
      <c r="I56" s="328">
        <f t="shared" si="12"/>
        <v>0.96426598334915015</v>
      </c>
      <c r="J56" s="328">
        <f t="shared" si="13"/>
        <v>0.22691498629272908</v>
      </c>
      <c r="K56" s="328">
        <f t="shared" si="14"/>
        <v>0.58975507569143626</v>
      </c>
      <c r="L56" s="500"/>
      <c r="M56" s="481">
        <f t="shared" si="15"/>
        <v>11.128725818835491</v>
      </c>
      <c r="N56" s="482">
        <f t="shared" si="16"/>
        <v>4.933451587751037</v>
      </c>
      <c r="O56" s="576"/>
      <c r="P56" s="532">
        <f t="shared" si="17"/>
        <v>-1.2352563094680136E-2</v>
      </c>
      <c r="Q56" s="577">
        <f t="shared" si="18"/>
        <v>-8.8857938570754413E-3</v>
      </c>
    </row>
    <row r="57" spans="2:17" ht="12.6" customHeight="1" x14ac:dyDescent="0.2">
      <c r="B57" s="582">
        <v>333</v>
      </c>
      <c r="C57" s="312"/>
      <c r="D57" s="328">
        <f t="shared" si="7"/>
        <v>0.97741820668806134</v>
      </c>
      <c r="E57" s="328">
        <f t="shared" si="8"/>
        <v>19.235384061671347</v>
      </c>
      <c r="F57" s="328">
        <f t="shared" si="9"/>
        <v>0.41968830427973941</v>
      </c>
      <c r="G57" s="328">
        <f t="shared" si="10"/>
        <v>0.66264341488921152</v>
      </c>
      <c r="H57" s="328">
        <f t="shared" si="11"/>
        <v>0.33735658511078848</v>
      </c>
      <c r="I57" s="328">
        <f t="shared" si="12"/>
        <v>0.96437104240399596</v>
      </c>
      <c r="J57" s="328">
        <f t="shared" si="13"/>
        <v>0.22733446366302595</v>
      </c>
      <c r="K57" s="328">
        <f t="shared" si="14"/>
        <v>0.5899181617812066</v>
      </c>
      <c r="L57" s="500"/>
      <c r="M57" s="481">
        <f t="shared" si="15"/>
        <v>11.116373255740811</v>
      </c>
      <c r="N57" s="482">
        <f t="shared" si="16"/>
        <v>4.9245657938939615</v>
      </c>
      <c r="O57" s="576"/>
      <c r="P57" s="532">
        <f t="shared" si="17"/>
        <v>-1.2370700719557703E-2</v>
      </c>
      <c r="Q57" s="577">
        <f t="shared" si="18"/>
        <v>-8.9032696737945116E-3</v>
      </c>
    </row>
    <row r="58" spans="2:17" ht="12.6" customHeight="1" x14ac:dyDescent="0.2">
      <c r="B58" s="582">
        <v>332</v>
      </c>
      <c r="C58" s="312"/>
      <c r="D58" s="328">
        <f t="shared" si="7"/>
        <v>0.9774852506793188</v>
      </c>
      <c r="E58" s="328">
        <f t="shared" si="8"/>
        <v>19.206480387850579</v>
      </c>
      <c r="F58" s="328">
        <f t="shared" si="9"/>
        <v>0.41982051980058227</v>
      </c>
      <c r="G58" s="328">
        <f t="shared" si="10"/>
        <v>0.66269171326380416</v>
      </c>
      <c r="H58" s="328">
        <f t="shared" si="11"/>
        <v>0.33730828673619584</v>
      </c>
      <c r="I58" s="328">
        <f t="shared" si="12"/>
        <v>0.96447611290527391</v>
      </c>
      <c r="J58" s="328">
        <f t="shared" si="13"/>
        <v>0.22775571592207647</v>
      </c>
      <c r="K58" s="328">
        <f t="shared" si="14"/>
        <v>0.59008192226902711</v>
      </c>
      <c r="L58" s="500"/>
      <c r="M58" s="481">
        <f t="shared" si="15"/>
        <v>11.104002555021253</v>
      </c>
      <c r="N58" s="482">
        <f t="shared" si="16"/>
        <v>4.915662524220167</v>
      </c>
      <c r="O58" s="576"/>
      <c r="P58" s="532">
        <f t="shared" si="17"/>
        <v>-1.2388910018103161E-2</v>
      </c>
      <c r="Q58" s="577">
        <f t="shared" si="18"/>
        <v>-8.9208170726493563E-3</v>
      </c>
    </row>
    <row r="59" spans="2:17" ht="12.6" customHeight="1" x14ac:dyDescent="0.2">
      <c r="B59" s="582">
        <v>331</v>
      </c>
      <c r="C59" s="312"/>
      <c r="D59" s="328">
        <f t="shared" si="7"/>
        <v>0.97755229926932108</v>
      </c>
      <c r="E59" s="328">
        <f t="shared" si="8"/>
        <v>19.177533151523367</v>
      </c>
      <c r="F59" s="328">
        <f t="shared" si="9"/>
        <v>0.41995408780102267</v>
      </c>
      <c r="G59" s="328">
        <f t="shared" si="10"/>
        <v>0.66274050297756193</v>
      </c>
      <c r="H59" s="328">
        <f t="shared" si="11"/>
        <v>0.33725949702243807</v>
      </c>
      <c r="I59" s="328">
        <f t="shared" si="12"/>
        <v>0.96458119485423088</v>
      </c>
      <c r="J59" s="328">
        <f t="shared" si="13"/>
        <v>0.22817875628578901</v>
      </c>
      <c r="K59" s="328">
        <f t="shared" si="14"/>
        <v>0.59024636206583037</v>
      </c>
      <c r="L59" s="500"/>
      <c r="M59" s="481">
        <f t="shared" si="15"/>
        <v>11.09161364500315</v>
      </c>
      <c r="N59" s="482">
        <f t="shared" si="16"/>
        <v>4.9067417071475177</v>
      </c>
      <c r="O59" s="576"/>
      <c r="P59" s="532">
        <f t="shared" si="17"/>
        <v>-1.2407191487582736E-2</v>
      </c>
      <c r="Q59" s="577">
        <f t="shared" si="18"/>
        <v>-8.9384365507783059E-3</v>
      </c>
    </row>
    <row r="60" spans="2:17" ht="12.6" customHeight="1" x14ac:dyDescent="0.2">
      <c r="B60" s="582">
        <v>330</v>
      </c>
      <c r="C60" s="312"/>
      <c r="D60" s="328">
        <f t="shared" si="7"/>
        <v>0.97761935245838338</v>
      </c>
      <c r="E60" s="328">
        <f t="shared" si="8"/>
        <v>19.148542155126762</v>
      </c>
      <c r="F60" s="328">
        <f t="shared" si="9"/>
        <v>0.42008901966058637</v>
      </c>
      <c r="G60" s="328">
        <f t="shared" si="10"/>
        <v>0.66278978810300682</v>
      </c>
      <c r="H60" s="328">
        <f t="shared" si="11"/>
        <v>0.33721021189699318</v>
      </c>
      <c r="I60" s="328">
        <f t="shared" si="12"/>
        <v>0.96468628825211422</v>
      </c>
      <c r="J60" s="328">
        <f t="shared" si="13"/>
        <v>0.22860359810931874</v>
      </c>
      <c r="K60" s="328">
        <f t="shared" si="14"/>
        <v>0.5904114861331462</v>
      </c>
      <c r="L60" s="500"/>
      <c r="M60" s="481">
        <f t="shared" si="15"/>
        <v>11.079206453515567</v>
      </c>
      <c r="N60" s="482">
        <f t="shared" si="16"/>
        <v>4.8978032705967394</v>
      </c>
      <c r="O60" s="576"/>
      <c r="P60" s="532">
        <f t="shared" si="17"/>
        <v>-1.2425545630037504E-2</v>
      </c>
      <c r="Q60" s="577">
        <f t="shared" si="18"/>
        <v>-8.9561286103077009E-3</v>
      </c>
    </row>
    <row r="61" spans="2:17" ht="12.6" customHeight="1" x14ac:dyDescent="0.2">
      <c r="B61" s="582">
        <v>329</v>
      </c>
      <c r="C61" s="312"/>
      <c r="D61" s="328">
        <f t="shared" si="7"/>
        <v>0.97768641024682124</v>
      </c>
      <c r="E61" s="328">
        <f t="shared" si="8"/>
        <v>19.11950719959998</v>
      </c>
      <c r="F61" s="328">
        <f t="shared" si="9"/>
        <v>0.42022532688496594</v>
      </c>
      <c r="G61" s="328">
        <f t="shared" si="10"/>
        <v>0.66283957275690308</v>
      </c>
      <c r="H61" s="328">
        <f t="shared" si="11"/>
        <v>0.33716042724309692</v>
      </c>
      <c r="I61" s="328">
        <f t="shared" si="12"/>
        <v>0.96479139310017137</v>
      </c>
      <c r="J61" s="328">
        <f t="shared" si="13"/>
        <v>0.22903025488896614</v>
      </c>
      <c r="K61" s="328">
        <f t="shared" si="14"/>
        <v>0.59057729948377635</v>
      </c>
      <c r="L61" s="500"/>
      <c r="M61" s="481">
        <f t="shared" si="15"/>
        <v>11.06678090788553</v>
      </c>
      <c r="N61" s="482">
        <f t="shared" si="16"/>
        <v>4.8888471419864317</v>
      </c>
      <c r="O61" s="576"/>
      <c r="P61" s="532">
        <f t="shared" si="17"/>
        <v>-1.2443972952567606E-2</v>
      </c>
      <c r="Q61" s="577">
        <f t="shared" si="18"/>
        <v>-8.9738937582666267E-3</v>
      </c>
    </row>
    <row r="62" spans="2:17" ht="12.6" customHeight="1" x14ac:dyDescent="0.2">
      <c r="B62" s="582">
        <v>328</v>
      </c>
      <c r="C62" s="312"/>
      <c r="D62" s="328">
        <f t="shared" si="7"/>
        <v>0.97775347263495016</v>
      </c>
      <c r="E62" s="328">
        <f t="shared" si="8"/>
        <v>19.090428084368472</v>
      </c>
      <c r="F62" s="328">
        <f t="shared" si="9"/>
        <v>0.42036302110778884</v>
      </c>
      <c r="G62" s="328">
        <f t="shared" si="10"/>
        <v>0.66288986110086356</v>
      </c>
      <c r="H62" s="328">
        <f t="shared" si="11"/>
        <v>0.33711013889913644</v>
      </c>
      <c r="I62" s="328">
        <f t="shared" si="12"/>
        <v>0.96489650939964977</v>
      </c>
      <c r="J62" s="328">
        <f t="shared" si="13"/>
        <v>0.22945874026410412</v>
      </c>
      <c r="K62" s="328">
        <f t="shared" si="14"/>
        <v>0.59074380718247832</v>
      </c>
      <c r="L62" s="500"/>
      <c r="M62" s="481">
        <f t="shared" si="15"/>
        <v>11.054336934932962</v>
      </c>
      <c r="N62" s="482">
        <f t="shared" si="16"/>
        <v>4.879873248228165</v>
      </c>
      <c r="O62" s="576"/>
      <c r="P62" s="532">
        <f t="shared" si="17"/>
        <v>-1.2462473967197241E-2</v>
      </c>
      <c r="Q62" s="577">
        <f t="shared" si="18"/>
        <v>-8.9917325067006004E-3</v>
      </c>
    </row>
    <row r="63" spans="2:17" ht="12.6" customHeight="1" x14ac:dyDescent="0.2">
      <c r="B63" s="582">
        <v>327</v>
      </c>
      <c r="C63" s="312"/>
      <c r="D63" s="328">
        <f t="shared" si="7"/>
        <v>0.97782053962308568</v>
      </c>
      <c r="E63" s="328">
        <f t="shared" si="8"/>
        <v>19.061304607327727</v>
      </c>
      <c r="F63" s="328">
        <f t="shared" si="9"/>
        <v>0.42050211409241794</v>
      </c>
      <c r="G63" s="328">
        <f t="shared" si="10"/>
        <v>0.66294065734196739</v>
      </c>
      <c r="H63" s="328">
        <f t="shared" si="11"/>
        <v>0.33705934265803261</v>
      </c>
      <c r="I63" s="328">
        <f t="shared" si="12"/>
        <v>0.9650016371517971</v>
      </c>
      <c r="J63" s="328">
        <f t="shared" si="13"/>
        <v>0.22988906801914066</v>
      </c>
      <c r="K63" s="328">
        <f t="shared" si="14"/>
        <v>0.59091101434666249</v>
      </c>
      <c r="L63" s="500"/>
      <c r="M63" s="481">
        <f t="shared" si="15"/>
        <v>11.041874460965765</v>
      </c>
      <c r="N63" s="482">
        <f t="shared" si="16"/>
        <v>4.8708815157214644</v>
      </c>
      <c r="O63" s="576"/>
      <c r="P63" s="532">
        <f t="shared" si="17"/>
        <v>-1.2481049190967042E-2</v>
      </c>
      <c r="Q63" s="577">
        <f t="shared" si="18"/>
        <v>-9.0096453726005166E-3</v>
      </c>
    </row>
    <row r="64" spans="2:17" ht="12.6" customHeight="1" x14ac:dyDescent="0.2">
      <c r="B64" s="582">
        <v>326</v>
      </c>
      <c r="C64" s="312"/>
      <c r="D64" s="328">
        <f t="shared" si="7"/>
        <v>0.97788761121154322</v>
      </c>
      <c r="E64" s="328">
        <f t="shared" si="8"/>
        <v>19.032136564826928</v>
      </c>
      <c r="F64" s="328">
        <f t="shared" si="9"/>
        <v>0.4206426177337807</v>
      </c>
      <c r="G64" s="328">
        <f t="shared" si="10"/>
        <v>0.6629919657333877</v>
      </c>
      <c r="H64" s="328">
        <f t="shared" si="11"/>
        <v>0.3370080342666123</v>
      </c>
      <c r="I64" s="328">
        <f t="shared" si="12"/>
        <v>0.96510677635786113</v>
      </c>
      <c r="J64" s="328">
        <f t="shared" si="13"/>
        <v>0.23032125208551141</v>
      </c>
      <c r="K64" s="328">
        <f t="shared" si="14"/>
        <v>0.59107892614709923</v>
      </c>
      <c r="L64" s="500"/>
      <c r="M64" s="481">
        <f t="shared" si="15"/>
        <v>11.029393411774798</v>
      </c>
      <c r="N64" s="482">
        <f t="shared" si="16"/>
        <v>4.8618718703488639</v>
      </c>
      <c r="O64" s="576"/>
      <c r="P64" s="532">
        <f t="shared" si="17"/>
        <v>-1.2499699146083287E-2</v>
      </c>
      <c r="Q64" s="577">
        <f t="shared" si="18"/>
        <v>-9.0276328782010751E-3</v>
      </c>
    </row>
    <row r="65" spans="2:17" ht="12.6" customHeight="1" x14ac:dyDescent="0.2">
      <c r="B65" s="582">
        <v>325</v>
      </c>
      <c r="C65" s="312"/>
      <c r="D65" s="328">
        <f t="shared" si="7"/>
        <v>0.9779546874006384</v>
      </c>
      <c r="E65" s="328">
        <f t="shared" si="8"/>
        <v>19.0029237516523</v>
      </c>
      <c r="F65" s="328">
        <f t="shared" si="9"/>
        <v>0.42078454406023114</v>
      </c>
      <c r="G65" s="328">
        <f t="shared" si="10"/>
        <v>0.66304379057502927</v>
      </c>
      <c r="H65" s="328">
        <f t="shared" si="11"/>
        <v>0.33695620942497073</v>
      </c>
      <c r="I65" s="328">
        <f t="shared" si="12"/>
        <v>0.96521192701908987</v>
      </c>
      <c r="J65" s="328">
        <f t="shared" si="13"/>
        <v>0.23075530654370813</v>
      </c>
      <c r="K65" s="328">
        <f t="shared" si="14"/>
        <v>0.59124754780863786</v>
      </c>
      <c r="L65" s="500"/>
      <c r="M65" s="481">
        <f t="shared" si="15"/>
        <v>11.016893712628715</v>
      </c>
      <c r="N65" s="482">
        <f t="shared" si="16"/>
        <v>4.8528442374706628</v>
      </c>
      <c r="O65" s="576"/>
      <c r="P65" s="532">
        <f t="shared" si="17"/>
        <v>-1.2518424359967639E-2</v>
      </c>
      <c r="Q65" s="577">
        <f t="shared" si="18"/>
        <v>-9.045695550909727E-3</v>
      </c>
    </row>
    <row r="66" spans="2:17" ht="12.6" customHeight="1" x14ac:dyDescent="0.2">
      <c r="B66" s="582">
        <v>324</v>
      </c>
      <c r="C66" s="312"/>
      <c r="D66" s="328">
        <f t="shared" si="7"/>
        <v>0.97802176819068687</v>
      </c>
      <c r="E66" s="328">
        <f t="shared" si="8"/>
        <v>18.973665961010276</v>
      </c>
      <c r="F66" s="328">
        <f t="shared" si="9"/>
        <v>0.42092790523544371</v>
      </c>
      <c r="G66" s="328">
        <f t="shared" si="10"/>
        <v>0.66309613621417784</v>
      </c>
      <c r="H66" s="328">
        <f t="shared" si="11"/>
        <v>0.33690386378582216</v>
      </c>
      <c r="I66" s="328">
        <f t="shared" si="12"/>
        <v>0.96531708913673131</v>
      </c>
      <c r="J66" s="328">
        <f t="shared" si="13"/>
        <v>0.23119124562534094</v>
      </c>
      <c r="K66" s="328">
        <f t="shared" si="14"/>
        <v>0.59141688461093866</v>
      </c>
      <c r="L66" s="500"/>
      <c r="M66" s="481">
        <f t="shared" si="15"/>
        <v>11.004375288268747</v>
      </c>
      <c r="N66" s="482">
        <f t="shared" si="16"/>
        <v>4.8437985419197531</v>
      </c>
      <c r="O66" s="576"/>
      <c r="P66" s="532">
        <f t="shared" si="17"/>
        <v>-1.253722536521451E-2</v>
      </c>
      <c r="Q66" s="577">
        <f t="shared" si="18"/>
        <v>-9.0638339233066745E-3</v>
      </c>
    </row>
    <row r="67" spans="2:17" ht="12.6" customHeight="1" x14ac:dyDescent="0.2">
      <c r="B67" s="582">
        <v>323</v>
      </c>
      <c r="C67" s="312"/>
      <c r="D67" s="328">
        <f t="shared" si="7"/>
        <v>0.97808885358200415</v>
      </c>
      <c r="E67" s="328">
        <f t="shared" si="8"/>
        <v>18.94436298451043</v>
      </c>
      <c r="F67" s="328">
        <f t="shared" si="9"/>
        <v>0.42107271356033876</v>
      </c>
      <c r="G67" s="328">
        <f t="shared" si="10"/>
        <v>0.66314900704615931</v>
      </c>
      <c r="H67" s="328">
        <f t="shared" si="11"/>
        <v>0.33685099295384069</v>
      </c>
      <c r="I67" s="328">
        <f t="shared" si="12"/>
        <v>0.96542226271203369</v>
      </c>
      <c r="J67" s="328">
        <f t="shared" si="13"/>
        <v>0.23162908371523447</v>
      </c>
      <c r="K67" s="328">
        <f t="shared" si="14"/>
        <v>0.59158694188921479</v>
      </c>
      <c r="L67" s="500"/>
      <c r="M67" s="481">
        <f t="shared" si="15"/>
        <v>10.991838062903533</v>
      </c>
      <c r="N67" s="482">
        <f t="shared" si="16"/>
        <v>4.8347347079964464</v>
      </c>
      <c r="O67" s="576"/>
      <c r="P67" s="532">
        <f t="shared" si="17"/>
        <v>-1.2556102699761595E-2</v>
      </c>
      <c r="Q67" s="577">
        <f t="shared" si="18"/>
        <v>-9.0820485332585577E-3</v>
      </c>
    </row>
    <row r="68" spans="2:17" ht="12.6" customHeight="1" x14ac:dyDescent="0.2">
      <c r="B68" s="582">
        <v>322</v>
      </c>
      <c r="C68" s="312"/>
      <c r="D68" s="328">
        <f t="shared" si="7"/>
        <v>0.97815594357490576</v>
      </c>
      <c r="E68" s="328">
        <f t="shared" si="8"/>
        <v>18.915014612148145</v>
      </c>
      <c r="F68" s="328">
        <f t="shared" si="9"/>
        <v>0.42121898147504272</v>
      </c>
      <c r="G68" s="328">
        <f t="shared" si="10"/>
        <v>0.66320240751501169</v>
      </c>
      <c r="H68" s="328">
        <f t="shared" si="11"/>
        <v>0.33679759248498831</v>
      </c>
      <c r="I68" s="328">
        <f t="shared" si="12"/>
        <v>0.96552744774624533</v>
      </c>
      <c r="J68" s="328">
        <f t="shared" si="13"/>
        <v>0.23206883535356126</v>
      </c>
      <c r="K68" s="328">
        <f t="shared" si="14"/>
        <v>0.59175772503498925</v>
      </c>
      <c r="L68" s="500"/>
      <c r="M68" s="481">
        <f t="shared" si="15"/>
        <v>10.979281960203771</v>
      </c>
      <c r="N68" s="482">
        <f t="shared" si="16"/>
        <v>4.8256526594631879</v>
      </c>
      <c r="O68" s="576"/>
      <c r="P68" s="532">
        <f t="shared" si="17"/>
        <v>-1.2575056907017768E-2</v>
      </c>
      <c r="Q68" s="577">
        <f t="shared" si="18"/>
        <v>-9.1003399242453042E-3</v>
      </c>
    </row>
    <row r="69" spans="2:17" ht="12.6" customHeight="1" x14ac:dyDescent="0.2">
      <c r="B69" s="582">
        <v>321</v>
      </c>
      <c r="C69" s="312"/>
      <c r="D69" s="328">
        <f t="shared" si="7"/>
        <v>0.97822303816970746</v>
      </c>
      <c r="E69" s="328">
        <f t="shared" si="8"/>
        <v>18.885620632287058</v>
      </c>
      <c r="F69" s="328">
        <f t="shared" si="9"/>
        <v>0.42136672156088145</v>
      </c>
      <c r="G69" s="328">
        <f t="shared" si="10"/>
        <v>0.66325634211416618</v>
      </c>
      <c r="H69" s="328">
        <f t="shared" si="11"/>
        <v>0.33674365788583382</v>
      </c>
      <c r="I69" s="328">
        <f t="shared" si="12"/>
        <v>0.96563264424061479</v>
      </c>
      <c r="J69" s="328">
        <f t="shared" si="13"/>
        <v>0.23251051523801086</v>
      </c>
      <c r="K69" s="328">
        <f t="shared" si="14"/>
        <v>0.59192923949686227</v>
      </c>
      <c r="L69" s="500"/>
      <c r="M69" s="481">
        <f t="shared" si="15"/>
        <v>10.966706903296753</v>
      </c>
      <c r="N69" s="482">
        <f t="shared" si="16"/>
        <v>4.8165523195389426</v>
      </c>
      <c r="O69" s="576"/>
      <c r="P69" s="532">
        <f t="shared" si="17"/>
        <v>-1.2594088535642811E-2</v>
      </c>
      <c r="Q69" s="577">
        <f t="shared" si="18"/>
        <v>-9.1187086449053822E-3</v>
      </c>
    </row>
    <row r="70" spans="2:17" ht="12.6" customHeight="1" x14ac:dyDescent="0.2">
      <c r="B70" s="582">
        <v>320</v>
      </c>
      <c r="C70" s="312"/>
      <c r="D70" s="328">
        <f t="shared" si="7"/>
        <v>0.97829013736672488</v>
      </c>
      <c r="E70" s="328">
        <f t="shared" si="8"/>
        <v>18.856180831641268</v>
      </c>
      <c r="F70" s="328">
        <f t="shared" si="9"/>
        <v>0.42151594654240843</v>
      </c>
      <c r="G70" s="328">
        <f t="shared" si="10"/>
        <v>0.66331081538714209</v>
      </c>
      <c r="H70" s="328">
        <f t="shared" si="11"/>
        <v>0.33668918461285791</v>
      </c>
      <c r="I70" s="328">
        <f t="shared" si="12"/>
        <v>0.96573785219639052</v>
      </c>
      <c r="J70" s="328">
        <f t="shared" si="13"/>
        <v>0.23295413822599575</v>
      </c>
      <c r="K70" s="328">
        <f t="shared" si="14"/>
        <v>0.59210149078129271</v>
      </c>
      <c r="L70" s="500"/>
      <c r="M70" s="481">
        <f t="shared" si="15"/>
        <v>10.95411281476111</v>
      </c>
      <c r="N70" s="482">
        <f t="shared" si="16"/>
        <v>4.8074336108940372</v>
      </c>
      <c r="O70" s="576"/>
      <c r="P70" s="532">
        <f t="shared" si="17"/>
        <v>-1.2613198140080328E-2</v>
      </c>
      <c r="Q70" s="577">
        <f t="shared" si="18"/>
        <v>-9.1371552496042341E-3</v>
      </c>
    </row>
    <row r="71" spans="2:17" ht="12.6" customHeight="1" x14ac:dyDescent="0.2">
      <c r="B71" s="582">
        <v>319</v>
      </c>
      <c r="C71" s="312"/>
      <c r="D71" s="328">
        <f t="shared" si="7"/>
        <v>0.97835724116627365</v>
      </c>
      <c r="E71" s="328">
        <f t="shared" si="8"/>
        <v>18.826694995257252</v>
      </c>
      <c r="F71" s="328">
        <f t="shared" si="9"/>
        <v>0.42166666928946855</v>
      </c>
      <c r="G71" s="328">
        <f t="shared" si="10"/>
        <v>0.66336583192825216</v>
      </c>
      <c r="H71" s="328">
        <f t="shared" si="11"/>
        <v>0.33663416807174784</v>
      </c>
      <c r="I71" s="328">
        <f t="shared" si="12"/>
        <v>0.9658430716148213</v>
      </c>
      <c r="J71" s="328">
        <f t="shared" si="13"/>
        <v>0.23339971933689602</v>
      </c>
      <c r="K71" s="328">
        <f t="shared" si="14"/>
        <v>0.59227448445339226</v>
      </c>
      <c r="L71" s="500"/>
      <c r="M71" s="481">
        <f t="shared" si="15"/>
        <v>10.94149961662103</v>
      </c>
      <c r="N71" s="482">
        <f t="shared" si="16"/>
        <v>4.798296455644433</v>
      </c>
      <c r="O71" s="576"/>
      <c r="P71" s="532">
        <f t="shared" si="17"/>
        <v>-1.263238628015273E-2</v>
      </c>
      <c r="Q71" s="577">
        <f t="shared" si="18"/>
        <v>-9.1556802982211138E-3</v>
      </c>
    </row>
    <row r="72" spans="2:17" ht="12.6" customHeight="1" x14ac:dyDescent="0.2">
      <c r="B72" s="582">
        <v>318</v>
      </c>
      <c r="C72" s="312"/>
      <c r="D72" s="328">
        <f t="shared" si="7"/>
        <v>0.97842434956866953</v>
      </c>
      <c r="E72" s="328">
        <f t="shared" si="8"/>
        <v>18.797162906495579</v>
      </c>
      <c r="F72" s="328">
        <f t="shared" si="9"/>
        <v>0.42181890281929851</v>
      </c>
      <c r="G72" s="328">
        <f t="shared" si="10"/>
        <v>0.66342139638332065</v>
      </c>
      <c r="H72" s="328">
        <f t="shared" si="11"/>
        <v>0.33657860361667935</v>
      </c>
      <c r="I72" s="328">
        <f t="shared" si="12"/>
        <v>0.96594830249715624</v>
      </c>
      <c r="J72" s="328">
        <f t="shared" si="13"/>
        <v>0.23384727375434272</v>
      </c>
      <c r="K72" s="328">
        <f t="shared" si="14"/>
        <v>0.59244822613773307</v>
      </c>
      <c r="L72" s="500"/>
      <c r="M72" s="481">
        <f t="shared" si="15"/>
        <v>10.928867230340877</v>
      </c>
      <c r="N72" s="482">
        <f t="shared" si="16"/>
        <v>4.7891407753462119</v>
      </c>
      <c r="O72" s="576"/>
      <c r="P72" s="532">
        <f t="shared" si="17"/>
        <v>-1.2651653521466244E-2</v>
      </c>
      <c r="Q72" s="577">
        <f t="shared" si="18"/>
        <v>-9.17428435636225E-3</v>
      </c>
    </row>
    <row r="73" spans="2:17" ht="12.6" customHeight="1" x14ac:dyDescent="0.2">
      <c r="B73" s="582">
        <v>317</v>
      </c>
      <c r="C73" s="312"/>
      <c r="D73" s="328">
        <f t="shared" si="7"/>
        <v>0.97849146257422825</v>
      </c>
      <c r="E73" s="328">
        <f t="shared" si="8"/>
        <v>18.767584347012331</v>
      </c>
      <c r="F73" s="328">
        <f t="shared" si="9"/>
        <v>0.42197266029866237</v>
      </c>
      <c r="G73" s="328">
        <f t="shared" si="10"/>
        <v>0.66347751345041317</v>
      </c>
      <c r="H73" s="328">
        <f t="shared" si="11"/>
        <v>0.33652248654958683</v>
      </c>
      <c r="I73" s="328">
        <f t="shared" si="12"/>
        <v>0.96605354484464401</v>
      </c>
      <c r="J73" s="328">
        <f t="shared" si="13"/>
        <v>0.23429681682853906</v>
      </c>
      <c r="K73" s="328">
        <f t="shared" si="14"/>
        <v>0.59262272151916862</v>
      </c>
      <c r="L73" s="500"/>
      <c r="M73" s="481">
        <f t="shared" si="15"/>
        <v>10.916215576819411</v>
      </c>
      <c r="N73" s="482">
        <f t="shared" si="16"/>
        <v>4.7799664909898496</v>
      </c>
      <c r="O73" s="576"/>
      <c r="P73" s="532">
        <f t="shared" si="17"/>
        <v>-1.2671000435325652E-2</v>
      </c>
      <c r="Q73" s="577">
        <f t="shared" si="18"/>
        <v>-9.1929679952471588E-3</v>
      </c>
    </row>
    <row r="74" spans="2:17" ht="12.6" customHeight="1" x14ac:dyDescent="0.2">
      <c r="B74" s="582">
        <v>316</v>
      </c>
      <c r="C74" s="312"/>
      <c r="D74" s="328">
        <f t="shared" si="7"/>
        <v>0.97855858018326558</v>
      </c>
      <c r="E74" s="328">
        <f t="shared" si="8"/>
        <v>18.737959096740262</v>
      </c>
      <c r="F74" s="328">
        <f t="shared" si="9"/>
        <v>0.42212795504602751</v>
      </c>
      <c r="G74" s="328">
        <f t="shared" si="10"/>
        <v>0.66353418788058016</v>
      </c>
      <c r="H74" s="328">
        <f t="shared" si="11"/>
        <v>0.33646581211941984</v>
      </c>
      <c r="I74" s="328">
        <f t="shared" si="12"/>
        <v>0.96615879865853405</v>
      </c>
      <c r="J74" s="328">
        <f t="shared" si="13"/>
        <v>0.2347483640786249</v>
      </c>
      <c r="K74" s="328">
        <f t="shared" si="14"/>
        <v>0.59279797634366949</v>
      </c>
      <c r="L74" s="500"/>
      <c r="M74" s="481">
        <f t="shared" si="15"/>
        <v>10.903544576384085</v>
      </c>
      <c r="N74" s="482">
        <f t="shared" si="16"/>
        <v>4.7707735229946024</v>
      </c>
      <c r="O74" s="576"/>
      <c r="P74" s="532">
        <f t="shared" si="17"/>
        <v>-1.2690427598947451E-2</v>
      </c>
      <c r="Q74" s="577">
        <f t="shared" si="18"/>
        <v>-9.2117317921065478E-3</v>
      </c>
    </row>
    <row r="75" spans="2:17" ht="12.6" customHeight="1" x14ac:dyDescent="0.2">
      <c r="B75" s="582">
        <v>315</v>
      </c>
      <c r="C75" s="312"/>
      <c r="D75" s="328">
        <f t="shared" si="7"/>
        <v>0.97862570239609714</v>
      </c>
      <c r="E75" s="328">
        <f t="shared" si="8"/>
        <v>18.708286933869708</v>
      </c>
      <c r="F75" s="328">
        <f t="shared" si="9"/>
        <v>0.42228480053377632</v>
      </c>
      <c r="G75" s="328">
        <f t="shared" si="10"/>
        <v>0.66359142447861186</v>
      </c>
      <c r="H75" s="328">
        <f t="shared" si="11"/>
        <v>0.33640857552138814</v>
      </c>
      <c r="I75" s="328">
        <f t="shared" si="12"/>
        <v>0.96626406394007558</v>
      </c>
      <c r="J75" s="328">
        <f t="shared" si="13"/>
        <v>0.23520193119507923</v>
      </c>
      <c r="K75" s="328">
        <f t="shared" si="14"/>
        <v>0.59297399641917226</v>
      </c>
      <c r="L75" s="500"/>
      <c r="M75" s="481">
        <f t="shared" si="15"/>
        <v>10.890854148785138</v>
      </c>
      <c r="N75" s="482">
        <f t="shared" si="16"/>
        <v>4.7615617912024959</v>
      </c>
      <c r="O75" s="576"/>
      <c r="P75" s="532">
        <f t="shared" si="17"/>
        <v>-1.270993559523248E-2</v>
      </c>
      <c r="Q75" s="577">
        <f t="shared" si="18"/>
        <v>-9.2305763298980992E-3</v>
      </c>
    </row>
    <row r="76" spans="2:17" ht="12.6" customHeight="1" x14ac:dyDescent="0.2">
      <c r="B76" s="582">
        <v>314</v>
      </c>
      <c r="C76" s="312"/>
      <c r="D76" s="328">
        <f t="shared" si="7"/>
        <v>0.97869282921303891</v>
      </c>
      <c r="E76" s="328">
        <f t="shared" si="8"/>
        <v>18.6785676348292</v>
      </c>
      <c r="F76" s="328">
        <f t="shared" si="9"/>
        <v>0.42244321039045901</v>
      </c>
      <c r="G76" s="328">
        <f t="shared" si="10"/>
        <v>0.66364922810380733</v>
      </c>
      <c r="H76" s="328">
        <f t="shared" si="11"/>
        <v>0.33635077189619267</v>
      </c>
      <c r="I76" s="328">
        <f t="shared" si="12"/>
        <v>0.96636934069051783</v>
      </c>
      <c r="J76" s="328">
        <f t="shared" si="13"/>
        <v>0.23565753404216702</v>
      </c>
      <c r="K76" s="328">
        <f t="shared" si="14"/>
        <v>0.59315078761644346</v>
      </c>
      <c r="L76" s="500"/>
      <c r="M76" s="481">
        <f t="shared" si="15"/>
        <v>10.878144213189906</v>
      </c>
      <c r="N76" s="482">
        <f t="shared" si="16"/>
        <v>4.7523312148725978</v>
      </c>
      <c r="O76" s="576"/>
      <c r="P76" s="532">
        <f t="shared" si="17"/>
        <v>-1.272952501329172E-2</v>
      </c>
      <c r="Q76" s="577">
        <f t="shared" si="18"/>
        <v>-9.2495021975906866E-3</v>
      </c>
    </row>
    <row r="77" spans="2:17" ht="12.6" customHeight="1" x14ac:dyDescent="0.2">
      <c r="B77" s="582">
        <v>313</v>
      </c>
      <c r="C77" s="312"/>
      <c r="D77" s="328">
        <f t="shared" si="7"/>
        <v>0.97875996063440651</v>
      </c>
      <c r="E77" s="328">
        <f t="shared" si="8"/>
        <v>18.648800974265821</v>
      </c>
      <c r="F77" s="328">
        <f t="shared" si="9"/>
        <v>0.42260319840308569</v>
      </c>
      <c r="G77" s="328">
        <f t="shared" si="10"/>
        <v>0.66370760367075676</v>
      </c>
      <c r="H77" s="328">
        <f t="shared" si="11"/>
        <v>0.33629239632924324</v>
      </c>
      <c r="I77" s="328">
        <f t="shared" si="12"/>
        <v>0.96647462891111069</v>
      </c>
      <c r="J77" s="328">
        <f t="shared" si="13"/>
        <v>0.23611518866042747</v>
      </c>
      <c r="K77" s="328">
        <f t="shared" si="14"/>
        <v>0.59332835586995825</v>
      </c>
      <c r="L77" s="500"/>
      <c r="M77" s="481">
        <f t="shared" si="15"/>
        <v>10.865414688176614</v>
      </c>
      <c r="N77" s="482">
        <f t="shared" si="16"/>
        <v>4.7430817126750071</v>
      </c>
      <c r="O77" s="576"/>
      <c r="P77" s="532">
        <f t="shared" si="17"/>
        <v>-1.2749196448119449E-2</v>
      </c>
      <c r="Q77" s="577">
        <f t="shared" si="18"/>
        <v>-9.2685099903206947E-3</v>
      </c>
    </row>
    <row r="78" spans="2:17" ht="12.6" customHeight="1" x14ac:dyDescent="0.2">
      <c r="B78" s="582">
        <v>312</v>
      </c>
      <c r="C78" s="312"/>
      <c r="D78" s="328">
        <f t="shared" si="7"/>
        <v>0.97882709666051593</v>
      </c>
      <c r="E78" s="328">
        <f t="shared" si="8"/>
        <v>18.618986725025255</v>
      </c>
      <c r="F78" s="328">
        <f t="shared" si="9"/>
        <v>0.42276477851945987</v>
      </c>
      <c r="G78" s="328">
        <f t="shared" si="10"/>
        <v>0.66376655615013658</v>
      </c>
      <c r="H78" s="328">
        <f t="shared" si="11"/>
        <v>0.33623344384986342</v>
      </c>
      <c r="I78" s="328">
        <f t="shared" si="12"/>
        <v>0.9665799286031036</v>
      </c>
      <c r="J78" s="328">
        <f t="shared" si="13"/>
        <v>0.23657491126920732</v>
      </c>
      <c r="K78" s="328">
        <f t="shared" si="14"/>
        <v>0.59350670717879406</v>
      </c>
      <c r="L78" s="500"/>
      <c r="M78" s="481">
        <f t="shared" si="15"/>
        <v>10.852665491728494</v>
      </c>
      <c r="N78" s="482">
        <f t="shared" si="16"/>
        <v>4.7338132026846864</v>
      </c>
      <c r="O78" s="576"/>
      <c r="P78" s="532">
        <f t="shared" si="17"/>
        <v>-1.276895050092719E-2</v>
      </c>
      <c r="Q78" s="577">
        <f t="shared" si="18"/>
        <v>-9.2876003091646453E-3</v>
      </c>
    </row>
    <row r="79" spans="2:17" ht="12.6" customHeight="1" x14ac:dyDescent="0.2">
      <c r="B79" s="582">
        <v>311</v>
      </c>
      <c r="C79" s="312"/>
      <c r="D79" s="328">
        <f t="shared" si="7"/>
        <v>0.9788942372916829</v>
      </c>
      <c r="E79" s="328">
        <f t="shared" si="8"/>
        <v>18.589124658131581</v>
      </c>
      <c r="F79" s="328">
        <f t="shared" si="9"/>
        <v>0.42292796485055251</v>
      </c>
      <c r="G79" s="328">
        <f t="shared" si="10"/>
        <v>0.66382609056951958</v>
      </c>
      <c r="H79" s="328">
        <f t="shared" si="11"/>
        <v>0.33617390943048042</v>
      </c>
      <c r="I79" s="328">
        <f t="shared" si="12"/>
        <v>0.96668523976774656</v>
      </c>
      <c r="J79" s="328">
        <f t="shared" si="13"/>
        <v>0.2370367182692367</v>
      </c>
      <c r="K79" s="328">
        <f t="shared" si="14"/>
        <v>0.59368584760753973</v>
      </c>
      <c r="L79" s="500"/>
      <c r="M79" s="481">
        <f t="shared" si="15"/>
        <v>10.839896541227567</v>
      </c>
      <c r="N79" s="482">
        <f t="shared" si="16"/>
        <v>4.7245256023755218</v>
      </c>
      <c r="O79" s="576"/>
      <c r="P79" s="532">
        <f t="shared" si="17"/>
        <v>-1.2788787779157929E-2</v>
      </c>
      <c r="Q79" s="577">
        <f t="shared" si="18"/>
        <v>-9.3067737616223667E-3</v>
      </c>
    </row>
    <row r="80" spans="2:17" ht="12.6" customHeight="1" x14ac:dyDescent="0.2">
      <c r="B80" s="582">
        <v>310</v>
      </c>
      <c r="C80" s="312"/>
      <c r="D80" s="328">
        <f t="shared" si="7"/>
        <v>0.9789613825282234</v>
      </c>
      <c r="E80" s="328">
        <f t="shared" si="8"/>
        <v>18.559214542766739</v>
      </c>
      <c r="F80" s="328">
        <f t="shared" si="9"/>
        <v>0.42309277167292081</v>
      </c>
      <c r="G80" s="328">
        <f t="shared" si="10"/>
        <v>0.66388621201419873</v>
      </c>
      <c r="H80" s="328">
        <f t="shared" si="11"/>
        <v>0.33611378798580127</v>
      </c>
      <c r="I80" s="328">
        <f t="shared" si="12"/>
        <v>0.96679056240628947</v>
      </c>
      <c r="J80" s="328">
        <f t="shared" si="13"/>
        <v>0.23750062624525342</v>
      </c>
      <c r="K80" s="328">
        <f t="shared" si="14"/>
        <v>0.59386578328722028</v>
      </c>
      <c r="L80" s="500"/>
      <c r="M80" s="481">
        <f t="shared" si="15"/>
        <v>10.827107753448409</v>
      </c>
      <c r="N80" s="482">
        <f t="shared" si="16"/>
        <v>4.7152188286138994</v>
      </c>
      <c r="O80" s="576"/>
      <c r="P80" s="532">
        <f t="shared" si="17"/>
        <v>-1.2808708896365317E-2</v>
      </c>
      <c r="Q80" s="577">
        <f t="shared" si="18"/>
        <v>-9.3260309612048786E-3</v>
      </c>
    </row>
    <row r="81" spans="2:17" ht="12.6" customHeight="1" x14ac:dyDescent="0.2">
      <c r="B81" s="582">
        <v>309</v>
      </c>
      <c r="C81" s="312"/>
      <c r="D81" s="328">
        <f t="shared" si="7"/>
        <v>0.97902853237045318</v>
      </c>
      <c r="E81" s="328">
        <f t="shared" si="8"/>
        <v>18.529256146249729</v>
      </c>
      <c r="F81" s="328">
        <f t="shared" si="9"/>
        <v>0.42325921343116857</v>
      </c>
      <c r="G81" s="328">
        <f t="shared" si="10"/>
        <v>0.66394692562802538</v>
      </c>
      <c r="H81" s="328">
        <f t="shared" si="11"/>
        <v>0.33605307437197462</v>
      </c>
      <c r="I81" s="328">
        <f t="shared" si="12"/>
        <v>0.96689589651998231</v>
      </c>
      <c r="J81" s="328">
        <f t="shared" si="13"/>
        <v>0.23796665196867128</v>
      </c>
      <c r="K81" s="328">
        <f t="shared" si="14"/>
        <v>0.59404652041623729</v>
      </c>
      <c r="L81" s="500"/>
      <c r="M81" s="481">
        <f t="shared" si="15"/>
        <v>10.814299044552044</v>
      </c>
      <c r="N81" s="482">
        <f t="shared" si="16"/>
        <v>4.7058927976526945</v>
      </c>
      <c r="O81" s="576"/>
      <c r="P81" s="532">
        <f t="shared" si="17"/>
        <v>-1.2828714472767899E-2</v>
      </c>
      <c r="Q81" s="577">
        <f t="shared" si="18"/>
        <v>-9.3453725281307243E-3</v>
      </c>
    </row>
    <row r="82" spans="2:17" ht="12.6" customHeight="1" x14ac:dyDescent="0.2">
      <c r="B82" s="582">
        <v>308</v>
      </c>
      <c r="C82" s="312"/>
      <c r="D82" s="328">
        <f t="shared" si="7"/>
        <v>0.9790956868186883</v>
      </c>
      <c r="E82" s="328">
        <f t="shared" si="8"/>
        <v>18.499249234015476</v>
      </c>
      <c r="F82" s="328">
        <f t="shared" si="9"/>
        <v>0.42342730474045248</v>
      </c>
      <c r="G82" s="328">
        <f t="shared" si="10"/>
        <v>0.66400823661426267</v>
      </c>
      <c r="H82" s="328">
        <f t="shared" si="11"/>
        <v>0.33599176338573733</v>
      </c>
      <c r="I82" s="328">
        <f t="shared" si="12"/>
        <v>0.96700124211007565</v>
      </c>
      <c r="J82" s="328">
        <f t="shared" si="13"/>
        <v>0.23843481240029771</v>
      </c>
      <c r="K82" s="328">
        <f t="shared" si="14"/>
        <v>0.59422806526132699</v>
      </c>
      <c r="L82" s="500"/>
      <c r="M82" s="481">
        <f t="shared" si="15"/>
        <v>10.801470330079276</v>
      </c>
      <c r="N82" s="482">
        <f t="shared" si="16"/>
        <v>4.6965474251245638</v>
      </c>
      <c r="O82" s="576"/>
      <c r="P82" s="532">
        <f t="shared" si="17"/>
        <v>-1.2848805134801466E-2</v>
      </c>
      <c r="Q82" s="577">
        <f t="shared" si="18"/>
        <v>-9.3647990888285904E-3</v>
      </c>
    </row>
    <row r="83" spans="2:17" ht="12.6" customHeight="1" x14ac:dyDescent="0.2">
      <c r="B83" s="582">
        <v>307</v>
      </c>
      <c r="C83" s="312"/>
      <c r="D83" s="328">
        <f t="shared" si="7"/>
        <v>0.97916284587324476</v>
      </c>
      <c r="E83" s="328">
        <f t="shared" si="8"/>
        <v>18.469193569593426</v>
      </c>
      <c r="F83" s="328">
        <f t="shared" si="9"/>
        <v>0.42359706038903266</v>
      </c>
      <c r="G83" s="328">
        <f t="shared" si="10"/>
        <v>0.66407015023645344</v>
      </c>
      <c r="H83" s="328">
        <f t="shared" si="11"/>
        <v>0.33592984976354656</v>
      </c>
      <c r="I83" s="328">
        <f t="shared" si="12"/>
        <v>0.96710659917781949</v>
      </c>
      <c r="J83" s="328">
        <f t="shared" si="13"/>
        <v>0.23890512469309841</v>
      </c>
      <c r="K83" s="328">
        <f t="shared" si="14"/>
        <v>0.59441042415853307</v>
      </c>
      <c r="L83" s="500"/>
      <c r="M83" s="481">
        <f t="shared" si="15"/>
        <v>10.788621524944475</v>
      </c>
      <c r="N83" s="482">
        <f t="shared" si="16"/>
        <v>4.6871826260357352</v>
      </c>
      <c r="O83" s="576"/>
      <c r="P83" s="532">
        <f t="shared" si="17"/>
        <v>-1.2868981515580913E-2</v>
      </c>
      <c r="Q83" s="577">
        <f t="shared" si="18"/>
        <v>-9.3843112763920544E-3</v>
      </c>
    </row>
    <row r="84" spans="2:17" ht="12.6" customHeight="1" x14ac:dyDescent="0.2">
      <c r="B84" s="582">
        <v>306</v>
      </c>
      <c r="C84" s="312"/>
      <c r="D84" s="328">
        <f t="shared" si="7"/>
        <v>0.97923000953443828</v>
      </c>
      <c r="E84" s="328">
        <f t="shared" si="8"/>
        <v>18.439088914585774</v>
      </c>
      <c r="F84" s="328">
        <f t="shared" si="9"/>
        <v>0.42376849534087102</v>
      </c>
      <c r="G84" s="328">
        <f t="shared" si="10"/>
        <v>0.66413267181930447</v>
      </c>
      <c r="H84" s="328">
        <f t="shared" si="11"/>
        <v>0.33586732818069553</v>
      </c>
      <c r="I84" s="328">
        <f t="shared" si="12"/>
        <v>0.96721196772446472</v>
      </c>
      <c r="J84" s="328">
        <f t="shared" si="13"/>
        <v>0.23937760619501328</v>
      </c>
      <c r="K84" s="328">
        <f t="shared" si="14"/>
        <v>0.59459360351419832</v>
      </c>
      <c r="L84" s="500"/>
      <c r="M84" s="481">
        <f t="shared" si="15"/>
        <v>10.775752543428894</v>
      </c>
      <c r="N84" s="482">
        <f t="shared" si="16"/>
        <v>4.6777983147593432</v>
      </c>
      <c r="O84" s="576"/>
      <c r="P84" s="532">
        <f t="shared" si="17"/>
        <v>-1.2889244254814969E-2</v>
      </c>
      <c r="Q84" s="577">
        <f t="shared" si="18"/>
        <v>-9.4039097305227415E-3</v>
      </c>
    </row>
    <row r="85" spans="2:17" ht="12.6" customHeight="1" x14ac:dyDescent="0.2">
      <c r="B85" s="582">
        <v>305</v>
      </c>
      <c r="C85" s="312"/>
      <c r="D85" s="328">
        <f t="shared" si="7"/>
        <v>0.97929717780258507</v>
      </c>
      <c r="E85" s="328">
        <f t="shared" si="8"/>
        <v>18.408935028645434</v>
      </c>
      <c r="F85" s="328">
        <f t="shared" si="9"/>
        <v>0.4239416247382754</v>
      </c>
      <c r="G85" s="328">
        <f t="shared" si="10"/>
        <v>0.664195806749585</v>
      </c>
      <c r="H85" s="328">
        <f t="shared" si="11"/>
        <v>0.335804193250415</v>
      </c>
      <c r="I85" s="328">
        <f t="shared" si="12"/>
        <v>0.96731734775126166</v>
      </c>
      <c r="J85" s="328">
        <f t="shared" si="13"/>
        <v>0.23985227445182106</v>
      </c>
      <c r="K85" s="328">
        <f t="shared" si="14"/>
        <v>0.59477760980597227</v>
      </c>
      <c r="L85" s="500"/>
      <c r="M85" s="481">
        <f t="shared" si="15"/>
        <v>10.762863299174079</v>
      </c>
      <c r="N85" s="482">
        <f t="shared" si="16"/>
        <v>4.6683944050288204</v>
      </c>
      <c r="O85" s="576"/>
      <c r="P85" s="532">
        <f t="shared" si="17"/>
        <v>-1.2909593998941205E-2</v>
      </c>
      <c r="Q85" s="577">
        <f t="shared" si="18"/>
        <v>-9.4235950976582217E-3</v>
      </c>
    </row>
    <row r="86" spans="2:17" ht="12.6" customHeight="1" x14ac:dyDescent="0.2">
      <c r="B86" s="582">
        <v>304</v>
      </c>
      <c r="C86" s="312"/>
      <c r="D86" s="328">
        <f t="shared" si="7"/>
        <v>0.97936435067800098</v>
      </c>
      <c r="E86" s="328">
        <f t="shared" si="8"/>
        <v>18.378731669453629</v>
      </c>
      <c r="F86" s="328">
        <f t="shared" si="9"/>
        <v>0.42411646390459362</v>
      </c>
      <c r="G86" s="328">
        <f t="shared" si="10"/>
        <v>0.66425956047704338</v>
      </c>
      <c r="H86" s="328">
        <f t="shared" si="11"/>
        <v>0.33574043952295662</v>
      </c>
      <c r="I86" s="328">
        <f t="shared" si="12"/>
        <v>0.96742273925946132</v>
      </c>
      <c r="J86" s="328">
        <f t="shared" si="13"/>
        <v>0.24032914721005733</v>
      </c>
      <c r="K86" s="328">
        <f t="shared" si="14"/>
        <v>0.59496244958383748</v>
      </c>
      <c r="L86" s="500"/>
      <c r="M86" s="481">
        <f t="shared" si="15"/>
        <v>10.749953705175137</v>
      </c>
      <c r="N86" s="482">
        <f t="shared" si="16"/>
        <v>4.6589708099311622</v>
      </c>
      <c r="O86" s="576"/>
      <c r="P86" s="532">
        <f t="shared" si="17"/>
        <v>-1.2930031401261033E-2</v>
      </c>
      <c r="Q86" s="577">
        <f t="shared" si="18"/>
        <v>-9.4433680310430645E-3</v>
      </c>
    </row>
    <row r="87" spans="2:17" ht="12.6" customHeight="1" x14ac:dyDescent="0.2">
      <c r="B87" s="582">
        <v>303</v>
      </c>
      <c r="C87" s="312"/>
      <c r="D87" s="328">
        <f t="shared" si="7"/>
        <v>0.9794315281610021</v>
      </c>
      <c r="E87" s="328">
        <f t="shared" si="8"/>
        <v>18.34847859269718</v>
      </c>
      <c r="F87" s="328">
        <f t="shared" si="9"/>
        <v>0.42429302834695654</v>
      </c>
      <c r="G87" s="328">
        <f t="shared" si="10"/>
        <v>0.66432393851533844</v>
      </c>
      <c r="H87" s="328">
        <f t="shared" si="11"/>
        <v>0.33567606148466156</v>
      </c>
      <c r="I87" s="328">
        <f t="shared" si="12"/>
        <v>0.96752814225031458</v>
      </c>
      <c r="J87" s="328">
        <f t="shared" si="13"/>
        <v>0.24080824241998472</v>
      </c>
      <c r="K87" s="328">
        <f t="shared" si="14"/>
        <v>0.59514812947115414</v>
      </c>
      <c r="L87" s="500"/>
      <c r="M87" s="481">
        <f t="shared" si="15"/>
        <v>10.737023673773876</v>
      </c>
      <c r="N87" s="482">
        <f t="shared" si="16"/>
        <v>4.6495274419001191</v>
      </c>
      <c r="O87" s="576"/>
      <c r="P87" s="532">
        <f t="shared" si="17"/>
        <v>-1.2950557121904183E-2</v>
      </c>
      <c r="Q87" s="577">
        <f t="shared" si="18"/>
        <v>-9.4632291908709476E-3</v>
      </c>
    </row>
    <row r="88" spans="2:17" ht="12.6" customHeight="1" x14ac:dyDescent="0.2">
      <c r="B88" s="582">
        <v>302</v>
      </c>
      <c r="C88" s="312"/>
      <c r="D88" s="328">
        <f t="shared" si="7"/>
        <v>0.97949871025190449</v>
      </c>
      <c r="E88" s="328">
        <f t="shared" si="8"/>
        <v>18.318175552045449</v>
      </c>
      <c r="F88" s="328">
        <f t="shared" si="9"/>
        <v>0.42447133375907092</v>
      </c>
      <c r="G88" s="328">
        <f t="shared" si="10"/>
        <v>0.66438894644298807</v>
      </c>
      <c r="H88" s="328">
        <f t="shared" si="11"/>
        <v>0.33561105355701193</v>
      </c>
      <c r="I88" s="328">
        <f t="shared" si="12"/>
        <v>0.96763355672507245</v>
      </c>
      <c r="J88" s="328">
        <f t="shared" si="13"/>
        <v>0.24128957823861644</v>
      </c>
      <c r="K88" s="328">
        <f t="shared" si="14"/>
        <v>0.59533465616572157</v>
      </c>
      <c r="L88" s="500"/>
      <c r="M88" s="481">
        <f t="shared" si="15"/>
        <v>10.724073116651972</v>
      </c>
      <c r="N88" s="482">
        <f t="shared" si="16"/>
        <v>4.6400642127092482</v>
      </c>
      <c r="O88" s="576"/>
      <c r="P88" s="532">
        <f t="shared" si="17"/>
        <v>-1.2971171828091599E-2</v>
      </c>
      <c r="Q88" s="577">
        <f t="shared" si="18"/>
        <v>-9.4831792442988672E-3</v>
      </c>
    </row>
    <row r="89" spans="2:17" ht="12.6" customHeight="1" x14ac:dyDescent="0.2">
      <c r="B89" s="582">
        <v>301</v>
      </c>
      <c r="C89" s="312"/>
      <c r="D89" s="328">
        <f t="shared" si="7"/>
        <v>0.97956589695102425</v>
      </c>
      <c r="E89" s="328">
        <f t="shared" si="8"/>
        <v>18.287822299126937</v>
      </c>
      <c r="F89" s="328">
        <f t="shared" si="9"/>
        <v>0.42465139602406526</v>
      </c>
      <c r="G89" s="328">
        <f t="shared" si="10"/>
        <v>0.66445458990433537</v>
      </c>
      <c r="H89" s="328">
        <f t="shared" si="11"/>
        <v>0.33554541009566463</v>
      </c>
      <c r="I89" s="328">
        <f t="shared" si="12"/>
        <v>0.96773898268498615</v>
      </c>
      <c r="J89" s="328">
        <f t="shared" si="13"/>
        <v>0.24177317303279589</v>
      </c>
      <c r="K89" s="328">
        <f t="shared" si="14"/>
        <v>0.59552203644086066</v>
      </c>
      <c r="L89" s="500"/>
      <c r="M89" s="481">
        <f t="shared" si="15"/>
        <v>10.711101944823881</v>
      </c>
      <c r="N89" s="482">
        <f t="shared" si="16"/>
        <v>4.6305810334649493</v>
      </c>
      <c r="O89" s="576"/>
      <c r="P89" s="532">
        <f t="shared" si="17"/>
        <v>-1.2991876194028862E-2</v>
      </c>
      <c r="Q89" s="577">
        <f t="shared" si="18"/>
        <v>-9.5032188655181926E-3</v>
      </c>
    </row>
    <row r="90" spans="2:17" ht="12.6" customHeight="1" x14ac:dyDescent="0.2">
      <c r="B90" s="582">
        <v>300</v>
      </c>
      <c r="C90" s="312"/>
      <c r="D90" s="328">
        <f t="shared" si="7"/>
        <v>0.97963308825867745</v>
      </c>
      <c r="E90" s="328">
        <f t="shared" si="8"/>
        <v>18.257418583505537</v>
      </c>
      <c r="F90" s="328">
        <f t="shared" si="9"/>
        <v>0.42483323121738731</v>
      </c>
      <c r="G90" s="328">
        <f t="shared" si="10"/>
        <v>0.664520874610532</v>
      </c>
      <c r="H90" s="328">
        <f t="shared" si="11"/>
        <v>0.335479125389468</v>
      </c>
      <c r="I90" s="328">
        <f t="shared" si="12"/>
        <v>0.967844420131307</v>
      </c>
      <c r="J90" s="328">
        <f t="shared" si="13"/>
        <v>0.24225904538233195</v>
      </c>
      <c r="K90" s="328">
        <f t="shared" si="14"/>
        <v>0.59571027714651392</v>
      </c>
      <c r="L90" s="500"/>
      <c r="M90" s="481">
        <f t="shared" si="15"/>
        <v>10.698110068629852</v>
      </c>
      <c r="N90" s="482">
        <f t="shared" si="16"/>
        <v>4.6210778145994311</v>
      </c>
      <c r="O90" s="576"/>
      <c r="P90" s="532">
        <f t="shared" si="17"/>
        <v>-1.301267090128988E-2</v>
      </c>
      <c r="Q90" s="577">
        <f t="shared" si="18"/>
        <v>-9.5233487361241487E-3</v>
      </c>
    </row>
    <row r="91" spans="2:17" ht="12.6" customHeight="1" x14ac:dyDescent="0.2">
      <c r="B91" s="582">
        <v>299</v>
      </c>
      <c r="C91" s="312"/>
      <c r="D91" s="328">
        <f t="shared" si="7"/>
        <v>0.97970028417518007</v>
      </c>
      <c r="E91" s="328">
        <f t="shared" si="8"/>
        <v>18.226964152656421</v>
      </c>
      <c r="F91" s="328">
        <f t="shared" si="9"/>
        <v>0.42501685560975633</v>
      </c>
      <c r="G91" s="328">
        <f t="shared" si="10"/>
        <v>0.66458780634053916</v>
      </c>
      <c r="H91" s="328">
        <f t="shared" si="11"/>
        <v>0.33541219365946084</v>
      </c>
      <c r="I91" s="328">
        <f t="shared" si="12"/>
        <v>0.96794986906528646</v>
      </c>
      <c r="J91" s="328">
        <f t="shared" si="13"/>
        <v>0.24274721408319211</v>
      </c>
      <c r="K91" s="328">
        <f t="shared" si="14"/>
        <v>0.59589938521036701</v>
      </c>
      <c r="L91" s="500"/>
      <c r="M91" s="481">
        <f t="shared" si="15"/>
        <v>10.685097397728562</v>
      </c>
      <c r="N91" s="482">
        <f t="shared" si="16"/>
        <v>4.611554465863307</v>
      </c>
      <c r="O91" s="576"/>
      <c r="P91" s="532">
        <f t="shared" si="17"/>
        <v>-1.3033556638589516E-2</v>
      </c>
      <c r="Q91" s="577">
        <f t="shared" si="18"/>
        <v>-9.5435695448031765E-3</v>
      </c>
    </row>
    <row r="92" spans="2:17" ht="12.6" customHeight="1" x14ac:dyDescent="0.2">
      <c r="B92" s="582">
        <v>298</v>
      </c>
      <c r="C92" s="312"/>
      <c r="D92" s="328">
        <f t="shared" si="7"/>
        <v>0.9797674847008484</v>
      </c>
      <c r="E92" s="328">
        <f t="shared" si="8"/>
        <v>18.196458751941574</v>
      </c>
      <c r="F92" s="328">
        <f t="shared" si="9"/>
        <v>0.42520228567016993</v>
      </c>
      <c r="G92" s="328">
        <f t="shared" si="10"/>
        <v>0.66465539094214721</v>
      </c>
      <c r="H92" s="328">
        <f t="shared" si="11"/>
        <v>0.33534460905785279</v>
      </c>
      <c r="I92" s="328">
        <f t="shared" si="12"/>
        <v>0.96805532948817619</v>
      </c>
      <c r="J92" s="328">
        <f t="shared" si="13"/>
        <v>0.24323769815075419</v>
      </c>
      <c r="K92" s="328">
        <f t="shared" si="14"/>
        <v>0.59608936763898801</v>
      </c>
      <c r="L92" s="500"/>
      <c r="M92" s="481">
        <f t="shared" si="15"/>
        <v>10.672063841089972</v>
      </c>
      <c r="N92" s="482">
        <f t="shared" si="16"/>
        <v>4.6020108963185038</v>
      </c>
      <c r="O92" s="576"/>
      <c r="P92" s="532">
        <f t="shared" si="17"/>
        <v>-1.3054534102053594E-2</v>
      </c>
      <c r="Q92" s="577">
        <f t="shared" si="18"/>
        <v>-9.5638819876455727E-3</v>
      </c>
    </row>
    <row r="93" spans="2:17" ht="12.6" customHeight="1" x14ac:dyDescent="0.2">
      <c r="B93" s="582">
        <v>297</v>
      </c>
      <c r="C93" s="312"/>
      <c r="D93" s="328">
        <f t="shared" si="7"/>
        <v>0.97983468983599864</v>
      </c>
      <c r="E93" s="328">
        <f t="shared" si="8"/>
        <v>18.165902124584949</v>
      </c>
      <c r="F93" s="328">
        <f t="shared" si="9"/>
        <v>0.42538953806896784</v>
      </c>
      <c r="G93" s="328">
        <f t="shared" si="10"/>
        <v>0.66472363433301385</v>
      </c>
      <c r="H93" s="328">
        <f t="shared" si="11"/>
        <v>0.33527636566698615</v>
      </c>
      <c r="I93" s="328">
        <f t="shared" si="12"/>
        <v>0.96816080140122796</v>
      </c>
      <c r="J93" s="328">
        <f t="shared" si="13"/>
        <v>0.24373051682311836</v>
      </c>
      <c r="K93" s="328">
        <f t="shared" si="14"/>
        <v>0.59628023151898946</v>
      </c>
      <c r="L93" s="500"/>
      <c r="M93" s="481">
        <f t="shared" si="15"/>
        <v>10.659009306987919</v>
      </c>
      <c r="N93" s="482">
        <f t="shared" si="16"/>
        <v>4.5924470143308582</v>
      </c>
      <c r="O93" s="576"/>
      <c r="P93" s="532">
        <f t="shared" si="17"/>
        <v>-1.3075603995453378E-2</v>
      </c>
      <c r="Q93" s="577">
        <f t="shared" si="18"/>
        <v>-9.584286768443917E-3</v>
      </c>
    </row>
    <row r="94" spans="2:17" ht="12.6" customHeight="1" x14ac:dyDescent="0.2">
      <c r="B94" s="582">
        <v>296</v>
      </c>
      <c r="C94" s="312"/>
      <c r="D94" s="328">
        <f t="shared" si="7"/>
        <v>0.97990189958094676</v>
      </c>
      <c r="E94" s="328">
        <f t="shared" si="8"/>
        <v>18.135294011647257</v>
      </c>
      <c r="F94" s="328">
        <f t="shared" si="9"/>
        <v>0.42557862968095228</v>
      </c>
      <c r="G94" s="328">
        <f t="shared" si="10"/>
        <v>0.66479254250172093</v>
      </c>
      <c r="H94" s="328">
        <f t="shared" si="11"/>
        <v>0.33520745749827907</v>
      </c>
      <c r="I94" s="328">
        <f t="shared" si="12"/>
        <v>0.96826628480569354</v>
      </c>
      <c r="J94" s="328">
        <f t="shared" si="13"/>
        <v>0.24422568956447971</v>
      </c>
      <c r="K94" s="328">
        <f t="shared" si="14"/>
        <v>0.59647198401821</v>
      </c>
      <c r="L94" s="500"/>
      <c r="M94" s="481">
        <f t="shared" ref="M94:M157" si="19">($E$4*D94*G94)-($E$5*I94*K94)</f>
        <v>10.645933702992465</v>
      </c>
      <c r="N94" s="482">
        <f t="shared" ref="N94:N157" si="20">M94+($E$5*I94)-($E$4*D94)</f>
        <v>4.5828627275624143</v>
      </c>
      <c r="O94" s="576"/>
      <c r="P94" s="532">
        <f t="shared" si="17"/>
        <v>-1.3096767030020828E-2</v>
      </c>
      <c r="Q94" s="577">
        <f t="shared" si="18"/>
        <v>-9.6047845984230662E-3</v>
      </c>
    </row>
    <row r="95" spans="2:17" ht="12.6" customHeight="1" x14ac:dyDescent="0.2">
      <c r="B95" s="582">
        <v>295</v>
      </c>
      <c r="C95" s="312"/>
      <c r="D95" s="328">
        <f t="shared" ref="D95:D158" si="21">EXP(-$F$6*B95/360)</f>
        <v>0.97996911393600916</v>
      </c>
      <c r="E95" s="328">
        <f t="shared" ref="E95:E158" si="22">$E$10*SQRT(B95/360)</f>
        <v>18.104634152000358</v>
      </c>
      <c r="F95" s="328">
        <f t="shared" ref="F95:F158" si="23">((LN($E$4/$E$5))+(($F$7-$F$6+$G$10)*(B95/360)))/(E95/100)</f>
        <v>0.42576957758856876</v>
      </c>
      <c r="G95" s="328">
        <f t="shared" ref="G95:G158" si="24">NORMSDIST(F95)</f>
        <v>0.66486212150885127</v>
      </c>
      <c r="H95" s="328">
        <f t="shared" ref="H95:H158" si="25">1-G95</f>
        <v>0.33513787849114873</v>
      </c>
      <c r="I95" s="328">
        <f t="shared" ref="I95:I158" si="26">EXP(-$F$7*(B95/360))</f>
        <v>0.96837177970282506</v>
      </c>
      <c r="J95" s="328">
        <f t="shared" ref="J95:J158" si="27">F95-(E95/100)</f>
        <v>0.24472323606856519</v>
      </c>
      <c r="K95" s="328">
        <f t="shared" ref="K95:K158" si="28">NORMSDIST(J95)</f>
        <v>0.59666463238691825</v>
      </c>
      <c r="L95" s="500"/>
      <c r="M95" s="481">
        <f t="shared" si="19"/>
        <v>10.632836935962445</v>
      </c>
      <c r="N95" s="482">
        <f t="shared" si="20"/>
        <v>4.5732579429639912</v>
      </c>
      <c r="O95" s="576"/>
      <c r="P95" s="532">
        <f t="shared" ref="P95:P158" si="29">M96-M95</f>
        <v>-1.3118023924619138E-2</v>
      </c>
      <c r="Q95" s="577">
        <f t="shared" ref="Q95:Q158" si="30">N96-N95</f>
        <v>-9.6253761964106843E-3</v>
      </c>
    </row>
    <row r="96" spans="2:17" ht="12.6" customHeight="1" x14ac:dyDescent="0.2">
      <c r="B96" s="582">
        <v>294</v>
      </c>
      <c r="C96" s="312"/>
      <c r="D96" s="328">
        <f t="shared" si="21"/>
        <v>0.98003633290150194</v>
      </c>
      <c r="E96" s="328">
        <f t="shared" si="22"/>
        <v>18.073922282301279</v>
      </c>
      <c r="F96" s="328">
        <f t="shared" si="23"/>
        <v>0.42596239908514516</v>
      </c>
      <c r="G96" s="328">
        <f t="shared" si="24"/>
        <v>0.66493237748808531</v>
      </c>
      <c r="H96" s="328">
        <f t="shared" si="25"/>
        <v>0.33506762251191469</v>
      </c>
      <c r="I96" s="328">
        <f t="shared" si="26"/>
        <v>0.96847728609387462</v>
      </c>
      <c r="J96" s="328">
        <f t="shared" si="27"/>
        <v>0.24522317626213236</v>
      </c>
      <c r="K96" s="328">
        <f t="shared" si="28"/>
        <v>0.59685818395903745</v>
      </c>
      <c r="L96" s="500"/>
      <c r="M96" s="481">
        <f t="shared" si="19"/>
        <v>10.619718912037825</v>
      </c>
      <c r="N96" s="482">
        <f t="shared" si="20"/>
        <v>4.5636325667675806</v>
      </c>
      <c r="O96" s="576"/>
      <c r="P96" s="532">
        <f t="shared" si="29"/>
        <v>-1.3139375406240106E-2</v>
      </c>
      <c r="Q96" s="577">
        <f t="shared" si="30"/>
        <v>-9.646062289391466E-3</v>
      </c>
    </row>
    <row r="97" spans="2:17" ht="12.6" customHeight="1" x14ac:dyDescent="0.2">
      <c r="B97" s="582">
        <v>293</v>
      </c>
      <c r="C97" s="312"/>
      <c r="D97" s="328">
        <f t="shared" si="21"/>
        <v>0.98010355647774139</v>
      </c>
      <c r="E97" s="328">
        <f t="shared" si="22"/>
        <v>18.043158136965811</v>
      </c>
      <c r="F97" s="328">
        <f t="shared" si="23"/>
        <v>0.42615711167819442</v>
      </c>
      <c r="G97" s="328">
        <f t="shared" si="24"/>
        <v>0.66500331664731727</v>
      </c>
      <c r="H97" s="328">
        <f t="shared" si="25"/>
        <v>0.33499668335268273</v>
      </c>
      <c r="I97" s="328">
        <f t="shared" si="26"/>
        <v>0.96858280398009455</v>
      </c>
      <c r="J97" s="328">
        <f t="shared" si="27"/>
        <v>0.24572553030853631</v>
      </c>
      <c r="K97" s="328">
        <f t="shared" si="28"/>
        <v>0.59705264615339426</v>
      </c>
      <c r="L97" s="500"/>
      <c r="M97" s="481">
        <f t="shared" si="19"/>
        <v>10.606579536631585</v>
      </c>
      <c r="N97" s="482">
        <f t="shared" si="20"/>
        <v>4.5539865044781891</v>
      </c>
      <c r="O97" s="576"/>
      <c r="P97" s="532">
        <f t="shared" si="29"/>
        <v>-1.3160822209428602E-2</v>
      </c>
      <c r="Q97" s="577">
        <f t="shared" si="30"/>
        <v>-9.6668436118960699E-3</v>
      </c>
    </row>
    <row r="98" spans="2:17" ht="12.6" customHeight="1" x14ac:dyDescent="0.2">
      <c r="B98" s="582">
        <v>292</v>
      </c>
      <c r="C98" s="312"/>
      <c r="D98" s="328">
        <f t="shared" si="21"/>
        <v>0.9801707846650437</v>
      </c>
      <c r="E98" s="328">
        <f t="shared" si="22"/>
        <v>18.012341448141729</v>
      </c>
      <c r="F98" s="328">
        <f t="shared" si="23"/>
        <v>0.42635373309277841</v>
      </c>
      <c r="G98" s="328">
        <f t="shared" si="24"/>
        <v>0.6650749452697936</v>
      </c>
      <c r="H98" s="328">
        <f t="shared" si="25"/>
        <v>0.3349250547302064</v>
      </c>
      <c r="I98" s="328">
        <f t="shared" si="26"/>
        <v>0.96868833336273719</v>
      </c>
      <c r="J98" s="328">
        <f t="shared" si="27"/>
        <v>0.2462303186113611</v>
      </c>
      <c r="K98" s="328">
        <f t="shared" si="28"/>
        <v>0.59724802647498876</v>
      </c>
      <c r="L98" s="500"/>
      <c r="M98" s="481">
        <f t="shared" si="19"/>
        <v>10.593418714422157</v>
      </c>
      <c r="N98" s="482">
        <f t="shared" si="20"/>
        <v>4.544319660866293</v>
      </c>
      <c r="O98" s="576"/>
      <c r="P98" s="532">
        <f t="shared" si="29"/>
        <v>-1.3182365077028635E-2</v>
      </c>
      <c r="Q98" s="577">
        <f t="shared" si="30"/>
        <v>-9.687720906811137E-3</v>
      </c>
    </row>
    <row r="99" spans="2:17" ht="12.6" customHeight="1" x14ac:dyDescent="0.2">
      <c r="B99" s="582">
        <v>291</v>
      </c>
      <c r="C99" s="312"/>
      <c r="D99" s="328">
        <f t="shared" si="21"/>
        <v>0.9802380174637253</v>
      </c>
      <c r="E99" s="328">
        <f t="shared" si="22"/>
        <v>17.981471945681569</v>
      </c>
      <c r="F99" s="328">
        <f t="shared" si="23"/>
        <v>0.42655228127493716</v>
      </c>
      <c r="G99" s="328">
        <f t="shared" si="24"/>
        <v>0.66514726971527072</v>
      </c>
      <c r="H99" s="328">
        <f t="shared" si="25"/>
        <v>0.33485273028472928</v>
      </c>
      <c r="I99" s="328">
        <f t="shared" si="26"/>
        <v>0.96879387424305508</v>
      </c>
      <c r="J99" s="328">
        <f t="shared" si="27"/>
        <v>0.24673756181812145</v>
      </c>
      <c r="K99" s="328">
        <f t="shared" si="28"/>
        <v>0.59744433251628815</v>
      </c>
      <c r="L99" s="500"/>
      <c r="M99" s="481">
        <f t="shared" si="19"/>
        <v>10.580236349345128</v>
      </c>
      <c r="N99" s="482">
        <f t="shared" si="20"/>
        <v>4.5346319399594819</v>
      </c>
      <c r="O99" s="576"/>
      <c r="P99" s="532">
        <f t="shared" si="29"/>
        <v>-1.3204004759963084E-2</v>
      </c>
      <c r="Q99" s="577">
        <f t="shared" si="30"/>
        <v>-9.7086949249529653E-3</v>
      </c>
    </row>
    <row r="100" spans="2:17" ht="12.6" customHeight="1" x14ac:dyDescent="0.2">
      <c r="B100" s="582">
        <v>290</v>
      </c>
      <c r="C100" s="312"/>
      <c r="D100" s="328">
        <f t="shared" si="21"/>
        <v>0.98030525487410236</v>
      </c>
      <c r="E100" s="328">
        <f t="shared" si="22"/>
        <v>17.950549357115012</v>
      </c>
      <c r="F100" s="328">
        <f t="shared" si="23"/>
        <v>0.42675277439518322</v>
      </c>
      <c r="G100" s="328">
        <f t="shared" si="24"/>
        <v>0.66522029642119607</v>
      </c>
      <c r="H100" s="328">
        <f t="shared" si="25"/>
        <v>0.33477970357880393</v>
      </c>
      <c r="I100" s="328">
        <f t="shared" si="26"/>
        <v>0.96889942662230111</v>
      </c>
      <c r="J100" s="328">
        <f t="shared" si="27"/>
        <v>0.24724728082403311</v>
      </c>
      <c r="K100" s="328">
        <f t="shared" si="28"/>
        <v>0.59764157195854517</v>
      </c>
      <c r="L100" s="500"/>
      <c r="M100" s="481">
        <f t="shared" si="19"/>
        <v>10.567032344585165</v>
      </c>
      <c r="N100" s="482">
        <f t="shared" si="20"/>
        <v>4.5249232450345289</v>
      </c>
      <c r="O100" s="576"/>
      <c r="P100" s="532">
        <f t="shared" si="29"/>
        <v>-1.322574201724791E-2</v>
      </c>
      <c r="Q100" s="577">
        <f t="shared" si="30"/>
        <v>-9.7297664254085703E-3</v>
      </c>
    </row>
    <row r="101" spans="2:17" ht="12.6" customHeight="1" x14ac:dyDescent="0.2">
      <c r="B101" s="582">
        <v>289</v>
      </c>
      <c r="C101" s="312"/>
      <c r="D101" s="328">
        <f t="shared" si="21"/>
        <v>0.98037249689649131</v>
      </c>
      <c r="E101" s="328">
        <f t="shared" si="22"/>
        <v>17.919573407620817</v>
      </c>
      <c r="F101" s="328">
        <f t="shared" si="23"/>
        <v>0.42695523085206394</v>
      </c>
      <c r="G101" s="328">
        <f t="shared" si="24"/>
        <v>0.66529403190391068</v>
      </c>
      <c r="H101" s="328">
        <f t="shared" si="25"/>
        <v>0.33470596809608932</v>
      </c>
      <c r="I101" s="328">
        <f t="shared" si="26"/>
        <v>0.96900499050172795</v>
      </c>
      <c r="J101" s="328">
        <f t="shared" si="27"/>
        <v>0.24775949677585576</v>
      </c>
      <c r="K101" s="328">
        <f t="shared" si="28"/>
        <v>0.59783975257313937</v>
      </c>
      <c r="L101" s="500"/>
      <c r="M101" s="481">
        <f t="shared" si="19"/>
        <v>10.553806602567917</v>
      </c>
      <c r="N101" s="482">
        <f t="shared" si="20"/>
        <v>4.5151934786091203</v>
      </c>
      <c r="O101" s="576"/>
      <c r="P101" s="532">
        <f t="shared" si="29"/>
        <v>-1.3247577616596118E-2</v>
      </c>
      <c r="Q101" s="577">
        <f t="shared" si="30"/>
        <v>-9.7509361758341129E-3</v>
      </c>
    </row>
    <row r="102" spans="2:17" ht="12.6" customHeight="1" x14ac:dyDescent="0.2">
      <c r="B102" s="582">
        <v>288</v>
      </c>
      <c r="C102" s="312"/>
      <c r="D102" s="328">
        <f t="shared" si="21"/>
        <v>0.98043974353120855</v>
      </c>
      <c r="E102" s="328">
        <f t="shared" si="22"/>
        <v>17.888543819998318</v>
      </c>
      <c r="F102" s="328">
        <f t="shared" si="23"/>
        <v>0.42715966927579224</v>
      </c>
      <c r="G102" s="328">
        <f t="shared" si="24"/>
        <v>0.66536848275987415</v>
      </c>
      <c r="H102" s="328">
        <f t="shared" si="25"/>
        <v>0.33463151724012585</v>
      </c>
      <c r="I102" s="328">
        <f t="shared" si="26"/>
        <v>0.96911056588258859</v>
      </c>
      <c r="J102" s="328">
        <f t="shared" si="27"/>
        <v>0.24827423107580907</v>
      </c>
      <c r="K102" s="328">
        <f t="shared" si="28"/>
        <v>0.59803888222294521</v>
      </c>
      <c r="L102" s="500"/>
      <c r="M102" s="481">
        <f t="shared" si="19"/>
        <v>10.540559024951321</v>
      </c>
      <c r="N102" s="482">
        <f t="shared" si="20"/>
        <v>4.5054425424332862</v>
      </c>
      <c r="O102" s="576"/>
      <c r="P102" s="532">
        <f t="shared" si="29"/>
        <v>-1.3269512333984324E-2</v>
      </c>
      <c r="Q102" s="577">
        <f t="shared" si="30"/>
        <v>-9.7722049521991039E-3</v>
      </c>
    </row>
    <row r="103" spans="2:17" ht="12.6" customHeight="1" x14ac:dyDescent="0.2">
      <c r="B103" s="582">
        <v>287</v>
      </c>
      <c r="C103" s="312"/>
      <c r="D103" s="328">
        <f t="shared" si="21"/>
        <v>0.98050699477857028</v>
      </c>
      <c r="E103" s="328">
        <f t="shared" si="22"/>
        <v>17.857460314638498</v>
      </c>
      <c r="F103" s="328">
        <f t="shared" si="23"/>
        <v>0.42736610853194773</v>
      </c>
      <c r="G103" s="328">
        <f t="shared" si="24"/>
        <v>0.66544365566691299</v>
      </c>
      <c r="H103" s="328">
        <f t="shared" si="25"/>
        <v>0.33455634433308701</v>
      </c>
      <c r="I103" s="328">
        <f t="shared" si="26"/>
        <v>0.96921615276613615</v>
      </c>
      <c r="J103" s="328">
        <f t="shared" si="27"/>
        <v>0.24879150538556274</v>
      </c>
      <c r="K103" s="328">
        <f t="shared" si="28"/>
        <v>0.59823896886372374</v>
      </c>
      <c r="L103" s="500"/>
      <c r="M103" s="481">
        <f t="shared" si="19"/>
        <v>10.527289512617337</v>
      </c>
      <c r="N103" s="482">
        <f t="shared" si="20"/>
        <v>4.4956703374810871</v>
      </c>
      <c r="O103" s="576"/>
      <c r="P103" s="532">
        <f t="shared" si="29"/>
        <v>-1.3291546954043554E-2</v>
      </c>
      <c r="Q103" s="577">
        <f t="shared" si="30"/>
        <v>-9.7935735391558865E-3</v>
      </c>
    </row>
    <row r="104" spans="2:17" ht="12.6" customHeight="1" x14ac:dyDescent="0.2">
      <c r="B104" s="582">
        <v>286</v>
      </c>
      <c r="C104" s="312"/>
      <c r="D104" s="328">
        <f t="shared" si="21"/>
        <v>0.98057425063889292</v>
      </c>
      <c r="E104" s="328">
        <f t="shared" si="22"/>
        <v>17.826322609494582</v>
      </c>
      <c r="F104" s="328">
        <f t="shared" si="23"/>
        <v>0.42757456772524977</v>
      </c>
      <c r="G104" s="328">
        <f t="shared" si="24"/>
        <v>0.66551955738549284</v>
      </c>
      <c r="H104" s="328">
        <f t="shared" si="25"/>
        <v>0.33448044261450716</v>
      </c>
      <c r="I104" s="328">
        <f t="shared" si="26"/>
        <v>0.96932175115362396</v>
      </c>
      <c r="J104" s="328">
        <f t="shared" si="27"/>
        <v>0.24931134163030394</v>
      </c>
      <c r="K104" s="328">
        <f t="shared" si="28"/>
        <v>0.59844002054554124</v>
      </c>
      <c r="L104" s="500"/>
      <c r="M104" s="481">
        <f t="shared" si="19"/>
        <v>10.513997965663293</v>
      </c>
      <c r="N104" s="482">
        <f t="shared" si="20"/>
        <v>4.4858767639419312</v>
      </c>
      <c r="O104" s="576"/>
      <c r="P104" s="532">
        <f t="shared" si="29"/>
        <v>-1.331368227020846E-2</v>
      </c>
      <c r="Q104" s="577">
        <f t="shared" si="30"/>
        <v>-9.8150427300822685E-3</v>
      </c>
    </row>
    <row r="105" spans="2:17" ht="12.6" customHeight="1" x14ac:dyDescent="0.2">
      <c r="B105" s="582">
        <v>285</v>
      </c>
      <c r="C105" s="312"/>
      <c r="D105" s="328">
        <f t="shared" si="21"/>
        <v>0.98064151111249309</v>
      </c>
      <c r="E105" s="328">
        <f t="shared" si="22"/>
        <v>17.795130420052185</v>
      </c>
      <c r="F105" s="328">
        <f t="shared" si="23"/>
        <v>0.42778506620340445</v>
      </c>
      <c r="G105" s="328">
        <f t="shared" si="24"/>
        <v>0.66559619476001486</v>
      </c>
      <c r="H105" s="328">
        <f t="shared" si="25"/>
        <v>0.33440380523998514</v>
      </c>
      <c r="I105" s="328">
        <f t="shared" si="26"/>
        <v>0.96942736104630534</v>
      </c>
      <c r="J105" s="328">
        <f t="shared" si="27"/>
        <v>0.2498337620028826</v>
      </c>
      <c r="K105" s="328">
        <f t="shared" si="28"/>
        <v>0.59864204541421473</v>
      </c>
      <c r="L105" s="500"/>
      <c r="M105" s="481">
        <f t="shared" si="19"/>
        <v>10.500684283393085</v>
      </c>
      <c r="N105" s="482">
        <f t="shared" si="20"/>
        <v>4.476061721211849</v>
      </c>
      <c r="O105" s="576"/>
      <c r="P105" s="532">
        <f t="shared" si="29"/>
        <v>-1.3335919084767056E-2</v>
      </c>
      <c r="Q105" s="577">
        <f t="shared" si="30"/>
        <v>-9.8366133272946854E-3</v>
      </c>
    </row>
    <row r="106" spans="2:17" ht="12.6" customHeight="1" x14ac:dyDescent="0.2">
      <c r="B106" s="582">
        <v>284</v>
      </c>
      <c r="C106" s="312"/>
      <c r="D106" s="328">
        <f t="shared" si="21"/>
        <v>0.98070877619968699</v>
      </c>
      <c r="E106" s="328">
        <f t="shared" si="22"/>
        <v>17.76388345929897</v>
      </c>
      <c r="F106" s="328">
        <f t="shared" si="23"/>
        <v>0.42799762356102661</v>
      </c>
      <c r="G106" s="328">
        <f t="shared" si="24"/>
        <v>0.66567357472013611</v>
      </c>
      <c r="H106" s="328">
        <f t="shared" si="25"/>
        <v>0.33432642527986389</v>
      </c>
      <c r="I106" s="328">
        <f t="shared" si="26"/>
        <v>0.96953298244543373</v>
      </c>
      <c r="J106" s="328">
        <f t="shared" si="27"/>
        <v>0.25035878896803687</v>
      </c>
      <c r="K106" s="328">
        <f t="shared" si="28"/>
        <v>0.59884505171278368</v>
      </c>
      <c r="L106" s="500"/>
      <c r="M106" s="481">
        <f t="shared" si="19"/>
        <v>10.487348364308318</v>
      </c>
      <c r="N106" s="482">
        <f t="shared" si="20"/>
        <v>4.4662251078845543</v>
      </c>
      <c r="O106" s="576"/>
      <c r="P106" s="532">
        <f t="shared" si="29"/>
        <v>-1.3358258208960194E-2</v>
      </c>
      <c r="Q106" s="577">
        <f t="shared" si="30"/>
        <v>-9.858286141991357E-3</v>
      </c>
    </row>
    <row r="107" spans="2:17" ht="12.6" customHeight="1" x14ac:dyDescent="0.2">
      <c r="B107" s="582">
        <v>283</v>
      </c>
      <c r="C107" s="312"/>
      <c r="D107" s="328">
        <f t="shared" si="21"/>
        <v>0.98077604590079115</v>
      </c>
      <c r="E107" s="328">
        <f t="shared" si="22"/>
        <v>17.732581437693849</v>
      </c>
      <c r="F107" s="328">
        <f t="shared" si="23"/>
        <v>0.42821225964363918</v>
      </c>
      <c r="G107" s="328">
        <f t="shared" si="24"/>
        <v>0.66575170428211639</v>
      </c>
      <c r="H107" s="328">
        <f t="shared" si="25"/>
        <v>0.33424829571788361</v>
      </c>
      <c r="I107" s="328">
        <f t="shared" si="26"/>
        <v>0.96963861535226292</v>
      </c>
      <c r="J107" s="328">
        <f t="shared" si="27"/>
        <v>0.25088644526670068</v>
      </c>
      <c r="K107" s="328">
        <f t="shared" si="28"/>
        <v>0.59904904778301038</v>
      </c>
      <c r="L107" s="500"/>
      <c r="M107" s="481">
        <f t="shared" si="19"/>
        <v>10.473990106099357</v>
      </c>
      <c r="N107" s="482">
        <f t="shared" si="20"/>
        <v>4.4563668217425629</v>
      </c>
      <c r="O107" s="576"/>
      <c r="P107" s="532">
        <f t="shared" si="29"/>
        <v>-1.3380700463180517E-2</v>
      </c>
      <c r="Q107" s="577">
        <f t="shared" si="30"/>
        <v>-9.880061994564926E-3</v>
      </c>
    </row>
    <row r="108" spans="2:17" ht="12.6" customHeight="1" x14ac:dyDescent="0.2">
      <c r="B108" s="582">
        <v>282</v>
      </c>
      <c r="C108" s="312"/>
      <c r="D108" s="328">
        <f t="shared" si="21"/>
        <v>0.98084332021612219</v>
      </c>
      <c r="E108" s="328">
        <f t="shared" si="22"/>
        <v>17.701224063135673</v>
      </c>
      <c r="F108" s="328">
        <f t="shared" si="23"/>
        <v>0.42842899455175121</v>
      </c>
      <c r="G108" s="328">
        <f t="shared" si="24"/>
        <v>0.66583059055019023</v>
      </c>
      <c r="H108" s="328">
        <f t="shared" si="25"/>
        <v>0.33416940944980977</v>
      </c>
      <c r="I108" s="328">
        <f t="shared" si="26"/>
        <v>0.96974425976804657</v>
      </c>
      <c r="J108" s="328">
        <f t="shared" si="27"/>
        <v>0.25141675392039448</v>
      </c>
      <c r="K108" s="328">
        <f t="shared" si="28"/>
        <v>0.59925404206690813</v>
      </c>
      <c r="L108" s="500"/>
      <c r="M108" s="481">
        <f t="shared" si="19"/>
        <v>10.460609405636177</v>
      </c>
      <c r="N108" s="482">
        <f t="shared" si="20"/>
        <v>4.446486759747998</v>
      </c>
      <c r="O108" s="576"/>
      <c r="P108" s="532">
        <f t="shared" si="29"/>
        <v>-1.3403246677100356E-2</v>
      </c>
      <c r="Q108" s="577">
        <f t="shared" si="30"/>
        <v>-9.9019417146877231E-3</v>
      </c>
    </row>
    <row r="109" spans="2:17" ht="12.6" customHeight="1" x14ac:dyDescent="0.2">
      <c r="B109" s="582">
        <v>281</v>
      </c>
      <c r="C109" s="312"/>
      <c r="D109" s="328">
        <f t="shared" si="21"/>
        <v>0.98091059914599643</v>
      </c>
      <c r="E109" s="328">
        <f t="shared" si="22"/>
        <v>17.669811040931428</v>
      </c>
      <c r="F109" s="328">
        <f t="shared" si="23"/>
        <v>0.42864784864501726</v>
      </c>
      <c r="G109" s="328">
        <f t="shared" si="24"/>
        <v>0.66591024071796534</v>
      </c>
      <c r="H109" s="328">
        <f t="shared" si="25"/>
        <v>0.33408975928203466</v>
      </c>
      <c r="I109" s="328">
        <f t="shared" si="26"/>
        <v>0.96984991569403867</v>
      </c>
      <c r="J109" s="328">
        <f t="shared" si="27"/>
        <v>0.25194973823570299</v>
      </c>
      <c r="K109" s="328">
        <f t="shared" si="28"/>
        <v>0.59946004310829959</v>
      </c>
      <c r="L109" s="500"/>
      <c r="M109" s="481">
        <f t="shared" si="19"/>
        <v>10.447206158959077</v>
      </c>
      <c r="N109" s="482">
        <f t="shared" si="20"/>
        <v>4.4365848180333103</v>
      </c>
      <c r="O109" s="576"/>
      <c r="P109" s="532">
        <f t="shared" si="29"/>
        <v>-1.3425897689756994E-2</v>
      </c>
      <c r="Q109" s="577">
        <f t="shared" si="30"/>
        <v>-9.9239261413544E-3</v>
      </c>
    </row>
    <row r="110" spans="2:17" ht="12.6" customHeight="1" x14ac:dyDescent="0.2">
      <c r="B110" s="582">
        <v>280</v>
      </c>
      <c r="C110" s="312"/>
      <c r="D110" s="328">
        <f t="shared" si="21"/>
        <v>0.9809778826907305</v>
      </c>
      <c r="E110" s="328">
        <f t="shared" si="22"/>
        <v>17.638342073763937</v>
      </c>
      <c r="F110" s="328">
        <f t="shared" si="23"/>
        <v>0.42886884254647756</v>
      </c>
      <c r="G110" s="328">
        <f t="shared" si="24"/>
        <v>0.66599066206984836</v>
      </c>
      <c r="H110" s="328">
        <f t="shared" si="25"/>
        <v>0.33400933793015164</v>
      </c>
      <c r="I110" s="328">
        <f t="shared" si="26"/>
        <v>0.96995558313149333</v>
      </c>
      <c r="J110" s="328">
        <f t="shared" si="27"/>
        <v>0.25248542180883815</v>
      </c>
      <c r="K110" s="328">
        <f t="shared" si="28"/>
        <v>0.59966705955440236</v>
      </c>
      <c r="L110" s="500"/>
      <c r="M110" s="481">
        <f t="shared" si="19"/>
        <v>10.43378026126932</v>
      </c>
      <c r="N110" s="482">
        <f t="shared" si="20"/>
        <v>4.4266608918919559</v>
      </c>
      <c r="O110" s="576"/>
      <c r="P110" s="532">
        <f t="shared" si="29"/>
        <v>-1.3448654349687672E-2</v>
      </c>
      <c r="Q110" s="577">
        <f t="shared" si="30"/>
        <v>-9.9460161231519351E-3</v>
      </c>
    </row>
    <row r="111" spans="2:17" ht="12.6" customHeight="1" x14ac:dyDescent="0.2">
      <c r="B111" s="582">
        <v>279</v>
      </c>
      <c r="C111" s="312"/>
      <c r="D111" s="328">
        <f t="shared" si="21"/>
        <v>0.98104517085064091</v>
      </c>
      <c r="E111" s="328">
        <f t="shared" si="22"/>
        <v>17.606816861659009</v>
      </c>
      <c r="F111" s="328">
        <f t="shared" si="23"/>
        <v>0.42909199714688551</v>
      </c>
      <c r="G111" s="328">
        <f t="shared" si="24"/>
        <v>0.66607186198249801</v>
      </c>
      <c r="H111" s="328">
        <f t="shared" si="25"/>
        <v>0.33392813801750199</v>
      </c>
      <c r="I111" s="328">
        <f t="shared" si="26"/>
        <v>0.97006126208166465</v>
      </c>
      <c r="J111" s="328">
        <f t="shared" si="27"/>
        <v>0.25302382853029542</v>
      </c>
      <c r="K111" s="328">
        <f t="shared" si="28"/>
        <v>0.59987510015744816</v>
      </c>
      <c r="L111" s="500"/>
      <c r="M111" s="481">
        <f t="shared" si="19"/>
        <v>10.420331606919632</v>
      </c>
      <c r="N111" s="482">
        <f t="shared" si="20"/>
        <v>4.4167148757688039</v>
      </c>
      <c r="O111" s="576"/>
      <c r="P111" s="532">
        <f t="shared" si="29"/>
        <v>-1.3471517515164066E-2</v>
      </c>
      <c r="Q111" s="577">
        <f t="shared" si="30"/>
        <v>-9.9682125182596337E-3</v>
      </c>
    </row>
    <row r="112" spans="2:17" ht="12.6" customHeight="1" x14ac:dyDescent="0.2">
      <c r="B112" s="582">
        <v>278</v>
      </c>
      <c r="C112" s="312"/>
      <c r="D112" s="328">
        <f t="shared" si="21"/>
        <v>0.98111246362604421</v>
      </c>
      <c r="E112" s="328">
        <f t="shared" si="22"/>
        <v>17.575235101952092</v>
      </c>
      <c r="F112" s="328">
        <f t="shared" si="23"/>
        <v>0.42931733360911939</v>
      </c>
      <c r="G112" s="328">
        <f t="shared" si="24"/>
        <v>0.66615384792630716</v>
      </c>
      <c r="H112" s="328">
        <f t="shared" si="25"/>
        <v>0.33384615207369284</v>
      </c>
      <c r="I112" s="328">
        <f t="shared" si="26"/>
        <v>0.97016695254580709</v>
      </c>
      <c r="J112" s="328">
        <f t="shared" si="27"/>
        <v>0.25356498258959848</v>
      </c>
      <c r="K112" s="328">
        <f t="shared" si="28"/>
        <v>0.60008417377633061</v>
      </c>
      <c r="L112" s="500"/>
      <c r="M112" s="481">
        <f t="shared" si="19"/>
        <v>10.406860089404468</v>
      </c>
      <c r="N112" s="482">
        <f t="shared" si="20"/>
        <v>4.4067466632505443</v>
      </c>
      <c r="O112" s="576"/>
      <c r="P112" s="532">
        <f t="shared" si="29"/>
        <v>-1.3494488054192288E-2</v>
      </c>
      <c r="Q112" s="577">
        <f t="shared" si="30"/>
        <v>-9.9905161947617671E-3</v>
      </c>
    </row>
    <row r="113" spans="2:17" ht="12.6" customHeight="1" x14ac:dyDescent="0.2">
      <c r="B113" s="582">
        <v>277</v>
      </c>
      <c r="C113" s="312"/>
      <c r="D113" s="328">
        <f t="shared" si="21"/>
        <v>0.98117976101725701</v>
      </c>
      <c r="E113" s="328">
        <f t="shared" si="22"/>
        <v>17.543596489254355</v>
      </c>
      <c r="F113" s="328">
        <f t="shared" si="23"/>
        <v>0.42954487337268366</v>
      </c>
      <c r="G113" s="328">
        <f t="shared" si="24"/>
        <v>0.66623662746691326</v>
      </c>
      <c r="H113" s="328">
        <f t="shared" si="25"/>
        <v>0.33376337253308674</v>
      </c>
      <c r="I113" s="328">
        <f t="shared" si="26"/>
        <v>0.97027265452517497</v>
      </c>
      <c r="J113" s="328">
        <f t="shared" si="27"/>
        <v>0.25410890848014012</v>
      </c>
      <c r="K113" s="328">
        <f t="shared" si="28"/>
        <v>0.60029428937828577</v>
      </c>
      <c r="L113" s="500"/>
      <c r="M113" s="481">
        <f t="shared" si="19"/>
        <v>10.393365601350276</v>
      </c>
      <c r="N113" s="482">
        <f t="shared" si="20"/>
        <v>4.3967561470557825</v>
      </c>
      <c r="O113" s="576"/>
      <c r="P113" s="532">
        <f t="shared" si="29"/>
        <v>-1.351756684476868E-2</v>
      </c>
      <c r="Q113" s="577">
        <f t="shared" si="30"/>
        <v>-1.0012928030548096E-2</v>
      </c>
    </row>
    <row r="114" spans="2:17" ht="12.6" customHeight="1" x14ac:dyDescent="0.2">
      <c r="B114" s="582">
        <v>276</v>
      </c>
      <c r="C114" s="312"/>
      <c r="D114" s="328">
        <f t="shared" si="21"/>
        <v>0.98124706302459586</v>
      </c>
      <c r="E114" s="328">
        <f t="shared" si="22"/>
        <v>17.511900715418264</v>
      </c>
      <c r="F114" s="328">
        <f t="shared" si="23"/>
        <v>0.42977463815830036</v>
      </c>
      <c r="G114" s="328">
        <f t="shared" si="24"/>
        <v>0.6663202082667381</v>
      </c>
      <c r="H114" s="328">
        <f t="shared" si="25"/>
        <v>0.3336797917332619</v>
      </c>
      <c r="I114" s="328">
        <f t="shared" si="26"/>
        <v>0.97037836802102306</v>
      </c>
      <c r="J114" s="328">
        <f t="shared" si="27"/>
        <v>0.2546556310041177</v>
      </c>
      <c r="K114" s="328">
        <f t="shared" si="28"/>
        <v>0.60050545604060501</v>
      </c>
      <c r="L114" s="500"/>
      <c r="M114" s="481">
        <f t="shared" si="19"/>
        <v>10.379848034505507</v>
      </c>
      <c r="N114" s="482">
        <f t="shared" si="20"/>
        <v>4.3867432190252345</v>
      </c>
      <c r="O114" s="576"/>
      <c r="P114" s="532">
        <f t="shared" si="29"/>
        <v>-1.3540754775036135E-2</v>
      </c>
      <c r="Q114" s="577">
        <f t="shared" si="30"/>
        <v>-1.003544891379704E-2</v>
      </c>
    </row>
    <row r="115" spans="2:17" ht="12.6" customHeight="1" x14ac:dyDescent="0.2">
      <c r="B115" s="582">
        <v>275</v>
      </c>
      <c r="C115" s="312"/>
      <c r="D115" s="328">
        <f t="shared" si="21"/>
        <v>0.98131436964837759</v>
      </c>
      <c r="E115" s="328">
        <f t="shared" si="22"/>
        <v>17.480147469502526</v>
      </c>
      <c r="F115" s="328">
        <f t="shared" si="23"/>
        <v>0.4300066499725948</v>
      </c>
      <c r="G115" s="328">
        <f t="shared" si="24"/>
        <v>0.66640459808655905</v>
      </c>
      <c r="H115" s="328">
        <f t="shared" si="25"/>
        <v>0.33359540191344095</v>
      </c>
      <c r="I115" s="328">
        <f t="shared" si="26"/>
        <v>0.97048409303460614</v>
      </c>
      <c r="J115" s="328">
        <f t="shared" si="27"/>
        <v>0.25520517527756953</v>
      </c>
      <c r="K115" s="328">
        <f t="shared" si="28"/>
        <v>0.60071768295238148</v>
      </c>
      <c r="L115" s="500"/>
      <c r="M115" s="481">
        <f t="shared" si="19"/>
        <v>10.366307279730471</v>
      </c>
      <c r="N115" s="482">
        <f t="shared" si="20"/>
        <v>4.3767077701114374</v>
      </c>
      <c r="O115" s="576"/>
      <c r="P115" s="532">
        <f t="shared" si="29"/>
        <v>-1.3564052743234356E-2</v>
      </c>
      <c r="Q115" s="577">
        <f t="shared" si="30"/>
        <v>-1.0058079742762516E-2</v>
      </c>
    </row>
    <row r="116" spans="2:17" ht="12.6" customHeight="1" x14ac:dyDescent="0.2">
      <c r="B116" s="582">
        <v>274</v>
      </c>
      <c r="C116" s="312"/>
      <c r="D116" s="328">
        <f t="shared" si="21"/>
        <v>0.98138168088891864</v>
      </c>
      <c r="E116" s="328">
        <f t="shared" si="22"/>
        <v>17.448336437736533</v>
      </c>
      <c r="F116" s="328">
        <f t="shared" si="23"/>
        <v>0.43024093111287437</v>
      </c>
      <c r="G116" s="328">
        <f t="shared" si="24"/>
        <v>0.6664898047871104</v>
      </c>
      <c r="H116" s="328">
        <f t="shared" si="25"/>
        <v>0.3335101952128896</v>
      </c>
      <c r="I116" s="328">
        <f t="shared" si="26"/>
        <v>0.97058982956717887</v>
      </c>
      <c r="J116" s="328">
        <f t="shared" si="27"/>
        <v>0.25575756673550903</v>
      </c>
      <c r="K116" s="328">
        <f t="shared" si="28"/>
        <v>0.60093097941628959</v>
      </c>
      <c r="L116" s="500"/>
      <c r="M116" s="481">
        <f t="shared" si="19"/>
        <v>10.352743226987236</v>
      </c>
      <c r="N116" s="482">
        <f t="shared" si="20"/>
        <v>4.3666496903686749</v>
      </c>
      <c r="O116" s="576"/>
      <c r="P116" s="532">
        <f t="shared" si="29"/>
        <v>-1.3587461658190136E-2</v>
      </c>
      <c r="Q116" s="577">
        <f t="shared" si="30"/>
        <v>-1.0080821426257103E-2</v>
      </c>
    </row>
    <row r="117" spans="2:17" ht="12.6" customHeight="1" x14ac:dyDescent="0.2">
      <c r="B117" s="582">
        <v>273</v>
      </c>
      <c r="C117" s="312"/>
      <c r="D117" s="328">
        <f t="shared" si="21"/>
        <v>0.98144899674653574</v>
      </c>
      <c r="E117" s="328">
        <f t="shared" si="22"/>
        <v>17.416467303484175</v>
      </c>
      <c r="F117" s="328">
        <f t="shared" si="23"/>
        <v>0.43047750417200553</v>
      </c>
      <c r="G117" s="328">
        <f t="shared" si="24"/>
        <v>0.66657583633071638</v>
      </c>
      <c r="H117" s="328">
        <f t="shared" si="25"/>
        <v>0.33342416366928362</v>
      </c>
      <c r="I117" s="328">
        <f t="shared" si="26"/>
        <v>0.97069557761999636</v>
      </c>
      <c r="J117" s="328">
        <f t="shared" si="27"/>
        <v>0.25631283113716374</v>
      </c>
      <c r="K117" s="328">
        <f t="shared" si="28"/>
        <v>0.60114535485040066</v>
      </c>
      <c r="L117" s="500"/>
      <c r="M117" s="481">
        <f t="shared" si="19"/>
        <v>10.339155765329046</v>
      </c>
      <c r="N117" s="482">
        <f t="shared" si="20"/>
        <v>4.3565688689424178</v>
      </c>
      <c r="O117" s="576"/>
      <c r="P117" s="532">
        <f t="shared" si="29"/>
        <v>-1.3610982439153929E-2</v>
      </c>
      <c r="Q117" s="577">
        <f t="shared" si="30"/>
        <v>-1.0103674883438885E-2</v>
      </c>
    </row>
    <row r="118" spans="2:17" ht="12.6" customHeight="1" x14ac:dyDescent="0.2">
      <c r="B118" s="582">
        <v>272</v>
      </c>
      <c r="C118" s="312"/>
      <c r="D118" s="328">
        <f t="shared" si="21"/>
        <v>0.98151631722154575</v>
      </c>
      <c r="E118" s="328">
        <f t="shared" si="22"/>
        <v>17.384539747207064</v>
      </c>
      <c r="F118" s="328">
        <f t="shared" si="23"/>
        <v>0.43071639204339113</v>
      </c>
      <c r="G118" s="328">
        <f t="shared" si="24"/>
        <v>0.66666270078295709</v>
      </c>
      <c r="H118" s="328">
        <f t="shared" si="25"/>
        <v>0.33333729921704291</v>
      </c>
      <c r="I118" s="328">
        <f t="shared" si="26"/>
        <v>0.97080133719431383</v>
      </c>
      <c r="J118" s="328">
        <f t="shared" si="27"/>
        <v>0.25687099457132045</v>
      </c>
      <c r="K118" s="328">
        <f t="shared" si="28"/>
        <v>0.60136081879003278</v>
      </c>
      <c r="L118" s="500"/>
      <c r="M118" s="481">
        <f t="shared" si="19"/>
        <v>10.325544782889892</v>
      </c>
      <c r="N118" s="482">
        <f t="shared" si="20"/>
        <v>4.3464651940589789</v>
      </c>
      <c r="O118" s="576"/>
      <c r="P118" s="532">
        <f t="shared" si="29"/>
        <v>-1.3634616016112489E-2</v>
      </c>
      <c r="Q118" s="577">
        <f t="shared" si="30"/>
        <v>-1.012664104436567E-2</v>
      </c>
    </row>
    <row r="119" spans="2:17" ht="12.6" customHeight="1" x14ac:dyDescent="0.2">
      <c r="B119" s="582">
        <v>271</v>
      </c>
      <c r="C119" s="312"/>
      <c r="D119" s="328">
        <f t="shared" si="21"/>
        <v>0.98158364231426509</v>
      </c>
      <c r="E119" s="328">
        <f t="shared" si="22"/>
        <v>17.352553446427159</v>
      </c>
      <c r="F119" s="328">
        <f t="shared" si="23"/>
        <v>0.43095761792604909</v>
      </c>
      <c r="G119" s="328">
        <f t="shared" si="24"/>
        <v>0.66675040631436844</v>
      </c>
      <c r="H119" s="328">
        <f t="shared" si="25"/>
        <v>0.33324959368563156</v>
      </c>
      <c r="I119" s="328">
        <f t="shared" si="26"/>
        <v>0.9709071082913866</v>
      </c>
      <c r="J119" s="328">
        <f t="shared" si="27"/>
        <v>0.25743208346177748</v>
      </c>
      <c r="K119" s="328">
        <f t="shared" si="28"/>
        <v>0.6015773808896383</v>
      </c>
      <c r="L119" s="500"/>
      <c r="M119" s="481">
        <f t="shared" si="19"/>
        <v>10.31191016687378</v>
      </c>
      <c r="N119" s="482">
        <f t="shared" si="20"/>
        <v>4.3363385530146132</v>
      </c>
      <c r="O119" s="576"/>
      <c r="P119" s="532">
        <f t="shared" si="29"/>
        <v>-1.3658363329938084E-2</v>
      </c>
      <c r="Q119" s="577">
        <f t="shared" si="30"/>
        <v>-1.0149720849909727E-2</v>
      </c>
    </row>
    <row r="120" spans="2:17" ht="12.6" customHeight="1" x14ac:dyDescent="0.2">
      <c r="B120" s="582">
        <v>270</v>
      </c>
      <c r="C120" s="312"/>
      <c r="D120" s="328">
        <f t="shared" si="21"/>
        <v>0.98165097202501084</v>
      </c>
      <c r="E120" s="328">
        <f t="shared" si="22"/>
        <v>17.320508075688771</v>
      </c>
      <c r="F120" s="328">
        <f t="shared" si="23"/>
        <v>0.43120120532979522</v>
      </c>
      <c r="G120" s="328">
        <f t="shared" si="24"/>
        <v>0.66683896120217356</v>
      </c>
      <c r="H120" s="328">
        <f t="shared" si="25"/>
        <v>0.33316103879782644</v>
      </c>
      <c r="I120" s="328">
        <f t="shared" si="26"/>
        <v>0.97101289091247001</v>
      </c>
      <c r="J120" s="328">
        <f t="shared" si="27"/>
        <v>0.25799612457290755</v>
      </c>
      <c r="K120" s="328">
        <f t="shared" si="28"/>
        <v>0.60179505092472774</v>
      </c>
      <c r="L120" s="500"/>
      <c r="M120" s="481">
        <f t="shared" si="19"/>
        <v>10.298251803543842</v>
      </c>
      <c r="N120" s="482">
        <f t="shared" si="20"/>
        <v>4.3261888321647035</v>
      </c>
      <c r="O120" s="576"/>
      <c r="P120" s="532">
        <f t="shared" si="29"/>
        <v>-1.3682225332594555E-2</v>
      </c>
      <c r="Q120" s="577">
        <f t="shared" si="30"/>
        <v>-1.0172915251928316E-2</v>
      </c>
    </row>
    <row r="121" spans="2:17" ht="12.6" customHeight="1" x14ac:dyDescent="0.2">
      <c r="B121" s="582">
        <v>269</v>
      </c>
      <c r="C121" s="312"/>
      <c r="D121" s="328">
        <f t="shared" si="21"/>
        <v>0.98171830635409951</v>
      </c>
      <c r="E121" s="328">
        <f t="shared" si="22"/>
        <v>17.288403306519918</v>
      </c>
      <c r="F121" s="328">
        <f t="shared" si="23"/>
        <v>0.43144717808053423</v>
      </c>
      <c r="G121" s="328">
        <f t="shared" si="24"/>
        <v>0.66692837383205217</v>
      </c>
      <c r="H121" s="328">
        <f t="shared" si="25"/>
        <v>0.33307162616794783</v>
      </c>
      <c r="I121" s="328">
        <f t="shared" si="26"/>
        <v>0.97111868505881971</v>
      </c>
      <c r="J121" s="328">
        <f t="shared" si="27"/>
        <v>0.25856314501533506</v>
      </c>
      <c r="K121" s="328">
        <f t="shared" si="28"/>
        <v>0.60201383879383186</v>
      </c>
      <c r="L121" s="500"/>
      <c r="M121" s="481">
        <f t="shared" si="19"/>
        <v>10.284569578211247</v>
      </c>
      <c r="N121" s="482">
        <f t="shared" si="20"/>
        <v>4.3160159169127752</v>
      </c>
      <c r="O121" s="576"/>
      <c r="P121" s="532">
        <f t="shared" si="29"/>
        <v>-1.3706202987073368E-2</v>
      </c>
      <c r="Q121" s="577">
        <f t="shared" si="30"/>
        <v>-1.0196225213519483E-2</v>
      </c>
    </row>
    <row r="122" spans="2:17" ht="12.6" customHeight="1" x14ac:dyDescent="0.2">
      <c r="B122" s="582">
        <v>268</v>
      </c>
      <c r="C122" s="312"/>
      <c r="D122" s="328">
        <f t="shared" si="21"/>
        <v>0.98178564530184798</v>
      </c>
      <c r="E122" s="328">
        <f t="shared" si="22"/>
        <v>17.256238807393046</v>
      </c>
      <c r="F122" s="328">
        <f t="shared" si="23"/>
        <v>0.43169556032566025</v>
      </c>
      <c r="G122" s="328">
        <f t="shared" si="24"/>
        <v>0.66701865269994387</v>
      </c>
      <c r="H122" s="328">
        <f t="shared" si="25"/>
        <v>0.33298134730005613</v>
      </c>
      <c r="I122" s="328">
        <f t="shared" si="26"/>
        <v>0.97122449073169126</v>
      </c>
      <c r="J122" s="328">
        <f t="shared" si="27"/>
        <v>0.25913317225172983</v>
      </c>
      <c r="K122" s="328">
        <f t="shared" si="28"/>
        <v>0.60223375452050421</v>
      </c>
      <c r="L122" s="500"/>
      <c r="M122" s="481">
        <f t="shared" si="19"/>
        <v>10.270863375224174</v>
      </c>
      <c r="N122" s="482">
        <f t="shared" si="20"/>
        <v>4.3058196916992557</v>
      </c>
      <c r="O122" s="576"/>
      <c r="P122" s="532">
        <f t="shared" si="29"/>
        <v>-1.3730297267962044E-2</v>
      </c>
      <c r="Q122" s="577">
        <f t="shared" si="30"/>
        <v>-1.0219651709135746E-2</v>
      </c>
    </row>
    <row r="123" spans="2:17" ht="12.6" customHeight="1" x14ac:dyDescent="0.2">
      <c r="B123" s="582">
        <v>267</v>
      </c>
      <c r="C123" s="312"/>
      <c r="D123" s="328">
        <f t="shared" si="21"/>
        <v>0.98185298886857297</v>
      </c>
      <c r="E123" s="328">
        <f t="shared" si="22"/>
        <v>17.224014243685083</v>
      </c>
      <c r="F123" s="328">
        <f t="shared" si="23"/>
        <v>0.43194637653956863</v>
      </c>
      <c r="G123" s="328">
        <f t="shared" si="24"/>
        <v>0.66710980641388762</v>
      </c>
      <c r="H123" s="328">
        <f t="shared" si="25"/>
        <v>0.33289019358611238</v>
      </c>
      <c r="I123" s="328">
        <f t="shared" si="26"/>
        <v>0.97133030793234076</v>
      </c>
      <c r="J123" s="328">
        <f t="shared" si="27"/>
        <v>0.25970623410271781</v>
      </c>
      <c r="K123" s="328">
        <f t="shared" si="28"/>
        <v>0.60245480825536102</v>
      </c>
      <c r="L123" s="500"/>
      <c r="M123" s="481">
        <f t="shared" si="19"/>
        <v>10.257133077956212</v>
      </c>
      <c r="N123" s="482">
        <f t="shared" si="20"/>
        <v>4.29560003999012</v>
      </c>
      <c r="O123" s="576"/>
      <c r="P123" s="532">
        <f t="shared" si="29"/>
        <v>-1.3754509161188366E-2</v>
      </c>
      <c r="Q123" s="577">
        <f t="shared" si="30"/>
        <v>-1.0243195724811471E-2</v>
      </c>
    </row>
    <row r="124" spans="2:17" ht="12.6" customHeight="1" x14ac:dyDescent="0.2">
      <c r="B124" s="582">
        <v>266</v>
      </c>
      <c r="C124" s="312"/>
      <c r="D124" s="328">
        <f t="shared" si="21"/>
        <v>0.98192033705459147</v>
      </c>
      <c r="E124" s="328">
        <f t="shared" si="22"/>
        <v>17.191729277636835</v>
      </c>
      <c r="F124" s="328">
        <f t="shared" si="23"/>
        <v>0.43219965152928447</v>
      </c>
      <c r="G124" s="328">
        <f t="shared" si="24"/>
        <v>0.66720184369590008</v>
      </c>
      <c r="H124" s="328">
        <f t="shared" si="25"/>
        <v>0.33279815630409992</v>
      </c>
      <c r="I124" s="328">
        <f t="shared" si="26"/>
        <v>0.97143613666202389</v>
      </c>
      <c r="J124" s="328">
        <f t="shared" si="27"/>
        <v>0.26028235875291611</v>
      </c>
      <c r="K124" s="328">
        <f t="shared" si="28"/>
        <v>0.60267701027816445</v>
      </c>
      <c r="L124" s="500"/>
      <c r="M124" s="481">
        <f t="shared" si="19"/>
        <v>10.243378568795023</v>
      </c>
      <c r="N124" s="482">
        <f t="shared" si="20"/>
        <v>4.2853568442653085</v>
      </c>
      <c r="O124" s="576"/>
      <c r="P124" s="532">
        <f t="shared" si="29"/>
        <v>-1.3778839664531972E-2</v>
      </c>
      <c r="Q124" s="577">
        <f t="shared" si="30"/>
        <v>-1.0266858258233924E-2</v>
      </c>
    </row>
    <row r="125" spans="2:17" ht="12.6" customHeight="1" x14ac:dyDescent="0.2">
      <c r="B125" s="582">
        <v>265</v>
      </c>
      <c r="C125" s="312"/>
      <c r="D125" s="328">
        <f t="shared" si="21"/>
        <v>0.98198768986022023</v>
      </c>
      <c r="E125" s="328">
        <f t="shared" si="22"/>
        <v>17.159383568311668</v>
      </c>
      <c r="F125" s="328">
        <f t="shared" si="23"/>
        <v>0.43245541044020808</v>
      </c>
      <c r="G125" s="328">
        <f t="shared" si="24"/>
        <v>0.66729477338389109</v>
      </c>
      <c r="H125" s="328">
        <f t="shared" si="25"/>
        <v>0.33270522661610891</v>
      </c>
      <c r="I125" s="328">
        <f t="shared" si="26"/>
        <v>0.97154197692199695</v>
      </c>
      <c r="J125" s="328">
        <f t="shared" si="27"/>
        <v>0.26086157475709137</v>
      </c>
      <c r="K125" s="328">
        <f t="shared" si="28"/>
        <v>0.60290037099994687</v>
      </c>
      <c r="L125" s="500"/>
      <c r="M125" s="481">
        <f t="shared" si="19"/>
        <v>10.229599729130491</v>
      </c>
      <c r="N125" s="482">
        <f t="shared" si="20"/>
        <v>4.2750899860070746</v>
      </c>
      <c r="O125" s="576"/>
      <c r="P125" s="532">
        <f t="shared" si="29"/>
        <v>-1.3803289787581718E-2</v>
      </c>
      <c r="Q125" s="577">
        <f t="shared" si="30"/>
        <v>-1.02906403190417E-2</v>
      </c>
    </row>
    <row r="126" spans="2:17" ht="12.6" customHeight="1" x14ac:dyDescent="0.2">
      <c r="B126" s="582">
        <v>264</v>
      </c>
      <c r="C126" s="312"/>
      <c r="D126" s="328">
        <f t="shared" si="21"/>
        <v>0.98205504728577619</v>
      </c>
      <c r="E126" s="328">
        <f t="shared" si="22"/>
        <v>17.126976771553505</v>
      </c>
      <c r="F126" s="328">
        <f t="shared" si="23"/>
        <v>0.43271367876198213</v>
      </c>
      <c r="G126" s="328">
        <f t="shared" si="24"/>
        <v>0.6673886044336188</v>
      </c>
      <c r="H126" s="328">
        <f t="shared" si="25"/>
        <v>0.3326113955663812</v>
      </c>
      <c r="I126" s="328">
        <f t="shared" si="26"/>
        <v>0.97164782871351618</v>
      </c>
      <c r="J126" s="328">
        <f t="shared" si="27"/>
        <v>0.2614439110464471</v>
      </c>
      <c r="K126" s="328">
        <f t="shared" si="28"/>
        <v>0.60312490096517712</v>
      </c>
      <c r="L126" s="500"/>
      <c r="M126" s="481">
        <f t="shared" si="19"/>
        <v>10.21579643934291</v>
      </c>
      <c r="N126" s="482">
        <f t="shared" si="20"/>
        <v>4.2647993456880329</v>
      </c>
      <c r="O126" s="576"/>
      <c r="P126" s="532">
        <f t="shared" si="29"/>
        <v>-1.3827860552090954E-2</v>
      </c>
      <c r="Q126" s="577">
        <f t="shared" si="30"/>
        <v>-1.0314542928909987E-2</v>
      </c>
    </row>
    <row r="127" spans="2:17" ht="12.6" customHeight="1" x14ac:dyDescent="0.2">
      <c r="B127" s="582">
        <v>263</v>
      </c>
      <c r="C127" s="312"/>
      <c r="D127" s="328">
        <f t="shared" si="21"/>
        <v>0.98212240933157613</v>
      </c>
      <c r="E127" s="328">
        <f t="shared" si="22"/>
        <v>17.094508539944112</v>
      </c>
      <c r="F127" s="328">
        <f t="shared" si="23"/>
        <v>0.43297448233448182</v>
      </c>
      <c r="G127" s="328">
        <f t="shared" si="24"/>
        <v>0.66748334592068437</v>
      </c>
      <c r="H127" s="328">
        <f t="shared" si="25"/>
        <v>0.33251665407931563</v>
      </c>
      <c r="I127" s="328">
        <f t="shared" si="26"/>
        <v>0.9717536920378379</v>
      </c>
      <c r="J127" s="328">
        <f t="shared" si="27"/>
        <v>0.26202939693504068</v>
      </c>
      <c r="K127" s="328">
        <f t="shared" si="28"/>
        <v>0.60335061085397235</v>
      </c>
      <c r="L127" s="500"/>
      <c r="M127" s="481">
        <f t="shared" si="19"/>
        <v>10.201968578790819</v>
      </c>
      <c r="N127" s="482">
        <f t="shared" si="20"/>
        <v>4.2544848027591229</v>
      </c>
      <c r="O127" s="576"/>
      <c r="P127" s="532">
        <f t="shared" si="29"/>
        <v>-1.3852552991920675E-2</v>
      </c>
      <c r="Q127" s="577">
        <f t="shared" si="30"/>
        <v>-1.033856712174952E-2</v>
      </c>
    </row>
    <row r="128" spans="2:17" ht="12.6" customHeight="1" x14ac:dyDescent="0.2">
      <c r="B128" s="582">
        <v>262</v>
      </c>
      <c r="C128" s="312"/>
      <c r="D128" s="328">
        <f t="shared" si="21"/>
        <v>0.98218977599793711</v>
      </c>
      <c r="E128" s="328">
        <f t="shared" si="22"/>
        <v>17.061978522759635</v>
      </c>
      <c r="F128" s="328">
        <f t="shared" si="23"/>
        <v>0.43323784735393328</v>
      </c>
      <c r="G128" s="328">
        <f t="shared" si="24"/>
        <v>0.66757900704256923</v>
      </c>
      <c r="H128" s="328">
        <f t="shared" si="25"/>
        <v>0.33242099295743077</v>
      </c>
      <c r="I128" s="328">
        <f t="shared" si="26"/>
        <v>0.97185956689621866</v>
      </c>
      <c r="J128" s="328">
        <f t="shared" si="27"/>
        <v>0.26261806212633693</v>
      </c>
      <c r="K128" s="328">
        <f t="shared" si="28"/>
        <v>0.60357751148435301</v>
      </c>
      <c r="L128" s="500"/>
      <c r="M128" s="481">
        <f t="shared" si="19"/>
        <v>10.188116025798898</v>
      </c>
      <c r="N128" s="482">
        <f t="shared" si="20"/>
        <v>4.2441462356373734</v>
      </c>
      <c r="O128" s="576"/>
      <c r="P128" s="532">
        <f t="shared" si="29"/>
        <v>-1.3877368153643488E-2</v>
      </c>
      <c r="Q128" s="577">
        <f t="shared" si="30"/>
        <v>-1.0362713944061852E-2</v>
      </c>
    </row>
    <row r="129" spans="2:17" ht="12.6" customHeight="1" x14ac:dyDescent="0.2">
      <c r="B129" s="582">
        <v>261</v>
      </c>
      <c r="C129" s="312"/>
      <c r="D129" s="328">
        <f t="shared" si="21"/>
        <v>0.98225714728517588</v>
      </c>
      <c r="E129" s="328">
        <f t="shared" si="22"/>
        <v>17.029386365926399</v>
      </c>
      <c r="F129" s="328">
        <f t="shared" si="23"/>
        <v>0.43350380037916153</v>
      </c>
      <c r="G129" s="328">
        <f t="shared" si="24"/>
        <v>0.66767559712071267</v>
      </c>
      <c r="H129" s="328">
        <f t="shared" si="25"/>
        <v>0.33232440287928733</v>
      </c>
      <c r="I129" s="328">
        <f t="shared" si="26"/>
        <v>0.97196545328991524</v>
      </c>
      <c r="J129" s="328">
        <f t="shared" si="27"/>
        <v>0.26320993671989756</v>
      </c>
      <c r="K129" s="328">
        <f t="shared" si="28"/>
        <v>0.60380561381454634</v>
      </c>
      <c r="L129" s="500"/>
      <c r="M129" s="481">
        <f t="shared" si="19"/>
        <v>10.174238657645255</v>
      </c>
      <c r="N129" s="482">
        <f t="shared" si="20"/>
        <v>4.2337835216933115</v>
      </c>
      <c r="O129" s="576"/>
      <c r="P129" s="532">
        <f t="shared" si="29"/>
        <v>-1.3902307096174127E-2</v>
      </c>
      <c r="Q129" s="577">
        <f t="shared" si="30"/>
        <v>-1.0386984454825665E-2</v>
      </c>
    </row>
    <row r="130" spans="2:17" ht="12.6" customHeight="1" x14ac:dyDescent="0.2">
      <c r="B130" s="582">
        <v>260</v>
      </c>
      <c r="C130" s="312"/>
      <c r="D130" s="328">
        <f t="shared" si="21"/>
        <v>0.98232452319360963</v>
      </c>
      <c r="E130" s="328">
        <f t="shared" si="22"/>
        <v>16.996731711975951</v>
      </c>
      <c r="F130" s="328">
        <f t="shared" si="23"/>
        <v>0.43377236833797195</v>
      </c>
      <c r="G130" s="328">
        <f t="shared" si="24"/>
        <v>0.66777312560263391</v>
      </c>
      <c r="H130" s="328">
        <f t="shared" si="25"/>
        <v>0.33222687439736609</v>
      </c>
      <c r="I130" s="328">
        <f t="shared" si="26"/>
        <v>0.97207135122018418</v>
      </c>
      <c r="J130" s="328">
        <f t="shared" si="27"/>
        <v>0.26380505121821241</v>
      </c>
      <c r="K130" s="328">
        <f t="shared" si="28"/>
        <v>0.60403492894533395</v>
      </c>
      <c r="L130" s="500"/>
      <c r="M130" s="481">
        <f t="shared" si="19"/>
        <v>10.16033635054908</v>
      </c>
      <c r="N130" s="482">
        <f t="shared" si="20"/>
        <v>4.2233965372384858</v>
      </c>
      <c r="O130" s="576"/>
      <c r="P130" s="532">
        <f t="shared" si="29"/>
        <v>-1.3927370891479995E-2</v>
      </c>
      <c r="Q130" s="577">
        <f t="shared" si="30"/>
        <v>-1.0411379725894676E-2</v>
      </c>
    </row>
    <row r="131" spans="2:17" ht="12.6" customHeight="1" x14ac:dyDescent="0.2">
      <c r="B131" s="582">
        <v>259</v>
      </c>
      <c r="C131" s="312"/>
      <c r="D131" s="328">
        <f t="shared" si="21"/>
        <v>0.98239190372355512</v>
      </c>
      <c r="E131" s="328">
        <f t="shared" si="22"/>
        <v>16.964014199999298</v>
      </c>
      <c r="F131" s="328">
        <f t="shared" si="23"/>
        <v>0.43404357853366887</v>
      </c>
      <c r="G131" s="328">
        <f t="shared" si="24"/>
        <v>0.66787160206409824</v>
      </c>
      <c r="H131" s="328">
        <f t="shared" si="25"/>
        <v>0.33212839793590176</v>
      </c>
      <c r="I131" s="328">
        <f t="shared" si="26"/>
        <v>0.9721772606882827</v>
      </c>
      <c r="J131" s="328">
        <f t="shared" si="27"/>
        <v>0.26440343653367593</v>
      </c>
      <c r="K131" s="328">
        <f t="shared" si="28"/>
        <v>0.60426546812245041</v>
      </c>
      <c r="L131" s="500"/>
      <c r="M131" s="481">
        <f t="shared" si="19"/>
        <v>10.1464089796576</v>
      </c>
      <c r="N131" s="482">
        <f t="shared" si="20"/>
        <v>4.2129851575125912</v>
      </c>
      <c r="O131" s="576"/>
      <c r="P131" s="532">
        <f t="shared" si="29"/>
        <v>-1.3952560624488797E-2</v>
      </c>
      <c r="Q131" s="577">
        <f t="shared" si="30"/>
        <v>-1.0435900842310275E-2</v>
      </c>
    </row>
    <row r="132" spans="2:17" ht="12.6" customHeight="1" x14ac:dyDescent="0.2">
      <c r="B132" s="582">
        <v>258</v>
      </c>
      <c r="C132" s="312"/>
      <c r="D132" s="328">
        <f t="shared" si="21"/>
        <v>0.98245928887532952</v>
      </c>
      <c r="E132" s="328">
        <f t="shared" si="22"/>
        <v>16.931233465600393</v>
      </c>
      <c r="F132" s="328">
        <f t="shared" si="23"/>
        <v>0.43431745865171401</v>
      </c>
      <c r="G132" s="328">
        <f t="shared" si="24"/>
        <v>0.66797103621132725</v>
      </c>
      <c r="H132" s="328">
        <f t="shared" si="25"/>
        <v>0.33202896378867275</v>
      </c>
      <c r="I132" s="328">
        <f t="shared" si="26"/>
        <v>0.97228318169546768</v>
      </c>
      <c r="J132" s="328">
        <f t="shared" si="27"/>
        <v>0.26500512399571008</v>
      </c>
      <c r="K132" s="328">
        <f t="shared" si="28"/>
        <v>0.60449724273902983</v>
      </c>
      <c r="L132" s="500"/>
      <c r="M132" s="481">
        <f t="shared" si="19"/>
        <v>10.132456419033112</v>
      </c>
      <c r="N132" s="482">
        <f t="shared" si="20"/>
        <v>4.2025492566702809</v>
      </c>
      <c r="O132" s="576"/>
      <c r="P132" s="532">
        <f t="shared" si="29"/>
        <v>-1.3977877393365645E-2</v>
      </c>
      <c r="Q132" s="577">
        <f t="shared" si="30"/>
        <v>-1.0460548902116784E-2</v>
      </c>
    </row>
    <row r="133" spans="2:17" ht="12.6" customHeight="1" x14ac:dyDescent="0.2">
      <c r="B133" s="582">
        <v>257</v>
      </c>
      <c r="C133" s="312"/>
      <c r="D133" s="328">
        <f t="shared" si="21"/>
        <v>0.98252667864924981</v>
      </c>
      <c r="E133" s="328">
        <f t="shared" si="22"/>
        <v>16.898389140848767</v>
      </c>
      <c r="F133" s="328">
        <f t="shared" si="23"/>
        <v>0.43459403676653013</v>
      </c>
      <c r="G133" s="328">
        <f t="shared" si="24"/>
        <v>0.66807143788325751</v>
      </c>
      <c r="H133" s="328">
        <f t="shared" si="25"/>
        <v>0.33192856211674249</v>
      </c>
      <c r="I133" s="328">
        <f t="shared" si="26"/>
        <v>0.97238911424299646</v>
      </c>
      <c r="J133" s="328">
        <f t="shared" si="27"/>
        <v>0.26561014535804245</v>
      </c>
      <c r="K133" s="328">
        <f t="shared" si="28"/>
        <v>0.60473026433810328</v>
      </c>
      <c r="L133" s="500"/>
      <c r="M133" s="481">
        <f t="shared" si="19"/>
        <v>10.118478541639746</v>
      </c>
      <c r="N133" s="482">
        <f t="shared" si="20"/>
        <v>4.1920887077681641</v>
      </c>
      <c r="O133" s="576"/>
      <c r="P133" s="532">
        <f t="shared" si="29"/>
        <v>-1.4003322309719124E-2</v>
      </c>
      <c r="Q133" s="577">
        <f t="shared" si="30"/>
        <v>-1.0485325016972524E-2</v>
      </c>
    </row>
    <row r="134" spans="2:17" ht="12.6" customHeight="1" x14ac:dyDescent="0.2">
      <c r="B134" s="582">
        <v>256</v>
      </c>
      <c r="C134" s="312"/>
      <c r="D134" s="328">
        <f t="shared" si="21"/>
        <v>0.98259407304563295</v>
      </c>
      <c r="E134" s="328">
        <f t="shared" si="22"/>
        <v>16.865480854231357</v>
      </c>
      <c r="F134" s="328">
        <f t="shared" si="23"/>
        <v>0.43487334134845057</v>
      </c>
      <c r="G134" s="328">
        <f t="shared" si="24"/>
        <v>0.66817281705384535</v>
      </c>
      <c r="H134" s="328">
        <f t="shared" si="25"/>
        <v>0.33182718294615465</v>
      </c>
      <c r="I134" s="328">
        <f t="shared" si="26"/>
        <v>0.97249505833212624</v>
      </c>
      <c r="J134" s="328">
        <f t="shared" si="27"/>
        <v>0.266218532806137</v>
      </c>
      <c r="K134" s="328">
        <f t="shared" si="28"/>
        <v>0.60496454461514926</v>
      </c>
      <c r="L134" s="500"/>
      <c r="M134" s="481">
        <f t="shared" si="19"/>
        <v>10.104475219330027</v>
      </c>
      <c r="N134" s="482">
        <f t="shared" si="20"/>
        <v>4.1816033827511916</v>
      </c>
      <c r="O134" s="576"/>
      <c r="P134" s="532">
        <f t="shared" si="29"/>
        <v>-1.4028896498892607E-2</v>
      </c>
      <c r="Q134" s="577">
        <f t="shared" si="30"/>
        <v>-1.0510230312178237E-2</v>
      </c>
    </row>
    <row r="135" spans="2:17" ht="12.6" customHeight="1" x14ac:dyDescent="0.2">
      <c r="B135" s="582">
        <v>255</v>
      </c>
      <c r="C135" s="312"/>
      <c r="D135" s="328">
        <f t="shared" si="21"/>
        <v>0.98266147206479604</v>
      </c>
      <c r="E135" s="328">
        <f t="shared" si="22"/>
        <v>16.832508230603466</v>
      </c>
      <c r="F135" s="328">
        <f t="shared" si="23"/>
        <v>0.43515540127082153</v>
      </c>
      <c r="G135" s="328">
        <f t="shared" si="24"/>
        <v>0.66827518383442031</v>
      </c>
      <c r="H135" s="328">
        <f t="shared" si="25"/>
        <v>0.33172481616557969</v>
      </c>
      <c r="I135" s="328">
        <f t="shared" si="26"/>
        <v>0.97260101396411469</v>
      </c>
      <c r="J135" s="328">
        <f t="shared" si="27"/>
        <v>0.26683031896478687</v>
      </c>
      <c r="K135" s="328">
        <f t="shared" si="28"/>
        <v>0.60520009542069564</v>
      </c>
      <c r="L135" s="500"/>
      <c r="M135" s="481">
        <f t="shared" si="19"/>
        <v>10.090446322831134</v>
      </c>
      <c r="N135" s="482">
        <f t="shared" si="20"/>
        <v>4.1710931524390134</v>
      </c>
      <c r="O135" s="576"/>
      <c r="P135" s="532">
        <f t="shared" si="29"/>
        <v>-1.4054601100006892E-2</v>
      </c>
      <c r="Q135" s="577">
        <f t="shared" si="30"/>
        <v>-1.0535265926861825E-2</v>
      </c>
    </row>
    <row r="136" spans="2:17" ht="12.6" customHeight="1" x14ac:dyDescent="0.2">
      <c r="B136" s="582">
        <v>254</v>
      </c>
      <c r="C136" s="312"/>
      <c r="D136" s="328">
        <f t="shared" si="21"/>
        <v>0.98272887570705625</v>
      </c>
      <c r="E136" s="328">
        <f t="shared" si="22"/>
        <v>16.799470891138871</v>
      </c>
      <c r="F136" s="328">
        <f t="shared" si="23"/>
        <v>0.43544024581725949</v>
      </c>
      <c r="G136" s="328">
        <f t="shared" si="24"/>
        <v>0.66837854847609046</v>
      </c>
      <c r="H136" s="328">
        <f t="shared" si="25"/>
        <v>0.33162145152390954</v>
      </c>
      <c r="I136" s="328">
        <f t="shared" si="26"/>
        <v>0.97270698114021925</v>
      </c>
      <c r="J136" s="328">
        <f t="shared" si="27"/>
        <v>0.26744553690587081</v>
      </c>
      <c r="K136" s="328">
        <f t="shared" si="28"/>
        <v>0.60543692876297817</v>
      </c>
      <c r="L136" s="500"/>
      <c r="M136" s="481">
        <f t="shared" si="19"/>
        <v>10.076391721731127</v>
      </c>
      <c r="N136" s="482">
        <f t="shared" si="20"/>
        <v>4.1605578865121515</v>
      </c>
      <c r="O136" s="576"/>
      <c r="P136" s="532">
        <f t="shared" si="29"/>
        <v>-1.4080437266336787E-2</v>
      </c>
      <c r="Q136" s="577">
        <f t="shared" si="30"/>
        <v>-1.0560433014290993E-2</v>
      </c>
    </row>
    <row r="137" spans="2:17" ht="12.6" customHeight="1" x14ac:dyDescent="0.2">
      <c r="B137" s="582">
        <v>253</v>
      </c>
      <c r="C137" s="312"/>
      <c r="D137" s="328">
        <f t="shared" si="21"/>
        <v>0.98279628397273067</v>
      </c>
      <c r="E137" s="328">
        <f t="shared" si="22"/>
        <v>16.766368453279053</v>
      </c>
      <c r="F137" s="328">
        <f t="shared" si="23"/>
        <v>0.4357279046890668</v>
      </c>
      <c r="G137" s="328">
        <f t="shared" si="24"/>
        <v>0.66848292137219623</v>
      </c>
      <c r="H137" s="328">
        <f t="shared" si="25"/>
        <v>0.33151707862780377</v>
      </c>
      <c r="I137" s="328">
        <f t="shared" si="26"/>
        <v>0.9728129598616978</v>
      </c>
      <c r="J137" s="328">
        <f t="shared" si="27"/>
        <v>0.26806422015627629</v>
      </c>
      <c r="K137" s="328">
        <f t="shared" si="28"/>
        <v>0.60567505681065281</v>
      </c>
      <c r="L137" s="500"/>
      <c r="M137" s="481">
        <f t="shared" si="19"/>
        <v>10.062311284464791</v>
      </c>
      <c r="N137" s="482">
        <f t="shared" si="20"/>
        <v>4.1499974534978605</v>
      </c>
      <c r="O137" s="576"/>
      <c r="P137" s="532">
        <f t="shared" si="29"/>
        <v>-1.4106406165446117E-2</v>
      </c>
      <c r="Q137" s="577">
        <f t="shared" si="30"/>
        <v>-1.0585732742029563E-2</v>
      </c>
    </row>
    <row r="138" spans="2:17" ht="12.6" customHeight="1" x14ac:dyDescent="0.2">
      <c r="B138" s="582">
        <v>252</v>
      </c>
      <c r="C138" s="312"/>
      <c r="D138" s="328">
        <f t="shared" si="21"/>
        <v>0.98286369686213648</v>
      </c>
      <c r="E138" s="328">
        <f t="shared" si="22"/>
        <v>16.733200530681511</v>
      </c>
      <c r="F138" s="328">
        <f t="shared" si="23"/>
        <v>0.43601840801281239</v>
      </c>
      <c r="G138" s="328">
        <f t="shared" si="24"/>
        <v>0.66858831306081878</v>
      </c>
      <c r="H138" s="328">
        <f t="shared" si="25"/>
        <v>0.33141168693918122</v>
      </c>
      <c r="I138" s="328">
        <f t="shared" si="26"/>
        <v>0.97291895012980822</v>
      </c>
      <c r="J138" s="328">
        <f t="shared" si="27"/>
        <v>0.26868640270599731</v>
      </c>
      <c r="K138" s="328">
        <f t="shared" si="28"/>
        <v>0.6059144918955669</v>
      </c>
      <c r="L138" s="500"/>
      <c r="M138" s="481">
        <f t="shared" si="19"/>
        <v>10.048204878299345</v>
      </c>
      <c r="N138" s="482">
        <f t="shared" si="20"/>
        <v>4.139411720755831</v>
      </c>
      <c r="O138" s="576"/>
      <c r="P138" s="532">
        <f t="shared" si="29"/>
        <v>-1.4132508979486147E-2</v>
      </c>
      <c r="Q138" s="577">
        <f t="shared" si="30"/>
        <v>-1.0611166292136431E-2</v>
      </c>
    </row>
    <row r="139" spans="2:17" ht="12.6" customHeight="1" x14ac:dyDescent="0.2">
      <c r="B139" s="582">
        <v>251</v>
      </c>
      <c r="C139" s="312"/>
      <c r="D139" s="328">
        <f t="shared" si="21"/>
        <v>0.98293111437559066</v>
      </c>
      <c r="E139" s="328">
        <f t="shared" si="22"/>
        <v>16.69996673316713</v>
      </c>
      <c r="F139" s="328">
        <f t="shared" si="23"/>
        <v>0.43631178634807916</v>
      </c>
      <c r="G139" s="328">
        <f t="shared" si="24"/>
        <v>0.66869473422734194</v>
      </c>
      <c r="H139" s="328">
        <f t="shared" si="25"/>
        <v>0.33130526577265806</v>
      </c>
      <c r="I139" s="328">
        <f t="shared" si="26"/>
        <v>0.97302495194580851</v>
      </c>
      <c r="J139" s="328">
        <f t="shared" si="27"/>
        <v>0.26931211901640784</v>
      </c>
      <c r="K139" s="328">
        <f t="shared" si="28"/>
        <v>0.60615524651558883</v>
      </c>
      <c r="L139" s="500"/>
      <c r="M139" s="481">
        <f t="shared" si="19"/>
        <v>10.034072369319858</v>
      </c>
      <c r="N139" s="482">
        <f t="shared" si="20"/>
        <v>4.1288005544636945</v>
      </c>
      <c r="O139" s="576"/>
      <c r="P139" s="532">
        <f t="shared" si="29"/>
        <v>-1.4158746905309272E-2</v>
      </c>
      <c r="Q139" s="577">
        <f t="shared" si="30"/>
        <v>-1.0636734861563468E-2</v>
      </c>
    </row>
    <row r="140" spans="2:17" ht="12.6" customHeight="1" x14ac:dyDescent="0.2">
      <c r="B140" s="582">
        <v>250</v>
      </c>
      <c r="C140" s="312"/>
      <c r="D140" s="328">
        <f t="shared" si="21"/>
        <v>0.98299853651341051</v>
      </c>
      <c r="E140" s="328">
        <f t="shared" si="22"/>
        <v>16.666666666666668</v>
      </c>
      <c r="F140" s="328">
        <f t="shared" si="23"/>
        <v>0.4366080706953836</v>
      </c>
      <c r="G140" s="328">
        <f t="shared" si="24"/>
        <v>0.66880219570706867</v>
      </c>
      <c r="H140" s="328">
        <f t="shared" si="25"/>
        <v>0.33119780429293133</v>
      </c>
      <c r="I140" s="328">
        <f t="shared" si="26"/>
        <v>0.97313096531095677</v>
      </c>
      <c r="J140" s="328">
        <f t="shared" si="27"/>
        <v>0.26994140402871691</v>
      </c>
      <c r="K140" s="328">
        <f t="shared" si="28"/>
        <v>0.60639733333749724</v>
      </c>
      <c r="L140" s="500"/>
      <c r="M140" s="481">
        <f t="shared" si="19"/>
        <v>10.019913622414549</v>
      </c>
      <c r="N140" s="482">
        <f t="shared" si="20"/>
        <v>4.1181638196021311</v>
      </c>
      <c r="O140" s="576"/>
      <c r="P140" s="532">
        <f t="shared" si="29"/>
        <v>-1.4185121154874025E-2</v>
      </c>
      <c r="Q140" s="577">
        <f t="shared" si="30"/>
        <v>-1.0662439662198153E-2</v>
      </c>
    </row>
    <row r="141" spans="2:17" ht="12.6" customHeight="1" x14ac:dyDescent="0.2">
      <c r="B141" s="582">
        <v>249</v>
      </c>
      <c r="C141" s="312"/>
      <c r="D141" s="328">
        <f t="shared" si="21"/>
        <v>0.98306596327591322</v>
      </c>
      <c r="E141" s="328">
        <f t="shared" si="22"/>
        <v>16.633299933166199</v>
      </c>
      <c r="F141" s="328">
        <f t="shared" si="23"/>
        <v>0.43690729250427257</v>
      </c>
      <c r="G141" s="328">
        <f t="shared" si="24"/>
        <v>0.66891070848789458</v>
      </c>
      <c r="H141" s="328">
        <f t="shared" si="25"/>
        <v>0.33108929151210542</v>
      </c>
      <c r="I141" s="328">
        <f t="shared" si="26"/>
        <v>0.97323699022651144</v>
      </c>
      <c r="J141" s="328">
        <f t="shared" si="27"/>
        <v>0.27057429317261061</v>
      </c>
      <c r="K141" s="328">
        <f t="shared" si="28"/>
        <v>0.6066407651999326</v>
      </c>
      <c r="L141" s="500"/>
      <c r="M141" s="481">
        <f t="shared" si="19"/>
        <v>10.005728501259675</v>
      </c>
      <c r="N141" s="482">
        <f t="shared" si="20"/>
        <v>4.1075013799399329</v>
      </c>
      <c r="O141" s="576"/>
      <c r="P141" s="532">
        <f t="shared" si="29"/>
        <v>-1.4211632955394293E-2</v>
      </c>
      <c r="Q141" s="577">
        <f t="shared" si="30"/>
        <v>-1.0688281921233056E-2</v>
      </c>
    </row>
    <row r="142" spans="2:17" ht="12.6" customHeight="1" x14ac:dyDescent="0.2">
      <c r="B142" s="582">
        <v>248</v>
      </c>
      <c r="C142" s="312"/>
      <c r="D142" s="328">
        <f t="shared" si="21"/>
        <v>0.98313339466341598</v>
      </c>
      <c r="E142" s="328">
        <f t="shared" si="22"/>
        <v>16.599866130651645</v>
      </c>
      <c r="F142" s="328">
        <f t="shared" si="23"/>
        <v>0.43720948368160023</v>
      </c>
      <c r="G142" s="328">
        <f t="shared" si="24"/>
        <v>0.66902028371303968</v>
      </c>
      <c r="H142" s="328">
        <f t="shared" si="25"/>
        <v>0.33097971628696032</v>
      </c>
      <c r="I142" s="328">
        <f t="shared" si="26"/>
        <v>0.97334302669373096</v>
      </c>
      <c r="J142" s="328">
        <f t="shared" si="27"/>
        <v>0.27121082237508376</v>
      </c>
      <c r="K142" s="328">
        <f t="shared" si="28"/>
        <v>0.60688555511641207</v>
      </c>
      <c r="L142" s="500"/>
      <c r="M142" s="481">
        <f t="shared" si="19"/>
        <v>9.9915168683042808</v>
      </c>
      <c r="N142" s="482">
        <f t="shared" si="20"/>
        <v>4.0968130980186999</v>
      </c>
      <c r="O142" s="576"/>
      <c r="P142" s="532">
        <f t="shared" si="29"/>
        <v>-1.4238283549410369E-2</v>
      </c>
      <c r="Q142" s="577">
        <f t="shared" si="30"/>
        <v>-1.0714262881251102E-2</v>
      </c>
    </row>
    <row r="143" spans="2:17" ht="12.6" customHeight="1" x14ac:dyDescent="0.2">
      <c r="B143" s="582">
        <v>247</v>
      </c>
      <c r="C143" s="312"/>
      <c r="D143" s="328">
        <f t="shared" si="21"/>
        <v>0.98320083067623609</v>
      </c>
      <c r="E143" s="328">
        <f t="shared" si="22"/>
        <v>16.566364853052235</v>
      </c>
      <c r="F143" s="328">
        <f t="shared" si="23"/>
        <v>0.43751467659999282</v>
      </c>
      <c r="G143" s="328">
        <f t="shared" si="24"/>
        <v>0.66913093268384005</v>
      </c>
      <c r="H143" s="328">
        <f t="shared" si="25"/>
        <v>0.33086906731615995</v>
      </c>
      <c r="I143" s="328">
        <f t="shared" si="26"/>
        <v>0.97344907471387376</v>
      </c>
      <c r="J143" s="328">
        <f t="shared" si="27"/>
        <v>0.27185102806947048</v>
      </c>
      <c r="K143" s="328">
        <f t="shared" si="28"/>
        <v>0.60713171627840889</v>
      </c>
      <c r="L143" s="500"/>
      <c r="M143" s="481">
        <f t="shared" si="19"/>
        <v>9.9772785847548704</v>
      </c>
      <c r="N143" s="482">
        <f t="shared" si="20"/>
        <v>4.0860988351374488</v>
      </c>
      <c r="O143" s="576"/>
      <c r="P143" s="532">
        <f t="shared" si="29"/>
        <v>-1.4265074195492389E-2</v>
      </c>
      <c r="Q143" s="577">
        <f t="shared" si="30"/>
        <v>-1.0740383800722952E-2</v>
      </c>
    </row>
    <row r="144" spans="2:17" ht="12.6" customHeight="1" x14ac:dyDescent="0.2">
      <c r="B144" s="582">
        <v>246</v>
      </c>
      <c r="C144" s="312"/>
      <c r="D144" s="328">
        <f t="shared" si="21"/>
        <v>0.98326827131469074</v>
      </c>
      <c r="E144" s="328">
        <f t="shared" si="22"/>
        <v>16.532795690182994</v>
      </c>
      <c r="F144" s="328">
        <f t="shared" si="23"/>
        <v>0.43782290410650221</v>
      </c>
      <c r="G144" s="328">
        <f t="shared" si="24"/>
        <v>0.66924266686259892</v>
      </c>
      <c r="H144" s="328">
        <f t="shared" si="25"/>
        <v>0.33075733313740108</v>
      </c>
      <c r="I144" s="328">
        <f t="shared" si="26"/>
        <v>0.97355513428819873</v>
      </c>
      <c r="J144" s="328">
        <f t="shared" si="27"/>
        <v>0.27249494720467227</v>
      </c>
      <c r="K144" s="328">
        <f t="shared" si="28"/>
        <v>0.60737926205849835</v>
      </c>
      <c r="L144" s="500"/>
      <c r="M144" s="481">
        <f t="shared" si="19"/>
        <v>9.963013510559378</v>
      </c>
      <c r="N144" s="482">
        <f t="shared" si="20"/>
        <v>4.0753584513367258</v>
      </c>
      <c r="O144" s="576"/>
      <c r="P144" s="532">
        <f t="shared" si="29"/>
        <v>-1.4292006168034277E-2</v>
      </c>
      <c r="Q144" s="577">
        <f t="shared" si="30"/>
        <v>-1.0766645954134901E-2</v>
      </c>
    </row>
    <row r="145" spans="2:17" ht="12.6" customHeight="1" x14ac:dyDescent="0.2">
      <c r="B145" s="582">
        <v>245</v>
      </c>
      <c r="C145" s="312"/>
      <c r="D145" s="328">
        <f t="shared" si="21"/>
        <v>0.98333571657909724</v>
      </c>
      <c r="E145" s="328">
        <f t="shared" si="22"/>
        <v>16.49915822768611</v>
      </c>
      <c r="F145" s="328">
        <f t="shared" si="23"/>
        <v>0.43813419953145849</v>
      </c>
      <c r="G145" s="328">
        <f t="shared" si="24"/>
        <v>0.66935549787550319</v>
      </c>
      <c r="H145" s="328">
        <f t="shared" si="25"/>
        <v>0.33064450212449681</v>
      </c>
      <c r="I145" s="328">
        <f t="shared" si="26"/>
        <v>0.97366120541796464</v>
      </c>
      <c r="J145" s="328">
        <f t="shared" si="27"/>
        <v>0.27314261725459743</v>
      </c>
      <c r="K145" s="328">
        <f t="shared" si="28"/>
        <v>0.60762820601357337</v>
      </c>
      <c r="L145" s="500"/>
      <c r="M145" s="481">
        <f t="shared" si="19"/>
        <v>9.9487215043913437</v>
      </c>
      <c r="N145" s="482">
        <f t="shared" si="20"/>
        <v>4.0645918053825909</v>
      </c>
      <c r="O145" s="576"/>
      <c r="P145" s="532">
        <f t="shared" si="29"/>
        <v>-1.431908075769428E-2</v>
      </c>
      <c r="Q145" s="577">
        <f t="shared" si="30"/>
        <v>-1.0793050632059931E-2</v>
      </c>
    </row>
    <row r="146" spans="2:17" ht="12.6" customHeight="1" x14ac:dyDescent="0.2">
      <c r="B146" s="582">
        <v>244</v>
      </c>
      <c r="C146" s="312"/>
      <c r="D146" s="328">
        <f t="shared" si="21"/>
        <v>0.98340316646977299</v>
      </c>
      <c r="E146" s="328">
        <f t="shared" si="22"/>
        <v>16.465452046971293</v>
      </c>
      <c r="F146" s="328">
        <f t="shared" si="23"/>
        <v>0.43844859669752029</v>
      </c>
      <c r="G146" s="328">
        <f t="shared" si="24"/>
        <v>0.66946943751560162</v>
      </c>
      <c r="H146" s="328">
        <f t="shared" si="25"/>
        <v>0.33053056248439838</v>
      </c>
      <c r="I146" s="328">
        <f t="shared" si="26"/>
        <v>0.97376728810443047</v>
      </c>
      <c r="J146" s="328">
        <f t="shared" si="27"/>
        <v>0.27379407622780738</v>
      </c>
      <c r="K146" s="328">
        <f t="shared" si="28"/>
        <v>0.60787856188812739</v>
      </c>
      <c r="L146" s="500"/>
      <c r="M146" s="481">
        <f t="shared" si="19"/>
        <v>9.9344024236336494</v>
      </c>
      <c r="N146" s="482">
        <f t="shared" si="20"/>
        <v>4.053798754750531</v>
      </c>
      <c r="O146" s="576"/>
      <c r="P146" s="532">
        <f t="shared" si="29"/>
        <v>-1.4346299271792873E-2</v>
      </c>
      <c r="Q146" s="577">
        <f t="shared" si="30"/>
        <v>-1.0819599141811409E-2</v>
      </c>
    </row>
    <row r="147" spans="2:17" ht="12.6" customHeight="1" x14ac:dyDescent="0.2">
      <c r="B147" s="582">
        <v>243</v>
      </c>
      <c r="C147" s="312"/>
      <c r="D147" s="328">
        <f t="shared" si="21"/>
        <v>0.98347062098703519</v>
      </c>
      <c r="E147" s="328">
        <f t="shared" si="22"/>
        <v>16.431676725154986</v>
      </c>
      <c r="F147" s="328">
        <f t="shared" si="23"/>
        <v>0.43876612992893588</v>
      </c>
      <c r="G147" s="328">
        <f t="shared" si="24"/>
        <v>0.66958449774585094</v>
      </c>
      <c r="H147" s="328">
        <f t="shared" si="25"/>
        <v>0.33041550225414906</v>
      </c>
      <c r="I147" s="328">
        <f t="shared" si="26"/>
        <v>0.97387338234885545</v>
      </c>
      <c r="J147" s="328">
        <f t="shared" si="27"/>
        <v>0.27444936267738601</v>
      </c>
      <c r="K147" s="328">
        <f t="shared" si="28"/>
        <v>0.6081303436176122</v>
      </c>
      <c r="L147" s="500"/>
      <c r="M147" s="481">
        <f t="shared" si="19"/>
        <v>9.9200561243618566</v>
      </c>
      <c r="N147" s="482">
        <f t="shared" si="20"/>
        <v>4.0429791556087196</v>
      </c>
      <c r="O147" s="576"/>
      <c r="P147" s="532">
        <f t="shared" si="29"/>
        <v>-1.4373663034334072E-2</v>
      </c>
      <c r="Q147" s="577">
        <f t="shared" si="30"/>
        <v>-1.0846292807457303E-2</v>
      </c>
    </row>
    <row r="148" spans="2:17" ht="12.6" customHeight="1" x14ac:dyDescent="0.2">
      <c r="B148" s="582">
        <v>242</v>
      </c>
      <c r="C148" s="312"/>
      <c r="D148" s="328">
        <f t="shared" si="21"/>
        <v>0.98353808013120125</v>
      </c>
      <c r="E148" s="328">
        <f t="shared" si="22"/>
        <v>16.397831834998456</v>
      </c>
      <c r="F148" s="328">
        <f t="shared" si="23"/>
        <v>0.43908683406101356</v>
      </c>
      <c r="G148" s="328">
        <f t="shared" si="24"/>
        <v>0.66970069070222893</v>
      </c>
      <c r="H148" s="328">
        <f t="shared" si="25"/>
        <v>0.33029930929777107</v>
      </c>
      <c r="I148" s="328">
        <f t="shared" si="26"/>
        <v>0.9739794881524988</v>
      </c>
      <c r="J148" s="328">
        <f t="shared" si="27"/>
        <v>0.27510851571102901</v>
      </c>
      <c r="K148" s="328">
        <f t="shared" si="28"/>
        <v>0.60838356533186777</v>
      </c>
      <c r="L148" s="500"/>
      <c r="M148" s="481">
        <f t="shared" si="19"/>
        <v>9.9056824613275225</v>
      </c>
      <c r="N148" s="482">
        <f t="shared" si="20"/>
        <v>4.0321328628012623</v>
      </c>
      <c r="O148" s="576"/>
      <c r="P148" s="532">
        <f t="shared" si="29"/>
        <v>-1.4401173386488608E-2</v>
      </c>
      <c r="Q148" s="577">
        <f t="shared" si="30"/>
        <v>-1.087313297004755E-2</v>
      </c>
    </row>
    <row r="149" spans="2:17" ht="12.6" customHeight="1" x14ac:dyDescent="0.2">
      <c r="B149" s="582">
        <v>241</v>
      </c>
      <c r="C149" s="312"/>
      <c r="D149" s="328">
        <f t="shared" si="21"/>
        <v>0.98360554390258848</v>
      </c>
      <c r="E149" s="328">
        <f t="shared" si="22"/>
        <v>16.363916944844771</v>
      </c>
      <c r="F149" s="328">
        <f t="shared" si="23"/>
        <v>0.4394107444498111</v>
      </c>
      <c r="G149" s="328">
        <f t="shared" si="24"/>
        <v>0.66981802869691598</v>
      </c>
      <c r="H149" s="328">
        <f t="shared" si="25"/>
        <v>0.33018197130308402</v>
      </c>
      <c r="I149" s="328">
        <f t="shared" si="26"/>
        <v>0.97408560551661982</v>
      </c>
      <c r="J149" s="328">
        <f t="shared" si="27"/>
        <v>0.2757715750013634</v>
      </c>
      <c r="K149" s="328">
        <f t="shared" si="28"/>
        <v>0.60863824135862699</v>
      </c>
      <c r="L149" s="500"/>
      <c r="M149" s="481">
        <f t="shared" si="19"/>
        <v>9.8912812879410339</v>
      </c>
      <c r="N149" s="482">
        <f t="shared" si="20"/>
        <v>4.0212597298312147</v>
      </c>
      <c r="O149" s="576"/>
      <c r="P149" s="532">
        <f t="shared" si="29"/>
        <v>-1.4428831686686294E-2</v>
      </c>
      <c r="Q149" s="577">
        <f t="shared" si="30"/>
        <v>-1.0900120988083017E-2</v>
      </c>
    </row>
    <row r="150" spans="2:17" ht="12.6" customHeight="1" x14ac:dyDescent="0.2">
      <c r="B150" s="582">
        <v>240</v>
      </c>
      <c r="C150" s="312"/>
      <c r="D150" s="328">
        <f t="shared" si="21"/>
        <v>0.98367301230151438</v>
      </c>
      <c r="E150" s="328">
        <f t="shared" si="22"/>
        <v>16.329931618554522</v>
      </c>
      <c r="F150" s="328">
        <f t="shared" si="23"/>
        <v>0.43973789698205096</v>
      </c>
      <c r="G150" s="328">
        <f t="shared" si="24"/>
        <v>0.66993652422155114</v>
      </c>
      <c r="H150" s="328">
        <f t="shared" si="25"/>
        <v>0.33006347577844886</v>
      </c>
      <c r="I150" s="328">
        <f t="shared" si="26"/>
        <v>0.97419173444247809</v>
      </c>
      <c r="J150" s="328">
        <f t="shared" si="27"/>
        <v>0.27643858079650574</v>
      </c>
      <c r="K150" s="328">
        <f t="shared" si="28"/>
        <v>0.60889438622710057</v>
      </c>
      <c r="L150" s="500"/>
      <c r="M150" s="481">
        <f t="shared" si="19"/>
        <v>9.8768524562543476</v>
      </c>
      <c r="N150" s="482">
        <f t="shared" si="20"/>
        <v>4.0103596088431317</v>
      </c>
      <c r="O150" s="576"/>
      <c r="P150" s="532">
        <f t="shared" si="29"/>
        <v>-1.4456639311205777E-2</v>
      </c>
      <c r="Q150" s="577">
        <f t="shared" si="30"/>
        <v>-1.0927258237785509E-2</v>
      </c>
    </row>
    <row r="151" spans="2:17" ht="12.6" customHeight="1" x14ac:dyDescent="0.2">
      <c r="B151" s="582">
        <v>239</v>
      </c>
      <c r="C151" s="312"/>
      <c r="D151" s="328">
        <f t="shared" si="21"/>
        <v>0.98374048532829639</v>
      </c>
      <c r="E151" s="328">
        <f t="shared" si="22"/>
        <v>16.29587541544042</v>
      </c>
      <c r="F151" s="328">
        <f t="shared" si="23"/>
        <v>0.44006832808526342</v>
      </c>
      <c r="G151" s="328">
        <f t="shared" si="24"/>
        <v>0.67005618995055727</v>
      </c>
      <c r="H151" s="328">
        <f t="shared" si="25"/>
        <v>0.32994381004944273</v>
      </c>
      <c r="I151" s="328">
        <f t="shared" si="26"/>
        <v>0.97429787493133335</v>
      </c>
      <c r="J151" s="328">
        <f t="shared" si="27"/>
        <v>0.27710957393085922</v>
      </c>
      <c r="K151" s="328">
        <f t="shared" si="28"/>
        <v>0.60915201467163915</v>
      </c>
      <c r="L151" s="500"/>
      <c r="M151" s="481">
        <f t="shared" si="19"/>
        <v>9.8623958169431418</v>
      </c>
      <c r="N151" s="482">
        <f t="shared" si="20"/>
        <v>3.9994323506053462</v>
      </c>
      <c r="O151" s="576"/>
      <c r="P151" s="532">
        <f t="shared" si="29"/>
        <v>-1.4484597654053744E-2</v>
      </c>
      <c r="Q151" s="577">
        <f t="shared" si="30"/>
        <v>-1.0954546113154606E-2</v>
      </c>
    </row>
    <row r="152" spans="2:17" ht="12.6" customHeight="1" x14ac:dyDescent="0.2">
      <c r="B152" s="582">
        <v>238</v>
      </c>
      <c r="C152" s="312"/>
      <c r="D152" s="328">
        <f t="shared" si="21"/>
        <v>0.98380796298325179</v>
      </c>
      <c r="E152" s="328">
        <f t="shared" si="22"/>
        <v>16.261747890200624</v>
      </c>
      <c r="F152" s="328">
        <f t="shared" si="23"/>
        <v>0.44040207473816678</v>
      </c>
      <c r="G152" s="328">
        <f t="shared" si="24"/>
        <v>0.67017703874454471</v>
      </c>
      <c r="H152" s="328">
        <f t="shared" si="25"/>
        <v>0.32982296125545529</v>
      </c>
      <c r="I152" s="328">
        <f t="shared" si="26"/>
        <v>0.9744040269844455</v>
      </c>
      <c r="J152" s="328">
        <f t="shared" si="27"/>
        <v>0.27778459583616055</v>
      </c>
      <c r="K152" s="328">
        <f t="shared" si="28"/>
        <v>0.60941114163547838</v>
      </c>
      <c r="L152" s="500"/>
      <c r="M152" s="481">
        <f t="shared" si="19"/>
        <v>9.8479112192890881</v>
      </c>
      <c r="N152" s="482">
        <f t="shared" si="20"/>
        <v>3.9884778044921916</v>
      </c>
      <c r="O152" s="576"/>
      <c r="P152" s="532">
        <f t="shared" si="29"/>
        <v>-1.4512708127604412E-2</v>
      </c>
      <c r="Q152" s="577">
        <f t="shared" si="30"/>
        <v>-1.0981986026592949E-2</v>
      </c>
    </row>
    <row r="153" spans="2:17" ht="12.6" customHeight="1" x14ac:dyDescent="0.2">
      <c r="B153" s="582">
        <v>237</v>
      </c>
      <c r="C153" s="312"/>
      <c r="D153" s="328">
        <f t="shared" si="21"/>
        <v>0.98387544526669812</v>
      </c>
      <c r="E153" s="328">
        <f t="shared" si="22"/>
        <v>16.227548592850781</v>
      </c>
      <c r="F153" s="328">
        <f t="shared" si="23"/>
        <v>0.44073917448129218</v>
      </c>
      <c r="G153" s="328">
        <f t="shared" si="24"/>
        <v>0.67029908365379076</v>
      </c>
      <c r="H153" s="328">
        <f t="shared" si="25"/>
        <v>0.32970091634620924</v>
      </c>
      <c r="I153" s="328">
        <f t="shared" si="26"/>
        <v>0.97451019060307431</v>
      </c>
      <c r="J153" s="328">
        <f t="shared" si="27"/>
        <v>0.27846368855278436</v>
      </c>
      <c r="K153" s="328">
        <f t="shared" si="28"/>
        <v>0.60967178227456764</v>
      </c>
      <c r="L153" s="500"/>
      <c r="M153" s="481">
        <f t="shared" si="19"/>
        <v>9.8333985111614837</v>
      </c>
      <c r="N153" s="482">
        <f t="shared" si="20"/>
        <v>3.9774958184655986</v>
      </c>
      <c r="O153" s="576"/>
      <c r="P153" s="532">
        <f t="shared" si="29"/>
        <v>-1.4540972162770061E-2</v>
      </c>
      <c r="Q153" s="577">
        <f t="shared" si="30"/>
        <v>-1.1009579408948866E-2</v>
      </c>
    </row>
    <row r="154" spans="2:17" ht="12.6" customHeight="1" x14ac:dyDescent="0.2">
      <c r="B154" s="582">
        <v>236</v>
      </c>
      <c r="C154" s="312"/>
      <c r="D154" s="328">
        <f t="shared" si="21"/>
        <v>0.9839429321789529</v>
      </c>
      <c r="E154" s="328">
        <f t="shared" si="22"/>
        <v>16.193277068654826</v>
      </c>
      <c r="F154" s="328">
        <f t="shared" si="23"/>
        <v>0.4410796654278567</v>
      </c>
      <c r="G154" s="328">
        <f t="shared" si="24"/>
        <v>0.67042233792179817</v>
      </c>
      <c r="H154" s="328">
        <f t="shared" si="25"/>
        <v>0.32957766207820183</v>
      </c>
      <c r="I154" s="328">
        <f t="shared" si="26"/>
        <v>0.97461636578847988</v>
      </c>
      <c r="J154" s="328">
        <f t="shared" si="27"/>
        <v>0.27914689474130844</v>
      </c>
      <c r="K154" s="328">
        <f t="shared" si="28"/>
        <v>0.60993395196148514</v>
      </c>
      <c r="L154" s="500"/>
      <c r="M154" s="481">
        <f t="shared" si="19"/>
        <v>9.8188575389987136</v>
      </c>
      <c r="N154" s="482">
        <f t="shared" si="20"/>
        <v>3.9664862390566498</v>
      </c>
      <c r="O154" s="576"/>
      <c r="P154" s="532">
        <f t="shared" si="29"/>
        <v>-1.4569391209342086E-2</v>
      </c>
      <c r="Q154" s="577">
        <f t="shared" si="30"/>
        <v>-1.1037327710042177E-2</v>
      </c>
    </row>
    <row r="155" spans="2:17" ht="12.6" customHeight="1" x14ac:dyDescent="0.2">
      <c r="B155" s="582">
        <v>235</v>
      </c>
      <c r="C155" s="312"/>
      <c r="D155" s="328">
        <f t="shared" si="21"/>
        <v>0.98401042372033354</v>
      </c>
      <c r="E155" s="328">
        <f t="shared" si="22"/>
        <v>16.158932858054431</v>
      </c>
      <c r="F155" s="328">
        <f t="shared" si="23"/>
        <v>0.44142358627489359</v>
      </c>
      <c r="G155" s="328">
        <f t="shared" si="24"/>
        <v>0.67054681498893609</v>
      </c>
      <c r="H155" s="328">
        <f t="shared" si="25"/>
        <v>0.32945318501106391</v>
      </c>
      <c r="I155" s="328">
        <f t="shared" si="26"/>
        <v>0.97472255254192264</v>
      </c>
      <c r="J155" s="328">
        <f t="shared" si="27"/>
        <v>0.27983425769434928</v>
      </c>
      <c r="K155" s="328">
        <f t="shared" si="28"/>
        <v>0.61019766628944128</v>
      </c>
      <c r="L155" s="500"/>
      <c r="M155" s="481">
        <f t="shared" si="19"/>
        <v>9.8042881477893715</v>
      </c>
      <c r="N155" s="482">
        <f t="shared" si="20"/>
        <v>3.9554489113466076</v>
      </c>
      <c r="O155" s="576"/>
      <c r="P155" s="532">
        <f t="shared" si="29"/>
        <v>-1.4597966736204171E-2</v>
      </c>
      <c r="Q155" s="577">
        <f t="shared" si="30"/>
        <v>-1.1065232398721037E-2</v>
      </c>
    </row>
    <row r="156" spans="2:17" ht="12.6" customHeight="1" x14ac:dyDescent="0.2">
      <c r="B156" s="582">
        <v>234</v>
      </c>
      <c r="C156" s="312"/>
      <c r="D156" s="328">
        <f t="shared" si="21"/>
        <v>0.98407791989115767</v>
      </c>
      <c r="E156" s="328">
        <f t="shared" si="22"/>
        <v>16.124515496597102</v>
      </c>
      <c r="F156" s="328">
        <f t="shared" si="23"/>
        <v>0.44177097631464651</v>
      </c>
      <c r="G156" s="328">
        <f t="shared" si="24"/>
        <v>0.67067252849616343</v>
      </c>
      <c r="H156" s="328">
        <f t="shared" si="25"/>
        <v>0.32932747150383657</v>
      </c>
      <c r="I156" s="328">
        <f t="shared" si="26"/>
        <v>0.9748287508646627</v>
      </c>
      <c r="J156" s="328">
        <f t="shared" si="27"/>
        <v>0.28052582134867549</v>
      </c>
      <c r="K156" s="328">
        <f t="shared" si="28"/>
        <v>0.61046294107637245</v>
      </c>
      <c r="L156" s="500"/>
      <c r="M156" s="481">
        <f t="shared" si="19"/>
        <v>9.7896901810531674</v>
      </c>
      <c r="N156" s="482">
        <f t="shared" si="20"/>
        <v>3.9443836789478866</v>
      </c>
      <c r="O156" s="576"/>
      <c r="P156" s="532">
        <f t="shared" si="29"/>
        <v>-1.4626700231900713E-2</v>
      </c>
      <c r="Q156" s="577">
        <f t="shared" si="30"/>
        <v>-1.1093294963515632E-2</v>
      </c>
    </row>
    <row r="157" spans="2:17" ht="12.6" customHeight="1" x14ac:dyDescent="0.2">
      <c r="B157" s="582">
        <v>233</v>
      </c>
      <c r="C157" s="312"/>
      <c r="D157" s="328">
        <f t="shared" si="21"/>
        <v>0.98414542069174282</v>
      </c>
      <c r="E157" s="328">
        <f t="shared" si="22"/>
        <v>16.090024514862893</v>
      </c>
      <c r="F157" s="328">
        <f t="shared" si="23"/>
        <v>0.44212187544623605</v>
      </c>
      <c r="G157" s="328">
        <f t="shared" si="24"/>
        <v>0.67079949228883928</v>
      </c>
      <c r="H157" s="328">
        <f t="shared" si="25"/>
        <v>0.32920050771116072</v>
      </c>
      <c r="I157" s="328">
        <f t="shared" si="26"/>
        <v>0.97493496075796082</v>
      </c>
      <c r="J157" s="328">
        <f t="shared" si="27"/>
        <v>0.28122163029760711</v>
      </c>
      <c r="K157" s="328">
        <f t="shared" si="28"/>
        <v>0.6107297923691295</v>
      </c>
      <c r="L157" s="500"/>
      <c r="M157" s="481">
        <f t="shared" si="19"/>
        <v>9.7750634808212666</v>
      </c>
      <c r="N157" s="482">
        <f t="shared" si="20"/>
        <v>3.9332903839843709</v>
      </c>
      <c r="O157" s="576"/>
      <c r="P157" s="532">
        <f t="shared" si="29"/>
        <v>-1.4655593204643935E-2</v>
      </c>
      <c r="Q157" s="577">
        <f t="shared" si="30"/>
        <v>-1.1121516912680818E-2</v>
      </c>
    </row>
    <row r="158" spans="2:17" ht="12.6" customHeight="1" x14ac:dyDescent="0.2">
      <c r="B158" s="582">
        <v>232</v>
      </c>
      <c r="C158" s="312"/>
      <c r="D158" s="328">
        <f t="shared" si="21"/>
        <v>0.98421292612240641</v>
      </c>
      <c r="E158" s="328">
        <f t="shared" si="22"/>
        <v>16.055459438389729</v>
      </c>
      <c r="F158" s="328">
        <f t="shared" si="23"/>
        <v>0.44247632418760297</v>
      </c>
      <c r="G158" s="328">
        <f t="shared" si="24"/>
        <v>0.67092772042062032</v>
      </c>
      <c r="H158" s="328">
        <f t="shared" si="25"/>
        <v>0.32907227957937968</v>
      </c>
      <c r="I158" s="328">
        <f t="shared" si="26"/>
        <v>0.97504118222307734</v>
      </c>
      <c r="J158" s="328">
        <f t="shared" si="27"/>
        <v>0.28192172980370567</v>
      </c>
      <c r="K158" s="328">
        <f t="shared" si="28"/>
        <v>0.61099823644775975</v>
      </c>
      <c r="L158" s="500"/>
      <c r="M158" s="481">
        <f t="shared" ref="M158:M221" si="31">($E$4*D158*G158)-($E$5*I158*K158)</f>
        <v>9.7604078876166227</v>
      </c>
      <c r="N158" s="482">
        <f t="shared" ref="N158:N221" si="32">M158+($E$5*I158)-($E$4*D158)</f>
        <v>3.9221688670716901</v>
      </c>
      <c r="O158" s="576"/>
      <c r="P158" s="532">
        <f t="shared" si="29"/>
        <v>-1.4684647182960475E-2</v>
      </c>
      <c r="Q158" s="577">
        <f t="shared" si="30"/>
        <v>-1.1149899774650862E-2</v>
      </c>
    </row>
    <row r="159" spans="2:17" ht="12.6" customHeight="1" x14ac:dyDescent="0.2">
      <c r="B159" s="582">
        <v>231</v>
      </c>
      <c r="C159" s="312"/>
      <c r="D159" s="328">
        <f t="shared" ref="D159:D222" si="33">EXP(-$F$6*B159/360)</f>
        <v>0.98428043618346628</v>
      </c>
      <c r="E159" s="328">
        <f t="shared" ref="E159:E222" si="34">$E$10*SQRT(B159/360)</f>
        <v>16.020819787597222</v>
      </c>
      <c r="F159" s="328">
        <f t="shared" ref="F159:F222" si="35">((LN($E$4/$E$5))+(($F$7-$F$6+$G$10)*(B159/360)))/(E159/100)</f>
        <v>0.44283436368774132</v>
      </c>
      <c r="G159" s="328">
        <f t="shared" ref="G159:G222" si="36">NORMSDIST(F159)</f>
        <v>0.67105722715745009</v>
      </c>
      <c r="H159" s="328">
        <f t="shared" ref="H159:H222" si="37">1-G159</f>
        <v>0.32894277284254991</v>
      </c>
      <c r="I159" s="328">
        <f t="shared" ref="I159:I222" si="38">EXP(-$F$7*(B159/360))</f>
        <v>0.97514741526127335</v>
      </c>
      <c r="J159" s="328">
        <f t="shared" ref="J159:J222" si="39">F159-(E159/100)</f>
        <v>0.28262616581176908</v>
      </c>
      <c r="K159" s="328">
        <f t="shared" ref="K159:K222" si="40">NORMSDIST(J159)</f>
        <v>0.61126828982988979</v>
      </c>
      <c r="L159" s="500"/>
      <c r="M159" s="481">
        <f t="shared" si="31"/>
        <v>9.7457232404336622</v>
      </c>
      <c r="N159" s="482">
        <f t="shared" si="32"/>
        <v>3.9110189672970392</v>
      </c>
      <c r="O159" s="576"/>
      <c r="P159" s="532">
        <f t="shared" ref="P159:P222" si="41">M160-M159</f>
        <v>-1.4713863715847708E-2</v>
      </c>
      <c r="Q159" s="577">
        <f t="shared" ref="Q159:Q222" si="42">N160-N159</f>
        <v>-1.1178445098451562E-2</v>
      </c>
    </row>
    <row r="160" spans="2:17" ht="12.6" customHeight="1" x14ac:dyDescent="0.2">
      <c r="B160" s="582">
        <v>230</v>
      </c>
      <c r="C160" s="312"/>
      <c r="D160" s="328">
        <f t="shared" si="33"/>
        <v>0.98434795087523985</v>
      </c>
      <c r="E160" s="328">
        <f t="shared" si="34"/>
        <v>15.986105077709066</v>
      </c>
      <c r="F160" s="328">
        <f t="shared" si="35"/>
        <v>0.443196035739224</v>
      </c>
      <c r="G160" s="328">
        <f t="shared" si="36"/>
        <v>0.67118802698164071</v>
      </c>
      <c r="H160" s="328">
        <f t="shared" si="37"/>
        <v>0.32881197301835929</v>
      </c>
      <c r="I160" s="328">
        <f t="shared" si="38"/>
        <v>0.97525365987380952</v>
      </c>
      <c r="J160" s="328">
        <f t="shared" si="39"/>
        <v>0.28333498496213333</v>
      </c>
      <c r="K160" s="328">
        <f t="shared" si="40"/>
        <v>0.61153996927520815</v>
      </c>
      <c r="L160" s="500"/>
      <c r="M160" s="481">
        <f t="shared" si="31"/>
        <v>9.7310093767178145</v>
      </c>
      <c r="N160" s="482">
        <f t="shared" si="32"/>
        <v>3.8998405221985877</v>
      </c>
      <c r="O160" s="576"/>
      <c r="P160" s="532">
        <f t="shared" si="41"/>
        <v>-1.4743244373157438E-2</v>
      </c>
      <c r="Q160" s="577">
        <f t="shared" si="42"/>
        <v>-1.1207154453941826E-2</v>
      </c>
    </row>
    <row r="161" spans="2:17" ht="12.6" customHeight="1" x14ac:dyDescent="0.2">
      <c r="B161" s="582">
        <v>229</v>
      </c>
      <c r="C161" s="312"/>
      <c r="D161" s="328">
        <f t="shared" si="33"/>
        <v>0.98441547019804487</v>
      </c>
      <c r="E161" s="328">
        <f t="shared" si="34"/>
        <v>15.951314818673865</v>
      </c>
      <c r="F161" s="328">
        <f t="shared" si="35"/>
        <v>0.44356138279103369</v>
      </c>
      <c r="G161" s="328">
        <f t="shared" si="36"/>
        <v>0.67132013459605044</v>
      </c>
      <c r="H161" s="328">
        <f t="shared" si="37"/>
        <v>0.32867986540394956</v>
      </c>
      <c r="I161" s="328">
        <f t="shared" si="38"/>
        <v>0.97535991606194705</v>
      </c>
      <c r="J161" s="328">
        <f t="shared" si="39"/>
        <v>0.28404823460429507</v>
      </c>
      <c r="K161" s="328">
        <f t="shared" si="40"/>
        <v>0.61181329179005184</v>
      </c>
      <c r="L161" s="500"/>
      <c r="M161" s="481">
        <f t="shared" si="31"/>
        <v>9.7162661323446571</v>
      </c>
      <c r="N161" s="482">
        <f t="shared" si="32"/>
        <v>3.8886333677446459</v>
      </c>
      <c r="O161" s="576"/>
      <c r="P161" s="532">
        <f t="shared" si="41"/>
        <v>-1.4772790745965381E-2</v>
      </c>
      <c r="Q161" s="577">
        <f t="shared" si="42"/>
        <v>-1.1236029432140526E-2</v>
      </c>
    </row>
    <row r="162" spans="2:17" ht="12.6" customHeight="1" x14ac:dyDescent="0.2">
      <c r="B162" s="582">
        <v>228</v>
      </c>
      <c r="C162" s="312"/>
      <c r="D162" s="328">
        <f t="shared" si="33"/>
        <v>0.98448299415219898</v>
      </c>
      <c r="E162" s="328">
        <f t="shared" si="34"/>
        <v>15.916448515084429</v>
      </c>
      <c r="F162" s="328">
        <f t="shared" si="35"/>
        <v>0.44393044796170428</v>
      </c>
      <c r="G162" s="328">
        <f t="shared" si="36"/>
        <v>0.67145356492835906</v>
      </c>
      <c r="H162" s="328">
        <f t="shared" si="37"/>
        <v>0.32854643507164094</v>
      </c>
      <c r="I162" s="328">
        <f t="shared" si="38"/>
        <v>0.97546618382694705</v>
      </c>
      <c r="J162" s="328">
        <f t="shared" si="39"/>
        <v>0.28476596281085997</v>
      </c>
      <c r="K162" s="328">
        <f t="shared" si="40"/>
        <v>0.61208827463209892</v>
      </c>
      <c r="L162" s="500"/>
      <c r="M162" s="481">
        <f t="shared" si="31"/>
        <v>9.7014933415986917</v>
      </c>
      <c r="N162" s="482">
        <f t="shared" si="32"/>
        <v>3.8773973383125053</v>
      </c>
      <c r="O162" s="576"/>
      <c r="P162" s="532">
        <f t="shared" si="41"/>
        <v>-1.4802504447033016E-2</v>
      </c>
      <c r="Q162" s="577">
        <f t="shared" si="42"/>
        <v>-1.1265071645823355E-2</v>
      </c>
    </row>
    <row r="163" spans="2:17" ht="12.6" customHeight="1" x14ac:dyDescent="0.2">
      <c r="B163" s="582">
        <v>227</v>
      </c>
      <c r="C163" s="312"/>
      <c r="D163" s="328">
        <f t="shared" si="33"/>
        <v>0.98455052273801968</v>
      </c>
      <c r="E163" s="328">
        <f t="shared" si="34"/>
        <v>15.88150566609546</v>
      </c>
      <c r="F163" s="328">
        <f t="shared" si="35"/>
        <v>0.44430327505278533</v>
      </c>
      <c r="G163" s="328">
        <f t="shared" si="36"/>
        <v>0.67158833313544575</v>
      </c>
      <c r="H163" s="328">
        <f t="shared" si="37"/>
        <v>0.32841166686455425</v>
      </c>
      <c r="I163" s="328">
        <f t="shared" si="38"/>
        <v>0.97557246317007085</v>
      </c>
      <c r="J163" s="328">
        <f t="shared" si="39"/>
        <v>0.28548821839183069</v>
      </c>
      <c r="K163" s="328">
        <f t="shared" si="40"/>
        <v>0.61236493531517322</v>
      </c>
      <c r="L163" s="500"/>
      <c r="M163" s="481">
        <f t="shared" si="31"/>
        <v>9.6866908371516587</v>
      </c>
      <c r="N163" s="482">
        <f t="shared" si="32"/>
        <v>3.866132266666682</v>
      </c>
      <c r="O163" s="576"/>
      <c r="P163" s="532">
        <f t="shared" si="41"/>
        <v>-1.4832387110971013E-2</v>
      </c>
      <c r="Q163" s="577">
        <f t="shared" si="42"/>
        <v>-1.1294282729622296E-2</v>
      </c>
    </row>
    <row r="164" spans="2:17" ht="12.6" customHeight="1" x14ac:dyDescent="0.2">
      <c r="B164" s="582">
        <v>226</v>
      </c>
      <c r="C164" s="312"/>
      <c r="D164" s="328">
        <f t="shared" si="33"/>
        <v>0.98461805595582497</v>
      </c>
      <c r="E164" s="328">
        <f t="shared" si="34"/>
        <v>15.846485765339617</v>
      </c>
      <c r="F164" s="328">
        <f t="shared" si="35"/>
        <v>0.44467990856263567</v>
      </c>
      <c r="G164" s="328">
        <f t="shared" si="36"/>
        <v>0.67172445460786978</v>
      </c>
      <c r="H164" s="328">
        <f t="shared" si="37"/>
        <v>0.32827554539213022</v>
      </c>
      <c r="I164" s="328">
        <f t="shared" si="38"/>
        <v>0.97567875409257998</v>
      </c>
      <c r="J164" s="328">
        <f t="shared" si="39"/>
        <v>0.28621505090923949</v>
      </c>
      <c r="K164" s="328">
        <f t="shared" si="40"/>
        <v>0.6126432916141592</v>
      </c>
      <c r="L164" s="500"/>
      <c r="M164" s="481">
        <f t="shared" si="31"/>
        <v>9.6718584500406877</v>
      </c>
      <c r="N164" s="482">
        <f t="shared" si="32"/>
        <v>3.8548379839370597</v>
      </c>
      <c r="O164" s="576"/>
      <c r="P164" s="532">
        <f t="shared" si="41"/>
        <v>-1.4862440394885823E-2</v>
      </c>
      <c r="Q164" s="577">
        <f t="shared" si="42"/>
        <v>-1.1323664340565642E-2</v>
      </c>
    </row>
    <row r="165" spans="2:17" ht="12.6" customHeight="1" x14ac:dyDescent="0.2">
      <c r="B165" s="582">
        <v>225</v>
      </c>
      <c r="C165" s="312"/>
      <c r="D165" s="328">
        <f t="shared" si="33"/>
        <v>0.98468559380593235</v>
      </c>
      <c r="E165" s="328">
        <f t="shared" si="34"/>
        <v>15.811388300841898</v>
      </c>
      <c r="F165" s="328">
        <f t="shared" si="35"/>
        <v>0.44506039370055694</v>
      </c>
      <c r="G165" s="328">
        <f t="shared" si="36"/>
        <v>0.6718619449744575</v>
      </c>
      <c r="H165" s="328">
        <f t="shared" si="37"/>
        <v>0.3281380550255425</v>
      </c>
      <c r="I165" s="328">
        <f t="shared" si="38"/>
        <v>0.97578505659573589</v>
      </c>
      <c r="J165" s="328">
        <f t="shared" si="39"/>
        <v>0.28694651069213795</v>
      </c>
      <c r="K165" s="328">
        <f t="shared" si="40"/>
        <v>0.61292336157003302</v>
      </c>
      <c r="L165" s="500"/>
      <c r="M165" s="481">
        <f t="shared" si="31"/>
        <v>9.6569960096458018</v>
      </c>
      <c r="N165" s="482">
        <f t="shared" si="32"/>
        <v>3.843514319596494</v>
      </c>
      <c r="O165" s="576"/>
      <c r="P165" s="532">
        <f t="shared" si="41"/>
        <v>-1.4892665978500474E-2</v>
      </c>
      <c r="Q165" s="577">
        <f t="shared" si="42"/>
        <v>-1.1353218158404843E-2</v>
      </c>
    </row>
    <row r="166" spans="2:17" ht="12.6" customHeight="1" x14ac:dyDescent="0.2">
      <c r="B166" s="582">
        <v>224</v>
      </c>
      <c r="C166" s="312"/>
      <c r="D166" s="328">
        <f t="shared" si="33"/>
        <v>0.98475313628865957</v>
      </c>
      <c r="E166" s="328">
        <f t="shared" si="34"/>
        <v>15.77621275493231</v>
      </c>
      <c r="F166" s="328">
        <f t="shared" si="35"/>
        <v>0.44544477640127861</v>
      </c>
      <c r="G166" s="328">
        <f t="shared" si="36"/>
        <v>0.67200082010700135</v>
      </c>
      <c r="H166" s="328">
        <f t="shared" si="37"/>
        <v>0.32799917989299865</v>
      </c>
      <c r="I166" s="328">
        <f t="shared" si="38"/>
        <v>0.97589137068080056</v>
      </c>
      <c r="J166" s="328">
        <f t="shared" si="39"/>
        <v>0.28768264885195549</v>
      </c>
      <c r="K166" s="328">
        <f t="shared" si="40"/>
        <v>0.61320516349501442</v>
      </c>
      <c r="L166" s="500"/>
      <c r="M166" s="481">
        <f t="shared" si="31"/>
        <v>9.6421033436673014</v>
      </c>
      <c r="N166" s="482">
        <f t="shared" si="32"/>
        <v>3.8321611014380892</v>
      </c>
      <c r="O166" s="576"/>
      <c r="P166" s="532">
        <f t="shared" si="41"/>
        <v>-1.4923065564801163E-2</v>
      </c>
      <c r="Q166" s="577">
        <f t="shared" si="42"/>
        <v>-1.1382945886097673E-2</v>
      </c>
    </row>
    <row r="167" spans="2:17" ht="12.6" customHeight="1" x14ac:dyDescent="0.2">
      <c r="B167" s="582">
        <v>223</v>
      </c>
      <c r="C167" s="312"/>
      <c r="D167" s="328">
        <f t="shared" si="33"/>
        <v>0.98482068340432449</v>
      </c>
      <c r="E167" s="328">
        <f t="shared" si="34"/>
        <v>15.740958604156795</v>
      </c>
      <c r="F167" s="328">
        <f t="shared" si="35"/>
        <v>0.44583310333980114</v>
      </c>
      <c r="G167" s="328">
        <f t="shared" si="36"/>
        <v>0.67214109612506912</v>
      </c>
      <c r="H167" s="328">
        <f t="shared" si="37"/>
        <v>0.32785890387493088</v>
      </c>
      <c r="I167" s="328">
        <f t="shared" si="38"/>
        <v>0.97599769634903566</v>
      </c>
      <c r="J167" s="328">
        <f t="shared" si="39"/>
        <v>0.28842351729823318</v>
      </c>
      <c r="K167" s="328">
        <f t="shared" si="40"/>
        <v>0.61348871597783872</v>
      </c>
      <c r="L167" s="500"/>
      <c r="M167" s="481">
        <f t="shared" si="31"/>
        <v>9.6271802781025002</v>
      </c>
      <c r="N167" s="482">
        <f t="shared" si="32"/>
        <v>3.8207781555519915</v>
      </c>
      <c r="O167" s="576"/>
      <c r="P167" s="532">
        <f t="shared" si="41"/>
        <v>-1.495364088020068E-2</v>
      </c>
      <c r="Q167" s="577">
        <f t="shared" si="42"/>
        <v>-1.1412849250078239E-2</v>
      </c>
    </row>
    <row r="168" spans="2:17" ht="12.6" customHeight="1" x14ac:dyDescent="0.2">
      <c r="B168" s="582">
        <v>222</v>
      </c>
      <c r="C168" s="312"/>
      <c r="D168" s="328">
        <f t="shared" si="33"/>
        <v>0.98488823515324486</v>
      </c>
      <c r="E168" s="328">
        <f t="shared" si="34"/>
        <v>15.705625319186328</v>
      </c>
      <c r="F168" s="328">
        <f t="shared" si="35"/>
        <v>0.4462254219466123</v>
      </c>
      <c r="G168" s="328">
        <f t="shared" si="36"/>
        <v>0.672282789400932</v>
      </c>
      <c r="H168" s="328">
        <f t="shared" si="37"/>
        <v>0.327717210599068</v>
      </c>
      <c r="I168" s="328">
        <f t="shared" si="38"/>
        <v>0.97610403360170328</v>
      </c>
      <c r="J168" s="328">
        <f t="shared" si="39"/>
        <v>0.28916916875474902</v>
      </c>
      <c r="K168" s="328">
        <f t="shared" si="40"/>
        <v>0.61377403788915696</v>
      </c>
      <c r="L168" s="500"/>
      <c r="M168" s="481">
        <f t="shared" si="31"/>
        <v>9.6122266372222995</v>
      </c>
      <c r="N168" s="482">
        <f t="shared" si="32"/>
        <v>3.8093653063019133</v>
      </c>
      <c r="O168" s="576"/>
      <c r="P168" s="532">
        <f t="shared" si="41"/>
        <v>-1.4984393675248953E-2</v>
      </c>
      <c r="Q168" s="577">
        <f t="shared" si="42"/>
        <v>-1.1442930000839624E-2</v>
      </c>
    </row>
    <row r="169" spans="2:17" ht="12.6" customHeight="1" x14ac:dyDescent="0.2">
      <c r="B169" s="582">
        <v>221</v>
      </c>
      <c r="C169" s="312"/>
      <c r="D169" s="328">
        <f t="shared" si="33"/>
        <v>0.98495579153573853</v>
      </c>
      <c r="E169" s="328">
        <f t="shared" si="34"/>
        <v>15.670212364724211</v>
      </c>
      <c r="F169" s="328">
        <f t="shared" si="35"/>
        <v>0.44662178042328254</v>
      </c>
      <c r="G169" s="328">
        <f t="shared" si="36"/>
        <v>0.67242591656460937</v>
      </c>
      <c r="H169" s="328">
        <f t="shared" si="37"/>
        <v>0.32757408343539063</v>
      </c>
      <c r="I169" s="328">
        <f t="shared" si="38"/>
        <v>0.97621038244006564</v>
      </c>
      <c r="J169" s="328">
        <f t="shared" si="39"/>
        <v>0.28991965677604042</v>
      </c>
      <c r="K169" s="328">
        <f t="shared" si="40"/>
        <v>0.61406114838706305</v>
      </c>
      <c r="L169" s="500"/>
      <c r="M169" s="481">
        <f t="shared" si="31"/>
        <v>9.5972422435470506</v>
      </c>
      <c r="N169" s="482">
        <f t="shared" si="32"/>
        <v>3.7979223763010737</v>
      </c>
      <c r="O169" s="576"/>
      <c r="P169" s="532">
        <f t="shared" si="41"/>
        <v>-1.5015325724704098E-2</v>
      </c>
      <c r="Q169" s="577">
        <f t="shared" si="42"/>
        <v>-1.1473189913175474E-2</v>
      </c>
    </row>
    <row r="170" spans="2:17" ht="12.6" customHeight="1" x14ac:dyDescent="0.2">
      <c r="B170" s="582">
        <v>220</v>
      </c>
      <c r="C170" s="312"/>
      <c r="D170" s="328">
        <f t="shared" si="33"/>
        <v>0.98502335255212325</v>
      </c>
      <c r="E170" s="328">
        <f t="shared" si="34"/>
        <v>15.634719199411434</v>
      </c>
      <c r="F170" s="328">
        <f t="shared" si="35"/>
        <v>0.44702222775845651</v>
      </c>
      <c r="G170" s="328">
        <f t="shared" si="36"/>
        <v>0.67257049450903972</v>
      </c>
      <c r="H170" s="328">
        <f t="shared" si="37"/>
        <v>0.32742950549096028</v>
      </c>
      <c r="I170" s="328">
        <f t="shared" si="38"/>
        <v>0.97631674286538483</v>
      </c>
      <c r="J170" s="328">
        <f t="shared" si="39"/>
        <v>0.29067503576434217</v>
      </c>
      <c r="K170" s="328">
        <f t="shared" si="40"/>
        <v>0.61435006692275662</v>
      </c>
      <c r="L170" s="500"/>
      <c r="M170" s="481">
        <f t="shared" si="31"/>
        <v>9.5822269178223465</v>
      </c>
      <c r="N170" s="482">
        <f t="shared" si="32"/>
        <v>3.7864491863878982</v>
      </c>
      <c r="O170" s="576"/>
      <c r="P170" s="532">
        <f t="shared" si="41"/>
        <v>-1.504643882833534E-2</v>
      </c>
      <c r="Q170" s="577">
        <f t="shared" si="42"/>
        <v>-1.1503630786805275E-2</v>
      </c>
    </row>
    <row r="171" spans="2:17" ht="12.6" customHeight="1" x14ac:dyDescent="0.2">
      <c r="B171" s="582">
        <v>219</v>
      </c>
      <c r="C171" s="312"/>
      <c r="D171" s="328">
        <f t="shared" si="33"/>
        <v>0.98509091820271688</v>
      </c>
      <c r="E171" s="328">
        <f t="shared" si="34"/>
        <v>15.59914527573012</v>
      </c>
      <c r="F171" s="328">
        <f t="shared" si="35"/>
        <v>0.44742681374424742</v>
      </c>
      <c r="G171" s="328">
        <f t="shared" si="36"/>
        <v>0.67271654039537498</v>
      </c>
      <c r="H171" s="328">
        <f t="shared" si="37"/>
        <v>0.32728345960462502</v>
      </c>
      <c r="I171" s="328">
        <f t="shared" si="38"/>
        <v>0.97642311487892353</v>
      </c>
      <c r="J171" s="328">
        <f t="shared" si="39"/>
        <v>0.29143536098694622</v>
      </c>
      <c r="K171" s="328">
        <f t="shared" si="40"/>
        <v>0.61464081324634057</v>
      </c>
      <c r="L171" s="500"/>
      <c r="M171" s="481">
        <f t="shared" si="31"/>
        <v>9.5671804789940111</v>
      </c>
      <c r="N171" s="482">
        <f t="shared" si="32"/>
        <v>3.7749455556010929</v>
      </c>
      <c r="O171" s="576"/>
      <c r="P171" s="532">
        <f t="shared" si="41"/>
        <v>-1.5077734811001164E-2</v>
      </c>
      <c r="Q171" s="577">
        <f t="shared" si="42"/>
        <v>-1.1534254446587511E-2</v>
      </c>
    </row>
    <row r="172" spans="2:17" ht="12.6" customHeight="1" x14ac:dyDescent="0.2">
      <c r="B172" s="582">
        <v>218</v>
      </c>
      <c r="C172" s="312"/>
      <c r="D172" s="328">
        <f t="shared" si="33"/>
        <v>0.98515848848783738</v>
      </c>
      <c r="E172" s="328">
        <f t="shared" si="34"/>
        <v>15.563490039905002</v>
      </c>
      <c r="F172" s="328">
        <f t="shared" si="35"/>
        <v>0.44783558899304882</v>
      </c>
      <c r="G172" s="328">
        <f t="shared" si="36"/>
        <v>0.672864071658407</v>
      </c>
      <c r="H172" s="328">
        <f t="shared" si="37"/>
        <v>0.327135928341593</v>
      </c>
      <c r="I172" s="328">
        <f t="shared" si="38"/>
        <v>0.97652949848194404</v>
      </c>
      <c r="J172" s="328">
        <f t="shared" si="39"/>
        <v>0.29220068859399884</v>
      </c>
      <c r="K172" s="328">
        <f t="shared" si="40"/>
        <v>0.61493340741276092</v>
      </c>
      <c r="L172" s="500"/>
      <c r="M172" s="481">
        <f t="shared" si="31"/>
        <v>9.55210274418301</v>
      </c>
      <c r="N172" s="482">
        <f t="shared" si="32"/>
        <v>3.7634113011545054</v>
      </c>
      <c r="O172" s="576"/>
      <c r="P172" s="532">
        <f t="shared" si="41"/>
        <v>-1.5109215523466446E-2</v>
      </c>
      <c r="Q172" s="577">
        <f t="shared" si="42"/>
        <v>-1.156506274331548E-2</v>
      </c>
    </row>
    <row r="173" spans="2:17" ht="12.6" customHeight="1" x14ac:dyDescent="0.2">
      <c r="B173" s="582">
        <v>217</v>
      </c>
      <c r="C173" s="312"/>
      <c r="D173" s="328">
        <f t="shared" si="33"/>
        <v>0.98522606340780261</v>
      </c>
      <c r="E173" s="328">
        <f t="shared" si="34"/>
        <v>15.527752931802821</v>
      </c>
      <c r="F173" s="328">
        <f t="shared" si="35"/>
        <v>0.44824860495477636</v>
      </c>
      <c r="G173" s="328">
        <f t="shared" si="36"/>
        <v>0.67301310601212694</v>
      </c>
      <c r="H173" s="328">
        <f t="shared" si="37"/>
        <v>0.32698689398787306</v>
      </c>
      <c r="I173" s="328">
        <f t="shared" si="38"/>
        <v>0.97663589367570924</v>
      </c>
      <c r="J173" s="328">
        <f t="shared" si="39"/>
        <v>0.29297107563674818</v>
      </c>
      <c r="K173" s="328">
        <f t="shared" si="40"/>
        <v>0.61522786978789101</v>
      </c>
      <c r="L173" s="500"/>
      <c r="M173" s="481">
        <f t="shared" si="31"/>
        <v>9.5369935286595435</v>
      </c>
      <c r="N173" s="482">
        <f t="shared" si="32"/>
        <v>3.7518462384111899</v>
      </c>
      <c r="O173" s="576"/>
      <c r="P173" s="532">
        <f t="shared" si="41"/>
        <v>-1.5140882842544556E-2</v>
      </c>
      <c r="Q173" s="577">
        <f t="shared" si="42"/>
        <v>-1.1596057553703076E-2</v>
      </c>
    </row>
    <row r="174" spans="2:17" ht="12.6" customHeight="1" x14ac:dyDescent="0.2">
      <c r="B174" s="582">
        <v>216</v>
      </c>
      <c r="C174" s="312"/>
      <c r="D174" s="328">
        <f t="shared" si="33"/>
        <v>0.98529364296293043</v>
      </c>
      <c r="E174" s="328">
        <f t="shared" si="34"/>
        <v>15.491933384829668</v>
      </c>
      <c r="F174" s="328">
        <f t="shared" si="35"/>
        <v>0.44866591393455196</v>
      </c>
      <c r="G174" s="328">
        <f t="shared" si="36"/>
        <v>0.67316366145542317</v>
      </c>
      <c r="H174" s="328">
        <f t="shared" si="37"/>
        <v>0.32683633854457683</v>
      </c>
      <c r="I174" s="328">
        <f t="shared" si="38"/>
        <v>0.97674230046148203</v>
      </c>
      <c r="J174" s="328">
        <f t="shared" si="39"/>
        <v>0.29374658008625532</v>
      </c>
      <c r="K174" s="328">
        <f t="shared" si="40"/>
        <v>0.61552422105476479</v>
      </c>
      <c r="L174" s="500"/>
      <c r="M174" s="481">
        <f t="shared" si="31"/>
        <v>9.521852645816999</v>
      </c>
      <c r="N174" s="482">
        <f t="shared" si="32"/>
        <v>3.7402501808574868</v>
      </c>
      <c r="O174" s="576"/>
      <c r="P174" s="532">
        <f t="shared" si="41"/>
        <v>-1.5172738671836328E-2</v>
      </c>
      <c r="Q174" s="577">
        <f t="shared" si="42"/>
        <v>-1.1627240781393766E-2</v>
      </c>
    </row>
    <row r="175" spans="2:17" ht="12.6" customHeight="1" x14ac:dyDescent="0.2">
      <c r="B175" s="582">
        <v>215</v>
      </c>
      <c r="C175" s="312"/>
      <c r="D175" s="328">
        <f t="shared" si="33"/>
        <v>0.9853612271535388</v>
      </c>
      <c r="E175" s="328">
        <f t="shared" si="34"/>
        <v>15.456030825826172</v>
      </c>
      <c r="F175" s="328">
        <f t="shared" si="35"/>
        <v>0.44908756911084408</v>
      </c>
      <c r="G175" s="328">
        <f t="shared" si="36"/>
        <v>0.67331575627792029</v>
      </c>
      <c r="H175" s="328">
        <f t="shared" si="37"/>
        <v>0.32668424372207971</v>
      </c>
      <c r="I175" s="328">
        <f t="shared" si="38"/>
        <v>0.97684871884052515</v>
      </c>
      <c r="J175" s="328">
        <f t="shared" si="39"/>
        <v>0.29452726085258235</v>
      </c>
      <c r="K175" s="328">
        <f t="shared" si="40"/>
        <v>0.61582248221996427</v>
      </c>
      <c r="L175" s="500"/>
      <c r="M175" s="481">
        <f t="shared" si="31"/>
        <v>9.5066799071451626</v>
      </c>
      <c r="N175" s="482">
        <f t="shared" si="32"/>
        <v>3.7286229400760931</v>
      </c>
      <c r="O175" s="576"/>
      <c r="P175" s="532">
        <f t="shared" si="41"/>
        <v>-1.520478494190769E-2</v>
      </c>
      <c r="Q175" s="577">
        <f t="shared" si="42"/>
        <v>-1.1658614356946373E-2</v>
      </c>
    </row>
    <row r="176" spans="2:17" ht="12.6" customHeight="1" x14ac:dyDescent="0.2">
      <c r="B176" s="582">
        <v>214</v>
      </c>
      <c r="C176" s="312"/>
      <c r="D176" s="328">
        <f t="shared" si="33"/>
        <v>0.98542881597994569</v>
      </c>
      <c r="E176" s="328">
        <f t="shared" si="34"/>
        <v>15.420044674960502</v>
      </c>
      <c r="F176" s="328">
        <f t="shared" si="35"/>
        <v>0.44951362455407734</v>
      </c>
      <c r="G176" s="328">
        <f t="shared" si="36"/>
        <v>0.67346940906596497</v>
      </c>
      <c r="H176" s="328">
        <f t="shared" si="37"/>
        <v>0.32653059093403503</v>
      </c>
      <c r="I176" s="328">
        <f t="shared" si="38"/>
        <v>0.97695514881410195</v>
      </c>
      <c r="J176" s="328">
        <f t="shared" si="39"/>
        <v>0.2953131778044723</v>
      </c>
      <c r="K176" s="328">
        <f t="shared" si="40"/>
        <v>0.61612267462016357</v>
      </c>
      <c r="L176" s="500"/>
      <c r="M176" s="481">
        <f t="shared" si="31"/>
        <v>9.491475122203255</v>
      </c>
      <c r="N176" s="482">
        <f t="shared" si="32"/>
        <v>3.7169643257191467</v>
      </c>
      <c r="O176" s="576"/>
      <c r="P176" s="532">
        <f t="shared" si="41"/>
        <v>-1.5237023611163636E-2</v>
      </c>
      <c r="Q176" s="577">
        <f t="shared" si="42"/>
        <v>-1.1690180238758785E-2</v>
      </c>
    </row>
    <row r="177" spans="2:17" ht="12.6" customHeight="1" x14ac:dyDescent="0.2">
      <c r="B177" s="582">
        <v>213</v>
      </c>
      <c r="C177" s="312"/>
      <c r="D177" s="328">
        <f t="shared" si="33"/>
        <v>0.98549640944246908</v>
      </c>
      <c r="E177" s="328">
        <f t="shared" si="34"/>
        <v>15.383974345619102</v>
      </c>
      <c r="F177" s="328">
        <f t="shared" si="35"/>
        <v>0.44994413524572741</v>
      </c>
      <c r="G177" s="328">
        <f t="shared" si="36"/>
        <v>0.67362463870876121</v>
      </c>
      <c r="H177" s="328">
        <f t="shared" si="37"/>
        <v>0.32637536129123879</v>
      </c>
      <c r="I177" s="328">
        <f t="shared" si="38"/>
        <v>0.97706159038347551</v>
      </c>
      <c r="J177" s="328">
        <f t="shared" si="39"/>
        <v>0.2961043917895364</v>
      </c>
      <c r="K177" s="328">
        <f t="shared" si="40"/>
        <v>0.61642481992883702</v>
      </c>
      <c r="L177" s="500"/>
      <c r="M177" s="481">
        <f t="shared" si="31"/>
        <v>9.4762380985920913</v>
      </c>
      <c r="N177" s="482">
        <f t="shared" si="32"/>
        <v>3.7052741454803879</v>
      </c>
      <c r="O177" s="576"/>
      <c r="P177" s="532">
        <f t="shared" si="41"/>
        <v>-1.5269456665997438E-2</v>
      </c>
      <c r="Q177" s="577">
        <f t="shared" si="42"/>
        <v>-1.1721940413210064E-2</v>
      </c>
    </row>
    <row r="178" spans="2:17" ht="12.6" customHeight="1" x14ac:dyDescent="0.2">
      <c r="B178" s="582">
        <v>212</v>
      </c>
      <c r="C178" s="312"/>
      <c r="D178" s="328">
        <f t="shared" si="33"/>
        <v>0.98556400754142703</v>
      </c>
      <c r="E178" s="328">
        <f t="shared" si="34"/>
        <v>15.347819244295117</v>
      </c>
      <c r="F178" s="328">
        <f t="shared" si="35"/>
        <v>0.45037915709791476</v>
      </c>
      <c r="G178" s="328">
        <f t="shared" si="36"/>
        <v>0.67378146440466169</v>
      </c>
      <c r="H178" s="328">
        <f t="shared" si="37"/>
        <v>0.32621853559533831</v>
      </c>
      <c r="I178" s="328">
        <f t="shared" si="38"/>
        <v>0.97716804354990927</v>
      </c>
      <c r="J178" s="328">
        <f t="shared" si="39"/>
        <v>0.29690096465496363</v>
      </c>
      <c r="K178" s="328">
        <f t="shared" si="40"/>
        <v>0.61672894016313351</v>
      </c>
      <c r="L178" s="500"/>
      <c r="M178" s="481">
        <f t="shared" si="31"/>
        <v>9.4609686419260939</v>
      </c>
      <c r="N178" s="482">
        <f t="shared" si="32"/>
        <v>3.6935522050671779</v>
      </c>
      <c r="O178" s="576"/>
      <c r="P178" s="532">
        <f t="shared" si="41"/>
        <v>-1.5302086121529612E-2</v>
      </c>
      <c r="Q178" s="577">
        <f t="shared" si="42"/>
        <v>-1.1753896895370985E-2</v>
      </c>
    </row>
    <row r="179" spans="2:17" ht="12.6" customHeight="1" x14ac:dyDescent="0.2">
      <c r="B179" s="582">
        <v>211</v>
      </c>
      <c r="C179" s="312"/>
      <c r="D179" s="328">
        <f t="shared" si="33"/>
        <v>0.98563161027713753</v>
      </c>
      <c r="E179" s="328">
        <f t="shared" si="34"/>
        <v>15.311578770474469</v>
      </c>
      <c r="F179" s="328">
        <f t="shared" si="35"/>
        <v>0.45081874697351254</v>
      </c>
      <c r="G179" s="328">
        <f t="shared" si="36"/>
        <v>0.67393990566761719</v>
      </c>
      <c r="H179" s="328">
        <f t="shared" si="37"/>
        <v>0.32606009433238281</v>
      </c>
      <c r="I179" s="328">
        <f t="shared" si="38"/>
        <v>0.97727450831466678</v>
      </c>
      <c r="J179" s="328">
        <f t="shared" si="39"/>
        <v>0.29770295926876789</v>
      </c>
      <c r="K179" s="328">
        <f t="shared" si="40"/>
        <v>0.61703505769092404</v>
      </c>
      <c r="L179" s="500"/>
      <c r="M179" s="481">
        <f t="shared" si="31"/>
        <v>9.4456665558045643</v>
      </c>
      <c r="N179" s="482">
        <f t="shared" si="32"/>
        <v>3.6817983081718069</v>
      </c>
      <c r="O179" s="576"/>
      <c r="P179" s="532">
        <f t="shared" si="41"/>
        <v>-1.5334914022091084E-2</v>
      </c>
      <c r="Q179" s="577">
        <f t="shared" si="42"/>
        <v>-1.178605172961511E-2</v>
      </c>
    </row>
    <row r="180" spans="2:17" ht="12.6" customHeight="1" x14ac:dyDescent="0.2">
      <c r="B180" s="582">
        <v>210</v>
      </c>
      <c r="C180" s="312"/>
      <c r="D180" s="328">
        <f t="shared" si="33"/>
        <v>0.98569921764991864</v>
      </c>
      <c r="E180" s="328">
        <f t="shared" si="34"/>
        <v>15.275252316519467</v>
      </c>
      <c r="F180" s="328">
        <f t="shared" si="35"/>
        <v>0.45126296270678684</v>
      </c>
      <c r="G180" s="328">
        <f t="shared" si="36"/>
        <v>0.6740999823337912</v>
      </c>
      <c r="H180" s="328">
        <f t="shared" si="37"/>
        <v>0.3259000176662088</v>
      </c>
      <c r="I180" s="328">
        <f t="shared" si="38"/>
        <v>0.9773809846790118</v>
      </c>
      <c r="J180" s="328">
        <f t="shared" si="39"/>
        <v>0.29851043954159218</v>
      </c>
      <c r="K180" s="328">
        <f t="shared" si="40"/>
        <v>0.61734319523802617</v>
      </c>
      <c r="L180" s="500"/>
      <c r="M180" s="481">
        <f t="shared" si="31"/>
        <v>9.4303316417824732</v>
      </c>
      <c r="N180" s="482">
        <f t="shared" si="32"/>
        <v>3.6700122564421918</v>
      </c>
      <c r="O180" s="576"/>
      <c r="P180" s="532">
        <f t="shared" si="41"/>
        <v>-1.5367942441685045E-2</v>
      </c>
      <c r="Q180" s="577">
        <f t="shared" si="42"/>
        <v>-1.1818406989888786E-2</v>
      </c>
    </row>
    <row r="181" spans="2:17" ht="12.6" customHeight="1" x14ac:dyDescent="0.2">
      <c r="B181" s="582">
        <v>209</v>
      </c>
      <c r="C181" s="312"/>
      <c r="D181" s="328">
        <f t="shared" si="33"/>
        <v>0.98576682966008833</v>
      </c>
      <c r="E181" s="328">
        <f t="shared" si="34"/>
        <v>15.238839267549949</v>
      </c>
      <c r="F181" s="328">
        <f t="shared" si="35"/>
        <v>0.45171186312458211</v>
      </c>
      <c r="G181" s="328">
        <f t="shared" si="36"/>
        <v>0.6742617145683435</v>
      </c>
      <c r="H181" s="328">
        <f t="shared" si="37"/>
        <v>0.3257382854316565</v>
      </c>
      <c r="I181" s="328">
        <f t="shared" si="38"/>
        <v>0.97748747264420788</v>
      </c>
      <c r="J181" s="328">
        <f t="shared" si="39"/>
        <v>0.29932347044908258</v>
      </c>
      <c r="K181" s="328">
        <f t="shared" si="40"/>
        <v>0.61765337589561142</v>
      </c>
      <c r="L181" s="500"/>
      <c r="M181" s="481">
        <f t="shared" si="31"/>
        <v>9.4149636993407881</v>
      </c>
      <c r="N181" s="482">
        <f t="shared" si="32"/>
        <v>3.658193849452303</v>
      </c>
      <c r="O181" s="576"/>
      <c r="P181" s="532">
        <f t="shared" si="41"/>
        <v>-1.5401173484576702E-2</v>
      </c>
      <c r="Q181" s="577">
        <f t="shared" si="42"/>
        <v>-1.1850964780478535E-2</v>
      </c>
    </row>
    <row r="182" spans="2:17" ht="12.6" customHeight="1" x14ac:dyDescent="0.2">
      <c r="B182" s="582">
        <v>208</v>
      </c>
      <c r="C182" s="312"/>
      <c r="D182" s="328">
        <f t="shared" si="33"/>
        <v>0.98583444630796491</v>
      </c>
      <c r="E182" s="328">
        <f t="shared" si="34"/>
        <v>15.202339001321839</v>
      </c>
      <c r="F182" s="328">
        <f t="shared" si="35"/>
        <v>0.45216550806807349</v>
      </c>
      <c r="G182" s="328">
        <f t="shared" si="36"/>
        <v>0.67442512287238787</v>
      </c>
      <c r="H182" s="328">
        <f t="shared" si="37"/>
        <v>0.32557487712761213</v>
      </c>
      <c r="I182" s="328">
        <f t="shared" si="38"/>
        <v>0.97759397221151922</v>
      </c>
      <c r="J182" s="328">
        <f t="shared" si="39"/>
        <v>0.30014211805485513</v>
      </c>
      <c r="K182" s="328">
        <f t="shared" si="40"/>
        <v>0.6179656231278009</v>
      </c>
      <c r="L182" s="500"/>
      <c r="M182" s="481">
        <f t="shared" si="31"/>
        <v>9.3995625258562114</v>
      </c>
      <c r="N182" s="482">
        <f t="shared" si="32"/>
        <v>3.6463428846718244</v>
      </c>
      <c r="O182" s="576"/>
      <c r="P182" s="532">
        <f t="shared" si="41"/>
        <v>-1.5434609285897238E-2</v>
      </c>
      <c r="Q182" s="577">
        <f t="shared" si="42"/>
        <v>-1.1883727236465802E-2</v>
      </c>
    </row>
    <row r="183" spans="2:17" ht="12.6" customHeight="1" x14ac:dyDescent="0.2">
      <c r="B183" s="582">
        <v>207</v>
      </c>
      <c r="C183" s="312"/>
      <c r="D183" s="328">
        <f t="shared" si="33"/>
        <v>0.98590206759386623</v>
      </c>
      <c r="E183" s="328">
        <f t="shared" si="34"/>
        <v>15.1657508881031</v>
      </c>
      <c r="F183" s="328">
        <f t="shared" si="35"/>
        <v>0.45262395841509884</v>
      </c>
      <c r="G183" s="328">
        <f t="shared" si="36"/>
        <v>0.67459022809012903</v>
      </c>
      <c r="H183" s="328">
        <f t="shared" si="37"/>
        <v>0.32540977190987097</v>
      </c>
      <c r="I183" s="328">
        <f t="shared" si="38"/>
        <v>0.97770048338220983</v>
      </c>
      <c r="J183" s="328">
        <f t="shared" si="39"/>
        <v>0.30096644953406781</v>
      </c>
      <c r="K183" s="328">
        <f t="shared" si="40"/>
        <v>0.61827996077945468</v>
      </c>
      <c r="L183" s="500"/>
      <c r="M183" s="481">
        <f t="shared" si="31"/>
        <v>9.3841279165703142</v>
      </c>
      <c r="N183" s="482">
        <f t="shared" si="32"/>
        <v>3.6344591574353586</v>
      </c>
      <c r="O183" s="576"/>
      <c r="P183" s="532">
        <f t="shared" si="41"/>
        <v>-1.5468252012190931E-2</v>
      </c>
      <c r="Q183" s="577">
        <f t="shared" si="42"/>
        <v>-1.191669652446592E-2</v>
      </c>
    </row>
    <row r="184" spans="2:17" ht="12.6" customHeight="1" x14ac:dyDescent="0.2">
      <c r="B184" s="582">
        <v>206</v>
      </c>
      <c r="C184" s="312"/>
      <c r="D184" s="328">
        <f t="shared" si="33"/>
        <v>0.98596969351811059</v>
      </c>
      <c r="E184" s="328">
        <f t="shared" si="34"/>
        <v>15.129074290546956</v>
      </c>
      <c r="F184" s="328">
        <f t="shared" si="35"/>
        <v>0.45308727610309418</v>
      </c>
      <c r="G184" s="328">
        <f t="shared" si="36"/>
        <v>0.67475705141618603</v>
      </c>
      <c r="H184" s="328">
        <f t="shared" si="37"/>
        <v>0.32524294858381397</v>
      </c>
      <c r="I184" s="328">
        <f t="shared" si="38"/>
        <v>0.97780700615754379</v>
      </c>
      <c r="J184" s="328">
        <f t="shared" si="39"/>
        <v>0.30179653319762462</v>
      </c>
      <c r="K184" s="328">
        <f t="shared" si="40"/>
        <v>0.61859641308416202</v>
      </c>
      <c r="L184" s="500"/>
      <c r="M184" s="481">
        <f t="shared" si="31"/>
        <v>9.3686596645581233</v>
      </c>
      <c r="N184" s="482">
        <f t="shared" si="32"/>
        <v>3.6225424609108927</v>
      </c>
      <c r="O184" s="576"/>
      <c r="P184" s="532">
        <f t="shared" si="41"/>
        <v>-1.5502103862019112E-2</v>
      </c>
      <c r="Q184" s="577">
        <f t="shared" si="42"/>
        <v>-1.1949874842926533E-2</v>
      </c>
    </row>
    <row r="185" spans="2:17" ht="12.6" customHeight="1" x14ac:dyDescent="0.2">
      <c r="B185" s="582">
        <v>205</v>
      </c>
      <c r="C185" s="312"/>
      <c r="D185" s="328">
        <f t="shared" si="33"/>
        <v>0.98603732408101608</v>
      </c>
      <c r="E185" s="328">
        <f t="shared" si="34"/>
        <v>15.09230856356236</v>
      </c>
      <c r="F185" s="328">
        <f t="shared" si="35"/>
        <v>0.45355552415264777</v>
      </c>
      <c r="G185" s="328">
        <f t="shared" si="36"/>
        <v>0.67492561440310483</v>
      </c>
      <c r="H185" s="328">
        <f t="shared" si="37"/>
        <v>0.32507438559689517</v>
      </c>
      <c r="I185" s="328">
        <f t="shared" si="38"/>
        <v>0.97791354053878554</v>
      </c>
      <c r="J185" s="328">
        <f t="shared" si="39"/>
        <v>0.30263243851702415</v>
      </c>
      <c r="K185" s="328">
        <f t="shared" si="40"/>
        <v>0.61891500467243588</v>
      </c>
      <c r="L185" s="500"/>
      <c r="M185" s="481">
        <f t="shared" si="31"/>
        <v>9.3531575606961042</v>
      </c>
      <c r="N185" s="482">
        <f t="shared" si="32"/>
        <v>3.6105925860679662</v>
      </c>
      <c r="O185" s="576"/>
      <c r="P185" s="532">
        <f t="shared" si="41"/>
        <v>-1.5536167066471762E-2</v>
      </c>
      <c r="Q185" s="577">
        <f t="shared" si="42"/>
        <v>-1.1983264422980255E-2</v>
      </c>
    </row>
    <row r="186" spans="2:17" ht="12.6" customHeight="1" x14ac:dyDescent="0.2">
      <c r="B186" s="582">
        <v>204</v>
      </c>
      <c r="C186" s="312"/>
      <c r="D186" s="328">
        <f t="shared" si="33"/>
        <v>0.98610495928290098</v>
      </c>
      <c r="E186" s="328">
        <f t="shared" si="34"/>
        <v>15.055453054181619</v>
      </c>
      <c r="F186" s="328">
        <f t="shared" si="35"/>
        <v>0.45402876669169323</v>
      </c>
      <c r="G186" s="328">
        <f t="shared" si="36"/>
        <v>0.67509593896906817</v>
      </c>
      <c r="H186" s="328">
        <f t="shared" si="37"/>
        <v>0.32490406103093183</v>
      </c>
      <c r="I186" s="328">
        <f t="shared" si="38"/>
        <v>0.97802008652719963</v>
      </c>
      <c r="J186" s="328">
        <f t="shared" si="39"/>
        <v>0.30347423614987701</v>
      </c>
      <c r="K186" s="328">
        <f t="shared" si="40"/>
        <v>0.61923576058012042</v>
      </c>
      <c r="L186" s="500"/>
      <c r="M186" s="481">
        <f t="shared" si="31"/>
        <v>9.3376213936296324</v>
      </c>
      <c r="N186" s="482">
        <f t="shared" si="32"/>
        <v>3.5986093216449859</v>
      </c>
      <c r="O186" s="576"/>
      <c r="P186" s="532">
        <f t="shared" si="41"/>
        <v>-1.5570443889949104E-2</v>
      </c>
      <c r="Q186" s="577">
        <f t="shared" si="42"/>
        <v>-1.2016867529013098E-2</v>
      </c>
    </row>
    <row r="187" spans="2:17" ht="12.6" customHeight="1" x14ac:dyDescent="0.2">
      <c r="B187" s="582">
        <v>203</v>
      </c>
      <c r="C187" s="312"/>
      <c r="D187" s="328">
        <f t="shared" si="33"/>
        <v>0.98617259912408339</v>
      </c>
      <c r="E187" s="328">
        <f t="shared" si="34"/>
        <v>15.018507101425079</v>
      </c>
      <c r="F187" s="328">
        <f t="shared" si="35"/>
        <v>0.45450706898036525</v>
      </c>
      <c r="G187" s="328">
        <f t="shared" si="36"/>
        <v>0.67526804740580859</v>
      </c>
      <c r="H187" s="328">
        <f t="shared" si="37"/>
        <v>0.32473195259419141</v>
      </c>
      <c r="I187" s="328">
        <f t="shared" si="38"/>
        <v>0.97812664412405059</v>
      </c>
      <c r="J187" s="328">
        <f t="shared" si="39"/>
        <v>0.30432199796611448</v>
      </c>
      <c r="K187" s="328">
        <f t="shared" si="40"/>
        <v>0.61955870625701825</v>
      </c>
      <c r="L187" s="500"/>
      <c r="M187" s="481">
        <f t="shared" si="31"/>
        <v>9.3220509497396833</v>
      </c>
      <c r="N187" s="482">
        <f t="shared" si="32"/>
        <v>3.5865924541159728</v>
      </c>
      <c r="O187" s="576"/>
      <c r="P187" s="532">
        <f t="shared" si="41"/>
        <v>-1.5604936630630561E-2</v>
      </c>
      <c r="Q187" s="577">
        <f t="shared" si="42"/>
        <v>-1.2050686459147641E-2</v>
      </c>
    </row>
    <row r="188" spans="2:17" ht="12.6" customHeight="1" x14ac:dyDescent="0.2">
      <c r="B188" s="582">
        <v>202</v>
      </c>
      <c r="C188" s="312"/>
      <c r="D188" s="328">
        <f t="shared" si="33"/>
        <v>0.98624024360488161</v>
      </c>
      <c r="E188" s="328">
        <f t="shared" si="34"/>
        <v>14.98147003616282</v>
      </c>
      <c r="F188" s="328">
        <f t="shared" si="35"/>
        <v>0.45499049743653469</v>
      </c>
      <c r="G188" s="328">
        <f t="shared" si="36"/>
        <v>0.6754419623867296</v>
      </c>
      <c r="H188" s="328">
        <f t="shared" si="37"/>
        <v>0.3245580376132704</v>
      </c>
      <c r="I188" s="328">
        <f t="shared" si="38"/>
        <v>0.97823321333060331</v>
      </c>
      <c r="J188" s="328">
        <f t="shared" si="39"/>
        <v>0.3051757970749065</v>
      </c>
      <c r="K188" s="328">
        <f t="shared" si="40"/>
        <v>0.61988386757574099</v>
      </c>
      <c r="L188" s="500"/>
      <c r="M188" s="481">
        <f t="shared" si="31"/>
        <v>9.3064460131090527</v>
      </c>
      <c r="N188" s="482">
        <f t="shared" si="32"/>
        <v>3.5745417676568252</v>
      </c>
      <c r="O188" s="576"/>
      <c r="P188" s="532">
        <f t="shared" si="41"/>
        <v>-1.563964762119241E-2</v>
      </c>
      <c r="Q188" s="577">
        <f t="shared" si="42"/>
        <v>-1.2084723546138321E-2</v>
      </c>
    </row>
    <row r="189" spans="2:17" ht="12.6" customHeight="1" x14ac:dyDescent="0.2">
      <c r="B189" s="582">
        <v>201</v>
      </c>
      <c r="C189" s="312"/>
      <c r="D189" s="328">
        <f t="shared" si="33"/>
        <v>0.9863078927256137</v>
      </c>
      <c r="E189" s="328">
        <f t="shared" si="34"/>
        <v>14.944341180973264</v>
      </c>
      <c r="F189" s="328">
        <f t="shared" si="35"/>
        <v>0.45547911966204907</v>
      </c>
      <c r="G189" s="328">
        <f t="shared" si="36"/>
        <v>0.67561770697524359</v>
      </c>
      <c r="H189" s="328">
        <f t="shared" si="37"/>
        <v>0.32438229302475641</v>
      </c>
      <c r="I189" s="328">
        <f t="shared" si="38"/>
        <v>0.97833979414812255</v>
      </c>
      <c r="J189" s="328">
        <f t="shared" si="39"/>
        <v>0.30603570785231643</v>
      </c>
      <c r="K189" s="328">
        <f t="shared" si="40"/>
        <v>0.6202112708407943</v>
      </c>
      <c r="L189" s="500"/>
      <c r="M189" s="481">
        <f t="shared" si="31"/>
        <v>9.2908063654878603</v>
      </c>
      <c r="N189" s="482">
        <f t="shared" si="32"/>
        <v>3.5624570441106869</v>
      </c>
      <c r="O189" s="576"/>
      <c r="P189" s="532">
        <f t="shared" si="41"/>
        <v>-1.5674579229504104E-2</v>
      </c>
      <c r="Q189" s="577">
        <f t="shared" si="42"/>
        <v>-1.2118981157797748E-2</v>
      </c>
    </row>
    <row r="190" spans="2:17" ht="12.6" customHeight="1" x14ac:dyDescent="0.2">
      <c r="B190" s="582">
        <v>200</v>
      </c>
      <c r="C190" s="312"/>
      <c r="D190" s="328">
        <f t="shared" si="33"/>
        <v>0.9863755464865982</v>
      </c>
      <c r="E190" s="328">
        <f t="shared" si="34"/>
        <v>14.907119849998598</v>
      </c>
      <c r="F190" s="328">
        <f t="shared" si="35"/>
        <v>0.45597300446969946</v>
      </c>
      <c r="G190" s="328">
        <f t="shared" si="36"/>
        <v>0.67579530463333026</v>
      </c>
      <c r="H190" s="328">
        <f t="shared" si="37"/>
        <v>0.32420469536666974</v>
      </c>
      <c r="I190" s="328">
        <f t="shared" si="38"/>
        <v>0.97844638657787342</v>
      </c>
      <c r="J190" s="328">
        <f t="shared" si="39"/>
        <v>0.3069018059697135</v>
      </c>
      <c r="K190" s="328">
        <f t="shared" si="40"/>
        <v>0.62054094279790151</v>
      </c>
      <c r="L190" s="500"/>
      <c r="M190" s="481">
        <f t="shared" si="31"/>
        <v>9.2751317862583562</v>
      </c>
      <c r="N190" s="482">
        <f t="shared" si="32"/>
        <v>3.5503380629528891</v>
      </c>
      <c r="O190" s="576"/>
      <c r="P190" s="532">
        <f t="shared" si="41"/>
        <v>-1.5709733859210928E-2</v>
      </c>
      <c r="Q190" s="577">
        <f t="shared" si="42"/>
        <v>-1.2153461697707257E-2</v>
      </c>
    </row>
    <row r="191" spans="2:17" ht="12.6" customHeight="1" x14ac:dyDescent="0.2">
      <c r="B191" s="582">
        <v>199</v>
      </c>
      <c r="C191" s="312"/>
      <c r="D191" s="328">
        <f t="shared" si="33"/>
        <v>0.98644320488815318</v>
      </c>
      <c r="E191" s="328">
        <f t="shared" si="34"/>
        <v>14.869805348796973</v>
      </c>
      <c r="F191" s="328">
        <f t="shared" si="35"/>
        <v>0.45647222191093795</v>
      </c>
      <c r="G191" s="328">
        <f t="shared" si="36"/>
        <v>0.67597477923032678</v>
      </c>
      <c r="H191" s="328">
        <f t="shared" si="37"/>
        <v>0.32402522076967322</v>
      </c>
      <c r="I191" s="328">
        <f t="shared" si="38"/>
        <v>0.97855299062112122</v>
      </c>
      <c r="J191" s="328">
        <f t="shared" si="39"/>
        <v>0.30777416842296823</v>
      </c>
      <c r="K191" s="328">
        <f t="shared" si="40"/>
        <v>0.62087291064357464</v>
      </c>
      <c r="L191" s="500"/>
      <c r="M191" s="481">
        <f t="shared" si="31"/>
        <v>9.2594220523991453</v>
      </c>
      <c r="N191" s="482">
        <f t="shared" si="32"/>
        <v>3.5381846012551819</v>
      </c>
      <c r="O191" s="576"/>
      <c r="P191" s="532">
        <f t="shared" si="41"/>
        <v>-1.5745113950444534E-2</v>
      </c>
      <c r="Q191" s="577">
        <f t="shared" si="42"/>
        <v>-1.2188167606069555E-2</v>
      </c>
    </row>
    <row r="192" spans="2:17" ht="12.6" customHeight="1" x14ac:dyDescent="0.2">
      <c r="B192" s="582">
        <v>198</v>
      </c>
      <c r="C192" s="312"/>
      <c r="D192" s="328">
        <f t="shared" si="33"/>
        <v>0.98651086793059717</v>
      </c>
      <c r="E192" s="328">
        <f t="shared" si="34"/>
        <v>14.832396974191326</v>
      </c>
      <c r="F192" s="328">
        <f t="shared" si="35"/>
        <v>0.45697684330437066</v>
      </c>
      <c r="G192" s="328">
        <f t="shared" si="36"/>
        <v>0.6761561550519527</v>
      </c>
      <c r="H192" s="328">
        <f t="shared" si="37"/>
        <v>0.3238438449480473</v>
      </c>
      <c r="I192" s="328">
        <f t="shared" si="38"/>
        <v>0.97865960627913107</v>
      </c>
      <c r="J192" s="328">
        <f t="shared" si="39"/>
        <v>0.30865287356245741</v>
      </c>
      <c r="K192" s="328">
        <f t="shared" si="40"/>
        <v>0.62120720203494106</v>
      </c>
      <c r="L192" s="500"/>
      <c r="M192" s="481">
        <f t="shared" si="31"/>
        <v>9.2436769384487008</v>
      </c>
      <c r="N192" s="482">
        <f t="shared" si="32"/>
        <v>3.5259964336491123</v>
      </c>
      <c r="O192" s="576"/>
      <c r="P192" s="532">
        <f t="shared" si="41"/>
        <v>-1.5780721980590329E-2</v>
      </c>
      <c r="Q192" s="577">
        <f t="shared" si="42"/>
        <v>-1.2223101360220312E-2</v>
      </c>
    </row>
    <row r="193" spans="2:17" ht="12.6" customHeight="1" x14ac:dyDescent="0.2">
      <c r="B193" s="582">
        <v>197</v>
      </c>
      <c r="C193" s="312"/>
      <c r="D193" s="328">
        <f t="shared" si="33"/>
        <v>0.98657853561424824</v>
      </c>
      <c r="E193" s="328">
        <f t="shared" si="34"/>
        <v>14.794894014114766</v>
      </c>
      <c r="F193" s="328">
        <f t="shared" si="35"/>
        <v>0.45748694126505252</v>
      </c>
      <c r="G193" s="328">
        <f t="shared" si="36"/>
        <v>0.67633945680957996</v>
      </c>
      <c r="H193" s="328">
        <f t="shared" si="37"/>
        <v>0.32366054319042004</v>
      </c>
      <c r="I193" s="328">
        <f t="shared" si="38"/>
        <v>0.9787662335531685</v>
      </c>
      <c r="J193" s="328">
        <f t="shared" si="39"/>
        <v>0.30953800112390484</v>
      </c>
      <c r="K193" s="328">
        <f t="shared" si="40"/>
        <v>0.62154384509983251</v>
      </c>
      <c r="L193" s="500"/>
      <c r="M193" s="481">
        <f t="shared" si="31"/>
        <v>9.2278962164681104</v>
      </c>
      <c r="N193" s="482">
        <f t="shared" si="32"/>
        <v>3.513773332288892</v>
      </c>
      <c r="O193" s="576"/>
      <c r="P193" s="532">
        <f t="shared" si="41"/>
        <v>-1.5816560465019336E-2</v>
      </c>
      <c r="Q193" s="577">
        <f t="shared" si="42"/>
        <v>-1.2258265475523444E-2</v>
      </c>
    </row>
    <row r="194" spans="2:17" ht="12.6" customHeight="1" x14ac:dyDescent="0.2">
      <c r="B194" s="582">
        <v>196</v>
      </c>
      <c r="C194" s="312"/>
      <c r="D194" s="328">
        <f t="shared" si="33"/>
        <v>0.98664620793942492</v>
      </c>
      <c r="E194" s="328">
        <f t="shared" si="34"/>
        <v>14.757295747452437</v>
      </c>
      <c r="F194" s="328">
        <f t="shared" si="35"/>
        <v>0.45800258973460878</v>
      </c>
      <c r="G194" s="328">
        <f t="shared" si="36"/>
        <v>0.67652470964975442</v>
      </c>
      <c r="H194" s="328">
        <f t="shared" si="37"/>
        <v>0.32347529035024558</v>
      </c>
      <c r="I194" s="328">
        <f t="shared" si="38"/>
        <v>0.97887287244449905</v>
      </c>
      <c r="J194" s="328">
        <f t="shared" si="39"/>
        <v>0.31042963226008441</v>
      </c>
      <c r="K194" s="328">
        <f t="shared" si="40"/>
        <v>0.62188286844714602</v>
      </c>
      <c r="L194" s="500"/>
      <c r="M194" s="481">
        <f t="shared" si="31"/>
        <v>9.2120796560030911</v>
      </c>
      <c r="N194" s="482">
        <f t="shared" si="32"/>
        <v>3.5015150668133685</v>
      </c>
      <c r="O194" s="576"/>
      <c r="P194" s="532">
        <f t="shared" si="41"/>
        <v>-1.5852631957677943E-2</v>
      </c>
      <c r="Q194" s="577">
        <f t="shared" si="42"/>
        <v>-1.2293662505882708E-2</v>
      </c>
    </row>
    <row r="195" spans="2:17" ht="12.6" customHeight="1" x14ac:dyDescent="0.2">
      <c r="B195" s="582">
        <v>195</v>
      </c>
      <c r="C195" s="312"/>
      <c r="D195" s="328">
        <f t="shared" si="33"/>
        <v>0.98671388490644552</v>
      </c>
      <c r="E195" s="328">
        <f t="shared" si="34"/>
        <v>14.719601443879744</v>
      </c>
      <c r="F195" s="328">
        <f t="shared" si="35"/>
        <v>0.45852386401221307</v>
      </c>
      <c r="G195" s="328">
        <f t="shared" si="36"/>
        <v>0.67671193916397798</v>
      </c>
      <c r="H195" s="328">
        <f t="shared" si="37"/>
        <v>0.32328806083602202</v>
      </c>
      <c r="I195" s="328">
        <f t="shared" si="38"/>
        <v>0.97897952295438861</v>
      </c>
      <c r="J195" s="328">
        <f t="shared" si="39"/>
        <v>0.31132784957341564</v>
      </c>
      <c r="K195" s="328">
        <f t="shared" si="40"/>
        <v>0.62222430117748484</v>
      </c>
      <c r="L195" s="500"/>
      <c r="M195" s="481">
        <f t="shared" si="31"/>
        <v>9.1962270240454131</v>
      </c>
      <c r="N195" s="482">
        <f t="shared" si="32"/>
        <v>3.4892214043074858</v>
      </c>
      <c r="O195" s="576"/>
      <c r="P195" s="532">
        <f t="shared" si="41"/>
        <v>-1.5888939051933448E-2</v>
      </c>
      <c r="Q195" s="577">
        <f t="shared" si="42"/>
        <v>-1.2329295044708033E-2</v>
      </c>
    </row>
    <row r="196" spans="2:17" ht="12.6" customHeight="1" x14ac:dyDescent="0.2">
      <c r="B196" s="582">
        <v>194</v>
      </c>
      <c r="C196" s="312"/>
      <c r="D196" s="328">
        <f t="shared" si="33"/>
        <v>0.98678156651562843</v>
      </c>
      <c r="E196" s="328">
        <f t="shared" si="34"/>
        <v>14.681810363696826</v>
      </c>
      <c r="F196" s="328">
        <f t="shared" si="35"/>
        <v>0.45905084078644975</v>
      </c>
      <c r="G196" s="328">
        <f t="shared" si="36"/>
        <v>0.67690117139875894</v>
      </c>
      <c r="H196" s="328">
        <f t="shared" si="37"/>
        <v>0.32309882860124106</v>
      </c>
      <c r="I196" s="328">
        <f t="shared" si="38"/>
        <v>0.97908618508410283</v>
      </c>
      <c r="J196" s="328">
        <f t="shared" si="39"/>
        <v>0.31223273714948152</v>
      </c>
      <c r="K196" s="328">
        <f t="shared" si="40"/>
        <v>0.62256817289408817</v>
      </c>
      <c r="L196" s="500"/>
      <c r="M196" s="481">
        <f t="shared" si="31"/>
        <v>9.1803380849934797</v>
      </c>
      <c r="N196" s="482">
        <f t="shared" si="32"/>
        <v>3.4768921092627778</v>
      </c>
      <c r="O196" s="576"/>
      <c r="P196" s="532">
        <f t="shared" si="41"/>
        <v>-1.5925484381433819E-2</v>
      </c>
      <c r="Q196" s="577">
        <f t="shared" si="42"/>
        <v>-1.2365165725626071E-2</v>
      </c>
    </row>
    <row r="197" spans="2:17" ht="12.6" customHeight="1" x14ac:dyDescent="0.2">
      <c r="B197" s="582">
        <v>193</v>
      </c>
      <c r="C197" s="312"/>
      <c r="D197" s="328">
        <f t="shared" si="33"/>
        <v>0.98684925276729218</v>
      </c>
      <c r="E197" s="328">
        <f t="shared" si="34"/>
        <v>14.643921757659196</v>
      </c>
      <c r="F197" s="328">
        <f t="shared" si="35"/>
        <v>0.45958359816808958</v>
      </c>
      <c r="G197" s="328">
        <f t="shared" si="36"/>
        <v>0.67709243286593923</v>
      </c>
      <c r="H197" s="328">
        <f t="shared" si="37"/>
        <v>0.32290756713406077</v>
      </c>
      <c r="I197" s="328">
        <f t="shared" si="38"/>
        <v>0.97919285883490792</v>
      </c>
      <c r="J197" s="328">
        <f t="shared" si="39"/>
        <v>0.31314438059149763</v>
      </c>
      <c r="K197" s="328">
        <f t="shared" si="40"/>
        <v>0.6229145137140597</v>
      </c>
      <c r="L197" s="500"/>
      <c r="M197" s="481">
        <f t="shared" si="31"/>
        <v>9.1644126006120459</v>
      </c>
      <c r="N197" s="482">
        <f t="shared" si="32"/>
        <v>3.4645269435371517</v>
      </c>
      <c r="O197" s="576"/>
      <c r="P197" s="532">
        <f t="shared" si="41"/>
        <v>-1.5962270620782704E-2</v>
      </c>
      <c r="Q197" s="577">
        <f t="shared" si="42"/>
        <v>-1.2401277223176521E-2</v>
      </c>
    </row>
    <row r="198" spans="2:17" ht="12.6" customHeight="1" x14ac:dyDescent="0.2">
      <c r="B198" s="582">
        <v>192</v>
      </c>
      <c r="C198" s="312"/>
      <c r="D198" s="328">
        <f t="shared" si="33"/>
        <v>0.98691694366175509</v>
      </c>
      <c r="E198" s="328">
        <f t="shared" si="34"/>
        <v>14.605934866804429</v>
      </c>
      <c r="F198" s="328">
        <f t="shared" si="35"/>
        <v>0.4601222157238119</v>
      </c>
      <c r="G198" s="328">
        <f t="shared" si="36"/>
        <v>0.67728575055330897</v>
      </c>
      <c r="H198" s="328">
        <f t="shared" si="37"/>
        <v>0.32271424944669103</v>
      </c>
      <c r="I198" s="328">
        <f t="shared" si="38"/>
        <v>0.97929954420806997</v>
      </c>
      <c r="J198" s="328">
        <f t="shared" si="39"/>
        <v>0.31406286705576758</v>
      </c>
      <c r="K198" s="328">
        <f t="shared" si="40"/>
        <v>0.62326335427990465</v>
      </c>
      <c r="L198" s="500"/>
      <c r="M198" s="481">
        <f t="shared" si="31"/>
        <v>9.1484503299912632</v>
      </c>
      <c r="N198" s="482">
        <f t="shared" si="32"/>
        <v>3.4521256663139752</v>
      </c>
      <c r="O198" s="576"/>
      <c r="P198" s="532">
        <f t="shared" si="41"/>
        <v>-1.5999300486392087E-2</v>
      </c>
      <c r="Q198" s="577">
        <f t="shared" si="42"/>
        <v>-1.2437632253835318E-2</v>
      </c>
    </row>
    <row r="199" spans="2:17" ht="12.6" customHeight="1" x14ac:dyDescent="0.2">
      <c r="B199" s="582">
        <v>191</v>
      </c>
      <c r="C199" s="312"/>
      <c r="D199" s="328">
        <f t="shared" si="33"/>
        <v>0.98698463919933566</v>
      </c>
      <c r="E199" s="328">
        <f t="shared" si="34"/>
        <v>14.56784892227477</v>
      </c>
      <c r="F199" s="328">
        <f t="shared" si="35"/>
        <v>0.46066677451090499</v>
      </c>
      <c r="G199" s="328">
        <f t="shared" si="36"/>
        <v>0.67748115193551561</v>
      </c>
      <c r="H199" s="328">
        <f t="shared" si="37"/>
        <v>0.32251884806448439</v>
      </c>
      <c r="I199" s="328">
        <f t="shared" si="38"/>
        <v>0.9794062412048552</v>
      </c>
      <c r="J199" s="328">
        <f t="shared" si="39"/>
        <v>0.31498828528815725</v>
      </c>
      <c r="K199" s="328">
        <f t="shared" si="40"/>
        <v>0.62361472577138399</v>
      </c>
      <c r="L199" s="500"/>
      <c r="M199" s="481">
        <f t="shared" si="31"/>
        <v>9.1324510295048711</v>
      </c>
      <c r="N199" s="482">
        <f t="shared" si="32"/>
        <v>3.4396880340601399</v>
      </c>
      <c r="O199" s="576"/>
      <c r="P199" s="532">
        <f t="shared" si="41"/>
        <v>-1.6036576737228359E-2</v>
      </c>
      <c r="Q199" s="577">
        <f t="shared" si="42"/>
        <v>-1.2474233576497795E-2</v>
      </c>
    </row>
    <row r="200" spans="2:17" ht="12.6" customHeight="1" x14ac:dyDescent="0.2">
      <c r="B200" s="582">
        <v>190</v>
      </c>
      <c r="C200" s="312"/>
      <c r="D200" s="328">
        <f t="shared" si="33"/>
        <v>0.98705233938035231</v>
      </c>
      <c r="E200" s="328">
        <f t="shared" si="34"/>
        <v>14.529663145135579</v>
      </c>
      <c r="F200" s="328">
        <f t="shared" si="35"/>
        <v>0.46121735711297501</v>
      </c>
      <c r="G200" s="328">
        <f t="shared" si="36"/>
        <v>0.67767866498527918</v>
      </c>
      <c r="H200" s="328">
        <f t="shared" si="37"/>
        <v>0.32232133501472082</v>
      </c>
      <c r="I200" s="328">
        <f t="shared" si="38"/>
        <v>0.97951294982653003</v>
      </c>
      <c r="J200" s="328">
        <f t="shared" si="39"/>
        <v>0.31592072566161922</v>
      </c>
      <c r="K200" s="328">
        <f t="shared" si="40"/>
        <v>0.6239686599176979</v>
      </c>
      <c r="L200" s="500"/>
      <c r="M200" s="481">
        <f t="shared" si="31"/>
        <v>9.1164144527676427</v>
      </c>
      <c r="N200" s="482">
        <f t="shared" si="32"/>
        <v>3.4272138004836421</v>
      </c>
      <c r="O200" s="576"/>
      <c r="P200" s="532">
        <f t="shared" si="41"/>
        <v>-1.6074102175835492E-2</v>
      </c>
      <c r="Q200" s="577">
        <f t="shared" si="42"/>
        <v>-1.2511083993700822E-2</v>
      </c>
    </row>
    <row r="201" spans="2:17" ht="12.6" customHeight="1" x14ac:dyDescent="0.2">
      <c r="B201" s="582">
        <v>189</v>
      </c>
      <c r="C201" s="312"/>
      <c r="D201" s="328">
        <f t="shared" si="33"/>
        <v>0.98712004420512367</v>
      </c>
      <c r="E201" s="328">
        <f t="shared" si="34"/>
        <v>14.49137674618944</v>
      </c>
      <c r="F201" s="328">
        <f t="shared" si="35"/>
        <v>0.46177404767670494</v>
      </c>
      <c r="G201" s="328">
        <f t="shared" si="36"/>
        <v>0.67787831818492306</v>
      </c>
      <c r="H201" s="328">
        <f t="shared" si="37"/>
        <v>0.32212168181507694</v>
      </c>
      <c r="I201" s="328">
        <f t="shared" si="38"/>
        <v>0.97961967007436113</v>
      </c>
      <c r="J201" s="328">
        <f t="shared" si="39"/>
        <v>0.3168602802148105</v>
      </c>
      <c r="K201" s="328">
        <f t="shared" si="40"/>
        <v>0.62432518901000866</v>
      </c>
      <c r="L201" s="500"/>
      <c r="M201" s="481">
        <f t="shared" si="31"/>
        <v>9.1003403505918072</v>
      </c>
      <c r="N201" s="482">
        <f t="shared" si="32"/>
        <v>3.4147027164899413</v>
      </c>
      <c r="O201" s="576"/>
      <c r="P201" s="532">
        <f t="shared" si="41"/>
        <v>-1.6111879649038485E-2</v>
      </c>
      <c r="Q201" s="577">
        <f t="shared" si="42"/>
        <v>-1.2548186352304924E-2</v>
      </c>
    </row>
    <row r="202" spans="2:17" ht="12.6" customHeight="1" x14ac:dyDescent="0.2">
      <c r="B202" s="582">
        <v>188</v>
      </c>
      <c r="C202" s="312"/>
      <c r="D202" s="328">
        <f t="shared" si="33"/>
        <v>0.98718775367396816</v>
      </c>
      <c r="E202" s="328">
        <f t="shared" si="34"/>
        <v>14.452988925785865</v>
      </c>
      <c r="F202" s="328">
        <f t="shared" si="35"/>
        <v>0.46233693194969278</v>
      </c>
      <c r="G202" s="328">
        <f t="shared" si="36"/>
        <v>0.67808014053823007</v>
      </c>
      <c r="H202" s="328">
        <f t="shared" si="37"/>
        <v>0.32191985946176993</v>
      </c>
      <c r="I202" s="328">
        <f t="shared" si="38"/>
        <v>0.97972640194961513</v>
      </c>
      <c r="J202" s="328">
        <f t="shared" si="39"/>
        <v>0.31780704269183413</v>
      </c>
      <c r="K202" s="328">
        <f t="shared" si="40"/>
        <v>0.62468434591431388</v>
      </c>
      <c r="L202" s="500"/>
      <c r="M202" s="481">
        <f t="shared" si="31"/>
        <v>9.0842284709427688</v>
      </c>
      <c r="N202" s="482">
        <f t="shared" si="32"/>
        <v>3.4021545301376364</v>
      </c>
      <c r="O202" s="576"/>
      <c r="P202" s="532">
        <f t="shared" si="41"/>
        <v>-1.6149912048909698E-2</v>
      </c>
      <c r="Q202" s="577">
        <f t="shared" si="42"/>
        <v>-1.2585543544361144E-2</v>
      </c>
    </row>
    <row r="203" spans="2:17" ht="12.6" customHeight="1" x14ac:dyDescent="0.2">
      <c r="B203" s="582">
        <v>187</v>
      </c>
      <c r="C203" s="312"/>
      <c r="D203" s="328">
        <f t="shared" si="33"/>
        <v>0.98725546778720441</v>
      </c>
      <c r="E203" s="328">
        <f t="shared" si="34"/>
        <v>14.414498873626435</v>
      </c>
      <c r="F203" s="328">
        <f t="shared" si="35"/>
        <v>0.46290609731941179</v>
      </c>
      <c r="G203" s="328">
        <f t="shared" si="36"/>
        <v>0.67828416158263694</v>
      </c>
      <c r="H203" s="328">
        <f t="shared" si="37"/>
        <v>0.32171583841736306</v>
      </c>
      <c r="I203" s="328">
        <f t="shared" si="38"/>
        <v>0.97983314545355882</v>
      </c>
      <c r="J203" s="328">
        <f t="shared" si="39"/>
        <v>0.31876110858314743</v>
      </c>
      <c r="K203" s="328">
        <f t="shared" si="40"/>
        <v>0.62504616408468205</v>
      </c>
      <c r="L203" s="500"/>
      <c r="M203" s="481">
        <f t="shared" si="31"/>
        <v>9.0680785588938591</v>
      </c>
      <c r="N203" s="482">
        <f t="shared" si="32"/>
        <v>3.3895689865932752</v>
      </c>
      <c r="O203" s="576"/>
      <c r="P203" s="532">
        <f t="shared" si="41"/>
        <v>-1.6188202313642819E-2</v>
      </c>
      <c r="Q203" s="577">
        <f t="shared" si="42"/>
        <v>-1.2623158507992116E-2</v>
      </c>
    </row>
    <row r="204" spans="2:17" ht="12.6" customHeight="1" x14ac:dyDescent="0.2">
      <c r="B204" s="582">
        <v>186</v>
      </c>
      <c r="C204" s="312"/>
      <c r="D204" s="328">
        <f t="shared" si="33"/>
        <v>0.98732318654515105</v>
      </c>
      <c r="E204" s="328">
        <f t="shared" si="34"/>
        <v>14.375905768565218</v>
      </c>
      <c r="F204" s="328">
        <f t="shared" si="35"/>
        <v>0.46348163285333038</v>
      </c>
      <c r="G204" s="328">
        <f t="shared" si="36"/>
        <v>0.67849041140177591</v>
      </c>
      <c r="H204" s="328">
        <f t="shared" si="37"/>
        <v>0.32150958859822409</v>
      </c>
      <c r="I204" s="328">
        <f t="shared" si="38"/>
        <v>0.97993990058745917</v>
      </c>
      <c r="J204" s="328">
        <f t="shared" si="39"/>
        <v>0.31972257516767821</v>
      </c>
      <c r="K204" s="328">
        <f t="shared" si="40"/>
        <v>0.62541067757686264</v>
      </c>
      <c r="L204" s="500"/>
      <c r="M204" s="481">
        <f t="shared" si="31"/>
        <v>9.0518903565802162</v>
      </c>
      <c r="N204" s="482">
        <f t="shared" si="32"/>
        <v>3.3769458280852831</v>
      </c>
      <c r="O204" s="576"/>
      <c r="P204" s="532">
        <f t="shared" si="41"/>
        <v>-1.6226753428561835E-2</v>
      </c>
      <c r="Q204" s="577">
        <f t="shared" si="42"/>
        <v>-1.2661034228571566E-2</v>
      </c>
    </row>
    <row r="205" spans="2:17" ht="12.6" customHeight="1" x14ac:dyDescent="0.2">
      <c r="B205" s="582">
        <v>185</v>
      </c>
      <c r="C205" s="312"/>
      <c r="D205" s="328">
        <f t="shared" si="33"/>
        <v>0.98739090994812651</v>
      </c>
      <c r="E205" s="328">
        <f t="shared" si="34"/>
        <v>14.337208778404378</v>
      </c>
      <c r="F205" s="328">
        <f t="shared" si="35"/>
        <v>0.4640636293402316</v>
      </c>
      <c r="G205" s="328">
        <f t="shared" si="36"/>
        <v>0.67869892063837667</v>
      </c>
      <c r="H205" s="328">
        <f t="shared" si="37"/>
        <v>0.32130107936162333</v>
      </c>
      <c r="I205" s="328">
        <f t="shared" si="38"/>
        <v>0.98004666735258339</v>
      </c>
      <c r="J205" s="328">
        <f t="shared" si="39"/>
        <v>0.32069154155618784</v>
      </c>
      <c r="K205" s="328">
        <f t="shared" si="40"/>
        <v>0.62577792106228292</v>
      </c>
      <c r="L205" s="500"/>
      <c r="M205" s="481">
        <f t="shared" si="31"/>
        <v>9.0356636031516544</v>
      </c>
      <c r="N205" s="482">
        <f t="shared" si="32"/>
        <v>3.3642847938567115</v>
      </c>
      <c r="O205" s="576"/>
      <c r="P205" s="532">
        <f t="shared" si="41"/>
        <v>-1.6265568426945265E-2</v>
      </c>
      <c r="Q205" s="577">
        <f t="shared" si="42"/>
        <v>-1.2699173739335379E-2</v>
      </c>
    </row>
    <row r="206" spans="2:17" ht="12.6" customHeight="1" x14ac:dyDescent="0.2">
      <c r="B206" s="582">
        <v>184</v>
      </c>
      <c r="C206" s="312"/>
      <c r="D206" s="328">
        <f t="shared" si="33"/>
        <v>0.98745863799644951</v>
      </c>
      <c r="E206" s="328">
        <f t="shared" si="34"/>
        <v>14.298407059684809</v>
      </c>
      <c r="F206" s="328">
        <f t="shared" si="35"/>
        <v>0.46465217933277703</v>
      </c>
      <c r="G206" s="328">
        <f t="shared" si="36"/>
        <v>0.67890972050754161</v>
      </c>
      <c r="H206" s="328">
        <f t="shared" si="37"/>
        <v>0.32109027949245839</v>
      </c>
      <c r="I206" s="328">
        <f t="shared" si="38"/>
        <v>0.98015344575019869</v>
      </c>
      <c r="J206" s="328">
        <f t="shared" si="39"/>
        <v>0.32166810873592894</v>
      </c>
      <c r="K206" s="328">
        <f t="shared" si="40"/>
        <v>0.62614792984244538</v>
      </c>
      <c r="L206" s="500"/>
      <c r="M206" s="481">
        <f t="shared" si="31"/>
        <v>9.0193980347247091</v>
      </c>
      <c r="N206" s="482">
        <f t="shared" si="32"/>
        <v>3.3515856201173762</v>
      </c>
      <c r="O206" s="576"/>
      <c r="P206" s="532">
        <f t="shared" si="41"/>
        <v>-1.6304650391127495E-2</v>
      </c>
      <c r="Q206" s="577">
        <f t="shared" si="42"/>
        <v>-1.2737580122603731E-2</v>
      </c>
    </row>
    <row r="207" spans="2:17" ht="12.6" customHeight="1" x14ac:dyDescent="0.2">
      <c r="B207" s="582">
        <v>183</v>
      </c>
      <c r="C207" s="312"/>
      <c r="D207" s="328">
        <f t="shared" si="33"/>
        <v>0.98752637069043858</v>
      </c>
      <c r="E207" s="328">
        <f t="shared" si="34"/>
        <v>14.259499757471625</v>
      </c>
      <c r="F207" s="328">
        <f t="shared" si="35"/>
        <v>0.46524737719135656</v>
      </c>
      <c r="G207" s="328">
        <f t="shared" si="36"/>
        <v>0.67912284281040436</v>
      </c>
      <c r="H207" s="328">
        <f t="shared" si="37"/>
        <v>0.32087715718959564</v>
      </c>
      <c r="I207" s="328">
        <f t="shared" si="38"/>
        <v>0.9802602357815724</v>
      </c>
      <c r="J207" s="328">
        <f t="shared" si="39"/>
        <v>0.32265237961664028</v>
      </c>
      <c r="K207" s="328">
        <f t="shared" si="40"/>
        <v>0.62652073986373757</v>
      </c>
      <c r="L207" s="500"/>
      <c r="M207" s="481">
        <f t="shared" si="31"/>
        <v>9.0030933843335816</v>
      </c>
      <c r="N207" s="482">
        <f t="shared" si="32"/>
        <v>3.3388480399947724</v>
      </c>
      <c r="O207" s="576"/>
      <c r="P207" s="532">
        <f t="shared" si="41"/>
        <v>-1.634400245340828E-2</v>
      </c>
      <c r="Q207" s="577">
        <f t="shared" si="42"/>
        <v>-1.2776256510719008E-2</v>
      </c>
    </row>
    <row r="208" spans="2:17" ht="12.6" customHeight="1" x14ac:dyDescent="0.2">
      <c r="B208" s="582">
        <v>182</v>
      </c>
      <c r="C208" s="312"/>
      <c r="D208" s="328">
        <f t="shared" si="33"/>
        <v>0.98759410803041259</v>
      </c>
      <c r="E208" s="328">
        <f t="shared" si="34"/>
        <v>14.220486005134362</v>
      </c>
      <c r="F208" s="328">
        <f t="shared" si="35"/>
        <v>0.46584931912927363</v>
      </c>
      <c r="G208" s="328">
        <f t="shared" si="36"/>
        <v>0.6793383199481885</v>
      </c>
      <c r="H208" s="328">
        <f t="shared" si="37"/>
        <v>0.3206616800518115</v>
      </c>
      <c r="I208" s="328">
        <f t="shared" si="38"/>
        <v>0.98036703744797205</v>
      </c>
      <c r="J208" s="328">
        <f t="shared" si="39"/>
        <v>0.32364445907793005</v>
      </c>
      <c r="K208" s="328">
        <f t="shared" si="40"/>
        <v>0.6268963877326712</v>
      </c>
      <c r="L208" s="500"/>
      <c r="M208" s="481">
        <f t="shared" si="31"/>
        <v>8.9867493818801734</v>
      </c>
      <c r="N208" s="482">
        <f t="shared" si="32"/>
        <v>3.3260717834840534</v>
      </c>
      <c r="O208" s="576"/>
      <c r="P208" s="532">
        <f t="shared" si="41"/>
        <v>-1.6383627797168288E-2</v>
      </c>
      <c r="Q208" s="577">
        <f t="shared" si="42"/>
        <v>-1.28152060869553E-2</v>
      </c>
    </row>
    <row r="209" spans="2:17" ht="12.6" customHeight="1" x14ac:dyDescent="0.2">
      <c r="B209" s="582">
        <v>181</v>
      </c>
      <c r="C209" s="312"/>
      <c r="D209" s="328">
        <f t="shared" si="33"/>
        <v>0.98766185001669005</v>
      </c>
      <c r="E209" s="328">
        <f t="shared" si="34"/>
        <v>14.181364924121764</v>
      </c>
      <c r="F209" s="328">
        <f t="shared" si="35"/>
        <v>0.46645810325931042</v>
      </c>
      <c r="G209" s="328">
        <f t="shared" si="36"/>
        <v>0.67955618493667713</v>
      </c>
      <c r="H209" s="328">
        <f t="shared" si="37"/>
        <v>0.32044381506332287</v>
      </c>
      <c r="I209" s="328">
        <f t="shared" si="38"/>
        <v>0.9804738507506654</v>
      </c>
      <c r="J209" s="328">
        <f t="shared" si="39"/>
        <v>0.32464445401809278</v>
      </c>
      <c r="K209" s="328">
        <f t="shared" si="40"/>
        <v>0.62727491073156205</v>
      </c>
      <c r="L209" s="500"/>
      <c r="M209" s="481">
        <f t="shared" si="31"/>
        <v>8.9703657540830051</v>
      </c>
      <c r="N209" s="482">
        <f t="shared" si="32"/>
        <v>3.3132565773970981</v>
      </c>
      <c r="O209" s="576"/>
      <c r="P209" s="532">
        <f t="shared" si="41"/>
        <v>-1.6423529657835445E-2</v>
      </c>
      <c r="Q209" s="577">
        <f t="shared" si="42"/>
        <v>-1.2854432086825796E-2</v>
      </c>
    </row>
    <row r="210" spans="2:17" ht="12.6" customHeight="1" x14ac:dyDescent="0.2">
      <c r="B210" s="582">
        <v>180</v>
      </c>
      <c r="C210" s="312"/>
      <c r="D210" s="328">
        <f t="shared" si="33"/>
        <v>0.9877295966495897</v>
      </c>
      <c r="E210" s="328">
        <f t="shared" si="34"/>
        <v>14.142135623730951</v>
      </c>
      <c r="F210" s="328">
        <f t="shared" si="35"/>
        <v>0.46707382964172645</v>
      </c>
      <c r="G210" s="328">
        <f t="shared" si="36"/>
        <v>0.6797764714211092</v>
      </c>
      <c r="H210" s="328">
        <f t="shared" si="37"/>
        <v>0.3202235285788908</v>
      </c>
      <c r="I210" s="328">
        <f t="shared" si="38"/>
        <v>0.98058067569092011</v>
      </c>
      <c r="J210" s="328">
        <f t="shared" si="39"/>
        <v>0.32565247340441694</v>
      </c>
      <c r="K210" s="328">
        <f t="shared" si="40"/>
        <v>0.6276563468346692</v>
      </c>
      <c r="L210" s="500"/>
      <c r="M210" s="481">
        <f t="shared" si="31"/>
        <v>8.9539422244251696</v>
      </c>
      <c r="N210" s="482">
        <f t="shared" si="32"/>
        <v>3.3004021453102723</v>
      </c>
      <c r="O210" s="576"/>
      <c r="P210" s="532">
        <f t="shared" si="41"/>
        <v>-1.6463711323957853E-2</v>
      </c>
      <c r="Q210" s="577">
        <f t="shared" si="42"/>
        <v>-1.2893937798793331E-2</v>
      </c>
    </row>
    <row r="211" spans="2:17" ht="12.6" customHeight="1" x14ac:dyDescent="0.2">
      <c r="B211" s="582">
        <v>179</v>
      </c>
      <c r="C211" s="312"/>
      <c r="D211" s="328">
        <f t="shared" si="33"/>
        <v>0.98779734792943019</v>
      </c>
      <c r="E211" s="328">
        <f t="shared" si="34"/>
        <v>14.102797200870787</v>
      </c>
      <c r="F211" s="328">
        <f t="shared" si="35"/>
        <v>0.46769660033373978</v>
      </c>
      <c r="G211" s="328">
        <f t="shared" si="36"/>
        <v>0.67999921369151717</v>
      </c>
      <c r="H211" s="328">
        <f t="shared" si="37"/>
        <v>0.32000078630848283</v>
      </c>
      <c r="I211" s="328">
        <f t="shared" si="38"/>
        <v>0.98068751227000428</v>
      </c>
      <c r="J211" s="328">
        <f t="shared" si="39"/>
        <v>0.32666862832503191</v>
      </c>
      <c r="K211" s="328">
        <f t="shared" si="40"/>
        <v>0.62804073472480559</v>
      </c>
      <c r="L211" s="500"/>
      <c r="M211" s="481">
        <f t="shared" si="31"/>
        <v>8.9374785131012118</v>
      </c>
      <c r="N211" s="482">
        <f t="shared" si="32"/>
        <v>3.287508207511479</v>
      </c>
      <c r="O211" s="576"/>
      <c r="P211" s="532">
        <f t="shared" si="41"/>
        <v>-1.6504176138433024E-2</v>
      </c>
      <c r="Q211" s="577">
        <f t="shared" si="42"/>
        <v>-1.293372656581937E-2</v>
      </c>
    </row>
    <row r="212" spans="2:17" ht="12.6" customHeight="1" x14ac:dyDescent="0.2">
      <c r="B212" s="582">
        <v>178</v>
      </c>
      <c r="C212" s="312"/>
      <c r="D212" s="328">
        <f t="shared" si="33"/>
        <v>0.98786510385653048</v>
      </c>
      <c r="E212" s="328">
        <f t="shared" si="34"/>
        <v>14.063348739819324</v>
      </c>
      <c r="F212" s="328">
        <f t="shared" si="35"/>
        <v>0.46832651944054765</v>
      </c>
      <c r="G212" s="328">
        <f t="shared" si="36"/>
        <v>0.68022444669852111</v>
      </c>
      <c r="H212" s="328">
        <f t="shared" si="37"/>
        <v>0.31977555330147889</v>
      </c>
      <c r="I212" s="328">
        <f t="shared" si="38"/>
        <v>0.98079436048918589</v>
      </c>
      <c r="J212" s="328">
        <f t="shared" si="39"/>
        <v>0.32769303204235445</v>
      </c>
      <c r="K212" s="328">
        <f t="shared" si="40"/>
        <v>0.62842811381044117</v>
      </c>
      <c r="L212" s="500"/>
      <c r="M212" s="481">
        <f t="shared" si="31"/>
        <v>8.9209743369627788</v>
      </c>
      <c r="N212" s="482">
        <f t="shared" si="32"/>
        <v>3.2745744809456596</v>
      </c>
      <c r="O212" s="576"/>
      <c r="P212" s="532">
        <f t="shared" si="41"/>
        <v>-1.6544927499474227E-2</v>
      </c>
      <c r="Q212" s="577">
        <f t="shared" si="42"/>
        <v>-1.2973801785989281E-2</v>
      </c>
    </row>
    <row r="213" spans="2:17" ht="12.6" customHeight="1" x14ac:dyDescent="0.2">
      <c r="B213" s="582">
        <v>177</v>
      </c>
      <c r="C213" s="312"/>
      <c r="D213" s="328">
        <f t="shared" si="33"/>
        <v>0.98793286443120909</v>
      </c>
      <c r="E213" s="328">
        <f t="shared" si="34"/>
        <v>14.023789311975086</v>
      </c>
      <c r="F213" s="328">
        <f t="shared" si="35"/>
        <v>0.46896369316794151</v>
      </c>
      <c r="G213" s="328">
        <f t="shared" si="36"/>
        <v>0.68045220606959578</v>
      </c>
      <c r="H213" s="328">
        <f t="shared" si="37"/>
        <v>0.31954779393040422</v>
      </c>
      <c r="I213" s="328">
        <f t="shared" si="38"/>
        <v>0.98090122034973315</v>
      </c>
      <c r="J213" s="328">
        <f t="shared" si="39"/>
        <v>0.32872580004819063</v>
      </c>
      <c r="K213" s="328">
        <f t="shared" si="40"/>
        <v>0.62881852424331053</v>
      </c>
      <c r="L213" s="500"/>
      <c r="M213" s="481">
        <f t="shared" si="31"/>
        <v>8.9044294094633045</v>
      </c>
      <c r="N213" s="482">
        <f t="shared" si="32"/>
        <v>3.2616006791596703</v>
      </c>
      <c r="O213" s="576"/>
      <c r="P213" s="532">
        <f t="shared" si="41"/>
        <v>-1.6585968861868139E-2</v>
      </c>
      <c r="Q213" s="577">
        <f t="shared" si="42"/>
        <v>-1.301416691421764E-2</v>
      </c>
    </row>
    <row r="214" spans="2:17" ht="12.6" customHeight="1" x14ac:dyDescent="0.2">
      <c r="B214" s="582">
        <v>176</v>
      </c>
      <c r="C214" s="312"/>
      <c r="D214" s="328">
        <f t="shared" si="33"/>
        <v>0.98800062965378499</v>
      </c>
      <c r="E214" s="328">
        <f t="shared" si="34"/>
        <v>13.98411797560202</v>
      </c>
      <c r="F214" s="328">
        <f t="shared" si="35"/>
        <v>0.46960822987657724</v>
      </c>
      <c r="G214" s="328">
        <f t="shared" si="36"/>
        <v>0.6806825281258273</v>
      </c>
      <c r="H214" s="328">
        <f t="shared" si="37"/>
        <v>0.3193174718741727</v>
      </c>
      <c r="I214" s="328">
        <f t="shared" si="38"/>
        <v>0.98100809185291449</v>
      </c>
      <c r="J214" s="328">
        <f t="shared" si="39"/>
        <v>0.32976705012055707</v>
      </c>
      <c r="K214" s="328">
        <f t="shared" si="40"/>
        <v>0.62921200693654789</v>
      </c>
      <c r="L214" s="500"/>
      <c r="M214" s="481">
        <f t="shared" si="31"/>
        <v>8.8878434406014364</v>
      </c>
      <c r="N214" s="482">
        <f t="shared" si="32"/>
        <v>3.2485865122454527</v>
      </c>
      <c r="O214" s="576"/>
      <c r="P214" s="532">
        <f t="shared" si="41"/>
        <v>-1.6627303738125931E-2</v>
      </c>
      <c r="Q214" s="577">
        <f t="shared" si="42"/>
        <v>-1.305482546288772E-2</v>
      </c>
    </row>
    <row r="215" spans="2:17" ht="12.6" customHeight="1" x14ac:dyDescent="0.2">
      <c r="B215" s="582">
        <v>175</v>
      </c>
      <c r="C215" s="312"/>
      <c r="D215" s="328">
        <f t="shared" si="33"/>
        <v>0.98806839952457692</v>
      </c>
      <c r="E215" s="328">
        <f t="shared" si="34"/>
        <v>13.944333775567925</v>
      </c>
      <c r="F215" s="328">
        <f t="shared" si="35"/>
        <v>0.47026024013795992</v>
      </c>
      <c r="G215" s="328">
        <f t="shared" si="36"/>
        <v>0.68091544989917718</v>
      </c>
      <c r="H215" s="328">
        <f t="shared" si="37"/>
        <v>0.31908455010082282</v>
      </c>
      <c r="I215" s="328">
        <f t="shared" si="38"/>
        <v>0.98111497499999833</v>
      </c>
      <c r="J215" s="328">
        <f t="shared" si="39"/>
        <v>0.33081690238228068</v>
      </c>
      <c r="K215" s="328">
        <f t="shared" si="40"/>
        <v>0.62960860358336401</v>
      </c>
      <c r="L215" s="500"/>
      <c r="M215" s="481">
        <f t="shared" si="31"/>
        <v>8.8712161368633105</v>
      </c>
      <c r="N215" s="482">
        <f t="shared" si="32"/>
        <v>3.235531686782565</v>
      </c>
      <c r="O215" s="576"/>
      <c r="P215" s="532">
        <f t="shared" si="41"/>
        <v>-1.6668935699719611E-2</v>
      </c>
      <c r="Q215" s="577">
        <f t="shared" si="42"/>
        <v>-1.3095781003542584E-2</v>
      </c>
    </row>
    <row r="216" spans="2:17" ht="12.6" customHeight="1" x14ac:dyDescent="0.2">
      <c r="B216" s="582">
        <v>174</v>
      </c>
      <c r="C216" s="312"/>
      <c r="D216" s="328">
        <f t="shared" si="33"/>
        <v>0.98813617404390375</v>
      </c>
      <c r="E216" s="328">
        <f t="shared" si="34"/>
        <v>13.90443574307614</v>
      </c>
      <c r="F216" s="328">
        <f t="shared" si="35"/>
        <v>0.47091983679220972</v>
      </c>
      <c r="G216" s="328">
        <f t="shared" si="36"/>
        <v>0.6811510091502706</v>
      </c>
      <c r="H216" s="328">
        <f t="shared" si="37"/>
        <v>0.3188489908497294</v>
      </c>
      <c r="I216" s="328">
        <f t="shared" si="38"/>
        <v>0.98122186979225334</v>
      </c>
      <c r="J216" s="328">
        <f t="shared" si="39"/>
        <v>0.33187547936144834</v>
      </c>
      <c r="K216" s="328">
        <f t="shared" si="40"/>
        <v>0.63000835667628696</v>
      </c>
      <c r="L216" s="500"/>
      <c r="M216" s="481">
        <f t="shared" si="31"/>
        <v>8.8545472011635908</v>
      </c>
      <c r="N216" s="482">
        <f t="shared" si="32"/>
        <v>3.2224359057790224</v>
      </c>
      <c r="O216" s="576"/>
      <c r="P216" s="532">
        <f t="shared" si="41"/>
        <v>-1.6710868378261523E-2</v>
      </c>
      <c r="Q216" s="577">
        <f t="shared" si="42"/>
        <v>-1.3137037167737731E-2</v>
      </c>
    </row>
    <row r="217" spans="2:17" ht="12.6" customHeight="1" x14ac:dyDescent="0.2">
      <c r="B217" s="582">
        <v>173</v>
      </c>
      <c r="C217" s="312"/>
      <c r="D217" s="328">
        <f t="shared" si="33"/>
        <v>0.98820395321208432</v>
      </c>
      <c r="E217" s="328">
        <f t="shared" si="34"/>
        <v>13.86442289539028</v>
      </c>
      <c r="F217" s="328">
        <f t="shared" si="35"/>
        <v>0.47158713500767613</v>
      </c>
      <c r="G217" s="328">
        <f t="shared" si="36"/>
        <v>0.68138924438672999</v>
      </c>
      <c r="H217" s="328">
        <f t="shared" si="37"/>
        <v>0.31861075561327001</v>
      </c>
      <c r="I217" s="328">
        <f t="shared" si="38"/>
        <v>0.98132877623094816</v>
      </c>
      <c r="J217" s="328">
        <f t="shared" si="39"/>
        <v>0.3329429060537733</v>
      </c>
      <c r="K217" s="328">
        <f t="shared" si="40"/>
        <v>0.63041130952698576</v>
      </c>
      <c r="L217" s="500"/>
      <c r="M217" s="481">
        <f t="shared" si="31"/>
        <v>8.8378363327853293</v>
      </c>
      <c r="N217" s="482">
        <f t="shared" si="32"/>
        <v>3.2092988686112847</v>
      </c>
      <c r="O217" s="576"/>
      <c r="P217" s="532">
        <f t="shared" si="41"/>
        <v>-1.6753105466946749E-2</v>
      </c>
      <c r="Q217" s="577">
        <f t="shared" si="42"/>
        <v>-1.3178597648646928E-2</v>
      </c>
    </row>
    <row r="218" spans="2:17" ht="12.6" customHeight="1" x14ac:dyDescent="0.2">
      <c r="B218" s="582">
        <v>172</v>
      </c>
      <c r="C218" s="312"/>
      <c r="D218" s="328">
        <f t="shared" si="33"/>
        <v>0.98827173702943749</v>
      </c>
      <c r="E218" s="328">
        <f t="shared" si="34"/>
        <v>13.824294235551815</v>
      </c>
      <c r="F218" s="328">
        <f t="shared" si="35"/>
        <v>0.47226225234246672</v>
      </c>
      <c r="G218" s="328">
        <f t="shared" si="36"/>
        <v>0.68163019488207133</v>
      </c>
      <c r="H218" s="328">
        <f t="shared" si="37"/>
        <v>0.31836980511792867</v>
      </c>
      <c r="I218" s="328">
        <f t="shared" si="38"/>
        <v>0.98143569431735189</v>
      </c>
      <c r="J218" s="328">
        <f t="shared" si="39"/>
        <v>0.33401930998694856</v>
      </c>
      <c r="K218" s="328">
        <f t="shared" si="40"/>
        <v>0.63081750628669775</v>
      </c>
      <c r="L218" s="500"/>
      <c r="M218" s="481">
        <f t="shared" si="31"/>
        <v>8.8210832273183826</v>
      </c>
      <c r="N218" s="482">
        <f t="shared" si="32"/>
        <v>3.1961202709626377</v>
      </c>
      <c r="O218" s="576"/>
      <c r="P218" s="532">
        <f t="shared" si="41"/>
        <v>-1.6795650721604716E-2</v>
      </c>
      <c r="Q218" s="577">
        <f t="shared" si="42"/>
        <v>-1.3220466202142234E-2</v>
      </c>
    </row>
    <row r="219" spans="2:17" ht="12.6" customHeight="1" x14ac:dyDescent="0.2">
      <c r="B219" s="582">
        <v>171</v>
      </c>
      <c r="C219" s="312"/>
      <c r="D219" s="328">
        <f t="shared" si="33"/>
        <v>0.98833952549628223</v>
      </c>
      <c r="E219" s="328">
        <f t="shared" si="34"/>
        <v>13.784048752090222</v>
      </c>
      <c r="F219" s="328">
        <f t="shared" si="35"/>
        <v>0.47294530880797014</v>
      </c>
      <c r="G219" s="328">
        <f t="shared" si="36"/>
        <v>0.68187390069518616</v>
      </c>
      <c r="H219" s="328">
        <f t="shared" si="37"/>
        <v>0.31812609930481384</v>
      </c>
      <c r="I219" s="328">
        <f t="shared" si="38"/>
        <v>0.98154262405273351</v>
      </c>
      <c r="J219" s="328">
        <f t="shared" si="39"/>
        <v>0.33510482128706792</v>
      </c>
      <c r="K219" s="328">
        <f t="shared" si="40"/>
        <v>0.63122699196728282</v>
      </c>
      <c r="L219" s="500"/>
      <c r="M219" s="481">
        <f t="shared" si="31"/>
        <v>8.8042875765967779</v>
      </c>
      <c r="N219" s="482">
        <f t="shared" si="32"/>
        <v>3.1828998047604955</v>
      </c>
      <c r="O219" s="576"/>
      <c r="P219" s="532">
        <f t="shared" si="41"/>
        <v>-1.68385079622837E-2</v>
      </c>
      <c r="Q219" s="577">
        <f t="shared" si="42"/>
        <v>-1.3262646648200871E-2</v>
      </c>
    </row>
    <row r="220" spans="2:17" ht="12.6" customHeight="1" x14ac:dyDescent="0.2">
      <c r="B220" s="582">
        <v>170</v>
      </c>
      <c r="C220" s="312"/>
      <c r="D220" s="328">
        <f t="shared" si="33"/>
        <v>0.9884073186129374</v>
      </c>
      <c r="E220" s="328">
        <f t="shared" si="34"/>
        <v>13.743685418725535</v>
      </c>
      <c r="F220" s="328">
        <f t="shared" si="35"/>
        <v>0.47363642693444352</v>
      </c>
      <c r="G220" s="328">
        <f t="shared" si="36"/>
        <v>0.68212040269042795</v>
      </c>
      <c r="H220" s="328">
        <f t="shared" si="37"/>
        <v>0.31787959730957205</v>
      </c>
      <c r="I220" s="328">
        <f t="shared" si="38"/>
        <v>0.98164956543836224</v>
      </c>
      <c r="J220" s="328">
        <f t="shared" si="39"/>
        <v>0.33619957274718815</v>
      </c>
      <c r="K220" s="328">
        <f t="shared" si="40"/>
        <v>0.63163981246292533</v>
      </c>
      <c r="L220" s="500"/>
      <c r="M220" s="481">
        <f t="shared" si="31"/>
        <v>8.7874490686344942</v>
      </c>
      <c r="N220" s="482">
        <f t="shared" si="32"/>
        <v>3.1696371581122946</v>
      </c>
      <c r="O220" s="576"/>
      <c r="P220" s="532">
        <f t="shared" si="41"/>
        <v>-1.6881681074501387E-2</v>
      </c>
      <c r="Q220" s="577">
        <f t="shared" si="42"/>
        <v>-1.3305142872368947E-2</v>
      </c>
    </row>
    <row r="221" spans="2:17" ht="12.6" customHeight="1" x14ac:dyDescent="0.2">
      <c r="B221" s="582">
        <v>169</v>
      </c>
      <c r="C221" s="312"/>
      <c r="D221" s="328">
        <f t="shared" si="33"/>
        <v>0.98847511637972185</v>
      </c>
      <c r="E221" s="328">
        <f t="shared" si="34"/>
        <v>13.703203194062976</v>
      </c>
      <c r="F221" s="328">
        <f t="shared" si="35"/>
        <v>0.47433573183874717</v>
      </c>
      <c r="G221" s="328">
        <f t="shared" si="36"/>
        <v>0.68236974255832783</v>
      </c>
      <c r="H221" s="328">
        <f t="shared" si="37"/>
        <v>0.31763025744167217</v>
      </c>
      <c r="I221" s="328">
        <f t="shared" si="38"/>
        <v>0.98175651847550727</v>
      </c>
      <c r="J221" s="328">
        <f t="shared" si="39"/>
        <v>0.33730369989811737</v>
      </c>
      <c r="K221" s="328">
        <f t="shared" si="40"/>
        <v>0.63205601457250937</v>
      </c>
      <c r="L221" s="500"/>
      <c r="M221" s="481">
        <f t="shared" si="31"/>
        <v>8.7705673875599928</v>
      </c>
      <c r="N221" s="482">
        <f t="shared" si="32"/>
        <v>3.1563320152399257</v>
      </c>
      <c r="O221" s="576"/>
      <c r="P221" s="532">
        <f t="shared" si="41"/>
        <v>-1.6925174010665955E-2</v>
      </c>
      <c r="Q221" s="577">
        <f t="shared" si="42"/>
        <v>-1.3347958827026218E-2</v>
      </c>
    </row>
    <row r="222" spans="2:17" ht="12.6" customHeight="1" x14ac:dyDescent="0.2">
      <c r="B222" s="582">
        <v>168</v>
      </c>
      <c r="C222" s="312"/>
      <c r="D222" s="328">
        <f t="shared" si="33"/>
        <v>0.98854291879695466</v>
      </c>
      <c r="E222" s="328">
        <f t="shared" si="34"/>
        <v>13.662601021279464</v>
      </c>
      <c r="F222" s="328">
        <f t="shared" si="35"/>
        <v>0.47504335129431069</v>
      </c>
      <c r="G222" s="328">
        <f t="shared" si="36"/>
        <v>0.68262196283696053</v>
      </c>
      <c r="H222" s="328">
        <f t="shared" si="37"/>
        <v>0.31737803716303947</v>
      </c>
      <c r="I222" s="328">
        <f t="shared" si="38"/>
        <v>0.98186348316543814</v>
      </c>
      <c r="J222" s="328">
        <f t="shared" si="39"/>
        <v>0.33841734108151605</v>
      </c>
      <c r="K222" s="328">
        <f t="shared" si="40"/>
        <v>0.6324756460226908</v>
      </c>
      <c r="L222" s="500"/>
      <c r="M222" s="481">
        <f t="shared" ref="M222:M285" si="43">($E$4*D222*G222)-($E$5*I222*K222)</f>
        <v>8.7536422135493268</v>
      </c>
      <c r="N222" s="482">
        <f t="shared" ref="N222:N285" si="44">M222+($E$5*I222)-($E$4*D222)</f>
        <v>3.1429840564128995</v>
      </c>
      <c r="O222" s="576"/>
      <c r="P222" s="532">
        <f t="shared" si="41"/>
        <v>-1.6968990791568217E-2</v>
      </c>
      <c r="Q222" s="577">
        <f t="shared" si="42"/>
        <v>-1.3391098532963497E-2</v>
      </c>
    </row>
    <row r="223" spans="2:17" ht="12.6" customHeight="1" x14ac:dyDescent="0.2">
      <c r="B223" s="582">
        <v>167</v>
      </c>
      <c r="C223" s="312"/>
      <c r="D223" s="328">
        <f t="shared" ref="D223:D286" si="45">EXP(-$F$6*B223/360)</f>
        <v>0.98861072586495491</v>
      </c>
      <c r="E223" s="328">
        <f t="shared" ref="E223:E286" si="46">$E$10*SQRT(B223/360)</f>
        <v>13.621877827801701</v>
      </c>
      <c r="F223" s="328">
        <f t="shared" ref="F223:F286" si="47">((LN($E$4/$E$5))+(($F$7-$F$6+$G$10)*(B223/360)))/(E223/100)</f>
        <v>0.47575941580341391</v>
      </c>
      <c r="G223" s="328">
        <f t="shared" ref="G223:G286" si="48">NORMSDIST(F223)</f>
        <v>0.68287710693398662</v>
      </c>
      <c r="H223" s="328">
        <f t="shared" ref="H223:H286" si="49">1-G223</f>
        <v>0.31712289306601338</v>
      </c>
      <c r="I223" s="328">
        <f t="shared" ref="I223:I286" si="50">EXP(-$F$7*(B223/360))</f>
        <v>0.98197045950942441</v>
      </c>
      <c r="J223" s="328">
        <f t="shared" ref="J223:J286" si="51">F223-(E223/100)</f>
        <v>0.33954063752539687</v>
      </c>
      <c r="K223" s="328">
        <f t="shared" ref="K223:K286" si="52">NORMSDIST(J223)</f>
        <v>0.63289875549169217</v>
      </c>
      <c r="L223" s="500"/>
      <c r="M223" s="481">
        <f t="shared" si="43"/>
        <v>8.7366732227577586</v>
      </c>
      <c r="N223" s="482">
        <f t="shared" si="44"/>
        <v>3.129592957879936</v>
      </c>
      <c r="O223" s="576"/>
      <c r="P223" s="532">
        <f t="shared" ref="P223:P286" si="53">M224-M223</f>
        <v>-1.7013135507795596E-2</v>
      </c>
      <c r="Q223" s="577">
        <f t="shared" ref="Q223:Q286" si="54">N224-N223</f>
        <v>-1.3434566080732679E-2</v>
      </c>
    </row>
    <row r="224" spans="2:17" ht="12.6" customHeight="1" x14ac:dyDescent="0.2">
      <c r="B224" s="582">
        <v>166</v>
      </c>
      <c r="C224" s="312"/>
      <c r="D224" s="328">
        <f t="shared" si="45"/>
        <v>0.98867853758404145</v>
      </c>
      <c r="E224" s="328">
        <f t="shared" si="46"/>
        <v>13.581032524975576</v>
      </c>
      <c r="F224" s="328">
        <f t="shared" si="47"/>
        <v>0.47648405867187926</v>
      </c>
      <c r="G224" s="328">
        <f t="shared" si="48"/>
        <v>0.68313521914939646</v>
      </c>
      <c r="H224" s="328">
        <f t="shared" si="49"/>
        <v>0.31686478085060354</v>
      </c>
      <c r="I224" s="328">
        <f t="shared" si="50"/>
        <v>0.98207744750873593</v>
      </c>
      <c r="J224" s="328">
        <f t="shared" si="51"/>
        <v>0.34067373342212348</v>
      </c>
      <c r="K224" s="328">
        <f t="shared" si="52"/>
        <v>0.6333253926338489</v>
      </c>
      <c r="L224" s="500"/>
      <c r="M224" s="481">
        <f t="shared" si="43"/>
        <v>8.719660087249963</v>
      </c>
      <c r="N224" s="482">
        <f t="shared" si="44"/>
        <v>3.1161583917992033</v>
      </c>
      <c r="O224" s="576"/>
      <c r="P224" s="532">
        <f t="shared" si="53"/>
        <v>-1.7057612321281113E-2</v>
      </c>
      <c r="Q224" s="577">
        <f t="shared" si="54"/>
        <v>-1.3478365632295208E-2</v>
      </c>
    </row>
    <row r="225" spans="2:17" ht="12.6" customHeight="1" x14ac:dyDescent="0.2">
      <c r="B225" s="582">
        <v>165</v>
      </c>
      <c r="C225" s="312"/>
      <c r="D225" s="328">
        <f t="shared" si="45"/>
        <v>0.98874635395453336</v>
      </c>
      <c r="E225" s="328">
        <f t="shared" si="46"/>
        <v>13.540064007726599</v>
      </c>
      <c r="F225" s="328">
        <f t="shared" si="47"/>
        <v>0.47721741608626389</v>
      </c>
      <c r="G225" s="328">
        <f t="shared" si="48"/>
        <v>0.68339634469897959</v>
      </c>
      <c r="H225" s="328">
        <f t="shared" si="49"/>
        <v>0.31660365530102041</v>
      </c>
      <c r="I225" s="328">
        <f t="shared" si="50"/>
        <v>0.98218444716464237</v>
      </c>
      <c r="J225" s="328">
        <f t="shared" si="51"/>
        <v>0.3418167760089979</v>
      </c>
      <c r="K225" s="328">
        <f t="shared" si="52"/>
        <v>0.63375560810493092</v>
      </c>
      <c r="L225" s="500"/>
      <c r="M225" s="481">
        <f t="shared" si="43"/>
        <v>8.7026024749286819</v>
      </c>
      <c r="N225" s="482">
        <f t="shared" si="44"/>
        <v>3.1026800261669081</v>
      </c>
      <c r="O225" s="576"/>
      <c r="P225" s="532">
        <f t="shared" si="53"/>
        <v>-1.7102425466951843E-2</v>
      </c>
      <c r="Q225" s="577">
        <f t="shared" si="54"/>
        <v>-1.35225014225E-2</v>
      </c>
    </row>
    <row r="226" spans="2:17" ht="12.6" customHeight="1" x14ac:dyDescent="0.2">
      <c r="B226" s="582">
        <v>164</v>
      </c>
      <c r="C226" s="312"/>
      <c r="D226" s="328">
        <f t="shared" si="45"/>
        <v>0.98881417497674973</v>
      </c>
      <c r="E226" s="328">
        <f t="shared" si="46"/>
        <v>13.498971154211057</v>
      </c>
      <c r="F226" s="328">
        <f t="shared" si="47"/>
        <v>0.47795962719365775</v>
      </c>
      <c r="G226" s="328">
        <f t="shared" si="48"/>
        <v>0.6836605297385504</v>
      </c>
      <c r="H226" s="328">
        <f t="shared" si="49"/>
        <v>0.3163394702614496</v>
      </c>
      <c r="I226" s="328">
        <f t="shared" si="50"/>
        <v>0.98229145847841404</v>
      </c>
      <c r="J226" s="328">
        <f t="shared" si="51"/>
        <v>0.34296991565154722</v>
      </c>
      <c r="K226" s="328">
        <f t="shared" si="52"/>
        <v>0.6341894535882745</v>
      </c>
      <c r="L226" s="500"/>
      <c r="M226" s="481">
        <f t="shared" si="43"/>
        <v>8.68550004946173</v>
      </c>
      <c r="N226" s="482">
        <f t="shared" si="44"/>
        <v>3.0891575247444081</v>
      </c>
      <c r="O226" s="576"/>
      <c r="P226" s="532">
        <f t="shared" si="53"/>
        <v>-1.7147579254135792E-2</v>
      </c>
      <c r="Q226" s="577">
        <f t="shared" si="54"/>
        <v>-1.3566977760731902E-2</v>
      </c>
    </row>
    <row r="227" spans="2:17" ht="12.6" customHeight="1" x14ac:dyDescent="0.2">
      <c r="B227" s="582">
        <v>163</v>
      </c>
      <c r="C227" s="312"/>
      <c r="D227" s="328">
        <f t="shared" si="45"/>
        <v>0.98888200065100951</v>
      </c>
      <c r="E227" s="328">
        <f t="shared" si="46"/>
        <v>13.457752825457568</v>
      </c>
      <c r="F227" s="328">
        <f t="shared" si="47"/>
        <v>0.47871083418418786</v>
      </c>
      <c r="G227" s="328">
        <f t="shared" si="48"/>
        <v>0.68392782138895758</v>
      </c>
      <c r="H227" s="328">
        <f t="shared" si="49"/>
        <v>0.31607217861104242</v>
      </c>
      <c r="I227" s="328">
        <f t="shared" si="50"/>
        <v>0.9823984814513208</v>
      </c>
      <c r="J227" s="328">
        <f t="shared" si="51"/>
        <v>0.34413330592961217</v>
      </c>
      <c r="K227" s="328">
        <f t="shared" si="52"/>
        <v>0.63462698182175048</v>
      </c>
      <c r="L227" s="500"/>
      <c r="M227" s="481">
        <f t="shared" si="43"/>
        <v>8.6683524702075943</v>
      </c>
      <c r="N227" s="482">
        <f t="shared" si="44"/>
        <v>3.0755905469836762</v>
      </c>
      <c r="O227" s="576"/>
      <c r="P227" s="532">
        <f t="shared" si="53"/>
        <v>-1.7193078068380885E-2</v>
      </c>
      <c r="Q227" s="577">
        <f t="shared" si="54"/>
        <v>-1.3611799032517524E-2</v>
      </c>
    </row>
    <row r="228" spans="2:17" ht="12.6" customHeight="1" x14ac:dyDescent="0.2">
      <c r="B228" s="582">
        <v>162</v>
      </c>
      <c r="C228" s="312"/>
      <c r="D228" s="328">
        <f t="shared" si="45"/>
        <v>0.98894983097763201</v>
      </c>
      <c r="E228" s="328">
        <f t="shared" si="46"/>
        <v>13.416407864998739</v>
      </c>
      <c r="F228" s="328">
        <f t="shared" si="47"/>
        <v>0.47947118237633835</v>
      </c>
      <c r="G228" s="328">
        <f t="shared" si="48"/>
        <v>0.68419826776190662</v>
      </c>
      <c r="H228" s="328">
        <f t="shared" si="49"/>
        <v>0.31580173223809338</v>
      </c>
      <c r="I228" s="328">
        <f t="shared" si="50"/>
        <v>0.9825055160846331</v>
      </c>
      <c r="J228" s="328">
        <f t="shared" si="51"/>
        <v>0.34530710372635098</v>
      </c>
      <c r="K228" s="328">
        <f t="shared" si="52"/>
        <v>0.63506824662560213</v>
      </c>
      <c r="L228" s="500"/>
      <c r="M228" s="481">
        <f t="shared" si="43"/>
        <v>8.6511593921392134</v>
      </c>
      <c r="N228" s="482">
        <f t="shared" si="44"/>
        <v>3.0619787479511587</v>
      </c>
      <c r="O228" s="576"/>
      <c r="P228" s="532">
        <f t="shared" si="53"/>
        <v>-1.7238926373032371E-2</v>
      </c>
      <c r="Q228" s="577">
        <f t="shared" si="54"/>
        <v>-1.3656969701145272E-2</v>
      </c>
    </row>
    <row r="229" spans="2:17" ht="12.6" customHeight="1" x14ac:dyDescent="0.2">
      <c r="B229" s="582">
        <v>161</v>
      </c>
      <c r="C229" s="312"/>
      <c r="D229" s="328">
        <f t="shared" si="45"/>
        <v>0.98901766595693619</v>
      </c>
      <c r="E229" s="328">
        <f t="shared" si="46"/>
        <v>13.374935098492585</v>
      </c>
      <c r="F229" s="328">
        <f t="shared" si="47"/>
        <v>0.48024082030520066</v>
      </c>
      <c r="G229" s="328">
        <f t="shared" si="48"/>
        <v>0.68447191798662754</v>
      </c>
      <c r="H229" s="328">
        <f t="shared" si="49"/>
        <v>0.31552808201337246</v>
      </c>
      <c r="I229" s="328">
        <f t="shared" si="50"/>
        <v>0.98261256237962136</v>
      </c>
      <c r="J229" s="328">
        <f t="shared" si="51"/>
        <v>0.3464914693202748</v>
      </c>
      <c r="K229" s="328">
        <f t="shared" si="52"/>
        <v>0.63551330293118691</v>
      </c>
      <c r="L229" s="500"/>
      <c r="M229" s="481">
        <f t="shared" si="43"/>
        <v>8.633920465766181</v>
      </c>
      <c r="N229" s="482">
        <f t="shared" si="44"/>
        <v>3.0483217782500134</v>
      </c>
      <c r="O229" s="576"/>
      <c r="P229" s="532">
        <f t="shared" si="53"/>
        <v>-1.7285128711073128E-2</v>
      </c>
      <c r="Q229" s="577">
        <f t="shared" si="54"/>
        <v>-1.3702494309626445E-2</v>
      </c>
    </row>
    <row r="230" spans="2:17" ht="12.6" customHeight="1" x14ac:dyDescent="0.2">
      <c r="B230" s="582">
        <v>160</v>
      </c>
      <c r="C230" s="312"/>
      <c r="D230" s="328">
        <f t="shared" si="45"/>
        <v>0.98908550558924124</v>
      </c>
      <c r="E230" s="328">
        <f t="shared" si="46"/>
        <v>13.333333333333332</v>
      </c>
      <c r="F230" s="328">
        <f t="shared" si="47"/>
        <v>0.48101989981377341</v>
      </c>
      <c r="G230" s="328">
        <f t="shared" si="48"/>
        <v>0.68474882223742062</v>
      </c>
      <c r="H230" s="328">
        <f t="shared" si="49"/>
        <v>0.31525117776257938</v>
      </c>
      <c r="I230" s="328">
        <f t="shared" si="50"/>
        <v>0.98271962033755611</v>
      </c>
      <c r="J230" s="328">
        <f t="shared" si="51"/>
        <v>0.34768656648044005</v>
      </c>
      <c r="K230" s="328">
        <f t="shared" si="52"/>
        <v>0.63596220681065618</v>
      </c>
      <c r="L230" s="500"/>
      <c r="M230" s="481">
        <f t="shared" si="43"/>
        <v>8.6166353370551079</v>
      </c>
      <c r="N230" s="482">
        <f t="shared" si="44"/>
        <v>3.0346192839403869</v>
      </c>
      <c r="O230" s="576"/>
      <c r="P230" s="532">
        <f t="shared" si="53"/>
        <v>-1.7331689706679754E-2</v>
      </c>
      <c r="Q230" s="577">
        <f t="shared" si="54"/>
        <v>-1.3748377482102114E-2</v>
      </c>
    </row>
    <row r="231" spans="2:17" ht="12.6" customHeight="1" x14ac:dyDescent="0.2">
      <c r="B231" s="582">
        <v>159</v>
      </c>
      <c r="C231" s="312"/>
      <c r="D231" s="328">
        <f t="shared" si="45"/>
        <v>0.98915334987486625</v>
      </c>
      <c r="E231" s="328">
        <f t="shared" si="46"/>
        <v>13.291601358251256</v>
      </c>
      <c r="F231" s="328">
        <f t="shared" si="47"/>
        <v>0.48180857614743816</v>
      </c>
      <c r="G231" s="328">
        <f t="shared" si="48"/>
        <v>0.68502903176211449</v>
      </c>
      <c r="H231" s="328">
        <f t="shared" si="49"/>
        <v>0.31497096823788551</v>
      </c>
      <c r="I231" s="328">
        <f t="shared" si="50"/>
        <v>0.98282668995970812</v>
      </c>
      <c r="J231" s="328">
        <f t="shared" si="51"/>
        <v>0.34889256256492562</v>
      </c>
      <c r="K231" s="328">
        <f t="shared" si="52"/>
        <v>0.63641501550760837</v>
      </c>
      <c r="L231" s="500"/>
      <c r="M231" s="481">
        <f t="shared" si="43"/>
        <v>8.5993036473484281</v>
      </c>
      <c r="N231" s="482">
        <f t="shared" si="44"/>
        <v>3.0208709064582848</v>
      </c>
      <c r="O231" s="576"/>
      <c r="P231" s="532">
        <f t="shared" si="53"/>
        <v>-1.7378614067268927E-2</v>
      </c>
      <c r="Q231" s="577">
        <f t="shared" si="54"/>
        <v>-1.3794623926003169E-2</v>
      </c>
    </row>
    <row r="232" spans="2:17" ht="12.6" customHeight="1" x14ac:dyDescent="0.2">
      <c r="B232" s="582">
        <v>158</v>
      </c>
      <c r="C232" s="312"/>
      <c r="D232" s="328">
        <f t="shared" si="45"/>
        <v>0.98922119881413051</v>
      </c>
      <c r="E232" s="328">
        <f t="shared" si="46"/>
        <v>13.249737942901195</v>
      </c>
      <c r="F232" s="328">
        <f t="shared" si="47"/>
        <v>0.48260700805173834</v>
      </c>
      <c r="G232" s="328">
        <f t="shared" si="48"/>
        <v>0.68531259891147145</v>
      </c>
      <c r="H232" s="328">
        <f t="shared" si="49"/>
        <v>0.31468740108852855</v>
      </c>
      <c r="I232" s="328">
        <f t="shared" si="50"/>
        <v>0.98293377124734815</v>
      </c>
      <c r="J232" s="328">
        <f t="shared" si="51"/>
        <v>0.35010962862272638</v>
      </c>
      <c r="K232" s="328">
        <f t="shared" si="52"/>
        <v>0.63687178746875528</v>
      </c>
      <c r="L232" s="500"/>
      <c r="M232" s="481">
        <f t="shared" si="43"/>
        <v>8.5819250332811592</v>
      </c>
      <c r="N232" s="482">
        <f t="shared" si="44"/>
        <v>3.0070762825322817</v>
      </c>
      <c r="O232" s="576"/>
      <c r="P232" s="532">
        <f t="shared" si="53"/>
        <v>-1.7425906585231132E-2</v>
      </c>
      <c r="Q232" s="577">
        <f t="shared" si="54"/>
        <v>-1.384123843374141E-2</v>
      </c>
    </row>
    <row r="233" spans="2:17" ht="12.6" customHeight="1" x14ac:dyDescent="0.2">
      <c r="B233" s="582">
        <v>157</v>
      </c>
      <c r="C233" s="312"/>
      <c r="D233" s="328">
        <f t="shared" si="45"/>
        <v>0.98928905240735321</v>
      </c>
      <c r="E233" s="328">
        <f t="shared" si="46"/>
        <v>13.207741837439301</v>
      </c>
      <c r="F233" s="328">
        <f t="shared" si="47"/>
        <v>0.48341535787360362</v>
      </c>
      <c r="G233" s="328">
        <f t="shared" si="48"/>
        <v>0.68559957716957898</v>
      </c>
      <c r="H233" s="328">
        <f t="shared" si="49"/>
        <v>0.31440042283042102</v>
      </c>
      <c r="I233" s="328">
        <f t="shared" si="50"/>
        <v>0.98304086420174719</v>
      </c>
      <c r="J233" s="328">
        <f t="shared" si="51"/>
        <v>0.35133793949921061</v>
      </c>
      <c r="K233" s="328">
        <f t="shared" si="52"/>
        <v>0.63733258237664092</v>
      </c>
      <c r="L233" s="500"/>
      <c r="M233" s="481">
        <f t="shared" si="43"/>
        <v>8.5644991266959281</v>
      </c>
      <c r="N233" s="482">
        <f t="shared" si="44"/>
        <v>2.9932350440985402</v>
      </c>
      <c r="O233" s="576"/>
      <c r="P233" s="532">
        <f t="shared" si="53"/>
        <v>-1.7473572139905968E-2</v>
      </c>
      <c r="Q233" s="577">
        <f t="shared" si="54"/>
        <v>-1.3888225884514327E-2</v>
      </c>
    </row>
    <row r="234" spans="2:17" ht="12.6" customHeight="1" x14ac:dyDescent="0.2">
      <c r="B234" s="582">
        <v>156</v>
      </c>
      <c r="C234" s="312"/>
      <c r="D234" s="328">
        <f t="shared" si="45"/>
        <v>0.98935691065485354</v>
      </c>
      <c r="E234" s="328">
        <f t="shared" si="46"/>
        <v>13.165611772087667</v>
      </c>
      <c r="F234" s="328">
        <f t="shared" si="47"/>
        <v>0.48423379166615937</v>
      </c>
      <c r="G234" s="328">
        <f t="shared" si="48"/>
        <v>0.68589002118526432</v>
      </c>
      <c r="H234" s="328">
        <f t="shared" si="49"/>
        <v>0.31410997881473568</v>
      </c>
      <c r="I234" s="328">
        <f t="shared" si="50"/>
        <v>0.98314796882417632</v>
      </c>
      <c r="J234" s="328">
        <f t="shared" si="51"/>
        <v>0.35257767394528272</v>
      </c>
      <c r="K234" s="328">
        <f t="shared" si="52"/>
        <v>0.63779746118345193</v>
      </c>
      <c r="L234" s="500"/>
      <c r="M234" s="481">
        <f t="shared" si="43"/>
        <v>8.5470255545560221</v>
      </c>
      <c r="N234" s="482">
        <f t="shared" si="44"/>
        <v>2.9793468182140259</v>
      </c>
      <c r="O234" s="576"/>
      <c r="P234" s="532">
        <f t="shared" si="53"/>
        <v>-1.7521615699450876E-2</v>
      </c>
      <c r="Q234" s="577">
        <f t="shared" si="54"/>
        <v>-1.3935591246578838E-2</v>
      </c>
    </row>
    <row r="235" spans="2:17" ht="12.6" customHeight="1" x14ac:dyDescent="0.2">
      <c r="B235" s="582">
        <v>155</v>
      </c>
      <c r="C235" s="312"/>
      <c r="D235" s="328">
        <f t="shared" si="45"/>
        <v>0.9894247735569508</v>
      </c>
      <c r="E235" s="328">
        <f t="shared" si="46"/>
        <v>13.123346456686351</v>
      </c>
      <c r="F235" s="328">
        <f t="shared" si="47"/>
        <v>0.48506247929727436</v>
      </c>
      <c r="G235" s="328">
        <f t="shared" si="48"/>
        <v>0.68618398680457626</v>
      </c>
      <c r="H235" s="328">
        <f t="shared" si="49"/>
        <v>0.31381601319542374</v>
      </c>
      <c r="I235" s="328">
        <f t="shared" si="50"/>
        <v>0.98325508511590698</v>
      </c>
      <c r="J235" s="328">
        <f t="shared" si="51"/>
        <v>0.35382901473041084</v>
      </c>
      <c r="K235" s="328">
        <f t="shared" si="52"/>
        <v>0.63826648614596737</v>
      </c>
      <c r="L235" s="500"/>
      <c r="M235" s="481">
        <f t="shared" si="43"/>
        <v>8.5295039388565712</v>
      </c>
      <c r="N235" s="482">
        <f t="shared" si="44"/>
        <v>2.9654112269674471</v>
      </c>
      <c r="O235" s="576"/>
      <c r="P235" s="532">
        <f t="shared" si="53"/>
        <v>-1.7570042322915924E-2</v>
      </c>
      <c r="Q235" s="577">
        <f t="shared" si="54"/>
        <v>-1.398333957898501E-2</v>
      </c>
    </row>
    <row r="236" spans="2:17" ht="12.6" customHeight="1" x14ac:dyDescent="0.2">
      <c r="B236" s="582">
        <v>154</v>
      </c>
      <c r="C236" s="312"/>
      <c r="D236" s="328">
        <f t="shared" si="45"/>
        <v>0.98949264111396418</v>
      </c>
      <c r="E236" s="328">
        <f t="shared" si="46"/>
        <v>13.080944580232387</v>
      </c>
      <c r="F236" s="328">
        <f t="shared" si="47"/>
        <v>0.48590159456200466</v>
      </c>
      <c r="G236" s="328">
        <f t="shared" si="48"/>
        <v>0.68648153110437338</v>
      </c>
      <c r="H236" s="328">
        <f t="shared" si="49"/>
        <v>0.31351846889562662</v>
      </c>
      <c r="I236" s="328">
        <f t="shared" si="50"/>
        <v>0.98336221307821037</v>
      </c>
      <c r="J236" s="328">
        <f t="shared" si="51"/>
        <v>0.35509214875968076</v>
      </c>
      <c r="K236" s="328">
        <f t="shared" si="52"/>
        <v>0.63873972086168918</v>
      </c>
      <c r="L236" s="500"/>
      <c r="M236" s="481">
        <f t="shared" si="43"/>
        <v>8.5119338965336553</v>
      </c>
      <c r="N236" s="482">
        <f t="shared" si="44"/>
        <v>2.9514278873884621</v>
      </c>
      <c r="O236" s="576"/>
      <c r="P236" s="532">
        <f t="shared" si="53"/>
        <v>-1.761885716239675E-2</v>
      </c>
      <c r="Q236" s="577">
        <f t="shared" si="54"/>
        <v>-1.4031476033764534E-2</v>
      </c>
    </row>
    <row r="237" spans="2:17" ht="12.6" customHeight="1" x14ac:dyDescent="0.2">
      <c r="B237" s="582">
        <v>153</v>
      </c>
      <c r="C237" s="312"/>
      <c r="D237" s="328">
        <f t="shared" si="45"/>
        <v>0.98956051332621309</v>
      </c>
      <c r="E237" s="328">
        <f t="shared" si="46"/>
        <v>13.038404810405297</v>
      </c>
      <c r="F237" s="328">
        <f t="shared" si="47"/>
        <v>0.48675131529909887</v>
      </c>
      <c r="G237" s="328">
        <f t="shared" si="48"/>
        <v>0.68678271242706601</v>
      </c>
      <c r="H237" s="328">
        <f t="shared" si="49"/>
        <v>0.31321728757293399</v>
      </c>
      <c r="I237" s="328">
        <f t="shared" si="50"/>
        <v>0.98346935271235814</v>
      </c>
      <c r="J237" s="328">
        <f t="shared" si="51"/>
        <v>0.35636726719504591</v>
      </c>
      <c r="K237" s="328">
        <f t="shared" si="52"/>
        <v>0.63921723030620381</v>
      </c>
      <c r="L237" s="500"/>
      <c r="M237" s="481">
        <f t="shared" si="43"/>
        <v>8.4943150393712585</v>
      </c>
      <c r="N237" s="482">
        <f t="shared" si="44"/>
        <v>2.9373964113546975</v>
      </c>
      <c r="O237" s="576"/>
      <c r="P237" s="532">
        <f t="shared" si="53"/>
        <v>-1.7668065464945926E-2</v>
      </c>
      <c r="Q237" s="577">
        <f t="shared" si="54"/>
        <v>-1.4080005857948663E-2</v>
      </c>
    </row>
    <row r="238" spans="2:17" ht="12.6" customHeight="1" x14ac:dyDescent="0.2">
      <c r="B238" s="582">
        <v>152</v>
      </c>
      <c r="C238" s="312"/>
      <c r="D238" s="328">
        <f t="shared" si="45"/>
        <v>0.98962839019401672</v>
      </c>
      <c r="E238" s="328">
        <f t="shared" si="46"/>
        <v>12.995725793078618</v>
      </c>
      <c r="F238" s="328">
        <f t="shared" si="47"/>
        <v>0.48761182351174037</v>
      </c>
      <c r="G238" s="328">
        <f t="shared" si="48"/>
        <v>0.68708759041655842</v>
      </c>
      <c r="H238" s="328">
        <f t="shared" si="49"/>
        <v>0.31291240958344158</v>
      </c>
      <c r="I238" s="328">
        <f t="shared" si="50"/>
        <v>0.98357650401962193</v>
      </c>
      <c r="J238" s="328">
        <f t="shared" si="51"/>
        <v>0.35765456558095421</v>
      </c>
      <c r="K238" s="328">
        <f t="shared" si="52"/>
        <v>0.6396990808718227</v>
      </c>
      <c r="L238" s="500"/>
      <c r="M238" s="481">
        <f t="shared" si="43"/>
        <v>8.4766469739063126</v>
      </c>
      <c r="N238" s="482">
        <f t="shared" si="44"/>
        <v>2.9233164054967489</v>
      </c>
      <c r="O238" s="576"/>
      <c r="P238" s="532">
        <f t="shared" si="53"/>
        <v>-1.7717672574896426E-2</v>
      </c>
      <c r="Q238" s="577">
        <f t="shared" si="54"/>
        <v>-1.4128934395913006E-2</v>
      </c>
    </row>
    <row r="239" spans="2:17" ht="12.6" customHeight="1" x14ac:dyDescent="0.2">
      <c r="B239" s="582">
        <v>151</v>
      </c>
      <c r="C239" s="312"/>
      <c r="D239" s="328">
        <f t="shared" si="45"/>
        <v>0.98969627171769448</v>
      </c>
      <c r="E239" s="328">
        <f t="shared" si="46"/>
        <v>12.952906151816965</v>
      </c>
      <c r="F239" s="328">
        <f t="shared" si="47"/>
        <v>0.48848330549270708</v>
      </c>
      <c r="G239" s="328">
        <f t="shared" si="48"/>
        <v>0.68739622605543937</v>
      </c>
      <c r="H239" s="328">
        <f t="shared" si="49"/>
        <v>0.31260377394456063</v>
      </c>
      <c r="I239" s="328">
        <f t="shared" si="50"/>
        <v>0.98368366700127352</v>
      </c>
      <c r="J239" s="328">
        <f t="shared" si="51"/>
        <v>0.35895424397453746</v>
      </c>
      <c r="K239" s="328">
        <f t="shared" si="52"/>
        <v>0.64018534040755459</v>
      </c>
      <c r="L239" s="500"/>
      <c r="M239" s="481">
        <f t="shared" si="43"/>
        <v>8.4589293013314162</v>
      </c>
      <c r="N239" s="482">
        <f t="shared" si="44"/>
        <v>2.9091874711008359</v>
      </c>
      <c r="O239" s="576"/>
      <c r="P239" s="532">
        <f t="shared" si="53"/>
        <v>-1.7767683936099843E-2</v>
      </c>
      <c r="Q239" s="577">
        <f t="shared" si="54"/>
        <v>-1.4178267091423891E-2</v>
      </c>
    </row>
    <row r="240" spans="2:17" ht="12.6" customHeight="1" x14ac:dyDescent="0.2">
      <c r="B240" s="582">
        <v>150</v>
      </c>
      <c r="C240" s="312"/>
      <c r="D240" s="328">
        <f t="shared" si="45"/>
        <v>0.98976415789756578</v>
      </c>
      <c r="E240" s="328">
        <f t="shared" si="46"/>
        <v>12.909944487358056</v>
      </c>
      <c r="F240" s="328">
        <f t="shared" si="47"/>
        <v>0.48936595195414323</v>
      </c>
      <c r="G240" s="328">
        <f t="shared" si="48"/>
        <v>0.68770868170347321</v>
      </c>
      <c r="H240" s="328">
        <f t="shared" si="49"/>
        <v>0.31229131829652679</v>
      </c>
      <c r="I240" s="328">
        <f t="shared" si="50"/>
        <v>0.98379084165858499</v>
      </c>
      <c r="J240" s="328">
        <f t="shared" si="51"/>
        <v>0.36026650708056268</v>
      </c>
      <c r="K240" s="328">
        <f t="shared" si="52"/>
        <v>0.64067607826046502</v>
      </c>
      <c r="L240" s="500"/>
      <c r="M240" s="481">
        <f t="shared" si="43"/>
        <v>8.4411616173953163</v>
      </c>
      <c r="N240" s="482">
        <f t="shared" si="44"/>
        <v>2.895009204009412</v>
      </c>
      <c r="O240" s="576"/>
      <c r="P240" s="532">
        <f t="shared" si="53"/>
        <v>-1.7818105094050907E-2</v>
      </c>
      <c r="Q240" s="577">
        <f t="shared" si="54"/>
        <v>-1.4228009490054205E-2</v>
      </c>
    </row>
    <row r="241" spans="2:17" ht="12.6" customHeight="1" x14ac:dyDescent="0.2">
      <c r="B241" s="582">
        <v>149</v>
      </c>
      <c r="C241" s="312"/>
      <c r="D241" s="328">
        <f t="shared" si="45"/>
        <v>0.98983204873394981</v>
      </c>
      <c r="E241" s="328">
        <f t="shared" si="46"/>
        <v>12.866839377079188</v>
      </c>
      <c r="F241" s="328">
        <f t="shared" si="47"/>
        <v>0.49025995816214374</v>
      </c>
      <c r="G241" s="328">
        <f t="shared" si="48"/>
        <v>0.6880250211374459</v>
      </c>
      <c r="H241" s="328">
        <f t="shared" si="49"/>
        <v>0.3119749788625541</v>
      </c>
      <c r="I241" s="328">
        <f t="shared" si="50"/>
        <v>0.98389802799282822</v>
      </c>
      <c r="J241" s="328">
        <f t="shared" si="51"/>
        <v>0.36159156439135187</v>
      </c>
      <c r="K241" s="328">
        <f t="shared" si="52"/>
        <v>0.64117136531847774</v>
      </c>
      <c r="L241" s="500"/>
      <c r="M241" s="481">
        <f t="shared" si="43"/>
        <v>8.4233435123012654</v>
      </c>
      <c r="N241" s="482">
        <f t="shared" si="44"/>
        <v>2.8807811945193578</v>
      </c>
      <c r="O241" s="576"/>
      <c r="P241" s="532">
        <f t="shared" si="53"/>
        <v>-1.7868941698509389E-2</v>
      </c>
      <c r="Q241" s="577">
        <f t="shared" si="54"/>
        <v>-1.4278167241499773E-2</v>
      </c>
    </row>
    <row r="242" spans="2:17" ht="12.6" customHeight="1" x14ac:dyDescent="0.2">
      <c r="B242" s="582">
        <v>148</v>
      </c>
      <c r="C242" s="312"/>
      <c r="D242" s="328">
        <f t="shared" si="45"/>
        <v>0.98989994422716621</v>
      </c>
      <c r="E242" s="328">
        <f t="shared" si="46"/>
        <v>12.823589374447565</v>
      </c>
      <c r="F242" s="328">
        <f t="shared" si="47"/>
        <v>0.4911655240763626</v>
      </c>
      <c r="G242" s="328">
        <f t="shared" si="48"/>
        <v>0.68834530959242091</v>
      </c>
      <c r="H242" s="328">
        <f t="shared" si="49"/>
        <v>0.31165469040757909</v>
      </c>
      <c r="I242" s="328">
        <f t="shared" si="50"/>
        <v>0.98400522600527562</v>
      </c>
      <c r="J242" s="328">
        <f t="shared" si="51"/>
        <v>0.36292963033188697</v>
      </c>
      <c r="K242" s="328">
        <f t="shared" si="52"/>
        <v>0.64167127405468127</v>
      </c>
      <c r="L242" s="500"/>
      <c r="M242" s="481">
        <f t="shared" si="43"/>
        <v>8.405474570602756</v>
      </c>
      <c r="N242" s="482">
        <f t="shared" si="44"/>
        <v>2.866503027277858</v>
      </c>
      <c r="O242" s="576"/>
      <c r="P242" s="532">
        <f t="shared" si="53"/>
        <v>-1.7920199505617518E-2</v>
      </c>
      <c r="Q242" s="577">
        <f t="shared" si="54"/>
        <v>-1.4328746101867296E-2</v>
      </c>
    </row>
    <row r="243" spans="2:17" ht="12.6" customHeight="1" x14ac:dyDescent="0.2">
      <c r="B243" s="582">
        <v>147</v>
      </c>
      <c r="C243" s="312"/>
      <c r="D243" s="328">
        <f t="shared" si="45"/>
        <v>0.98996784437753427</v>
      </c>
      <c r="E243" s="328">
        <f t="shared" si="46"/>
        <v>12.780193008453875</v>
      </c>
      <c r="F243" s="328">
        <f t="shared" si="47"/>
        <v>0.49208285449486977</v>
      </c>
      <c r="G243" s="328">
        <f t="shared" si="48"/>
        <v>0.68866961380446623</v>
      </c>
      <c r="H243" s="328">
        <f t="shared" si="49"/>
        <v>0.31133038619553377</v>
      </c>
      <c r="I243" s="328">
        <f t="shared" si="50"/>
        <v>0.98411243569719953</v>
      </c>
      <c r="J243" s="328">
        <f t="shared" si="51"/>
        <v>0.364280924410331</v>
      </c>
      <c r="K243" s="328">
        <f t="shared" si="52"/>
        <v>0.64217587857320002</v>
      </c>
      <c r="L243" s="500"/>
      <c r="M243" s="481">
        <f t="shared" si="43"/>
        <v>8.3875543710971385</v>
      </c>
      <c r="N243" s="482">
        <f t="shared" si="44"/>
        <v>2.8521742811759907</v>
      </c>
      <c r="O243" s="576"/>
      <c r="P243" s="532">
        <f t="shared" si="53"/>
        <v>-1.797188438059294E-2</v>
      </c>
      <c r="Q243" s="577">
        <f t="shared" si="54"/>
        <v>-1.4379751936417051E-2</v>
      </c>
    </row>
    <row r="244" spans="2:17" ht="12.6" customHeight="1" x14ac:dyDescent="0.2">
      <c r="B244" s="582">
        <v>146</v>
      </c>
      <c r="C244" s="312"/>
      <c r="D244" s="328">
        <f t="shared" si="45"/>
        <v>0.99003574918537351</v>
      </c>
      <c r="E244" s="328">
        <f t="shared" si="46"/>
        <v>12.736648783028532</v>
      </c>
      <c r="F244" s="328">
        <f t="shared" si="47"/>
        <v>0.49301215920448765</v>
      </c>
      <c r="G244" s="328">
        <f t="shared" si="48"/>
        <v>0.68899800205491246</v>
      </c>
      <c r="H244" s="328">
        <f t="shared" si="49"/>
        <v>0.31100199794508754</v>
      </c>
      <c r="I244" s="328">
        <f t="shared" si="50"/>
        <v>0.98421965706987236</v>
      </c>
      <c r="J244" s="328">
        <f t="shared" si="51"/>
        <v>0.36564567137420234</v>
      </c>
      <c r="K244" s="328">
        <f t="shared" si="52"/>
        <v>0.64268525465669746</v>
      </c>
      <c r="L244" s="500"/>
      <c r="M244" s="481">
        <f t="shared" si="43"/>
        <v>8.3695824867165456</v>
      </c>
      <c r="N244" s="482">
        <f t="shared" si="44"/>
        <v>2.8377945292395736</v>
      </c>
      <c r="O244" s="576"/>
      <c r="P244" s="532">
        <f t="shared" si="53"/>
        <v>-1.8024002300151665E-2</v>
      </c>
      <c r="Q244" s="577">
        <f t="shared" si="54"/>
        <v>-1.4431190721822418E-2</v>
      </c>
    </row>
    <row r="245" spans="2:17" ht="12.6" customHeight="1" x14ac:dyDescent="0.2">
      <c r="B245" s="582">
        <v>145</v>
      </c>
      <c r="C245" s="312"/>
      <c r="D245" s="328">
        <f t="shared" si="45"/>
        <v>0.99010365865100325</v>
      </c>
      <c r="E245" s="328">
        <f t="shared" si="46"/>
        <v>12.692955176439845</v>
      </c>
      <c r="F245" s="328">
        <f t="shared" si="47"/>
        <v>0.49395365313685802</v>
      </c>
      <c r="G245" s="328">
        <f t="shared" si="48"/>
        <v>0.68933054421620921</v>
      </c>
      <c r="H245" s="328">
        <f t="shared" si="49"/>
        <v>0.31066945578379079</v>
      </c>
      <c r="I245" s="328">
        <f t="shared" si="50"/>
        <v>0.98432689012456687</v>
      </c>
      <c r="J245" s="328">
        <f t="shared" si="51"/>
        <v>0.36702410137245955</v>
      </c>
      <c r="K245" s="328">
        <f t="shared" si="52"/>
        <v>0.64319947981558068</v>
      </c>
      <c r="L245" s="500"/>
      <c r="M245" s="481">
        <f t="shared" si="43"/>
        <v>8.3515584844163939</v>
      </c>
      <c r="N245" s="482">
        <f t="shared" si="44"/>
        <v>2.8233633385177512</v>
      </c>
      <c r="O245" s="576"/>
      <c r="P245" s="532">
        <f t="shared" si="53"/>
        <v>-1.8076559355108657E-2</v>
      </c>
      <c r="Q245" s="577">
        <f t="shared" si="54"/>
        <v>-1.4483068548940992E-2</v>
      </c>
    </row>
    <row r="246" spans="2:17" ht="12.6" customHeight="1" x14ac:dyDescent="0.2">
      <c r="B246" s="582">
        <v>144</v>
      </c>
      <c r="C246" s="312"/>
      <c r="D246" s="328">
        <f t="shared" si="45"/>
        <v>0.99017157277474321</v>
      </c>
      <c r="E246" s="328">
        <f t="shared" si="46"/>
        <v>12.649110640673518</v>
      </c>
      <c r="F246" s="328">
        <f t="shared" si="47"/>
        <v>0.49490755653049395</v>
      </c>
      <c r="G246" s="328">
        <f t="shared" si="48"/>
        <v>0.68966731179944629</v>
      </c>
      <c r="H246" s="328">
        <f t="shared" si="49"/>
        <v>0.31033268820055371</v>
      </c>
      <c r="I246" s="328">
        <f t="shared" si="50"/>
        <v>0.98443413486255571</v>
      </c>
      <c r="J246" s="328">
        <f t="shared" si="51"/>
        <v>0.36841645012375879</v>
      </c>
      <c r="K246" s="328">
        <f t="shared" si="52"/>
        <v>0.64371863333897794</v>
      </c>
      <c r="L246" s="500"/>
      <c r="M246" s="481">
        <f t="shared" si="43"/>
        <v>8.3334819250612853</v>
      </c>
      <c r="N246" s="482">
        <f t="shared" si="44"/>
        <v>2.8088802699688102</v>
      </c>
      <c r="O246" s="576"/>
      <c r="P246" s="532">
        <f t="shared" si="53"/>
        <v>-1.8129561753191581E-2</v>
      </c>
      <c r="Q246" s="577">
        <f t="shared" si="54"/>
        <v>-1.4535391625344118E-2</v>
      </c>
    </row>
    <row r="247" spans="2:17" ht="12.6" customHeight="1" x14ac:dyDescent="0.2">
      <c r="B247" s="582">
        <v>143</v>
      </c>
      <c r="C247" s="312"/>
      <c r="D247" s="328">
        <f t="shared" si="45"/>
        <v>0.99023949155691271</v>
      </c>
      <c r="E247" s="328">
        <f t="shared" si="46"/>
        <v>12.60511360079269</v>
      </c>
      <c r="F247" s="328">
        <f t="shared" si="47"/>
        <v>0.49587409509909336</v>
      </c>
      <c r="G247" s="328">
        <f t="shared" si="48"/>
        <v>0.69000837800361303</v>
      </c>
      <c r="H247" s="328">
        <f t="shared" si="49"/>
        <v>0.30999162199638697</v>
      </c>
      <c r="I247" s="328">
        <f t="shared" si="50"/>
        <v>0.98454139128511198</v>
      </c>
      <c r="J247" s="328">
        <f t="shared" si="51"/>
        <v>0.36982295909116647</v>
      </c>
      <c r="K247" s="328">
        <f t="shared" si="52"/>
        <v>0.64424279634756443</v>
      </c>
      <c r="L247" s="500"/>
      <c r="M247" s="481">
        <f t="shared" si="43"/>
        <v>8.3153523633080937</v>
      </c>
      <c r="N247" s="482">
        <f t="shared" si="44"/>
        <v>2.7943448783434661</v>
      </c>
      <c r="O247" s="576"/>
      <c r="P247" s="532">
        <f t="shared" si="53"/>
        <v>-1.8183015821527704E-2</v>
      </c>
      <c r="Q247" s="577">
        <f t="shared" si="54"/>
        <v>-1.4588166278329595E-2</v>
      </c>
    </row>
    <row r="248" spans="2:17" ht="12.6" customHeight="1" x14ac:dyDescent="0.2">
      <c r="B248" s="582">
        <v>142</v>
      </c>
      <c r="C248" s="312"/>
      <c r="D248" s="328">
        <f t="shared" si="45"/>
        <v>0.99030741499783137</v>
      </c>
      <c r="E248" s="328">
        <f t="shared" si="46"/>
        <v>12.560962454277849</v>
      </c>
      <c r="F248" s="328">
        <f t="shared" si="47"/>
        <v>0.49685350020639796</v>
      </c>
      <c r="G248" s="328">
        <f t="shared" si="48"/>
        <v>0.69035381776666904</v>
      </c>
      <c r="H248" s="328">
        <f t="shared" si="49"/>
        <v>0.30964618223333096</v>
      </c>
      <c r="I248" s="328">
        <f t="shared" si="50"/>
        <v>0.98464865939350865</v>
      </c>
      <c r="J248" s="328">
        <f t="shared" si="51"/>
        <v>0.37124387566361949</v>
      </c>
      <c r="K248" s="328">
        <f t="shared" si="52"/>
        <v>0.64477205184831787</v>
      </c>
      <c r="L248" s="500"/>
      <c r="M248" s="481">
        <f t="shared" si="43"/>
        <v>8.297169347486566</v>
      </c>
      <c r="N248" s="482">
        <f t="shared" si="44"/>
        <v>2.7797567120651365</v>
      </c>
      <c r="O248" s="576"/>
      <c r="P248" s="532">
        <f t="shared" si="53"/>
        <v>-1.8236928009770281E-2</v>
      </c>
      <c r="Q248" s="577">
        <f t="shared" si="54"/>
        <v>-1.4641398957436991E-2</v>
      </c>
    </row>
    <row r="249" spans="2:17" ht="12.6" customHeight="1" x14ac:dyDescent="0.2">
      <c r="B249" s="582">
        <v>141</v>
      </c>
      <c r="C249" s="312"/>
      <c r="D249" s="328">
        <f t="shared" si="45"/>
        <v>0.99037534309781872</v>
      </c>
      <c r="E249" s="328">
        <f t="shared" si="46"/>
        <v>12.516655570345725</v>
      </c>
      <c r="F249" s="328">
        <f t="shared" si="47"/>
        <v>0.49784600904790455</v>
      </c>
      <c r="G249" s="328">
        <f t="shared" si="48"/>
        <v>0.69070370781850832</v>
      </c>
      <c r="H249" s="328">
        <f t="shared" si="49"/>
        <v>0.30929629218149168</v>
      </c>
      <c r="I249" s="328">
        <f t="shared" si="50"/>
        <v>0.98475593918901883</v>
      </c>
      <c r="J249" s="328">
        <f t="shared" si="51"/>
        <v>0.3726794533444473</v>
      </c>
      <c r="K249" s="328">
        <f t="shared" si="52"/>
        <v>0.64530648479128616</v>
      </c>
      <c r="L249" s="500"/>
      <c r="M249" s="481">
        <f t="shared" si="43"/>
        <v>8.2789324194767957</v>
      </c>
      <c r="N249" s="482">
        <f t="shared" si="44"/>
        <v>2.7651153131076995</v>
      </c>
      <c r="O249" s="576"/>
      <c r="P249" s="532">
        <f t="shared" si="53"/>
        <v>-1.8291304892656512E-2</v>
      </c>
      <c r="Q249" s="577">
        <f t="shared" si="54"/>
        <v>-1.4695096237375083E-2</v>
      </c>
    </row>
    <row r="250" spans="2:17" ht="12.6" customHeight="1" x14ac:dyDescent="0.2">
      <c r="B250" s="582">
        <v>140</v>
      </c>
      <c r="C250" s="312"/>
      <c r="D250" s="328">
        <f t="shared" si="45"/>
        <v>0.99044327585719438</v>
      </c>
      <c r="E250" s="328">
        <f t="shared" si="46"/>
        <v>12.472191289246471</v>
      </c>
      <c r="F250" s="328">
        <f t="shared" si="47"/>
        <v>0.49885186483974225</v>
      </c>
      <c r="G250" s="328">
        <f t="shared" si="48"/>
        <v>0.69105812673589717</v>
      </c>
      <c r="H250" s="328">
        <f t="shared" si="49"/>
        <v>0.30894187326410283</v>
      </c>
      <c r="I250" s="328">
        <f t="shared" si="50"/>
        <v>0.98486323067291592</v>
      </c>
      <c r="J250" s="328">
        <f t="shared" si="51"/>
        <v>0.37412995194727755</v>
      </c>
      <c r="K250" s="328">
        <f t="shared" si="52"/>
        <v>0.64584618212845513</v>
      </c>
      <c r="L250" s="500"/>
      <c r="M250" s="481">
        <f t="shared" si="43"/>
        <v>8.2606411145841392</v>
      </c>
      <c r="N250" s="482">
        <f t="shared" si="44"/>
        <v>2.7504202168703245</v>
      </c>
      <c r="O250" s="576"/>
      <c r="P250" s="532">
        <f t="shared" si="53"/>
        <v>-1.8346153173354196E-2</v>
      </c>
      <c r="Q250" s="577">
        <f t="shared" si="54"/>
        <v>-1.4749264821361407E-2</v>
      </c>
    </row>
    <row r="251" spans="2:17" ht="12.6" customHeight="1" x14ac:dyDescent="0.2">
      <c r="B251" s="582">
        <v>139</v>
      </c>
      <c r="C251" s="312"/>
      <c r="D251" s="328">
        <f t="shared" si="45"/>
        <v>0.99051121327627789</v>
      </c>
      <c r="E251" s="328">
        <f t="shared" si="46"/>
        <v>12.427567921538165</v>
      </c>
      <c r="F251" s="328">
        <f t="shared" si="47"/>
        <v>0.49987131701505549</v>
      </c>
      <c r="G251" s="328">
        <f t="shared" si="48"/>
        <v>0.69141715499947365</v>
      </c>
      <c r="H251" s="328">
        <f t="shared" si="49"/>
        <v>0.30858284500052635</v>
      </c>
      <c r="I251" s="328">
        <f t="shared" si="50"/>
        <v>0.98497053384647359</v>
      </c>
      <c r="J251" s="328">
        <f t="shared" si="51"/>
        <v>0.37559563779967386</v>
      </c>
      <c r="K251" s="328">
        <f t="shared" si="52"/>
        <v>0.64639123287480926</v>
      </c>
      <c r="L251" s="500"/>
      <c r="M251" s="481">
        <f t="shared" si="43"/>
        <v>8.242294961410785</v>
      </c>
      <c r="N251" s="482">
        <f t="shared" si="44"/>
        <v>2.735670952048963</v>
      </c>
      <c r="O251" s="576"/>
      <c r="P251" s="532">
        <f t="shared" si="53"/>
        <v>-1.8401479686033895E-2</v>
      </c>
      <c r="Q251" s="577">
        <f t="shared" si="54"/>
        <v>-1.4803911543538106E-2</v>
      </c>
    </row>
    <row r="252" spans="2:17" ht="12.6" customHeight="1" x14ac:dyDescent="0.2">
      <c r="B252" s="582">
        <v>138</v>
      </c>
      <c r="C252" s="312"/>
      <c r="D252" s="328">
        <f t="shared" si="45"/>
        <v>0.99057915535538898</v>
      </c>
      <c r="E252" s="328">
        <f t="shared" si="46"/>
        <v>12.382783747337808</v>
      </c>
      <c r="F252" s="328">
        <f t="shared" si="47"/>
        <v>0.50090462142824632</v>
      </c>
      <c r="G252" s="328">
        <f t="shared" si="48"/>
        <v>0.69178087505290287</v>
      </c>
      <c r="H252" s="328">
        <f t="shared" si="49"/>
        <v>0.30821912494709713</v>
      </c>
      <c r="I252" s="328">
        <f t="shared" si="50"/>
        <v>0.98507784871096515</v>
      </c>
      <c r="J252" s="328">
        <f t="shared" si="51"/>
        <v>0.37707678395486827</v>
      </c>
      <c r="K252" s="328">
        <f t="shared" si="52"/>
        <v>0.64694172817168205</v>
      </c>
      <c r="L252" s="500"/>
      <c r="M252" s="481">
        <f t="shared" si="43"/>
        <v>8.2238934817247511</v>
      </c>
      <c r="N252" s="482">
        <f t="shared" si="44"/>
        <v>2.7208670405054249</v>
      </c>
      <c r="O252" s="576"/>
      <c r="P252" s="532">
        <f t="shared" si="53"/>
        <v>-1.8457291399407438E-2</v>
      </c>
      <c r="Q252" s="577">
        <f t="shared" si="54"/>
        <v>-1.4859043372595693E-2</v>
      </c>
    </row>
    <row r="253" spans="2:17" ht="12.6" customHeight="1" x14ac:dyDescent="0.2">
      <c r="B253" s="582">
        <v>137</v>
      </c>
      <c r="C253" s="312"/>
      <c r="D253" s="328">
        <f t="shared" si="45"/>
        <v>0.99064710209484719</v>
      </c>
      <c r="E253" s="328">
        <f t="shared" si="46"/>
        <v>12.337837015547832</v>
      </c>
      <c r="F253" s="328">
        <f t="shared" si="47"/>
        <v>0.50195204056744847</v>
      </c>
      <c r="G253" s="328">
        <f t="shared" si="48"/>
        <v>0.69214937136428101</v>
      </c>
      <c r="H253" s="328">
        <f t="shared" si="49"/>
        <v>0.30785062863571899</v>
      </c>
      <c r="I253" s="328">
        <f t="shared" si="50"/>
        <v>0.98518517526766447</v>
      </c>
      <c r="J253" s="328">
        <f t="shared" si="51"/>
        <v>0.37857367041197015</v>
      </c>
      <c r="K253" s="328">
        <f t="shared" si="52"/>
        <v>0.64749776135249837</v>
      </c>
      <c r="L253" s="500"/>
      <c r="M253" s="481">
        <f t="shared" si="43"/>
        <v>8.2054361903253437</v>
      </c>
      <c r="N253" s="482">
        <f t="shared" si="44"/>
        <v>2.7060079971328292</v>
      </c>
      <c r="O253" s="576"/>
      <c r="P253" s="532">
        <f t="shared" si="53"/>
        <v>-1.8513595419804574E-2</v>
      </c>
      <c r="Q253" s="577">
        <f t="shared" si="54"/>
        <v>-1.4914667414828386E-2</v>
      </c>
    </row>
    <row r="254" spans="2:17" ht="12.6" customHeight="1" x14ac:dyDescent="0.2">
      <c r="B254" s="582">
        <v>136</v>
      </c>
      <c r="C254" s="312"/>
      <c r="D254" s="328">
        <f t="shared" si="45"/>
        <v>0.99071505349497224</v>
      </c>
      <c r="E254" s="328">
        <f t="shared" si="46"/>
        <v>12.292725943057183</v>
      </c>
      <c r="F254" s="328">
        <f t="shared" si="47"/>
        <v>0.5030138437756283</v>
      </c>
      <c r="G254" s="328">
        <f t="shared" si="48"/>
        <v>0.69252273048989199</v>
      </c>
      <c r="H254" s="328">
        <f t="shared" si="49"/>
        <v>0.30747726951010801</v>
      </c>
      <c r="I254" s="328">
        <f t="shared" si="50"/>
        <v>0.98529251351784553</v>
      </c>
      <c r="J254" s="328">
        <f t="shared" si="51"/>
        <v>0.38008658434505649</v>
      </c>
      <c r="K254" s="328">
        <f t="shared" si="52"/>
        <v>0.6480594280110159</v>
      </c>
      <c r="L254" s="500"/>
      <c r="M254" s="481">
        <f t="shared" si="43"/>
        <v>8.1869225949055391</v>
      </c>
      <c r="N254" s="482">
        <f t="shared" si="44"/>
        <v>2.6910933297180009</v>
      </c>
      <c r="O254" s="576"/>
      <c r="P254" s="532">
        <f t="shared" si="53"/>
        <v>-1.8570398994313564E-2</v>
      </c>
      <c r="Q254" s="577">
        <f t="shared" si="54"/>
        <v>-1.4970790917345767E-2</v>
      </c>
    </row>
    <row r="255" spans="2:17" ht="12.6" customHeight="1" x14ac:dyDescent="0.2">
      <c r="B255" s="582">
        <v>135</v>
      </c>
      <c r="C255" s="312"/>
      <c r="D255" s="328">
        <f t="shared" si="45"/>
        <v>0.99078300955608378</v>
      </c>
      <c r="E255" s="328">
        <f t="shared" si="46"/>
        <v>12.24744871391589</v>
      </c>
      <c r="F255" s="328">
        <f t="shared" si="47"/>
        <v>0.50409030748072958</v>
      </c>
      <c r="G255" s="328">
        <f t="shared" si="48"/>
        <v>0.69290104114042261</v>
      </c>
      <c r="H255" s="328">
        <f t="shared" si="49"/>
        <v>0.30709895885957739</v>
      </c>
      <c r="I255" s="328">
        <f t="shared" si="50"/>
        <v>0.9853998634627823</v>
      </c>
      <c r="J255" s="328">
        <f t="shared" si="51"/>
        <v>0.38161582034157071</v>
      </c>
      <c r="K255" s="328">
        <f t="shared" si="52"/>
        <v>0.64862682607217803</v>
      </c>
      <c r="L255" s="500"/>
      <c r="M255" s="481">
        <f t="shared" si="43"/>
        <v>8.1683521959112255</v>
      </c>
      <c r="N255" s="482">
        <f t="shared" si="44"/>
        <v>2.6761225388006551</v>
      </c>
      <c r="O255" s="576"/>
      <c r="P255" s="532">
        <f t="shared" si="53"/>
        <v>-1.8627709514220214E-2</v>
      </c>
      <c r="Q255" s="577">
        <f t="shared" si="54"/>
        <v>-1.5027421271412322E-2</v>
      </c>
    </row>
    <row r="256" spans="2:17" ht="12.6" customHeight="1" x14ac:dyDescent="0.2">
      <c r="B256" s="582">
        <v>134</v>
      </c>
      <c r="C256" s="312"/>
      <c r="D256" s="328">
        <f t="shared" si="45"/>
        <v>0.99085097027850155</v>
      </c>
      <c r="E256" s="328">
        <f t="shared" si="46"/>
        <v>12.202003478482084</v>
      </c>
      <c r="F256" s="328">
        <f t="shared" si="47"/>
        <v>0.50518171543529977</v>
      </c>
      <c r="G256" s="328">
        <f t="shared" si="48"/>
        <v>0.69328439424974975</v>
      </c>
      <c r="H256" s="328">
        <f t="shared" si="49"/>
        <v>0.30671560575025025</v>
      </c>
      <c r="I256" s="328">
        <f t="shared" si="50"/>
        <v>0.985507225103749</v>
      </c>
      <c r="J256" s="328">
        <f t="shared" si="51"/>
        <v>0.38316168065047895</v>
      </c>
      <c r="K256" s="328">
        <f t="shared" si="52"/>
        <v>0.64920005586569829</v>
      </c>
      <c r="L256" s="500"/>
      <c r="M256" s="481">
        <f t="shared" si="43"/>
        <v>8.1497244863970053</v>
      </c>
      <c r="N256" s="482">
        <f t="shared" si="44"/>
        <v>2.6610951175292428</v>
      </c>
      <c r="O256" s="576"/>
      <c r="P256" s="532">
        <f t="shared" si="53"/>
        <v>-1.868553451869559E-2</v>
      </c>
      <c r="Q256" s="577">
        <f t="shared" si="54"/>
        <v>-1.508456601621333E-2</v>
      </c>
    </row>
    <row r="257" spans="2:17" ht="12.6" customHeight="1" x14ac:dyDescent="0.2">
      <c r="B257" s="582">
        <v>133</v>
      </c>
      <c r="C257" s="312"/>
      <c r="D257" s="328">
        <f t="shared" si="45"/>
        <v>0.9909189356625453</v>
      </c>
      <c r="E257" s="328">
        <f t="shared" si="46"/>
        <v>12.156388352540313</v>
      </c>
      <c r="F257" s="328">
        <f t="shared" si="47"/>
        <v>0.50628835896606494</v>
      </c>
      <c r="G257" s="328">
        <f t="shared" si="48"/>
        <v>0.69367288304641583</v>
      </c>
      <c r="H257" s="328">
        <f t="shared" si="49"/>
        <v>0.30632711695358417</v>
      </c>
      <c r="I257" s="328">
        <f t="shared" si="50"/>
        <v>0.98561459844201982</v>
      </c>
      <c r="J257" s="328">
        <f t="shared" si="51"/>
        <v>0.3847244754406618</v>
      </c>
      <c r="K257" s="328">
        <f t="shared" si="52"/>
        <v>0.6497792202025009</v>
      </c>
      <c r="L257" s="500"/>
      <c r="M257" s="481">
        <f t="shared" si="43"/>
        <v>8.1310389518783097</v>
      </c>
      <c r="N257" s="482">
        <f t="shared" si="44"/>
        <v>2.6460105515130294</v>
      </c>
      <c r="O257" s="576"/>
      <c r="P257" s="532">
        <f t="shared" si="53"/>
        <v>-1.8743881697901088E-2</v>
      </c>
      <c r="Q257" s="577">
        <f t="shared" si="54"/>
        <v>-1.5142232841839132E-2</v>
      </c>
    </row>
    <row r="258" spans="2:17" ht="12.6" customHeight="1" x14ac:dyDescent="0.2">
      <c r="B258" s="582">
        <v>132</v>
      </c>
      <c r="C258" s="312"/>
      <c r="D258" s="328">
        <f t="shared" si="45"/>
        <v>0.99098690570853465</v>
      </c>
      <c r="E258" s="328">
        <f t="shared" si="46"/>
        <v>12.110601416389965</v>
      </c>
      <c r="F258" s="328">
        <f t="shared" si="47"/>
        <v>0.50741053723394181</v>
      </c>
      <c r="G258" s="328">
        <f t="shared" si="48"/>
        <v>0.69406660312792046</v>
      </c>
      <c r="H258" s="328">
        <f t="shared" si="49"/>
        <v>0.30593339687207954</v>
      </c>
      <c r="I258" s="328">
        <f t="shared" si="50"/>
        <v>0.98572198347886919</v>
      </c>
      <c r="J258" s="328">
        <f t="shared" si="51"/>
        <v>0.38630452307004215</v>
      </c>
      <c r="K258" s="328">
        <f t="shared" si="52"/>
        <v>0.65036442445414799</v>
      </c>
      <c r="L258" s="500"/>
      <c r="M258" s="481">
        <f t="shared" si="43"/>
        <v>8.1122950701804086</v>
      </c>
      <c r="N258" s="482">
        <f t="shared" si="44"/>
        <v>2.6308683186711903</v>
      </c>
      <c r="O258" s="576"/>
      <c r="P258" s="532">
        <f t="shared" si="53"/>
        <v>-1.880275889705274E-2</v>
      </c>
      <c r="Q258" s="577">
        <f t="shared" si="54"/>
        <v>-1.5200429593548392E-2</v>
      </c>
    </row>
    <row r="259" spans="2:17" ht="12.6" customHeight="1" x14ac:dyDescent="0.2">
      <c r="B259" s="582">
        <v>131</v>
      </c>
      <c r="C259" s="312"/>
      <c r="D259" s="328">
        <f t="shared" si="45"/>
        <v>0.99105488041678957</v>
      </c>
      <c r="E259" s="328">
        <f t="shared" si="46"/>
        <v>12.064640713902573</v>
      </c>
      <c r="F259" s="328">
        <f t="shared" si="47"/>
        <v>0.50854855750500572</v>
      </c>
      <c r="G259" s="328">
        <f t="shared" si="48"/>
        <v>0.69446565253795589</v>
      </c>
      <c r="H259" s="328">
        <f t="shared" si="49"/>
        <v>0.30553434746204411</v>
      </c>
      <c r="I259" s="328">
        <f t="shared" si="50"/>
        <v>0.98582938021557198</v>
      </c>
      <c r="J259" s="328">
        <f t="shared" si="51"/>
        <v>0.38790215036597997</v>
      </c>
      <c r="K259" s="328">
        <f t="shared" si="52"/>
        <v>0.65095577663539395</v>
      </c>
      <c r="L259" s="500"/>
      <c r="M259" s="481">
        <f t="shared" si="43"/>
        <v>8.0934923112833559</v>
      </c>
      <c r="N259" s="482">
        <f t="shared" si="44"/>
        <v>2.6156678890776419</v>
      </c>
      <c r="O259" s="576"/>
      <c r="P259" s="532">
        <f t="shared" si="53"/>
        <v>-1.8862174119902875E-2</v>
      </c>
      <c r="Q259" s="577">
        <f t="shared" si="54"/>
        <v>-1.5259164275050807E-2</v>
      </c>
    </row>
    <row r="260" spans="2:17" ht="12.6" customHeight="1" x14ac:dyDescent="0.2">
      <c r="B260" s="582">
        <v>130</v>
      </c>
      <c r="C260" s="312"/>
      <c r="D260" s="328">
        <f t="shared" si="45"/>
        <v>0.99112285978762982</v>
      </c>
      <c r="E260" s="328">
        <f t="shared" si="46"/>
        <v>12.018504251546631</v>
      </c>
      <c r="F260" s="328">
        <f t="shared" si="47"/>
        <v>0.50970273543296718</v>
      </c>
      <c r="G260" s="328">
        <f t="shared" si="48"/>
        <v>0.69487013184672897</v>
      </c>
      <c r="H260" s="328">
        <f t="shared" si="49"/>
        <v>0.30512986815327103</v>
      </c>
      <c r="I260" s="328">
        <f t="shared" si="50"/>
        <v>0.98593678865340262</v>
      </c>
      <c r="J260" s="328">
        <f t="shared" si="51"/>
        <v>0.38951769291750088</v>
      </c>
      <c r="K260" s="328">
        <f t="shared" si="52"/>
        <v>0.65155338749001313</v>
      </c>
      <c r="L260" s="500"/>
      <c r="M260" s="481">
        <f t="shared" si="43"/>
        <v>8.074630137163453</v>
      </c>
      <c r="N260" s="482">
        <f t="shared" si="44"/>
        <v>2.6004087248025911</v>
      </c>
      <c r="O260" s="576"/>
      <c r="P260" s="532">
        <f t="shared" si="53"/>
        <v>-1.8922135532534412E-2</v>
      </c>
      <c r="Q260" s="577">
        <f t="shared" si="54"/>
        <v>-1.5318445052443508E-2</v>
      </c>
    </row>
    <row r="261" spans="2:17" ht="12.6" customHeight="1" x14ac:dyDescent="0.2">
      <c r="B261" s="582">
        <v>129</v>
      </c>
      <c r="C261" s="312"/>
      <c r="D261" s="328">
        <f t="shared" si="45"/>
        <v>0.99119084382137501</v>
      </c>
      <c r="E261" s="328">
        <f t="shared" si="46"/>
        <v>11.972189997378649</v>
      </c>
      <c r="F261" s="328">
        <f t="shared" si="47"/>
        <v>0.51087339535373133</v>
      </c>
      <c r="G261" s="328">
        <f t="shared" si="48"/>
        <v>0.69528014423451168</v>
      </c>
      <c r="H261" s="328">
        <f t="shared" si="49"/>
        <v>0.30471985576548832</v>
      </c>
      <c r="I261" s="328">
        <f t="shared" si="50"/>
        <v>0.98604420879363608</v>
      </c>
      <c r="J261" s="328">
        <f t="shared" si="51"/>
        <v>0.39115149537994487</v>
      </c>
      <c r="K261" s="328">
        <f t="shared" si="52"/>
        <v>0.65215737058005296</v>
      </c>
      <c r="L261" s="500"/>
      <c r="M261" s="481">
        <f t="shared" si="43"/>
        <v>8.0557080016309186</v>
      </c>
      <c r="N261" s="482">
        <f t="shared" si="44"/>
        <v>2.5850902797501476</v>
      </c>
      <c r="O261" s="576"/>
      <c r="P261" s="532">
        <f t="shared" si="53"/>
        <v>-1.8982651467496225E-2</v>
      </c>
      <c r="Q261" s="577">
        <f t="shared" si="54"/>
        <v>-1.5378280258246946E-2</v>
      </c>
    </row>
    <row r="262" spans="2:17" ht="12.6" customHeight="1" x14ac:dyDescent="0.2">
      <c r="B262" s="582">
        <v>128</v>
      </c>
      <c r="C262" s="312"/>
      <c r="D262" s="328">
        <f t="shared" si="45"/>
        <v>0.99125883251834535</v>
      </c>
      <c r="E262" s="328">
        <f t="shared" si="46"/>
        <v>11.925695879998878</v>
      </c>
      <c r="F262" s="328">
        <f t="shared" si="47"/>
        <v>0.51206087059266281</v>
      </c>
      <c r="G262" s="328">
        <f t="shared" si="48"/>
        <v>0.69569579557857775</v>
      </c>
      <c r="H262" s="328">
        <f t="shared" si="49"/>
        <v>0.30430420442142225</v>
      </c>
      <c r="I262" s="328">
        <f t="shared" si="50"/>
        <v>0.98615164063754734</v>
      </c>
      <c r="J262" s="328">
        <f t="shared" si="51"/>
        <v>0.39280391179267404</v>
      </c>
      <c r="K262" s="328">
        <f t="shared" si="52"/>
        <v>0.65276784237867813</v>
      </c>
      <c r="L262" s="500"/>
      <c r="M262" s="481">
        <f t="shared" si="43"/>
        <v>8.0367253501634224</v>
      </c>
      <c r="N262" s="482">
        <f t="shared" si="44"/>
        <v>2.5697119994919007</v>
      </c>
      <c r="O262" s="576"/>
      <c r="P262" s="532">
        <f t="shared" si="53"/>
        <v>-1.9043730427611649E-2</v>
      </c>
      <c r="Q262" s="577">
        <f t="shared" si="54"/>
        <v>-1.5438678395270244E-2</v>
      </c>
    </row>
    <row r="263" spans="2:17" ht="12.6" customHeight="1" x14ac:dyDescent="0.2">
      <c r="B263" s="582">
        <v>127</v>
      </c>
      <c r="C263" s="312"/>
      <c r="D263" s="328">
        <f t="shared" si="45"/>
        <v>0.99132682587886034</v>
      </c>
      <c r="E263" s="328">
        <f t="shared" si="46"/>
        <v>11.879019787470309</v>
      </c>
      <c r="F263" s="328">
        <f t="shared" si="47"/>
        <v>0.51326550378519975</v>
      </c>
      <c r="G263" s="328">
        <f t="shared" si="48"/>
        <v>0.69611719454368548</v>
      </c>
      <c r="H263" s="328">
        <f t="shared" si="49"/>
        <v>0.30388280545631452</v>
      </c>
      <c r="I263" s="328">
        <f t="shared" si="50"/>
        <v>0.98625908418641162</v>
      </c>
      <c r="J263" s="328">
        <f t="shared" si="51"/>
        <v>0.39447530591049668</v>
      </c>
      <c r="K263" s="328">
        <f t="shared" si="52"/>
        <v>0.65338492236677503</v>
      </c>
      <c r="L263" s="500"/>
      <c r="M263" s="481">
        <f t="shared" si="43"/>
        <v>8.0176816197358107</v>
      </c>
      <c r="N263" s="482">
        <f t="shared" si="44"/>
        <v>2.5542733210966304</v>
      </c>
      <c r="O263" s="576"/>
      <c r="P263" s="532">
        <f t="shared" si="53"/>
        <v>-1.9105381090170681E-2</v>
      </c>
      <c r="Q263" s="577">
        <f t="shared" si="54"/>
        <v>-1.5499648140789191E-2</v>
      </c>
    </row>
    <row r="264" spans="2:17" ht="12.6" customHeight="1" x14ac:dyDescent="0.2">
      <c r="B264" s="582">
        <v>126</v>
      </c>
      <c r="C264" s="312"/>
      <c r="D264" s="328">
        <f t="shared" si="45"/>
        <v>0.99139482390324007</v>
      </c>
      <c r="E264" s="328">
        <f t="shared" si="46"/>
        <v>11.832159566199232</v>
      </c>
      <c r="F264" s="328">
        <f t="shared" si="47"/>
        <v>0.51448764721151408</v>
      </c>
      <c r="G264" s="328">
        <f t="shared" si="48"/>
        <v>0.69654445267627985</v>
      </c>
      <c r="H264" s="328">
        <f t="shared" si="49"/>
        <v>0.30345554732372015</v>
      </c>
      <c r="I264" s="328">
        <f t="shared" si="50"/>
        <v>0.9863665394415041</v>
      </c>
      <c r="J264" s="328">
        <f t="shared" si="51"/>
        <v>0.39616605154952178</v>
      </c>
      <c r="K264" s="328">
        <f t="shared" si="52"/>
        <v>0.65400873313349916</v>
      </c>
      <c r="L264" s="500"/>
      <c r="M264" s="481">
        <f t="shared" si="43"/>
        <v>7.99857623864564</v>
      </c>
      <c r="N264" s="482">
        <f t="shared" si="44"/>
        <v>2.5387736729558412</v>
      </c>
      <c r="O264" s="576"/>
      <c r="P264" s="532">
        <f t="shared" si="53"/>
        <v>-1.9167612311079552E-2</v>
      </c>
      <c r="Q264" s="577">
        <f t="shared" si="54"/>
        <v>-1.5561198350710015E-2</v>
      </c>
    </row>
    <row r="265" spans="2:17" ht="12.6" customHeight="1" x14ac:dyDescent="0.2">
      <c r="B265" s="582">
        <v>125</v>
      </c>
      <c r="C265" s="312"/>
      <c r="D265" s="328">
        <f t="shared" si="45"/>
        <v>0.9914628265918044</v>
      </c>
      <c r="E265" s="328">
        <f t="shared" si="46"/>
        <v>11.785113019775793</v>
      </c>
      <c r="F265" s="328">
        <f t="shared" si="47"/>
        <v>0.5157276631459432</v>
      </c>
      <c r="G265" s="328">
        <f t="shared" si="48"/>
        <v>0.69697768450259545</v>
      </c>
      <c r="H265" s="328">
        <f t="shared" si="49"/>
        <v>0.30302231549740455</v>
      </c>
      <c r="I265" s="328">
        <f t="shared" si="50"/>
        <v>0.98647400640410021</v>
      </c>
      <c r="J265" s="328">
        <f t="shared" si="51"/>
        <v>0.39787653294818526</v>
      </c>
      <c r="K265" s="328">
        <f t="shared" si="52"/>
        <v>0.65463940048095526</v>
      </c>
      <c r="L265" s="500"/>
      <c r="M265" s="481">
        <f t="shared" si="43"/>
        <v>7.9794086263345605</v>
      </c>
      <c r="N265" s="482">
        <f t="shared" si="44"/>
        <v>2.5232124746051312</v>
      </c>
      <c r="O265" s="576"/>
      <c r="P265" s="532">
        <f t="shared" si="53"/>
        <v>-1.9230433129322932E-2</v>
      </c>
      <c r="Q265" s="577">
        <f t="shared" si="54"/>
        <v>-1.5623338064017389E-2</v>
      </c>
    </row>
    <row r="266" spans="2:17" ht="12.6" customHeight="1" x14ac:dyDescent="0.2">
      <c r="B266" s="582">
        <v>124</v>
      </c>
      <c r="C266" s="312"/>
      <c r="D266" s="328">
        <f t="shared" si="45"/>
        <v>0.99153083394487329</v>
      </c>
      <c r="E266" s="328">
        <f t="shared" si="46"/>
        <v>11.737877907772674</v>
      </c>
      <c r="F266" s="328">
        <f t="shared" si="47"/>
        <v>0.51698592422197398</v>
      </c>
      <c r="G266" s="328">
        <f t="shared" si="48"/>
        <v>0.69741700763085002</v>
      </c>
      <c r="H266" s="328">
        <f t="shared" si="49"/>
        <v>0.30258299236914998</v>
      </c>
      <c r="I266" s="328">
        <f t="shared" si="50"/>
        <v>0.98658148507547561</v>
      </c>
      <c r="J266" s="328">
        <f t="shared" si="51"/>
        <v>0.39960714514424722</v>
      </c>
      <c r="K266" s="328">
        <f t="shared" si="52"/>
        <v>0.65527705353321386</v>
      </c>
      <c r="L266" s="500"/>
      <c r="M266" s="481">
        <f t="shared" si="43"/>
        <v>7.9601781932052376</v>
      </c>
      <c r="N266" s="482">
        <f t="shared" si="44"/>
        <v>2.5075891365411138</v>
      </c>
      <c r="O266" s="576"/>
      <c r="P266" s="532">
        <f t="shared" si="53"/>
        <v>-1.9293852771198772E-2</v>
      </c>
      <c r="Q266" s="577">
        <f t="shared" si="54"/>
        <v>-1.5686076506980839E-2</v>
      </c>
    </row>
    <row r="267" spans="2:17" ht="12.6" customHeight="1" x14ac:dyDescent="0.2">
      <c r="B267" s="582">
        <v>123</v>
      </c>
      <c r="C267" s="312"/>
      <c r="D267" s="328">
        <f t="shared" si="45"/>
        <v>0.99159884596276671</v>
      </c>
      <c r="E267" s="328">
        <f t="shared" si="46"/>
        <v>11.690451944500122</v>
      </c>
      <c r="F267" s="328">
        <f t="shared" si="47"/>
        <v>0.51826281381359907</v>
      </c>
      <c r="G267" s="328">
        <f t="shared" si="48"/>
        <v>0.69786254285773341</v>
      </c>
      <c r="H267" s="328">
        <f t="shared" si="49"/>
        <v>0.30213745714226659</v>
      </c>
      <c r="I267" s="328">
        <f t="shared" si="50"/>
        <v>0.98668897545690593</v>
      </c>
      <c r="J267" s="328">
        <f t="shared" si="51"/>
        <v>0.40135829436859782</v>
      </c>
      <c r="K267" s="328">
        <f t="shared" si="52"/>
        <v>0.65592182484987605</v>
      </c>
      <c r="L267" s="500"/>
      <c r="M267" s="481">
        <f t="shared" si="43"/>
        <v>7.9408843404340388</v>
      </c>
      <c r="N267" s="482">
        <f t="shared" si="44"/>
        <v>2.491903060034133</v>
      </c>
      <c r="O267" s="576"/>
      <c r="P267" s="532">
        <f t="shared" si="53"/>
        <v>-1.9357880654936821E-2</v>
      </c>
      <c r="Q267" s="577">
        <f t="shared" si="54"/>
        <v>-1.5749423097801696E-2</v>
      </c>
    </row>
    <row r="268" spans="2:17" ht="12.6" customHeight="1" x14ac:dyDescent="0.2">
      <c r="B268" s="582">
        <v>122</v>
      </c>
      <c r="C268" s="312"/>
      <c r="D268" s="328">
        <f t="shared" si="45"/>
        <v>0.9916668626458045</v>
      </c>
      <c r="E268" s="328">
        <f t="shared" si="46"/>
        <v>11.642832797715322</v>
      </c>
      <c r="F268" s="328">
        <f t="shared" si="47"/>
        <v>0.51955872643391954</v>
      </c>
      <c r="G268" s="328">
        <f t="shared" si="48"/>
        <v>0.69831441427940444</v>
      </c>
      <c r="H268" s="328">
        <f t="shared" si="49"/>
        <v>0.30168558572059556</v>
      </c>
      <c r="I268" s="328">
        <f t="shared" si="50"/>
        <v>0.98679647754966704</v>
      </c>
      <c r="J268" s="328">
        <f t="shared" si="51"/>
        <v>0.40313039845676635</v>
      </c>
      <c r="K268" s="328">
        <f t="shared" si="52"/>
        <v>0.6565738505444132</v>
      </c>
      <c r="L268" s="500"/>
      <c r="M268" s="481">
        <f t="shared" si="43"/>
        <v>7.921526459779102</v>
      </c>
      <c r="N268" s="482">
        <f t="shared" si="44"/>
        <v>2.4761536369363313</v>
      </c>
      <c r="O268" s="576"/>
      <c r="P268" s="532">
        <f t="shared" si="53"/>
        <v>-1.9422526395331374E-2</v>
      </c>
      <c r="Q268" s="577">
        <f t="shared" si="54"/>
        <v>-1.5813387451288463E-2</v>
      </c>
    </row>
    <row r="269" spans="2:17" ht="12.6" customHeight="1" x14ac:dyDescent="0.2">
      <c r="B269" s="582">
        <v>121</v>
      </c>
      <c r="C269" s="312"/>
      <c r="D269" s="328">
        <f t="shared" si="45"/>
        <v>0.99173488399430687</v>
      </c>
      <c r="E269" s="328">
        <f t="shared" si="46"/>
        <v>11.595018087284057</v>
      </c>
      <c r="F269" s="328">
        <f t="shared" si="47"/>
        <v>0.52087406815192416</v>
      </c>
      <c r="G269" s="328">
        <f t="shared" si="48"/>
        <v>0.69877274940722223</v>
      </c>
      <c r="H269" s="328">
        <f t="shared" si="49"/>
        <v>0.30122725059277777</v>
      </c>
      <c r="I269" s="328">
        <f t="shared" si="50"/>
        <v>0.98690399135503493</v>
      </c>
      <c r="J269" s="328">
        <f t="shared" si="51"/>
        <v>0.40492388727908357</v>
      </c>
      <c r="K269" s="328">
        <f t="shared" si="52"/>
        <v>0.65723327040751989</v>
      </c>
      <c r="L269" s="500"/>
      <c r="M269" s="481">
        <f t="shared" si="43"/>
        <v>7.9021039333837706</v>
      </c>
      <c r="N269" s="482">
        <f t="shared" si="44"/>
        <v>2.4603402494850428</v>
      </c>
      <c r="O269" s="576"/>
      <c r="P269" s="532">
        <f t="shared" si="53"/>
        <v>-1.9487799808402428E-2</v>
      </c>
      <c r="Q269" s="577">
        <f t="shared" si="54"/>
        <v>-1.5877979383432717E-2</v>
      </c>
    </row>
    <row r="270" spans="2:17" ht="12.6" customHeight="1" x14ac:dyDescent="0.2">
      <c r="B270" s="582">
        <v>120</v>
      </c>
      <c r="C270" s="312"/>
      <c r="D270" s="328">
        <f t="shared" si="45"/>
        <v>0.99180291000859355</v>
      </c>
      <c r="E270" s="328">
        <f t="shared" si="46"/>
        <v>11.547005383792515</v>
      </c>
      <c r="F270" s="328">
        <f t="shared" si="47"/>
        <v>0.52220925702842691</v>
      </c>
      <c r="G270" s="328">
        <f t="shared" si="48"/>
        <v>0.69923767928845271</v>
      </c>
      <c r="H270" s="328">
        <f t="shared" si="49"/>
        <v>0.30076232071154729</v>
      </c>
      <c r="I270" s="328">
        <f t="shared" si="50"/>
        <v>0.98701151687428557</v>
      </c>
      <c r="J270" s="328">
        <f t="shared" si="51"/>
        <v>0.40673920319050177</v>
      </c>
      <c r="K270" s="328">
        <f t="shared" si="52"/>
        <v>0.65790022803573234</v>
      </c>
      <c r="L270" s="500"/>
      <c r="M270" s="481">
        <f t="shared" si="43"/>
        <v>7.8826161335753682</v>
      </c>
      <c r="N270" s="482">
        <f t="shared" si="44"/>
        <v>2.4444622701016101</v>
      </c>
      <c r="O270" s="576"/>
      <c r="P270" s="532">
        <f t="shared" si="53"/>
        <v>-1.9553710916312639E-2</v>
      </c>
      <c r="Q270" s="577">
        <f t="shared" si="54"/>
        <v>-1.5943208916425533E-2</v>
      </c>
    </row>
    <row r="271" spans="2:17" ht="12.6" customHeight="1" x14ac:dyDescent="0.2">
      <c r="B271" s="582">
        <v>119</v>
      </c>
      <c r="C271" s="312"/>
      <c r="D271" s="328">
        <f t="shared" si="45"/>
        <v>0.99187094068898485</v>
      </c>
      <c r="E271" s="328">
        <f t="shared" si="46"/>
        <v>11.498792207106893</v>
      </c>
      <c r="F271" s="328">
        <f t="shared" si="47"/>
        <v>0.52356472357221695</v>
      </c>
      <c r="G271" s="328">
        <f t="shared" si="48"/>
        <v>0.6997093386322033</v>
      </c>
      <c r="H271" s="328">
        <f t="shared" si="49"/>
        <v>0.3002906613677967</v>
      </c>
      <c r="I271" s="328">
        <f t="shared" si="50"/>
        <v>0.98711905410869538</v>
      </c>
      <c r="J271" s="328">
        <f t="shared" si="51"/>
        <v>0.408576801501148</v>
      </c>
      <c r="K271" s="328">
        <f t="shared" si="52"/>
        <v>0.65857487096558043</v>
      </c>
      <c r="L271" s="500"/>
      <c r="M271" s="481">
        <f t="shared" si="43"/>
        <v>7.8630624226590555</v>
      </c>
      <c r="N271" s="482">
        <f t="shared" si="44"/>
        <v>2.4285190611851846</v>
      </c>
      <c r="O271" s="576"/>
      <c r="P271" s="532">
        <f t="shared" si="53"/>
        <v>-1.9620269952170588E-2</v>
      </c>
      <c r="Q271" s="577">
        <f t="shared" si="54"/>
        <v>-1.6009086283304441E-2</v>
      </c>
    </row>
    <row r="272" spans="2:17" ht="12.6" customHeight="1" x14ac:dyDescent="0.2">
      <c r="B272" s="582">
        <v>118</v>
      </c>
      <c r="C272" s="312"/>
      <c r="D272" s="328">
        <f t="shared" si="45"/>
        <v>0.99193897603580072</v>
      </c>
      <c r="E272" s="328">
        <f t="shared" si="46"/>
        <v>11.450376024878446</v>
      </c>
      <c r="F272" s="328">
        <f t="shared" si="47"/>
        <v>0.52494091121752817</v>
      </c>
      <c r="G272" s="328">
        <f t="shared" si="48"/>
        <v>0.70018786594085303</v>
      </c>
      <c r="H272" s="328">
        <f t="shared" si="49"/>
        <v>0.29981213405914697</v>
      </c>
      <c r="I272" s="328">
        <f t="shared" si="50"/>
        <v>0.98722660305954069</v>
      </c>
      <c r="J272" s="328">
        <f t="shared" si="51"/>
        <v>0.41043715096874372</v>
      </c>
      <c r="K272" s="328">
        <f t="shared" si="52"/>
        <v>0.65925735081355374</v>
      </c>
      <c r="L272" s="500"/>
      <c r="M272" s="481">
        <f t="shared" si="43"/>
        <v>7.8434421527068849</v>
      </c>
      <c r="N272" s="482">
        <f t="shared" si="44"/>
        <v>2.4125099749018801</v>
      </c>
      <c r="O272" s="576"/>
      <c r="P272" s="532">
        <f t="shared" si="53"/>
        <v>-1.9687487365288803E-2</v>
      </c>
      <c r="Q272" s="577">
        <f t="shared" si="54"/>
        <v>-1.6075621933410389E-2</v>
      </c>
    </row>
    <row r="273" spans="2:17" ht="12.6" customHeight="1" x14ac:dyDescent="0.2">
      <c r="B273" s="582">
        <v>117</v>
      </c>
      <c r="C273" s="312"/>
      <c r="D273" s="328">
        <f t="shared" si="45"/>
        <v>0.99200701604936126</v>
      </c>
      <c r="E273" s="328">
        <f t="shared" si="46"/>
        <v>11.401754250991381</v>
      </c>
      <c r="F273" s="328">
        <f t="shared" si="47"/>
        <v>0.52633827682402257</v>
      </c>
      <c r="G273" s="328">
        <f t="shared" si="48"/>
        <v>0.70067340364726638</v>
      </c>
      <c r="H273" s="328">
        <f t="shared" si="49"/>
        <v>0.29932659635273362</v>
      </c>
      <c r="I273" s="328">
        <f t="shared" si="50"/>
        <v>0.98733416372809801</v>
      </c>
      <c r="J273" s="328">
        <f t="shared" si="51"/>
        <v>0.41232073431410876</v>
      </c>
      <c r="K273" s="328">
        <f t="shared" si="52"/>
        <v>0.6599478234221855</v>
      </c>
      <c r="L273" s="500"/>
      <c r="M273" s="481">
        <f t="shared" si="43"/>
        <v>7.8237546653415961</v>
      </c>
      <c r="N273" s="482">
        <f t="shared" si="44"/>
        <v>2.3964343529684697</v>
      </c>
      <c r="O273" s="576"/>
      <c r="P273" s="532">
        <f t="shared" si="53"/>
        <v>-1.9755373826058076E-2</v>
      </c>
      <c r="Q273" s="577">
        <f t="shared" si="54"/>
        <v>-1.6142826537105748E-2</v>
      </c>
    </row>
    <row r="274" spans="2:17" ht="12.6" customHeight="1" x14ac:dyDescent="0.2">
      <c r="B274" s="582">
        <v>116</v>
      </c>
      <c r="C274" s="312"/>
      <c r="D274" s="328">
        <f t="shared" si="45"/>
        <v>0.99207506072998652</v>
      </c>
      <c r="E274" s="328">
        <f t="shared" si="46"/>
        <v>11.352924243950934</v>
      </c>
      <c r="F274" s="328">
        <f t="shared" si="47"/>
        <v>0.5277572912005436</v>
      </c>
      <c r="G274" s="328">
        <f t="shared" si="48"/>
        <v>0.70116609825808862</v>
      </c>
      <c r="H274" s="328">
        <f t="shared" si="49"/>
        <v>0.29883390174191138</v>
      </c>
      <c r="I274" s="328">
        <f t="shared" si="50"/>
        <v>0.98744173611564412</v>
      </c>
      <c r="J274" s="328">
        <f t="shared" si="51"/>
        <v>0.41422804876103425</v>
      </c>
      <c r="K274" s="328">
        <f t="shared" si="52"/>
        <v>0.66064644901256808</v>
      </c>
      <c r="L274" s="500"/>
      <c r="M274" s="481">
        <f t="shared" si="43"/>
        <v>7.8039992915155381</v>
      </c>
      <c r="N274" s="482">
        <f t="shared" si="44"/>
        <v>2.380291526431364</v>
      </c>
      <c r="O274" s="576"/>
      <c r="P274" s="532">
        <f t="shared" si="53"/>
        <v>-1.982394023147549E-2</v>
      </c>
      <c r="Q274" s="577">
        <f t="shared" si="54"/>
        <v>-1.62107109913876E-2</v>
      </c>
    </row>
    <row r="275" spans="2:17" ht="12.6" customHeight="1" x14ac:dyDescent="0.2">
      <c r="B275" s="582">
        <v>115</v>
      </c>
      <c r="C275" s="312"/>
      <c r="D275" s="328">
        <f t="shared" si="45"/>
        <v>0.99214311007799671</v>
      </c>
      <c r="E275" s="328">
        <f t="shared" si="46"/>
        <v>11.30388330520878</v>
      </c>
      <c r="F275" s="328">
        <f t="shared" si="47"/>
        <v>0.52919843965398983</v>
      </c>
      <c r="G275" s="328">
        <f t="shared" si="48"/>
        <v>0.70166610050344513</v>
      </c>
      <c r="H275" s="328">
        <f t="shared" si="49"/>
        <v>0.29833389949655487</v>
      </c>
      <c r="I275" s="328">
        <f t="shared" si="50"/>
        <v>0.98754932022345576</v>
      </c>
      <c r="J275" s="328">
        <f t="shared" si="51"/>
        <v>0.41615960660190204</v>
      </c>
      <c r="K275" s="328">
        <f t="shared" si="52"/>
        <v>0.66135339234363899</v>
      </c>
      <c r="L275" s="500"/>
      <c r="M275" s="481">
        <f t="shared" si="43"/>
        <v>7.7841753512840626</v>
      </c>
      <c r="N275" s="482">
        <f t="shared" si="44"/>
        <v>2.3640808154399764</v>
      </c>
      <c r="O275" s="576"/>
      <c r="P275" s="532">
        <f t="shared" si="53"/>
        <v>-1.9893197710288746E-2</v>
      </c>
      <c r="Q275" s="577">
        <f t="shared" si="54"/>
        <v>-1.6279286424975226E-2</v>
      </c>
    </row>
    <row r="276" spans="2:17" ht="12.6" customHeight="1" x14ac:dyDescent="0.2">
      <c r="B276" s="582">
        <v>114</v>
      </c>
      <c r="C276" s="312"/>
      <c r="D276" s="328">
        <f t="shared" si="45"/>
        <v>0.99221116409371191</v>
      </c>
      <c r="E276" s="328">
        <f t="shared" si="46"/>
        <v>11.254628677422755</v>
      </c>
      <c r="F276" s="328">
        <f t="shared" si="47"/>
        <v>0.53066222256473994</v>
      </c>
      <c r="G276" s="328">
        <f t="shared" si="48"/>
        <v>0.70217356549338361</v>
      </c>
      <c r="H276" s="328">
        <f t="shared" si="49"/>
        <v>0.29782643450661639</v>
      </c>
      <c r="I276" s="328">
        <f t="shared" si="50"/>
        <v>0.98765691605280981</v>
      </c>
      <c r="J276" s="328">
        <f t="shared" si="51"/>
        <v>0.41811593579051237</v>
      </c>
      <c r="K276" s="328">
        <f t="shared" si="52"/>
        <v>0.66206882287859381</v>
      </c>
      <c r="L276" s="500"/>
      <c r="M276" s="481">
        <f t="shared" si="43"/>
        <v>7.7642821535737738</v>
      </c>
      <c r="N276" s="482">
        <f t="shared" si="44"/>
        <v>2.3478015290150012</v>
      </c>
      <c r="O276" s="576"/>
      <c r="P276" s="532">
        <f t="shared" si="53"/>
        <v>-1.9963157628538397E-2</v>
      </c>
      <c r="Q276" s="577">
        <f t="shared" si="54"/>
        <v>-1.6348564203923388E-2</v>
      </c>
    </row>
    <row r="277" spans="2:17" ht="12.6" customHeight="1" x14ac:dyDescent="0.2">
      <c r="B277" s="582">
        <v>113</v>
      </c>
      <c r="C277" s="312"/>
      <c r="D277" s="328">
        <f t="shared" si="45"/>
        <v>0.9922792227774524</v>
      </c>
      <c r="E277" s="328">
        <f t="shared" si="46"/>
        <v>11.205157542647742</v>
      </c>
      <c r="F277" s="328">
        <f t="shared" si="47"/>
        <v>0.53214915599015955</v>
      </c>
      <c r="G277" s="328">
        <f t="shared" si="48"/>
        <v>0.70268865288142024</v>
      </c>
      <c r="H277" s="328">
        <f t="shared" si="49"/>
        <v>0.29731134711857976</v>
      </c>
      <c r="I277" s="328">
        <f t="shared" si="50"/>
        <v>0.98776452360498346</v>
      </c>
      <c r="J277" s="328">
        <f t="shared" si="51"/>
        <v>0.42009758056368213</v>
      </c>
      <c r="K277" s="328">
        <f t="shared" si="52"/>
        <v>0.66279291495880654</v>
      </c>
      <c r="L277" s="500"/>
      <c r="M277" s="481">
        <f t="shared" si="43"/>
        <v>7.7443189959452354</v>
      </c>
      <c r="N277" s="482">
        <f t="shared" si="44"/>
        <v>2.3314529648110778</v>
      </c>
      <c r="O277" s="576"/>
      <c r="P277" s="532">
        <f t="shared" si="53"/>
        <v>-2.0033831595029028E-2</v>
      </c>
      <c r="Q277" s="577">
        <f t="shared" si="54"/>
        <v>-1.6418555936994039E-2</v>
      </c>
    </row>
    <row r="278" spans="2:17" ht="12.6" customHeight="1" x14ac:dyDescent="0.2">
      <c r="B278" s="582">
        <v>112</v>
      </c>
      <c r="C278" s="312"/>
      <c r="D278" s="328">
        <f t="shared" si="45"/>
        <v>0.99234728612953826</v>
      </c>
      <c r="E278" s="328">
        <f t="shared" si="46"/>
        <v>11.155467020454342</v>
      </c>
      <c r="F278" s="328">
        <f t="shared" si="47"/>
        <v>0.5336597722978208</v>
      </c>
      <c r="G278" s="328">
        <f t="shared" si="48"/>
        <v>0.70321152703557033</v>
      </c>
      <c r="H278" s="328">
        <f t="shared" si="49"/>
        <v>0.29678847296442967</v>
      </c>
      <c r="I278" s="328">
        <f t="shared" si="50"/>
        <v>0.98787214288125391</v>
      </c>
      <c r="J278" s="328">
        <f t="shared" si="51"/>
        <v>0.4221051020932774</v>
      </c>
      <c r="K278" s="328">
        <f t="shared" si="52"/>
        <v>0.66352584798565717</v>
      </c>
      <c r="L278" s="500"/>
      <c r="M278" s="481">
        <f t="shared" si="43"/>
        <v>7.7242851643502064</v>
      </c>
      <c r="N278" s="482">
        <f t="shared" si="44"/>
        <v>2.3150344088740837</v>
      </c>
      <c r="O278" s="576"/>
      <c r="P278" s="532">
        <f t="shared" si="53"/>
        <v>-2.0105231467127282E-2</v>
      </c>
      <c r="Q278" s="577">
        <f t="shared" si="54"/>
        <v>-1.6489273481568034E-2</v>
      </c>
    </row>
    <row r="279" spans="2:17" ht="12.6" customHeight="1" x14ac:dyDescent="0.2">
      <c r="B279" s="582">
        <v>111</v>
      </c>
      <c r="C279" s="312"/>
      <c r="D279" s="328">
        <f t="shared" si="45"/>
        <v>0.9924153541502897</v>
      </c>
      <c r="E279" s="328">
        <f t="shared" si="46"/>
        <v>11.105554165971787</v>
      </c>
      <c r="F279" s="328">
        <f t="shared" si="47"/>
        <v>0.53519462083017677</v>
      </c>
      <c r="G279" s="328">
        <f t="shared" si="48"/>
        <v>0.70374235721727296</v>
      </c>
      <c r="H279" s="328">
        <f t="shared" si="49"/>
        <v>0.29625764278272704</v>
      </c>
      <c r="I279" s="328">
        <f t="shared" si="50"/>
        <v>0.98797977388289848</v>
      </c>
      <c r="J279" s="328">
        <f t="shared" si="51"/>
        <v>0.4241390791704589</v>
      </c>
      <c r="K279" s="328">
        <f t="shared" si="52"/>
        <v>0.6642678066106974</v>
      </c>
      <c r="L279" s="500"/>
      <c r="M279" s="481">
        <f t="shared" si="43"/>
        <v>7.7041799328830791</v>
      </c>
      <c r="N279" s="482">
        <f t="shared" si="44"/>
        <v>2.2985451353925157</v>
      </c>
      <c r="O279" s="576"/>
      <c r="P279" s="532">
        <f t="shared" si="53"/>
        <v>-2.0177369356289887E-2</v>
      </c>
      <c r="Q279" s="577">
        <f t="shared" si="54"/>
        <v>-1.6560728949073678E-2</v>
      </c>
    </row>
    <row r="280" spans="2:17" ht="12.6" customHeight="1" x14ac:dyDescent="0.2">
      <c r="B280" s="582">
        <v>110</v>
      </c>
      <c r="C280" s="312"/>
      <c r="D280" s="328">
        <f t="shared" si="45"/>
        <v>0.99248342684002699</v>
      </c>
      <c r="E280" s="328">
        <f t="shared" si="46"/>
        <v>11.055415967851335</v>
      </c>
      <c r="F280" s="328">
        <f t="shared" si="47"/>
        <v>0.53675426860255104</v>
      </c>
      <c r="G280" s="328">
        <f t="shared" si="48"/>
        <v>0.70428131776864022</v>
      </c>
      <c r="H280" s="328">
        <f t="shared" si="49"/>
        <v>0.29571868223135978</v>
      </c>
      <c r="I280" s="328">
        <f t="shared" si="50"/>
        <v>0.98808741661119481</v>
      </c>
      <c r="J280" s="328">
        <f t="shared" si="51"/>
        <v>0.4262001089240377</v>
      </c>
      <c r="K280" s="328">
        <f t="shared" si="52"/>
        <v>0.66501898093460543</v>
      </c>
      <c r="L280" s="500"/>
      <c r="M280" s="481">
        <f t="shared" si="43"/>
        <v>7.6840025635267892</v>
      </c>
      <c r="N280" s="482">
        <f t="shared" si="44"/>
        <v>2.281984406443442</v>
      </c>
      <c r="O280" s="576"/>
      <c r="P280" s="532">
        <f t="shared" si="53"/>
        <v>-2.0250257633989577E-2</v>
      </c>
      <c r="Q280" s="577">
        <f t="shared" si="54"/>
        <v>-1.6632934710997915E-2</v>
      </c>
    </row>
    <row r="281" spans="2:17" ht="12.6" customHeight="1" x14ac:dyDescent="0.2">
      <c r="B281" s="582">
        <v>109</v>
      </c>
      <c r="C281" s="312"/>
      <c r="D281" s="328">
        <f t="shared" si="45"/>
        <v>0.99255150419907046</v>
      </c>
      <c r="E281" s="328">
        <f t="shared" si="46"/>
        <v>11.005049346146119</v>
      </c>
      <c r="F281" s="328">
        <f t="shared" si="47"/>
        <v>0.5383393010364329</v>
      </c>
      <c r="G281" s="328">
        <f t="shared" si="48"/>
        <v>0.7048285883084916</v>
      </c>
      <c r="H281" s="328">
        <f t="shared" si="49"/>
        <v>0.2951714116915084</v>
      </c>
      <c r="I281" s="328">
        <f t="shared" si="50"/>
        <v>0.98819507106742044</v>
      </c>
      <c r="J281" s="328">
        <f t="shared" si="51"/>
        <v>0.42828880757497173</v>
      </c>
      <c r="K281" s="328">
        <f t="shared" si="52"/>
        <v>0.66577956671541683</v>
      </c>
      <c r="L281" s="500"/>
      <c r="M281" s="481">
        <f t="shared" si="43"/>
        <v>7.6637523058927997</v>
      </c>
      <c r="N281" s="482">
        <f t="shared" si="44"/>
        <v>2.2653514717324441</v>
      </c>
      <c r="O281" s="576"/>
      <c r="P281" s="532">
        <f t="shared" si="53"/>
        <v>-2.0323908937584179E-2</v>
      </c>
      <c r="Q281" s="577">
        <f t="shared" si="54"/>
        <v>-1.6705903404641731E-2</v>
      </c>
    </row>
    <row r="282" spans="2:17" ht="12.6" customHeight="1" x14ac:dyDescent="0.2">
      <c r="B282" s="582">
        <v>108</v>
      </c>
      <c r="C282" s="312"/>
      <c r="D282" s="328">
        <f t="shared" si="45"/>
        <v>0.99261958622774027</v>
      </c>
      <c r="E282" s="328">
        <f t="shared" si="46"/>
        <v>10.954451150103321</v>
      </c>
      <c r="F282" s="328">
        <f t="shared" si="47"/>
        <v>0.53995032273020027</v>
      </c>
      <c r="G282" s="328">
        <f t="shared" si="48"/>
        <v>0.70538435393766052</v>
      </c>
      <c r="H282" s="328">
        <f t="shared" si="49"/>
        <v>0.29461564606233948</v>
      </c>
      <c r="I282" s="328">
        <f t="shared" si="50"/>
        <v>0.98830273725285311</v>
      </c>
      <c r="J282" s="328">
        <f t="shared" si="51"/>
        <v>0.43040581122916705</v>
      </c>
      <c r="K282" s="328">
        <f t="shared" si="52"/>
        <v>0.66654976558654133</v>
      </c>
      <c r="L282" s="500"/>
      <c r="M282" s="481">
        <f t="shared" si="43"/>
        <v>7.6434283969552155</v>
      </c>
      <c r="N282" s="482">
        <f t="shared" si="44"/>
        <v>2.2486455683278024</v>
      </c>
      <c r="O282" s="576"/>
      <c r="P282" s="532">
        <f t="shared" si="53"/>
        <v>-2.0398336176256748E-2</v>
      </c>
      <c r="Q282" s="577">
        <f t="shared" si="54"/>
        <v>-1.6779647939230813E-2</v>
      </c>
    </row>
    <row r="283" spans="2:17" ht="12.6" customHeight="1" x14ac:dyDescent="0.2">
      <c r="B283" s="582">
        <v>107</v>
      </c>
      <c r="C283" s="312"/>
      <c r="D283" s="328">
        <f t="shared" si="45"/>
        <v>0.99268767292635685</v>
      </c>
      <c r="E283" s="328">
        <f t="shared" si="46"/>
        <v>10.903618155864084</v>
      </c>
      <c r="F283" s="328">
        <f t="shared" si="47"/>
        <v>0.54158795826955231</v>
      </c>
      <c r="G283" s="328">
        <f t="shared" si="48"/>
        <v>0.70594880545409711</v>
      </c>
      <c r="H283" s="328">
        <f t="shared" si="49"/>
        <v>0.29405119454590289</v>
      </c>
      <c r="I283" s="328">
        <f t="shared" si="50"/>
        <v>0.98841041516877082</v>
      </c>
      <c r="J283" s="328">
        <f t="shared" si="51"/>
        <v>0.4325517767109115</v>
      </c>
      <c r="K283" s="328">
        <f t="shared" si="52"/>
        <v>0.66732978528511566</v>
      </c>
      <c r="L283" s="500"/>
      <c r="M283" s="481">
        <f t="shared" si="43"/>
        <v>7.6230300607789587</v>
      </c>
      <c r="N283" s="482">
        <f t="shared" si="44"/>
        <v>2.2318659203885716</v>
      </c>
      <c r="O283" s="576"/>
      <c r="P283" s="532">
        <f t="shared" si="53"/>
        <v>-2.0473552536955708E-2</v>
      </c>
      <c r="Q283" s="577">
        <f t="shared" si="54"/>
        <v>-1.685418150165674E-2</v>
      </c>
    </row>
    <row r="284" spans="2:17" ht="12.6" customHeight="1" x14ac:dyDescent="0.2">
      <c r="B284" s="582">
        <v>106</v>
      </c>
      <c r="C284" s="312"/>
      <c r="D284" s="328">
        <f t="shared" si="45"/>
        <v>0.99275576429524048</v>
      </c>
      <c r="E284" s="328">
        <f t="shared" si="46"/>
        <v>10.852547064066471</v>
      </c>
      <c r="F284" s="328">
        <f t="shared" si="47"/>
        <v>0.54325285308008386</v>
      </c>
      <c r="G284" s="328">
        <f t="shared" si="48"/>
        <v>0.70652213957831944</v>
      </c>
      <c r="H284" s="328">
        <f t="shared" si="49"/>
        <v>0.29347786042168056</v>
      </c>
      <c r="I284" s="328">
        <f t="shared" si="50"/>
        <v>0.98851810481645164</v>
      </c>
      <c r="J284" s="328">
        <f t="shared" si="51"/>
        <v>0.43472738243941916</v>
      </c>
      <c r="K284" s="328">
        <f t="shared" si="52"/>
        <v>0.66811983989127299</v>
      </c>
      <c r="L284" s="500"/>
      <c r="M284" s="481">
        <f t="shared" si="43"/>
        <v>7.602556508242003</v>
      </c>
      <c r="N284" s="482">
        <f t="shared" si="44"/>
        <v>2.2150117388869148</v>
      </c>
      <c r="O284" s="576"/>
      <c r="P284" s="532">
        <f t="shared" si="53"/>
        <v>-2.0549571490676044E-2</v>
      </c>
      <c r="Q284" s="577">
        <f t="shared" si="54"/>
        <v>-1.6929517562914498E-2</v>
      </c>
    </row>
    <row r="285" spans="2:17" ht="12.6" customHeight="1" x14ac:dyDescent="0.2">
      <c r="B285" s="582">
        <v>105</v>
      </c>
      <c r="C285" s="312"/>
      <c r="D285" s="328">
        <f t="shared" si="45"/>
        <v>0.99282386033471148</v>
      </c>
      <c r="E285" s="328">
        <f t="shared" si="46"/>
        <v>10.801234497346435</v>
      </c>
      <c r="F285" s="328">
        <f t="shared" si="47"/>
        <v>0.54494567432461472</v>
      </c>
      <c r="G285" s="328">
        <f t="shared" si="48"/>
        <v>0.70710455918980442</v>
      </c>
      <c r="H285" s="328">
        <f t="shared" si="49"/>
        <v>0.29289544081019558</v>
      </c>
      <c r="I285" s="328">
        <f t="shared" si="50"/>
        <v>0.98862580619717377</v>
      </c>
      <c r="J285" s="328">
        <f t="shared" si="51"/>
        <v>0.43693332935115037</v>
      </c>
      <c r="K285" s="328">
        <f t="shared" si="52"/>
        <v>0.66892015007895123</v>
      </c>
      <c r="L285" s="500"/>
      <c r="M285" s="481">
        <f t="shared" si="43"/>
        <v>7.582006936751327</v>
      </c>
      <c r="N285" s="482">
        <f t="shared" si="44"/>
        <v>2.1980822213240003</v>
      </c>
      <c r="O285" s="576"/>
      <c r="P285" s="532">
        <f t="shared" si="53"/>
        <v>-2.0626406798243124E-2</v>
      </c>
      <c r="Q285" s="577">
        <f t="shared" si="54"/>
        <v>-1.7005669883829455E-2</v>
      </c>
    </row>
    <row r="286" spans="2:17" ht="12.6" customHeight="1" x14ac:dyDescent="0.2">
      <c r="B286" s="582">
        <v>104</v>
      </c>
      <c r="C286" s="312"/>
      <c r="D286" s="328">
        <f t="shared" si="45"/>
        <v>0.99289196104509014</v>
      </c>
      <c r="E286" s="328">
        <f t="shared" si="46"/>
        <v>10.749676997731399</v>
      </c>
      <c r="F286" s="328">
        <f t="shared" si="47"/>
        <v>0.54666711184807337</v>
      </c>
      <c r="G286" s="328">
        <f t="shared" si="48"/>
        <v>0.70769627357494913</v>
      </c>
      <c r="H286" s="328">
        <f t="shared" si="49"/>
        <v>0.29230372642505087</v>
      </c>
      <c r="I286" s="328">
        <f t="shared" si="50"/>
        <v>0.98873351931221554</v>
      </c>
      <c r="J286" s="328">
        <f t="shared" si="51"/>
        <v>0.43917034187075937</v>
      </c>
      <c r="K286" s="328">
        <f t="shared" si="52"/>
        <v>0.66973094337889982</v>
      </c>
      <c r="L286" s="500"/>
      <c r="M286" s="481">
        <f t="shared" ref="M286:M349" si="55">($E$4*D286*G286)-($E$5*I286*K286)</f>
        <v>7.5613805299530839</v>
      </c>
      <c r="N286" s="482">
        <f t="shared" ref="N286:N349" si="56">M286+($E$5*I286)-($E$4*D286)</f>
        <v>2.1810765514401709</v>
      </c>
      <c r="O286" s="576"/>
      <c r="P286" s="532">
        <f t="shared" si="53"/>
        <v>-2.0704072516679162E-2</v>
      </c>
      <c r="Q286" s="577">
        <f t="shared" si="54"/>
        <v>-1.7082652521423825E-2</v>
      </c>
    </row>
    <row r="287" spans="2:17" ht="12.6" customHeight="1" x14ac:dyDescent="0.2">
      <c r="B287" s="582">
        <v>103</v>
      </c>
      <c r="C287" s="312"/>
      <c r="D287" s="328">
        <f t="shared" ref="D287:D350" si="57">EXP(-$F$6*B287/360)</f>
        <v>0.99296006642669699</v>
      </c>
      <c r="E287" s="328">
        <f t="shared" ref="E287:E350" si="58">$E$10*SQRT(B287/360)</f>
        <v>10.697871023920808</v>
      </c>
      <c r="F287" s="328">
        <f t="shared" ref="F287:F350" si="59">((LN($E$4/$E$5))+(($F$7-$F$6+$G$10)*(B287/360)))/(E287/100)</f>
        <v>0.5484178791729345</v>
      </c>
      <c r="G287" s="328">
        <f t="shared" ref="G287:G350" si="60">NORMSDIST(F287)</f>
        <v>0.70829749868727387</v>
      </c>
      <c r="H287" s="328">
        <f t="shared" ref="H287:H350" si="61">1-G287</f>
        <v>0.29170250131272613</v>
      </c>
      <c r="I287" s="328">
        <f t="shared" ref="I287:I350" si="62">EXP(-$F$7*(B287/360))</f>
        <v>0.98884124416285535</v>
      </c>
      <c r="J287" s="328">
        <f t="shared" ref="J287:J350" si="63">F287-(E287/100)</f>
        <v>0.44143916893372642</v>
      </c>
      <c r="K287" s="328">
        <f t="shared" ref="K287:K350" si="64">NORMSDIST(J287)</f>
        <v>0.67055245445459055</v>
      </c>
      <c r="L287" s="500"/>
      <c r="M287" s="481">
        <f t="shared" si="55"/>
        <v>7.5406764574364047</v>
      </c>
      <c r="N287" s="482">
        <f t="shared" si="56"/>
        <v>2.163993898918747</v>
      </c>
      <c r="O287" s="576"/>
      <c r="P287" s="532">
        <f t="shared" ref="P287:P350" si="65">M288-M287</f>
        <v>-2.0782583005271249E-2</v>
      </c>
      <c r="Q287" s="577">
        <f t="shared" ref="Q287:Q350" si="66">N288-N287</f>
        <v>-1.7160479834927855E-2</v>
      </c>
    </row>
    <row r="288" spans="2:17" ht="12.6" customHeight="1" x14ac:dyDescent="0.2">
      <c r="B288" s="582">
        <v>102</v>
      </c>
      <c r="C288" s="312"/>
      <c r="D288" s="328">
        <f t="shared" si="57"/>
        <v>0.99302817647985242</v>
      </c>
      <c r="E288" s="328">
        <f t="shared" si="58"/>
        <v>10.645812948447542</v>
      </c>
      <c r="F288" s="328">
        <f t="shared" si="59"/>
        <v>0.55019871454844094</v>
      </c>
      <c r="G288" s="328">
        <f t="shared" si="60"/>
        <v>0.7089084574205855</v>
      </c>
      <c r="H288" s="328">
        <f t="shared" si="61"/>
        <v>0.2910915425794145</v>
      </c>
      <c r="I288" s="328">
        <f t="shared" si="62"/>
        <v>0.98894898075037196</v>
      </c>
      <c r="J288" s="328">
        <f t="shared" si="63"/>
        <v>0.44374058506396552</v>
      </c>
      <c r="K288" s="328">
        <f t="shared" si="64"/>
        <v>0.67138492539178796</v>
      </c>
      <c r="L288" s="500"/>
      <c r="M288" s="481">
        <f t="shared" si="55"/>
        <v>7.5198938744311334</v>
      </c>
      <c r="N288" s="482">
        <f t="shared" si="56"/>
        <v>2.1468334190838192</v>
      </c>
      <c r="O288" s="576"/>
      <c r="P288" s="532">
        <f t="shared" si="65"/>
        <v>-2.0861952931539918E-2</v>
      </c>
      <c r="Q288" s="577">
        <f t="shared" si="66"/>
        <v>-1.7239166491890501E-2</v>
      </c>
    </row>
    <row r="289" spans="2:17" ht="12.6" customHeight="1" x14ac:dyDescent="0.2">
      <c r="B289" s="582">
        <v>101</v>
      </c>
      <c r="C289" s="312"/>
      <c r="D289" s="328">
        <f t="shared" si="57"/>
        <v>0.99309629120487686</v>
      </c>
      <c r="E289" s="328">
        <f t="shared" si="58"/>
        <v>10.593499054713803</v>
      </c>
      <c r="F289" s="328">
        <f t="shared" si="59"/>
        <v>0.55201038205706598</v>
      </c>
      <c r="G289" s="328">
        <f t="shared" si="60"/>
        <v>0.70952937989586684</v>
      </c>
      <c r="H289" s="328">
        <f t="shared" si="61"/>
        <v>0.29047062010413316</v>
      </c>
      <c r="I289" s="328">
        <f t="shared" si="62"/>
        <v>0.98905672907604414</v>
      </c>
      <c r="J289" s="328">
        <f t="shared" si="63"/>
        <v>0.44607539150992798</v>
      </c>
      <c r="K289" s="328">
        <f t="shared" si="64"/>
        <v>0.67222860600257905</v>
      </c>
      <c r="L289" s="500"/>
      <c r="M289" s="481">
        <f t="shared" si="55"/>
        <v>7.4990319214995935</v>
      </c>
      <c r="N289" s="482">
        <f t="shared" si="56"/>
        <v>2.1295942525919287</v>
      </c>
      <c r="O289" s="576"/>
      <c r="P289" s="532">
        <f t="shared" si="65"/>
        <v>-2.0942197277577179E-2</v>
      </c>
      <c r="Q289" s="577">
        <f t="shared" si="66"/>
        <v>-1.7318727474375351E-2</v>
      </c>
    </row>
    <row r="290" spans="2:17" ht="12.6" customHeight="1" x14ac:dyDescent="0.2">
      <c r="B290" s="582">
        <v>100</v>
      </c>
      <c r="C290" s="312"/>
      <c r="D290" s="328">
        <f t="shared" si="57"/>
        <v>0.99316441060209071</v>
      </c>
      <c r="E290" s="328">
        <f t="shared" si="58"/>
        <v>10.540925533894598</v>
      </c>
      <c r="F290" s="328">
        <f t="shared" si="59"/>
        <v>0.55385367278194242</v>
      </c>
      <c r="G290" s="328">
        <f t="shared" si="60"/>
        <v>0.71016050376270845</v>
      </c>
      <c r="H290" s="328">
        <f t="shared" si="61"/>
        <v>0.28983949623729155</v>
      </c>
      <c r="I290" s="328">
        <f t="shared" si="62"/>
        <v>0.98916448914115063</v>
      </c>
      <c r="J290" s="328">
        <f t="shared" si="63"/>
        <v>0.44844441744299646</v>
      </c>
      <c r="K290" s="328">
        <f t="shared" si="64"/>
        <v>0.67308375414472299</v>
      </c>
      <c r="L290" s="500"/>
      <c r="M290" s="481">
        <f t="shared" si="55"/>
        <v>7.4780897242220163</v>
      </c>
      <c r="N290" s="482">
        <f t="shared" si="56"/>
        <v>2.1122755251175533</v>
      </c>
      <c r="O290" s="576"/>
      <c r="P290" s="532">
        <f t="shared" si="65"/>
        <v>-2.1023331345830343E-2</v>
      </c>
      <c r="Q290" s="577">
        <f t="shared" si="66"/>
        <v>-1.7399178084843925E-2</v>
      </c>
    </row>
    <row r="291" spans="2:17" ht="12.6" customHeight="1" x14ac:dyDescent="0.2">
      <c r="B291" s="582">
        <v>99</v>
      </c>
      <c r="C291" s="312"/>
      <c r="D291" s="328">
        <f t="shared" si="57"/>
        <v>0.99323253467181449</v>
      </c>
      <c r="E291" s="328">
        <f t="shared" si="58"/>
        <v>10.488088481701517</v>
      </c>
      <c r="F291" s="328">
        <f t="shared" si="59"/>
        <v>0.5557294060392638</v>
      </c>
      <c r="G291" s="328">
        <f t="shared" si="60"/>
        <v>0.71080207451616306</v>
      </c>
      <c r="H291" s="328">
        <f t="shared" si="61"/>
        <v>0.28919792548383694</v>
      </c>
      <c r="I291" s="328">
        <f t="shared" si="62"/>
        <v>0.98927226094697052</v>
      </c>
      <c r="J291" s="328">
        <f t="shared" si="63"/>
        <v>0.45084852122224861</v>
      </c>
      <c r="K291" s="328">
        <f t="shared" si="64"/>
        <v>0.67395063605723982</v>
      </c>
      <c r="L291" s="500"/>
      <c r="M291" s="481">
        <f t="shared" si="55"/>
        <v>7.457066392876186</v>
      </c>
      <c r="N291" s="482">
        <f t="shared" si="56"/>
        <v>2.0948763470327094</v>
      </c>
      <c r="O291" s="576"/>
      <c r="P291" s="532">
        <f t="shared" si="65"/>
        <v>-2.1105370765241105E-2</v>
      </c>
      <c r="Q291" s="577">
        <f t="shared" si="66"/>
        <v>-1.7480533952152655E-2</v>
      </c>
    </row>
    <row r="292" spans="2:17" ht="12.6" customHeight="1" x14ac:dyDescent="0.2">
      <c r="B292" s="582">
        <v>98</v>
      </c>
      <c r="C292" s="312"/>
      <c r="D292" s="328">
        <f t="shared" si="57"/>
        <v>0.99330066341436862</v>
      </c>
      <c r="E292" s="328">
        <f t="shared" si="58"/>
        <v>10.43498389499902</v>
      </c>
      <c r="F292" s="328">
        <f t="shared" si="59"/>
        <v>0.55763843067996621</v>
      </c>
      <c r="G292" s="328">
        <f t="shared" si="60"/>
        <v>0.71145434582995315</v>
      </c>
      <c r="H292" s="328">
        <f t="shared" si="61"/>
        <v>0.28854565417004685</v>
      </c>
      <c r="I292" s="328">
        <f t="shared" si="62"/>
        <v>0.98938004449478312</v>
      </c>
      <c r="J292" s="328">
        <f t="shared" si="63"/>
        <v>0.45328859172997604</v>
      </c>
      <c r="K292" s="328">
        <f t="shared" si="64"/>
        <v>0.67482952671321594</v>
      </c>
      <c r="L292" s="500"/>
      <c r="M292" s="481">
        <f t="shared" si="55"/>
        <v>7.4359610221109449</v>
      </c>
      <c r="N292" s="482">
        <f t="shared" si="56"/>
        <v>2.0773958130805568</v>
      </c>
      <c r="O292" s="576"/>
      <c r="P292" s="532">
        <f t="shared" si="65"/>
        <v>-2.1188331496730939E-2</v>
      </c>
      <c r="Q292" s="577">
        <f t="shared" si="66"/>
        <v>-1.7562811037336701E-2</v>
      </c>
    </row>
    <row r="293" spans="2:17" ht="12.6" customHeight="1" x14ac:dyDescent="0.2">
      <c r="B293" s="582">
        <v>97</v>
      </c>
      <c r="C293" s="312"/>
      <c r="D293" s="328">
        <f t="shared" si="57"/>
        <v>0.99336879683007384</v>
      </c>
      <c r="E293" s="328">
        <f t="shared" si="58"/>
        <v>10.381607668264959</v>
      </c>
      <c r="F293" s="328">
        <f t="shared" si="59"/>
        <v>0.55958162646533716</v>
      </c>
      <c r="G293" s="328">
        <f t="shared" si="60"/>
        <v>0.71211757990703872</v>
      </c>
      <c r="H293" s="328">
        <f t="shared" si="61"/>
        <v>0.28788242009296128</v>
      </c>
      <c r="I293" s="328">
        <f t="shared" si="62"/>
        <v>0.98948783978586763</v>
      </c>
      <c r="J293" s="328">
        <f t="shared" si="63"/>
        <v>0.45576554978268757</v>
      </c>
      <c r="K293" s="328">
        <f t="shared" si="64"/>
        <v>0.67572071019088076</v>
      </c>
      <c r="L293" s="500"/>
      <c r="M293" s="481">
        <f t="shared" si="55"/>
        <v>7.414772690614214</v>
      </c>
      <c r="N293" s="482">
        <f t="shared" si="56"/>
        <v>2.0598330020432201</v>
      </c>
      <c r="O293" s="576"/>
      <c r="P293" s="532">
        <f t="shared" si="65"/>
        <v>-2.1272229839482293E-2</v>
      </c>
      <c r="Q293" s="577">
        <f t="shared" si="66"/>
        <v>-1.7646025639422191E-2</v>
      </c>
    </row>
    <row r="294" spans="2:17" ht="12.6" customHeight="1" x14ac:dyDescent="0.2">
      <c r="B294" s="582">
        <v>96</v>
      </c>
      <c r="C294" s="312"/>
      <c r="D294" s="328">
        <f t="shared" si="57"/>
        <v>0.99343693491925045</v>
      </c>
      <c r="E294" s="328">
        <f t="shared" si="58"/>
        <v>10.327955589886443</v>
      </c>
      <c r="F294" s="328">
        <f t="shared" si="59"/>
        <v>0.5615599055215571</v>
      </c>
      <c r="G294" s="328">
        <f t="shared" si="60"/>
        <v>0.71279204784861427</v>
      </c>
      <c r="H294" s="328">
        <f t="shared" si="61"/>
        <v>0.28720795215138573</v>
      </c>
      <c r="I294" s="328">
        <f t="shared" si="62"/>
        <v>0.98959564682150358</v>
      </c>
      <c r="J294" s="328">
        <f t="shared" si="63"/>
        <v>0.45828034962269265</v>
      </c>
      <c r="K294" s="328">
        <f t="shared" si="64"/>
        <v>0.67662448006407605</v>
      </c>
      <c r="L294" s="500"/>
      <c r="M294" s="481">
        <f t="shared" si="55"/>
        <v>7.3935004607747317</v>
      </c>
      <c r="N294" s="482">
        <f t="shared" si="56"/>
        <v>2.0421869764037979</v>
      </c>
      <c r="O294" s="576"/>
      <c r="P294" s="532">
        <f t="shared" si="65"/>
        <v>-2.1357082435585539E-2</v>
      </c>
      <c r="Q294" s="577">
        <f t="shared" si="66"/>
        <v>-1.7730194400627397E-2</v>
      </c>
    </row>
    <row r="295" spans="2:17" ht="12.6" customHeight="1" x14ac:dyDescent="0.2">
      <c r="B295" s="582">
        <v>95</v>
      </c>
      <c r="C295" s="312"/>
      <c r="D295" s="328">
        <f t="shared" si="57"/>
        <v>0.99350507768221918</v>
      </c>
      <c r="E295" s="328">
        <f t="shared" si="58"/>
        <v>10.274023338281628</v>
      </c>
      <c r="F295" s="328">
        <f t="shared" si="59"/>
        <v>0.56357421387857642</v>
      </c>
      <c r="G295" s="328">
        <f t="shared" si="60"/>
        <v>0.71347803004268995</v>
      </c>
      <c r="H295" s="328">
        <f t="shared" si="61"/>
        <v>0.28652196995731005</v>
      </c>
      <c r="I295" s="328">
        <f t="shared" si="62"/>
        <v>0.9897034656029704</v>
      </c>
      <c r="J295" s="328">
        <f t="shared" si="63"/>
        <v>0.46083398049576013</v>
      </c>
      <c r="K295" s="328">
        <f t="shared" si="64"/>
        <v>0.67754113981332442</v>
      </c>
      <c r="L295" s="500"/>
      <c r="M295" s="481">
        <f t="shared" si="55"/>
        <v>7.3721433783391461</v>
      </c>
      <c r="N295" s="482">
        <f t="shared" si="56"/>
        <v>2.0244567820031705</v>
      </c>
      <c r="O295" s="576"/>
      <c r="P295" s="532">
        <f t="shared" si="65"/>
        <v>-2.1442906276078588E-2</v>
      </c>
      <c r="Q295" s="577">
        <f t="shared" si="66"/>
        <v>-1.7815334311848119E-2</v>
      </c>
    </row>
    <row r="296" spans="2:17" ht="12.6" customHeight="1" x14ac:dyDescent="0.2">
      <c r="B296" s="582">
        <v>94</v>
      </c>
      <c r="C296" s="312"/>
      <c r="D296" s="328">
        <f t="shared" si="57"/>
        <v>0.99357322511930046</v>
      </c>
      <c r="E296" s="328">
        <f t="shared" si="58"/>
        <v>10.219806477837261</v>
      </c>
      <c r="F296" s="328">
        <f t="shared" si="59"/>
        <v>0.5656255330991613</v>
      </c>
      <c r="G296" s="328">
        <f t="shared" si="60"/>
        <v>0.71417581657348594</v>
      </c>
      <c r="H296" s="328">
        <f t="shared" si="61"/>
        <v>0.28582418342651406</v>
      </c>
      <c r="I296" s="328">
        <f t="shared" si="62"/>
        <v>0.98981129613154806</v>
      </c>
      <c r="J296" s="328">
        <f t="shared" si="63"/>
        <v>0.46342746832078868</v>
      </c>
      <c r="K296" s="328">
        <f t="shared" si="64"/>
        <v>0.67847100325878951</v>
      </c>
      <c r="L296" s="500"/>
      <c r="M296" s="481">
        <f t="shared" si="55"/>
        <v>7.3507004720630675</v>
      </c>
      <c r="N296" s="482">
        <f t="shared" si="56"/>
        <v>2.0066414476913224</v>
      </c>
      <c r="O296" s="576"/>
      <c r="P296" s="532">
        <f t="shared" si="65"/>
        <v>-2.1529718705338041E-2</v>
      </c>
      <c r="Q296" s="577">
        <f t="shared" si="66"/>
        <v>-1.7901462717546224E-2</v>
      </c>
    </row>
    <row r="297" spans="2:17" ht="12.6" customHeight="1" x14ac:dyDescent="0.2">
      <c r="B297" s="582">
        <v>93</v>
      </c>
      <c r="C297" s="312"/>
      <c r="D297" s="328">
        <f t="shared" si="57"/>
        <v>0.99364137723081514</v>
      </c>
      <c r="E297" s="328">
        <f t="shared" si="58"/>
        <v>10.165300454651272</v>
      </c>
      <c r="F297" s="328">
        <f t="shared" si="59"/>
        <v>0.567714882004409</v>
      </c>
      <c r="G297" s="328">
        <f t="shared" si="60"/>
        <v>0.71488570765296544</v>
      </c>
      <c r="H297" s="328">
        <f t="shared" si="61"/>
        <v>0.28511429234703456</v>
      </c>
      <c r="I297" s="328">
        <f t="shared" si="62"/>
        <v>0.98991913840851631</v>
      </c>
      <c r="J297" s="328">
        <f t="shared" si="63"/>
        <v>0.46606187745789629</v>
      </c>
      <c r="K297" s="328">
        <f t="shared" si="64"/>
        <v>0.67941439501651024</v>
      </c>
      <c r="L297" s="500"/>
      <c r="M297" s="481">
        <f t="shared" si="55"/>
        <v>7.3291707533577295</v>
      </c>
      <c r="N297" s="482">
        <f t="shared" si="56"/>
        <v>1.9887399849737761</v>
      </c>
      <c r="O297" s="576"/>
      <c r="P297" s="532">
        <f t="shared" si="65"/>
        <v>-2.161753742588246E-2</v>
      </c>
      <c r="Q297" s="577">
        <f t="shared" si="66"/>
        <v>-1.7988597320197641E-2</v>
      </c>
    </row>
    <row r="298" spans="2:17" ht="12.6" customHeight="1" x14ac:dyDescent="0.2">
      <c r="B298" s="582">
        <v>92</v>
      </c>
      <c r="C298" s="312"/>
      <c r="D298" s="328">
        <f t="shared" si="57"/>
        <v>0.99370953401708362</v>
      </c>
      <c r="E298" s="328">
        <f t="shared" si="58"/>
        <v>10.110500592068734</v>
      </c>
      <c r="F298" s="328">
        <f t="shared" si="59"/>
        <v>0.56984331850255143</v>
      </c>
      <c r="G298" s="328">
        <f t="shared" si="60"/>
        <v>0.71560801407592844</v>
      </c>
      <c r="H298" s="328">
        <f t="shared" si="61"/>
        <v>0.28439198592407156</v>
      </c>
      <c r="I298" s="328">
        <f t="shared" si="62"/>
        <v>0.99002699243515513</v>
      </c>
      <c r="J298" s="328">
        <f t="shared" si="63"/>
        <v>0.4687383125818641</v>
      </c>
      <c r="K298" s="328">
        <f t="shared" si="64"/>
        <v>0.68037165097940067</v>
      </c>
      <c r="L298" s="500"/>
      <c r="M298" s="481">
        <f t="shared" si="55"/>
        <v>7.307553215931847</v>
      </c>
      <c r="N298" s="482">
        <f t="shared" si="56"/>
        <v>1.9707513876535785</v>
      </c>
      <c r="O298" s="576"/>
      <c r="P298" s="532">
        <f t="shared" si="65"/>
        <v>-2.1706380502564571E-2</v>
      </c>
      <c r="Q298" s="577">
        <f t="shared" si="66"/>
        <v>-1.8076756184626674E-2</v>
      </c>
    </row>
    <row r="299" spans="2:17" ht="12.6" customHeight="1" x14ac:dyDescent="0.2">
      <c r="B299" s="582">
        <v>91</v>
      </c>
      <c r="C299" s="312"/>
      <c r="D299" s="328">
        <f t="shared" si="57"/>
        <v>0.99377769547842665</v>
      </c>
      <c r="E299" s="328">
        <f t="shared" si="58"/>
        <v>10.055402085998903</v>
      </c>
      <c r="F299" s="328">
        <f t="shared" si="59"/>
        <v>0.57201194152842483</v>
      </c>
      <c r="G299" s="328">
        <f t="shared" si="60"/>
        <v>0.71634305770019058</v>
      </c>
      <c r="H299" s="328">
        <f t="shared" si="61"/>
        <v>0.28365694229980942</v>
      </c>
      <c r="I299" s="328">
        <f t="shared" si="62"/>
        <v>0.99013485821274472</v>
      </c>
      <c r="J299" s="328">
        <f t="shared" si="63"/>
        <v>0.47145792066843578</v>
      </c>
      <c r="K299" s="328">
        <f t="shared" si="64"/>
        <v>0.68134311882461096</v>
      </c>
      <c r="L299" s="500"/>
      <c r="M299" s="481">
        <f t="shared" si="55"/>
        <v>7.2858468354292825</v>
      </c>
      <c r="N299" s="482">
        <f t="shared" si="56"/>
        <v>1.9526746314689518</v>
      </c>
      <c r="O299" s="576"/>
      <c r="P299" s="532">
        <f t="shared" si="65"/>
        <v>-2.1796266366138184E-2</v>
      </c>
      <c r="Q299" s="577">
        <f t="shared" si="66"/>
        <v>-1.8165957741587135E-2</v>
      </c>
    </row>
    <row r="300" spans="2:17" ht="12.6" customHeight="1" x14ac:dyDescent="0.2">
      <c r="B300" s="582">
        <v>90</v>
      </c>
      <c r="C300" s="312"/>
      <c r="D300" s="328">
        <f t="shared" si="57"/>
        <v>0.99384586161516497</v>
      </c>
      <c r="E300" s="328">
        <f t="shared" si="58"/>
        <v>10</v>
      </c>
      <c r="F300" s="328">
        <f t="shared" si="59"/>
        <v>0.57422189310159522</v>
      </c>
      <c r="G300" s="328">
        <f t="shared" si="60"/>
        <v>0.71709117195349059</v>
      </c>
      <c r="H300" s="328">
        <f t="shared" si="61"/>
        <v>0.28290882804650941</v>
      </c>
      <c r="I300" s="328">
        <f t="shared" si="62"/>
        <v>0.99024273574256538</v>
      </c>
      <c r="J300" s="328">
        <f t="shared" si="63"/>
        <v>0.47422189310159524</v>
      </c>
      <c r="K300" s="328">
        <f t="shared" si="64"/>
        <v>0.68232915854896636</v>
      </c>
      <c r="L300" s="500"/>
      <c r="M300" s="481">
        <f t="shared" si="55"/>
        <v>7.2640505690631443</v>
      </c>
      <c r="N300" s="482">
        <f t="shared" si="56"/>
        <v>1.9345086737273647</v>
      </c>
      <c r="O300" s="576"/>
      <c r="P300" s="532">
        <f t="shared" si="65"/>
        <v>-2.1887213816526696E-2</v>
      </c>
      <c r="Q300" s="577">
        <f t="shared" si="66"/>
        <v>-1.8256220791016631E-2</v>
      </c>
    </row>
    <row r="301" spans="2:17" ht="12.6" customHeight="1" x14ac:dyDescent="0.2">
      <c r="B301" s="582">
        <v>89</v>
      </c>
      <c r="C301" s="312"/>
      <c r="D301" s="328">
        <f t="shared" si="57"/>
        <v>0.99391403242761922</v>
      </c>
      <c r="E301" s="328">
        <f t="shared" si="58"/>
        <v>9.9442892601175323</v>
      </c>
      <c r="F301" s="328">
        <f t="shared" si="59"/>
        <v>0.57647436051180856</v>
      </c>
      <c r="G301" s="328">
        <f t="shared" si="60"/>
        <v>0.71785270236888976</v>
      </c>
      <c r="H301" s="328">
        <f t="shared" si="61"/>
        <v>0.28214729763111024</v>
      </c>
      <c r="I301" s="328">
        <f t="shared" si="62"/>
        <v>0.99035062502589755</v>
      </c>
      <c r="J301" s="328">
        <f t="shared" si="63"/>
        <v>0.47703146791063322</v>
      </c>
      <c r="K301" s="328">
        <f t="shared" si="64"/>
        <v>0.68333014303433237</v>
      </c>
      <c r="L301" s="500"/>
      <c r="M301" s="481">
        <f t="shared" si="55"/>
        <v>7.2421633552466176</v>
      </c>
      <c r="N301" s="482">
        <f t="shared" si="56"/>
        <v>1.916252452936348</v>
      </c>
      <c r="O301" s="576"/>
      <c r="P301" s="532">
        <f t="shared" si="65"/>
        <v>-2.1979242025139456E-2</v>
      </c>
      <c r="Q301" s="577">
        <f t="shared" si="66"/>
        <v>-1.8347564504239244E-2</v>
      </c>
    </row>
    <row r="302" spans="2:17" ht="12.6" customHeight="1" x14ac:dyDescent="0.2">
      <c r="B302" s="582">
        <v>88</v>
      </c>
      <c r="C302" s="312"/>
      <c r="D302" s="328">
        <f t="shared" si="57"/>
        <v>0.99398220791611003</v>
      </c>
      <c r="E302" s="328">
        <f t="shared" si="58"/>
        <v>9.8882646494608846</v>
      </c>
      <c r="F302" s="328">
        <f t="shared" si="59"/>
        <v>0.57877057864116443</v>
      </c>
      <c r="G302" s="328">
        <f t="shared" si="60"/>
        <v>0.71862800715056707</v>
      </c>
      <c r="H302" s="328">
        <f t="shared" si="61"/>
        <v>0.28137199284943293</v>
      </c>
      <c r="I302" s="328">
        <f t="shared" si="62"/>
        <v>0.99045852606402174</v>
      </c>
      <c r="J302" s="328">
        <f t="shared" si="63"/>
        <v>0.47988793214655556</v>
      </c>
      <c r="K302" s="328">
        <f t="shared" si="64"/>
        <v>0.68434645864489296</v>
      </c>
      <c r="L302" s="500"/>
      <c r="M302" s="481">
        <f t="shared" si="55"/>
        <v>7.2201841132214781</v>
      </c>
      <c r="N302" s="482">
        <f t="shared" si="56"/>
        <v>1.8979048884321088</v>
      </c>
      <c r="O302" s="576"/>
      <c r="P302" s="532">
        <f t="shared" si="65"/>
        <v>-2.2072370536449171E-2</v>
      </c>
      <c r="Q302" s="577">
        <f t="shared" si="66"/>
        <v>-1.8440008425812948E-2</v>
      </c>
    </row>
    <row r="303" spans="2:17" ht="12.6" customHeight="1" x14ac:dyDescent="0.2">
      <c r="B303" s="582">
        <v>87</v>
      </c>
      <c r="C303" s="312"/>
      <c r="D303" s="328">
        <f t="shared" si="57"/>
        <v>0.99405038808095825</v>
      </c>
      <c r="E303" s="328">
        <f t="shared" si="58"/>
        <v>9.8319208025017506</v>
      </c>
      <c r="F303" s="328">
        <f t="shared" si="59"/>
        <v>0.58111183243323083</v>
      </c>
      <c r="G303" s="328">
        <f t="shared" si="60"/>
        <v>0.71941745777205568</v>
      </c>
      <c r="H303" s="328">
        <f t="shared" si="61"/>
        <v>0.28058254222794432</v>
      </c>
      <c r="I303" s="328">
        <f t="shared" si="62"/>
        <v>0.99056643885821882</v>
      </c>
      <c r="J303" s="328">
        <f t="shared" si="63"/>
        <v>0.48279262440821336</v>
      </c>
      <c r="K303" s="328">
        <f t="shared" si="64"/>
        <v>0.68537850585848314</v>
      </c>
      <c r="L303" s="500"/>
      <c r="M303" s="481">
        <f t="shared" si="55"/>
        <v>7.198111742685029</v>
      </c>
      <c r="N303" s="482">
        <f t="shared" si="56"/>
        <v>1.8794648800062959</v>
      </c>
      <c r="O303" s="576"/>
      <c r="P303" s="532">
        <f t="shared" si="65"/>
        <v>-2.2166619268944032E-2</v>
      </c>
      <c r="Q303" s="577">
        <f t="shared" si="66"/>
        <v>-1.8533572474169091E-2</v>
      </c>
    </row>
    <row r="304" spans="2:17" ht="12.6" customHeight="1" x14ac:dyDescent="0.2">
      <c r="B304" s="582">
        <v>86</v>
      </c>
      <c r="C304" s="312"/>
      <c r="D304" s="328">
        <f t="shared" si="57"/>
        <v>0.99411857292248473</v>
      </c>
      <c r="E304" s="328">
        <f t="shared" si="58"/>
        <v>9.7752521990767871</v>
      </c>
      <c r="F304" s="328">
        <f t="shared" si="59"/>
        <v>0.58349945952019899</v>
      </c>
      <c r="G304" s="328">
        <f t="shared" si="60"/>
        <v>0.72022143960912954</v>
      </c>
      <c r="H304" s="328">
        <f t="shared" si="61"/>
        <v>0.27977856039087046</v>
      </c>
      <c r="I304" s="328">
        <f t="shared" si="62"/>
        <v>0.99067436340976944</v>
      </c>
      <c r="J304" s="328">
        <f t="shared" si="63"/>
        <v>0.4857469375294311</v>
      </c>
      <c r="K304" s="328">
        <f t="shared" si="64"/>
        <v>0.68642669993428318</v>
      </c>
      <c r="L304" s="500"/>
      <c r="M304" s="481">
        <f t="shared" si="55"/>
        <v>7.1759451234160849</v>
      </c>
      <c r="N304" s="482">
        <f t="shared" si="56"/>
        <v>1.8609313075321268</v>
      </c>
      <c r="O304" s="576"/>
      <c r="P304" s="532">
        <f t="shared" si="65"/>
        <v>-2.2262008514687182E-2</v>
      </c>
      <c r="Q304" s="577">
        <f t="shared" si="66"/>
        <v>-1.862827694131397E-2</v>
      </c>
    </row>
    <row r="305" spans="2:17" ht="12.6" customHeight="1" x14ac:dyDescent="0.2">
      <c r="B305" s="582">
        <v>85</v>
      </c>
      <c r="C305" s="312"/>
      <c r="D305" s="328">
        <f t="shared" si="57"/>
        <v>0.99418676244101001</v>
      </c>
      <c r="E305" s="328">
        <f t="shared" si="58"/>
        <v>9.7182531580755001</v>
      </c>
      <c r="F305" s="328">
        <f t="shared" si="59"/>
        <v>0.58593485302016157</v>
      </c>
      <c r="G305" s="328">
        <f t="shared" si="60"/>
        <v>0.72104035260972099</v>
      </c>
      <c r="H305" s="328">
        <f t="shared" si="61"/>
        <v>0.27895964739027901</v>
      </c>
      <c r="I305" s="328">
        <f t="shared" si="62"/>
        <v>0.99078229971995468</v>
      </c>
      <c r="J305" s="328">
        <f t="shared" si="63"/>
        <v>0.48875232143940656</v>
      </c>
      <c r="K305" s="328">
        <f t="shared" si="64"/>
        <v>0.68749147161936253</v>
      </c>
      <c r="L305" s="500"/>
      <c r="M305" s="481">
        <f t="shared" si="55"/>
        <v>7.1536831149013977</v>
      </c>
      <c r="N305" s="482">
        <f t="shared" si="56"/>
        <v>1.8423030305908128</v>
      </c>
      <c r="O305" s="576"/>
      <c r="P305" s="532">
        <f t="shared" si="65"/>
        <v>-2.2358558937824569E-2</v>
      </c>
      <c r="Q305" s="577">
        <f t="shared" si="66"/>
        <v>-1.872414249146459E-2</v>
      </c>
    </row>
    <row r="306" spans="2:17" ht="12.6" customHeight="1" x14ac:dyDescent="0.2">
      <c r="B306" s="582">
        <v>84</v>
      </c>
      <c r="C306" s="312"/>
      <c r="D306" s="328">
        <f t="shared" si="57"/>
        <v>0.99425495663685515</v>
      </c>
      <c r="E306" s="328">
        <f t="shared" si="58"/>
        <v>9.6609178307929593</v>
      </c>
      <c r="F306" s="328">
        <f t="shared" si="59"/>
        <v>0.58841946451767346</v>
      </c>
      <c r="G306" s="328">
        <f t="shared" si="60"/>
        <v>0.72187461200344227</v>
      </c>
      <c r="H306" s="328">
        <f t="shared" si="61"/>
        <v>0.27812538799655773</v>
      </c>
      <c r="I306" s="328">
        <f t="shared" si="62"/>
        <v>0.99089024779005574</v>
      </c>
      <c r="J306" s="328">
        <f t="shared" si="63"/>
        <v>0.49181028620974387</v>
      </c>
      <c r="K306" s="328">
        <f t="shared" si="64"/>
        <v>0.68857326789676099</v>
      </c>
      <c r="L306" s="500"/>
      <c r="M306" s="481">
        <f t="shared" si="55"/>
        <v>7.1313245559635732</v>
      </c>
      <c r="N306" s="482">
        <f t="shared" si="56"/>
        <v>1.8235788880993482</v>
      </c>
      <c r="O306" s="576"/>
      <c r="P306" s="532">
        <f t="shared" si="65"/>
        <v>-2.2456291571771203E-2</v>
      </c>
      <c r="Q306" s="577">
        <f t="shared" si="66"/>
        <v>-1.8821190157950696E-2</v>
      </c>
    </row>
    <row r="307" spans="2:17" ht="12.6" customHeight="1" x14ac:dyDescent="0.2">
      <c r="B307" s="582">
        <v>83</v>
      </c>
      <c r="C307" s="312"/>
      <c r="D307" s="328">
        <f t="shared" si="57"/>
        <v>0.99432315551034078</v>
      </c>
      <c r="E307" s="328">
        <f t="shared" si="58"/>
        <v>9.6032401939252896</v>
      </c>
      <c r="F307" s="328">
        <f t="shared" si="59"/>
        <v>0.59095480724194138</v>
      </c>
      <c r="G307" s="328">
        <f t="shared" si="60"/>
        <v>0.72272464905348743</v>
      </c>
      <c r="H307" s="328">
        <f t="shared" si="61"/>
        <v>0.27727535094651257</v>
      </c>
      <c r="I307" s="328">
        <f t="shared" si="62"/>
        <v>0.99099820762135382</v>
      </c>
      <c r="J307" s="328">
        <f t="shared" si="63"/>
        <v>0.4949224053026885</v>
      </c>
      <c r="K307" s="328">
        <f t="shared" si="64"/>
        <v>0.6896725527780061</v>
      </c>
      <c r="L307" s="500"/>
      <c r="M307" s="481">
        <f t="shared" si="55"/>
        <v>7.108868264391802</v>
      </c>
      <c r="N307" s="482">
        <f t="shared" si="56"/>
        <v>1.8047576979413975</v>
      </c>
      <c r="O307" s="576"/>
      <c r="P307" s="532">
        <f t="shared" si="65"/>
        <v>-2.2555227814677892E-2</v>
      </c>
      <c r="Q307" s="577">
        <f t="shared" si="66"/>
        <v>-1.8919441338979937E-2</v>
      </c>
    </row>
    <row r="308" spans="2:17" ht="12.6" customHeight="1" x14ac:dyDescent="0.2">
      <c r="B308" s="582">
        <v>82</v>
      </c>
      <c r="C308" s="312"/>
      <c r="D308" s="328">
        <f t="shared" si="57"/>
        <v>0.99439135906178799</v>
      </c>
      <c r="E308" s="328">
        <f t="shared" si="58"/>
        <v>9.5452140421842362</v>
      </c>
      <c r="F308" s="328">
        <f t="shared" si="59"/>
        <v>0.59354245945829975</v>
      </c>
      <c r="G308" s="328">
        <f t="shared" si="60"/>
        <v>0.72359091185391855</v>
      </c>
      <c r="H308" s="328">
        <f t="shared" si="61"/>
        <v>0.27640908814608145</v>
      </c>
      <c r="I308" s="328">
        <f t="shared" si="62"/>
        <v>0.99110617921513033</v>
      </c>
      <c r="J308" s="328">
        <f t="shared" si="63"/>
        <v>0.4980903190364574</v>
      </c>
      <c r="K308" s="328">
        <f t="shared" si="64"/>
        <v>0.69078980814320423</v>
      </c>
      <c r="L308" s="500"/>
      <c r="M308" s="481">
        <f t="shared" si="55"/>
        <v>7.0863130365771241</v>
      </c>
      <c r="N308" s="482">
        <f t="shared" si="56"/>
        <v>1.7858382566024176</v>
      </c>
      <c r="O308" s="576"/>
      <c r="P308" s="532">
        <f t="shared" si="65"/>
        <v>-2.2655389423377414E-2</v>
      </c>
      <c r="Q308" s="577">
        <f t="shared" si="66"/>
        <v>-1.9018917791314038E-2</v>
      </c>
    </row>
    <row r="309" spans="2:17" ht="12.6" customHeight="1" x14ac:dyDescent="0.2">
      <c r="B309" s="582">
        <v>81</v>
      </c>
      <c r="C309" s="312"/>
      <c r="D309" s="328">
        <f t="shared" si="57"/>
        <v>0.99445956729151741</v>
      </c>
      <c r="E309" s="328">
        <f t="shared" si="58"/>
        <v>9.4868329805051381</v>
      </c>
      <c r="F309" s="328">
        <f t="shared" si="59"/>
        <v>0.59618406809007851</v>
      </c>
      <c r="G309" s="328">
        <f t="shared" si="60"/>
        <v>0.72447386617558829</v>
      </c>
      <c r="H309" s="328">
        <f t="shared" si="61"/>
        <v>0.27552613382441171</v>
      </c>
      <c r="I309" s="328">
        <f t="shared" si="62"/>
        <v>0.99121416257266681</v>
      </c>
      <c r="J309" s="328">
        <f t="shared" si="63"/>
        <v>0.50131573828502707</v>
      </c>
      <c r="K309" s="328">
        <f t="shared" si="64"/>
        <v>0.69192553463209827</v>
      </c>
      <c r="L309" s="500"/>
      <c r="M309" s="481">
        <f t="shared" si="55"/>
        <v>7.0636576471537467</v>
      </c>
      <c r="N309" s="482">
        <f t="shared" si="56"/>
        <v>1.7668193388111035</v>
      </c>
      <c r="O309" s="576"/>
      <c r="P309" s="532">
        <f t="shared" si="65"/>
        <v>-2.2756798504815379E-2</v>
      </c>
      <c r="Q309" s="577">
        <f t="shared" si="66"/>
        <v>-1.911964162191282E-2</v>
      </c>
    </row>
    <row r="310" spans="2:17" ht="12.6" customHeight="1" x14ac:dyDescent="0.2">
      <c r="B310" s="582">
        <v>80</v>
      </c>
      <c r="C310" s="312"/>
      <c r="D310" s="328">
        <f t="shared" si="57"/>
        <v>0.99452778019985</v>
      </c>
      <c r="E310" s="328">
        <f t="shared" si="58"/>
        <v>9.428090415820634</v>
      </c>
      <c r="F310" s="328">
        <f t="shared" si="59"/>
        <v>0.59888135258957031</v>
      </c>
      <c r="G310" s="328">
        <f t="shared" si="60"/>
        <v>0.72537399636421629</v>
      </c>
      <c r="H310" s="328">
        <f t="shared" si="61"/>
        <v>0.27462600363578371</v>
      </c>
      <c r="I310" s="328">
        <f t="shared" si="62"/>
        <v>0.99132215769524501</v>
      </c>
      <c r="J310" s="328">
        <f t="shared" si="63"/>
        <v>0.50460044843136398</v>
      </c>
      <c r="K310" s="328">
        <f t="shared" si="64"/>
        <v>0.69308025258976236</v>
      </c>
      <c r="L310" s="500"/>
      <c r="M310" s="481">
        <f t="shared" si="55"/>
        <v>7.0409008486489313</v>
      </c>
      <c r="N310" s="482">
        <f t="shared" si="56"/>
        <v>1.7476996971891907</v>
      </c>
      <c r="O310" s="576"/>
      <c r="P310" s="532">
        <f t="shared" si="65"/>
        <v>-2.2859477505647874E-2</v>
      </c>
      <c r="Q310" s="577">
        <f t="shared" si="66"/>
        <v>-1.9221635277460791E-2</v>
      </c>
    </row>
    <row r="311" spans="2:17" ht="12.6" customHeight="1" x14ac:dyDescent="0.2">
      <c r="B311" s="582">
        <v>79</v>
      </c>
      <c r="C311" s="312"/>
      <c r="D311" s="328">
        <f t="shared" si="57"/>
        <v>0.99459599778710683</v>
      </c>
      <c r="E311" s="328">
        <f t="shared" si="58"/>
        <v>9.368979548370131</v>
      </c>
      <c r="F311" s="328">
        <f t="shared" si="59"/>
        <v>0.60163610907857745</v>
      </c>
      <c r="G311" s="328">
        <f t="shared" si="60"/>
        <v>0.72629180629443646</v>
      </c>
      <c r="H311" s="328">
        <f t="shared" si="61"/>
        <v>0.27370819370556354</v>
      </c>
      <c r="I311" s="328">
        <f t="shared" si="62"/>
        <v>0.99143016458414668</v>
      </c>
      <c r="J311" s="328">
        <f t="shared" si="63"/>
        <v>0.50794631359487619</v>
      </c>
      <c r="K311" s="328">
        <f t="shared" si="64"/>
        <v>0.69425450307091585</v>
      </c>
      <c r="L311" s="500"/>
      <c r="M311" s="481">
        <f t="shared" si="55"/>
        <v>7.0180413711432834</v>
      </c>
      <c r="N311" s="482">
        <f t="shared" si="56"/>
        <v>1.7284780619117299</v>
      </c>
      <c r="O311" s="576"/>
      <c r="P311" s="532">
        <f t="shared" si="65"/>
        <v>-2.29634491989259E-2</v>
      </c>
      <c r="Q311" s="577">
        <f t="shared" si="66"/>
        <v>-1.9324921530895267E-2</v>
      </c>
    </row>
    <row r="312" spans="2:17" ht="12.6" customHeight="1" x14ac:dyDescent="0.2">
      <c r="B312" s="582">
        <v>78</v>
      </c>
      <c r="C312" s="312"/>
      <c r="D312" s="328">
        <f t="shared" si="57"/>
        <v>0.99466422005360866</v>
      </c>
      <c r="E312" s="328">
        <f t="shared" si="58"/>
        <v>9.3094933625126277</v>
      </c>
      <c r="F312" s="328">
        <f t="shared" si="59"/>
        <v>0.60445021478098582</v>
      </c>
      <c r="G312" s="328">
        <f t="shared" si="60"/>
        <v>0.72722782038395017</v>
      </c>
      <c r="H312" s="328">
        <f t="shared" si="61"/>
        <v>0.27277217961604983</v>
      </c>
      <c r="I312" s="328">
        <f t="shared" si="62"/>
        <v>0.99153818324065379</v>
      </c>
      <c r="J312" s="328">
        <f t="shared" si="63"/>
        <v>0.51135528115585949</v>
      </c>
      <c r="K312" s="328">
        <f t="shared" si="64"/>
        <v>0.69544884890716907</v>
      </c>
      <c r="L312" s="500"/>
      <c r="M312" s="481">
        <f t="shared" si="55"/>
        <v>6.9950779219443575</v>
      </c>
      <c r="N312" s="482">
        <f t="shared" si="56"/>
        <v>1.7091531403808347</v>
      </c>
      <c r="O312" s="576"/>
      <c r="P312" s="532">
        <f t="shared" si="65"/>
        <v>-2.3068736667624989E-2</v>
      </c>
      <c r="Q312" s="577">
        <f t="shared" si="66"/>
        <v>-1.9429523465277043E-2</v>
      </c>
    </row>
    <row r="313" spans="2:17" ht="12.6" customHeight="1" x14ac:dyDescent="0.2">
      <c r="B313" s="582">
        <v>77</v>
      </c>
      <c r="C313" s="312"/>
      <c r="D313" s="328">
        <f t="shared" si="57"/>
        <v>0.99473244699967645</v>
      </c>
      <c r="E313" s="328">
        <f t="shared" si="58"/>
        <v>9.2496246170077381</v>
      </c>
      <c r="F313" s="328">
        <f t="shared" si="59"/>
        <v>0.60732563277199725</v>
      </c>
      <c r="G313" s="328">
        <f t="shared" si="60"/>
        <v>0.72818258467227981</v>
      </c>
      <c r="H313" s="328">
        <f t="shared" si="61"/>
        <v>0.27181741532772019</v>
      </c>
      <c r="I313" s="328">
        <f t="shared" si="62"/>
        <v>0.99164621366604855</v>
      </c>
      <c r="J313" s="328">
        <f t="shared" si="63"/>
        <v>0.5148293866019199</v>
      </c>
      <c r="K313" s="328">
        <f t="shared" si="64"/>
        <v>0.69666387584188461</v>
      </c>
      <c r="L313" s="500"/>
      <c r="M313" s="481">
        <f t="shared" si="55"/>
        <v>6.9720091852767325</v>
      </c>
      <c r="N313" s="482">
        <f t="shared" si="56"/>
        <v>1.6897236169155576</v>
      </c>
      <c r="O313" s="576"/>
      <c r="P313" s="532">
        <f t="shared" si="65"/>
        <v>-2.3175363285062645E-2</v>
      </c>
      <c r="Q313" s="577">
        <f t="shared" si="66"/>
        <v>-1.953546445386678E-2</v>
      </c>
    </row>
    <row r="314" spans="2:17" ht="12.6" customHeight="1" x14ac:dyDescent="0.2">
      <c r="B314" s="582">
        <v>76</v>
      </c>
      <c r="C314" s="312"/>
      <c r="D314" s="328">
        <f t="shared" si="57"/>
        <v>0.99480067862563137</v>
      </c>
      <c r="E314" s="328">
        <f t="shared" si="58"/>
        <v>9.1893658347268143</v>
      </c>
      <c r="F314" s="328">
        <f t="shared" si="59"/>
        <v>0.61026441707107526</v>
      </c>
      <c r="G314" s="328">
        <f t="shared" si="60"/>
        <v>0.72915666796900014</v>
      </c>
      <c r="H314" s="328">
        <f t="shared" si="61"/>
        <v>0.27084333203099986</v>
      </c>
      <c r="I314" s="328">
        <f t="shared" si="62"/>
        <v>0.99175425586161314</v>
      </c>
      <c r="J314" s="328">
        <f t="shared" si="63"/>
        <v>0.51837075872380711</v>
      </c>
      <c r="K314" s="328">
        <f t="shared" si="64"/>
        <v>0.69790019373773904</v>
      </c>
      <c r="L314" s="500"/>
      <c r="M314" s="481">
        <f t="shared" si="55"/>
        <v>6.9488338219916699</v>
      </c>
      <c r="N314" s="482">
        <f t="shared" si="56"/>
        <v>1.6701881524616908</v>
      </c>
      <c r="O314" s="576"/>
      <c r="P314" s="532">
        <f t="shared" si="65"/>
        <v>-2.3283352691109371E-2</v>
      </c>
      <c r="Q314" s="577">
        <f t="shared" si="66"/>
        <v>-1.9642768136534983E-2</v>
      </c>
    </row>
    <row r="315" spans="2:17" ht="12.6" customHeight="1" x14ac:dyDescent="0.2">
      <c r="B315" s="582">
        <v>75</v>
      </c>
      <c r="C315" s="312"/>
      <c r="D315" s="328">
        <f t="shared" si="57"/>
        <v>0.9948689149317943</v>
      </c>
      <c r="E315" s="328">
        <f t="shared" si="58"/>
        <v>9.1287092917527684</v>
      </c>
      <c r="F315" s="328">
        <f t="shared" si="59"/>
        <v>0.61326871810836725</v>
      </c>
      <c r="G315" s="328">
        <f t="shared" si="60"/>
        <v>0.7301506630767558</v>
      </c>
      <c r="H315" s="328">
        <f t="shared" si="61"/>
        <v>0.2698493369232442</v>
      </c>
      <c r="I315" s="328">
        <f t="shared" si="62"/>
        <v>0.99186230982862988</v>
      </c>
      <c r="J315" s="328">
        <f t="shared" si="63"/>
        <v>0.52198162519083957</v>
      </c>
      <c r="K315" s="328">
        <f t="shared" si="64"/>
        <v>0.69915843786251597</v>
      </c>
      <c r="L315" s="500"/>
      <c r="M315" s="481">
        <f t="shared" si="55"/>
        <v>6.9255504693005605</v>
      </c>
      <c r="N315" s="482">
        <f t="shared" si="56"/>
        <v>1.6505453843251559</v>
      </c>
      <c r="O315" s="576"/>
      <c r="P315" s="532">
        <f t="shared" si="65"/>
        <v>-2.3392728764164872E-2</v>
      </c>
      <c r="Q315" s="577">
        <f t="shared" si="66"/>
        <v>-1.9751458391667143E-2</v>
      </c>
    </row>
    <row r="316" spans="2:17" ht="12.6" customHeight="1" x14ac:dyDescent="0.2">
      <c r="B316" s="582">
        <v>74</v>
      </c>
      <c r="C316" s="312"/>
      <c r="D316" s="328">
        <f t="shared" si="57"/>
        <v>0.99493715591848619</v>
      </c>
      <c r="E316" s="328">
        <f t="shared" si="58"/>
        <v>9.0676470058236287</v>
      </c>
      <c r="F316" s="328">
        <f t="shared" si="59"/>
        <v>0.61634078859736918</v>
      </c>
      <c r="G316" s="328">
        <f t="shared" si="60"/>
        <v>0.73116518809483955</v>
      </c>
      <c r="H316" s="328">
        <f t="shared" si="61"/>
        <v>0.26883481190516045</v>
      </c>
      <c r="I316" s="328">
        <f t="shared" si="62"/>
        <v>0.99197037556838141</v>
      </c>
      <c r="J316" s="328">
        <f t="shared" si="63"/>
        <v>0.52566431853913287</v>
      </c>
      <c r="K316" s="328">
        <f t="shared" si="64"/>
        <v>0.70043927025914277</v>
      </c>
      <c r="L316" s="500"/>
      <c r="M316" s="481">
        <f t="shared" si="55"/>
        <v>6.9021577405363956</v>
      </c>
      <c r="N316" s="482">
        <f t="shared" si="56"/>
        <v>1.6307939259334887</v>
      </c>
      <c r="O316" s="576"/>
      <c r="P316" s="532">
        <f t="shared" si="65"/>
        <v>-2.3503515587847801E-2</v>
      </c>
      <c r="Q316" s="577">
        <f t="shared" si="66"/>
        <v>-1.9861559302881915E-2</v>
      </c>
    </row>
    <row r="317" spans="2:17" ht="12.6" customHeight="1" x14ac:dyDescent="0.2">
      <c r="B317" s="582">
        <v>73</v>
      </c>
      <c r="C317" s="312"/>
      <c r="D317" s="328">
        <f t="shared" si="57"/>
        <v>0.99500540158602835</v>
      </c>
      <c r="E317" s="328">
        <f t="shared" si="58"/>
        <v>9.0061707240708646</v>
      </c>
      <c r="F317" s="328">
        <f t="shared" si="59"/>
        <v>0.6194829898499663</v>
      </c>
      <c r="G317" s="328">
        <f t="shared" si="60"/>
        <v>0.73220088780962034</v>
      </c>
      <c r="H317" s="328">
        <f t="shared" si="61"/>
        <v>0.26779911219037966</v>
      </c>
      <c r="I317" s="328">
        <f t="shared" si="62"/>
        <v>0.99207845308215037</v>
      </c>
      <c r="J317" s="328">
        <f t="shared" si="63"/>
        <v>0.52942128260925769</v>
      </c>
      <c r="K317" s="328">
        <f t="shared" si="64"/>
        <v>0.70174338120652313</v>
      </c>
      <c r="L317" s="500"/>
      <c r="M317" s="481">
        <f t="shared" si="55"/>
        <v>6.8786542249485478</v>
      </c>
      <c r="N317" s="482">
        <f t="shared" si="56"/>
        <v>1.6109323666306068</v>
      </c>
      <c r="O317" s="576"/>
      <c r="P317" s="532">
        <f t="shared" si="65"/>
        <v>-2.3615737412328031E-2</v>
      </c>
      <c r="Q317" s="577">
        <f t="shared" si="66"/>
        <v>-1.9973095120292328E-2</v>
      </c>
    </row>
    <row r="318" spans="2:17" ht="12.6" customHeight="1" x14ac:dyDescent="0.2">
      <c r="B318" s="582">
        <v>72</v>
      </c>
      <c r="C318" s="312"/>
      <c r="D318" s="328">
        <f t="shared" si="57"/>
        <v>0.99507365193474151</v>
      </c>
      <c r="E318" s="328">
        <f t="shared" si="58"/>
        <v>8.9442719099991592</v>
      </c>
      <c r="F318" s="328">
        <f t="shared" si="59"/>
        <v>0.62269779857373853</v>
      </c>
      <c r="G318" s="328">
        <f t="shared" si="60"/>
        <v>0.73325843517868328</v>
      </c>
      <c r="H318" s="328">
        <f t="shared" si="61"/>
        <v>0.26674156482131672</v>
      </c>
      <c r="I318" s="328">
        <f t="shared" si="62"/>
        <v>0.9921865423712195</v>
      </c>
      <c r="J318" s="328">
        <f t="shared" si="63"/>
        <v>0.53325507947374695</v>
      </c>
      <c r="K318" s="328">
        <f t="shared" si="64"/>
        <v>0.70307149077830433</v>
      </c>
      <c r="L318" s="500"/>
      <c r="M318" s="481">
        <f t="shared" si="55"/>
        <v>6.8550384875362198</v>
      </c>
      <c r="N318" s="482">
        <f t="shared" si="56"/>
        <v>1.5909592715103145</v>
      </c>
      <c r="O318" s="576"/>
      <c r="P318" s="532">
        <f t="shared" si="65"/>
        <v>-2.372941860859612E-2</v>
      </c>
      <c r="Q318" s="577">
        <f t="shared" si="66"/>
        <v>-2.0086090214945784E-2</v>
      </c>
    </row>
    <row r="319" spans="2:17" ht="12.6" customHeight="1" x14ac:dyDescent="0.2">
      <c r="B319" s="582">
        <v>71</v>
      </c>
      <c r="C319" s="312"/>
      <c r="D319" s="328">
        <f t="shared" si="57"/>
        <v>0.99514190696494709</v>
      </c>
      <c r="E319" s="328">
        <f t="shared" si="58"/>
        <v>8.8819417296494851</v>
      </c>
      <c r="F319" s="328">
        <f t="shared" si="59"/>
        <v>0.62598781419562055</v>
      </c>
      <c r="G319" s="328">
        <f t="shared" si="60"/>
        <v>0.73433853291616324</v>
      </c>
      <c r="H319" s="328">
        <f t="shared" si="61"/>
        <v>0.26566146708383676</v>
      </c>
      <c r="I319" s="328">
        <f t="shared" si="62"/>
        <v>0.99229464343687179</v>
      </c>
      <c r="J319" s="328">
        <f t="shared" si="63"/>
        <v>0.53716839689912566</v>
      </c>
      <c r="K319" s="328">
        <f t="shared" si="64"/>
        <v>0.70442435050736685</v>
      </c>
      <c r="L319" s="500"/>
      <c r="M319" s="481">
        <f t="shared" si="55"/>
        <v>6.8313090689276237</v>
      </c>
      <c r="N319" s="482">
        <f t="shared" si="56"/>
        <v>1.5708731812953687</v>
      </c>
      <c r="O319" s="576"/>
      <c r="P319" s="532">
        <f t="shared" si="65"/>
        <v>-2.3844583615982629E-2</v>
      </c>
      <c r="Q319" s="577">
        <f t="shared" si="66"/>
        <v>-2.0200569026101789E-2</v>
      </c>
    </row>
    <row r="320" spans="2:17" ht="12.6" customHeight="1" x14ac:dyDescent="0.2">
      <c r="B320" s="582">
        <v>70</v>
      </c>
      <c r="C320" s="312"/>
      <c r="D320" s="328">
        <f t="shared" si="57"/>
        <v>0.99521016667696593</v>
      </c>
      <c r="E320" s="328">
        <f t="shared" si="58"/>
        <v>8.8191710368819685</v>
      </c>
      <c r="F320" s="328">
        <f t="shared" si="59"/>
        <v>0.62935576676073268</v>
      </c>
      <c r="G320" s="328">
        <f t="shared" si="60"/>
        <v>0.73544191518744773</v>
      </c>
      <c r="H320" s="328">
        <f t="shared" si="61"/>
        <v>0.26455808481255227</v>
      </c>
      <c r="I320" s="328">
        <f t="shared" si="62"/>
        <v>0.99240275628039043</v>
      </c>
      <c r="J320" s="328">
        <f t="shared" si="63"/>
        <v>0.54116405639191301</v>
      </c>
      <c r="K320" s="328">
        <f t="shared" si="64"/>
        <v>0.70580274516454133</v>
      </c>
      <c r="L320" s="500"/>
      <c r="M320" s="481">
        <f t="shared" si="55"/>
        <v>6.8074644853116411</v>
      </c>
      <c r="N320" s="482">
        <f t="shared" si="56"/>
        <v>1.5506726122692669</v>
      </c>
      <c r="O320" s="576"/>
      <c r="P320" s="532">
        <f t="shared" si="65"/>
        <v>-2.3961256880696169E-2</v>
      </c>
      <c r="Q320" s="577">
        <f t="shared" si="66"/>
        <v>-2.0316556000011587E-2</v>
      </c>
    </row>
    <row r="321" spans="2:17" ht="12.6" customHeight="1" x14ac:dyDescent="0.2">
      <c r="B321" s="582">
        <v>69</v>
      </c>
      <c r="C321" s="312"/>
      <c r="D321" s="328">
        <f t="shared" si="57"/>
        <v>0.99527843107111946</v>
      </c>
      <c r="E321" s="328">
        <f t="shared" si="58"/>
        <v>8.755950357709132</v>
      </c>
      <c r="F321" s="328">
        <f t="shared" si="59"/>
        <v>0.63280452546047972</v>
      </c>
      <c r="G321" s="328">
        <f t="shared" si="60"/>
        <v>0.73656934942218866</v>
      </c>
      <c r="H321" s="328">
        <f t="shared" si="61"/>
        <v>0.26343065057781134</v>
      </c>
      <c r="I321" s="328">
        <f t="shared" si="62"/>
        <v>0.9925108809030585</v>
      </c>
      <c r="J321" s="328">
        <f t="shared" si="63"/>
        <v>0.54524502188338841</v>
      </c>
      <c r="K321" s="328">
        <f t="shared" si="64"/>
        <v>0.70720749466084587</v>
      </c>
      <c r="L321" s="500"/>
      <c r="M321" s="481">
        <f t="shared" si="55"/>
        <v>6.7835032284309449</v>
      </c>
      <c r="N321" s="482">
        <f t="shared" si="56"/>
        <v>1.5303560562692553</v>
      </c>
      <c r="O321" s="576"/>
      <c r="P321" s="532">
        <f t="shared" si="65"/>
        <v>-2.4079462785152828E-2</v>
      </c>
      <c r="Q321" s="577">
        <f t="shared" si="66"/>
        <v>-2.0434075519006001E-2</v>
      </c>
    </row>
    <row r="322" spans="2:17" ht="12.6" customHeight="1" x14ac:dyDescent="0.2">
      <c r="B322" s="582">
        <v>68</v>
      </c>
      <c r="C322" s="312"/>
      <c r="D322" s="328">
        <f t="shared" si="57"/>
        <v>0.99534670014772852</v>
      </c>
      <c r="E322" s="328">
        <f t="shared" si="58"/>
        <v>8.6922698736035322</v>
      </c>
      <c r="F322" s="328">
        <f t="shared" si="59"/>
        <v>0.6363371078499811</v>
      </c>
      <c r="G322" s="328">
        <f t="shared" si="60"/>
        <v>0.73772163825540282</v>
      </c>
      <c r="H322" s="328">
        <f t="shared" si="61"/>
        <v>0.26227836174459718</v>
      </c>
      <c r="I322" s="328">
        <f t="shared" si="62"/>
        <v>0.99261901730615942</v>
      </c>
      <c r="J322" s="328">
        <f t="shared" si="63"/>
        <v>0.54941440911394579</v>
      </c>
      <c r="K322" s="328">
        <f t="shared" si="64"/>
        <v>0.70863945608341239</v>
      </c>
      <c r="L322" s="500"/>
      <c r="M322" s="481">
        <f t="shared" si="55"/>
        <v>6.7594237656457921</v>
      </c>
      <c r="N322" s="482">
        <f t="shared" si="56"/>
        <v>1.5099219807502493</v>
      </c>
      <c r="O322" s="576"/>
      <c r="P322" s="532">
        <f t="shared" si="65"/>
        <v>-2.4199225566391647E-2</v>
      </c>
      <c r="Q322" s="577">
        <f t="shared" si="66"/>
        <v>-2.0553151820209337E-2</v>
      </c>
    </row>
    <row r="323" spans="2:17" ht="12.6" customHeight="1" x14ac:dyDescent="0.2">
      <c r="B323" s="582">
        <v>67</v>
      </c>
      <c r="C323" s="312"/>
      <c r="D323" s="328">
        <f t="shared" si="57"/>
        <v>0.99541497390711453</v>
      </c>
      <c r="E323" s="328">
        <f t="shared" si="58"/>
        <v>8.6281194036965232</v>
      </c>
      <c r="F323" s="328">
        <f t="shared" si="59"/>
        <v>0.63995668982159948</v>
      </c>
      <c r="G323" s="328">
        <f t="shared" si="60"/>
        <v>0.73889962160737466</v>
      </c>
      <c r="H323" s="328">
        <f t="shared" si="61"/>
        <v>0.26110037839262534</v>
      </c>
      <c r="I323" s="328">
        <f t="shared" si="62"/>
        <v>0.99272716549097662</v>
      </c>
      <c r="J323" s="328">
        <f t="shared" si="63"/>
        <v>0.55367549578463426</v>
      </c>
      <c r="K323" s="328">
        <f t="shared" si="64"/>
        <v>0.71009952587623559</v>
      </c>
      <c r="L323" s="500"/>
      <c r="M323" s="481">
        <f t="shared" si="55"/>
        <v>6.7352245400794004</v>
      </c>
      <c r="N323" s="482">
        <f t="shared" si="56"/>
        <v>1.48936882893004</v>
      </c>
      <c r="O323" s="576"/>
      <c r="P323" s="532">
        <f t="shared" si="65"/>
        <v>-2.4320569221927713E-2</v>
      </c>
      <c r="Q323" s="577">
        <f t="shared" si="66"/>
        <v>-2.0673808901037205E-2</v>
      </c>
    </row>
    <row r="324" spans="2:17" ht="12.6" customHeight="1" x14ac:dyDescent="0.2">
      <c r="B324" s="582">
        <v>66</v>
      </c>
      <c r="C324" s="312"/>
      <c r="D324" s="328">
        <f t="shared" si="57"/>
        <v>0.99548325234959867</v>
      </c>
      <c r="E324" s="328">
        <f t="shared" si="58"/>
        <v>8.5634883857767523</v>
      </c>
      <c r="F324" s="328">
        <f t="shared" si="59"/>
        <v>0.64366661640890599</v>
      </c>
      <c r="G324" s="328">
        <f t="shared" si="60"/>
        <v>0.74010417891411318</v>
      </c>
      <c r="H324" s="328">
        <f t="shared" si="61"/>
        <v>0.25989582108588682</v>
      </c>
      <c r="I324" s="328">
        <f t="shared" si="62"/>
        <v>0.99283532545879394</v>
      </c>
      <c r="J324" s="328">
        <f t="shared" si="63"/>
        <v>0.55803173255113847</v>
      </c>
      <c r="K324" s="328">
        <f t="shared" si="64"/>
        <v>0.71158864217794715</v>
      </c>
      <c r="L324" s="500"/>
      <c r="M324" s="481">
        <f t="shared" si="55"/>
        <v>6.7109039708574727</v>
      </c>
      <c r="N324" s="482">
        <f t="shared" si="56"/>
        <v>1.4686950200290028</v>
      </c>
      <c r="O324" s="576"/>
      <c r="P324" s="532">
        <f t="shared" si="65"/>
        <v>-2.44435174019344E-2</v>
      </c>
      <c r="Q324" s="577">
        <f t="shared" si="66"/>
        <v>-2.0796070411691403E-2</v>
      </c>
    </row>
    <row r="325" spans="2:17" ht="12.6" customHeight="1" x14ac:dyDescent="0.2">
      <c r="B325" s="582">
        <v>65</v>
      </c>
      <c r="C325" s="312"/>
      <c r="D325" s="328">
        <f t="shared" si="57"/>
        <v>0.99555153547550201</v>
      </c>
      <c r="E325" s="328">
        <f t="shared" si="58"/>
        <v>8.4983658559879753</v>
      </c>
      <c r="F325" s="328">
        <f t="shared" si="59"/>
        <v>0.64747041350397938</v>
      </c>
      <c r="G325" s="328">
        <f t="shared" si="60"/>
        <v>0.74133623152125239</v>
      </c>
      <c r="H325" s="328">
        <f t="shared" si="61"/>
        <v>0.25866376847874761</v>
      </c>
      <c r="I325" s="328">
        <f t="shared" si="62"/>
        <v>0.99294349721089492</v>
      </c>
      <c r="J325" s="328">
        <f t="shared" si="63"/>
        <v>0.56248675494409961</v>
      </c>
      <c r="K325" s="328">
        <f t="shared" si="64"/>
        <v>0.71310778733000668</v>
      </c>
      <c r="L325" s="500"/>
      <c r="M325" s="481">
        <f t="shared" si="55"/>
        <v>6.6864604534555383</v>
      </c>
      <c r="N325" s="482">
        <f t="shared" si="56"/>
        <v>1.4478989496173114</v>
      </c>
      <c r="O325" s="576"/>
      <c r="P325" s="532">
        <f t="shared" si="65"/>
        <v>-2.4568093284941028E-2</v>
      </c>
      <c r="Q325" s="577">
        <f t="shared" si="66"/>
        <v>-2.0919959530658616E-2</v>
      </c>
    </row>
    <row r="326" spans="2:17" ht="12.6" customHeight="1" x14ac:dyDescent="0.2">
      <c r="B326" s="582">
        <v>64</v>
      </c>
      <c r="C326" s="312"/>
      <c r="D326" s="328">
        <f t="shared" si="57"/>
        <v>0.99561982328514598</v>
      </c>
      <c r="E326" s="328">
        <f t="shared" si="58"/>
        <v>8.4327404271156787</v>
      </c>
      <c r="F326" s="328">
        <f t="shared" si="59"/>
        <v>0.6513718005806266</v>
      </c>
      <c r="G326" s="328">
        <f t="shared" si="60"/>
        <v>0.74259674525556818</v>
      </c>
      <c r="H326" s="328">
        <f t="shared" si="61"/>
        <v>0.25740325474443182</v>
      </c>
      <c r="I326" s="328">
        <f t="shared" si="62"/>
        <v>0.99305168074856376</v>
      </c>
      <c r="J326" s="328">
        <f t="shared" si="63"/>
        <v>0.56704439630946979</v>
      </c>
      <c r="K326" s="328">
        <f t="shared" si="64"/>
        <v>0.71465799057001145</v>
      </c>
      <c r="L326" s="500"/>
      <c r="M326" s="481">
        <f t="shared" si="55"/>
        <v>6.6618923601705973</v>
      </c>
      <c r="N326" s="482">
        <f t="shared" si="56"/>
        <v>1.4269789900866527</v>
      </c>
      <c r="O326" s="576"/>
      <c r="P326" s="532">
        <f t="shared" si="65"/>
        <v>-2.4694319435738521E-2</v>
      </c>
      <c r="Q326" s="577">
        <f t="shared" si="66"/>
        <v>-2.1045498822815034E-2</v>
      </c>
    </row>
    <row r="327" spans="2:17" ht="12.6" customHeight="1" x14ac:dyDescent="0.2">
      <c r="B327" s="582">
        <v>63</v>
      </c>
      <c r="C327" s="312"/>
      <c r="D327" s="328">
        <f t="shared" si="57"/>
        <v>0.99568811577885175</v>
      </c>
      <c r="E327" s="328">
        <f t="shared" si="58"/>
        <v>8.3666002653407556</v>
      </c>
      <c r="F327" s="328">
        <f t="shared" si="59"/>
        <v>0.65537470452710889</v>
      </c>
      <c r="G327" s="328">
        <f t="shared" si="60"/>
        <v>0.74388673318968845</v>
      </c>
      <c r="H327" s="328">
        <f t="shared" si="61"/>
        <v>0.25611326681031155</v>
      </c>
      <c r="I327" s="328">
        <f t="shared" si="62"/>
        <v>0.9931598760730842</v>
      </c>
      <c r="J327" s="328">
        <f t="shared" si="63"/>
        <v>0.57170870187370137</v>
      </c>
      <c r="K327" s="328">
        <f t="shared" si="64"/>
        <v>0.71624033092629513</v>
      </c>
      <c r="L327" s="500"/>
      <c r="M327" s="481">
        <f t="shared" si="55"/>
        <v>6.6371980407348588</v>
      </c>
      <c r="N327" s="482">
        <f t="shared" si="56"/>
        <v>1.4059334912638377</v>
      </c>
      <c r="O327" s="576"/>
      <c r="P327" s="532">
        <f t="shared" si="65"/>
        <v>-2.48222176421109E-2</v>
      </c>
      <c r="Q327" s="577">
        <f t="shared" si="66"/>
        <v>-2.1172710075774148E-2</v>
      </c>
    </row>
    <row r="328" spans="2:17" ht="12.6" customHeight="1" x14ac:dyDescent="0.2">
      <c r="B328" s="582">
        <v>62</v>
      </c>
      <c r="C328" s="312"/>
      <c r="D328" s="328">
        <f t="shared" si="57"/>
        <v>0.99575641295694062</v>
      </c>
      <c r="E328" s="328">
        <f t="shared" si="58"/>
        <v>8.2999330653258223</v>
      </c>
      <c r="F328" s="328">
        <f t="shared" si="59"/>
        <v>0.65948327470445711</v>
      </c>
      <c r="G328" s="328">
        <f t="shared" si="60"/>
        <v>0.74520725861715453</v>
      </c>
      <c r="H328" s="328">
        <f t="shared" si="61"/>
        <v>0.25479274138284547</v>
      </c>
      <c r="I328" s="328">
        <f t="shared" si="62"/>
        <v>0.99326808318574078</v>
      </c>
      <c r="J328" s="328">
        <f t="shared" si="63"/>
        <v>0.57648394405119885</v>
      </c>
      <c r="K328" s="328">
        <f t="shared" si="64"/>
        <v>0.71785594033160427</v>
      </c>
      <c r="L328" s="500"/>
      <c r="M328" s="481">
        <f t="shared" si="55"/>
        <v>6.6123758230927479</v>
      </c>
      <c r="N328" s="482">
        <f t="shared" si="56"/>
        <v>1.3847607811880636</v>
      </c>
      <c r="O328" s="576"/>
      <c r="P328" s="532">
        <f t="shared" si="65"/>
        <v>-2.4951808727962543E-2</v>
      </c>
      <c r="Q328" s="577">
        <f t="shared" si="66"/>
        <v>-2.1301614113582445E-2</v>
      </c>
    </row>
    <row r="329" spans="2:17" ht="12.6" customHeight="1" x14ac:dyDescent="0.2">
      <c r="B329" s="582">
        <v>61</v>
      </c>
      <c r="C329" s="312"/>
      <c r="D329" s="328">
        <f t="shared" si="57"/>
        <v>0.995824714819734</v>
      </c>
      <c r="E329" s="328">
        <f t="shared" si="58"/>
        <v>8.2327260234856467</v>
      </c>
      <c r="F329" s="328">
        <f t="shared" si="59"/>
        <v>0.66370189936069224</v>
      </c>
      <c r="G329" s="328">
        <f t="shared" si="60"/>
        <v>0.74655943825673865</v>
      </c>
      <c r="H329" s="328">
        <f t="shared" si="61"/>
        <v>0.25344056174326135</v>
      </c>
      <c r="I329" s="328">
        <f t="shared" si="62"/>
        <v>0.99337630208781758</v>
      </c>
      <c r="J329" s="328">
        <f t="shared" si="63"/>
        <v>0.58137463912583576</v>
      </c>
      <c r="K329" s="328">
        <f t="shared" si="64"/>
        <v>0.71950600697545553</v>
      </c>
      <c r="L329" s="500"/>
      <c r="M329" s="481">
        <f t="shared" si="55"/>
        <v>6.5874240143647853</v>
      </c>
      <c r="N329" s="482">
        <f t="shared" si="56"/>
        <v>1.3634591670744811</v>
      </c>
      <c r="O329" s="576"/>
      <c r="P329" s="532">
        <f t="shared" si="65"/>
        <v>-2.508311233937377E-2</v>
      </c>
      <c r="Q329" s="577">
        <f t="shared" si="66"/>
        <v>-2.1432230582220768E-2</v>
      </c>
    </row>
    <row r="330" spans="2:17" ht="12.6" customHeight="1" x14ac:dyDescent="0.2">
      <c r="B330" s="582">
        <v>60</v>
      </c>
      <c r="C330" s="312"/>
      <c r="D330" s="328">
        <f t="shared" si="57"/>
        <v>0.99589302136755309</v>
      </c>
      <c r="E330" s="328">
        <f t="shared" si="58"/>
        <v>8.1649658092772608</v>
      </c>
      <c r="F330" s="328">
        <f t="shared" si="59"/>
        <v>0.66803522354751721</v>
      </c>
      <c r="G330" s="328">
        <f t="shared" si="60"/>
        <v>0.74794444570687735</v>
      </c>
      <c r="H330" s="328">
        <f t="shared" si="61"/>
        <v>0.25205555429312265</v>
      </c>
      <c r="I330" s="328">
        <f t="shared" si="62"/>
        <v>0.99348453278059923</v>
      </c>
      <c r="J330" s="328">
        <f t="shared" si="63"/>
        <v>0.58638556545474463</v>
      </c>
      <c r="K330" s="328">
        <f t="shared" si="64"/>
        <v>0.72119177891678654</v>
      </c>
      <c r="L330" s="500"/>
      <c r="M330" s="481">
        <f t="shared" si="55"/>
        <v>6.5623409020254115</v>
      </c>
      <c r="N330" s="482">
        <f t="shared" si="56"/>
        <v>1.3420269364922603</v>
      </c>
      <c r="O330" s="576"/>
      <c r="P330" s="532">
        <f t="shared" si="65"/>
        <v>-2.5216146699435171E-2</v>
      </c>
      <c r="Q330" s="577">
        <f t="shared" si="66"/>
        <v>-2.1564577704779708E-2</v>
      </c>
    </row>
    <row r="331" spans="2:17" ht="12.6" customHeight="1" x14ac:dyDescent="0.2">
      <c r="B331" s="582">
        <v>59</v>
      </c>
      <c r="C331" s="312"/>
      <c r="D331" s="328">
        <f t="shared" si="57"/>
        <v>0.9959613326007194</v>
      </c>
      <c r="E331" s="328">
        <f t="shared" si="58"/>
        <v>8.096638534327413</v>
      </c>
      <c r="F331" s="328">
        <f t="shared" si="59"/>
        <v>0.67248816870462202</v>
      </c>
      <c r="G331" s="328">
        <f t="shared" si="60"/>
        <v>0.74936351517325894</v>
      </c>
      <c r="H331" s="328">
        <f t="shared" si="61"/>
        <v>0.25063648482674106</v>
      </c>
      <c r="I331" s="328">
        <f t="shared" si="62"/>
        <v>0.99359277526537038</v>
      </c>
      <c r="J331" s="328">
        <f t="shared" si="63"/>
        <v>0.59152178336134786</v>
      </c>
      <c r="K331" s="328">
        <f t="shared" si="64"/>
        <v>0.72291456798076492</v>
      </c>
      <c r="L331" s="500"/>
      <c r="M331" s="481">
        <f t="shared" si="55"/>
        <v>6.5371247553259764</v>
      </c>
      <c r="N331" s="482">
        <f t="shared" si="56"/>
        <v>1.3204623587874806</v>
      </c>
      <c r="O331" s="576"/>
      <c r="P331" s="532">
        <f t="shared" si="65"/>
        <v>-2.5350928327483757E-2</v>
      </c>
      <c r="Q331" s="577">
        <f t="shared" si="66"/>
        <v>-2.1698672000610486E-2</v>
      </c>
    </row>
    <row r="332" spans="2:17" ht="12.6" customHeight="1" x14ac:dyDescent="0.2">
      <c r="B332" s="582">
        <v>58</v>
      </c>
      <c r="C332" s="312"/>
      <c r="D332" s="328">
        <f t="shared" si="57"/>
        <v>0.99602964851955411</v>
      </c>
      <c r="E332" s="328">
        <f t="shared" si="58"/>
        <v>8.0277297191948644</v>
      </c>
      <c r="F332" s="328">
        <f t="shared" si="59"/>
        <v>0.67706595409804038</v>
      </c>
      <c r="G332" s="328">
        <f t="shared" si="60"/>
        <v>0.75081794549503811</v>
      </c>
      <c r="H332" s="328">
        <f t="shared" si="61"/>
        <v>0.24918205450496189</v>
      </c>
      <c r="I332" s="328">
        <f t="shared" si="62"/>
        <v>0.99370102954341566</v>
      </c>
      <c r="J332" s="328">
        <f t="shared" si="63"/>
        <v>0.59678865690609173</v>
      </c>
      <c r="K332" s="328">
        <f t="shared" si="64"/>
        <v>0.72467575396612705</v>
      </c>
      <c r="L332" s="500"/>
      <c r="M332" s="481">
        <f t="shared" si="55"/>
        <v>6.5117738269984926</v>
      </c>
      <c r="N332" s="482">
        <f t="shared" si="56"/>
        <v>1.2987636867868702</v>
      </c>
      <c r="O332" s="576"/>
      <c r="P332" s="532">
        <f t="shared" si="65"/>
        <v>-2.5487471717937638E-2</v>
      </c>
      <c r="Q332" s="577">
        <f t="shared" si="66"/>
        <v>-2.1834527964088579E-2</v>
      </c>
    </row>
    <row r="333" spans="2:17" ht="12.6" customHeight="1" x14ac:dyDescent="0.2">
      <c r="B333" s="582">
        <v>57</v>
      </c>
      <c r="C333" s="312"/>
      <c r="D333" s="328">
        <f t="shared" si="57"/>
        <v>0.99609796912437887</v>
      </c>
      <c r="E333" s="328">
        <f t="shared" si="58"/>
        <v>7.9582242575422146</v>
      </c>
      <c r="F333" s="328">
        <f t="shared" si="59"/>
        <v>0.68177412032345341</v>
      </c>
      <c r="G333" s="328">
        <f t="shared" si="60"/>
        <v>0.75230910449787025</v>
      </c>
      <c r="H333" s="328">
        <f t="shared" si="61"/>
        <v>0.24769089550212975</v>
      </c>
      <c r="I333" s="328">
        <f t="shared" si="62"/>
        <v>0.99380929561602005</v>
      </c>
      <c r="J333" s="328">
        <f t="shared" si="63"/>
        <v>0.60219187774803129</v>
      </c>
      <c r="K333" s="328">
        <f t="shared" si="64"/>
        <v>0.72647678919222047</v>
      </c>
      <c r="L333" s="500"/>
      <c r="M333" s="481">
        <f t="shared" si="55"/>
        <v>6.486286355280555</v>
      </c>
      <c r="N333" s="482">
        <f t="shared" si="56"/>
        <v>1.2769291588227816</v>
      </c>
      <c r="O333" s="576"/>
      <c r="P333" s="532">
        <f t="shared" si="65"/>
        <v>-2.5625788971836982E-2</v>
      </c>
      <c r="Q333" s="577">
        <f t="shared" si="66"/>
        <v>-2.1972157696282579E-2</v>
      </c>
    </row>
    <row r="334" spans="2:17" ht="12.6" customHeight="1" x14ac:dyDescent="0.2">
      <c r="B334" s="582">
        <v>56</v>
      </c>
      <c r="C334" s="312"/>
      <c r="D334" s="328">
        <f t="shared" si="57"/>
        <v>0.99616629441551485</v>
      </c>
      <c r="E334" s="328">
        <f t="shared" si="58"/>
        <v>7.8881063774661548</v>
      </c>
      <c r="F334" s="328">
        <f t="shared" si="59"/>
        <v>0.68661855511349534</v>
      </c>
      <c r="G334" s="328">
        <f t="shared" si="60"/>
        <v>0.75383843370500747</v>
      </c>
      <c r="H334" s="328">
        <f t="shared" si="61"/>
        <v>0.24616156629499253</v>
      </c>
      <c r="I334" s="328">
        <f t="shared" si="62"/>
        <v>0.99391757348446852</v>
      </c>
      <c r="J334" s="328">
        <f t="shared" si="63"/>
        <v>0.60773749133883381</v>
      </c>
      <c r="K334" s="328">
        <f t="shared" si="64"/>
        <v>0.72831920341806233</v>
      </c>
      <c r="L334" s="500"/>
      <c r="M334" s="481">
        <f t="shared" si="55"/>
        <v>6.460660566308718</v>
      </c>
      <c r="N334" s="482">
        <f t="shared" si="56"/>
        <v>1.254957001126499</v>
      </c>
      <c r="O334" s="576"/>
      <c r="P334" s="532">
        <f t="shared" si="65"/>
        <v>-2.5765889375094275E-2</v>
      </c>
      <c r="Q334" s="577">
        <f t="shared" si="66"/>
        <v>-2.2111570483019705E-2</v>
      </c>
    </row>
    <row r="335" spans="2:17" ht="12.6" customHeight="1" x14ac:dyDescent="0.2">
      <c r="B335" s="582">
        <v>55</v>
      </c>
      <c r="C335" s="312"/>
      <c r="D335" s="328">
        <f t="shared" si="57"/>
        <v>0.9962346243932837</v>
      </c>
      <c r="E335" s="328">
        <f t="shared" si="58"/>
        <v>7.8173595997057168</v>
      </c>
      <c r="F335" s="328">
        <f t="shared" si="59"/>
        <v>0.69160552172061196</v>
      </c>
      <c r="G335" s="328">
        <f t="shared" si="60"/>
        <v>0.7554074534411076</v>
      </c>
      <c r="H335" s="328">
        <f t="shared" si="61"/>
        <v>0.2445925465588924</v>
      </c>
      <c r="I335" s="328">
        <f t="shared" si="62"/>
        <v>0.99402586315004637</v>
      </c>
      <c r="J335" s="328">
        <f t="shared" si="63"/>
        <v>0.61343192572355476</v>
      </c>
      <c r="K335" s="328">
        <f t="shared" si="64"/>
        <v>0.7302046091692358</v>
      </c>
      <c r="L335" s="500"/>
      <c r="M335" s="481">
        <f t="shared" si="55"/>
        <v>6.4348946769336237</v>
      </c>
      <c r="N335" s="482">
        <f t="shared" si="56"/>
        <v>1.2328454306434793</v>
      </c>
      <c r="O335" s="576"/>
      <c r="P335" s="532">
        <f t="shared" si="65"/>
        <v>-2.5907778914302071E-2</v>
      </c>
      <c r="Q335" s="577">
        <f t="shared" si="66"/>
        <v>-2.2252772310977775E-2</v>
      </c>
    </row>
    <row r="336" spans="2:17" ht="12.6" customHeight="1" x14ac:dyDescent="0.2">
      <c r="B336" s="582">
        <v>54</v>
      </c>
      <c r="C336" s="312"/>
      <c r="D336" s="328">
        <f t="shared" si="57"/>
        <v>0.99630295905800681</v>
      </c>
      <c r="E336" s="328">
        <f t="shared" si="58"/>
        <v>7.745966692414834</v>
      </c>
      <c r="F336" s="328">
        <f t="shared" si="59"/>
        <v>0.69674169018461629</v>
      </c>
      <c r="G336" s="328">
        <f t="shared" si="60"/>
        <v>0.75701776836723766</v>
      </c>
      <c r="H336" s="328">
        <f t="shared" si="61"/>
        <v>0.24298223163276234</v>
      </c>
      <c r="I336" s="328">
        <f t="shared" si="62"/>
        <v>0.99413416461403892</v>
      </c>
      <c r="J336" s="328">
        <f t="shared" si="63"/>
        <v>0.619282023260468</v>
      </c>
      <c r="K336" s="328">
        <f t="shared" si="64"/>
        <v>0.73213470751237919</v>
      </c>
      <c r="L336" s="500"/>
      <c r="M336" s="481">
        <f t="shared" si="55"/>
        <v>6.4089868980193216</v>
      </c>
      <c r="N336" s="482">
        <f t="shared" si="56"/>
        <v>1.2105926583325015</v>
      </c>
      <c r="O336" s="576"/>
      <c r="P336" s="532">
        <f t="shared" si="65"/>
        <v>-2.6051459722069126E-2</v>
      </c>
      <c r="Q336" s="577">
        <f t="shared" si="66"/>
        <v>-2.2395765312680282E-2</v>
      </c>
    </row>
    <row r="337" spans="2:17" ht="12.6" customHeight="1" x14ac:dyDescent="0.2">
      <c r="B337" s="582">
        <v>53</v>
      </c>
      <c r="C337" s="312"/>
      <c r="D337" s="328">
        <f t="shared" si="57"/>
        <v>0.9963712984100056</v>
      </c>
      <c r="E337" s="328">
        <f t="shared" si="58"/>
        <v>7.6739096221475585</v>
      </c>
      <c r="F337" s="328">
        <f t="shared" si="59"/>
        <v>0.70203417183768468</v>
      </c>
      <c r="G337" s="328">
        <f t="shared" si="60"/>
        <v>0.75867107348984408</v>
      </c>
      <c r="H337" s="328">
        <f t="shared" si="61"/>
        <v>0.24132892651015592</v>
      </c>
      <c r="I337" s="328">
        <f t="shared" si="62"/>
        <v>0.99424247787773157</v>
      </c>
      <c r="J337" s="328">
        <f t="shared" si="63"/>
        <v>0.62529507561620912</v>
      </c>
      <c r="K337" s="328">
        <f t="shared" si="64"/>
        <v>0.7341112943214384</v>
      </c>
      <c r="L337" s="500"/>
      <c r="M337" s="481">
        <f t="shared" si="55"/>
        <v>6.3829354382972525</v>
      </c>
      <c r="N337" s="482">
        <f t="shared" si="56"/>
        <v>1.1881968930198212</v>
      </c>
      <c r="O337" s="576"/>
      <c r="P337" s="532">
        <f t="shared" si="65"/>
        <v>-2.619692943893881E-2</v>
      </c>
      <c r="Q337" s="577">
        <f t="shared" si="66"/>
        <v>-2.2540547128699018E-2</v>
      </c>
    </row>
    <row r="338" spans="2:17" ht="12.6" customHeight="1" x14ac:dyDescent="0.2">
      <c r="B338" s="582">
        <v>52</v>
      </c>
      <c r="C338" s="312"/>
      <c r="D338" s="328">
        <f t="shared" si="57"/>
        <v>0.9964396424496017</v>
      </c>
      <c r="E338" s="328">
        <f t="shared" si="58"/>
        <v>7.6011695006609195</v>
      </c>
      <c r="F338" s="328">
        <f t="shared" si="59"/>
        <v>0.70749055745023892</v>
      </c>
      <c r="G338" s="328">
        <f t="shared" si="60"/>
        <v>0.76036916069129257</v>
      </c>
      <c r="H338" s="328">
        <f t="shared" si="61"/>
        <v>0.23963083930870743</v>
      </c>
      <c r="I338" s="328">
        <f t="shared" si="62"/>
        <v>0.99435080294240996</v>
      </c>
      <c r="J338" s="328">
        <f t="shared" si="63"/>
        <v>0.63147886244362972</v>
      </c>
      <c r="K338" s="328">
        <f t="shared" si="64"/>
        <v>0.73613626708479973</v>
      </c>
      <c r="L338" s="500"/>
      <c r="M338" s="481">
        <f t="shared" si="55"/>
        <v>6.3567385088583137</v>
      </c>
      <c r="N338" s="482">
        <f t="shared" si="56"/>
        <v>1.1656563458911222</v>
      </c>
      <c r="O338" s="576"/>
      <c r="P338" s="532">
        <f t="shared" si="65"/>
        <v>-2.634418048123166E-2</v>
      </c>
      <c r="Q338" s="577">
        <f t="shared" si="66"/>
        <v>-2.2687110175297676E-2</v>
      </c>
    </row>
    <row r="339" spans="2:17" ht="12.6" customHeight="1" x14ac:dyDescent="0.2">
      <c r="B339" s="582">
        <v>51</v>
      </c>
      <c r="C339" s="312"/>
      <c r="D339" s="328">
        <f t="shared" si="57"/>
        <v>0.99650799117711664</v>
      </c>
      <c r="E339" s="328">
        <f t="shared" si="58"/>
        <v>7.5277265270908096</v>
      </c>
      <c r="F339" s="328">
        <f t="shared" si="59"/>
        <v>0.71311895948027937</v>
      </c>
      <c r="G339" s="328">
        <f t="shared" si="60"/>
        <v>0.7621139258349976</v>
      </c>
      <c r="H339" s="328">
        <f t="shared" si="61"/>
        <v>0.2378860741650024</v>
      </c>
      <c r="I339" s="328">
        <f t="shared" si="62"/>
        <v>0.99445913980935985</v>
      </c>
      <c r="J339" s="328">
        <f t="shared" si="63"/>
        <v>0.63784169420937131</v>
      </c>
      <c r="K339" s="328">
        <f t="shared" si="64"/>
        <v>0.73821163230798847</v>
      </c>
      <c r="L339" s="500"/>
      <c r="M339" s="481">
        <f t="shared" si="55"/>
        <v>6.330394328377082</v>
      </c>
      <c r="N339" s="482">
        <f t="shared" si="56"/>
        <v>1.1429692357158245</v>
      </c>
      <c r="O339" s="576"/>
      <c r="P339" s="532">
        <f t="shared" si="65"/>
        <v>-2.6493199197886952E-2</v>
      </c>
      <c r="Q339" s="577">
        <f t="shared" si="66"/>
        <v>-2.2835440801472373E-2</v>
      </c>
    </row>
    <row r="340" spans="2:17" ht="12.6" customHeight="1" x14ac:dyDescent="0.2">
      <c r="B340" s="582">
        <v>50</v>
      </c>
      <c r="C340" s="312"/>
      <c r="D340" s="328">
        <f t="shared" si="57"/>
        <v>0.99657634459287192</v>
      </c>
      <c r="E340" s="328">
        <f t="shared" si="58"/>
        <v>7.4535599249992988</v>
      </c>
      <c r="F340" s="328">
        <f t="shared" si="59"/>
        <v>0.71892805895786049</v>
      </c>
      <c r="G340" s="328">
        <f t="shared" si="60"/>
        <v>0.76390737650426443</v>
      </c>
      <c r="H340" s="328">
        <f t="shared" si="61"/>
        <v>0.23609262349573557</v>
      </c>
      <c r="I340" s="328">
        <f t="shared" si="62"/>
        <v>0.99456748847986709</v>
      </c>
      <c r="J340" s="328">
        <f t="shared" si="63"/>
        <v>0.64439245970786752</v>
      </c>
      <c r="K340" s="328">
        <f t="shared" si="64"/>
        <v>0.74033951357286032</v>
      </c>
      <c r="L340" s="500"/>
      <c r="M340" s="481">
        <f t="shared" si="55"/>
        <v>6.3039011291791951</v>
      </c>
      <c r="N340" s="482">
        <f t="shared" si="56"/>
        <v>1.1201337949143522</v>
      </c>
      <c r="O340" s="576"/>
      <c r="P340" s="532">
        <f t="shared" si="65"/>
        <v>-2.6643964899761841E-2</v>
      </c>
      <c r="Q340" s="577">
        <f t="shared" si="66"/>
        <v>-2.2985518317995002E-2</v>
      </c>
    </row>
    <row r="341" spans="2:17" ht="12.6" customHeight="1" x14ac:dyDescent="0.2">
      <c r="B341" s="582">
        <v>49</v>
      </c>
      <c r="C341" s="312"/>
      <c r="D341" s="328">
        <f t="shared" si="57"/>
        <v>0.99664470269718919</v>
      </c>
      <c r="E341" s="328">
        <f t="shared" si="58"/>
        <v>7.3786478737262184</v>
      </c>
      <c r="F341" s="328">
        <f t="shared" si="59"/>
        <v>0.72492715761747728</v>
      </c>
      <c r="G341" s="328">
        <f t="shared" si="60"/>
        <v>0.76575164044083499</v>
      </c>
      <c r="H341" s="328">
        <f t="shared" si="61"/>
        <v>0.23424835955916501</v>
      </c>
      <c r="I341" s="328">
        <f t="shared" si="62"/>
        <v>0.99467584895521777</v>
      </c>
      <c r="J341" s="328">
        <f t="shared" si="63"/>
        <v>0.6511406788802151</v>
      </c>
      <c r="K341" s="328">
        <f t="shared" si="64"/>
        <v>0.74252216032124696</v>
      </c>
      <c r="L341" s="500"/>
      <c r="M341" s="481">
        <f t="shared" si="55"/>
        <v>6.2772571642794333</v>
      </c>
      <c r="N341" s="482">
        <f t="shared" si="56"/>
        <v>1.0971482765963572</v>
      </c>
      <c r="O341" s="576"/>
      <c r="P341" s="532">
        <f t="shared" si="65"/>
        <v>-2.6796448740384449E-2</v>
      </c>
      <c r="Q341" s="577">
        <f t="shared" si="66"/>
        <v>-2.3137313878450527E-2</v>
      </c>
    </row>
    <row r="342" spans="2:17" ht="12.6" customHeight="1" x14ac:dyDescent="0.2">
      <c r="B342" s="582">
        <v>48</v>
      </c>
      <c r="C342" s="312"/>
      <c r="D342" s="328">
        <f t="shared" si="57"/>
        <v>0.99671306549038996</v>
      </c>
      <c r="E342" s="328">
        <f t="shared" si="58"/>
        <v>7.3029674334022143</v>
      </c>
      <c r="F342" s="328">
        <f t="shared" si="59"/>
        <v>0.73112623598649795</v>
      </c>
      <c r="G342" s="328">
        <f t="shared" si="60"/>
        <v>0.76764897475685068</v>
      </c>
      <c r="H342" s="328">
        <f t="shared" si="61"/>
        <v>0.23235102524314932</v>
      </c>
      <c r="I342" s="328">
        <f t="shared" si="62"/>
        <v>0.99478422123669796</v>
      </c>
      <c r="J342" s="328">
        <f t="shared" si="63"/>
        <v>0.65809656165247576</v>
      </c>
      <c r="K342" s="328">
        <f t="shared" si="64"/>
        <v>0.74476195743891294</v>
      </c>
      <c r="L342" s="500"/>
      <c r="M342" s="481">
        <f t="shared" si="55"/>
        <v>6.2504607155390488</v>
      </c>
      <c r="N342" s="482">
        <f t="shared" si="56"/>
        <v>1.0740109627179066</v>
      </c>
      <c r="O342" s="576"/>
      <c r="P342" s="532">
        <f t="shared" si="65"/>
        <v>-2.6950612423320308E-2</v>
      </c>
      <c r="Q342" s="577">
        <f t="shared" si="66"/>
        <v>-2.3290789186361849E-2</v>
      </c>
    </row>
    <row r="343" spans="2:17" ht="12.6" customHeight="1" x14ac:dyDescent="0.2">
      <c r="B343" s="582">
        <v>47</v>
      </c>
      <c r="C343" s="312"/>
      <c r="D343" s="328">
        <f t="shared" si="57"/>
        <v>0.99678143297279598</v>
      </c>
      <c r="E343" s="328">
        <f t="shared" si="58"/>
        <v>7.2264944628929326</v>
      </c>
      <c r="F343" s="328">
        <f t="shared" si="59"/>
        <v>0.73753601825032633</v>
      </c>
      <c r="G343" s="328">
        <f t="shared" si="60"/>
        <v>0.76960177600265833</v>
      </c>
      <c r="H343" s="328">
        <f t="shared" si="61"/>
        <v>0.23039822399734167</v>
      </c>
      <c r="I343" s="328">
        <f t="shared" si="62"/>
        <v>0.99489260532559398</v>
      </c>
      <c r="J343" s="328">
        <f t="shared" si="63"/>
        <v>0.66527107362139704</v>
      </c>
      <c r="K343" s="328">
        <f t="shared" si="64"/>
        <v>0.74706143572457206</v>
      </c>
      <c r="L343" s="500"/>
      <c r="M343" s="481">
        <f t="shared" si="55"/>
        <v>6.2235101031157285</v>
      </c>
      <c r="N343" s="482">
        <f t="shared" si="56"/>
        <v>1.0507201735315448</v>
      </c>
      <c r="O343" s="576"/>
      <c r="P343" s="532">
        <f t="shared" si="65"/>
        <v>-2.7106406708213626E-2</v>
      </c>
      <c r="Q343" s="577">
        <f t="shared" si="66"/>
        <v>-2.3445895001330541E-2</v>
      </c>
    </row>
    <row r="344" spans="2:17" ht="12.6" customHeight="1" x14ac:dyDescent="0.2">
      <c r="B344" s="582">
        <v>46</v>
      </c>
      <c r="C344" s="312"/>
      <c r="D344" s="328">
        <f t="shared" si="57"/>
        <v>0.99684980514472876</v>
      </c>
      <c r="E344" s="328">
        <f t="shared" si="58"/>
        <v>7.1492035298424046</v>
      </c>
      <c r="F344" s="328">
        <f t="shared" si="59"/>
        <v>0.7441680448482223</v>
      </c>
      <c r="G344" s="328">
        <f t="shared" si="60"/>
        <v>0.77161259118267844</v>
      </c>
      <c r="H344" s="328">
        <f t="shared" si="61"/>
        <v>0.22838740881732156</v>
      </c>
      <c r="I344" s="328">
        <f t="shared" si="62"/>
        <v>0.99500100122319224</v>
      </c>
      <c r="J344" s="328">
        <f t="shared" si="63"/>
        <v>0.67267600954979823</v>
      </c>
      <c r="K344" s="328">
        <f t="shared" si="64"/>
        <v>0.74942328333870223</v>
      </c>
      <c r="L344" s="500"/>
      <c r="M344" s="481">
        <f t="shared" si="55"/>
        <v>6.1964036964075149</v>
      </c>
      <c r="N344" s="482">
        <f t="shared" si="56"/>
        <v>1.0272742785302142</v>
      </c>
      <c r="O344" s="576"/>
      <c r="P344" s="532">
        <f t="shared" si="65"/>
        <v>-2.7263769679677807E-2</v>
      </c>
      <c r="Q344" s="577">
        <f t="shared" si="66"/>
        <v>-2.360256940798422E-2</v>
      </c>
    </row>
    <row r="345" spans="2:17" ht="12.6" customHeight="1" x14ac:dyDescent="0.2">
      <c r="B345" s="582">
        <v>45</v>
      </c>
      <c r="C345" s="312"/>
      <c r="D345" s="328">
        <f t="shared" si="57"/>
        <v>0.99691818200650995</v>
      </c>
      <c r="E345" s="328">
        <f t="shared" si="58"/>
        <v>7.0710678118654755</v>
      </c>
      <c r="F345" s="328">
        <f t="shared" si="59"/>
        <v>0.75103475391201802</v>
      </c>
      <c r="G345" s="328">
        <f t="shared" si="60"/>
        <v>0.77368412982259605</v>
      </c>
      <c r="H345" s="328">
        <f t="shared" si="61"/>
        <v>0.22631587017740395</v>
      </c>
      <c r="I345" s="328">
        <f t="shared" si="62"/>
        <v>0.99510940893077948</v>
      </c>
      <c r="J345" s="328">
        <f t="shared" si="63"/>
        <v>0.68032407579336329</v>
      </c>
      <c r="K345" s="328">
        <f t="shared" si="64"/>
        <v>0.75185035833813307</v>
      </c>
      <c r="L345" s="500"/>
      <c r="M345" s="481">
        <f t="shared" si="55"/>
        <v>6.1691399267278371</v>
      </c>
      <c r="N345" s="482">
        <f t="shared" si="56"/>
        <v>1.00367170912223</v>
      </c>
      <c r="O345" s="576"/>
      <c r="P345" s="532">
        <f t="shared" si="65"/>
        <v>-2.742262474042434E-2</v>
      </c>
      <c r="Q345" s="577">
        <f t="shared" si="66"/>
        <v>-2.3760735809020161E-2</v>
      </c>
    </row>
    <row r="346" spans="2:17" ht="12.6" customHeight="1" x14ac:dyDescent="0.2">
      <c r="B346" s="582">
        <v>44</v>
      </c>
      <c r="C346" s="312"/>
      <c r="D346" s="328">
        <f t="shared" si="57"/>
        <v>0.99698656355846138</v>
      </c>
      <c r="E346" s="328">
        <f t="shared" si="58"/>
        <v>6.99205898780101</v>
      </c>
      <c r="F346" s="328">
        <f t="shared" si="59"/>
        <v>0.75814957284871098</v>
      </c>
      <c r="G346" s="328">
        <f t="shared" si="60"/>
        <v>0.77581927720354082</v>
      </c>
      <c r="H346" s="328">
        <f t="shared" si="61"/>
        <v>0.22418072279645918</v>
      </c>
      <c r="I346" s="328">
        <f t="shared" si="62"/>
        <v>0.99521782844964235</v>
      </c>
      <c r="J346" s="328">
        <f t="shared" si="63"/>
        <v>0.6882289829707009</v>
      </c>
      <c r="K346" s="328">
        <f t="shared" si="64"/>
        <v>0.75434570241499532</v>
      </c>
      <c r="L346" s="500"/>
      <c r="M346" s="481">
        <f t="shared" si="55"/>
        <v>6.1417173019874127</v>
      </c>
      <c r="N346" s="482">
        <f t="shared" si="56"/>
        <v>0.97991097331320987</v>
      </c>
      <c r="O346" s="576"/>
      <c r="P346" s="532">
        <f t="shared" si="65"/>
        <v>-2.758287827849415E-2</v>
      </c>
      <c r="Q346" s="577">
        <f t="shared" si="66"/>
        <v>-2.3920300592536137E-2</v>
      </c>
    </row>
    <row r="347" spans="2:17" ht="12.6" customHeight="1" x14ac:dyDescent="0.2">
      <c r="B347" s="582">
        <v>43</v>
      </c>
      <c r="C347" s="312"/>
      <c r="D347" s="328">
        <f t="shared" si="57"/>
        <v>0.99705494980090481</v>
      </c>
      <c r="E347" s="328">
        <f t="shared" si="58"/>
        <v>6.9121471177759073</v>
      </c>
      <c r="F347" s="328">
        <f t="shared" si="59"/>
        <v>0.76552702159378749</v>
      </c>
      <c r="G347" s="328">
        <f t="shared" si="60"/>
        <v>0.77802110889287435</v>
      </c>
      <c r="H347" s="328">
        <f t="shared" si="61"/>
        <v>0.22197889110712565</v>
      </c>
      <c r="I347" s="328">
        <f t="shared" si="62"/>
        <v>0.9953262597810677</v>
      </c>
      <c r="J347" s="328">
        <f t="shared" si="63"/>
        <v>0.69640555041602847</v>
      </c>
      <c r="K347" s="328">
        <f t="shared" si="64"/>
        <v>0.7569125559727663</v>
      </c>
      <c r="L347" s="500"/>
      <c r="M347" s="481">
        <f t="shared" si="55"/>
        <v>6.1141344237089186</v>
      </c>
      <c r="N347" s="482">
        <f t="shared" si="56"/>
        <v>0.95599067272067373</v>
      </c>
      <c r="O347" s="576"/>
      <c r="P347" s="532">
        <f t="shared" si="65"/>
        <v>-2.774441695228802E-2</v>
      </c>
      <c r="Q347" s="577">
        <f t="shared" si="66"/>
        <v>-2.4081150416776609E-2</v>
      </c>
    </row>
    <row r="348" spans="2:17" ht="12.6" customHeight="1" x14ac:dyDescent="0.2">
      <c r="B348" s="582">
        <v>42</v>
      </c>
      <c r="C348" s="312"/>
      <c r="D348" s="328">
        <f t="shared" si="57"/>
        <v>0.99712334073416176</v>
      </c>
      <c r="E348" s="328">
        <f t="shared" si="58"/>
        <v>6.831300510639732</v>
      </c>
      <c r="F348" s="328">
        <f t="shared" si="59"/>
        <v>0.77318282933350135</v>
      </c>
      <c r="G348" s="328">
        <f t="shared" si="60"/>
        <v>0.78029290671685136</v>
      </c>
      <c r="H348" s="328">
        <f t="shared" si="61"/>
        <v>0.21970709328314864</v>
      </c>
      <c r="I348" s="328">
        <f t="shared" si="62"/>
        <v>0.99543470292634251</v>
      </c>
      <c r="J348" s="328">
        <f t="shared" si="63"/>
        <v>0.70486982422710409</v>
      </c>
      <c r="K348" s="328">
        <f t="shared" si="64"/>
        <v>0.75955437468799092</v>
      </c>
      <c r="L348" s="500"/>
      <c r="M348" s="481">
        <f t="shared" si="55"/>
        <v>6.0863900067566306</v>
      </c>
      <c r="N348" s="482">
        <f t="shared" si="56"/>
        <v>0.93190952230389712</v>
      </c>
      <c r="O348" s="576"/>
      <c r="P348" s="532">
        <f t="shared" si="65"/>
        <v>-2.7907104522455484E-2</v>
      </c>
      <c r="Q348" s="577">
        <f t="shared" si="66"/>
        <v>-2.4243149042504797E-2</v>
      </c>
    </row>
    <row r="349" spans="2:17" ht="12.6" customHeight="1" x14ac:dyDescent="0.2">
      <c r="B349" s="582">
        <v>41</v>
      </c>
      <c r="C349" s="312"/>
      <c r="D349" s="328">
        <f t="shared" si="57"/>
        <v>0.99719173635855407</v>
      </c>
      <c r="E349" s="328">
        <f t="shared" si="58"/>
        <v>6.7494855771055287</v>
      </c>
      <c r="F349" s="328">
        <f t="shared" si="59"/>
        <v>0.7811340668216582</v>
      </c>
      <c r="G349" s="328">
        <f t="shared" si="60"/>
        <v>0.78263817633792909</v>
      </c>
      <c r="H349" s="328">
        <f t="shared" si="61"/>
        <v>0.21736182366207091</v>
      </c>
      <c r="I349" s="328">
        <f t="shared" si="62"/>
        <v>0.99554315788675396</v>
      </c>
      <c r="J349" s="328">
        <f t="shared" si="63"/>
        <v>0.71363921105060291</v>
      </c>
      <c r="K349" s="328">
        <f t="shared" si="64"/>
        <v>0.76227484772391974</v>
      </c>
      <c r="L349" s="500"/>
      <c r="M349" s="481">
        <f t="shared" si="55"/>
        <v>6.0584829022341751</v>
      </c>
      <c r="N349" s="482">
        <f t="shared" si="56"/>
        <v>0.90766637326139232</v>
      </c>
      <c r="O349" s="576"/>
      <c r="P349" s="532">
        <f t="shared" si="65"/>
        <v>-2.807077815016612E-2</v>
      </c>
      <c r="Q349" s="577">
        <f t="shared" si="66"/>
        <v>-2.4406133630805016E-2</v>
      </c>
    </row>
    <row r="350" spans="2:17" ht="12.6" customHeight="1" x14ac:dyDescent="0.2">
      <c r="B350" s="582">
        <v>40</v>
      </c>
      <c r="C350" s="312"/>
      <c r="D350" s="328">
        <f t="shared" si="57"/>
        <v>0.9972601366744035</v>
      </c>
      <c r="E350" s="328">
        <f t="shared" si="58"/>
        <v>6.6666666666666661</v>
      </c>
      <c r="F350" s="328">
        <f t="shared" si="59"/>
        <v>0.78939929681299725</v>
      </c>
      <c r="G350" s="328">
        <f t="shared" si="60"/>
        <v>0.78506066661902885</v>
      </c>
      <c r="H350" s="328">
        <f t="shared" si="61"/>
        <v>0.21493933338097115</v>
      </c>
      <c r="I350" s="328">
        <f t="shared" si="62"/>
        <v>0.99565162466358936</v>
      </c>
      <c r="J350" s="328">
        <f t="shared" si="63"/>
        <v>0.7227326301463306</v>
      </c>
      <c r="K350" s="328">
        <f t="shared" si="64"/>
        <v>0.76507791778197598</v>
      </c>
      <c r="L350" s="500"/>
      <c r="M350" s="481">
        <f t="shared" ref="M350:M390" si="67">($E$4*D350*G350)-($E$5*I350*K350)</f>
        <v>6.030412124084009</v>
      </c>
      <c r="N350" s="482">
        <f t="shared" ref="N350:N390" si="68">M350+($E$5*I350)-($E$4*D350)</f>
        <v>0.88326023963058731</v>
      </c>
      <c r="O350" s="576"/>
      <c r="P350" s="532">
        <f t="shared" si="65"/>
        <v>-2.8235244058876674E-2</v>
      </c>
      <c r="Q350" s="577">
        <f t="shared" si="66"/>
        <v>-2.4569910405219275E-2</v>
      </c>
    </row>
    <row r="351" spans="2:17" ht="12.6" customHeight="1" x14ac:dyDescent="0.2">
      <c r="B351" s="582">
        <v>39</v>
      </c>
      <c r="C351" s="312"/>
      <c r="D351" s="328">
        <f t="shared" ref="D351:D390" si="69">EXP(-$F$6*B351/360)</f>
        <v>0.997328541682032</v>
      </c>
      <c r="E351" s="328">
        <f t="shared" ref="E351:E390" si="70">$E$10*SQRT(B351/360)</f>
        <v>6.5828058860438334</v>
      </c>
      <c r="F351" s="328">
        <f t="shared" ref="F351:F390" si="71">((LN($E$4/$E$5))+(($F$7-$F$6+$G$10)*(B351/360)))/(E351/100)</f>
        <v>0.79799874561774109</v>
      </c>
      <c r="G351" s="328">
        <f t="shared" ref="G351:G390" si="72">NORMSDIST(F351)</f>
        <v>0.78756439097873432</v>
      </c>
      <c r="H351" s="328">
        <f t="shared" ref="H351:H390" si="73">1-G351</f>
        <v>0.21243560902126568</v>
      </c>
      <c r="I351" s="328">
        <f t="shared" ref="I351:I390" si="74">EXP(-$F$7*(B351/360))</f>
        <v>0.99576010325813602</v>
      </c>
      <c r="J351" s="328">
        <f t="shared" ref="J351:J390" si="75">F351-(E351/100)</f>
        <v>0.73217068675730279</v>
      </c>
      <c r="K351" s="328">
        <f t="shared" ref="K351:K390" si="76">NORMSDIST(J351)</f>
        <v>0.76796780319868208</v>
      </c>
      <c r="L351" s="500"/>
      <c r="M351" s="481">
        <f t="shared" si="67"/>
        <v>6.0021768800251323</v>
      </c>
      <c r="N351" s="482">
        <f t="shared" si="68"/>
        <v>0.85869032922536803</v>
      </c>
      <c r="O351" s="576"/>
      <c r="P351" s="532">
        <f t="shared" ref="P351:P389" si="77">M352-M351</f>
        <v>-2.8400272441061247E-2</v>
      </c>
      <c r="Q351" s="577">
        <f t="shared" ref="Q351:Q390" si="78">N352-N351</f>
        <v>-2.4734249558051147E-2</v>
      </c>
    </row>
    <row r="352" spans="2:17" ht="12.6" customHeight="1" x14ac:dyDescent="0.2">
      <c r="B352" s="582">
        <v>38</v>
      </c>
      <c r="C352" s="312"/>
      <c r="D352" s="328">
        <f t="shared" si="69"/>
        <v>0.99739695138176121</v>
      </c>
      <c r="E352" s="328">
        <f t="shared" si="70"/>
        <v>6.497862896539309</v>
      </c>
      <c r="F352" s="328">
        <f t="shared" si="71"/>
        <v>0.80695449937169783</v>
      </c>
      <c r="G352" s="328">
        <f t="shared" si="72"/>
        <v>0.79015365096530377</v>
      </c>
      <c r="H352" s="328">
        <f t="shared" si="73"/>
        <v>0.20984634903469623</v>
      </c>
      <c r="I352" s="328">
        <f t="shared" si="74"/>
        <v>0.99586859367168168</v>
      </c>
      <c r="J352" s="328">
        <f t="shared" si="75"/>
        <v>0.74197587040630475</v>
      </c>
      <c r="K352" s="328">
        <f t="shared" si="76"/>
        <v>0.77094902231954143</v>
      </c>
      <c r="L352" s="500"/>
      <c r="M352" s="481">
        <f t="shared" si="67"/>
        <v>5.973776607584071</v>
      </c>
      <c r="N352" s="482">
        <f t="shared" si="68"/>
        <v>0.83395607966731689</v>
      </c>
      <c r="O352" s="576"/>
      <c r="P352" s="532">
        <f t="shared" si="77"/>
        <v>-2.8565591461187978E-2</v>
      </c>
      <c r="Q352" s="577">
        <f t="shared" si="78"/>
        <v>-2.4898879253910877E-2</v>
      </c>
    </row>
    <row r="353" spans="2:17" ht="12.6" customHeight="1" x14ac:dyDescent="0.2">
      <c r="B353" s="582">
        <v>37</v>
      </c>
      <c r="C353" s="312"/>
      <c r="D353" s="328">
        <f t="shared" si="69"/>
        <v>0.99746536577391309</v>
      </c>
      <c r="E353" s="328">
        <f t="shared" si="70"/>
        <v>6.4117946872237823</v>
      </c>
      <c r="F353" s="328">
        <f t="shared" si="71"/>
        <v>0.81629072934082958</v>
      </c>
      <c r="G353" s="328">
        <f t="shared" si="72"/>
        <v>0.7928330623035017</v>
      </c>
      <c r="H353" s="328">
        <f t="shared" si="73"/>
        <v>0.2071669376964983</v>
      </c>
      <c r="I353" s="328">
        <f t="shared" si="74"/>
        <v>0.99597709590551398</v>
      </c>
      <c r="J353" s="328">
        <f t="shared" si="75"/>
        <v>0.75217278246859176</v>
      </c>
      <c r="K353" s="328">
        <f t="shared" si="76"/>
        <v>0.77402642040729264</v>
      </c>
      <c r="L353" s="500"/>
      <c r="M353" s="481">
        <f t="shared" si="67"/>
        <v>5.9452110161228831</v>
      </c>
      <c r="N353" s="482">
        <f t="shared" si="68"/>
        <v>0.80905720041340601</v>
      </c>
      <c r="O353" s="576"/>
      <c r="P353" s="532">
        <f t="shared" si="77"/>
        <v>-2.8730880178414964E-2</v>
      </c>
      <c r="Q353" s="577">
        <f t="shared" si="78"/>
        <v>-2.5063478551857088E-2</v>
      </c>
    </row>
    <row r="354" spans="2:17" ht="12.6" customHeight="1" x14ac:dyDescent="0.2">
      <c r="B354" s="582">
        <v>36</v>
      </c>
      <c r="C354" s="312"/>
      <c r="D354" s="328">
        <f t="shared" si="69"/>
        <v>0.9975337848588095</v>
      </c>
      <c r="E354" s="328">
        <f t="shared" si="70"/>
        <v>6.324555320336759</v>
      </c>
      <c r="F354" s="328">
        <f t="shared" si="71"/>
        <v>0.82603395147378189</v>
      </c>
      <c r="G354" s="328">
        <f t="shared" si="72"/>
        <v>0.79560758369642437</v>
      </c>
      <c r="H354" s="328">
        <f t="shared" si="73"/>
        <v>0.20439241630357563</v>
      </c>
      <c r="I354" s="328">
        <f t="shared" si="74"/>
        <v>0.99608560996092077</v>
      </c>
      <c r="J354" s="328">
        <f t="shared" si="75"/>
        <v>0.76278839827041434</v>
      </c>
      <c r="K354" s="328">
        <f t="shared" si="76"/>
        <v>0.77720519936970833</v>
      </c>
      <c r="L354" s="500"/>
      <c r="M354" s="481">
        <f t="shared" si="67"/>
        <v>5.9164801359444681</v>
      </c>
      <c r="N354" s="482">
        <f t="shared" si="68"/>
        <v>0.78399372186154892</v>
      </c>
      <c r="O354" s="576"/>
      <c r="P354" s="532">
        <f t="shared" si="77"/>
        <v>-2.8895760168978768E-2</v>
      </c>
      <c r="Q354" s="577">
        <f t="shared" si="78"/>
        <v>-2.5227669028140554E-2</v>
      </c>
    </row>
    <row r="355" spans="2:17" ht="12.6" customHeight="1" x14ac:dyDescent="0.2">
      <c r="B355" s="582">
        <v>35</v>
      </c>
      <c r="C355" s="312"/>
      <c r="D355" s="328">
        <f t="shared" si="69"/>
        <v>0.99760220863677218</v>
      </c>
      <c r="E355" s="328">
        <f t="shared" si="70"/>
        <v>6.2360956446232354</v>
      </c>
      <c r="F355" s="328">
        <f t="shared" si="71"/>
        <v>0.8362133265263777</v>
      </c>
      <c r="G355" s="328">
        <f t="shared" si="72"/>
        <v>0.79848254869434665</v>
      </c>
      <c r="H355" s="328">
        <f t="shared" si="73"/>
        <v>0.20151745130565335</v>
      </c>
      <c r="I355" s="328">
        <f t="shared" si="74"/>
        <v>0.99619413583918992</v>
      </c>
      <c r="J355" s="328">
        <f t="shared" si="75"/>
        <v>0.7738523700801454</v>
      </c>
      <c r="K355" s="328">
        <f t="shared" si="76"/>
        <v>0.78049095062122009</v>
      </c>
      <c r="L355" s="500"/>
      <c r="M355" s="481">
        <f t="shared" si="67"/>
        <v>5.8875843757754893</v>
      </c>
      <c r="N355" s="482">
        <f t="shared" si="68"/>
        <v>0.75876605283340837</v>
      </c>
      <c r="O355" s="576"/>
      <c r="P355" s="532">
        <f t="shared" si="77"/>
        <v>-2.9059785582006725E-2</v>
      </c>
      <c r="Q355" s="577">
        <f t="shared" si="78"/>
        <v>-2.5391004831888608E-2</v>
      </c>
    </row>
    <row r="356" spans="2:17" ht="12.6" customHeight="1" x14ac:dyDescent="0.2">
      <c r="B356" s="582">
        <v>34</v>
      </c>
      <c r="C356" s="312"/>
      <c r="D356" s="328">
        <f t="shared" si="69"/>
        <v>0.9976706371081232</v>
      </c>
      <c r="E356" s="328">
        <f t="shared" si="70"/>
        <v>6.1463629715285917</v>
      </c>
      <c r="F356" s="328">
        <f t="shared" si="71"/>
        <v>0.84686100846844281</v>
      </c>
      <c r="G356" s="328">
        <f t="shared" si="72"/>
        <v>0.80146370097336783</v>
      </c>
      <c r="H356" s="328">
        <f t="shared" si="73"/>
        <v>0.19853629902663217</v>
      </c>
      <c r="I356" s="328">
        <f t="shared" si="74"/>
        <v>0.99630267354160973</v>
      </c>
      <c r="J356" s="328">
        <f t="shared" si="75"/>
        <v>0.78539737875315685</v>
      </c>
      <c r="K356" s="328">
        <f t="shared" si="76"/>
        <v>0.78388969142221088</v>
      </c>
      <c r="L356" s="500"/>
      <c r="M356" s="481">
        <f t="shared" si="67"/>
        <v>5.8585245901934826</v>
      </c>
      <c r="N356" s="482">
        <f t="shared" si="68"/>
        <v>0.73337504800151976</v>
      </c>
      <c r="O356" s="576"/>
      <c r="P356" s="532">
        <f t="shared" si="77"/>
        <v>-2.9222431299203322E-2</v>
      </c>
      <c r="Q356" s="577">
        <f t="shared" si="78"/>
        <v>-2.5552960844777317E-2</v>
      </c>
    </row>
    <row r="357" spans="2:17" ht="12.6" customHeight="1" x14ac:dyDescent="0.2">
      <c r="B357" s="582">
        <v>33</v>
      </c>
      <c r="C357" s="312"/>
      <c r="D357" s="328">
        <f t="shared" si="69"/>
        <v>0.99773907027318454</v>
      </c>
      <c r="E357" s="328">
        <f t="shared" si="70"/>
        <v>6.0553007081949826</v>
      </c>
      <c r="F357" s="328">
        <f t="shared" si="71"/>
        <v>0.85801255062447146</v>
      </c>
      <c r="G357" s="328">
        <f t="shared" si="72"/>
        <v>0.80455723339699303</v>
      </c>
      <c r="H357" s="328">
        <f t="shared" si="73"/>
        <v>0.19544276660300697</v>
      </c>
      <c r="I357" s="328">
        <f t="shared" si="74"/>
        <v>0.99641122306946839</v>
      </c>
      <c r="J357" s="328">
        <f t="shared" si="75"/>
        <v>0.79745954354252158</v>
      </c>
      <c r="K357" s="328">
        <f t="shared" si="76"/>
        <v>0.78740790506832004</v>
      </c>
      <c r="L357" s="500"/>
      <c r="M357" s="481">
        <f t="shared" si="67"/>
        <v>5.8293021588942793</v>
      </c>
      <c r="N357" s="482">
        <f t="shared" si="68"/>
        <v>0.70782208715674244</v>
      </c>
      <c r="O357" s="576"/>
      <c r="P357" s="532">
        <f t="shared" si="77"/>
        <v>-2.9383078791013872E-2</v>
      </c>
      <c r="Q357" s="577">
        <f t="shared" si="78"/>
        <v>-2.5712918537223572E-2</v>
      </c>
    </row>
    <row r="358" spans="2:17" ht="12.6" customHeight="1" x14ac:dyDescent="0.2">
      <c r="B358" s="582">
        <v>32</v>
      </c>
      <c r="C358" s="312"/>
      <c r="D358" s="328">
        <f t="shared" si="69"/>
        <v>0.99780750813227792</v>
      </c>
      <c r="E358" s="328">
        <f t="shared" si="70"/>
        <v>5.9628479399994392</v>
      </c>
      <c r="F358" s="328">
        <f t="shared" si="71"/>
        <v>0.86970738120009494</v>
      </c>
      <c r="G358" s="328">
        <f t="shared" si="72"/>
        <v>0.80776983126154711</v>
      </c>
      <c r="H358" s="328">
        <f t="shared" si="73"/>
        <v>0.19223016873845289</v>
      </c>
      <c r="I358" s="328">
        <f t="shared" si="74"/>
        <v>0.99651978442405431</v>
      </c>
      <c r="J358" s="328">
        <f t="shared" si="75"/>
        <v>0.81007890180010056</v>
      </c>
      <c r="K358" s="328">
        <f t="shared" si="76"/>
        <v>0.79105258532710554</v>
      </c>
      <c r="L358" s="500"/>
      <c r="M358" s="481">
        <f t="shared" si="67"/>
        <v>5.7999190801032654</v>
      </c>
      <c r="N358" s="482">
        <f t="shared" si="68"/>
        <v>0.68210916861951887</v>
      </c>
      <c r="O358" s="576"/>
      <c r="P358" s="532">
        <f t="shared" si="77"/>
        <v>-2.9540999164368031E-2</v>
      </c>
      <c r="Q358" s="577">
        <f t="shared" si="78"/>
        <v>-2.5870149016185451E-2</v>
      </c>
    </row>
    <row r="359" spans="2:17" ht="12.6" customHeight="1" x14ac:dyDescent="0.2">
      <c r="B359" s="582">
        <v>31</v>
      </c>
      <c r="C359" s="312"/>
      <c r="D359" s="328">
        <f t="shared" si="69"/>
        <v>0.99787595068572554</v>
      </c>
      <c r="E359" s="328">
        <f t="shared" si="70"/>
        <v>5.868938953886337</v>
      </c>
      <c r="F359" s="328">
        <f t="shared" si="71"/>
        <v>0.88198936264592287</v>
      </c>
      <c r="G359" s="328">
        <f t="shared" si="72"/>
        <v>0.81110872014804292</v>
      </c>
      <c r="H359" s="328">
        <f t="shared" si="73"/>
        <v>0.18889127985195708</v>
      </c>
      <c r="I359" s="328">
        <f t="shared" si="74"/>
        <v>0.99662835760665613</v>
      </c>
      <c r="J359" s="328">
        <f t="shared" si="75"/>
        <v>0.82329997310705949</v>
      </c>
      <c r="K359" s="328">
        <f t="shared" si="76"/>
        <v>0.79483128553705473</v>
      </c>
      <c r="L359" s="500"/>
      <c r="M359" s="481">
        <f t="shared" si="67"/>
        <v>5.7703780809388974</v>
      </c>
      <c r="N359" s="482">
        <f t="shared" si="68"/>
        <v>0.65623901960333342</v>
      </c>
      <c r="O359" s="576"/>
      <c r="P359" s="532">
        <f t="shared" si="77"/>
        <v>-2.9695332771552785E-2</v>
      </c>
      <c r="Q359" s="577">
        <f t="shared" si="78"/>
        <v>-2.6023792633935727E-2</v>
      </c>
    </row>
    <row r="360" spans="2:17" ht="12.6" customHeight="1" x14ac:dyDescent="0.2">
      <c r="B360" s="582">
        <v>30</v>
      </c>
      <c r="C360" s="312"/>
      <c r="D360" s="328">
        <f t="shared" si="69"/>
        <v>0.99794439793384937</v>
      </c>
      <c r="E360" s="328">
        <f t="shared" si="70"/>
        <v>5.7735026918962573</v>
      </c>
      <c r="F360" s="328">
        <f t="shared" si="71"/>
        <v>0.8949074528973352</v>
      </c>
      <c r="G360" s="328">
        <f t="shared" si="72"/>
        <v>0.81458171881334018</v>
      </c>
      <c r="H360" s="328">
        <f t="shared" si="73"/>
        <v>0.18541828118665982</v>
      </c>
      <c r="I360" s="328">
        <f t="shared" si="74"/>
        <v>0.99673694261856238</v>
      </c>
      <c r="J360" s="328">
        <f t="shared" si="75"/>
        <v>0.8371724259783726</v>
      </c>
      <c r="K360" s="328">
        <f t="shared" si="76"/>
        <v>0.79875217278823651</v>
      </c>
      <c r="L360" s="500"/>
      <c r="M360" s="481">
        <f t="shared" si="67"/>
        <v>5.7406827481673446</v>
      </c>
      <c r="N360" s="482">
        <f t="shared" si="68"/>
        <v>0.63021522696939769</v>
      </c>
      <c r="O360" s="576"/>
      <c r="P360" s="532">
        <f t="shared" si="77"/>
        <v>-2.9845064591867754E-2</v>
      </c>
      <c r="Q360" s="577">
        <f t="shared" si="78"/>
        <v>-2.6172834369717179E-2</v>
      </c>
    </row>
    <row r="361" spans="2:17" ht="12.6" customHeight="1" x14ac:dyDescent="0.2">
      <c r="B361" s="582">
        <v>29</v>
      </c>
      <c r="C361" s="312"/>
      <c r="D361" s="328">
        <f t="shared" si="69"/>
        <v>0.99801284987697136</v>
      </c>
      <c r="E361" s="328">
        <f t="shared" si="70"/>
        <v>5.676462121975467</v>
      </c>
      <c r="F361" s="328">
        <f t="shared" si="71"/>
        <v>0.90851649115924882</v>
      </c>
      <c r="G361" s="328">
        <f t="shared" si="72"/>
        <v>0.81819729754376669</v>
      </c>
      <c r="H361" s="328">
        <f t="shared" si="73"/>
        <v>0.18180270245623331</v>
      </c>
      <c r="I361" s="328">
        <f t="shared" si="74"/>
        <v>0.99684553946106191</v>
      </c>
      <c r="J361" s="328">
        <f t="shared" si="75"/>
        <v>0.85175186993949414</v>
      </c>
      <c r="K361" s="328">
        <f t="shared" si="76"/>
        <v>0.80282408758569868</v>
      </c>
      <c r="L361" s="500"/>
      <c r="M361" s="481">
        <f t="shared" si="67"/>
        <v>5.7108376835754768</v>
      </c>
      <c r="N361" s="482">
        <f t="shared" si="68"/>
        <v>0.60404239259968051</v>
      </c>
      <c r="O361" s="576"/>
      <c r="P361" s="532">
        <f t="shared" si="77"/>
        <v>-2.9988994392013524E-2</v>
      </c>
      <c r="Q361" s="577">
        <f t="shared" si="78"/>
        <v>-2.6316073990258815E-2</v>
      </c>
    </row>
    <row r="362" spans="2:17" ht="12.6" customHeight="1" x14ac:dyDescent="0.2">
      <c r="B362" s="582">
        <v>28</v>
      </c>
      <c r="C362" s="312"/>
      <c r="D362" s="328">
        <f t="shared" si="69"/>
        <v>0.99808130651541349</v>
      </c>
      <c r="E362" s="328">
        <f t="shared" si="70"/>
        <v>5.577733510227171</v>
      </c>
      <c r="F362" s="328">
        <f t="shared" si="71"/>
        <v>0.92287813692996445</v>
      </c>
      <c r="G362" s="328">
        <f t="shared" si="72"/>
        <v>0.8219646423519229</v>
      </c>
      <c r="H362" s="328">
        <f t="shared" si="73"/>
        <v>0.1780353576480771</v>
      </c>
      <c r="I362" s="328">
        <f t="shared" si="74"/>
        <v>0.99695414813544381</v>
      </c>
      <c r="J362" s="328">
        <f t="shared" si="75"/>
        <v>0.86710080182769278</v>
      </c>
      <c r="K362" s="328">
        <f t="shared" si="76"/>
        <v>0.80705660934201817</v>
      </c>
      <c r="L362" s="500"/>
      <c r="M362" s="481">
        <f t="shared" si="67"/>
        <v>5.6808486891834633</v>
      </c>
      <c r="N362" s="482">
        <f t="shared" si="68"/>
        <v>0.5777263186094217</v>
      </c>
      <c r="O362" s="576"/>
      <c r="P362" s="532">
        <f t="shared" si="77"/>
        <v>-3.0125700411119283E-2</v>
      </c>
      <c r="Q362" s="577">
        <f t="shared" si="78"/>
        <v>-2.6452089734661399E-2</v>
      </c>
    </row>
    <row r="363" spans="2:17" ht="12.6" customHeight="1" x14ac:dyDescent="0.2">
      <c r="B363" s="582">
        <v>27</v>
      </c>
      <c r="C363" s="312"/>
      <c r="D363" s="328">
        <f t="shared" si="69"/>
        <v>0.99814976784949805</v>
      </c>
      <c r="E363" s="328">
        <f t="shared" si="70"/>
        <v>5.4772255750516603</v>
      </c>
      <c r="F363" s="328">
        <f t="shared" si="71"/>
        <v>0.93806199886455621</v>
      </c>
      <c r="G363" s="328">
        <f t="shared" si="72"/>
        <v>0.82589372530245453</v>
      </c>
      <c r="H363" s="328">
        <f t="shared" si="73"/>
        <v>0.17410627469754547</v>
      </c>
      <c r="I363" s="328">
        <f t="shared" si="74"/>
        <v>0.99706276864299714</v>
      </c>
      <c r="J363" s="328">
        <f t="shared" si="75"/>
        <v>0.88328974311403963</v>
      </c>
      <c r="K363" s="328">
        <f t="shared" si="76"/>
        <v>0.81146012793295108</v>
      </c>
      <c r="L363" s="500"/>
      <c r="M363" s="481">
        <f t="shared" si="67"/>
        <v>5.650722988772344</v>
      </c>
      <c r="N363" s="482">
        <f t="shared" si="68"/>
        <v>0.5512742288747603</v>
      </c>
      <c r="O363" s="576"/>
      <c r="P363" s="532">
        <f t="shared" si="77"/>
        <v>-3.0253494974886053E-2</v>
      </c>
      <c r="Q363" s="577">
        <f t="shared" si="78"/>
        <v>-2.6579193928611744E-2</v>
      </c>
    </row>
    <row r="364" spans="2:17" ht="12.6" customHeight="1" x14ac:dyDescent="0.2">
      <c r="B364" s="582">
        <v>26</v>
      </c>
      <c r="C364" s="312"/>
      <c r="D364" s="328">
        <f t="shared" si="69"/>
        <v>0.99821823387954689</v>
      </c>
      <c r="E364" s="328">
        <f t="shared" si="70"/>
        <v>5.3748384988656994</v>
      </c>
      <c r="F364" s="328">
        <f t="shared" si="71"/>
        <v>0.95414700054747059</v>
      </c>
      <c r="G364" s="328">
        <f t="shared" si="72"/>
        <v>0.82999538107508652</v>
      </c>
      <c r="H364" s="328">
        <f t="shared" si="73"/>
        <v>0.17000461892491348</v>
      </c>
      <c r="I364" s="328">
        <f t="shared" si="74"/>
        <v>0.99717140098501122</v>
      </c>
      <c r="J364" s="328">
        <f t="shared" si="75"/>
        <v>0.90039861555881362</v>
      </c>
      <c r="K364" s="328">
        <f t="shared" si="76"/>
        <v>0.81604592134753684</v>
      </c>
      <c r="L364" s="500"/>
      <c r="M364" s="481">
        <f t="shared" si="67"/>
        <v>5.620469493797458</v>
      </c>
      <c r="N364" s="482">
        <f t="shared" si="68"/>
        <v>0.52469503494614855</v>
      </c>
      <c r="O364" s="576"/>
      <c r="P364" s="532">
        <f t="shared" si="77"/>
        <v>-3.0370370003041103E-2</v>
      </c>
      <c r="Q364" s="577">
        <f t="shared" si="78"/>
        <v>-2.6695378491837118E-2</v>
      </c>
    </row>
    <row r="365" spans="2:17" ht="12.6" customHeight="1" x14ac:dyDescent="0.2">
      <c r="B365" s="582">
        <v>25</v>
      </c>
      <c r="C365" s="312"/>
      <c r="D365" s="328">
        <f t="shared" si="69"/>
        <v>0.9982867046058822</v>
      </c>
      <c r="E365" s="328">
        <f t="shared" si="70"/>
        <v>5.2704627669472988</v>
      </c>
      <c r="F365" s="328">
        <f t="shared" si="71"/>
        <v>0.9712230442412132</v>
      </c>
      <c r="G365" s="328">
        <f t="shared" si="72"/>
        <v>0.83428138956720721</v>
      </c>
      <c r="H365" s="328">
        <f t="shared" si="73"/>
        <v>0.16571861043279279</v>
      </c>
      <c r="I365" s="328">
        <f t="shared" si="74"/>
        <v>0.99728004516277524</v>
      </c>
      <c r="J365" s="328">
        <f t="shared" si="75"/>
        <v>0.91851841657174016</v>
      </c>
      <c r="K365" s="328">
        <f t="shared" si="76"/>
        <v>0.82082623912199337</v>
      </c>
      <c r="L365" s="500"/>
      <c r="M365" s="481">
        <f t="shared" si="67"/>
        <v>5.5900991237944169</v>
      </c>
      <c r="N365" s="482">
        <f t="shared" si="68"/>
        <v>0.49799965645431143</v>
      </c>
      <c r="O365" s="576"/>
      <c r="P365" s="532">
        <f t="shared" si="77"/>
        <v>-3.0473929798077393E-2</v>
      </c>
      <c r="Q365" s="577">
        <f t="shared" si="78"/>
        <v>-2.6798247726816271E-2</v>
      </c>
    </row>
    <row r="366" spans="2:17" ht="12.6" customHeight="1" x14ac:dyDescent="0.2">
      <c r="B366" s="582">
        <v>24</v>
      </c>
      <c r="C366" s="312"/>
      <c r="D366" s="328">
        <f t="shared" si="69"/>
        <v>0.99835518002882617</v>
      </c>
      <c r="E366" s="328">
        <f t="shared" si="70"/>
        <v>5.1639777949432215</v>
      </c>
      <c r="F366" s="328">
        <f t="shared" si="71"/>
        <v>0.98939305258678911</v>
      </c>
      <c r="G366" s="328">
        <f t="shared" si="72"/>
        <v>0.83876456383331577</v>
      </c>
      <c r="H366" s="328">
        <f t="shared" si="73"/>
        <v>0.16123543616668423</v>
      </c>
      <c r="I366" s="328">
        <f t="shared" si="74"/>
        <v>0.99738870117757894</v>
      </c>
      <c r="J366" s="328">
        <f t="shared" si="75"/>
        <v>0.93775327463735692</v>
      </c>
      <c r="K366" s="328">
        <f t="shared" si="76"/>
        <v>0.82581439068997387</v>
      </c>
      <c r="L366" s="500"/>
      <c r="M366" s="481">
        <f t="shared" si="67"/>
        <v>5.5596251939963395</v>
      </c>
      <c r="N366" s="482">
        <f t="shared" si="68"/>
        <v>0.47120140872749516</v>
      </c>
      <c r="O366" s="576"/>
      <c r="P366" s="532">
        <f t="shared" si="77"/>
        <v>-3.0561307747220212E-2</v>
      </c>
      <c r="Q366" s="577">
        <f t="shared" si="78"/>
        <v>-2.6884935020788703E-2</v>
      </c>
    </row>
    <row r="367" spans="2:17" ht="12.6" customHeight="1" x14ac:dyDescent="0.2">
      <c r="B367" s="582">
        <v>23</v>
      </c>
      <c r="C367" s="312"/>
      <c r="D367" s="328">
        <f t="shared" si="69"/>
        <v>0.99842366014870099</v>
      </c>
      <c r="E367" s="328">
        <f t="shared" si="70"/>
        <v>5.0552502960343668</v>
      </c>
      <c r="F367" s="328">
        <f t="shared" si="71"/>
        <v>1.008775494060987</v>
      </c>
      <c r="G367" s="328">
        <f t="shared" si="72"/>
        <v>0.8434588418462895</v>
      </c>
      <c r="H367" s="328">
        <f t="shared" si="73"/>
        <v>0.1565411581537105</v>
      </c>
      <c r="I367" s="328">
        <f t="shared" si="74"/>
        <v>0.99749736903071196</v>
      </c>
      <c r="J367" s="328">
        <f t="shared" si="75"/>
        <v>0.95822299110064335</v>
      </c>
      <c r="K367" s="328">
        <f t="shared" si="76"/>
        <v>0.83102483689457329</v>
      </c>
      <c r="L367" s="500"/>
      <c r="M367" s="481">
        <f t="shared" si="67"/>
        <v>5.5290638862491193</v>
      </c>
      <c r="N367" s="482">
        <f t="shared" si="68"/>
        <v>0.44431647370670646</v>
      </c>
      <c r="O367" s="576"/>
      <c r="P367" s="532">
        <f t="shared" si="77"/>
        <v>-3.0629062574931254E-2</v>
      </c>
      <c r="Q367" s="577">
        <f t="shared" si="78"/>
        <v>-2.6951999098145052E-2</v>
      </c>
    </row>
    <row r="368" spans="2:17" ht="12.6" customHeight="1" x14ac:dyDescent="0.2">
      <c r="B368" s="582">
        <v>22</v>
      </c>
      <c r="C368" s="312"/>
      <c r="D368" s="328">
        <f t="shared" si="69"/>
        <v>0.99849214496582872</v>
      </c>
      <c r="E368" s="328">
        <f t="shared" si="70"/>
        <v>4.9441323247304423</v>
      </c>
      <c r="F368" s="328">
        <f t="shared" si="71"/>
        <v>1.0295075337038593</v>
      </c>
      <c r="G368" s="328">
        <f t="shared" si="72"/>
        <v>0.8483793792778116</v>
      </c>
      <c r="H368" s="328">
        <f t="shared" si="73"/>
        <v>0.1516206207221884</v>
      </c>
      <c r="I368" s="328">
        <f t="shared" si="74"/>
        <v>0.99760604872346392</v>
      </c>
      <c r="J368" s="328">
        <f t="shared" si="75"/>
        <v>0.98006621045655484</v>
      </c>
      <c r="K368" s="328">
        <f t="shared" si="76"/>
        <v>0.8364732815111946</v>
      </c>
      <c r="L368" s="500"/>
      <c r="M368" s="481">
        <f t="shared" si="67"/>
        <v>5.498434823674188</v>
      </c>
      <c r="N368" s="482">
        <f t="shared" si="68"/>
        <v>0.41736447460856141</v>
      </c>
      <c r="O368" s="576"/>
      <c r="P368" s="532">
        <f t="shared" si="77"/>
        <v>-3.0673048469580522E-2</v>
      </c>
      <c r="Q368" s="577">
        <f t="shared" si="78"/>
        <v>-2.6995294147255322E-2</v>
      </c>
    </row>
    <row r="369" spans="2:17" ht="12.6" customHeight="1" x14ac:dyDescent="0.2">
      <c r="B369" s="582">
        <v>21</v>
      </c>
      <c r="C369" s="312"/>
      <c r="D369" s="328">
        <f t="shared" si="69"/>
        <v>0.99856063448053156</v>
      </c>
      <c r="E369" s="328">
        <f t="shared" si="70"/>
        <v>4.8304589153964796</v>
      </c>
      <c r="F369" s="328">
        <f t="shared" si="71"/>
        <v>1.0517490006384862</v>
      </c>
      <c r="G369" s="328">
        <f t="shared" si="72"/>
        <v>0.85354263847076584</v>
      </c>
      <c r="H369" s="328">
        <f t="shared" si="73"/>
        <v>0.14645736152923416</v>
      </c>
      <c r="I369" s="328">
        <f t="shared" si="74"/>
        <v>0.99771474025712503</v>
      </c>
      <c r="J369" s="328">
        <f t="shared" si="75"/>
        <v>1.0034444114845213</v>
      </c>
      <c r="K369" s="328">
        <f t="shared" si="76"/>
        <v>0.84217675744706522</v>
      </c>
      <c r="L369" s="500"/>
      <c r="M369" s="481">
        <f t="shared" si="67"/>
        <v>5.4677617752046075</v>
      </c>
      <c r="N369" s="482">
        <f t="shared" si="68"/>
        <v>0.39036918046130609</v>
      </c>
      <c r="O369" s="576"/>
      <c r="P369" s="532">
        <f t="shared" si="77"/>
        <v>-3.0688251670952127E-2</v>
      </c>
      <c r="Q369" s="577">
        <f t="shared" si="78"/>
        <v>-2.7009806407974679E-2</v>
      </c>
    </row>
    <row r="370" spans="2:17" ht="12.6" customHeight="1" x14ac:dyDescent="0.2">
      <c r="B370" s="582">
        <v>20</v>
      </c>
      <c r="C370" s="312"/>
      <c r="D370" s="328">
        <f t="shared" si="69"/>
        <v>0.99862912869313181</v>
      </c>
      <c r="E370" s="328">
        <f t="shared" si="70"/>
        <v>4.714045207910317</v>
      </c>
      <c r="F370" s="328">
        <f t="shared" si="71"/>
        <v>1.0756874349315173</v>
      </c>
      <c r="G370" s="328">
        <f t="shared" si="72"/>
        <v>0.85896646560381185</v>
      </c>
      <c r="H370" s="328">
        <f t="shared" si="73"/>
        <v>0.14103353439618815</v>
      </c>
      <c r="I370" s="328">
        <f t="shared" si="74"/>
        <v>0.99782344363298525</v>
      </c>
      <c r="J370" s="328">
        <f t="shared" si="75"/>
        <v>1.0285469828524141</v>
      </c>
      <c r="K370" s="328">
        <f t="shared" si="76"/>
        <v>0.84815369887684233</v>
      </c>
      <c r="L370" s="500"/>
      <c r="M370" s="481">
        <f t="shared" si="67"/>
        <v>5.4370735235336554</v>
      </c>
      <c r="N370" s="482">
        <f t="shared" si="68"/>
        <v>0.36335937405333141</v>
      </c>
      <c r="O370" s="576"/>
      <c r="P370" s="532">
        <f t="shared" si="77"/>
        <v>-3.0668583807511141E-2</v>
      </c>
      <c r="Q370" s="577">
        <f t="shared" si="78"/>
        <v>-2.6989447508611875E-2</v>
      </c>
    </row>
    <row r="371" spans="2:17" ht="12.6" customHeight="1" x14ac:dyDescent="0.2">
      <c r="B371" s="582">
        <v>19</v>
      </c>
      <c r="C371" s="312"/>
      <c r="D371" s="328">
        <f t="shared" si="69"/>
        <v>0.99869762760395164</v>
      </c>
      <c r="E371" s="328">
        <f t="shared" si="70"/>
        <v>4.5946829173634072</v>
      </c>
      <c r="F371" s="328">
        <f t="shared" si="71"/>
        <v>1.1015445787730944</v>
      </c>
      <c r="G371" s="328">
        <f t="shared" si="72"/>
        <v>0.86467014307584056</v>
      </c>
      <c r="H371" s="328">
        <f t="shared" si="73"/>
        <v>0.13532985692415944</v>
      </c>
      <c r="I371" s="328">
        <f t="shared" si="74"/>
        <v>0.99793215885233488</v>
      </c>
      <c r="J371" s="328">
        <f t="shared" si="75"/>
        <v>1.0555977495994604</v>
      </c>
      <c r="K371" s="328">
        <f t="shared" si="76"/>
        <v>0.85442398525430141</v>
      </c>
      <c r="L371" s="500"/>
      <c r="M371" s="481">
        <f t="shared" si="67"/>
        <v>5.4064049397261442</v>
      </c>
      <c r="N371" s="482">
        <f t="shared" si="68"/>
        <v>0.33636992654471953</v>
      </c>
      <c r="O371" s="576"/>
      <c r="P371" s="532">
        <f t="shared" si="77"/>
        <v>-3.0606619243386035E-2</v>
      </c>
      <c r="Q371" s="577">
        <f t="shared" si="78"/>
        <v>-2.69267918134517E-2</v>
      </c>
    </row>
    <row r="372" spans="2:17" ht="12.6" customHeight="1" x14ac:dyDescent="0.2">
      <c r="B372" s="582">
        <v>18</v>
      </c>
      <c r="C372" s="312"/>
      <c r="D372" s="328">
        <f t="shared" si="69"/>
        <v>0.99876613121331337</v>
      </c>
      <c r="E372" s="328">
        <f t="shared" si="70"/>
        <v>4.4721359549995796</v>
      </c>
      <c r="F372" s="328">
        <f t="shared" si="71"/>
        <v>1.1295848271585538</v>
      </c>
      <c r="G372" s="328">
        <f t="shared" si="72"/>
        <v>0.87067439632183519</v>
      </c>
      <c r="H372" s="328">
        <f t="shared" si="73"/>
        <v>0.12932560367816481</v>
      </c>
      <c r="I372" s="328">
        <f t="shared" si="74"/>
        <v>0.99804088591646423</v>
      </c>
      <c r="J372" s="328">
        <f t="shared" si="75"/>
        <v>1.084863467608558</v>
      </c>
      <c r="K372" s="328">
        <f t="shared" si="76"/>
        <v>0.86100893480428642</v>
      </c>
      <c r="L372" s="500"/>
      <c r="M372" s="481">
        <f t="shared" si="67"/>
        <v>5.3757983204827582</v>
      </c>
      <c r="N372" s="482">
        <f t="shared" si="68"/>
        <v>0.30944313473126783</v>
      </c>
      <c r="O372" s="576"/>
      <c r="P372" s="532">
        <f t="shared" si="77"/>
        <v>-3.0493259743622048E-2</v>
      </c>
      <c r="Q372" s="577">
        <f t="shared" si="78"/>
        <v>-2.6812741087383074E-2</v>
      </c>
    </row>
    <row r="373" spans="2:17" ht="12.6" customHeight="1" x14ac:dyDescent="0.2">
      <c r="B373" s="582">
        <v>17</v>
      </c>
      <c r="C373" s="312"/>
      <c r="D373" s="328">
        <f t="shared" si="69"/>
        <v>0.99883463952153928</v>
      </c>
      <c r="E373" s="328">
        <f t="shared" si="70"/>
        <v>4.3461349368017661</v>
      </c>
      <c r="F373" s="328">
        <f t="shared" si="71"/>
        <v>1.1601263775815616</v>
      </c>
      <c r="G373" s="328">
        <f t="shared" si="72"/>
        <v>0.87700132192265456</v>
      </c>
      <c r="H373" s="328">
        <f t="shared" si="73"/>
        <v>0.12299867807734544</v>
      </c>
      <c r="I373" s="328">
        <f t="shared" si="74"/>
        <v>0.99814962482666381</v>
      </c>
      <c r="J373" s="328">
        <f t="shared" si="75"/>
        <v>1.116665028213544</v>
      </c>
      <c r="K373" s="328">
        <f t="shared" si="76"/>
        <v>0.86793121196404499</v>
      </c>
      <c r="L373" s="500"/>
      <c r="M373" s="481">
        <f t="shared" si="67"/>
        <v>5.3453050607391361</v>
      </c>
      <c r="N373" s="482">
        <f t="shared" si="68"/>
        <v>0.28263039364388476</v>
      </c>
      <c r="O373" s="576"/>
      <c r="P373" s="532">
        <f t="shared" si="77"/>
        <v>-3.0317304689106095E-2</v>
      </c>
      <c r="Q373" s="577">
        <f t="shared" si="78"/>
        <v>-2.6636094711335545E-2</v>
      </c>
    </row>
    <row r="374" spans="2:17" ht="12.6" customHeight="1" x14ac:dyDescent="0.2">
      <c r="B374" s="582">
        <v>16</v>
      </c>
      <c r="C374" s="312"/>
      <c r="D374" s="328">
        <f t="shared" si="69"/>
        <v>0.99890315252895157</v>
      </c>
      <c r="E374" s="328">
        <f t="shared" si="70"/>
        <v>4.2163702135578394</v>
      </c>
      <c r="F374" s="328">
        <f t="shared" si="71"/>
        <v>1.1935561601031159</v>
      </c>
      <c r="G374" s="328">
        <f t="shared" si="72"/>
        <v>0.88367418422470234</v>
      </c>
      <c r="H374" s="328">
        <f t="shared" si="73"/>
        <v>0.11632581577529766</v>
      </c>
      <c r="I374" s="328">
        <f t="shared" si="74"/>
        <v>0.99825837558422437</v>
      </c>
      <c r="J374" s="328">
        <f t="shared" si="75"/>
        <v>1.1513924579675376</v>
      </c>
      <c r="K374" s="328">
        <f t="shared" si="76"/>
        <v>0.87521459239468746</v>
      </c>
      <c r="L374" s="500"/>
      <c r="M374" s="481">
        <f t="shared" si="67"/>
        <v>5.31498775605003</v>
      </c>
      <c r="N374" s="482">
        <f t="shared" si="68"/>
        <v>0.25599429893254921</v>
      </c>
      <c r="O374" s="576"/>
      <c r="P374" s="532">
        <f t="shared" si="77"/>
        <v>-3.0064898797576234E-2</v>
      </c>
      <c r="Q374" s="577">
        <f t="shared" si="78"/>
        <v>-2.6382997403061381E-2</v>
      </c>
    </row>
    <row r="375" spans="2:17" ht="12.6" customHeight="1" x14ac:dyDescent="0.2">
      <c r="B375" s="582">
        <v>15</v>
      </c>
      <c r="C375" s="312"/>
      <c r="D375" s="328">
        <f t="shared" si="69"/>
        <v>0.99897167023587274</v>
      </c>
      <c r="E375" s="328">
        <f t="shared" si="70"/>
        <v>4.0824829046386304</v>
      </c>
      <c r="F375" s="328">
        <f t="shared" si="71"/>
        <v>1.2303501618867421</v>
      </c>
      <c r="G375" s="328">
        <f t="shared" si="72"/>
        <v>0.89071699616338684</v>
      </c>
      <c r="H375" s="328">
        <f t="shared" si="73"/>
        <v>0.10928300383661316</v>
      </c>
      <c r="I375" s="328">
        <f t="shared" si="74"/>
        <v>0.99836713819043665</v>
      </c>
      <c r="J375" s="328">
        <f t="shared" si="75"/>
        <v>1.1895253328403557</v>
      </c>
      <c r="K375" s="328">
        <f t="shared" si="76"/>
        <v>0.88288349580312497</v>
      </c>
      <c r="L375" s="500"/>
      <c r="M375" s="481">
        <f t="shared" si="67"/>
        <v>5.2849228572524538</v>
      </c>
      <c r="N375" s="482">
        <f t="shared" si="68"/>
        <v>0.22961130152948783</v>
      </c>
      <c r="O375" s="576"/>
      <c r="P375" s="532">
        <f t="shared" si="77"/>
        <v>-2.9718822090345043E-2</v>
      </c>
      <c r="Q375" s="577">
        <f t="shared" si="78"/>
        <v>-2.603622918385895E-2</v>
      </c>
    </row>
    <row r="376" spans="2:17" ht="12.6" customHeight="1" x14ac:dyDescent="0.2">
      <c r="B376" s="582">
        <v>14</v>
      </c>
      <c r="C376" s="312"/>
      <c r="D376" s="328">
        <f t="shared" si="69"/>
        <v>0.99904019264262511</v>
      </c>
      <c r="E376" s="328">
        <f t="shared" si="70"/>
        <v>3.9440531887330774</v>
      </c>
      <c r="F376" s="328">
        <f t="shared" si="71"/>
        <v>1.2711016113824598</v>
      </c>
      <c r="G376" s="328">
        <f t="shared" si="72"/>
        <v>0.89815374891859601</v>
      </c>
      <c r="H376" s="328">
        <f t="shared" si="73"/>
        <v>0.10184625108140399</v>
      </c>
      <c r="I376" s="328">
        <f t="shared" si="74"/>
        <v>0.99847591264659152</v>
      </c>
      <c r="J376" s="328">
        <f t="shared" si="75"/>
        <v>1.231661079495129</v>
      </c>
      <c r="K376" s="328">
        <f t="shared" si="76"/>
        <v>0.89096214284209685</v>
      </c>
      <c r="L376" s="500"/>
      <c r="M376" s="481">
        <f t="shared" si="67"/>
        <v>5.2552040351621088</v>
      </c>
      <c r="N376" s="482">
        <f t="shared" si="68"/>
        <v>0.20357507234562888</v>
      </c>
      <c r="O376" s="576"/>
      <c r="P376" s="532">
        <f t="shared" si="77"/>
        <v>-2.9257579947497447E-2</v>
      </c>
      <c r="Q376" s="577">
        <f t="shared" si="78"/>
        <v>-2.5574295433756333E-2</v>
      </c>
    </row>
    <row r="377" spans="2:17" ht="12.6" customHeight="1" x14ac:dyDescent="0.2">
      <c r="B377" s="582">
        <v>13</v>
      </c>
      <c r="C377" s="312"/>
      <c r="D377" s="328">
        <f t="shared" si="69"/>
        <v>0.99910871974953097</v>
      </c>
      <c r="E377" s="328">
        <f t="shared" si="70"/>
        <v>3.8005847503304597</v>
      </c>
      <c r="F377" s="328">
        <f t="shared" si="71"/>
        <v>1.3165608855575239</v>
      </c>
      <c r="G377" s="328">
        <f t="shared" si="72"/>
        <v>0.90600707144022863</v>
      </c>
      <c r="H377" s="328">
        <f t="shared" si="73"/>
        <v>9.3992928559771372E-2</v>
      </c>
      <c r="I377" s="328">
        <f t="shared" si="74"/>
        <v>0.99858469895398017</v>
      </c>
      <c r="J377" s="328">
        <f t="shared" si="75"/>
        <v>1.2785550380542194</v>
      </c>
      <c r="K377" s="328">
        <f t="shared" si="76"/>
        <v>0.89947310416524773</v>
      </c>
      <c r="L377" s="500"/>
      <c r="M377" s="481">
        <f t="shared" si="67"/>
        <v>5.2259464552146113</v>
      </c>
      <c r="N377" s="482">
        <f t="shared" si="68"/>
        <v>0.17800077691187255</v>
      </c>
      <c r="O377" s="576"/>
      <c r="P377" s="532">
        <f t="shared" si="77"/>
        <v>-2.8654248227766743E-2</v>
      </c>
      <c r="Q377" s="577">
        <f t="shared" si="78"/>
        <v>-2.4970272011501038E-2</v>
      </c>
    </row>
    <row r="378" spans="2:17" ht="12.6" customHeight="1" x14ac:dyDescent="0.2">
      <c r="B378" s="582">
        <v>12</v>
      </c>
      <c r="C378" s="312"/>
      <c r="D378" s="328">
        <f t="shared" si="69"/>
        <v>0.99917725155691284</v>
      </c>
      <c r="E378" s="328">
        <f t="shared" si="70"/>
        <v>3.6514837167011072</v>
      </c>
      <c r="F378" s="328">
        <f t="shared" si="71"/>
        <v>1.3676933742424331</v>
      </c>
      <c r="G378" s="328">
        <f t="shared" si="72"/>
        <v>0.91429596261087909</v>
      </c>
      <c r="H378" s="328">
        <f t="shared" si="73"/>
        <v>8.5704037389120913E-2</v>
      </c>
      <c r="I378" s="328">
        <f t="shared" si="74"/>
        <v>0.99869349711389377</v>
      </c>
      <c r="J378" s="328">
        <f t="shared" si="75"/>
        <v>1.3311785370754221</v>
      </c>
      <c r="K378" s="328">
        <f t="shared" si="76"/>
        <v>0.90843486408457363</v>
      </c>
      <c r="L378" s="500"/>
      <c r="M378" s="481">
        <f t="shared" si="67"/>
        <v>5.1972922069868446</v>
      </c>
      <c r="N378" s="482">
        <f t="shared" si="68"/>
        <v>0.15303050490037151</v>
      </c>
      <c r="O378" s="576"/>
      <c r="P378" s="532">
        <f t="shared" si="77"/>
        <v>-2.7875039375672372E-2</v>
      </c>
      <c r="Q378" s="577">
        <f t="shared" si="78"/>
        <v>-2.4190371361598295E-2</v>
      </c>
    </row>
    <row r="379" spans="2:17" ht="12.6" customHeight="1" x14ac:dyDescent="0.2">
      <c r="B379" s="582">
        <v>11</v>
      </c>
      <c r="C379" s="312"/>
      <c r="D379" s="328">
        <f t="shared" si="69"/>
        <v>0.99924578806509301</v>
      </c>
      <c r="E379" s="328">
        <f t="shared" si="70"/>
        <v>3.496029493900505</v>
      </c>
      <c r="F379" s="328">
        <f t="shared" si="71"/>
        <v>1.4257657022452002</v>
      </c>
      <c r="G379" s="328">
        <f t="shared" si="72"/>
        <v>0.92303200792542317</v>
      </c>
      <c r="H379" s="328">
        <f t="shared" si="73"/>
        <v>7.696799207457683E-2</v>
      </c>
      <c r="I379" s="328">
        <f t="shared" si="74"/>
        <v>0.99880230712762375</v>
      </c>
      <c r="J379" s="328">
        <f t="shared" si="75"/>
        <v>1.3908054073061951</v>
      </c>
      <c r="K379" s="328">
        <f t="shared" si="76"/>
        <v>0.91785777852025907</v>
      </c>
      <c r="L379" s="500"/>
      <c r="M379" s="481">
        <f t="shared" si="67"/>
        <v>5.1694171676111722</v>
      </c>
      <c r="N379" s="482">
        <f t="shared" si="68"/>
        <v>0.12884013353877322</v>
      </c>
      <c r="O379" s="576"/>
      <c r="P379" s="532">
        <f t="shared" si="77"/>
        <v>-2.6877604587539849E-2</v>
      </c>
      <c r="Q379" s="577">
        <f t="shared" si="78"/>
        <v>-2.3192244680359408E-2</v>
      </c>
    </row>
    <row r="380" spans="2:17" ht="12.6" customHeight="1" x14ac:dyDescent="0.2">
      <c r="B380" s="582">
        <v>10</v>
      </c>
      <c r="C380" s="312"/>
      <c r="D380" s="328">
        <f t="shared" si="69"/>
        <v>0.9993143292743939</v>
      </c>
      <c r="E380" s="328">
        <f t="shared" si="70"/>
        <v>3.333333333333333</v>
      </c>
      <c r="F380" s="328">
        <f t="shared" si="71"/>
        <v>1.4924783422187198</v>
      </c>
      <c r="G380" s="328">
        <f t="shared" si="72"/>
        <v>0.93221310461108153</v>
      </c>
      <c r="H380" s="328">
        <f t="shared" si="73"/>
        <v>6.7786895388918467E-2</v>
      </c>
      <c r="I380" s="328">
        <f t="shared" si="74"/>
        <v>0.99891112899646151</v>
      </c>
      <c r="J380" s="328">
        <f t="shared" si="75"/>
        <v>1.4591450088853863</v>
      </c>
      <c r="K380" s="328">
        <f t="shared" si="76"/>
        <v>0.92773739976725311</v>
      </c>
      <c r="L380" s="500"/>
      <c r="M380" s="481">
        <f t="shared" si="67"/>
        <v>5.1425395630236324</v>
      </c>
      <c r="N380" s="482">
        <f t="shared" si="68"/>
        <v>0.10564788885841381</v>
      </c>
      <c r="O380" s="576"/>
      <c r="P380" s="532">
        <f t="shared" si="77"/>
        <v>-2.5609234448779716E-2</v>
      </c>
      <c r="Q380" s="577">
        <f t="shared" si="78"/>
        <v>-2.192318255319492E-2</v>
      </c>
    </row>
    <row r="381" spans="2:17" ht="12.6" customHeight="1" x14ac:dyDescent="0.2">
      <c r="B381" s="582">
        <v>9</v>
      </c>
      <c r="C381" s="312"/>
      <c r="D381" s="328">
        <f t="shared" si="69"/>
        <v>0.99938287518513813</v>
      </c>
      <c r="E381" s="328">
        <f t="shared" si="70"/>
        <v>3.1622776601683795</v>
      </c>
      <c r="F381" s="328">
        <f t="shared" si="71"/>
        <v>1.570177322153961</v>
      </c>
      <c r="G381" s="328">
        <f t="shared" si="72"/>
        <v>0.94181306805163167</v>
      </c>
      <c r="H381" s="328">
        <f t="shared" si="73"/>
        <v>5.8186931948368326E-2</v>
      </c>
      <c r="I381" s="328">
        <f t="shared" si="74"/>
        <v>0.99901996272169868</v>
      </c>
      <c r="J381" s="328">
        <f t="shared" si="75"/>
        <v>1.5385545455522771</v>
      </c>
      <c r="K381" s="328">
        <f t="shared" si="76"/>
        <v>0.93804345870063943</v>
      </c>
      <c r="L381" s="500"/>
      <c r="M381" s="481">
        <f t="shared" si="67"/>
        <v>5.1169303285748526</v>
      </c>
      <c r="N381" s="482">
        <f t="shared" si="68"/>
        <v>8.3724706305218888E-2</v>
      </c>
      <c r="O381" s="576"/>
      <c r="P381" s="532">
        <f t="shared" si="77"/>
        <v>-2.4005513172582482E-2</v>
      </c>
      <c r="Q381" s="577">
        <f t="shared" si="78"/>
        <v>-2.0318769193295338E-2</v>
      </c>
    </row>
    <row r="382" spans="2:17" ht="12.6" customHeight="1" x14ac:dyDescent="0.2">
      <c r="B382" s="582">
        <v>8</v>
      </c>
      <c r="C382" s="312"/>
      <c r="D382" s="328">
        <f t="shared" si="69"/>
        <v>0.99945142579764812</v>
      </c>
      <c r="E382" s="328">
        <f t="shared" si="70"/>
        <v>2.9814239699997196</v>
      </c>
      <c r="F382" s="328">
        <f t="shared" si="71"/>
        <v>1.6622075824075746</v>
      </c>
      <c r="G382" s="328">
        <f t="shared" si="72"/>
        <v>0.95176441988164751</v>
      </c>
      <c r="H382" s="328">
        <f t="shared" si="73"/>
        <v>4.8235580118352495E-2</v>
      </c>
      <c r="I382" s="328">
        <f t="shared" si="74"/>
        <v>0.99912880830462714</v>
      </c>
      <c r="J382" s="328">
        <f t="shared" si="75"/>
        <v>1.6323933427075774</v>
      </c>
      <c r="K382" s="328">
        <f t="shared" si="76"/>
        <v>0.94870167466422439</v>
      </c>
      <c r="L382" s="500"/>
      <c r="M382" s="481">
        <f t="shared" si="67"/>
        <v>5.0929248154022702</v>
      </c>
      <c r="N382" s="482">
        <f t="shared" si="68"/>
        <v>6.3405937111923549E-2</v>
      </c>
      <c r="O382" s="576"/>
      <c r="P382" s="532">
        <f t="shared" si="77"/>
        <v>-2.1990982373239376E-2</v>
      </c>
      <c r="Q382" s="577">
        <f t="shared" si="78"/>
        <v>-1.8303546214880839E-2</v>
      </c>
    </row>
    <row r="383" spans="2:17" ht="12.6" customHeight="1" x14ac:dyDescent="0.2">
      <c r="B383" s="582">
        <v>7</v>
      </c>
      <c r="C383" s="312"/>
      <c r="D383" s="328">
        <f t="shared" si="69"/>
        <v>0.99951998111224627</v>
      </c>
      <c r="E383" s="328">
        <f t="shared" si="70"/>
        <v>2.7888667551135855</v>
      </c>
      <c r="F383" s="328">
        <f t="shared" si="71"/>
        <v>1.7735355700270903</v>
      </c>
      <c r="G383" s="328">
        <f t="shared" si="72"/>
        <v>0.96192999838798066</v>
      </c>
      <c r="H383" s="328">
        <f t="shared" si="73"/>
        <v>3.8070001612019344E-2</v>
      </c>
      <c r="I383" s="328">
        <f t="shared" si="74"/>
        <v>0.99923766574653872</v>
      </c>
      <c r="J383" s="328">
        <f t="shared" si="75"/>
        <v>1.7456469024759544</v>
      </c>
      <c r="K383" s="328">
        <f t="shared" si="76"/>
        <v>0.95956383656176381</v>
      </c>
      <c r="L383" s="500"/>
      <c r="M383" s="481">
        <f t="shared" si="67"/>
        <v>5.0709338330290308</v>
      </c>
      <c r="N383" s="482">
        <f t="shared" si="68"/>
        <v>4.510239089704271E-2</v>
      </c>
      <c r="O383" s="576"/>
      <c r="P383" s="532">
        <f t="shared" si="77"/>
        <v>-1.9485871047081105E-2</v>
      </c>
      <c r="Q383" s="577">
        <f t="shared" si="78"/>
        <v>-1.5797742614338972E-2</v>
      </c>
    </row>
    <row r="384" spans="2:17" ht="12.6" customHeight="1" x14ac:dyDescent="0.2">
      <c r="B384" s="582">
        <v>6</v>
      </c>
      <c r="C384" s="312"/>
      <c r="D384" s="328">
        <f t="shared" si="69"/>
        <v>0.99958854112925521</v>
      </c>
      <c r="E384" s="328">
        <f t="shared" si="70"/>
        <v>2.5819888974716108</v>
      </c>
      <c r="F384" s="328">
        <f t="shared" si="71"/>
        <v>1.9119227259454159</v>
      </c>
      <c r="G384" s="328">
        <f t="shared" si="72"/>
        <v>0.97205694686130339</v>
      </c>
      <c r="H384" s="328">
        <f t="shared" si="73"/>
        <v>2.7943053138696605E-2</v>
      </c>
      <c r="I384" s="328">
        <f t="shared" si="74"/>
        <v>0.99934653504872561</v>
      </c>
      <c r="J384" s="328">
        <f t="shared" si="75"/>
        <v>1.8861028369706998</v>
      </c>
      <c r="K384" s="328">
        <f t="shared" si="76"/>
        <v>0.97035945094954457</v>
      </c>
      <c r="L384" s="500"/>
      <c r="M384" s="481">
        <f t="shared" si="67"/>
        <v>5.0514479619819497</v>
      </c>
      <c r="N384" s="482">
        <f t="shared" si="68"/>
        <v>2.9304648282703738E-2</v>
      </c>
      <c r="O384" s="576"/>
      <c r="P384" s="532">
        <f t="shared" si="77"/>
        <v>-1.6429069098393256E-2</v>
      </c>
      <c r="Q384" s="577">
        <f t="shared" si="78"/>
        <v>-1.2740248295898482E-2</v>
      </c>
    </row>
    <row r="385" spans="2:17" ht="12.6" customHeight="1" x14ac:dyDescent="0.2">
      <c r="B385" s="582">
        <v>5</v>
      </c>
      <c r="C385" s="312"/>
      <c r="D385" s="328">
        <f t="shared" si="69"/>
        <v>0.99965710584899758</v>
      </c>
      <c r="E385" s="328">
        <f t="shared" si="70"/>
        <v>2.3570226039551585</v>
      </c>
      <c r="F385" s="328">
        <f t="shared" si="71"/>
        <v>2.0903372347392231</v>
      </c>
      <c r="G385" s="328">
        <f t="shared" si="72"/>
        <v>0.98170624163294629</v>
      </c>
      <c r="H385" s="328">
        <f t="shared" si="73"/>
        <v>1.8293758367053714E-2</v>
      </c>
      <c r="I385" s="328">
        <f t="shared" si="74"/>
        <v>0.99945541621247991</v>
      </c>
      <c r="J385" s="328">
        <f t="shared" si="75"/>
        <v>2.0667670086996717</v>
      </c>
      <c r="K385" s="328">
        <f t="shared" si="76"/>
        <v>0.9806219432030413</v>
      </c>
      <c r="L385" s="500"/>
      <c r="M385" s="481">
        <f t="shared" si="67"/>
        <v>5.0350188928835564</v>
      </c>
      <c r="N385" s="482">
        <f t="shared" si="68"/>
        <v>1.6564399986805256E-2</v>
      </c>
      <c r="O385" s="576"/>
      <c r="P385" s="532">
        <f t="shared" si="77"/>
        <v>-1.2841573842152343E-2</v>
      </c>
      <c r="Q385" s="577">
        <f t="shared" si="78"/>
        <v>-9.1520605745643024E-3</v>
      </c>
    </row>
    <row r="386" spans="2:17" ht="12.6" customHeight="1" x14ac:dyDescent="0.2">
      <c r="B386" s="582">
        <v>4</v>
      </c>
      <c r="C386" s="312"/>
      <c r="D386" s="328">
        <f t="shared" si="69"/>
        <v>0.99972567527179579</v>
      </c>
      <c r="E386" s="328">
        <f t="shared" si="70"/>
        <v>2.1081851067789197</v>
      </c>
      <c r="F386" s="328">
        <f t="shared" si="71"/>
        <v>2.3325185996771629</v>
      </c>
      <c r="G386" s="328">
        <f t="shared" si="72"/>
        <v>0.99016328719844682</v>
      </c>
      <c r="H386" s="328">
        <f t="shared" si="73"/>
        <v>9.8367128015531824E-3</v>
      </c>
      <c r="I386" s="328">
        <f t="shared" si="74"/>
        <v>0.99956430923909401</v>
      </c>
      <c r="J386" s="328">
        <f t="shared" si="75"/>
        <v>2.3114367486093736</v>
      </c>
      <c r="K386" s="328">
        <f t="shared" si="76"/>
        <v>0.98959562845193416</v>
      </c>
      <c r="L386" s="500"/>
      <c r="M386" s="481">
        <f t="shared" si="67"/>
        <v>5.0221773190414041</v>
      </c>
      <c r="N386" s="482">
        <f t="shared" si="68"/>
        <v>7.4123394122409536E-3</v>
      </c>
      <c r="O386" s="576"/>
      <c r="P386" s="532">
        <f t="shared" si="77"/>
        <v>-8.9791716664961996E-3</v>
      </c>
      <c r="Q386" s="577">
        <f t="shared" si="78"/>
        <v>-5.2889658384032145E-3</v>
      </c>
    </row>
    <row r="387" spans="2:17" ht="12.6" customHeight="1" x14ac:dyDescent="0.2">
      <c r="B387" s="582">
        <v>3</v>
      </c>
      <c r="C387" s="312"/>
      <c r="D387" s="328">
        <f t="shared" si="69"/>
        <v>0.99979424939797246</v>
      </c>
      <c r="E387" s="328">
        <f t="shared" si="70"/>
        <v>1.8257418583505536</v>
      </c>
      <c r="F387" s="328">
        <f t="shared" si="71"/>
        <v>2.6881071996195849</v>
      </c>
      <c r="G387" s="328">
        <f t="shared" si="72"/>
        <v>0.9964070838255481</v>
      </c>
      <c r="H387" s="328">
        <f t="shared" si="73"/>
        <v>3.5929161744518989E-3</v>
      </c>
      <c r="I387" s="328">
        <f t="shared" si="74"/>
        <v>0.99967321412986032</v>
      </c>
      <c r="J387" s="328">
        <f t="shared" si="75"/>
        <v>2.6698497810360795</v>
      </c>
      <c r="K387" s="328">
        <f t="shared" si="76"/>
        <v>0.99620574057761946</v>
      </c>
      <c r="L387" s="500"/>
      <c r="M387" s="481">
        <f t="shared" si="67"/>
        <v>5.0131981473749079</v>
      </c>
      <c r="N387" s="482">
        <f t="shared" si="68"/>
        <v>2.1233735738377391E-3</v>
      </c>
      <c r="O387" s="576"/>
      <c r="P387" s="532">
        <f t="shared" si="77"/>
        <v>-5.6032951747653215E-3</v>
      </c>
      <c r="Q387" s="577">
        <f t="shared" si="78"/>
        <v>-1.9123966908125567E-3</v>
      </c>
    </row>
    <row r="388" spans="2:17" ht="12.6" customHeight="1" x14ac:dyDescent="0.2">
      <c r="B388" s="582">
        <v>2</v>
      </c>
      <c r="C388" s="312"/>
      <c r="D388" s="328">
        <f t="shared" si="69"/>
        <v>0.99986282822785033</v>
      </c>
      <c r="E388" s="328">
        <f t="shared" si="70"/>
        <v>1.4907119849998598</v>
      </c>
      <c r="F388" s="328">
        <f t="shared" si="71"/>
        <v>3.2858115748188417</v>
      </c>
      <c r="G388" s="328">
        <f t="shared" si="72"/>
        <v>0.99949155495575392</v>
      </c>
      <c r="H388" s="328">
        <f t="shared" si="73"/>
        <v>5.0844504424607528E-4</v>
      </c>
      <c r="I388" s="328">
        <f t="shared" si="74"/>
        <v>0.9997821308860716</v>
      </c>
      <c r="J388" s="328">
        <f t="shared" si="75"/>
        <v>3.2709044549688429</v>
      </c>
      <c r="K388" s="328">
        <f t="shared" si="76"/>
        <v>0.99946397938389786</v>
      </c>
      <c r="L388" s="500"/>
      <c r="M388" s="481">
        <f t="shared" si="67"/>
        <v>5.0075948522001426</v>
      </c>
      <c r="N388" s="482">
        <f t="shared" si="68"/>
        <v>2.1097688302518236E-4</v>
      </c>
      <c r="O388" s="576"/>
      <c r="P388" s="532">
        <f t="shared" si="77"/>
        <v>-3.9021792506019892E-3</v>
      </c>
      <c r="Q388" s="577">
        <f t="shared" si="78"/>
        <v>-2.1058801539197702E-4</v>
      </c>
    </row>
    <row r="389" spans="2:17" ht="12.6" customHeight="1" x14ac:dyDescent="0.2">
      <c r="B389" s="582">
        <v>1</v>
      </c>
      <c r="C389" s="312"/>
      <c r="D389" s="328">
        <f t="shared" si="69"/>
        <v>0.99993141176175193</v>
      </c>
      <c r="E389" s="328">
        <f t="shared" si="70"/>
        <v>1.0540925533894598</v>
      </c>
      <c r="F389" s="328">
        <f t="shared" si="71"/>
        <v>4.6377403390897918</v>
      </c>
      <c r="G389" s="328">
        <f t="shared" si="72"/>
        <v>0.99999823880544603</v>
      </c>
      <c r="H389" s="328">
        <f t="shared" si="73"/>
        <v>1.7611945539730556E-6</v>
      </c>
      <c r="I389" s="328">
        <f t="shared" si="74"/>
        <v>0.99989105950902046</v>
      </c>
      <c r="J389" s="328">
        <f t="shared" si="75"/>
        <v>4.6271994135558971</v>
      </c>
      <c r="K389" s="328">
        <f t="shared" si="76"/>
        <v>0.99999814678198862</v>
      </c>
      <c r="L389" s="500"/>
      <c r="M389" s="481">
        <f t="shared" si="67"/>
        <v>5.0036926729495406</v>
      </c>
      <c r="N389" s="482">
        <f t="shared" si="68"/>
        <v>3.8886763320533646E-7</v>
      </c>
      <c r="O389" s="576"/>
      <c r="P389" s="532">
        <f t="shared" si="77"/>
        <v>-3.692672949171083E-3</v>
      </c>
      <c r="Q389" s="577">
        <f t="shared" si="78"/>
        <v>-3.8886763320533646E-7</v>
      </c>
    </row>
    <row r="390" spans="2:17" ht="12.6" customHeight="1" x14ac:dyDescent="0.2">
      <c r="B390" s="582">
        <v>1E-10</v>
      </c>
      <c r="C390" s="312"/>
      <c r="D390" s="328">
        <f t="shared" si="69"/>
        <v>0.99999999999999312</v>
      </c>
      <c r="E390" s="328">
        <f t="shared" si="70"/>
        <v>1.0540925533894598E-5</v>
      </c>
      <c r="F390" s="328">
        <f t="shared" si="71"/>
        <v>462864.13856691896</v>
      </c>
      <c r="G390" s="328">
        <f t="shared" si="72"/>
        <v>1</v>
      </c>
      <c r="H390" s="328">
        <f t="shared" si="73"/>
        <v>0</v>
      </c>
      <c r="I390" s="328">
        <f t="shared" si="74"/>
        <v>0.99999999999998912</v>
      </c>
      <c r="J390" s="328">
        <f t="shared" si="75"/>
        <v>462864.13856681355</v>
      </c>
      <c r="K390" s="328">
        <f t="shared" si="76"/>
        <v>1</v>
      </c>
      <c r="L390" s="500"/>
      <c r="M390" s="481">
        <f t="shared" si="67"/>
        <v>5.0000000000003695</v>
      </c>
      <c r="N390" s="482">
        <f t="shared" si="68"/>
        <v>0</v>
      </c>
      <c r="O390" s="576"/>
      <c r="P390" s="532"/>
      <c r="Q390" s="577">
        <f t="shared" si="78"/>
        <v>0</v>
      </c>
    </row>
    <row r="391" spans="2:17" ht="12.6" customHeight="1" x14ac:dyDescent="0.2">
      <c r="B391" s="385"/>
      <c r="C391" s="312"/>
      <c r="D391" s="312"/>
      <c r="E391" s="312"/>
      <c r="F391" s="386"/>
      <c r="G391" s="378"/>
      <c r="H391" s="378"/>
      <c r="I391" s="312"/>
      <c r="J391" s="378"/>
      <c r="K391" s="378"/>
      <c r="L391" s="378"/>
      <c r="M391" s="378"/>
      <c r="N391" s="378"/>
      <c r="O391" s="378"/>
      <c r="P391" s="378"/>
      <c r="Q391" s="378"/>
    </row>
    <row r="392" spans="2:17" ht="12.6" customHeight="1" x14ac:dyDescent="0.2">
      <c r="B392" s="385"/>
      <c r="C392" s="312"/>
      <c r="D392" s="312"/>
      <c r="E392" s="312"/>
      <c r="F392" s="386"/>
      <c r="G392" s="378"/>
      <c r="H392" s="378"/>
      <c r="I392" s="312"/>
      <c r="J392" s="378"/>
      <c r="K392" s="378"/>
      <c r="L392" s="378"/>
      <c r="M392" s="255"/>
      <c r="N392" s="255"/>
      <c r="O392" s="378"/>
      <c r="P392" s="378"/>
      <c r="Q392" s="378"/>
    </row>
    <row r="393" spans="2:17" ht="12.6" customHeight="1" x14ac:dyDescent="0.2">
      <c r="B393" s="385"/>
      <c r="C393" s="312"/>
      <c r="D393" s="312"/>
      <c r="E393" s="312"/>
      <c r="F393" s="386"/>
      <c r="G393" s="378"/>
      <c r="H393" s="378"/>
      <c r="I393" s="312"/>
      <c r="J393" s="378"/>
      <c r="K393" s="378"/>
      <c r="L393" s="378"/>
      <c r="M393" s="255"/>
      <c r="N393" s="255"/>
      <c r="O393" s="378"/>
      <c r="P393" s="378"/>
      <c r="Q393" s="378"/>
    </row>
    <row r="394" spans="2:17" ht="12.6" customHeight="1" x14ac:dyDescent="0.2">
      <c r="B394" s="385"/>
      <c r="C394" s="312"/>
      <c r="D394" s="312"/>
      <c r="E394" s="312"/>
      <c r="F394" s="386"/>
      <c r="G394" s="378"/>
      <c r="H394" s="378"/>
      <c r="I394" s="312"/>
      <c r="J394" s="378"/>
      <c r="K394" s="378"/>
      <c r="L394" s="378"/>
      <c r="M394" s="255"/>
      <c r="N394" s="255"/>
      <c r="O394" s="378"/>
      <c r="P394" s="378"/>
      <c r="Q394" s="378"/>
    </row>
    <row r="395" spans="2:17" ht="12.6" customHeight="1" x14ac:dyDescent="0.2">
      <c r="B395" s="313"/>
      <c r="C395" s="313"/>
      <c r="D395" s="313"/>
      <c r="E395" s="313"/>
      <c r="F395" s="313"/>
      <c r="I395" s="313"/>
      <c r="K395" s="378"/>
      <c r="L395" s="378"/>
      <c r="M395" s="255"/>
      <c r="N395" s="255"/>
      <c r="O395" s="378"/>
      <c r="P395" s="378"/>
      <c r="Q395" s="378"/>
    </row>
    <row r="396" spans="2:17" ht="12.6" customHeight="1" x14ac:dyDescent="0.2">
      <c r="B396" s="313"/>
      <c r="C396" s="313"/>
      <c r="D396" s="313"/>
      <c r="E396" s="313"/>
      <c r="F396" s="313"/>
      <c r="I396" s="313"/>
      <c r="K396" s="378"/>
      <c r="L396" s="378"/>
      <c r="M396" s="255"/>
      <c r="N396" s="255"/>
      <c r="O396" s="378"/>
      <c r="P396" s="378"/>
      <c r="Q396" s="378"/>
    </row>
    <row r="397" spans="2:17" ht="12.6" customHeight="1" x14ac:dyDescent="0.2">
      <c r="B397" s="313"/>
      <c r="C397" s="313"/>
      <c r="D397" s="313"/>
      <c r="E397" s="313"/>
      <c r="F397" s="313"/>
      <c r="I397" s="313"/>
      <c r="K397" s="378"/>
      <c r="L397" s="378"/>
      <c r="M397" s="255"/>
      <c r="N397" s="255"/>
      <c r="O397" s="378"/>
      <c r="P397" s="378"/>
      <c r="Q397" s="378"/>
    </row>
    <row r="398" spans="2:17" ht="12.6" customHeight="1" x14ac:dyDescent="0.2">
      <c r="B398" s="313"/>
      <c r="C398" s="313"/>
      <c r="D398" s="313"/>
      <c r="E398" s="313"/>
      <c r="F398" s="313"/>
      <c r="I398" s="313"/>
      <c r="K398" s="378"/>
      <c r="L398" s="378"/>
      <c r="M398" s="255"/>
      <c r="N398" s="255"/>
      <c r="O398" s="378"/>
      <c r="P398" s="378"/>
      <c r="Q398" s="378"/>
    </row>
    <row r="399" spans="2:17" ht="12.6" customHeight="1" x14ac:dyDescent="0.2">
      <c r="B399" s="313"/>
      <c r="C399" s="313"/>
      <c r="D399" s="313"/>
      <c r="E399" s="313"/>
      <c r="F399" s="313"/>
      <c r="G399" s="378"/>
      <c r="H399" s="378"/>
      <c r="I399" s="312"/>
      <c r="J399" s="378"/>
      <c r="K399" s="378"/>
      <c r="L399" s="378"/>
      <c r="M399" s="255"/>
      <c r="N399" s="255"/>
      <c r="O399" s="378"/>
      <c r="P399" s="378"/>
      <c r="Q399" s="378"/>
    </row>
    <row r="400" spans="2:17" ht="12.6" customHeight="1" x14ac:dyDescent="0.2">
      <c r="B400" s="313"/>
      <c r="C400" s="313"/>
      <c r="D400" s="313"/>
      <c r="E400" s="313"/>
      <c r="F400" s="313"/>
      <c r="G400" s="378"/>
      <c r="H400" s="378"/>
      <c r="I400" s="312"/>
      <c r="J400" s="378"/>
      <c r="K400" s="378"/>
      <c r="L400" s="378"/>
      <c r="M400" s="255"/>
      <c r="N400" s="255"/>
      <c r="O400" s="378"/>
      <c r="P400" s="378"/>
      <c r="Q400" s="378"/>
    </row>
    <row r="401" spans="2:17" ht="12.6" customHeight="1" x14ac:dyDescent="0.2">
      <c r="B401" s="313"/>
      <c r="C401" s="313"/>
      <c r="D401" s="313"/>
      <c r="E401" s="313"/>
      <c r="F401" s="313"/>
      <c r="G401" s="378"/>
      <c r="H401" s="378"/>
      <c r="I401" s="312"/>
      <c r="J401" s="378"/>
      <c r="K401" s="378"/>
      <c r="L401" s="378"/>
      <c r="M401" s="255"/>
      <c r="N401" s="255"/>
      <c r="O401" s="378"/>
      <c r="P401" s="378"/>
      <c r="Q401" s="378"/>
    </row>
    <row r="402" spans="2:17" ht="12.6" customHeight="1" x14ac:dyDescent="0.2">
      <c r="B402" s="313"/>
      <c r="C402" s="313"/>
      <c r="D402" s="313"/>
      <c r="E402" s="313"/>
      <c r="F402" s="313"/>
      <c r="G402" s="378"/>
      <c r="H402" s="378"/>
      <c r="I402" s="312"/>
      <c r="J402" s="378"/>
      <c r="K402" s="378"/>
      <c r="L402" s="378"/>
      <c r="M402" s="255"/>
      <c r="N402" s="255"/>
      <c r="O402" s="378"/>
      <c r="P402" s="378"/>
      <c r="Q402" s="378"/>
    </row>
  </sheetData>
  <sheetProtection password="E8FD" sheet="1" objects="1" scenarios="1"/>
  <mergeCells count="5">
    <mergeCell ref="B1:F1"/>
    <mergeCell ref="J1:K1"/>
    <mergeCell ref="M1:O1"/>
    <mergeCell ref="N4:P4"/>
    <mergeCell ref="Q1:S1"/>
  </mergeCells>
  <phoneticPr fontId="3" type="noConversion"/>
  <hyperlinks>
    <hyperlink ref="B1" location="Eingabeseite!A1" display="Daten eingeben/berechnen!"/>
    <hyperlink ref="Q1" location="Hauptmenü!A1" display="Hauptmenü"/>
    <hyperlink ref="J1" location="'D Call-Theta'!D10" display="Diagramm Call-Theta"/>
    <hyperlink ref="M1" location="'D Put-Theta'!D10" display="Diagramm Put-Theta"/>
  </hyperlinks>
  <pageMargins left="0.19685039370078741" right="0.19685039370078741" top="0.78740157480314965" bottom="0.78740157480314965" header="0.51181102362204722" footer="0.51181102362204722"/>
  <pageSetup paperSize="9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3"/>
  <dimension ref="A1:L33"/>
  <sheetViews>
    <sheetView showGridLines="0" showRowColHeaders="0" showZeros="0" showOutlineSymbols="0" zoomScale="125" zoomScaleNormal="125" workbookViewId="0">
      <selection activeCell="K1" sqref="K1"/>
    </sheetView>
  </sheetViews>
  <sheetFormatPr baseColWidth="10" defaultRowHeight="11.25" x14ac:dyDescent="0.2"/>
  <cols>
    <col min="1" max="16384" width="11.42578125" style="53"/>
  </cols>
  <sheetData>
    <row r="1" spans="1:12" ht="20.100000000000001" customHeight="1" x14ac:dyDescent="0.2">
      <c r="A1" s="493"/>
      <c r="B1" s="636" t="s">
        <v>53</v>
      </c>
      <c r="C1" s="636"/>
      <c r="D1" s="636"/>
      <c r="E1" s="636" t="s">
        <v>34</v>
      </c>
      <c r="F1" s="636"/>
      <c r="G1" s="636" t="s">
        <v>45</v>
      </c>
      <c r="H1" s="636"/>
      <c r="I1" s="493"/>
      <c r="J1" s="493"/>
      <c r="K1" s="495" t="s">
        <v>28</v>
      </c>
      <c r="L1" s="493"/>
    </row>
    <row r="2" spans="1:12" ht="12.75" customHeight="1" x14ac:dyDescent="0.2">
      <c r="A2" s="493"/>
      <c r="B2" s="493"/>
      <c r="C2" s="493"/>
      <c r="D2" s="493"/>
      <c r="E2" s="493"/>
      <c r="F2" s="493"/>
      <c r="G2" s="493"/>
      <c r="H2" s="493"/>
      <c r="I2" s="493"/>
      <c r="J2" s="493"/>
      <c r="K2" s="493"/>
      <c r="L2" s="493"/>
    </row>
    <row r="3" spans="1:12" ht="12.75" customHeight="1" x14ac:dyDescent="0.2"/>
    <row r="4" spans="1:12" ht="12.75" customHeight="1" x14ac:dyDescent="0.2"/>
    <row r="5" spans="1:12" ht="12.75" customHeight="1" x14ac:dyDescent="0.2"/>
    <row r="6" spans="1:12" ht="12.75" customHeight="1" x14ac:dyDescent="0.2"/>
    <row r="7" spans="1:12" ht="12.75" customHeight="1" x14ac:dyDescent="0.2"/>
    <row r="8" spans="1:12" ht="12.75" customHeight="1" x14ac:dyDescent="0.2"/>
    <row r="9" spans="1:12" ht="12.75" customHeight="1" x14ac:dyDescent="0.2"/>
    <row r="10" spans="1:12" ht="12.75" customHeight="1" x14ac:dyDescent="0.2"/>
    <row r="11" spans="1:12" ht="12.75" customHeight="1" x14ac:dyDescent="0.2"/>
    <row r="12" spans="1:12" ht="12.75" customHeight="1" x14ac:dyDescent="0.2"/>
    <row r="13" spans="1:12" ht="12.75" customHeight="1" x14ac:dyDescent="0.2"/>
    <row r="14" spans="1:12" ht="12.75" customHeight="1" x14ac:dyDescent="0.2"/>
    <row r="15" spans="1:12" ht="12.75" customHeight="1" x14ac:dyDescent="0.2"/>
    <row r="16" spans="1:12" ht="12.75" customHeight="1" x14ac:dyDescent="0.2"/>
    <row r="17" ht="12.75" customHeight="1" x14ac:dyDescent="0.2"/>
    <row r="18" ht="12.75" customHeight="1" x14ac:dyDescent="0.2"/>
    <row r="19" ht="12.75" customHeight="1" x14ac:dyDescent="0.2"/>
    <row r="20" ht="12.75" customHeight="1" x14ac:dyDescent="0.2"/>
    <row r="21" ht="12.75" customHeight="1" x14ac:dyDescent="0.2"/>
    <row r="22" ht="12.75" customHeight="1" x14ac:dyDescent="0.2"/>
    <row r="23" ht="12.75" customHeight="1" x14ac:dyDescent="0.2"/>
    <row r="24" ht="12.75" customHeight="1" x14ac:dyDescent="0.2"/>
    <row r="25" ht="12.75" customHeight="1" x14ac:dyDescent="0.2"/>
    <row r="26" ht="12.75" customHeight="1" x14ac:dyDescent="0.2"/>
    <row r="27" ht="12.75" customHeight="1" x14ac:dyDescent="0.2"/>
    <row r="28" ht="12.75" customHeight="1" x14ac:dyDescent="0.2"/>
    <row r="29" ht="12.75" customHeight="1" x14ac:dyDescent="0.2"/>
    <row r="30" ht="12.75" customHeight="1" x14ac:dyDescent="0.2"/>
    <row r="31" ht="12.75" customHeight="1" x14ac:dyDescent="0.2"/>
    <row r="32" ht="12.75" customHeight="1" x14ac:dyDescent="0.2"/>
    <row r="33" ht="12.75" customHeight="1" x14ac:dyDescent="0.2"/>
  </sheetData>
  <sheetProtection password="E8FD" sheet="1" objects="1" scenarios="1"/>
  <mergeCells count="3">
    <mergeCell ref="B1:D1"/>
    <mergeCell ref="E1:F1"/>
    <mergeCell ref="G1:H1"/>
  </mergeCells>
  <phoneticPr fontId="9" type="noConversion"/>
  <hyperlinks>
    <hyperlink ref="K1" location="Hauptmenü!A1" display="Hauptmenü"/>
    <hyperlink ref="B1" location="Eingabeseite!A1" display="Daten eingeben/rechnen!"/>
    <hyperlink ref="E1" location="'Theta, Tabelle 3'!A1" display="Tabelle Theta"/>
    <hyperlink ref="G1" location="'D Put-Theta'!D10" display="Diagramm Put-Theta"/>
    <hyperlink ref="E1:F1" location="'T THETA'!A1" display="Tabelle Theta"/>
  </hyperlinks>
  <pageMargins left="1.1811023622047245" right="1.1811023622047245" top="0.98425196850393704" bottom="1.1811023622047245" header="0.51181102362204722" footer="0.51181102362204722"/>
  <pageSetup paperSize="9" orientation="landscape" r:id="rId1"/>
  <headerFooter alignWithMargins="0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4"/>
  <dimension ref="A1:M33"/>
  <sheetViews>
    <sheetView showGridLines="0" showRowColHeaders="0" showZeros="0" showOutlineSymbols="0" zoomScale="125" zoomScaleNormal="125" workbookViewId="0">
      <selection activeCell="K1" sqref="K1"/>
    </sheetView>
  </sheetViews>
  <sheetFormatPr baseColWidth="10" defaultRowHeight="11.25" x14ac:dyDescent="0.2"/>
  <cols>
    <col min="1" max="16384" width="11.42578125" style="53"/>
  </cols>
  <sheetData>
    <row r="1" spans="1:11" ht="20.100000000000001" customHeight="1" x14ac:dyDescent="0.2">
      <c r="A1" s="493"/>
      <c r="B1" s="636" t="s">
        <v>53</v>
      </c>
      <c r="C1" s="636"/>
      <c r="D1" s="636"/>
      <c r="E1" s="636" t="s">
        <v>34</v>
      </c>
      <c r="F1" s="636"/>
      <c r="G1" s="636" t="s">
        <v>44</v>
      </c>
      <c r="H1" s="636"/>
      <c r="I1" s="493"/>
      <c r="J1" s="493"/>
      <c r="K1" s="495" t="s">
        <v>28</v>
      </c>
    </row>
    <row r="2" spans="1:11" ht="12.75" customHeight="1" x14ac:dyDescent="0.2">
      <c r="A2" s="493"/>
      <c r="B2" s="493"/>
      <c r="C2" s="493"/>
      <c r="D2" s="493"/>
      <c r="E2" s="493"/>
      <c r="F2" s="493"/>
      <c r="G2" s="493"/>
      <c r="H2" s="493"/>
      <c r="I2" s="493"/>
      <c r="J2" s="493"/>
      <c r="K2" s="493"/>
    </row>
    <row r="3" spans="1:11" ht="12.75" customHeight="1" x14ac:dyDescent="0.2"/>
    <row r="4" spans="1:11" ht="12.75" customHeight="1" x14ac:dyDescent="0.2"/>
    <row r="5" spans="1:11" ht="12.75" customHeight="1" x14ac:dyDescent="0.2"/>
    <row r="6" spans="1:11" ht="12.75" customHeight="1" x14ac:dyDescent="0.2"/>
    <row r="7" spans="1:11" ht="12.75" customHeight="1" x14ac:dyDescent="0.2"/>
    <row r="8" spans="1:11" ht="12.75" customHeight="1" x14ac:dyDescent="0.2"/>
    <row r="9" spans="1:11" ht="12.75" customHeight="1" x14ac:dyDescent="0.2"/>
    <row r="10" spans="1:11" ht="12.75" customHeight="1" x14ac:dyDescent="0.2"/>
    <row r="11" spans="1:11" ht="12.75" customHeight="1" x14ac:dyDescent="0.2"/>
    <row r="12" spans="1:11" ht="12.75" customHeight="1" x14ac:dyDescent="0.2"/>
    <row r="13" spans="1:11" ht="12.75" customHeight="1" x14ac:dyDescent="0.2"/>
    <row r="14" spans="1:11" ht="12.75" customHeight="1" x14ac:dyDescent="0.2"/>
    <row r="15" spans="1:11" ht="12.75" customHeight="1" x14ac:dyDescent="0.2"/>
    <row r="16" spans="1:11" ht="12.75" customHeight="1" x14ac:dyDescent="0.2"/>
    <row r="17" spans="13:13" ht="12.75" customHeight="1" x14ac:dyDescent="0.2"/>
    <row r="18" spans="13:13" ht="12.75" customHeight="1" x14ac:dyDescent="0.2"/>
    <row r="19" spans="13:13" ht="12.75" customHeight="1" x14ac:dyDescent="0.2">
      <c r="M19" s="57"/>
    </row>
    <row r="20" spans="13:13" ht="12.75" customHeight="1" x14ac:dyDescent="0.2">
      <c r="M20" s="57"/>
    </row>
    <row r="21" spans="13:13" ht="12.75" customHeight="1" x14ac:dyDescent="0.2">
      <c r="M21" s="57"/>
    </row>
    <row r="22" spans="13:13" ht="12.75" customHeight="1" x14ac:dyDescent="0.2">
      <c r="M22" s="57"/>
    </row>
    <row r="23" spans="13:13" ht="12.75" customHeight="1" x14ac:dyDescent="0.2"/>
    <row r="24" spans="13:13" ht="12.75" customHeight="1" x14ac:dyDescent="0.2"/>
    <row r="25" spans="13:13" ht="12.75" customHeight="1" x14ac:dyDescent="0.2"/>
    <row r="26" spans="13:13" ht="12.75" customHeight="1" x14ac:dyDescent="0.2"/>
    <row r="27" spans="13:13" ht="12.75" customHeight="1" x14ac:dyDescent="0.2"/>
    <row r="28" spans="13:13" ht="12.75" customHeight="1" x14ac:dyDescent="0.2"/>
    <row r="29" spans="13:13" ht="12.75" customHeight="1" x14ac:dyDescent="0.2"/>
    <row r="30" spans="13:13" ht="12.75" customHeight="1" x14ac:dyDescent="0.2"/>
    <row r="31" spans="13:13" ht="12.75" customHeight="1" x14ac:dyDescent="0.2"/>
    <row r="32" spans="13:13" ht="12.75" customHeight="1" x14ac:dyDescent="0.2"/>
    <row r="33" ht="12.75" customHeight="1" x14ac:dyDescent="0.2"/>
  </sheetData>
  <mergeCells count="3">
    <mergeCell ref="B1:D1"/>
    <mergeCell ref="E1:F1"/>
    <mergeCell ref="G1:H1"/>
  </mergeCells>
  <phoneticPr fontId="0" type="noConversion"/>
  <hyperlinks>
    <hyperlink ref="K1" location="Hauptmenü!A1" display="Hauptmenü"/>
    <hyperlink ref="B1" location="Eingabeseite!A1" display="Daten eingeben/rechnen!"/>
    <hyperlink ref="E1" location="'Theta, Tabelle 3'!A1" display="Tabelle Theta"/>
    <hyperlink ref="G1" location="'D Call-Theta'!D10" display="Diagramm Call-Theta"/>
    <hyperlink ref="E1:F1" location="'T THETA'!A1" display="Tabelle Theta"/>
  </hyperlinks>
  <pageMargins left="1.1811023622047245" right="1.1811023622047245" top="0.98425196850393704" bottom="1.1811023622047245" header="0.51181102362204722" footer="0.51181102362204722"/>
  <pageSetup paperSize="9" orientation="landscape" r:id="rId1"/>
  <headerFooter alignWithMargins="0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5"/>
  <dimension ref="A1:U130"/>
  <sheetViews>
    <sheetView showGridLines="0" showZeros="0" showOutlineSymbols="0" zoomScale="110" workbookViewId="0">
      <pane ySplit="27" topLeftCell="A43" activePane="bottomLeft" state="frozen"/>
      <selection pane="bottomLeft" activeCell="R1" sqref="R1:T1"/>
    </sheetView>
  </sheetViews>
  <sheetFormatPr baseColWidth="10" defaultColWidth="8.7109375" defaultRowHeight="10.5" x14ac:dyDescent="0.2"/>
  <cols>
    <col min="1" max="1" width="2.7109375" style="137" customWidth="1"/>
    <col min="2" max="2" width="8.7109375" style="116" customWidth="1"/>
    <col min="3" max="3" width="8.7109375" style="136" customWidth="1"/>
    <col min="4" max="4" width="8.7109375" style="384" customWidth="1"/>
    <col min="5" max="5" width="8.7109375" style="331" customWidth="1"/>
    <col min="6" max="6" width="8.7109375" style="141" customWidth="1"/>
    <col min="7" max="8" width="8.7109375" style="116" customWidth="1"/>
    <col min="9" max="9" width="2.7109375" style="136" customWidth="1"/>
    <col min="10" max="10" width="8.7109375" style="331" customWidth="1"/>
    <col min="11" max="12" width="8.7109375" style="116" customWidth="1"/>
    <col min="13" max="13" width="2.7109375" style="116" customWidth="1"/>
    <col min="14" max="15" width="8.7109375" style="256" customWidth="1"/>
    <col min="16" max="16" width="2.7109375" style="313" customWidth="1"/>
    <col min="17" max="18" width="8.7109375" style="313"/>
    <col min="19" max="16384" width="8.7109375" style="116"/>
  </cols>
  <sheetData>
    <row r="1" spans="1:21" s="446" customFormat="1" ht="20.100000000000001" customHeight="1" x14ac:dyDescent="0.2">
      <c r="A1" s="387"/>
      <c r="B1" s="637" t="s">
        <v>53</v>
      </c>
      <c r="C1" s="637"/>
      <c r="D1" s="637"/>
      <c r="E1" s="637"/>
      <c r="F1" s="490"/>
      <c r="G1" s="490"/>
      <c r="H1" s="490"/>
      <c r="I1" s="638" t="s">
        <v>55</v>
      </c>
      <c r="J1" s="638"/>
      <c r="K1" s="638"/>
      <c r="L1" s="491"/>
      <c r="M1" s="639" t="s">
        <v>56</v>
      </c>
      <c r="N1" s="639"/>
      <c r="O1" s="639"/>
      <c r="P1" s="388"/>
      <c r="Q1" s="389"/>
      <c r="R1" s="641" t="s">
        <v>28</v>
      </c>
      <c r="S1" s="641"/>
      <c r="T1" s="641"/>
      <c r="U1" s="388"/>
    </row>
    <row r="2" spans="1:21" s="394" customFormat="1" ht="14.1" customHeight="1" x14ac:dyDescent="0.2">
      <c r="A2" s="391"/>
      <c r="B2" s="392"/>
      <c r="C2" s="393"/>
      <c r="E2" s="395"/>
      <c r="F2" s="396"/>
      <c r="N2" s="397"/>
      <c r="O2" s="447"/>
      <c r="Q2" s="398"/>
    </row>
    <row r="3" spans="1:21" s="394" customFormat="1" ht="14.1" customHeight="1" x14ac:dyDescent="0.2">
      <c r="A3" s="391"/>
      <c r="B3" s="392"/>
      <c r="C3" s="393"/>
      <c r="E3" s="395"/>
      <c r="F3" s="396"/>
      <c r="N3" s="397"/>
      <c r="O3" s="447"/>
      <c r="Q3" s="398"/>
    </row>
    <row r="4" spans="1:21" s="425" customFormat="1" ht="14.1" customHeight="1" x14ac:dyDescent="0.2">
      <c r="A4" s="448"/>
      <c r="B4" s="449" t="s">
        <v>0</v>
      </c>
      <c r="C4" s="421"/>
      <c r="D4" s="422"/>
      <c r="E4" s="181">
        <f>EINGABESEITE!C7</f>
        <v>105</v>
      </c>
      <c r="F4" s="224"/>
      <c r="G4" s="116"/>
      <c r="L4" s="450"/>
      <c r="M4" s="450"/>
      <c r="N4" s="451"/>
      <c r="O4" s="642"/>
      <c r="P4" s="642"/>
      <c r="Q4" s="642"/>
    </row>
    <row r="5" spans="1:21" s="425" customFormat="1" ht="14.1" customHeight="1" x14ac:dyDescent="0.2">
      <c r="A5" s="420"/>
      <c r="B5" s="449" t="s">
        <v>96</v>
      </c>
      <c r="C5" s="421"/>
      <c r="D5" s="422"/>
      <c r="E5" s="181">
        <f>EINGABESEITE!C8</f>
        <v>100</v>
      </c>
      <c r="F5" s="224"/>
      <c r="G5" s="116"/>
      <c r="N5" s="426"/>
      <c r="O5" s="426"/>
      <c r="Q5" s="452"/>
    </row>
    <row r="6" spans="1:21" s="425" customFormat="1" ht="14.1" customHeight="1" x14ac:dyDescent="0.2">
      <c r="A6" s="420"/>
      <c r="B6" s="449" t="s">
        <v>111</v>
      </c>
      <c r="C6" s="421"/>
      <c r="D6" s="422"/>
      <c r="E6" s="619">
        <f>EINGABESEITE!C11</f>
        <v>2.625</v>
      </c>
      <c r="F6" s="166">
        <f>LN(1+(E6/E4))</f>
        <v>2.4692612590371414E-2</v>
      </c>
      <c r="G6" s="182">
        <f>EXP(-$F$6*$F$9)</f>
        <v>0.9877295966495897</v>
      </c>
      <c r="N6" s="426"/>
      <c r="O6" s="426"/>
      <c r="Q6" s="452"/>
    </row>
    <row r="7" spans="1:21" s="425" customFormat="1" ht="14.1" customHeight="1" x14ac:dyDescent="0.2">
      <c r="A7" s="453"/>
      <c r="B7" s="454" t="s">
        <v>2</v>
      </c>
      <c r="C7" s="455"/>
      <c r="D7" s="456"/>
      <c r="E7" s="181">
        <f>EINGABESEITE!C9</f>
        <v>4</v>
      </c>
      <c r="F7" s="166">
        <f>LN(1+(E7/100))</f>
        <v>3.9220713153281329E-2</v>
      </c>
      <c r="G7" s="182">
        <f>EXP(-$F$7*$F$9)</f>
        <v>0.98058067569092011</v>
      </c>
      <c r="L7" s="457"/>
      <c r="M7" s="457"/>
      <c r="N7" s="458"/>
      <c r="O7" s="458"/>
      <c r="P7" s="457"/>
    </row>
    <row r="8" spans="1:21" s="425" customFormat="1" ht="14.1" customHeight="1" x14ac:dyDescent="0.2">
      <c r="A8" s="453"/>
      <c r="B8" s="454" t="s">
        <v>25</v>
      </c>
      <c r="C8" s="455"/>
      <c r="D8" s="456"/>
      <c r="E8" s="285">
        <f>EINGABESEITE!F9</f>
        <v>1</v>
      </c>
      <c r="F8" s="222"/>
      <c r="G8" s="101"/>
      <c r="L8" s="457"/>
      <c r="M8" s="457"/>
      <c r="N8" s="458"/>
      <c r="O8" s="458"/>
      <c r="P8" s="457"/>
    </row>
    <row r="9" spans="1:21" s="425" customFormat="1" ht="14.1" customHeight="1" x14ac:dyDescent="0.2">
      <c r="A9" s="453"/>
      <c r="B9" s="449" t="s">
        <v>26</v>
      </c>
      <c r="C9" s="421"/>
      <c r="D9" s="422"/>
      <c r="E9" s="304">
        <f>EINGABESEITE!C10</f>
        <v>180</v>
      </c>
      <c r="F9" s="166">
        <f>E9/360</f>
        <v>0.5</v>
      </c>
      <c r="G9" s="101"/>
      <c r="H9" s="423"/>
      <c r="I9" s="459"/>
      <c r="J9" s="459"/>
      <c r="K9" s="457"/>
      <c r="L9" s="457"/>
      <c r="M9" s="457"/>
      <c r="N9" s="458"/>
      <c r="O9" s="458"/>
      <c r="P9" s="457"/>
    </row>
    <row r="10" spans="1:21" s="425" customFormat="1" ht="14.1" customHeight="1" x14ac:dyDescent="0.2">
      <c r="A10" s="453"/>
      <c r="B10" s="449" t="s">
        <v>3</v>
      </c>
      <c r="C10" s="421"/>
      <c r="D10" s="422"/>
      <c r="E10" s="181">
        <f>EINGABESEITE!C12</f>
        <v>20</v>
      </c>
      <c r="F10" s="166">
        <f>E10*SQRT(E$9/360)</f>
        <v>14.142135623730951</v>
      </c>
      <c r="G10" s="182">
        <f>((E10/100)^2)/2</f>
        <v>2.0000000000000004E-2</v>
      </c>
      <c r="H10" s="423"/>
      <c r="I10" s="459"/>
      <c r="J10" s="459"/>
      <c r="K10" s="457"/>
      <c r="L10" s="457"/>
      <c r="M10" s="457"/>
      <c r="N10" s="458"/>
      <c r="O10" s="458"/>
      <c r="P10" s="457"/>
    </row>
    <row r="11" spans="1:21" s="425" customFormat="1" ht="14.1" customHeight="1" x14ac:dyDescent="0.2">
      <c r="A11" s="420"/>
      <c r="B11" s="449" t="s">
        <v>24</v>
      </c>
      <c r="C11" s="421"/>
      <c r="D11" s="422"/>
      <c r="E11" s="201"/>
      <c r="F11" s="166">
        <f>F10/2</f>
        <v>7.0710678118654755</v>
      </c>
      <c r="G11" s="98"/>
      <c r="H11" s="423"/>
      <c r="I11" s="424"/>
      <c r="J11" s="424"/>
      <c r="N11" s="426"/>
      <c r="O11" s="426"/>
    </row>
    <row r="12" spans="1:21" ht="14.1" customHeight="1" x14ac:dyDescent="0.2">
      <c r="B12" s="233"/>
      <c r="C12" s="186"/>
      <c r="D12" s="324"/>
      <c r="E12" s="328"/>
      <c r="F12" s="419"/>
      <c r="G12" s="98"/>
      <c r="H12" s="98"/>
    </row>
    <row r="13" spans="1:21" s="438" customFormat="1" ht="20.100000000000001" customHeight="1" x14ac:dyDescent="0.2">
      <c r="A13" s="431"/>
      <c r="B13" s="432" t="s">
        <v>124</v>
      </c>
      <c r="C13" s="433"/>
      <c r="D13" s="439"/>
      <c r="E13" s="440"/>
      <c r="F13" s="434"/>
      <c r="G13" s="436"/>
      <c r="H13" s="435"/>
      <c r="I13" s="437"/>
      <c r="J13" s="443"/>
      <c r="N13" s="444"/>
      <c r="O13" s="444"/>
      <c r="P13" s="445"/>
      <c r="Q13" s="445"/>
      <c r="R13" s="445"/>
    </row>
    <row r="14" spans="1:21" ht="11.25" x14ac:dyDescent="0.2">
      <c r="D14" s="329"/>
      <c r="E14" s="311"/>
      <c r="F14" s="117"/>
      <c r="G14" s="94"/>
      <c r="H14" s="94"/>
      <c r="I14" s="94"/>
      <c r="J14" s="311"/>
      <c r="K14" s="117"/>
      <c r="L14" s="94"/>
      <c r="M14" s="187"/>
      <c r="N14" s="248" t="s">
        <v>9</v>
      </c>
      <c r="O14" s="354" t="s">
        <v>9</v>
      </c>
      <c r="P14" s="403"/>
      <c r="Q14" s="243" t="s">
        <v>19</v>
      </c>
      <c r="R14" s="286" t="s">
        <v>19</v>
      </c>
    </row>
    <row r="15" spans="1:21" ht="11.25" x14ac:dyDescent="0.2">
      <c r="D15" s="329"/>
      <c r="E15" s="121"/>
      <c r="F15" s="108"/>
      <c r="G15" s="94"/>
      <c r="H15" s="94"/>
      <c r="I15" s="94"/>
      <c r="J15" s="311"/>
      <c r="K15" s="108"/>
      <c r="L15" s="94"/>
      <c r="M15" s="187"/>
      <c r="N15" s="248" t="s">
        <v>10</v>
      </c>
      <c r="O15" s="354" t="s">
        <v>10</v>
      </c>
      <c r="P15" s="403"/>
      <c r="Q15" s="407" t="s">
        <v>60</v>
      </c>
      <c r="R15" s="427" t="s">
        <v>60</v>
      </c>
    </row>
    <row r="16" spans="1:21" ht="11.25" x14ac:dyDescent="0.2">
      <c r="D16" s="296" t="s">
        <v>2</v>
      </c>
      <c r="E16" s="121" t="s">
        <v>111</v>
      </c>
      <c r="F16" s="121" t="s">
        <v>7</v>
      </c>
      <c r="G16" s="122" t="s">
        <v>4</v>
      </c>
      <c r="H16" s="94"/>
      <c r="I16" s="94"/>
      <c r="J16" s="121" t="s">
        <v>117</v>
      </c>
      <c r="K16" s="121" t="s">
        <v>8</v>
      </c>
      <c r="L16" s="122" t="s">
        <v>4</v>
      </c>
      <c r="M16" s="187"/>
      <c r="N16" s="248"/>
      <c r="O16" s="354"/>
      <c r="P16" s="403"/>
      <c r="Q16" s="428">
        <f>E8</f>
        <v>1</v>
      </c>
      <c r="R16" s="429">
        <f>E8</f>
        <v>1</v>
      </c>
    </row>
    <row r="17" spans="1:19" ht="11.25" x14ac:dyDescent="0.2">
      <c r="D17" s="296" t="s">
        <v>126</v>
      </c>
      <c r="E17" s="121" t="s">
        <v>113</v>
      </c>
      <c r="F17" s="121"/>
      <c r="G17" s="122" t="s">
        <v>5</v>
      </c>
      <c r="H17" s="94"/>
      <c r="I17" s="94"/>
      <c r="J17" s="121" t="s">
        <v>113</v>
      </c>
      <c r="K17" s="121"/>
      <c r="L17" s="122" t="s">
        <v>5</v>
      </c>
      <c r="M17" s="187"/>
      <c r="N17" s="248"/>
      <c r="O17" s="354"/>
      <c r="P17" s="403"/>
      <c r="Q17" s="407" t="s">
        <v>77</v>
      </c>
      <c r="R17" s="427" t="s">
        <v>77</v>
      </c>
    </row>
    <row r="18" spans="1:19" ht="11.25" x14ac:dyDescent="0.2">
      <c r="D18" s="329"/>
      <c r="E18" s="121"/>
      <c r="F18" s="121"/>
      <c r="G18" s="124" t="s">
        <v>6</v>
      </c>
      <c r="H18" s="94"/>
      <c r="I18" s="94"/>
      <c r="J18" s="311"/>
      <c r="K18" s="121"/>
      <c r="L18" s="124" t="s">
        <v>6</v>
      </c>
      <c r="M18" s="187"/>
      <c r="N18" s="248"/>
      <c r="O18" s="354"/>
      <c r="P18" s="403"/>
      <c r="Q18" s="407" t="s">
        <v>93</v>
      </c>
      <c r="R18" s="427" t="s">
        <v>93</v>
      </c>
    </row>
    <row r="19" spans="1:19" ht="11.25" x14ac:dyDescent="0.2">
      <c r="D19" s="329"/>
      <c r="E19" s="121"/>
      <c r="F19" s="121"/>
      <c r="G19" s="122" t="s">
        <v>14</v>
      </c>
      <c r="H19" s="121" t="s">
        <v>15</v>
      </c>
      <c r="I19" s="121"/>
      <c r="J19" s="121"/>
      <c r="K19" s="121"/>
      <c r="L19" s="122"/>
      <c r="M19" s="187"/>
      <c r="N19" s="248" t="s">
        <v>11</v>
      </c>
      <c r="O19" s="354" t="s">
        <v>12</v>
      </c>
      <c r="P19" s="403"/>
      <c r="Q19" s="246" t="s">
        <v>11</v>
      </c>
      <c r="R19" s="287" t="s">
        <v>12</v>
      </c>
    </row>
    <row r="20" spans="1:19" x14ac:dyDescent="0.2">
      <c r="A20" s="135"/>
      <c r="B20" s="136"/>
      <c r="D20" s="329"/>
      <c r="E20" s="366"/>
      <c r="F20" s="112"/>
      <c r="G20" s="111"/>
      <c r="H20" s="111"/>
      <c r="I20" s="111"/>
      <c r="J20" s="330"/>
      <c r="K20" s="112"/>
      <c r="L20" s="111"/>
      <c r="M20" s="111"/>
      <c r="N20" s="402"/>
      <c r="O20" s="402"/>
      <c r="P20" s="331"/>
      <c r="Q20" s="331"/>
      <c r="R20" s="331"/>
    </row>
    <row r="21" spans="1:19" s="441" customFormat="1" ht="11.25" x14ac:dyDescent="0.2">
      <c r="A21" s="367"/>
      <c r="B21" s="442">
        <f>E7</f>
        <v>4</v>
      </c>
      <c r="D21" s="324">
        <f>LN(1+(B21/100))</f>
        <v>3.9220713153281329E-2</v>
      </c>
      <c r="E21" s="324">
        <f>EXP(-$F$6*$F$9)</f>
        <v>0.9877295966495897</v>
      </c>
      <c r="F21" s="117">
        <f>(LN($E$4/$E$5)+((D21-$F$6+$G$10)*$F$9))/($F$10/100)</f>
        <v>0.46707382964172645</v>
      </c>
      <c r="G21" s="583">
        <f>NORMSDIST(F21)</f>
        <v>0.6797764714211092</v>
      </c>
      <c r="H21" s="584">
        <f>1-G21</f>
        <v>0.3202235285788908</v>
      </c>
      <c r="I21" s="117"/>
      <c r="J21" s="324">
        <f>EXP(-D21*$F$9)</f>
        <v>0.98058067569092011</v>
      </c>
      <c r="K21" s="117">
        <f>F21-($F$10/100)</f>
        <v>0.32565247340441694</v>
      </c>
      <c r="L21" s="222">
        <f>NORMSDIST(K21)</f>
        <v>0.6276563468346692</v>
      </c>
      <c r="M21" s="117"/>
      <c r="N21" s="481">
        <f>($E$4*E21*G21)-($E$5*J21*L21)</f>
        <v>8.9539422244251696</v>
      </c>
      <c r="O21" s="482">
        <f>N21+($E$5*J21)-($E$4*E21)</f>
        <v>3.3004021453102723</v>
      </c>
      <c r="P21" s="585"/>
      <c r="Q21" s="510">
        <f>-(N22-N21)</f>
        <v>0.29496688754250044</v>
      </c>
      <c r="R21" s="512">
        <f>O22-O21</f>
        <v>0.17989335979478938</v>
      </c>
    </row>
    <row r="22" spans="1:19" s="300" customFormat="1" ht="11.25" x14ac:dyDescent="0.2">
      <c r="A22" s="368"/>
      <c r="B22" s="155">
        <f>B21-$E$8</f>
        <v>3</v>
      </c>
      <c r="C22" s="155"/>
      <c r="D22" s="321">
        <f t="shared" ref="D22:D23" si="0">LN(1+(B22/100))</f>
        <v>2.9558802241544429E-2</v>
      </c>
      <c r="E22" s="321">
        <f>EXP(-$F$6*$F$9)</f>
        <v>0.9877295966495897</v>
      </c>
      <c r="F22" s="156">
        <f>(LN($E$4/$E$5)+((D22-$F$6+$G$10)*$F$9))/($F$10/100)</f>
        <v>0.43291381601717915</v>
      </c>
      <c r="G22" s="156">
        <f>NORMSDIST(F22)</f>
        <v>0.66746130876798304</v>
      </c>
      <c r="H22" s="156">
        <f>1-G22</f>
        <v>0.33253869123201696</v>
      </c>
      <c r="I22" s="156"/>
      <c r="J22" s="321">
        <f>EXP(-D22*$F$9)</f>
        <v>0.98532927816429317</v>
      </c>
      <c r="K22" s="460">
        <f t="shared" ref="K22:K23" si="1">F22-($F$10/100)</f>
        <v>0.29149245977986965</v>
      </c>
      <c r="L22" s="156">
        <f>NORMSDIST(K22)</f>
        <v>0.61466264507287471</v>
      </c>
      <c r="M22" s="156"/>
      <c r="N22" s="321">
        <f t="shared" ref="N22:N23" si="2">($E$4*E22*G22)-($E$5*J22*L22)</f>
        <v>8.6589753368826692</v>
      </c>
      <c r="O22" s="321">
        <f t="shared" ref="O22:O23" si="3">N22+($E$5*J22)-($E$4*E22)</f>
        <v>3.4802955051050617</v>
      </c>
      <c r="P22" s="321"/>
      <c r="Q22" s="498">
        <f>-(N23-N22)</f>
        <v>0.2929705102327631</v>
      </c>
      <c r="R22" s="498">
        <f>O23-O22</f>
        <v>0.18885597100535279</v>
      </c>
    </row>
    <row r="23" spans="1:19" s="300" customFormat="1" ht="11.25" x14ac:dyDescent="0.2">
      <c r="A23" s="368"/>
      <c r="B23" s="155">
        <f>B22-$E$8</f>
        <v>2</v>
      </c>
      <c r="C23" s="155"/>
      <c r="D23" s="321">
        <f t="shared" si="0"/>
        <v>1.980262729617973E-2</v>
      </c>
      <c r="E23" s="321">
        <f>EXP(-$F$6*$F$9)</f>
        <v>0.9877295966495897</v>
      </c>
      <c r="F23" s="156">
        <f t="shared" ref="F23" si="4">(LN($E$4/$E$5)+((D23-$F$6+$G$10)*$F$9))/($F$10/100)</f>
        <v>0.39842052870563077</v>
      </c>
      <c r="G23" s="156">
        <f t="shared" ref="G23" si="5">NORMSDIST(F23)</f>
        <v>0.65483988595152454</v>
      </c>
      <c r="H23" s="156">
        <f t="shared" ref="H23" si="6">1-G23</f>
        <v>0.34516011404847546</v>
      </c>
      <c r="I23" s="156"/>
      <c r="J23" s="321">
        <f>EXP(-D23*$F$9)</f>
        <v>0.99014754297667429</v>
      </c>
      <c r="K23" s="460">
        <f t="shared" si="1"/>
        <v>0.25699917246832127</v>
      </c>
      <c r="L23" s="156">
        <f t="shared" ref="L23" si="7">NORMSDIST(K23)</f>
        <v>0.6014102940510353</v>
      </c>
      <c r="M23" s="156"/>
      <c r="N23" s="321">
        <f t="shared" si="2"/>
        <v>8.3660048266499061</v>
      </c>
      <c r="O23" s="321">
        <f t="shared" si="3"/>
        <v>3.6691514761104145</v>
      </c>
      <c r="P23" s="321"/>
      <c r="Q23" s="498"/>
      <c r="R23" s="498"/>
    </row>
    <row r="24" spans="1:19" x14ac:dyDescent="0.2">
      <c r="D24" s="329"/>
      <c r="E24" s="329"/>
      <c r="F24" s="112"/>
      <c r="G24" s="112"/>
      <c r="H24" s="112"/>
      <c r="I24" s="112"/>
      <c r="J24" s="329"/>
      <c r="K24" s="112"/>
      <c r="L24" s="112"/>
      <c r="M24" s="112"/>
      <c r="N24" s="329"/>
      <c r="O24" s="329"/>
      <c r="P24" s="376"/>
      <c r="Q24" s="502"/>
      <c r="R24" s="502"/>
    </row>
    <row r="25" spans="1:19" ht="11.25" x14ac:dyDescent="0.2">
      <c r="B25" s="305" t="s">
        <v>2</v>
      </c>
      <c r="C25" s="326"/>
      <c r="D25" s="296"/>
      <c r="E25" s="296"/>
      <c r="F25" s="112"/>
      <c r="G25" s="112"/>
      <c r="H25" s="112"/>
      <c r="I25" s="112"/>
      <c r="J25" s="329"/>
      <c r="K25" s="112"/>
      <c r="L25" s="112"/>
      <c r="M25" s="112"/>
      <c r="N25" s="329"/>
      <c r="O25" s="329"/>
      <c r="P25" s="376"/>
      <c r="Q25" s="502"/>
      <c r="R25" s="502"/>
    </row>
    <row r="26" spans="1:19" ht="11.25" x14ac:dyDescent="0.2">
      <c r="B26" s="306"/>
      <c r="C26" s="326"/>
      <c r="D26" s="296"/>
      <c r="E26" s="296"/>
      <c r="F26" s="112"/>
      <c r="G26" s="112"/>
      <c r="H26" s="112"/>
      <c r="I26" s="112"/>
      <c r="J26" s="329"/>
      <c r="K26" s="112"/>
      <c r="L26" s="112"/>
      <c r="M26" s="112"/>
      <c r="N26" s="329"/>
      <c r="O26" s="329"/>
      <c r="P26" s="376"/>
      <c r="Q26" s="502"/>
      <c r="R26" s="502"/>
    </row>
    <row r="27" spans="1:19" ht="11.25" x14ac:dyDescent="0.2">
      <c r="A27" s="109"/>
      <c r="B27" s="430"/>
      <c r="C27" s="121"/>
      <c r="D27" s="296"/>
      <c r="E27" s="296"/>
      <c r="F27" s="112"/>
      <c r="G27" s="112"/>
      <c r="H27" s="112"/>
      <c r="I27" s="112"/>
      <c r="J27" s="329"/>
      <c r="K27" s="112"/>
      <c r="L27" s="112"/>
      <c r="M27" s="112"/>
      <c r="N27" s="329"/>
      <c r="O27" s="329"/>
      <c r="P27" s="329"/>
      <c r="Q27" s="573"/>
      <c r="R27" s="573"/>
    </row>
    <row r="28" spans="1:19" x14ac:dyDescent="0.2">
      <c r="A28" s="135"/>
      <c r="B28" s="411"/>
      <c r="C28" s="411"/>
      <c r="D28" s="329"/>
      <c r="E28" s="335"/>
      <c r="F28" s="112"/>
      <c r="G28" s="112"/>
      <c r="H28" s="112"/>
      <c r="I28" s="112"/>
      <c r="J28" s="329"/>
      <c r="K28" s="112"/>
      <c r="L28" s="112"/>
      <c r="M28" s="112"/>
      <c r="N28" s="329"/>
      <c r="O28" s="329"/>
      <c r="P28" s="384"/>
      <c r="Q28" s="575"/>
      <c r="R28" s="575"/>
    </row>
    <row r="29" spans="1:19" s="136" customFormat="1" ht="11.25" x14ac:dyDescent="0.2">
      <c r="A29" s="137"/>
      <c r="B29" s="307">
        <f>B79+5</f>
        <v>9</v>
      </c>
      <c r="C29" s="240"/>
      <c r="D29" s="328">
        <f>LN(1+(B29/100))</f>
        <v>8.6177696241052412E-2</v>
      </c>
      <c r="E29" s="328">
        <f>EXP(-$F$6*$F$9)</f>
        <v>0.9877295966495897</v>
      </c>
      <c r="F29" s="201">
        <f>(LN($E$4/$E$5)+((D29-$F$6+$G$10)*$F$9))/($F$10/100)</f>
        <v>0.63309183546885128</v>
      </c>
      <c r="G29" s="201">
        <f>NORMSDIST(F29)</f>
        <v>0.73666316318464165</v>
      </c>
      <c r="H29" s="201">
        <f>1-G29</f>
        <v>0.26333683681535835</v>
      </c>
      <c r="I29" s="201"/>
      <c r="J29" s="328">
        <f>EXP(-D29*$F$9)</f>
        <v>0.95782628522115132</v>
      </c>
      <c r="K29" s="201">
        <f>F29-($F$10/100)</f>
        <v>0.49167047923154178</v>
      </c>
      <c r="L29" s="201">
        <f>NORMSDIST(K29)</f>
        <v>0.68852384469879901</v>
      </c>
      <c r="M29" s="201"/>
      <c r="N29" s="481">
        <f>($E$4*E29*G29)-($E$5*J29*L29)</f>
        <v>10.451897303689023</v>
      </c>
      <c r="O29" s="482">
        <f>N29+($E$5*J29)-($E$4*E29)</f>
        <v>2.5229181775972336</v>
      </c>
      <c r="P29" s="386"/>
      <c r="Q29" s="532">
        <f>-(N30-N29)</f>
        <v>3.0247258252956044E-2</v>
      </c>
      <c r="R29" s="520">
        <f>O30-O29</f>
        <v>1.3719982310064438E-2</v>
      </c>
      <c r="S29" s="136">
        <v>0</v>
      </c>
    </row>
    <row r="30" spans="1:19" ht="11.25" x14ac:dyDescent="0.2">
      <c r="B30" s="417">
        <f>B29-(5/50)</f>
        <v>8.9</v>
      </c>
      <c r="C30" s="240"/>
      <c r="D30" s="328">
        <f t="shared" ref="D30:D93" si="8">LN(1+(B30/100))</f>
        <v>8.5259843950823394E-2</v>
      </c>
      <c r="E30" s="328">
        <f t="shared" ref="E30:E93" si="9">EXP(-$F$6*$F$9)</f>
        <v>0.9877295966495897</v>
      </c>
      <c r="F30" s="201">
        <f t="shared" ref="F30:F93" si="10">(LN($E$4/$E$5)+((D30-$F$6+$G$10)*$F$9))/($F$10/100)</f>
        <v>0.62984673757610854</v>
      </c>
      <c r="G30" s="201">
        <f t="shared" ref="G30:G93" si="11">NORMSDIST(F30)</f>
        <v>0.73560256827094195</v>
      </c>
      <c r="H30" s="201">
        <f t="shared" ref="H30:H93" si="12">1-G30</f>
        <v>0.26439743172905805</v>
      </c>
      <c r="I30" s="201"/>
      <c r="J30" s="328">
        <f t="shared" ref="J30:J93" si="13">EXP(-D30*$F$9)</f>
        <v>0.95826595762678157</v>
      </c>
      <c r="K30" s="201">
        <f t="shared" ref="K30:K93" si="14">F30-($F$10/100)</f>
        <v>0.48842538133879904</v>
      </c>
      <c r="L30" s="201">
        <f t="shared" ref="L30:L93" si="15">NORMSDIST(K30)</f>
        <v>0.68737571627006844</v>
      </c>
      <c r="M30" s="201"/>
      <c r="N30" s="481">
        <f t="shared" ref="N30:N93" si="16">($E$4*E30*G30)-($E$5*J30*L30)</f>
        <v>10.421650045436067</v>
      </c>
      <c r="O30" s="482">
        <f t="shared" ref="O30:O93" si="17">N30+($E$5*J30)-($E$4*E30)</f>
        <v>2.536638159907298</v>
      </c>
      <c r="P30" s="386"/>
      <c r="Q30" s="532">
        <f t="shared" ref="Q30:Q93" si="18">-(N31-N30)</f>
        <v>3.0238336846238667E-2</v>
      </c>
      <c r="R30" s="520">
        <f t="shared" ref="R30:R93" si="19">O31-O30</f>
        <v>1.3789506396904017E-2</v>
      </c>
      <c r="S30" s="116">
        <v>1</v>
      </c>
    </row>
    <row r="31" spans="1:19" ht="11.25" x14ac:dyDescent="0.2">
      <c r="B31" s="417">
        <f t="shared" ref="B31:B78" si="20">B30-(5/50)</f>
        <v>8.8000000000000007</v>
      </c>
      <c r="C31" s="240"/>
      <c r="D31" s="328">
        <f t="shared" si="8"/>
        <v>8.4341148433750956E-2</v>
      </c>
      <c r="E31" s="328">
        <f t="shared" si="9"/>
        <v>0.9877295966495897</v>
      </c>
      <c r="F31" s="201">
        <f t="shared" si="10"/>
        <v>0.6265986584262706</v>
      </c>
      <c r="G31" s="201">
        <f t="shared" si="11"/>
        <v>0.73453882602411225</v>
      </c>
      <c r="H31" s="201">
        <f t="shared" si="12"/>
        <v>0.26546117397588775</v>
      </c>
      <c r="I31" s="201"/>
      <c r="J31" s="328">
        <f t="shared" si="13"/>
        <v>0.95870623605921301</v>
      </c>
      <c r="K31" s="201">
        <f t="shared" si="14"/>
        <v>0.4851773021889611</v>
      </c>
      <c r="L31" s="201">
        <f t="shared" si="15"/>
        <v>0.68622470934187285</v>
      </c>
      <c r="M31" s="201"/>
      <c r="N31" s="481">
        <f t="shared" si="16"/>
        <v>10.391411708589828</v>
      </c>
      <c r="O31" s="482">
        <f t="shared" si="17"/>
        <v>2.550427666304202</v>
      </c>
      <c r="P31" s="386"/>
      <c r="Q31" s="532">
        <f t="shared" si="18"/>
        <v>3.0229244791769361E-2</v>
      </c>
      <c r="R31" s="520">
        <f t="shared" si="19"/>
        <v>1.3859340480067317E-2</v>
      </c>
      <c r="S31" s="136">
        <v>2</v>
      </c>
    </row>
    <row r="32" spans="1:19" ht="11.25" x14ac:dyDescent="0.2">
      <c r="B32" s="417">
        <f t="shared" si="20"/>
        <v>8.7000000000000011</v>
      </c>
      <c r="C32" s="240"/>
      <c r="D32" s="328">
        <f t="shared" si="8"/>
        <v>8.3421608139072359E-2</v>
      </c>
      <c r="E32" s="328">
        <f t="shared" si="9"/>
        <v>0.9877295966495897</v>
      </c>
      <c r="F32" s="201">
        <f t="shared" si="10"/>
        <v>0.62334759253656291</v>
      </c>
      <c r="G32" s="201">
        <f t="shared" si="11"/>
        <v>0.73347193545968037</v>
      </c>
      <c r="H32" s="201">
        <f t="shared" si="12"/>
        <v>0.26652806454031963</v>
      </c>
      <c r="I32" s="201"/>
      <c r="J32" s="328">
        <f t="shared" si="13"/>
        <v>0.9591471219119313</v>
      </c>
      <c r="K32" s="201">
        <f t="shared" si="14"/>
        <v>0.48192623629925341</v>
      </c>
      <c r="L32" s="201">
        <f t="shared" si="15"/>
        <v>0.68507082622097037</v>
      </c>
      <c r="M32" s="201"/>
      <c r="N32" s="481">
        <f t="shared" si="16"/>
        <v>10.361182463798059</v>
      </c>
      <c r="O32" s="482">
        <f t="shared" si="17"/>
        <v>2.5642870067842694</v>
      </c>
      <c r="P32" s="386"/>
      <c r="Q32" s="532">
        <f t="shared" si="18"/>
        <v>3.0219981494198578E-2</v>
      </c>
      <c r="R32" s="520">
        <f t="shared" si="19"/>
        <v>1.3929485603838998E-2</v>
      </c>
      <c r="S32" s="116">
        <v>3</v>
      </c>
    </row>
    <row r="33" spans="1:19" ht="11.25" x14ac:dyDescent="0.2">
      <c r="A33" s="116"/>
      <c r="B33" s="417">
        <f t="shared" si="20"/>
        <v>8.6000000000000014</v>
      </c>
      <c r="C33" s="240"/>
      <c r="D33" s="328">
        <f t="shared" si="8"/>
        <v>8.2501221511743772E-2</v>
      </c>
      <c r="E33" s="328">
        <f t="shared" si="9"/>
        <v>0.9877295966495897</v>
      </c>
      <c r="F33" s="201">
        <f t="shared" si="10"/>
        <v>0.62009353440907566</v>
      </c>
      <c r="G33" s="201">
        <f t="shared" si="11"/>
        <v>0.73240189566545988</v>
      </c>
      <c r="H33" s="201">
        <f t="shared" si="12"/>
        <v>0.26759810433454012</v>
      </c>
      <c r="I33" s="201"/>
      <c r="J33" s="328">
        <f t="shared" si="13"/>
        <v>0.95958861658291172</v>
      </c>
      <c r="K33" s="201">
        <f t="shared" si="14"/>
        <v>0.47867217817176616</v>
      </c>
      <c r="L33" s="201">
        <f t="shared" si="15"/>
        <v>0.68391406929622378</v>
      </c>
      <c r="M33" s="201"/>
      <c r="N33" s="481">
        <f t="shared" si="16"/>
        <v>10.33096248230386</v>
      </c>
      <c r="O33" s="482">
        <f t="shared" si="17"/>
        <v>2.5782164923881083</v>
      </c>
      <c r="P33" s="386"/>
      <c r="Q33" s="532">
        <f t="shared" si="18"/>
        <v>3.02105463596547E-2</v>
      </c>
      <c r="R33" s="520">
        <f t="shared" si="19"/>
        <v>1.3999942813043731E-2</v>
      </c>
      <c r="S33" s="136">
        <v>4</v>
      </c>
    </row>
    <row r="34" spans="1:19" ht="11.25" x14ac:dyDescent="0.2">
      <c r="A34" s="116"/>
      <c r="B34" s="417">
        <f t="shared" si="20"/>
        <v>8.5000000000000018</v>
      </c>
      <c r="C34" s="240"/>
      <c r="D34" s="328">
        <f t="shared" si="8"/>
        <v>8.1579986992422845E-2</v>
      </c>
      <c r="E34" s="328">
        <f t="shared" si="9"/>
        <v>0.9877295966495897</v>
      </c>
      <c r="F34" s="201">
        <f t="shared" si="10"/>
        <v>0.61683647853070089</v>
      </c>
      <c r="G34" s="201">
        <f t="shared" si="11"/>
        <v>0.73132870580210063</v>
      </c>
      <c r="H34" s="201">
        <f t="shared" si="12"/>
        <v>0.26867129419789937</v>
      </c>
      <c r="I34" s="201"/>
      <c r="J34" s="328">
        <f t="shared" si="13"/>
        <v>0.96003072147463864</v>
      </c>
      <c r="K34" s="201">
        <f t="shared" si="14"/>
        <v>0.47541512229339139</v>
      </c>
      <c r="L34" s="201">
        <f t="shared" si="15"/>
        <v>0.68275444103905969</v>
      </c>
      <c r="M34" s="201"/>
      <c r="N34" s="481">
        <f t="shared" si="16"/>
        <v>10.300751935944206</v>
      </c>
      <c r="O34" s="482">
        <f t="shared" si="17"/>
        <v>2.5922164352011521</v>
      </c>
      <c r="P34" s="386"/>
      <c r="Q34" s="532">
        <f t="shared" si="18"/>
        <v>3.0200938794905596E-2</v>
      </c>
      <c r="R34" s="520">
        <f t="shared" si="19"/>
        <v>1.4070713153543579E-2</v>
      </c>
      <c r="S34" s="116">
        <v>5</v>
      </c>
    </row>
    <row r="35" spans="1:19" ht="11.25" x14ac:dyDescent="0.2">
      <c r="A35" s="116"/>
      <c r="B35" s="417">
        <f t="shared" si="20"/>
        <v>8.4000000000000021</v>
      </c>
      <c r="C35" s="240"/>
      <c r="D35" s="328">
        <f t="shared" si="8"/>
        <v>8.0657903017454541E-2</v>
      </c>
      <c r="E35" s="328">
        <f t="shared" si="9"/>
        <v>0.9877295966495897</v>
      </c>
      <c r="F35" s="201">
        <f t="shared" si="10"/>
        <v>0.61357641937308327</v>
      </c>
      <c r="G35" s="201">
        <f t="shared" si="11"/>
        <v>0.73025236510364722</v>
      </c>
      <c r="H35" s="201">
        <f t="shared" si="12"/>
        <v>0.26974763489635278</v>
      </c>
      <c r="I35" s="201"/>
      <c r="J35" s="328">
        <f t="shared" si="13"/>
        <v>0.96047343799412321</v>
      </c>
      <c r="K35" s="201">
        <f t="shared" si="14"/>
        <v>0.47215506313577377</v>
      </c>
      <c r="L35" s="201">
        <f t="shared" si="15"/>
        <v>0.68159194400393064</v>
      </c>
      <c r="M35" s="201"/>
      <c r="N35" s="481">
        <f t="shared" si="16"/>
        <v>10.2705509971493</v>
      </c>
      <c r="O35" s="482">
        <f t="shared" si="17"/>
        <v>2.6062871483546957</v>
      </c>
      <c r="P35" s="386"/>
      <c r="Q35" s="532">
        <f t="shared" si="18"/>
        <v>3.0191158207969693E-2</v>
      </c>
      <c r="R35" s="520">
        <f t="shared" si="19"/>
        <v>1.4141797672010625E-2</v>
      </c>
      <c r="S35" s="136">
        <v>6</v>
      </c>
    </row>
    <row r="36" spans="1:19" ht="11.25" x14ac:dyDescent="0.2">
      <c r="A36" s="116"/>
      <c r="B36" s="417">
        <f t="shared" si="20"/>
        <v>8.3000000000000025</v>
      </c>
      <c r="C36" s="240"/>
      <c r="D36" s="328">
        <f t="shared" si="8"/>
        <v>7.9734968018853519E-2</v>
      </c>
      <c r="E36" s="328">
        <f t="shared" si="9"/>
        <v>0.9877295966495897</v>
      </c>
      <c r="F36" s="201">
        <f t="shared" si="10"/>
        <v>0.61031335139255738</v>
      </c>
      <c r="G36" s="201">
        <f t="shared" si="11"/>
        <v>0.72917287287809218</v>
      </c>
      <c r="H36" s="201">
        <f t="shared" si="12"/>
        <v>0.27082712712190782</v>
      </c>
      <c r="I36" s="201"/>
      <c r="J36" s="328">
        <f t="shared" si="13"/>
        <v>0.96091676755292299</v>
      </c>
      <c r="K36" s="201">
        <f t="shared" si="14"/>
        <v>0.46889199515524788</v>
      </c>
      <c r="L36" s="201">
        <f t="shared" si="15"/>
        <v>0.68042658082877316</v>
      </c>
      <c r="M36" s="201"/>
      <c r="N36" s="481">
        <f t="shared" si="16"/>
        <v>10.24035983894133</v>
      </c>
      <c r="O36" s="482">
        <f t="shared" si="17"/>
        <v>2.6204289460267063</v>
      </c>
      <c r="P36" s="386"/>
      <c r="Q36" s="532">
        <f t="shared" si="18"/>
        <v>3.0181204007945439E-2</v>
      </c>
      <c r="R36" s="520">
        <f t="shared" si="19"/>
        <v>1.4213197415784862E-2</v>
      </c>
      <c r="S36" s="116">
        <v>7</v>
      </c>
    </row>
    <row r="37" spans="1:19" ht="11.25" x14ac:dyDescent="0.2">
      <c r="A37" s="116"/>
      <c r="B37" s="417">
        <f t="shared" si="20"/>
        <v>8.2000000000000028</v>
      </c>
      <c r="C37" s="240"/>
      <c r="D37" s="328">
        <f t="shared" si="8"/>
        <v>7.8811180424289848E-2</v>
      </c>
      <c r="E37" s="328">
        <f t="shared" si="9"/>
        <v>0.9877295966495897</v>
      </c>
      <c r="F37" s="201">
        <f t="shared" si="10"/>
        <v>0.60704726903009743</v>
      </c>
      <c r="G37" s="201">
        <f t="shared" si="11"/>
        <v>0.72809022850793481</v>
      </c>
      <c r="H37" s="201">
        <f t="shared" si="12"/>
        <v>0.27190977149206519</v>
      </c>
      <c r="I37" s="201"/>
      <c r="J37" s="328">
        <f t="shared" si="13"/>
        <v>0.9613607115671603</v>
      </c>
      <c r="K37" s="201">
        <f t="shared" si="14"/>
        <v>0.46562591279278792</v>
      </c>
      <c r="L37" s="201">
        <f t="shared" si="15"/>
        <v>0.67925835423546899</v>
      </c>
      <c r="M37" s="201"/>
      <c r="N37" s="481">
        <f t="shared" si="16"/>
        <v>10.210178634933385</v>
      </c>
      <c r="O37" s="482">
        <f t="shared" si="17"/>
        <v>2.6346421434424911</v>
      </c>
      <c r="P37" s="386"/>
      <c r="Q37" s="532">
        <f t="shared" si="18"/>
        <v>3.0171075604940256E-2</v>
      </c>
      <c r="R37" s="520">
        <f t="shared" si="19"/>
        <v>1.428491343318683E-2</v>
      </c>
      <c r="S37" s="136">
        <v>8</v>
      </c>
    </row>
    <row r="38" spans="1:19" ht="11.25" x14ac:dyDescent="0.2">
      <c r="A38" s="116"/>
      <c r="B38" s="417">
        <f t="shared" si="20"/>
        <v>8.1000000000000032</v>
      </c>
      <c r="C38" s="240"/>
      <c r="D38" s="328">
        <f t="shared" si="8"/>
        <v>7.7886538657071194E-2</v>
      </c>
      <c r="E38" s="328">
        <f t="shared" si="9"/>
        <v>0.9877295966495897</v>
      </c>
      <c r="F38" s="201">
        <f t="shared" si="10"/>
        <v>0.60377816671125428</v>
      </c>
      <c r="G38" s="201">
        <f t="shared" si="11"/>
        <v>0.72700443145073734</v>
      </c>
      <c r="H38" s="201">
        <f t="shared" si="12"/>
        <v>0.27299556854926266</v>
      </c>
      <c r="I38" s="201"/>
      <c r="J38" s="328">
        <f t="shared" si="13"/>
        <v>0.96180527145754158</v>
      </c>
      <c r="K38" s="201">
        <f t="shared" si="14"/>
        <v>0.46235681047394478</v>
      </c>
      <c r="L38" s="201">
        <f t="shared" si="15"/>
        <v>0.67808726703030175</v>
      </c>
      <c r="M38" s="201"/>
      <c r="N38" s="481">
        <f t="shared" si="16"/>
        <v>10.180007559328445</v>
      </c>
      <c r="O38" s="482">
        <f t="shared" si="17"/>
        <v>2.648927056875678</v>
      </c>
      <c r="P38" s="386"/>
      <c r="Q38" s="532">
        <f t="shared" si="18"/>
        <v>3.0160772410468439E-2</v>
      </c>
      <c r="R38" s="520">
        <f t="shared" si="19"/>
        <v>1.435694677300603E-2</v>
      </c>
      <c r="S38" s="116">
        <v>9</v>
      </c>
    </row>
    <row r="39" spans="1:19" ht="11.25" x14ac:dyDescent="0.2">
      <c r="A39" s="116"/>
      <c r="B39" s="417">
        <f t="shared" si="20"/>
        <v>8.0000000000000036</v>
      </c>
      <c r="C39" s="240"/>
      <c r="D39" s="328">
        <f t="shared" si="8"/>
        <v>7.6961041136128394E-2</v>
      </c>
      <c r="E39" s="328">
        <f t="shared" si="9"/>
        <v>0.9877295966495897</v>
      </c>
      <c r="F39" s="201">
        <f t="shared" si="10"/>
        <v>0.60050603884610432</v>
      </c>
      <c r="G39" s="201">
        <f t="shared" si="11"/>
        <v>0.72591548123968441</v>
      </c>
      <c r="H39" s="201">
        <f t="shared" si="12"/>
        <v>0.27408451876031559</v>
      </c>
      <c r="I39" s="201"/>
      <c r="J39" s="328">
        <f t="shared" si="13"/>
        <v>0.96225044864937626</v>
      </c>
      <c r="K39" s="201">
        <f t="shared" si="14"/>
        <v>0.45908468260879481</v>
      </c>
      <c r="L39" s="201">
        <f t="shared" si="15"/>
        <v>0.67691332210441679</v>
      </c>
      <c r="M39" s="201"/>
      <c r="N39" s="481">
        <f t="shared" si="16"/>
        <v>10.149846786917976</v>
      </c>
      <c r="O39" s="482">
        <f t="shared" si="17"/>
        <v>2.663284003648684</v>
      </c>
      <c r="P39" s="386"/>
      <c r="Q39" s="532">
        <f t="shared" si="18"/>
        <v>3.0150293836896935E-2</v>
      </c>
      <c r="R39" s="520">
        <f t="shared" si="19"/>
        <v>1.4429298485097775E-2</v>
      </c>
      <c r="S39" s="136">
        <v>10</v>
      </c>
    </row>
    <row r="40" spans="1:19" ht="11.25" x14ac:dyDescent="0.2">
      <c r="A40" s="116"/>
      <c r="B40" s="417">
        <f t="shared" si="20"/>
        <v>7.9000000000000039</v>
      </c>
      <c r="C40" s="240"/>
      <c r="D40" s="328">
        <f t="shared" si="8"/>
        <v>7.6034686275997576E-2</v>
      </c>
      <c r="E40" s="328">
        <f t="shared" si="9"/>
        <v>0.9877295966495897</v>
      </c>
      <c r="F40" s="201">
        <f t="shared" si="10"/>
        <v>0.59723087982918632</v>
      </c>
      <c r="G40" s="201">
        <f t="shared" si="11"/>
        <v>0.72482337748414172</v>
      </c>
      <c r="H40" s="201">
        <f t="shared" si="12"/>
        <v>0.27517662251585828</v>
      </c>
      <c r="I40" s="201"/>
      <c r="J40" s="328">
        <f t="shared" si="13"/>
        <v>0.96269624457259617</v>
      </c>
      <c r="K40" s="201">
        <f t="shared" si="14"/>
        <v>0.45580952359187682</v>
      </c>
      <c r="L40" s="201">
        <f t="shared" si="15"/>
        <v>0.67573652243427662</v>
      </c>
      <c r="M40" s="201"/>
      <c r="N40" s="481">
        <f t="shared" si="16"/>
        <v>10.119696493081079</v>
      </c>
      <c r="O40" s="482">
        <f t="shared" si="17"/>
        <v>2.6777133021337818</v>
      </c>
      <c r="P40" s="386"/>
      <c r="Q40" s="532">
        <f t="shared" si="18"/>
        <v>3.0139639298113252E-2</v>
      </c>
      <c r="R40" s="520">
        <f t="shared" si="19"/>
        <v>1.4501969619701072E-2</v>
      </c>
      <c r="S40" s="116">
        <v>11</v>
      </c>
    </row>
    <row r="41" spans="1:19" ht="11.25" x14ac:dyDescent="0.2">
      <c r="A41" s="116"/>
      <c r="B41" s="417">
        <f t="shared" si="20"/>
        <v>7.8000000000000043</v>
      </c>
      <c r="C41" s="240"/>
      <c r="D41" s="328">
        <f t="shared" si="8"/>
        <v>7.5107472486805479E-2</v>
      </c>
      <c r="E41" s="328">
        <f t="shared" si="9"/>
        <v>0.9877295966495897</v>
      </c>
      <c r="F41" s="201">
        <f t="shared" si="10"/>
        <v>0.59395268403944923</v>
      </c>
      <c r="G41" s="201">
        <f t="shared" si="11"/>
        <v>0.72372811987021624</v>
      </c>
      <c r="H41" s="201">
        <f t="shared" si="12"/>
        <v>0.27627188012978376</v>
      </c>
      <c r="I41" s="201"/>
      <c r="J41" s="328">
        <f t="shared" si="13"/>
        <v>0.96314266066177434</v>
      </c>
      <c r="K41" s="201">
        <f t="shared" si="14"/>
        <v>0.45253132780213973</v>
      </c>
      <c r="L41" s="201">
        <f t="shared" si="15"/>
        <v>0.67455687108211904</v>
      </c>
      <c r="M41" s="201"/>
      <c r="N41" s="481">
        <f t="shared" si="16"/>
        <v>10.089556853782966</v>
      </c>
      <c r="O41" s="482">
        <f t="shared" si="17"/>
        <v>2.6922152717534829</v>
      </c>
      <c r="P41" s="386"/>
      <c r="Q41" s="532">
        <f t="shared" si="18"/>
        <v>3.0128808209141766E-2</v>
      </c>
      <c r="R41" s="520">
        <f t="shared" si="19"/>
        <v>1.4574961227964423E-2</v>
      </c>
      <c r="S41" s="136">
        <v>12</v>
      </c>
    </row>
    <row r="42" spans="1:19" ht="11.25" x14ac:dyDescent="0.2">
      <c r="A42" s="116"/>
      <c r="B42" s="417">
        <f t="shared" si="20"/>
        <v>7.7000000000000046</v>
      </c>
      <c r="C42" s="240"/>
      <c r="D42" s="328">
        <f t="shared" si="8"/>
        <v>7.4179398174251468E-2</v>
      </c>
      <c r="E42" s="328">
        <f t="shared" si="9"/>
        <v>0.9877295966495897</v>
      </c>
      <c r="F42" s="201">
        <f t="shared" si="10"/>
        <v>0.59067144584018927</v>
      </c>
      <c r="G42" s="201">
        <f t="shared" si="11"/>
        <v>0.72262970816131644</v>
      </c>
      <c r="H42" s="201">
        <f t="shared" si="12"/>
        <v>0.27737029183868356</v>
      </c>
      <c r="I42" s="201"/>
      <c r="J42" s="328">
        <f t="shared" si="13"/>
        <v>0.96358969835614539</v>
      </c>
      <c r="K42" s="201">
        <f t="shared" si="14"/>
        <v>0.44925008960287977</v>
      </c>
      <c r="L42" s="201">
        <f t="shared" si="15"/>
        <v>0.67337437119641119</v>
      </c>
      <c r="M42" s="201"/>
      <c r="N42" s="481">
        <f t="shared" si="16"/>
        <v>10.059428045573824</v>
      </c>
      <c r="O42" s="482">
        <f t="shared" si="17"/>
        <v>2.7067902329814473</v>
      </c>
      <c r="P42" s="386"/>
      <c r="Q42" s="532">
        <f t="shared" si="18"/>
        <v>3.0117799986300042E-2</v>
      </c>
      <c r="R42" s="520">
        <f t="shared" si="19"/>
        <v>1.4648274361533709E-2</v>
      </c>
      <c r="S42" s="116">
        <v>13</v>
      </c>
    </row>
    <row r="43" spans="1:19" ht="11.25" x14ac:dyDescent="0.2">
      <c r="A43" s="116"/>
      <c r="B43" s="417">
        <f t="shared" si="20"/>
        <v>7.600000000000005</v>
      </c>
      <c r="C43" s="240"/>
      <c r="D43" s="328">
        <f t="shared" si="8"/>
        <v>7.3250461739592737E-2</v>
      </c>
      <c r="E43" s="328">
        <f t="shared" si="9"/>
        <v>0.9877295966495897</v>
      </c>
      <c r="F43" s="201">
        <f t="shared" si="10"/>
        <v>0.58738715957899712</v>
      </c>
      <c r="G43" s="201">
        <f t="shared" si="11"/>
        <v>0.72152814219871464</v>
      </c>
      <c r="H43" s="201">
        <f t="shared" si="12"/>
        <v>0.27847185780128536</v>
      </c>
      <c r="I43" s="201"/>
      <c r="J43" s="328">
        <f t="shared" si="13"/>
        <v>0.96403735909962374</v>
      </c>
      <c r="K43" s="201">
        <f t="shared" si="14"/>
        <v>0.44596580334168762</v>
      </c>
      <c r="L43" s="201">
        <f t="shared" si="15"/>
        <v>0.67218902601230657</v>
      </c>
      <c r="M43" s="201"/>
      <c r="N43" s="481">
        <f t="shared" si="16"/>
        <v>10.029310245587524</v>
      </c>
      <c r="O43" s="482">
        <f t="shared" si="17"/>
        <v>2.721438507342981</v>
      </c>
      <c r="P43" s="386"/>
      <c r="Q43" s="532">
        <f t="shared" si="18"/>
        <v>3.0106614047255675E-2</v>
      </c>
      <c r="R43" s="520">
        <f t="shared" si="19"/>
        <v>1.4721910072793776E-2</v>
      </c>
      <c r="S43" s="136">
        <v>14</v>
      </c>
    </row>
    <row r="44" spans="1:19" ht="11.25" x14ac:dyDescent="0.2">
      <c r="A44" s="116"/>
      <c r="B44" s="417">
        <f t="shared" si="20"/>
        <v>7.5000000000000053</v>
      </c>
      <c r="C44" s="240"/>
      <c r="D44" s="328">
        <f t="shared" si="8"/>
        <v>7.2320661579626078E-2</v>
      </c>
      <c r="E44" s="328">
        <f t="shared" si="9"/>
        <v>0.9877295966495897</v>
      </c>
      <c r="F44" s="201">
        <f t="shared" si="10"/>
        <v>0.5840998195876933</v>
      </c>
      <c r="G44" s="201">
        <f t="shared" si="11"/>
        <v>0.72042342190210773</v>
      </c>
      <c r="H44" s="201">
        <f t="shared" si="12"/>
        <v>0.27957657809789227</v>
      </c>
      <c r="I44" s="201"/>
      <c r="J44" s="328">
        <f t="shared" si="13"/>
        <v>0.96448564434082429</v>
      </c>
      <c r="K44" s="201">
        <f t="shared" si="14"/>
        <v>0.4426784633503838</v>
      </c>
      <c r="L44" s="201">
        <f t="shared" si="15"/>
        <v>0.67100083885209627</v>
      </c>
      <c r="M44" s="201"/>
      <c r="N44" s="481">
        <f t="shared" si="16"/>
        <v>9.9992036315402686</v>
      </c>
      <c r="O44" s="482">
        <f t="shared" si="17"/>
        <v>2.7361604174157748</v>
      </c>
      <c r="P44" s="386"/>
      <c r="Q44" s="532">
        <f t="shared" si="18"/>
        <v>3.0095249810969449E-2</v>
      </c>
      <c r="R44" s="520">
        <f t="shared" si="19"/>
        <v>1.4795869414712115E-2</v>
      </c>
      <c r="S44" s="116">
        <v>15</v>
      </c>
    </row>
    <row r="45" spans="1:19" ht="11.25" x14ac:dyDescent="0.2">
      <c r="A45" s="116"/>
      <c r="B45" s="417">
        <f t="shared" si="20"/>
        <v>7.4000000000000057</v>
      </c>
      <c r="C45" s="240"/>
      <c r="D45" s="328">
        <f t="shared" si="8"/>
        <v>7.1389996086672999E-2</v>
      </c>
      <c r="E45" s="328">
        <f t="shared" si="9"/>
        <v>0.9877295966495897</v>
      </c>
      <c r="F45" s="201">
        <f t="shared" si="10"/>
        <v>0.58080942018227599</v>
      </c>
      <c r="G45" s="201">
        <f t="shared" si="11"/>
        <v>0.7193155472701811</v>
      </c>
      <c r="H45" s="201">
        <f t="shared" si="12"/>
        <v>0.2806844527298189</v>
      </c>
      <c r="I45" s="201"/>
      <c r="J45" s="328">
        <f t="shared" si="13"/>
        <v>0.96493455553308116</v>
      </c>
      <c r="K45" s="201">
        <f t="shared" si="14"/>
        <v>0.43938806394496649</v>
      </c>
      <c r="L45" s="201">
        <f t="shared" si="15"/>
        <v>0.6698098131256649</v>
      </c>
      <c r="M45" s="201"/>
      <c r="N45" s="481">
        <f t="shared" si="16"/>
        <v>9.9691083817292991</v>
      </c>
      <c r="O45" s="482">
        <f t="shared" si="17"/>
        <v>2.7509562868304869</v>
      </c>
      <c r="P45" s="386"/>
      <c r="Q45" s="532">
        <f t="shared" si="18"/>
        <v>3.0083706697894286E-2</v>
      </c>
      <c r="R45" s="520">
        <f t="shared" si="19"/>
        <v>1.4870153440853073E-2</v>
      </c>
      <c r="S45" s="136">
        <v>16</v>
      </c>
    </row>
    <row r="46" spans="1:19" ht="11.25" x14ac:dyDescent="0.2">
      <c r="A46" s="116"/>
      <c r="B46" s="417">
        <f t="shared" si="20"/>
        <v>7.300000000000006</v>
      </c>
      <c r="C46" s="240"/>
      <c r="D46" s="328">
        <f t="shared" si="8"/>
        <v>7.045846364856137E-2</v>
      </c>
      <c r="E46" s="328">
        <f t="shared" si="9"/>
        <v>0.9877295966495897</v>
      </c>
      <c r="F46" s="201">
        <f t="shared" si="10"/>
        <v>0.57751595566285618</v>
      </c>
      <c r="G46" s="201">
        <f t="shared" si="11"/>
        <v>0.71820451838117072</v>
      </c>
      <c r="H46" s="201">
        <f t="shared" si="12"/>
        <v>0.28179548161882928</v>
      </c>
      <c r="I46" s="201"/>
      <c r="J46" s="328">
        <f t="shared" si="13"/>
        <v>0.96538409413446857</v>
      </c>
      <c r="K46" s="201">
        <f t="shared" si="14"/>
        <v>0.43609459942554668</v>
      </c>
      <c r="L46" s="201">
        <f t="shared" si="15"/>
        <v>0.66861595233094029</v>
      </c>
      <c r="M46" s="201"/>
      <c r="N46" s="481">
        <f t="shared" si="16"/>
        <v>9.9390246750314049</v>
      </c>
      <c r="O46" s="482">
        <f t="shared" si="17"/>
        <v>2.7658264402713399</v>
      </c>
      <c r="P46" s="386"/>
      <c r="Q46" s="532">
        <f t="shared" si="18"/>
        <v>3.0071984129847351E-2</v>
      </c>
      <c r="R46" s="520">
        <f t="shared" si="19"/>
        <v>1.4944763205264167E-2</v>
      </c>
      <c r="S46" s="116">
        <v>17</v>
      </c>
    </row>
    <row r="47" spans="1:19" ht="11.25" x14ac:dyDescent="0.2">
      <c r="A47" s="116"/>
      <c r="B47" s="417">
        <f t="shared" si="20"/>
        <v>7.2000000000000064</v>
      </c>
      <c r="C47" s="240"/>
      <c r="D47" s="328">
        <f t="shared" si="8"/>
        <v>6.9526062648610304E-2</v>
      </c>
      <c r="E47" s="328">
        <f t="shared" si="9"/>
        <v>0.9877295966495897</v>
      </c>
      <c r="F47" s="201">
        <f t="shared" si="10"/>
        <v>0.57421942031360362</v>
      </c>
      <c r="G47" s="201">
        <f t="shared" si="11"/>
        <v>0.71709033539342792</v>
      </c>
      <c r="H47" s="201">
        <f t="shared" si="12"/>
        <v>0.28290966460657208</v>
      </c>
      <c r="I47" s="201"/>
      <c r="J47" s="328">
        <f t="shared" si="13"/>
        <v>0.96583426160781971</v>
      </c>
      <c r="K47" s="201">
        <f t="shared" si="14"/>
        <v>0.43279806407629412</v>
      </c>
      <c r="L47" s="201">
        <f t="shared" si="15"/>
        <v>0.66741926005434693</v>
      </c>
      <c r="M47" s="201"/>
      <c r="N47" s="481">
        <f t="shared" si="16"/>
        <v>9.9089526909015575</v>
      </c>
      <c r="O47" s="482">
        <f t="shared" si="17"/>
        <v>2.7807712034766041</v>
      </c>
      <c r="P47" s="386"/>
      <c r="Q47" s="532">
        <f t="shared" si="18"/>
        <v>3.0060081530152161E-2</v>
      </c>
      <c r="R47" s="520">
        <f t="shared" si="19"/>
        <v>1.5019699762603977E-2</v>
      </c>
      <c r="S47" s="136">
        <v>18</v>
      </c>
    </row>
    <row r="48" spans="1:19" ht="11.25" x14ac:dyDescent="0.2">
      <c r="A48" s="116"/>
      <c r="B48" s="417">
        <f t="shared" si="20"/>
        <v>7.1000000000000068</v>
      </c>
      <c r="C48" s="240"/>
      <c r="D48" s="328">
        <f t="shared" si="8"/>
        <v>6.8592791465611883E-2</v>
      </c>
      <c r="E48" s="328">
        <f t="shared" si="9"/>
        <v>0.9877295966495897</v>
      </c>
      <c r="F48" s="201">
        <f t="shared" si="10"/>
        <v>0.57091980840268275</v>
      </c>
      <c r="G48" s="201">
        <f t="shared" si="11"/>
        <v>0.71597299854598284</v>
      </c>
      <c r="H48" s="201">
        <f t="shared" si="12"/>
        <v>0.28402700145401716</v>
      </c>
      <c r="I48" s="201"/>
      <c r="J48" s="328">
        <f t="shared" si="13"/>
        <v>0.96628505942074727</v>
      </c>
      <c r="K48" s="201">
        <f t="shared" si="14"/>
        <v>0.42949845216537325</v>
      </c>
      <c r="L48" s="201">
        <f t="shared" si="15"/>
        <v>0.66621973997125394</v>
      </c>
      <c r="M48" s="201"/>
      <c r="N48" s="481">
        <f t="shared" si="16"/>
        <v>9.8788926093714053</v>
      </c>
      <c r="O48" s="482">
        <f t="shared" si="17"/>
        <v>2.7957909032392081</v>
      </c>
      <c r="P48" s="386"/>
      <c r="Q48" s="532">
        <f t="shared" si="18"/>
        <v>3.0047998323610159E-2</v>
      </c>
      <c r="R48" s="520">
        <f t="shared" si="19"/>
        <v>1.5094964168028469E-2</v>
      </c>
      <c r="S48" s="116">
        <v>19</v>
      </c>
    </row>
    <row r="49" spans="1:19" ht="11.25" x14ac:dyDescent="0.2">
      <c r="A49" s="116"/>
      <c r="B49" s="417">
        <f t="shared" si="20"/>
        <v>7.0000000000000071</v>
      </c>
      <c r="C49" s="240"/>
      <c r="D49" s="328">
        <f t="shared" si="8"/>
        <v>6.7658648473814864E-2</v>
      </c>
      <c r="E49" s="328">
        <f t="shared" si="9"/>
        <v>0.9877295966495897</v>
      </c>
      <c r="F49" s="201">
        <f t="shared" si="10"/>
        <v>0.56761711418219496</v>
      </c>
      <c r="G49" s="201">
        <f t="shared" si="11"/>
        <v>0.71485250815910906</v>
      </c>
      <c r="H49" s="201">
        <f t="shared" si="12"/>
        <v>0.28514749184089094</v>
      </c>
      <c r="I49" s="201"/>
      <c r="J49" s="328">
        <f t="shared" si="13"/>
        <v>0.96673648904566356</v>
      </c>
      <c r="K49" s="201">
        <f t="shared" si="14"/>
        <v>0.42619575794488546</v>
      </c>
      <c r="L49" s="201">
        <f t="shared" si="15"/>
        <v>0.6650173958464255</v>
      </c>
      <c r="M49" s="201"/>
      <c r="N49" s="481">
        <f t="shared" si="16"/>
        <v>9.8488446110477952</v>
      </c>
      <c r="O49" s="482">
        <f t="shared" si="17"/>
        <v>2.8108858674072366</v>
      </c>
      <c r="P49" s="386"/>
      <c r="Q49" s="532">
        <f t="shared" si="18"/>
        <v>3.0035733936486508E-2</v>
      </c>
      <c r="R49" s="520">
        <f t="shared" si="19"/>
        <v>1.5170557477176771E-2</v>
      </c>
      <c r="S49" s="136">
        <v>20</v>
      </c>
    </row>
    <row r="50" spans="1:19" ht="11.25" x14ac:dyDescent="0.2">
      <c r="A50" s="116"/>
      <c r="B50" s="417">
        <f t="shared" si="20"/>
        <v>6.9000000000000075</v>
      </c>
      <c r="C50" s="240"/>
      <c r="D50" s="328">
        <f t="shared" si="8"/>
        <v>6.6723632042908335E-2</v>
      </c>
      <c r="E50" s="328">
        <f t="shared" si="9"/>
        <v>0.9877295966495897</v>
      </c>
      <c r="F50" s="201">
        <f t="shared" si="10"/>
        <v>0.56431133188812066</v>
      </c>
      <c r="G50" s="201">
        <f t="shared" si="11"/>
        <v>0.7137288646348906</v>
      </c>
      <c r="H50" s="201">
        <f t="shared" si="12"/>
        <v>0.2862711353651094</v>
      </c>
      <c r="I50" s="201"/>
      <c r="J50" s="328">
        <f t="shared" si="13"/>
        <v>0.96718855195980025</v>
      </c>
      <c r="K50" s="201">
        <f t="shared" si="14"/>
        <v>0.42288997565081116</v>
      </c>
      <c r="L50" s="201">
        <f t="shared" si="15"/>
        <v>0.66381223153446878</v>
      </c>
      <c r="M50" s="201"/>
      <c r="N50" s="481">
        <f t="shared" si="16"/>
        <v>9.8188088771113087</v>
      </c>
      <c r="O50" s="482">
        <f t="shared" si="17"/>
        <v>2.8260564248844133</v>
      </c>
      <c r="P50" s="386"/>
      <c r="Q50" s="532">
        <f t="shared" si="18"/>
        <v>3.0023287796751674E-2</v>
      </c>
      <c r="R50" s="520">
        <f t="shared" si="19"/>
        <v>1.5246480746171187E-2</v>
      </c>
      <c r="S50" s="116">
        <v>21</v>
      </c>
    </row>
    <row r="51" spans="1:19" ht="11.25" x14ac:dyDescent="0.2">
      <c r="A51" s="116"/>
      <c r="B51" s="417">
        <f t="shared" si="20"/>
        <v>6.8000000000000078</v>
      </c>
      <c r="C51" s="240"/>
      <c r="D51" s="328">
        <f t="shared" si="8"/>
        <v>6.5787740538003153E-2</v>
      </c>
      <c r="E51" s="328">
        <f t="shared" si="9"/>
        <v>0.9877295966495897</v>
      </c>
      <c r="F51" s="201">
        <f t="shared" si="10"/>
        <v>0.56100245574025398</v>
      </c>
      <c r="G51" s="201">
        <f t="shared" si="11"/>
        <v>0.71260206845778495</v>
      </c>
      <c r="H51" s="201">
        <f t="shared" si="12"/>
        <v>0.28739793154221505</v>
      </c>
      <c r="I51" s="201"/>
      <c r="J51" s="328">
        <f t="shared" si="13"/>
        <v>0.96764124964522946</v>
      </c>
      <c r="K51" s="201">
        <f t="shared" si="14"/>
        <v>0.41958109950294448</v>
      </c>
      <c r="L51" s="201">
        <f t="shared" si="15"/>
        <v>0.66260425098027975</v>
      </c>
      <c r="M51" s="201"/>
      <c r="N51" s="481">
        <f t="shared" si="16"/>
        <v>9.788785589314557</v>
      </c>
      <c r="O51" s="482">
        <f t="shared" si="17"/>
        <v>2.8413029056305845</v>
      </c>
      <c r="P51" s="386"/>
      <c r="Q51" s="532">
        <f t="shared" si="18"/>
        <v>3.0010659333825629E-2</v>
      </c>
      <c r="R51" s="520">
        <f t="shared" si="19"/>
        <v>1.532273503153192E-2</v>
      </c>
      <c r="S51" s="136">
        <v>22</v>
      </c>
    </row>
    <row r="52" spans="1:19" ht="11.25" x14ac:dyDescent="0.2">
      <c r="A52" s="116"/>
      <c r="B52" s="417">
        <f t="shared" si="20"/>
        <v>6.7000000000000082</v>
      </c>
      <c r="C52" s="240"/>
      <c r="D52" s="328">
        <f t="shared" si="8"/>
        <v>6.4850972319616479E-2</v>
      </c>
      <c r="E52" s="328">
        <f t="shared" si="9"/>
        <v>0.9877295966495897</v>
      </c>
      <c r="F52" s="201">
        <f t="shared" si="10"/>
        <v>0.55769047994214771</v>
      </c>
      <c r="G52" s="201">
        <f t="shared" si="11"/>
        <v>0.71147212019519168</v>
      </c>
      <c r="H52" s="201">
        <f t="shared" si="12"/>
        <v>0.28852787980480832</v>
      </c>
      <c r="I52" s="201"/>
      <c r="J52" s="328">
        <f t="shared" si="13"/>
        <v>0.96809458358888312</v>
      </c>
      <c r="K52" s="201">
        <f t="shared" si="14"/>
        <v>0.41626912370483821</v>
      </c>
      <c r="L52" s="201">
        <f t="shared" si="15"/>
        <v>0.66139345821949058</v>
      </c>
      <c r="M52" s="201"/>
      <c r="N52" s="481">
        <f t="shared" si="16"/>
        <v>9.7587749299807314</v>
      </c>
      <c r="O52" s="482">
        <f t="shared" si="17"/>
        <v>2.8566256406621164</v>
      </c>
      <c r="P52" s="386"/>
      <c r="Q52" s="532">
        <f t="shared" si="18"/>
        <v>2.9997847978997072E-2</v>
      </c>
      <c r="R52" s="520">
        <f t="shared" si="19"/>
        <v>1.5399321390162868E-2</v>
      </c>
      <c r="S52" s="116">
        <v>23</v>
      </c>
    </row>
    <row r="53" spans="1:19" ht="11.25" x14ac:dyDescent="0.2">
      <c r="A53" s="116"/>
      <c r="B53" s="417">
        <f t="shared" si="20"/>
        <v>6.6000000000000085</v>
      </c>
      <c r="C53" s="240"/>
      <c r="D53" s="328">
        <f t="shared" si="8"/>
        <v>6.3913325743652855E-2</v>
      </c>
      <c r="E53" s="328">
        <f t="shared" si="9"/>
        <v>0.9877295966495897</v>
      </c>
      <c r="F53" s="201">
        <f t="shared" si="10"/>
        <v>0.55437539868104657</v>
      </c>
      <c r="G53" s="201">
        <f t="shared" si="11"/>
        <v>0.71033902049801623</v>
      </c>
      <c r="H53" s="201">
        <f t="shared" si="12"/>
        <v>0.28966097950198377</v>
      </c>
      <c r="I53" s="201"/>
      <c r="J53" s="328">
        <f t="shared" si="13"/>
        <v>0.96854855528257455</v>
      </c>
      <c r="K53" s="201">
        <f t="shared" si="14"/>
        <v>0.41295404244373707</v>
      </c>
      <c r="L53" s="201">
        <f t="shared" si="15"/>
        <v>0.66017985737891194</v>
      </c>
      <c r="M53" s="201"/>
      <c r="N53" s="481">
        <f t="shared" si="16"/>
        <v>9.7287770820017343</v>
      </c>
      <c r="O53" s="482">
        <f t="shared" si="17"/>
        <v>2.8720249620522793</v>
      </c>
      <c r="P53" s="386"/>
      <c r="Q53" s="532">
        <f t="shared" si="18"/>
        <v>2.9984853164876313E-2</v>
      </c>
      <c r="R53" s="520">
        <f t="shared" si="19"/>
        <v>1.5476240879507941E-2</v>
      </c>
      <c r="S53" s="136">
        <v>24</v>
      </c>
    </row>
    <row r="54" spans="1:19" ht="11.25" x14ac:dyDescent="0.2">
      <c r="A54" s="116"/>
      <c r="B54" s="417">
        <f t="shared" si="20"/>
        <v>6.5000000000000089</v>
      </c>
      <c r="C54" s="240"/>
      <c r="D54" s="328">
        <f t="shared" si="8"/>
        <v>6.2974799161388595E-2</v>
      </c>
      <c r="E54" s="328">
        <f t="shared" si="9"/>
        <v>0.9877295966495897</v>
      </c>
      <c r="F54" s="201">
        <f t="shared" si="10"/>
        <v>0.55105720612783216</v>
      </c>
      <c r="G54" s="201">
        <f t="shared" si="11"/>
        <v>0.70920277010123944</v>
      </c>
      <c r="H54" s="201">
        <f t="shared" si="12"/>
        <v>0.29079722989876056</v>
      </c>
      <c r="I54" s="201"/>
      <c r="J54" s="328">
        <f t="shared" si="13"/>
        <v>0.96900316622301841</v>
      </c>
      <c r="K54" s="201">
        <f t="shared" si="14"/>
        <v>0.40963584989052265</v>
      </c>
      <c r="L54" s="201">
        <f t="shared" si="15"/>
        <v>0.65896345267697798</v>
      </c>
      <c r="M54" s="201"/>
      <c r="N54" s="481">
        <f t="shared" si="16"/>
        <v>9.698792228836858</v>
      </c>
      <c r="O54" s="482">
        <f t="shared" si="17"/>
        <v>2.8875012029317872</v>
      </c>
      <c r="P54" s="386"/>
      <c r="Q54" s="532">
        <f t="shared" si="18"/>
        <v>2.9971674326176867E-2</v>
      </c>
      <c r="R54" s="520">
        <f t="shared" si="19"/>
        <v>1.5553494557138947E-2</v>
      </c>
      <c r="S54" s="116">
        <v>25</v>
      </c>
    </row>
    <row r="55" spans="1:19" ht="11.25" x14ac:dyDescent="0.2">
      <c r="A55" s="116"/>
      <c r="B55" s="417">
        <f t="shared" si="20"/>
        <v>6.4000000000000092</v>
      </c>
      <c r="C55" s="240"/>
      <c r="D55" s="328">
        <f t="shared" si="8"/>
        <v>6.2035390919452697E-2</v>
      </c>
      <c r="E55" s="328">
        <f t="shared" si="9"/>
        <v>0.9877295966495897</v>
      </c>
      <c r="F55" s="201">
        <f t="shared" si="10"/>
        <v>0.54773589643695519</v>
      </c>
      <c r="G55" s="201">
        <f t="shared" si="11"/>
        <v>0.70806336982448148</v>
      </c>
      <c r="H55" s="201">
        <f t="shared" si="12"/>
        <v>0.29193663017551852</v>
      </c>
      <c r="I55" s="201"/>
      <c r="J55" s="328">
        <f t="shared" si="13"/>
        <v>0.96945841791185161</v>
      </c>
      <c r="K55" s="201">
        <f t="shared" si="14"/>
        <v>0.40631454019964569</v>
      </c>
      <c r="L55" s="201">
        <f t="shared" si="15"/>
        <v>0.65774424842418655</v>
      </c>
      <c r="M55" s="201"/>
      <c r="N55" s="481">
        <f t="shared" si="16"/>
        <v>9.6688205545106811</v>
      </c>
      <c r="O55" s="482">
        <f t="shared" si="17"/>
        <v>2.9030546974889262</v>
      </c>
      <c r="P55" s="386"/>
      <c r="Q55" s="532">
        <f t="shared" si="18"/>
        <v>2.9958310899061757E-2</v>
      </c>
      <c r="R55" s="520">
        <f t="shared" si="19"/>
        <v>1.5631083481167707E-2</v>
      </c>
      <c r="S55" s="136">
        <v>26</v>
      </c>
    </row>
    <row r="56" spans="1:19" ht="11.25" x14ac:dyDescent="0.2">
      <c r="A56" s="116"/>
      <c r="B56" s="417">
        <f t="shared" si="20"/>
        <v>6.3000000000000096</v>
      </c>
      <c r="C56" s="240"/>
      <c r="D56" s="328">
        <f t="shared" si="8"/>
        <v>6.1095099359811035E-2</v>
      </c>
      <c r="E56" s="328">
        <f t="shared" si="9"/>
        <v>0.9877295966495897</v>
      </c>
      <c r="F56" s="201">
        <f t="shared" si="10"/>
        <v>0.54441146374637961</v>
      </c>
      <c r="G56" s="201">
        <f t="shared" si="11"/>
        <v>0.70692082057257177</v>
      </c>
      <c r="H56" s="201">
        <f t="shared" si="12"/>
        <v>0.29307917942742823</v>
      </c>
      <c r="I56" s="201"/>
      <c r="J56" s="328">
        <f t="shared" si="13"/>
        <v>0.96991431185565402</v>
      </c>
      <c r="K56" s="201">
        <f t="shared" si="14"/>
        <v>0.40299010750907011</v>
      </c>
      <c r="L56" s="201">
        <f t="shared" si="15"/>
        <v>0.65652224902354117</v>
      </c>
      <c r="M56" s="201"/>
      <c r="N56" s="481">
        <f t="shared" si="16"/>
        <v>9.6388622436116194</v>
      </c>
      <c r="O56" s="482">
        <f t="shared" si="17"/>
        <v>2.9186857809700939</v>
      </c>
      <c r="P56" s="386"/>
      <c r="Q56" s="532">
        <f t="shared" si="18"/>
        <v>2.9944762321697738E-2</v>
      </c>
      <c r="R56" s="520">
        <f t="shared" si="19"/>
        <v>1.5709008709904992E-2</v>
      </c>
      <c r="S56" s="116">
        <v>27</v>
      </c>
    </row>
    <row r="57" spans="1:19" ht="11.25" x14ac:dyDescent="0.2">
      <c r="A57" s="116"/>
      <c r="B57" s="417">
        <f t="shared" si="20"/>
        <v>6.2000000000000099</v>
      </c>
      <c r="C57" s="240"/>
      <c r="D57" s="328">
        <f t="shared" si="8"/>
        <v>6.0153922819747144E-2</v>
      </c>
      <c r="E57" s="328">
        <f t="shared" si="9"/>
        <v>0.9877295966495897</v>
      </c>
      <c r="F57" s="201">
        <f t="shared" si="10"/>
        <v>0.54108390217751523</v>
      </c>
      <c r="G57" s="201">
        <f t="shared" si="11"/>
        <v>0.70577512333611414</v>
      </c>
      <c r="H57" s="201">
        <f t="shared" si="12"/>
        <v>0.29422487666388586</v>
      </c>
      <c r="I57" s="201"/>
      <c r="J57" s="328">
        <f t="shared" si="13"/>
        <v>0.97037084956596997</v>
      </c>
      <c r="K57" s="201">
        <f t="shared" si="14"/>
        <v>0.39966254594020573</v>
      </c>
      <c r="L57" s="201">
        <f t="shared" si="15"/>
        <v>0.65529745897098901</v>
      </c>
      <c r="M57" s="201"/>
      <c r="N57" s="481">
        <f t="shared" si="16"/>
        <v>9.6089174812899216</v>
      </c>
      <c r="O57" s="482">
        <f t="shared" si="17"/>
        <v>2.9343947896799989</v>
      </c>
      <c r="P57" s="386"/>
      <c r="Q57" s="532">
        <f t="shared" si="18"/>
        <v>2.9931028033843177E-2</v>
      </c>
      <c r="R57" s="520">
        <f t="shared" si="19"/>
        <v>1.5787271301974215E-2</v>
      </c>
      <c r="S57" s="136">
        <v>28</v>
      </c>
    </row>
    <row r="58" spans="1:19" ht="11.25" x14ac:dyDescent="0.2">
      <c r="A58" s="116"/>
      <c r="B58" s="417">
        <f t="shared" si="20"/>
        <v>6.1000000000000103</v>
      </c>
      <c r="C58" s="240"/>
      <c r="D58" s="328">
        <f t="shared" si="8"/>
        <v>5.9211859631846241E-2</v>
      </c>
      <c r="E58" s="328">
        <f t="shared" si="9"/>
        <v>0.9877295966495897</v>
      </c>
      <c r="F58" s="201">
        <f t="shared" si="10"/>
        <v>0.53775320583516051</v>
      </c>
      <c r="G58" s="201">
        <f t="shared" si="11"/>
        <v>0.70462627919205645</v>
      </c>
      <c r="H58" s="201">
        <f t="shared" si="12"/>
        <v>0.29537372080794355</v>
      </c>
      <c r="I58" s="201"/>
      <c r="J58" s="328">
        <f t="shared" si="13"/>
        <v>0.97082803255932815</v>
      </c>
      <c r="K58" s="201">
        <f t="shared" si="14"/>
        <v>0.396331849597851</v>
      </c>
      <c r="L58" s="201">
        <f t="shared" si="15"/>
        <v>0.6540698828558591</v>
      </c>
      <c r="M58" s="201"/>
      <c r="N58" s="481">
        <f t="shared" si="16"/>
        <v>9.5789864532560784</v>
      </c>
      <c r="O58" s="482">
        <f t="shared" si="17"/>
        <v>2.9501820609819731</v>
      </c>
      <c r="P58" s="386"/>
      <c r="Q58" s="532">
        <f t="shared" si="18"/>
        <v>2.9917107477345439E-2</v>
      </c>
      <c r="R58" s="520">
        <f t="shared" si="19"/>
        <v>1.5865872316254581E-2</v>
      </c>
      <c r="S58" s="116">
        <v>29</v>
      </c>
    </row>
    <row r="59" spans="1:19" ht="11.25" x14ac:dyDescent="0.2">
      <c r="A59" s="116"/>
      <c r="B59" s="417">
        <f t="shared" si="20"/>
        <v>6.0000000000000107</v>
      </c>
      <c r="C59" s="240"/>
      <c r="D59" s="328">
        <f t="shared" si="8"/>
        <v>5.8268908123975824E-2</v>
      </c>
      <c r="E59" s="328">
        <f t="shared" si="9"/>
        <v>0.9877295966495897</v>
      </c>
      <c r="F59" s="201">
        <f t="shared" si="10"/>
        <v>0.53441936880743424</v>
      </c>
      <c r="G59" s="201">
        <f t="shared" si="11"/>
        <v>0.70347428930425615</v>
      </c>
      <c r="H59" s="201">
        <f t="shared" si="12"/>
        <v>0.29652571069574385</v>
      </c>
      <c r="I59" s="201"/>
      <c r="J59" s="328">
        <f t="shared" si="13"/>
        <v>0.97128586235726411</v>
      </c>
      <c r="K59" s="201">
        <f t="shared" si="14"/>
        <v>0.39299801257012473</v>
      </c>
      <c r="L59" s="201">
        <f t="shared" si="15"/>
        <v>0.65283952536129752</v>
      </c>
      <c r="M59" s="201"/>
      <c r="N59" s="481">
        <f t="shared" si="16"/>
        <v>9.549069345778733</v>
      </c>
      <c r="O59" s="482">
        <f t="shared" si="17"/>
        <v>2.9660479332982277</v>
      </c>
      <c r="P59" s="386"/>
      <c r="Q59" s="532">
        <f t="shared" si="18"/>
        <v>2.9903000095821142E-2</v>
      </c>
      <c r="R59" s="520">
        <f t="shared" si="19"/>
        <v>1.5944812811824249E-2</v>
      </c>
      <c r="S59" s="136">
        <v>30</v>
      </c>
    </row>
    <row r="60" spans="1:19" ht="11.25" x14ac:dyDescent="0.2">
      <c r="A60" s="116"/>
      <c r="B60" s="417">
        <f t="shared" si="20"/>
        <v>5.900000000000011</v>
      </c>
      <c r="C60" s="240"/>
      <c r="D60" s="328">
        <f t="shared" si="8"/>
        <v>5.732506661926956E-2</v>
      </c>
      <c r="E60" s="328">
        <f t="shared" si="9"/>
        <v>0.9877295966495897</v>
      </c>
      <c r="F60" s="201">
        <f t="shared" si="10"/>
        <v>0.53108238516571871</v>
      </c>
      <c r="G60" s="201">
        <f t="shared" si="11"/>
        <v>0.70231915492405006</v>
      </c>
      <c r="H60" s="201">
        <f t="shared" si="12"/>
        <v>0.29768084507594994</v>
      </c>
      <c r="I60" s="201"/>
      <c r="J60" s="328">
        <f t="shared" si="13"/>
        <v>0.97174434048634062</v>
      </c>
      <c r="K60" s="201">
        <f t="shared" si="14"/>
        <v>0.3896610289284092</v>
      </c>
      <c r="L60" s="201">
        <f t="shared" si="15"/>
        <v>0.65160639126470399</v>
      </c>
      <c r="M60" s="201"/>
      <c r="N60" s="481">
        <f t="shared" si="16"/>
        <v>9.5191663456829119</v>
      </c>
      <c r="O60" s="482">
        <f t="shared" si="17"/>
        <v>2.9819927461100519</v>
      </c>
      <c r="P60" s="386"/>
      <c r="Q60" s="532">
        <f t="shared" si="18"/>
        <v>2.9888705334812471E-2</v>
      </c>
      <c r="R60" s="520">
        <f t="shared" si="19"/>
        <v>1.6024093848074017E-2</v>
      </c>
      <c r="S60" s="116">
        <v>31</v>
      </c>
    </row>
    <row r="61" spans="1:19" ht="11.25" x14ac:dyDescent="0.2">
      <c r="A61" s="116"/>
      <c r="B61" s="417">
        <f t="shared" si="20"/>
        <v>5.8000000000000114</v>
      </c>
      <c r="C61" s="240"/>
      <c r="D61" s="328">
        <f t="shared" si="8"/>
        <v>5.6380333436107689E-2</v>
      </c>
      <c r="E61" s="328">
        <f t="shared" si="9"/>
        <v>0.9877295966495897</v>
      </c>
      <c r="F61" s="201">
        <f t="shared" si="10"/>
        <v>0.52774224896459021</v>
      </c>
      <c r="G61" s="201">
        <f t="shared" si="11"/>
        <v>0.70116087739082023</v>
      </c>
      <c r="H61" s="201">
        <f t="shared" si="12"/>
        <v>0.29883912260917977</v>
      </c>
      <c r="I61" s="201"/>
      <c r="J61" s="328">
        <f t="shared" si="13"/>
        <v>0.97220346847816941</v>
      </c>
      <c r="K61" s="201">
        <f t="shared" si="14"/>
        <v>0.38632089272728071</v>
      </c>
      <c r="L61" s="201">
        <f t="shared" si="15"/>
        <v>0.65037048543816178</v>
      </c>
      <c r="M61" s="201"/>
      <c r="N61" s="481">
        <f t="shared" si="16"/>
        <v>9.4892776403480994</v>
      </c>
      <c r="O61" s="482">
        <f t="shared" si="17"/>
        <v>2.998016839958126</v>
      </c>
      <c r="P61" s="386"/>
      <c r="Q61" s="532">
        <f t="shared" si="18"/>
        <v>2.9874222641886661E-2</v>
      </c>
      <c r="R61" s="520">
        <f t="shared" si="19"/>
        <v>1.6103716484408892E-2</v>
      </c>
      <c r="S61" s="136">
        <v>32</v>
      </c>
    </row>
    <row r="62" spans="1:19" ht="11.25" x14ac:dyDescent="0.2">
      <c r="A62" s="116"/>
      <c r="B62" s="417">
        <f t="shared" si="20"/>
        <v>5.7000000000000117</v>
      </c>
      <c r="C62" s="240"/>
      <c r="D62" s="328">
        <f t="shared" si="8"/>
        <v>5.5434706888100732E-2</v>
      </c>
      <c r="E62" s="328">
        <f t="shared" si="9"/>
        <v>0.9877295966495897</v>
      </c>
      <c r="F62" s="201">
        <f t="shared" si="10"/>
        <v>0.52439895424176142</v>
      </c>
      <c r="G62" s="201">
        <f t="shared" si="11"/>
        <v>0.69999945813256381</v>
      </c>
      <c r="H62" s="201">
        <f t="shared" si="12"/>
        <v>0.30000054186743619</v>
      </c>
      <c r="I62" s="201"/>
      <c r="J62" s="328">
        <f t="shared" si="13"/>
        <v>0.97266324786943237</v>
      </c>
      <c r="K62" s="201">
        <f t="shared" si="14"/>
        <v>0.38297759800445191</v>
      </c>
      <c r="L62" s="201">
        <f t="shared" si="15"/>
        <v>0.64913181284887256</v>
      </c>
      <c r="M62" s="201"/>
      <c r="N62" s="481">
        <f t="shared" si="16"/>
        <v>9.4594034177062127</v>
      </c>
      <c r="O62" s="482">
        <f t="shared" si="17"/>
        <v>3.0141205564425348</v>
      </c>
      <c r="P62" s="386"/>
      <c r="Q62" s="532">
        <f t="shared" si="18"/>
        <v>2.9859551466650203E-2</v>
      </c>
      <c r="R62" s="520">
        <f t="shared" si="19"/>
        <v>1.6183681780475467E-2</v>
      </c>
      <c r="S62" s="116">
        <v>33</v>
      </c>
    </row>
    <row r="63" spans="1:19" ht="11.25" x14ac:dyDescent="0.2">
      <c r="A63" s="116"/>
      <c r="B63" s="417">
        <f t="shared" si="20"/>
        <v>5.6000000000000121</v>
      </c>
      <c r="C63" s="240"/>
      <c r="D63" s="328">
        <f t="shared" si="8"/>
        <v>5.4488185284069776E-2</v>
      </c>
      <c r="E63" s="328">
        <f t="shared" si="9"/>
        <v>0.9877295966495897</v>
      </c>
      <c r="F63" s="201">
        <f t="shared" si="10"/>
        <v>0.5210524950180121</v>
      </c>
      <c r="G63" s="201">
        <f t="shared" si="11"/>
        <v>0.69883489866645843</v>
      </c>
      <c r="H63" s="201">
        <f t="shared" si="12"/>
        <v>0.30116510133354157</v>
      </c>
      <c r="I63" s="201"/>
      <c r="J63" s="328">
        <f t="shared" si="13"/>
        <v>0.97312368020190365</v>
      </c>
      <c r="K63" s="201">
        <f t="shared" si="14"/>
        <v>0.37963113878070259</v>
      </c>
      <c r="L63" s="201">
        <f t="shared" si="15"/>
        <v>0.6478903785595832</v>
      </c>
      <c r="M63" s="201"/>
      <c r="N63" s="481">
        <f t="shared" si="16"/>
        <v>9.4295438662395625</v>
      </c>
      <c r="O63" s="482">
        <f t="shared" si="17"/>
        <v>3.0303042382230103</v>
      </c>
      <c r="P63" s="386"/>
      <c r="Q63" s="532">
        <f t="shared" si="18"/>
        <v>2.9844691260635159E-2</v>
      </c>
      <c r="R63" s="520">
        <f t="shared" si="19"/>
        <v>1.6263990796090866E-2</v>
      </c>
      <c r="S63" s="136">
        <v>34</v>
      </c>
    </row>
    <row r="64" spans="1:19" ht="11.25" x14ac:dyDescent="0.2">
      <c r="A64" s="116"/>
      <c r="B64" s="417">
        <f t="shared" si="20"/>
        <v>5.5000000000000124</v>
      </c>
      <c r="C64" s="240"/>
      <c r="D64" s="328">
        <f t="shared" si="8"/>
        <v>5.3540766928029969E-2</v>
      </c>
      <c r="E64" s="328">
        <f t="shared" si="9"/>
        <v>0.9877295966495897</v>
      </c>
      <c r="F64" s="201">
        <f t="shared" si="10"/>
        <v>0.51770286529713028</v>
      </c>
      <c r="G64" s="201">
        <f t="shared" si="11"/>
        <v>0.69766720059943266</v>
      </c>
      <c r="H64" s="201">
        <f t="shared" si="12"/>
        <v>0.30233279940056734</v>
      </c>
      <c r="I64" s="201"/>
      <c r="J64" s="328">
        <f t="shared" si="13"/>
        <v>0.97358476702247088</v>
      </c>
      <c r="K64" s="201">
        <f t="shared" si="14"/>
        <v>0.37628150905982077</v>
      </c>
      <c r="L64" s="201">
        <f t="shared" si="15"/>
        <v>0.64664618772901605</v>
      </c>
      <c r="M64" s="201"/>
      <c r="N64" s="481">
        <f t="shared" si="16"/>
        <v>9.3996991749789274</v>
      </c>
      <c r="O64" s="482">
        <f t="shared" si="17"/>
        <v>3.0465682290191012</v>
      </c>
      <c r="P64" s="386"/>
      <c r="Q64" s="532">
        <f t="shared" si="18"/>
        <v>2.9829641477618907E-2</v>
      </c>
      <c r="R64" s="520">
        <f t="shared" si="19"/>
        <v>1.6344644591015367E-2</v>
      </c>
      <c r="S64" s="116">
        <v>35</v>
      </c>
    </row>
    <row r="65" spans="1:19" ht="11.25" x14ac:dyDescent="0.2">
      <c r="A65" s="116"/>
      <c r="B65" s="417">
        <f t="shared" si="20"/>
        <v>5.4000000000000128</v>
      </c>
      <c r="C65" s="240"/>
      <c r="D65" s="328">
        <f t="shared" si="8"/>
        <v>5.2592450119170631E-2</v>
      </c>
      <c r="E65" s="328">
        <f t="shared" si="9"/>
        <v>0.9877295966495897</v>
      </c>
      <c r="F65" s="201">
        <f t="shared" si="10"/>
        <v>0.5143500590658423</v>
      </c>
      <c r="G65" s="201">
        <f t="shared" si="11"/>
        <v>0.69649636562873052</v>
      </c>
      <c r="H65" s="201">
        <f t="shared" si="12"/>
        <v>0.30350363437126948</v>
      </c>
      <c r="I65" s="201"/>
      <c r="J65" s="328">
        <f t="shared" si="13"/>
        <v>0.97404650988315733</v>
      </c>
      <c r="K65" s="201">
        <f t="shared" si="14"/>
        <v>0.3729287028285328</v>
      </c>
      <c r="L65" s="201">
        <f t="shared" si="15"/>
        <v>0.645399245612293</v>
      </c>
      <c r="M65" s="201"/>
      <c r="N65" s="481">
        <f t="shared" si="16"/>
        <v>9.3698695335013085</v>
      </c>
      <c r="O65" s="482">
        <f t="shared" si="17"/>
        <v>3.0629128736101165</v>
      </c>
      <c r="P65" s="386"/>
      <c r="Q65" s="532">
        <f t="shared" si="18"/>
        <v>2.9814401573332816E-2</v>
      </c>
      <c r="R65" s="520">
        <f t="shared" si="19"/>
        <v>1.6425644225279257E-2</v>
      </c>
      <c r="S65" s="136">
        <v>36</v>
      </c>
    </row>
    <row r="66" spans="1:19" ht="11.25" x14ac:dyDescent="0.2">
      <c r="A66" s="116"/>
      <c r="B66" s="417">
        <f t="shared" si="20"/>
        <v>5.3000000000000131</v>
      </c>
      <c r="C66" s="240"/>
      <c r="D66" s="328">
        <f t="shared" si="8"/>
        <v>5.1643233151838601E-2</v>
      </c>
      <c r="E66" s="328">
        <f t="shared" si="9"/>
        <v>0.9877295966495897</v>
      </c>
      <c r="F66" s="201">
        <f t="shared" si="10"/>
        <v>0.51099407029375321</v>
      </c>
      <c r="G66" s="201">
        <f t="shared" si="11"/>
        <v>0.6953223955424821</v>
      </c>
      <c r="H66" s="201">
        <f t="shared" si="12"/>
        <v>0.3046776044575179</v>
      </c>
      <c r="I66" s="201"/>
      <c r="J66" s="328">
        <f t="shared" si="13"/>
        <v>0.97450891034114351</v>
      </c>
      <c r="K66" s="201">
        <f t="shared" si="14"/>
        <v>0.36957271405644371</v>
      </c>
      <c r="L66" s="201">
        <f t="shared" si="15"/>
        <v>0.64414955756136205</v>
      </c>
      <c r="M66" s="201"/>
      <c r="N66" s="481">
        <f t="shared" si="16"/>
        <v>9.3400551319279757</v>
      </c>
      <c r="O66" s="482">
        <f t="shared" si="17"/>
        <v>3.0793385178353958</v>
      </c>
      <c r="P66" s="386"/>
      <c r="Q66" s="532">
        <f t="shared" si="18"/>
        <v>2.9798971005867259E-2</v>
      </c>
      <c r="R66" s="520">
        <f t="shared" si="19"/>
        <v>1.6506990758770712E-2</v>
      </c>
      <c r="S66" s="116">
        <v>37</v>
      </c>
    </row>
    <row r="67" spans="1:19" ht="11.25" x14ac:dyDescent="0.2">
      <c r="A67" s="116"/>
      <c r="B67" s="417">
        <f t="shared" si="20"/>
        <v>5.2000000000000135</v>
      </c>
      <c r="C67" s="240"/>
      <c r="D67" s="328">
        <f t="shared" si="8"/>
        <v>5.0693114315518165E-2</v>
      </c>
      <c r="E67" s="328">
        <f t="shared" si="9"/>
        <v>0.9877295966495897</v>
      </c>
      <c r="F67" s="201">
        <f t="shared" si="10"/>
        <v>0.5076348929332769</v>
      </c>
      <c r="G67" s="201">
        <f t="shared" si="11"/>
        <v>0.69414529222026755</v>
      </c>
      <c r="H67" s="201">
        <f t="shared" si="12"/>
        <v>0.30585470777973245</v>
      </c>
      <c r="I67" s="201"/>
      <c r="J67" s="328">
        <f t="shared" si="13"/>
        <v>0.97497196995878976</v>
      </c>
      <c r="K67" s="201">
        <f t="shared" si="14"/>
        <v>0.3662135366959674</v>
      </c>
      <c r="L67" s="201">
        <f t="shared" si="15"/>
        <v>0.64289712902541818</v>
      </c>
      <c r="M67" s="201"/>
      <c r="N67" s="481">
        <f t="shared" si="16"/>
        <v>9.3102561609221084</v>
      </c>
      <c r="O67" s="482">
        <f t="shared" si="17"/>
        <v>3.0958455085941665</v>
      </c>
      <c r="P67" s="386"/>
      <c r="Q67" s="532">
        <f t="shared" si="18"/>
        <v>2.9783349235330547E-2</v>
      </c>
      <c r="R67" s="520">
        <f t="shared" si="19"/>
        <v>1.6588685251448965E-2</v>
      </c>
      <c r="S67" s="136">
        <v>38</v>
      </c>
    </row>
    <row r="68" spans="1:19" ht="11.25" x14ac:dyDescent="0.2">
      <c r="A68" s="116"/>
      <c r="B68" s="417">
        <f t="shared" si="20"/>
        <v>5.1000000000000139</v>
      </c>
      <c r="C68" s="240"/>
      <c r="D68" s="328">
        <f t="shared" si="8"/>
        <v>4.9742091894814225E-2</v>
      </c>
      <c r="E68" s="328">
        <f t="shared" si="9"/>
        <v>0.9877295966495897</v>
      </c>
      <c r="F68" s="201">
        <f t="shared" si="10"/>
        <v>0.50427252091957586</v>
      </c>
      <c r="G68" s="201">
        <f t="shared" si="11"/>
        <v>0.69296505763368721</v>
      </c>
      <c r="H68" s="201">
        <f t="shared" si="12"/>
        <v>0.30703494236631279</v>
      </c>
      <c r="I68" s="201"/>
      <c r="J68" s="328">
        <f t="shared" si="13"/>
        <v>0.97543569030365762</v>
      </c>
      <c r="K68" s="201">
        <f t="shared" si="14"/>
        <v>0.36285116468226636</v>
      </c>
      <c r="L68" s="201">
        <f t="shared" si="15"/>
        <v>0.64164196555132547</v>
      </c>
      <c r="M68" s="201"/>
      <c r="N68" s="481">
        <f t="shared" si="16"/>
        <v>9.2804728116867778</v>
      </c>
      <c r="O68" s="482">
        <f t="shared" si="17"/>
        <v>3.1124341938456155</v>
      </c>
      <c r="P68" s="386"/>
      <c r="Q68" s="532">
        <f t="shared" si="18"/>
        <v>2.9767535724218419E-2</v>
      </c>
      <c r="R68" s="520">
        <f t="shared" si="19"/>
        <v>1.66707287633443E-2</v>
      </c>
      <c r="S68" s="116">
        <v>39</v>
      </c>
    </row>
    <row r="69" spans="1:19" ht="11.25" x14ac:dyDescent="0.2">
      <c r="A69" s="116"/>
      <c r="B69" s="417">
        <f t="shared" si="20"/>
        <v>5.0000000000000142</v>
      </c>
      <c r="C69" s="240"/>
      <c r="D69" s="328">
        <f t="shared" si="8"/>
        <v>4.8790164169432049E-2</v>
      </c>
      <c r="E69" s="328">
        <f t="shared" si="9"/>
        <v>0.9877295966495897</v>
      </c>
      <c r="F69" s="201">
        <f t="shared" si="10"/>
        <v>0.50090694817048986</v>
      </c>
      <c r="G69" s="201">
        <f t="shared" si="11"/>
        <v>0.69178169384692556</v>
      </c>
      <c r="H69" s="201">
        <f t="shared" si="12"/>
        <v>0.30821830615307444</v>
      </c>
      <c r="I69" s="201"/>
      <c r="J69" s="328">
        <f t="shared" si="13"/>
        <v>0.9759000729485332</v>
      </c>
      <c r="K69" s="201">
        <f t="shared" si="14"/>
        <v>0.35948559193318036</v>
      </c>
      <c r="L69" s="201">
        <f t="shared" si="15"/>
        <v>0.6403840727840342</v>
      </c>
      <c r="M69" s="201"/>
      <c r="N69" s="481">
        <f t="shared" si="16"/>
        <v>9.2507052759625594</v>
      </c>
      <c r="O69" s="482">
        <f t="shared" si="17"/>
        <v>3.1291049226089598</v>
      </c>
      <c r="P69" s="386"/>
      <c r="Q69" s="532">
        <f t="shared" si="18"/>
        <v>2.9751529937229293E-2</v>
      </c>
      <c r="R69" s="520">
        <f t="shared" si="19"/>
        <v>1.6753122354288053E-2</v>
      </c>
      <c r="S69" s="136">
        <v>40</v>
      </c>
    </row>
    <row r="70" spans="1:19" ht="11.25" x14ac:dyDescent="0.2">
      <c r="A70" s="116"/>
      <c r="B70" s="417">
        <f t="shared" si="20"/>
        <v>4.9000000000000146</v>
      </c>
      <c r="C70" s="240"/>
      <c r="D70" s="328">
        <f t="shared" si="8"/>
        <v>4.7837329414160273E-2</v>
      </c>
      <c r="E70" s="328">
        <f t="shared" si="9"/>
        <v>0.9877295966495897</v>
      </c>
      <c r="F70" s="201">
        <f t="shared" si="10"/>
        <v>0.49753816858647537</v>
      </c>
      <c r="G70" s="201">
        <f t="shared" si="11"/>
        <v>0.69059520301731947</v>
      </c>
      <c r="H70" s="201">
        <f t="shared" si="12"/>
        <v>0.30940479698268053</v>
      </c>
      <c r="I70" s="201"/>
      <c r="J70" s="328">
        <f t="shared" si="13"/>
        <v>0.97636511947144833</v>
      </c>
      <c r="K70" s="201">
        <f t="shared" si="14"/>
        <v>0.35611681234916587</v>
      </c>
      <c r="L70" s="201">
        <f t="shared" si="15"/>
        <v>0.63912345646699953</v>
      </c>
      <c r="M70" s="201"/>
      <c r="N70" s="481">
        <f t="shared" si="16"/>
        <v>9.2209537460253301</v>
      </c>
      <c r="O70" s="482">
        <f t="shared" si="17"/>
        <v>3.1458580449632478</v>
      </c>
      <c r="P70" s="386"/>
      <c r="Q70" s="532">
        <f t="shared" si="18"/>
        <v>2.9735331341392168E-2</v>
      </c>
      <c r="R70" s="520">
        <f t="shared" si="19"/>
        <v>1.6835867084196821E-2</v>
      </c>
      <c r="S70" s="116">
        <v>41</v>
      </c>
    </row>
    <row r="71" spans="1:19" ht="11.25" x14ac:dyDescent="0.2">
      <c r="A71" s="116"/>
      <c r="B71" s="417">
        <f t="shared" si="20"/>
        <v>4.8000000000000149</v>
      </c>
      <c r="C71" s="240"/>
      <c r="D71" s="328">
        <f t="shared" si="8"/>
        <v>4.6883585898850458E-2</v>
      </c>
      <c r="E71" s="328">
        <f t="shared" si="9"/>
        <v>0.9877295966495897</v>
      </c>
      <c r="F71" s="201">
        <f t="shared" si="10"/>
        <v>0.49416617605053398</v>
      </c>
      <c r="G71" s="201">
        <f t="shared" si="11"/>
        <v>0.68940558739592284</v>
      </c>
      <c r="H71" s="201">
        <f t="shared" si="12"/>
        <v>0.31059441260407716</v>
      </c>
      <c r="I71" s="201"/>
      <c r="J71" s="328">
        <f t="shared" si="13"/>
        <v>0.97683083145570437</v>
      </c>
      <c r="K71" s="201">
        <f t="shared" si="14"/>
        <v>0.35274481981322447</v>
      </c>
      <c r="L71" s="201">
        <f t="shared" si="15"/>
        <v>0.63786012244259394</v>
      </c>
      <c r="M71" s="201"/>
      <c r="N71" s="481">
        <f t="shared" si="16"/>
        <v>9.191218414683938</v>
      </c>
      <c r="O71" s="482">
        <f t="shared" si="17"/>
        <v>3.1626939120474447</v>
      </c>
      <c r="P71" s="386"/>
      <c r="Q71" s="532">
        <f t="shared" si="18"/>
        <v>2.9718939406194522E-2</v>
      </c>
      <c r="R71" s="520">
        <f t="shared" si="19"/>
        <v>1.6918964012745619E-2</v>
      </c>
      <c r="S71" s="136">
        <v>42</v>
      </c>
    </row>
    <row r="72" spans="1:19" ht="11.25" x14ac:dyDescent="0.2">
      <c r="A72" s="116"/>
      <c r="B72" s="417">
        <f t="shared" si="20"/>
        <v>4.7000000000000153</v>
      </c>
      <c r="C72" s="240"/>
      <c r="D72" s="328">
        <f t="shared" si="8"/>
        <v>4.592893188839995E-2</v>
      </c>
      <c r="E72" s="328">
        <f t="shared" si="9"/>
        <v>0.9877295966495897</v>
      </c>
      <c r="F72" s="201">
        <f t="shared" si="10"/>
        <v>0.49079096442815157</v>
      </c>
      <c r="G72" s="201">
        <f t="shared" si="11"/>
        <v>0.68821284932807369</v>
      </c>
      <c r="H72" s="201">
        <f t="shared" si="12"/>
        <v>0.31178715067192631</v>
      </c>
      <c r="I72" s="201"/>
      <c r="J72" s="328">
        <f t="shared" si="13"/>
        <v>0.9772972104898936</v>
      </c>
      <c r="K72" s="201">
        <f t="shared" si="14"/>
        <v>0.34936960819084206</v>
      </c>
      <c r="L72" s="201">
        <f t="shared" si="15"/>
        <v>0.63659407665252254</v>
      </c>
      <c r="M72" s="201"/>
      <c r="N72" s="481">
        <f t="shared" si="16"/>
        <v>9.1614994752777434</v>
      </c>
      <c r="O72" s="482">
        <f t="shared" si="17"/>
        <v>3.1796128760601903</v>
      </c>
      <c r="P72" s="386"/>
      <c r="Q72" s="532">
        <f t="shared" si="18"/>
        <v>2.9702353603347831E-2</v>
      </c>
      <c r="R72" s="520">
        <f t="shared" si="19"/>
        <v>1.700241419959525E-2</v>
      </c>
      <c r="S72" s="116">
        <v>43</v>
      </c>
    </row>
    <row r="73" spans="1:19" ht="11.25" x14ac:dyDescent="0.2">
      <c r="A73" s="116"/>
      <c r="B73" s="417">
        <f t="shared" si="20"/>
        <v>4.6000000000000156</v>
      </c>
      <c r="C73" s="240"/>
      <c r="D73" s="328">
        <f t="shared" si="8"/>
        <v>4.4973365642731411E-2</v>
      </c>
      <c r="E73" s="328">
        <f t="shared" si="9"/>
        <v>0.9877295966495897</v>
      </c>
      <c r="F73" s="201">
        <f t="shared" si="10"/>
        <v>0.48741252756722564</v>
      </c>
      <c r="G73" s="201">
        <f t="shared" si="11"/>
        <v>0.68701699125395765</v>
      </c>
      <c r="H73" s="201">
        <f t="shared" si="12"/>
        <v>0.31298300874604235</v>
      </c>
      <c r="I73" s="201"/>
      <c r="J73" s="328">
        <f t="shared" si="13"/>
        <v>0.97776425816792312</v>
      </c>
      <c r="K73" s="201">
        <f t="shared" si="14"/>
        <v>0.34599117132991614</v>
      </c>
      <c r="L73" s="201">
        <f t="shared" si="15"/>
        <v>0.6353253251382307</v>
      </c>
      <c r="M73" s="201"/>
      <c r="N73" s="481">
        <f t="shared" si="16"/>
        <v>9.1317971216743956</v>
      </c>
      <c r="O73" s="482">
        <f t="shared" si="17"/>
        <v>3.1966152902597855</v>
      </c>
      <c r="P73" s="386"/>
      <c r="Q73" s="532">
        <f t="shared" si="18"/>
        <v>2.9685573407199684E-2</v>
      </c>
      <c r="R73" s="520">
        <f t="shared" si="19"/>
        <v>1.7086218704179146E-2</v>
      </c>
      <c r="S73" s="136">
        <v>44</v>
      </c>
    </row>
    <row r="74" spans="1:19" ht="11.25" x14ac:dyDescent="0.2">
      <c r="A74" s="116"/>
      <c r="B74" s="417">
        <f t="shared" si="20"/>
        <v>4.500000000000016</v>
      </c>
      <c r="C74" s="240"/>
      <c r="D74" s="328">
        <f t="shared" si="8"/>
        <v>4.4016885416774468E-2</v>
      </c>
      <c r="E74" s="328">
        <f t="shared" si="9"/>
        <v>0.9877295966495897</v>
      </c>
      <c r="F74" s="201">
        <f t="shared" si="10"/>
        <v>0.4840308592980006</v>
      </c>
      <c r="G74" s="201">
        <f t="shared" si="11"/>
        <v>0.68581801570917322</v>
      </c>
      <c r="H74" s="201">
        <f t="shared" si="12"/>
        <v>0.31418198429082678</v>
      </c>
      <c r="I74" s="201"/>
      <c r="J74" s="328">
        <f t="shared" si="13"/>
        <v>0.97823197608903689</v>
      </c>
      <c r="K74" s="201">
        <f t="shared" si="14"/>
        <v>0.3426095030606911</v>
      </c>
      <c r="L74" s="201">
        <f t="shared" si="15"/>
        <v>0.63405387404131397</v>
      </c>
      <c r="M74" s="201"/>
      <c r="N74" s="481">
        <f t="shared" si="16"/>
        <v>9.1021115482671959</v>
      </c>
      <c r="O74" s="482">
        <f t="shared" si="17"/>
        <v>3.2137015089639647</v>
      </c>
      <c r="P74" s="386"/>
      <c r="Q74" s="532">
        <f t="shared" si="18"/>
        <v>2.9668598294449566E-2</v>
      </c>
      <c r="R74" s="520">
        <f t="shared" si="19"/>
        <v>1.7170378585774415E-2</v>
      </c>
      <c r="S74" s="116">
        <v>45</v>
      </c>
    </row>
    <row r="75" spans="1:19" ht="11.25" x14ac:dyDescent="0.2">
      <c r="A75" s="116"/>
      <c r="B75" s="417">
        <f t="shared" si="20"/>
        <v>4.4000000000000163</v>
      </c>
      <c r="C75" s="240"/>
      <c r="D75" s="328">
        <f t="shared" si="8"/>
        <v>4.3059489460447228E-2</v>
      </c>
      <c r="E75" s="328">
        <f t="shared" si="9"/>
        <v>0.9877295966495897</v>
      </c>
      <c r="F75" s="201">
        <f t="shared" si="10"/>
        <v>0.48064595343300276</v>
      </c>
      <c r="G75" s="201">
        <f t="shared" si="11"/>
        <v>0.68461592532529669</v>
      </c>
      <c r="H75" s="201">
        <f t="shared" si="12"/>
        <v>0.31538407467470331</v>
      </c>
      <c r="I75" s="201"/>
      <c r="J75" s="328">
        <f t="shared" si="13"/>
        <v>0.97870036585783904</v>
      </c>
      <c r="K75" s="201">
        <f t="shared" si="14"/>
        <v>0.33922459719569326</v>
      </c>
      <c r="L75" s="201">
        <f t="shared" si="15"/>
        <v>0.63277972960392459</v>
      </c>
      <c r="M75" s="201"/>
      <c r="N75" s="481">
        <f t="shared" si="16"/>
        <v>9.0724429499727464</v>
      </c>
      <c r="O75" s="482">
        <f t="shared" si="17"/>
        <v>3.2308718875497391</v>
      </c>
      <c r="P75" s="386"/>
      <c r="Q75" s="532">
        <f t="shared" si="18"/>
        <v>2.9651427744390446E-2</v>
      </c>
      <c r="R75" s="520">
        <f t="shared" si="19"/>
        <v>1.7254894903402374E-2</v>
      </c>
      <c r="S75" s="136">
        <v>46</v>
      </c>
    </row>
    <row r="76" spans="1:19" ht="11.25" x14ac:dyDescent="0.2">
      <c r="A76" s="116"/>
      <c r="B76" s="417">
        <f t="shared" si="20"/>
        <v>4.3000000000000167</v>
      </c>
      <c r="C76" s="240"/>
      <c r="D76" s="328">
        <f t="shared" si="8"/>
        <v>4.2101176018635535E-2</v>
      </c>
      <c r="E76" s="328">
        <f t="shared" si="9"/>
        <v>0.9877295966495897</v>
      </c>
      <c r="F76" s="201">
        <f t="shared" si="10"/>
        <v>0.47725780376696642</v>
      </c>
      <c r="G76" s="201">
        <f t="shared" si="11"/>
        <v>0.68341072283044357</v>
      </c>
      <c r="H76" s="201">
        <f t="shared" si="12"/>
        <v>0.31658927716955643</v>
      </c>
      <c r="I76" s="201"/>
      <c r="J76" s="328">
        <f t="shared" si="13"/>
        <v>0.97916942908431714</v>
      </c>
      <c r="K76" s="201">
        <f t="shared" si="14"/>
        <v>0.33583644752965691</v>
      </c>
      <c r="L76" s="201">
        <f t="shared" si="15"/>
        <v>0.63150289816917327</v>
      </c>
      <c r="M76" s="201"/>
      <c r="N76" s="481">
        <f t="shared" si="16"/>
        <v>9.0427915222283559</v>
      </c>
      <c r="O76" s="482">
        <f t="shared" si="17"/>
        <v>3.2481267824531415</v>
      </c>
      <c r="P76" s="386"/>
      <c r="Q76" s="532">
        <f t="shared" si="18"/>
        <v>2.9634061238887455E-2</v>
      </c>
      <c r="R76" s="520">
        <f t="shared" si="19"/>
        <v>1.7339768715913806E-2</v>
      </c>
      <c r="S76" s="116">
        <v>47</v>
      </c>
    </row>
    <row r="77" spans="1:19" ht="11.25" x14ac:dyDescent="0.2">
      <c r="A77" s="116"/>
      <c r="B77" s="417">
        <f t="shared" si="20"/>
        <v>4.2000000000000171</v>
      </c>
      <c r="C77" s="240"/>
      <c r="D77" s="328">
        <f t="shared" si="8"/>
        <v>4.1141943331175428E-2</v>
      </c>
      <c r="E77" s="328">
        <f t="shared" si="9"/>
        <v>0.9877295966495897</v>
      </c>
      <c r="F77" s="201">
        <f t="shared" si="10"/>
        <v>0.47386640407677227</v>
      </c>
      <c r="G77" s="201">
        <f t="shared" si="11"/>
        <v>0.68220241104983403</v>
      </c>
      <c r="H77" s="201">
        <f t="shared" si="12"/>
        <v>0.31779758895016597</v>
      </c>
      <c r="I77" s="201"/>
      <c r="J77" s="328">
        <f t="shared" si="13"/>
        <v>0.97963916738386514</v>
      </c>
      <c r="K77" s="201">
        <f t="shared" si="14"/>
        <v>0.33244504783946277</v>
      </c>
      <c r="L77" s="201">
        <f t="shared" si="15"/>
        <v>0.63022338618153295</v>
      </c>
      <c r="M77" s="201"/>
      <c r="N77" s="481">
        <f t="shared" si="16"/>
        <v>9.0131574609894685</v>
      </c>
      <c r="O77" s="482">
        <f t="shared" si="17"/>
        <v>3.2654665511690553</v>
      </c>
      <c r="P77" s="386"/>
      <c r="Q77" s="532">
        <f t="shared" si="18"/>
        <v>2.9616498262363677E-2</v>
      </c>
      <c r="R77" s="520">
        <f t="shared" si="19"/>
        <v>1.7425001081832647E-2</v>
      </c>
      <c r="S77" s="136">
        <v>48</v>
      </c>
    </row>
    <row r="78" spans="1:19" ht="11.25" x14ac:dyDescent="0.2">
      <c r="A78" s="116"/>
      <c r="B78" s="417">
        <f t="shared" si="20"/>
        <v>4.1000000000000174</v>
      </c>
      <c r="C78" s="240"/>
      <c r="D78" s="328">
        <f t="shared" si="8"/>
        <v>4.018178963283197E-2</v>
      </c>
      <c r="E78" s="328">
        <f t="shared" si="9"/>
        <v>0.9877295966495897</v>
      </c>
      <c r="F78" s="201">
        <f t="shared" si="10"/>
        <v>0.47047174812137227</v>
      </c>
      <c r="G78" s="201">
        <f t="shared" si="11"/>
        <v>0.68099099290635201</v>
      </c>
      <c r="H78" s="201">
        <f t="shared" si="12"/>
        <v>0.31900900709364799</v>
      </c>
      <c r="I78" s="201"/>
      <c r="J78" s="328">
        <f t="shared" si="13"/>
        <v>0.98010958237730705</v>
      </c>
      <c r="K78" s="201">
        <f t="shared" si="14"/>
        <v>0.32905039188406277</v>
      </c>
      <c r="L78" s="201">
        <f t="shared" si="15"/>
        <v>0.62894120018723521</v>
      </c>
      <c r="M78" s="201"/>
      <c r="N78" s="481">
        <f t="shared" si="16"/>
        <v>8.9835409627271048</v>
      </c>
      <c r="O78" s="482">
        <f t="shared" si="17"/>
        <v>3.2828915522508879</v>
      </c>
      <c r="P78" s="386"/>
      <c r="Q78" s="532">
        <f t="shared" si="18"/>
        <v>2.9598738301935157E-2</v>
      </c>
      <c r="R78" s="520">
        <f t="shared" si="19"/>
        <v>1.7510593059384405E-2</v>
      </c>
      <c r="S78" s="116">
        <v>49</v>
      </c>
    </row>
    <row r="79" spans="1:19" ht="11.25" x14ac:dyDescent="0.2">
      <c r="A79" s="116"/>
      <c r="B79" s="417">
        <f>$E$7</f>
        <v>4</v>
      </c>
      <c r="C79" s="240"/>
      <c r="D79" s="328">
        <f t="shared" si="8"/>
        <v>3.9220713153281329E-2</v>
      </c>
      <c r="E79" s="328">
        <f t="shared" si="9"/>
        <v>0.9877295966495897</v>
      </c>
      <c r="F79" s="201">
        <f t="shared" si="10"/>
        <v>0.46707382964172645</v>
      </c>
      <c r="G79" s="201">
        <f t="shared" si="11"/>
        <v>0.6797764714211092</v>
      </c>
      <c r="H79" s="201">
        <f t="shared" si="12"/>
        <v>0.3202235285788908</v>
      </c>
      <c r="I79" s="201"/>
      <c r="J79" s="328">
        <f t="shared" si="13"/>
        <v>0.98058067569092011</v>
      </c>
      <c r="K79" s="201">
        <f t="shared" si="14"/>
        <v>0.32565247340441694</v>
      </c>
      <c r="L79" s="201">
        <f t="shared" si="15"/>
        <v>0.6276563468346692</v>
      </c>
      <c r="M79" s="201"/>
      <c r="N79" s="481">
        <f t="shared" si="16"/>
        <v>8.9539422244251696</v>
      </c>
      <c r="O79" s="482">
        <f t="shared" si="17"/>
        <v>3.3004021453102723</v>
      </c>
      <c r="P79" s="386"/>
      <c r="Q79" s="532">
        <f t="shared" si="18"/>
        <v>2.9580780847396682E-2</v>
      </c>
      <c r="R79" s="520">
        <f t="shared" si="19"/>
        <v>1.7596545706453526E-2</v>
      </c>
      <c r="S79" s="136">
        <v>50</v>
      </c>
    </row>
    <row r="80" spans="1:19" ht="11.25" x14ac:dyDescent="0.2">
      <c r="A80" s="116"/>
      <c r="B80" s="417">
        <f>B79-(5/50)</f>
        <v>3.9</v>
      </c>
      <c r="C80" s="240"/>
      <c r="D80" s="328">
        <f t="shared" si="8"/>
        <v>3.8258712117090268E-2</v>
      </c>
      <c r="E80" s="328">
        <f t="shared" si="9"/>
        <v>0.9877295966495897</v>
      </c>
      <c r="F80" s="201">
        <f t="shared" si="10"/>
        <v>0.46367264236073052</v>
      </c>
      <c r="G80" s="201">
        <f t="shared" si="11"/>
        <v>0.67855884971400426</v>
      </c>
      <c r="H80" s="201">
        <f t="shared" si="12"/>
        <v>0.32144115028599574</v>
      </c>
      <c r="I80" s="201"/>
      <c r="J80" s="328">
        <f t="shared" si="13"/>
        <v>0.98105244895645871</v>
      </c>
      <c r="K80" s="201">
        <f t="shared" si="14"/>
        <v>0.32225128612342102</v>
      </c>
      <c r="L80" s="201">
        <f t="shared" si="15"/>
        <v>0.62636883287477463</v>
      </c>
      <c r="M80" s="201"/>
      <c r="N80" s="481">
        <f t="shared" si="16"/>
        <v>8.9243614435777729</v>
      </c>
      <c r="O80" s="482">
        <f t="shared" si="17"/>
        <v>3.3179986910167258</v>
      </c>
      <c r="P80" s="386"/>
      <c r="Q80" s="532">
        <f t="shared" si="18"/>
        <v>2.9562625391342578E-2</v>
      </c>
      <c r="R80" s="520">
        <f t="shared" si="19"/>
        <v>1.7682860080540763E-2</v>
      </c>
      <c r="S80" s="116">
        <v>51</v>
      </c>
    </row>
    <row r="81" spans="1:19" ht="11.25" x14ac:dyDescent="0.2">
      <c r="A81" s="116"/>
      <c r="B81" s="417">
        <f t="shared" ref="B81:B130" si="21">B80-(5/50)</f>
        <v>3.8</v>
      </c>
      <c r="C81" s="240"/>
      <c r="D81" s="328">
        <f t="shared" si="8"/>
        <v>3.7295784743696929E-2</v>
      </c>
      <c r="E81" s="328">
        <f t="shared" si="9"/>
        <v>0.9877295966495897</v>
      </c>
      <c r="F81" s="201">
        <f t="shared" si="10"/>
        <v>0.46026817998314767</v>
      </c>
      <c r="G81" s="201">
        <f t="shared" si="11"/>
        <v>0.67733813100428286</v>
      </c>
      <c r="H81" s="201">
        <f t="shared" si="12"/>
        <v>0.32266186899571714</v>
      </c>
      <c r="I81" s="201"/>
      <c r="J81" s="328">
        <f t="shared" si="13"/>
        <v>0.98152490381117763</v>
      </c>
      <c r="K81" s="201">
        <f t="shared" si="14"/>
        <v>0.31884682374583817</v>
      </c>
      <c r="L81" s="201">
        <f t="shared" si="15"/>
        <v>0.62507866516143351</v>
      </c>
      <c r="M81" s="201"/>
      <c r="N81" s="481">
        <f t="shared" si="16"/>
        <v>8.8947988181864304</v>
      </c>
      <c r="O81" s="482">
        <f t="shared" si="17"/>
        <v>3.3356815510972666</v>
      </c>
      <c r="P81" s="386"/>
      <c r="Q81" s="532">
        <f t="shared" si="18"/>
        <v>2.9544271428996183E-2</v>
      </c>
      <c r="R81" s="520">
        <f t="shared" si="19"/>
        <v>1.7769537238919497E-2</v>
      </c>
      <c r="S81" s="136">
        <v>52</v>
      </c>
    </row>
    <row r="82" spans="1:19" ht="11.25" x14ac:dyDescent="0.2">
      <c r="A82" s="116"/>
      <c r="B82" s="417">
        <f t="shared" si="21"/>
        <v>3.6999999999999997</v>
      </c>
      <c r="C82" s="240"/>
      <c r="D82" s="328">
        <f t="shared" si="8"/>
        <v>3.6331929247390204E-2</v>
      </c>
      <c r="E82" s="328">
        <f t="shared" si="9"/>
        <v>0.9877295966495897</v>
      </c>
      <c r="F82" s="201">
        <f t="shared" si="10"/>
        <v>0.45686043619553562</v>
      </c>
      <c r="G82" s="201">
        <f t="shared" si="11"/>
        <v>0.67611431861109605</v>
      </c>
      <c r="H82" s="201">
        <f t="shared" si="12"/>
        <v>0.32388568138890395</v>
      </c>
      <c r="I82" s="201"/>
      <c r="J82" s="328">
        <f t="shared" si="13"/>
        <v>0.98199804189785667</v>
      </c>
      <c r="K82" s="201">
        <f t="shared" si="14"/>
        <v>0.31543907995822612</v>
      </c>
      <c r="L82" s="201">
        <f t="shared" si="15"/>
        <v>0.62378585065185788</v>
      </c>
      <c r="M82" s="201"/>
      <c r="N82" s="481">
        <f t="shared" si="16"/>
        <v>8.8652545467574342</v>
      </c>
      <c r="O82" s="482">
        <f t="shared" si="17"/>
        <v>3.3534510883361861</v>
      </c>
      <c r="P82" s="386"/>
      <c r="Q82" s="532">
        <f t="shared" si="18"/>
        <v>2.9525718458607741E-2</v>
      </c>
      <c r="R82" s="520">
        <f t="shared" si="19"/>
        <v>1.7856578238124143E-2</v>
      </c>
      <c r="S82" s="116">
        <v>53</v>
      </c>
    </row>
    <row r="83" spans="1:19" ht="11.25" x14ac:dyDescent="0.2">
      <c r="A83" s="116"/>
      <c r="B83" s="417">
        <f t="shared" si="21"/>
        <v>3.5999999999999996</v>
      </c>
      <c r="C83" s="240"/>
      <c r="D83" s="328">
        <f t="shared" si="8"/>
        <v>3.5367143837291344E-2</v>
      </c>
      <c r="E83" s="328">
        <f t="shared" si="9"/>
        <v>0.9877295966495897</v>
      </c>
      <c r="F83" s="201">
        <f t="shared" si="10"/>
        <v>0.45344940466618183</v>
      </c>
      <c r="G83" s="201">
        <f t="shared" si="11"/>
        <v>0.67488741595405932</v>
      </c>
      <c r="H83" s="201">
        <f t="shared" si="12"/>
        <v>0.32511258404594068</v>
      </c>
      <c r="I83" s="201"/>
      <c r="J83" s="328">
        <f t="shared" si="13"/>
        <v>0.98247186486482407</v>
      </c>
      <c r="K83" s="201">
        <f t="shared" si="14"/>
        <v>0.31202804842887233</v>
      </c>
      <c r="L83" s="201">
        <f t="shared" si="15"/>
        <v>0.62249039640697879</v>
      </c>
      <c r="M83" s="201"/>
      <c r="N83" s="481">
        <f t="shared" si="16"/>
        <v>8.8357288282988264</v>
      </c>
      <c r="O83" s="482">
        <f t="shared" si="17"/>
        <v>3.3713076665743102</v>
      </c>
      <c r="P83" s="386"/>
      <c r="Q83" s="532">
        <f t="shared" si="18"/>
        <v>2.9506965981113353E-2</v>
      </c>
      <c r="R83" s="520">
        <f t="shared" si="19"/>
        <v>1.794398413457543E-2</v>
      </c>
      <c r="S83" s="136">
        <v>54</v>
      </c>
    </row>
    <row r="84" spans="1:19" ht="11.25" x14ac:dyDescent="0.2">
      <c r="A84" s="116"/>
      <c r="B84" s="417">
        <f t="shared" si="21"/>
        <v>3.4999999999999996</v>
      </c>
      <c r="C84" s="240"/>
      <c r="D84" s="328">
        <f t="shared" si="8"/>
        <v>3.4401426717332317E-2</v>
      </c>
      <c r="E84" s="328">
        <f t="shared" si="9"/>
        <v>0.9877295966495897</v>
      </c>
      <c r="F84" s="201">
        <f t="shared" si="10"/>
        <v>0.45003507904502699</v>
      </c>
      <c r="G84" s="201">
        <f t="shared" si="11"/>
        <v>0.673657426553808</v>
      </c>
      <c r="H84" s="201">
        <f t="shared" si="12"/>
        <v>0.326342573446192</v>
      </c>
      <c r="I84" s="201"/>
      <c r="J84" s="328">
        <f t="shared" si="13"/>
        <v>0.98294637436598098</v>
      </c>
      <c r="K84" s="201">
        <f t="shared" si="14"/>
        <v>0.30861372280771748</v>
      </c>
      <c r="L84" s="201">
        <f t="shared" si="15"/>
        <v>0.62119230959182659</v>
      </c>
      <c r="M84" s="201"/>
      <c r="N84" s="481">
        <f t="shared" si="16"/>
        <v>8.8062218623177131</v>
      </c>
      <c r="O84" s="482">
        <f t="shared" si="17"/>
        <v>3.3892516507088857</v>
      </c>
      <c r="P84" s="386"/>
      <c r="Q84" s="532">
        <f t="shared" si="18"/>
        <v>2.9488013500404975E-2</v>
      </c>
      <c r="R84" s="520">
        <f t="shared" si="19"/>
        <v>1.8031755983983544E-2</v>
      </c>
      <c r="S84" s="116">
        <v>55</v>
      </c>
    </row>
    <row r="85" spans="1:19" ht="11.25" x14ac:dyDescent="0.2">
      <c r="A85" s="116"/>
      <c r="B85" s="417">
        <f t="shared" si="21"/>
        <v>3.3999999999999995</v>
      </c>
      <c r="C85" s="240"/>
      <c r="D85" s="328">
        <f t="shared" si="8"/>
        <v>3.3434776086237419E-2</v>
      </c>
      <c r="E85" s="328">
        <f t="shared" si="9"/>
        <v>0.9877295966495897</v>
      </c>
      <c r="F85" s="201">
        <f t="shared" si="10"/>
        <v>0.44661745296359967</v>
      </c>
      <c r="G85" s="201">
        <f t="shared" si="11"/>
        <v>0.67242435403255485</v>
      </c>
      <c r="H85" s="201">
        <f t="shared" si="12"/>
        <v>0.32757564596744515</v>
      </c>
      <c r="I85" s="201"/>
      <c r="J85" s="328">
        <f t="shared" si="13"/>
        <v>0.98342157206082481</v>
      </c>
      <c r="K85" s="201">
        <f t="shared" si="14"/>
        <v>0.30519609672629017</v>
      </c>
      <c r="L85" s="201">
        <f t="shared" si="15"/>
        <v>0.61989159747591471</v>
      </c>
      <c r="M85" s="201"/>
      <c r="N85" s="481">
        <f t="shared" si="16"/>
        <v>8.7767338488173081</v>
      </c>
      <c r="O85" s="482">
        <f t="shared" si="17"/>
        <v>3.4072834066928692</v>
      </c>
      <c r="P85" s="386"/>
      <c r="Q85" s="532">
        <f t="shared" si="18"/>
        <v>2.9468860523422791E-2</v>
      </c>
      <c r="R85" s="520">
        <f t="shared" si="19"/>
        <v>1.8119894841618134E-2</v>
      </c>
      <c r="S85" s="136">
        <v>56</v>
      </c>
    </row>
    <row r="86" spans="1:19" ht="11.25" x14ac:dyDescent="0.2">
      <c r="A86" s="116"/>
      <c r="B86" s="417">
        <f t="shared" si="21"/>
        <v>3.2999999999999994</v>
      </c>
      <c r="C86" s="240"/>
      <c r="D86" s="328">
        <f t="shared" si="8"/>
        <v>3.2467190137501413E-2</v>
      </c>
      <c r="E86" s="328">
        <f t="shared" si="9"/>
        <v>0.9877295966495897</v>
      </c>
      <c r="F86" s="201">
        <f t="shared" si="10"/>
        <v>0.44319652003493942</v>
      </c>
      <c r="G86" s="201">
        <f t="shared" si="11"/>
        <v>0.67118820211464314</v>
      </c>
      <c r="H86" s="201">
        <f t="shared" si="12"/>
        <v>0.32881179788535686</v>
      </c>
      <c r="I86" s="201"/>
      <c r="J86" s="328">
        <f t="shared" si="13"/>
        <v>0.98389745961447528</v>
      </c>
      <c r="K86" s="201">
        <f t="shared" si="14"/>
        <v>0.30177516379762992</v>
      </c>
      <c r="L86" s="201">
        <f t="shared" si="15"/>
        <v>0.61858826743361539</v>
      </c>
      <c r="M86" s="201"/>
      <c r="N86" s="481">
        <f t="shared" si="16"/>
        <v>8.7472649882938853</v>
      </c>
      <c r="O86" s="482">
        <f t="shared" si="17"/>
        <v>3.4254033015344874</v>
      </c>
      <c r="P86" s="386"/>
      <c r="Q86" s="532">
        <f t="shared" si="18"/>
        <v>2.9449506559934946E-2</v>
      </c>
      <c r="R86" s="520">
        <f t="shared" si="19"/>
        <v>1.820840176226568E-2</v>
      </c>
      <c r="S86" s="116">
        <v>57</v>
      </c>
    </row>
    <row r="87" spans="1:19" ht="11.25" x14ac:dyDescent="0.2">
      <c r="A87" s="116"/>
      <c r="B87" s="417">
        <f t="shared" si="21"/>
        <v>3.1999999999999993</v>
      </c>
      <c r="C87" s="240"/>
      <c r="D87" s="328">
        <f t="shared" si="8"/>
        <v>3.1498667059371016E-2</v>
      </c>
      <c r="E87" s="328">
        <f t="shared" si="9"/>
        <v>0.9877295966495897</v>
      </c>
      <c r="F87" s="201">
        <f t="shared" si="10"/>
        <v>0.43977227385353113</v>
      </c>
      <c r="G87" s="201">
        <f t="shared" si="11"/>
        <v>0.6699489746271019</v>
      </c>
      <c r="H87" s="201">
        <f t="shared" si="12"/>
        <v>0.3300510253728981</v>
      </c>
      <c r="I87" s="201"/>
      <c r="J87" s="328">
        <f t="shared" si="13"/>
        <v>0.98437403869769724</v>
      </c>
      <c r="K87" s="201">
        <f t="shared" si="14"/>
        <v>0.29835091761622162</v>
      </c>
      <c r="L87" s="201">
        <f t="shared" si="15"/>
        <v>0.61728232694453655</v>
      </c>
      <c r="M87" s="201"/>
      <c r="N87" s="481">
        <f t="shared" si="16"/>
        <v>8.7178154817339504</v>
      </c>
      <c r="O87" s="482">
        <f t="shared" si="17"/>
        <v>3.443611703296753</v>
      </c>
      <c r="P87" s="386"/>
      <c r="Q87" s="532">
        <f t="shared" si="18"/>
        <v>2.9429951122928344E-2</v>
      </c>
      <c r="R87" s="520">
        <f t="shared" si="19"/>
        <v>1.8297277799959488E-2</v>
      </c>
      <c r="S87" s="136">
        <v>58</v>
      </c>
    </row>
    <row r="88" spans="1:19" ht="11.25" x14ac:dyDescent="0.2">
      <c r="A88" s="116"/>
      <c r="B88" s="417">
        <f t="shared" si="21"/>
        <v>3.0999999999999992</v>
      </c>
      <c r="C88" s="240"/>
      <c r="D88" s="328">
        <f t="shared" si="8"/>
        <v>3.0529205034822791E-2</v>
      </c>
      <c r="E88" s="328">
        <f t="shared" si="9"/>
        <v>0.9877295966495897</v>
      </c>
      <c r="F88" s="201">
        <f t="shared" si="10"/>
        <v>0.43634470799522668</v>
      </c>
      <c r="G88" s="201">
        <f t="shared" si="11"/>
        <v>0.6687066755001968</v>
      </c>
      <c r="H88" s="201">
        <f t="shared" si="12"/>
        <v>0.3312933244998032</v>
      </c>
      <c r="I88" s="201"/>
      <c r="J88" s="328">
        <f t="shared" si="13"/>
        <v>0.98485131098692624</v>
      </c>
      <c r="K88" s="201">
        <f t="shared" si="14"/>
        <v>0.29492335175791717</v>
      </c>
      <c r="L88" s="201">
        <f t="shared" si="15"/>
        <v>0.61597378359389243</v>
      </c>
      <c r="M88" s="201"/>
      <c r="N88" s="481">
        <f t="shared" si="16"/>
        <v>8.688385530611022</v>
      </c>
      <c r="O88" s="482">
        <f t="shared" si="17"/>
        <v>3.4619089810967125</v>
      </c>
      <c r="P88" s="386"/>
      <c r="Q88" s="532">
        <f t="shared" si="18"/>
        <v>2.9410193728352851E-2</v>
      </c>
      <c r="R88" s="520">
        <f t="shared" si="19"/>
        <v>1.838652400834917E-2</v>
      </c>
      <c r="S88" s="116">
        <v>59</v>
      </c>
    </row>
    <row r="89" spans="1:19" ht="11.25" x14ac:dyDescent="0.2">
      <c r="A89" s="116"/>
      <c r="B89" s="417">
        <f t="shared" si="21"/>
        <v>2.9999999999999991</v>
      </c>
      <c r="C89" s="240"/>
      <c r="D89" s="328">
        <f t="shared" si="8"/>
        <v>2.9558802241544429E-2</v>
      </c>
      <c r="E89" s="328">
        <f t="shared" si="9"/>
        <v>0.9877295966495897</v>
      </c>
      <c r="F89" s="201">
        <f t="shared" si="10"/>
        <v>0.43291381601717915</v>
      </c>
      <c r="G89" s="201">
        <f t="shared" si="11"/>
        <v>0.66746130876798304</v>
      </c>
      <c r="H89" s="201">
        <f t="shared" si="12"/>
        <v>0.33253869123201696</v>
      </c>
      <c r="I89" s="201"/>
      <c r="J89" s="328">
        <f t="shared" si="13"/>
        <v>0.98532927816429317</v>
      </c>
      <c r="K89" s="201">
        <f t="shared" si="14"/>
        <v>0.29149245977986965</v>
      </c>
      <c r="L89" s="201">
        <f t="shared" si="15"/>
        <v>0.61466264507287471</v>
      </c>
      <c r="M89" s="201"/>
      <c r="N89" s="481">
        <f t="shared" si="16"/>
        <v>8.6589753368826692</v>
      </c>
      <c r="O89" s="482">
        <f t="shared" si="17"/>
        <v>3.4802955051050617</v>
      </c>
      <c r="P89" s="386"/>
      <c r="Q89" s="532">
        <f t="shared" si="18"/>
        <v>2.9390233895277618E-2</v>
      </c>
      <c r="R89" s="520">
        <f t="shared" si="19"/>
        <v>1.847614144030274E-2</v>
      </c>
      <c r="S89" s="136">
        <v>60</v>
      </c>
    </row>
    <row r="90" spans="1:19" ht="11.25" x14ac:dyDescent="0.2">
      <c r="A90" s="116"/>
      <c r="B90" s="417">
        <f t="shared" si="21"/>
        <v>2.899999999999999</v>
      </c>
      <c r="C90" s="240"/>
      <c r="D90" s="328">
        <f t="shared" si="8"/>
        <v>2.8587456851912472E-2</v>
      </c>
      <c r="E90" s="328">
        <f t="shared" si="9"/>
        <v>0.9877295966495897</v>
      </c>
      <c r="F90" s="201">
        <f t="shared" si="10"/>
        <v>0.42947959145776393</v>
      </c>
      <c r="G90" s="201">
        <f t="shared" si="11"/>
        <v>0.66621287856885347</v>
      </c>
      <c r="H90" s="201">
        <f t="shared" si="12"/>
        <v>0.33378712143114653</v>
      </c>
      <c r="I90" s="201"/>
      <c r="J90" s="328">
        <f t="shared" si="13"/>
        <v>0.98580794191764898</v>
      </c>
      <c r="K90" s="201">
        <f t="shared" si="14"/>
        <v>0.28805823522045443</v>
      </c>
      <c r="L90" s="201">
        <f t="shared" si="15"/>
        <v>0.61334891917901646</v>
      </c>
      <c r="M90" s="201"/>
      <c r="N90" s="481">
        <f t="shared" si="16"/>
        <v>8.6295851029873916</v>
      </c>
      <c r="O90" s="482">
        <f t="shared" si="17"/>
        <v>3.4987716465453644</v>
      </c>
      <c r="P90" s="386"/>
      <c r="Q90" s="532">
        <f t="shared" si="18"/>
        <v>2.9370071145990551E-2</v>
      </c>
      <c r="R90" s="520">
        <f t="shared" si="19"/>
        <v>1.8566131148062937E-2</v>
      </c>
      <c r="S90" s="116">
        <v>61</v>
      </c>
    </row>
    <row r="91" spans="1:19" ht="11.25" x14ac:dyDescent="0.2">
      <c r="A91" s="116"/>
      <c r="B91" s="417">
        <f t="shared" si="21"/>
        <v>2.7999999999999989</v>
      </c>
      <c r="C91" s="240"/>
      <c r="D91" s="328">
        <f t="shared" si="8"/>
        <v>2.7615167032973391E-2</v>
      </c>
      <c r="E91" s="328">
        <f t="shared" si="9"/>
        <v>0.9877295966495897</v>
      </c>
      <c r="F91" s="201">
        <f t="shared" si="10"/>
        <v>0.42604202783651163</v>
      </c>
      <c r="G91" s="201">
        <f t="shared" si="11"/>
        <v>0.66496138914608938</v>
      </c>
      <c r="H91" s="201">
        <f t="shared" si="12"/>
        <v>0.33503861085391062</v>
      </c>
      <c r="I91" s="201"/>
      <c r="J91" s="328">
        <f t="shared" si="13"/>
        <v>0.9862873039405895</v>
      </c>
      <c r="K91" s="201">
        <f t="shared" si="14"/>
        <v>0.28462067159920212</v>
      </c>
      <c r="L91" s="201">
        <f t="shared" si="15"/>
        <v>0.61203261381655771</v>
      </c>
      <c r="M91" s="201"/>
      <c r="N91" s="481">
        <f t="shared" si="16"/>
        <v>8.600215031841401</v>
      </c>
      <c r="O91" s="482">
        <f t="shared" si="17"/>
        <v>3.5173377776934274</v>
      </c>
      <c r="P91" s="386"/>
      <c r="Q91" s="532">
        <f t="shared" si="18"/>
        <v>2.9349705006040949E-2</v>
      </c>
      <c r="R91" s="520">
        <f t="shared" si="19"/>
        <v>1.8656494183176164E-2</v>
      </c>
      <c r="S91" s="136">
        <v>62</v>
      </c>
    </row>
    <row r="92" spans="1:19" ht="11.25" x14ac:dyDescent="0.2">
      <c r="A92" s="116"/>
      <c r="B92" s="417">
        <f t="shared" si="21"/>
        <v>2.6999999999999988</v>
      </c>
      <c r="C92" s="240"/>
      <c r="D92" s="328">
        <f t="shared" si="8"/>
        <v>2.6641930946421092E-2</v>
      </c>
      <c r="E92" s="328">
        <f t="shared" si="9"/>
        <v>0.9877295966495897</v>
      </c>
      <c r="F92" s="201">
        <f t="shared" si="10"/>
        <v>0.42260111865402866</v>
      </c>
      <c r="G92" s="201">
        <f t="shared" si="11"/>
        <v>0.66370684484840492</v>
      </c>
      <c r="H92" s="201">
        <f t="shared" si="12"/>
        <v>0.33629315515159508</v>
      </c>
      <c r="I92" s="201"/>
      <c r="J92" s="328">
        <f t="shared" si="13"/>
        <v>0.98676736593248171</v>
      </c>
      <c r="K92" s="201">
        <f t="shared" si="14"/>
        <v>0.28117976241671916</v>
      </c>
      <c r="L92" s="201">
        <f t="shared" si="15"/>
        <v>0.61071373699680298</v>
      </c>
      <c r="M92" s="201"/>
      <c r="N92" s="481">
        <f t="shared" si="16"/>
        <v>8.5708653268353601</v>
      </c>
      <c r="O92" s="482">
        <f t="shared" si="17"/>
        <v>3.5359942718766035</v>
      </c>
      <c r="P92" s="386"/>
      <c r="Q92" s="532">
        <f t="shared" si="18"/>
        <v>2.9329135004132922E-2</v>
      </c>
      <c r="R92" s="520">
        <f t="shared" si="19"/>
        <v>1.8747231596435654E-2</v>
      </c>
      <c r="S92" s="116">
        <v>63</v>
      </c>
    </row>
    <row r="93" spans="1:19" ht="11.25" x14ac:dyDescent="0.2">
      <c r="A93" s="116"/>
      <c r="B93" s="417">
        <f t="shared" si="21"/>
        <v>2.5999999999999988</v>
      </c>
      <c r="C93" s="240"/>
      <c r="D93" s="328">
        <f t="shared" si="8"/>
        <v>2.5667746748577813E-2</v>
      </c>
      <c r="E93" s="328">
        <f t="shared" si="9"/>
        <v>0.9877295966495897</v>
      </c>
      <c r="F93" s="201">
        <f t="shared" si="10"/>
        <v>0.41915685739192987</v>
      </c>
      <c r="G93" s="201">
        <f t="shared" si="11"/>
        <v>0.66244925013049594</v>
      </c>
      <c r="H93" s="201">
        <f t="shared" si="12"/>
        <v>0.33755074986950406</v>
      </c>
      <c r="I93" s="201"/>
      <c r="J93" s="328">
        <f t="shared" si="13"/>
        <v>0.98724812959848729</v>
      </c>
      <c r="K93" s="201">
        <f t="shared" si="14"/>
        <v>0.27773550115462037</v>
      </c>
      <c r="L93" s="201">
        <f t="shared" si="15"/>
        <v>0.60939229683848106</v>
      </c>
      <c r="M93" s="201"/>
      <c r="N93" s="481">
        <f t="shared" si="16"/>
        <v>8.5415361918312271</v>
      </c>
      <c r="O93" s="482">
        <f t="shared" si="17"/>
        <v>3.5547415034730392</v>
      </c>
      <c r="P93" s="386"/>
      <c r="Q93" s="532">
        <f t="shared" si="18"/>
        <v>2.9308360672345657E-2</v>
      </c>
      <c r="R93" s="520">
        <f t="shared" si="19"/>
        <v>1.8838344437895671E-2</v>
      </c>
      <c r="S93" s="136">
        <v>64</v>
      </c>
    </row>
    <row r="94" spans="1:19" ht="11.25" x14ac:dyDescent="0.2">
      <c r="A94" s="116"/>
      <c r="B94" s="417">
        <f t="shared" si="21"/>
        <v>2.4999999999999987</v>
      </c>
      <c r="C94" s="240"/>
      <c r="D94" s="328">
        <f t="shared" ref="D94:D130" si="22">LN(1+(B94/100))</f>
        <v>2.4692612590371414E-2</v>
      </c>
      <c r="E94" s="328">
        <f t="shared" ref="E94:E130" si="23">EXP(-$F$6*$F$9)</f>
        <v>0.9877295966495897</v>
      </c>
      <c r="F94" s="201">
        <f t="shared" ref="F94:F130" si="24">(LN($E$4/$E$5)+((D94-$F$6+$G$10)*$F$9))/($F$10/100)</f>
        <v>0.41570923751275796</v>
      </c>
      <c r="G94" s="201">
        <f t="shared" ref="G94:G130" si="25">NORMSDIST(F94)</f>
        <v>0.66118860955358072</v>
      </c>
      <c r="H94" s="201">
        <f t="shared" ref="H94:H130" si="26">1-G94</f>
        <v>0.33881139044641928</v>
      </c>
      <c r="I94" s="201"/>
      <c r="J94" s="328">
        <f t="shared" ref="J94:J130" si="27">EXP(-D94*$F$9)</f>
        <v>0.9877295966495897</v>
      </c>
      <c r="K94" s="201">
        <f t="shared" ref="K94:K130" si="28">F94-($F$10/100)</f>
        <v>0.27428788127544845</v>
      </c>
      <c r="L94" s="201">
        <f t="shared" ref="L94:L130" si="29">NORMSDIST(K94)</f>
        <v>0.6080683015680951</v>
      </c>
      <c r="M94" s="201"/>
      <c r="N94" s="481">
        <f t="shared" ref="N94:N130" si="30">($E$4*E94*G94)-($E$5*J94*L94)</f>
        <v>8.5122278311588815</v>
      </c>
      <c r="O94" s="482">
        <f t="shared" ref="O94:O130" si="31">N94+($E$5*J94)-($E$4*E94)</f>
        <v>3.5735798479109349</v>
      </c>
      <c r="P94" s="386"/>
      <c r="Q94" s="532">
        <f t="shared" ref="Q94:Q129" si="32">-(N95-N94)</f>
        <v>2.9287381546062363E-2</v>
      </c>
      <c r="R94" s="520">
        <f t="shared" ref="R94:R129" si="33">O95-O94</f>
        <v>1.8929833756800463E-2</v>
      </c>
      <c r="S94" s="116">
        <v>65</v>
      </c>
    </row>
    <row r="95" spans="1:19" ht="11.25" x14ac:dyDescent="0.2">
      <c r="A95" s="116"/>
      <c r="B95" s="417">
        <f t="shared" si="21"/>
        <v>2.3999999999999986</v>
      </c>
      <c r="C95" s="240"/>
      <c r="D95" s="328">
        <f t="shared" si="22"/>
        <v>2.3716526617316065E-2</v>
      </c>
      <c r="E95" s="328">
        <f t="shared" si="23"/>
        <v>0.9877295966495897</v>
      </c>
      <c r="F95" s="201">
        <f t="shared" si="24"/>
        <v>0.41225825245991543</v>
      </c>
      <c r="G95" s="201">
        <f t="shared" si="25"/>
        <v>0.65992492778594625</v>
      </c>
      <c r="H95" s="201">
        <f t="shared" si="26"/>
        <v>0.34007507221405375</v>
      </c>
      <c r="I95" s="201"/>
      <c r="J95" s="328">
        <f t="shared" si="27"/>
        <v>0.98821176880261852</v>
      </c>
      <c r="K95" s="201">
        <f t="shared" si="28"/>
        <v>0.27083689622260593</v>
      </c>
      <c r="L95" s="201">
        <f t="shared" si="29"/>
        <v>0.60674175952027631</v>
      </c>
      <c r="M95" s="201"/>
      <c r="N95" s="481">
        <f t="shared" si="30"/>
        <v>8.4829404496128191</v>
      </c>
      <c r="O95" s="482">
        <f t="shared" si="31"/>
        <v>3.5925096816677353</v>
      </c>
      <c r="P95" s="386"/>
      <c r="Q95" s="532">
        <f t="shared" si="32"/>
        <v>2.926619716411949E-2</v>
      </c>
      <c r="R95" s="520">
        <f t="shared" si="33"/>
        <v>1.9021700601683733E-2</v>
      </c>
      <c r="S95" s="136">
        <v>66</v>
      </c>
    </row>
    <row r="96" spans="1:19" ht="11.25" x14ac:dyDescent="0.2">
      <c r="A96" s="116"/>
      <c r="B96" s="417">
        <f t="shared" si="21"/>
        <v>2.2999999999999985</v>
      </c>
      <c r="C96" s="240"/>
      <c r="D96" s="328">
        <f t="shared" si="22"/>
        <v>2.2739486969489339E-2</v>
      </c>
      <c r="E96" s="328">
        <f t="shared" si="23"/>
        <v>0.9877295966495897</v>
      </c>
      <c r="F96" s="201">
        <f t="shared" si="24"/>
        <v>0.4088038956575834</v>
      </c>
      <c r="G96" s="201">
        <f t="shared" si="25"/>
        <v>0.65865820960348598</v>
      </c>
      <c r="H96" s="201">
        <f t="shared" si="26"/>
        <v>0.34134179039651402</v>
      </c>
      <c r="I96" s="201"/>
      <c r="J96" s="328">
        <f t="shared" si="27"/>
        <v>0.98869464778027638</v>
      </c>
      <c r="K96" s="201">
        <f t="shared" si="28"/>
        <v>0.2673825394202739</v>
      </c>
      <c r="L96" s="201">
        <f t="shared" si="29"/>
        <v>0.6054126791381278</v>
      </c>
      <c r="M96" s="201"/>
      <c r="N96" s="481">
        <f t="shared" si="30"/>
        <v>8.4536742524486996</v>
      </c>
      <c r="O96" s="482">
        <f t="shared" si="31"/>
        <v>3.6115313822694191</v>
      </c>
      <c r="P96" s="386"/>
      <c r="Q96" s="532">
        <f t="shared" si="32"/>
        <v>2.92448070687783E-2</v>
      </c>
      <c r="R96" s="520">
        <f t="shared" si="33"/>
        <v>1.9113946019928107E-2</v>
      </c>
      <c r="S96" s="116">
        <v>67</v>
      </c>
    </row>
    <row r="97" spans="1:19" ht="11.25" x14ac:dyDescent="0.2">
      <c r="A97" s="116"/>
      <c r="B97" s="417">
        <f t="shared" si="21"/>
        <v>2.1999999999999984</v>
      </c>
      <c r="C97" s="240"/>
      <c r="D97" s="328">
        <f t="shared" si="22"/>
        <v>2.176149178151271E-2</v>
      </c>
      <c r="E97" s="328">
        <f t="shared" si="23"/>
        <v>0.9877295966495897</v>
      </c>
      <c r="F97" s="201">
        <f t="shared" si="24"/>
        <v>0.40534616051065303</v>
      </c>
      <c r="G97" s="201">
        <f t="shared" si="25"/>
        <v>0.65738845989024164</v>
      </c>
      <c r="H97" s="201">
        <f t="shared" si="26"/>
        <v>0.34261154010975836</v>
      </c>
      <c r="I97" s="201"/>
      <c r="J97" s="328">
        <f t="shared" si="27"/>
        <v>0.98917823531116333</v>
      </c>
      <c r="K97" s="201">
        <f t="shared" si="28"/>
        <v>0.26392480427334353</v>
      </c>
      <c r="L97" s="201">
        <f t="shared" si="29"/>
        <v>0.60408106897357117</v>
      </c>
      <c r="M97" s="201"/>
      <c r="N97" s="481">
        <f t="shared" si="30"/>
        <v>8.4244294453799213</v>
      </c>
      <c r="O97" s="482">
        <f t="shared" si="31"/>
        <v>3.6306453282893472</v>
      </c>
      <c r="P97" s="386"/>
      <c r="Q97" s="532">
        <f t="shared" si="32"/>
        <v>2.922321080571777E-2</v>
      </c>
      <c r="R97" s="520">
        <f t="shared" si="33"/>
        <v>1.9206571058361988E-2</v>
      </c>
      <c r="S97" s="136">
        <v>68</v>
      </c>
    </row>
    <row r="98" spans="1:19" ht="11.25" x14ac:dyDescent="0.2">
      <c r="A98" s="116"/>
      <c r="B98" s="417">
        <f t="shared" si="21"/>
        <v>2.0999999999999983</v>
      </c>
      <c r="C98" s="240"/>
      <c r="D98" s="328">
        <f t="shared" si="22"/>
        <v>2.0782539182528412E-2</v>
      </c>
      <c r="E98" s="328">
        <f t="shared" si="23"/>
        <v>0.9877295966495897</v>
      </c>
      <c r="F98" s="201">
        <f t="shared" si="24"/>
        <v>0.40188504040464301</v>
      </c>
      <c r="G98" s="201">
        <f t="shared" si="25"/>
        <v>0.6561156836389388</v>
      </c>
      <c r="H98" s="201">
        <f t="shared" si="26"/>
        <v>0.3438843163610612</v>
      </c>
      <c r="I98" s="201"/>
      <c r="J98" s="328">
        <f t="shared" si="27"/>
        <v>0.98966253312980434</v>
      </c>
      <c r="K98" s="201">
        <f t="shared" si="28"/>
        <v>0.26046368416733351</v>
      </c>
      <c r="L98" s="201">
        <f t="shared" si="29"/>
        <v>0.60274693768768306</v>
      </c>
      <c r="M98" s="201"/>
      <c r="N98" s="481">
        <f t="shared" si="30"/>
        <v>8.3952062345742036</v>
      </c>
      <c r="O98" s="482">
        <f t="shared" si="31"/>
        <v>3.6498518993477091</v>
      </c>
      <c r="P98" s="386"/>
      <c r="Q98" s="532">
        <f t="shared" si="32"/>
        <v>2.9201407924297484E-2</v>
      </c>
      <c r="R98" s="520">
        <f t="shared" si="33"/>
        <v>1.9299576762705328E-2</v>
      </c>
      <c r="S98" s="116">
        <v>69</v>
      </c>
    </row>
    <row r="99" spans="1:19" ht="11.25" x14ac:dyDescent="0.2">
      <c r="A99" s="116"/>
      <c r="B99" s="417">
        <f t="shared" si="21"/>
        <v>1.9999999999999982</v>
      </c>
      <c r="C99" s="240"/>
      <c r="D99" s="328">
        <f t="shared" si="22"/>
        <v>1.980262729617973E-2</v>
      </c>
      <c r="E99" s="328">
        <f t="shared" si="23"/>
        <v>0.9877295966495897</v>
      </c>
      <c r="F99" s="201">
        <f t="shared" si="24"/>
        <v>0.39842052870563077</v>
      </c>
      <c r="G99" s="201">
        <f t="shared" si="25"/>
        <v>0.65483988595152454</v>
      </c>
      <c r="H99" s="201">
        <f t="shared" si="26"/>
        <v>0.34516011404847546</v>
      </c>
      <c r="I99" s="201"/>
      <c r="J99" s="328">
        <f t="shared" si="27"/>
        <v>0.99014754297667429</v>
      </c>
      <c r="K99" s="201">
        <f t="shared" si="28"/>
        <v>0.25699917246832127</v>
      </c>
      <c r="L99" s="201">
        <f t="shared" si="29"/>
        <v>0.6014102940510353</v>
      </c>
      <c r="M99" s="201"/>
      <c r="N99" s="481">
        <f t="shared" si="30"/>
        <v>8.3660048266499061</v>
      </c>
      <c r="O99" s="482">
        <f t="shared" si="31"/>
        <v>3.6691514761104145</v>
      </c>
      <c r="P99" s="386"/>
      <c r="Q99" s="532">
        <f t="shared" si="32"/>
        <v>2.9179397977301846E-2</v>
      </c>
      <c r="R99" s="520">
        <f t="shared" si="33"/>
        <v>1.939296417776859E-2</v>
      </c>
      <c r="S99" s="136">
        <v>70</v>
      </c>
    </row>
    <row r="100" spans="1:19" ht="11.25" x14ac:dyDescent="0.2">
      <c r="A100" s="116"/>
      <c r="B100" s="417">
        <f t="shared" si="21"/>
        <v>1.8999999999999981</v>
      </c>
      <c r="C100" s="240"/>
      <c r="D100" s="328">
        <f t="shared" si="22"/>
        <v>1.8821754240587667E-2</v>
      </c>
      <c r="E100" s="328">
        <f t="shared" si="23"/>
        <v>0.9877295966495897</v>
      </c>
      <c r="F100" s="201">
        <f t="shared" si="24"/>
        <v>0.39495261876016918</v>
      </c>
      <c r="G100" s="201">
        <f t="shared" si="25"/>
        <v>0.6535610720396996</v>
      </c>
      <c r="H100" s="201">
        <f t="shared" si="26"/>
        <v>0.3464389279603004</v>
      </c>
      <c r="I100" s="201"/>
      <c r="J100" s="328">
        <f t="shared" si="27"/>
        <v>0.99063326659822493</v>
      </c>
      <c r="K100" s="201">
        <f t="shared" si="28"/>
        <v>0.25353126252285968</v>
      </c>
      <c r="L100" s="201">
        <f t="shared" si="29"/>
        <v>0.60007114694402419</v>
      </c>
      <c r="M100" s="201"/>
      <c r="N100" s="481">
        <f t="shared" si="30"/>
        <v>8.3368254286726042</v>
      </c>
      <c r="O100" s="482">
        <f t="shared" si="31"/>
        <v>3.6885444402881831</v>
      </c>
      <c r="P100" s="386"/>
      <c r="Q100" s="532">
        <f t="shared" si="32"/>
        <v>2.915718052121008E-2</v>
      </c>
      <c r="R100" s="520">
        <f t="shared" si="33"/>
        <v>1.9486734347367474E-2</v>
      </c>
      <c r="S100" s="116">
        <v>71</v>
      </c>
    </row>
    <row r="101" spans="1:19" ht="11.25" x14ac:dyDescent="0.2">
      <c r="A101" s="116"/>
      <c r="B101" s="417">
        <f t="shared" si="21"/>
        <v>1.799999999999998</v>
      </c>
      <c r="C101" s="240"/>
      <c r="D101" s="328">
        <f t="shared" si="22"/>
        <v>1.7839918128331016E-2</v>
      </c>
      <c r="E101" s="328">
        <f t="shared" si="23"/>
        <v>0.9877295966495897</v>
      </c>
      <c r="F101" s="201">
        <f t="shared" si="24"/>
        <v>0.39148130389521663</v>
      </c>
      <c r="G101" s="201">
        <f t="shared" si="25"/>
        <v>0.65227924722545216</v>
      </c>
      <c r="H101" s="201">
        <f t="shared" si="26"/>
        <v>0.34772075277454784</v>
      </c>
      <c r="I101" s="201"/>
      <c r="J101" s="328">
        <f t="shared" si="27"/>
        <v>0.99111970574691066</v>
      </c>
      <c r="K101" s="201">
        <f t="shared" si="28"/>
        <v>0.25005994765790712</v>
      </c>
      <c r="L101" s="201">
        <f t="shared" si="29"/>
        <v>0.59872950535720326</v>
      </c>
      <c r="M101" s="201"/>
      <c r="N101" s="481">
        <f t="shared" si="30"/>
        <v>8.3076682481513942</v>
      </c>
      <c r="O101" s="482">
        <f t="shared" si="31"/>
        <v>3.7080311746355505</v>
      </c>
      <c r="P101" s="386"/>
      <c r="Q101" s="532">
        <f t="shared" si="32"/>
        <v>2.9134755116231759E-2</v>
      </c>
      <c r="R101" s="520">
        <f t="shared" si="33"/>
        <v>1.9580888314294498E-2</v>
      </c>
      <c r="S101" s="136">
        <v>72</v>
      </c>
    </row>
    <row r="102" spans="1:19" ht="11.25" x14ac:dyDescent="0.2">
      <c r="A102" s="116"/>
      <c r="B102" s="417">
        <f t="shared" si="21"/>
        <v>1.699999999999998</v>
      </c>
      <c r="C102" s="240"/>
      <c r="D102" s="328">
        <f t="shared" si="22"/>
        <v>1.6857117066422806E-2</v>
      </c>
      <c r="E102" s="328">
        <f t="shared" si="23"/>
        <v>0.9877295966495897</v>
      </c>
      <c r="F102" s="201">
        <f t="shared" si="24"/>
        <v>0.38800657741805344</v>
      </c>
      <c r="G102" s="201">
        <f t="shared" si="25"/>
        <v>0.650994416941586</v>
      </c>
      <c r="H102" s="201">
        <f t="shared" si="26"/>
        <v>0.349005583058414</v>
      </c>
      <c r="I102" s="201"/>
      <c r="J102" s="328">
        <f t="shared" si="27"/>
        <v>0.99160686218121608</v>
      </c>
      <c r="K102" s="201">
        <f t="shared" si="28"/>
        <v>0.24658522118074394</v>
      </c>
      <c r="L102" s="201">
        <f t="shared" si="29"/>
        <v>0.59738537839160544</v>
      </c>
      <c r="M102" s="201"/>
      <c r="N102" s="481">
        <f t="shared" si="30"/>
        <v>8.2785334930351624</v>
      </c>
      <c r="O102" s="482">
        <f t="shared" si="31"/>
        <v>3.727612062949845</v>
      </c>
      <c r="P102" s="386"/>
      <c r="Q102" s="532">
        <f t="shared" si="32"/>
        <v>2.9112121326171803E-2</v>
      </c>
      <c r="R102" s="520">
        <f t="shared" si="33"/>
        <v>1.9675427120361633E-2</v>
      </c>
      <c r="S102" s="116">
        <v>73</v>
      </c>
    </row>
    <row r="103" spans="1:19" ht="11.25" x14ac:dyDescent="0.2">
      <c r="A103" s="116"/>
      <c r="B103" s="417">
        <f t="shared" si="21"/>
        <v>1.5999999999999979</v>
      </c>
      <c r="C103" s="240"/>
      <c r="D103" s="328">
        <f t="shared" si="22"/>
        <v>1.5873349156290163E-2</v>
      </c>
      <c r="E103" s="328">
        <f t="shared" si="23"/>
        <v>0.9877295966495897</v>
      </c>
      <c r="F103" s="201">
        <f t="shared" si="24"/>
        <v>0.38452843261621089</v>
      </c>
      <c r="G103" s="201">
        <f t="shared" si="25"/>
        <v>0.64970658673225068</v>
      </c>
      <c r="H103" s="201">
        <f t="shared" si="26"/>
        <v>0.35029341326774932</v>
      </c>
      <c r="I103" s="201"/>
      <c r="J103" s="328">
        <f t="shared" si="27"/>
        <v>0.99209473766568135</v>
      </c>
      <c r="K103" s="201">
        <f t="shared" si="28"/>
        <v>0.24310707637890139</v>
      </c>
      <c r="L103" s="201">
        <f t="shared" si="29"/>
        <v>0.59603877525906801</v>
      </c>
      <c r="M103" s="201"/>
      <c r="N103" s="481">
        <f t="shared" si="30"/>
        <v>8.2494213717089906</v>
      </c>
      <c r="O103" s="482">
        <f t="shared" si="31"/>
        <v>3.7472874900702067</v>
      </c>
      <c r="P103" s="386"/>
      <c r="Q103" s="532">
        <f t="shared" si="32"/>
        <v>2.9089278718693379E-2</v>
      </c>
      <c r="R103" s="520">
        <f t="shared" si="33"/>
        <v>1.9770351806201347E-2</v>
      </c>
      <c r="S103" s="136">
        <v>74</v>
      </c>
    </row>
    <row r="104" spans="1:19" ht="11.25" x14ac:dyDescent="0.2">
      <c r="A104" s="116"/>
      <c r="B104" s="417">
        <f t="shared" si="21"/>
        <v>1.4999999999999978</v>
      </c>
      <c r="C104" s="240"/>
      <c r="D104" s="328">
        <f t="shared" si="22"/>
        <v>1.4888612493750559E-2</v>
      </c>
      <c r="E104" s="328">
        <f t="shared" si="23"/>
        <v>0.9877295966495897</v>
      </c>
      <c r="F104" s="201">
        <f t="shared" si="24"/>
        <v>0.38104686275738708</v>
      </c>
      <c r="G104" s="201">
        <f t="shared" si="25"/>
        <v>0.6484157622534652</v>
      </c>
      <c r="H104" s="201">
        <f t="shared" si="26"/>
        <v>0.3515842377465348</v>
      </c>
      <c r="I104" s="201"/>
      <c r="J104" s="328">
        <f t="shared" si="27"/>
        <v>0.99258333397093035</v>
      </c>
      <c r="K104" s="201">
        <f t="shared" si="28"/>
        <v>0.23962550652007758</v>
      </c>
      <c r="L104" s="201">
        <f t="shared" si="29"/>
        <v>0.59468970528254761</v>
      </c>
      <c r="M104" s="201"/>
      <c r="N104" s="481">
        <f t="shared" si="30"/>
        <v>8.2203320929902972</v>
      </c>
      <c r="O104" s="482">
        <f t="shared" si="31"/>
        <v>3.767057841876408</v>
      </c>
      <c r="P104" s="386"/>
      <c r="Q104" s="532">
        <f t="shared" si="32"/>
        <v>2.9066226865310796E-2</v>
      </c>
      <c r="R104" s="520">
        <f t="shared" si="33"/>
        <v>1.9865663411309242E-2</v>
      </c>
      <c r="S104" s="116">
        <v>75</v>
      </c>
    </row>
    <row r="105" spans="1:19" ht="11.25" x14ac:dyDescent="0.2">
      <c r="A105" s="116"/>
      <c r="B105" s="417">
        <f t="shared" si="21"/>
        <v>1.3999999999999977</v>
      </c>
      <c r="C105" s="240"/>
      <c r="D105" s="328">
        <f t="shared" si="22"/>
        <v>1.3902905168991434E-2</v>
      </c>
      <c r="E105" s="328">
        <f t="shared" si="23"/>
        <v>0.9877295966495897</v>
      </c>
      <c r="F105" s="201">
        <f t="shared" si="24"/>
        <v>0.37756186108937495</v>
      </c>
      <c r="G105" s="201">
        <f t="shared" si="25"/>
        <v>0.64712194927364375</v>
      </c>
      <c r="H105" s="201">
        <f t="shared" si="26"/>
        <v>0.35287805072635625</v>
      </c>
      <c r="I105" s="201"/>
      <c r="J105" s="328">
        <f t="shared" si="27"/>
        <v>0.99307265287369662</v>
      </c>
      <c r="K105" s="201">
        <f t="shared" si="28"/>
        <v>0.23614050485206545</v>
      </c>
      <c r="L105" s="201">
        <f t="shared" si="29"/>
        <v>0.59333817789643706</v>
      </c>
      <c r="M105" s="201"/>
      <c r="N105" s="481">
        <f t="shared" si="30"/>
        <v>8.1912658661249864</v>
      </c>
      <c r="O105" s="482">
        <f t="shared" si="31"/>
        <v>3.7869235052877173</v>
      </c>
      <c r="P105" s="386"/>
      <c r="Q105" s="532">
        <f t="shared" si="32"/>
        <v>2.9042965341247395E-2</v>
      </c>
      <c r="R105" s="520">
        <f t="shared" si="33"/>
        <v>1.9961362974243002E-2</v>
      </c>
      <c r="S105" s="136">
        <v>76</v>
      </c>
    </row>
    <row r="106" spans="1:19" ht="11.25" x14ac:dyDescent="0.2">
      <c r="A106" s="116"/>
      <c r="B106" s="417">
        <f t="shared" si="21"/>
        <v>1.2999999999999976</v>
      </c>
      <c r="C106" s="240"/>
      <c r="D106" s="328">
        <f t="shared" si="22"/>
        <v>1.2916225266546229E-2</v>
      </c>
      <c r="E106" s="328">
        <f t="shared" si="23"/>
        <v>0.9877295966495897</v>
      </c>
      <c r="F106" s="201">
        <f t="shared" si="24"/>
        <v>0.37407342083997752</v>
      </c>
      <c r="G106" s="201">
        <f t="shared" si="25"/>
        <v>0.64582515367411575</v>
      </c>
      <c r="H106" s="201">
        <f t="shared" si="26"/>
        <v>0.35417484632588425</v>
      </c>
      <c r="I106" s="201"/>
      <c r="J106" s="328">
        <f t="shared" si="27"/>
        <v>0.99356269615685144</v>
      </c>
      <c r="K106" s="201">
        <f t="shared" si="28"/>
        <v>0.23265206460266802</v>
      </c>
      <c r="L106" s="201">
        <f t="shared" si="29"/>
        <v>0.59198420264687279</v>
      </c>
      <c r="M106" s="201"/>
      <c r="N106" s="481">
        <f t="shared" si="30"/>
        <v>8.162222900783739</v>
      </c>
      <c r="O106" s="482">
        <f t="shared" si="31"/>
        <v>3.8068848682619603</v>
      </c>
      <c r="P106" s="386"/>
      <c r="Q106" s="532">
        <f t="shared" si="32"/>
        <v>2.9019493725776613E-2</v>
      </c>
      <c r="R106" s="520">
        <f t="shared" si="33"/>
        <v>2.0057451532096593E-2</v>
      </c>
      <c r="S106" s="116">
        <v>77</v>
      </c>
    </row>
    <row r="107" spans="1:19" ht="11.25" x14ac:dyDescent="0.2">
      <c r="A107" s="116"/>
      <c r="B107" s="417">
        <f t="shared" si="21"/>
        <v>1.1999999999999975</v>
      </c>
      <c r="C107" s="240"/>
      <c r="D107" s="328">
        <f t="shared" si="22"/>
        <v>1.1928570865273812E-2</v>
      </c>
      <c r="E107" s="328">
        <f t="shared" si="23"/>
        <v>0.9877295966495897</v>
      </c>
      <c r="F107" s="201">
        <f t="shared" si="24"/>
        <v>0.37058153521693521</v>
      </c>
      <c r="G107" s="201">
        <f t="shared" si="25"/>
        <v>0.64452538144964655</v>
      </c>
      <c r="H107" s="201">
        <f t="shared" si="26"/>
        <v>0.35547461855035345</v>
      </c>
      <c r="I107" s="201"/>
      <c r="J107" s="328">
        <f t="shared" si="27"/>
        <v>0.9940534656094302</v>
      </c>
      <c r="K107" s="201">
        <f t="shared" si="28"/>
        <v>0.22916017897962571</v>
      </c>
      <c r="L107" s="201">
        <f t="shared" si="29"/>
        <v>0.59062778919204351</v>
      </c>
      <c r="M107" s="201"/>
      <c r="N107" s="481">
        <f t="shared" si="30"/>
        <v>8.1332034070579624</v>
      </c>
      <c r="O107" s="482">
        <f t="shared" si="31"/>
        <v>3.8269423197940569</v>
      </c>
      <c r="P107" s="386"/>
      <c r="Q107" s="532">
        <f t="shared" si="32"/>
        <v>2.8995811602094079E-2</v>
      </c>
      <c r="R107" s="520">
        <f t="shared" si="33"/>
        <v>2.0153930120926589E-2</v>
      </c>
      <c r="S107" s="136">
        <v>78</v>
      </c>
    </row>
    <row r="108" spans="1:19" ht="11.25" x14ac:dyDescent="0.2">
      <c r="A108" s="116"/>
      <c r="B108" s="417">
        <f t="shared" si="21"/>
        <v>1.0999999999999974</v>
      </c>
      <c r="C108" s="240"/>
      <c r="D108" s="328">
        <f t="shared" si="22"/>
        <v>1.0939940038334263E-2</v>
      </c>
      <c r="E108" s="328">
        <f t="shared" si="23"/>
        <v>0.9877295966495897</v>
      </c>
      <c r="F108" s="201">
        <f t="shared" si="24"/>
        <v>0.3670861974078401</v>
      </c>
      <c r="G108" s="201">
        <f t="shared" si="25"/>
        <v>0.64322263870895291</v>
      </c>
      <c r="H108" s="201">
        <f t="shared" si="26"/>
        <v>0.35677736129104709</v>
      </c>
      <c r="I108" s="201"/>
      <c r="J108" s="328">
        <f t="shared" si="27"/>
        <v>0.9945449630266604</v>
      </c>
      <c r="K108" s="201">
        <f t="shared" si="28"/>
        <v>0.22566484117053059</v>
      </c>
      <c r="L108" s="201">
        <f t="shared" si="29"/>
        <v>0.58926894730249013</v>
      </c>
      <c r="M108" s="201"/>
      <c r="N108" s="481">
        <f t="shared" si="30"/>
        <v>8.1042075954558683</v>
      </c>
      <c r="O108" s="482">
        <f t="shared" si="31"/>
        <v>3.8470962499149834</v>
      </c>
      <c r="P108" s="386"/>
      <c r="Q108" s="532">
        <f t="shared" si="32"/>
        <v>2.8971918557388676E-2</v>
      </c>
      <c r="R108" s="520">
        <f t="shared" si="33"/>
        <v>2.0250799775482164E-2</v>
      </c>
      <c r="S108" s="116">
        <v>79</v>
      </c>
    </row>
    <row r="109" spans="1:19" ht="11.25" x14ac:dyDescent="0.2">
      <c r="A109" s="116"/>
      <c r="B109" s="417">
        <f t="shared" si="21"/>
        <v>0.99999999999999745</v>
      </c>
      <c r="C109" s="240"/>
      <c r="D109" s="328">
        <f t="shared" si="22"/>
        <v>9.950330853168092E-3</v>
      </c>
      <c r="E109" s="328">
        <f t="shared" si="23"/>
        <v>0.9877295966495897</v>
      </c>
      <c r="F109" s="201">
        <f t="shared" si="24"/>
        <v>0.36358740058006261</v>
      </c>
      <c r="G109" s="201">
        <f t="shared" si="25"/>
        <v>0.64191693167521924</v>
      </c>
      <c r="H109" s="201">
        <f t="shared" si="26"/>
        <v>0.35808306832478076</v>
      </c>
      <c r="I109" s="201"/>
      <c r="J109" s="328">
        <f t="shared" si="27"/>
        <v>0.99503719020998915</v>
      </c>
      <c r="K109" s="201">
        <f t="shared" si="28"/>
        <v>0.22216604434275311</v>
      </c>
      <c r="L109" s="201">
        <f t="shared" si="29"/>
        <v>0.58790768686140549</v>
      </c>
      <c r="M109" s="201"/>
      <c r="N109" s="481">
        <f t="shared" si="30"/>
        <v>8.0752356768984797</v>
      </c>
      <c r="O109" s="482">
        <f t="shared" si="31"/>
        <v>3.8673470496904656</v>
      </c>
      <c r="P109" s="386"/>
      <c r="Q109" s="532">
        <f t="shared" si="32"/>
        <v>2.8947814182856746E-2</v>
      </c>
      <c r="R109" s="520">
        <f t="shared" si="33"/>
        <v>2.0348061529318784E-2</v>
      </c>
      <c r="S109" s="136">
        <v>80</v>
      </c>
    </row>
    <row r="110" spans="1:19" ht="11.25" x14ac:dyDescent="0.2">
      <c r="A110" s="116"/>
      <c r="B110" s="417">
        <f t="shared" si="21"/>
        <v>0.89999999999999747</v>
      </c>
      <c r="C110" s="240"/>
      <c r="D110" s="328">
        <f t="shared" si="22"/>
        <v>8.9597413714718015E-3</v>
      </c>
      <c r="E110" s="328">
        <f t="shared" si="23"/>
        <v>0.9877295966495897</v>
      </c>
      <c r="F110" s="201">
        <f t="shared" si="24"/>
        <v>0.36008513788066504</v>
      </c>
      <c r="G110" s="201">
        <f t="shared" si="25"/>
        <v>0.64060826668660786</v>
      </c>
      <c r="H110" s="201">
        <f t="shared" si="26"/>
        <v>0.35939173331339214</v>
      </c>
      <c r="I110" s="201"/>
      <c r="J110" s="328">
        <f t="shared" si="27"/>
        <v>0.99553014896711078</v>
      </c>
      <c r="K110" s="201">
        <f t="shared" si="28"/>
        <v>0.21866378164335554</v>
      </c>
      <c r="L110" s="201">
        <f t="shared" si="29"/>
        <v>0.58654401786492616</v>
      </c>
      <c r="M110" s="201"/>
      <c r="N110" s="481">
        <f t="shared" si="30"/>
        <v>8.0462878627156229</v>
      </c>
      <c r="O110" s="482">
        <f t="shared" si="31"/>
        <v>3.8876951112197844</v>
      </c>
      <c r="P110" s="386"/>
      <c r="Q110" s="532">
        <f t="shared" si="32"/>
        <v>2.8923498073943676E-2</v>
      </c>
      <c r="R110" s="520">
        <f t="shared" si="33"/>
        <v>2.0445716414442927E-2</v>
      </c>
      <c r="S110" s="116">
        <v>81</v>
      </c>
    </row>
    <row r="111" spans="1:19" ht="11.25" x14ac:dyDescent="0.2">
      <c r="A111" s="116"/>
      <c r="B111" s="417">
        <f t="shared" si="21"/>
        <v>0.79999999999999749</v>
      </c>
      <c r="C111" s="240"/>
      <c r="D111" s="328">
        <f t="shared" si="22"/>
        <v>7.9681696491768813E-3</v>
      </c>
      <c r="E111" s="328">
        <f t="shared" si="23"/>
        <v>0.9877295966495897</v>
      </c>
      <c r="F111" s="201">
        <f t="shared" si="24"/>
        <v>0.35657940243632724</v>
      </c>
      <c r="G111" s="201">
        <f t="shared" si="25"/>
        <v>0.6392966501967704</v>
      </c>
      <c r="H111" s="201">
        <f t="shared" si="26"/>
        <v>0.3607033498032296</v>
      </c>
      <c r="I111" s="201"/>
      <c r="J111" s="328">
        <f t="shared" si="27"/>
        <v>0.99602384111199471</v>
      </c>
      <c r="K111" s="201">
        <f t="shared" si="28"/>
        <v>0.21515804619901774</v>
      </c>
      <c r="L111" s="201">
        <f t="shared" si="29"/>
        <v>0.58517795042242438</v>
      </c>
      <c r="M111" s="201"/>
      <c r="N111" s="481">
        <f t="shared" si="30"/>
        <v>8.0173643646416792</v>
      </c>
      <c r="O111" s="482">
        <f t="shared" si="31"/>
        <v>3.9081408276342273</v>
      </c>
      <c r="P111" s="386"/>
      <c r="Q111" s="532">
        <f t="shared" si="32"/>
        <v>2.8898969830002841E-2</v>
      </c>
      <c r="R111" s="520">
        <f t="shared" si="33"/>
        <v>2.0543765461908947E-2</v>
      </c>
      <c r="S111" s="136">
        <v>82</v>
      </c>
    </row>
    <row r="112" spans="1:19" ht="11.25" x14ac:dyDescent="0.2">
      <c r="A112" s="116"/>
      <c r="B112" s="417">
        <f t="shared" si="21"/>
        <v>0.69999999999999751</v>
      </c>
      <c r="C112" s="240"/>
      <c r="D112" s="328">
        <f t="shared" si="22"/>
        <v>6.9756137364251382E-3</v>
      </c>
      <c r="E112" s="328">
        <f t="shared" si="23"/>
        <v>0.9877295966495897</v>
      </c>
      <c r="F112" s="201">
        <f t="shared" si="24"/>
        <v>0.35307018735325946</v>
      </c>
      <c r="G112" s="201">
        <f t="shared" si="25"/>
        <v>0.63798208877535323</v>
      </c>
      <c r="H112" s="201">
        <f t="shared" si="26"/>
        <v>0.36201791122464677</v>
      </c>
      <c r="I112" s="201"/>
      <c r="J112" s="328">
        <f t="shared" si="27"/>
        <v>0.99651826846491376</v>
      </c>
      <c r="K112" s="201">
        <f t="shared" si="28"/>
        <v>0.21164883111594995</v>
      </c>
      <c r="L112" s="201">
        <f t="shared" si="29"/>
        <v>0.58380949475679023</v>
      </c>
      <c r="M112" s="201"/>
      <c r="N112" s="481">
        <f t="shared" si="30"/>
        <v>7.9884653948116764</v>
      </c>
      <c r="O112" s="482">
        <f t="shared" si="31"/>
        <v>3.9286845930961363</v>
      </c>
      <c r="P112" s="386"/>
      <c r="Q112" s="532">
        <f t="shared" si="32"/>
        <v>2.8874229054899558E-2</v>
      </c>
      <c r="R112" s="520">
        <f t="shared" si="33"/>
        <v>2.0642209700895364E-2</v>
      </c>
      <c r="S112" s="116">
        <v>83</v>
      </c>
    </row>
    <row r="113" spans="1:19" ht="11.25" x14ac:dyDescent="0.2">
      <c r="A113" s="116"/>
      <c r="B113" s="417">
        <f t="shared" si="21"/>
        <v>0.59999999999999754</v>
      </c>
      <c r="C113" s="240"/>
      <c r="D113" s="328">
        <f t="shared" si="22"/>
        <v>5.9820716775474689E-3</v>
      </c>
      <c r="E113" s="328">
        <f t="shared" si="23"/>
        <v>0.9877295966495897</v>
      </c>
      <c r="F113" s="201">
        <f t="shared" si="24"/>
        <v>0.34955748571712725</v>
      </c>
      <c r="G113" s="201">
        <f t="shared" si="25"/>
        <v>0.63666458910850321</v>
      </c>
      <c r="H113" s="201">
        <f t="shared" si="26"/>
        <v>0.36333541089149679</v>
      </c>
      <c r="I113" s="201"/>
      <c r="J113" s="328">
        <f t="shared" si="27"/>
        <v>0.99701343285247179</v>
      </c>
      <c r="K113" s="201">
        <f t="shared" si="28"/>
        <v>0.20813612947981774</v>
      </c>
      <c r="L113" s="201">
        <f t="shared" si="29"/>
        <v>0.5824386612047161</v>
      </c>
      <c r="M113" s="201"/>
      <c r="N113" s="481">
        <f t="shared" si="30"/>
        <v>7.9595911657567768</v>
      </c>
      <c r="O113" s="482">
        <f t="shared" si="31"/>
        <v>3.9493268027970316</v>
      </c>
      <c r="P113" s="386"/>
      <c r="Q113" s="532">
        <f t="shared" si="32"/>
        <v>2.884927535642845E-2</v>
      </c>
      <c r="R113" s="520">
        <f t="shared" si="33"/>
        <v>2.0741050159699626E-2</v>
      </c>
      <c r="S113" s="136">
        <v>84</v>
      </c>
    </row>
    <row r="114" spans="1:19" ht="11.25" x14ac:dyDescent="0.2">
      <c r="A114" s="116"/>
      <c r="B114" s="417">
        <f t="shared" si="21"/>
        <v>0.49999999999999756</v>
      </c>
      <c r="C114" s="240"/>
      <c r="D114" s="328">
        <f t="shared" si="22"/>
        <v>4.9875415110389679E-3</v>
      </c>
      <c r="E114" s="328">
        <f t="shared" si="23"/>
        <v>0.9877295966495897</v>
      </c>
      <c r="F114" s="201">
        <f t="shared" si="24"/>
        <v>0.34604129059296346</v>
      </c>
      <c r="G114" s="201">
        <f t="shared" si="25"/>
        <v>0.63534415799936794</v>
      </c>
      <c r="H114" s="201">
        <f t="shared" si="26"/>
        <v>0.36465584200063206</v>
      </c>
      <c r="I114" s="201"/>
      <c r="J114" s="328">
        <f t="shared" si="27"/>
        <v>0.99750933610763293</v>
      </c>
      <c r="K114" s="201">
        <f t="shared" si="28"/>
        <v>0.20461993435565395</v>
      </c>
      <c r="L114" s="201">
        <f t="shared" si="29"/>
        <v>0.58106546021696892</v>
      </c>
      <c r="M114" s="201"/>
      <c r="N114" s="481">
        <f t="shared" si="30"/>
        <v>7.9307418904003484</v>
      </c>
      <c r="O114" s="482">
        <f t="shared" si="31"/>
        <v>3.9700678529567313</v>
      </c>
      <c r="P114" s="386"/>
      <c r="Q114" s="532">
        <f t="shared" si="32"/>
        <v>2.882410834694582E-2</v>
      </c>
      <c r="R114" s="520">
        <f t="shared" si="33"/>
        <v>2.0840287864643869E-2</v>
      </c>
      <c r="S114" s="116">
        <v>85</v>
      </c>
    </row>
    <row r="115" spans="1:19" ht="11.25" x14ac:dyDescent="0.2">
      <c r="A115" s="116"/>
      <c r="B115" s="417">
        <f t="shared" si="21"/>
        <v>0.39999999999999758</v>
      </c>
      <c r="C115" s="240"/>
      <c r="D115" s="328">
        <f t="shared" si="22"/>
        <v>3.9920212695374567E-3</v>
      </c>
      <c r="E115" s="328">
        <f t="shared" si="23"/>
        <v>0.9877295966495897</v>
      </c>
      <c r="F115" s="201">
        <f t="shared" si="24"/>
        <v>0.34252159502509255</v>
      </c>
      <c r="G115" s="201">
        <f t="shared" si="25"/>
        <v>0.63402080236859648</v>
      </c>
      <c r="H115" s="201">
        <f t="shared" si="26"/>
        <v>0.36597919763140352</v>
      </c>
      <c r="I115" s="201"/>
      <c r="J115" s="328">
        <f t="shared" si="27"/>
        <v>0.99800598006974894</v>
      </c>
      <c r="K115" s="201">
        <f t="shared" si="28"/>
        <v>0.20110023878778305</v>
      </c>
      <c r="L115" s="201">
        <f t="shared" si="29"/>
        <v>0.57968990235866658</v>
      </c>
      <c r="M115" s="201"/>
      <c r="N115" s="481">
        <f t="shared" si="30"/>
        <v>7.9019177820534026</v>
      </c>
      <c r="O115" s="482">
        <f t="shared" si="31"/>
        <v>3.9909081408213751</v>
      </c>
      <c r="P115" s="386"/>
      <c r="Q115" s="532">
        <f t="shared" si="32"/>
        <v>2.8798727642957545E-2</v>
      </c>
      <c r="R115" s="520">
        <f t="shared" si="33"/>
        <v>2.0939923841041264E-2</v>
      </c>
      <c r="S115" s="136">
        <v>86</v>
      </c>
    </row>
    <row r="116" spans="1:19" ht="11.25" x14ac:dyDescent="0.2">
      <c r="A116" s="116"/>
      <c r="B116" s="417">
        <f t="shared" si="21"/>
        <v>0.2999999999999976</v>
      </c>
      <c r="C116" s="240"/>
      <c r="D116" s="328">
        <f t="shared" si="22"/>
        <v>2.9955089797983709E-3</v>
      </c>
      <c r="E116" s="328">
        <f t="shared" si="23"/>
        <v>0.9877295966495897</v>
      </c>
      <c r="F116" s="201">
        <f t="shared" si="24"/>
        <v>0.33899839203704135</v>
      </c>
      <c r="G116" s="201">
        <f t="shared" si="25"/>
        <v>0.6326945292548326</v>
      </c>
      <c r="H116" s="201">
        <f t="shared" si="26"/>
        <v>0.3673054707451674</v>
      </c>
      <c r="I116" s="201"/>
      <c r="J116" s="328">
        <f t="shared" si="27"/>
        <v>0.99850336658458883</v>
      </c>
      <c r="K116" s="201">
        <f t="shared" si="28"/>
        <v>0.19757703579973185</v>
      </c>
      <c r="L116" s="201">
        <f t="shared" si="29"/>
        <v>0.57831199830954061</v>
      </c>
      <c r="M116" s="201"/>
      <c r="N116" s="481">
        <f t="shared" si="30"/>
        <v>7.873119054410445</v>
      </c>
      <c r="O116" s="482">
        <f t="shared" si="31"/>
        <v>4.0118480646624164</v>
      </c>
      <c r="P116" s="386"/>
      <c r="Q116" s="532">
        <f t="shared" si="32"/>
        <v>2.8773132865524076E-2</v>
      </c>
      <c r="R116" s="520">
        <f t="shared" si="33"/>
        <v>2.1039959112300721E-2</v>
      </c>
      <c r="S116" s="116">
        <v>87</v>
      </c>
    </row>
    <row r="117" spans="1:19" ht="11.25" x14ac:dyDescent="0.2">
      <c r="A117" s="116"/>
      <c r="B117" s="417">
        <f t="shared" si="21"/>
        <v>0.1999999999999976</v>
      </c>
      <c r="C117" s="240"/>
      <c r="D117" s="328">
        <f t="shared" si="22"/>
        <v>1.9980026626730579E-3</v>
      </c>
      <c r="E117" s="328">
        <f t="shared" si="23"/>
        <v>0.9877295966495897</v>
      </c>
      <c r="F117" s="201">
        <f t="shared" si="24"/>
        <v>0.33547167463146271</v>
      </c>
      <c r="G117" s="201">
        <f t="shared" si="25"/>
        <v>0.6313653458152112</v>
      </c>
      <c r="H117" s="201">
        <f t="shared" si="26"/>
        <v>0.3686346541847888</v>
      </c>
      <c r="I117" s="201"/>
      <c r="J117" s="328">
        <f t="shared" si="27"/>
        <v>0.99900149750436718</v>
      </c>
      <c r="K117" s="201">
        <f t="shared" si="28"/>
        <v>0.19405031839415321</v>
      </c>
      <c r="L117" s="201">
        <f t="shared" si="29"/>
        <v>0.57693175886420323</v>
      </c>
      <c r="M117" s="201"/>
      <c r="N117" s="481">
        <f t="shared" si="30"/>
        <v>7.8443459215449209</v>
      </c>
      <c r="O117" s="482">
        <f t="shared" si="31"/>
        <v>4.0328880237747171</v>
      </c>
      <c r="P117" s="386"/>
      <c r="Q117" s="532">
        <f t="shared" si="32"/>
        <v>2.8747323640033073E-2</v>
      </c>
      <c r="R117" s="520">
        <f t="shared" si="33"/>
        <v>2.11403947005806E-2</v>
      </c>
      <c r="S117" s="136">
        <v>88</v>
      </c>
    </row>
    <row r="118" spans="1:19" ht="11.25" x14ac:dyDescent="0.2">
      <c r="A118" s="116"/>
      <c r="B118" s="417">
        <f t="shared" si="21"/>
        <v>9.9999999999997591E-2</v>
      </c>
      <c r="C118" s="240"/>
      <c r="D118" s="328">
        <f t="shared" si="22"/>
        <v>9.9950033308342321E-4</v>
      </c>
      <c r="E118" s="328">
        <f t="shared" si="23"/>
        <v>0.9877295966495897</v>
      </c>
      <c r="F118" s="201">
        <f t="shared" si="24"/>
        <v>0.3319414357900457</v>
      </c>
      <c r="G118" s="201">
        <f t="shared" si="25"/>
        <v>0.63003325932584542</v>
      </c>
      <c r="H118" s="201">
        <f t="shared" si="26"/>
        <v>0.36996674067415458</v>
      </c>
      <c r="I118" s="201"/>
      <c r="J118" s="328">
        <f t="shared" si="27"/>
        <v>0.9995003746877732</v>
      </c>
      <c r="K118" s="201">
        <f t="shared" si="28"/>
        <v>0.1905200795527362</v>
      </c>
      <c r="L118" s="201">
        <f t="shared" si="29"/>
        <v>0.57554919493240186</v>
      </c>
      <c r="M118" s="201"/>
      <c r="N118" s="481">
        <f t="shared" si="30"/>
        <v>7.8155985979048879</v>
      </c>
      <c r="O118" s="482">
        <f t="shared" si="31"/>
        <v>4.0540284184752977</v>
      </c>
      <c r="P118" s="386"/>
      <c r="Q118" s="532">
        <f t="shared" si="32"/>
        <v>2.8721299596405458E-2</v>
      </c>
      <c r="R118" s="520">
        <f t="shared" si="33"/>
        <v>2.1241231626262902E-2</v>
      </c>
      <c r="S118" s="116">
        <v>89</v>
      </c>
    </row>
    <row r="119" spans="1:19" ht="11.25" x14ac:dyDescent="0.2">
      <c r="A119" s="116"/>
      <c r="B119" s="417">
        <f t="shared" si="21"/>
        <v>-2.4147350785597155E-15</v>
      </c>
      <c r="C119" s="240"/>
      <c r="D119" s="328">
        <f t="shared" si="22"/>
        <v>0</v>
      </c>
      <c r="E119" s="328">
        <f t="shared" si="23"/>
        <v>0.9877295966495897</v>
      </c>
      <c r="F119" s="201">
        <f t="shared" si="24"/>
        <v>0.32840766847343822</v>
      </c>
      <c r="G119" s="201">
        <f t="shared" si="25"/>
        <v>0.62869827718231619</v>
      </c>
      <c r="H119" s="201">
        <f t="shared" si="26"/>
        <v>0.37130172281768381</v>
      </c>
      <c r="I119" s="201"/>
      <c r="J119" s="328">
        <f t="shared" si="27"/>
        <v>1</v>
      </c>
      <c r="K119" s="201">
        <f t="shared" si="28"/>
        <v>0.18698631223612872</v>
      </c>
      <c r="L119" s="201">
        <f t="shared" si="29"/>
        <v>0.57416431753927544</v>
      </c>
      <c r="M119" s="201"/>
      <c r="N119" s="481">
        <f t="shared" si="30"/>
        <v>7.7868772983084824</v>
      </c>
      <c r="O119" s="482">
        <f t="shared" si="31"/>
        <v>4.0752696501015606</v>
      </c>
      <c r="P119" s="386"/>
      <c r="Q119" s="532">
        <f t="shared" si="32"/>
        <v>2.8695060369173575E-2</v>
      </c>
      <c r="R119" s="520">
        <f t="shared" si="33"/>
        <v>2.1342470908194855E-2</v>
      </c>
      <c r="S119" s="136">
        <v>90</v>
      </c>
    </row>
    <row r="120" spans="1:19" ht="11.25" x14ac:dyDescent="0.2">
      <c r="A120" s="116"/>
      <c r="B120" s="417">
        <f t="shared" si="21"/>
        <v>-0.10000000000000242</v>
      </c>
      <c r="C120" s="240"/>
      <c r="D120" s="328">
        <f t="shared" si="22"/>
        <v>-1.0005003335835344E-3</v>
      </c>
      <c r="E120" s="328">
        <f t="shared" si="23"/>
        <v>0.9877295966495897</v>
      </c>
      <c r="F120" s="201">
        <f t="shared" si="24"/>
        <v>0.32487036562115662</v>
      </c>
      <c r="G120" s="201">
        <f t="shared" si="25"/>
        <v>0.62736040690015415</v>
      </c>
      <c r="H120" s="201">
        <f t="shared" si="26"/>
        <v>0.37263959309984585</v>
      </c>
      <c r="I120" s="201"/>
      <c r="J120" s="328">
        <f t="shared" si="27"/>
        <v>1.0005003753127737</v>
      </c>
      <c r="K120" s="201">
        <f t="shared" si="28"/>
        <v>0.18344900938384712</v>
      </c>
      <c r="L120" s="201">
        <f t="shared" si="29"/>
        <v>0.57277713782560014</v>
      </c>
      <c r="M120" s="201"/>
      <c r="N120" s="481">
        <f t="shared" si="30"/>
        <v>7.7581822379393088</v>
      </c>
      <c r="O120" s="482">
        <f t="shared" si="31"/>
        <v>4.0966121210097555</v>
      </c>
      <c r="P120" s="386"/>
      <c r="Q120" s="532">
        <f t="shared" si="32"/>
        <v>2.866860559732487E-2</v>
      </c>
      <c r="R120" s="520">
        <f t="shared" si="33"/>
        <v>2.144411356358944E-2</v>
      </c>
      <c r="S120" s="116">
        <v>91</v>
      </c>
    </row>
    <row r="121" spans="1:19" ht="11.25" x14ac:dyDescent="0.2">
      <c r="A121" s="116"/>
      <c r="B121" s="417">
        <f t="shared" si="21"/>
        <v>-0.20000000000000243</v>
      </c>
      <c r="C121" s="240"/>
      <c r="D121" s="328">
        <f t="shared" si="22"/>
        <v>-2.0020026706730793E-3</v>
      </c>
      <c r="E121" s="328">
        <f t="shared" si="23"/>
        <v>0.9877295966495897</v>
      </c>
      <c r="F121" s="201">
        <f t="shared" si="24"/>
        <v>0.32132952015150562</v>
      </c>
      <c r="G121" s="201">
        <f t="shared" si="25"/>
        <v>0.62601965611532184</v>
      </c>
      <c r="H121" s="201">
        <f t="shared" si="26"/>
        <v>0.37398034388467816</v>
      </c>
      <c r="I121" s="201"/>
      <c r="J121" s="328">
        <f t="shared" si="27"/>
        <v>1.0010015025043828</v>
      </c>
      <c r="K121" s="201">
        <f t="shared" si="28"/>
        <v>0.17990816391419612</v>
      </c>
      <c r="L121" s="201">
        <f t="shared" si="29"/>
        <v>0.5713876670480349</v>
      </c>
      <c r="M121" s="201"/>
      <c r="N121" s="481">
        <f t="shared" si="30"/>
        <v>7.729513632341984</v>
      </c>
      <c r="O121" s="482">
        <f t="shared" si="31"/>
        <v>4.1180562345733449</v>
      </c>
      <c r="P121" s="386"/>
      <c r="Q121" s="532">
        <f t="shared" si="32"/>
        <v>2.864193492467848E-2</v>
      </c>
      <c r="R121" s="520">
        <f t="shared" si="33"/>
        <v>2.1546160607897491E-2</v>
      </c>
      <c r="S121" s="136">
        <v>92</v>
      </c>
    </row>
    <row r="122" spans="1:19" ht="11.25" x14ac:dyDescent="0.2">
      <c r="A122" s="116"/>
      <c r="B122" s="417">
        <f t="shared" si="21"/>
        <v>-0.30000000000000243</v>
      </c>
      <c r="C122" s="240"/>
      <c r="D122" s="328">
        <f t="shared" si="22"/>
        <v>-3.0045090202987243E-3</v>
      </c>
      <c r="E122" s="328">
        <f t="shared" si="23"/>
        <v>0.9877295966495897</v>
      </c>
      <c r="F122" s="201">
        <f t="shared" si="24"/>
        <v>0.31778512496149136</v>
      </c>
      <c r="G122" s="201">
        <f t="shared" si="25"/>
        <v>0.62467603258469073</v>
      </c>
      <c r="H122" s="201">
        <f t="shared" si="26"/>
        <v>0.37532396741530927</v>
      </c>
      <c r="I122" s="201"/>
      <c r="J122" s="328">
        <f t="shared" si="27"/>
        <v>1.0015033834597085</v>
      </c>
      <c r="K122" s="201">
        <f t="shared" si="28"/>
        <v>0.17636376872418186</v>
      </c>
      <c r="L122" s="201">
        <f t="shared" si="29"/>
        <v>0.56999591657935977</v>
      </c>
      <c r="M122" s="201"/>
      <c r="N122" s="481">
        <f t="shared" si="30"/>
        <v>7.7008716974173055</v>
      </c>
      <c r="O122" s="482">
        <f t="shared" si="31"/>
        <v>4.1396023951812424</v>
      </c>
      <c r="P122" s="386"/>
      <c r="Q122" s="532">
        <f t="shared" si="32"/>
        <v>2.8615047999508647E-2</v>
      </c>
      <c r="R122" s="520">
        <f t="shared" si="33"/>
        <v>2.1648613054935595E-2</v>
      </c>
      <c r="S122" s="116">
        <v>93</v>
      </c>
    </row>
    <row r="123" spans="1:19" ht="11.25" x14ac:dyDescent="0.2">
      <c r="A123" s="116"/>
      <c r="B123" s="417">
        <f t="shared" si="21"/>
        <v>-0.40000000000000246</v>
      </c>
      <c r="C123" s="240"/>
      <c r="D123" s="328">
        <f t="shared" si="22"/>
        <v>-4.0080213975388218E-3</v>
      </c>
      <c r="E123" s="328">
        <f t="shared" si="23"/>
        <v>0.9877295966495897</v>
      </c>
      <c r="F123" s="201">
        <f t="shared" si="24"/>
        <v>0.31423717292673575</v>
      </c>
      <c r="G123" s="201">
        <f t="shared" si="25"/>
        <v>0.62332954418651543</v>
      </c>
      <c r="H123" s="201">
        <f t="shared" si="26"/>
        <v>0.37667045581348457</v>
      </c>
      <c r="I123" s="201"/>
      <c r="J123" s="328">
        <f t="shared" si="27"/>
        <v>1.002006020070253</v>
      </c>
      <c r="K123" s="201">
        <f t="shared" si="28"/>
        <v>0.17281581668942625</v>
      </c>
      <c r="L123" s="201">
        <f t="shared" si="29"/>
        <v>0.56860189790870874</v>
      </c>
      <c r="M123" s="201"/>
      <c r="N123" s="481">
        <f t="shared" si="30"/>
        <v>7.6722566494177968</v>
      </c>
      <c r="O123" s="482">
        <f t="shared" si="31"/>
        <v>4.161251008236178</v>
      </c>
      <c r="P123" s="386"/>
      <c r="Q123" s="532">
        <f t="shared" si="32"/>
        <v>2.8587944475113147E-2</v>
      </c>
      <c r="R123" s="520">
        <f t="shared" si="33"/>
        <v>2.1751471916687137E-2</v>
      </c>
      <c r="S123" s="136">
        <v>94</v>
      </c>
    </row>
    <row r="124" spans="1:19" ht="11.25" x14ac:dyDescent="0.2">
      <c r="A124" s="116"/>
      <c r="B124" s="417">
        <f t="shared" si="21"/>
        <v>-0.50000000000000244</v>
      </c>
      <c r="C124" s="240"/>
      <c r="D124" s="328">
        <f t="shared" si="22"/>
        <v>-5.0125418235442863E-3</v>
      </c>
      <c r="E124" s="328">
        <f t="shared" si="23"/>
        <v>0.9877295966495897</v>
      </c>
      <c r="F124" s="201">
        <f t="shared" si="24"/>
        <v>0.31068565690139144</v>
      </c>
      <c r="G124" s="201">
        <f t="shared" si="25"/>
        <v>0.62198019892090473</v>
      </c>
      <c r="H124" s="201">
        <f t="shared" si="26"/>
        <v>0.37801980107909527</v>
      </c>
      <c r="I124" s="201"/>
      <c r="J124" s="328">
        <f t="shared" si="27"/>
        <v>1.0025094142341711</v>
      </c>
      <c r="K124" s="201">
        <f t="shared" si="28"/>
        <v>0.16926430066408193</v>
      </c>
      <c r="L124" s="201">
        <f t="shared" si="29"/>
        <v>0.56720562264179963</v>
      </c>
      <c r="M124" s="201"/>
      <c r="N124" s="481">
        <f t="shared" si="30"/>
        <v>7.6436687049426837</v>
      </c>
      <c r="O124" s="482">
        <f t="shared" si="31"/>
        <v>4.1830024801528651</v>
      </c>
      <c r="P124" s="386"/>
      <c r="Q124" s="532">
        <f t="shared" si="32"/>
        <v>2.8560624009358548E-2</v>
      </c>
      <c r="R124" s="520">
        <f t="shared" si="33"/>
        <v>2.1854738203458624E-2</v>
      </c>
      <c r="S124" s="116">
        <v>95</v>
      </c>
    </row>
    <row r="125" spans="1:19" ht="11.25" x14ac:dyDescent="0.2">
      <c r="A125" s="116"/>
      <c r="B125" s="417">
        <f t="shared" si="21"/>
        <v>-0.60000000000000242</v>
      </c>
      <c r="C125" s="240"/>
      <c r="D125" s="328">
        <f t="shared" si="22"/>
        <v>-6.0180723255630212E-3</v>
      </c>
      <c r="E125" s="328">
        <f t="shared" si="23"/>
        <v>0.9877295966495897</v>
      </c>
      <c r="F125" s="201">
        <f t="shared" si="24"/>
        <v>0.30713056971805464</v>
      </c>
      <c r="G125" s="201">
        <f t="shared" si="25"/>
        <v>0.62062800491028869</v>
      </c>
      <c r="H125" s="201">
        <f t="shared" si="26"/>
        <v>0.37937199508971131</v>
      </c>
      <c r="I125" s="201"/>
      <c r="J125" s="328">
        <f t="shared" si="27"/>
        <v>1.0030135678562992</v>
      </c>
      <c r="K125" s="201">
        <f t="shared" si="28"/>
        <v>0.16570921348074513</v>
      </c>
      <c r="L125" s="201">
        <f t="shared" si="29"/>
        <v>0.5658071025011564</v>
      </c>
      <c r="M125" s="201"/>
      <c r="N125" s="481">
        <f t="shared" si="30"/>
        <v>7.6151080809333251</v>
      </c>
      <c r="O125" s="482">
        <f t="shared" si="31"/>
        <v>4.2048572183563238</v>
      </c>
      <c r="P125" s="386"/>
      <c r="Q125" s="532">
        <f t="shared" si="32"/>
        <v>2.8533086265092322E-2</v>
      </c>
      <c r="R125" s="520">
        <f t="shared" si="33"/>
        <v>2.1958412923623882E-2</v>
      </c>
      <c r="S125" s="136">
        <v>96</v>
      </c>
    </row>
    <row r="126" spans="1:19" ht="11.25" x14ac:dyDescent="0.2">
      <c r="A126" s="116"/>
      <c r="B126" s="417">
        <f t="shared" si="21"/>
        <v>-0.7000000000000024</v>
      </c>
      <c r="C126" s="240"/>
      <c r="D126" s="328">
        <f t="shared" si="22"/>
        <v>-7.0246149369644663E-3</v>
      </c>
      <c r="E126" s="328">
        <f t="shared" si="23"/>
        <v>0.9877295966495897</v>
      </c>
      <c r="F126" s="201">
        <f t="shared" si="24"/>
        <v>0.30357190418767876</v>
      </c>
      <c r="G126" s="201">
        <f t="shared" si="25"/>
        <v>0.61927297039988272</v>
      </c>
      <c r="H126" s="201">
        <f t="shared" si="26"/>
        <v>0.38072702960011728</v>
      </c>
      <c r="I126" s="201"/>
      <c r="J126" s="328">
        <f t="shared" si="27"/>
        <v>1.0035184828481862</v>
      </c>
      <c r="K126" s="201">
        <f t="shared" si="28"/>
        <v>0.16215054795036926</v>
      </c>
      <c r="L126" s="201">
        <f t="shared" si="29"/>
        <v>0.56440634932632849</v>
      </c>
      <c r="M126" s="201"/>
      <c r="N126" s="481">
        <f t="shared" si="30"/>
        <v>7.5865749946682328</v>
      </c>
      <c r="O126" s="482">
        <f t="shared" si="31"/>
        <v>4.2268156312799476</v>
      </c>
      <c r="P126" s="386"/>
      <c r="Q126" s="532">
        <f t="shared" si="32"/>
        <v>2.8505330910022053E-2</v>
      </c>
      <c r="R126" s="520">
        <f t="shared" si="33"/>
        <v>2.206249708368091E-2</v>
      </c>
      <c r="S126" s="116">
        <v>97</v>
      </c>
    </row>
    <row r="127" spans="1:19" ht="11.25" x14ac:dyDescent="0.2">
      <c r="A127" s="116"/>
      <c r="B127" s="417">
        <f t="shared" si="21"/>
        <v>-0.80000000000000238</v>
      </c>
      <c r="C127" s="240"/>
      <c r="D127" s="328">
        <f t="shared" si="22"/>
        <v>-8.0321716972642666E-3</v>
      </c>
      <c r="E127" s="328">
        <f t="shared" si="23"/>
        <v>0.9877295966495897</v>
      </c>
      <c r="F127" s="201">
        <f t="shared" si="24"/>
        <v>0.30000965309948707</v>
      </c>
      <c r="G127" s="201">
        <f t="shared" si="25"/>
        <v>0.61791510375814762</v>
      </c>
      <c r="H127" s="201">
        <f t="shared" si="26"/>
        <v>0.38208489624185238</v>
      </c>
      <c r="I127" s="201"/>
      <c r="J127" s="328">
        <f t="shared" si="27"/>
        <v>1.0040241611281235</v>
      </c>
      <c r="K127" s="201">
        <f t="shared" si="28"/>
        <v>0.15858829686217757</v>
      </c>
      <c r="L127" s="201">
        <f t="shared" si="29"/>
        <v>0.56300337507410314</v>
      </c>
      <c r="M127" s="201"/>
      <c r="N127" s="481">
        <f t="shared" si="30"/>
        <v>7.5580696637582108</v>
      </c>
      <c r="O127" s="482">
        <f t="shared" si="31"/>
        <v>4.2488781283636285</v>
      </c>
      <c r="P127" s="386"/>
      <c r="Q127" s="532">
        <f t="shared" si="32"/>
        <v>2.8477357616786492E-2</v>
      </c>
      <c r="R127" s="520">
        <f t="shared" si="33"/>
        <v>2.2166991688465032E-2</v>
      </c>
      <c r="S127" s="136">
        <v>98</v>
      </c>
    </row>
    <row r="128" spans="1:19" ht="11.25" x14ac:dyDescent="0.2">
      <c r="A128" s="116"/>
      <c r="B128" s="417">
        <f t="shared" si="21"/>
        <v>-0.90000000000000235</v>
      </c>
      <c r="C128" s="240"/>
      <c r="D128" s="328">
        <f t="shared" si="22"/>
        <v>-9.0407446521490707E-3</v>
      </c>
      <c r="E128" s="328">
        <f t="shared" si="23"/>
        <v>0.9877295966495897</v>
      </c>
      <c r="F128" s="201">
        <f t="shared" si="24"/>
        <v>0.29644380922088509</v>
      </c>
      <c r="G128" s="201">
        <f t="shared" si="25"/>
        <v>0.61655441347724671</v>
      </c>
      <c r="H128" s="201">
        <f t="shared" si="26"/>
        <v>0.38344558652275329</v>
      </c>
      <c r="I128" s="201"/>
      <c r="J128" s="328">
        <f t="shared" si="27"/>
        <v>1.0045306046211759</v>
      </c>
      <c r="K128" s="201">
        <f t="shared" si="28"/>
        <v>0.15502245298357559</v>
      </c>
      <c r="L128" s="201">
        <f t="shared" si="29"/>
        <v>0.5615981918187134</v>
      </c>
      <c r="M128" s="201"/>
      <c r="N128" s="481">
        <f t="shared" si="30"/>
        <v>7.5295923061414243</v>
      </c>
      <c r="O128" s="482">
        <f t="shared" si="31"/>
        <v>4.2710451200520936</v>
      </c>
      <c r="P128" s="386"/>
      <c r="Q128" s="532">
        <f t="shared" si="32"/>
        <v>2.8449166063062137E-2</v>
      </c>
      <c r="R128" s="520">
        <f t="shared" si="33"/>
        <v>2.2271897740552049E-2</v>
      </c>
      <c r="S128" s="116">
        <v>99</v>
      </c>
    </row>
    <row r="129" spans="1:19" ht="11.25" x14ac:dyDescent="0.2">
      <c r="A129" s="116"/>
      <c r="B129" s="417">
        <f t="shared" si="21"/>
        <v>-1.0000000000000024</v>
      </c>
      <c r="C129" s="240"/>
      <c r="D129" s="328">
        <f t="shared" si="22"/>
        <v>-1.0050335853501451E-2</v>
      </c>
      <c r="E129" s="328">
        <f t="shared" si="23"/>
        <v>0.9877295966495897</v>
      </c>
      <c r="F129" s="201">
        <f t="shared" si="24"/>
        <v>0.29287436529737237</v>
      </c>
      <c r="G129" s="201">
        <f t="shared" si="25"/>
        <v>0.61519090817349775</v>
      </c>
      <c r="H129" s="201">
        <f t="shared" si="26"/>
        <v>0.38480909182650225</v>
      </c>
      <c r="I129" s="201"/>
      <c r="J129" s="328">
        <f t="shared" si="27"/>
        <v>1.0050378152592121</v>
      </c>
      <c r="K129" s="201">
        <f t="shared" si="28"/>
        <v>0.15145300906006287</v>
      </c>
      <c r="L129" s="201">
        <f t="shared" si="29"/>
        <v>0.56019081175204044</v>
      </c>
      <c r="M129" s="201"/>
      <c r="N129" s="481">
        <f t="shared" si="30"/>
        <v>7.5011431400783621</v>
      </c>
      <c r="O129" s="482">
        <f>N129+($E$5*J129)-($E$4*E129)</f>
        <v>4.2933170177926456</v>
      </c>
      <c r="P129" s="386"/>
      <c r="Q129" s="532">
        <f t="shared" si="32"/>
        <v>2.8420755931527708E-2</v>
      </c>
      <c r="R129" s="520">
        <f t="shared" si="33"/>
        <v>2.2377216240855091E-2</v>
      </c>
      <c r="S129" s="136">
        <v>100</v>
      </c>
    </row>
    <row r="130" spans="1:19" ht="11.25" x14ac:dyDescent="0.2">
      <c r="B130" s="417">
        <f t="shared" si="21"/>
        <v>-1.1000000000000025</v>
      </c>
      <c r="D130" s="328">
        <f t="shared" si="22"/>
        <v>-1.1060947359424948E-2</v>
      </c>
      <c r="E130" s="328">
        <f t="shared" si="23"/>
        <v>0.9877295966495897</v>
      </c>
      <c r="F130" s="201">
        <f t="shared" si="24"/>
        <v>0.28930131405245413</v>
      </c>
      <c r="G130" s="201">
        <f t="shared" si="25"/>
        <v>0.61382459658782307</v>
      </c>
      <c r="H130" s="201">
        <f t="shared" si="26"/>
        <v>0.38617540341217693</v>
      </c>
      <c r="I130" s="201"/>
      <c r="J130" s="328">
        <f t="shared" si="27"/>
        <v>1.0055457949809359</v>
      </c>
      <c r="K130" s="201">
        <f t="shared" si="28"/>
        <v>0.14787995781514462</v>
      </c>
      <c r="L130" s="201">
        <f t="shared" si="29"/>
        <v>0.55878124718381061</v>
      </c>
      <c r="M130" s="201"/>
      <c r="N130" s="481">
        <f t="shared" si="30"/>
        <v>7.4727223841468344</v>
      </c>
      <c r="O130" s="482">
        <f t="shared" si="31"/>
        <v>4.3156942340335007</v>
      </c>
      <c r="P130" s="376"/>
      <c r="Q130" s="502"/>
      <c r="R130" s="502"/>
    </row>
  </sheetData>
  <sheetProtection password="E8FD" sheet="1" objects="1" scenarios="1"/>
  <mergeCells count="5">
    <mergeCell ref="B1:E1"/>
    <mergeCell ref="I1:K1"/>
    <mergeCell ref="M1:O1"/>
    <mergeCell ref="O4:Q4"/>
    <mergeCell ref="R1:T1"/>
  </mergeCells>
  <phoneticPr fontId="3" type="noConversion"/>
  <hyperlinks>
    <hyperlink ref="B1" location="Eingabeseite!A1" display="Daten eingeben/rechnen!"/>
    <hyperlink ref="R1" location="Hauptmenü!A1" display="Hauptmenü"/>
    <hyperlink ref="I1" location="'D Call-Rho'!A1" display="Diagramm Call-Rho"/>
    <hyperlink ref="M1" location="'D Put-Rho'!A1" display="Diagramm Put-Rho"/>
  </hyperlinks>
  <pageMargins left="0.39370078740157483" right="0.19685039370078741" top="0.78740157480314965" bottom="0.78740157480314965" header="0.51181102362204722" footer="0.51181102362204722"/>
  <pageSetup paperSize="9" orientation="landscape" r:id="rId1"/>
  <headerFooter alignWithMargins="0"/>
  <ignoredErrors>
    <ignoredError sqref="B79" formula="1"/>
  </ignoredError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6"/>
  <dimension ref="A1:K33"/>
  <sheetViews>
    <sheetView showGridLines="0" showRowColHeaders="0" showZeros="0" showOutlineSymbols="0" zoomScale="125" zoomScaleNormal="125" workbookViewId="0">
      <selection activeCell="K1" sqref="K1"/>
    </sheetView>
  </sheetViews>
  <sheetFormatPr baseColWidth="10" defaultRowHeight="11.25" x14ac:dyDescent="0.2"/>
  <cols>
    <col min="1" max="16384" width="11.42578125" style="53"/>
  </cols>
  <sheetData>
    <row r="1" spans="1:11" ht="20.100000000000001" customHeight="1" x14ac:dyDescent="0.2">
      <c r="A1" s="493"/>
      <c r="B1" s="636" t="s">
        <v>53</v>
      </c>
      <c r="C1" s="636"/>
      <c r="D1" s="636"/>
      <c r="E1" s="493"/>
      <c r="F1" s="495" t="s">
        <v>35</v>
      </c>
      <c r="G1" s="493"/>
      <c r="H1" s="636" t="s">
        <v>56</v>
      </c>
      <c r="I1" s="636"/>
      <c r="J1" s="493"/>
      <c r="K1" s="495" t="s">
        <v>28</v>
      </c>
    </row>
    <row r="2" spans="1:11" ht="12.75" customHeight="1" x14ac:dyDescent="0.2">
      <c r="A2" s="493"/>
      <c r="B2" s="493"/>
      <c r="C2" s="493"/>
      <c r="D2" s="493"/>
      <c r="E2" s="493"/>
      <c r="F2" s="493"/>
      <c r="G2" s="493"/>
      <c r="H2" s="493"/>
      <c r="I2" s="493"/>
      <c r="J2" s="493"/>
      <c r="K2" s="493"/>
    </row>
    <row r="3" spans="1:11" ht="12.75" customHeight="1" x14ac:dyDescent="0.2"/>
    <row r="4" spans="1:11" ht="12.75" customHeight="1" x14ac:dyDescent="0.2"/>
    <row r="5" spans="1:11" ht="12.75" customHeight="1" x14ac:dyDescent="0.2"/>
    <row r="6" spans="1:11" ht="12.75" customHeight="1" x14ac:dyDescent="0.2"/>
    <row r="7" spans="1:11" ht="12.75" customHeight="1" x14ac:dyDescent="0.2"/>
    <row r="8" spans="1:11" ht="12.75" customHeight="1" x14ac:dyDescent="0.2"/>
    <row r="9" spans="1:11" ht="12.75" customHeight="1" x14ac:dyDescent="0.2"/>
    <row r="10" spans="1:11" ht="12.75" customHeight="1" x14ac:dyDescent="0.2"/>
    <row r="11" spans="1:11" ht="12.75" customHeight="1" x14ac:dyDescent="0.2"/>
    <row r="12" spans="1:11" ht="12.75" customHeight="1" x14ac:dyDescent="0.2"/>
    <row r="13" spans="1:11" ht="12.75" customHeight="1" x14ac:dyDescent="0.2"/>
    <row r="14" spans="1:11" ht="12.75" customHeight="1" x14ac:dyDescent="0.2"/>
    <row r="15" spans="1:11" ht="12.75" customHeight="1" x14ac:dyDescent="0.2"/>
    <row r="16" spans="1:11" ht="12.75" customHeight="1" x14ac:dyDescent="0.2"/>
    <row r="17" ht="12.75" customHeight="1" x14ac:dyDescent="0.2"/>
    <row r="18" ht="12.75" customHeight="1" x14ac:dyDescent="0.2"/>
    <row r="19" ht="12.75" customHeight="1" x14ac:dyDescent="0.2"/>
    <row r="20" ht="12.75" customHeight="1" x14ac:dyDescent="0.2"/>
    <row r="21" ht="12.75" customHeight="1" x14ac:dyDescent="0.2"/>
    <row r="22" ht="12.75" customHeight="1" x14ac:dyDescent="0.2"/>
    <row r="23" ht="12.75" customHeight="1" x14ac:dyDescent="0.2"/>
    <row r="24" ht="12.75" customHeight="1" x14ac:dyDescent="0.2"/>
    <row r="25" ht="12.75" customHeight="1" x14ac:dyDescent="0.2"/>
    <row r="26" ht="12.75" customHeight="1" x14ac:dyDescent="0.2"/>
    <row r="27" ht="12.75" customHeight="1" x14ac:dyDescent="0.2"/>
    <row r="28" ht="12.75" customHeight="1" x14ac:dyDescent="0.2"/>
    <row r="29" ht="12.75" customHeight="1" x14ac:dyDescent="0.2"/>
    <row r="30" ht="12.75" customHeight="1" x14ac:dyDescent="0.2"/>
    <row r="31" ht="12.75" customHeight="1" x14ac:dyDescent="0.2"/>
    <row r="32" ht="12.75" customHeight="1" x14ac:dyDescent="0.2"/>
    <row r="33" ht="12.75" customHeight="1" x14ac:dyDescent="0.2"/>
  </sheetData>
  <sheetProtection password="E8FD" sheet="1" objects="1" scenarios="1"/>
  <mergeCells count="2">
    <mergeCell ref="B1:D1"/>
    <mergeCell ref="H1:I1"/>
  </mergeCells>
  <phoneticPr fontId="9" type="noConversion"/>
  <hyperlinks>
    <hyperlink ref="K1" location="Hauptmenü!A1" display="Hauptmenü"/>
    <hyperlink ref="B1" location="Eingabeseite!A1" display="Daten eingeben/rechnen!"/>
    <hyperlink ref="F1" location="'T RHO'!A1" display="Tabelle Rho"/>
    <hyperlink ref="H1" location="'D Put-Rho'!A1" display="Diagramm Put-Rho"/>
  </hyperlinks>
  <pageMargins left="1.1811023622047245" right="1.1811023622047245" top="0.98425196850393704" bottom="1.1811023622047245" header="0.51181102362204722" footer="0.51181102362204722"/>
  <pageSetup paperSize="9" orientation="landscape" r:id="rId1"/>
  <headerFooter alignWithMargins="0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20"/>
  <dimension ref="A1:K33"/>
  <sheetViews>
    <sheetView showGridLines="0" showRowColHeaders="0" showZeros="0" showOutlineSymbols="0" zoomScale="125" zoomScaleNormal="125" workbookViewId="0">
      <selection activeCell="K1" sqref="K1"/>
    </sheetView>
  </sheetViews>
  <sheetFormatPr baseColWidth="10" defaultRowHeight="11.25" x14ac:dyDescent="0.2"/>
  <cols>
    <col min="1" max="16384" width="11.42578125" style="53"/>
  </cols>
  <sheetData>
    <row r="1" spans="1:11" ht="20.100000000000001" customHeight="1" x14ac:dyDescent="0.2">
      <c r="A1" s="493"/>
      <c r="B1" s="636" t="s">
        <v>53</v>
      </c>
      <c r="C1" s="636"/>
      <c r="D1" s="636"/>
      <c r="E1" s="493"/>
      <c r="F1" s="495" t="s">
        <v>35</v>
      </c>
      <c r="G1" s="493"/>
      <c r="H1" s="636" t="s">
        <v>55</v>
      </c>
      <c r="I1" s="636"/>
      <c r="J1" s="493"/>
      <c r="K1" s="495" t="s">
        <v>28</v>
      </c>
    </row>
    <row r="2" spans="1:11" ht="12.75" customHeight="1" x14ac:dyDescent="0.2">
      <c r="A2" s="493"/>
      <c r="B2" s="493"/>
      <c r="C2" s="493"/>
      <c r="D2" s="493"/>
      <c r="E2" s="493"/>
      <c r="F2" s="493"/>
      <c r="G2" s="493"/>
      <c r="H2" s="493"/>
      <c r="I2" s="493"/>
      <c r="J2" s="493"/>
      <c r="K2" s="493"/>
    </row>
    <row r="3" spans="1:11" ht="12.75" customHeight="1" x14ac:dyDescent="0.2"/>
    <row r="4" spans="1:11" ht="12.75" customHeight="1" x14ac:dyDescent="0.2"/>
    <row r="5" spans="1:11" ht="12.75" customHeight="1" x14ac:dyDescent="0.2"/>
    <row r="6" spans="1:11" ht="12.75" customHeight="1" x14ac:dyDescent="0.2"/>
    <row r="7" spans="1:11" ht="12.75" customHeight="1" x14ac:dyDescent="0.2"/>
    <row r="8" spans="1:11" ht="12.75" customHeight="1" x14ac:dyDescent="0.2"/>
    <row r="9" spans="1:11" ht="12.75" customHeight="1" x14ac:dyDescent="0.2"/>
    <row r="10" spans="1:11" ht="12.75" customHeight="1" x14ac:dyDescent="0.2"/>
    <row r="11" spans="1:11" ht="12.75" customHeight="1" x14ac:dyDescent="0.2"/>
    <row r="12" spans="1:11" ht="12.75" customHeight="1" x14ac:dyDescent="0.2"/>
    <row r="13" spans="1:11" ht="12.75" customHeight="1" x14ac:dyDescent="0.2"/>
    <row r="14" spans="1:11" ht="12.75" customHeight="1" x14ac:dyDescent="0.2"/>
    <row r="15" spans="1:11" ht="12.75" customHeight="1" x14ac:dyDescent="0.2"/>
    <row r="16" spans="1:11" ht="12.75" customHeight="1" x14ac:dyDescent="0.2"/>
    <row r="17" ht="12.75" customHeight="1" x14ac:dyDescent="0.2"/>
    <row r="18" ht="12.75" customHeight="1" x14ac:dyDescent="0.2"/>
    <row r="19" ht="12.75" customHeight="1" x14ac:dyDescent="0.2"/>
    <row r="20" ht="12.75" customHeight="1" x14ac:dyDescent="0.2"/>
    <row r="21" ht="12.75" customHeight="1" x14ac:dyDescent="0.2"/>
    <row r="22" ht="12.75" customHeight="1" x14ac:dyDescent="0.2"/>
    <row r="23" ht="12.75" customHeight="1" x14ac:dyDescent="0.2"/>
    <row r="24" ht="12.75" customHeight="1" x14ac:dyDescent="0.2"/>
    <row r="25" ht="12.75" customHeight="1" x14ac:dyDescent="0.2"/>
    <row r="26" ht="12.75" customHeight="1" x14ac:dyDescent="0.2"/>
    <row r="27" ht="12.75" customHeight="1" x14ac:dyDescent="0.2"/>
    <row r="28" ht="12.75" customHeight="1" x14ac:dyDescent="0.2"/>
    <row r="29" ht="12.75" customHeight="1" x14ac:dyDescent="0.2"/>
    <row r="30" ht="12.75" customHeight="1" x14ac:dyDescent="0.2"/>
    <row r="31" ht="12.75" customHeight="1" x14ac:dyDescent="0.2"/>
    <row r="32" ht="12.75" customHeight="1" x14ac:dyDescent="0.2"/>
    <row r="33" ht="12.75" customHeight="1" x14ac:dyDescent="0.2"/>
  </sheetData>
  <sheetProtection password="E8FD" sheet="1" objects="1" scenarios="1"/>
  <mergeCells count="2">
    <mergeCell ref="B1:D1"/>
    <mergeCell ref="H1:I1"/>
  </mergeCells>
  <phoneticPr fontId="0" type="noConversion"/>
  <hyperlinks>
    <hyperlink ref="K1" location="Hauptmenü!A1" display="Hauptmenü"/>
    <hyperlink ref="B1" location="Eingabeseite!A1" display="Daten eingeben/rechnen!"/>
    <hyperlink ref="F1" location="'T RHO'!A1" display="Tabelle Rho"/>
    <hyperlink ref="H1" location="'D Call-Rho'!A1" display="Diagramm Call-Rho"/>
  </hyperlinks>
  <pageMargins left="1.1811023622047245" right="1.1811023622047245" top="0.98425196850393704" bottom="1.1811023622047245" header="0.51181102362204722" footer="0.51181102362204722"/>
  <pageSetup paperSize="9" orientation="landscape" r:id="rId1"/>
  <headerFooter alignWithMargins="0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7"/>
  <dimension ref="A1:T8899"/>
  <sheetViews>
    <sheetView showGridLines="0" showZeros="0" showOutlineSymbols="0" zoomScale="110" workbookViewId="0">
      <pane ySplit="28" topLeftCell="A29" activePane="bottomLeft" state="frozen"/>
      <selection activeCell="A10" sqref="A10"/>
      <selection pane="bottomLeft" activeCell="Q1" sqref="Q1:S1"/>
    </sheetView>
  </sheetViews>
  <sheetFormatPr baseColWidth="10" defaultColWidth="8.7109375" defaultRowHeight="12.6" customHeight="1" x14ac:dyDescent="0.2"/>
  <cols>
    <col min="1" max="1" width="2.7109375" style="137" customWidth="1"/>
    <col min="2" max="2" width="8.7109375" style="116" customWidth="1"/>
    <col min="3" max="3" width="8.7109375" style="136" customWidth="1"/>
    <col min="4" max="5" width="8.7109375" style="242" customWidth="1"/>
    <col min="6" max="6" width="8.7109375" style="141" customWidth="1"/>
    <col min="7" max="8" width="8.7109375" style="116" customWidth="1"/>
    <col min="9" max="9" width="2.7109375" style="136" customWidth="1"/>
    <col min="10" max="11" width="8.7109375" style="116" customWidth="1"/>
    <col min="12" max="12" width="2.7109375" style="116" customWidth="1"/>
    <col min="13" max="14" width="8.7109375" style="256" customWidth="1"/>
    <col min="15" max="15" width="2.7109375" style="116" customWidth="1"/>
    <col min="16" max="16" width="8.7109375" style="116" customWidth="1"/>
    <col min="17" max="17" width="8.7109375" style="136" customWidth="1"/>
    <col min="18" max="19" width="8.7109375" style="116"/>
    <col min="20" max="20" width="8.7109375" style="116" customWidth="1"/>
    <col min="21" max="16384" width="8.7109375" style="116"/>
  </cols>
  <sheetData>
    <row r="1" spans="1:20" s="210" customFormat="1" ht="12.6" customHeight="1" x14ac:dyDescent="0.2">
      <c r="A1" s="202"/>
      <c r="B1" s="643" t="s">
        <v>53</v>
      </c>
      <c r="C1" s="643"/>
      <c r="D1" s="643"/>
      <c r="E1" s="643"/>
      <c r="F1" s="492"/>
      <c r="G1" s="492"/>
      <c r="H1" s="492"/>
      <c r="I1" s="492"/>
      <c r="J1" s="492"/>
      <c r="K1" s="614" t="s">
        <v>87</v>
      </c>
      <c r="L1" s="614"/>
      <c r="M1" s="614"/>
      <c r="N1" s="614" t="s">
        <v>88</v>
      </c>
      <c r="O1" s="206"/>
      <c r="P1" s="171"/>
      <c r="Q1" s="644" t="s">
        <v>28</v>
      </c>
      <c r="R1" s="644"/>
      <c r="S1" s="644"/>
      <c r="T1" s="171"/>
    </row>
    <row r="2" spans="1:20" s="214" customFormat="1" ht="12.6" customHeight="1" x14ac:dyDescent="0.2">
      <c r="A2" s="211"/>
      <c r="B2" s="212"/>
      <c r="C2" s="213"/>
      <c r="E2" s="215"/>
      <c r="F2" s="216"/>
      <c r="M2" s="486"/>
      <c r="N2" s="487"/>
      <c r="P2" s="219"/>
    </row>
    <row r="3" spans="1:20" s="214" customFormat="1" ht="12.6" customHeight="1" x14ac:dyDescent="0.2">
      <c r="A3" s="211"/>
      <c r="B3" s="212"/>
      <c r="C3" s="213"/>
      <c r="E3" s="215"/>
      <c r="F3" s="216"/>
      <c r="M3" s="486"/>
      <c r="N3" s="487"/>
      <c r="P3" s="219"/>
    </row>
    <row r="4" spans="1:20" ht="12.6" customHeight="1" x14ac:dyDescent="0.2">
      <c r="A4" s="220"/>
      <c r="B4" s="221" t="s">
        <v>0</v>
      </c>
      <c r="C4" s="186"/>
      <c r="D4" s="222"/>
      <c r="E4" s="223">
        <f>EINGABESEITE!C7</f>
        <v>105</v>
      </c>
      <c r="F4" s="224"/>
      <c r="I4" s="116"/>
      <c r="K4" s="225"/>
      <c r="L4" s="225"/>
      <c r="M4" s="477"/>
      <c r="N4" s="642"/>
      <c r="O4" s="642"/>
      <c r="P4" s="642"/>
    </row>
    <row r="5" spans="1:20" ht="12.6" customHeight="1" x14ac:dyDescent="0.2">
      <c r="B5" s="221" t="s">
        <v>96</v>
      </c>
      <c r="C5" s="186"/>
      <c r="D5" s="222"/>
      <c r="E5" s="223">
        <f>EINGABESEITE!C8</f>
        <v>100</v>
      </c>
      <c r="F5" s="224"/>
      <c r="I5" s="116"/>
      <c r="P5" s="143"/>
      <c r="Q5" s="116"/>
    </row>
    <row r="6" spans="1:20" ht="12.6" customHeight="1" x14ac:dyDescent="0.2">
      <c r="B6" s="221" t="s">
        <v>111</v>
      </c>
      <c r="C6" s="186"/>
      <c r="D6" s="222"/>
      <c r="E6" s="620">
        <f>EINGABESEITE!C11</f>
        <v>2.625</v>
      </c>
      <c r="F6" s="463">
        <f>LN(1+(E6/E4))</f>
        <v>2.4692612590371414E-2</v>
      </c>
      <c r="G6" s="182">
        <f>EXP(-$F$6*$F$8)</f>
        <v>0.9877295966495897</v>
      </c>
      <c r="I6" s="116"/>
      <c r="P6" s="143"/>
      <c r="Q6" s="116"/>
    </row>
    <row r="7" spans="1:20" ht="12.6" customHeight="1" x14ac:dyDescent="0.2">
      <c r="A7" s="227"/>
      <c r="B7" s="228" t="s">
        <v>2</v>
      </c>
      <c r="C7" s="100"/>
      <c r="D7" s="117"/>
      <c r="E7" s="223">
        <f>EINGABESEITE!C9</f>
        <v>4</v>
      </c>
      <c r="F7" s="463">
        <f>LN(1+(E7/100))</f>
        <v>3.9220713153281329E-2</v>
      </c>
      <c r="G7" s="182">
        <f>EXP(-$F$7*$F$8)</f>
        <v>0.98058067569092011</v>
      </c>
      <c r="I7" s="116"/>
      <c r="K7" s="123"/>
      <c r="L7" s="123"/>
      <c r="M7" s="257"/>
      <c r="N7" s="257"/>
      <c r="O7" s="123"/>
      <c r="Q7" s="116"/>
    </row>
    <row r="8" spans="1:20" ht="12.6" customHeight="1" x14ac:dyDescent="0.2">
      <c r="A8" s="227"/>
      <c r="B8" s="228" t="s">
        <v>26</v>
      </c>
      <c r="C8" s="100"/>
      <c r="D8" s="117"/>
      <c r="E8" s="223">
        <f>EINGABESEITE!C10</f>
        <v>180</v>
      </c>
      <c r="F8" s="463">
        <f>E8/360</f>
        <v>0.5</v>
      </c>
      <c r="G8" s="101"/>
      <c r="I8" s="116"/>
      <c r="K8" s="123"/>
      <c r="L8" s="123"/>
      <c r="M8" s="257"/>
      <c r="N8" s="257"/>
      <c r="O8" s="123"/>
      <c r="Q8" s="116"/>
    </row>
    <row r="9" spans="1:20" ht="12.6" customHeight="1" x14ac:dyDescent="0.2">
      <c r="A9" s="227"/>
      <c r="B9" s="221" t="s">
        <v>3</v>
      </c>
      <c r="C9" s="186"/>
      <c r="D9" s="222"/>
      <c r="E9" s="223">
        <f>EINGABESEITE!C12</f>
        <v>20</v>
      </c>
      <c r="F9" s="166">
        <f>E9*SQRT(E$8/360)</f>
        <v>14.142135623730951</v>
      </c>
      <c r="G9" s="182">
        <f>(($E$9/100)^2)/2</f>
        <v>2.0000000000000004E-2</v>
      </c>
      <c r="H9" s="98"/>
      <c r="I9" s="231"/>
      <c r="J9" s="123"/>
      <c r="K9" s="123"/>
      <c r="L9" s="123"/>
      <c r="M9" s="257"/>
      <c r="N9" s="237"/>
      <c r="O9" s="123"/>
      <c r="Q9" s="116"/>
    </row>
    <row r="10" spans="1:20" ht="12.6" customHeight="1" x14ac:dyDescent="0.2">
      <c r="A10" s="227"/>
      <c r="B10" s="221" t="s">
        <v>20</v>
      </c>
      <c r="C10" s="186"/>
      <c r="D10" s="222"/>
      <c r="E10" s="464">
        <f>EINGABESEITE!F12</f>
        <v>1</v>
      </c>
      <c r="F10" s="232"/>
      <c r="G10" s="98"/>
      <c r="H10" s="98"/>
      <c r="I10" s="231"/>
      <c r="J10" s="123"/>
      <c r="K10" s="123"/>
      <c r="L10" s="123"/>
      <c r="M10" s="257"/>
      <c r="N10" s="257"/>
      <c r="O10" s="123"/>
      <c r="Q10" s="116"/>
    </row>
    <row r="11" spans="1:20" ht="12.6" customHeight="1" x14ac:dyDescent="0.2">
      <c r="B11" s="221" t="s">
        <v>24</v>
      </c>
      <c r="C11" s="186"/>
      <c r="D11" s="222"/>
      <c r="E11" s="201"/>
      <c r="F11" s="166">
        <f>F9/2</f>
        <v>7.0710678118654755</v>
      </c>
      <c r="G11" s="98"/>
      <c r="H11" s="98"/>
      <c r="Q11" s="116"/>
    </row>
    <row r="12" spans="1:20" ht="12.6" customHeight="1" x14ac:dyDescent="0.2">
      <c r="A12" s="234"/>
      <c r="B12" s="140"/>
      <c r="C12" s="130"/>
      <c r="D12" s="94"/>
      <c r="E12" s="107"/>
      <c r="F12" s="108"/>
      <c r="G12" s="94"/>
      <c r="H12" s="94"/>
      <c r="I12" s="94"/>
      <c r="J12" s="94"/>
      <c r="K12" s="94"/>
      <c r="L12" s="94"/>
      <c r="M12" s="318"/>
      <c r="N12" s="318"/>
      <c r="O12" s="98"/>
      <c r="P12" s="235"/>
      <c r="Q12" s="98"/>
    </row>
    <row r="13" spans="1:20" s="475" customFormat="1" ht="20.100000000000001" customHeight="1" x14ac:dyDescent="0.2">
      <c r="A13" s="468"/>
      <c r="B13" s="469" t="s">
        <v>120</v>
      </c>
      <c r="C13" s="470"/>
      <c r="D13" s="471"/>
      <c r="E13" s="472"/>
      <c r="F13" s="473"/>
      <c r="G13" s="474"/>
      <c r="I13" s="471"/>
      <c r="J13" s="471"/>
      <c r="K13" s="471"/>
      <c r="L13" s="471"/>
      <c r="M13" s="478"/>
      <c r="N13" s="478"/>
      <c r="O13" s="476"/>
      <c r="P13" s="476"/>
      <c r="Q13" s="476"/>
    </row>
    <row r="14" spans="1:20" ht="12.6" customHeight="1" x14ac:dyDescent="0.2">
      <c r="A14" s="234"/>
      <c r="B14" s="98"/>
      <c r="C14" s="130"/>
      <c r="D14" s="107"/>
      <c r="E14" s="107"/>
      <c r="F14" s="108"/>
      <c r="G14" s="94"/>
      <c r="H14" s="94"/>
      <c r="I14" s="94"/>
      <c r="J14" s="94"/>
      <c r="K14" s="94"/>
      <c r="L14" s="94"/>
      <c r="M14" s="479"/>
      <c r="N14" s="479"/>
      <c r="O14" s="98"/>
      <c r="P14" s="98"/>
      <c r="Q14" s="130"/>
    </row>
    <row r="15" spans="1:20" ht="12.6" customHeight="1" x14ac:dyDescent="0.2">
      <c r="A15" s="234"/>
      <c r="B15" s="98"/>
      <c r="C15" s="98"/>
      <c r="D15" s="107"/>
      <c r="E15" s="107"/>
      <c r="F15" s="117"/>
      <c r="G15" s="94"/>
      <c r="H15" s="94"/>
      <c r="I15" s="94"/>
      <c r="J15" s="117"/>
      <c r="K15" s="94"/>
      <c r="L15" s="187"/>
      <c r="M15" s="467" t="s">
        <v>9</v>
      </c>
      <c r="N15" s="354" t="s">
        <v>9</v>
      </c>
      <c r="O15" s="403"/>
      <c r="P15" s="243" t="s">
        <v>22</v>
      </c>
      <c r="Q15" s="286" t="s">
        <v>22</v>
      </c>
    </row>
    <row r="16" spans="1:20" ht="12.6" customHeight="1" x14ac:dyDescent="0.2">
      <c r="A16" s="234"/>
      <c r="B16" s="98"/>
      <c r="C16" s="98"/>
      <c r="D16" s="107"/>
      <c r="E16" s="145"/>
      <c r="F16" s="108"/>
      <c r="G16" s="94"/>
      <c r="H16" s="94"/>
      <c r="I16" s="94"/>
      <c r="J16" s="108"/>
      <c r="K16" s="94"/>
      <c r="L16" s="187"/>
      <c r="M16" s="467" t="s">
        <v>10</v>
      </c>
      <c r="N16" s="354" t="s">
        <v>10</v>
      </c>
      <c r="O16" s="403"/>
      <c r="P16" s="407" t="s">
        <v>61</v>
      </c>
      <c r="Q16" s="427" t="s">
        <v>61</v>
      </c>
    </row>
    <row r="17" spans="1:18" ht="12.6" customHeight="1" x14ac:dyDescent="0.2">
      <c r="A17" s="234"/>
      <c r="B17" s="98"/>
      <c r="C17" s="98"/>
      <c r="D17" s="237" t="s">
        <v>1</v>
      </c>
      <c r="E17" s="237" t="s">
        <v>1</v>
      </c>
      <c r="F17" s="121" t="s">
        <v>7</v>
      </c>
      <c r="G17" s="122" t="s">
        <v>4</v>
      </c>
      <c r="H17" s="311"/>
      <c r="I17" s="311"/>
      <c r="J17" s="121" t="s">
        <v>8</v>
      </c>
      <c r="K17" s="122" t="s">
        <v>4</v>
      </c>
      <c r="L17" s="187"/>
      <c r="M17" s="467"/>
      <c r="N17" s="354"/>
      <c r="O17" s="403"/>
      <c r="P17" s="428">
        <f>E10</f>
        <v>1</v>
      </c>
      <c r="Q17" s="465">
        <f>E10</f>
        <v>1</v>
      </c>
    </row>
    <row r="18" spans="1:18" ht="12.6" customHeight="1" x14ac:dyDescent="0.2">
      <c r="A18" s="234"/>
      <c r="B18" s="98"/>
      <c r="C18" s="98"/>
      <c r="D18" s="237" t="s">
        <v>116</v>
      </c>
      <c r="E18" s="237" t="s">
        <v>23</v>
      </c>
      <c r="F18" s="121"/>
      <c r="G18" s="122" t="s">
        <v>5</v>
      </c>
      <c r="H18" s="311"/>
      <c r="I18" s="311"/>
      <c r="J18" s="121"/>
      <c r="K18" s="122" t="s">
        <v>5</v>
      </c>
      <c r="L18" s="187"/>
      <c r="M18" s="467"/>
      <c r="N18" s="354"/>
      <c r="O18" s="403"/>
      <c r="P18" s="407" t="s">
        <v>77</v>
      </c>
      <c r="Q18" s="466" t="s">
        <v>77</v>
      </c>
    </row>
    <row r="19" spans="1:18" ht="12.6" customHeight="1" x14ac:dyDescent="0.2">
      <c r="A19" s="234"/>
      <c r="B19" s="98"/>
      <c r="C19" s="98"/>
      <c r="D19" s="586"/>
      <c r="E19" s="237"/>
      <c r="F19" s="121"/>
      <c r="G19" s="124" t="s">
        <v>6</v>
      </c>
      <c r="H19" s="311"/>
      <c r="I19" s="311"/>
      <c r="J19" s="121"/>
      <c r="K19" s="124" t="s">
        <v>6</v>
      </c>
      <c r="L19" s="187"/>
      <c r="M19" s="467"/>
      <c r="N19" s="354"/>
      <c r="O19" s="403"/>
      <c r="P19" s="407" t="s">
        <v>93</v>
      </c>
      <c r="Q19" s="466" t="s">
        <v>93</v>
      </c>
    </row>
    <row r="20" spans="1:18" ht="12.6" customHeight="1" x14ac:dyDescent="0.2">
      <c r="A20" s="234"/>
      <c r="B20" s="98"/>
      <c r="C20" s="98"/>
      <c r="D20" s="586"/>
      <c r="E20" s="237"/>
      <c r="F20" s="121"/>
      <c r="G20" s="122" t="s">
        <v>14</v>
      </c>
      <c r="H20" s="121" t="s">
        <v>15</v>
      </c>
      <c r="I20" s="121"/>
      <c r="J20" s="121"/>
      <c r="K20" s="122"/>
      <c r="L20" s="187"/>
      <c r="M20" s="467" t="s">
        <v>11</v>
      </c>
      <c r="N20" s="354" t="s">
        <v>12</v>
      </c>
      <c r="O20" s="403"/>
      <c r="P20" s="246" t="s">
        <v>11</v>
      </c>
      <c r="Q20" s="287" t="s">
        <v>12</v>
      </c>
    </row>
    <row r="21" spans="1:18" ht="12.6" customHeight="1" x14ac:dyDescent="0.2">
      <c r="A21" s="234"/>
      <c r="B21" s="130"/>
      <c r="C21" s="130"/>
      <c r="D21" s="586"/>
      <c r="E21" s="587"/>
      <c r="F21" s="316"/>
      <c r="G21" s="311"/>
      <c r="H21" s="311"/>
      <c r="I21" s="311"/>
      <c r="J21" s="316"/>
      <c r="K21" s="311"/>
      <c r="L21" s="94"/>
      <c r="M21" s="480"/>
      <c r="N21" s="480"/>
      <c r="O21" s="312"/>
      <c r="P21" s="312"/>
      <c r="Q21" s="312"/>
    </row>
    <row r="22" spans="1:18" s="146" customFormat="1" ht="12.6" customHeight="1" x14ac:dyDescent="0.2">
      <c r="A22" s="461"/>
      <c r="B22" s="462">
        <f>E9</f>
        <v>20</v>
      </c>
      <c r="C22" s="233"/>
      <c r="D22" s="324">
        <f>B22*SQRT(E$8/360)</f>
        <v>14.142135623730951</v>
      </c>
      <c r="E22" s="324">
        <f>((B22/100)^2)/2</f>
        <v>2.0000000000000004E-2</v>
      </c>
      <c r="F22" s="296">
        <f>(LN($E$4/$E$5)+(($F$7-$F$6+E22)*$F$8))/(D22/100)</f>
        <v>0.46707382964172645</v>
      </c>
      <c r="G22" s="296">
        <f>NORMSDIST(F22)</f>
        <v>0.6797764714211092</v>
      </c>
      <c r="H22" s="296">
        <f>1-G22</f>
        <v>0.3202235285788908</v>
      </c>
      <c r="I22" s="296"/>
      <c r="J22" s="296">
        <f>F22-(D22/100)</f>
        <v>0.32565247340441694</v>
      </c>
      <c r="K22" s="296">
        <f>NORMSDIST(J22)</f>
        <v>0.6276563468346692</v>
      </c>
      <c r="L22" s="117"/>
      <c r="M22" s="481">
        <f>($E$4*$G$6*G22)-($E$5*$G$7*K22)</f>
        <v>8.9539422244251696</v>
      </c>
      <c r="N22" s="482">
        <f>M22+($E$5*$G$7)-($E$4*$G$6)</f>
        <v>3.3004021453102723</v>
      </c>
      <c r="O22" s="588"/>
      <c r="P22" s="510">
        <f>M23-M22</f>
        <v>0.26328144209126236</v>
      </c>
      <c r="Q22" s="512">
        <f>N23-N22</f>
        <v>0.26328144209125526</v>
      </c>
    </row>
    <row r="23" spans="1:18" s="250" customFormat="1" ht="12.6" customHeight="1" x14ac:dyDescent="0.2">
      <c r="A23" s="249"/>
      <c r="B23" s="155">
        <f>B22+$E$10</f>
        <v>21</v>
      </c>
      <c r="C23" s="157"/>
      <c r="D23" s="321">
        <f>B23*SQRT(E$8/360)</f>
        <v>14.849242404917499</v>
      </c>
      <c r="E23" s="618">
        <f>((B23/100)^2)/2</f>
        <v>2.2049999999999997E-2</v>
      </c>
      <c r="F23" s="321">
        <f t="shared" ref="F23" si="0">(LN($E$4/$E$5)+(($F$7-$F$6+E23)*$F$8))/(D23/100)</f>
        <v>0.45173492776084623</v>
      </c>
      <c r="G23" s="320">
        <f t="shared" ref="G23" si="1">NORMSDIST(F23)</f>
        <v>0.67427002353291354</v>
      </c>
      <c r="H23" s="321">
        <f>1-G23</f>
        <v>0.32572997646708646</v>
      </c>
      <c r="I23" s="321"/>
      <c r="J23" s="320">
        <f t="shared" ref="J23" si="2">F23-(D23/100)</f>
        <v>0.30324250371167127</v>
      </c>
      <c r="K23" s="320">
        <f t="shared" ref="K23" si="3">NORMSDIST(J23)</f>
        <v>0.61914747014872784</v>
      </c>
      <c r="L23" s="156"/>
      <c r="M23" s="321">
        <f t="shared" ref="M23" si="4">($E$4*$G$6*G23)-($E$5*$G$7*K23)</f>
        <v>9.217223666516432</v>
      </c>
      <c r="N23" s="321">
        <f t="shared" ref="N23" si="5">M23+($E$5*$G$7)-($E$4*$G$6)</f>
        <v>3.5636835874015276</v>
      </c>
      <c r="O23" s="321"/>
      <c r="P23" s="498">
        <f>M24-M23</f>
        <v>0.26500841288880395</v>
      </c>
      <c r="Q23" s="498">
        <f>N24-N23</f>
        <v>0.26500841288880395</v>
      </c>
    </row>
    <row r="24" spans="1:18" s="250" customFormat="1" ht="12.6" customHeight="1" x14ac:dyDescent="0.2">
      <c r="A24" s="249"/>
      <c r="B24" s="155">
        <f>B23+$E$10</f>
        <v>22</v>
      </c>
      <c r="C24" s="157"/>
      <c r="D24" s="321">
        <f>B24*SQRT(E$8/360)</f>
        <v>15.556349186104047</v>
      </c>
      <c r="E24" s="618">
        <f>((B24/100)^2)/2</f>
        <v>2.4199999999999999E-2</v>
      </c>
      <c r="F24" s="321">
        <f t="shared" ref="F24" si="6">(LN($E$4/$E$5)+(($F$7-$F$6+E24)*$F$8))/(D24/100)</f>
        <v>0.43811188367876724</v>
      </c>
      <c r="G24" s="320">
        <f t="shared" ref="G24" si="7">NORMSDIST(F24)</f>
        <v>0.66934740986422692</v>
      </c>
      <c r="H24" s="321">
        <f>1-G24</f>
        <v>0.33065259013577308</v>
      </c>
      <c r="I24" s="321"/>
      <c r="J24" s="320">
        <f t="shared" ref="J24" si="8">F24-(D24/100)</f>
        <v>0.28254839181772679</v>
      </c>
      <c r="K24" s="320">
        <f t="shared" ref="K24" si="9">NORMSDIST(J24)</f>
        <v>0.61123847694168876</v>
      </c>
      <c r="L24" s="156"/>
      <c r="M24" s="321">
        <f t="shared" ref="M24" si="10">($E$4*$G$6*G24)-($E$5*$G$7*K24)</f>
        <v>9.4822320794052359</v>
      </c>
      <c r="N24" s="321">
        <f t="shared" ref="N24" si="11">M24+($E$5*$G$7)-($E$4*$G$6)</f>
        <v>3.8286920002903315</v>
      </c>
      <c r="O24" s="321"/>
      <c r="P24" s="498"/>
      <c r="Q24" s="498"/>
      <c r="R24" s="321">
        <f t="shared" ref="R24" si="12">P24*SQRT(S$8/360)</f>
        <v>0</v>
      </c>
    </row>
    <row r="25" spans="1:18" ht="12.6" customHeight="1" x14ac:dyDescent="0.2">
      <c r="A25" s="236"/>
      <c r="B25" s="98"/>
      <c r="C25" s="130"/>
      <c r="D25" s="586"/>
      <c r="E25" s="586"/>
      <c r="F25" s="124"/>
      <c r="G25" s="311"/>
      <c r="H25" s="311"/>
      <c r="I25" s="311"/>
      <c r="J25" s="311"/>
      <c r="K25" s="311"/>
      <c r="L25" s="94"/>
      <c r="M25" s="318"/>
      <c r="N25" s="318"/>
      <c r="O25" s="378"/>
      <c r="P25" s="576"/>
      <c r="Q25" s="500"/>
    </row>
    <row r="26" spans="1:18" s="136" customFormat="1" ht="12.6" customHeight="1" x14ac:dyDescent="0.2">
      <c r="A26" s="234"/>
      <c r="B26" s="305" t="s">
        <v>21</v>
      </c>
      <c r="C26" s="130"/>
      <c r="D26" s="237"/>
      <c r="E26" s="237"/>
      <c r="F26" s="124"/>
      <c r="G26" s="311"/>
      <c r="H26" s="126"/>
      <c r="I26" s="311"/>
      <c r="J26" s="311"/>
      <c r="K26" s="311"/>
      <c r="L26" s="94"/>
      <c r="M26" s="318"/>
      <c r="N26" s="318"/>
      <c r="O26" s="378"/>
      <c r="P26" s="576"/>
      <c r="Q26" s="500"/>
    </row>
    <row r="27" spans="1:18" ht="12.6" customHeight="1" x14ac:dyDescent="0.2">
      <c r="A27" s="234"/>
      <c r="B27" s="306"/>
      <c r="C27" s="130"/>
      <c r="D27" s="237"/>
      <c r="E27" s="237"/>
      <c r="F27" s="124"/>
      <c r="G27" s="311"/>
      <c r="H27" s="126"/>
      <c r="I27" s="311"/>
      <c r="J27" s="311"/>
      <c r="K27" s="311"/>
      <c r="L27" s="94"/>
      <c r="M27" s="318"/>
      <c r="N27" s="318"/>
      <c r="O27" s="378"/>
      <c r="P27" s="576"/>
      <c r="Q27" s="500"/>
    </row>
    <row r="28" spans="1:18" ht="12.6" customHeight="1" x14ac:dyDescent="0.2">
      <c r="A28" s="234"/>
      <c r="B28" s="238"/>
      <c r="C28" s="130"/>
      <c r="D28" s="237"/>
      <c r="E28" s="237"/>
      <c r="F28" s="124"/>
      <c r="G28" s="311"/>
      <c r="H28" s="126"/>
      <c r="I28" s="311"/>
      <c r="J28" s="311"/>
      <c r="K28" s="311"/>
      <c r="L28" s="94"/>
      <c r="M28" s="318"/>
      <c r="N28" s="318"/>
      <c r="O28" s="378"/>
      <c r="P28" s="576"/>
      <c r="Q28" s="500"/>
    </row>
    <row r="29" spans="1:18" ht="12.6" customHeight="1" x14ac:dyDescent="0.2">
      <c r="A29" s="234"/>
      <c r="B29" s="99"/>
      <c r="C29" s="99"/>
      <c r="D29" s="124"/>
      <c r="E29" s="124"/>
      <c r="F29" s="124"/>
      <c r="G29" s="311"/>
      <c r="H29" s="126"/>
      <c r="I29" s="311"/>
      <c r="J29" s="311"/>
      <c r="K29" s="311"/>
      <c r="L29" s="94"/>
      <c r="M29" s="318"/>
      <c r="N29" s="318"/>
      <c r="O29" s="378"/>
      <c r="P29" s="576"/>
      <c r="Q29" s="500"/>
    </row>
    <row r="30" spans="1:18" ht="12.6" customHeight="1" x14ac:dyDescent="0.2">
      <c r="A30" s="236"/>
      <c r="B30" s="484">
        <v>40</v>
      </c>
      <c r="C30" s="130"/>
      <c r="D30" s="328">
        <f>B30*SQRT(E$8/360)</f>
        <v>28.284271247461902</v>
      </c>
      <c r="E30" s="328">
        <f>((B30/100)^2)/2</f>
        <v>8.0000000000000016E-2</v>
      </c>
      <c r="F30" s="316">
        <f>(LN($E$4/$E$5)+(($F$7-$F$6+E30)*$F$8))/(D30/100)</f>
        <v>0.33960293199884539</v>
      </c>
      <c r="G30" s="316">
        <f>NORMSDIST(F30)</f>
        <v>0.6329222150890772</v>
      </c>
      <c r="H30" s="316">
        <f>1-G30</f>
        <v>0.3670777849109228</v>
      </c>
      <c r="I30" s="316"/>
      <c r="J30" s="316">
        <f>F30-(D30/100)</f>
        <v>5.6760219524226385E-2</v>
      </c>
      <c r="K30" s="316">
        <f>NORMSDIST(J30)</f>
        <v>0.5226318984782754</v>
      </c>
      <c r="L30" s="108"/>
      <c r="M30" s="481">
        <f>($E$4*$G$6*G30)-($E$5*$G$7*K30)</f>
        <v>14.393106428406831</v>
      </c>
      <c r="N30" s="482">
        <f>M30+($E$5*$G$7)-($E$4*$G$6)</f>
        <v>8.7395663492919198</v>
      </c>
      <c r="O30" s="386"/>
      <c r="P30" s="519">
        <f>(M31-M30)*(1/(B31-B30))</f>
        <v>0.27611566018897016</v>
      </c>
      <c r="Q30" s="577">
        <f>(N31-N30)*(1/(B31-B30))</f>
        <v>0.27611566018896128</v>
      </c>
    </row>
    <row r="31" spans="1:18" ht="12.6" customHeight="1" x14ac:dyDescent="0.2">
      <c r="A31" s="236"/>
      <c r="B31" s="484">
        <f>B30-($B$30/50)</f>
        <v>39.200000000000003</v>
      </c>
      <c r="C31" s="130"/>
      <c r="D31" s="328">
        <f t="shared" ref="D31:D80" si="13">B31*SQRT(E$8/360)</f>
        <v>27.718585822512665</v>
      </c>
      <c r="E31" s="328">
        <f t="shared" ref="E31:E80" si="14">((B31/100)^2)/2</f>
        <v>7.6832000000000011E-2</v>
      </c>
      <c r="F31" s="316">
        <f t="shared" ref="F31:F80" si="15">(LN($E$4/$E$5)+(($F$7-$F$6+E31)*$F$8))/(D31/100)</f>
        <v>0.34081902682841625</v>
      </c>
      <c r="G31" s="316">
        <f t="shared" ref="G31:G80" si="16">NORMSDIST(F31)</f>
        <v>0.63338008710387084</v>
      </c>
      <c r="H31" s="316">
        <f t="shared" ref="H31:H80" si="17">1-G31</f>
        <v>0.36661991289612916</v>
      </c>
      <c r="I31" s="316"/>
      <c r="J31" s="316">
        <f t="shared" ref="J31:J80" si="18">F31-(D31/100)</f>
        <v>6.3633168603289603E-2</v>
      </c>
      <c r="K31" s="316">
        <f t="shared" ref="K31:K80" si="19">NORMSDIST(J31)</f>
        <v>0.52536883973722337</v>
      </c>
      <c r="L31" s="108"/>
      <c r="M31" s="481">
        <f t="shared" ref="M31:M80" si="20">($E$4*$G$6*G31)-($E$5*$G$7*K31)</f>
        <v>14.172213900255656</v>
      </c>
      <c r="N31" s="482">
        <f t="shared" ref="N31:N80" si="21">M31+($E$5*$G$7)-($E$4*$G$6)</f>
        <v>8.5186738211407516</v>
      </c>
      <c r="O31" s="378"/>
      <c r="P31" s="519">
        <f t="shared" ref="P31:P79" si="22">(M32-M31)*(1/(B32-B31))</f>
        <v>0.27599338309515098</v>
      </c>
      <c r="Q31" s="577">
        <f t="shared" ref="Q31:Q80" si="23">(N32-N31)*(1/(B32-B31))</f>
        <v>0.27599338309515986</v>
      </c>
    </row>
    <row r="32" spans="1:18" ht="12.6" customHeight="1" x14ac:dyDescent="0.2">
      <c r="A32" s="234"/>
      <c r="B32" s="484">
        <f t="shared" ref="B32" si="24">B31-($B$30/50)</f>
        <v>38.400000000000006</v>
      </c>
      <c r="C32" s="130"/>
      <c r="D32" s="328">
        <f t="shared" si="13"/>
        <v>27.152900397563432</v>
      </c>
      <c r="E32" s="328">
        <f t="shared" si="14"/>
        <v>7.372800000000003E-2</v>
      </c>
      <c r="F32" s="316">
        <f t="shared" si="15"/>
        <v>0.34220364340608356</v>
      </c>
      <c r="G32" s="316">
        <f t="shared" si="16"/>
        <v>0.63390117823449765</v>
      </c>
      <c r="H32" s="316">
        <f t="shared" si="17"/>
        <v>0.36609882176550235</v>
      </c>
      <c r="I32" s="316"/>
      <c r="J32" s="316">
        <f t="shared" si="18"/>
        <v>7.0674639430449215E-2</v>
      </c>
      <c r="K32" s="316">
        <f t="shared" si="19"/>
        <v>0.52817164742228195</v>
      </c>
      <c r="L32" s="108"/>
      <c r="M32" s="481">
        <f t="shared" si="20"/>
        <v>13.951419193779536</v>
      </c>
      <c r="N32" s="482">
        <f t="shared" si="21"/>
        <v>8.2978791146646245</v>
      </c>
      <c r="O32" s="378"/>
      <c r="P32" s="519">
        <f t="shared" si="22"/>
        <v>0.27585425141086184</v>
      </c>
      <c r="Q32" s="577">
        <f t="shared" si="23"/>
        <v>0.27585425141085296</v>
      </c>
    </row>
    <row r="33" spans="1:17" ht="12.6" customHeight="1" x14ac:dyDescent="0.2">
      <c r="A33" s="234"/>
      <c r="B33" s="484">
        <f t="shared" ref="B33:B79" si="25">B32-($B$30/50)</f>
        <v>37.600000000000009</v>
      </c>
      <c r="C33" s="130"/>
      <c r="D33" s="328">
        <f t="shared" si="13"/>
        <v>26.587214972614195</v>
      </c>
      <c r="E33" s="328">
        <f t="shared" si="14"/>
        <v>7.0688000000000042E-2</v>
      </c>
      <c r="F33" s="316">
        <f t="shared" si="15"/>
        <v>0.3437675384391729</v>
      </c>
      <c r="G33" s="316">
        <f t="shared" si="16"/>
        <v>0.63448944270323659</v>
      </c>
      <c r="H33" s="316">
        <f t="shared" si="17"/>
        <v>0.36551055729676341</v>
      </c>
      <c r="I33" s="316"/>
      <c r="J33" s="316">
        <f t="shared" si="18"/>
        <v>7.7895388713030977E-2</v>
      </c>
      <c r="K33" s="316">
        <f t="shared" si="19"/>
        <v>0.53104436622948703</v>
      </c>
      <c r="L33" s="108"/>
      <c r="M33" s="481">
        <f t="shared" si="20"/>
        <v>13.730735792650847</v>
      </c>
      <c r="N33" s="482">
        <f t="shared" si="21"/>
        <v>8.0771957135359429</v>
      </c>
      <c r="O33" s="378"/>
      <c r="P33" s="519">
        <f t="shared" si="22"/>
        <v>0.27569701304212757</v>
      </c>
      <c r="Q33" s="577">
        <f t="shared" si="23"/>
        <v>0.27569701304212757</v>
      </c>
    </row>
    <row r="34" spans="1:17" ht="12.6" customHeight="1" x14ac:dyDescent="0.2">
      <c r="A34" s="234"/>
      <c r="B34" s="484">
        <f t="shared" si="25"/>
        <v>36.800000000000011</v>
      </c>
      <c r="C34" s="130"/>
      <c r="D34" s="328">
        <f t="shared" si="13"/>
        <v>26.021529547664958</v>
      </c>
      <c r="E34" s="328">
        <f t="shared" si="14"/>
        <v>6.7712000000000036E-2</v>
      </c>
      <c r="F34" s="316">
        <f t="shared" si="15"/>
        <v>0.34552240400086365</v>
      </c>
      <c r="G34" s="316">
        <f t="shared" si="16"/>
        <v>0.63514916488228801</v>
      </c>
      <c r="H34" s="316">
        <f t="shared" si="17"/>
        <v>0.36485083511771199</v>
      </c>
      <c r="I34" s="316"/>
      <c r="J34" s="316">
        <f t="shared" si="18"/>
        <v>8.5307108524214081E-2</v>
      </c>
      <c r="K34" s="316">
        <f t="shared" si="19"/>
        <v>0.53399137982447442</v>
      </c>
      <c r="L34" s="108"/>
      <c r="M34" s="481">
        <f t="shared" si="20"/>
        <v>13.510178182217146</v>
      </c>
      <c r="N34" s="482">
        <f t="shared" si="21"/>
        <v>7.8566381031022416</v>
      </c>
      <c r="O34" s="378"/>
      <c r="P34" s="519">
        <f t="shared" si="22"/>
        <v>0.27552028034682252</v>
      </c>
      <c r="Q34" s="577">
        <f t="shared" si="23"/>
        <v>0.27552028034682252</v>
      </c>
    </row>
    <row r="35" spans="1:17" ht="12.6" customHeight="1" x14ac:dyDescent="0.2">
      <c r="A35" s="234"/>
      <c r="B35" s="484">
        <f t="shared" si="25"/>
        <v>36.000000000000014</v>
      </c>
      <c r="C35" s="130"/>
      <c r="D35" s="328">
        <f t="shared" si="13"/>
        <v>25.455844122715721</v>
      </c>
      <c r="E35" s="328">
        <f t="shared" si="14"/>
        <v>6.4800000000000052E-2</v>
      </c>
      <c r="F35" s="316">
        <f t="shared" si="15"/>
        <v>0.34748097145972945</v>
      </c>
      <c r="G35" s="316">
        <f t="shared" si="16"/>
        <v>0.63588499421947176</v>
      </c>
      <c r="H35" s="316">
        <f t="shared" si="17"/>
        <v>0.36411500578052824</v>
      </c>
      <c r="I35" s="316"/>
      <c r="J35" s="316">
        <f t="shared" si="18"/>
        <v>9.2922530232572242E-2</v>
      </c>
      <c r="K35" s="316">
        <f t="shared" si="19"/>
        <v>0.53701744667595941</v>
      </c>
      <c r="L35" s="108"/>
      <c r="M35" s="481">
        <f t="shared" si="20"/>
        <v>13.289761957939689</v>
      </c>
      <c r="N35" s="482">
        <f t="shared" si="21"/>
        <v>7.6362218788247844</v>
      </c>
      <c r="O35" s="378"/>
      <c r="P35" s="519">
        <f t="shared" si="22"/>
        <v>0.2753225121688373</v>
      </c>
      <c r="Q35" s="577">
        <f t="shared" si="23"/>
        <v>0.27532251216882841</v>
      </c>
    </row>
    <row r="36" spans="1:17" ht="12.6" customHeight="1" x14ac:dyDescent="0.2">
      <c r="A36" s="234"/>
      <c r="B36" s="484">
        <f t="shared" si="25"/>
        <v>35.200000000000017</v>
      </c>
      <c r="C36" s="130"/>
      <c r="D36" s="328">
        <f t="shared" si="13"/>
        <v>24.890158697766488</v>
      </c>
      <c r="E36" s="328">
        <f t="shared" si="14"/>
        <v>6.1952000000000049E-2</v>
      </c>
      <c r="F36" s="316">
        <f t="shared" si="15"/>
        <v>0.34965712958148665</v>
      </c>
      <c r="G36" s="316">
        <f t="shared" si="16"/>
        <v>0.63670198464321315</v>
      </c>
      <c r="H36" s="316">
        <f t="shared" si="17"/>
        <v>0.36329801535678685</v>
      </c>
      <c r="I36" s="316"/>
      <c r="J36" s="316">
        <f t="shared" si="18"/>
        <v>0.10075554260382177</v>
      </c>
      <c r="K36" s="316">
        <f t="shared" si="19"/>
        <v>0.54012774048018486</v>
      </c>
      <c r="L36" s="108"/>
      <c r="M36" s="481">
        <f t="shared" si="20"/>
        <v>13.06950394820462</v>
      </c>
      <c r="N36" s="482">
        <f t="shared" si="21"/>
        <v>7.4159638690897225</v>
      </c>
      <c r="O36" s="378"/>
      <c r="P36" s="519">
        <f t="shared" si="22"/>
        <v>0.27510199304751837</v>
      </c>
      <c r="Q36" s="577">
        <f t="shared" si="23"/>
        <v>0.27510199304753613</v>
      </c>
    </row>
    <row r="37" spans="1:17" ht="12.6" customHeight="1" x14ac:dyDescent="0.2">
      <c r="A37" s="234"/>
      <c r="B37" s="484">
        <f t="shared" si="25"/>
        <v>34.40000000000002</v>
      </c>
      <c r="C37" s="130"/>
      <c r="D37" s="328">
        <f t="shared" si="13"/>
        <v>24.324473272817251</v>
      </c>
      <c r="E37" s="328">
        <f t="shared" si="14"/>
        <v>5.9168000000000068E-2</v>
      </c>
      <c r="F37" s="316">
        <f t="shared" si="15"/>
        <v>0.35206605911005801</v>
      </c>
      <c r="G37" s="316">
        <f t="shared" si="16"/>
        <v>0.63760563912269697</v>
      </c>
      <c r="H37" s="316">
        <f t="shared" si="17"/>
        <v>0.36239436087730303</v>
      </c>
      <c r="I37" s="316"/>
      <c r="J37" s="316">
        <f t="shared" si="18"/>
        <v>0.10882132638188549</v>
      </c>
      <c r="K37" s="316">
        <f t="shared" si="19"/>
        <v>0.5433278958681409</v>
      </c>
      <c r="L37" s="108"/>
      <c r="M37" s="481">
        <f t="shared" si="20"/>
        <v>12.849422353766606</v>
      </c>
      <c r="N37" s="482">
        <f t="shared" si="21"/>
        <v>7.1958822746516944</v>
      </c>
      <c r="O37" s="378"/>
      <c r="P37" s="519">
        <f t="shared" si="22"/>
        <v>0.27485680908551402</v>
      </c>
      <c r="Q37" s="577">
        <f t="shared" si="23"/>
        <v>0.27485680908551402</v>
      </c>
    </row>
    <row r="38" spans="1:17" ht="12.6" customHeight="1" x14ac:dyDescent="0.2">
      <c r="A38" s="234"/>
      <c r="B38" s="484">
        <f t="shared" si="25"/>
        <v>33.600000000000023</v>
      </c>
      <c r="C38" s="130"/>
      <c r="D38" s="328">
        <f t="shared" si="13"/>
        <v>23.758787847868014</v>
      </c>
      <c r="E38" s="328">
        <f t="shared" si="14"/>
        <v>5.6448000000000081E-2</v>
      </c>
      <c r="F38" s="316">
        <f t="shared" si="15"/>
        <v>0.35472438657450162</v>
      </c>
      <c r="G38" s="316">
        <f t="shared" si="16"/>
        <v>0.63860196017628978</v>
      </c>
      <c r="H38" s="316">
        <f t="shared" si="17"/>
        <v>0.36139803982371022</v>
      </c>
      <c r="I38" s="316"/>
      <c r="J38" s="316">
        <f t="shared" si="18"/>
        <v>0.11713650809582149</v>
      </c>
      <c r="K38" s="316">
        <f t="shared" si="19"/>
        <v>0.54662406020711829</v>
      </c>
      <c r="L38" s="108"/>
      <c r="M38" s="481">
        <f t="shared" si="20"/>
        <v>12.629536906498195</v>
      </c>
      <c r="N38" s="482">
        <f t="shared" si="21"/>
        <v>6.975996827383284</v>
      </c>
      <c r="O38" s="378"/>
      <c r="P38" s="519">
        <f t="shared" si="22"/>
        <v>0.27458481985085925</v>
      </c>
      <c r="Q38" s="577">
        <f t="shared" si="23"/>
        <v>0.27458481985085925</v>
      </c>
    </row>
    <row r="39" spans="1:17" ht="12.6" customHeight="1" x14ac:dyDescent="0.2">
      <c r="A39" s="234"/>
      <c r="B39" s="484">
        <f t="shared" si="25"/>
        <v>32.800000000000026</v>
      </c>
      <c r="C39" s="130"/>
      <c r="D39" s="328">
        <f t="shared" si="13"/>
        <v>23.193102422918777</v>
      </c>
      <c r="E39" s="328">
        <f t="shared" si="14"/>
        <v>5.3792000000000076E-2</v>
      </c>
      <c r="F39" s="316">
        <f t="shared" si="15"/>
        <v>0.35765036060427152</v>
      </c>
      <c r="G39" s="316">
        <f t="shared" si="16"/>
        <v>0.63969750726146091</v>
      </c>
      <c r="H39" s="316">
        <f t="shared" si="17"/>
        <v>0.36030249273853909</v>
      </c>
      <c r="I39" s="316"/>
      <c r="J39" s="316">
        <f t="shared" si="18"/>
        <v>0.12571933637508376</v>
      </c>
      <c r="K39" s="316">
        <f t="shared" si="19"/>
        <v>0.5500229524512803</v>
      </c>
      <c r="L39" s="108"/>
      <c r="M39" s="481">
        <f t="shared" si="20"/>
        <v>12.409869050617509</v>
      </c>
      <c r="N39" s="482">
        <f t="shared" si="21"/>
        <v>6.7563289715025974</v>
      </c>
      <c r="O39" s="378"/>
      <c r="P39" s="519">
        <f t="shared" si="22"/>
        <v>0.27428362555565677</v>
      </c>
      <c r="Q39" s="577">
        <f t="shared" si="23"/>
        <v>0.27428362555564789</v>
      </c>
    </row>
    <row r="40" spans="1:17" ht="12.6" customHeight="1" x14ac:dyDescent="0.2">
      <c r="A40" s="234"/>
      <c r="B40" s="484">
        <f t="shared" si="25"/>
        <v>32.000000000000028</v>
      </c>
      <c r="C40" s="130"/>
      <c r="D40" s="328">
        <f t="shared" si="13"/>
        <v>22.627416997969544</v>
      </c>
      <c r="E40" s="328">
        <f t="shared" si="14"/>
        <v>5.1200000000000093E-2</v>
      </c>
      <c r="F40" s="316">
        <f t="shared" si="15"/>
        <v>0.36086405469176724</v>
      </c>
      <c r="G40" s="316">
        <f t="shared" si="16"/>
        <v>0.64089946214742344</v>
      </c>
      <c r="H40" s="316">
        <f t="shared" si="17"/>
        <v>0.35910053785257656</v>
      </c>
      <c r="I40" s="316"/>
      <c r="J40" s="316">
        <f t="shared" si="18"/>
        <v>0.13458988471207181</v>
      </c>
      <c r="K40" s="316">
        <f t="shared" si="19"/>
        <v>0.55353193016742652</v>
      </c>
      <c r="L40" s="108"/>
      <c r="M40" s="481">
        <f t="shared" si="20"/>
        <v>12.190442150172984</v>
      </c>
      <c r="N40" s="482">
        <f t="shared" si="21"/>
        <v>6.5369020710580799</v>
      </c>
      <c r="O40" s="378"/>
      <c r="P40" s="519">
        <f t="shared" si="22"/>
        <v>0.27395052858709668</v>
      </c>
      <c r="Q40" s="577">
        <f t="shared" si="23"/>
        <v>0.27395052858709668</v>
      </c>
    </row>
    <row r="41" spans="1:17" ht="12.6" customHeight="1" x14ac:dyDescent="0.2">
      <c r="A41" s="234"/>
      <c r="B41" s="484">
        <f t="shared" si="25"/>
        <v>31.200000000000028</v>
      </c>
      <c r="C41" s="130"/>
      <c r="D41" s="328">
        <f t="shared" si="13"/>
        <v>22.061731573020303</v>
      </c>
      <c r="E41" s="328">
        <f t="shared" si="14"/>
        <v>4.8672000000000083E-2</v>
      </c>
      <c r="F41" s="316">
        <f t="shared" si="15"/>
        <v>0.36438760114912155</v>
      </c>
      <c r="G41" s="316">
        <f t="shared" si="16"/>
        <v>0.64221570357367397</v>
      </c>
      <c r="H41" s="316">
        <f t="shared" si="17"/>
        <v>0.35778429642632603</v>
      </c>
      <c r="I41" s="316"/>
      <c r="J41" s="316">
        <f t="shared" si="18"/>
        <v>0.14377028541891851</v>
      </c>
      <c r="K41" s="316">
        <f t="shared" si="19"/>
        <v>0.55715906606818955</v>
      </c>
      <c r="L41" s="108"/>
      <c r="M41" s="481">
        <f t="shared" si="20"/>
        <v>11.971281727303307</v>
      </c>
      <c r="N41" s="482">
        <f t="shared" si="21"/>
        <v>6.3177416481884023</v>
      </c>
      <c r="O41" s="378"/>
      <c r="P41" s="519">
        <f t="shared" si="22"/>
        <v>0.27358248826222265</v>
      </c>
      <c r="Q41" s="577">
        <f t="shared" si="23"/>
        <v>0.27358248826223153</v>
      </c>
    </row>
    <row r="42" spans="1:17" ht="12.6" customHeight="1" x14ac:dyDescent="0.2">
      <c r="A42" s="234"/>
      <c r="B42" s="484">
        <f t="shared" si="25"/>
        <v>30.400000000000027</v>
      </c>
      <c r="C42" s="130"/>
      <c r="D42" s="328">
        <f t="shared" si="13"/>
        <v>21.496046148071066</v>
      </c>
      <c r="E42" s="328">
        <f t="shared" si="14"/>
        <v>4.6208000000000082E-2</v>
      </c>
      <c r="F42" s="316">
        <f t="shared" si="15"/>
        <v>0.36824546200553382</v>
      </c>
      <c r="G42" s="316">
        <f t="shared" si="16"/>
        <v>0.64365489274108245</v>
      </c>
      <c r="H42" s="316">
        <f t="shared" si="17"/>
        <v>0.35634510725891755</v>
      </c>
      <c r="I42" s="316"/>
      <c r="J42" s="316">
        <f t="shared" si="18"/>
        <v>0.15328500052482316</v>
      </c>
      <c r="K42" s="316">
        <f t="shared" si="19"/>
        <v>0.56091323563319961</v>
      </c>
      <c r="L42" s="108"/>
      <c r="M42" s="481">
        <f t="shared" si="20"/>
        <v>11.752415736693528</v>
      </c>
      <c r="N42" s="482">
        <f t="shared" si="21"/>
        <v>6.0988756575786169</v>
      </c>
      <c r="O42" s="378"/>
      <c r="P42" s="519">
        <f t="shared" si="22"/>
        <v>0.27317606741559231</v>
      </c>
      <c r="Q42" s="577">
        <f t="shared" si="23"/>
        <v>0.27317606741558342</v>
      </c>
    </row>
    <row r="43" spans="1:17" ht="12.6" customHeight="1" x14ac:dyDescent="0.2">
      <c r="A43" s="234"/>
      <c r="B43" s="484">
        <f t="shared" si="25"/>
        <v>29.600000000000026</v>
      </c>
      <c r="C43" s="130"/>
      <c r="D43" s="328">
        <f t="shared" si="13"/>
        <v>20.930360723121826</v>
      </c>
      <c r="E43" s="328">
        <f t="shared" si="14"/>
        <v>4.3808000000000076E-2</v>
      </c>
      <c r="F43" s="316">
        <f t="shared" si="15"/>
        <v>0.37246474383390055</v>
      </c>
      <c r="G43" s="316">
        <f t="shared" si="16"/>
        <v>0.64522657147653095</v>
      </c>
      <c r="H43" s="316">
        <f t="shared" si="17"/>
        <v>0.35477342852346905</v>
      </c>
      <c r="I43" s="316"/>
      <c r="J43" s="316">
        <f t="shared" si="18"/>
        <v>0.16316113660268228</v>
      </c>
      <c r="K43" s="316">
        <f t="shared" si="19"/>
        <v>0.56480421769873446</v>
      </c>
      <c r="L43" s="108"/>
      <c r="M43" s="481">
        <f t="shared" si="20"/>
        <v>11.533874882761054</v>
      </c>
      <c r="N43" s="482">
        <f t="shared" si="21"/>
        <v>5.88033480364615</v>
      </c>
      <c r="O43" s="378"/>
      <c r="P43" s="519">
        <f t="shared" si="22"/>
        <v>0.2727273691074481</v>
      </c>
      <c r="Q43" s="577">
        <f t="shared" si="23"/>
        <v>0.27272736910745699</v>
      </c>
    </row>
    <row r="44" spans="1:17" ht="12.6" customHeight="1" x14ac:dyDescent="0.2">
      <c r="A44" s="234"/>
      <c r="B44" s="484">
        <f t="shared" si="25"/>
        <v>28.800000000000026</v>
      </c>
      <c r="C44" s="130"/>
      <c r="D44" s="328">
        <f t="shared" si="13"/>
        <v>20.364675298172589</v>
      </c>
      <c r="E44" s="328">
        <f t="shared" si="14"/>
        <v>4.1472000000000071E-2</v>
      </c>
      <c r="F44" s="316">
        <f t="shared" si="15"/>
        <v>0.37707556504855133</v>
      </c>
      <c r="G44" s="316">
        <f t="shared" si="16"/>
        <v>0.64694127526888778</v>
      </c>
      <c r="H44" s="316">
        <f t="shared" si="17"/>
        <v>0.35305872473111222</v>
      </c>
      <c r="I44" s="316"/>
      <c r="J44" s="316">
        <f t="shared" si="18"/>
        <v>0.17342881206682545</v>
      </c>
      <c r="K44" s="316">
        <f t="shared" si="19"/>
        <v>0.56884281025974659</v>
      </c>
      <c r="L44" s="108"/>
      <c r="M44" s="481">
        <f t="shared" si="20"/>
        <v>11.315692987475096</v>
      </c>
      <c r="N44" s="482">
        <f t="shared" si="21"/>
        <v>5.6621529083601843</v>
      </c>
      <c r="O44" s="378"/>
      <c r="P44" s="519">
        <f t="shared" si="22"/>
        <v>0.2722319613243227</v>
      </c>
      <c r="Q44" s="577">
        <f t="shared" si="23"/>
        <v>0.2722319613243227</v>
      </c>
    </row>
    <row r="45" spans="1:17" ht="12.6" customHeight="1" x14ac:dyDescent="0.2">
      <c r="A45" s="234"/>
      <c r="B45" s="484">
        <f t="shared" si="25"/>
        <v>28.000000000000025</v>
      </c>
      <c r="C45" s="130"/>
      <c r="D45" s="328">
        <f t="shared" si="13"/>
        <v>19.798989873223348</v>
      </c>
      <c r="E45" s="328">
        <f t="shared" si="14"/>
        <v>3.9200000000000068E-2</v>
      </c>
      <c r="F45" s="316">
        <f t="shared" si="15"/>
        <v>0.38211148616831059</v>
      </c>
      <c r="G45" s="316">
        <f t="shared" si="16"/>
        <v>0.64881066380771768</v>
      </c>
      <c r="H45" s="316">
        <f t="shared" si="17"/>
        <v>0.35118933619228232</v>
      </c>
      <c r="I45" s="316"/>
      <c r="J45" s="316">
        <f t="shared" si="18"/>
        <v>0.18412158743607709</v>
      </c>
      <c r="K45" s="316">
        <f t="shared" si="19"/>
        <v>0.57304096416942452</v>
      </c>
      <c r="L45" s="108"/>
      <c r="M45" s="481">
        <f t="shared" si="20"/>
        <v>11.097907418415637</v>
      </c>
      <c r="N45" s="482">
        <f t="shared" si="21"/>
        <v>5.4443673393007259</v>
      </c>
      <c r="O45" s="378"/>
      <c r="P45" s="519">
        <f t="shared" si="22"/>
        <v>0.27168478702368026</v>
      </c>
      <c r="Q45" s="577">
        <f t="shared" si="23"/>
        <v>0.27168478702368026</v>
      </c>
    </row>
    <row r="46" spans="1:17" ht="12.6" customHeight="1" x14ac:dyDescent="0.2">
      <c r="A46" s="234"/>
      <c r="B46" s="484">
        <f t="shared" si="25"/>
        <v>27.200000000000024</v>
      </c>
      <c r="C46" s="130"/>
      <c r="D46" s="328">
        <f t="shared" si="13"/>
        <v>19.233304448274112</v>
      </c>
      <c r="E46" s="328">
        <f t="shared" si="14"/>
        <v>3.6992000000000066E-2</v>
      </c>
      <c r="F46" s="316">
        <f t="shared" si="15"/>
        <v>0.38761001600833472</v>
      </c>
      <c r="G46" s="316">
        <f t="shared" si="16"/>
        <v>0.65084767218434236</v>
      </c>
      <c r="H46" s="316">
        <f t="shared" si="17"/>
        <v>0.34915232781565764</v>
      </c>
      <c r="I46" s="316"/>
      <c r="J46" s="316">
        <f t="shared" si="18"/>
        <v>0.19527697152559362</v>
      </c>
      <c r="K46" s="316">
        <f t="shared" si="19"/>
        <v>0.57741193795849655</v>
      </c>
      <c r="L46" s="108"/>
      <c r="M46" s="481">
        <f t="shared" si="20"/>
        <v>10.880559588796693</v>
      </c>
      <c r="N46" s="482">
        <f t="shared" si="21"/>
        <v>5.2270195096817815</v>
      </c>
      <c r="O46" s="378"/>
      <c r="P46" s="519">
        <f t="shared" si="22"/>
        <v>0.27108005620299891</v>
      </c>
      <c r="Q46" s="577">
        <f t="shared" si="23"/>
        <v>0.27108005620299003</v>
      </c>
    </row>
    <row r="47" spans="1:17" ht="12.6" customHeight="1" x14ac:dyDescent="0.2">
      <c r="A47" s="234"/>
      <c r="B47" s="484">
        <f t="shared" si="25"/>
        <v>26.400000000000023</v>
      </c>
      <c r="C47" s="130"/>
      <c r="D47" s="328">
        <f t="shared" si="13"/>
        <v>18.667619023324871</v>
      </c>
      <c r="E47" s="328">
        <f t="shared" si="14"/>
        <v>3.4848000000000059E-2</v>
      </c>
      <c r="F47" s="316">
        <f t="shared" si="15"/>
        <v>0.39361320990682991</v>
      </c>
      <c r="G47" s="316">
        <f t="shared" si="16"/>
        <v>0.65306668655969913</v>
      </c>
      <c r="H47" s="316">
        <f t="shared" si="17"/>
        <v>0.34693331344030087</v>
      </c>
      <c r="I47" s="316"/>
      <c r="J47" s="316">
        <f t="shared" si="18"/>
        <v>0.20693701967358119</v>
      </c>
      <c r="K47" s="316">
        <f t="shared" si="19"/>
        <v>0.58197047765142051</v>
      </c>
      <c r="L47" s="108"/>
      <c r="M47" s="481">
        <f t="shared" si="20"/>
        <v>10.663695543834294</v>
      </c>
      <c r="N47" s="482">
        <f t="shared" si="21"/>
        <v>5.0101554647193893</v>
      </c>
      <c r="O47" s="378"/>
      <c r="P47" s="519">
        <f t="shared" si="22"/>
        <v>0.27041111581621791</v>
      </c>
      <c r="Q47" s="577">
        <f t="shared" si="23"/>
        <v>0.27041111581620902</v>
      </c>
    </row>
    <row r="48" spans="1:17" ht="12.6" customHeight="1" x14ac:dyDescent="0.2">
      <c r="A48" s="234"/>
      <c r="B48" s="484">
        <f t="shared" si="25"/>
        <v>25.600000000000023</v>
      </c>
      <c r="C48" s="130"/>
      <c r="D48" s="328">
        <f t="shared" si="13"/>
        <v>18.101933598375634</v>
      </c>
      <c r="E48" s="328">
        <f t="shared" si="14"/>
        <v>3.2768000000000061E-2</v>
      </c>
      <c r="F48" s="316">
        <f t="shared" si="15"/>
        <v>0.40016838011927763</v>
      </c>
      <c r="G48" s="316">
        <f t="shared" si="16"/>
        <v>0.65548374889199978</v>
      </c>
      <c r="H48" s="316">
        <f t="shared" si="17"/>
        <v>0.34451625110800022</v>
      </c>
      <c r="I48" s="316"/>
      <c r="J48" s="316">
        <f t="shared" si="18"/>
        <v>0.2191490441355213</v>
      </c>
      <c r="K48" s="316">
        <f t="shared" si="19"/>
        <v>0.58673302625653911</v>
      </c>
      <c r="L48" s="108"/>
      <c r="M48" s="481">
        <f t="shared" si="20"/>
        <v>10.447366651181319</v>
      </c>
      <c r="N48" s="482">
        <f t="shared" si="21"/>
        <v>4.7938265720664219</v>
      </c>
      <c r="O48" s="378"/>
      <c r="P48" s="519">
        <f t="shared" si="22"/>
        <v>0.26967029225022343</v>
      </c>
      <c r="Q48" s="577">
        <f t="shared" si="23"/>
        <v>0.26967029225023231</v>
      </c>
    </row>
    <row r="49" spans="1:17" ht="12.6" customHeight="1" x14ac:dyDescent="0.2">
      <c r="A49" s="234"/>
      <c r="B49" s="484">
        <f t="shared" si="25"/>
        <v>24.800000000000022</v>
      </c>
      <c r="C49" s="130"/>
      <c r="D49" s="328">
        <f t="shared" si="13"/>
        <v>17.536248173426394</v>
      </c>
      <c r="E49" s="328">
        <f t="shared" si="14"/>
        <v>3.0752000000000054E-2</v>
      </c>
      <c r="F49" s="316">
        <f t="shared" si="15"/>
        <v>0.40732894370831857</v>
      </c>
      <c r="G49" s="316">
        <f t="shared" si="16"/>
        <v>0.65811679628266162</v>
      </c>
      <c r="H49" s="316">
        <f t="shared" si="17"/>
        <v>0.34188320371733838</v>
      </c>
      <c r="I49" s="316"/>
      <c r="J49" s="316">
        <f t="shared" si="18"/>
        <v>0.23196646197405463</v>
      </c>
      <c r="K49" s="316">
        <f t="shared" si="19"/>
        <v>0.59171796858527936</v>
      </c>
      <c r="L49" s="108"/>
      <c r="M49" s="481">
        <f t="shared" si="20"/>
        <v>10.23163041738114</v>
      </c>
      <c r="N49" s="482">
        <f t="shared" si="21"/>
        <v>4.5780903382662359</v>
      </c>
      <c r="O49" s="378"/>
      <c r="P49" s="519">
        <f t="shared" si="22"/>
        <v>0.26884869963200031</v>
      </c>
      <c r="Q49" s="577">
        <f t="shared" si="23"/>
        <v>0.26884869963200919</v>
      </c>
    </row>
    <row r="50" spans="1:17" ht="12.6" customHeight="1" x14ac:dyDescent="0.2">
      <c r="A50" s="234"/>
      <c r="B50" s="484">
        <f t="shared" si="25"/>
        <v>24.000000000000021</v>
      </c>
      <c r="C50" s="130"/>
      <c r="D50" s="328">
        <f t="shared" si="13"/>
        <v>16.970562748477157</v>
      </c>
      <c r="E50" s="328">
        <f t="shared" si="14"/>
        <v>2.8800000000000051E-2</v>
      </c>
      <c r="F50" s="316">
        <f t="shared" si="15"/>
        <v>0.41515544001161186</v>
      </c>
      <c r="G50" s="316">
        <f t="shared" si="16"/>
        <v>0.66098594168156866</v>
      </c>
      <c r="H50" s="316">
        <f t="shared" si="17"/>
        <v>0.33901405831843134</v>
      </c>
      <c r="I50" s="316"/>
      <c r="J50" s="316">
        <f t="shared" si="18"/>
        <v>0.24544981252684028</v>
      </c>
      <c r="K50" s="316">
        <f t="shared" si="19"/>
        <v>0.59694591825134324</v>
      </c>
      <c r="L50" s="108"/>
      <c r="M50" s="481">
        <f t="shared" si="20"/>
        <v>10.01655145767554</v>
      </c>
      <c r="N50" s="482">
        <f t="shared" si="21"/>
        <v>4.3630113785606284</v>
      </c>
      <c r="O50" s="378"/>
      <c r="P50" s="519">
        <f t="shared" si="22"/>
        <v>0.26793600535524909</v>
      </c>
      <c r="Q50" s="577">
        <f t="shared" si="23"/>
        <v>0.26793600535523132</v>
      </c>
    </row>
    <row r="51" spans="1:17" ht="12.6" customHeight="1" x14ac:dyDescent="0.2">
      <c r="A51" s="234"/>
      <c r="B51" s="484">
        <f t="shared" si="25"/>
        <v>23.200000000000021</v>
      </c>
      <c r="C51" s="130"/>
      <c r="D51" s="328">
        <f t="shared" si="13"/>
        <v>16.40487732352792</v>
      </c>
      <c r="E51" s="328">
        <f t="shared" si="14"/>
        <v>2.6912000000000047E-2</v>
      </c>
      <c r="F51" s="316">
        <f t="shared" si="15"/>
        <v>0.42371675862028729</v>
      </c>
      <c r="G51" s="316">
        <f t="shared" si="16"/>
        <v>0.66411380414031318</v>
      </c>
      <c r="H51" s="316">
        <f t="shared" si="17"/>
        <v>0.33588619585968682</v>
      </c>
      <c r="I51" s="316"/>
      <c r="J51" s="316">
        <f t="shared" si="18"/>
        <v>0.25966798538500813</v>
      </c>
      <c r="K51" s="316">
        <f t="shared" si="19"/>
        <v>0.60244005516163335</v>
      </c>
      <c r="L51" s="108"/>
      <c r="M51" s="481">
        <f t="shared" si="20"/>
        <v>9.8022026533913404</v>
      </c>
      <c r="N51" s="482">
        <f t="shared" si="21"/>
        <v>4.1486625742764431</v>
      </c>
      <c r="O51" s="378"/>
      <c r="P51" s="519">
        <f t="shared" si="22"/>
        <v>0.26692014173910628</v>
      </c>
      <c r="Q51" s="577">
        <f t="shared" si="23"/>
        <v>0.26692014173910628</v>
      </c>
    </row>
    <row r="52" spans="1:17" ht="12.6" customHeight="1" x14ac:dyDescent="0.2">
      <c r="A52" s="234"/>
      <c r="B52" s="484">
        <f t="shared" si="25"/>
        <v>22.40000000000002</v>
      </c>
      <c r="C52" s="130"/>
      <c r="D52" s="328">
        <f t="shared" si="13"/>
        <v>15.839191898578679</v>
      </c>
      <c r="E52" s="328">
        <f t="shared" si="14"/>
        <v>2.5088000000000044E-2</v>
      </c>
      <c r="F52" s="316">
        <f t="shared" si="15"/>
        <v>0.43309163049563559</v>
      </c>
      <c r="G52" s="316">
        <f t="shared" si="16"/>
        <v>0.66752589857017064</v>
      </c>
      <c r="H52" s="316">
        <f t="shared" si="17"/>
        <v>0.33247410142982936</v>
      </c>
      <c r="I52" s="316"/>
      <c r="J52" s="316">
        <f t="shared" si="18"/>
        <v>0.27469971150984879</v>
      </c>
      <c r="K52" s="316">
        <f t="shared" si="19"/>
        <v>0.60822652359024576</v>
      </c>
      <c r="L52" s="108"/>
      <c r="M52" s="481">
        <f t="shared" si="20"/>
        <v>9.5886665400000552</v>
      </c>
      <c r="N52" s="482">
        <f t="shared" si="21"/>
        <v>3.9351264608851579</v>
      </c>
      <c r="O52" s="378"/>
      <c r="P52" s="519">
        <f t="shared" si="22"/>
        <v>0.26578694946103076</v>
      </c>
      <c r="Q52" s="577">
        <f t="shared" si="23"/>
        <v>0.26578694946103076</v>
      </c>
    </row>
    <row r="53" spans="1:17" ht="12.6" customHeight="1" x14ac:dyDescent="0.2">
      <c r="A53" s="234"/>
      <c r="B53" s="484">
        <f t="shared" si="25"/>
        <v>21.600000000000019</v>
      </c>
      <c r="C53" s="130"/>
      <c r="D53" s="328">
        <f t="shared" si="13"/>
        <v>15.273506473629441</v>
      </c>
      <c r="E53" s="328">
        <f t="shared" si="14"/>
        <v>2.3328000000000043E-2</v>
      </c>
      <c r="F53" s="316">
        <f t="shared" si="15"/>
        <v>0.44337045044506501</v>
      </c>
      <c r="G53" s="316">
        <f t="shared" si="16"/>
        <v>0.67125109711148312</v>
      </c>
      <c r="H53" s="316">
        <f t="shared" si="17"/>
        <v>0.32874890288851688</v>
      </c>
      <c r="I53" s="316"/>
      <c r="J53" s="316">
        <f t="shared" si="18"/>
        <v>0.29063538570877057</v>
      </c>
      <c r="K53" s="316">
        <f t="shared" si="19"/>
        <v>0.61433490308360106</v>
      </c>
      <c r="L53" s="108"/>
      <c r="M53" s="481">
        <f t="shared" si="20"/>
        <v>9.3760369804312305</v>
      </c>
      <c r="N53" s="482">
        <f t="shared" si="21"/>
        <v>3.7224969013163332</v>
      </c>
      <c r="O53" s="378"/>
      <c r="P53" s="519">
        <f t="shared" si="22"/>
        <v>0.26451973405535489</v>
      </c>
      <c r="Q53" s="577">
        <f t="shared" si="23"/>
        <v>0.26451973405535489</v>
      </c>
    </row>
    <row r="54" spans="1:17" ht="12.6" customHeight="1" x14ac:dyDescent="0.2">
      <c r="A54" s="234"/>
      <c r="B54" s="484">
        <f t="shared" si="25"/>
        <v>20.800000000000018</v>
      </c>
      <c r="C54" s="130"/>
      <c r="D54" s="328">
        <f t="shared" si="13"/>
        <v>14.707821048680202</v>
      </c>
      <c r="E54" s="328">
        <f t="shared" si="14"/>
        <v>2.163200000000004E-2</v>
      </c>
      <c r="F54" s="316">
        <f t="shared" si="15"/>
        <v>0.45465752016943112</v>
      </c>
      <c r="G54" s="316">
        <f t="shared" si="16"/>
        <v>0.67532217681473428</v>
      </c>
      <c r="H54" s="316">
        <f t="shared" si="17"/>
        <v>0.32467782318526572</v>
      </c>
      <c r="I54" s="316"/>
      <c r="J54" s="316">
        <f t="shared" si="18"/>
        <v>0.30757930968262909</v>
      </c>
      <c r="K54" s="316">
        <f t="shared" si="19"/>
        <v>0.62079876703529324</v>
      </c>
      <c r="L54" s="108"/>
      <c r="M54" s="481">
        <f t="shared" si="20"/>
        <v>9.1644211931869464</v>
      </c>
      <c r="N54" s="482">
        <f t="shared" si="21"/>
        <v>3.5108811140720491</v>
      </c>
      <c r="O54" s="378"/>
      <c r="P54" s="519">
        <f t="shared" si="22"/>
        <v>0.26309871095219406</v>
      </c>
      <c r="Q54" s="577">
        <f t="shared" si="23"/>
        <v>0.26309871095220294</v>
      </c>
    </row>
    <row r="55" spans="1:17" s="136" customFormat="1" ht="12.6" customHeight="1" x14ac:dyDescent="0.2">
      <c r="A55" s="234"/>
      <c r="B55" s="484">
        <f t="shared" si="25"/>
        <v>20.000000000000018</v>
      </c>
      <c r="C55" s="130"/>
      <c r="D55" s="328">
        <f t="shared" si="13"/>
        <v>14.142135623730963</v>
      </c>
      <c r="E55" s="328">
        <f t="shared" si="14"/>
        <v>2.0000000000000035E-2</v>
      </c>
      <c r="F55" s="316">
        <f t="shared" si="15"/>
        <v>0.46707382964172611</v>
      </c>
      <c r="G55" s="316">
        <f t="shared" si="16"/>
        <v>0.6797764714211092</v>
      </c>
      <c r="H55" s="316">
        <f t="shared" si="17"/>
        <v>0.3202235285788908</v>
      </c>
      <c r="I55" s="316"/>
      <c r="J55" s="316">
        <f t="shared" si="18"/>
        <v>0.3256524734044165</v>
      </c>
      <c r="K55" s="316">
        <f t="shared" si="19"/>
        <v>0.62765634683466898</v>
      </c>
      <c r="L55" s="108"/>
      <c r="M55" s="481">
        <f t="shared" si="20"/>
        <v>8.9539422244251909</v>
      </c>
      <c r="N55" s="482">
        <f t="shared" si="21"/>
        <v>3.3004021453102865</v>
      </c>
      <c r="O55" s="378"/>
      <c r="P55" s="519">
        <f>(M56-M55)*(1/(B56-B55))</f>
        <v>0.26150030670773794</v>
      </c>
      <c r="Q55" s="577">
        <f t="shared" si="23"/>
        <v>0.26150030670773794</v>
      </c>
    </row>
    <row r="56" spans="1:17" s="136" customFormat="1" ht="12.6" customHeight="1" x14ac:dyDescent="0.2">
      <c r="A56" s="234"/>
      <c r="B56" s="484">
        <f t="shared" si="25"/>
        <v>19.200000000000017</v>
      </c>
      <c r="C56" s="130"/>
      <c r="D56" s="328">
        <f t="shared" si="13"/>
        <v>13.576450198781725</v>
      </c>
      <c r="E56" s="328">
        <f t="shared" si="14"/>
        <v>1.8432000000000032E-2</v>
      </c>
      <c r="F56" s="316">
        <f t="shared" si="15"/>
        <v>0.48076053383044115</v>
      </c>
      <c r="G56" s="316">
        <f t="shared" si="16"/>
        <v>0.68465664862487186</v>
      </c>
      <c r="H56" s="316">
        <f t="shared" si="17"/>
        <v>0.31534335137512814</v>
      </c>
      <c r="I56" s="316"/>
      <c r="J56" s="316">
        <f t="shared" si="18"/>
        <v>0.3449960318426239</v>
      </c>
      <c r="K56" s="316">
        <f t="shared" si="19"/>
        <v>0.63495132303101842</v>
      </c>
      <c r="L56" s="108"/>
      <c r="M56" s="481">
        <f t="shared" si="20"/>
        <v>8.7447419790590004</v>
      </c>
      <c r="N56" s="482">
        <f t="shared" si="21"/>
        <v>3.091201899944096</v>
      </c>
      <c r="O56" s="378"/>
      <c r="P56" s="519">
        <f t="shared" si="22"/>
        <v>0.25969627350801416</v>
      </c>
      <c r="Q56" s="577">
        <f t="shared" si="23"/>
        <v>0.25969627350802305</v>
      </c>
    </row>
    <row r="57" spans="1:17" ht="12.6" customHeight="1" x14ac:dyDescent="0.2">
      <c r="A57" s="234"/>
      <c r="B57" s="484">
        <f t="shared" si="25"/>
        <v>18.400000000000016</v>
      </c>
      <c r="C57" s="130"/>
      <c r="D57" s="328">
        <f t="shared" si="13"/>
        <v>13.010764773832486</v>
      </c>
      <c r="E57" s="328">
        <f t="shared" si="14"/>
        <v>1.692800000000003E-2</v>
      </c>
      <c r="F57" s="316">
        <f t="shared" si="15"/>
        <v>0.49588333639423987</v>
      </c>
      <c r="G57" s="316">
        <f t="shared" si="16"/>
        <v>0.69001163822681411</v>
      </c>
      <c r="H57" s="316">
        <f t="shared" si="17"/>
        <v>0.30998836177318589</v>
      </c>
      <c r="I57" s="316"/>
      <c r="J57" s="316">
        <f t="shared" si="18"/>
        <v>0.36577568865591503</v>
      </c>
      <c r="K57" s="316">
        <f t="shared" si="19"/>
        <v>0.64273376886420364</v>
      </c>
      <c r="L57" s="108"/>
      <c r="M57" s="481">
        <f t="shared" si="20"/>
        <v>8.5369849602525889</v>
      </c>
      <c r="N57" s="482">
        <f t="shared" si="21"/>
        <v>2.8834448811376774</v>
      </c>
      <c r="O57" s="378"/>
      <c r="P57" s="519">
        <f t="shared" si="22"/>
        <v>0.25765255968405376</v>
      </c>
      <c r="Q57" s="577">
        <f t="shared" si="23"/>
        <v>0.25765255968405376</v>
      </c>
    </row>
    <row r="58" spans="1:17" ht="12.6" customHeight="1" x14ac:dyDescent="0.2">
      <c r="A58" s="234"/>
      <c r="B58" s="484">
        <f t="shared" si="25"/>
        <v>17.600000000000016</v>
      </c>
      <c r="C58" s="130"/>
      <c r="D58" s="328">
        <f t="shared" si="13"/>
        <v>12.445079348883249</v>
      </c>
      <c r="E58" s="328">
        <f t="shared" si="14"/>
        <v>1.5488000000000028E-2</v>
      </c>
      <c r="F58" s="316">
        <f t="shared" si="15"/>
        <v>0.51263806892972441</v>
      </c>
      <c r="G58" s="316">
        <f t="shared" si="16"/>
        <v>0.69589774078652633</v>
      </c>
      <c r="H58" s="316">
        <f t="shared" si="17"/>
        <v>0.30410225921347367</v>
      </c>
      <c r="I58" s="316"/>
      <c r="J58" s="316">
        <f t="shared" si="18"/>
        <v>0.38818727544089193</v>
      </c>
      <c r="K58" s="316">
        <f t="shared" si="19"/>
        <v>0.65106127548594961</v>
      </c>
      <c r="L58" s="108"/>
      <c r="M58" s="481">
        <f t="shared" si="20"/>
        <v>8.3308629125053457</v>
      </c>
      <c r="N58" s="482">
        <f t="shared" si="21"/>
        <v>2.6773228333904342</v>
      </c>
      <c r="O58" s="378"/>
      <c r="P58" s="519">
        <f t="shared" si="22"/>
        <v>0.25532785946174896</v>
      </c>
      <c r="Q58" s="577">
        <f t="shared" si="23"/>
        <v>0.25532785946174008</v>
      </c>
    </row>
    <row r="59" spans="1:17" ht="12.6" customHeight="1" x14ac:dyDescent="0.2">
      <c r="A59" s="234"/>
      <c r="B59" s="484">
        <f t="shared" si="25"/>
        <v>16.800000000000015</v>
      </c>
      <c r="C59" s="130"/>
      <c r="D59" s="328">
        <f t="shared" si="13"/>
        <v>11.879393923934011</v>
      </c>
      <c r="E59" s="328">
        <f t="shared" si="14"/>
        <v>1.4112000000000026E-2</v>
      </c>
      <c r="F59" s="316">
        <f t="shared" si="15"/>
        <v>0.531257864289993</v>
      </c>
      <c r="G59" s="316">
        <f t="shared" si="16"/>
        <v>0.70237995011569143</v>
      </c>
      <c r="H59" s="316">
        <f t="shared" si="17"/>
        <v>0.29762004988430857</v>
      </c>
      <c r="I59" s="316"/>
      <c r="J59" s="316">
        <f t="shared" si="18"/>
        <v>0.41246392505065288</v>
      </c>
      <c r="K59" s="316">
        <f t="shared" si="19"/>
        <v>0.66000029151940043</v>
      </c>
      <c r="L59" s="108"/>
      <c r="M59" s="481">
        <f t="shared" si="20"/>
        <v>8.1266006249359464</v>
      </c>
      <c r="N59" s="482">
        <f t="shared" si="21"/>
        <v>2.473060545821042</v>
      </c>
      <c r="O59" s="378"/>
      <c r="P59" s="519">
        <f t="shared" si="22"/>
        <v>0.25267173860319381</v>
      </c>
      <c r="Q59" s="577">
        <f t="shared" si="23"/>
        <v>0.25267173860319381</v>
      </c>
    </row>
    <row r="60" spans="1:17" ht="12.6" customHeight="1" x14ac:dyDescent="0.2">
      <c r="A60" s="234"/>
      <c r="B60" s="484">
        <f t="shared" si="25"/>
        <v>16.000000000000014</v>
      </c>
      <c r="C60" s="130"/>
      <c r="D60" s="328">
        <f t="shared" si="13"/>
        <v>11.313708498984772</v>
      </c>
      <c r="E60" s="328">
        <f t="shared" si="14"/>
        <v>1.2800000000000023E-2</v>
      </c>
      <c r="F60" s="316">
        <f t="shared" si="15"/>
        <v>0.55202248189876291</v>
      </c>
      <c r="G60" s="316">
        <f t="shared" si="16"/>
        <v>0.70953352485432264</v>
      </c>
      <c r="H60" s="316">
        <f t="shared" si="17"/>
        <v>0.29046647514567736</v>
      </c>
      <c r="I60" s="316"/>
      <c r="J60" s="316">
        <f t="shared" si="18"/>
        <v>0.4388853969089152</v>
      </c>
      <c r="K60" s="316">
        <f t="shared" si="19"/>
        <v>0.66962771077067629</v>
      </c>
      <c r="L60" s="108"/>
      <c r="M60" s="481">
        <f t="shared" si="20"/>
        <v>7.9244632340533911</v>
      </c>
      <c r="N60" s="482">
        <f t="shared" si="21"/>
        <v>2.2709231549384867</v>
      </c>
      <c r="O60" s="378"/>
      <c r="P60" s="519">
        <f t="shared" si="22"/>
        <v>0.24962219654016216</v>
      </c>
      <c r="Q60" s="577">
        <f t="shared" si="23"/>
        <v>0.24962219654016216</v>
      </c>
    </row>
    <row r="61" spans="1:17" ht="12.6" customHeight="1" x14ac:dyDescent="0.2">
      <c r="A61" s="234"/>
      <c r="B61" s="484">
        <f t="shared" si="25"/>
        <v>15.200000000000014</v>
      </c>
      <c r="C61" s="130"/>
      <c r="D61" s="328">
        <f t="shared" si="13"/>
        <v>10.748023074035533</v>
      </c>
      <c r="E61" s="328">
        <f t="shared" si="14"/>
        <v>1.1552000000000021E-2</v>
      </c>
      <c r="F61" s="316">
        <f t="shared" si="15"/>
        <v>0.5752705779005346</v>
      </c>
      <c r="G61" s="316">
        <f t="shared" si="16"/>
        <v>0.71744584164294201</v>
      </c>
      <c r="H61" s="316">
        <f t="shared" si="17"/>
        <v>0.28255415835705799</v>
      </c>
      <c r="I61" s="316"/>
      <c r="J61" s="316">
        <f t="shared" si="18"/>
        <v>0.46779034716017925</v>
      </c>
      <c r="K61" s="316">
        <f t="shared" si="19"/>
        <v>0.68003273788262542</v>
      </c>
      <c r="L61" s="108"/>
      <c r="M61" s="481">
        <f t="shared" si="20"/>
        <v>7.7247654768212612</v>
      </c>
      <c r="N61" s="482">
        <f t="shared" si="21"/>
        <v>2.0712253977063568</v>
      </c>
      <c r="O61" s="378"/>
      <c r="P61" s="519">
        <f t="shared" si="22"/>
        <v>0.24610247710871369</v>
      </c>
      <c r="Q61" s="577">
        <f t="shared" si="23"/>
        <v>0.24610247710871369</v>
      </c>
    </row>
    <row r="62" spans="1:17" ht="12.6" customHeight="1" x14ac:dyDescent="0.2">
      <c r="A62" s="234"/>
      <c r="B62" s="484">
        <f t="shared" si="25"/>
        <v>14.400000000000013</v>
      </c>
      <c r="C62" s="130"/>
      <c r="D62" s="328">
        <f t="shared" si="13"/>
        <v>10.182337649086294</v>
      </c>
      <c r="E62" s="328">
        <f t="shared" si="14"/>
        <v>1.0368000000000018E-2</v>
      </c>
      <c r="F62" s="316">
        <f t="shared" si="15"/>
        <v>0.60141606536080827</v>
      </c>
      <c r="G62" s="316">
        <f t="shared" si="16"/>
        <v>0.72621854950790876</v>
      </c>
      <c r="H62" s="316">
        <f t="shared" si="17"/>
        <v>0.27378145049209124</v>
      </c>
      <c r="I62" s="316"/>
      <c r="J62" s="316">
        <f t="shared" si="18"/>
        <v>0.49959268886994534</v>
      </c>
      <c r="K62" s="316">
        <f t="shared" si="19"/>
        <v>0.69131904654877319</v>
      </c>
      <c r="L62" s="108"/>
      <c r="M62" s="481">
        <f t="shared" si="20"/>
        <v>7.5278834951342901</v>
      </c>
      <c r="N62" s="482">
        <f t="shared" si="21"/>
        <v>1.8743434160193857</v>
      </c>
      <c r="O62" s="378"/>
      <c r="P62" s="519">
        <f t="shared" si="22"/>
        <v>0.24201687606426581</v>
      </c>
      <c r="Q62" s="577">
        <f t="shared" si="23"/>
        <v>0.24201687606426581</v>
      </c>
    </row>
    <row r="63" spans="1:17" ht="12.6" customHeight="1" x14ac:dyDescent="0.2">
      <c r="A63" s="234"/>
      <c r="B63" s="484">
        <f t="shared" si="25"/>
        <v>13.600000000000012</v>
      </c>
      <c r="C63" s="130"/>
      <c r="D63" s="328">
        <f t="shared" si="13"/>
        <v>9.6166522241370558</v>
      </c>
      <c r="E63" s="328">
        <f t="shared" si="14"/>
        <v>9.2480000000000166E-3</v>
      </c>
      <c r="F63" s="316">
        <f t="shared" si="15"/>
        <v>0.63097024865461371</v>
      </c>
      <c r="G63" s="316">
        <f t="shared" si="16"/>
        <v>0.73597001117860661</v>
      </c>
      <c r="H63" s="316">
        <f t="shared" si="17"/>
        <v>0.26402998882139339</v>
      </c>
      <c r="I63" s="316"/>
      <c r="J63" s="316">
        <f t="shared" si="18"/>
        <v>0.53480372641324314</v>
      </c>
      <c r="K63" s="316">
        <f t="shared" si="19"/>
        <v>0.7036072069980942</v>
      </c>
      <c r="L63" s="108"/>
      <c r="M63" s="481">
        <f t="shared" si="20"/>
        <v>7.3342699942828773</v>
      </c>
      <c r="N63" s="482">
        <f t="shared" si="21"/>
        <v>1.6807299151679729</v>
      </c>
      <c r="O63" s="378"/>
      <c r="P63" s="519">
        <f t="shared" si="22"/>
        <v>0.23724521265718201</v>
      </c>
      <c r="Q63" s="577">
        <f t="shared" si="23"/>
        <v>0.23724521265718201</v>
      </c>
    </row>
    <row r="64" spans="1:17" ht="12.6" customHeight="1" x14ac:dyDescent="0.2">
      <c r="A64" s="234"/>
      <c r="B64" s="484">
        <f t="shared" si="25"/>
        <v>12.800000000000011</v>
      </c>
      <c r="C64" s="130"/>
      <c r="D64" s="328">
        <f t="shared" si="13"/>
        <v>9.0509667991878171</v>
      </c>
      <c r="E64" s="328">
        <f t="shared" si="14"/>
        <v>8.1920000000000152E-3</v>
      </c>
      <c r="F64" s="316">
        <f t="shared" si="15"/>
        <v>0.66457225825073807</v>
      </c>
      <c r="G64" s="316">
        <f t="shared" si="16"/>
        <v>0.74683794104285128</v>
      </c>
      <c r="H64" s="316">
        <f t="shared" si="17"/>
        <v>0.25316205895714872</v>
      </c>
      <c r="I64" s="316"/>
      <c r="J64" s="316">
        <f t="shared" si="18"/>
        <v>0.57406259025885986</v>
      </c>
      <c r="K64" s="316">
        <f t="shared" si="19"/>
        <v>0.71703727635191461</v>
      </c>
      <c r="L64" s="108"/>
      <c r="M64" s="481">
        <f t="shared" si="20"/>
        <v>7.1444738241571315</v>
      </c>
      <c r="N64" s="482">
        <f t="shared" si="21"/>
        <v>1.4909337450422271</v>
      </c>
      <c r="O64" s="378"/>
      <c r="P64" s="519">
        <f t="shared" si="22"/>
        <v>0.23163553889801827</v>
      </c>
      <c r="Q64" s="577">
        <f t="shared" si="23"/>
        <v>0.23163553889801827</v>
      </c>
    </row>
    <row r="65" spans="1:17" ht="12.6" customHeight="1" x14ac:dyDescent="0.2">
      <c r="A65" s="234"/>
      <c r="B65" s="484">
        <f t="shared" si="25"/>
        <v>12.000000000000011</v>
      </c>
      <c r="C65" s="130"/>
      <c r="D65" s="328">
        <f t="shared" si="13"/>
        <v>8.4852813742385784</v>
      </c>
      <c r="E65" s="328">
        <f t="shared" si="14"/>
        <v>7.2000000000000128E-3</v>
      </c>
      <c r="F65" s="316">
        <f t="shared" si="15"/>
        <v>0.70303165940964496</v>
      </c>
      <c r="G65" s="316">
        <f t="shared" si="16"/>
        <v>0.75898199014503709</v>
      </c>
      <c r="H65" s="316">
        <f t="shared" si="17"/>
        <v>0.24101800985496291</v>
      </c>
      <c r="I65" s="316"/>
      <c r="J65" s="316">
        <f t="shared" si="18"/>
        <v>0.61817884566725922</v>
      </c>
      <c r="K65" s="316">
        <f t="shared" si="19"/>
        <v>0.73177127348934412</v>
      </c>
      <c r="L65" s="108"/>
      <c r="M65" s="481">
        <f t="shared" si="20"/>
        <v>6.9591653930387167</v>
      </c>
      <c r="N65" s="482">
        <f t="shared" si="21"/>
        <v>1.3056253139238123</v>
      </c>
      <c r="O65" s="378"/>
      <c r="P65" s="519">
        <f t="shared" si="22"/>
        <v>0.22499457482480148</v>
      </c>
      <c r="Q65" s="577">
        <f t="shared" si="23"/>
        <v>0.22499457482480148</v>
      </c>
    </row>
    <row r="66" spans="1:17" ht="12.6" customHeight="1" x14ac:dyDescent="0.2">
      <c r="A66" s="234"/>
      <c r="B66" s="484">
        <f t="shared" si="25"/>
        <v>11.20000000000001</v>
      </c>
      <c r="C66" s="130"/>
      <c r="D66" s="328">
        <f t="shared" si="13"/>
        <v>7.9195959492893397</v>
      </c>
      <c r="E66" s="328">
        <f t="shared" si="14"/>
        <v>6.2720000000000111E-3</v>
      </c>
      <c r="F66" s="316">
        <f t="shared" si="15"/>
        <v>0.74738932175193118</v>
      </c>
      <c r="G66" s="316">
        <f t="shared" si="16"/>
        <v>0.77258570540437255</v>
      </c>
      <c r="H66" s="316">
        <f t="shared" si="17"/>
        <v>0.22741429459562745</v>
      </c>
      <c r="I66" s="316"/>
      <c r="J66" s="316">
        <f t="shared" si="18"/>
        <v>0.6681933622590378</v>
      </c>
      <c r="K66" s="316">
        <f t="shared" si="19"/>
        <v>0.747994914020227</v>
      </c>
      <c r="L66" s="108"/>
      <c r="M66" s="481">
        <f t="shared" si="20"/>
        <v>6.7791697331788754</v>
      </c>
      <c r="N66" s="482">
        <f t="shared" si="21"/>
        <v>1.125629654063971</v>
      </c>
      <c r="O66" s="378"/>
      <c r="P66" s="519">
        <f t="shared" si="22"/>
        <v>0.21707534701603118</v>
      </c>
      <c r="Q66" s="577">
        <f t="shared" si="23"/>
        <v>0.21707534701603118</v>
      </c>
    </row>
    <row r="67" spans="1:17" ht="12.6" customHeight="1" x14ac:dyDescent="0.2">
      <c r="A67" s="234"/>
      <c r="B67" s="484">
        <f t="shared" si="25"/>
        <v>10.400000000000009</v>
      </c>
      <c r="C67" s="130"/>
      <c r="D67" s="328">
        <f t="shared" si="13"/>
        <v>7.3539105243401011</v>
      </c>
      <c r="E67" s="328">
        <f t="shared" si="14"/>
        <v>5.40800000000001E-3</v>
      </c>
      <c r="F67" s="316">
        <f t="shared" si="15"/>
        <v>0.79900638247376066</v>
      </c>
      <c r="G67" s="316">
        <f t="shared" si="16"/>
        <v>0.78785664442746661</v>
      </c>
      <c r="H67" s="316">
        <f t="shared" si="17"/>
        <v>0.21214335557253339</v>
      </c>
      <c r="I67" s="316"/>
      <c r="J67" s="316">
        <f t="shared" si="18"/>
        <v>0.72546727723035964</v>
      </c>
      <c r="K67" s="316">
        <f t="shared" si="19"/>
        <v>0.76591729366285399</v>
      </c>
      <c r="L67" s="108"/>
      <c r="M67" s="481">
        <f t="shared" si="20"/>
        <v>6.6055094555660503</v>
      </c>
      <c r="N67" s="482">
        <f t="shared" si="21"/>
        <v>0.95196937645114588</v>
      </c>
      <c r="O67" s="378"/>
      <c r="P67" s="519">
        <f t="shared" si="22"/>
        <v>0.20756175101315202</v>
      </c>
      <c r="Q67" s="577">
        <f t="shared" si="23"/>
        <v>0.20756175101315202</v>
      </c>
    </row>
    <row r="68" spans="1:17" ht="12.6" customHeight="1" x14ac:dyDescent="0.2">
      <c r="A68" s="234"/>
      <c r="B68" s="484">
        <f t="shared" si="25"/>
        <v>9.6000000000000085</v>
      </c>
      <c r="C68" s="130"/>
      <c r="D68" s="328">
        <f t="shared" si="13"/>
        <v>6.7882250993908624</v>
      </c>
      <c r="E68" s="328">
        <f t="shared" si="14"/>
        <v>4.6080000000000079E-3</v>
      </c>
      <c r="F68" s="316">
        <f t="shared" si="15"/>
        <v>0.8596976911700196</v>
      </c>
      <c r="G68" s="316">
        <f t="shared" si="16"/>
        <v>0.80502214608746647</v>
      </c>
      <c r="H68" s="316">
        <f t="shared" si="17"/>
        <v>0.19497785391253353</v>
      </c>
      <c r="I68" s="316"/>
      <c r="J68" s="316">
        <f t="shared" si="18"/>
        <v>0.79181544017611094</v>
      </c>
      <c r="K68" s="316">
        <f t="shared" si="19"/>
        <v>0.78576585097493545</v>
      </c>
      <c r="L68" s="108"/>
      <c r="M68" s="481">
        <f t="shared" si="20"/>
        <v>6.4394600547555285</v>
      </c>
      <c r="N68" s="482">
        <f t="shared" si="21"/>
        <v>0.7859199756406241</v>
      </c>
      <c r="O68" s="378"/>
      <c r="P68" s="519">
        <f t="shared" si="22"/>
        <v>0.19605072257608197</v>
      </c>
      <c r="Q68" s="577">
        <f t="shared" si="23"/>
        <v>0.19605072257608197</v>
      </c>
    </row>
    <row r="69" spans="1:17" ht="12.6" customHeight="1" x14ac:dyDescent="0.2">
      <c r="A69" s="234"/>
      <c r="B69" s="484">
        <f t="shared" si="25"/>
        <v>8.8000000000000078</v>
      </c>
      <c r="C69" s="130"/>
      <c r="D69" s="328">
        <f t="shared" si="13"/>
        <v>6.2225396744416246</v>
      </c>
      <c r="E69" s="328">
        <f t="shared" si="14"/>
        <v>3.8720000000000069E-3</v>
      </c>
      <c r="F69" s="316">
        <f t="shared" si="15"/>
        <v>0.93193804274282466</v>
      </c>
      <c r="G69" s="316">
        <f t="shared" si="16"/>
        <v>0.82431572713106838</v>
      </c>
      <c r="H69" s="316">
        <f t="shared" si="17"/>
        <v>0.17568427286893162</v>
      </c>
      <c r="I69" s="316"/>
      <c r="J69" s="316">
        <f t="shared" si="18"/>
        <v>0.86971264599840836</v>
      </c>
      <c r="K69" s="316">
        <f t="shared" si="19"/>
        <v>0.80777127020128714</v>
      </c>
      <c r="L69" s="108"/>
      <c r="M69" s="481">
        <f t="shared" si="20"/>
        <v>6.2826194766946628</v>
      </c>
      <c r="N69" s="482">
        <f t="shared" si="21"/>
        <v>0.62907939757975839</v>
      </c>
      <c r="O69" s="378"/>
      <c r="P69" s="519">
        <f t="shared" si="22"/>
        <v>0.18203556263472348</v>
      </c>
      <c r="Q69" s="577">
        <f t="shared" si="23"/>
        <v>0.18203556263472348</v>
      </c>
    </row>
    <row r="70" spans="1:17" ht="12.6" customHeight="1" x14ac:dyDescent="0.2">
      <c r="A70" s="234"/>
      <c r="B70" s="484">
        <f t="shared" si="25"/>
        <v>8.0000000000000071</v>
      </c>
      <c r="C70" s="130"/>
      <c r="D70" s="328">
        <f t="shared" si="13"/>
        <v>5.6568542494923859</v>
      </c>
      <c r="E70" s="328">
        <f t="shared" si="14"/>
        <v>3.2000000000000058E-3</v>
      </c>
      <c r="F70" s="316">
        <f t="shared" si="15"/>
        <v>1.0191921500551402</v>
      </c>
      <c r="G70" s="316">
        <f t="shared" si="16"/>
        <v>0.8459441236657852</v>
      </c>
      <c r="H70" s="316">
        <f t="shared" si="17"/>
        <v>0.1540558763342148</v>
      </c>
      <c r="I70" s="316"/>
      <c r="J70" s="316">
        <f t="shared" si="18"/>
        <v>0.96262360756021637</v>
      </c>
      <c r="K70" s="316">
        <f t="shared" si="19"/>
        <v>0.83213177703967711</v>
      </c>
      <c r="L70" s="108"/>
      <c r="M70" s="481">
        <f t="shared" si="20"/>
        <v>6.1369910265868839</v>
      </c>
      <c r="N70" s="482">
        <f t="shared" si="21"/>
        <v>0.48345094747197948</v>
      </c>
      <c r="O70" s="378"/>
      <c r="P70" s="519">
        <f t="shared" si="22"/>
        <v>0.16490161914640925</v>
      </c>
      <c r="Q70" s="577">
        <f t="shared" si="23"/>
        <v>0.16490161914640925</v>
      </c>
    </row>
    <row r="71" spans="1:17" ht="12.6" customHeight="1" x14ac:dyDescent="0.2">
      <c r="A71" s="234"/>
      <c r="B71" s="484">
        <f t="shared" si="25"/>
        <v>7.2000000000000073</v>
      </c>
      <c r="C71" s="130"/>
      <c r="D71" s="328">
        <f t="shared" si="13"/>
        <v>5.0911688245431472</v>
      </c>
      <c r="E71" s="328">
        <f t="shared" si="14"/>
        <v>2.5920000000000058E-3</v>
      </c>
      <c r="F71" s="316">
        <f t="shared" si="15"/>
        <v>1.1264645983534693</v>
      </c>
      <c r="G71" s="316">
        <f t="shared" si="16"/>
        <v>0.87001554143110416</v>
      </c>
      <c r="H71" s="316">
        <f t="shared" si="17"/>
        <v>0.12998445856889584</v>
      </c>
      <c r="I71" s="316"/>
      <c r="J71" s="316">
        <f t="shared" si="18"/>
        <v>1.0755529101080379</v>
      </c>
      <c r="K71" s="316">
        <f t="shared" si="19"/>
        <v>0.85893637145285961</v>
      </c>
      <c r="L71" s="108"/>
      <c r="M71" s="481">
        <f t="shared" si="20"/>
        <v>6.0050697312697565</v>
      </c>
      <c r="N71" s="482">
        <f t="shared" si="21"/>
        <v>0.3515296521548521</v>
      </c>
      <c r="O71" s="378"/>
      <c r="P71" s="519">
        <f t="shared" si="22"/>
        <v>0.14396493633920929</v>
      </c>
      <c r="Q71" s="577">
        <f t="shared" si="23"/>
        <v>0.14396493633920929</v>
      </c>
    </row>
    <row r="72" spans="1:17" ht="12.6" customHeight="1" x14ac:dyDescent="0.2">
      <c r="A72" s="234"/>
      <c r="B72" s="484">
        <f t="shared" si="25"/>
        <v>6.4000000000000075</v>
      </c>
      <c r="C72" s="130"/>
      <c r="D72" s="328">
        <f t="shared" si="13"/>
        <v>4.5254833995939094</v>
      </c>
      <c r="E72" s="328">
        <f t="shared" si="14"/>
        <v>2.0480000000000047E-3</v>
      </c>
      <c r="F72" s="316">
        <f t="shared" si="15"/>
        <v>1.2612622655075671</v>
      </c>
      <c r="G72" s="316">
        <f t="shared" si="16"/>
        <v>0.8963928141577604</v>
      </c>
      <c r="H72" s="316">
        <f t="shared" si="17"/>
        <v>0.1036071858422396</v>
      </c>
      <c r="I72" s="316"/>
      <c r="J72" s="316">
        <f t="shared" si="18"/>
        <v>1.216007431511628</v>
      </c>
      <c r="K72" s="316">
        <f t="shared" si="19"/>
        <v>0.8880089544600599</v>
      </c>
      <c r="L72" s="108"/>
      <c r="M72" s="481">
        <f t="shared" si="20"/>
        <v>5.8898977821983891</v>
      </c>
      <c r="N72" s="482">
        <f t="shared" si="21"/>
        <v>0.23635770308348469</v>
      </c>
      <c r="O72" s="378"/>
      <c r="P72" s="519">
        <f t="shared" si="22"/>
        <v>0.11863098283480869</v>
      </c>
      <c r="Q72" s="577">
        <f t="shared" si="23"/>
        <v>0.11863098283480869</v>
      </c>
    </row>
    <row r="73" spans="1:17" ht="12.6" customHeight="1" x14ac:dyDescent="0.2">
      <c r="A73" s="234"/>
      <c r="B73" s="484">
        <f t="shared" si="25"/>
        <v>5.6000000000000076</v>
      </c>
      <c r="C73" s="130"/>
      <c r="D73" s="328">
        <f t="shared" si="13"/>
        <v>3.9597979746446716</v>
      </c>
      <c r="E73" s="328">
        <f t="shared" si="14"/>
        <v>1.5680000000000043E-3</v>
      </c>
      <c r="F73" s="316">
        <f t="shared" si="15"/>
        <v>1.4353816738841916</v>
      </c>
      <c r="G73" s="316">
        <f t="shared" si="16"/>
        <v>0.92441081734699659</v>
      </c>
      <c r="H73" s="316">
        <f t="shared" si="17"/>
        <v>7.5589182653003406E-2</v>
      </c>
      <c r="I73" s="316"/>
      <c r="J73" s="316">
        <f t="shared" si="18"/>
        <v>1.3957836941377448</v>
      </c>
      <c r="K73" s="316">
        <f t="shared" si="19"/>
        <v>0.91861017896412056</v>
      </c>
      <c r="L73" s="108"/>
      <c r="M73" s="481">
        <f t="shared" si="20"/>
        <v>5.7949929959305422</v>
      </c>
      <c r="N73" s="482">
        <f t="shared" si="21"/>
        <v>0.14145291681563776</v>
      </c>
      <c r="O73" s="378"/>
      <c r="P73" s="519">
        <f t="shared" si="22"/>
        <v>8.8849924293796803E-2</v>
      </c>
      <c r="Q73" s="577">
        <f t="shared" si="23"/>
        <v>8.8849924293796803E-2</v>
      </c>
    </row>
    <row r="74" spans="1:17" ht="12.6" customHeight="1" x14ac:dyDescent="0.2">
      <c r="A74" s="234"/>
      <c r="B74" s="484">
        <f t="shared" si="25"/>
        <v>4.8000000000000078</v>
      </c>
      <c r="C74" s="130"/>
      <c r="D74" s="328">
        <f t="shared" si="13"/>
        <v>3.3941125496954339</v>
      </c>
      <c r="E74" s="328">
        <f t="shared" si="14"/>
        <v>1.1520000000000037E-3</v>
      </c>
      <c r="F74" s="316">
        <f t="shared" si="15"/>
        <v>1.6684836940946062</v>
      </c>
      <c r="G74" s="316">
        <f t="shared" si="16"/>
        <v>0.95239012689983338</v>
      </c>
      <c r="H74" s="316">
        <f t="shared" si="17"/>
        <v>4.7609873100166622E-2</v>
      </c>
      <c r="I74" s="316"/>
      <c r="J74" s="316">
        <f t="shared" si="18"/>
        <v>1.6345425685976518</v>
      </c>
      <c r="K74" s="316">
        <f t="shared" si="19"/>
        <v>0.94892751223149174</v>
      </c>
      <c r="L74" s="108"/>
      <c r="M74" s="481">
        <f t="shared" si="20"/>
        <v>5.7239130564955047</v>
      </c>
      <c r="N74" s="482">
        <f t="shared" si="21"/>
        <v>7.0372977380600332E-2</v>
      </c>
      <c r="O74" s="378"/>
      <c r="P74" s="519">
        <f t="shared" si="22"/>
        <v>5.6188610511966892E-2</v>
      </c>
      <c r="Q74" s="577">
        <f t="shared" si="23"/>
        <v>5.6188610511966892E-2</v>
      </c>
    </row>
    <row r="75" spans="1:17" ht="12.6" customHeight="1" x14ac:dyDescent="0.2">
      <c r="A75" s="234"/>
      <c r="B75" s="484">
        <f t="shared" si="25"/>
        <v>4.000000000000008</v>
      </c>
      <c r="C75" s="130"/>
      <c r="D75" s="328">
        <f t="shared" si="13"/>
        <v>2.8284271247461961</v>
      </c>
      <c r="E75" s="328">
        <f t="shared" si="14"/>
        <v>8.0000000000000307E-4</v>
      </c>
      <c r="F75" s="316">
        <f t="shared" si="15"/>
        <v>1.9959578932390853</v>
      </c>
      <c r="G75" s="316">
        <f t="shared" si="16"/>
        <v>0.97703074687873548</v>
      </c>
      <c r="H75" s="316">
        <f t="shared" si="17"/>
        <v>2.2969253121264521E-2</v>
      </c>
      <c r="I75" s="316"/>
      <c r="J75" s="316">
        <f t="shared" si="18"/>
        <v>1.9676736219916233</v>
      </c>
      <c r="K75" s="316">
        <f t="shared" si="19"/>
        <v>0.97544719862076046</v>
      </c>
      <c r="L75" s="108"/>
      <c r="M75" s="481">
        <f t="shared" si="20"/>
        <v>5.6789621680859312</v>
      </c>
      <c r="N75" s="482">
        <f t="shared" si="21"/>
        <v>2.5422088971026824E-2</v>
      </c>
      <c r="O75" s="378"/>
      <c r="P75" s="519">
        <f t="shared" si="22"/>
        <v>2.5645705550996215E-2</v>
      </c>
      <c r="Q75" s="577">
        <f t="shared" si="23"/>
        <v>2.5645705550996215E-2</v>
      </c>
    </row>
    <row r="76" spans="1:17" ht="12.6" customHeight="1" x14ac:dyDescent="0.2">
      <c r="A76" s="234"/>
      <c r="B76" s="484">
        <f t="shared" si="25"/>
        <v>3.2000000000000082</v>
      </c>
      <c r="C76" s="130"/>
      <c r="D76" s="328">
        <f t="shared" si="13"/>
        <v>2.2627416997969578</v>
      </c>
      <c r="E76" s="328">
        <f t="shared" si="14"/>
        <v>5.1200000000000269E-4</v>
      </c>
      <c r="F76" s="316">
        <f t="shared" si="15"/>
        <v>2.4885834055181761</v>
      </c>
      <c r="G76" s="316">
        <f t="shared" si="16"/>
        <v>0.993587342484061</v>
      </c>
      <c r="H76" s="316">
        <f t="shared" si="17"/>
        <v>6.412657515939002E-3</v>
      </c>
      <c r="I76" s="316"/>
      <c r="J76" s="316">
        <f t="shared" si="18"/>
        <v>2.4659559885202067</v>
      </c>
      <c r="K76" s="316">
        <f t="shared" si="19"/>
        <v>0.99316759384092945</v>
      </c>
      <c r="L76" s="108"/>
      <c r="M76" s="481">
        <f t="shared" si="20"/>
        <v>5.6584456036451343</v>
      </c>
      <c r="N76" s="482">
        <f t="shared" si="21"/>
        <v>4.9055245302298545E-3</v>
      </c>
      <c r="O76" s="378"/>
      <c r="P76" s="519">
        <f t="shared" si="22"/>
        <v>5.8627662193444516E-3</v>
      </c>
      <c r="Q76" s="577">
        <f t="shared" si="23"/>
        <v>5.8627662193444516E-3</v>
      </c>
    </row>
    <row r="77" spans="1:17" ht="12.6" customHeight="1" x14ac:dyDescent="0.2">
      <c r="A77" s="234"/>
      <c r="B77" s="484">
        <f t="shared" si="25"/>
        <v>2.4000000000000083</v>
      </c>
      <c r="C77" s="130"/>
      <c r="D77" s="328">
        <f t="shared" si="13"/>
        <v>1.69705627484772</v>
      </c>
      <c r="E77" s="328">
        <f t="shared" si="14"/>
        <v>2.8800000000000201E-4</v>
      </c>
      <c r="F77" s="316">
        <f t="shared" si="15"/>
        <v>3.3115115440664904</v>
      </c>
      <c r="G77" s="316">
        <f t="shared" si="16"/>
        <v>0.99953603294344706</v>
      </c>
      <c r="H77" s="316">
        <f t="shared" si="17"/>
        <v>4.6396705655293857E-4</v>
      </c>
      <c r="I77" s="316"/>
      <c r="J77" s="316">
        <f t="shared" si="18"/>
        <v>3.2945409813180131</v>
      </c>
      <c r="K77" s="316">
        <f t="shared" si="19"/>
        <v>0.99950708715678482</v>
      </c>
      <c r="L77" s="108"/>
      <c r="M77" s="481">
        <f t="shared" si="20"/>
        <v>5.6537553906696587</v>
      </c>
      <c r="N77" s="482">
        <f t="shared" si="21"/>
        <v>2.1531155475429387E-4</v>
      </c>
      <c r="O77" s="378"/>
      <c r="P77" s="519">
        <f t="shared" si="22"/>
        <v>2.6904224831980628E-4</v>
      </c>
      <c r="Q77" s="577">
        <f t="shared" si="23"/>
        <v>2.6904224831980628E-4</v>
      </c>
    </row>
    <row r="78" spans="1:17" ht="12.6" customHeight="1" x14ac:dyDescent="0.2">
      <c r="A78" s="234"/>
      <c r="B78" s="484">
        <f t="shared" si="25"/>
        <v>1.6000000000000083</v>
      </c>
      <c r="C78" s="130"/>
      <c r="D78" s="328">
        <f t="shared" si="13"/>
        <v>1.131370849898482</v>
      </c>
      <c r="E78" s="328">
        <f t="shared" si="14"/>
        <v>1.2800000000000135E-4</v>
      </c>
      <c r="F78" s="316">
        <f t="shared" si="15"/>
        <v>4.9601962482878621</v>
      </c>
      <c r="G78" s="316">
        <f t="shared" si="16"/>
        <v>0.99999964789000761</v>
      </c>
      <c r="H78" s="316">
        <f t="shared" si="17"/>
        <v>3.5210999238532992E-7</v>
      </c>
      <c r="I78" s="316"/>
      <c r="J78" s="316">
        <f t="shared" si="18"/>
        <v>4.9488825397888769</v>
      </c>
      <c r="K78" s="316">
        <f t="shared" si="19"/>
        <v>0.99999962679613841</v>
      </c>
      <c r="L78" s="108"/>
      <c r="M78" s="481">
        <f t="shared" si="20"/>
        <v>5.6535401568710029</v>
      </c>
      <c r="N78" s="482">
        <f t="shared" si="21"/>
        <v>7.7756098448844568E-8</v>
      </c>
      <c r="O78" s="378"/>
      <c r="P78" s="519">
        <f t="shared" si="22"/>
        <v>9.719512306105571E-8</v>
      </c>
      <c r="Q78" s="577">
        <f t="shared" si="23"/>
        <v>9.719512306105571E-8</v>
      </c>
    </row>
    <row r="79" spans="1:17" ht="12.6" customHeight="1" x14ac:dyDescent="0.2">
      <c r="A79" s="234"/>
      <c r="B79" s="484">
        <f t="shared" si="25"/>
        <v>0.80000000000000826</v>
      </c>
      <c r="C79" s="130"/>
      <c r="D79" s="328">
        <f t="shared" si="13"/>
        <v>0.5656854249492439</v>
      </c>
      <c r="E79" s="328">
        <f t="shared" si="14"/>
        <v>3.2000000000000669E-5</v>
      </c>
      <c r="F79" s="316">
        <f t="shared" si="15"/>
        <v>9.9119072152014347</v>
      </c>
      <c r="G79" s="316">
        <f t="shared" si="16"/>
        <v>1</v>
      </c>
      <c r="H79" s="316">
        <f t="shared" si="17"/>
        <v>0</v>
      </c>
      <c r="I79" s="316"/>
      <c r="J79" s="316">
        <f t="shared" si="18"/>
        <v>9.9062503609519421</v>
      </c>
      <c r="K79" s="316">
        <f t="shared" si="19"/>
        <v>1</v>
      </c>
      <c r="L79" s="108"/>
      <c r="M79" s="481">
        <f t="shared" si="20"/>
        <v>5.6535400791149044</v>
      </c>
      <c r="N79" s="482">
        <f t="shared" si="21"/>
        <v>0</v>
      </c>
      <c r="O79" s="378"/>
      <c r="P79" s="519">
        <f t="shared" si="22"/>
        <v>0</v>
      </c>
      <c r="Q79" s="577">
        <f t="shared" si="23"/>
        <v>0</v>
      </c>
    </row>
    <row r="80" spans="1:17" ht="12.6" customHeight="1" x14ac:dyDescent="0.2">
      <c r="A80" s="234"/>
      <c r="B80" s="485">
        <v>1.0000000000000001E-5</v>
      </c>
      <c r="C80" s="130"/>
      <c r="D80" s="328">
        <f t="shared" si="13"/>
        <v>7.0710678118654764E-6</v>
      </c>
      <c r="E80" s="328">
        <f t="shared" si="14"/>
        <v>5.0000000000000008E-15</v>
      </c>
      <c r="F80" s="316">
        <f t="shared" si="15"/>
        <v>792726.30304617865</v>
      </c>
      <c r="G80" s="316">
        <f t="shared" si="16"/>
        <v>1</v>
      </c>
      <c r="H80" s="316">
        <f t="shared" si="17"/>
        <v>0</v>
      </c>
      <c r="I80" s="316"/>
      <c r="J80" s="316">
        <f t="shared" si="18"/>
        <v>792726.30304610799</v>
      </c>
      <c r="K80" s="316">
        <f t="shared" si="19"/>
        <v>1</v>
      </c>
      <c r="L80" s="108"/>
      <c r="M80" s="481">
        <f t="shared" si="20"/>
        <v>5.6535400791149044</v>
      </c>
      <c r="N80" s="482">
        <f t="shared" si="21"/>
        <v>0</v>
      </c>
      <c r="O80" s="378"/>
      <c r="P80" s="519"/>
      <c r="Q80" s="577">
        <f t="shared" si="23"/>
        <v>0</v>
      </c>
    </row>
    <row r="81" spans="1:17" ht="12.6" customHeight="1" x14ac:dyDescent="0.2">
      <c r="A81" s="234"/>
      <c r="B81" s="98"/>
      <c r="C81" s="130"/>
      <c r="D81" s="108"/>
      <c r="E81" s="108"/>
      <c r="F81" s="131"/>
      <c r="G81" s="131"/>
      <c r="H81" s="131"/>
      <c r="I81" s="131"/>
      <c r="J81" s="108"/>
      <c r="K81" s="131"/>
      <c r="L81" s="94"/>
      <c r="M81" s="483"/>
      <c r="N81" s="483"/>
      <c r="O81" s="98"/>
      <c r="P81" s="98"/>
      <c r="Q81" s="130"/>
    </row>
    <row r="82" spans="1:17" ht="12.6" customHeight="1" x14ac:dyDescent="0.2">
      <c r="A82" s="234"/>
      <c r="B82" s="98"/>
      <c r="C82" s="130"/>
      <c r="D82" s="108">
        <f t="shared" ref="D82" si="26">B82*(SQRT(E$8/360))</f>
        <v>0</v>
      </c>
      <c r="E82" s="108">
        <f t="shared" ref="E82" si="27">D82/2</f>
        <v>0</v>
      </c>
      <c r="F82" s="131"/>
      <c r="G82" s="131"/>
      <c r="H82" s="131"/>
      <c r="I82" s="131"/>
      <c r="J82" s="108"/>
      <c r="K82" s="131"/>
      <c r="L82" s="94"/>
      <c r="M82" s="483"/>
      <c r="N82" s="483"/>
      <c r="O82" s="98"/>
      <c r="P82" s="98"/>
      <c r="Q82" s="130"/>
    </row>
    <row r="83" spans="1:17" ht="12.6" customHeight="1" x14ac:dyDescent="0.2">
      <c r="A83" s="234"/>
      <c r="B83" s="98"/>
      <c r="C83" s="130"/>
      <c r="D83" s="240"/>
      <c r="E83" s="240"/>
      <c r="F83" s="224"/>
      <c r="G83" s="98"/>
      <c r="H83" s="98"/>
      <c r="I83" s="130"/>
      <c r="J83" s="98"/>
      <c r="K83" s="98"/>
      <c r="L83" s="98"/>
      <c r="M83" s="255"/>
      <c r="N83" s="255"/>
      <c r="O83" s="98"/>
      <c r="P83" s="98"/>
      <c r="Q83" s="130"/>
    </row>
    <row r="84" spans="1:17" ht="12.6" customHeight="1" x14ac:dyDescent="0.2">
      <c r="A84" s="234"/>
      <c r="B84" s="98"/>
      <c r="C84" s="130"/>
      <c r="D84" s="240"/>
      <c r="E84" s="240"/>
      <c r="F84" s="224"/>
      <c r="G84" s="98"/>
      <c r="H84" s="98"/>
      <c r="I84" s="130"/>
      <c r="J84" s="98"/>
      <c r="K84" s="98"/>
      <c r="L84" s="98"/>
      <c r="M84" s="255"/>
      <c r="N84" s="255"/>
      <c r="O84" s="98"/>
      <c r="P84" s="98"/>
      <c r="Q84" s="130"/>
    </row>
    <row r="85" spans="1:17" ht="12.6" customHeight="1" x14ac:dyDescent="0.2">
      <c r="A85" s="234"/>
      <c r="B85" s="98"/>
      <c r="C85" s="130"/>
      <c r="D85" s="240"/>
      <c r="E85" s="240"/>
      <c r="F85" s="224"/>
      <c r="G85" s="98"/>
      <c r="H85" s="98"/>
      <c r="I85" s="130"/>
      <c r="J85" s="98"/>
      <c r="K85" s="98"/>
      <c r="L85" s="98"/>
      <c r="M85" s="255"/>
      <c r="N85" s="255"/>
      <c r="O85" s="98"/>
      <c r="P85" s="98"/>
      <c r="Q85" s="130"/>
    </row>
    <row r="86" spans="1:17" ht="12.6" customHeight="1" x14ac:dyDescent="0.2">
      <c r="A86" s="234"/>
      <c r="B86" s="98"/>
      <c r="C86" s="130"/>
      <c r="D86" s="240"/>
      <c r="E86" s="240"/>
      <c r="F86" s="224"/>
      <c r="G86" s="98"/>
      <c r="H86" s="98"/>
      <c r="I86" s="130"/>
      <c r="J86" s="98"/>
      <c r="K86" s="98"/>
      <c r="L86" s="98"/>
      <c r="M86" s="255"/>
      <c r="N86" s="255"/>
      <c r="O86" s="98"/>
      <c r="P86" s="98"/>
      <c r="Q86" s="130"/>
    </row>
    <row r="87" spans="1:17" ht="12.6" customHeight="1" x14ac:dyDescent="0.2">
      <c r="A87" s="234"/>
      <c r="B87" s="98"/>
      <c r="C87" s="130"/>
      <c r="D87" s="240"/>
      <c r="E87" s="240"/>
      <c r="F87" s="224"/>
      <c r="G87" s="98"/>
      <c r="H87" s="98"/>
      <c r="I87" s="130"/>
      <c r="J87" s="98"/>
      <c r="K87" s="98"/>
      <c r="L87" s="98"/>
      <c r="M87" s="255"/>
      <c r="N87" s="255"/>
      <c r="O87" s="98"/>
      <c r="P87" s="98"/>
      <c r="Q87" s="130"/>
    </row>
    <row r="88" spans="1:17" ht="12.6" customHeight="1" x14ac:dyDescent="0.2">
      <c r="A88" s="234"/>
      <c r="B88" s="98"/>
      <c r="C88" s="130"/>
      <c r="D88" s="240"/>
      <c r="E88" s="240"/>
      <c r="F88" s="224"/>
      <c r="G88" s="98"/>
      <c r="H88" s="98"/>
      <c r="I88" s="130"/>
      <c r="J88" s="98"/>
      <c r="K88" s="98"/>
      <c r="L88" s="98"/>
      <c r="M88" s="255"/>
      <c r="N88" s="255"/>
      <c r="O88" s="98"/>
      <c r="P88" s="98"/>
      <c r="Q88" s="130"/>
    </row>
    <row r="89" spans="1:17" ht="12.6" customHeight="1" x14ac:dyDescent="0.2">
      <c r="A89" s="234"/>
      <c r="B89" s="98"/>
      <c r="C89" s="130"/>
      <c r="D89" s="240"/>
      <c r="E89" s="240"/>
      <c r="F89" s="224"/>
      <c r="G89" s="98"/>
      <c r="H89" s="98"/>
      <c r="I89" s="130"/>
      <c r="J89" s="98"/>
      <c r="K89" s="98"/>
      <c r="L89" s="98"/>
      <c r="M89" s="255"/>
      <c r="N89" s="255"/>
      <c r="O89" s="98"/>
      <c r="P89" s="98"/>
      <c r="Q89" s="130"/>
    </row>
    <row r="90" spans="1:17" ht="12.6" customHeight="1" x14ac:dyDescent="0.2">
      <c r="A90" s="234"/>
      <c r="B90" s="98"/>
      <c r="C90" s="130"/>
      <c r="D90" s="240"/>
      <c r="E90" s="240"/>
      <c r="F90" s="224"/>
      <c r="G90" s="98"/>
      <c r="H90" s="98"/>
      <c r="I90" s="130"/>
      <c r="J90" s="98"/>
      <c r="K90" s="98"/>
      <c r="L90" s="98"/>
      <c r="M90" s="255"/>
      <c r="N90" s="255"/>
      <c r="O90" s="98"/>
      <c r="P90" s="98"/>
      <c r="Q90" s="130"/>
    </row>
    <row r="91" spans="1:17" ht="12.6" customHeight="1" x14ac:dyDescent="0.2">
      <c r="A91" s="234"/>
      <c r="B91" s="98"/>
      <c r="C91" s="130"/>
      <c r="D91" s="240"/>
      <c r="E91" s="240"/>
      <c r="F91" s="224"/>
      <c r="G91" s="98"/>
      <c r="H91" s="98"/>
      <c r="I91" s="130"/>
      <c r="J91" s="98"/>
      <c r="K91" s="98"/>
      <c r="L91" s="98"/>
      <c r="M91" s="255"/>
      <c r="N91" s="255"/>
      <c r="O91" s="98"/>
      <c r="P91" s="98"/>
      <c r="Q91" s="130"/>
    </row>
    <row r="92" spans="1:17" ht="12.6" customHeight="1" x14ac:dyDescent="0.2">
      <c r="A92" s="234"/>
      <c r="B92" s="98"/>
      <c r="C92" s="130"/>
      <c r="D92" s="240"/>
      <c r="E92" s="240"/>
      <c r="F92" s="224"/>
      <c r="G92" s="98"/>
      <c r="H92" s="98"/>
      <c r="I92" s="130"/>
      <c r="J92" s="98"/>
      <c r="K92" s="98"/>
      <c r="L92" s="98"/>
      <c r="M92" s="255"/>
      <c r="N92" s="255"/>
      <c r="O92" s="98"/>
      <c r="P92" s="98"/>
      <c r="Q92" s="130"/>
    </row>
    <row r="93" spans="1:17" ht="12.6" customHeight="1" x14ac:dyDescent="0.2">
      <c r="A93" s="234"/>
      <c r="B93" s="98"/>
      <c r="C93" s="130"/>
      <c r="D93" s="240"/>
      <c r="E93" s="240"/>
      <c r="F93" s="224"/>
      <c r="G93" s="98"/>
      <c r="H93" s="98"/>
      <c r="I93" s="130"/>
      <c r="J93" s="98"/>
      <c r="K93" s="98"/>
      <c r="L93" s="98"/>
      <c r="M93" s="255"/>
      <c r="N93" s="255"/>
      <c r="O93" s="98"/>
      <c r="P93" s="98"/>
      <c r="Q93" s="130"/>
    </row>
    <row r="94" spans="1:17" ht="12.6" customHeight="1" x14ac:dyDescent="0.2">
      <c r="A94" s="234"/>
      <c r="B94" s="98"/>
      <c r="C94" s="130"/>
      <c r="D94" s="240"/>
      <c r="E94" s="240"/>
      <c r="F94" s="224"/>
      <c r="G94" s="98"/>
      <c r="H94" s="98"/>
      <c r="I94" s="130"/>
      <c r="J94" s="98"/>
      <c r="K94" s="98"/>
      <c r="L94" s="98"/>
      <c r="M94" s="255"/>
      <c r="N94" s="255"/>
      <c r="O94" s="98"/>
      <c r="P94" s="98"/>
      <c r="Q94" s="130"/>
    </row>
    <row r="95" spans="1:17" ht="12.6" customHeight="1" x14ac:dyDescent="0.2">
      <c r="A95" s="234"/>
      <c r="B95" s="98"/>
      <c r="C95" s="130"/>
      <c r="D95" s="240"/>
      <c r="E95" s="240"/>
      <c r="F95" s="224"/>
      <c r="G95" s="98"/>
      <c r="H95" s="98"/>
      <c r="I95" s="130"/>
      <c r="J95" s="98"/>
      <c r="K95" s="98"/>
      <c r="L95" s="98"/>
      <c r="M95" s="255"/>
      <c r="N95" s="255"/>
      <c r="O95" s="98"/>
      <c r="P95" s="98"/>
      <c r="Q95" s="130"/>
    </row>
    <row r="96" spans="1:17" ht="12.6" customHeight="1" x14ac:dyDescent="0.2">
      <c r="A96" s="234"/>
      <c r="B96" s="98"/>
      <c r="C96" s="130"/>
      <c r="D96" s="240"/>
      <c r="E96" s="240"/>
      <c r="F96" s="224"/>
      <c r="G96" s="98"/>
      <c r="H96" s="98"/>
      <c r="I96" s="130"/>
      <c r="J96" s="98"/>
      <c r="K96" s="98"/>
      <c r="L96" s="98"/>
      <c r="M96" s="255"/>
      <c r="N96" s="255"/>
      <c r="O96" s="98"/>
      <c r="P96" s="98"/>
      <c r="Q96" s="130"/>
    </row>
    <row r="97" spans="1:17" ht="12.6" customHeight="1" x14ac:dyDescent="0.2">
      <c r="A97" s="234"/>
      <c r="B97" s="98"/>
      <c r="C97" s="130"/>
      <c r="D97" s="240"/>
      <c r="E97" s="240"/>
      <c r="F97" s="224"/>
      <c r="G97" s="98"/>
      <c r="H97" s="98"/>
      <c r="I97" s="130"/>
      <c r="J97" s="98"/>
      <c r="K97" s="98"/>
      <c r="L97" s="98"/>
      <c r="M97" s="255"/>
      <c r="N97" s="255"/>
      <c r="O97" s="98"/>
      <c r="P97" s="98"/>
      <c r="Q97" s="130"/>
    </row>
    <row r="98" spans="1:17" ht="12.6" customHeight="1" x14ac:dyDescent="0.2">
      <c r="A98" s="234"/>
      <c r="B98" s="98"/>
      <c r="C98" s="130"/>
      <c r="D98" s="240"/>
      <c r="E98" s="240"/>
      <c r="F98" s="224"/>
      <c r="G98" s="98"/>
      <c r="H98" s="98"/>
      <c r="I98" s="130"/>
      <c r="J98" s="98"/>
      <c r="K98" s="98"/>
      <c r="L98" s="98"/>
      <c r="M98" s="255"/>
      <c r="N98" s="255"/>
      <c r="O98" s="98"/>
      <c r="P98" s="98"/>
      <c r="Q98" s="130"/>
    </row>
    <row r="99" spans="1:17" ht="12.6" customHeight="1" x14ac:dyDescent="0.2">
      <c r="A99" s="234"/>
      <c r="B99" s="98"/>
      <c r="C99" s="130"/>
      <c r="D99" s="240"/>
      <c r="E99" s="240"/>
      <c r="F99" s="224"/>
      <c r="G99" s="98"/>
      <c r="H99" s="98"/>
      <c r="I99" s="130"/>
      <c r="J99" s="98"/>
      <c r="K99" s="98"/>
      <c r="L99" s="98"/>
      <c r="M99" s="255"/>
      <c r="N99" s="255"/>
      <c r="O99" s="98"/>
      <c r="P99" s="98"/>
      <c r="Q99" s="130"/>
    </row>
    <row r="100" spans="1:17" ht="12.6" customHeight="1" x14ac:dyDescent="0.2">
      <c r="A100" s="234"/>
      <c r="B100" s="98"/>
      <c r="C100" s="130"/>
      <c r="D100" s="240"/>
      <c r="E100" s="240"/>
      <c r="F100" s="224"/>
      <c r="G100" s="98"/>
      <c r="H100" s="98"/>
      <c r="I100" s="130"/>
      <c r="J100" s="98"/>
      <c r="K100" s="98"/>
      <c r="L100" s="98"/>
      <c r="M100" s="255"/>
      <c r="N100" s="255"/>
      <c r="O100" s="98"/>
      <c r="P100" s="98"/>
      <c r="Q100" s="130"/>
    </row>
    <row r="101" spans="1:17" ht="12.6" customHeight="1" x14ac:dyDescent="0.2">
      <c r="A101" s="234"/>
      <c r="B101" s="98"/>
      <c r="C101" s="130"/>
      <c r="D101" s="240"/>
      <c r="E101" s="240"/>
      <c r="F101" s="224"/>
      <c r="G101" s="98"/>
      <c r="H101" s="98"/>
      <c r="I101" s="130"/>
      <c r="J101" s="98"/>
      <c r="K101" s="98"/>
      <c r="L101" s="98"/>
      <c r="M101" s="255"/>
      <c r="N101" s="255"/>
      <c r="O101" s="98"/>
      <c r="P101" s="98"/>
      <c r="Q101" s="130"/>
    </row>
    <row r="102" spans="1:17" ht="12.6" customHeight="1" x14ac:dyDescent="0.2">
      <c r="A102" s="234"/>
      <c r="B102" s="98"/>
      <c r="C102" s="130"/>
      <c r="D102" s="240"/>
      <c r="E102" s="240"/>
      <c r="F102" s="224"/>
      <c r="G102" s="98"/>
      <c r="H102" s="98"/>
      <c r="I102" s="130"/>
      <c r="J102" s="98"/>
      <c r="K102" s="98"/>
      <c r="L102" s="98"/>
      <c r="M102" s="255"/>
      <c r="N102" s="255"/>
      <c r="O102" s="98"/>
      <c r="P102" s="98"/>
      <c r="Q102" s="130"/>
    </row>
    <row r="103" spans="1:17" ht="12.6" customHeight="1" x14ac:dyDescent="0.2">
      <c r="A103" s="234"/>
      <c r="B103" s="98"/>
      <c r="C103" s="130"/>
      <c r="D103" s="240"/>
      <c r="E103" s="240"/>
      <c r="F103" s="224"/>
      <c r="G103" s="98"/>
      <c r="H103" s="98"/>
      <c r="I103" s="130"/>
      <c r="J103" s="98"/>
      <c r="K103" s="98"/>
      <c r="L103" s="98"/>
      <c r="M103" s="255"/>
      <c r="N103" s="255"/>
      <c r="O103" s="98"/>
      <c r="P103" s="98"/>
      <c r="Q103" s="130"/>
    </row>
    <row r="104" spans="1:17" ht="12.6" customHeight="1" x14ac:dyDescent="0.2">
      <c r="A104" s="234"/>
      <c r="B104" s="98"/>
      <c r="C104" s="130"/>
      <c r="D104" s="240"/>
      <c r="E104" s="240"/>
      <c r="F104" s="224"/>
      <c r="G104" s="98"/>
      <c r="H104" s="98"/>
      <c r="I104" s="130"/>
      <c r="J104" s="98"/>
      <c r="K104" s="98"/>
      <c r="L104" s="98"/>
      <c r="M104" s="255"/>
      <c r="N104" s="255"/>
      <c r="O104" s="98"/>
      <c r="P104" s="98"/>
      <c r="Q104" s="130"/>
    </row>
    <row r="105" spans="1:17" ht="12.6" customHeight="1" x14ac:dyDescent="0.2">
      <c r="A105" s="234"/>
      <c r="B105" s="98"/>
      <c r="C105" s="130"/>
      <c r="D105" s="240"/>
      <c r="E105" s="240"/>
      <c r="F105" s="224"/>
      <c r="G105" s="98"/>
      <c r="H105" s="98"/>
      <c r="I105" s="130"/>
      <c r="J105" s="98"/>
      <c r="K105" s="98"/>
      <c r="L105" s="98"/>
      <c r="M105" s="255"/>
      <c r="N105" s="255"/>
      <c r="O105" s="98"/>
      <c r="P105" s="98"/>
      <c r="Q105" s="130"/>
    </row>
    <row r="106" spans="1:17" ht="12.6" customHeight="1" x14ac:dyDescent="0.2">
      <c r="A106" s="234"/>
      <c r="B106" s="98"/>
      <c r="C106" s="130"/>
      <c r="D106" s="240"/>
      <c r="E106" s="240"/>
      <c r="F106" s="224"/>
      <c r="G106" s="98"/>
      <c r="H106" s="98"/>
      <c r="I106" s="130"/>
      <c r="J106" s="98"/>
      <c r="K106" s="98"/>
      <c r="L106" s="98"/>
      <c r="M106" s="255"/>
      <c r="N106" s="255"/>
      <c r="O106" s="98"/>
      <c r="P106" s="98"/>
      <c r="Q106" s="130"/>
    </row>
    <row r="107" spans="1:17" ht="12.6" customHeight="1" x14ac:dyDescent="0.2">
      <c r="A107" s="234"/>
      <c r="B107" s="98"/>
      <c r="C107" s="130"/>
      <c r="D107" s="240"/>
      <c r="E107" s="240"/>
      <c r="F107" s="224"/>
      <c r="G107" s="98"/>
      <c r="H107" s="98"/>
      <c r="I107" s="130"/>
      <c r="J107" s="98"/>
      <c r="K107" s="98"/>
      <c r="L107" s="98"/>
      <c r="M107" s="255"/>
      <c r="N107" s="255"/>
      <c r="O107" s="98"/>
      <c r="P107" s="98"/>
      <c r="Q107" s="130"/>
    </row>
    <row r="108" spans="1:17" ht="12.6" customHeight="1" x14ac:dyDescent="0.2">
      <c r="A108" s="234"/>
      <c r="B108" s="98"/>
      <c r="C108" s="130"/>
      <c r="D108" s="240"/>
      <c r="E108" s="240"/>
      <c r="F108" s="224"/>
      <c r="G108" s="98"/>
      <c r="H108" s="98"/>
      <c r="I108" s="130"/>
      <c r="J108" s="98"/>
      <c r="K108" s="98"/>
      <c r="L108" s="98"/>
      <c r="M108" s="255"/>
      <c r="N108" s="255"/>
      <c r="O108" s="98"/>
      <c r="P108" s="98"/>
      <c r="Q108" s="130"/>
    </row>
    <row r="109" spans="1:17" ht="12.6" customHeight="1" x14ac:dyDescent="0.2">
      <c r="A109" s="234"/>
      <c r="B109" s="98"/>
      <c r="C109" s="130"/>
      <c r="D109" s="240"/>
      <c r="E109" s="240"/>
      <c r="F109" s="224"/>
      <c r="G109" s="98"/>
      <c r="H109" s="98"/>
      <c r="I109" s="130"/>
      <c r="J109" s="98"/>
      <c r="K109" s="98"/>
      <c r="L109" s="98"/>
      <c r="M109" s="255"/>
      <c r="N109" s="255"/>
      <c r="O109" s="98"/>
      <c r="P109" s="98"/>
      <c r="Q109" s="130"/>
    </row>
    <row r="110" spans="1:17" ht="12.6" customHeight="1" x14ac:dyDescent="0.2">
      <c r="A110" s="234"/>
      <c r="B110" s="98"/>
      <c r="C110" s="130"/>
      <c r="D110" s="240"/>
      <c r="E110" s="240"/>
      <c r="F110" s="224"/>
      <c r="G110" s="98"/>
      <c r="H110" s="98"/>
      <c r="I110" s="130"/>
      <c r="J110" s="98"/>
      <c r="K110" s="98"/>
      <c r="L110" s="98"/>
      <c r="M110" s="255"/>
      <c r="N110" s="255"/>
      <c r="O110" s="98"/>
      <c r="P110" s="98"/>
      <c r="Q110" s="130"/>
    </row>
    <row r="111" spans="1:17" ht="12.6" customHeight="1" x14ac:dyDescent="0.2">
      <c r="A111" s="234"/>
      <c r="B111" s="98"/>
      <c r="C111" s="130"/>
      <c r="D111" s="240"/>
      <c r="E111" s="240"/>
      <c r="F111" s="224"/>
      <c r="G111" s="98"/>
      <c r="H111" s="98"/>
      <c r="I111" s="130"/>
      <c r="J111" s="98"/>
      <c r="K111" s="98"/>
      <c r="L111" s="98"/>
      <c r="M111" s="255"/>
      <c r="N111" s="255"/>
      <c r="O111" s="98"/>
      <c r="P111" s="98"/>
      <c r="Q111" s="130"/>
    </row>
    <row r="112" spans="1:17" ht="12.6" customHeight="1" x14ac:dyDescent="0.2">
      <c r="A112" s="234"/>
      <c r="B112" s="98"/>
      <c r="C112" s="130"/>
      <c r="D112" s="240"/>
      <c r="E112" s="240"/>
      <c r="F112" s="224"/>
      <c r="G112" s="98"/>
      <c r="H112" s="98"/>
      <c r="I112" s="130"/>
      <c r="J112" s="98"/>
      <c r="K112" s="98"/>
      <c r="L112" s="98"/>
      <c r="M112" s="255"/>
      <c r="N112" s="255"/>
      <c r="O112" s="98"/>
      <c r="P112" s="98"/>
      <c r="Q112" s="130"/>
    </row>
    <row r="113" spans="1:17" ht="12.6" customHeight="1" x14ac:dyDescent="0.2">
      <c r="A113" s="234"/>
      <c r="B113" s="98"/>
      <c r="C113" s="130"/>
      <c r="D113" s="240"/>
      <c r="E113" s="240"/>
      <c r="F113" s="224"/>
      <c r="G113" s="98"/>
      <c r="H113" s="98"/>
      <c r="I113" s="130"/>
      <c r="J113" s="98"/>
      <c r="K113" s="98"/>
      <c r="L113" s="98"/>
      <c r="M113" s="255"/>
      <c r="N113" s="255"/>
      <c r="O113" s="98"/>
      <c r="P113" s="98"/>
      <c r="Q113" s="130"/>
    </row>
    <row r="114" spans="1:17" ht="12.6" customHeight="1" x14ac:dyDescent="0.2">
      <c r="A114" s="234"/>
      <c r="B114" s="98"/>
      <c r="C114" s="130"/>
      <c r="D114" s="240"/>
      <c r="E114" s="240"/>
      <c r="F114" s="224"/>
      <c r="G114" s="98"/>
      <c r="H114" s="98"/>
      <c r="I114" s="130"/>
      <c r="J114" s="98"/>
      <c r="K114" s="98"/>
      <c r="L114" s="98"/>
      <c r="M114" s="255"/>
      <c r="N114" s="255"/>
      <c r="O114" s="98"/>
      <c r="P114" s="98"/>
      <c r="Q114" s="130"/>
    </row>
    <row r="115" spans="1:17" ht="12.6" customHeight="1" x14ac:dyDescent="0.2">
      <c r="A115" s="234"/>
      <c r="B115" s="98"/>
      <c r="C115" s="130"/>
      <c r="D115" s="240"/>
      <c r="E115" s="240"/>
      <c r="F115" s="224"/>
      <c r="G115" s="98"/>
      <c r="H115" s="98"/>
      <c r="I115" s="130"/>
      <c r="J115" s="98"/>
      <c r="K115" s="98"/>
      <c r="L115" s="98"/>
      <c r="M115" s="255"/>
      <c r="N115" s="255"/>
      <c r="O115" s="98"/>
      <c r="P115" s="98"/>
      <c r="Q115" s="130"/>
    </row>
    <row r="116" spans="1:17" ht="12.6" customHeight="1" x14ac:dyDescent="0.2">
      <c r="A116" s="234"/>
      <c r="B116" s="98"/>
      <c r="C116" s="130"/>
      <c r="D116" s="240"/>
      <c r="E116" s="240"/>
      <c r="F116" s="224"/>
      <c r="G116" s="98"/>
      <c r="H116" s="98"/>
      <c r="I116" s="130"/>
      <c r="J116" s="98"/>
      <c r="K116" s="98"/>
      <c r="L116" s="98"/>
      <c r="M116" s="255"/>
      <c r="N116" s="255"/>
      <c r="O116" s="98"/>
      <c r="P116" s="98"/>
      <c r="Q116" s="130"/>
    </row>
    <row r="117" spans="1:17" ht="12.6" customHeight="1" x14ac:dyDescent="0.2">
      <c r="A117" s="234"/>
      <c r="B117" s="98"/>
      <c r="C117" s="130"/>
      <c r="D117" s="240"/>
      <c r="E117" s="240"/>
      <c r="F117" s="224"/>
      <c r="G117" s="98"/>
      <c r="H117" s="98"/>
      <c r="I117" s="130"/>
      <c r="J117" s="98"/>
      <c r="K117" s="98"/>
      <c r="L117" s="98"/>
      <c r="M117" s="255"/>
      <c r="N117" s="255"/>
      <c r="O117" s="98"/>
      <c r="P117" s="98"/>
      <c r="Q117" s="130"/>
    </row>
    <row r="118" spans="1:17" ht="12.6" customHeight="1" x14ac:dyDescent="0.2">
      <c r="A118" s="234"/>
      <c r="B118" s="98"/>
      <c r="C118" s="130"/>
      <c r="D118" s="240"/>
      <c r="E118" s="240"/>
      <c r="F118" s="224"/>
      <c r="G118" s="98"/>
      <c r="H118" s="98"/>
      <c r="I118" s="130"/>
      <c r="J118" s="98"/>
      <c r="K118" s="98"/>
      <c r="L118" s="98"/>
      <c r="M118" s="255"/>
      <c r="N118" s="255"/>
      <c r="O118" s="98"/>
      <c r="P118" s="98"/>
      <c r="Q118" s="130"/>
    </row>
    <row r="119" spans="1:17" ht="12.6" customHeight="1" x14ac:dyDescent="0.2">
      <c r="A119" s="234"/>
      <c r="B119" s="98"/>
      <c r="C119" s="130"/>
      <c r="D119" s="240"/>
      <c r="E119" s="240"/>
      <c r="F119" s="224"/>
      <c r="G119" s="98"/>
      <c r="H119" s="98"/>
      <c r="I119" s="130"/>
      <c r="J119" s="98"/>
      <c r="K119" s="98"/>
      <c r="L119" s="98"/>
      <c r="M119" s="255"/>
      <c r="N119" s="255"/>
      <c r="O119" s="98"/>
      <c r="P119" s="98"/>
      <c r="Q119" s="130"/>
    </row>
    <row r="120" spans="1:17" ht="12.6" customHeight="1" x14ac:dyDescent="0.2">
      <c r="A120" s="234"/>
      <c r="B120" s="98"/>
      <c r="C120" s="130"/>
      <c r="D120" s="240"/>
      <c r="E120" s="240"/>
      <c r="F120" s="224"/>
      <c r="G120" s="98"/>
      <c r="H120" s="98"/>
      <c r="I120" s="130"/>
      <c r="J120" s="98"/>
      <c r="K120" s="98"/>
      <c r="L120" s="98"/>
      <c r="M120" s="255"/>
      <c r="N120" s="255"/>
      <c r="O120" s="98"/>
      <c r="P120" s="98"/>
      <c r="Q120" s="130"/>
    </row>
    <row r="121" spans="1:17" ht="12.6" customHeight="1" x14ac:dyDescent="0.2">
      <c r="A121" s="234"/>
      <c r="B121" s="98"/>
      <c r="C121" s="130"/>
      <c r="D121" s="240"/>
      <c r="E121" s="240"/>
      <c r="F121" s="224"/>
      <c r="G121" s="98"/>
      <c r="H121" s="98"/>
      <c r="I121" s="130"/>
      <c r="J121" s="98"/>
      <c r="K121" s="98"/>
      <c r="L121" s="98"/>
      <c r="M121" s="255"/>
      <c r="N121" s="255"/>
      <c r="O121" s="98"/>
      <c r="P121" s="98"/>
      <c r="Q121" s="130"/>
    </row>
    <row r="122" spans="1:17" ht="12.6" customHeight="1" x14ac:dyDescent="0.2">
      <c r="A122" s="234"/>
      <c r="B122" s="98"/>
      <c r="C122" s="130"/>
      <c r="D122" s="240"/>
      <c r="E122" s="240"/>
      <c r="F122" s="224"/>
      <c r="G122" s="98"/>
      <c r="H122" s="98"/>
      <c r="I122" s="130"/>
      <c r="J122" s="98"/>
      <c r="K122" s="98"/>
      <c r="L122" s="98"/>
      <c r="M122" s="255"/>
      <c r="N122" s="255"/>
      <c r="O122" s="98"/>
      <c r="P122" s="98"/>
      <c r="Q122" s="130"/>
    </row>
    <row r="123" spans="1:17" ht="12.6" customHeight="1" x14ac:dyDescent="0.2">
      <c r="A123" s="234"/>
      <c r="B123" s="98"/>
      <c r="C123" s="130"/>
      <c r="D123" s="240"/>
      <c r="E123" s="240"/>
      <c r="F123" s="224"/>
      <c r="G123" s="98"/>
      <c r="H123" s="98"/>
      <c r="I123" s="130"/>
      <c r="J123" s="98"/>
      <c r="K123" s="98"/>
      <c r="L123" s="98"/>
      <c r="M123" s="255"/>
      <c r="N123" s="255"/>
      <c r="O123" s="98"/>
      <c r="P123" s="98"/>
      <c r="Q123" s="130"/>
    </row>
    <row r="124" spans="1:17" ht="12.6" customHeight="1" x14ac:dyDescent="0.2">
      <c r="A124" s="234"/>
      <c r="B124" s="98"/>
      <c r="C124" s="130"/>
      <c r="D124" s="240"/>
      <c r="E124" s="240"/>
      <c r="F124" s="224"/>
      <c r="G124" s="98"/>
      <c r="H124" s="98"/>
      <c r="I124" s="130"/>
      <c r="J124" s="98"/>
      <c r="K124" s="98"/>
      <c r="L124" s="98"/>
      <c r="M124" s="255"/>
      <c r="N124" s="255"/>
      <c r="O124" s="98"/>
      <c r="P124" s="98"/>
      <c r="Q124" s="130"/>
    </row>
    <row r="125" spans="1:17" ht="12.6" customHeight="1" x14ac:dyDescent="0.2">
      <c r="A125" s="234"/>
      <c r="B125" s="98"/>
      <c r="C125" s="130"/>
      <c r="D125" s="240"/>
      <c r="E125" s="240"/>
      <c r="F125" s="224"/>
      <c r="G125" s="98"/>
      <c r="H125" s="98"/>
      <c r="I125" s="130"/>
      <c r="J125" s="98"/>
      <c r="K125" s="98"/>
      <c r="L125" s="98"/>
      <c r="M125" s="255"/>
      <c r="N125" s="255"/>
      <c r="O125" s="98"/>
      <c r="P125" s="98"/>
      <c r="Q125" s="130"/>
    </row>
    <row r="126" spans="1:17" ht="12.6" customHeight="1" x14ac:dyDescent="0.2">
      <c r="A126" s="234"/>
      <c r="B126" s="98"/>
      <c r="C126" s="130"/>
      <c r="D126" s="240"/>
      <c r="E126" s="240"/>
      <c r="F126" s="224"/>
      <c r="G126" s="98"/>
      <c r="H126" s="98"/>
      <c r="I126" s="130"/>
      <c r="J126" s="98"/>
      <c r="K126" s="98"/>
      <c r="L126" s="98"/>
      <c r="M126" s="255"/>
      <c r="N126" s="255"/>
      <c r="O126" s="98"/>
      <c r="P126" s="98"/>
      <c r="Q126" s="130"/>
    </row>
    <row r="127" spans="1:17" ht="12.6" customHeight="1" x14ac:dyDescent="0.2">
      <c r="A127" s="234"/>
      <c r="B127" s="98"/>
      <c r="C127" s="130"/>
      <c r="D127" s="240"/>
      <c r="E127" s="240"/>
      <c r="F127" s="224"/>
      <c r="G127" s="98"/>
      <c r="H127" s="98"/>
      <c r="I127" s="130"/>
      <c r="J127" s="98"/>
      <c r="K127" s="98"/>
      <c r="L127" s="98"/>
      <c r="M127" s="255"/>
      <c r="N127" s="255"/>
      <c r="O127" s="98"/>
      <c r="P127" s="98"/>
      <c r="Q127" s="130"/>
    </row>
    <row r="128" spans="1:17" ht="12.6" customHeight="1" x14ac:dyDescent="0.2">
      <c r="A128" s="234"/>
      <c r="B128" s="98"/>
      <c r="C128" s="130"/>
      <c r="D128" s="240"/>
      <c r="E128" s="240"/>
      <c r="F128" s="224"/>
      <c r="G128" s="98"/>
      <c r="H128" s="98"/>
      <c r="I128" s="130"/>
      <c r="J128" s="98"/>
      <c r="K128" s="98"/>
      <c r="L128" s="98"/>
      <c r="M128" s="255"/>
      <c r="N128" s="255"/>
      <c r="O128" s="98"/>
      <c r="P128" s="98"/>
      <c r="Q128" s="130"/>
    </row>
    <row r="129" spans="1:17" ht="12.6" customHeight="1" x14ac:dyDescent="0.2">
      <c r="A129" s="234"/>
      <c r="B129" s="98"/>
      <c r="C129" s="130"/>
      <c r="D129" s="240"/>
      <c r="E129" s="240"/>
      <c r="F129" s="224"/>
      <c r="G129" s="98"/>
      <c r="H129" s="98"/>
      <c r="I129" s="130"/>
      <c r="J129" s="98"/>
      <c r="K129" s="98"/>
      <c r="L129" s="98"/>
      <c r="M129" s="255"/>
      <c r="N129" s="255"/>
      <c r="O129" s="98"/>
      <c r="P129" s="98"/>
      <c r="Q129" s="130"/>
    </row>
    <row r="130" spans="1:17" ht="12.6" customHeight="1" x14ac:dyDescent="0.2">
      <c r="A130" s="234"/>
      <c r="B130" s="98"/>
      <c r="C130" s="130"/>
      <c r="D130" s="240"/>
      <c r="E130" s="240"/>
      <c r="F130" s="224"/>
      <c r="G130" s="98"/>
      <c r="H130" s="98"/>
      <c r="I130" s="130"/>
      <c r="J130" s="98"/>
      <c r="K130" s="98"/>
      <c r="L130" s="98"/>
      <c r="M130" s="255"/>
      <c r="N130" s="255"/>
      <c r="O130" s="98"/>
      <c r="P130" s="98"/>
      <c r="Q130" s="130"/>
    </row>
    <row r="131" spans="1:17" ht="12.6" customHeight="1" x14ac:dyDescent="0.2">
      <c r="A131" s="234"/>
      <c r="B131" s="98"/>
      <c r="C131" s="130"/>
      <c r="D131" s="240"/>
      <c r="E131" s="240"/>
      <c r="F131" s="224"/>
      <c r="G131" s="98"/>
      <c r="H131" s="98"/>
      <c r="I131" s="130"/>
      <c r="J131" s="98"/>
      <c r="K131" s="98"/>
      <c r="L131" s="98"/>
      <c r="M131" s="255"/>
      <c r="N131" s="255"/>
      <c r="O131" s="98"/>
      <c r="P131" s="98"/>
      <c r="Q131" s="130"/>
    </row>
    <row r="132" spans="1:17" ht="12.6" customHeight="1" x14ac:dyDescent="0.2">
      <c r="A132" s="234"/>
      <c r="B132" s="98"/>
      <c r="C132" s="130"/>
      <c r="D132" s="240"/>
      <c r="E132" s="240"/>
      <c r="F132" s="224"/>
      <c r="G132" s="98"/>
      <c r="H132" s="98"/>
      <c r="I132" s="130"/>
      <c r="J132" s="98"/>
      <c r="K132" s="98"/>
      <c r="L132" s="98"/>
      <c r="M132" s="255"/>
      <c r="N132" s="255"/>
      <c r="O132" s="98"/>
      <c r="P132" s="98"/>
      <c r="Q132" s="130"/>
    </row>
    <row r="133" spans="1:17" ht="12.6" customHeight="1" x14ac:dyDescent="0.2">
      <c r="A133" s="234"/>
      <c r="B133" s="98"/>
      <c r="C133" s="130"/>
      <c r="D133" s="240"/>
      <c r="E133" s="240"/>
      <c r="F133" s="224"/>
      <c r="G133" s="98"/>
      <c r="H133" s="98"/>
      <c r="I133" s="130"/>
      <c r="J133" s="98"/>
      <c r="K133" s="98"/>
      <c r="L133" s="98"/>
      <c r="M133" s="255"/>
      <c r="N133" s="255"/>
      <c r="O133" s="98"/>
      <c r="P133" s="98"/>
      <c r="Q133" s="130"/>
    </row>
    <row r="134" spans="1:17" ht="12.6" customHeight="1" x14ac:dyDescent="0.2">
      <c r="A134" s="234"/>
      <c r="B134" s="98"/>
      <c r="C134" s="130"/>
      <c r="D134" s="240"/>
      <c r="E134" s="240"/>
      <c r="F134" s="224"/>
      <c r="G134" s="98"/>
      <c r="H134" s="98"/>
      <c r="I134" s="130"/>
      <c r="J134" s="98"/>
      <c r="K134" s="98"/>
      <c r="L134" s="98"/>
      <c r="M134" s="255"/>
      <c r="N134" s="255"/>
      <c r="O134" s="98"/>
      <c r="P134" s="98"/>
      <c r="Q134" s="130"/>
    </row>
    <row r="135" spans="1:17" ht="12.6" customHeight="1" x14ac:dyDescent="0.2">
      <c r="A135" s="234"/>
      <c r="B135" s="98"/>
      <c r="C135" s="130"/>
      <c r="D135" s="240"/>
      <c r="E135" s="240"/>
      <c r="F135" s="224"/>
      <c r="G135" s="98"/>
      <c r="H135" s="98"/>
      <c r="I135" s="130"/>
      <c r="J135" s="98"/>
      <c r="K135" s="98"/>
      <c r="L135" s="98"/>
      <c r="M135" s="255"/>
      <c r="N135" s="255"/>
      <c r="O135" s="98"/>
      <c r="P135" s="98"/>
      <c r="Q135" s="130"/>
    </row>
    <row r="136" spans="1:17" ht="12.6" customHeight="1" x14ac:dyDescent="0.2">
      <c r="A136" s="234"/>
      <c r="B136" s="98"/>
      <c r="C136" s="130"/>
      <c r="D136" s="240"/>
      <c r="E136" s="240"/>
      <c r="F136" s="224"/>
      <c r="G136" s="98"/>
      <c r="H136" s="98"/>
      <c r="I136" s="130"/>
      <c r="J136" s="98"/>
      <c r="K136" s="98"/>
      <c r="L136" s="98"/>
      <c r="M136" s="255"/>
      <c r="N136" s="255"/>
      <c r="O136" s="98"/>
      <c r="P136" s="98"/>
      <c r="Q136" s="130"/>
    </row>
    <row r="137" spans="1:17" ht="12.6" customHeight="1" x14ac:dyDescent="0.2">
      <c r="A137" s="234"/>
      <c r="B137" s="98"/>
      <c r="C137" s="130"/>
      <c r="D137" s="240"/>
      <c r="E137" s="240"/>
      <c r="F137" s="224"/>
      <c r="G137" s="98"/>
      <c r="H137" s="98"/>
      <c r="I137" s="130"/>
      <c r="J137" s="98"/>
      <c r="K137" s="98"/>
      <c r="L137" s="98"/>
      <c r="M137" s="255"/>
      <c r="N137" s="255"/>
      <c r="O137" s="98"/>
      <c r="P137" s="98"/>
      <c r="Q137" s="130"/>
    </row>
    <row r="138" spans="1:17" ht="12.6" customHeight="1" x14ac:dyDescent="0.2">
      <c r="A138" s="234"/>
      <c r="B138" s="98"/>
      <c r="C138" s="130"/>
      <c r="D138" s="240"/>
      <c r="E138" s="240"/>
      <c r="F138" s="224"/>
      <c r="G138" s="98"/>
      <c r="H138" s="98"/>
      <c r="I138" s="130"/>
      <c r="J138" s="98"/>
      <c r="K138" s="98"/>
      <c r="L138" s="98"/>
      <c r="M138" s="255"/>
      <c r="N138" s="255"/>
      <c r="O138" s="98"/>
      <c r="P138" s="98"/>
      <c r="Q138" s="130"/>
    </row>
    <row r="139" spans="1:17" ht="12.6" customHeight="1" x14ac:dyDescent="0.2">
      <c r="A139" s="234"/>
      <c r="B139" s="98"/>
      <c r="C139" s="130"/>
      <c r="D139" s="240"/>
      <c r="E139" s="240"/>
      <c r="F139" s="224"/>
      <c r="G139" s="98"/>
      <c r="H139" s="98"/>
      <c r="I139" s="130"/>
      <c r="J139" s="98"/>
      <c r="K139" s="98"/>
      <c r="L139" s="98"/>
      <c r="M139" s="255"/>
      <c r="N139" s="255"/>
      <c r="O139" s="98"/>
      <c r="P139" s="98"/>
      <c r="Q139" s="130"/>
    </row>
    <row r="140" spans="1:17" ht="12.6" customHeight="1" x14ac:dyDescent="0.2">
      <c r="A140" s="234"/>
      <c r="B140" s="98"/>
      <c r="C140" s="130"/>
      <c r="D140" s="240"/>
      <c r="E140" s="240"/>
      <c r="F140" s="224"/>
      <c r="G140" s="98"/>
      <c r="H140" s="98"/>
      <c r="I140" s="130"/>
      <c r="J140" s="98"/>
      <c r="K140" s="98"/>
      <c r="L140" s="98"/>
      <c r="M140" s="255"/>
      <c r="N140" s="255"/>
      <c r="O140" s="98"/>
      <c r="P140" s="98"/>
      <c r="Q140" s="130"/>
    </row>
    <row r="141" spans="1:17" ht="12.6" customHeight="1" x14ac:dyDescent="0.2">
      <c r="A141" s="234"/>
      <c r="B141" s="98"/>
      <c r="C141" s="130"/>
      <c r="D141" s="240"/>
      <c r="E141" s="240"/>
      <c r="F141" s="224"/>
      <c r="G141" s="98"/>
      <c r="H141" s="98"/>
      <c r="I141" s="130"/>
      <c r="J141" s="98"/>
      <c r="K141" s="98"/>
      <c r="L141" s="98"/>
      <c r="M141" s="255"/>
      <c r="N141" s="255"/>
      <c r="O141" s="98"/>
      <c r="P141" s="98"/>
      <c r="Q141" s="130"/>
    </row>
    <row r="142" spans="1:17" ht="12.6" customHeight="1" x14ac:dyDescent="0.2">
      <c r="A142" s="234"/>
      <c r="B142" s="98"/>
      <c r="C142" s="130"/>
      <c r="D142" s="240"/>
      <c r="E142" s="240"/>
      <c r="F142" s="224"/>
      <c r="G142" s="98"/>
      <c r="H142" s="98"/>
      <c r="I142" s="130"/>
      <c r="J142" s="98"/>
      <c r="K142" s="98"/>
      <c r="L142" s="98"/>
      <c r="M142" s="255"/>
      <c r="N142" s="255"/>
      <c r="O142" s="98"/>
      <c r="P142" s="98"/>
      <c r="Q142" s="130"/>
    </row>
    <row r="143" spans="1:17" ht="12.6" customHeight="1" x14ac:dyDescent="0.2">
      <c r="A143" s="234"/>
      <c r="B143" s="98"/>
      <c r="C143" s="130"/>
      <c r="D143" s="240"/>
      <c r="E143" s="240"/>
      <c r="F143" s="224"/>
      <c r="G143" s="98"/>
      <c r="H143" s="98"/>
      <c r="I143" s="130"/>
      <c r="J143" s="98"/>
      <c r="K143" s="98"/>
      <c r="L143" s="98"/>
      <c r="M143" s="255"/>
      <c r="N143" s="255"/>
      <c r="O143" s="98"/>
      <c r="P143" s="98"/>
      <c r="Q143" s="130"/>
    </row>
    <row r="144" spans="1:17" ht="12.6" customHeight="1" x14ac:dyDescent="0.2">
      <c r="A144" s="234"/>
      <c r="B144" s="98"/>
      <c r="C144" s="130"/>
      <c r="D144" s="240"/>
      <c r="E144" s="240"/>
      <c r="F144" s="224"/>
      <c r="G144" s="98"/>
      <c r="H144" s="98"/>
      <c r="I144" s="130"/>
      <c r="J144" s="98"/>
      <c r="K144" s="98"/>
      <c r="L144" s="98"/>
      <c r="M144" s="255"/>
      <c r="N144" s="255"/>
      <c r="O144" s="98"/>
      <c r="P144" s="98"/>
      <c r="Q144" s="130"/>
    </row>
    <row r="145" spans="1:17" ht="12.6" customHeight="1" x14ac:dyDescent="0.2">
      <c r="A145" s="234"/>
      <c r="B145" s="98"/>
      <c r="C145" s="130"/>
      <c r="D145" s="240"/>
      <c r="E145" s="240"/>
      <c r="F145" s="224"/>
      <c r="G145" s="98"/>
      <c r="H145" s="98"/>
      <c r="I145" s="130"/>
      <c r="J145" s="98"/>
      <c r="K145" s="98"/>
      <c r="L145" s="98"/>
      <c r="M145" s="255"/>
      <c r="N145" s="255"/>
      <c r="O145" s="98"/>
      <c r="P145" s="98"/>
      <c r="Q145" s="130"/>
    </row>
    <row r="146" spans="1:17" ht="12.6" customHeight="1" x14ac:dyDescent="0.2">
      <c r="A146" s="234"/>
      <c r="B146" s="98"/>
      <c r="C146" s="130"/>
      <c r="D146" s="240"/>
      <c r="E146" s="240"/>
      <c r="F146" s="224"/>
      <c r="G146" s="98"/>
      <c r="H146" s="98"/>
      <c r="I146" s="130"/>
      <c r="J146" s="98"/>
      <c r="K146" s="98"/>
      <c r="L146" s="98"/>
      <c r="M146" s="255"/>
      <c r="N146" s="255"/>
      <c r="O146" s="98"/>
      <c r="P146" s="98"/>
      <c r="Q146" s="130"/>
    </row>
    <row r="147" spans="1:17" ht="12.6" customHeight="1" x14ac:dyDescent="0.2">
      <c r="A147" s="234"/>
      <c r="B147" s="98"/>
      <c r="C147" s="130"/>
      <c r="D147" s="240"/>
      <c r="E147" s="240"/>
      <c r="F147" s="224"/>
      <c r="G147" s="98"/>
      <c r="H147" s="98"/>
      <c r="I147" s="130"/>
      <c r="J147" s="98"/>
      <c r="K147" s="98"/>
      <c r="L147" s="98"/>
      <c r="M147" s="255"/>
      <c r="N147" s="255"/>
      <c r="O147" s="98"/>
      <c r="P147" s="98"/>
      <c r="Q147" s="130"/>
    </row>
    <row r="148" spans="1:17" ht="12.6" customHeight="1" x14ac:dyDescent="0.2">
      <c r="A148" s="234"/>
      <c r="B148" s="98"/>
      <c r="C148" s="130"/>
      <c r="D148" s="240"/>
      <c r="E148" s="240"/>
      <c r="F148" s="224"/>
      <c r="G148" s="98"/>
      <c r="H148" s="98"/>
      <c r="I148" s="130"/>
      <c r="J148" s="98"/>
      <c r="K148" s="98"/>
      <c r="L148" s="98"/>
      <c r="M148" s="255"/>
      <c r="N148" s="255"/>
      <c r="O148" s="98"/>
      <c r="P148" s="98"/>
      <c r="Q148" s="130"/>
    </row>
    <row r="149" spans="1:17" ht="12.6" customHeight="1" x14ac:dyDescent="0.2">
      <c r="A149" s="234"/>
      <c r="B149" s="98"/>
      <c r="C149" s="130"/>
      <c r="D149" s="240"/>
      <c r="E149" s="240"/>
      <c r="F149" s="224"/>
      <c r="G149" s="98"/>
      <c r="H149" s="98"/>
      <c r="I149" s="130"/>
      <c r="J149" s="98"/>
      <c r="K149" s="98"/>
      <c r="L149" s="98"/>
      <c r="M149" s="255"/>
      <c r="N149" s="255"/>
      <c r="O149" s="98"/>
      <c r="P149" s="98"/>
      <c r="Q149" s="130"/>
    </row>
    <row r="150" spans="1:17" ht="12.6" customHeight="1" x14ac:dyDescent="0.2">
      <c r="A150" s="234"/>
      <c r="B150" s="98"/>
      <c r="C150" s="130"/>
      <c r="D150" s="240"/>
      <c r="E150" s="240"/>
      <c r="F150" s="224"/>
      <c r="G150" s="98"/>
      <c r="H150" s="98"/>
      <c r="I150" s="130"/>
      <c r="J150" s="98"/>
      <c r="K150" s="98"/>
      <c r="L150" s="98"/>
      <c r="M150" s="255"/>
      <c r="N150" s="255"/>
      <c r="O150" s="98"/>
      <c r="P150" s="98"/>
      <c r="Q150" s="130"/>
    </row>
    <row r="151" spans="1:17" ht="12.6" customHeight="1" x14ac:dyDescent="0.2">
      <c r="A151" s="234"/>
      <c r="B151" s="98"/>
      <c r="C151" s="130"/>
      <c r="D151" s="240"/>
      <c r="E151" s="240"/>
      <c r="F151" s="224"/>
      <c r="G151" s="98"/>
      <c r="H151" s="98"/>
      <c r="I151" s="130"/>
      <c r="J151" s="98"/>
      <c r="K151" s="98"/>
      <c r="L151" s="98"/>
      <c r="M151" s="255"/>
      <c r="N151" s="255"/>
      <c r="O151" s="98"/>
      <c r="P151" s="98"/>
      <c r="Q151" s="130"/>
    </row>
    <row r="152" spans="1:17" ht="12.6" customHeight="1" x14ac:dyDescent="0.2">
      <c r="A152" s="234"/>
      <c r="B152" s="98"/>
      <c r="C152" s="130"/>
      <c r="D152" s="240"/>
      <c r="E152" s="240"/>
      <c r="F152" s="224"/>
      <c r="G152" s="98"/>
      <c r="H152" s="98"/>
      <c r="I152" s="130"/>
      <c r="J152" s="98"/>
      <c r="K152" s="98"/>
      <c r="L152" s="98"/>
      <c r="M152" s="255"/>
      <c r="N152" s="255"/>
      <c r="O152" s="98"/>
      <c r="P152" s="98"/>
      <c r="Q152" s="130"/>
    </row>
    <row r="153" spans="1:17" ht="12.6" customHeight="1" x14ac:dyDescent="0.2">
      <c r="A153" s="234"/>
      <c r="B153" s="98"/>
      <c r="C153" s="130"/>
      <c r="D153" s="240"/>
      <c r="E153" s="240"/>
      <c r="F153" s="224"/>
      <c r="G153" s="98"/>
      <c r="H153" s="98"/>
      <c r="I153" s="130"/>
      <c r="J153" s="98"/>
      <c r="K153" s="98"/>
      <c r="L153" s="98"/>
      <c r="M153" s="255"/>
      <c r="N153" s="255"/>
      <c r="O153" s="98"/>
      <c r="P153" s="98"/>
      <c r="Q153" s="130"/>
    </row>
    <row r="154" spans="1:17" ht="12.6" customHeight="1" x14ac:dyDescent="0.2">
      <c r="A154" s="234"/>
      <c r="B154" s="98"/>
      <c r="C154" s="130"/>
      <c r="D154" s="240"/>
      <c r="E154" s="240"/>
      <c r="F154" s="224"/>
      <c r="G154" s="98"/>
      <c r="H154" s="98"/>
      <c r="I154" s="130"/>
      <c r="J154" s="98"/>
      <c r="K154" s="98"/>
      <c r="L154" s="98"/>
      <c r="M154" s="255"/>
      <c r="N154" s="255"/>
      <c r="O154" s="98"/>
      <c r="P154" s="98"/>
      <c r="Q154" s="130"/>
    </row>
    <row r="155" spans="1:17" ht="12.6" customHeight="1" x14ac:dyDescent="0.2">
      <c r="A155" s="234"/>
      <c r="B155" s="98"/>
      <c r="C155" s="130"/>
      <c r="D155" s="240"/>
      <c r="E155" s="240"/>
      <c r="F155" s="224"/>
      <c r="G155" s="98"/>
      <c r="H155" s="98"/>
      <c r="I155" s="130"/>
      <c r="J155" s="98"/>
      <c r="K155" s="98"/>
      <c r="L155" s="98"/>
      <c r="M155" s="255"/>
      <c r="N155" s="255"/>
      <c r="O155" s="98"/>
      <c r="P155" s="98"/>
      <c r="Q155" s="130"/>
    </row>
    <row r="156" spans="1:17" ht="12.6" customHeight="1" x14ac:dyDescent="0.2">
      <c r="A156" s="234"/>
      <c r="B156" s="98"/>
      <c r="C156" s="130"/>
      <c r="D156" s="240"/>
      <c r="E156" s="240"/>
      <c r="F156" s="224"/>
      <c r="G156" s="98"/>
      <c r="H156" s="98"/>
      <c r="I156" s="130"/>
      <c r="J156" s="98"/>
      <c r="K156" s="98"/>
      <c r="L156" s="98"/>
      <c r="M156" s="255"/>
      <c r="N156" s="255"/>
      <c r="O156" s="98"/>
      <c r="P156" s="98"/>
      <c r="Q156" s="130"/>
    </row>
    <row r="157" spans="1:17" ht="12.6" customHeight="1" x14ac:dyDescent="0.2">
      <c r="A157" s="234"/>
      <c r="B157" s="98"/>
      <c r="C157" s="130"/>
      <c r="D157" s="240"/>
      <c r="E157" s="240"/>
      <c r="F157" s="224"/>
      <c r="G157" s="98"/>
      <c r="H157" s="98"/>
      <c r="I157" s="130"/>
      <c r="J157" s="98"/>
      <c r="K157" s="98"/>
      <c r="L157" s="98"/>
      <c r="M157" s="255"/>
      <c r="N157" s="255"/>
      <c r="O157" s="98"/>
      <c r="P157" s="98"/>
      <c r="Q157" s="130"/>
    </row>
    <row r="158" spans="1:17" ht="12.6" customHeight="1" x14ac:dyDescent="0.2">
      <c r="A158" s="234"/>
      <c r="B158" s="98"/>
      <c r="C158" s="130"/>
      <c r="D158" s="240"/>
      <c r="E158" s="240"/>
      <c r="F158" s="224"/>
      <c r="G158" s="98"/>
      <c r="H158" s="98"/>
      <c r="I158" s="130"/>
      <c r="J158" s="98"/>
      <c r="K158" s="98"/>
      <c r="L158" s="98"/>
      <c r="M158" s="255"/>
      <c r="N158" s="255"/>
      <c r="O158" s="98"/>
      <c r="P158" s="98"/>
      <c r="Q158" s="130"/>
    </row>
    <row r="159" spans="1:17" ht="12.6" customHeight="1" x14ac:dyDescent="0.2">
      <c r="A159" s="234"/>
      <c r="B159" s="98"/>
      <c r="C159" s="130"/>
      <c r="D159" s="240"/>
      <c r="E159" s="240"/>
      <c r="F159" s="224"/>
      <c r="G159" s="98"/>
      <c r="H159" s="98"/>
      <c r="I159" s="130"/>
      <c r="J159" s="98"/>
      <c r="K159" s="98"/>
      <c r="L159" s="98"/>
      <c r="M159" s="255"/>
      <c r="N159" s="255"/>
      <c r="O159" s="98"/>
      <c r="P159" s="98"/>
      <c r="Q159" s="130"/>
    </row>
    <row r="160" spans="1:17" ht="12.6" customHeight="1" x14ac:dyDescent="0.2">
      <c r="A160" s="234"/>
      <c r="B160" s="98"/>
      <c r="C160" s="130"/>
      <c r="D160" s="240"/>
      <c r="E160" s="240"/>
      <c r="F160" s="224"/>
      <c r="G160" s="98"/>
      <c r="H160" s="98"/>
      <c r="I160" s="130"/>
      <c r="J160" s="98"/>
      <c r="K160" s="98"/>
      <c r="L160" s="98"/>
      <c r="M160" s="255"/>
      <c r="N160" s="255"/>
      <c r="O160" s="98"/>
      <c r="P160" s="98"/>
      <c r="Q160" s="130"/>
    </row>
    <row r="161" spans="1:17" ht="12.6" customHeight="1" x14ac:dyDescent="0.2">
      <c r="A161" s="234"/>
      <c r="B161" s="98"/>
      <c r="C161" s="130"/>
      <c r="D161" s="240"/>
      <c r="E161" s="240"/>
      <c r="F161" s="224"/>
      <c r="G161" s="98"/>
      <c r="H161" s="98"/>
      <c r="I161" s="130"/>
      <c r="J161" s="98"/>
      <c r="K161" s="98"/>
      <c r="L161" s="98"/>
      <c r="M161" s="255"/>
      <c r="N161" s="255"/>
      <c r="O161" s="98"/>
      <c r="P161" s="98"/>
      <c r="Q161" s="130"/>
    </row>
    <row r="162" spans="1:17" ht="12.6" customHeight="1" x14ac:dyDescent="0.2">
      <c r="A162" s="234"/>
      <c r="B162" s="98"/>
      <c r="C162" s="130"/>
      <c r="D162" s="240"/>
      <c r="E162" s="240"/>
      <c r="F162" s="224"/>
      <c r="G162" s="98"/>
      <c r="H162" s="98"/>
      <c r="I162" s="130"/>
      <c r="J162" s="98"/>
      <c r="K162" s="98"/>
      <c r="L162" s="98"/>
      <c r="M162" s="255"/>
      <c r="N162" s="255"/>
      <c r="O162" s="98"/>
      <c r="P162" s="98"/>
      <c r="Q162" s="130"/>
    </row>
    <row r="163" spans="1:17" ht="12.6" customHeight="1" x14ac:dyDescent="0.2">
      <c r="A163" s="234"/>
      <c r="B163" s="98"/>
      <c r="C163" s="130"/>
      <c r="D163" s="240"/>
      <c r="E163" s="240"/>
      <c r="F163" s="224"/>
      <c r="G163" s="98"/>
      <c r="H163" s="98"/>
      <c r="I163" s="130"/>
      <c r="J163" s="98"/>
      <c r="K163" s="98"/>
      <c r="L163" s="98"/>
      <c r="M163" s="255"/>
      <c r="N163" s="255"/>
      <c r="O163" s="98"/>
      <c r="P163" s="98"/>
      <c r="Q163" s="130"/>
    </row>
    <row r="164" spans="1:17" ht="12.6" customHeight="1" x14ac:dyDescent="0.2">
      <c r="A164" s="234"/>
      <c r="B164" s="98"/>
      <c r="C164" s="130"/>
      <c r="D164" s="240"/>
      <c r="E164" s="240"/>
      <c r="F164" s="224"/>
      <c r="G164" s="98"/>
      <c r="H164" s="98"/>
      <c r="I164" s="130"/>
      <c r="J164" s="98"/>
      <c r="K164" s="98"/>
      <c r="L164" s="98"/>
      <c r="M164" s="255"/>
      <c r="N164" s="255"/>
      <c r="O164" s="98"/>
      <c r="P164" s="98"/>
      <c r="Q164" s="130"/>
    </row>
    <row r="165" spans="1:17" ht="12.6" customHeight="1" x14ac:dyDescent="0.2">
      <c r="A165" s="234"/>
      <c r="B165" s="98"/>
      <c r="C165" s="130"/>
      <c r="D165" s="240"/>
      <c r="E165" s="240"/>
      <c r="F165" s="224"/>
      <c r="G165" s="98"/>
      <c r="H165" s="98"/>
      <c r="I165" s="130"/>
      <c r="J165" s="98"/>
      <c r="K165" s="98"/>
      <c r="L165" s="98"/>
      <c r="M165" s="255"/>
      <c r="N165" s="255"/>
      <c r="O165" s="98"/>
      <c r="P165" s="98"/>
      <c r="Q165" s="130"/>
    </row>
    <row r="166" spans="1:17" ht="12.6" customHeight="1" x14ac:dyDescent="0.2">
      <c r="A166" s="234"/>
      <c r="B166" s="98"/>
      <c r="C166" s="130"/>
      <c r="D166" s="240"/>
      <c r="E166" s="240"/>
      <c r="F166" s="224"/>
      <c r="G166" s="98"/>
      <c r="H166" s="98"/>
      <c r="I166" s="130"/>
      <c r="J166" s="98"/>
      <c r="K166" s="98"/>
      <c r="L166" s="98"/>
      <c r="M166" s="255"/>
      <c r="N166" s="255"/>
      <c r="O166" s="98"/>
      <c r="P166" s="98"/>
      <c r="Q166" s="130"/>
    </row>
    <row r="167" spans="1:17" ht="12.6" customHeight="1" x14ac:dyDescent="0.2">
      <c r="A167" s="234"/>
      <c r="B167" s="98"/>
      <c r="C167" s="130"/>
      <c r="D167" s="240"/>
      <c r="E167" s="240"/>
      <c r="F167" s="224"/>
      <c r="G167" s="98"/>
      <c r="H167" s="98"/>
      <c r="I167" s="130"/>
      <c r="J167" s="98"/>
      <c r="K167" s="98"/>
      <c r="L167" s="98"/>
      <c r="M167" s="255"/>
      <c r="N167" s="255"/>
      <c r="O167" s="98"/>
      <c r="P167" s="98"/>
      <c r="Q167" s="130"/>
    </row>
    <row r="168" spans="1:17" ht="12.6" customHeight="1" x14ac:dyDescent="0.2">
      <c r="A168" s="234"/>
      <c r="B168" s="98"/>
      <c r="C168" s="130"/>
      <c r="D168" s="240"/>
      <c r="E168" s="240"/>
      <c r="F168" s="224"/>
      <c r="G168" s="98"/>
      <c r="H168" s="98"/>
      <c r="I168" s="130"/>
      <c r="J168" s="98"/>
      <c r="K168" s="98"/>
      <c r="L168" s="98"/>
      <c r="M168" s="255"/>
      <c r="N168" s="255"/>
      <c r="O168" s="98"/>
      <c r="P168" s="98"/>
      <c r="Q168" s="130"/>
    </row>
    <row r="169" spans="1:17" ht="12.6" customHeight="1" x14ac:dyDescent="0.2">
      <c r="A169" s="234"/>
      <c r="B169" s="98"/>
      <c r="C169" s="130"/>
      <c r="D169" s="240"/>
      <c r="E169" s="240"/>
      <c r="F169" s="224"/>
      <c r="G169" s="98"/>
      <c r="H169" s="98"/>
      <c r="I169" s="130"/>
      <c r="J169" s="98"/>
      <c r="K169" s="98"/>
      <c r="L169" s="98"/>
      <c r="M169" s="255"/>
      <c r="N169" s="255"/>
      <c r="O169" s="98"/>
      <c r="P169" s="98"/>
      <c r="Q169" s="130"/>
    </row>
    <row r="170" spans="1:17" ht="12.6" customHeight="1" x14ac:dyDescent="0.2">
      <c r="A170" s="234"/>
      <c r="B170" s="98"/>
      <c r="C170" s="130"/>
      <c r="D170" s="240"/>
      <c r="E170" s="240"/>
      <c r="F170" s="224"/>
      <c r="G170" s="98"/>
      <c r="H170" s="98"/>
      <c r="I170" s="130"/>
      <c r="J170" s="98"/>
      <c r="K170" s="98"/>
      <c r="L170" s="98"/>
      <c r="M170" s="255"/>
      <c r="N170" s="255"/>
      <c r="O170" s="98"/>
      <c r="P170" s="98"/>
      <c r="Q170" s="130"/>
    </row>
    <row r="171" spans="1:17" ht="12.6" customHeight="1" x14ac:dyDescent="0.2">
      <c r="A171" s="234"/>
      <c r="B171" s="98"/>
      <c r="C171" s="130"/>
      <c r="D171" s="240"/>
      <c r="E171" s="240"/>
      <c r="F171" s="224"/>
      <c r="G171" s="98"/>
      <c r="H171" s="98"/>
      <c r="I171" s="130"/>
      <c r="J171" s="98"/>
      <c r="K171" s="98"/>
      <c r="L171" s="98"/>
      <c r="M171" s="255"/>
      <c r="N171" s="255"/>
      <c r="O171" s="98"/>
      <c r="P171" s="98"/>
      <c r="Q171" s="130"/>
    </row>
    <row r="172" spans="1:17" ht="12.6" customHeight="1" x14ac:dyDescent="0.2">
      <c r="A172" s="234"/>
      <c r="B172" s="98"/>
      <c r="C172" s="130"/>
      <c r="D172" s="240"/>
      <c r="E172" s="240"/>
      <c r="F172" s="224"/>
      <c r="G172" s="98"/>
      <c r="H172" s="98"/>
      <c r="I172" s="130"/>
      <c r="J172" s="98"/>
      <c r="K172" s="98"/>
      <c r="L172" s="98"/>
      <c r="M172" s="255"/>
      <c r="N172" s="255"/>
      <c r="O172" s="98"/>
      <c r="P172" s="98"/>
      <c r="Q172" s="130"/>
    </row>
    <row r="173" spans="1:17" ht="12.6" customHeight="1" x14ac:dyDescent="0.2">
      <c r="A173" s="234"/>
      <c r="B173" s="98"/>
      <c r="C173" s="130"/>
      <c r="D173" s="240"/>
      <c r="E173" s="240"/>
      <c r="F173" s="224"/>
      <c r="G173" s="98"/>
      <c r="H173" s="98"/>
      <c r="I173" s="130"/>
      <c r="J173" s="98"/>
      <c r="K173" s="98"/>
      <c r="L173" s="98"/>
      <c r="M173" s="255"/>
      <c r="N173" s="255"/>
      <c r="O173" s="98"/>
      <c r="P173" s="98"/>
      <c r="Q173" s="130"/>
    </row>
    <row r="174" spans="1:17" ht="12.6" customHeight="1" x14ac:dyDescent="0.2">
      <c r="A174" s="234"/>
      <c r="B174" s="98"/>
      <c r="C174" s="130"/>
      <c r="D174" s="240"/>
      <c r="E174" s="240"/>
      <c r="F174" s="224"/>
      <c r="G174" s="98"/>
      <c r="H174" s="98"/>
      <c r="I174" s="130"/>
      <c r="J174" s="98"/>
      <c r="K174" s="98"/>
      <c r="L174" s="98"/>
      <c r="M174" s="255"/>
      <c r="N174" s="255"/>
      <c r="O174" s="98"/>
      <c r="P174" s="98"/>
      <c r="Q174" s="130"/>
    </row>
    <row r="175" spans="1:17" ht="12.6" customHeight="1" x14ac:dyDescent="0.2">
      <c r="A175" s="234"/>
      <c r="B175" s="98"/>
      <c r="C175" s="130"/>
      <c r="D175" s="240"/>
      <c r="E175" s="240"/>
      <c r="F175" s="224"/>
      <c r="G175" s="98"/>
      <c r="H175" s="98"/>
      <c r="I175" s="130"/>
      <c r="J175" s="98"/>
      <c r="K175" s="98"/>
      <c r="L175" s="98"/>
      <c r="M175" s="255"/>
      <c r="N175" s="255"/>
      <c r="O175" s="98"/>
      <c r="P175" s="98"/>
      <c r="Q175" s="130"/>
    </row>
    <row r="176" spans="1:17" ht="12.6" customHeight="1" x14ac:dyDescent="0.2">
      <c r="A176" s="234"/>
      <c r="B176" s="98"/>
      <c r="C176" s="130"/>
      <c r="D176" s="240"/>
      <c r="E176" s="240"/>
      <c r="F176" s="224"/>
      <c r="G176" s="98"/>
      <c r="H176" s="98"/>
      <c r="I176" s="130"/>
      <c r="J176" s="98"/>
      <c r="K176" s="98"/>
      <c r="L176" s="98"/>
      <c r="M176" s="255"/>
      <c r="N176" s="255"/>
      <c r="O176" s="98"/>
      <c r="P176" s="98"/>
      <c r="Q176" s="130"/>
    </row>
    <row r="177" spans="1:17" ht="12.6" customHeight="1" x14ac:dyDescent="0.2">
      <c r="A177" s="234"/>
      <c r="B177" s="98"/>
      <c r="C177" s="130"/>
      <c r="D177" s="240"/>
      <c r="E177" s="240"/>
      <c r="F177" s="224"/>
      <c r="G177" s="98"/>
      <c r="H177" s="98"/>
      <c r="I177" s="130"/>
      <c r="J177" s="98"/>
      <c r="K177" s="98"/>
      <c r="L177" s="98"/>
      <c r="M177" s="255"/>
      <c r="N177" s="255"/>
      <c r="O177" s="98"/>
      <c r="P177" s="98"/>
      <c r="Q177" s="130"/>
    </row>
    <row r="178" spans="1:17" ht="12.6" customHeight="1" x14ac:dyDescent="0.2">
      <c r="A178" s="234"/>
      <c r="B178" s="98"/>
      <c r="C178" s="130"/>
      <c r="D178" s="240"/>
      <c r="E178" s="240"/>
      <c r="F178" s="224"/>
      <c r="G178" s="98"/>
      <c r="H178" s="98"/>
      <c r="I178" s="130"/>
      <c r="J178" s="98"/>
      <c r="K178" s="98"/>
      <c r="L178" s="98"/>
      <c r="M178" s="255"/>
      <c r="N178" s="255"/>
      <c r="O178" s="98"/>
      <c r="P178" s="98"/>
      <c r="Q178" s="130"/>
    </row>
    <row r="179" spans="1:17" ht="12.6" customHeight="1" x14ac:dyDescent="0.2">
      <c r="A179" s="234"/>
      <c r="B179" s="98"/>
      <c r="C179" s="130"/>
      <c r="D179" s="240"/>
      <c r="E179" s="240"/>
      <c r="F179" s="224"/>
      <c r="G179" s="98"/>
      <c r="H179" s="98"/>
      <c r="I179" s="130"/>
      <c r="J179" s="98"/>
      <c r="K179" s="98"/>
      <c r="L179" s="98"/>
      <c r="M179" s="255"/>
      <c r="N179" s="255"/>
      <c r="O179" s="98"/>
      <c r="P179" s="98"/>
      <c r="Q179" s="130"/>
    </row>
    <row r="180" spans="1:17" ht="12.6" customHeight="1" x14ac:dyDescent="0.2">
      <c r="A180" s="234"/>
      <c r="B180" s="98"/>
      <c r="C180" s="130"/>
      <c r="D180" s="240"/>
      <c r="E180" s="240"/>
      <c r="F180" s="224"/>
      <c r="G180" s="98"/>
      <c r="H180" s="98"/>
      <c r="I180" s="130"/>
      <c r="J180" s="98"/>
      <c r="K180" s="98"/>
      <c r="L180" s="98"/>
      <c r="M180" s="255"/>
      <c r="N180" s="255"/>
      <c r="O180" s="98"/>
      <c r="P180" s="98"/>
      <c r="Q180" s="130"/>
    </row>
    <row r="181" spans="1:17" ht="12.6" customHeight="1" x14ac:dyDescent="0.2">
      <c r="A181" s="234"/>
      <c r="B181" s="98"/>
      <c r="C181" s="130"/>
      <c r="D181" s="240"/>
      <c r="E181" s="240"/>
      <c r="F181" s="224"/>
      <c r="G181" s="98"/>
      <c r="H181" s="98"/>
      <c r="I181" s="130"/>
      <c r="J181" s="98"/>
      <c r="K181" s="98"/>
      <c r="L181" s="98"/>
      <c r="M181" s="255"/>
      <c r="N181" s="255"/>
      <c r="O181" s="98"/>
      <c r="P181" s="98"/>
      <c r="Q181" s="130"/>
    </row>
    <row r="182" spans="1:17" ht="12.6" customHeight="1" x14ac:dyDescent="0.2">
      <c r="A182" s="234"/>
      <c r="B182" s="98"/>
      <c r="C182" s="130"/>
      <c r="D182" s="240"/>
      <c r="E182" s="240"/>
      <c r="F182" s="224"/>
      <c r="G182" s="98"/>
      <c r="H182" s="98"/>
      <c r="I182" s="130"/>
      <c r="J182" s="98"/>
      <c r="K182" s="98"/>
      <c r="L182" s="98"/>
      <c r="M182" s="255"/>
      <c r="N182" s="255"/>
      <c r="O182" s="98"/>
      <c r="P182" s="98"/>
      <c r="Q182" s="130"/>
    </row>
    <row r="183" spans="1:17" ht="12.6" customHeight="1" x14ac:dyDescent="0.2">
      <c r="A183" s="234"/>
      <c r="B183" s="98"/>
      <c r="C183" s="130"/>
      <c r="D183" s="240"/>
      <c r="E183" s="240"/>
      <c r="F183" s="224"/>
      <c r="G183" s="98"/>
      <c r="H183" s="98"/>
      <c r="I183" s="130"/>
      <c r="J183" s="98"/>
      <c r="K183" s="98"/>
      <c r="L183" s="98"/>
      <c r="M183" s="255"/>
      <c r="N183" s="255"/>
      <c r="O183" s="98"/>
      <c r="P183" s="98"/>
      <c r="Q183" s="130"/>
    </row>
    <row r="184" spans="1:17" ht="12.6" customHeight="1" x14ac:dyDescent="0.2">
      <c r="A184" s="234"/>
      <c r="B184" s="98"/>
      <c r="C184" s="130"/>
      <c r="D184" s="240"/>
      <c r="E184" s="240"/>
      <c r="F184" s="224"/>
      <c r="G184" s="98"/>
      <c r="H184" s="98"/>
      <c r="I184" s="130"/>
      <c r="J184" s="98"/>
      <c r="K184" s="98"/>
      <c r="L184" s="98"/>
      <c r="M184" s="255"/>
      <c r="N184" s="255"/>
      <c r="O184" s="98"/>
      <c r="P184" s="98"/>
      <c r="Q184" s="130"/>
    </row>
    <row r="185" spans="1:17" ht="12.6" customHeight="1" x14ac:dyDescent="0.2">
      <c r="A185" s="234"/>
      <c r="B185" s="98"/>
      <c r="C185" s="130"/>
      <c r="D185" s="240"/>
      <c r="E185" s="240"/>
      <c r="F185" s="224"/>
      <c r="G185" s="98"/>
      <c r="H185" s="98"/>
      <c r="I185" s="130"/>
      <c r="J185" s="98"/>
      <c r="K185" s="98"/>
      <c r="L185" s="98"/>
      <c r="M185" s="255"/>
      <c r="N185" s="255"/>
      <c r="O185" s="98"/>
      <c r="P185" s="98"/>
      <c r="Q185" s="130"/>
    </row>
    <row r="186" spans="1:17" ht="12.6" customHeight="1" x14ac:dyDescent="0.2">
      <c r="A186" s="234"/>
      <c r="B186" s="98"/>
      <c r="C186" s="130"/>
      <c r="D186" s="240"/>
      <c r="E186" s="240"/>
      <c r="F186" s="224"/>
      <c r="G186" s="98"/>
      <c r="H186" s="98"/>
      <c r="I186" s="130"/>
      <c r="J186" s="98"/>
      <c r="K186" s="98"/>
      <c r="L186" s="98"/>
      <c r="M186" s="255"/>
      <c r="N186" s="255"/>
      <c r="O186" s="98"/>
      <c r="P186" s="98"/>
      <c r="Q186" s="130"/>
    </row>
    <row r="187" spans="1:17" ht="12.6" customHeight="1" x14ac:dyDescent="0.2">
      <c r="A187" s="234"/>
      <c r="B187" s="98"/>
      <c r="C187" s="130"/>
      <c r="D187" s="240"/>
      <c r="E187" s="240"/>
      <c r="F187" s="224"/>
      <c r="G187" s="98"/>
      <c r="H187" s="98"/>
      <c r="I187" s="130"/>
      <c r="J187" s="98"/>
      <c r="K187" s="98"/>
      <c r="L187" s="98"/>
      <c r="M187" s="255"/>
      <c r="N187" s="255"/>
      <c r="O187" s="98"/>
      <c r="P187" s="98"/>
      <c r="Q187" s="130"/>
    </row>
    <row r="188" spans="1:17" ht="12.6" customHeight="1" x14ac:dyDescent="0.2">
      <c r="A188" s="234"/>
      <c r="B188" s="98"/>
      <c r="C188" s="130"/>
      <c r="D188" s="240"/>
      <c r="E188" s="240"/>
      <c r="F188" s="224"/>
      <c r="G188" s="98"/>
      <c r="H188" s="98"/>
      <c r="I188" s="130"/>
      <c r="J188" s="98"/>
      <c r="K188" s="98"/>
      <c r="L188" s="98"/>
      <c r="M188" s="255"/>
      <c r="N188" s="255"/>
      <c r="O188" s="98"/>
      <c r="P188" s="98"/>
      <c r="Q188" s="130"/>
    </row>
    <row r="189" spans="1:17" ht="12.6" customHeight="1" x14ac:dyDescent="0.2">
      <c r="A189" s="234"/>
      <c r="B189" s="98"/>
      <c r="C189" s="130"/>
      <c r="D189" s="240"/>
      <c r="E189" s="240"/>
      <c r="F189" s="224"/>
      <c r="G189" s="98"/>
      <c r="H189" s="98"/>
      <c r="I189" s="130"/>
      <c r="J189" s="98"/>
      <c r="K189" s="98"/>
      <c r="L189" s="98"/>
      <c r="M189" s="255"/>
      <c r="N189" s="255"/>
      <c r="O189" s="98"/>
      <c r="P189" s="98"/>
      <c r="Q189" s="130"/>
    </row>
    <row r="190" spans="1:17" ht="12.6" customHeight="1" x14ac:dyDescent="0.2">
      <c r="A190" s="234"/>
      <c r="B190" s="98"/>
      <c r="C190" s="130"/>
      <c r="D190" s="240"/>
      <c r="E190" s="240"/>
      <c r="F190" s="224"/>
      <c r="G190" s="98"/>
      <c r="H190" s="98"/>
      <c r="I190" s="130"/>
      <c r="J190" s="98"/>
      <c r="K190" s="98"/>
      <c r="L190" s="98"/>
      <c r="M190" s="255"/>
      <c r="N190" s="255"/>
      <c r="O190" s="98"/>
      <c r="P190" s="98"/>
      <c r="Q190" s="130"/>
    </row>
    <row r="191" spans="1:17" ht="12.6" customHeight="1" x14ac:dyDescent="0.2">
      <c r="A191" s="234"/>
      <c r="B191" s="98"/>
      <c r="C191" s="130"/>
      <c r="D191" s="240"/>
      <c r="E191" s="240"/>
      <c r="F191" s="224"/>
      <c r="G191" s="98"/>
      <c r="H191" s="98"/>
      <c r="I191" s="130"/>
      <c r="J191" s="98"/>
      <c r="K191" s="98"/>
      <c r="L191" s="98"/>
      <c r="M191" s="255"/>
      <c r="N191" s="255"/>
      <c r="O191" s="98"/>
      <c r="P191" s="98"/>
      <c r="Q191" s="130"/>
    </row>
    <row r="192" spans="1:17" ht="12.6" customHeight="1" x14ac:dyDescent="0.2">
      <c r="A192" s="234"/>
      <c r="B192" s="98"/>
      <c r="C192" s="130"/>
      <c r="D192" s="240"/>
      <c r="E192" s="240"/>
      <c r="F192" s="224"/>
      <c r="G192" s="98"/>
      <c r="H192" s="98"/>
      <c r="I192" s="130"/>
      <c r="J192" s="98"/>
      <c r="K192" s="98"/>
      <c r="L192" s="98"/>
      <c r="M192" s="255"/>
      <c r="N192" s="255"/>
      <c r="O192" s="98"/>
      <c r="P192" s="98"/>
      <c r="Q192" s="130"/>
    </row>
    <row r="193" spans="1:17" ht="12.6" customHeight="1" x14ac:dyDescent="0.2">
      <c r="A193" s="234"/>
      <c r="B193" s="98"/>
      <c r="C193" s="130"/>
      <c r="D193" s="240"/>
      <c r="E193" s="240"/>
      <c r="F193" s="224"/>
      <c r="G193" s="98"/>
      <c r="H193" s="98"/>
      <c r="I193" s="130"/>
      <c r="J193" s="98"/>
      <c r="K193" s="98"/>
      <c r="L193" s="98"/>
      <c r="M193" s="255"/>
      <c r="N193" s="255"/>
      <c r="O193" s="98"/>
      <c r="P193" s="98"/>
      <c r="Q193" s="130"/>
    </row>
    <row r="194" spans="1:17" ht="12.6" customHeight="1" x14ac:dyDescent="0.2">
      <c r="A194" s="234"/>
      <c r="B194" s="98"/>
      <c r="C194" s="130"/>
      <c r="D194" s="240"/>
      <c r="E194" s="240"/>
      <c r="F194" s="224"/>
      <c r="G194" s="98"/>
      <c r="H194" s="98"/>
      <c r="I194" s="130"/>
      <c r="J194" s="98"/>
      <c r="K194" s="98"/>
      <c r="L194" s="98"/>
      <c r="M194" s="255"/>
      <c r="N194" s="255"/>
      <c r="O194" s="98"/>
      <c r="P194" s="98"/>
      <c r="Q194" s="130"/>
    </row>
    <row r="195" spans="1:17" ht="12.6" customHeight="1" x14ac:dyDescent="0.2">
      <c r="A195" s="234"/>
      <c r="B195" s="98"/>
      <c r="C195" s="130"/>
      <c r="D195" s="240"/>
      <c r="E195" s="240"/>
      <c r="F195" s="224"/>
      <c r="G195" s="98"/>
      <c r="H195" s="98"/>
      <c r="I195" s="130"/>
      <c r="J195" s="98"/>
      <c r="K195" s="98"/>
      <c r="L195" s="98"/>
      <c r="M195" s="255"/>
      <c r="N195" s="255"/>
      <c r="O195" s="98"/>
      <c r="P195" s="98"/>
      <c r="Q195" s="130"/>
    </row>
    <row r="196" spans="1:17" ht="12.6" customHeight="1" x14ac:dyDescent="0.2">
      <c r="A196" s="234"/>
      <c r="B196" s="98"/>
      <c r="C196" s="130"/>
      <c r="D196" s="240"/>
      <c r="E196" s="240"/>
      <c r="F196" s="224"/>
      <c r="G196" s="98"/>
      <c r="H196" s="98"/>
      <c r="I196" s="130"/>
      <c r="J196" s="98"/>
      <c r="K196" s="98"/>
      <c r="L196" s="98"/>
      <c r="M196" s="255"/>
      <c r="N196" s="255"/>
      <c r="O196" s="98"/>
      <c r="P196" s="98"/>
      <c r="Q196" s="130"/>
    </row>
    <row r="197" spans="1:17" ht="12.6" customHeight="1" x14ac:dyDescent="0.2">
      <c r="A197" s="234"/>
      <c r="B197" s="98"/>
      <c r="C197" s="130"/>
      <c r="D197" s="240"/>
      <c r="E197" s="240"/>
      <c r="F197" s="224"/>
      <c r="G197" s="98"/>
      <c r="H197" s="98"/>
      <c r="I197" s="130"/>
      <c r="J197" s="98"/>
      <c r="K197" s="98"/>
      <c r="L197" s="98"/>
      <c r="M197" s="255"/>
      <c r="N197" s="255"/>
      <c r="O197" s="98"/>
      <c r="P197" s="98"/>
      <c r="Q197" s="130"/>
    </row>
    <row r="198" spans="1:17" ht="12.6" customHeight="1" x14ac:dyDescent="0.2">
      <c r="A198" s="234"/>
      <c r="B198" s="98"/>
      <c r="C198" s="130"/>
      <c r="D198" s="240"/>
      <c r="E198" s="240"/>
      <c r="F198" s="224"/>
      <c r="G198" s="98"/>
      <c r="H198" s="98"/>
      <c r="I198" s="130"/>
      <c r="J198" s="98"/>
      <c r="K198" s="98"/>
      <c r="L198" s="98"/>
      <c r="M198" s="255"/>
      <c r="N198" s="255"/>
      <c r="O198" s="98"/>
      <c r="P198" s="98"/>
      <c r="Q198" s="130"/>
    </row>
    <row r="199" spans="1:17" ht="12.6" customHeight="1" x14ac:dyDescent="0.2">
      <c r="A199" s="234"/>
      <c r="B199" s="98"/>
      <c r="C199" s="130"/>
      <c r="D199" s="240"/>
      <c r="E199" s="240"/>
      <c r="F199" s="224"/>
      <c r="G199" s="98"/>
      <c r="H199" s="98"/>
      <c r="I199" s="130"/>
      <c r="J199" s="98"/>
      <c r="K199" s="98"/>
      <c r="L199" s="98"/>
      <c r="M199" s="255"/>
      <c r="N199" s="255"/>
      <c r="O199" s="98"/>
      <c r="P199" s="98"/>
      <c r="Q199" s="130"/>
    </row>
    <row r="200" spans="1:17" ht="12.6" customHeight="1" x14ac:dyDescent="0.2">
      <c r="A200" s="234"/>
      <c r="B200" s="98"/>
      <c r="C200" s="130"/>
      <c r="D200" s="240"/>
      <c r="E200" s="240"/>
      <c r="F200" s="224"/>
      <c r="G200" s="98"/>
      <c r="H200" s="98"/>
      <c r="I200" s="130"/>
      <c r="J200" s="98"/>
      <c r="K200" s="98"/>
      <c r="L200" s="98"/>
      <c r="M200" s="255"/>
      <c r="N200" s="255"/>
      <c r="O200" s="98"/>
      <c r="P200" s="98"/>
      <c r="Q200" s="130"/>
    </row>
    <row r="201" spans="1:17" ht="12.6" customHeight="1" x14ac:dyDescent="0.2">
      <c r="A201" s="234"/>
      <c r="B201" s="98"/>
      <c r="C201" s="130"/>
      <c r="D201" s="240"/>
      <c r="E201" s="240"/>
      <c r="F201" s="224"/>
      <c r="G201" s="98"/>
      <c r="H201" s="98"/>
      <c r="I201" s="130"/>
      <c r="J201" s="98"/>
      <c r="K201" s="98"/>
      <c r="L201" s="98"/>
      <c r="M201" s="255"/>
      <c r="N201" s="255"/>
      <c r="O201" s="98"/>
      <c r="P201" s="98"/>
      <c r="Q201" s="130"/>
    </row>
    <row r="202" spans="1:17" ht="12.6" customHeight="1" x14ac:dyDescent="0.2">
      <c r="A202" s="234"/>
      <c r="B202" s="98"/>
      <c r="C202" s="130"/>
      <c r="D202" s="240"/>
      <c r="E202" s="240"/>
      <c r="F202" s="224"/>
      <c r="G202" s="98"/>
      <c r="H202" s="98"/>
      <c r="I202" s="130"/>
      <c r="J202" s="98"/>
      <c r="K202" s="98"/>
      <c r="L202" s="98"/>
      <c r="M202" s="255"/>
      <c r="N202" s="255"/>
      <c r="O202" s="98"/>
      <c r="P202" s="98"/>
      <c r="Q202" s="130"/>
    </row>
    <row r="203" spans="1:17" ht="12.6" customHeight="1" x14ac:dyDescent="0.2">
      <c r="A203" s="234"/>
      <c r="B203" s="98"/>
      <c r="C203" s="130"/>
      <c r="D203" s="240"/>
      <c r="E203" s="240"/>
      <c r="F203" s="224"/>
      <c r="G203" s="98"/>
      <c r="H203" s="98"/>
      <c r="I203" s="130"/>
      <c r="J203" s="98"/>
      <c r="K203" s="98"/>
      <c r="L203" s="98"/>
      <c r="M203" s="255"/>
      <c r="N203" s="255"/>
      <c r="O203" s="98"/>
      <c r="P203" s="98"/>
      <c r="Q203" s="130"/>
    </row>
    <row r="204" spans="1:17" ht="12.6" customHeight="1" x14ac:dyDescent="0.2">
      <c r="A204" s="234"/>
      <c r="B204" s="98"/>
      <c r="C204" s="130"/>
      <c r="D204" s="240"/>
      <c r="E204" s="240"/>
      <c r="F204" s="224"/>
      <c r="G204" s="98"/>
      <c r="H204" s="98"/>
      <c r="I204" s="130"/>
      <c r="J204" s="98"/>
      <c r="K204" s="98"/>
      <c r="L204" s="98"/>
      <c r="M204" s="255"/>
      <c r="N204" s="255"/>
      <c r="O204" s="98"/>
      <c r="P204" s="98"/>
      <c r="Q204" s="130"/>
    </row>
    <row r="205" spans="1:17" ht="12.6" customHeight="1" x14ac:dyDescent="0.2">
      <c r="A205" s="234"/>
      <c r="B205" s="98"/>
      <c r="C205" s="130"/>
      <c r="D205" s="240"/>
      <c r="E205" s="240"/>
      <c r="F205" s="224"/>
      <c r="G205" s="98"/>
      <c r="H205" s="98"/>
      <c r="I205" s="130"/>
      <c r="J205" s="98"/>
      <c r="K205" s="98"/>
      <c r="L205" s="98"/>
      <c r="M205" s="255"/>
      <c r="N205" s="255"/>
      <c r="O205" s="98"/>
      <c r="P205" s="98"/>
      <c r="Q205" s="130"/>
    </row>
    <row r="206" spans="1:17" ht="12.6" customHeight="1" x14ac:dyDescent="0.2">
      <c r="A206" s="234"/>
      <c r="B206" s="98"/>
      <c r="C206" s="130"/>
      <c r="D206" s="240"/>
      <c r="E206" s="240"/>
      <c r="F206" s="224"/>
      <c r="G206" s="98"/>
      <c r="H206" s="98"/>
      <c r="I206" s="130"/>
      <c r="J206" s="98"/>
      <c r="K206" s="98"/>
      <c r="L206" s="98"/>
      <c r="M206" s="255"/>
      <c r="N206" s="255"/>
      <c r="O206" s="98"/>
      <c r="P206" s="98"/>
      <c r="Q206" s="130"/>
    </row>
    <row r="207" spans="1:17" ht="12.6" customHeight="1" x14ac:dyDescent="0.2">
      <c r="A207" s="234"/>
      <c r="B207" s="98"/>
      <c r="C207" s="130"/>
      <c r="D207" s="240"/>
      <c r="E207" s="240"/>
      <c r="F207" s="224"/>
      <c r="G207" s="98"/>
      <c r="H207" s="98"/>
      <c r="I207" s="130"/>
      <c r="J207" s="98"/>
      <c r="K207" s="98"/>
      <c r="L207" s="98"/>
      <c r="M207" s="255"/>
      <c r="N207" s="255"/>
      <c r="O207" s="98"/>
      <c r="P207" s="98"/>
      <c r="Q207" s="130"/>
    </row>
    <row r="208" spans="1:17" ht="12.6" customHeight="1" x14ac:dyDescent="0.2">
      <c r="A208" s="234"/>
      <c r="B208" s="98"/>
      <c r="C208" s="130"/>
      <c r="D208" s="240"/>
      <c r="E208" s="240"/>
      <c r="F208" s="224"/>
      <c r="G208" s="98"/>
      <c r="H208" s="98"/>
      <c r="I208" s="130"/>
      <c r="J208" s="98"/>
      <c r="K208" s="98"/>
      <c r="L208" s="98"/>
      <c r="M208" s="255"/>
      <c r="N208" s="255"/>
      <c r="O208" s="98"/>
      <c r="P208" s="98"/>
      <c r="Q208" s="130"/>
    </row>
    <row r="209" spans="1:17" ht="12.6" customHeight="1" x14ac:dyDescent="0.2">
      <c r="A209" s="234"/>
      <c r="B209" s="98"/>
      <c r="C209" s="130"/>
      <c r="D209" s="240"/>
      <c r="E209" s="240"/>
      <c r="F209" s="224"/>
      <c r="G209" s="98"/>
      <c r="H209" s="98"/>
      <c r="I209" s="130"/>
      <c r="J209" s="98"/>
      <c r="K209" s="98"/>
      <c r="L209" s="98"/>
      <c r="M209" s="255"/>
      <c r="N209" s="255"/>
      <c r="O209" s="98"/>
      <c r="P209" s="98"/>
      <c r="Q209" s="130"/>
    </row>
    <row r="210" spans="1:17" ht="12.6" customHeight="1" x14ac:dyDescent="0.2">
      <c r="A210" s="234"/>
      <c r="B210" s="98"/>
      <c r="C210" s="130"/>
      <c r="D210" s="240"/>
      <c r="E210" s="240"/>
      <c r="F210" s="224"/>
      <c r="G210" s="98"/>
      <c r="H210" s="98"/>
      <c r="I210" s="130"/>
      <c r="J210" s="98"/>
      <c r="K210" s="98"/>
      <c r="L210" s="98"/>
      <c r="M210" s="255"/>
      <c r="N210" s="255"/>
      <c r="O210" s="98"/>
      <c r="P210" s="98"/>
      <c r="Q210" s="130"/>
    </row>
    <row r="211" spans="1:17" ht="12.6" customHeight="1" x14ac:dyDescent="0.2">
      <c r="A211" s="234"/>
      <c r="B211" s="98"/>
      <c r="C211" s="130"/>
      <c r="D211" s="240"/>
      <c r="E211" s="240"/>
      <c r="F211" s="224"/>
      <c r="G211" s="98"/>
      <c r="H211" s="98"/>
      <c r="I211" s="130"/>
      <c r="J211" s="98"/>
      <c r="K211" s="98"/>
      <c r="L211" s="98"/>
      <c r="M211" s="255"/>
      <c r="N211" s="255"/>
      <c r="O211" s="98"/>
      <c r="P211" s="98"/>
      <c r="Q211" s="130"/>
    </row>
    <row r="212" spans="1:17" ht="12.6" customHeight="1" x14ac:dyDescent="0.2">
      <c r="A212" s="234"/>
      <c r="B212" s="98"/>
      <c r="C212" s="130"/>
      <c r="D212" s="240"/>
      <c r="E212" s="240"/>
      <c r="F212" s="224"/>
      <c r="G212" s="98"/>
      <c r="H212" s="98"/>
      <c r="I212" s="130"/>
      <c r="J212" s="98"/>
      <c r="K212" s="98"/>
      <c r="L212" s="98"/>
      <c r="M212" s="255"/>
      <c r="N212" s="255"/>
      <c r="O212" s="98"/>
      <c r="P212" s="98"/>
      <c r="Q212" s="130"/>
    </row>
    <row r="213" spans="1:17" ht="12.6" customHeight="1" x14ac:dyDescent="0.2">
      <c r="A213" s="234"/>
      <c r="B213" s="98"/>
      <c r="C213" s="130"/>
      <c r="D213" s="240"/>
      <c r="E213" s="240"/>
      <c r="F213" s="224"/>
      <c r="G213" s="98"/>
      <c r="H213" s="98"/>
      <c r="I213" s="130"/>
      <c r="J213" s="98"/>
      <c r="K213" s="98"/>
      <c r="L213" s="98"/>
      <c r="M213" s="255"/>
      <c r="N213" s="255"/>
      <c r="O213" s="98"/>
      <c r="P213" s="98"/>
      <c r="Q213" s="130"/>
    </row>
    <row r="214" spans="1:17" ht="12.6" customHeight="1" x14ac:dyDescent="0.2">
      <c r="A214" s="234"/>
      <c r="B214" s="98"/>
      <c r="C214" s="130"/>
      <c r="D214" s="240"/>
      <c r="E214" s="240"/>
      <c r="F214" s="224"/>
      <c r="G214" s="98"/>
      <c r="H214" s="98"/>
      <c r="I214" s="130"/>
      <c r="J214" s="98"/>
      <c r="K214" s="98"/>
      <c r="L214" s="98"/>
      <c r="M214" s="255"/>
      <c r="N214" s="255"/>
      <c r="O214" s="98"/>
      <c r="P214" s="98"/>
      <c r="Q214" s="130"/>
    </row>
    <row r="215" spans="1:17" ht="12.6" customHeight="1" x14ac:dyDescent="0.2">
      <c r="A215" s="234"/>
      <c r="B215" s="98"/>
      <c r="C215" s="130"/>
      <c r="D215" s="240"/>
      <c r="E215" s="240"/>
      <c r="F215" s="224"/>
      <c r="G215" s="98"/>
      <c r="H215" s="98"/>
      <c r="I215" s="130"/>
      <c r="J215" s="98"/>
      <c r="K215" s="98"/>
      <c r="L215" s="98"/>
      <c r="M215" s="255"/>
      <c r="N215" s="255"/>
      <c r="O215" s="98"/>
      <c r="P215" s="98"/>
      <c r="Q215" s="130"/>
    </row>
    <row r="216" spans="1:17" ht="12.6" customHeight="1" x14ac:dyDescent="0.2">
      <c r="A216" s="234"/>
      <c r="B216" s="98"/>
      <c r="C216" s="130"/>
      <c r="D216" s="240"/>
      <c r="E216" s="240"/>
      <c r="F216" s="224"/>
      <c r="G216" s="98"/>
      <c r="H216" s="98"/>
      <c r="I216" s="130"/>
      <c r="J216" s="98"/>
      <c r="K216" s="98"/>
      <c r="L216" s="98"/>
      <c r="M216" s="255"/>
      <c r="N216" s="255"/>
      <c r="O216" s="98"/>
      <c r="P216" s="98"/>
      <c r="Q216" s="130"/>
    </row>
    <row r="217" spans="1:17" ht="12.6" customHeight="1" x14ac:dyDescent="0.2">
      <c r="A217" s="234"/>
      <c r="B217" s="98"/>
      <c r="C217" s="130"/>
      <c r="D217" s="240"/>
      <c r="E217" s="240"/>
      <c r="F217" s="224"/>
      <c r="G217" s="98"/>
      <c r="H217" s="98"/>
      <c r="I217" s="130"/>
      <c r="J217" s="98"/>
      <c r="K217" s="98"/>
      <c r="L217" s="98"/>
      <c r="M217" s="255"/>
      <c r="N217" s="255"/>
      <c r="O217" s="98"/>
      <c r="P217" s="98"/>
      <c r="Q217" s="130"/>
    </row>
    <row r="218" spans="1:17" ht="12.6" customHeight="1" x14ac:dyDescent="0.2">
      <c r="A218" s="234"/>
      <c r="B218" s="98"/>
      <c r="C218" s="130"/>
      <c r="D218" s="240"/>
      <c r="E218" s="240"/>
      <c r="F218" s="224"/>
      <c r="G218" s="98"/>
      <c r="H218" s="98"/>
      <c r="I218" s="130"/>
      <c r="J218" s="98"/>
      <c r="K218" s="98"/>
      <c r="L218" s="98"/>
      <c r="M218" s="255"/>
      <c r="N218" s="255"/>
      <c r="O218" s="98"/>
      <c r="P218" s="98"/>
      <c r="Q218" s="130"/>
    </row>
    <row r="219" spans="1:17" ht="12.6" customHeight="1" x14ac:dyDescent="0.2">
      <c r="A219" s="234"/>
      <c r="B219" s="98"/>
      <c r="C219" s="130"/>
      <c r="D219" s="240"/>
      <c r="E219" s="240"/>
      <c r="F219" s="224"/>
      <c r="G219" s="98"/>
      <c r="H219" s="98"/>
      <c r="I219" s="130"/>
      <c r="J219" s="98"/>
      <c r="K219" s="98"/>
      <c r="L219" s="98"/>
      <c r="M219" s="255"/>
      <c r="N219" s="255"/>
      <c r="O219" s="98"/>
      <c r="P219" s="98"/>
      <c r="Q219" s="130"/>
    </row>
    <row r="220" spans="1:17" ht="12.6" customHeight="1" x14ac:dyDescent="0.2">
      <c r="A220" s="234"/>
      <c r="B220" s="98"/>
      <c r="C220" s="130"/>
      <c r="D220" s="240"/>
      <c r="E220" s="240"/>
      <c r="F220" s="224"/>
      <c r="G220" s="98"/>
      <c r="H220" s="98"/>
      <c r="I220" s="130"/>
      <c r="J220" s="98"/>
      <c r="K220" s="98"/>
      <c r="L220" s="98"/>
      <c r="M220" s="255"/>
      <c r="N220" s="255"/>
      <c r="O220" s="98"/>
      <c r="P220" s="98"/>
      <c r="Q220" s="130"/>
    </row>
    <row r="221" spans="1:17" ht="12.6" customHeight="1" x14ac:dyDescent="0.2">
      <c r="A221" s="234"/>
      <c r="B221" s="98"/>
      <c r="C221" s="130"/>
      <c r="D221" s="240"/>
      <c r="E221" s="240"/>
      <c r="F221" s="224"/>
      <c r="G221" s="98"/>
      <c r="H221" s="98"/>
      <c r="I221" s="130"/>
      <c r="J221" s="98"/>
      <c r="K221" s="98"/>
      <c r="L221" s="98"/>
      <c r="M221" s="255"/>
      <c r="N221" s="255"/>
      <c r="O221" s="98"/>
      <c r="P221" s="98"/>
      <c r="Q221" s="130"/>
    </row>
    <row r="222" spans="1:17" ht="12.6" customHeight="1" x14ac:dyDescent="0.2">
      <c r="A222" s="234"/>
      <c r="B222" s="98"/>
      <c r="C222" s="130"/>
      <c r="D222" s="240"/>
      <c r="E222" s="240"/>
      <c r="F222" s="224"/>
      <c r="G222" s="98"/>
      <c r="H222" s="98"/>
      <c r="I222" s="130"/>
      <c r="J222" s="98"/>
      <c r="K222" s="98"/>
      <c r="L222" s="98"/>
      <c r="M222" s="255"/>
      <c r="N222" s="255"/>
      <c r="O222" s="98"/>
      <c r="P222" s="98"/>
      <c r="Q222" s="130"/>
    </row>
    <row r="223" spans="1:17" ht="12.6" customHeight="1" x14ac:dyDescent="0.2">
      <c r="A223" s="234"/>
      <c r="B223" s="98"/>
      <c r="C223" s="130"/>
      <c r="D223" s="240"/>
      <c r="E223" s="240"/>
      <c r="F223" s="224"/>
      <c r="G223" s="98"/>
      <c r="H223" s="98"/>
      <c r="I223" s="130"/>
      <c r="J223" s="98"/>
      <c r="K223" s="98"/>
      <c r="L223" s="98"/>
      <c r="M223" s="255"/>
      <c r="N223" s="255"/>
      <c r="O223" s="98"/>
      <c r="P223" s="98"/>
      <c r="Q223" s="130"/>
    </row>
    <row r="224" spans="1:17" ht="12.6" customHeight="1" x14ac:dyDescent="0.2">
      <c r="A224" s="234"/>
      <c r="B224" s="98"/>
      <c r="C224" s="130"/>
      <c r="D224" s="240"/>
      <c r="E224" s="240"/>
      <c r="F224" s="224"/>
      <c r="G224" s="98"/>
      <c r="H224" s="98"/>
      <c r="I224" s="130"/>
      <c r="J224" s="98"/>
      <c r="K224" s="98"/>
      <c r="L224" s="98"/>
      <c r="M224" s="255"/>
      <c r="N224" s="255"/>
      <c r="O224" s="98"/>
      <c r="P224" s="98"/>
      <c r="Q224" s="130"/>
    </row>
    <row r="225" spans="1:17" ht="12.6" customHeight="1" x14ac:dyDescent="0.2">
      <c r="A225" s="234"/>
      <c r="B225" s="98"/>
      <c r="C225" s="130"/>
      <c r="D225" s="240"/>
      <c r="E225" s="240"/>
      <c r="F225" s="224"/>
      <c r="G225" s="98"/>
      <c r="H225" s="98"/>
      <c r="I225" s="130"/>
      <c r="J225" s="98"/>
      <c r="K225" s="98"/>
      <c r="L225" s="98"/>
      <c r="M225" s="255"/>
      <c r="N225" s="255"/>
      <c r="O225" s="98"/>
      <c r="P225" s="98"/>
      <c r="Q225" s="130"/>
    </row>
    <row r="226" spans="1:17" ht="12.6" customHeight="1" x14ac:dyDescent="0.2">
      <c r="A226" s="234"/>
      <c r="B226" s="98"/>
      <c r="C226" s="130"/>
      <c r="D226" s="240"/>
      <c r="E226" s="240"/>
      <c r="F226" s="224"/>
      <c r="G226" s="98"/>
      <c r="H226" s="98"/>
      <c r="I226" s="130"/>
      <c r="J226" s="98"/>
      <c r="K226" s="98"/>
      <c r="L226" s="98"/>
      <c r="M226" s="255"/>
      <c r="N226" s="255"/>
      <c r="O226" s="98"/>
      <c r="P226" s="98"/>
      <c r="Q226" s="130"/>
    </row>
    <row r="227" spans="1:17" ht="12.6" customHeight="1" x14ac:dyDescent="0.2">
      <c r="A227" s="234"/>
      <c r="B227" s="98"/>
      <c r="C227" s="130"/>
      <c r="D227" s="240"/>
      <c r="E227" s="240"/>
      <c r="F227" s="224"/>
      <c r="G227" s="98"/>
      <c r="H227" s="98"/>
      <c r="I227" s="130"/>
      <c r="J227" s="98"/>
      <c r="K227" s="98"/>
      <c r="L227" s="98"/>
      <c r="M227" s="255"/>
      <c r="N227" s="255"/>
      <c r="O227" s="98"/>
      <c r="P227" s="98"/>
      <c r="Q227" s="130"/>
    </row>
    <row r="228" spans="1:17" ht="12.6" customHeight="1" x14ac:dyDescent="0.2">
      <c r="A228" s="234"/>
      <c r="B228" s="98"/>
      <c r="C228" s="130"/>
      <c r="D228" s="240"/>
      <c r="E228" s="240"/>
      <c r="F228" s="224"/>
      <c r="G228" s="98"/>
      <c r="H228" s="98"/>
      <c r="I228" s="130"/>
      <c r="J228" s="98"/>
      <c r="K228" s="98"/>
      <c r="L228" s="98"/>
      <c r="M228" s="255"/>
      <c r="N228" s="255"/>
      <c r="O228" s="98"/>
      <c r="P228" s="98"/>
      <c r="Q228" s="130"/>
    </row>
    <row r="229" spans="1:17" ht="12.6" customHeight="1" x14ac:dyDescent="0.2">
      <c r="A229" s="234"/>
      <c r="B229" s="98"/>
      <c r="C229" s="130"/>
      <c r="D229" s="240"/>
      <c r="E229" s="240"/>
      <c r="F229" s="224"/>
      <c r="G229" s="98"/>
      <c r="H229" s="98"/>
      <c r="I229" s="130"/>
      <c r="J229" s="98"/>
      <c r="K229" s="98"/>
      <c r="L229" s="98"/>
      <c r="M229" s="255"/>
      <c r="N229" s="255"/>
      <c r="O229" s="98"/>
      <c r="P229" s="98"/>
      <c r="Q229" s="130"/>
    </row>
    <row r="230" spans="1:17" ht="12.6" customHeight="1" x14ac:dyDescent="0.2">
      <c r="A230" s="234"/>
      <c r="B230" s="98"/>
      <c r="C230" s="130"/>
      <c r="D230" s="240"/>
      <c r="E230" s="240"/>
      <c r="F230" s="224"/>
      <c r="G230" s="98"/>
      <c r="H230" s="98"/>
      <c r="I230" s="130"/>
      <c r="J230" s="98"/>
      <c r="K230" s="98"/>
      <c r="L230" s="98"/>
      <c r="M230" s="255"/>
      <c r="N230" s="255"/>
      <c r="O230" s="98"/>
      <c r="P230" s="98"/>
      <c r="Q230" s="130"/>
    </row>
    <row r="231" spans="1:17" ht="12.6" customHeight="1" x14ac:dyDescent="0.2">
      <c r="A231" s="234"/>
      <c r="B231" s="98"/>
      <c r="C231" s="130"/>
      <c r="D231" s="240"/>
      <c r="E231" s="240"/>
      <c r="F231" s="224"/>
      <c r="G231" s="98"/>
      <c r="H231" s="98"/>
      <c r="I231" s="130"/>
      <c r="J231" s="98"/>
      <c r="K231" s="98"/>
      <c r="L231" s="98"/>
      <c r="M231" s="255"/>
      <c r="N231" s="255"/>
      <c r="O231" s="98"/>
      <c r="P231" s="98"/>
      <c r="Q231" s="130"/>
    </row>
    <row r="232" spans="1:17" ht="12.6" customHeight="1" x14ac:dyDescent="0.2">
      <c r="A232" s="234"/>
      <c r="B232" s="98"/>
      <c r="C232" s="130"/>
      <c r="D232" s="240"/>
      <c r="E232" s="240"/>
      <c r="F232" s="224"/>
      <c r="G232" s="98"/>
      <c r="H232" s="98"/>
      <c r="I232" s="130"/>
      <c r="J232" s="98"/>
      <c r="K232" s="98"/>
      <c r="L232" s="98"/>
      <c r="M232" s="255"/>
      <c r="N232" s="255"/>
      <c r="O232" s="98"/>
      <c r="P232" s="98"/>
      <c r="Q232" s="130"/>
    </row>
    <row r="233" spans="1:17" ht="12.6" customHeight="1" x14ac:dyDescent="0.2">
      <c r="A233" s="234"/>
      <c r="B233" s="98"/>
      <c r="C233" s="130"/>
      <c r="D233" s="240"/>
      <c r="E233" s="240"/>
      <c r="F233" s="224"/>
      <c r="G233" s="98"/>
      <c r="H233" s="98"/>
      <c r="I233" s="130"/>
      <c r="J233" s="98"/>
      <c r="K233" s="98"/>
      <c r="L233" s="98"/>
      <c r="M233" s="255"/>
      <c r="N233" s="255"/>
      <c r="O233" s="98"/>
      <c r="P233" s="98"/>
      <c r="Q233" s="130"/>
    </row>
    <row r="234" spans="1:17" ht="12.6" customHeight="1" x14ac:dyDescent="0.2">
      <c r="A234" s="234"/>
      <c r="B234" s="98"/>
      <c r="C234" s="130"/>
      <c r="D234" s="240"/>
      <c r="E234" s="240"/>
      <c r="F234" s="224"/>
      <c r="G234" s="98"/>
      <c r="H234" s="98"/>
      <c r="I234" s="130"/>
      <c r="J234" s="98"/>
      <c r="K234" s="98"/>
      <c r="L234" s="98"/>
      <c r="M234" s="255"/>
      <c r="N234" s="255"/>
      <c r="O234" s="98"/>
      <c r="P234" s="98"/>
      <c r="Q234" s="130"/>
    </row>
    <row r="235" spans="1:17" ht="12.6" customHeight="1" x14ac:dyDescent="0.2">
      <c r="A235" s="234"/>
      <c r="B235" s="98"/>
      <c r="C235" s="130"/>
      <c r="D235" s="240"/>
      <c r="E235" s="240"/>
      <c r="F235" s="224"/>
      <c r="G235" s="98"/>
      <c r="H235" s="98"/>
      <c r="I235" s="130"/>
      <c r="J235" s="98"/>
      <c r="K235" s="98"/>
      <c r="L235" s="98"/>
      <c r="M235" s="255"/>
      <c r="N235" s="255"/>
      <c r="O235" s="98"/>
      <c r="P235" s="98"/>
      <c r="Q235" s="130"/>
    </row>
    <row r="236" spans="1:17" ht="12.6" customHeight="1" x14ac:dyDescent="0.2">
      <c r="A236" s="234"/>
      <c r="B236" s="98"/>
      <c r="C236" s="130"/>
      <c r="D236" s="240"/>
      <c r="E236" s="240"/>
      <c r="F236" s="224"/>
      <c r="G236" s="98"/>
      <c r="H236" s="98"/>
      <c r="I236" s="130"/>
      <c r="J236" s="98"/>
      <c r="K236" s="98"/>
      <c r="L236" s="98"/>
      <c r="M236" s="255"/>
      <c r="N236" s="255"/>
      <c r="O236" s="98"/>
      <c r="P236" s="98"/>
      <c r="Q236" s="130"/>
    </row>
    <row r="237" spans="1:17" ht="12.6" customHeight="1" x14ac:dyDescent="0.2">
      <c r="A237" s="234"/>
      <c r="B237" s="98"/>
      <c r="C237" s="130"/>
      <c r="D237" s="240"/>
      <c r="E237" s="240"/>
      <c r="F237" s="224"/>
      <c r="G237" s="98"/>
      <c r="H237" s="98"/>
      <c r="I237" s="130"/>
      <c r="J237" s="98"/>
      <c r="K237" s="98"/>
      <c r="L237" s="98"/>
      <c r="M237" s="255"/>
      <c r="N237" s="255"/>
      <c r="O237" s="98"/>
      <c r="P237" s="98"/>
      <c r="Q237" s="130"/>
    </row>
    <row r="238" spans="1:17" ht="12.6" customHeight="1" x14ac:dyDescent="0.2">
      <c r="A238" s="234"/>
      <c r="B238" s="98"/>
      <c r="C238" s="130"/>
      <c r="D238" s="240"/>
      <c r="E238" s="240"/>
      <c r="F238" s="224"/>
      <c r="G238" s="98"/>
      <c r="H238" s="98"/>
      <c r="I238" s="130"/>
      <c r="J238" s="98"/>
      <c r="K238" s="98"/>
      <c r="L238" s="98"/>
      <c r="M238" s="255"/>
      <c r="N238" s="255"/>
      <c r="O238" s="98"/>
      <c r="P238" s="98"/>
      <c r="Q238" s="130"/>
    </row>
    <row r="239" spans="1:17" ht="12.6" customHeight="1" x14ac:dyDescent="0.2">
      <c r="A239" s="234"/>
      <c r="B239" s="98"/>
      <c r="C239" s="130"/>
      <c r="D239" s="240"/>
      <c r="E239" s="240"/>
      <c r="F239" s="224"/>
      <c r="G239" s="98"/>
      <c r="H239" s="98"/>
      <c r="I239" s="130"/>
      <c r="J239" s="98"/>
      <c r="K239" s="98"/>
      <c r="L239" s="98"/>
      <c r="M239" s="255"/>
      <c r="N239" s="255"/>
      <c r="O239" s="98"/>
      <c r="P239" s="98"/>
      <c r="Q239" s="130"/>
    </row>
    <row r="240" spans="1:17" ht="12.6" customHeight="1" x14ac:dyDescent="0.2">
      <c r="A240" s="234"/>
      <c r="B240" s="98"/>
      <c r="C240" s="130"/>
      <c r="D240" s="240"/>
      <c r="E240" s="240"/>
      <c r="F240" s="224"/>
      <c r="G240" s="98"/>
      <c r="H240" s="98"/>
      <c r="I240" s="130"/>
      <c r="J240" s="98"/>
      <c r="K240" s="98"/>
      <c r="L240" s="98"/>
      <c r="M240" s="255"/>
      <c r="N240" s="255"/>
      <c r="O240" s="98"/>
      <c r="P240" s="98"/>
      <c r="Q240" s="130"/>
    </row>
    <row r="241" spans="1:17" ht="12.6" customHeight="1" x14ac:dyDescent="0.2">
      <c r="A241" s="234"/>
      <c r="B241" s="98"/>
      <c r="C241" s="130"/>
      <c r="D241" s="240"/>
      <c r="E241" s="240"/>
      <c r="F241" s="224"/>
      <c r="G241" s="98"/>
      <c r="H241" s="98"/>
      <c r="I241" s="130"/>
      <c r="J241" s="98"/>
      <c r="K241" s="98"/>
      <c r="L241" s="98"/>
      <c r="M241" s="255"/>
      <c r="N241" s="255"/>
      <c r="O241" s="98"/>
      <c r="P241" s="98"/>
      <c r="Q241" s="130"/>
    </row>
    <row r="242" spans="1:17" ht="12.6" customHeight="1" x14ac:dyDescent="0.2">
      <c r="A242" s="234"/>
      <c r="B242" s="98"/>
      <c r="C242" s="130"/>
      <c r="D242" s="240"/>
      <c r="E242" s="240"/>
      <c r="F242" s="224"/>
      <c r="G242" s="98"/>
      <c r="H242" s="98"/>
      <c r="I242" s="130"/>
      <c r="J242" s="98"/>
      <c r="K242" s="98"/>
      <c r="L242" s="98"/>
      <c r="M242" s="255"/>
      <c r="N242" s="255"/>
      <c r="O242" s="98"/>
      <c r="P242" s="98"/>
      <c r="Q242" s="130"/>
    </row>
    <row r="243" spans="1:17" ht="12.6" customHeight="1" x14ac:dyDescent="0.2">
      <c r="A243" s="234"/>
      <c r="B243" s="98"/>
      <c r="C243" s="130"/>
      <c r="D243" s="240"/>
      <c r="E243" s="240"/>
      <c r="F243" s="224"/>
      <c r="G243" s="98"/>
      <c r="H243" s="98"/>
      <c r="I243" s="130"/>
      <c r="J243" s="98"/>
      <c r="K243" s="98"/>
      <c r="L243" s="98"/>
      <c r="M243" s="255"/>
      <c r="N243" s="255"/>
      <c r="O243" s="98"/>
      <c r="P243" s="98"/>
      <c r="Q243" s="130"/>
    </row>
    <row r="244" spans="1:17" ht="12.6" customHeight="1" x14ac:dyDescent="0.2">
      <c r="A244" s="234"/>
      <c r="B244" s="98"/>
      <c r="C244" s="130"/>
      <c r="D244" s="240"/>
      <c r="E244" s="240"/>
      <c r="F244" s="224"/>
      <c r="G244" s="98"/>
      <c r="H244" s="98"/>
      <c r="I244" s="130"/>
      <c r="J244" s="98"/>
      <c r="K244" s="98"/>
      <c r="L244" s="98"/>
      <c r="M244" s="255"/>
      <c r="N244" s="255"/>
      <c r="O244" s="98"/>
      <c r="P244" s="98"/>
      <c r="Q244" s="130"/>
    </row>
    <row r="245" spans="1:17" ht="12.6" customHeight="1" x14ac:dyDescent="0.2">
      <c r="A245" s="234"/>
      <c r="B245" s="98"/>
      <c r="C245" s="130"/>
      <c r="D245" s="240"/>
      <c r="E245" s="240"/>
      <c r="F245" s="224"/>
      <c r="G245" s="98"/>
      <c r="H245" s="98"/>
      <c r="I245" s="130"/>
      <c r="J245" s="98"/>
      <c r="K245" s="98"/>
      <c r="L245" s="98"/>
      <c r="M245" s="255"/>
      <c r="N245" s="255"/>
      <c r="O245" s="98"/>
      <c r="P245" s="98"/>
      <c r="Q245" s="130"/>
    </row>
    <row r="246" spans="1:17" ht="12.6" customHeight="1" x14ac:dyDescent="0.2">
      <c r="A246" s="234"/>
      <c r="B246" s="98"/>
      <c r="C246" s="130"/>
      <c r="D246" s="240"/>
      <c r="E246" s="240"/>
      <c r="F246" s="224"/>
      <c r="G246" s="98"/>
      <c r="H246" s="98"/>
      <c r="I246" s="130"/>
      <c r="J246" s="98"/>
      <c r="K246" s="98"/>
      <c r="L246" s="98"/>
      <c r="M246" s="255"/>
      <c r="N246" s="255"/>
      <c r="O246" s="98"/>
      <c r="P246" s="98"/>
      <c r="Q246" s="130"/>
    </row>
    <row r="247" spans="1:17" ht="12.6" customHeight="1" x14ac:dyDescent="0.2">
      <c r="A247" s="234"/>
      <c r="B247" s="98"/>
      <c r="C247" s="130"/>
      <c r="D247" s="240"/>
      <c r="E247" s="240"/>
      <c r="F247" s="224"/>
      <c r="G247" s="98"/>
      <c r="H247" s="98"/>
      <c r="I247" s="130"/>
      <c r="J247" s="98"/>
      <c r="K247" s="98"/>
      <c r="L247" s="98"/>
      <c r="M247" s="255"/>
      <c r="N247" s="255"/>
      <c r="O247" s="98"/>
      <c r="P247" s="98"/>
      <c r="Q247" s="130"/>
    </row>
    <row r="248" spans="1:17" ht="12.6" customHeight="1" x14ac:dyDescent="0.2">
      <c r="A248" s="234"/>
      <c r="B248" s="98"/>
      <c r="C248" s="130"/>
      <c r="D248" s="240"/>
      <c r="E248" s="240"/>
      <c r="F248" s="224"/>
      <c r="G248" s="98"/>
      <c r="H248" s="98"/>
      <c r="I248" s="130"/>
      <c r="J248" s="98"/>
      <c r="K248" s="98"/>
      <c r="L248" s="98"/>
      <c r="M248" s="255"/>
      <c r="N248" s="255"/>
      <c r="O248" s="98"/>
      <c r="P248" s="98"/>
      <c r="Q248" s="130"/>
    </row>
    <row r="249" spans="1:17" ht="12.6" customHeight="1" x14ac:dyDescent="0.2">
      <c r="A249" s="234"/>
      <c r="B249" s="98"/>
      <c r="C249" s="130"/>
      <c r="D249" s="240"/>
      <c r="E249" s="240"/>
      <c r="F249" s="224"/>
      <c r="G249" s="98"/>
      <c r="H249" s="98"/>
      <c r="I249" s="130"/>
      <c r="J249" s="98"/>
      <c r="K249" s="98"/>
      <c r="L249" s="98"/>
      <c r="M249" s="255"/>
      <c r="N249" s="255"/>
      <c r="O249" s="98"/>
      <c r="P249" s="98"/>
      <c r="Q249" s="130"/>
    </row>
    <row r="250" spans="1:17" ht="12.6" customHeight="1" x14ac:dyDescent="0.2">
      <c r="A250" s="234"/>
      <c r="B250" s="98"/>
      <c r="C250" s="130"/>
      <c r="D250" s="240"/>
      <c r="E250" s="240"/>
      <c r="F250" s="224"/>
      <c r="G250" s="98"/>
      <c r="H250" s="98"/>
      <c r="I250" s="130"/>
      <c r="J250" s="98"/>
      <c r="K250" s="98"/>
      <c r="L250" s="98"/>
      <c r="M250" s="255"/>
      <c r="N250" s="255"/>
      <c r="O250" s="98"/>
      <c r="P250" s="98"/>
      <c r="Q250" s="130"/>
    </row>
    <row r="251" spans="1:17" ht="12.6" customHeight="1" x14ac:dyDescent="0.2">
      <c r="A251" s="234"/>
      <c r="B251" s="98"/>
      <c r="C251" s="130"/>
      <c r="D251" s="240"/>
      <c r="E251" s="240"/>
      <c r="F251" s="224"/>
      <c r="G251" s="98"/>
      <c r="H251" s="98"/>
      <c r="I251" s="130"/>
      <c r="J251" s="98"/>
      <c r="K251" s="98"/>
      <c r="L251" s="98"/>
      <c r="M251" s="255"/>
      <c r="N251" s="255"/>
      <c r="O251" s="98"/>
      <c r="P251" s="98"/>
      <c r="Q251" s="130"/>
    </row>
    <row r="252" spans="1:17" ht="12.6" customHeight="1" x14ac:dyDescent="0.2">
      <c r="A252" s="234"/>
      <c r="B252" s="98"/>
      <c r="C252" s="130"/>
      <c r="D252" s="240"/>
      <c r="E252" s="240"/>
      <c r="F252" s="224"/>
      <c r="G252" s="98"/>
      <c r="H252" s="98"/>
      <c r="I252" s="130"/>
      <c r="J252" s="98"/>
      <c r="K252" s="98"/>
      <c r="L252" s="98"/>
      <c r="M252" s="255"/>
      <c r="N252" s="255"/>
      <c r="O252" s="98"/>
      <c r="P252" s="98"/>
      <c r="Q252" s="130"/>
    </row>
    <row r="253" spans="1:17" ht="12.6" customHeight="1" x14ac:dyDescent="0.2">
      <c r="A253" s="234"/>
      <c r="B253" s="98"/>
      <c r="C253" s="130"/>
      <c r="D253" s="240"/>
      <c r="E253" s="240"/>
      <c r="F253" s="224"/>
      <c r="G253" s="98"/>
      <c r="H253" s="98"/>
      <c r="I253" s="130"/>
      <c r="J253" s="98"/>
      <c r="K253" s="98"/>
      <c r="L253" s="98"/>
      <c r="M253" s="255"/>
      <c r="N253" s="255"/>
      <c r="O253" s="98"/>
      <c r="P253" s="98"/>
      <c r="Q253" s="130"/>
    </row>
    <row r="254" spans="1:17" ht="12.6" customHeight="1" x14ac:dyDescent="0.2">
      <c r="A254" s="234"/>
      <c r="B254" s="98"/>
      <c r="C254" s="130"/>
      <c r="D254" s="240"/>
      <c r="E254" s="240"/>
      <c r="F254" s="224"/>
      <c r="G254" s="98"/>
      <c r="H254" s="98"/>
      <c r="I254" s="130"/>
      <c r="J254" s="98"/>
      <c r="K254" s="98"/>
      <c r="L254" s="98"/>
      <c r="M254" s="255"/>
      <c r="N254" s="255"/>
      <c r="O254" s="98"/>
      <c r="P254" s="98"/>
      <c r="Q254" s="130"/>
    </row>
    <row r="255" spans="1:17" ht="12.6" customHeight="1" x14ac:dyDescent="0.2">
      <c r="A255" s="234"/>
      <c r="B255" s="98"/>
      <c r="C255" s="130"/>
      <c r="D255" s="240"/>
      <c r="E255" s="240"/>
      <c r="F255" s="224"/>
      <c r="G255" s="98"/>
      <c r="H255" s="98"/>
      <c r="I255" s="130"/>
      <c r="J255" s="98"/>
      <c r="K255" s="98"/>
      <c r="L255" s="98"/>
      <c r="M255" s="255"/>
      <c r="N255" s="255"/>
      <c r="O255" s="98"/>
      <c r="P255" s="98"/>
      <c r="Q255" s="130"/>
    </row>
    <row r="256" spans="1:17" ht="12.6" customHeight="1" x14ac:dyDescent="0.2">
      <c r="A256" s="234"/>
      <c r="B256" s="98"/>
      <c r="C256" s="130"/>
      <c r="D256" s="240"/>
      <c r="E256" s="240"/>
      <c r="F256" s="224"/>
      <c r="G256" s="98"/>
      <c r="H256" s="98"/>
      <c r="I256" s="130"/>
      <c r="J256" s="98"/>
      <c r="K256" s="98"/>
      <c r="L256" s="98"/>
      <c r="M256" s="255"/>
      <c r="N256" s="255"/>
      <c r="O256" s="98"/>
      <c r="P256" s="98"/>
      <c r="Q256" s="130"/>
    </row>
    <row r="257" spans="1:17" ht="12.6" customHeight="1" x14ac:dyDescent="0.2">
      <c r="A257" s="234"/>
      <c r="B257" s="98"/>
      <c r="C257" s="130"/>
      <c r="D257" s="240"/>
      <c r="E257" s="240"/>
      <c r="F257" s="224"/>
      <c r="G257" s="98"/>
      <c r="H257" s="98"/>
      <c r="I257" s="130"/>
      <c r="J257" s="98"/>
      <c r="K257" s="98"/>
      <c r="L257" s="98"/>
      <c r="M257" s="255"/>
      <c r="N257" s="255"/>
      <c r="O257" s="98"/>
      <c r="P257" s="98"/>
      <c r="Q257" s="130"/>
    </row>
    <row r="258" spans="1:17" ht="12.6" customHeight="1" x14ac:dyDescent="0.2">
      <c r="A258" s="234"/>
      <c r="B258" s="98"/>
      <c r="C258" s="130"/>
      <c r="D258" s="240"/>
      <c r="E258" s="240"/>
      <c r="F258" s="224"/>
      <c r="G258" s="98"/>
      <c r="H258" s="98"/>
      <c r="I258" s="130"/>
      <c r="J258" s="98"/>
      <c r="K258" s="98"/>
      <c r="L258" s="98"/>
      <c r="M258" s="255"/>
      <c r="N258" s="255"/>
      <c r="O258" s="98"/>
      <c r="P258" s="98"/>
      <c r="Q258" s="130"/>
    </row>
    <row r="259" spans="1:17" ht="12.6" customHeight="1" x14ac:dyDescent="0.2">
      <c r="A259" s="234"/>
      <c r="B259" s="98"/>
      <c r="C259" s="130"/>
      <c r="D259" s="240"/>
      <c r="E259" s="240"/>
      <c r="F259" s="224"/>
      <c r="G259" s="98"/>
      <c r="H259" s="98"/>
      <c r="I259" s="130"/>
      <c r="J259" s="98"/>
      <c r="K259" s="98"/>
      <c r="L259" s="98"/>
      <c r="M259" s="255"/>
      <c r="N259" s="255"/>
      <c r="O259" s="98"/>
      <c r="P259" s="98"/>
      <c r="Q259" s="130"/>
    </row>
    <row r="260" spans="1:17" ht="12.6" customHeight="1" x14ac:dyDescent="0.2">
      <c r="A260" s="234"/>
      <c r="B260" s="98"/>
      <c r="C260" s="130"/>
      <c r="D260" s="240"/>
      <c r="E260" s="240"/>
      <c r="F260" s="224"/>
      <c r="G260" s="98"/>
      <c r="H260" s="98"/>
      <c r="I260" s="130"/>
      <c r="J260" s="98"/>
      <c r="K260" s="98"/>
      <c r="L260" s="98"/>
      <c r="M260" s="255"/>
      <c r="N260" s="255"/>
      <c r="O260" s="98"/>
      <c r="P260" s="98"/>
      <c r="Q260" s="130"/>
    </row>
    <row r="261" spans="1:17" ht="12.6" customHeight="1" x14ac:dyDescent="0.2">
      <c r="A261" s="234"/>
      <c r="B261" s="98"/>
      <c r="C261" s="130"/>
      <c r="D261" s="240"/>
      <c r="E261" s="240"/>
      <c r="F261" s="224"/>
      <c r="G261" s="98"/>
      <c r="H261" s="98"/>
      <c r="I261" s="130"/>
      <c r="J261" s="98"/>
      <c r="K261" s="98"/>
      <c r="L261" s="98"/>
      <c r="M261" s="255"/>
      <c r="N261" s="255"/>
      <c r="O261" s="98"/>
      <c r="P261" s="98"/>
      <c r="Q261" s="130"/>
    </row>
    <row r="262" spans="1:17" ht="12.6" customHeight="1" x14ac:dyDescent="0.2">
      <c r="A262" s="234"/>
      <c r="B262" s="98"/>
      <c r="C262" s="130"/>
      <c r="D262" s="240"/>
      <c r="E262" s="240"/>
      <c r="F262" s="224"/>
      <c r="G262" s="98"/>
      <c r="H262" s="98"/>
      <c r="I262" s="130"/>
      <c r="J262" s="98"/>
      <c r="K262" s="98"/>
      <c r="L262" s="98"/>
      <c r="M262" s="255"/>
      <c r="N262" s="255"/>
      <c r="O262" s="98"/>
      <c r="P262" s="98"/>
      <c r="Q262" s="130"/>
    </row>
    <row r="263" spans="1:17" ht="12.6" customHeight="1" x14ac:dyDescent="0.2">
      <c r="A263" s="234"/>
      <c r="B263" s="98"/>
      <c r="C263" s="130"/>
      <c r="D263" s="240"/>
      <c r="E263" s="240"/>
      <c r="F263" s="224"/>
      <c r="G263" s="98"/>
      <c r="H263" s="98"/>
      <c r="I263" s="130"/>
      <c r="J263" s="98"/>
      <c r="K263" s="98"/>
      <c r="L263" s="98"/>
      <c r="M263" s="255"/>
      <c r="N263" s="255"/>
      <c r="O263" s="98"/>
      <c r="P263" s="98"/>
      <c r="Q263" s="130"/>
    </row>
    <row r="264" spans="1:17" ht="12.6" customHeight="1" x14ac:dyDescent="0.2">
      <c r="A264" s="234"/>
      <c r="B264" s="98"/>
      <c r="C264" s="130"/>
      <c r="D264" s="240"/>
      <c r="E264" s="240"/>
      <c r="F264" s="224"/>
      <c r="G264" s="98"/>
      <c r="H264" s="98"/>
      <c r="I264" s="130"/>
      <c r="J264" s="98"/>
      <c r="K264" s="98"/>
      <c r="L264" s="98"/>
      <c r="M264" s="255"/>
      <c r="N264" s="255"/>
      <c r="O264" s="98"/>
      <c r="P264" s="98"/>
      <c r="Q264" s="130"/>
    </row>
    <row r="265" spans="1:17" ht="12.6" customHeight="1" x14ac:dyDescent="0.2">
      <c r="A265" s="234"/>
      <c r="B265" s="98"/>
      <c r="C265" s="130"/>
      <c r="D265" s="240"/>
      <c r="E265" s="240"/>
      <c r="F265" s="224"/>
      <c r="G265" s="98"/>
      <c r="H265" s="98"/>
      <c r="I265" s="130"/>
      <c r="J265" s="98"/>
      <c r="K265" s="98"/>
      <c r="L265" s="98"/>
      <c r="M265" s="255"/>
      <c r="N265" s="255"/>
      <c r="O265" s="98"/>
      <c r="P265" s="98"/>
      <c r="Q265" s="130"/>
    </row>
    <row r="266" spans="1:17" ht="12.6" customHeight="1" x14ac:dyDescent="0.2">
      <c r="A266" s="234"/>
      <c r="B266" s="98"/>
      <c r="C266" s="130"/>
      <c r="D266" s="240"/>
      <c r="E266" s="240"/>
      <c r="F266" s="224"/>
      <c r="G266" s="98"/>
      <c r="H266" s="98"/>
      <c r="I266" s="130"/>
      <c r="J266" s="98"/>
      <c r="K266" s="98"/>
      <c r="L266" s="98"/>
      <c r="M266" s="255"/>
      <c r="N266" s="255"/>
      <c r="O266" s="98"/>
      <c r="P266" s="98"/>
      <c r="Q266" s="130"/>
    </row>
    <row r="267" spans="1:17" ht="12.6" customHeight="1" x14ac:dyDescent="0.2">
      <c r="A267" s="234"/>
      <c r="B267" s="98"/>
      <c r="C267" s="130"/>
      <c r="D267" s="240"/>
      <c r="E267" s="240"/>
      <c r="F267" s="224"/>
      <c r="G267" s="98"/>
      <c r="H267" s="98"/>
      <c r="I267" s="130"/>
      <c r="J267" s="98"/>
      <c r="K267" s="98"/>
      <c r="L267" s="98"/>
      <c r="M267" s="255"/>
      <c r="N267" s="255"/>
      <c r="O267" s="98"/>
      <c r="P267" s="98"/>
      <c r="Q267" s="130"/>
    </row>
    <row r="268" spans="1:17" ht="12.6" customHeight="1" x14ac:dyDescent="0.2">
      <c r="A268" s="234"/>
      <c r="B268" s="98"/>
      <c r="C268" s="130"/>
      <c r="D268" s="240"/>
      <c r="E268" s="240"/>
      <c r="F268" s="224"/>
      <c r="G268" s="98"/>
      <c r="H268" s="98"/>
      <c r="I268" s="130"/>
      <c r="J268" s="98"/>
      <c r="K268" s="98"/>
      <c r="L268" s="98"/>
      <c r="M268" s="255"/>
      <c r="N268" s="255"/>
      <c r="O268" s="98"/>
      <c r="P268" s="98"/>
      <c r="Q268" s="130"/>
    </row>
    <row r="269" spans="1:17" ht="12.6" customHeight="1" x14ac:dyDescent="0.2">
      <c r="A269" s="234"/>
      <c r="B269" s="98"/>
      <c r="C269" s="130"/>
      <c r="D269" s="240"/>
      <c r="E269" s="240"/>
      <c r="F269" s="224"/>
      <c r="G269" s="98"/>
      <c r="H269" s="98"/>
      <c r="I269" s="130"/>
      <c r="J269" s="98"/>
      <c r="K269" s="98"/>
      <c r="L269" s="98"/>
      <c r="M269" s="255"/>
      <c r="N269" s="255"/>
      <c r="O269" s="98"/>
      <c r="P269" s="98"/>
      <c r="Q269" s="130"/>
    </row>
    <row r="270" spans="1:17" ht="12.6" customHeight="1" x14ac:dyDescent="0.2">
      <c r="A270" s="234"/>
      <c r="B270" s="98"/>
      <c r="C270" s="130"/>
      <c r="D270" s="240"/>
      <c r="E270" s="240"/>
      <c r="F270" s="224"/>
      <c r="G270" s="98"/>
      <c r="H270" s="98"/>
      <c r="I270" s="130"/>
      <c r="J270" s="98"/>
      <c r="K270" s="98"/>
      <c r="L270" s="98"/>
      <c r="M270" s="255"/>
      <c r="N270" s="255"/>
      <c r="O270" s="98"/>
      <c r="P270" s="98"/>
      <c r="Q270" s="130"/>
    </row>
    <row r="271" spans="1:17" ht="12.6" customHeight="1" x14ac:dyDescent="0.2">
      <c r="A271" s="234"/>
      <c r="B271" s="98"/>
      <c r="C271" s="130"/>
      <c r="D271" s="240"/>
      <c r="E271" s="240"/>
      <c r="F271" s="224"/>
      <c r="G271" s="98"/>
      <c r="H271" s="98"/>
      <c r="I271" s="130"/>
      <c r="J271" s="98"/>
      <c r="K271" s="98"/>
      <c r="L271" s="98"/>
      <c r="M271" s="255"/>
      <c r="N271" s="255"/>
      <c r="O271" s="98"/>
      <c r="P271" s="98"/>
      <c r="Q271" s="130"/>
    </row>
    <row r="272" spans="1:17" ht="12.6" customHeight="1" x14ac:dyDescent="0.2">
      <c r="A272" s="234"/>
      <c r="B272" s="98"/>
      <c r="C272" s="130"/>
      <c r="D272" s="240"/>
      <c r="E272" s="240"/>
      <c r="F272" s="224"/>
      <c r="G272" s="98"/>
      <c r="H272" s="98"/>
      <c r="I272" s="130"/>
      <c r="J272" s="98"/>
      <c r="K272" s="98"/>
      <c r="L272" s="98"/>
      <c r="M272" s="255"/>
      <c r="N272" s="255"/>
      <c r="O272" s="98"/>
      <c r="P272" s="98"/>
      <c r="Q272" s="130"/>
    </row>
    <row r="273" spans="1:17" ht="12.6" customHeight="1" x14ac:dyDescent="0.2">
      <c r="A273" s="234"/>
      <c r="B273" s="98"/>
      <c r="C273" s="130"/>
      <c r="D273" s="240"/>
      <c r="E273" s="240"/>
      <c r="F273" s="224"/>
      <c r="G273" s="98"/>
      <c r="H273" s="98"/>
      <c r="I273" s="130"/>
      <c r="J273" s="98"/>
      <c r="K273" s="98"/>
      <c r="L273" s="98"/>
      <c r="M273" s="255"/>
      <c r="N273" s="255"/>
      <c r="O273" s="98"/>
      <c r="P273" s="98"/>
      <c r="Q273" s="130"/>
    </row>
    <row r="274" spans="1:17" ht="12.6" customHeight="1" x14ac:dyDescent="0.2">
      <c r="A274" s="234"/>
      <c r="B274" s="98"/>
      <c r="C274" s="130"/>
      <c r="D274" s="240"/>
      <c r="E274" s="240"/>
      <c r="F274" s="224"/>
      <c r="G274" s="98"/>
      <c r="H274" s="98"/>
      <c r="I274" s="130"/>
      <c r="J274" s="98"/>
      <c r="K274" s="98"/>
      <c r="L274" s="98"/>
      <c r="M274" s="255"/>
      <c r="N274" s="255"/>
      <c r="O274" s="98"/>
      <c r="P274" s="98"/>
      <c r="Q274" s="130"/>
    </row>
    <row r="275" spans="1:17" ht="12.6" customHeight="1" x14ac:dyDescent="0.2">
      <c r="A275" s="234"/>
      <c r="B275" s="98"/>
      <c r="C275" s="130"/>
      <c r="D275" s="240"/>
      <c r="E275" s="240"/>
      <c r="F275" s="224"/>
      <c r="G275" s="98"/>
      <c r="H275" s="98"/>
      <c r="I275" s="130"/>
      <c r="J275" s="98"/>
      <c r="K275" s="98"/>
      <c r="L275" s="98"/>
      <c r="M275" s="255"/>
      <c r="N275" s="255"/>
      <c r="O275" s="98"/>
      <c r="P275" s="98"/>
      <c r="Q275" s="130"/>
    </row>
    <row r="276" spans="1:17" ht="12.6" customHeight="1" x14ac:dyDescent="0.2">
      <c r="A276" s="234"/>
      <c r="B276" s="98"/>
      <c r="C276" s="130"/>
      <c r="D276" s="240"/>
      <c r="E276" s="240"/>
      <c r="F276" s="224"/>
      <c r="G276" s="98"/>
      <c r="H276" s="98"/>
      <c r="I276" s="130"/>
      <c r="J276" s="98"/>
      <c r="K276" s="98"/>
      <c r="L276" s="98"/>
      <c r="M276" s="255"/>
      <c r="N276" s="255"/>
      <c r="O276" s="98"/>
      <c r="P276" s="98"/>
      <c r="Q276" s="130"/>
    </row>
    <row r="277" spans="1:17" ht="12.6" customHeight="1" x14ac:dyDescent="0.2">
      <c r="A277" s="234"/>
      <c r="B277" s="98"/>
      <c r="C277" s="130"/>
      <c r="D277" s="240"/>
      <c r="E277" s="240"/>
      <c r="F277" s="224"/>
      <c r="G277" s="98"/>
      <c r="H277" s="98"/>
      <c r="I277" s="130"/>
      <c r="J277" s="98"/>
      <c r="K277" s="98"/>
      <c r="L277" s="98"/>
      <c r="M277" s="255"/>
      <c r="N277" s="255"/>
      <c r="O277" s="98"/>
      <c r="P277" s="98"/>
      <c r="Q277" s="130"/>
    </row>
    <row r="278" spans="1:17" ht="12.6" customHeight="1" x14ac:dyDescent="0.2">
      <c r="A278" s="234"/>
      <c r="B278" s="98"/>
      <c r="C278" s="130"/>
      <c r="D278" s="240"/>
      <c r="E278" s="240"/>
      <c r="F278" s="224"/>
      <c r="G278" s="98"/>
      <c r="H278" s="98"/>
      <c r="I278" s="130"/>
      <c r="J278" s="98"/>
      <c r="K278" s="98"/>
      <c r="L278" s="98"/>
      <c r="M278" s="255"/>
      <c r="N278" s="255"/>
      <c r="O278" s="98"/>
      <c r="P278" s="98"/>
      <c r="Q278" s="130"/>
    </row>
    <row r="279" spans="1:17" ht="12.6" customHeight="1" x14ac:dyDescent="0.2">
      <c r="A279" s="234"/>
      <c r="B279" s="98"/>
      <c r="C279" s="130"/>
      <c r="D279" s="240"/>
      <c r="E279" s="240"/>
      <c r="F279" s="224"/>
      <c r="G279" s="98"/>
      <c r="H279" s="98"/>
      <c r="I279" s="130"/>
      <c r="J279" s="98"/>
      <c r="K279" s="98"/>
      <c r="L279" s="98"/>
      <c r="M279" s="255"/>
      <c r="N279" s="255"/>
      <c r="O279" s="98"/>
      <c r="P279" s="98"/>
      <c r="Q279" s="130"/>
    </row>
    <row r="280" spans="1:17" ht="12.6" customHeight="1" x14ac:dyDescent="0.2">
      <c r="A280" s="234"/>
      <c r="B280" s="98"/>
      <c r="C280" s="130"/>
      <c r="D280" s="240"/>
      <c r="E280" s="240"/>
      <c r="F280" s="224"/>
      <c r="G280" s="98"/>
      <c r="H280" s="98"/>
      <c r="I280" s="130"/>
      <c r="J280" s="98"/>
      <c r="K280" s="98"/>
      <c r="L280" s="98"/>
      <c r="M280" s="255"/>
      <c r="N280" s="255"/>
      <c r="O280" s="98"/>
      <c r="P280" s="98"/>
      <c r="Q280" s="130"/>
    </row>
    <row r="281" spans="1:17" ht="12.6" customHeight="1" x14ac:dyDescent="0.2">
      <c r="A281" s="234"/>
      <c r="B281" s="98"/>
      <c r="C281" s="130"/>
      <c r="D281" s="240"/>
      <c r="E281" s="240"/>
      <c r="F281" s="224"/>
      <c r="G281" s="98"/>
      <c r="H281" s="98"/>
      <c r="I281" s="130"/>
      <c r="J281" s="98"/>
      <c r="K281" s="98"/>
      <c r="L281" s="98"/>
      <c r="M281" s="255"/>
      <c r="N281" s="255"/>
      <c r="O281" s="98"/>
      <c r="P281" s="98"/>
      <c r="Q281" s="130"/>
    </row>
    <row r="282" spans="1:17" ht="12.6" customHeight="1" x14ac:dyDescent="0.2">
      <c r="A282" s="234"/>
      <c r="B282" s="98"/>
      <c r="C282" s="130"/>
      <c r="D282" s="240"/>
      <c r="E282" s="240"/>
      <c r="F282" s="224"/>
      <c r="G282" s="98"/>
      <c r="H282" s="98"/>
      <c r="I282" s="130"/>
      <c r="J282" s="98"/>
      <c r="K282" s="98"/>
      <c r="L282" s="98"/>
      <c r="M282" s="255"/>
      <c r="N282" s="255"/>
      <c r="O282" s="98"/>
      <c r="P282" s="98"/>
      <c r="Q282" s="130"/>
    </row>
    <row r="283" spans="1:17" ht="12.6" customHeight="1" x14ac:dyDescent="0.2">
      <c r="A283" s="234"/>
      <c r="B283" s="98"/>
      <c r="C283" s="130"/>
      <c r="D283" s="240"/>
      <c r="E283" s="240"/>
      <c r="F283" s="224"/>
      <c r="G283" s="98"/>
      <c r="H283" s="98"/>
      <c r="I283" s="130"/>
      <c r="J283" s="98"/>
      <c r="K283" s="98"/>
      <c r="L283" s="98"/>
      <c r="M283" s="255"/>
      <c r="N283" s="255"/>
      <c r="O283" s="98"/>
      <c r="P283" s="98"/>
      <c r="Q283" s="130"/>
    </row>
    <row r="284" spans="1:17" ht="12.6" customHeight="1" x14ac:dyDescent="0.2">
      <c r="A284" s="234"/>
      <c r="B284" s="98"/>
      <c r="C284" s="130"/>
      <c r="D284" s="240"/>
      <c r="E284" s="240"/>
      <c r="F284" s="224"/>
      <c r="G284" s="98"/>
      <c r="H284" s="98"/>
      <c r="I284" s="130"/>
      <c r="J284" s="98"/>
      <c r="K284" s="98"/>
      <c r="L284" s="98"/>
      <c r="M284" s="255"/>
      <c r="N284" s="255"/>
      <c r="O284" s="98"/>
      <c r="P284" s="98"/>
      <c r="Q284" s="130"/>
    </row>
    <row r="285" spans="1:17" ht="12.6" customHeight="1" x14ac:dyDescent="0.2">
      <c r="A285" s="234"/>
      <c r="B285" s="98"/>
      <c r="C285" s="130"/>
      <c r="D285" s="240"/>
      <c r="E285" s="240"/>
      <c r="F285" s="224"/>
      <c r="G285" s="98"/>
      <c r="H285" s="98"/>
      <c r="I285" s="130"/>
      <c r="J285" s="98"/>
      <c r="K285" s="98"/>
      <c r="L285" s="98"/>
      <c r="M285" s="255"/>
      <c r="N285" s="255"/>
      <c r="O285" s="98"/>
      <c r="P285" s="98"/>
      <c r="Q285" s="130"/>
    </row>
    <row r="286" spans="1:17" ht="12.6" customHeight="1" x14ac:dyDescent="0.2">
      <c r="A286" s="234"/>
      <c r="B286" s="98"/>
      <c r="C286" s="130"/>
      <c r="D286" s="240"/>
      <c r="E286" s="240"/>
      <c r="F286" s="224"/>
      <c r="G286" s="98"/>
      <c r="H286" s="98"/>
      <c r="I286" s="130"/>
      <c r="J286" s="98"/>
      <c r="K286" s="98"/>
      <c r="L286" s="98"/>
      <c r="M286" s="255"/>
      <c r="N286" s="255"/>
      <c r="O286" s="98"/>
      <c r="P286" s="98"/>
      <c r="Q286" s="130"/>
    </row>
    <row r="287" spans="1:17" ht="12.6" customHeight="1" x14ac:dyDescent="0.2">
      <c r="A287" s="234"/>
      <c r="B287" s="98"/>
      <c r="C287" s="130"/>
      <c r="D287" s="240"/>
      <c r="E287" s="240"/>
      <c r="F287" s="224"/>
      <c r="G287" s="98"/>
      <c r="H287" s="98"/>
      <c r="I287" s="130"/>
      <c r="J287" s="98"/>
      <c r="K287" s="98"/>
      <c r="L287" s="98"/>
      <c r="M287" s="255"/>
      <c r="N287" s="255"/>
      <c r="O287" s="98"/>
      <c r="P287" s="98"/>
      <c r="Q287" s="130"/>
    </row>
    <row r="288" spans="1:17" ht="12.6" customHeight="1" x14ac:dyDescent="0.2">
      <c r="A288" s="234"/>
      <c r="B288" s="98"/>
      <c r="C288" s="130"/>
      <c r="D288" s="240"/>
      <c r="E288" s="240"/>
      <c r="F288" s="224"/>
      <c r="G288" s="98"/>
      <c r="H288" s="98"/>
      <c r="I288" s="130"/>
      <c r="J288" s="98"/>
      <c r="K288" s="98"/>
      <c r="L288" s="98"/>
      <c r="M288" s="255"/>
      <c r="N288" s="255"/>
      <c r="O288" s="98"/>
      <c r="P288" s="98"/>
      <c r="Q288" s="130"/>
    </row>
    <row r="289" spans="1:17" ht="12.6" customHeight="1" x14ac:dyDescent="0.2">
      <c r="A289" s="234"/>
      <c r="B289" s="98"/>
      <c r="C289" s="130"/>
      <c r="D289" s="240"/>
      <c r="E289" s="240"/>
      <c r="F289" s="224"/>
      <c r="G289" s="98"/>
      <c r="H289" s="98"/>
      <c r="I289" s="130"/>
      <c r="J289" s="98"/>
      <c r="K289" s="98"/>
      <c r="L289" s="98"/>
      <c r="M289" s="255"/>
      <c r="N289" s="255"/>
      <c r="O289" s="98"/>
      <c r="P289" s="98"/>
      <c r="Q289" s="130"/>
    </row>
    <row r="290" spans="1:17" ht="12.6" customHeight="1" x14ac:dyDescent="0.2">
      <c r="A290" s="234"/>
      <c r="B290" s="98"/>
      <c r="C290" s="130"/>
      <c r="D290" s="240"/>
      <c r="E290" s="240"/>
      <c r="F290" s="224"/>
      <c r="G290" s="98"/>
      <c r="H290" s="98"/>
      <c r="I290" s="130"/>
      <c r="J290" s="98"/>
      <c r="K290" s="98"/>
      <c r="L290" s="98"/>
      <c r="M290" s="255"/>
      <c r="N290" s="255"/>
      <c r="O290" s="98"/>
      <c r="P290" s="98"/>
      <c r="Q290" s="130"/>
    </row>
    <row r="291" spans="1:17" ht="12.6" customHeight="1" x14ac:dyDescent="0.2">
      <c r="A291" s="234"/>
      <c r="B291" s="98"/>
      <c r="C291" s="130"/>
      <c r="D291" s="240"/>
      <c r="E291" s="240"/>
      <c r="F291" s="224"/>
      <c r="G291" s="98"/>
      <c r="H291" s="98"/>
      <c r="I291" s="130"/>
      <c r="J291" s="98"/>
      <c r="K291" s="98"/>
      <c r="L291" s="98"/>
      <c r="M291" s="255"/>
      <c r="N291" s="255"/>
      <c r="O291" s="98"/>
      <c r="P291" s="98"/>
      <c r="Q291" s="130"/>
    </row>
    <row r="292" spans="1:17" ht="12.6" customHeight="1" x14ac:dyDescent="0.2">
      <c r="A292" s="234"/>
      <c r="B292" s="98"/>
      <c r="C292" s="130"/>
      <c r="D292" s="240"/>
      <c r="E292" s="240"/>
      <c r="F292" s="224"/>
      <c r="G292" s="98"/>
      <c r="H292" s="98"/>
      <c r="I292" s="130"/>
      <c r="J292" s="98"/>
      <c r="K292" s="98"/>
      <c r="L292" s="98"/>
      <c r="M292" s="255"/>
      <c r="N292" s="255"/>
      <c r="O292" s="98"/>
      <c r="P292" s="98"/>
      <c r="Q292" s="130"/>
    </row>
    <row r="293" spans="1:17" ht="12.6" customHeight="1" x14ac:dyDescent="0.2">
      <c r="A293" s="234"/>
      <c r="B293" s="98"/>
      <c r="C293" s="130"/>
      <c r="D293" s="240"/>
      <c r="E293" s="240"/>
      <c r="F293" s="224"/>
      <c r="G293" s="98"/>
      <c r="H293" s="98"/>
      <c r="I293" s="130"/>
      <c r="J293" s="98"/>
      <c r="K293" s="98"/>
      <c r="L293" s="98"/>
      <c r="M293" s="255"/>
      <c r="N293" s="255"/>
      <c r="O293" s="98"/>
      <c r="P293" s="98"/>
      <c r="Q293" s="130"/>
    </row>
    <row r="294" spans="1:17" ht="12.6" customHeight="1" x14ac:dyDescent="0.2">
      <c r="A294" s="234"/>
      <c r="B294" s="98"/>
      <c r="C294" s="130"/>
      <c r="D294" s="240"/>
      <c r="E294" s="240"/>
      <c r="F294" s="224"/>
      <c r="G294" s="98"/>
      <c r="H294" s="98"/>
      <c r="I294" s="130"/>
      <c r="J294" s="98"/>
      <c r="K294" s="98"/>
      <c r="L294" s="98"/>
      <c r="M294" s="255"/>
      <c r="N294" s="255"/>
      <c r="O294" s="98"/>
      <c r="P294" s="98"/>
      <c r="Q294" s="130"/>
    </row>
    <row r="295" spans="1:17" ht="12.6" customHeight="1" x14ac:dyDescent="0.2">
      <c r="A295" s="234"/>
      <c r="B295" s="98"/>
      <c r="C295" s="130"/>
      <c r="D295" s="240"/>
      <c r="E295" s="240"/>
      <c r="F295" s="224"/>
      <c r="G295" s="98"/>
      <c r="H295" s="98"/>
      <c r="I295" s="130"/>
      <c r="J295" s="98"/>
      <c r="K295" s="98"/>
      <c r="L295" s="98"/>
      <c r="M295" s="255"/>
      <c r="N295" s="255"/>
      <c r="O295" s="98"/>
      <c r="P295" s="98"/>
      <c r="Q295" s="130"/>
    </row>
    <row r="296" spans="1:17" ht="12.6" customHeight="1" x14ac:dyDescent="0.2">
      <c r="A296" s="234"/>
      <c r="B296" s="98"/>
      <c r="C296" s="130"/>
      <c r="D296" s="240"/>
      <c r="E296" s="240"/>
      <c r="F296" s="224"/>
      <c r="G296" s="98"/>
      <c r="H296" s="98"/>
      <c r="I296" s="130"/>
      <c r="J296" s="98"/>
      <c r="K296" s="98"/>
      <c r="L296" s="98"/>
      <c r="M296" s="255"/>
      <c r="N296" s="255"/>
      <c r="O296" s="98"/>
      <c r="P296" s="98"/>
      <c r="Q296" s="130"/>
    </row>
    <row r="297" spans="1:17" ht="12.6" customHeight="1" x14ac:dyDescent="0.2">
      <c r="A297" s="234"/>
      <c r="B297" s="98"/>
      <c r="C297" s="130"/>
      <c r="D297" s="240"/>
      <c r="E297" s="240"/>
      <c r="F297" s="224"/>
      <c r="G297" s="98"/>
      <c r="H297" s="98"/>
      <c r="I297" s="130"/>
      <c r="J297" s="98"/>
      <c r="K297" s="98"/>
      <c r="L297" s="98"/>
      <c r="M297" s="255"/>
      <c r="N297" s="255"/>
      <c r="O297" s="98"/>
      <c r="P297" s="98"/>
      <c r="Q297" s="130"/>
    </row>
    <row r="298" spans="1:17" ht="12.6" customHeight="1" x14ac:dyDescent="0.2">
      <c r="A298" s="234"/>
      <c r="B298" s="98"/>
      <c r="C298" s="130"/>
      <c r="D298" s="240"/>
      <c r="E298" s="240"/>
      <c r="F298" s="224"/>
      <c r="G298" s="98"/>
      <c r="H298" s="98"/>
      <c r="I298" s="130"/>
      <c r="J298" s="98"/>
      <c r="K298" s="98"/>
      <c r="L298" s="98"/>
      <c r="M298" s="255"/>
      <c r="N298" s="255"/>
      <c r="O298" s="98"/>
      <c r="P298" s="98"/>
      <c r="Q298" s="130"/>
    </row>
    <row r="299" spans="1:17" ht="12.6" customHeight="1" x14ac:dyDescent="0.2">
      <c r="A299" s="234"/>
      <c r="B299" s="98"/>
      <c r="C299" s="130"/>
      <c r="D299" s="240"/>
      <c r="E299" s="240"/>
      <c r="F299" s="224"/>
      <c r="G299" s="98"/>
      <c r="H299" s="98"/>
      <c r="I299" s="130"/>
      <c r="J299" s="98"/>
      <c r="K299" s="98"/>
      <c r="L299" s="98"/>
      <c r="M299" s="255"/>
      <c r="N299" s="255"/>
      <c r="O299" s="98"/>
      <c r="P299" s="98"/>
      <c r="Q299" s="130"/>
    </row>
    <row r="300" spans="1:17" ht="12.6" customHeight="1" x14ac:dyDescent="0.2">
      <c r="A300" s="234"/>
      <c r="B300" s="98"/>
      <c r="C300" s="130"/>
      <c r="D300" s="240"/>
      <c r="E300" s="240"/>
      <c r="F300" s="224"/>
      <c r="G300" s="98"/>
      <c r="H300" s="98"/>
      <c r="I300" s="130"/>
      <c r="J300" s="98"/>
      <c r="K300" s="98"/>
      <c r="L300" s="98"/>
      <c r="M300" s="255"/>
      <c r="N300" s="255"/>
      <c r="O300" s="98"/>
      <c r="P300" s="98"/>
      <c r="Q300" s="130"/>
    </row>
    <row r="301" spans="1:17" ht="12.6" customHeight="1" x14ac:dyDescent="0.2">
      <c r="A301" s="234"/>
      <c r="B301" s="98"/>
      <c r="C301" s="130"/>
      <c r="D301" s="240"/>
      <c r="E301" s="240"/>
      <c r="F301" s="224"/>
      <c r="G301" s="98"/>
      <c r="H301" s="98"/>
      <c r="I301" s="130"/>
      <c r="J301" s="98"/>
      <c r="K301" s="98"/>
      <c r="L301" s="98"/>
      <c r="M301" s="255"/>
      <c r="N301" s="255"/>
      <c r="O301" s="98"/>
      <c r="P301" s="98"/>
      <c r="Q301" s="130"/>
    </row>
    <row r="302" spans="1:17" ht="12.6" customHeight="1" x14ac:dyDescent="0.2">
      <c r="A302" s="234"/>
      <c r="B302" s="98"/>
      <c r="C302" s="130"/>
      <c r="D302" s="240"/>
      <c r="E302" s="240"/>
      <c r="F302" s="224"/>
      <c r="G302" s="98"/>
      <c r="H302" s="98"/>
      <c r="I302" s="130"/>
      <c r="J302" s="98"/>
      <c r="K302" s="98"/>
      <c r="L302" s="98"/>
      <c r="M302" s="255"/>
      <c r="N302" s="255"/>
      <c r="O302" s="98"/>
      <c r="P302" s="98"/>
      <c r="Q302" s="130"/>
    </row>
    <row r="303" spans="1:17" ht="12.6" customHeight="1" x14ac:dyDescent="0.2">
      <c r="A303" s="234"/>
      <c r="B303" s="98"/>
      <c r="C303" s="130"/>
      <c r="D303" s="240"/>
      <c r="E303" s="240"/>
      <c r="F303" s="224"/>
      <c r="G303" s="98"/>
      <c r="H303" s="98"/>
      <c r="I303" s="130"/>
      <c r="J303" s="98"/>
      <c r="K303" s="98"/>
      <c r="L303" s="98"/>
      <c r="M303" s="255"/>
      <c r="N303" s="255"/>
      <c r="O303" s="98"/>
      <c r="P303" s="98"/>
      <c r="Q303" s="130"/>
    </row>
    <row r="304" spans="1:17" ht="12.6" customHeight="1" x14ac:dyDescent="0.2">
      <c r="A304" s="234"/>
      <c r="B304" s="98"/>
      <c r="C304" s="130"/>
      <c r="D304" s="240"/>
      <c r="E304" s="240"/>
      <c r="F304" s="224"/>
      <c r="G304" s="98"/>
      <c r="H304" s="98"/>
      <c r="I304" s="130"/>
      <c r="J304" s="98"/>
      <c r="K304" s="98"/>
      <c r="L304" s="98"/>
      <c r="M304" s="255"/>
      <c r="N304" s="255"/>
      <c r="O304" s="98"/>
      <c r="P304" s="98"/>
      <c r="Q304" s="130"/>
    </row>
    <row r="305" spans="1:17" ht="12.6" customHeight="1" x14ac:dyDescent="0.2">
      <c r="A305" s="234"/>
      <c r="B305" s="98"/>
      <c r="C305" s="130"/>
      <c r="D305" s="240"/>
      <c r="E305" s="240"/>
      <c r="F305" s="224"/>
      <c r="G305" s="98"/>
      <c r="H305" s="98"/>
      <c r="I305" s="130"/>
      <c r="J305" s="98"/>
      <c r="K305" s="98"/>
      <c r="L305" s="98"/>
      <c r="M305" s="255"/>
      <c r="N305" s="255"/>
      <c r="O305" s="98"/>
      <c r="P305" s="98"/>
      <c r="Q305" s="130"/>
    </row>
    <row r="306" spans="1:17" ht="12.6" customHeight="1" x14ac:dyDescent="0.2">
      <c r="A306" s="234"/>
      <c r="B306" s="98"/>
      <c r="C306" s="130"/>
      <c r="D306" s="240"/>
      <c r="E306" s="240"/>
      <c r="F306" s="224"/>
      <c r="G306" s="98"/>
      <c r="H306" s="98"/>
      <c r="I306" s="130"/>
      <c r="J306" s="98"/>
      <c r="K306" s="98"/>
      <c r="L306" s="98"/>
      <c r="M306" s="255"/>
      <c r="N306" s="255"/>
      <c r="O306" s="98"/>
      <c r="P306" s="98"/>
      <c r="Q306" s="130"/>
    </row>
    <row r="307" spans="1:17" ht="12.6" customHeight="1" x14ac:dyDescent="0.2">
      <c r="A307" s="234"/>
      <c r="B307" s="98"/>
      <c r="C307" s="130"/>
      <c r="D307" s="240"/>
      <c r="E307" s="240"/>
      <c r="F307" s="224"/>
      <c r="G307" s="98"/>
      <c r="H307" s="98"/>
      <c r="I307" s="130"/>
      <c r="J307" s="98"/>
      <c r="K307" s="98"/>
      <c r="L307" s="98"/>
      <c r="M307" s="255"/>
      <c r="N307" s="255"/>
      <c r="O307" s="98"/>
      <c r="P307" s="98"/>
      <c r="Q307" s="130"/>
    </row>
    <row r="308" spans="1:17" ht="12.6" customHeight="1" x14ac:dyDescent="0.2">
      <c r="A308" s="234"/>
      <c r="B308" s="98"/>
      <c r="C308" s="130"/>
      <c r="D308" s="240"/>
      <c r="E308" s="240"/>
      <c r="F308" s="224"/>
      <c r="G308" s="98"/>
      <c r="H308" s="98"/>
      <c r="I308" s="130"/>
      <c r="J308" s="98"/>
      <c r="K308" s="98"/>
      <c r="L308" s="98"/>
      <c r="M308" s="255"/>
      <c r="N308" s="255"/>
      <c r="O308" s="98"/>
      <c r="P308" s="98"/>
      <c r="Q308" s="130"/>
    </row>
    <row r="309" spans="1:17" ht="12.6" customHeight="1" x14ac:dyDescent="0.2">
      <c r="A309" s="234"/>
      <c r="B309" s="98"/>
      <c r="C309" s="130"/>
      <c r="D309" s="240"/>
      <c r="E309" s="240"/>
      <c r="F309" s="224"/>
      <c r="G309" s="98"/>
      <c r="H309" s="98"/>
      <c r="I309" s="130"/>
      <c r="J309" s="98"/>
      <c r="K309" s="98"/>
      <c r="L309" s="98"/>
      <c r="M309" s="255"/>
      <c r="N309" s="255"/>
      <c r="O309" s="98"/>
      <c r="P309" s="98"/>
      <c r="Q309" s="130"/>
    </row>
    <row r="310" spans="1:17" ht="12.6" customHeight="1" x14ac:dyDescent="0.2">
      <c r="A310" s="234"/>
      <c r="B310" s="98"/>
      <c r="C310" s="130"/>
      <c r="D310" s="240"/>
      <c r="E310" s="240"/>
      <c r="F310" s="224"/>
      <c r="G310" s="98"/>
      <c r="H310" s="98"/>
      <c r="I310" s="130"/>
      <c r="J310" s="98"/>
      <c r="K310" s="98"/>
      <c r="L310" s="98"/>
      <c r="M310" s="255"/>
      <c r="N310" s="255"/>
      <c r="O310" s="98"/>
      <c r="P310" s="98"/>
      <c r="Q310" s="130"/>
    </row>
    <row r="311" spans="1:17" ht="12.6" customHeight="1" x14ac:dyDescent="0.2">
      <c r="A311" s="234"/>
      <c r="B311" s="98"/>
      <c r="C311" s="130"/>
      <c r="D311" s="240"/>
      <c r="E311" s="240"/>
      <c r="F311" s="224"/>
      <c r="G311" s="98"/>
      <c r="H311" s="98"/>
      <c r="I311" s="130"/>
      <c r="J311" s="98"/>
      <c r="K311" s="98"/>
      <c r="L311" s="98"/>
      <c r="M311" s="255"/>
      <c r="N311" s="255"/>
      <c r="O311" s="98"/>
      <c r="P311" s="98"/>
      <c r="Q311" s="130"/>
    </row>
    <row r="312" spans="1:17" ht="12.6" customHeight="1" x14ac:dyDescent="0.2">
      <c r="A312" s="234"/>
      <c r="B312" s="98"/>
      <c r="C312" s="130"/>
      <c r="D312" s="240"/>
      <c r="E312" s="240"/>
      <c r="F312" s="224"/>
      <c r="G312" s="98"/>
      <c r="H312" s="98"/>
      <c r="I312" s="130"/>
      <c r="J312" s="98"/>
      <c r="K312" s="98"/>
      <c r="L312" s="98"/>
      <c r="M312" s="255"/>
      <c r="N312" s="255"/>
      <c r="O312" s="98"/>
      <c r="P312" s="98"/>
      <c r="Q312" s="130"/>
    </row>
    <row r="313" spans="1:17" ht="12.6" customHeight="1" x14ac:dyDescent="0.2">
      <c r="A313" s="234"/>
      <c r="B313" s="98"/>
      <c r="C313" s="130"/>
      <c r="D313" s="240"/>
      <c r="E313" s="240"/>
      <c r="F313" s="224"/>
      <c r="G313" s="98"/>
      <c r="H313" s="98"/>
      <c r="I313" s="130"/>
      <c r="J313" s="98"/>
      <c r="K313" s="98"/>
      <c r="L313" s="98"/>
      <c r="M313" s="255"/>
      <c r="N313" s="255"/>
      <c r="O313" s="98"/>
      <c r="P313" s="98"/>
      <c r="Q313" s="130"/>
    </row>
    <row r="314" spans="1:17" ht="12.6" customHeight="1" x14ac:dyDescent="0.2">
      <c r="A314" s="234"/>
      <c r="B314" s="98"/>
      <c r="C314" s="130"/>
      <c r="D314" s="240"/>
      <c r="E314" s="240"/>
      <c r="F314" s="224"/>
      <c r="G314" s="98"/>
      <c r="H314" s="98"/>
      <c r="I314" s="130"/>
      <c r="J314" s="98"/>
      <c r="K314" s="98"/>
      <c r="L314" s="98"/>
      <c r="M314" s="255"/>
      <c r="N314" s="255"/>
      <c r="O314" s="98"/>
      <c r="P314" s="98"/>
      <c r="Q314" s="130"/>
    </row>
    <row r="315" spans="1:17" ht="12.6" customHeight="1" x14ac:dyDescent="0.2">
      <c r="A315" s="234"/>
      <c r="B315" s="98"/>
      <c r="C315" s="130"/>
      <c r="D315" s="240"/>
      <c r="E315" s="240"/>
      <c r="F315" s="224"/>
      <c r="G315" s="98"/>
      <c r="H315" s="98"/>
      <c r="I315" s="130"/>
      <c r="J315" s="98"/>
      <c r="K315" s="98"/>
      <c r="L315" s="98"/>
      <c r="M315" s="255"/>
      <c r="N315" s="255"/>
      <c r="O315" s="98"/>
      <c r="P315" s="98"/>
      <c r="Q315" s="130"/>
    </row>
    <row r="316" spans="1:17" ht="12.6" customHeight="1" x14ac:dyDescent="0.2">
      <c r="A316" s="234"/>
      <c r="B316" s="98"/>
      <c r="C316" s="130"/>
      <c r="D316" s="240"/>
      <c r="E316" s="240"/>
      <c r="F316" s="224"/>
      <c r="G316" s="98"/>
      <c r="H316" s="98"/>
      <c r="I316" s="130"/>
      <c r="J316" s="98"/>
      <c r="K316" s="98"/>
      <c r="L316" s="98"/>
      <c r="M316" s="255"/>
      <c r="N316" s="255"/>
      <c r="O316" s="98"/>
      <c r="P316" s="98"/>
      <c r="Q316" s="130"/>
    </row>
    <row r="317" spans="1:17" ht="12.6" customHeight="1" x14ac:dyDescent="0.2">
      <c r="A317" s="234"/>
      <c r="B317" s="98"/>
      <c r="C317" s="130"/>
      <c r="D317" s="240"/>
      <c r="E317" s="240"/>
      <c r="F317" s="224"/>
      <c r="G317" s="98"/>
      <c r="H317" s="98"/>
      <c r="I317" s="130"/>
      <c r="J317" s="98"/>
      <c r="K317" s="98"/>
      <c r="L317" s="98"/>
      <c r="M317" s="255"/>
      <c r="N317" s="255"/>
      <c r="O317" s="98"/>
      <c r="P317" s="98"/>
      <c r="Q317" s="130"/>
    </row>
    <row r="318" spans="1:17" ht="12.6" customHeight="1" x14ac:dyDescent="0.2">
      <c r="A318" s="234"/>
      <c r="B318" s="98"/>
      <c r="C318" s="130"/>
      <c r="D318" s="240"/>
      <c r="E318" s="240"/>
      <c r="F318" s="224"/>
      <c r="G318" s="98"/>
      <c r="H318" s="98"/>
      <c r="I318" s="130"/>
      <c r="J318" s="98"/>
      <c r="K318" s="98"/>
      <c r="L318" s="98"/>
      <c r="M318" s="255"/>
      <c r="N318" s="255"/>
      <c r="O318" s="98"/>
      <c r="P318" s="98"/>
      <c r="Q318" s="130"/>
    </row>
    <row r="319" spans="1:17" ht="12.6" customHeight="1" x14ac:dyDescent="0.2">
      <c r="A319" s="234"/>
      <c r="B319" s="98"/>
      <c r="C319" s="130"/>
      <c r="D319" s="240"/>
      <c r="E319" s="240"/>
      <c r="F319" s="224"/>
      <c r="G319" s="98"/>
      <c r="H319" s="98"/>
      <c r="I319" s="130"/>
      <c r="J319" s="98"/>
      <c r="K319" s="98"/>
      <c r="L319" s="98"/>
      <c r="M319" s="255"/>
      <c r="N319" s="255"/>
      <c r="O319" s="98"/>
      <c r="P319" s="98"/>
      <c r="Q319" s="130"/>
    </row>
    <row r="320" spans="1:17" ht="12.6" customHeight="1" x14ac:dyDescent="0.2">
      <c r="A320" s="234"/>
      <c r="B320" s="98"/>
      <c r="C320" s="130"/>
      <c r="D320" s="240"/>
      <c r="E320" s="240"/>
      <c r="F320" s="224"/>
      <c r="G320" s="98"/>
      <c r="H320" s="98"/>
      <c r="I320" s="130"/>
      <c r="J320" s="98"/>
      <c r="K320" s="98"/>
      <c r="L320" s="98"/>
      <c r="M320" s="255"/>
      <c r="N320" s="255"/>
      <c r="O320" s="98"/>
      <c r="P320" s="98"/>
      <c r="Q320" s="130"/>
    </row>
    <row r="321" spans="1:17" ht="12.6" customHeight="1" x14ac:dyDescent="0.2">
      <c r="A321" s="234"/>
      <c r="B321" s="98"/>
      <c r="C321" s="130"/>
      <c r="D321" s="240"/>
      <c r="E321" s="240"/>
      <c r="F321" s="224"/>
      <c r="G321" s="98"/>
      <c r="H321" s="98"/>
      <c r="I321" s="130"/>
      <c r="J321" s="98"/>
      <c r="K321" s="98"/>
      <c r="L321" s="98"/>
      <c r="M321" s="255"/>
      <c r="N321" s="255"/>
      <c r="O321" s="98"/>
      <c r="P321" s="98"/>
      <c r="Q321" s="130"/>
    </row>
    <row r="322" spans="1:17" ht="12.6" customHeight="1" x14ac:dyDescent="0.2">
      <c r="A322" s="234"/>
      <c r="B322" s="98"/>
      <c r="C322" s="130"/>
      <c r="D322" s="240"/>
      <c r="E322" s="240"/>
      <c r="F322" s="224"/>
      <c r="G322" s="98"/>
      <c r="H322" s="98"/>
      <c r="I322" s="130"/>
      <c r="J322" s="98"/>
      <c r="K322" s="98"/>
      <c r="L322" s="98"/>
      <c r="M322" s="255"/>
      <c r="N322" s="255"/>
      <c r="O322" s="98"/>
      <c r="P322" s="98"/>
      <c r="Q322" s="130"/>
    </row>
    <row r="323" spans="1:17" ht="12.6" customHeight="1" x14ac:dyDescent="0.2">
      <c r="A323" s="234"/>
      <c r="B323" s="98"/>
      <c r="C323" s="130"/>
      <c r="D323" s="240"/>
      <c r="E323" s="240"/>
      <c r="F323" s="224"/>
      <c r="G323" s="98"/>
      <c r="H323" s="98"/>
      <c r="I323" s="130"/>
      <c r="J323" s="98"/>
      <c r="K323" s="98"/>
      <c r="L323" s="98"/>
      <c r="M323" s="255"/>
      <c r="N323" s="255"/>
      <c r="O323" s="98"/>
      <c r="P323" s="98"/>
      <c r="Q323" s="130"/>
    </row>
    <row r="324" spans="1:17" ht="12.6" customHeight="1" x14ac:dyDescent="0.2">
      <c r="A324" s="234"/>
      <c r="B324" s="98"/>
      <c r="C324" s="130"/>
      <c r="D324" s="240"/>
      <c r="E324" s="240"/>
      <c r="F324" s="224"/>
      <c r="G324" s="98"/>
      <c r="H324" s="98"/>
      <c r="I324" s="130"/>
      <c r="J324" s="98"/>
      <c r="K324" s="98"/>
      <c r="L324" s="98"/>
      <c r="M324" s="255"/>
      <c r="N324" s="255"/>
      <c r="O324" s="98"/>
      <c r="P324" s="98"/>
      <c r="Q324" s="130"/>
    </row>
    <row r="325" spans="1:17" ht="12.6" customHeight="1" x14ac:dyDescent="0.2">
      <c r="A325" s="234"/>
      <c r="B325" s="98"/>
      <c r="C325" s="130"/>
      <c r="D325" s="240"/>
      <c r="E325" s="240"/>
      <c r="F325" s="224"/>
      <c r="G325" s="98"/>
      <c r="H325" s="98"/>
      <c r="I325" s="130"/>
      <c r="J325" s="98"/>
      <c r="K325" s="98"/>
      <c r="L325" s="98"/>
      <c r="M325" s="255"/>
      <c r="N325" s="255"/>
      <c r="O325" s="98"/>
      <c r="P325" s="98"/>
      <c r="Q325" s="130"/>
    </row>
    <row r="326" spans="1:17" ht="12.6" customHeight="1" x14ac:dyDescent="0.2">
      <c r="A326" s="234"/>
      <c r="B326" s="98"/>
      <c r="C326" s="130"/>
      <c r="D326" s="240"/>
      <c r="E326" s="240"/>
      <c r="F326" s="224"/>
      <c r="G326" s="98"/>
      <c r="H326" s="98"/>
      <c r="I326" s="130"/>
      <c r="J326" s="98"/>
      <c r="K326" s="98"/>
      <c r="L326" s="98"/>
      <c r="M326" s="255"/>
      <c r="N326" s="255"/>
      <c r="O326" s="98"/>
      <c r="P326" s="98"/>
      <c r="Q326" s="130"/>
    </row>
    <row r="327" spans="1:17" ht="12.6" customHeight="1" x14ac:dyDescent="0.2">
      <c r="A327" s="234"/>
      <c r="B327" s="98"/>
      <c r="C327" s="130"/>
      <c r="D327" s="240"/>
      <c r="E327" s="240"/>
      <c r="F327" s="224"/>
      <c r="G327" s="98"/>
      <c r="H327" s="98"/>
      <c r="I327" s="130"/>
      <c r="J327" s="98"/>
      <c r="K327" s="98"/>
      <c r="L327" s="98"/>
      <c r="M327" s="255"/>
      <c r="N327" s="255"/>
      <c r="O327" s="98"/>
      <c r="P327" s="98"/>
      <c r="Q327" s="130"/>
    </row>
    <row r="328" spans="1:17" ht="12.6" customHeight="1" x14ac:dyDescent="0.2">
      <c r="A328" s="234"/>
      <c r="B328" s="98"/>
      <c r="C328" s="130"/>
      <c r="D328" s="240"/>
      <c r="E328" s="240"/>
      <c r="F328" s="224"/>
      <c r="G328" s="98"/>
      <c r="H328" s="98"/>
      <c r="I328" s="130"/>
      <c r="J328" s="98"/>
      <c r="K328" s="98"/>
      <c r="L328" s="98"/>
      <c r="M328" s="255"/>
      <c r="N328" s="255"/>
      <c r="O328" s="98"/>
      <c r="P328" s="98"/>
      <c r="Q328" s="130"/>
    </row>
    <row r="329" spans="1:17" ht="12.6" customHeight="1" x14ac:dyDescent="0.2">
      <c r="A329" s="234"/>
      <c r="B329" s="98"/>
      <c r="C329" s="130"/>
      <c r="D329" s="240"/>
      <c r="E329" s="240"/>
      <c r="F329" s="224"/>
      <c r="G329" s="98"/>
      <c r="H329" s="98"/>
      <c r="I329" s="130"/>
      <c r="J329" s="98"/>
      <c r="K329" s="98"/>
      <c r="L329" s="98"/>
      <c r="M329" s="255"/>
      <c r="N329" s="255"/>
      <c r="O329" s="98"/>
      <c r="P329" s="98"/>
      <c r="Q329" s="130"/>
    </row>
    <row r="330" spans="1:17" ht="12.6" customHeight="1" x14ac:dyDescent="0.2">
      <c r="A330" s="234"/>
      <c r="B330" s="98"/>
      <c r="C330" s="130"/>
      <c r="D330" s="240"/>
      <c r="E330" s="240"/>
      <c r="F330" s="224"/>
      <c r="G330" s="98"/>
      <c r="H330" s="98"/>
      <c r="I330" s="130"/>
      <c r="J330" s="98"/>
      <c r="K330" s="98"/>
      <c r="L330" s="98"/>
      <c r="M330" s="255"/>
      <c r="N330" s="255"/>
      <c r="O330" s="98"/>
      <c r="P330" s="98"/>
      <c r="Q330" s="130"/>
    </row>
    <row r="331" spans="1:17" ht="12.6" customHeight="1" x14ac:dyDescent="0.2">
      <c r="A331" s="234"/>
      <c r="B331" s="98"/>
      <c r="C331" s="130"/>
      <c r="D331" s="240"/>
      <c r="E331" s="240"/>
      <c r="F331" s="224"/>
      <c r="G331" s="98"/>
      <c r="H331" s="98"/>
      <c r="I331" s="130"/>
      <c r="J331" s="98"/>
      <c r="K331" s="98"/>
      <c r="L331" s="98"/>
      <c r="M331" s="255"/>
      <c r="N331" s="255"/>
      <c r="O331" s="98"/>
      <c r="P331" s="98"/>
      <c r="Q331" s="130"/>
    </row>
    <row r="332" spans="1:17" ht="12.6" customHeight="1" x14ac:dyDescent="0.2">
      <c r="A332" s="234"/>
      <c r="B332" s="98"/>
      <c r="C332" s="130"/>
      <c r="D332" s="240"/>
      <c r="E332" s="240"/>
      <c r="F332" s="224"/>
      <c r="G332" s="98"/>
      <c r="H332" s="98"/>
      <c r="I332" s="130"/>
      <c r="J332" s="98"/>
      <c r="K332" s="98"/>
      <c r="L332" s="98"/>
      <c r="M332" s="255"/>
      <c r="N332" s="255"/>
      <c r="O332" s="98"/>
      <c r="P332" s="98"/>
      <c r="Q332" s="130"/>
    </row>
    <row r="333" spans="1:17" ht="12.6" customHeight="1" x14ac:dyDescent="0.2">
      <c r="A333" s="234"/>
      <c r="B333" s="98"/>
      <c r="C333" s="130"/>
      <c r="D333" s="240"/>
      <c r="E333" s="240"/>
      <c r="F333" s="224"/>
      <c r="G333" s="98"/>
      <c r="H333" s="98"/>
      <c r="I333" s="130"/>
      <c r="J333" s="98"/>
      <c r="K333" s="98"/>
      <c r="L333" s="98"/>
      <c r="M333" s="255"/>
      <c r="N333" s="255"/>
      <c r="O333" s="98"/>
      <c r="P333" s="98"/>
      <c r="Q333" s="130"/>
    </row>
    <row r="334" spans="1:17" ht="12.6" customHeight="1" x14ac:dyDescent="0.2">
      <c r="A334" s="234"/>
      <c r="B334" s="98"/>
      <c r="C334" s="130"/>
      <c r="D334" s="240"/>
      <c r="E334" s="240"/>
      <c r="F334" s="224"/>
      <c r="G334" s="98"/>
      <c r="H334" s="98"/>
      <c r="I334" s="130"/>
      <c r="J334" s="98"/>
      <c r="K334" s="98"/>
      <c r="L334" s="98"/>
      <c r="M334" s="255"/>
      <c r="N334" s="255"/>
      <c r="O334" s="98"/>
      <c r="P334" s="98"/>
      <c r="Q334" s="130"/>
    </row>
    <row r="335" spans="1:17" ht="12.6" customHeight="1" x14ac:dyDescent="0.2">
      <c r="A335" s="234"/>
      <c r="B335" s="98"/>
      <c r="C335" s="130"/>
      <c r="D335" s="240"/>
      <c r="E335" s="240"/>
      <c r="F335" s="224"/>
      <c r="G335" s="98"/>
      <c r="H335" s="98"/>
      <c r="I335" s="130"/>
      <c r="J335" s="98"/>
      <c r="K335" s="98"/>
      <c r="L335" s="98"/>
      <c r="M335" s="255"/>
      <c r="N335" s="255"/>
      <c r="O335" s="98"/>
      <c r="P335" s="98"/>
      <c r="Q335" s="130"/>
    </row>
    <row r="336" spans="1:17" ht="12.6" customHeight="1" x14ac:dyDescent="0.2">
      <c r="A336" s="234"/>
      <c r="B336" s="98"/>
      <c r="C336" s="130"/>
      <c r="D336" s="240"/>
      <c r="E336" s="240"/>
      <c r="F336" s="224"/>
      <c r="G336" s="98"/>
      <c r="H336" s="98"/>
      <c r="I336" s="130"/>
      <c r="J336" s="98"/>
      <c r="K336" s="98"/>
      <c r="L336" s="98"/>
      <c r="M336" s="255"/>
      <c r="N336" s="255"/>
      <c r="O336" s="98"/>
      <c r="P336" s="98"/>
      <c r="Q336" s="130"/>
    </row>
    <row r="337" spans="1:17" ht="12.6" customHeight="1" x14ac:dyDescent="0.2">
      <c r="A337" s="234"/>
      <c r="B337" s="98"/>
      <c r="C337" s="130"/>
      <c r="D337" s="240"/>
      <c r="E337" s="240"/>
      <c r="F337" s="224"/>
      <c r="G337" s="98"/>
      <c r="H337" s="98"/>
      <c r="I337" s="130"/>
      <c r="J337" s="98"/>
      <c r="K337" s="98"/>
      <c r="L337" s="98"/>
      <c r="M337" s="255"/>
      <c r="N337" s="255"/>
      <c r="O337" s="98"/>
      <c r="P337" s="98"/>
      <c r="Q337" s="130"/>
    </row>
    <row r="338" spans="1:17" ht="12.6" customHeight="1" x14ac:dyDescent="0.2">
      <c r="A338" s="234"/>
      <c r="B338" s="98"/>
      <c r="C338" s="130"/>
      <c r="D338" s="240"/>
      <c r="E338" s="240"/>
      <c r="F338" s="224"/>
      <c r="G338" s="98"/>
      <c r="H338" s="98"/>
      <c r="I338" s="130"/>
      <c r="J338" s="98"/>
      <c r="K338" s="98"/>
      <c r="L338" s="98"/>
      <c r="M338" s="255"/>
      <c r="N338" s="255"/>
      <c r="O338" s="98"/>
      <c r="P338" s="98"/>
      <c r="Q338" s="130"/>
    </row>
    <row r="339" spans="1:17" ht="12.6" customHeight="1" x14ac:dyDescent="0.2">
      <c r="A339" s="234"/>
      <c r="B339" s="98"/>
      <c r="C339" s="130"/>
      <c r="D339" s="240"/>
      <c r="E339" s="240"/>
      <c r="F339" s="224"/>
      <c r="G339" s="98"/>
      <c r="H339" s="98"/>
      <c r="I339" s="130"/>
      <c r="J339" s="98"/>
      <c r="K339" s="98"/>
      <c r="L339" s="98"/>
      <c r="M339" s="255"/>
      <c r="N339" s="255"/>
      <c r="O339" s="98"/>
      <c r="P339" s="98"/>
      <c r="Q339" s="130"/>
    </row>
    <row r="340" spans="1:17" ht="12.6" customHeight="1" x14ac:dyDescent="0.2">
      <c r="A340" s="234"/>
      <c r="B340" s="98"/>
      <c r="C340" s="130"/>
      <c r="D340" s="240"/>
      <c r="E340" s="240"/>
      <c r="F340" s="224"/>
      <c r="G340" s="98"/>
      <c r="H340" s="98"/>
      <c r="I340" s="130"/>
      <c r="J340" s="98"/>
      <c r="K340" s="98"/>
      <c r="L340" s="98"/>
      <c r="M340" s="255"/>
      <c r="N340" s="255"/>
      <c r="O340" s="98"/>
      <c r="P340" s="98"/>
      <c r="Q340" s="130"/>
    </row>
    <row r="341" spans="1:17" ht="12.6" customHeight="1" x14ac:dyDescent="0.2">
      <c r="A341" s="234"/>
      <c r="B341" s="98"/>
      <c r="C341" s="130"/>
      <c r="D341" s="240"/>
      <c r="E341" s="240"/>
      <c r="F341" s="224"/>
      <c r="G341" s="98"/>
      <c r="H341" s="98"/>
      <c r="I341" s="130"/>
      <c r="J341" s="98"/>
      <c r="K341" s="98"/>
      <c r="L341" s="98"/>
      <c r="M341" s="255"/>
      <c r="N341" s="255"/>
      <c r="O341" s="98"/>
      <c r="P341" s="98"/>
      <c r="Q341" s="130"/>
    </row>
    <row r="342" spans="1:17" ht="12.6" customHeight="1" x14ac:dyDescent="0.2">
      <c r="A342" s="234"/>
      <c r="B342" s="98"/>
      <c r="C342" s="130"/>
      <c r="D342" s="240"/>
      <c r="E342" s="240"/>
      <c r="F342" s="224"/>
      <c r="G342" s="98"/>
      <c r="H342" s="98"/>
      <c r="I342" s="130"/>
      <c r="J342" s="98"/>
      <c r="K342" s="98"/>
      <c r="L342" s="98"/>
      <c r="M342" s="255"/>
      <c r="N342" s="255"/>
      <c r="O342" s="98"/>
      <c r="P342" s="98"/>
      <c r="Q342" s="130"/>
    </row>
    <row r="343" spans="1:17" ht="12.6" customHeight="1" x14ac:dyDescent="0.2">
      <c r="A343" s="234"/>
      <c r="B343" s="98"/>
      <c r="C343" s="130"/>
      <c r="D343" s="240"/>
      <c r="E343" s="240"/>
      <c r="F343" s="224"/>
      <c r="G343" s="98"/>
      <c r="H343" s="98"/>
      <c r="I343" s="130"/>
      <c r="J343" s="98"/>
      <c r="K343" s="98"/>
      <c r="L343" s="98"/>
      <c r="M343" s="255"/>
      <c r="N343" s="255"/>
      <c r="O343" s="98"/>
      <c r="P343" s="98"/>
      <c r="Q343" s="130"/>
    </row>
    <row r="344" spans="1:17" ht="12.6" customHeight="1" x14ac:dyDescent="0.2">
      <c r="A344" s="234"/>
      <c r="B344" s="98"/>
      <c r="C344" s="130"/>
      <c r="D344" s="240"/>
      <c r="E344" s="240"/>
      <c r="F344" s="224"/>
      <c r="G344" s="98"/>
      <c r="H344" s="98"/>
      <c r="I344" s="130"/>
      <c r="J344" s="98"/>
      <c r="K344" s="98"/>
      <c r="L344" s="98"/>
      <c r="M344" s="255"/>
      <c r="N344" s="255"/>
      <c r="O344" s="98"/>
      <c r="P344" s="98"/>
      <c r="Q344" s="130"/>
    </row>
    <row r="345" spans="1:17" ht="12.6" customHeight="1" x14ac:dyDescent="0.2">
      <c r="A345" s="234"/>
      <c r="B345" s="98"/>
      <c r="C345" s="130"/>
      <c r="D345" s="240"/>
      <c r="E345" s="240"/>
      <c r="F345" s="224"/>
      <c r="G345" s="98"/>
      <c r="H345" s="98"/>
      <c r="I345" s="130"/>
      <c r="J345" s="98"/>
      <c r="K345" s="98"/>
      <c r="L345" s="98"/>
      <c r="M345" s="255"/>
      <c r="N345" s="255"/>
      <c r="O345" s="98"/>
      <c r="P345" s="98"/>
      <c r="Q345" s="130"/>
    </row>
    <row r="346" spans="1:17" ht="12.6" customHeight="1" x14ac:dyDescent="0.2">
      <c r="A346" s="234"/>
      <c r="B346" s="98"/>
      <c r="C346" s="130"/>
      <c r="D346" s="240"/>
      <c r="E346" s="240"/>
      <c r="F346" s="224"/>
      <c r="G346" s="98"/>
      <c r="H346" s="98"/>
      <c r="I346" s="130"/>
      <c r="J346" s="98"/>
      <c r="K346" s="98"/>
      <c r="L346" s="98"/>
      <c r="M346" s="255"/>
      <c r="N346" s="255"/>
      <c r="O346" s="98"/>
      <c r="P346" s="98"/>
      <c r="Q346" s="130"/>
    </row>
    <row r="347" spans="1:17" ht="12.6" customHeight="1" x14ac:dyDescent="0.2">
      <c r="A347" s="234"/>
      <c r="B347" s="98"/>
      <c r="C347" s="130"/>
      <c r="D347" s="240"/>
      <c r="E347" s="240"/>
      <c r="F347" s="224"/>
      <c r="G347" s="98"/>
      <c r="H347" s="98"/>
      <c r="I347" s="130"/>
      <c r="J347" s="98"/>
      <c r="K347" s="98"/>
      <c r="L347" s="98"/>
      <c r="M347" s="255"/>
      <c r="N347" s="255"/>
      <c r="O347" s="98"/>
      <c r="P347" s="98"/>
      <c r="Q347" s="130"/>
    </row>
    <row r="348" spans="1:17" ht="12.6" customHeight="1" x14ac:dyDescent="0.2">
      <c r="A348" s="234"/>
      <c r="B348" s="98"/>
      <c r="C348" s="130"/>
      <c r="D348" s="240"/>
      <c r="E348" s="240"/>
      <c r="F348" s="224"/>
      <c r="G348" s="98"/>
      <c r="H348" s="98"/>
      <c r="I348" s="130"/>
      <c r="J348" s="98"/>
      <c r="K348" s="98"/>
      <c r="L348" s="98"/>
      <c r="M348" s="255"/>
      <c r="N348" s="255"/>
      <c r="O348" s="98"/>
      <c r="P348" s="98"/>
      <c r="Q348" s="130"/>
    </row>
    <row r="349" spans="1:17" ht="12.6" customHeight="1" x14ac:dyDescent="0.2">
      <c r="A349" s="234"/>
      <c r="B349" s="98"/>
      <c r="C349" s="130"/>
      <c r="D349" s="240"/>
      <c r="E349" s="240"/>
      <c r="F349" s="224"/>
      <c r="G349" s="98"/>
      <c r="H349" s="98"/>
      <c r="I349" s="130"/>
      <c r="J349" s="98"/>
      <c r="K349" s="98"/>
      <c r="L349" s="98"/>
      <c r="M349" s="255"/>
      <c r="N349" s="255"/>
      <c r="O349" s="98"/>
      <c r="P349" s="98"/>
      <c r="Q349" s="130"/>
    </row>
    <row r="350" spans="1:17" ht="12.6" customHeight="1" x14ac:dyDescent="0.2">
      <c r="A350" s="234"/>
      <c r="B350" s="98"/>
      <c r="C350" s="130"/>
      <c r="D350" s="240"/>
      <c r="E350" s="240"/>
      <c r="F350" s="224"/>
      <c r="G350" s="98"/>
      <c r="H350" s="98"/>
      <c r="I350" s="130"/>
      <c r="J350" s="98"/>
      <c r="K350" s="98"/>
      <c r="L350" s="98"/>
      <c r="M350" s="255"/>
      <c r="N350" s="255"/>
      <c r="O350" s="98"/>
      <c r="P350" s="98"/>
      <c r="Q350" s="130"/>
    </row>
    <row r="351" spans="1:17" ht="12.6" customHeight="1" x14ac:dyDescent="0.2">
      <c r="A351" s="234"/>
      <c r="B351" s="98"/>
      <c r="C351" s="130"/>
      <c r="D351" s="240"/>
      <c r="E351" s="240"/>
      <c r="F351" s="224"/>
      <c r="G351" s="98"/>
      <c r="H351" s="98"/>
      <c r="I351" s="130"/>
      <c r="J351" s="98"/>
      <c r="K351" s="98"/>
      <c r="L351" s="98"/>
      <c r="M351" s="255"/>
      <c r="N351" s="255"/>
      <c r="O351" s="98"/>
      <c r="P351" s="98"/>
      <c r="Q351" s="130"/>
    </row>
    <row r="352" spans="1:17" ht="12.6" customHeight="1" x14ac:dyDescent="0.2">
      <c r="A352" s="234"/>
      <c r="B352" s="98"/>
      <c r="C352" s="130"/>
      <c r="D352" s="240"/>
      <c r="E352" s="240"/>
      <c r="F352" s="224"/>
      <c r="G352" s="98"/>
      <c r="H352" s="98"/>
      <c r="I352" s="130"/>
      <c r="J352" s="98"/>
      <c r="K352" s="98"/>
      <c r="L352" s="98"/>
      <c r="M352" s="255"/>
      <c r="N352" s="255"/>
      <c r="O352" s="98"/>
      <c r="P352" s="98"/>
      <c r="Q352" s="130"/>
    </row>
    <row r="353" spans="1:17" ht="12.6" customHeight="1" x14ac:dyDescent="0.2">
      <c r="A353" s="234"/>
      <c r="B353" s="98"/>
      <c r="C353" s="130"/>
      <c r="D353" s="240"/>
      <c r="E353" s="240"/>
      <c r="F353" s="224"/>
      <c r="G353" s="98"/>
      <c r="H353" s="98"/>
      <c r="I353" s="130"/>
      <c r="J353" s="98"/>
      <c r="K353" s="98"/>
      <c r="L353" s="98"/>
      <c r="M353" s="255"/>
      <c r="N353" s="255"/>
      <c r="O353" s="98"/>
      <c r="P353" s="98"/>
      <c r="Q353" s="130"/>
    </row>
    <row r="354" spans="1:17" ht="12.6" customHeight="1" x14ac:dyDescent="0.2">
      <c r="A354" s="234"/>
      <c r="B354" s="98"/>
      <c r="C354" s="130"/>
      <c r="D354" s="240"/>
      <c r="E354" s="240"/>
      <c r="F354" s="224"/>
      <c r="G354" s="98"/>
      <c r="H354" s="98"/>
      <c r="I354" s="130"/>
      <c r="J354" s="98"/>
      <c r="K354" s="98"/>
      <c r="L354" s="98"/>
      <c r="M354" s="255"/>
      <c r="N354" s="255"/>
      <c r="O354" s="98"/>
      <c r="P354" s="98"/>
      <c r="Q354" s="130"/>
    </row>
    <row r="355" spans="1:17" ht="12.6" customHeight="1" x14ac:dyDescent="0.2">
      <c r="A355" s="234"/>
      <c r="B355" s="98"/>
      <c r="C355" s="130"/>
      <c r="D355" s="240"/>
      <c r="E355" s="240"/>
      <c r="F355" s="224"/>
      <c r="G355" s="98"/>
      <c r="H355" s="98"/>
      <c r="I355" s="130"/>
      <c r="J355" s="98"/>
      <c r="K355" s="98"/>
      <c r="L355" s="98"/>
      <c r="M355" s="255"/>
      <c r="N355" s="255"/>
      <c r="O355" s="98"/>
      <c r="P355" s="98"/>
      <c r="Q355" s="130"/>
    </row>
    <row r="356" spans="1:17" ht="12.6" customHeight="1" x14ac:dyDescent="0.2">
      <c r="A356" s="234"/>
      <c r="B356" s="98"/>
      <c r="C356" s="130"/>
      <c r="D356" s="240"/>
      <c r="E356" s="240"/>
      <c r="F356" s="224"/>
      <c r="G356" s="98"/>
      <c r="H356" s="98"/>
      <c r="I356" s="130"/>
      <c r="J356" s="98"/>
      <c r="K356" s="98"/>
      <c r="L356" s="98"/>
      <c r="M356" s="255"/>
      <c r="N356" s="255"/>
      <c r="O356" s="98"/>
      <c r="P356" s="98"/>
      <c r="Q356" s="130"/>
    </row>
    <row r="357" spans="1:17" ht="12.6" customHeight="1" x14ac:dyDescent="0.2">
      <c r="A357" s="234"/>
      <c r="B357" s="98"/>
      <c r="C357" s="130"/>
      <c r="D357" s="240"/>
      <c r="E357" s="240"/>
      <c r="F357" s="224"/>
      <c r="G357" s="98"/>
      <c r="H357" s="98"/>
      <c r="I357" s="130"/>
      <c r="J357" s="98"/>
      <c r="K357" s="98"/>
      <c r="L357" s="98"/>
      <c r="M357" s="255"/>
      <c r="N357" s="255"/>
      <c r="O357" s="98"/>
      <c r="P357" s="98"/>
      <c r="Q357" s="130"/>
    </row>
    <row r="358" spans="1:17" ht="12.6" customHeight="1" x14ac:dyDescent="0.2">
      <c r="A358" s="234"/>
      <c r="B358" s="98"/>
      <c r="C358" s="130"/>
      <c r="D358" s="240"/>
      <c r="E358" s="240"/>
      <c r="F358" s="224"/>
      <c r="G358" s="98"/>
      <c r="H358" s="98"/>
      <c r="I358" s="130"/>
      <c r="J358" s="98"/>
      <c r="K358" s="98"/>
      <c r="L358" s="98"/>
      <c r="M358" s="255"/>
      <c r="N358" s="255"/>
      <c r="O358" s="98"/>
      <c r="P358" s="98"/>
      <c r="Q358" s="130"/>
    </row>
    <row r="359" spans="1:17" ht="12.6" customHeight="1" x14ac:dyDescent="0.2">
      <c r="A359" s="234"/>
      <c r="B359" s="98"/>
      <c r="C359" s="130"/>
      <c r="D359" s="240"/>
      <c r="E359" s="240"/>
      <c r="F359" s="224"/>
      <c r="G359" s="98"/>
      <c r="H359" s="98"/>
      <c r="I359" s="130"/>
      <c r="J359" s="98"/>
      <c r="K359" s="98"/>
      <c r="L359" s="98"/>
      <c r="M359" s="255"/>
      <c r="N359" s="255"/>
      <c r="O359" s="98"/>
      <c r="P359" s="98"/>
      <c r="Q359" s="130"/>
    </row>
    <row r="360" spans="1:17" ht="12.6" customHeight="1" x14ac:dyDescent="0.2">
      <c r="A360" s="234"/>
      <c r="B360" s="98"/>
      <c r="C360" s="130"/>
      <c r="D360" s="240"/>
      <c r="E360" s="240"/>
      <c r="F360" s="224"/>
      <c r="G360" s="98"/>
      <c r="H360" s="98"/>
      <c r="I360" s="130"/>
      <c r="J360" s="98"/>
      <c r="K360" s="98"/>
      <c r="L360" s="98"/>
      <c r="M360" s="255"/>
      <c r="N360" s="255"/>
      <c r="O360" s="98"/>
      <c r="P360" s="98"/>
      <c r="Q360" s="130"/>
    </row>
    <row r="361" spans="1:17" ht="12.6" customHeight="1" x14ac:dyDescent="0.2">
      <c r="A361" s="234"/>
      <c r="B361" s="98"/>
      <c r="C361" s="130"/>
      <c r="D361" s="240"/>
      <c r="E361" s="240"/>
      <c r="F361" s="224"/>
      <c r="G361" s="98"/>
      <c r="H361" s="98"/>
      <c r="I361" s="130"/>
      <c r="J361" s="98"/>
      <c r="K361" s="98"/>
      <c r="L361" s="98"/>
      <c r="M361" s="255"/>
      <c r="N361" s="255"/>
      <c r="O361" s="98"/>
      <c r="P361" s="98"/>
      <c r="Q361" s="130"/>
    </row>
    <row r="362" spans="1:17" ht="12.6" customHeight="1" x14ac:dyDescent="0.2">
      <c r="A362" s="234"/>
      <c r="B362" s="98"/>
      <c r="C362" s="130"/>
      <c r="D362" s="240"/>
      <c r="E362" s="240"/>
      <c r="F362" s="224"/>
      <c r="G362" s="98"/>
      <c r="H362" s="98"/>
      <c r="I362" s="130"/>
      <c r="J362" s="98"/>
      <c r="K362" s="98"/>
      <c r="L362" s="98"/>
      <c r="M362" s="255"/>
      <c r="N362" s="255"/>
      <c r="O362" s="98"/>
      <c r="P362" s="98"/>
      <c r="Q362" s="130"/>
    </row>
    <row r="363" spans="1:17" ht="12.6" customHeight="1" x14ac:dyDescent="0.2">
      <c r="A363" s="234"/>
      <c r="B363" s="98"/>
      <c r="C363" s="130"/>
      <c r="D363" s="240"/>
      <c r="E363" s="240"/>
      <c r="F363" s="224"/>
      <c r="G363" s="98"/>
      <c r="H363" s="98"/>
      <c r="I363" s="130"/>
      <c r="J363" s="98"/>
      <c r="K363" s="98"/>
      <c r="L363" s="98"/>
      <c r="M363" s="255"/>
      <c r="N363" s="255"/>
      <c r="O363" s="98"/>
      <c r="P363" s="98"/>
      <c r="Q363" s="130"/>
    </row>
    <row r="364" spans="1:17" ht="12.6" customHeight="1" x14ac:dyDescent="0.2">
      <c r="A364" s="234"/>
      <c r="B364" s="98"/>
      <c r="C364" s="130"/>
      <c r="D364" s="240"/>
      <c r="E364" s="240"/>
      <c r="F364" s="224"/>
      <c r="G364" s="98"/>
      <c r="H364" s="98"/>
      <c r="I364" s="130"/>
      <c r="J364" s="98"/>
      <c r="K364" s="98"/>
      <c r="L364" s="98"/>
      <c r="M364" s="255"/>
      <c r="N364" s="255"/>
      <c r="O364" s="98"/>
      <c r="P364" s="98"/>
      <c r="Q364" s="130"/>
    </row>
    <row r="365" spans="1:17" ht="12.6" customHeight="1" x14ac:dyDescent="0.2">
      <c r="A365" s="234"/>
      <c r="B365" s="98"/>
      <c r="C365" s="130"/>
      <c r="D365" s="240"/>
      <c r="E365" s="240"/>
      <c r="F365" s="224"/>
      <c r="G365" s="98"/>
      <c r="H365" s="98"/>
      <c r="I365" s="130"/>
      <c r="J365" s="98"/>
      <c r="K365" s="98"/>
      <c r="L365" s="98"/>
      <c r="M365" s="255"/>
      <c r="N365" s="255"/>
      <c r="O365" s="98"/>
      <c r="P365" s="98"/>
      <c r="Q365" s="130"/>
    </row>
    <row r="366" spans="1:17" ht="12.6" customHeight="1" x14ac:dyDescent="0.2">
      <c r="A366" s="234"/>
      <c r="B366" s="98"/>
      <c r="C366" s="130"/>
      <c r="D366" s="240"/>
      <c r="E366" s="240"/>
      <c r="F366" s="224"/>
      <c r="G366" s="98"/>
      <c r="H366" s="98"/>
      <c r="I366" s="130"/>
      <c r="J366" s="98"/>
      <c r="K366" s="98"/>
      <c r="L366" s="98"/>
      <c r="M366" s="255"/>
      <c r="N366" s="255"/>
      <c r="O366" s="98"/>
      <c r="P366" s="98"/>
      <c r="Q366" s="130"/>
    </row>
    <row r="367" spans="1:17" ht="12.6" customHeight="1" x14ac:dyDescent="0.2">
      <c r="A367" s="234"/>
      <c r="B367" s="98"/>
      <c r="C367" s="130"/>
      <c r="D367" s="240"/>
      <c r="E367" s="240"/>
      <c r="F367" s="224"/>
      <c r="G367" s="98"/>
      <c r="H367" s="98"/>
      <c r="I367" s="130"/>
      <c r="J367" s="98"/>
      <c r="K367" s="98"/>
      <c r="L367" s="98"/>
      <c r="M367" s="255"/>
      <c r="N367" s="255"/>
      <c r="O367" s="98"/>
      <c r="P367" s="98"/>
      <c r="Q367" s="130"/>
    </row>
    <row r="368" spans="1:17" ht="12.6" customHeight="1" x14ac:dyDescent="0.2">
      <c r="A368" s="234"/>
      <c r="B368" s="98"/>
      <c r="C368" s="130"/>
      <c r="D368" s="240"/>
      <c r="E368" s="240"/>
      <c r="F368" s="224"/>
      <c r="G368" s="98"/>
      <c r="H368" s="98"/>
      <c r="I368" s="130"/>
      <c r="J368" s="98"/>
      <c r="K368" s="98"/>
      <c r="L368" s="98"/>
      <c r="M368" s="255"/>
      <c r="N368" s="255"/>
      <c r="O368" s="98"/>
      <c r="P368" s="98"/>
      <c r="Q368" s="130"/>
    </row>
    <row r="369" spans="1:17" ht="12.6" customHeight="1" x14ac:dyDescent="0.2">
      <c r="A369" s="234"/>
      <c r="B369" s="98"/>
      <c r="C369" s="130"/>
      <c r="D369" s="240"/>
      <c r="E369" s="240"/>
      <c r="F369" s="224"/>
      <c r="G369" s="98"/>
      <c r="H369" s="98"/>
      <c r="I369" s="130"/>
      <c r="J369" s="98"/>
      <c r="K369" s="98"/>
      <c r="L369" s="98"/>
      <c r="M369" s="255"/>
      <c r="N369" s="255"/>
      <c r="O369" s="98"/>
      <c r="P369" s="98"/>
      <c r="Q369" s="130"/>
    </row>
    <row r="370" spans="1:17" ht="12.6" customHeight="1" x14ac:dyDescent="0.2">
      <c r="A370" s="234"/>
      <c r="B370" s="98"/>
      <c r="C370" s="130"/>
      <c r="D370" s="240"/>
      <c r="E370" s="240"/>
      <c r="F370" s="224"/>
      <c r="G370" s="98"/>
      <c r="H370" s="98"/>
      <c r="I370" s="130"/>
      <c r="J370" s="98"/>
      <c r="K370" s="98"/>
      <c r="L370" s="98"/>
      <c r="M370" s="255"/>
      <c r="N370" s="255"/>
      <c r="O370" s="98"/>
      <c r="P370" s="98"/>
      <c r="Q370" s="130"/>
    </row>
    <row r="371" spans="1:17" ht="12.6" customHeight="1" x14ac:dyDescent="0.2">
      <c r="A371" s="234"/>
      <c r="B371" s="98"/>
      <c r="C371" s="130"/>
      <c r="D371" s="240"/>
      <c r="E371" s="240"/>
      <c r="F371" s="224"/>
      <c r="G371" s="98"/>
      <c r="H371" s="98"/>
      <c r="I371" s="130"/>
      <c r="J371" s="98"/>
      <c r="K371" s="98"/>
      <c r="L371" s="98"/>
      <c r="M371" s="255"/>
      <c r="N371" s="255"/>
      <c r="O371" s="98"/>
      <c r="P371" s="98"/>
      <c r="Q371" s="130"/>
    </row>
    <row r="372" spans="1:17" ht="12.6" customHeight="1" x14ac:dyDescent="0.2">
      <c r="A372" s="234"/>
      <c r="B372" s="98"/>
      <c r="C372" s="130"/>
      <c r="D372" s="240"/>
      <c r="E372" s="240"/>
      <c r="F372" s="224"/>
      <c r="G372" s="98"/>
      <c r="H372" s="98"/>
      <c r="I372" s="130"/>
      <c r="J372" s="98"/>
      <c r="K372" s="98"/>
      <c r="L372" s="98"/>
      <c r="M372" s="255"/>
      <c r="N372" s="255"/>
      <c r="O372" s="98"/>
      <c r="P372" s="98"/>
      <c r="Q372" s="130"/>
    </row>
    <row r="373" spans="1:17" ht="12.6" customHeight="1" x14ac:dyDescent="0.2">
      <c r="A373" s="234"/>
      <c r="B373" s="98"/>
      <c r="C373" s="130"/>
      <c r="D373" s="240"/>
      <c r="E373" s="240"/>
      <c r="F373" s="224"/>
      <c r="G373" s="98"/>
      <c r="H373" s="98"/>
      <c r="I373" s="130"/>
      <c r="J373" s="98"/>
      <c r="K373" s="98"/>
      <c r="L373" s="98"/>
      <c r="M373" s="255"/>
      <c r="N373" s="255"/>
      <c r="O373" s="98"/>
      <c r="P373" s="98"/>
      <c r="Q373" s="130"/>
    </row>
    <row r="374" spans="1:17" ht="12.6" customHeight="1" x14ac:dyDescent="0.2">
      <c r="A374" s="234"/>
      <c r="B374" s="98"/>
      <c r="C374" s="130"/>
      <c r="D374" s="240"/>
      <c r="E374" s="240"/>
      <c r="F374" s="224"/>
      <c r="G374" s="98"/>
      <c r="H374" s="98"/>
      <c r="I374" s="130"/>
      <c r="J374" s="98"/>
      <c r="K374" s="98"/>
      <c r="L374" s="98"/>
      <c r="M374" s="255"/>
      <c r="N374" s="255"/>
      <c r="O374" s="98"/>
      <c r="P374" s="98"/>
      <c r="Q374" s="130"/>
    </row>
    <row r="375" spans="1:17" ht="12.6" customHeight="1" x14ac:dyDescent="0.2">
      <c r="A375" s="234"/>
      <c r="B375" s="98"/>
      <c r="C375" s="130"/>
      <c r="D375" s="240"/>
      <c r="E375" s="240"/>
      <c r="F375" s="224"/>
      <c r="G375" s="98"/>
      <c r="H375" s="98"/>
      <c r="I375" s="130"/>
      <c r="J375" s="98"/>
      <c r="K375" s="98"/>
      <c r="L375" s="98"/>
      <c r="M375" s="255"/>
      <c r="N375" s="255"/>
      <c r="O375" s="98"/>
      <c r="P375" s="98"/>
      <c r="Q375" s="130"/>
    </row>
    <row r="376" spans="1:17" ht="12.6" customHeight="1" x14ac:dyDescent="0.2">
      <c r="A376" s="234"/>
      <c r="B376" s="98"/>
      <c r="C376" s="130"/>
      <c r="D376" s="240"/>
      <c r="E376" s="240"/>
      <c r="F376" s="224"/>
      <c r="G376" s="98"/>
      <c r="H376" s="98"/>
      <c r="I376" s="130"/>
      <c r="J376" s="98"/>
      <c r="K376" s="98"/>
      <c r="L376" s="98"/>
      <c r="M376" s="255"/>
      <c r="N376" s="255"/>
      <c r="O376" s="98"/>
      <c r="P376" s="98"/>
      <c r="Q376" s="130"/>
    </row>
    <row r="377" spans="1:17" ht="12.6" customHeight="1" x14ac:dyDescent="0.2">
      <c r="A377" s="234"/>
      <c r="B377" s="98"/>
      <c r="C377" s="130"/>
      <c r="D377" s="240"/>
      <c r="E377" s="240"/>
      <c r="F377" s="224"/>
      <c r="G377" s="98"/>
      <c r="H377" s="98"/>
      <c r="I377" s="130"/>
      <c r="J377" s="98"/>
      <c r="K377" s="98"/>
      <c r="L377" s="98"/>
      <c r="M377" s="255"/>
      <c r="N377" s="255"/>
      <c r="O377" s="98"/>
      <c r="P377" s="98"/>
      <c r="Q377" s="130"/>
    </row>
    <row r="378" spans="1:17" ht="12.6" customHeight="1" x14ac:dyDescent="0.2">
      <c r="A378" s="234"/>
      <c r="B378" s="98"/>
      <c r="C378" s="130"/>
      <c r="D378" s="240"/>
      <c r="E378" s="240"/>
      <c r="F378" s="224"/>
      <c r="G378" s="98"/>
      <c r="H378" s="98"/>
      <c r="I378" s="130"/>
      <c r="J378" s="98"/>
      <c r="K378" s="98"/>
      <c r="L378" s="98"/>
      <c r="M378" s="255"/>
      <c r="N378" s="255"/>
      <c r="O378" s="98"/>
      <c r="P378" s="98"/>
      <c r="Q378" s="130"/>
    </row>
    <row r="379" spans="1:17" ht="12.6" customHeight="1" x14ac:dyDescent="0.2">
      <c r="A379" s="234"/>
      <c r="B379" s="98"/>
      <c r="C379" s="130"/>
      <c r="D379" s="240"/>
      <c r="E379" s="240"/>
      <c r="F379" s="224"/>
      <c r="G379" s="98"/>
      <c r="H379" s="98"/>
      <c r="I379" s="130"/>
      <c r="J379" s="98"/>
      <c r="K379" s="98"/>
      <c r="L379" s="98"/>
      <c r="M379" s="255"/>
      <c r="N379" s="255"/>
      <c r="O379" s="98"/>
      <c r="P379" s="98"/>
      <c r="Q379" s="130"/>
    </row>
    <row r="380" spans="1:17" ht="12.6" customHeight="1" x14ac:dyDescent="0.2">
      <c r="A380" s="234"/>
      <c r="B380" s="98"/>
      <c r="C380" s="130"/>
      <c r="D380" s="240"/>
      <c r="E380" s="240"/>
      <c r="F380" s="224"/>
      <c r="G380" s="98"/>
      <c r="H380" s="98"/>
      <c r="I380" s="130"/>
      <c r="J380" s="98"/>
      <c r="K380" s="98"/>
      <c r="L380" s="98"/>
      <c r="M380" s="255"/>
      <c r="N380" s="255"/>
      <c r="O380" s="98"/>
      <c r="P380" s="98"/>
      <c r="Q380" s="130"/>
    </row>
    <row r="381" spans="1:17" ht="12.6" customHeight="1" x14ac:dyDescent="0.2">
      <c r="A381" s="234"/>
      <c r="B381" s="98"/>
      <c r="C381" s="130"/>
      <c r="D381" s="240"/>
      <c r="E381" s="240"/>
      <c r="F381" s="224"/>
      <c r="G381" s="98"/>
      <c r="H381" s="98"/>
      <c r="I381" s="130"/>
      <c r="J381" s="98"/>
      <c r="K381" s="98"/>
      <c r="L381" s="98"/>
      <c r="M381" s="255"/>
      <c r="N381" s="255"/>
      <c r="O381" s="98"/>
      <c r="P381" s="98"/>
      <c r="Q381" s="130"/>
    </row>
    <row r="382" spans="1:17" ht="12.6" customHeight="1" x14ac:dyDescent="0.2">
      <c r="A382" s="234"/>
      <c r="B382" s="98"/>
      <c r="C382" s="130"/>
      <c r="D382" s="240"/>
      <c r="E382" s="240"/>
      <c r="F382" s="224"/>
      <c r="G382" s="98"/>
      <c r="H382" s="98"/>
      <c r="I382" s="130"/>
      <c r="J382" s="98"/>
      <c r="K382" s="98"/>
      <c r="L382" s="98"/>
      <c r="M382" s="255"/>
      <c r="N382" s="255"/>
      <c r="O382" s="98"/>
      <c r="P382" s="98"/>
      <c r="Q382" s="130"/>
    </row>
    <row r="383" spans="1:17" ht="12.6" customHeight="1" x14ac:dyDescent="0.2">
      <c r="A383" s="234"/>
      <c r="B383" s="98"/>
      <c r="C383" s="130"/>
      <c r="D383" s="240"/>
      <c r="E383" s="240"/>
      <c r="F383" s="224"/>
      <c r="G383" s="98"/>
      <c r="H383" s="98"/>
      <c r="I383" s="130"/>
      <c r="J383" s="98"/>
      <c r="K383" s="98"/>
      <c r="L383" s="98"/>
      <c r="M383" s="255"/>
      <c r="N383" s="255"/>
      <c r="O383" s="98"/>
      <c r="P383" s="98"/>
      <c r="Q383" s="130"/>
    </row>
    <row r="384" spans="1:17" ht="12.6" customHeight="1" x14ac:dyDescent="0.2">
      <c r="A384" s="234"/>
      <c r="B384" s="98"/>
      <c r="C384" s="130"/>
      <c r="D384" s="240"/>
      <c r="E384" s="240"/>
      <c r="F384" s="224"/>
      <c r="G384" s="98"/>
      <c r="H384" s="98"/>
      <c r="I384" s="130"/>
      <c r="J384" s="98"/>
      <c r="K384" s="98"/>
      <c r="L384" s="98"/>
      <c r="M384" s="255"/>
      <c r="N384" s="255"/>
      <c r="O384" s="98"/>
      <c r="P384" s="98"/>
      <c r="Q384" s="130"/>
    </row>
    <row r="385" spans="1:17" ht="12.6" customHeight="1" x14ac:dyDescent="0.2">
      <c r="A385" s="234"/>
      <c r="B385" s="98"/>
      <c r="C385" s="130"/>
      <c r="D385" s="240"/>
      <c r="E385" s="240"/>
      <c r="F385" s="224"/>
      <c r="G385" s="98"/>
      <c r="H385" s="98"/>
      <c r="I385" s="130"/>
      <c r="J385" s="98"/>
      <c r="K385" s="98"/>
      <c r="L385" s="98"/>
      <c r="M385" s="255"/>
      <c r="N385" s="255"/>
      <c r="O385" s="98"/>
      <c r="P385" s="98"/>
      <c r="Q385" s="130"/>
    </row>
    <row r="386" spans="1:17" ht="12.6" customHeight="1" x14ac:dyDescent="0.2">
      <c r="A386" s="234"/>
      <c r="B386" s="98"/>
      <c r="C386" s="130"/>
      <c r="D386" s="240"/>
      <c r="E386" s="240"/>
      <c r="F386" s="224"/>
      <c r="G386" s="98"/>
      <c r="H386" s="98"/>
      <c r="I386" s="130"/>
      <c r="J386" s="98"/>
      <c r="K386" s="98"/>
      <c r="L386" s="98"/>
      <c r="M386" s="255"/>
      <c r="N386" s="255"/>
      <c r="O386" s="98"/>
      <c r="P386" s="98"/>
      <c r="Q386" s="130"/>
    </row>
    <row r="387" spans="1:17" ht="12.6" customHeight="1" x14ac:dyDescent="0.2">
      <c r="A387" s="234"/>
      <c r="B387" s="98"/>
      <c r="C387" s="130"/>
      <c r="D387" s="240"/>
      <c r="E387" s="240"/>
      <c r="F387" s="224"/>
      <c r="G387" s="98"/>
      <c r="H387" s="98"/>
      <c r="I387" s="130"/>
      <c r="J387" s="98"/>
      <c r="K387" s="98"/>
      <c r="L387" s="98"/>
      <c r="M387" s="255"/>
      <c r="N387" s="255"/>
      <c r="O387" s="98"/>
      <c r="P387" s="98"/>
      <c r="Q387" s="130"/>
    </row>
    <row r="388" spans="1:17" ht="12.6" customHeight="1" x14ac:dyDescent="0.2">
      <c r="A388" s="234"/>
      <c r="B388" s="98"/>
      <c r="C388" s="130"/>
      <c r="D388" s="240"/>
      <c r="E388" s="240"/>
      <c r="F388" s="224"/>
      <c r="G388" s="98"/>
      <c r="H388" s="98"/>
      <c r="I388" s="130"/>
      <c r="J388" s="98"/>
      <c r="K388" s="98"/>
      <c r="L388" s="98"/>
      <c r="M388" s="255"/>
      <c r="N388" s="255"/>
      <c r="O388" s="98"/>
      <c r="P388" s="98"/>
      <c r="Q388" s="130"/>
    </row>
    <row r="389" spans="1:17" ht="12.6" customHeight="1" x14ac:dyDescent="0.2">
      <c r="A389" s="234"/>
      <c r="B389" s="98"/>
      <c r="C389" s="130"/>
      <c r="D389" s="240"/>
      <c r="E389" s="240"/>
      <c r="F389" s="224"/>
      <c r="G389" s="98"/>
      <c r="H389" s="98"/>
      <c r="I389" s="130"/>
      <c r="J389" s="98"/>
      <c r="K389" s="98"/>
      <c r="L389" s="98"/>
      <c r="M389" s="255"/>
      <c r="N389" s="255"/>
      <c r="O389" s="98"/>
      <c r="P389" s="98"/>
      <c r="Q389" s="130"/>
    </row>
    <row r="390" spans="1:17" ht="12.6" customHeight="1" x14ac:dyDescent="0.2">
      <c r="A390" s="234"/>
      <c r="B390" s="98"/>
      <c r="C390" s="130"/>
      <c r="D390" s="240"/>
      <c r="E390" s="240"/>
      <c r="F390" s="224"/>
      <c r="G390" s="98"/>
      <c r="H390" s="98"/>
      <c r="I390" s="130"/>
      <c r="J390" s="98"/>
      <c r="K390" s="98"/>
      <c r="L390" s="98"/>
      <c r="M390" s="255"/>
      <c r="N390" s="255"/>
      <c r="O390" s="98"/>
      <c r="P390" s="98"/>
      <c r="Q390" s="130"/>
    </row>
    <row r="391" spans="1:17" ht="12.6" customHeight="1" x14ac:dyDescent="0.2">
      <c r="A391" s="234"/>
      <c r="B391" s="98"/>
      <c r="C391" s="130"/>
      <c r="D391" s="240"/>
      <c r="E391" s="240"/>
      <c r="F391" s="224"/>
      <c r="G391" s="98"/>
      <c r="H391" s="98"/>
      <c r="I391" s="130"/>
      <c r="J391" s="98"/>
      <c r="K391" s="98"/>
      <c r="L391" s="98"/>
      <c r="M391" s="255"/>
      <c r="N391" s="255"/>
      <c r="O391" s="98"/>
      <c r="P391" s="98"/>
      <c r="Q391" s="130"/>
    </row>
    <row r="392" spans="1:17" ht="12.6" customHeight="1" x14ac:dyDescent="0.2">
      <c r="A392" s="234"/>
      <c r="B392" s="98"/>
      <c r="C392" s="130"/>
      <c r="D392" s="240"/>
      <c r="E392" s="240"/>
      <c r="F392" s="224"/>
      <c r="G392" s="98"/>
      <c r="H392" s="98"/>
      <c r="I392" s="130"/>
      <c r="J392" s="98"/>
      <c r="K392" s="98"/>
      <c r="L392" s="98"/>
      <c r="M392" s="255"/>
      <c r="N392" s="255"/>
      <c r="O392" s="98"/>
      <c r="P392" s="98"/>
      <c r="Q392" s="130"/>
    </row>
    <row r="393" spans="1:17" ht="12.6" customHeight="1" x14ac:dyDescent="0.2">
      <c r="A393" s="234"/>
      <c r="B393" s="98"/>
      <c r="C393" s="130"/>
      <c r="D393" s="240"/>
      <c r="E393" s="240"/>
      <c r="F393" s="224"/>
      <c r="G393" s="98"/>
      <c r="H393" s="98"/>
      <c r="I393" s="130"/>
      <c r="J393" s="98"/>
      <c r="K393" s="98"/>
      <c r="L393" s="98"/>
      <c r="M393" s="255"/>
      <c r="N393" s="255"/>
      <c r="O393" s="98"/>
      <c r="P393" s="98"/>
      <c r="Q393" s="130"/>
    </row>
    <row r="394" spans="1:17" ht="12.6" customHeight="1" x14ac:dyDescent="0.2">
      <c r="A394" s="234"/>
      <c r="B394" s="98"/>
      <c r="C394" s="130"/>
      <c r="D394" s="240"/>
      <c r="E394" s="240"/>
      <c r="F394" s="224"/>
      <c r="G394" s="98"/>
      <c r="H394" s="98"/>
      <c r="I394" s="130"/>
      <c r="J394" s="98"/>
      <c r="K394" s="98"/>
      <c r="L394" s="98"/>
      <c r="M394" s="255"/>
      <c r="N394" s="255"/>
      <c r="O394" s="98"/>
      <c r="P394" s="98"/>
      <c r="Q394" s="130"/>
    </row>
    <row r="395" spans="1:17" ht="12.6" customHeight="1" x14ac:dyDescent="0.2">
      <c r="A395" s="234"/>
      <c r="B395" s="98"/>
      <c r="C395" s="130"/>
      <c r="D395" s="240"/>
      <c r="E395" s="240"/>
      <c r="F395" s="224"/>
      <c r="G395" s="98"/>
      <c r="H395" s="98"/>
      <c r="I395" s="130"/>
      <c r="J395" s="98"/>
      <c r="K395" s="98"/>
      <c r="L395" s="98"/>
      <c r="M395" s="255"/>
      <c r="N395" s="255"/>
      <c r="O395" s="98"/>
      <c r="P395" s="98"/>
      <c r="Q395" s="130"/>
    </row>
    <row r="396" spans="1:17" ht="12.6" customHeight="1" x14ac:dyDescent="0.2">
      <c r="A396" s="234"/>
      <c r="B396" s="98"/>
      <c r="C396" s="130"/>
      <c r="D396" s="240"/>
      <c r="E396" s="240"/>
      <c r="F396" s="224"/>
      <c r="G396" s="98"/>
      <c r="H396" s="98"/>
      <c r="I396" s="130"/>
      <c r="J396" s="98"/>
      <c r="K396" s="98"/>
      <c r="L396" s="98"/>
      <c r="M396" s="255"/>
      <c r="N396" s="255"/>
      <c r="O396" s="98"/>
      <c r="P396" s="98"/>
      <c r="Q396" s="130"/>
    </row>
    <row r="397" spans="1:17" ht="12.6" customHeight="1" x14ac:dyDescent="0.2">
      <c r="A397" s="234"/>
      <c r="B397" s="98"/>
      <c r="C397" s="130"/>
      <c r="D397" s="240"/>
      <c r="E397" s="240"/>
      <c r="F397" s="224"/>
      <c r="G397" s="98"/>
      <c r="H397" s="98"/>
      <c r="I397" s="130"/>
      <c r="J397" s="98"/>
      <c r="K397" s="98"/>
      <c r="L397" s="98"/>
      <c r="M397" s="255"/>
      <c r="N397" s="255"/>
      <c r="O397" s="98"/>
      <c r="P397" s="98"/>
      <c r="Q397" s="130"/>
    </row>
    <row r="398" spans="1:17" ht="12.6" customHeight="1" x14ac:dyDescent="0.2">
      <c r="A398" s="234"/>
      <c r="B398" s="98"/>
      <c r="C398" s="130"/>
      <c r="D398" s="240"/>
      <c r="E398" s="240"/>
      <c r="F398" s="224"/>
      <c r="G398" s="98"/>
      <c r="H398" s="98"/>
      <c r="I398" s="130"/>
      <c r="J398" s="98"/>
      <c r="K398" s="98"/>
      <c r="L398" s="98"/>
      <c r="M398" s="255"/>
      <c r="N398" s="255"/>
      <c r="O398" s="98"/>
      <c r="P398" s="98"/>
      <c r="Q398" s="130"/>
    </row>
    <row r="399" spans="1:17" ht="12.6" customHeight="1" x14ac:dyDescent="0.2">
      <c r="A399" s="234"/>
      <c r="B399" s="98"/>
      <c r="C399" s="130"/>
      <c r="D399" s="240"/>
      <c r="E399" s="240"/>
      <c r="F399" s="224"/>
      <c r="G399" s="98"/>
      <c r="H399" s="98"/>
      <c r="I399" s="130"/>
      <c r="J399" s="98"/>
      <c r="K399" s="98"/>
      <c r="L399" s="98"/>
      <c r="M399" s="255"/>
      <c r="N399" s="255"/>
      <c r="O399" s="98"/>
      <c r="P399" s="98"/>
      <c r="Q399" s="130"/>
    </row>
    <row r="400" spans="1:17" ht="12.6" customHeight="1" x14ac:dyDescent="0.2">
      <c r="A400" s="234"/>
      <c r="B400" s="98"/>
      <c r="C400" s="130"/>
      <c r="D400" s="240"/>
      <c r="E400" s="240"/>
      <c r="F400" s="224"/>
      <c r="G400" s="98"/>
      <c r="H400" s="98"/>
      <c r="I400" s="130"/>
      <c r="J400" s="98"/>
      <c r="K400" s="98"/>
      <c r="L400" s="98"/>
      <c r="M400" s="255"/>
      <c r="N400" s="255"/>
      <c r="O400" s="98"/>
      <c r="P400" s="98"/>
      <c r="Q400" s="130"/>
    </row>
    <row r="401" spans="1:17" ht="12.6" customHeight="1" x14ac:dyDescent="0.2">
      <c r="A401" s="234"/>
      <c r="B401" s="98"/>
      <c r="C401" s="130"/>
      <c r="D401" s="240"/>
      <c r="E401" s="240"/>
      <c r="F401" s="224"/>
      <c r="G401" s="98"/>
      <c r="H401" s="98"/>
      <c r="I401" s="130"/>
      <c r="J401" s="98"/>
      <c r="K401" s="98"/>
      <c r="L401" s="98"/>
      <c r="M401" s="255"/>
      <c r="N401" s="255"/>
      <c r="O401" s="98"/>
      <c r="P401" s="98"/>
      <c r="Q401" s="130"/>
    </row>
    <row r="402" spans="1:17" ht="12.6" customHeight="1" x14ac:dyDescent="0.2">
      <c r="A402" s="234"/>
      <c r="B402" s="98"/>
      <c r="C402" s="130"/>
      <c r="D402" s="240"/>
      <c r="E402" s="240"/>
      <c r="F402" s="224"/>
      <c r="G402" s="98"/>
      <c r="H402" s="98"/>
      <c r="I402" s="130"/>
      <c r="J402" s="98"/>
      <c r="K402" s="98"/>
      <c r="L402" s="98"/>
      <c r="M402" s="255"/>
      <c r="N402" s="255"/>
      <c r="O402" s="98"/>
      <c r="P402" s="98"/>
      <c r="Q402" s="130"/>
    </row>
    <row r="403" spans="1:17" ht="12.6" customHeight="1" x14ac:dyDescent="0.2">
      <c r="A403" s="234"/>
      <c r="B403" s="98"/>
      <c r="C403" s="130"/>
      <c r="D403" s="240"/>
      <c r="E403" s="240"/>
      <c r="F403" s="224"/>
      <c r="G403" s="98"/>
      <c r="H403" s="98"/>
      <c r="I403" s="130"/>
      <c r="J403" s="98"/>
      <c r="K403" s="98"/>
      <c r="L403" s="98"/>
      <c r="M403" s="255"/>
      <c r="N403" s="255"/>
      <c r="O403" s="98"/>
      <c r="P403" s="98"/>
      <c r="Q403" s="130"/>
    </row>
    <row r="404" spans="1:17" ht="12.6" customHeight="1" x14ac:dyDescent="0.2">
      <c r="A404" s="234"/>
      <c r="B404" s="98"/>
      <c r="C404" s="130"/>
      <c r="D404" s="240"/>
      <c r="E404" s="240"/>
      <c r="F404" s="224"/>
      <c r="G404" s="98"/>
      <c r="H404" s="98"/>
      <c r="I404" s="130"/>
      <c r="J404" s="98"/>
      <c r="K404" s="98"/>
      <c r="L404" s="98"/>
      <c r="M404" s="255"/>
      <c r="N404" s="255"/>
      <c r="O404" s="98"/>
      <c r="P404" s="98"/>
      <c r="Q404" s="130"/>
    </row>
    <row r="405" spans="1:17" ht="12.6" customHeight="1" x14ac:dyDescent="0.2">
      <c r="A405" s="234"/>
      <c r="B405" s="98"/>
      <c r="C405" s="130"/>
      <c r="D405" s="240"/>
      <c r="E405" s="240"/>
      <c r="F405" s="224"/>
      <c r="G405" s="98"/>
      <c r="H405" s="98"/>
      <c r="I405" s="130"/>
      <c r="J405" s="98"/>
      <c r="K405" s="98"/>
      <c r="L405" s="98"/>
      <c r="M405" s="255"/>
      <c r="N405" s="255"/>
      <c r="O405" s="98"/>
      <c r="P405" s="98"/>
      <c r="Q405" s="130"/>
    </row>
    <row r="406" spans="1:17" ht="12.6" customHeight="1" x14ac:dyDescent="0.2">
      <c r="A406" s="234"/>
      <c r="B406" s="98"/>
      <c r="C406" s="130"/>
      <c r="D406" s="240"/>
      <c r="E406" s="240"/>
      <c r="F406" s="224"/>
      <c r="G406" s="98"/>
      <c r="H406" s="98"/>
      <c r="I406" s="130"/>
      <c r="J406" s="98"/>
      <c r="K406" s="98"/>
      <c r="L406" s="98"/>
      <c r="M406" s="255"/>
      <c r="N406" s="255"/>
      <c r="O406" s="98"/>
      <c r="P406" s="98"/>
      <c r="Q406" s="130"/>
    </row>
    <row r="407" spans="1:17" ht="12.6" customHeight="1" x14ac:dyDescent="0.2">
      <c r="A407" s="234"/>
      <c r="B407" s="98"/>
      <c r="C407" s="130"/>
      <c r="D407" s="240"/>
      <c r="E407" s="240"/>
      <c r="F407" s="224"/>
      <c r="G407" s="98"/>
      <c r="H407" s="98"/>
      <c r="I407" s="130"/>
      <c r="J407" s="98"/>
      <c r="K407" s="98"/>
      <c r="L407" s="98"/>
      <c r="M407" s="255"/>
      <c r="N407" s="255"/>
      <c r="O407" s="98"/>
      <c r="P407" s="98"/>
      <c r="Q407" s="130"/>
    </row>
    <row r="408" spans="1:17" ht="12.6" customHeight="1" x14ac:dyDescent="0.2">
      <c r="A408" s="234"/>
      <c r="B408" s="98"/>
      <c r="C408" s="130"/>
      <c r="D408" s="240"/>
      <c r="E408" s="240"/>
      <c r="F408" s="224"/>
      <c r="G408" s="98"/>
      <c r="H408" s="98"/>
      <c r="I408" s="130"/>
      <c r="J408" s="98"/>
      <c r="K408" s="98"/>
      <c r="L408" s="98"/>
      <c r="M408" s="255"/>
      <c r="N408" s="255"/>
      <c r="O408" s="98"/>
      <c r="P408" s="98"/>
      <c r="Q408" s="130"/>
    </row>
    <row r="409" spans="1:17" ht="12.6" customHeight="1" x14ac:dyDescent="0.2">
      <c r="A409" s="234"/>
      <c r="B409" s="98"/>
      <c r="C409" s="130"/>
      <c r="D409" s="240"/>
      <c r="E409" s="240"/>
      <c r="F409" s="224"/>
      <c r="G409" s="98"/>
      <c r="H409" s="98"/>
      <c r="I409" s="130"/>
      <c r="J409" s="98"/>
      <c r="K409" s="98"/>
      <c r="L409" s="98"/>
      <c r="M409" s="255"/>
      <c r="N409" s="255"/>
      <c r="O409" s="98"/>
      <c r="P409" s="98"/>
      <c r="Q409" s="130"/>
    </row>
    <row r="410" spans="1:17" ht="12.6" customHeight="1" x14ac:dyDescent="0.2">
      <c r="A410" s="234"/>
      <c r="B410" s="98"/>
      <c r="C410" s="130"/>
      <c r="D410" s="240"/>
      <c r="E410" s="240"/>
      <c r="F410" s="224"/>
      <c r="G410" s="98"/>
      <c r="H410" s="98"/>
      <c r="I410" s="130"/>
      <c r="J410" s="98"/>
      <c r="K410" s="98"/>
      <c r="L410" s="98"/>
      <c r="M410" s="255"/>
      <c r="N410" s="255"/>
      <c r="O410" s="98"/>
      <c r="P410" s="98"/>
      <c r="Q410" s="130"/>
    </row>
    <row r="411" spans="1:17" ht="12.6" customHeight="1" x14ac:dyDescent="0.2">
      <c r="A411" s="234"/>
      <c r="B411" s="98"/>
      <c r="C411" s="130"/>
      <c r="D411" s="240"/>
      <c r="E411" s="240"/>
      <c r="F411" s="224"/>
      <c r="G411" s="98"/>
      <c r="H411" s="98"/>
      <c r="I411" s="130"/>
      <c r="J411" s="98"/>
      <c r="K411" s="98"/>
      <c r="L411" s="98"/>
      <c r="M411" s="255"/>
      <c r="N411" s="255"/>
      <c r="O411" s="98"/>
      <c r="P411" s="98"/>
      <c r="Q411" s="130"/>
    </row>
    <row r="412" spans="1:17" ht="12.6" customHeight="1" x14ac:dyDescent="0.2">
      <c r="A412" s="234"/>
      <c r="B412" s="98"/>
      <c r="C412" s="130"/>
      <c r="D412" s="240"/>
      <c r="E412" s="240"/>
      <c r="F412" s="224"/>
      <c r="G412" s="98"/>
      <c r="H412" s="98"/>
      <c r="I412" s="130"/>
      <c r="J412" s="98"/>
      <c r="K412" s="98"/>
      <c r="L412" s="98"/>
      <c r="M412" s="255"/>
      <c r="N412" s="255"/>
      <c r="O412" s="98"/>
      <c r="P412" s="98"/>
      <c r="Q412" s="130"/>
    </row>
    <row r="413" spans="1:17" ht="12.6" customHeight="1" x14ac:dyDescent="0.2">
      <c r="A413" s="234"/>
      <c r="B413" s="98"/>
      <c r="C413" s="130"/>
      <c r="D413" s="240"/>
      <c r="E413" s="240"/>
      <c r="F413" s="224"/>
      <c r="G413" s="98"/>
      <c r="H413" s="98"/>
      <c r="I413" s="130"/>
      <c r="J413" s="98"/>
      <c r="K413" s="98"/>
      <c r="L413" s="98"/>
      <c r="M413" s="255"/>
      <c r="N413" s="255"/>
      <c r="O413" s="98"/>
      <c r="P413" s="98"/>
      <c r="Q413" s="130"/>
    </row>
    <row r="414" spans="1:17" ht="12.6" customHeight="1" x14ac:dyDescent="0.2">
      <c r="A414" s="234"/>
      <c r="B414" s="98"/>
      <c r="C414" s="130"/>
      <c r="D414" s="240"/>
      <c r="E414" s="240"/>
      <c r="F414" s="224"/>
      <c r="G414" s="98"/>
      <c r="H414" s="98"/>
      <c r="I414" s="130"/>
      <c r="J414" s="98"/>
      <c r="K414" s="98"/>
      <c r="L414" s="98"/>
      <c r="M414" s="255"/>
      <c r="N414" s="255"/>
      <c r="O414" s="98"/>
      <c r="P414" s="98"/>
      <c r="Q414" s="130"/>
    </row>
    <row r="415" spans="1:17" ht="12.6" customHeight="1" x14ac:dyDescent="0.2">
      <c r="A415" s="234"/>
      <c r="B415" s="98"/>
      <c r="C415" s="130"/>
      <c r="D415" s="240"/>
      <c r="E415" s="240"/>
      <c r="F415" s="224"/>
      <c r="G415" s="98"/>
      <c r="H415" s="98"/>
      <c r="I415" s="130"/>
      <c r="J415" s="98"/>
      <c r="K415" s="98"/>
      <c r="L415" s="98"/>
      <c r="M415" s="255"/>
      <c r="N415" s="255"/>
      <c r="O415" s="98"/>
      <c r="P415" s="98"/>
      <c r="Q415" s="130"/>
    </row>
    <row r="416" spans="1:17" ht="12.6" customHeight="1" x14ac:dyDescent="0.2">
      <c r="A416" s="234"/>
      <c r="B416" s="98"/>
      <c r="C416" s="130"/>
      <c r="D416" s="240"/>
      <c r="E416" s="240"/>
      <c r="F416" s="224"/>
      <c r="G416" s="98"/>
      <c r="H416" s="98"/>
      <c r="I416" s="130"/>
      <c r="J416" s="98"/>
      <c r="K416" s="98"/>
      <c r="L416" s="98"/>
      <c r="M416" s="255"/>
      <c r="N416" s="255"/>
      <c r="O416" s="98"/>
      <c r="P416" s="98"/>
      <c r="Q416" s="130"/>
    </row>
    <row r="417" spans="1:17" ht="12.6" customHeight="1" x14ac:dyDescent="0.2">
      <c r="A417" s="234"/>
      <c r="B417" s="98"/>
      <c r="C417" s="130"/>
      <c r="D417" s="240"/>
      <c r="E417" s="240"/>
      <c r="F417" s="224"/>
      <c r="G417" s="98"/>
      <c r="H417" s="98"/>
      <c r="I417" s="130"/>
      <c r="J417" s="98"/>
      <c r="K417" s="98"/>
      <c r="L417" s="98"/>
      <c r="M417" s="255"/>
      <c r="N417" s="255"/>
      <c r="O417" s="98"/>
      <c r="P417" s="98"/>
      <c r="Q417" s="130"/>
    </row>
    <row r="418" spans="1:17" ht="12.6" customHeight="1" x14ac:dyDescent="0.2">
      <c r="A418" s="234"/>
      <c r="B418" s="98"/>
      <c r="C418" s="130"/>
      <c r="D418" s="240"/>
      <c r="E418" s="240"/>
      <c r="F418" s="224"/>
      <c r="G418" s="98"/>
      <c r="H418" s="98"/>
      <c r="I418" s="130"/>
      <c r="J418" s="98"/>
      <c r="K418" s="98"/>
      <c r="L418" s="98"/>
      <c r="M418" s="255"/>
      <c r="N418" s="255"/>
      <c r="O418" s="98"/>
      <c r="P418" s="98"/>
      <c r="Q418" s="130"/>
    </row>
    <row r="419" spans="1:17" ht="12.6" customHeight="1" x14ac:dyDescent="0.2">
      <c r="A419" s="234"/>
      <c r="B419" s="98"/>
      <c r="C419" s="130"/>
      <c r="D419" s="240"/>
      <c r="E419" s="240"/>
      <c r="F419" s="224"/>
      <c r="G419" s="98"/>
      <c r="H419" s="98"/>
      <c r="I419" s="130"/>
      <c r="J419" s="98"/>
      <c r="K419" s="98"/>
      <c r="L419" s="98"/>
      <c r="M419" s="255"/>
      <c r="N419" s="255"/>
      <c r="O419" s="98"/>
      <c r="P419" s="98"/>
      <c r="Q419" s="130"/>
    </row>
    <row r="420" spans="1:17" ht="12.6" customHeight="1" x14ac:dyDescent="0.2">
      <c r="A420" s="234"/>
      <c r="B420" s="98"/>
      <c r="C420" s="130"/>
      <c r="D420" s="240"/>
      <c r="E420" s="240"/>
      <c r="F420" s="224"/>
      <c r="G420" s="98"/>
      <c r="H420" s="98"/>
      <c r="I420" s="130"/>
      <c r="J420" s="98"/>
      <c r="K420" s="98"/>
      <c r="L420" s="98"/>
      <c r="M420" s="255"/>
      <c r="N420" s="255"/>
      <c r="O420" s="98"/>
      <c r="P420" s="98"/>
      <c r="Q420" s="130"/>
    </row>
    <row r="421" spans="1:17" ht="12.6" customHeight="1" x14ac:dyDescent="0.2">
      <c r="A421" s="234"/>
      <c r="B421" s="98"/>
      <c r="C421" s="130"/>
      <c r="D421" s="240"/>
      <c r="E421" s="240"/>
      <c r="F421" s="224"/>
      <c r="G421" s="98"/>
      <c r="H421" s="98"/>
      <c r="I421" s="130"/>
      <c r="J421" s="98"/>
      <c r="K421" s="98"/>
      <c r="L421" s="98"/>
      <c r="M421" s="255"/>
      <c r="N421" s="255"/>
      <c r="O421" s="98"/>
      <c r="P421" s="98"/>
      <c r="Q421" s="130"/>
    </row>
    <row r="422" spans="1:17" ht="12.6" customHeight="1" x14ac:dyDescent="0.2">
      <c r="A422" s="234"/>
      <c r="B422" s="98"/>
      <c r="C422" s="130"/>
      <c r="D422" s="240"/>
      <c r="E422" s="240"/>
      <c r="F422" s="224"/>
      <c r="G422" s="98"/>
      <c r="H422" s="98"/>
      <c r="I422" s="130"/>
      <c r="J422" s="98"/>
      <c r="K422" s="98"/>
      <c r="L422" s="98"/>
      <c r="M422" s="255"/>
      <c r="N422" s="255"/>
      <c r="O422" s="98"/>
      <c r="P422" s="98"/>
      <c r="Q422" s="130"/>
    </row>
    <row r="423" spans="1:17" ht="12.6" customHeight="1" x14ac:dyDescent="0.2">
      <c r="A423" s="234"/>
      <c r="B423" s="98"/>
      <c r="C423" s="130"/>
      <c r="D423" s="240"/>
      <c r="E423" s="240"/>
      <c r="F423" s="224"/>
      <c r="G423" s="98"/>
      <c r="H423" s="98"/>
      <c r="I423" s="130"/>
      <c r="J423" s="98"/>
      <c r="K423" s="98"/>
      <c r="L423" s="98"/>
      <c r="M423" s="255"/>
      <c r="N423" s="255"/>
      <c r="O423" s="98"/>
      <c r="P423" s="98"/>
      <c r="Q423" s="130"/>
    </row>
    <row r="424" spans="1:17" ht="12.6" customHeight="1" x14ac:dyDescent="0.2">
      <c r="A424" s="234"/>
      <c r="B424" s="98"/>
      <c r="C424" s="130"/>
      <c r="D424" s="240"/>
      <c r="E424" s="240"/>
      <c r="F424" s="224"/>
      <c r="G424" s="98"/>
      <c r="H424" s="98"/>
      <c r="I424" s="130"/>
      <c r="J424" s="98"/>
      <c r="K424" s="98"/>
      <c r="L424" s="98"/>
      <c r="M424" s="255"/>
      <c r="N424" s="255"/>
      <c r="O424" s="98"/>
      <c r="P424" s="98"/>
      <c r="Q424" s="130"/>
    </row>
    <row r="425" spans="1:17" ht="12.6" customHeight="1" x14ac:dyDescent="0.2">
      <c r="A425" s="234"/>
      <c r="B425" s="98"/>
      <c r="C425" s="130"/>
      <c r="D425" s="240"/>
      <c r="E425" s="240"/>
      <c r="F425" s="224"/>
      <c r="G425" s="98"/>
      <c r="H425" s="98"/>
      <c r="I425" s="130"/>
      <c r="J425" s="98"/>
      <c r="K425" s="98"/>
      <c r="L425" s="98"/>
      <c r="M425" s="255"/>
      <c r="N425" s="255"/>
      <c r="O425" s="98"/>
      <c r="P425" s="98"/>
      <c r="Q425" s="130"/>
    </row>
    <row r="426" spans="1:17" ht="12.6" customHeight="1" x14ac:dyDescent="0.2">
      <c r="A426" s="234"/>
      <c r="B426" s="98"/>
      <c r="C426" s="130"/>
      <c r="D426" s="240"/>
      <c r="E426" s="240"/>
      <c r="F426" s="224"/>
      <c r="G426" s="98"/>
      <c r="H426" s="98"/>
      <c r="I426" s="130"/>
      <c r="J426" s="98"/>
      <c r="K426" s="98"/>
      <c r="L426" s="98"/>
      <c r="M426" s="255"/>
      <c r="N426" s="255"/>
      <c r="O426" s="98"/>
      <c r="P426" s="98"/>
      <c r="Q426" s="130"/>
    </row>
    <row r="427" spans="1:17" ht="12.6" customHeight="1" x14ac:dyDescent="0.2">
      <c r="A427" s="234"/>
      <c r="B427" s="98"/>
      <c r="C427" s="130"/>
      <c r="D427" s="240"/>
      <c r="E427" s="240"/>
      <c r="F427" s="224"/>
      <c r="G427" s="98"/>
      <c r="H427" s="98"/>
      <c r="I427" s="130"/>
      <c r="J427" s="98"/>
      <c r="K427" s="98"/>
      <c r="L427" s="98"/>
      <c r="M427" s="255"/>
      <c r="N427" s="255"/>
      <c r="O427" s="98"/>
      <c r="P427" s="98"/>
      <c r="Q427" s="130"/>
    </row>
    <row r="428" spans="1:17" ht="12.6" customHeight="1" x14ac:dyDescent="0.2">
      <c r="A428" s="234"/>
      <c r="B428" s="98"/>
      <c r="C428" s="130"/>
      <c r="D428" s="240"/>
      <c r="E428" s="240"/>
      <c r="F428" s="224"/>
      <c r="G428" s="98"/>
      <c r="H428" s="98"/>
      <c r="I428" s="130"/>
      <c r="J428" s="98"/>
      <c r="K428" s="98"/>
      <c r="L428" s="98"/>
      <c r="M428" s="255"/>
      <c r="N428" s="255"/>
      <c r="O428" s="98"/>
      <c r="P428" s="98"/>
      <c r="Q428" s="130"/>
    </row>
    <row r="429" spans="1:17" ht="12.6" customHeight="1" x14ac:dyDescent="0.2">
      <c r="A429" s="234"/>
      <c r="B429" s="98"/>
      <c r="C429" s="130"/>
      <c r="D429" s="240"/>
      <c r="E429" s="240"/>
      <c r="F429" s="224"/>
      <c r="G429" s="98"/>
      <c r="H429" s="98"/>
      <c r="I429" s="130"/>
      <c r="J429" s="98"/>
      <c r="K429" s="98"/>
      <c r="L429" s="98"/>
      <c r="M429" s="255"/>
      <c r="N429" s="255"/>
      <c r="O429" s="98"/>
      <c r="P429" s="98"/>
      <c r="Q429" s="130"/>
    </row>
    <row r="430" spans="1:17" ht="12.6" customHeight="1" x14ac:dyDescent="0.2">
      <c r="A430" s="234"/>
      <c r="B430" s="98"/>
      <c r="C430" s="130"/>
      <c r="D430" s="240"/>
      <c r="E430" s="240"/>
      <c r="F430" s="224"/>
      <c r="G430" s="98"/>
      <c r="H430" s="98"/>
      <c r="I430" s="130"/>
      <c r="J430" s="98"/>
      <c r="K430" s="98"/>
      <c r="L430" s="98"/>
      <c r="M430" s="255"/>
      <c r="N430" s="255"/>
      <c r="O430" s="98"/>
      <c r="P430" s="98"/>
      <c r="Q430" s="130"/>
    </row>
    <row r="431" spans="1:17" ht="12.6" customHeight="1" x14ac:dyDescent="0.2">
      <c r="A431" s="234"/>
      <c r="B431" s="98"/>
      <c r="C431" s="130"/>
      <c r="D431" s="240"/>
      <c r="E431" s="240"/>
      <c r="F431" s="224"/>
      <c r="G431" s="98"/>
      <c r="H431" s="98"/>
      <c r="I431" s="130"/>
      <c r="J431" s="98"/>
      <c r="K431" s="98"/>
      <c r="L431" s="98"/>
      <c r="M431" s="255"/>
      <c r="N431" s="255"/>
      <c r="O431" s="98"/>
      <c r="P431" s="98"/>
      <c r="Q431" s="130"/>
    </row>
    <row r="432" spans="1:17" ht="12.6" customHeight="1" x14ac:dyDescent="0.2">
      <c r="A432" s="234"/>
      <c r="B432" s="98"/>
      <c r="C432" s="130"/>
      <c r="D432" s="240"/>
      <c r="E432" s="240"/>
      <c r="F432" s="224"/>
      <c r="G432" s="98"/>
      <c r="H432" s="98"/>
      <c r="I432" s="130"/>
      <c r="J432" s="98"/>
      <c r="K432" s="98"/>
      <c r="L432" s="98"/>
      <c r="M432" s="255"/>
      <c r="N432" s="255"/>
      <c r="O432" s="98"/>
      <c r="P432" s="98"/>
      <c r="Q432" s="130"/>
    </row>
    <row r="433" spans="1:17" ht="12.6" customHeight="1" x14ac:dyDescent="0.2">
      <c r="A433" s="234"/>
      <c r="B433" s="98"/>
      <c r="C433" s="130"/>
      <c r="D433" s="240"/>
      <c r="E433" s="240"/>
      <c r="F433" s="224"/>
      <c r="G433" s="98"/>
      <c r="H433" s="98"/>
      <c r="I433" s="130"/>
      <c r="J433" s="98"/>
      <c r="K433" s="98"/>
      <c r="L433" s="98"/>
      <c r="M433" s="255"/>
      <c r="N433" s="255"/>
      <c r="O433" s="98"/>
      <c r="P433" s="98"/>
      <c r="Q433" s="130"/>
    </row>
    <row r="434" spans="1:17" ht="12.6" customHeight="1" x14ac:dyDescent="0.2">
      <c r="A434" s="234"/>
      <c r="B434" s="98"/>
      <c r="C434" s="130"/>
      <c r="D434" s="240"/>
      <c r="E434" s="240"/>
      <c r="F434" s="224"/>
      <c r="G434" s="98"/>
      <c r="H434" s="98"/>
      <c r="I434" s="130"/>
      <c r="J434" s="98"/>
      <c r="K434" s="98"/>
      <c r="L434" s="98"/>
      <c r="M434" s="255"/>
      <c r="N434" s="255"/>
      <c r="O434" s="98"/>
      <c r="P434" s="98"/>
      <c r="Q434" s="130"/>
    </row>
    <row r="435" spans="1:17" ht="12.6" customHeight="1" x14ac:dyDescent="0.2">
      <c r="A435" s="234"/>
      <c r="B435" s="98"/>
      <c r="C435" s="130"/>
      <c r="D435" s="240"/>
      <c r="E435" s="240"/>
      <c r="F435" s="224"/>
      <c r="G435" s="98"/>
      <c r="H435" s="98"/>
      <c r="I435" s="130"/>
      <c r="J435" s="98"/>
      <c r="K435" s="98"/>
      <c r="L435" s="98"/>
      <c r="M435" s="255"/>
      <c r="N435" s="255"/>
      <c r="O435" s="98"/>
      <c r="P435" s="98"/>
      <c r="Q435" s="130"/>
    </row>
    <row r="436" spans="1:17" ht="12.6" customHeight="1" x14ac:dyDescent="0.2">
      <c r="A436" s="234"/>
      <c r="B436" s="98"/>
      <c r="C436" s="130"/>
      <c r="D436" s="240"/>
      <c r="E436" s="240"/>
      <c r="F436" s="224"/>
      <c r="G436" s="98"/>
      <c r="H436" s="98"/>
      <c r="I436" s="130"/>
      <c r="J436" s="98"/>
      <c r="K436" s="98"/>
      <c r="L436" s="98"/>
      <c r="M436" s="255"/>
      <c r="N436" s="255"/>
      <c r="O436" s="98"/>
      <c r="P436" s="98"/>
      <c r="Q436" s="130"/>
    </row>
    <row r="437" spans="1:17" ht="12.6" customHeight="1" x14ac:dyDescent="0.2">
      <c r="A437" s="234"/>
      <c r="B437" s="98"/>
      <c r="C437" s="130"/>
      <c r="D437" s="240"/>
      <c r="E437" s="240"/>
      <c r="F437" s="224"/>
      <c r="G437" s="98"/>
      <c r="H437" s="98"/>
      <c r="I437" s="130"/>
      <c r="J437" s="98"/>
      <c r="K437" s="98"/>
      <c r="L437" s="98"/>
      <c r="M437" s="255"/>
      <c r="N437" s="255"/>
      <c r="O437" s="98"/>
      <c r="P437" s="98"/>
      <c r="Q437" s="130"/>
    </row>
    <row r="438" spans="1:17" ht="12.6" customHeight="1" x14ac:dyDescent="0.2">
      <c r="A438" s="234"/>
      <c r="B438" s="98"/>
      <c r="C438" s="130"/>
      <c r="D438" s="240"/>
      <c r="E438" s="240"/>
      <c r="F438" s="224"/>
      <c r="G438" s="98"/>
      <c r="H438" s="98"/>
      <c r="I438" s="130"/>
      <c r="J438" s="98"/>
      <c r="K438" s="98"/>
      <c r="L438" s="98"/>
      <c r="M438" s="255"/>
      <c r="N438" s="255"/>
      <c r="O438" s="98"/>
      <c r="P438" s="98"/>
      <c r="Q438" s="130"/>
    </row>
    <row r="439" spans="1:17" ht="12.6" customHeight="1" x14ac:dyDescent="0.2">
      <c r="A439" s="234"/>
      <c r="B439" s="98"/>
      <c r="C439" s="130"/>
      <c r="D439" s="240"/>
      <c r="E439" s="240"/>
      <c r="F439" s="224"/>
      <c r="G439" s="98"/>
      <c r="H439" s="98"/>
      <c r="I439" s="130"/>
      <c r="J439" s="98"/>
      <c r="K439" s="98"/>
      <c r="L439" s="98"/>
      <c r="M439" s="255"/>
      <c r="N439" s="255"/>
      <c r="O439" s="98"/>
      <c r="P439" s="98"/>
      <c r="Q439" s="130"/>
    </row>
    <row r="440" spans="1:17" ht="12.6" customHeight="1" x14ac:dyDescent="0.2">
      <c r="A440" s="234"/>
      <c r="B440" s="98"/>
      <c r="C440" s="130"/>
      <c r="D440" s="240"/>
      <c r="E440" s="240"/>
      <c r="F440" s="224"/>
      <c r="G440" s="98"/>
      <c r="H440" s="98"/>
      <c r="I440" s="130"/>
      <c r="J440" s="98"/>
      <c r="K440" s="98"/>
      <c r="L440" s="98"/>
      <c r="M440" s="255"/>
      <c r="N440" s="255"/>
      <c r="O440" s="98"/>
      <c r="P440" s="98"/>
      <c r="Q440" s="130"/>
    </row>
    <row r="441" spans="1:17" ht="12.6" customHeight="1" x14ac:dyDescent="0.2">
      <c r="A441" s="234"/>
      <c r="B441" s="98"/>
      <c r="C441" s="130"/>
      <c r="D441" s="240"/>
      <c r="E441" s="240"/>
      <c r="F441" s="224"/>
      <c r="G441" s="98"/>
      <c r="H441" s="98"/>
      <c r="I441" s="130"/>
      <c r="J441" s="98"/>
      <c r="K441" s="98"/>
      <c r="L441" s="98"/>
      <c r="M441" s="255"/>
      <c r="N441" s="255"/>
      <c r="O441" s="98"/>
      <c r="P441" s="98"/>
      <c r="Q441" s="130"/>
    </row>
    <row r="442" spans="1:17" ht="12.6" customHeight="1" x14ac:dyDescent="0.2">
      <c r="A442" s="234"/>
      <c r="B442" s="98"/>
      <c r="C442" s="130"/>
      <c r="D442" s="240"/>
      <c r="E442" s="240"/>
      <c r="F442" s="224"/>
      <c r="G442" s="98"/>
      <c r="H442" s="98"/>
      <c r="I442" s="130"/>
      <c r="J442" s="98"/>
      <c r="K442" s="98"/>
      <c r="L442" s="98"/>
      <c r="M442" s="255"/>
      <c r="N442" s="255"/>
      <c r="O442" s="98"/>
      <c r="P442" s="98"/>
      <c r="Q442" s="130"/>
    </row>
    <row r="443" spans="1:17" ht="12.6" customHeight="1" x14ac:dyDescent="0.2">
      <c r="A443" s="234"/>
      <c r="B443" s="98"/>
      <c r="C443" s="130"/>
      <c r="D443" s="240"/>
      <c r="E443" s="240"/>
      <c r="F443" s="224"/>
      <c r="G443" s="98"/>
      <c r="H443" s="98"/>
      <c r="I443" s="130"/>
      <c r="J443" s="98"/>
      <c r="K443" s="98"/>
      <c r="L443" s="98"/>
      <c r="M443" s="255"/>
      <c r="N443" s="255"/>
      <c r="O443" s="98"/>
      <c r="P443" s="98"/>
      <c r="Q443" s="130"/>
    </row>
    <row r="444" spans="1:17" ht="12.6" customHeight="1" x14ac:dyDescent="0.2">
      <c r="A444" s="234"/>
      <c r="B444" s="98"/>
      <c r="C444" s="130"/>
      <c r="D444" s="240"/>
      <c r="E444" s="240"/>
      <c r="F444" s="224"/>
      <c r="G444" s="98"/>
      <c r="H444" s="98"/>
      <c r="I444" s="130"/>
      <c r="J444" s="98"/>
      <c r="K444" s="98"/>
      <c r="L444" s="98"/>
      <c r="M444" s="255"/>
      <c r="N444" s="255"/>
      <c r="O444" s="98"/>
      <c r="P444" s="98"/>
      <c r="Q444" s="130"/>
    </row>
    <row r="445" spans="1:17" ht="12.6" customHeight="1" x14ac:dyDescent="0.2">
      <c r="A445" s="234"/>
      <c r="B445" s="98"/>
      <c r="C445" s="130"/>
      <c r="D445" s="240"/>
      <c r="E445" s="240"/>
      <c r="F445" s="224"/>
      <c r="G445" s="98"/>
      <c r="H445" s="98"/>
      <c r="I445" s="130"/>
      <c r="J445" s="98"/>
      <c r="K445" s="98"/>
      <c r="L445" s="98"/>
      <c r="M445" s="255"/>
      <c r="N445" s="255"/>
      <c r="O445" s="98"/>
      <c r="P445" s="98"/>
      <c r="Q445" s="130"/>
    </row>
    <row r="446" spans="1:17" ht="12.6" customHeight="1" x14ac:dyDescent="0.2">
      <c r="A446" s="234"/>
      <c r="B446" s="98"/>
      <c r="C446" s="130"/>
      <c r="D446" s="240"/>
      <c r="E446" s="240"/>
      <c r="F446" s="224"/>
      <c r="G446" s="98"/>
      <c r="H446" s="98"/>
      <c r="I446" s="130"/>
      <c r="J446" s="98"/>
      <c r="K446" s="98"/>
      <c r="L446" s="98"/>
      <c r="M446" s="255"/>
      <c r="N446" s="255"/>
      <c r="O446" s="98"/>
      <c r="P446" s="98"/>
      <c r="Q446" s="130"/>
    </row>
    <row r="447" spans="1:17" ht="12.6" customHeight="1" x14ac:dyDescent="0.2">
      <c r="A447" s="234"/>
      <c r="B447" s="98"/>
      <c r="C447" s="130"/>
      <c r="D447" s="240"/>
      <c r="E447" s="240"/>
      <c r="F447" s="224"/>
      <c r="G447" s="98"/>
      <c r="H447" s="98"/>
      <c r="I447" s="130"/>
      <c r="J447" s="98"/>
      <c r="K447" s="98"/>
      <c r="L447" s="98"/>
      <c r="M447" s="255"/>
      <c r="N447" s="255"/>
      <c r="O447" s="98"/>
      <c r="P447" s="98"/>
      <c r="Q447" s="130"/>
    </row>
    <row r="448" spans="1:17" ht="12.6" customHeight="1" x14ac:dyDescent="0.2">
      <c r="A448" s="234"/>
      <c r="B448" s="98"/>
      <c r="C448" s="130"/>
      <c r="D448" s="240"/>
      <c r="E448" s="240"/>
      <c r="F448" s="224"/>
      <c r="G448" s="98"/>
      <c r="H448" s="98"/>
      <c r="I448" s="130"/>
      <c r="J448" s="98"/>
      <c r="K448" s="98"/>
      <c r="L448" s="98"/>
      <c r="M448" s="255"/>
      <c r="N448" s="255"/>
      <c r="O448" s="98"/>
      <c r="P448" s="98"/>
      <c r="Q448" s="130"/>
    </row>
    <row r="449" spans="1:17" ht="12.6" customHeight="1" x14ac:dyDescent="0.2">
      <c r="A449" s="234"/>
      <c r="B449" s="98"/>
      <c r="C449" s="130"/>
      <c r="D449" s="240"/>
      <c r="E449" s="240"/>
      <c r="F449" s="224"/>
      <c r="G449" s="98"/>
      <c r="H449" s="98"/>
      <c r="I449" s="130"/>
      <c r="J449" s="98"/>
      <c r="K449" s="98"/>
      <c r="L449" s="98"/>
      <c r="M449" s="255"/>
      <c r="N449" s="255"/>
      <c r="O449" s="98"/>
      <c r="P449" s="98"/>
      <c r="Q449" s="130"/>
    </row>
    <row r="450" spans="1:17" ht="12.6" customHeight="1" x14ac:dyDescent="0.2">
      <c r="A450" s="234"/>
      <c r="B450" s="98"/>
      <c r="C450" s="130"/>
      <c r="D450" s="240"/>
      <c r="E450" s="240"/>
      <c r="F450" s="224"/>
      <c r="G450" s="98"/>
      <c r="H450" s="98"/>
      <c r="I450" s="130"/>
      <c r="J450" s="98"/>
      <c r="K450" s="98"/>
      <c r="L450" s="98"/>
      <c r="M450" s="255"/>
      <c r="N450" s="255"/>
      <c r="O450" s="98"/>
      <c r="P450" s="98"/>
      <c r="Q450" s="130"/>
    </row>
    <row r="451" spans="1:17" ht="12.6" customHeight="1" x14ac:dyDescent="0.2">
      <c r="A451" s="234"/>
      <c r="B451" s="98"/>
      <c r="C451" s="130"/>
      <c r="D451" s="240"/>
      <c r="E451" s="240"/>
      <c r="F451" s="224"/>
      <c r="G451" s="98"/>
      <c r="H451" s="98"/>
      <c r="I451" s="130"/>
      <c r="J451" s="98"/>
      <c r="K451" s="98"/>
      <c r="L451" s="98"/>
      <c r="M451" s="255"/>
      <c r="N451" s="255"/>
      <c r="O451" s="98"/>
      <c r="P451" s="98"/>
      <c r="Q451" s="130"/>
    </row>
    <row r="452" spans="1:17" ht="12.6" customHeight="1" x14ac:dyDescent="0.2">
      <c r="A452" s="234"/>
      <c r="B452" s="98"/>
      <c r="C452" s="130"/>
      <c r="D452" s="240"/>
      <c r="E452" s="240"/>
      <c r="F452" s="224"/>
      <c r="G452" s="98"/>
      <c r="H452" s="98"/>
      <c r="I452" s="130"/>
      <c r="J452" s="98"/>
      <c r="K452" s="98"/>
      <c r="L452" s="98"/>
      <c r="M452" s="255"/>
      <c r="N452" s="255"/>
      <c r="O452" s="98"/>
      <c r="P452" s="98"/>
      <c r="Q452" s="130"/>
    </row>
    <row r="453" spans="1:17" ht="12.6" customHeight="1" x14ac:dyDescent="0.2">
      <c r="A453" s="234"/>
      <c r="B453" s="98"/>
      <c r="C453" s="130"/>
      <c r="D453" s="240"/>
      <c r="E453" s="240"/>
      <c r="F453" s="224"/>
      <c r="G453" s="98"/>
      <c r="H453" s="98"/>
      <c r="I453" s="130"/>
      <c r="J453" s="98"/>
      <c r="K453" s="98"/>
      <c r="L453" s="98"/>
      <c r="M453" s="255"/>
      <c r="N453" s="255"/>
      <c r="O453" s="98"/>
      <c r="P453" s="98"/>
      <c r="Q453" s="130"/>
    </row>
    <row r="454" spans="1:17" ht="12.6" customHeight="1" x14ac:dyDescent="0.2">
      <c r="A454" s="234"/>
      <c r="B454" s="98"/>
      <c r="C454" s="130"/>
      <c r="D454" s="240"/>
      <c r="E454" s="240"/>
      <c r="F454" s="224"/>
      <c r="G454" s="98"/>
      <c r="H454" s="98"/>
      <c r="I454" s="130"/>
      <c r="J454" s="98"/>
      <c r="K454" s="98"/>
      <c r="L454" s="98"/>
      <c r="M454" s="255"/>
      <c r="N454" s="255"/>
      <c r="O454" s="98"/>
      <c r="P454" s="98"/>
      <c r="Q454" s="130"/>
    </row>
    <row r="455" spans="1:17" ht="12.6" customHeight="1" x14ac:dyDescent="0.2">
      <c r="A455" s="234"/>
      <c r="B455" s="98"/>
      <c r="C455" s="130"/>
      <c r="D455" s="240"/>
      <c r="E455" s="240"/>
      <c r="F455" s="224"/>
      <c r="G455" s="98"/>
      <c r="H455" s="98"/>
      <c r="I455" s="130"/>
      <c r="J455" s="98"/>
      <c r="K455" s="98"/>
      <c r="L455" s="98"/>
      <c r="M455" s="255"/>
      <c r="N455" s="255"/>
      <c r="O455" s="98"/>
      <c r="P455" s="98"/>
      <c r="Q455" s="130"/>
    </row>
    <row r="456" spans="1:17" ht="12.6" customHeight="1" x14ac:dyDescent="0.2">
      <c r="A456" s="234"/>
      <c r="B456" s="98"/>
      <c r="C456" s="130"/>
      <c r="D456" s="240"/>
      <c r="E456" s="240"/>
      <c r="F456" s="224"/>
      <c r="G456" s="98"/>
      <c r="H456" s="98"/>
      <c r="I456" s="130"/>
      <c r="J456" s="98"/>
      <c r="K456" s="98"/>
      <c r="L456" s="98"/>
      <c r="M456" s="255"/>
      <c r="N456" s="255"/>
      <c r="O456" s="98"/>
      <c r="P456" s="98"/>
      <c r="Q456" s="130"/>
    </row>
    <row r="457" spans="1:17" ht="12.6" customHeight="1" x14ac:dyDescent="0.2">
      <c r="A457" s="234"/>
      <c r="B457" s="98"/>
      <c r="C457" s="130"/>
      <c r="D457" s="240"/>
      <c r="E457" s="240"/>
      <c r="F457" s="224"/>
      <c r="G457" s="98"/>
      <c r="H457" s="98"/>
      <c r="I457" s="130"/>
      <c r="J457" s="98"/>
      <c r="K457" s="98"/>
      <c r="L457" s="98"/>
      <c r="M457" s="255"/>
      <c r="N457" s="255"/>
      <c r="O457" s="98"/>
      <c r="P457" s="98"/>
      <c r="Q457" s="130"/>
    </row>
    <row r="458" spans="1:17" ht="12.6" customHeight="1" x14ac:dyDescent="0.2">
      <c r="A458" s="234"/>
      <c r="B458" s="98"/>
      <c r="C458" s="130"/>
      <c r="D458" s="240"/>
      <c r="E458" s="240"/>
      <c r="F458" s="224"/>
      <c r="G458" s="98"/>
      <c r="H458" s="98"/>
      <c r="I458" s="130"/>
      <c r="J458" s="98"/>
      <c r="K458" s="98"/>
      <c r="L458" s="98"/>
      <c r="M458" s="255"/>
      <c r="N458" s="255"/>
      <c r="O458" s="98"/>
      <c r="P458" s="98"/>
      <c r="Q458" s="130"/>
    </row>
    <row r="459" spans="1:17" ht="12.6" customHeight="1" x14ac:dyDescent="0.2">
      <c r="A459" s="234"/>
      <c r="B459" s="98"/>
      <c r="C459" s="130"/>
      <c r="D459" s="240"/>
      <c r="E459" s="240"/>
      <c r="F459" s="224"/>
      <c r="G459" s="98"/>
      <c r="H459" s="98"/>
      <c r="I459" s="130"/>
      <c r="J459" s="98"/>
      <c r="K459" s="98"/>
      <c r="L459" s="98"/>
      <c r="M459" s="255"/>
      <c r="N459" s="255"/>
      <c r="O459" s="98"/>
      <c r="P459" s="98"/>
      <c r="Q459" s="130"/>
    </row>
    <row r="460" spans="1:17" ht="12.6" customHeight="1" x14ac:dyDescent="0.2">
      <c r="A460" s="234"/>
      <c r="B460" s="98"/>
      <c r="C460" s="130"/>
      <c r="D460" s="240"/>
      <c r="E460" s="240"/>
      <c r="F460" s="224"/>
      <c r="G460" s="98"/>
      <c r="H460" s="98"/>
      <c r="I460" s="130"/>
      <c r="J460" s="98"/>
      <c r="K460" s="98"/>
      <c r="L460" s="98"/>
      <c r="M460" s="255"/>
      <c r="N460" s="255"/>
      <c r="O460" s="98"/>
      <c r="P460" s="98"/>
      <c r="Q460" s="130"/>
    </row>
    <row r="461" spans="1:17" ht="12.6" customHeight="1" x14ac:dyDescent="0.2">
      <c r="A461" s="234"/>
      <c r="B461" s="98"/>
      <c r="C461" s="130"/>
      <c r="D461" s="240"/>
      <c r="E461" s="240"/>
      <c r="F461" s="224"/>
      <c r="G461" s="98"/>
      <c r="H461" s="98"/>
      <c r="I461" s="130"/>
      <c r="J461" s="98"/>
      <c r="K461" s="98"/>
      <c r="L461" s="98"/>
      <c r="M461" s="255"/>
      <c r="N461" s="255"/>
      <c r="O461" s="98"/>
      <c r="P461" s="98"/>
      <c r="Q461" s="130"/>
    </row>
    <row r="462" spans="1:17" ht="12.6" customHeight="1" x14ac:dyDescent="0.2">
      <c r="A462" s="234"/>
      <c r="B462" s="98"/>
      <c r="C462" s="130"/>
      <c r="D462" s="240"/>
      <c r="E462" s="240"/>
      <c r="F462" s="224"/>
      <c r="G462" s="98"/>
      <c r="H462" s="98"/>
      <c r="I462" s="130"/>
      <c r="J462" s="98"/>
      <c r="K462" s="98"/>
      <c r="L462" s="98"/>
      <c r="M462" s="255"/>
      <c r="N462" s="255"/>
      <c r="O462" s="98"/>
      <c r="P462" s="98"/>
      <c r="Q462" s="130"/>
    </row>
    <row r="463" spans="1:17" ht="12.6" customHeight="1" x14ac:dyDescent="0.2">
      <c r="A463" s="234"/>
      <c r="B463" s="98"/>
      <c r="C463" s="130"/>
      <c r="D463" s="240"/>
      <c r="E463" s="240"/>
      <c r="F463" s="224"/>
      <c r="G463" s="98"/>
      <c r="H463" s="98"/>
      <c r="I463" s="130"/>
      <c r="J463" s="98"/>
      <c r="K463" s="98"/>
      <c r="L463" s="98"/>
      <c r="M463" s="255"/>
      <c r="N463" s="255"/>
      <c r="O463" s="98"/>
      <c r="P463" s="98"/>
      <c r="Q463" s="130"/>
    </row>
    <row r="464" spans="1:17" ht="12.6" customHeight="1" x14ac:dyDescent="0.2">
      <c r="A464" s="234"/>
      <c r="B464" s="98"/>
      <c r="C464" s="130"/>
      <c r="D464" s="240"/>
      <c r="E464" s="240"/>
      <c r="F464" s="224"/>
      <c r="G464" s="98"/>
      <c r="H464" s="98"/>
      <c r="I464" s="130"/>
      <c r="J464" s="98"/>
      <c r="K464" s="98"/>
      <c r="L464" s="98"/>
      <c r="M464" s="255"/>
      <c r="N464" s="255"/>
      <c r="O464" s="98"/>
      <c r="P464" s="98"/>
      <c r="Q464" s="130"/>
    </row>
    <row r="465" spans="1:17" ht="12.6" customHeight="1" x14ac:dyDescent="0.2">
      <c r="A465" s="234"/>
      <c r="B465" s="98"/>
      <c r="C465" s="130"/>
      <c r="D465" s="240"/>
      <c r="E465" s="240"/>
      <c r="F465" s="224"/>
      <c r="G465" s="98"/>
      <c r="H465" s="98"/>
      <c r="I465" s="130"/>
      <c r="J465" s="98"/>
      <c r="K465" s="98"/>
      <c r="L465" s="98"/>
      <c r="M465" s="255"/>
      <c r="N465" s="255"/>
      <c r="O465" s="98"/>
      <c r="P465" s="98"/>
      <c r="Q465" s="130"/>
    </row>
    <row r="466" spans="1:17" ht="12.6" customHeight="1" x14ac:dyDescent="0.2">
      <c r="A466" s="234"/>
      <c r="B466" s="98"/>
      <c r="C466" s="130"/>
      <c r="D466" s="240"/>
      <c r="E466" s="240"/>
      <c r="F466" s="224"/>
      <c r="G466" s="98"/>
      <c r="H466" s="98"/>
      <c r="I466" s="130"/>
      <c r="J466" s="98"/>
      <c r="K466" s="98"/>
      <c r="L466" s="98"/>
      <c r="M466" s="255"/>
      <c r="N466" s="255"/>
      <c r="O466" s="98"/>
      <c r="P466" s="98"/>
      <c r="Q466" s="130"/>
    </row>
    <row r="467" spans="1:17" ht="12.6" customHeight="1" x14ac:dyDescent="0.2">
      <c r="A467" s="234"/>
      <c r="B467" s="98"/>
      <c r="C467" s="130"/>
      <c r="D467" s="240"/>
      <c r="E467" s="240"/>
      <c r="F467" s="224"/>
      <c r="G467" s="98"/>
      <c r="H467" s="98"/>
      <c r="I467" s="130"/>
      <c r="J467" s="98"/>
      <c r="K467" s="98"/>
      <c r="L467" s="98"/>
      <c r="M467" s="255"/>
      <c r="N467" s="255"/>
      <c r="O467" s="98"/>
      <c r="P467" s="98"/>
      <c r="Q467" s="130"/>
    </row>
    <row r="468" spans="1:17" ht="12.6" customHeight="1" x14ac:dyDescent="0.2">
      <c r="A468" s="234"/>
      <c r="B468" s="98"/>
      <c r="C468" s="130"/>
      <c r="D468" s="240"/>
      <c r="E468" s="240"/>
      <c r="F468" s="224"/>
      <c r="G468" s="98"/>
      <c r="H468" s="98"/>
      <c r="I468" s="130"/>
      <c r="J468" s="98"/>
      <c r="K468" s="98"/>
      <c r="L468" s="98"/>
      <c r="M468" s="255"/>
      <c r="N468" s="255"/>
      <c r="O468" s="98"/>
      <c r="P468" s="98"/>
      <c r="Q468" s="130"/>
    </row>
    <row r="469" spans="1:17" ht="12.6" customHeight="1" x14ac:dyDescent="0.2">
      <c r="A469" s="234"/>
      <c r="B469" s="98"/>
      <c r="C469" s="130"/>
      <c r="D469" s="240"/>
      <c r="E469" s="240"/>
      <c r="F469" s="224"/>
      <c r="G469" s="98"/>
      <c r="H469" s="98"/>
      <c r="I469" s="130"/>
      <c r="J469" s="98"/>
      <c r="K469" s="98"/>
      <c r="L469" s="98"/>
      <c r="M469" s="255"/>
      <c r="N469" s="255"/>
      <c r="O469" s="98"/>
      <c r="P469" s="98"/>
      <c r="Q469" s="130"/>
    </row>
    <row r="470" spans="1:17" ht="12.6" customHeight="1" x14ac:dyDescent="0.2">
      <c r="A470" s="234"/>
      <c r="B470" s="98"/>
      <c r="C470" s="130"/>
      <c r="D470" s="240"/>
      <c r="E470" s="240"/>
      <c r="F470" s="224"/>
      <c r="G470" s="98"/>
      <c r="H470" s="98"/>
      <c r="I470" s="130"/>
      <c r="J470" s="98"/>
      <c r="K470" s="98"/>
      <c r="L470" s="98"/>
      <c r="M470" s="255"/>
      <c r="N470" s="255"/>
      <c r="O470" s="98"/>
      <c r="P470" s="98"/>
      <c r="Q470" s="130"/>
    </row>
    <row r="471" spans="1:17" ht="12.6" customHeight="1" x14ac:dyDescent="0.2">
      <c r="A471" s="234"/>
      <c r="B471" s="98"/>
      <c r="C471" s="130"/>
      <c r="D471" s="240"/>
      <c r="E471" s="240"/>
      <c r="F471" s="224"/>
      <c r="G471" s="98"/>
      <c r="H471" s="98"/>
      <c r="I471" s="130"/>
      <c r="J471" s="98"/>
      <c r="K471" s="98"/>
      <c r="L471" s="98"/>
      <c r="M471" s="255"/>
      <c r="N471" s="255"/>
      <c r="O471" s="98"/>
      <c r="P471" s="98"/>
      <c r="Q471" s="130"/>
    </row>
    <row r="472" spans="1:17" ht="12.6" customHeight="1" x14ac:dyDescent="0.2">
      <c r="A472" s="234"/>
      <c r="B472" s="98"/>
      <c r="C472" s="130"/>
      <c r="D472" s="240"/>
      <c r="E472" s="240"/>
      <c r="F472" s="224"/>
      <c r="G472" s="98"/>
      <c r="H472" s="98"/>
      <c r="I472" s="130"/>
      <c r="J472" s="98"/>
      <c r="K472" s="98"/>
      <c r="L472" s="98"/>
      <c r="M472" s="255"/>
      <c r="N472" s="255"/>
      <c r="O472" s="98"/>
      <c r="P472" s="98"/>
      <c r="Q472" s="130"/>
    </row>
    <row r="473" spans="1:17" ht="12.6" customHeight="1" x14ac:dyDescent="0.2">
      <c r="A473" s="234"/>
      <c r="B473" s="98"/>
      <c r="C473" s="130"/>
      <c r="D473" s="240"/>
      <c r="E473" s="240"/>
      <c r="F473" s="224"/>
      <c r="G473" s="98"/>
      <c r="H473" s="98"/>
      <c r="I473" s="130"/>
      <c r="J473" s="98"/>
      <c r="K473" s="98"/>
      <c r="L473" s="98"/>
      <c r="M473" s="255"/>
      <c r="N473" s="255"/>
      <c r="O473" s="98"/>
      <c r="P473" s="98"/>
      <c r="Q473" s="130"/>
    </row>
    <row r="474" spans="1:17" ht="12.6" customHeight="1" x14ac:dyDescent="0.2">
      <c r="A474" s="234"/>
      <c r="B474" s="98"/>
      <c r="C474" s="130"/>
      <c r="D474" s="240"/>
      <c r="E474" s="240"/>
      <c r="F474" s="224"/>
      <c r="G474" s="98"/>
      <c r="H474" s="98"/>
      <c r="I474" s="130"/>
      <c r="J474" s="98"/>
      <c r="K474" s="98"/>
      <c r="L474" s="98"/>
      <c r="M474" s="255"/>
      <c r="N474" s="255"/>
      <c r="O474" s="98"/>
      <c r="P474" s="98"/>
      <c r="Q474" s="130"/>
    </row>
    <row r="475" spans="1:17" ht="12.6" customHeight="1" x14ac:dyDescent="0.2">
      <c r="A475" s="234"/>
      <c r="B475" s="98"/>
      <c r="C475" s="130"/>
      <c r="D475" s="240"/>
      <c r="E475" s="240"/>
      <c r="F475" s="224"/>
      <c r="G475" s="98"/>
      <c r="H475" s="98"/>
      <c r="I475" s="130"/>
      <c r="J475" s="98"/>
      <c r="K475" s="98"/>
      <c r="L475" s="98"/>
      <c r="M475" s="255"/>
      <c r="N475" s="255"/>
      <c r="O475" s="98"/>
      <c r="P475" s="98"/>
      <c r="Q475" s="130"/>
    </row>
    <row r="476" spans="1:17" ht="12.6" customHeight="1" x14ac:dyDescent="0.2">
      <c r="A476" s="234"/>
      <c r="B476" s="98"/>
      <c r="C476" s="130"/>
      <c r="D476" s="240"/>
      <c r="E476" s="240"/>
      <c r="F476" s="224"/>
      <c r="G476" s="98"/>
      <c r="H476" s="98"/>
      <c r="I476" s="130"/>
      <c r="J476" s="98"/>
      <c r="K476" s="98"/>
      <c r="L476" s="98"/>
      <c r="M476" s="255"/>
      <c r="N476" s="255"/>
      <c r="O476" s="98"/>
      <c r="P476" s="98"/>
      <c r="Q476" s="130"/>
    </row>
    <row r="477" spans="1:17" ht="12.6" customHeight="1" x14ac:dyDescent="0.2">
      <c r="A477" s="234"/>
      <c r="B477" s="98"/>
      <c r="C477" s="130"/>
      <c r="D477" s="240"/>
      <c r="E477" s="240"/>
      <c r="F477" s="224"/>
      <c r="G477" s="98"/>
      <c r="H477" s="98"/>
      <c r="I477" s="130"/>
      <c r="J477" s="98"/>
      <c r="K477" s="98"/>
      <c r="L477" s="98"/>
      <c r="M477" s="255"/>
      <c r="N477" s="255"/>
      <c r="O477" s="98"/>
      <c r="P477" s="98"/>
      <c r="Q477" s="130"/>
    </row>
    <row r="478" spans="1:17" ht="12.6" customHeight="1" x14ac:dyDescent="0.2">
      <c r="A478" s="234"/>
      <c r="B478" s="98"/>
      <c r="C478" s="130"/>
      <c r="D478" s="240"/>
      <c r="E478" s="240"/>
      <c r="F478" s="224"/>
      <c r="G478" s="98"/>
      <c r="H478" s="98"/>
      <c r="I478" s="130"/>
      <c r="J478" s="98"/>
      <c r="K478" s="98"/>
      <c r="L478" s="98"/>
      <c r="M478" s="255"/>
      <c r="N478" s="255"/>
      <c r="O478" s="98"/>
      <c r="P478" s="98"/>
      <c r="Q478" s="130"/>
    </row>
    <row r="479" spans="1:17" ht="12.6" customHeight="1" x14ac:dyDescent="0.2">
      <c r="A479" s="234"/>
      <c r="B479" s="98"/>
      <c r="C479" s="130"/>
      <c r="D479" s="240"/>
      <c r="E479" s="240"/>
      <c r="F479" s="224"/>
      <c r="G479" s="98"/>
      <c r="H479" s="98"/>
      <c r="I479" s="130"/>
      <c r="J479" s="98"/>
      <c r="K479" s="98"/>
      <c r="L479" s="98"/>
      <c r="M479" s="255"/>
      <c r="N479" s="255"/>
      <c r="O479" s="98"/>
      <c r="P479" s="98"/>
      <c r="Q479" s="130"/>
    </row>
    <row r="480" spans="1:17" ht="12.6" customHeight="1" x14ac:dyDescent="0.2">
      <c r="A480" s="234"/>
      <c r="B480" s="98"/>
      <c r="C480" s="130"/>
      <c r="D480" s="240"/>
      <c r="E480" s="240"/>
      <c r="F480" s="224"/>
      <c r="G480" s="98"/>
      <c r="H480" s="98"/>
      <c r="I480" s="130"/>
      <c r="J480" s="98"/>
      <c r="K480" s="98"/>
      <c r="L480" s="98"/>
      <c r="M480" s="255"/>
      <c r="N480" s="255"/>
      <c r="O480" s="98"/>
      <c r="P480" s="98"/>
      <c r="Q480" s="130"/>
    </row>
    <row r="481" spans="1:17" ht="12.6" customHeight="1" x14ac:dyDescent="0.2">
      <c r="A481" s="234"/>
      <c r="B481" s="98"/>
      <c r="C481" s="130"/>
      <c r="D481" s="240"/>
      <c r="E481" s="240"/>
      <c r="F481" s="224"/>
      <c r="G481" s="98"/>
      <c r="H481" s="98"/>
      <c r="I481" s="130"/>
      <c r="J481" s="98"/>
      <c r="K481" s="98"/>
      <c r="L481" s="98"/>
      <c r="M481" s="255"/>
      <c r="N481" s="255"/>
      <c r="O481" s="98"/>
      <c r="P481" s="98"/>
      <c r="Q481" s="130"/>
    </row>
    <row r="482" spans="1:17" ht="12.6" customHeight="1" x14ac:dyDescent="0.2">
      <c r="A482" s="234"/>
      <c r="B482" s="98"/>
      <c r="C482" s="130"/>
      <c r="D482" s="240"/>
      <c r="E482" s="240"/>
      <c r="F482" s="224"/>
      <c r="G482" s="98"/>
      <c r="H482" s="98"/>
      <c r="I482" s="130"/>
      <c r="J482" s="98"/>
      <c r="K482" s="98"/>
      <c r="L482" s="98"/>
      <c r="M482" s="255"/>
      <c r="N482" s="255"/>
      <c r="O482" s="98"/>
      <c r="P482" s="98"/>
      <c r="Q482" s="130"/>
    </row>
    <row r="483" spans="1:17" ht="12.6" customHeight="1" x14ac:dyDescent="0.2">
      <c r="A483" s="234"/>
      <c r="B483" s="98"/>
      <c r="C483" s="130"/>
      <c r="D483" s="240"/>
      <c r="E483" s="240"/>
      <c r="F483" s="224"/>
      <c r="G483" s="98"/>
      <c r="H483" s="98"/>
      <c r="I483" s="130"/>
      <c r="J483" s="98"/>
      <c r="K483" s="98"/>
      <c r="L483" s="98"/>
      <c r="M483" s="255"/>
      <c r="N483" s="255"/>
      <c r="O483" s="98"/>
      <c r="P483" s="98"/>
      <c r="Q483" s="130"/>
    </row>
    <row r="484" spans="1:17" ht="12.6" customHeight="1" x14ac:dyDescent="0.2">
      <c r="A484" s="234"/>
      <c r="B484" s="98"/>
      <c r="C484" s="130"/>
      <c r="D484" s="240"/>
      <c r="E484" s="240"/>
      <c r="F484" s="224"/>
      <c r="G484" s="98"/>
      <c r="H484" s="98"/>
      <c r="I484" s="130"/>
      <c r="J484" s="98"/>
      <c r="K484" s="98"/>
      <c r="L484" s="98"/>
      <c r="M484" s="255"/>
      <c r="N484" s="255"/>
      <c r="O484" s="98"/>
      <c r="P484" s="98"/>
      <c r="Q484" s="130"/>
    </row>
    <row r="485" spans="1:17" ht="12.6" customHeight="1" x14ac:dyDescent="0.2">
      <c r="A485" s="234"/>
      <c r="B485" s="98"/>
      <c r="C485" s="130"/>
      <c r="D485" s="240"/>
      <c r="E485" s="240"/>
      <c r="F485" s="224"/>
      <c r="G485" s="98"/>
      <c r="H485" s="98"/>
      <c r="I485" s="130"/>
      <c r="J485" s="98"/>
      <c r="K485" s="98"/>
      <c r="L485" s="98"/>
      <c r="M485" s="255"/>
      <c r="N485" s="255"/>
      <c r="O485" s="98"/>
      <c r="P485" s="98"/>
      <c r="Q485" s="130"/>
    </row>
    <row r="486" spans="1:17" ht="12.6" customHeight="1" x14ac:dyDescent="0.2">
      <c r="A486" s="234"/>
      <c r="B486" s="98"/>
      <c r="C486" s="130"/>
      <c r="D486" s="240"/>
      <c r="E486" s="240"/>
      <c r="F486" s="224"/>
      <c r="G486" s="98"/>
      <c r="H486" s="98"/>
      <c r="I486" s="130"/>
      <c r="J486" s="98"/>
      <c r="K486" s="98"/>
      <c r="L486" s="98"/>
      <c r="M486" s="255"/>
      <c r="N486" s="255"/>
      <c r="O486" s="98"/>
      <c r="P486" s="98"/>
      <c r="Q486" s="130"/>
    </row>
    <row r="487" spans="1:17" ht="12.6" customHeight="1" x14ac:dyDescent="0.2">
      <c r="A487" s="234"/>
      <c r="B487" s="98"/>
      <c r="C487" s="130"/>
      <c r="D487" s="240"/>
      <c r="E487" s="240"/>
      <c r="F487" s="224"/>
      <c r="G487" s="98"/>
      <c r="H487" s="98"/>
      <c r="I487" s="130"/>
      <c r="J487" s="98"/>
      <c r="K487" s="98"/>
      <c r="L487" s="98"/>
      <c r="M487" s="255"/>
      <c r="N487" s="255"/>
      <c r="O487" s="98"/>
      <c r="P487" s="98"/>
      <c r="Q487" s="130"/>
    </row>
    <row r="488" spans="1:17" ht="12.6" customHeight="1" x14ac:dyDescent="0.2">
      <c r="A488" s="234"/>
      <c r="B488" s="98"/>
      <c r="C488" s="130"/>
      <c r="D488" s="240"/>
      <c r="E488" s="240"/>
      <c r="F488" s="224"/>
      <c r="G488" s="98"/>
      <c r="H488" s="98"/>
      <c r="I488" s="130"/>
      <c r="J488" s="98"/>
      <c r="K488" s="98"/>
      <c r="L488" s="98"/>
      <c r="M488" s="255"/>
      <c r="N488" s="255"/>
      <c r="O488" s="98"/>
      <c r="P488" s="98"/>
      <c r="Q488" s="130"/>
    </row>
    <row r="489" spans="1:17" ht="12.6" customHeight="1" x14ac:dyDescent="0.2">
      <c r="A489" s="234"/>
      <c r="B489" s="98"/>
      <c r="C489" s="130"/>
      <c r="D489" s="240"/>
      <c r="E489" s="240"/>
      <c r="F489" s="224"/>
      <c r="G489" s="98"/>
      <c r="H489" s="98"/>
      <c r="I489" s="130"/>
      <c r="J489" s="98"/>
      <c r="K489" s="98"/>
      <c r="L489" s="98"/>
      <c r="M489" s="255"/>
      <c r="N489" s="255"/>
      <c r="O489" s="98"/>
      <c r="P489" s="98"/>
      <c r="Q489" s="130"/>
    </row>
    <row r="490" spans="1:17" ht="12.6" customHeight="1" x14ac:dyDescent="0.2">
      <c r="A490" s="234"/>
      <c r="B490" s="98"/>
      <c r="C490" s="130"/>
      <c r="D490" s="240"/>
      <c r="E490" s="240"/>
      <c r="F490" s="224"/>
      <c r="G490" s="98"/>
      <c r="H490" s="98"/>
      <c r="I490" s="130"/>
      <c r="J490" s="98"/>
      <c r="K490" s="98"/>
      <c r="L490" s="98"/>
      <c r="M490" s="255"/>
      <c r="N490" s="255"/>
      <c r="O490" s="98"/>
      <c r="P490" s="98"/>
      <c r="Q490" s="130"/>
    </row>
    <row r="491" spans="1:17" ht="12.6" customHeight="1" x14ac:dyDescent="0.2">
      <c r="A491" s="234"/>
      <c r="B491" s="98"/>
      <c r="C491" s="130"/>
      <c r="D491" s="240"/>
      <c r="E491" s="240"/>
      <c r="F491" s="224"/>
      <c r="G491" s="98"/>
      <c r="H491" s="98"/>
      <c r="I491" s="130"/>
      <c r="J491" s="98"/>
      <c r="K491" s="98"/>
      <c r="L491" s="98"/>
      <c r="M491" s="255"/>
      <c r="N491" s="255"/>
      <c r="O491" s="98"/>
      <c r="P491" s="98"/>
      <c r="Q491" s="130"/>
    </row>
    <row r="492" spans="1:17" ht="12.6" customHeight="1" x14ac:dyDescent="0.2">
      <c r="A492" s="234"/>
      <c r="B492" s="98"/>
      <c r="C492" s="130"/>
      <c r="D492" s="240"/>
      <c r="E492" s="240"/>
      <c r="F492" s="224"/>
      <c r="G492" s="98"/>
      <c r="H492" s="98"/>
      <c r="I492" s="130"/>
      <c r="J492" s="98"/>
      <c r="K492" s="98"/>
      <c r="L492" s="98"/>
      <c r="M492" s="255"/>
      <c r="N492" s="255"/>
      <c r="O492" s="98"/>
      <c r="P492" s="98"/>
      <c r="Q492" s="130"/>
    </row>
    <row r="493" spans="1:17" ht="12.6" customHeight="1" x14ac:dyDescent="0.2">
      <c r="A493" s="234"/>
      <c r="B493" s="98"/>
      <c r="C493" s="130"/>
      <c r="D493" s="240"/>
      <c r="E493" s="240"/>
      <c r="F493" s="224"/>
      <c r="G493" s="98"/>
      <c r="H493" s="98"/>
      <c r="I493" s="130"/>
      <c r="J493" s="98"/>
      <c r="K493" s="98"/>
      <c r="L493" s="98"/>
      <c r="M493" s="255"/>
      <c r="N493" s="255"/>
      <c r="O493" s="98"/>
      <c r="P493" s="98"/>
      <c r="Q493" s="130"/>
    </row>
    <row r="494" spans="1:17" ht="12.6" customHeight="1" x14ac:dyDescent="0.2">
      <c r="A494" s="234"/>
      <c r="B494" s="98"/>
      <c r="C494" s="130"/>
      <c r="D494" s="240"/>
      <c r="E494" s="240"/>
      <c r="F494" s="224"/>
      <c r="G494" s="98"/>
      <c r="H494" s="98"/>
      <c r="I494" s="130"/>
      <c r="J494" s="98"/>
      <c r="K494" s="98"/>
      <c r="L494" s="98"/>
      <c r="M494" s="255"/>
      <c r="N494" s="255"/>
      <c r="O494" s="98"/>
      <c r="P494" s="98"/>
      <c r="Q494" s="130"/>
    </row>
    <row r="495" spans="1:17" ht="12.6" customHeight="1" x14ac:dyDescent="0.2">
      <c r="A495" s="234"/>
      <c r="B495" s="98"/>
      <c r="C495" s="130"/>
      <c r="D495" s="240"/>
      <c r="E495" s="240"/>
      <c r="F495" s="224"/>
      <c r="G495" s="98"/>
      <c r="H495" s="98"/>
      <c r="I495" s="130"/>
      <c r="J495" s="98"/>
      <c r="K495" s="98"/>
      <c r="L495" s="98"/>
      <c r="M495" s="255"/>
      <c r="N495" s="255"/>
      <c r="O495" s="98"/>
      <c r="P495" s="98"/>
      <c r="Q495" s="130"/>
    </row>
    <row r="496" spans="1:17" ht="12.6" customHeight="1" x14ac:dyDescent="0.2">
      <c r="A496" s="234"/>
      <c r="B496" s="98"/>
      <c r="C496" s="130"/>
      <c r="D496" s="240"/>
      <c r="E496" s="240"/>
      <c r="F496" s="224"/>
      <c r="G496" s="98"/>
      <c r="H496" s="98"/>
      <c r="I496" s="130"/>
      <c r="J496" s="98"/>
      <c r="K496" s="98"/>
      <c r="L496" s="98"/>
      <c r="M496" s="255"/>
      <c r="N496" s="255"/>
      <c r="O496" s="98"/>
      <c r="P496" s="98"/>
      <c r="Q496" s="130"/>
    </row>
    <row r="497" spans="1:17" ht="12.6" customHeight="1" x14ac:dyDescent="0.2">
      <c r="A497" s="234"/>
      <c r="B497" s="98"/>
      <c r="C497" s="130"/>
      <c r="D497" s="240"/>
      <c r="E497" s="240"/>
      <c r="F497" s="224"/>
      <c r="G497" s="98"/>
      <c r="H497" s="98"/>
      <c r="I497" s="130"/>
      <c r="J497" s="98"/>
      <c r="K497" s="98"/>
      <c r="L497" s="98"/>
      <c r="M497" s="255"/>
      <c r="N497" s="255"/>
      <c r="O497" s="98"/>
      <c r="P497" s="98"/>
      <c r="Q497" s="130"/>
    </row>
    <row r="498" spans="1:17" ht="12.6" customHeight="1" x14ac:dyDescent="0.2">
      <c r="A498" s="234"/>
      <c r="B498" s="98"/>
      <c r="C498" s="130"/>
      <c r="D498" s="240"/>
      <c r="E498" s="240"/>
      <c r="F498" s="224"/>
      <c r="G498" s="98"/>
      <c r="H498" s="98"/>
      <c r="I498" s="130"/>
      <c r="J498" s="98"/>
      <c r="K498" s="98"/>
      <c r="L498" s="98"/>
      <c r="M498" s="255"/>
      <c r="N498" s="255"/>
      <c r="O498" s="98"/>
      <c r="P498" s="98"/>
      <c r="Q498" s="130"/>
    </row>
    <row r="499" spans="1:17" ht="12.6" customHeight="1" x14ac:dyDescent="0.2">
      <c r="A499" s="234"/>
      <c r="B499" s="98"/>
      <c r="C499" s="130"/>
      <c r="D499" s="240"/>
      <c r="E499" s="240"/>
      <c r="F499" s="224"/>
      <c r="G499" s="98"/>
      <c r="H499" s="98"/>
      <c r="I499" s="130"/>
      <c r="J499" s="98"/>
      <c r="K499" s="98"/>
      <c r="L499" s="98"/>
      <c r="M499" s="255"/>
      <c r="N499" s="255"/>
      <c r="O499" s="98"/>
      <c r="P499" s="98"/>
      <c r="Q499" s="130"/>
    </row>
    <row r="500" spans="1:17" ht="12.6" customHeight="1" x14ac:dyDescent="0.2">
      <c r="A500" s="234"/>
      <c r="B500" s="98"/>
      <c r="C500" s="130"/>
      <c r="D500" s="240"/>
      <c r="E500" s="240"/>
      <c r="F500" s="224"/>
      <c r="G500" s="98"/>
      <c r="H500" s="98"/>
      <c r="I500" s="130"/>
      <c r="J500" s="98"/>
      <c r="K500" s="98"/>
      <c r="L500" s="98"/>
      <c r="M500" s="255"/>
      <c r="N500" s="255"/>
      <c r="O500" s="98"/>
      <c r="P500" s="98"/>
      <c r="Q500" s="130"/>
    </row>
    <row r="501" spans="1:17" ht="12.6" customHeight="1" x14ac:dyDescent="0.2">
      <c r="A501" s="234"/>
      <c r="B501" s="98"/>
      <c r="C501" s="130"/>
      <c r="D501" s="240"/>
      <c r="E501" s="240"/>
      <c r="F501" s="224"/>
      <c r="G501" s="98"/>
      <c r="H501" s="98"/>
      <c r="I501" s="130"/>
      <c r="J501" s="98"/>
      <c r="K501" s="98"/>
      <c r="L501" s="98"/>
      <c r="M501" s="255"/>
      <c r="N501" s="255"/>
      <c r="O501" s="98"/>
      <c r="P501" s="98"/>
      <c r="Q501" s="130"/>
    </row>
    <row r="502" spans="1:17" ht="12.6" customHeight="1" x14ac:dyDescent="0.2">
      <c r="A502" s="234"/>
      <c r="B502" s="98"/>
      <c r="C502" s="130"/>
      <c r="D502" s="240"/>
      <c r="E502" s="240"/>
      <c r="F502" s="224"/>
      <c r="G502" s="98"/>
      <c r="H502" s="98"/>
      <c r="I502" s="130"/>
      <c r="J502" s="98"/>
      <c r="K502" s="98"/>
      <c r="L502" s="98"/>
      <c r="M502" s="255"/>
      <c r="N502" s="255"/>
      <c r="O502" s="98"/>
      <c r="P502" s="98"/>
      <c r="Q502" s="130"/>
    </row>
    <row r="503" spans="1:17" ht="12.6" customHeight="1" x14ac:dyDescent="0.2">
      <c r="A503" s="234"/>
      <c r="B503" s="98"/>
      <c r="C503" s="130"/>
      <c r="D503" s="240"/>
      <c r="E503" s="240"/>
      <c r="F503" s="224"/>
      <c r="G503" s="98"/>
      <c r="H503" s="98"/>
      <c r="I503" s="130"/>
      <c r="J503" s="98"/>
      <c r="K503" s="98"/>
      <c r="L503" s="98"/>
      <c r="M503" s="255"/>
      <c r="N503" s="255"/>
      <c r="O503" s="98"/>
      <c r="P503" s="98"/>
      <c r="Q503" s="130"/>
    </row>
    <row r="504" spans="1:17" ht="12.6" customHeight="1" x14ac:dyDescent="0.2">
      <c r="A504" s="234"/>
      <c r="B504" s="98"/>
      <c r="C504" s="130"/>
      <c r="D504" s="240"/>
      <c r="E504" s="240"/>
      <c r="F504" s="224"/>
      <c r="G504" s="98"/>
      <c r="H504" s="98"/>
      <c r="I504" s="130"/>
      <c r="J504" s="98"/>
      <c r="K504" s="98"/>
      <c r="L504" s="98"/>
      <c r="M504" s="255"/>
      <c r="N504" s="255"/>
      <c r="O504" s="98"/>
      <c r="P504" s="98"/>
      <c r="Q504" s="130"/>
    </row>
    <row r="505" spans="1:17" ht="12.6" customHeight="1" x14ac:dyDescent="0.2">
      <c r="A505" s="234"/>
      <c r="B505" s="98"/>
      <c r="C505" s="130"/>
      <c r="D505" s="240"/>
      <c r="E505" s="240"/>
      <c r="F505" s="224"/>
      <c r="G505" s="98"/>
      <c r="H505" s="98"/>
      <c r="I505" s="130"/>
      <c r="J505" s="98"/>
      <c r="K505" s="98"/>
      <c r="L505" s="98"/>
      <c r="M505" s="255"/>
      <c r="N505" s="255"/>
      <c r="O505" s="98"/>
      <c r="P505" s="98"/>
      <c r="Q505" s="130"/>
    </row>
    <row r="506" spans="1:17" ht="12.6" customHeight="1" x14ac:dyDescent="0.2">
      <c r="A506" s="234"/>
      <c r="B506" s="98"/>
      <c r="C506" s="130"/>
      <c r="D506" s="240"/>
      <c r="E506" s="240"/>
      <c r="F506" s="224"/>
      <c r="G506" s="98"/>
      <c r="H506" s="98"/>
      <c r="I506" s="130"/>
      <c r="J506" s="98"/>
      <c r="K506" s="98"/>
      <c r="L506" s="98"/>
      <c r="M506" s="255"/>
      <c r="N506" s="255"/>
      <c r="O506" s="98"/>
      <c r="P506" s="98"/>
      <c r="Q506" s="130"/>
    </row>
    <row r="507" spans="1:17" ht="12.6" customHeight="1" x14ac:dyDescent="0.2">
      <c r="A507" s="234"/>
      <c r="B507" s="98"/>
      <c r="C507" s="130"/>
      <c r="D507" s="240"/>
      <c r="E507" s="240"/>
      <c r="F507" s="224"/>
      <c r="G507" s="98"/>
      <c r="H507" s="98"/>
      <c r="I507" s="130"/>
      <c r="J507" s="98"/>
      <c r="K507" s="98"/>
      <c r="L507" s="98"/>
      <c r="M507" s="255"/>
      <c r="N507" s="255"/>
      <c r="O507" s="98"/>
      <c r="P507" s="98"/>
      <c r="Q507" s="130"/>
    </row>
    <row r="508" spans="1:17" ht="12.6" customHeight="1" x14ac:dyDescent="0.2">
      <c r="A508" s="234"/>
      <c r="B508" s="98"/>
      <c r="C508" s="130"/>
      <c r="D508" s="240"/>
      <c r="E508" s="240"/>
      <c r="F508" s="224"/>
      <c r="G508" s="98"/>
      <c r="H508" s="98"/>
      <c r="I508" s="130"/>
      <c r="J508" s="98"/>
      <c r="K508" s="98"/>
      <c r="L508" s="98"/>
      <c r="M508" s="255"/>
      <c r="N508" s="255"/>
      <c r="O508" s="98"/>
      <c r="P508" s="98"/>
      <c r="Q508" s="130"/>
    </row>
    <row r="509" spans="1:17" ht="12.6" customHeight="1" x14ac:dyDescent="0.2">
      <c r="A509" s="234"/>
      <c r="B509" s="98"/>
      <c r="C509" s="130"/>
      <c r="D509" s="240"/>
      <c r="E509" s="240"/>
      <c r="F509" s="224"/>
      <c r="G509" s="98"/>
      <c r="H509" s="98"/>
      <c r="I509" s="130"/>
      <c r="J509" s="98"/>
      <c r="K509" s="98"/>
      <c r="L509" s="98"/>
      <c r="M509" s="255"/>
      <c r="N509" s="255"/>
      <c r="O509" s="98"/>
      <c r="P509" s="98"/>
      <c r="Q509" s="130"/>
    </row>
    <row r="510" spans="1:17" ht="12.6" customHeight="1" x14ac:dyDescent="0.2">
      <c r="A510" s="234"/>
      <c r="B510" s="98"/>
      <c r="C510" s="130"/>
      <c r="D510" s="240"/>
      <c r="E510" s="240"/>
      <c r="F510" s="224"/>
      <c r="G510" s="98"/>
      <c r="H510" s="98"/>
      <c r="I510" s="130"/>
      <c r="J510" s="98"/>
      <c r="K510" s="98"/>
      <c r="L510" s="98"/>
      <c r="M510" s="255"/>
      <c r="N510" s="255"/>
      <c r="O510" s="98"/>
      <c r="P510" s="98"/>
      <c r="Q510" s="130"/>
    </row>
    <row r="511" spans="1:17" ht="12.6" customHeight="1" x14ac:dyDescent="0.2">
      <c r="A511" s="234"/>
      <c r="B511" s="98"/>
      <c r="C511" s="130"/>
      <c r="D511" s="240"/>
      <c r="E511" s="240"/>
      <c r="F511" s="224"/>
      <c r="G511" s="98"/>
      <c r="H511" s="98"/>
      <c r="I511" s="130"/>
      <c r="J511" s="98"/>
      <c r="K511" s="98"/>
      <c r="L511" s="98"/>
      <c r="M511" s="255"/>
      <c r="N511" s="255"/>
      <c r="O511" s="98"/>
      <c r="P511" s="98"/>
      <c r="Q511" s="130"/>
    </row>
    <row r="512" spans="1:17" ht="12.6" customHeight="1" x14ac:dyDescent="0.2">
      <c r="A512" s="234"/>
      <c r="B512" s="98"/>
      <c r="C512" s="130"/>
      <c r="D512" s="240"/>
      <c r="E512" s="240"/>
      <c r="F512" s="224"/>
      <c r="G512" s="98"/>
      <c r="H512" s="98"/>
      <c r="I512" s="130"/>
      <c r="J512" s="98"/>
      <c r="K512" s="98"/>
      <c r="L512" s="98"/>
      <c r="M512" s="255"/>
      <c r="N512" s="255"/>
      <c r="O512" s="98"/>
      <c r="P512" s="98"/>
      <c r="Q512" s="130"/>
    </row>
    <row r="513" spans="1:17" ht="12.6" customHeight="1" x14ac:dyDescent="0.2">
      <c r="A513" s="234"/>
      <c r="B513" s="98"/>
      <c r="C513" s="130"/>
      <c r="D513" s="240"/>
      <c r="E513" s="240"/>
      <c r="F513" s="224"/>
      <c r="G513" s="98"/>
      <c r="H513" s="98"/>
      <c r="I513" s="130"/>
      <c r="J513" s="98"/>
      <c r="K513" s="98"/>
      <c r="L513" s="98"/>
      <c r="M513" s="255"/>
      <c r="N513" s="255"/>
      <c r="O513" s="98"/>
      <c r="P513" s="98"/>
      <c r="Q513" s="130"/>
    </row>
    <row r="514" spans="1:17" ht="12.6" customHeight="1" x14ac:dyDescent="0.2">
      <c r="A514" s="234"/>
      <c r="B514" s="98"/>
      <c r="C514" s="130"/>
      <c r="D514" s="240"/>
      <c r="E514" s="240"/>
      <c r="F514" s="224"/>
      <c r="G514" s="98"/>
      <c r="H514" s="98"/>
      <c r="I514" s="130"/>
      <c r="J514" s="98"/>
      <c r="K514" s="98"/>
      <c r="L514" s="98"/>
      <c r="M514" s="255"/>
      <c r="N514" s="255"/>
      <c r="O514" s="98"/>
      <c r="P514" s="98"/>
      <c r="Q514" s="130"/>
    </row>
    <row r="515" spans="1:17" ht="12.6" customHeight="1" x14ac:dyDescent="0.2">
      <c r="A515" s="234"/>
      <c r="B515" s="98"/>
      <c r="C515" s="130"/>
      <c r="D515" s="240"/>
      <c r="E515" s="240"/>
      <c r="F515" s="224"/>
      <c r="G515" s="98"/>
      <c r="H515" s="98"/>
      <c r="I515" s="130"/>
      <c r="J515" s="98"/>
      <c r="K515" s="98"/>
      <c r="L515" s="98"/>
      <c r="M515" s="255"/>
      <c r="N515" s="255"/>
      <c r="O515" s="98"/>
      <c r="P515" s="98"/>
      <c r="Q515" s="130"/>
    </row>
    <row r="516" spans="1:17" ht="12.6" customHeight="1" x14ac:dyDescent="0.2">
      <c r="A516" s="234"/>
      <c r="B516" s="98"/>
      <c r="C516" s="130"/>
      <c r="D516" s="240"/>
      <c r="E516" s="240"/>
      <c r="F516" s="224"/>
      <c r="G516" s="98"/>
      <c r="H516" s="98"/>
      <c r="I516" s="130"/>
      <c r="J516" s="98"/>
      <c r="K516" s="98"/>
      <c r="L516" s="98"/>
      <c r="M516" s="255"/>
      <c r="N516" s="255"/>
      <c r="O516" s="98"/>
      <c r="P516" s="98"/>
      <c r="Q516" s="130"/>
    </row>
    <row r="517" spans="1:17" ht="12.6" customHeight="1" x14ac:dyDescent="0.2">
      <c r="A517" s="234"/>
      <c r="B517" s="98"/>
      <c r="C517" s="130"/>
      <c r="D517" s="240"/>
      <c r="E517" s="240"/>
      <c r="F517" s="224"/>
      <c r="G517" s="98"/>
      <c r="H517" s="98"/>
      <c r="I517" s="130"/>
      <c r="J517" s="98"/>
      <c r="K517" s="98"/>
      <c r="L517" s="98"/>
      <c r="M517" s="255"/>
      <c r="N517" s="255"/>
      <c r="O517" s="98"/>
      <c r="P517" s="98"/>
      <c r="Q517" s="130"/>
    </row>
    <row r="518" spans="1:17" ht="12.6" customHeight="1" x14ac:dyDescent="0.2">
      <c r="A518" s="234"/>
      <c r="B518" s="98"/>
      <c r="C518" s="130"/>
      <c r="D518" s="240"/>
      <c r="E518" s="240"/>
      <c r="F518" s="224"/>
      <c r="G518" s="98"/>
      <c r="H518" s="98"/>
      <c r="I518" s="130"/>
      <c r="J518" s="98"/>
      <c r="K518" s="98"/>
      <c r="L518" s="98"/>
      <c r="M518" s="255"/>
      <c r="N518" s="255"/>
      <c r="O518" s="98"/>
      <c r="P518" s="98"/>
      <c r="Q518" s="130"/>
    </row>
    <row r="519" spans="1:17" ht="12.6" customHeight="1" x14ac:dyDescent="0.2">
      <c r="A519" s="234"/>
      <c r="B519" s="98"/>
      <c r="C519" s="130"/>
      <c r="D519" s="240"/>
      <c r="E519" s="240"/>
      <c r="F519" s="224"/>
      <c r="G519" s="98"/>
      <c r="H519" s="98"/>
      <c r="I519" s="130"/>
      <c r="J519" s="98"/>
      <c r="K519" s="98"/>
      <c r="L519" s="98"/>
      <c r="M519" s="255"/>
      <c r="N519" s="255"/>
      <c r="O519" s="98"/>
      <c r="P519" s="98"/>
      <c r="Q519" s="130"/>
    </row>
    <row r="520" spans="1:17" ht="12.6" customHeight="1" x14ac:dyDescent="0.2">
      <c r="A520" s="234"/>
      <c r="B520" s="98"/>
      <c r="C520" s="130"/>
      <c r="D520" s="240"/>
      <c r="E520" s="240"/>
      <c r="F520" s="224"/>
      <c r="G520" s="98"/>
      <c r="H520" s="98"/>
      <c r="I520" s="130"/>
      <c r="J520" s="98"/>
      <c r="K520" s="98"/>
      <c r="L520" s="98"/>
      <c r="M520" s="255"/>
      <c r="N520" s="255"/>
      <c r="O520" s="98"/>
      <c r="P520" s="98"/>
      <c r="Q520" s="130"/>
    </row>
    <row r="521" spans="1:17" ht="12.6" customHeight="1" x14ac:dyDescent="0.2">
      <c r="A521" s="234"/>
      <c r="B521" s="98"/>
      <c r="C521" s="130"/>
      <c r="D521" s="240"/>
      <c r="E521" s="240"/>
      <c r="F521" s="224"/>
      <c r="G521" s="98"/>
      <c r="H521" s="98"/>
      <c r="I521" s="130"/>
      <c r="J521" s="98"/>
      <c r="K521" s="98"/>
      <c r="L521" s="98"/>
      <c r="M521" s="255"/>
      <c r="N521" s="255"/>
      <c r="O521" s="98"/>
      <c r="P521" s="98"/>
      <c r="Q521" s="130"/>
    </row>
    <row r="522" spans="1:17" ht="12.6" customHeight="1" x14ac:dyDescent="0.2">
      <c r="A522" s="234"/>
      <c r="B522" s="98"/>
      <c r="C522" s="130"/>
      <c r="D522" s="240"/>
      <c r="E522" s="240"/>
      <c r="F522" s="224"/>
      <c r="G522" s="98"/>
      <c r="H522" s="98"/>
      <c r="I522" s="130"/>
      <c r="J522" s="98"/>
      <c r="K522" s="98"/>
      <c r="L522" s="98"/>
      <c r="M522" s="255"/>
      <c r="N522" s="255"/>
      <c r="O522" s="98"/>
      <c r="P522" s="98"/>
      <c r="Q522" s="130"/>
    </row>
    <row r="523" spans="1:17" ht="12.6" customHeight="1" x14ac:dyDescent="0.2">
      <c r="A523" s="234"/>
      <c r="B523" s="98"/>
      <c r="C523" s="130"/>
      <c r="D523" s="240"/>
      <c r="E523" s="240"/>
      <c r="F523" s="224"/>
      <c r="G523" s="98"/>
      <c r="H523" s="98"/>
      <c r="I523" s="130"/>
      <c r="J523" s="98"/>
      <c r="K523" s="98"/>
      <c r="L523" s="98"/>
      <c r="M523" s="255"/>
      <c r="N523" s="255"/>
      <c r="O523" s="98"/>
      <c r="P523" s="98"/>
      <c r="Q523" s="130"/>
    </row>
    <row r="524" spans="1:17" ht="12.6" customHeight="1" x14ac:dyDescent="0.2">
      <c r="A524" s="234"/>
      <c r="B524" s="98"/>
      <c r="C524" s="130"/>
      <c r="D524" s="240"/>
      <c r="E524" s="240"/>
      <c r="F524" s="224"/>
      <c r="G524" s="98"/>
      <c r="H524" s="98"/>
      <c r="I524" s="130"/>
      <c r="J524" s="98"/>
      <c r="K524" s="98"/>
      <c r="L524" s="98"/>
      <c r="M524" s="255"/>
      <c r="N524" s="255"/>
      <c r="O524" s="98"/>
      <c r="P524" s="98"/>
      <c r="Q524" s="130"/>
    </row>
    <row r="525" spans="1:17" ht="12.6" customHeight="1" x14ac:dyDescent="0.2">
      <c r="A525" s="234"/>
      <c r="B525" s="98"/>
      <c r="C525" s="130"/>
      <c r="D525" s="240"/>
      <c r="E525" s="240"/>
      <c r="F525" s="224"/>
      <c r="G525" s="98"/>
      <c r="H525" s="98"/>
      <c r="I525" s="130"/>
      <c r="J525" s="98"/>
      <c r="K525" s="98"/>
      <c r="L525" s="98"/>
      <c r="M525" s="255"/>
      <c r="N525" s="255"/>
      <c r="O525" s="98"/>
      <c r="P525" s="98"/>
      <c r="Q525" s="130"/>
    </row>
    <row r="526" spans="1:17" ht="12.6" customHeight="1" x14ac:dyDescent="0.2">
      <c r="A526" s="234"/>
      <c r="B526" s="98"/>
      <c r="C526" s="130"/>
      <c r="D526" s="240"/>
      <c r="E526" s="240"/>
      <c r="F526" s="224"/>
      <c r="G526" s="98"/>
      <c r="H526" s="98"/>
      <c r="I526" s="130"/>
      <c r="J526" s="98"/>
      <c r="K526" s="98"/>
      <c r="L526" s="98"/>
      <c r="M526" s="255"/>
      <c r="N526" s="255"/>
      <c r="O526" s="98"/>
      <c r="P526" s="98"/>
      <c r="Q526" s="130"/>
    </row>
    <row r="527" spans="1:17" ht="12.6" customHeight="1" x14ac:dyDescent="0.2">
      <c r="A527" s="234"/>
      <c r="B527" s="98"/>
      <c r="C527" s="130"/>
      <c r="D527" s="240"/>
      <c r="E527" s="240"/>
      <c r="F527" s="224"/>
      <c r="G527" s="98"/>
      <c r="H527" s="98"/>
      <c r="I527" s="130"/>
      <c r="J527" s="98"/>
      <c r="K527" s="98"/>
      <c r="L527" s="98"/>
      <c r="M527" s="255"/>
      <c r="N527" s="255"/>
      <c r="O527" s="98"/>
      <c r="P527" s="98"/>
      <c r="Q527" s="130"/>
    </row>
    <row r="528" spans="1:17" ht="12.6" customHeight="1" x14ac:dyDescent="0.2">
      <c r="A528" s="234"/>
      <c r="B528" s="98"/>
      <c r="C528" s="130"/>
      <c r="D528" s="240"/>
      <c r="E528" s="240"/>
      <c r="F528" s="224"/>
      <c r="G528" s="98"/>
      <c r="H528" s="98"/>
      <c r="I528" s="130"/>
      <c r="J528" s="98"/>
      <c r="K528" s="98"/>
      <c r="L528" s="98"/>
      <c r="M528" s="255"/>
      <c r="N528" s="255"/>
      <c r="O528" s="98"/>
      <c r="P528" s="98"/>
      <c r="Q528" s="130"/>
    </row>
    <row r="529" spans="1:17" ht="12.6" customHeight="1" x14ac:dyDescent="0.2">
      <c r="A529" s="234"/>
      <c r="B529" s="98"/>
      <c r="C529" s="130"/>
      <c r="D529" s="240"/>
      <c r="E529" s="240"/>
      <c r="F529" s="224"/>
      <c r="G529" s="98"/>
      <c r="H529" s="98"/>
      <c r="I529" s="130"/>
      <c r="J529" s="98"/>
      <c r="K529" s="98"/>
      <c r="L529" s="98"/>
      <c r="M529" s="255"/>
      <c r="N529" s="255"/>
      <c r="O529" s="98"/>
      <c r="P529" s="98"/>
      <c r="Q529" s="130"/>
    </row>
    <row r="530" spans="1:17" ht="12.6" customHeight="1" x14ac:dyDescent="0.2">
      <c r="A530" s="234"/>
      <c r="B530" s="98"/>
      <c r="C530" s="130"/>
      <c r="D530" s="240"/>
      <c r="E530" s="240"/>
      <c r="F530" s="224"/>
      <c r="G530" s="98"/>
      <c r="H530" s="98"/>
      <c r="I530" s="130"/>
      <c r="J530" s="98"/>
      <c r="K530" s="98"/>
      <c r="L530" s="98"/>
      <c r="M530" s="255"/>
      <c r="N530" s="255"/>
      <c r="O530" s="98"/>
      <c r="P530" s="98"/>
      <c r="Q530" s="130"/>
    </row>
    <row r="531" spans="1:17" ht="12.6" customHeight="1" x14ac:dyDescent="0.2">
      <c r="A531" s="234"/>
      <c r="B531" s="98"/>
      <c r="C531" s="130"/>
      <c r="D531" s="240"/>
      <c r="E531" s="240"/>
      <c r="F531" s="224"/>
      <c r="G531" s="98"/>
      <c r="H531" s="98"/>
      <c r="I531" s="130"/>
      <c r="J531" s="98"/>
      <c r="K531" s="98"/>
      <c r="L531" s="98"/>
      <c r="M531" s="255"/>
      <c r="N531" s="255"/>
      <c r="O531" s="98"/>
      <c r="P531" s="98"/>
      <c r="Q531" s="130"/>
    </row>
    <row r="532" spans="1:17" ht="12.6" customHeight="1" x14ac:dyDescent="0.2">
      <c r="A532" s="234"/>
      <c r="B532" s="98"/>
      <c r="C532" s="130"/>
      <c r="D532" s="240"/>
      <c r="E532" s="240"/>
      <c r="F532" s="224"/>
      <c r="G532" s="98"/>
      <c r="H532" s="98"/>
      <c r="I532" s="130"/>
      <c r="J532" s="98"/>
      <c r="K532" s="98"/>
      <c r="L532" s="98"/>
      <c r="M532" s="255"/>
      <c r="N532" s="255"/>
      <c r="O532" s="98"/>
      <c r="P532" s="98"/>
      <c r="Q532" s="130"/>
    </row>
    <row r="533" spans="1:17" ht="12.6" customHeight="1" x14ac:dyDescent="0.2">
      <c r="A533" s="234"/>
      <c r="B533" s="98"/>
      <c r="C533" s="130"/>
      <c r="D533" s="240"/>
      <c r="E533" s="240"/>
      <c r="F533" s="224"/>
      <c r="G533" s="98"/>
      <c r="H533" s="98"/>
      <c r="I533" s="130"/>
      <c r="J533" s="98"/>
      <c r="K533" s="98"/>
      <c r="L533" s="98"/>
      <c r="M533" s="255"/>
      <c r="N533" s="255"/>
      <c r="O533" s="98"/>
      <c r="P533" s="98"/>
      <c r="Q533" s="130"/>
    </row>
    <row r="534" spans="1:17" ht="12.6" customHeight="1" x14ac:dyDescent="0.2">
      <c r="A534" s="234"/>
      <c r="B534" s="98"/>
      <c r="C534" s="130"/>
      <c r="D534" s="240"/>
      <c r="E534" s="240"/>
      <c r="F534" s="224"/>
      <c r="G534" s="98"/>
      <c r="H534" s="98"/>
      <c r="I534" s="130"/>
      <c r="J534" s="98"/>
      <c r="K534" s="98"/>
      <c r="L534" s="98"/>
      <c r="M534" s="255"/>
      <c r="N534" s="255"/>
      <c r="O534" s="98"/>
      <c r="P534" s="98"/>
      <c r="Q534" s="130"/>
    </row>
    <row r="535" spans="1:17" ht="12.6" customHeight="1" x14ac:dyDescent="0.2">
      <c r="A535" s="234"/>
      <c r="B535" s="98"/>
      <c r="C535" s="130"/>
      <c r="D535" s="240"/>
      <c r="E535" s="240"/>
      <c r="F535" s="224"/>
      <c r="G535" s="98"/>
      <c r="H535" s="98"/>
      <c r="I535" s="130"/>
      <c r="J535" s="98"/>
      <c r="K535" s="98"/>
      <c r="L535" s="98"/>
      <c r="M535" s="255"/>
      <c r="N535" s="255"/>
      <c r="O535" s="98"/>
      <c r="P535" s="98"/>
      <c r="Q535" s="130"/>
    </row>
    <row r="536" spans="1:17" ht="12.6" customHeight="1" x14ac:dyDescent="0.2">
      <c r="A536" s="234"/>
      <c r="B536" s="98"/>
      <c r="C536" s="130"/>
      <c r="D536" s="240"/>
      <c r="E536" s="240"/>
      <c r="F536" s="224"/>
      <c r="G536" s="98"/>
      <c r="H536" s="98"/>
      <c r="I536" s="130"/>
      <c r="J536" s="98"/>
      <c r="K536" s="98"/>
      <c r="L536" s="98"/>
      <c r="M536" s="255"/>
      <c r="N536" s="255"/>
      <c r="O536" s="98"/>
      <c r="P536" s="98"/>
      <c r="Q536" s="130"/>
    </row>
    <row r="537" spans="1:17" ht="12.6" customHeight="1" x14ac:dyDescent="0.2">
      <c r="A537" s="234"/>
      <c r="B537" s="98"/>
      <c r="C537" s="130"/>
      <c r="D537" s="240"/>
      <c r="E537" s="240"/>
      <c r="F537" s="224"/>
      <c r="G537" s="98"/>
      <c r="H537" s="98"/>
      <c r="I537" s="130"/>
      <c r="J537" s="98"/>
      <c r="K537" s="98"/>
      <c r="L537" s="98"/>
      <c r="M537" s="255"/>
      <c r="N537" s="255"/>
      <c r="O537" s="98"/>
      <c r="P537" s="98"/>
      <c r="Q537" s="130"/>
    </row>
    <row r="538" spans="1:17" ht="12.6" customHeight="1" x14ac:dyDescent="0.2">
      <c r="A538" s="234"/>
      <c r="B538" s="98"/>
      <c r="C538" s="130"/>
      <c r="D538" s="240"/>
      <c r="E538" s="240"/>
      <c r="F538" s="224"/>
      <c r="G538" s="98"/>
      <c r="H538" s="98"/>
      <c r="I538" s="130"/>
      <c r="J538" s="98"/>
      <c r="K538" s="98"/>
      <c r="L538" s="98"/>
      <c r="M538" s="255"/>
      <c r="N538" s="255"/>
      <c r="O538" s="98"/>
      <c r="P538" s="98"/>
      <c r="Q538" s="130"/>
    </row>
    <row r="539" spans="1:17" ht="12.6" customHeight="1" x14ac:dyDescent="0.2">
      <c r="A539" s="234"/>
      <c r="B539" s="98"/>
      <c r="C539" s="130"/>
      <c r="D539" s="240"/>
      <c r="E539" s="240"/>
      <c r="F539" s="224"/>
      <c r="G539" s="98"/>
      <c r="H539" s="98"/>
      <c r="I539" s="130"/>
      <c r="J539" s="98"/>
      <c r="K539" s="98"/>
      <c r="L539" s="98"/>
      <c r="M539" s="255"/>
      <c r="N539" s="255"/>
      <c r="O539" s="98"/>
      <c r="P539" s="98"/>
      <c r="Q539" s="130"/>
    </row>
    <row r="540" spans="1:17" ht="12.6" customHeight="1" x14ac:dyDescent="0.2">
      <c r="A540" s="234"/>
      <c r="B540" s="98"/>
      <c r="C540" s="130"/>
      <c r="D540" s="240"/>
      <c r="E540" s="240"/>
      <c r="F540" s="224"/>
      <c r="G540" s="98"/>
      <c r="H540" s="98"/>
      <c r="I540" s="130"/>
      <c r="J540" s="98"/>
      <c r="K540" s="98"/>
      <c r="L540" s="98"/>
      <c r="M540" s="255"/>
      <c r="N540" s="255"/>
      <c r="O540" s="98"/>
      <c r="P540" s="98"/>
      <c r="Q540" s="130"/>
    </row>
    <row r="541" spans="1:17" ht="12.6" customHeight="1" x14ac:dyDescent="0.2">
      <c r="A541" s="234"/>
      <c r="B541" s="98"/>
      <c r="C541" s="130"/>
      <c r="D541" s="240"/>
      <c r="E541" s="240"/>
      <c r="F541" s="224"/>
      <c r="G541" s="98"/>
      <c r="H541" s="98"/>
      <c r="I541" s="130"/>
      <c r="J541" s="98"/>
      <c r="K541" s="98"/>
      <c r="L541" s="98"/>
      <c r="M541" s="255"/>
      <c r="N541" s="255"/>
      <c r="O541" s="98"/>
      <c r="P541" s="98"/>
      <c r="Q541" s="130"/>
    </row>
    <row r="542" spans="1:17" ht="12.6" customHeight="1" x14ac:dyDescent="0.2">
      <c r="A542" s="234"/>
      <c r="B542" s="98"/>
      <c r="C542" s="130"/>
      <c r="D542" s="240"/>
      <c r="E542" s="240"/>
      <c r="F542" s="224"/>
      <c r="G542" s="98"/>
      <c r="H542" s="98"/>
      <c r="I542" s="130"/>
      <c r="J542" s="98"/>
      <c r="K542" s="98"/>
      <c r="L542" s="98"/>
      <c r="M542" s="255"/>
      <c r="N542" s="255"/>
      <c r="O542" s="98"/>
      <c r="P542" s="98"/>
      <c r="Q542" s="130"/>
    </row>
    <row r="543" spans="1:17" ht="12.6" customHeight="1" x14ac:dyDescent="0.2">
      <c r="A543" s="234"/>
      <c r="B543" s="98"/>
      <c r="C543" s="130"/>
      <c r="D543" s="240"/>
      <c r="E543" s="240"/>
      <c r="F543" s="224"/>
      <c r="G543" s="98"/>
      <c r="H543" s="98"/>
      <c r="I543" s="130"/>
      <c r="J543" s="98"/>
      <c r="K543" s="98"/>
      <c r="L543" s="98"/>
      <c r="M543" s="255"/>
      <c r="N543" s="255"/>
      <c r="O543" s="98"/>
      <c r="P543" s="98"/>
      <c r="Q543" s="130"/>
    </row>
    <row r="544" spans="1:17" ht="12.6" customHeight="1" x14ac:dyDescent="0.2">
      <c r="A544" s="234"/>
      <c r="B544" s="98"/>
      <c r="C544" s="130"/>
      <c r="D544" s="240"/>
      <c r="E544" s="240"/>
      <c r="F544" s="224"/>
      <c r="G544" s="98"/>
      <c r="H544" s="98"/>
      <c r="I544" s="130"/>
      <c r="J544" s="98"/>
      <c r="K544" s="98"/>
      <c r="L544" s="98"/>
      <c r="M544" s="255"/>
      <c r="N544" s="255"/>
      <c r="O544" s="98"/>
      <c r="P544" s="98"/>
      <c r="Q544" s="130"/>
    </row>
    <row r="545" spans="1:17" ht="12.6" customHeight="1" x14ac:dyDescent="0.2">
      <c r="A545" s="234"/>
      <c r="B545" s="98"/>
      <c r="C545" s="130"/>
      <c r="D545" s="240"/>
      <c r="E545" s="240"/>
      <c r="F545" s="224"/>
      <c r="G545" s="98"/>
      <c r="H545" s="98"/>
      <c r="I545" s="130"/>
      <c r="J545" s="98"/>
      <c r="K545" s="98"/>
      <c r="L545" s="98"/>
      <c r="M545" s="255"/>
      <c r="N545" s="255"/>
      <c r="O545" s="98"/>
      <c r="P545" s="98"/>
      <c r="Q545" s="130"/>
    </row>
    <row r="546" spans="1:17" ht="12.6" customHeight="1" x14ac:dyDescent="0.2">
      <c r="A546" s="234"/>
      <c r="B546" s="98"/>
      <c r="C546" s="130"/>
      <c r="D546" s="240"/>
      <c r="E546" s="240"/>
      <c r="F546" s="224"/>
      <c r="G546" s="98"/>
      <c r="H546" s="98"/>
      <c r="I546" s="130"/>
      <c r="J546" s="98"/>
      <c r="K546" s="98"/>
      <c r="L546" s="98"/>
      <c r="M546" s="255"/>
      <c r="N546" s="255"/>
      <c r="O546" s="98"/>
      <c r="P546" s="98"/>
      <c r="Q546" s="130"/>
    </row>
    <row r="547" spans="1:17" ht="12.6" customHeight="1" x14ac:dyDescent="0.2">
      <c r="A547" s="234"/>
      <c r="B547" s="98"/>
      <c r="C547" s="130"/>
      <c r="D547" s="240"/>
      <c r="E547" s="240"/>
      <c r="F547" s="224"/>
      <c r="G547" s="98"/>
      <c r="H547" s="98"/>
      <c r="I547" s="130"/>
      <c r="J547" s="98"/>
      <c r="K547" s="98"/>
      <c r="L547" s="98"/>
      <c r="M547" s="255"/>
      <c r="N547" s="255"/>
      <c r="O547" s="98"/>
      <c r="P547" s="98"/>
      <c r="Q547" s="130"/>
    </row>
    <row r="548" spans="1:17" ht="12.6" customHeight="1" x14ac:dyDescent="0.2">
      <c r="A548" s="234"/>
      <c r="B548" s="98"/>
      <c r="C548" s="130"/>
      <c r="D548" s="240"/>
      <c r="E548" s="240"/>
      <c r="F548" s="224"/>
      <c r="G548" s="98"/>
      <c r="H548" s="98"/>
      <c r="I548" s="130"/>
      <c r="J548" s="98"/>
      <c r="K548" s="98"/>
      <c r="L548" s="98"/>
      <c r="M548" s="255"/>
      <c r="N548" s="255"/>
      <c r="O548" s="98"/>
      <c r="P548" s="98"/>
      <c r="Q548" s="130"/>
    </row>
    <row r="549" spans="1:17" ht="12.6" customHeight="1" x14ac:dyDescent="0.2">
      <c r="A549" s="234"/>
      <c r="B549" s="98"/>
      <c r="C549" s="130"/>
      <c r="D549" s="240"/>
      <c r="E549" s="240"/>
      <c r="F549" s="224"/>
      <c r="G549" s="98"/>
      <c r="H549" s="98"/>
      <c r="I549" s="130"/>
      <c r="J549" s="98"/>
      <c r="K549" s="98"/>
      <c r="L549" s="98"/>
      <c r="M549" s="255"/>
      <c r="N549" s="255"/>
      <c r="O549" s="98"/>
      <c r="P549" s="98"/>
      <c r="Q549" s="130"/>
    </row>
    <row r="550" spans="1:17" ht="12.6" customHeight="1" x14ac:dyDescent="0.2">
      <c r="A550" s="234"/>
      <c r="B550" s="98"/>
      <c r="C550" s="130"/>
      <c r="D550" s="240"/>
      <c r="E550" s="240"/>
      <c r="F550" s="224"/>
      <c r="G550" s="98"/>
      <c r="H550" s="98"/>
      <c r="I550" s="130"/>
      <c r="J550" s="98"/>
      <c r="K550" s="98"/>
      <c r="L550" s="98"/>
      <c r="M550" s="255"/>
      <c r="N550" s="255"/>
      <c r="O550" s="98"/>
      <c r="P550" s="98"/>
      <c r="Q550" s="130"/>
    </row>
    <row r="551" spans="1:17" ht="12.6" customHeight="1" x14ac:dyDescent="0.2">
      <c r="A551" s="234"/>
      <c r="B551" s="98"/>
      <c r="C551" s="130"/>
      <c r="D551" s="240"/>
      <c r="E551" s="240"/>
      <c r="F551" s="224"/>
      <c r="G551" s="98"/>
      <c r="H551" s="98"/>
      <c r="I551" s="130"/>
      <c r="J551" s="98"/>
      <c r="K551" s="98"/>
      <c r="L551" s="98"/>
      <c r="M551" s="255"/>
      <c r="N551" s="255"/>
      <c r="O551" s="98"/>
      <c r="P551" s="98"/>
      <c r="Q551" s="130"/>
    </row>
    <row r="552" spans="1:17" ht="12.6" customHeight="1" x14ac:dyDescent="0.2">
      <c r="A552" s="234"/>
      <c r="B552" s="98"/>
      <c r="C552" s="130"/>
      <c r="D552" s="240"/>
      <c r="E552" s="240"/>
      <c r="F552" s="224"/>
      <c r="G552" s="98"/>
      <c r="H552" s="98"/>
      <c r="I552" s="130"/>
      <c r="J552" s="98"/>
      <c r="K552" s="98"/>
      <c r="L552" s="98"/>
      <c r="M552" s="255"/>
      <c r="N552" s="255"/>
      <c r="O552" s="98"/>
      <c r="P552" s="98"/>
      <c r="Q552" s="130"/>
    </row>
    <row r="553" spans="1:17" ht="12.6" customHeight="1" x14ac:dyDescent="0.2">
      <c r="A553" s="234"/>
      <c r="B553" s="98"/>
      <c r="C553" s="130"/>
      <c r="D553" s="240"/>
      <c r="E553" s="240"/>
      <c r="F553" s="224"/>
      <c r="G553" s="98"/>
      <c r="H553" s="98"/>
      <c r="I553" s="130"/>
      <c r="J553" s="98"/>
      <c r="K553" s="98"/>
      <c r="L553" s="98"/>
      <c r="M553" s="255"/>
      <c r="N553" s="255"/>
      <c r="O553" s="98"/>
      <c r="P553" s="98"/>
      <c r="Q553" s="130"/>
    </row>
    <row r="554" spans="1:17" ht="12.6" customHeight="1" x14ac:dyDescent="0.2">
      <c r="A554" s="234"/>
      <c r="B554" s="98"/>
      <c r="C554" s="130"/>
      <c r="D554" s="240"/>
      <c r="E554" s="240"/>
      <c r="F554" s="224"/>
      <c r="G554" s="98"/>
      <c r="H554" s="98"/>
      <c r="I554" s="130"/>
      <c r="J554" s="98"/>
      <c r="K554" s="98"/>
      <c r="L554" s="98"/>
      <c r="M554" s="255"/>
      <c r="N554" s="255"/>
      <c r="O554" s="98"/>
      <c r="P554" s="98"/>
      <c r="Q554" s="130"/>
    </row>
    <row r="555" spans="1:17" ht="12.6" customHeight="1" x14ac:dyDescent="0.2">
      <c r="A555" s="234"/>
      <c r="B555" s="98"/>
      <c r="C555" s="130"/>
      <c r="D555" s="240"/>
      <c r="E555" s="240"/>
      <c r="F555" s="224"/>
      <c r="G555" s="98"/>
      <c r="H555" s="98"/>
      <c r="I555" s="130"/>
      <c r="J555" s="98"/>
      <c r="K555" s="98"/>
      <c r="L555" s="98"/>
      <c r="M555" s="255"/>
      <c r="N555" s="255"/>
      <c r="O555" s="98"/>
      <c r="P555" s="98"/>
      <c r="Q555" s="130"/>
    </row>
    <row r="556" spans="1:17" ht="12.6" customHeight="1" x14ac:dyDescent="0.2">
      <c r="A556" s="234"/>
      <c r="B556" s="98"/>
      <c r="C556" s="130"/>
      <c r="D556" s="240"/>
      <c r="E556" s="240"/>
      <c r="F556" s="224"/>
      <c r="G556" s="98"/>
      <c r="H556" s="98"/>
      <c r="I556" s="130"/>
      <c r="J556" s="98"/>
      <c r="K556" s="98"/>
      <c r="L556" s="98"/>
      <c r="M556" s="255"/>
      <c r="N556" s="255"/>
      <c r="O556" s="98"/>
      <c r="P556" s="98"/>
      <c r="Q556" s="130"/>
    </row>
    <row r="557" spans="1:17" ht="12.6" customHeight="1" x14ac:dyDescent="0.2">
      <c r="A557" s="234"/>
      <c r="B557" s="98"/>
      <c r="C557" s="130"/>
      <c r="D557" s="240"/>
      <c r="E557" s="240"/>
      <c r="F557" s="224"/>
      <c r="G557" s="98"/>
      <c r="H557" s="98"/>
      <c r="I557" s="130"/>
      <c r="J557" s="98"/>
      <c r="K557" s="98"/>
      <c r="L557" s="98"/>
      <c r="M557" s="255"/>
      <c r="N557" s="255"/>
      <c r="O557" s="98"/>
      <c r="P557" s="98"/>
      <c r="Q557" s="130"/>
    </row>
    <row r="558" spans="1:17" ht="12.6" customHeight="1" x14ac:dyDescent="0.2">
      <c r="A558" s="234"/>
      <c r="B558" s="98"/>
      <c r="C558" s="130"/>
      <c r="D558" s="240"/>
      <c r="E558" s="240"/>
      <c r="F558" s="224"/>
      <c r="G558" s="98"/>
      <c r="H558" s="98"/>
      <c r="I558" s="130"/>
      <c r="J558" s="98"/>
      <c r="K558" s="98"/>
      <c r="L558" s="98"/>
      <c r="M558" s="255"/>
      <c r="N558" s="255"/>
      <c r="O558" s="98"/>
      <c r="P558" s="98"/>
      <c r="Q558" s="130"/>
    </row>
    <row r="559" spans="1:17" ht="12.6" customHeight="1" x14ac:dyDescent="0.2">
      <c r="A559" s="234"/>
      <c r="B559" s="98"/>
      <c r="C559" s="130"/>
      <c r="D559" s="240"/>
      <c r="E559" s="240"/>
      <c r="F559" s="224"/>
      <c r="G559" s="98"/>
      <c r="H559" s="98"/>
      <c r="I559" s="130"/>
      <c r="J559" s="98"/>
      <c r="K559" s="98"/>
      <c r="L559" s="98"/>
      <c r="M559" s="255"/>
      <c r="N559" s="255"/>
      <c r="O559" s="98"/>
      <c r="P559" s="98"/>
      <c r="Q559" s="130"/>
    </row>
    <row r="560" spans="1:17" ht="12.6" customHeight="1" x14ac:dyDescent="0.2">
      <c r="A560" s="234"/>
      <c r="B560" s="98"/>
      <c r="C560" s="130"/>
      <c r="D560" s="240"/>
      <c r="E560" s="240"/>
      <c r="F560" s="224"/>
      <c r="G560" s="98"/>
      <c r="H560" s="98"/>
      <c r="I560" s="130"/>
      <c r="J560" s="98"/>
      <c r="K560" s="98"/>
      <c r="L560" s="98"/>
      <c r="M560" s="255"/>
      <c r="N560" s="255"/>
      <c r="O560" s="98"/>
      <c r="P560" s="98"/>
      <c r="Q560" s="130"/>
    </row>
    <row r="561" spans="1:17" ht="12.6" customHeight="1" x14ac:dyDescent="0.2">
      <c r="A561" s="234"/>
      <c r="B561" s="98"/>
      <c r="C561" s="130"/>
      <c r="D561" s="240"/>
      <c r="E561" s="240"/>
      <c r="F561" s="224"/>
      <c r="G561" s="98"/>
      <c r="H561" s="98"/>
      <c r="I561" s="130"/>
      <c r="J561" s="98"/>
      <c r="K561" s="98"/>
      <c r="L561" s="98"/>
      <c r="M561" s="255"/>
      <c r="N561" s="255"/>
      <c r="O561" s="98"/>
      <c r="P561" s="98"/>
      <c r="Q561" s="130"/>
    </row>
    <row r="562" spans="1:17" ht="12.6" customHeight="1" x14ac:dyDescent="0.2">
      <c r="A562" s="234"/>
      <c r="B562" s="98"/>
      <c r="C562" s="130"/>
      <c r="D562" s="240"/>
      <c r="E562" s="240"/>
      <c r="F562" s="224"/>
      <c r="G562" s="98"/>
      <c r="H562" s="98"/>
      <c r="I562" s="130"/>
      <c r="J562" s="98"/>
      <c r="K562" s="98"/>
      <c r="L562" s="98"/>
      <c r="M562" s="255"/>
      <c r="N562" s="255"/>
      <c r="O562" s="98"/>
      <c r="P562" s="98"/>
      <c r="Q562" s="130"/>
    </row>
    <row r="563" spans="1:17" ht="12.6" customHeight="1" x14ac:dyDescent="0.2">
      <c r="A563" s="234"/>
      <c r="B563" s="98"/>
      <c r="C563" s="130"/>
      <c r="D563" s="240"/>
      <c r="E563" s="240"/>
      <c r="F563" s="224"/>
      <c r="G563" s="98"/>
      <c r="H563" s="98"/>
      <c r="I563" s="130"/>
      <c r="J563" s="98"/>
      <c r="K563" s="98"/>
      <c r="L563" s="98"/>
      <c r="M563" s="255"/>
      <c r="N563" s="255"/>
      <c r="O563" s="98"/>
      <c r="P563" s="98"/>
      <c r="Q563" s="130"/>
    </row>
    <row r="564" spans="1:17" ht="12.6" customHeight="1" x14ac:dyDescent="0.2">
      <c r="A564" s="234"/>
      <c r="B564" s="98"/>
      <c r="C564" s="130"/>
      <c r="D564" s="240"/>
      <c r="E564" s="240"/>
      <c r="F564" s="224"/>
      <c r="G564" s="98"/>
      <c r="H564" s="98"/>
      <c r="I564" s="130"/>
      <c r="J564" s="98"/>
      <c r="K564" s="98"/>
      <c r="L564" s="98"/>
      <c r="M564" s="255"/>
      <c r="N564" s="255"/>
      <c r="O564" s="98"/>
      <c r="P564" s="98"/>
      <c r="Q564" s="130"/>
    </row>
    <row r="565" spans="1:17" ht="12.6" customHeight="1" x14ac:dyDescent="0.2">
      <c r="A565" s="234"/>
      <c r="B565" s="98"/>
      <c r="C565" s="130"/>
      <c r="D565" s="240"/>
      <c r="E565" s="240"/>
      <c r="F565" s="224"/>
      <c r="G565" s="98"/>
      <c r="H565" s="98"/>
      <c r="I565" s="130"/>
      <c r="J565" s="98"/>
      <c r="K565" s="98"/>
      <c r="L565" s="98"/>
      <c r="M565" s="255"/>
      <c r="N565" s="255"/>
      <c r="O565" s="98"/>
      <c r="P565" s="98"/>
      <c r="Q565" s="130"/>
    </row>
    <row r="566" spans="1:17" ht="12.6" customHeight="1" x14ac:dyDescent="0.2">
      <c r="A566" s="234"/>
      <c r="B566" s="98"/>
      <c r="C566" s="130"/>
      <c r="D566" s="240"/>
      <c r="E566" s="240"/>
      <c r="F566" s="224"/>
      <c r="G566" s="98"/>
      <c r="H566" s="98"/>
      <c r="I566" s="130"/>
      <c r="J566" s="98"/>
      <c r="K566" s="98"/>
      <c r="L566" s="98"/>
      <c r="M566" s="255"/>
      <c r="N566" s="255"/>
      <c r="O566" s="98"/>
      <c r="P566" s="98"/>
      <c r="Q566" s="130"/>
    </row>
    <row r="567" spans="1:17" ht="12.6" customHeight="1" x14ac:dyDescent="0.2">
      <c r="A567" s="234"/>
      <c r="B567" s="98"/>
      <c r="C567" s="130"/>
      <c r="D567" s="240"/>
      <c r="E567" s="240"/>
      <c r="F567" s="224"/>
      <c r="G567" s="98"/>
      <c r="H567" s="98"/>
      <c r="I567" s="130"/>
      <c r="J567" s="98"/>
      <c r="K567" s="98"/>
      <c r="L567" s="98"/>
      <c r="M567" s="255"/>
      <c r="N567" s="255"/>
      <c r="O567" s="98"/>
      <c r="P567" s="98"/>
      <c r="Q567" s="130"/>
    </row>
    <row r="568" spans="1:17" ht="12.6" customHeight="1" x14ac:dyDescent="0.2">
      <c r="A568" s="234"/>
      <c r="B568" s="98"/>
      <c r="C568" s="130"/>
      <c r="D568" s="240"/>
      <c r="E568" s="240"/>
      <c r="F568" s="224"/>
      <c r="G568" s="98"/>
      <c r="H568" s="98"/>
      <c r="I568" s="130"/>
      <c r="J568" s="98"/>
      <c r="K568" s="98"/>
      <c r="L568" s="98"/>
      <c r="M568" s="255"/>
      <c r="N568" s="255"/>
      <c r="O568" s="98"/>
      <c r="P568" s="98"/>
      <c r="Q568" s="130"/>
    </row>
    <row r="569" spans="1:17" ht="12.6" customHeight="1" x14ac:dyDescent="0.2">
      <c r="A569" s="234"/>
      <c r="B569" s="98"/>
      <c r="C569" s="130"/>
      <c r="D569" s="240"/>
      <c r="E569" s="240"/>
      <c r="F569" s="224"/>
      <c r="G569" s="98"/>
      <c r="H569" s="98"/>
      <c r="I569" s="130"/>
      <c r="J569" s="98"/>
      <c r="K569" s="98"/>
      <c r="L569" s="98"/>
      <c r="M569" s="255"/>
      <c r="N569" s="255"/>
      <c r="O569" s="98"/>
      <c r="P569" s="98"/>
      <c r="Q569" s="130"/>
    </row>
    <row r="570" spans="1:17" ht="12.6" customHeight="1" x14ac:dyDescent="0.2">
      <c r="A570" s="234"/>
      <c r="B570" s="98"/>
      <c r="C570" s="130"/>
      <c r="D570" s="240"/>
      <c r="E570" s="240"/>
      <c r="F570" s="224"/>
      <c r="G570" s="98"/>
      <c r="H570" s="98"/>
      <c r="I570" s="130"/>
      <c r="J570" s="98"/>
      <c r="K570" s="98"/>
      <c r="L570" s="98"/>
      <c r="M570" s="255"/>
      <c r="N570" s="255"/>
      <c r="O570" s="98"/>
      <c r="P570" s="98"/>
      <c r="Q570" s="130"/>
    </row>
    <row r="571" spans="1:17" ht="12.6" customHeight="1" x14ac:dyDescent="0.2">
      <c r="A571" s="234"/>
      <c r="B571" s="98"/>
      <c r="C571" s="130"/>
      <c r="D571" s="240"/>
      <c r="E571" s="240"/>
      <c r="F571" s="224"/>
      <c r="G571" s="98"/>
      <c r="H571" s="98"/>
      <c r="I571" s="130"/>
      <c r="J571" s="98"/>
      <c r="K571" s="98"/>
      <c r="L571" s="98"/>
      <c r="M571" s="255"/>
      <c r="N571" s="255"/>
      <c r="O571" s="98"/>
      <c r="P571" s="98"/>
      <c r="Q571" s="130"/>
    </row>
    <row r="572" spans="1:17" ht="12.6" customHeight="1" x14ac:dyDescent="0.2">
      <c r="A572" s="234"/>
      <c r="B572" s="98"/>
      <c r="C572" s="130"/>
      <c r="D572" s="240"/>
      <c r="E572" s="240"/>
      <c r="F572" s="224"/>
      <c r="G572" s="98"/>
      <c r="H572" s="98"/>
      <c r="I572" s="130"/>
      <c r="J572" s="98"/>
      <c r="K572" s="98"/>
      <c r="L572" s="98"/>
      <c r="M572" s="255"/>
      <c r="N572" s="255"/>
      <c r="O572" s="98"/>
      <c r="P572" s="98"/>
      <c r="Q572" s="130"/>
    </row>
    <row r="573" spans="1:17" ht="12.6" customHeight="1" x14ac:dyDescent="0.2">
      <c r="A573" s="234"/>
      <c r="B573" s="98"/>
      <c r="C573" s="130"/>
      <c r="D573" s="240"/>
      <c r="E573" s="240"/>
      <c r="F573" s="224"/>
      <c r="G573" s="98"/>
      <c r="H573" s="98"/>
      <c r="I573" s="130"/>
      <c r="J573" s="98"/>
      <c r="K573" s="98"/>
      <c r="L573" s="98"/>
      <c r="M573" s="255"/>
      <c r="N573" s="255"/>
      <c r="O573" s="98"/>
      <c r="P573" s="98"/>
      <c r="Q573" s="130"/>
    </row>
    <row r="574" spans="1:17" ht="12.6" customHeight="1" x14ac:dyDescent="0.2">
      <c r="A574" s="234"/>
      <c r="B574" s="98"/>
      <c r="C574" s="130"/>
      <c r="D574" s="240"/>
      <c r="E574" s="240"/>
      <c r="F574" s="224"/>
      <c r="G574" s="98"/>
      <c r="H574" s="98"/>
      <c r="I574" s="130"/>
      <c r="J574" s="98"/>
      <c r="K574" s="98"/>
      <c r="L574" s="98"/>
      <c r="M574" s="255"/>
      <c r="N574" s="255"/>
      <c r="O574" s="98"/>
      <c r="P574" s="98"/>
      <c r="Q574" s="130"/>
    </row>
    <row r="575" spans="1:17" ht="12.6" customHeight="1" x14ac:dyDescent="0.2">
      <c r="A575" s="234"/>
      <c r="B575" s="98"/>
      <c r="C575" s="130"/>
      <c r="D575" s="240"/>
      <c r="E575" s="240"/>
      <c r="F575" s="224"/>
      <c r="G575" s="98"/>
      <c r="H575" s="98"/>
      <c r="I575" s="130"/>
      <c r="J575" s="98"/>
      <c r="K575" s="98"/>
      <c r="L575" s="98"/>
      <c r="M575" s="255"/>
      <c r="N575" s="255"/>
      <c r="O575" s="98"/>
      <c r="P575" s="98"/>
      <c r="Q575" s="130"/>
    </row>
    <row r="576" spans="1:17" ht="12.6" customHeight="1" x14ac:dyDescent="0.2">
      <c r="A576" s="234"/>
      <c r="B576" s="98"/>
      <c r="C576" s="130"/>
      <c r="D576" s="240"/>
      <c r="E576" s="240"/>
      <c r="F576" s="224"/>
      <c r="G576" s="98"/>
      <c r="H576" s="98"/>
      <c r="I576" s="130"/>
      <c r="J576" s="98"/>
      <c r="K576" s="98"/>
      <c r="L576" s="98"/>
      <c r="M576" s="255"/>
      <c r="N576" s="255"/>
      <c r="O576" s="98"/>
      <c r="P576" s="98"/>
      <c r="Q576" s="130"/>
    </row>
    <row r="577" spans="1:17" ht="12.6" customHeight="1" x14ac:dyDescent="0.2">
      <c r="A577" s="234"/>
      <c r="B577" s="98"/>
      <c r="C577" s="130"/>
      <c r="D577" s="240"/>
      <c r="E577" s="240"/>
      <c r="F577" s="224"/>
      <c r="G577" s="98"/>
      <c r="H577" s="98"/>
      <c r="I577" s="130"/>
      <c r="J577" s="98"/>
      <c r="K577" s="98"/>
      <c r="L577" s="98"/>
      <c r="M577" s="255"/>
      <c r="N577" s="255"/>
      <c r="O577" s="98"/>
      <c r="P577" s="98"/>
      <c r="Q577" s="130"/>
    </row>
    <row r="578" spans="1:17" ht="12.6" customHeight="1" x14ac:dyDescent="0.2">
      <c r="A578" s="234"/>
      <c r="B578" s="98"/>
      <c r="C578" s="130"/>
      <c r="D578" s="240"/>
      <c r="E578" s="240"/>
      <c r="F578" s="224"/>
      <c r="G578" s="98"/>
      <c r="H578" s="98"/>
      <c r="I578" s="130"/>
      <c r="J578" s="98"/>
      <c r="K578" s="98"/>
      <c r="L578" s="98"/>
      <c r="M578" s="255"/>
      <c r="N578" s="255"/>
      <c r="O578" s="98"/>
      <c r="P578" s="98"/>
      <c r="Q578" s="130"/>
    </row>
    <row r="579" spans="1:17" ht="12.6" customHeight="1" x14ac:dyDescent="0.2">
      <c r="A579" s="234"/>
      <c r="B579" s="98"/>
      <c r="C579" s="130"/>
      <c r="D579" s="240"/>
      <c r="E579" s="240"/>
      <c r="F579" s="224"/>
      <c r="G579" s="98"/>
      <c r="H579" s="98"/>
      <c r="I579" s="130"/>
      <c r="J579" s="98"/>
      <c r="K579" s="98"/>
      <c r="L579" s="98"/>
      <c r="M579" s="255"/>
      <c r="N579" s="255"/>
      <c r="O579" s="98"/>
      <c r="P579" s="98"/>
      <c r="Q579" s="130"/>
    </row>
    <row r="580" spans="1:17" ht="12.6" customHeight="1" x14ac:dyDescent="0.2">
      <c r="A580" s="234"/>
      <c r="B580" s="98"/>
      <c r="C580" s="130"/>
      <c r="D580" s="240"/>
      <c r="E580" s="240"/>
      <c r="F580" s="224"/>
      <c r="G580" s="98"/>
      <c r="H580" s="98"/>
      <c r="I580" s="130"/>
      <c r="J580" s="98"/>
      <c r="K580" s="98"/>
      <c r="L580" s="98"/>
      <c r="M580" s="255"/>
      <c r="N580" s="255"/>
      <c r="O580" s="98"/>
      <c r="P580" s="98"/>
      <c r="Q580" s="130"/>
    </row>
    <row r="581" spans="1:17" ht="12.6" customHeight="1" x14ac:dyDescent="0.2">
      <c r="A581" s="234"/>
      <c r="B581" s="98"/>
      <c r="C581" s="130"/>
      <c r="D581" s="240"/>
      <c r="E581" s="240"/>
      <c r="F581" s="224"/>
      <c r="G581" s="98"/>
      <c r="H581" s="98"/>
      <c r="I581" s="130"/>
      <c r="J581" s="98"/>
      <c r="K581" s="98"/>
      <c r="L581" s="98"/>
      <c r="M581" s="255"/>
      <c r="N581" s="255"/>
      <c r="O581" s="98"/>
      <c r="P581" s="98"/>
      <c r="Q581" s="130"/>
    </row>
    <row r="582" spans="1:17" ht="12.6" customHeight="1" x14ac:dyDescent="0.2">
      <c r="A582" s="234"/>
      <c r="B582" s="98"/>
      <c r="C582" s="130"/>
      <c r="D582" s="240"/>
      <c r="E582" s="240"/>
      <c r="F582" s="224"/>
      <c r="G582" s="98"/>
      <c r="H582" s="98"/>
      <c r="I582" s="130"/>
      <c r="J582" s="98"/>
      <c r="K582" s="98"/>
      <c r="L582" s="98"/>
      <c r="M582" s="255"/>
      <c r="N582" s="255"/>
      <c r="O582" s="98"/>
      <c r="P582" s="98"/>
      <c r="Q582" s="130"/>
    </row>
    <row r="583" spans="1:17" ht="12.6" customHeight="1" x14ac:dyDescent="0.2">
      <c r="A583" s="234"/>
      <c r="B583" s="98"/>
      <c r="C583" s="130"/>
      <c r="D583" s="240"/>
      <c r="E583" s="240"/>
      <c r="F583" s="224"/>
      <c r="G583" s="98"/>
      <c r="H583" s="98"/>
      <c r="I583" s="130"/>
      <c r="J583" s="98"/>
      <c r="K583" s="98"/>
      <c r="L583" s="98"/>
      <c r="M583" s="255"/>
      <c r="N583" s="255"/>
      <c r="O583" s="98"/>
      <c r="P583" s="98"/>
      <c r="Q583" s="130"/>
    </row>
    <row r="584" spans="1:17" ht="12.6" customHeight="1" x14ac:dyDescent="0.2">
      <c r="A584" s="234"/>
      <c r="B584" s="98"/>
      <c r="C584" s="130"/>
      <c r="D584" s="240"/>
      <c r="E584" s="240"/>
      <c r="F584" s="224"/>
      <c r="G584" s="98"/>
      <c r="H584" s="98"/>
      <c r="I584" s="130"/>
      <c r="J584" s="98"/>
      <c r="K584" s="98"/>
      <c r="L584" s="98"/>
      <c r="M584" s="255"/>
      <c r="N584" s="255"/>
      <c r="O584" s="98"/>
      <c r="P584" s="98"/>
      <c r="Q584" s="130"/>
    </row>
    <row r="585" spans="1:17" ht="12.6" customHeight="1" x14ac:dyDescent="0.2">
      <c r="A585" s="234"/>
      <c r="B585" s="98"/>
      <c r="C585" s="130"/>
      <c r="D585" s="240"/>
      <c r="E585" s="240"/>
      <c r="F585" s="224"/>
      <c r="G585" s="98"/>
      <c r="H585" s="98"/>
      <c r="I585" s="130"/>
      <c r="J585" s="98"/>
      <c r="K585" s="98"/>
      <c r="L585" s="98"/>
      <c r="M585" s="255"/>
      <c r="N585" s="255"/>
      <c r="O585" s="98"/>
      <c r="P585" s="98"/>
      <c r="Q585" s="130"/>
    </row>
    <row r="586" spans="1:17" ht="12.6" customHeight="1" x14ac:dyDescent="0.2">
      <c r="A586" s="234"/>
      <c r="B586" s="98"/>
      <c r="C586" s="130"/>
      <c r="D586" s="240"/>
      <c r="E586" s="240"/>
      <c r="F586" s="224"/>
      <c r="G586" s="98"/>
      <c r="H586" s="98"/>
      <c r="I586" s="130"/>
      <c r="J586" s="98"/>
      <c r="K586" s="98"/>
      <c r="L586" s="98"/>
      <c r="M586" s="255"/>
      <c r="N586" s="255"/>
      <c r="O586" s="98"/>
      <c r="P586" s="98"/>
      <c r="Q586" s="130"/>
    </row>
    <row r="587" spans="1:17" ht="12.6" customHeight="1" x14ac:dyDescent="0.2">
      <c r="A587" s="234"/>
      <c r="B587" s="98"/>
      <c r="C587" s="130"/>
      <c r="D587" s="240"/>
      <c r="E587" s="240"/>
      <c r="F587" s="224"/>
      <c r="G587" s="98"/>
      <c r="H587" s="98"/>
      <c r="I587" s="130"/>
      <c r="J587" s="98"/>
      <c r="K587" s="98"/>
      <c r="L587" s="98"/>
      <c r="M587" s="255"/>
      <c r="N587" s="255"/>
      <c r="O587" s="98"/>
      <c r="P587" s="98"/>
      <c r="Q587" s="130"/>
    </row>
    <row r="588" spans="1:17" ht="12.6" customHeight="1" x14ac:dyDescent="0.2">
      <c r="A588" s="234"/>
      <c r="B588" s="98"/>
      <c r="C588" s="130"/>
      <c r="D588" s="240"/>
      <c r="E588" s="240"/>
      <c r="F588" s="224"/>
      <c r="G588" s="98"/>
      <c r="H588" s="98"/>
      <c r="I588" s="130"/>
      <c r="J588" s="98"/>
      <c r="K588" s="98"/>
      <c r="L588" s="98"/>
      <c r="M588" s="255"/>
      <c r="N588" s="255"/>
      <c r="O588" s="98"/>
      <c r="P588" s="98"/>
      <c r="Q588" s="130"/>
    </row>
    <row r="589" spans="1:17" ht="12.6" customHeight="1" x14ac:dyDescent="0.2">
      <c r="A589" s="234"/>
      <c r="B589" s="98"/>
      <c r="C589" s="130"/>
      <c r="D589" s="240"/>
      <c r="E589" s="240"/>
      <c r="F589" s="224"/>
      <c r="G589" s="98"/>
      <c r="H589" s="98"/>
      <c r="I589" s="130"/>
      <c r="J589" s="98"/>
      <c r="K589" s="98"/>
      <c r="L589" s="98"/>
      <c r="M589" s="255"/>
      <c r="N589" s="255"/>
      <c r="O589" s="98"/>
      <c r="P589" s="98"/>
      <c r="Q589" s="130"/>
    </row>
    <row r="590" spans="1:17" ht="12.6" customHeight="1" x14ac:dyDescent="0.2">
      <c r="A590" s="234"/>
      <c r="B590" s="98"/>
      <c r="C590" s="130"/>
      <c r="D590" s="240"/>
      <c r="E590" s="240"/>
      <c r="F590" s="224"/>
      <c r="G590" s="98"/>
      <c r="H590" s="98"/>
      <c r="I590" s="130"/>
      <c r="J590" s="98"/>
      <c r="K590" s="98"/>
      <c r="L590" s="98"/>
      <c r="M590" s="255"/>
      <c r="N590" s="255"/>
      <c r="O590" s="98"/>
      <c r="P590" s="98"/>
      <c r="Q590" s="130"/>
    </row>
    <row r="591" spans="1:17" ht="12.6" customHeight="1" x14ac:dyDescent="0.2">
      <c r="A591" s="234"/>
      <c r="B591" s="98"/>
      <c r="C591" s="130"/>
      <c r="D591" s="240"/>
      <c r="E591" s="240"/>
      <c r="F591" s="224"/>
      <c r="G591" s="98"/>
      <c r="H591" s="98"/>
      <c r="I591" s="130"/>
      <c r="J591" s="98"/>
      <c r="K591" s="98"/>
      <c r="L591" s="98"/>
      <c r="M591" s="255"/>
      <c r="N591" s="255"/>
      <c r="O591" s="98"/>
      <c r="P591" s="98"/>
      <c r="Q591" s="130"/>
    </row>
    <row r="592" spans="1:17" ht="12.6" customHeight="1" x14ac:dyDescent="0.2">
      <c r="A592" s="234"/>
      <c r="B592" s="98"/>
      <c r="C592" s="130"/>
      <c r="D592" s="240"/>
      <c r="E592" s="240"/>
      <c r="F592" s="224"/>
      <c r="G592" s="98"/>
      <c r="H592" s="98"/>
      <c r="I592" s="130"/>
      <c r="J592" s="98"/>
      <c r="K592" s="98"/>
      <c r="L592" s="98"/>
      <c r="M592" s="255"/>
      <c r="N592" s="255"/>
      <c r="O592" s="98"/>
      <c r="P592" s="98"/>
      <c r="Q592" s="130"/>
    </row>
    <row r="593" spans="1:17" ht="12.6" customHeight="1" x14ac:dyDescent="0.2">
      <c r="A593" s="234"/>
      <c r="B593" s="98"/>
      <c r="C593" s="130"/>
      <c r="D593" s="240"/>
      <c r="E593" s="240"/>
      <c r="F593" s="224"/>
      <c r="G593" s="98"/>
      <c r="H593" s="98"/>
      <c r="I593" s="130"/>
      <c r="J593" s="98"/>
      <c r="K593" s="98"/>
      <c r="L593" s="98"/>
      <c r="M593" s="255"/>
      <c r="N593" s="255"/>
      <c r="O593" s="98"/>
      <c r="P593" s="98"/>
      <c r="Q593" s="130"/>
    </row>
    <row r="594" spans="1:17" ht="12.6" customHeight="1" x14ac:dyDescent="0.2">
      <c r="A594" s="234"/>
      <c r="B594" s="98"/>
      <c r="C594" s="130"/>
      <c r="D594" s="240"/>
      <c r="E594" s="240"/>
      <c r="F594" s="224"/>
      <c r="G594" s="98"/>
      <c r="H594" s="98"/>
      <c r="I594" s="130"/>
      <c r="J594" s="98"/>
      <c r="K594" s="98"/>
      <c r="L594" s="98"/>
      <c r="M594" s="255"/>
      <c r="N594" s="255"/>
      <c r="O594" s="98"/>
      <c r="P594" s="98"/>
      <c r="Q594" s="130"/>
    </row>
    <row r="595" spans="1:17" ht="12.6" customHeight="1" x14ac:dyDescent="0.2">
      <c r="A595" s="234"/>
      <c r="B595" s="98"/>
      <c r="C595" s="130"/>
      <c r="D595" s="240"/>
      <c r="E595" s="240"/>
      <c r="F595" s="224"/>
      <c r="G595" s="98"/>
      <c r="H595" s="98"/>
      <c r="I595" s="130"/>
      <c r="J595" s="98"/>
      <c r="K595" s="98"/>
      <c r="L595" s="98"/>
      <c r="M595" s="255"/>
      <c r="N595" s="255"/>
      <c r="O595" s="98"/>
      <c r="P595" s="98"/>
      <c r="Q595" s="130"/>
    </row>
    <row r="596" spans="1:17" ht="12.6" customHeight="1" x14ac:dyDescent="0.2">
      <c r="A596" s="234"/>
      <c r="B596" s="98"/>
      <c r="C596" s="130"/>
      <c r="D596" s="240"/>
      <c r="E596" s="240"/>
      <c r="F596" s="224"/>
      <c r="G596" s="98"/>
      <c r="H596" s="98"/>
      <c r="I596" s="130"/>
      <c r="J596" s="98"/>
      <c r="K596" s="98"/>
      <c r="L596" s="98"/>
      <c r="M596" s="255"/>
      <c r="N596" s="255"/>
      <c r="O596" s="98"/>
      <c r="P596" s="98"/>
      <c r="Q596" s="130"/>
    </row>
    <row r="597" spans="1:17" ht="12.6" customHeight="1" x14ac:dyDescent="0.2">
      <c r="A597" s="234"/>
      <c r="B597" s="98"/>
      <c r="C597" s="130"/>
      <c r="D597" s="240"/>
      <c r="E597" s="240"/>
      <c r="F597" s="224"/>
      <c r="G597" s="98"/>
      <c r="H597" s="98"/>
      <c r="I597" s="130"/>
      <c r="J597" s="98"/>
      <c r="K597" s="98"/>
      <c r="L597" s="98"/>
      <c r="M597" s="255"/>
      <c r="N597" s="255"/>
      <c r="O597" s="98"/>
      <c r="P597" s="98"/>
      <c r="Q597" s="130"/>
    </row>
    <row r="598" spans="1:17" ht="12.6" customHeight="1" x14ac:dyDescent="0.2">
      <c r="A598" s="234"/>
      <c r="B598" s="98"/>
      <c r="C598" s="130"/>
      <c r="D598" s="240"/>
      <c r="E598" s="240"/>
      <c r="F598" s="224"/>
      <c r="G598" s="98"/>
      <c r="H598" s="98"/>
      <c r="I598" s="130"/>
      <c r="J598" s="98"/>
      <c r="K598" s="98"/>
      <c r="L598" s="98"/>
      <c r="M598" s="255"/>
      <c r="N598" s="255"/>
      <c r="O598" s="98"/>
      <c r="P598" s="98"/>
      <c r="Q598" s="130"/>
    </row>
    <row r="599" spans="1:17" ht="12.6" customHeight="1" x14ac:dyDescent="0.2">
      <c r="A599" s="234"/>
      <c r="B599" s="98"/>
      <c r="C599" s="130"/>
      <c r="D599" s="240"/>
      <c r="E599" s="240"/>
      <c r="F599" s="224"/>
      <c r="G599" s="98"/>
      <c r="H599" s="98"/>
      <c r="I599" s="130"/>
      <c r="J599" s="98"/>
      <c r="K599" s="98"/>
      <c r="L599" s="98"/>
      <c r="M599" s="255"/>
      <c r="N599" s="255"/>
      <c r="O599" s="98"/>
      <c r="P599" s="98"/>
      <c r="Q599" s="130"/>
    </row>
    <row r="600" spans="1:17" ht="12.6" customHeight="1" x14ac:dyDescent="0.2">
      <c r="A600" s="234"/>
      <c r="B600" s="98"/>
      <c r="C600" s="130"/>
      <c r="D600" s="240"/>
      <c r="E600" s="240"/>
      <c r="F600" s="224"/>
      <c r="G600" s="98"/>
      <c r="H600" s="98"/>
      <c r="I600" s="130"/>
      <c r="J600" s="98"/>
      <c r="K600" s="98"/>
      <c r="L600" s="98"/>
      <c r="M600" s="255"/>
      <c r="N600" s="255"/>
      <c r="O600" s="98"/>
      <c r="P600" s="98"/>
      <c r="Q600" s="130"/>
    </row>
    <row r="601" spans="1:17" ht="12.6" customHeight="1" x14ac:dyDescent="0.2">
      <c r="A601" s="234"/>
      <c r="B601" s="98"/>
      <c r="C601" s="130"/>
      <c r="D601" s="240"/>
      <c r="E601" s="240"/>
      <c r="F601" s="224"/>
      <c r="G601" s="98"/>
      <c r="H601" s="98"/>
      <c r="I601" s="130"/>
      <c r="J601" s="98"/>
      <c r="K601" s="98"/>
      <c r="L601" s="98"/>
      <c r="M601" s="255"/>
      <c r="N601" s="255"/>
      <c r="O601" s="98"/>
      <c r="P601" s="98"/>
      <c r="Q601" s="130"/>
    </row>
    <row r="602" spans="1:17" ht="12.6" customHeight="1" x14ac:dyDescent="0.2">
      <c r="A602" s="234"/>
      <c r="B602" s="98"/>
      <c r="C602" s="130"/>
      <c r="D602" s="240"/>
      <c r="E602" s="240"/>
      <c r="F602" s="224"/>
      <c r="G602" s="98"/>
      <c r="H602" s="98"/>
      <c r="I602" s="130"/>
      <c r="J602" s="98"/>
      <c r="K602" s="98"/>
      <c r="L602" s="98"/>
      <c r="M602" s="255"/>
      <c r="N602" s="255"/>
      <c r="O602" s="98"/>
      <c r="P602" s="98"/>
      <c r="Q602" s="130"/>
    </row>
    <row r="603" spans="1:17" ht="12.6" customHeight="1" x14ac:dyDescent="0.2">
      <c r="A603" s="234"/>
      <c r="B603" s="98"/>
      <c r="C603" s="130"/>
      <c r="D603" s="240"/>
      <c r="E603" s="240"/>
      <c r="F603" s="224"/>
      <c r="G603" s="98"/>
      <c r="H603" s="98"/>
      <c r="I603" s="130"/>
      <c r="J603" s="98"/>
      <c r="K603" s="98"/>
      <c r="L603" s="98"/>
      <c r="M603" s="255"/>
      <c r="N603" s="255"/>
      <c r="O603" s="98"/>
      <c r="P603" s="98"/>
      <c r="Q603" s="130"/>
    </row>
    <row r="604" spans="1:17" ht="12.6" customHeight="1" x14ac:dyDescent="0.2">
      <c r="A604" s="234"/>
      <c r="B604" s="98"/>
      <c r="C604" s="130"/>
      <c r="D604" s="240"/>
      <c r="E604" s="240"/>
      <c r="F604" s="224"/>
      <c r="G604" s="98"/>
      <c r="H604" s="98"/>
      <c r="I604" s="130"/>
      <c r="J604" s="98"/>
      <c r="K604" s="98"/>
      <c r="L604" s="98"/>
      <c r="M604" s="255"/>
      <c r="N604" s="255"/>
      <c r="O604" s="98"/>
      <c r="P604" s="98"/>
      <c r="Q604" s="130"/>
    </row>
    <row r="605" spans="1:17" ht="12.6" customHeight="1" x14ac:dyDescent="0.2">
      <c r="A605" s="234"/>
      <c r="B605" s="98"/>
      <c r="C605" s="130"/>
      <c r="D605" s="240"/>
      <c r="E605" s="240"/>
      <c r="F605" s="224"/>
      <c r="G605" s="98"/>
      <c r="H605" s="98"/>
      <c r="I605" s="130"/>
      <c r="J605" s="98"/>
      <c r="K605" s="98"/>
      <c r="L605" s="98"/>
      <c r="M605" s="255"/>
      <c r="N605" s="255"/>
      <c r="O605" s="98"/>
      <c r="P605" s="98"/>
      <c r="Q605" s="130"/>
    </row>
    <row r="606" spans="1:17" ht="12.6" customHeight="1" x14ac:dyDescent="0.2">
      <c r="A606" s="234"/>
      <c r="B606" s="98"/>
      <c r="C606" s="130"/>
      <c r="D606" s="240"/>
      <c r="E606" s="240"/>
      <c r="F606" s="224"/>
      <c r="G606" s="98"/>
      <c r="H606" s="98"/>
      <c r="I606" s="130"/>
      <c r="J606" s="98"/>
      <c r="K606" s="98"/>
      <c r="L606" s="98"/>
      <c r="M606" s="255"/>
      <c r="N606" s="255"/>
      <c r="O606" s="98"/>
      <c r="P606" s="98"/>
      <c r="Q606" s="130"/>
    </row>
    <row r="607" spans="1:17" ht="12.6" customHeight="1" x14ac:dyDescent="0.2">
      <c r="A607" s="234"/>
      <c r="B607" s="98"/>
      <c r="C607" s="130"/>
      <c r="D607" s="240"/>
      <c r="E607" s="240"/>
      <c r="F607" s="224"/>
      <c r="G607" s="98"/>
      <c r="H607" s="98"/>
      <c r="I607" s="130"/>
      <c r="J607" s="98"/>
      <c r="K607" s="98"/>
      <c r="L607" s="98"/>
      <c r="M607" s="255"/>
      <c r="N607" s="255"/>
      <c r="O607" s="98"/>
      <c r="P607" s="98"/>
      <c r="Q607" s="130"/>
    </row>
    <row r="608" spans="1:17" ht="12.6" customHeight="1" x14ac:dyDescent="0.2">
      <c r="A608" s="234"/>
      <c r="B608" s="98"/>
      <c r="C608" s="130"/>
      <c r="D608" s="240"/>
      <c r="E608" s="240"/>
      <c r="F608" s="224"/>
      <c r="G608" s="98"/>
      <c r="H608" s="98"/>
      <c r="I608" s="130"/>
      <c r="J608" s="98"/>
      <c r="K608" s="98"/>
      <c r="L608" s="98"/>
      <c r="M608" s="255"/>
      <c r="N608" s="255"/>
      <c r="O608" s="98"/>
      <c r="P608" s="98"/>
      <c r="Q608" s="130"/>
    </row>
    <row r="609" spans="1:17" ht="12.6" customHeight="1" x14ac:dyDescent="0.2">
      <c r="A609" s="234"/>
      <c r="B609" s="98"/>
      <c r="C609" s="130"/>
      <c r="D609" s="240"/>
      <c r="E609" s="240"/>
      <c r="F609" s="224"/>
      <c r="G609" s="98"/>
      <c r="H609" s="98"/>
      <c r="I609" s="130"/>
      <c r="J609" s="98"/>
      <c r="K609" s="98"/>
      <c r="L609" s="98"/>
      <c r="M609" s="255"/>
      <c r="N609" s="255"/>
      <c r="O609" s="98"/>
      <c r="P609" s="98"/>
      <c r="Q609" s="130"/>
    </row>
    <row r="610" spans="1:17" ht="12.6" customHeight="1" x14ac:dyDescent="0.2">
      <c r="A610" s="234"/>
      <c r="B610" s="98"/>
      <c r="C610" s="130"/>
      <c r="D610" s="240"/>
      <c r="E610" s="240"/>
      <c r="F610" s="224"/>
      <c r="G610" s="98"/>
      <c r="H610" s="98"/>
      <c r="I610" s="130"/>
      <c r="J610" s="98"/>
      <c r="K610" s="98"/>
      <c r="L610" s="98"/>
      <c r="M610" s="255"/>
      <c r="N610" s="255"/>
      <c r="O610" s="98"/>
      <c r="P610" s="98"/>
      <c r="Q610" s="130"/>
    </row>
    <row r="611" spans="1:17" ht="12.6" customHeight="1" x14ac:dyDescent="0.2">
      <c r="A611" s="234"/>
      <c r="B611" s="98"/>
      <c r="C611" s="130"/>
      <c r="D611" s="240"/>
      <c r="E611" s="240"/>
      <c r="F611" s="224"/>
      <c r="G611" s="98"/>
      <c r="H611" s="98"/>
      <c r="I611" s="130"/>
      <c r="J611" s="98"/>
      <c r="K611" s="98"/>
      <c r="L611" s="98"/>
      <c r="M611" s="255"/>
      <c r="N611" s="255"/>
      <c r="O611" s="98"/>
      <c r="P611" s="98"/>
      <c r="Q611" s="130"/>
    </row>
    <row r="612" spans="1:17" ht="12.6" customHeight="1" x14ac:dyDescent="0.2">
      <c r="A612" s="234"/>
      <c r="B612" s="98"/>
      <c r="C612" s="130"/>
      <c r="D612" s="240"/>
      <c r="E612" s="240"/>
      <c r="F612" s="224"/>
      <c r="G612" s="98"/>
      <c r="H612" s="98"/>
      <c r="I612" s="130"/>
      <c r="J612" s="98"/>
      <c r="K612" s="98"/>
      <c r="L612" s="98"/>
      <c r="M612" s="255"/>
      <c r="N612" s="255"/>
      <c r="O612" s="98"/>
      <c r="P612" s="98"/>
      <c r="Q612" s="130"/>
    </row>
    <row r="613" spans="1:17" ht="12.6" customHeight="1" x14ac:dyDescent="0.2">
      <c r="A613" s="234"/>
      <c r="B613" s="98"/>
      <c r="C613" s="130"/>
      <c r="D613" s="240"/>
      <c r="E613" s="240"/>
      <c r="F613" s="224"/>
      <c r="G613" s="98"/>
      <c r="H613" s="98"/>
      <c r="I613" s="130"/>
      <c r="J613" s="98"/>
      <c r="K613" s="98"/>
      <c r="L613" s="98"/>
      <c r="M613" s="255"/>
      <c r="N613" s="255"/>
      <c r="O613" s="98"/>
      <c r="P613" s="98"/>
      <c r="Q613" s="130"/>
    </row>
    <row r="614" spans="1:17" ht="12.6" customHeight="1" x14ac:dyDescent="0.2">
      <c r="A614" s="234"/>
      <c r="B614" s="98"/>
      <c r="C614" s="130"/>
      <c r="D614" s="240"/>
      <c r="E614" s="240"/>
      <c r="F614" s="224"/>
      <c r="G614" s="98"/>
      <c r="H614" s="98"/>
      <c r="I614" s="130"/>
      <c r="J614" s="98"/>
      <c r="K614" s="98"/>
      <c r="L614" s="98"/>
      <c r="M614" s="255"/>
      <c r="N614" s="255"/>
      <c r="O614" s="98"/>
      <c r="P614" s="98"/>
      <c r="Q614" s="130"/>
    </row>
    <row r="615" spans="1:17" ht="12.6" customHeight="1" x14ac:dyDescent="0.2">
      <c r="A615" s="234"/>
      <c r="B615" s="98"/>
      <c r="C615" s="130"/>
      <c r="D615" s="240"/>
      <c r="E615" s="240"/>
      <c r="F615" s="224"/>
      <c r="G615" s="98"/>
      <c r="H615" s="98"/>
      <c r="I615" s="130"/>
      <c r="J615" s="98"/>
      <c r="K615" s="98"/>
      <c r="L615" s="98"/>
      <c r="M615" s="255"/>
      <c r="N615" s="255"/>
      <c r="O615" s="98"/>
      <c r="P615" s="98"/>
      <c r="Q615" s="130"/>
    </row>
    <row r="616" spans="1:17" ht="12.6" customHeight="1" x14ac:dyDescent="0.2">
      <c r="A616" s="234"/>
      <c r="B616" s="98"/>
      <c r="C616" s="130"/>
      <c r="D616" s="240"/>
      <c r="E616" s="240"/>
      <c r="F616" s="224"/>
      <c r="G616" s="98"/>
      <c r="H616" s="98"/>
      <c r="I616" s="130"/>
      <c r="J616" s="98"/>
      <c r="K616" s="98"/>
      <c r="L616" s="98"/>
      <c r="M616" s="255"/>
      <c r="N616" s="255"/>
      <c r="O616" s="98"/>
      <c r="P616" s="98"/>
      <c r="Q616" s="130"/>
    </row>
    <row r="617" spans="1:17" ht="12.6" customHeight="1" x14ac:dyDescent="0.2">
      <c r="A617" s="234"/>
      <c r="B617" s="98"/>
      <c r="C617" s="130"/>
      <c r="D617" s="240"/>
      <c r="E617" s="240"/>
      <c r="F617" s="224"/>
      <c r="G617" s="98"/>
      <c r="H617" s="98"/>
      <c r="I617" s="130"/>
      <c r="J617" s="98"/>
      <c r="K617" s="98"/>
      <c r="L617" s="98"/>
      <c r="M617" s="255"/>
      <c r="N617" s="255"/>
      <c r="O617" s="98"/>
      <c r="P617" s="98"/>
      <c r="Q617" s="130"/>
    </row>
    <row r="618" spans="1:17" ht="12.6" customHeight="1" x14ac:dyDescent="0.2">
      <c r="A618" s="234"/>
      <c r="B618" s="98"/>
      <c r="C618" s="130"/>
      <c r="D618" s="240"/>
      <c r="E618" s="240"/>
      <c r="F618" s="224"/>
      <c r="G618" s="98"/>
      <c r="H618" s="98"/>
      <c r="I618" s="130"/>
      <c r="J618" s="98"/>
      <c r="K618" s="98"/>
      <c r="L618" s="98"/>
      <c r="M618" s="255"/>
      <c r="N618" s="255"/>
      <c r="O618" s="98"/>
      <c r="P618" s="98"/>
      <c r="Q618" s="130"/>
    </row>
    <row r="619" spans="1:17" ht="12.6" customHeight="1" x14ac:dyDescent="0.2">
      <c r="A619" s="234"/>
      <c r="B619" s="98"/>
      <c r="C619" s="130"/>
      <c r="D619" s="240"/>
      <c r="E619" s="240"/>
      <c r="F619" s="224"/>
      <c r="G619" s="98"/>
      <c r="H619" s="98"/>
      <c r="I619" s="130"/>
      <c r="J619" s="98"/>
      <c r="K619" s="98"/>
      <c r="L619" s="98"/>
      <c r="M619" s="255"/>
      <c r="N619" s="255"/>
      <c r="O619" s="98"/>
      <c r="P619" s="98"/>
      <c r="Q619" s="130"/>
    </row>
    <row r="620" spans="1:17" ht="12.6" customHeight="1" x14ac:dyDescent="0.2">
      <c r="A620" s="234"/>
      <c r="B620" s="98"/>
      <c r="C620" s="130"/>
      <c r="D620" s="240"/>
      <c r="E620" s="240"/>
      <c r="F620" s="224"/>
      <c r="G620" s="98"/>
      <c r="H620" s="98"/>
      <c r="I620" s="130"/>
      <c r="J620" s="98"/>
      <c r="K620" s="98"/>
      <c r="L620" s="98"/>
      <c r="M620" s="255"/>
      <c r="N620" s="255"/>
      <c r="O620" s="98"/>
      <c r="P620" s="98"/>
      <c r="Q620" s="130"/>
    </row>
    <row r="621" spans="1:17" ht="12.6" customHeight="1" x14ac:dyDescent="0.2">
      <c r="A621" s="234"/>
      <c r="B621" s="98"/>
      <c r="C621" s="130"/>
      <c r="D621" s="240"/>
      <c r="E621" s="240"/>
      <c r="F621" s="224"/>
      <c r="G621" s="98"/>
      <c r="H621" s="98"/>
      <c r="I621" s="130"/>
      <c r="J621" s="98"/>
      <c r="K621" s="98"/>
      <c r="L621" s="98"/>
      <c r="M621" s="255"/>
      <c r="N621" s="255"/>
      <c r="O621" s="98"/>
      <c r="P621" s="98"/>
      <c r="Q621" s="130"/>
    </row>
    <row r="622" spans="1:17" ht="12.6" customHeight="1" x14ac:dyDescent="0.2">
      <c r="A622" s="234"/>
      <c r="B622" s="98"/>
      <c r="C622" s="130"/>
      <c r="D622" s="240"/>
      <c r="E622" s="240"/>
      <c r="F622" s="224"/>
      <c r="G622" s="98"/>
      <c r="H622" s="98"/>
      <c r="I622" s="130"/>
      <c r="J622" s="98"/>
      <c r="K622" s="98"/>
      <c r="L622" s="98"/>
      <c r="M622" s="255"/>
      <c r="N622" s="255"/>
      <c r="O622" s="98"/>
      <c r="P622" s="98"/>
      <c r="Q622" s="130"/>
    </row>
    <row r="623" spans="1:17" ht="12.6" customHeight="1" x14ac:dyDescent="0.2">
      <c r="A623" s="234"/>
      <c r="B623" s="98"/>
      <c r="C623" s="130"/>
      <c r="D623" s="240"/>
      <c r="E623" s="240"/>
      <c r="F623" s="224"/>
      <c r="G623" s="98"/>
      <c r="H623" s="98"/>
      <c r="I623" s="130"/>
      <c r="J623" s="98"/>
      <c r="K623" s="98"/>
      <c r="L623" s="98"/>
      <c r="M623" s="255"/>
      <c r="N623" s="255"/>
      <c r="O623" s="98"/>
      <c r="P623" s="98"/>
      <c r="Q623" s="130"/>
    </row>
    <row r="624" spans="1:17" ht="12.6" customHeight="1" x14ac:dyDescent="0.2">
      <c r="A624" s="234"/>
      <c r="B624" s="98"/>
      <c r="C624" s="130"/>
      <c r="D624" s="240"/>
      <c r="E624" s="240"/>
      <c r="F624" s="224"/>
      <c r="G624" s="98"/>
      <c r="H624" s="98"/>
      <c r="I624" s="130"/>
      <c r="J624" s="98"/>
      <c r="K624" s="98"/>
      <c r="L624" s="98"/>
      <c r="M624" s="255"/>
      <c r="N624" s="255"/>
      <c r="O624" s="98"/>
      <c r="P624" s="98"/>
      <c r="Q624" s="130"/>
    </row>
    <row r="625" spans="1:17" ht="12.6" customHeight="1" x14ac:dyDescent="0.2">
      <c r="A625" s="234"/>
      <c r="B625" s="98"/>
      <c r="C625" s="130"/>
      <c r="D625" s="240"/>
      <c r="E625" s="240"/>
      <c r="F625" s="224"/>
      <c r="G625" s="98"/>
      <c r="H625" s="98"/>
      <c r="I625" s="130"/>
      <c r="J625" s="98"/>
      <c r="K625" s="98"/>
      <c r="L625" s="98"/>
      <c r="M625" s="255"/>
      <c r="N625" s="255"/>
      <c r="O625" s="98"/>
      <c r="P625" s="98"/>
      <c r="Q625" s="130"/>
    </row>
    <row r="626" spans="1:17" ht="12.6" customHeight="1" x14ac:dyDescent="0.2">
      <c r="A626" s="234"/>
      <c r="B626" s="98"/>
      <c r="C626" s="130"/>
      <c r="D626" s="240"/>
      <c r="E626" s="240"/>
      <c r="F626" s="224"/>
      <c r="G626" s="98"/>
      <c r="H626" s="98"/>
      <c r="I626" s="130"/>
      <c r="J626" s="98"/>
      <c r="K626" s="98"/>
      <c r="L626" s="98"/>
      <c r="M626" s="255"/>
      <c r="N626" s="255"/>
      <c r="O626" s="98"/>
      <c r="P626" s="98"/>
      <c r="Q626" s="130"/>
    </row>
    <row r="627" spans="1:17" ht="12.6" customHeight="1" x14ac:dyDescent="0.2">
      <c r="A627" s="234"/>
      <c r="B627" s="98"/>
      <c r="C627" s="130"/>
      <c r="D627" s="240"/>
      <c r="E627" s="240"/>
      <c r="F627" s="224"/>
      <c r="G627" s="98"/>
      <c r="H627" s="98"/>
      <c r="I627" s="130"/>
      <c r="J627" s="98"/>
      <c r="K627" s="98"/>
      <c r="L627" s="98"/>
      <c r="M627" s="255"/>
      <c r="N627" s="255"/>
      <c r="O627" s="98"/>
      <c r="P627" s="98"/>
      <c r="Q627" s="130"/>
    </row>
    <row r="628" spans="1:17" ht="12.6" customHeight="1" x14ac:dyDescent="0.2">
      <c r="A628" s="234"/>
      <c r="B628" s="98"/>
      <c r="C628" s="130"/>
      <c r="D628" s="240"/>
      <c r="E628" s="240"/>
      <c r="F628" s="224"/>
      <c r="G628" s="98"/>
      <c r="H628" s="98"/>
      <c r="I628" s="130"/>
      <c r="J628" s="98"/>
      <c r="K628" s="98"/>
      <c r="L628" s="98"/>
      <c r="M628" s="255"/>
      <c r="N628" s="255"/>
      <c r="O628" s="98"/>
      <c r="P628" s="98"/>
      <c r="Q628" s="130"/>
    </row>
    <row r="629" spans="1:17" ht="12.6" customHeight="1" x14ac:dyDescent="0.2">
      <c r="A629" s="234"/>
      <c r="B629" s="98"/>
      <c r="C629" s="130"/>
      <c r="D629" s="240"/>
      <c r="E629" s="240"/>
      <c r="F629" s="224"/>
      <c r="G629" s="98"/>
      <c r="H629" s="98"/>
      <c r="I629" s="130"/>
      <c r="J629" s="98"/>
      <c r="K629" s="98"/>
      <c r="L629" s="98"/>
      <c r="M629" s="255"/>
      <c r="N629" s="255"/>
      <c r="O629" s="98"/>
      <c r="P629" s="98"/>
      <c r="Q629" s="130"/>
    </row>
    <row r="630" spans="1:17" ht="12.6" customHeight="1" x14ac:dyDescent="0.2">
      <c r="A630" s="234"/>
      <c r="B630" s="98"/>
      <c r="C630" s="130"/>
      <c r="D630" s="240"/>
      <c r="E630" s="240"/>
      <c r="F630" s="224"/>
      <c r="G630" s="98"/>
      <c r="H630" s="98"/>
      <c r="I630" s="130"/>
      <c r="J630" s="98"/>
      <c r="K630" s="98"/>
      <c r="L630" s="98"/>
      <c r="M630" s="255"/>
      <c r="N630" s="255"/>
      <c r="O630" s="98"/>
      <c r="P630" s="98"/>
      <c r="Q630" s="130"/>
    </row>
    <row r="631" spans="1:17" ht="12.6" customHeight="1" x14ac:dyDescent="0.2">
      <c r="A631" s="234"/>
      <c r="B631" s="98"/>
      <c r="C631" s="130"/>
      <c r="D631" s="240"/>
      <c r="E631" s="240"/>
      <c r="F631" s="224"/>
      <c r="G631" s="98"/>
      <c r="H631" s="98"/>
      <c r="I631" s="130"/>
      <c r="J631" s="98"/>
      <c r="K631" s="98"/>
      <c r="L631" s="98"/>
      <c r="M631" s="255"/>
      <c r="N631" s="255"/>
      <c r="O631" s="98"/>
      <c r="P631" s="98"/>
      <c r="Q631" s="130"/>
    </row>
    <row r="632" spans="1:17" ht="12.6" customHeight="1" x14ac:dyDescent="0.2">
      <c r="A632" s="234"/>
      <c r="B632" s="98"/>
      <c r="C632" s="130"/>
      <c r="D632" s="240"/>
      <c r="E632" s="240"/>
      <c r="F632" s="224"/>
      <c r="G632" s="98"/>
      <c r="H632" s="98"/>
      <c r="I632" s="130"/>
      <c r="J632" s="98"/>
      <c r="K632" s="98"/>
      <c r="L632" s="98"/>
      <c r="M632" s="255"/>
      <c r="N632" s="255"/>
      <c r="O632" s="98"/>
      <c r="P632" s="98"/>
      <c r="Q632" s="130"/>
    </row>
    <row r="633" spans="1:17" ht="12.6" customHeight="1" x14ac:dyDescent="0.2">
      <c r="A633" s="234"/>
      <c r="B633" s="98"/>
      <c r="C633" s="130"/>
      <c r="D633" s="240"/>
      <c r="E633" s="240"/>
      <c r="F633" s="224"/>
      <c r="G633" s="98"/>
      <c r="H633" s="98"/>
      <c r="I633" s="130"/>
      <c r="J633" s="98"/>
      <c r="K633" s="98"/>
      <c r="L633" s="98"/>
      <c r="M633" s="255"/>
      <c r="N633" s="255"/>
      <c r="O633" s="98"/>
      <c r="P633" s="98"/>
      <c r="Q633" s="130"/>
    </row>
    <row r="634" spans="1:17" ht="12.6" customHeight="1" x14ac:dyDescent="0.2">
      <c r="A634" s="234"/>
      <c r="B634" s="98"/>
      <c r="C634" s="130"/>
      <c r="D634" s="240"/>
      <c r="E634" s="240"/>
      <c r="F634" s="224"/>
      <c r="G634" s="98"/>
      <c r="H634" s="98"/>
      <c r="I634" s="130"/>
      <c r="J634" s="98"/>
      <c r="K634" s="98"/>
      <c r="L634" s="98"/>
      <c r="M634" s="255"/>
      <c r="N634" s="255"/>
      <c r="O634" s="98"/>
      <c r="P634" s="98"/>
      <c r="Q634" s="130"/>
    </row>
    <row r="635" spans="1:17" ht="12.6" customHeight="1" x14ac:dyDescent="0.2">
      <c r="A635" s="234"/>
      <c r="B635" s="98"/>
      <c r="C635" s="130"/>
      <c r="D635" s="240"/>
      <c r="E635" s="240"/>
      <c r="F635" s="224"/>
      <c r="G635" s="98"/>
      <c r="H635" s="98"/>
      <c r="I635" s="130"/>
      <c r="J635" s="98"/>
      <c r="K635" s="98"/>
      <c r="L635" s="98"/>
      <c r="M635" s="255"/>
      <c r="N635" s="255"/>
      <c r="O635" s="98"/>
      <c r="P635" s="98"/>
      <c r="Q635" s="130"/>
    </row>
    <row r="636" spans="1:17" ht="12.6" customHeight="1" x14ac:dyDescent="0.2">
      <c r="A636" s="234"/>
      <c r="B636" s="98"/>
      <c r="C636" s="130"/>
      <c r="D636" s="240"/>
      <c r="E636" s="240"/>
      <c r="F636" s="224"/>
      <c r="G636" s="98"/>
      <c r="H636" s="98"/>
      <c r="I636" s="130"/>
      <c r="J636" s="98"/>
      <c r="K636" s="98"/>
      <c r="L636" s="98"/>
      <c r="M636" s="255"/>
      <c r="N636" s="255"/>
      <c r="O636" s="98"/>
      <c r="P636" s="98"/>
      <c r="Q636" s="130"/>
    </row>
    <row r="637" spans="1:17" ht="12.6" customHeight="1" x14ac:dyDescent="0.2">
      <c r="A637" s="234"/>
      <c r="B637" s="98"/>
      <c r="C637" s="130"/>
      <c r="D637" s="240"/>
      <c r="E637" s="240"/>
      <c r="F637" s="224"/>
      <c r="G637" s="98"/>
      <c r="H637" s="98"/>
      <c r="I637" s="130"/>
      <c r="J637" s="98"/>
      <c r="K637" s="98"/>
      <c r="L637" s="98"/>
      <c r="M637" s="255"/>
      <c r="N637" s="255"/>
      <c r="O637" s="98"/>
      <c r="P637" s="98"/>
      <c r="Q637" s="130"/>
    </row>
    <row r="638" spans="1:17" ht="12.6" customHeight="1" x14ac:dyDescent="0.2">
      <c r="A638" s="234"/>
      <c r="B638" s="98"/>
      <c r="C638" s="130"/>
      <c r="D638" s="240"/>
      <c r="E638" s="240"/>
      <c r="F638" s="224"/>
      <c r="G638" s="98"/>
      <c r="H638" s="98"/>
      <c r="I638" s="130"/>
      <c r="J638" s="98"/>
      <c r="K638" s="98"/>
      <c r="L638" s="98"/>
      <c r="M638" s="255"/>
      <c r="N638" s="255"/>
      <c r="O638" s="98"/>
      <c r="P638" s="98"/>
      <c r="Q638" s="130"/>
    </row>
    <row r="639" spans="1:17" ht="12.6" customHeight="1" x14ac:dyDescent="0.2">
      <c r="A639" s="234"/>
      <c r="B639" s="98"/>
      <c r="C639" s="130"/>
      <c r="D639" s="240"/>
      <c r="E639" s="240"/>
      <c r="F639" s="224"/>
      <c r="G639" s="98"/>
      <c r="H639" s="98"/>
      <c r="I639" s="130"/>
      <c r="J639" s="98"/>
      <c r="K639" s="98"/>
      <c r="L639" s="98"/>
      <c r="M639" s="255"/>
      <c r="N639" s="255"/>
      <c r="O639" s="98"/>
      <c r="P639" s="98"/>
      <c r="Q639" s="130"/>
    </row>
    <row r="640" spans="1:17" ht="12.6" customHeight="1" x14ac:dyDescent="0.2">
      <c r="A640" s="234"/>
      <c r="B640" s="98"/>
      <c r="C640" s="130"/>
      <c r="D640" s="240"/>
      <c r="E640" s="240"/>
      <c r="F640" s="224"/>
      <c r="G640" s="98"/>
      <c r="H640" s="98"/>
      <c r="I640" s="130"/>
      <c r="J640" s="98"/>
      <c r="K640" s="98"/>
      <c r="L640" s="98"/>
      <c r="M640" s="255"/>
      <c r="N640" s="255"/>
      <c r="O640" s="98"/>
      <c r="P640" s="98"/>
      <c r="Q640" s="130"/>
    </row>
    <row r="641" spans="1:17" ht="12.6" customHeight="1" x14ac:dyDescent="0.2">
      <c r="A641" s="234"/>
      <c r="B641" s="98"/>
      <c r="C641" s="130"/>
      <c r="D641" s="240"/>
      <c r="E641" s="240"/>
      <c r="F641" s="224"/>
      <c r="G641" s="98"/>
      <c r="H641" s="98"/>
      <c r="I641" s="130"/>
      <c r="J641" s="98"/>
      <c r="K641" s="98"/>
      <c r="L641" s="98"/>
      <c r="M641" s="255"/>
      <c r="N641" s="255"/>
      <c r="O641" s="98"/>
      <c r="P641" s="98"/>
      <c r="Q641" s="130"/>
    </row>
    <row r="642" spans="1:17" ht="12.6" customHeight="1" x14ac:dyDescent="0.2">
      <c r="A642" s="234"/>
      <c r="B642" s="98"/>
      <c r="C642" s="130"/>
      <c r="D642" s="240"/>
      <c r="E642" s="240"/>
      <c r="F642" s="224"/>
      <c r="G642" s="98"/>
      <c r="H642" s="98"/>
      <c r="I642" s="130"/>
      <c r="J642" s="98"/>
      <c r="K642" s="98"/>
      <c r="L642" s="98"/>
      <c r="M642" s="255"/>
      <c r="N642" s="255"/>
      <c r="O642" s="98"/>
      <c r="P642" s="98"/>
      <c r="Q642" s="130"/>
    </row>
    <row r="643" spans="1:17" ht="12.6" customHeight="1" x14ac:dyDescent="0.2">
      <c r="A643" s="234"/>
      <c r="B643" s="98"/>
      <c r="C643" s="130"/>
      <c r="D643" s="240"/>
      <c r="E643" s="240"/>
      <c r="F643" s="224"/>
      <c r="G643" s="98"/>
      <c r="H643" s="98"/>
      <c r="I643" s="130"/>
      <c r="J643" s="98"/>
      <c r="K643" s="98"/>
      <c r="L643" s="98"/>
      <c r="M643" s="255"/>
      <c r="N643" s="255"/>
      <c r="O643" s="98"/>
      <c r="P643" s="98"/>
      <c r="Q643" s="130"/>
    </row>
    <row r="644" spans="1:17" ht="12.6" customHeight="1" x14ac:dyDescent="0.2">
      <c r="A644" s="234"/>
      <c r="B644" s="98"/>
      <c r="C644" s="130"/>
      <c r="D644" s="240"/>
      <c r="E644" s="240"/>
      <c r="F644" s="224"/>
      <c r="G644" s="98"/>
      <c r="H644" s="98"/>
      <c r="I644" s="130"/>
      <c r="J644" s="98"/>
      <c r="K644" s="98"/>
      <c r="L644" s="98"/>
      <c r="M644" s="255"/>
      <c r="N644" s="255"/>
      <c r="O644" s="98"/>
      <c r="P644" s="98"/>
      <c r="Q644" s="130"/>
    </row>
    <row r="645" spans="1:17" ht="12.6" customHeight="1" x14ac:dyDescent="0.2">
      <c r="A645" s="234"/>
      <c r="B645" s="98"/>
      <c r="C645" s="130"/>
      <c r="D645" s="240"/>
      <c r="E645" s="240"/>
      <c r="F645" s="224"/>
      <c r="G645" s="98"/>
      <c r="H645" s="98"/>
      <c r="I645" s="130"/>
      <c r="J645" s="98"/>
      <c r="K645" s="98"/>
      <c r="L645" s="98"/>
      <c r="M645" s="255"/>
      <c r="N645" s="255"/>
      <c r="O645" s="98"/>
      <c r="P645" s="98"/>
      <c r="Q645" s="130"/>
    </row>
    <row r="646" spans="1:17" ht="12.6" customHeight="1" x14ac:dyDescent="0.2">
      <c r="A646" s="234"/>
      <c r="B646" s="98"/>
      <c r="C646" s="130"/>
      <c r="D646" s="240"/>
      <c r="E646" s="240"/>
      <c r="F646" s="224"/>
      <c r="G646" s="98"/>
      <c r="H646" s="98"/>
      <c r="I646" s="130"/>
      <c r="J646" s="98"/>
      <c r="K646" s="98"/>
      <c r="L646" s="98"/>
      <c r="M646" s="255"/>
      <c r="N646" s="255"/>
      <c r="O646" s="98"/>
      <c r="P646" s="98"/>
      <c r="Q646" s="130"/>
    </row>
    <row r="647" spans="1:17" ht="12.6" customHeight="1" x14ac:dyDescent="0.2">
      <c r="A647" s="234"/>
      <c r="B647" s="98"/>
      <c r="C647" s="130"/>
      <c r="D647" s="240"/>
      <c r="E647" s="240"/>
      <c r="F647" s="224"/>
      <c r="G647" s="98"/>
      <c r="H647" s="98"/>
      <c r="I647" s="130"/>
      <c r="J647" s="98"/>
      <c r="K647" s="98"/>
      <c r="L647" s="98"/>
      <c r="M647" s="255"/>
      <c r="N647" s="255"/>
      <c r="O647" s="98"/>
      <c r="P647" s="98"/>
      <c r="Q647" s="130"/>
    </row>
    <row r="648" spans="1:17" ht="12.6" customHeight="1" x14ac:dyDescent="0.2">
      <c r="A648" s="234"/>
      <c r="B648" s="98"/>
      <c r="C648" s="130"/>
      <c r="D648" s="240"/>
      <c r="E648" s="240"/>
      <c r="F648" s="224"/>
      <c r="G648" s="98"/>
      <c r="H648" s="98"/>
      <c r="I648" s="130"/>
      <c r="J648" s="98"/>
      <c r="K648" s="98"/>
      <c r="L648" s="98"/>
      <c r="M648" s="255"/>
      <c r="N648" s="255"/>
      <c r="O648" s="98"/>
      <c r="P648" s="98"/>
      <c r="Q648" s="130"/>
    </row>
    <row r="649" spans="1:17" ht="12.6" customHeight="1" x14ac:dyDescent="0.2">
      <c r="A649" s="234"/>
      <c r="B649" s="98"/>
      <c r="C649" s="130"/>
      <c r="D649" s="240"/>
      <c r="E649" s="240"/>
      <c r="F649" s="224"/>
      <c r="G649" s="98"/>
      <c r="H649" s="98"/>
      <c r="I649" s="130"/>
      <c r="J649" s="98"/>
      <c r="K649" s="98"/>
      <c r="L649" s="98"/>
      <c r="M649" s="255"/>
      <c r="N649" s="255"/>
      <c r="O649" s="98"/>
      <c r="P649" s="98"/>
      <c r="Q649" s="130"/>
    </row>
    <row r="650" spans="1:17" ht="12.6" customHeight="1" x14ac:dyDescent="0.2">
      <c r="A650" s="234"/>
      <c r="B650" s="98"/>
      <c r="C650" s="130"/>
      <c r="D650" s="240"/>
      <c r="E650" s="240"/>
      <c r="F650" s="224"/>
      <c r="G650" s="98"/>
      <c r="H650" s="98"/>
      <c r="I650" s="130"/>
      <c r="J650" s="98"/>
      <c r="K650" s="98"/>
      <c r="L650" s="98"/>
      <c r="M650" s="255"/>
      <c r="N650" s="255"/>
      <c r="O650" s="98"/>
      <c r="P650" s="98"/>
      <c r="Q650" s="130"/>
    </row>
    <row r="651" spans="1:17" ht="12.6" customHeight="1" x14ac:dyDescent="0.2">
      <c r="A651" s="234"/>
      <c r="B651" s="98"/>
      <c r="C651" s="130"/>
      <c r="D651" s="240"/>
      <c r="E651" s="240"/>
      <c r="F651" s="224"/>
      <c r="G651" s="98"/>
      <c r="H651" s="98"/>
      <c r="I651" s="130"/>
      <c r="J651" s="98"/>
      <c r="K651" s="98"/>
      <c r="L651" s="98"/>
      <c r="M651" s="255"/>
      <c r="N651" s="255"/>
      <c r="O651" s="98"/>
      <c r="P651" s="98"/>
      <c r="Q651" s="130"/>
    </row>
    <row r="652" spans="1:17" ht="12.6" customHeight="1" x14ac:dyDescent="0.2">
      <c r="A652" s="234"/>
      <c r="B652" s="98"/>
      <c r="C652" s="130"/>
      <c r="D652" s="240"/>
      <c r="E652" s="240"/>
      <c r="F652" s="224"/>
      <c r="G652" s="98"/>
      <c r="H652" s="98"/>
      <c r="I652" s="130"/>
      <c r="J652" s="98"/>
      <c r="K652" s="98"/>
      <c r="L652" s="98"/>
      <c r="M652" s="255"/>
      <c r="N652" s="255"/>
      <c r="O652" s="98"/>
      <c r="P652" s="98"/>
      <c r="Q652" s="130"/>
    </row>
    <row r="653" spans="1:17" ht="12.6" customHeight="1" x14ac:dyDescent="0.2">
      <c r="A653" s="234"/>
      <c r="B653" s="98"/>
      <c r="C653" s="130"/>
      <c r="D653" s="240"/>
      <c r="E653" s="240"/>
      <c r="F653" s="224"/>
      <c r="G653" s="98"/>
      <c r="H653" s="98"/>
      <c r="I653" s="130"/>
      <c r="J653" s="98"/>
      <c r="K653" s="98"/>
      <c r="L653" s="98"/>
      <c r="M653" s="255"/>
      <c r="N653" s="255"/>
      <c r="O653" s="98"/>
      <c r="P653" s="98"/>
      <c r="Q653" s="130"/>
    </row>
    <row r="654" spans="1:17" ht="12.6" customHeight="1" x14ac:dyDescent="0.2">
      <c r="A654" s="234"/>
      <c r="B654" s="98"/>
      <c r="C654" s="130"/>
      <c r="D654" s="240"/>
      <c r="E654" s="240"/>
      <c r="F654" s="224"/>
      <c r="G654" s="98"/>
      <c r="H654" s="98"/>
      <c r="I654" s="130"/>
      <c r="J654" s="98"/>
      <c r="K654" s="98"/>
      <c r="L654" s="98"/>
      <c r="M654" s="255"/>
      <c r="N654" s="255"/>
      <c r="O654" s="98"/>
      <c r="P654" s="98"/>
      <c r="Q654" s="130"/>
    </row>
    <row r="655" spans="1:17" ht="12.6" customHeight="1" x14ac:dyDescent="0.2">
      <c r="A655" s="234"/>
      <c r="B655" s="98"/>
      <c r="C655" s="130"/>
      <c r="D655" s="240"/>
      <c r="E655" s="240"/>
      <c r="F655" s="224"/>
      <c r="G655" s="98"/>
      <c r="H655" s="98"/>
      <c r="I655" s="130"/>
      <c r="J655" s="98"/>
      <c r="K655" s="98"/>
      <c r="L655" s="98"/>
      <c r="M655" s="255"/>
      <c r="N655" s="255"/>
      <c r="O655" s="98"/>
      <c r="P655" s="98"/>
      <c r="Q655" s="130"/>
    </row>
    <row r="656" spans="1:17" ht="12.6" customHeight="1" x14ac:dyDescent="0.2">
      <c r="A656" s="234"/>
      <c r="B656" s="98"/>
      <c r="C656" s="130"/>
      <c r="D656" s="240"/>
      <c r="E656" s="240"/>
      <c r="F656" s="224"/>
      <c r="G656" s="98"/>
      <c r="H656" s="98"/>
      <c r="I656" s="130"/>
      <c r="J656" s="98"/>
      <c r="K656" s="98"/>
      <c r="L656" s="98"/>
      <c r="M656" s="255"/>
      <c r="N656" s="255"/>
      <c r="O656" s="98"/>
      <c r="P656" s="98"/>
      <c r="Q656" s="130"/>
    </row>
    <row r="657" spans="1:17" ht="12.6" customHeight="1" x14ac:dyDescent="0.2">
      <c r="A657" s="234"/>
      <c r="B657" s="98"/>
      <c r="C657" s="130"/>
      <c r="D657" s="240"/>
      <c r="E657" s="240"/>
      <c r="F657" s="224"/>
      <c r="G657" s="98"/>
      <c r="H657" s="98"/>
      <c r="I657" s="130"/>
      <c r="J657" s="98"/>
      <c r="K657" s="98"/>
      <c r="L657" s="98"/>
      <c r="M657" s="255"/>
      <c r="N657" s="255"/>
      <c r="O657" s="98"/>
      <c r="P657" s="98"/>
      <c r="Q657" s="130"/>
    </row>
    <row r="658" spans="1:17" ht="12.6" customHeight="1" x14ac:dyDescent="0.2">
      <c r="A658" s="234"/>
      <c r="B658" s="98"/>
      <c r="C658" s="130"/>
      <c r="D658" s="240"/>
      <c r="E658" s="240"/>
      <c r="F658" s="224"/>
      <c r="G658" s="98"/>
      <c r="H658" s="98"/>
      <c r="I658" s="130"/>
      <c r="J658" s="98"/>
      <c r="K658" s="98"/>
      <c r="L658" s="98"/>
      <c r="M658" s="255"/>
      <c r="N658" s="255"/>
      <c r="O658" s="98"/>
      <c r="P658" s="98"/>
      <c r="Q658" s="130"/>
    </row>
    <row r="659" spans="1:17" ht="12.6" customHeight="1" x14ac:dyDescent="0.2">
      <c r="A659" s="234"/>
      <c r="B659" s="98"/>
      <c r="C659" s="130"/>
      <c r="D659" s="240"/>
      <c r="E659" s="240"/>
      <c r="F659" s="224"/>
      <c r="G659" s="98"/>
      <c r="H659" s="98"/>
      <c r="I659" s="130"/>
      <c r="J659" s="98"/>
      <c r="K659" s="98"/>
      <c r="L659" s="98"/>
      <c r="M659" s="255"/>
      <c r="N659" s="255"/>
      <c r="O659" s="98"/>
      <c r="P659" s="98"/>
      <c r="Q659" s="130"/>
    </row>
    <row r="660" spans="1:17" ht="12.6" customHeight="1" x14ac:dyDescent="0.2">
      <c r="A660" s="234"/>
      <c r="B660" s="98"/>
      <c r="C660" s="130"/>
      <c r="D660" s="240"/>
      <c r="E660" s="240"/>
      <c r="F660" s="224"/>
      <c r="G660" s="98"/>
      <c r="H660" s="98"/>
      <c r="I660" s="130"/>
      <c r="J660" s="98"/>
      <c r="K660" s="98"/>
      <c r="L660" s="98"/>
      <c r="M660" s="255"/>
      <c r="N660" s="255"/>
      <c r="O660" s="98"/>
      <c r="P660" s="98"/>
      <c r="Q660" s="130"/>
    </row>
    <row r="661" spans="1:17" ht="12.6" customHeight="1" x14ac:dyDescent="0.2">
      <c r="A661" s="234"/>
      <c r="B661" s="98"/>
      <c r="C661" s="130"/>
      <c r="D661" s="240"/>
      <c r="E661" s="240"/>
      <c r="F661" s="224"/>
      <c r="G661" s="98"/>
      <c r="H661" s="98"/>
      <c r="I661" s="130"/>
      <c r="J661" s="98"/>
      <c r="K661" s="98"/>
      <c r="L661" s="98"/>
      <c r="M661" s="255"/>
      <c r="N661" s="255"/>
      <c r="O661" s="98"/>
      <c r="P661" s="98"/>
      <c r="Q661" s="130"/>
    </row>
    <row r="662" spans="1:17" ht="12.6" customHeight="1" x14ac:dyDescent="0.2">
      <c r="A662" s="234"/>
      <c r="B662" s="98"/>
      <c r="C662" s="130"/>
      <c r="D662" s="240"/>
      <c r="E662" s="240"/>
      <c r="F662" s="224"/>
      <c r="G662" s="98"/>
      <c r="H662" s="98"/>
      <c r="I662" s="130"/>
      <c r="J662" s="98"/>
      <c r="K662" s="98"/>
      <c r="L662" s="98"/>
      <c r="M662" s="255"/>
      <c r="N662" s="255"/>
      <c r="O662" s="98"/>
      <c r="P662" s="98"/>
      <c r="Q662" s="130"/>
    </row>
    <row r="663" spans="1:17" ht="12.6" customHeight="1" x14ac:dyDescent="0.2">
      <c r="A663" s="234"/>
      <c r="B663" s="98"/>
      <c r="C663" s="130"/>
      <c r="D663" s="240"/>
      <c r="E663" s="240"/>
      <c r="F663" s="224"/>
      <c r="G663" s="98"/>
      <c r="H663" s="98"/>
      <c r="I663" s="130"/>
      <c r="J663" s="98"/>
      <c r="K663" s="98"/>
      <c r="L663" s="98"/>
      <c r="M663" s="255"/>
      <c r="N663" s="255"/>
      <c r="O663" s="98"/>
      <c r="P663" s="98"/>
      <c r="Q663" s="130"/>
    </row>
    <row r="664" spans="1:17" ht="12.6" customHeight="1" x14ac:dyDescent="0.2">
      <c r="A664" s="234"/>
      <c r="B664" s="98"/>
      <c r="C664" s="130"/>
      <c r="D664" s="240"/>
      <c r="E664" s="240"/>
      <c r="F664" s="224"/>
      <c r="G664" s="98"/>
      <c r="H664" s="98"/>
      <c r="I664" s="130"/>
      <c r="J664" s="98"/>
      <c r="K664" s="98"/>
      <c r="L664" s="98"/>
      <c r="M664" s="255"/>
      <c r="N664" s="255"/>
      <c r="O664" s="98"/>
      <c r="P664" s="98"/>
      <c r="Q664" s="130"/>
    </row>
    <row r="665" spans="1:17" ht="12.6" customHeight="1" x14ac:dyDescent="0.2">
      <c r="A665" s="234"/>
      <c r="B665" s="98"/>
      <c r="C665" s="130"/>
      <c r="D665" s="240"/>
      <c r="E665" s="240"/>
      <c r="F665" s="224"/>
      <c r="G665" s="98"/>
      <c r="H665" s="98"/>
      <c r="I665" s="130"/>
      <c r="J665" s="98"/>
      <c r="K665" s="98"/>
      <c r="L665" s="98"/>
      <c r="M665" s="255"/>
      <c r="N665" s="255"/>
      <c r="O665" s="98"/>
      <c r="P665" s="98"/>
      <c r="Q665" s="130"/>
    </row>
    <row r="666" spans="1:17" ht="12.6" customHeight="1" x14ac:dyDescent="0.2">
      <c r="A666" s="234"/>
      <c r="B666" s="98"/>
      <c r="C666" s="130"/>
      <c r="D666" s="240"/>
      <c r="E666" s="240"/>
      <c r="F666" s="224"/>
      <c r="G666" s="98"/>
      <c r="H666" s="98"/>
      <c r="I666" s="130"/>
      <c r="J666" s="98"/>
      <c r="K666" s="98"/>
      <c r="L666" s="98"/>
      <c r="M666" s="255"/>
      <c r="N666" s="255"/>
      <c r="O666" s="98"/>
      <c r="P666" s="98"/>
      <c r="Q666" s="130"/>
    </row>
    <row r="667" spans="1:17" ht="12.6" customHeight="1" x14ac:dyDescent="0.2">
      <c r="A667" s="234"/>
      <c r="B667" s="98"/>
      <c r="C667" s="130"/>
      <c r="D667" s="240"/>
      <c r="E667" s="240"/>
      <c r="F667" s="224"/>
      <c r="G667" s="98"/>
      <c r="H667" s="98"/>
      <c r="I667" s="130"/>
      <c r="J667" s="98"/>
      <c r="K667" s="98"/>
      <c r="L667" s="98"/>
      <c r="M667" s="255"/>
      <c r="N667" s="255"/>
      <c r="O667" s="98"/>
      <c r="P667" s="98"/>
      <c r="Q667" s="130"/>
    </row>
    <row r="668" spans="1:17" ht="12.6" customHeight="1" x14ac:dyDescent="0.2">
      <c r="A668" s="234"/>
      <c r="B668" s="98"/>
      <c r="C668" s="130"/>
      <c r="D668" s="240"/>
      <c r="E668" s="240"/>
      <c r="F668" s="224"/>
      <c r="G668" s="98"/>
      <c r="H668" s="98"/>
      <c r="I668" s="130"/>
      <c r="J668" s="98"/>
      <c r="K668" s="98"/>
      <c r="L668" s="98"/>
      <c r="M668" s="255"/>
      <c r="N668" s="255"/>
      <c r="O668" s="98"/>
      <c r="P668" s="98"/>
      <c r="Q668" s="130"/>
    </row>
    <row r="669" spans="1:17" ht="12.6" customHeight="1" x14ac:dyDescent="0.2">
      <c r="A669" s="234"/>
      <c r="B669" s="98"/>
      <c r="C669" s="130"/>
      <c r="D669" s="240"/>
      <c r="E669" s="240"/>
      <c r="F669" s="224"/>
      <c r="G669" s="98"/>
      <c r="H669" s="98"/>
      <c r="I669" s="130"/>
      <c r="J669" s="98"/>
      <c r="K669" s="98"/>
      <c r="L669" s="98"/>
      <c r="M669" s="255"/>
      <c r="N669" s="255"/>
      <c r="O669" s="98"/>
      <c r="P669" s="98"/>
      <c r="Q669" s="130"/>
    </row>
    <row r="670" spans="1:17" ht="12.6" customHeight="1" x14ac:dyDescent="0.2">
      <c r="A670" s="234"/>
      <c r="B670" s="98"/>
      <c r="C670" s="130"/>
      <c r="D670" s="240"/>
      <c r="E670" s="240"/>
      <c r="F670" s="224"/>
      <c r="G670" s="98"/>
      <c r="H670" s="98"/>
      <c r="I670" s="130"/>
      <c r="J670" s="98"/>
      <c r="K670" s="98"/>
      <c r="L670" s="98"/>
      <c r="M670" s="255"/>
      <c r="N670" s="255"/>
      <c r="O670" s="98"/>
      <c r="P670" s="98"/>
      <c r="Q670" s="130"/>
    </row>
    <row r="671" spans="1:17" ht="12.6" customHeight="1" x14ac:dyDescent="0.2">
      <c r="A671" s="234"/>
      <c r="B671" s="98"/>
      <c r="C671" s="130"/>
      <c r="D671" s="240"/>
      <c r="E671" s="240"/>
      <c r="F671" s="224"/>
      <c r="G671" s="98"/>
      <c r="H671" s="98"/>
      <c r="I671" s="130"/>
      <c r="J671" s="98"/>
      <c r="K671" s="98"/>
      <c r="L671" s="98"/>
      <c r="M671" s="255"/>
      <c r="N671" s="255"/>
      <c r="O671" s="98"/>
      <c r="P671" s="98"/>
      <c r="Q671" s="130"/>
    </row>
    <row r="672" spans="1:17" ht="12.6" customHeight="1" x14ac:dyDescent="0.2">
      <c r="A672" s="234"/>
      <c r="B672" s="98"/>
      <c r="C672" s="130"/>
      <c r="D672" s="240"/>
      <c r="E672" s="240"/>
      <c r="F672" s="224"/>
      <c r="G672" s="98"/>
      <c r="H672" s="98"/>
      <c r="I672" s="130"/>
      <c r="J672" s="98"/>
      <c r="K672" s="98"/>
      <c r="L672" s="98"/>
      <c r="M672" s="255"/>
      <c r="N672" s="255"/>
      <c r="O672" s="98"/>
      <c r="P672" s="98"/>
      <c r="Q672" s="130"/>
    </row>
    <row r="673" spans="1:17" ht="12.6" customHeight="1" x14ac:dyDescent="0.2">
      <c r="A673" s="234"/>
      <c r="B673" s="98"/>
      <c r="C673" s="130"/>
      <c r="D673" s="240"/>
      <c r="E673" s="240"/>
      <c r="F673" s="224"/>
      <c r="G673" s="98"/>
      <c r="H673" s="98"/>
      <c r="I673" s="130"/>
      <c r="J673" s="98"/>
      <c r="K673" s="98"/>
      <c r="L673" s="98"/>
      <c r="M673" s="255"/>
      <c r="N673" s="255"/>
      <c r="O673" s="98"/>
      <c r="P673" s="98"/>
      <c r="Q673" s="130"/>
    </row>
    <row r="674" spans="1:17" ht="12.6" customHeight="1" x14ac:dyDescent="0.2">
      <c r="A674" s="234"/>
      <c r="B674" s="98"/>
      <c r="C674" s="130"/>
      <c r="D674" s="240"/>
      <c r="E674" s="240"/>
      <c r="F674" s="224"/>
      <c r="G674" s="98"/>
      <c r="H674" s="98"/>
      <c r="I674" s="130"/>
      <c r="J674" s="98"/>
      <c r="K674" s="98"/>
      <c r="L674" s="98"/>
      <c r="M674" s="255"/>
      <c r="N674" s="255"/>
      <c r="O674" s="98"/>
      <c r="P674" s="98"/>
      <c r="Q674" s="130"/>
    </row>
    <row r="675" spans="1:17" ht="12.6" customHeight="1" x14ac:dyDescent="0.2">
      <c r="A675" s="234"/>
      <c r="B675" s="98"/>
      <c r="C675" s="130"/>
      <c r="D675" s="240"/>
      <c r="E675" s="240"/>
      <c r="F675" s="224"/>
      <c r="G675" s="98"/>
      <c r="H675" s="98"/>
      <c r="I675" s="130"/>
      <c r="J675" s="98"/>
      <c r="K675" s="98"/>
      <c r="L675" s="98"/>
      <c r="M675" s="255"/>
      <c r="N675" s="255"/>
      <c r="O675" s="98"/>
      <c r="P675" s="98"/>
      <c r="Q675" s="130"/>
    </row>
    <row r="676" spans="1:17" ht="12.6" customHeight="1" x14ac:dyDescent="0.2">
      <c r="A676" s="234"/>
      <c r="B676" s="98"/>
      <c r="C676" s="130"/>
      <c r="D676" s="240"/>
      <c r="E676" s="240"/>
      <c r="F676" s="224"/>
      <c r="G676" s="98"/>
      <c r="H676" s="98"/>
      <c r="I676" s="130"/>
      <c r="J676" s="98"/>
      <c r="K676" s="98"/>
      <c r="L676" s="98"/>
      <c r="M676" s="255"/>
      <c r="N676" s="255"/>
      <c r="O676" s="98"/>
      <c r="P676" s="98"/>
      <c r="Q676" s="130"/>
    </row>
    <row r="677" spans="1:17" ht="12.6" customHeight="1" x14ac:dyDescent="0.2">
      <c r="A677" s="234"/>
      <c r="B677" s="98"/>
      <c r="C677" s="130"/>
      <c r="D677" s="240"/>
      <c r="E677" s="240"/>
      <c r="F677" s="224"/>
      <c r="G677" s="98"/>
      <c r="H677" s="98"/>
      <c r="I677" s="130"/>
      <c r="J677" s="98"/>
      <c r="K677" s="98"/>
      <c r="L677" s="98"/>
      <c r="M677" s="255"/>
      <c r="N677" s="255"/>
      <c r="O677" s="98"/>
      <c r="P677" s="98"/>
      <c r="Q677" s="130"/>
    </row>
    <row r="678" spans="1:17" ht="12.6" customHeight="1" x14ac:dyDescent="0.2">
      <c r="A678" s="234"/>
      <c r="B678" s="98"/>
      <c r="C678" s="130"/>
      <c r="D678" s="240"/>
      <c r="E678" s="240"/>
      <c r="F678" s="224"/>
      <c r="G678" s="98"/>
      <c r="H678" s="98"/>
      <c r="I678" s="130"/>
      <c r="J678" s="98"/>
      <c r="K678" s="98"/>
      <c r="L678" s="98"/>
      <c r="M678" s="255"/>
      <c r="N678" s="255"/>
      <c r="O678" s="98"/>
      <c r="P678" s="98"/>
      <c r="Q678" s="130"/>
    </row>
    <row r="679" spans="1:17" ht="12.6" customHeight="1" x14ac:dyDescent="0.2">
      <c r="A679" s="234"/>
      <c r="B679" s="98"/>
      <c r="C679" s="130"/>
      <c r="D679" s="240"/>
      <c r="E679" s="240"/>
      <c r="F679" s="224"/>
      <c r="G679" s="98"/>
      <c r="H679" s="98"/>
      <c r="I679" s="130"/>
      <c r="J679" s="98"/>
      <c r="K679" s="98"/>
      <c r="L679" s="98"/>
      <c r="M679" s="255"/>
      <c r="N679" s="255"/>
      <c r="O679" s="98"/>
      <c r="P679" s="98"/>
      <c r="Q679" s="130"/>
    </row>
    <row r="680" spans="1:17" ht="12.6" customHeight="1" x14ac:dyDescent="0.2">
      <c r="A680" s="234"/>
      <c r="B680" s="98"/>
      <c r="C680" s="130"/>
      <c r="D680" s="240"/>
      <c r="E680" s="240"/>
      <c r="F680" s="224"/>
      <c r="G680" s="98"/>
      <c r="H680" s="98"/>
      <c r="I680" s="130"/>
      <c r="J680" s="98"/>
      <c r="K680" s="98"/>
      <c r="L680" s="98"/>
      <c r="M680" s="255"/>
      <c r="N680" s="255"/>
      <c r="O680" s="98"/>
      <c r="P680" s="98"/>
      <c r="Q680" s="130"/>
    </row>
    <row r="681" spans="1:17" ht="12.6" customHeight="1" x14ac:dyDescent="0.2">
      <c r="A681" s="234"/>
      <c r="B681" s="98"/>
      <c r="C681" s="130"/>
      <c r="D681" s="240"/>
      <c r="E681" s="240"/>
      <c r="F681" s="224"/>
      <c r="G681" s="98"/>
      <c r="H681" s="98"/>
      <c r="I681" s="130"/>
      <c r="J681" s="98"/>
      <c r="K681" s="98"/>
      <c r="L681" s="98"/>
      <c r="M681" s="255"/>
      <c r="N681" s="255"/>
      <c r="O681" s="98"/>
      <c r="P681" s="98"/>
      <c r="Q681" s="130"/>
    </row>
    <row r="682" spans="1:17" ht="12.6" customHeight="1" x14ac:dyDescent="0.2">
      <c r="A682" s="234"/>
      <c r="B682" s="98"/>
      <c r="C682" s="130"/>
      <c r="D682" s="240"/>
      <c r="E682" s="240"/>
      <c r="F682" s="224"/>
      <c r="G682" s="98"/>
      <c r="H682" s="98"/>
      <c r="I682" s="130"/>
      <c r="J682" s="98"/>
      <c r="K682" s="98"/>
      <c r="L682" s="98"/>
      <c r="M682" s="255"/>
      <c r="N682" s="255"/>
      <c r="O682" s="98"/>
      <c r="P682" s="98"/>
      <c r="Q682" s="130"/>
    </row>
    <row r="683" spans="1:17" ht="12.6" customHeight="1" x14ac:dyDescent="0.2">
      <c r="A683" s="234"/>
      <c r="B683" s="98"/>
      <c r="C683" s="130"/>
      <c r="D683" s="240"/>
      <c r="E683" s="240"/>
      <c r="F683" s="224"/>
      <c r="G683" s="98"/>
      <c r="H683" s="98"/>
      <c r="I683" s="130"/>
      <c r="J683" s="98"/>
      <c r="K683" s="98"/>
      <c r="L683" s="98"/>
      <c r="M683" s="255"/>
      <c r="N683" s="255"/>
      <c r="O683" s="98"/>
      <c r="P683" s="98"/>
      <c r="Q683" s="130"/>
    </row>
    <row r="684" spans="1:17" ht="12.6" customHeight="1" x14ac:dyDescent="0.2">
      <c r="A684" s="234"/>
      <c r="B684" s="98"/>
      <c r="C684" s="130"/>
      <c r="D684" s="240"/>
      <c r="E684" s="240"/>
      <c r="F684" s="224"/>
      <c r="G684" s="98"/>
      <c r="H684" s="98"/>
      <c r="I684" s="130"/>
      <c r="J684" s="98"/>
      <c r="K684" s="98"/>
      <c r="L684" s="98"/>
      <c r="M684" s="255"/>
      <c r="N684" s="255"/>
      <c r="O684" s="98"/>
      <c r="P684" s="98"/>
      <c r="Q684" s="130"/>
    </row>
    <row r="685" spans="1:17" ht="12.6" customHeight="1" x14ac:dyDescent="0.2">
      <c r="A685" s="234"/>
      <c r="B685" s="98"/>
      <c r="C685" s="130"/>
      <c r="D685" s="240"/>
      <c r="E685" s="240"/>
      <c r="F685" s="224"/>
      <c r="G685" s="98"/>
      <c r="H685" s="98"/>
      <c r="I685" s="130"/>
      <c r="J685" s="98"/>
      <c r="K685" s="98"/>
      <c r="L685" s="98"/>
      <c r="M685" s="255"/>
      <c r="N685" s="255"/>
      <c r="O685" s="98"/>
      <c r="P685" s="98"/>
      <c r="Q685" s="130"/>
    </row>
    <row r="686" spans="1:17" ht="12.6" customHeight="1" x14ac:dyDescent="0.2">
      <c r="A686" s="234"/>
      <c r="B686" s="98"/>
      <c r="C686" s="130"/>
      <c r="D686" s="240"/>
      <c r="E686" s="240"/>
      <c r="F686" s="224"/>
      <c r="G686" s="98"/>
      <c r="H686" s="98"/>
      <c r="I686" s="130"/>
      <c r="J686" s="98"/>
      <c r="K686" s="98"/>
      <c r="L686" s="98"/>
      <c r="M686" s="255"/>
      <c r="N686" s="255"/>
      <c r="O686" s="98"/>
      <c r="P686" s="98"/>
      <c r="Q686" s="130"/>
    </row>
    <row r="687" spans="1:17" ht="12.6" customHeight="1" x14ac:dyDescent="0.2">
      <c r="A687" s="234"/>
      <c r="B687" s="98"/>
      <c r="C687" s="130"/>
      <c r="D687" s="240"/>
      <c r="E687" s="240"/>
      <c r="F687" s="224"/>
      <c r="G687" s="98"/>
      <c r="H687" s="98"/>
      <c r="I687" s="130"/>
      <c r="J687" s="98"/>
      <c r="K687" s="98"/>
      <c r="L687" s="98"/>
      <c r="M687" s="255"/>
      <c r="N687" s="255"/>
      <c r="O687" s="98"/>
      <c r="P687" s="98"/>
      <c r="Q687" s="130"/>
    </row>
    <row r="688" spans="1:17" ht="12.6" customHeight="1" x14ac:dyDescent="0.2">
      <c r="A688" s="234"/>
      <c r="B688" s="98"/>
      <c r="C688" s="130"/>
      <c r="D688" s="240"/>
      <c r="E688" s="240"/>
      <c r="F688" s="224"/>
      <c r="G688" s="98"/>
      <c r="H688" s="98"/>
      <c r="I688" s="130"/>
      <c r="J688" s="98"/>
      <c r="K688" s="98"/>
      <c r="L688" s="98"/>
      <c r="M688" s="255"/>
      <c r="N688" s="255"/>
      <c r="O688" s="98"/>
      <c r="P688" s="98"/>
      <c r="Q688" s="130"/>
    </row>
    <row r="689" spans="1:17" ht="12.6" customHeight="1" x14ac:dyDescent="0.2">
      <c r="A689" s="234"/>
      <c r="B689" s="98"/>
      <c r="C689" s="130"/>
      <c r="D689" s="240"/>
      <c r="E689" s="240"/>
      <c r="F689" s="224"/>
      <c r="G689" s="98"/>
      <c r="H689" s="98"/>
      <c r="I689" s="130"/>
      <c r="J689" s="98"/>
      <c r="K689" s="98"/>
      <c r="L689" s="98"/>
      <c r="M689" s="255"/>
      <c r="N689" s="255"/>
      <c r="O689" s="98"/>
      <c r="P689" s="98"/>
      <c r="Q689" s="130"/>
    </row>
    <row r="690" spans="1:17" ht="12.6" customHeight="1" x14ac:dyDescent="0.2">
      <c r="A690" s="234"/>
      <c r="B690" s="98"/>
      <c r="C690" s="130"/>
      <c r="D690" s="240"/>
      <c r="E690" s="240"/>
      <c r="F690" s="224"/>
      <c r="G690" s="98"/>
      <c r="H690" s="98"/>
      <c r="I690" s="130"/>
      <c r="J690" s="98"/>
      <c r="K690" s="98"/>
      <c r="L690" s="98"/>
      <c r="M690" s="255"/>
      <c r="N690" s="255"/>
      <c r="O690" s="98"/>
      <c r="P690" s="98"/>
      <c r="Q690" s="130"/>
    </row>
    <row r="691" spans="1:17" ht="12.6" customHeight="1" x14ac:dyDescent="0.2">
      <c r="A691" s="234"/>
      <c r="B691" s="98"/>
      <c r="C691" s="130"/>
      <c r="D691" s="240"/>
      <c r="E691" s="240"/>
      <c r="F691" s="224"/>
      <c r="G691" s="98"/>
      <c r="H691" s="98"/>
      <c r="I691" s="130"/>
      <c r="J691" s="98"/>
      <c r="K691" s="98"/>
      <c r="L691" s="98"/>
      <c r="M691" s="255"/>
      <c r="N691" s="255"/>
      <c r="O691" s="98"/>
      <c r="P691" s="98"/>
      <c r="Q691" s="130"/>
    </row>
    <row r="692" spans="1:17" ht="12.6" customHeight="1" x14ac:dyDescent="0.2">
      <c r="A692" s="234"/>
      <c r="B692" s="98"/>
      <c r="C692" s="130"/>
      <c r="D692" s="240"/>
      <c r="E692" s="240"/>
      <c r="F692" s="224"/>
      <c r="G692" s="98"/>
      <c r="H692" s="98"/>
      <c r="I692" s="130"/>
      <c r="J692" s="98"/>
      <c r="K692" s="98"/>
      <c r="L692" s="98"/>
      <c r="M692" s="255"/>
      <c r="N692" s="255"/>
      <c r="O692" s="98"/>
      <c r="P692" s="98"/>
      <c r="Q692" s="130"/>
    </row>
    <row r="693" spans="1:17" ht="12.6" customHeight="1" x14ac:dyDescent="0.2">
      <c r="A693" s="234"/>
      <c r="B693" s="98"/>
      <c r="C693" s="130"/>
      <c r="D693" s="240"/>
      <c r="E693" s="240"/>
      <c r="F693" s="224"/>
      <c r="G693" s="98"/>
      <c r="H693" s="98"/>
      <c r="I693" s="130"/>
      <c r="J693" s="98"/>
      <c r="K693" s="98"/>
      <c r="L693" s="98"/>
      <c r="M693" s="255"/>
      <c r="N693" s="255"/>
      <c r="O693" s="98"/>
      <c r="P693" s="98"/>
      <c r="Q693" s="130"/>
    </row>
    <row r="694" spans="1:17" ht="12.6" customHeight="1" x14ac:dyDescent="0.2">
      <c r="A694" s="234"/>
      <c r="B694" s="98"/>
      <c r="C694" s="130"/>
      <c r="D694" s="240"/>
      <c r="E694" s="240"/>
      <c r="F694" s="224"/>
      <c r="G694" s="98"/>
      <c r="H694" s="98"/>
      <c r="I694" s="130"/>
      <c r="J694" s="98"/>
      <c r="K694" s="98"/>
      <c r="L694" s="98"/>
      <c r="M694" s="255"/>
      <c r="N694" s="255"/>
      <c r="O694" s="98"/>
      <c r="P694" s="98"/>
      <c r="Q694" s="130"/>
    </row>
    <row r="695" spans="1:17" ht="12.6" customHeight="1" x14ac:dyDescent="0.2">
      <c r="A695" s="234"/>
      <c r="B695" s="98"/>
      <c r="C695" s="130"/>
      <c r="D695" s="240"/>
      <c r="E695" s="240"/>
      <c r="F695" s="224"/>
      <c r="G695" s="98"/>
      <c r="H695" s="98"/>
      <c r="I695" s="130"/>
      <c r="J695" s="98"/>
      <c r="K695" s="98"/>
      <c r="L695" s="98"/>
      <c r="M695" s="255"/>
      <c r="N695" s="255"/>
      <c r="O695" s="98"/>
      <c r="P695" s="98"/>
      <c r="Q695" s="130"/>
    </row>
    <row r="696" spans="1:17" ht="12.6" customHeight="1" x14ac:dyDescent="0.2">
      <c r="A696" s="234"/>
      <c r="B696" s="98"/>
      <c r="C696" s="130"/>
      <c r="D696" s="240"/>
      <c r="E696" s="240"/>
      <c r="F696" s="224"/>
      <c r="G696" s="98"/>
      <c r="H696" s="98"/>
      <c r="I696" s="130"/>
      <c r="J696" s="98"/>
      <c r="K696" s="98"/>
      <c r="L696" s="98"/>
      <c r="M696" s="255"/>
      <c r="N696" s="255"/>
      <c r="O696" s="98"/>
      <c r="P696" s="98"/>
      <c r="Q696" s="130"/>
    </row>
    <row r="697" spans="1:17" ht="12.6" customHeight="1" x14ac:dyDescent="0.2">
      <c r="A697" s="234"/>
      <c r="B697" s="98"/>
      <c r="C697" s="130"/>
      <c r="D697" s="240"/>
      <c r="E697" s="240"/>
      <c r="F697" s="224"/>
      <c r="G697" s="98"/>
      <c r="H697" s="98"/>
      <c r="I697" s="130"/>
      <c r="J697" s="98"/>
      <c r="K697" s="98"/>
      <c r="L697" s="98"/>
      <c r="M697" s="255"/>
      <c r="N697" s="255"/>
      <c r="O697" s="98"/>
      <c r="P697" s="98"/>
      <c r="Q697" s="130"/>
    </row>
    <row r="698" spans="1:17" ht="12.6" customHeight="1" x14ac:dyDescent="0.2">
      <c r="A698" s="234"/>
      <c r="B698" s="98"/>
      <c r="C698" s="130"/>
      <c r="D698" s="240"/>
      <c r="E698" s="240"/>
      <c r="F698" s="224"/>
      <c r="G698" s="98"/>
      <c r="H698" s="98"/>
      <c r="I698" s="130"/>
      <c r="J698" s="98"/>
      <c r="K698" s="98"/>
      <c r="L698" s="98"/>
      <c r="M698" s="255"/>
      <c r="N698" s="255"/>
      <c r="O698" s="98"/>
      <c r="P698" s="98"/>
      <c r="Q698" s="130"/>
    </row>
    <row r="699" spans="1:17" ht="12.6" customHeight="1" x14ac:dyDescent="0.2">
      <c r="A699" s="234"/>
      <c r="B699" s="98"/>
      <c r="C699" s="130"/>
      <c r="D699" s="240"/>
      <c r="E699" s="240"/>
      <c r="F699" s="224"/>
      <c r="G699" s="98"/>
      <c r="H699" s="98"/>
      <c r="I699" s="130"/>
      <c r="J699" s="98"/>
      <c r="K699" s="98"/>
      <c r="L699" s="98"/>
      <c r="M699" s="255"/>
      <c r="N699" s="255"/>
      <c r="O699" s="98"/>
      <c r="P699" s="98"/>
      <c r="Q699" s="130"/>
    </row>
    <row r="700" spans="1:17" ht="12.6" customHeight="1" x14ac:dyDescent="0.2">
      <c r="A700" s="234"/>
      <c r="B700" s="98"/>
      <c r="C700" s="130"/>
      <c r="D700" s="240"/>
      <c r="E700" s="240"/>
      <c r="F700" s="224"/>
      <c r="G700" s="98"/>
      <c r="H700" s="98"/>
      <c r="I700" s="130"/>
      <c r="J700" s="98"/>
      <c r="K700" s="98"/>
      <c r="L700" s="98"/>
      <c r="M700" s="255"/>
      <c r="N700" s="255"/>
      <c r="O700" s="98"/>
      <c r="P700" s="98"/>
      <c r="Q700" s="130"/>
    </row>
    <row r="701" spans="1:17" ht="12.6" customHeight="1" x14ac:dyDescent="0.2">
      <c r="A701" s="234"/>
      <c r="B701" s="98"/>
      <c r="C701" s="130"/>
      <c r="D701" s="240"/>
      <c r="E701" s="240"/>
      <c r="F701" s="224"/>
      <c r="G701" s="98"/>
      <c r="H701" s="98"/>
      <c r="I701" s="130"/>
      <c r="J701" s="98"/>
      <c r="K701" s="98"/>
      <c r="L701" s="98"/>
      <c r="M701" s="255"/>
      <c r="N701" s="255"/>
      <c r="O701" s="98"/>
      <c r="P701" s="98"/>
      <c r="Q701" s="130"/>
    </row>
    <row r="702" spans="1:17" ht="12.6" customHeight="1" x14ac:dyDescent="0.2">
      <c r="A702" s="234"/>
      <c r="B702" s="98"/>
      <c r="C702" s="130"/>
      <c r="D702" s="240"/>
      <c r="E702" s="240"/>
      <c r="F702" s="224"/>
      <c r="G702" s="98"/>
      <c r="H702" s="98"/>
      <c r="I702" s="130"/>
      <c r="J702" s="98"/>
      <c r="K702" s="98"/>
      <c r="L702" s="98"/>
      <c r="M702" s="255"/>
      <c r="N702" s="255"/>
      <c r="O702" s="98"/>
      <c r="P702" s="98"/>
      <c r="Q702" s="130"/>
    </row>
    <row r="703" spans="1:17" ht="12.6" customHeight="1" x14ac:dyDescent="0.2">
      <c r="A703" s="234"/>
      <c r="B703" s="98"/>
      <c r="C703" s="130"/>
      <c r="D703" s="240"/>
      <c r="E703" s="240"/>
      <c r="F703" s="224"/>
      <c r="G703" s="98"/>
      <c r="H703" s="98"/>
      <c r="I703" s="130"/>
      <c r="J703" s="98"/>
      <c r="K703" s="98"/>
      <c r="L703" s="98"/>
      <c r="M703" s="255"/>
      <c r="N703" s="255"/>
      <c r="O703" s="98"/>
      <c r="P703" s="98"/>
      <c r="Q703" s="130"/>
    </row>
    <row r="704" spans="1:17" ht="12.6" customHeight="1" x14ac:dyDescent="0.2">
      <c r="A704" s="234"/>
      <c r="B704" s="98"/>
      <c r="C704" s="130"/>
      <c r="D704" s="240"/>
      <c r="E704" s="240"/>
      <c r="F704" s="224"/>
      <c r="G704" s="98"/>
      <c r="H704" s="98"/>
      <c r="I704" s="130"/>
      <c r="J704" s="98"/>
      <c r="K704" s="98"/>
      <c r="L704" s="98"/>
      <c r="M704" s="255"/>
      <c r="N704" s="255"/>
      <c r="O704" s="98"/>
      <c r="P704" s="98"/>
      <c r="Q704" s="130"/>
    </row>
    <row r="705" spans="1:17" ht="12.6" customHeight="1" x14ac:dyDescent="0.2">
      <c r="A705" s="234"/>
      <c r="B705" s="98"/>
      <c r="C705" s="130"/>
      <c r="D705" s="240"/>
      <c r="E705" s="240"/>
      <c r="F705" s="224"/>
      <c r="G705" s="98"/>
      <c r="H705" s="98"/>
      <c r="I705" s="130"/>
      <c r="J705" s="98"/>
      <c r="K705" s="98"/>
      <c r="L705" s="98"/>
      <c r="M705" s="255"/>
      <c r="N705" s="255"/>
      <c r="O705" s="98"/>
      <c r="P705" s="98"/>
      <c r="Q705" s="130"/>
    </row>
    <row r="706" spans="1:17" ht="12.6" customHeight="1" x14ac:dyDescent="0.2">
      <c r="A706" s="234"/>
      <c r="B706" s="98"/>
      <c r="C706" s="130"/>
      <c r="D706" s="240"/>
      <c r="E706" s="240"/>
      <c r="F706" s="224"/>
      <c r="G706" s="98"/>
      <c r="H706" s="98"/>
      <c r="I706" s="130"/>
      <c r="J706" s="98"/>
      <c r="K706" s="98"/>
      <c r="L706" s="98"/>
      <c r="M706" s="255"/>
      <c r="N706" s="255"/>
      <c r="O706" s="98"/>
      <c r="P706" s="98"/>
      <c r="Q706" s="130"/>
    </row>
    <row r="707" spans="1:17" ht="12.6" customHeight="1" x14ac:dyDescent="0.2">
      <c r="A707" s="234"/>
      <c r="B707" s="98"/>
      <c r="C707" s="130"/>
      <c r="D707" s="240"/>
      <c r="E707" s="240"/>
      <c r="F707" s="224"/>
      <c r="G707" s="98"/>
      <c r="H707" s="98"/>
      <c r="I707" s="130"/>
      <c r="J707" s="98"/>
      <c r="K707" s="98"/>
      <c r="L707" s="98"/>
      <c r="M707" s="255"/>
      <c r="N707" s="255"/>
      <c r="O707" s="98"/>
      <c r="P707" s="98"/>
      <c r="Q707" s="130"/>
    </row>
    <row r="708" spans="1:17" ht="12.6" customHeight="1" x14ac:dyDescent="0.2">
      <c r="A708" s="234"/>
      <c r="B708" s="98"/>
      <c r="C708" s="130"/>
      <c r="D708" s="240"/>
      <c r="E708" s="240"/>
      <c r="F708" s="224"/>
      <c r="G708" s="98"/>
      <c r="H708" s="98"/>
      <c r="I708" s="130"/>
      <c r="J708" s="98"/>
      <c r="K708" s="98"/>
      <c r="L708" s="98"/>
      <c r="M708" s="255"/>
      <c r="N708" s="255"/>
      <c r="O708" s="98"/>
      <c r="P708" s="98"/>
      <c r="Q708" s="130"/>
    </row>
    <row r="709" spans="1:17" ht="12.6" customHeight="1" x14ac:dyDescent="0.2">
      <c r="A709" s="234"/>
      <c r="B709" s="98"/>
      <c r="C709" s="130"/>
      <c r="D709" s="240"/>
      <c r="E709" s="240"/>
      <c r="F709" s="224"/>
      <c r="G709" s="98"/>
      <c r="H709" s="98"/>
      <c r="I709" s="130"/>
      <c r="J709" s="98"/>
      <c r="K709" s="98"/>
      <c r="L709" s="98"/>
      <c r="M709" s="255"/>
      <c r="N709" s="255"/>
      <c r="O709" s="98"/>
      <c r="P709" s="98"/>
      <c r="Q709" s="130"/>
    </row>
    <row r="710" spans="1:17" ht="12.6" customHeight="1" x14ac:dyDescent="0.2">
      <c r="A710" s="234"/>
      <c r="B710" s="98"/>
      <c r="C710" s="130"/>
      <c r="D710" s="240"/>
      <c r="E710" s="240"/>
      <c r="F710" s="224"/>
      <c r="G710" s="98"/>
      <c r="H710" s="98"/>
      <c r="I710" s="130"/>
      <c r="J710" s="98"/>
      <c r="K710" s="98"/>
      <c r="L710" s="98"/>
      <c r="M710" s="255"/>
      <c r="N710" s="255"/>
      <c r="O710" s="98"/>
      <c r="P710" s="98"/>
      <c r="Q710" s="130"/>
    </row>
    <row r="711" spans="1:17" ht="12.6" customHeight="1" x14ac:dyDescent="0.2">
      <c r="A711" s="234"/>
      <c r="B711" s="98"/>
      <c r="C711" s="130"/>
      <c r="D711" s="240"/>
      <c r="E711" s="240"/>
      <c r="F711" s="224"/>
      <c r="G711" s="98"/>
      <c r="H711" s="98"/>
      <c r="I711" s="130"/>
      <c r="J711" s="98"/>
      <c r="K711" s="98"/>
      <c r="L711" s="98"/>
      <c r="M711" s="255"/>
      <c r="N711" s="255"/>
      <c r="O711" s="98"/>
      <c r="P711" s="98"/>
      <c r="Q711" s="130"/>
    </row>
    <row r="712" spans="1:17" ht="12.6" customHeight="1" x14ac:dyDescent="0.2">
      <c r="A712" s="234"/>
      <c r="B712" s="98"/>
      <c r="C712" s="130"/>
      <c r="D712" s="240"/>
      <c r="E712" s="240"/>
      <c r="F712" s="224"/>
      <c r="G712" s="98"/>
      <c r="H712" s="98"/>
      <c r="I712" s="130"/>
      <c r="J712" s="98"/>
      <c r="K712" s="98"/>
      <c r="L712" s="98"/>
      <c r="M712" s="255"/>
      <c r="N712" s="255"/>
      <c r="O712" s="98"/>
      <c r="P712" s="98"/>
      <c r="Q712" s="130"/>
    </row>
    <row r="713" spans="1:17" ht="12.6" customHeight="1" x14ac:dyDescent="0.2">
      <c r="A713" s="234"/>
      <c r="B713" s="98"/>
      <c r="C713" s="130"/>
      <c r="D713" s="240"/>
      <c r="E713" s="240"/>
      <c r="F713" s="224"/>
      <c r="G713" s="98"/>
      <c r="H713" s="98"/>
      <c r="I713" s="130"/>
      <c r="J713" s="98"/>
      <c r="K713" s="98"/>
      <c r="L713" s="98"/>
      <c r="M713" s="255"/>
      <c r="N713" s="255"/>
      <c r="O713" s="98"/>
      <c r="P713" s="98"/>
      <c r="Q713" s="130"/>
    </row>
    <row r="714" spans="1:17" ht="12.6" customHeight="1" x14ac:dyDescent="0.2">
      <c r="A714" s="234"/>
      <c r="B714" s="98"/>
      <c r="C714" s="130"/>
      <c r="D714" s="240"/>
      <c r="E714" s="240"/>
      <c r="F714" s="224"/>
      <c r="G714" s="98"/>
      <c r="H714" s="98"/>
      <c r="I714" s="130"/>
      <c r="J714" s="98"/>
      <c r="K714" s="98"/>
      <c r="L714" s="98"/>
      <c r="M714" s="255"/>
      <c r="N714" s="255"/>
      <c r="O714" s="98"/>
      <c r="P714" s="98"/>
      <c r="Q714" s="130"/>
    </row>
    <row r="715" spans="1:17" ht="12.6" customHeight="1" x14ac:dyDescent="0.2">
      <c r="A715" s="234"/>
      <c r="B715" s="98"/>
      <c r="C715" s="130"/>
      <c r="D715" s="240"/>
      <c r="E715" s="240"/>
      <c r="F715" s="224"/>
      <c r="G715" s="98"/>
      <c r="H715" s="98"/>
      <c r="I715" s="130"/>
      <c r="J715" s="98"/>
      <c r="K715" s="98"/>
      <c r="L715" s="98"/>
      <c r="M715" s="255"/>
      <c r="N715" s="255"/>
      <c r="O715" s="98"/>
      <c r="P715" s="98"/>
      <c r="Q715" s="130"/>
    </row>
    <row r="716" spans="1:17" ht="12.6" customHeight="1" x14ac:dyDescent="0.2">
      <c r="A716" s="234"/>
      <c r="B716" s="98"/>
      <c r="C716" s="130"/>
      <c r="D716" s="240"/>
      <c r="E716" s="240"/>
      <c r="F716" s="224"/>
      <c r="G716" s="98"/>
      <c r="H716" s="98"/>
      <c r="I716" s="130"/>
      <c r="J716" s="98"/>
      <c r="K716" s="98"/>
      <c r="L716" s="98"/>
      <c r="M716" s="255"/>
      <c r="N716" s="255"/>
      <c r="O716" s="98"/>
      <c r="P716" s="98"/>
      <c r="Q716" s="130"/>
    </row>
    <row r="717" spans="1:17" ht="12.6" customHeight="1" x14ac:dyDescent="0.2">
      <c r="A717" s="234"/>
      <c r="B717" s="98"/>
      <c r="C717" s="130"/>
      <c r="D717" s="240"/>
      <c r="E717" s="240"/>
      <c r="F717" s="224"/>
      <c r="G717" s="98"/>
      <c r="H717" s="98"/>
      <c r="I717" s="130"/>
      <c r="J717" s="98"/>
      <c r="K717" s="98"/>
      <c r="L717" s="98"/>
      <c r="M717" s="255"/>
      <c r="N717" s="255"/>
      <c r="O717" s="98"/>
      <c r="P717" s="98"/>
      <c r="Q717" s="130"/>
    </row>
    <row r="718" spans="1:17" ht="12.6" customHeight="1" x14ac:dyDescent="0.2">
      <c r="A718" s="234"/>
      <c r="B718" s="98"/>
      <c r="C718" s="130"/>
      <c r="D718" s="240"/>
      <c r="E718" s="240"/>
      <c r="F718" s="224"/>
      <c r="G718" s="98"/>
      <c r="H718" s="98"/>
      <c r="I718" s="130"/>
      <c r="J718" s="98"/>
      <c r="K718" s="98"/>
      <c r="L718" s="98"/>
      <c r="M718" s="255"/>
      <c r="N718" s="255"/>
      <c r="O718" s="98"/>
      <c r="P718" s="98"/>
      <c r="Q718" s="130"/>
    </row>
    <row r="719" spans="1:17" ht="12.6" customHeight="1" x14ac:dyDescent="0.2">
      <c r="A719" s="234"/>
      <c r="B719" s="98"/>
      <c r="C719" s="130"/>
      <c r="D719" s="240"/>
      <c r="E719" s="240"/>
      <c r="F719" s="224"/>
      <c r="G719" s="98"/>
      <c r="H719" s="98"/>
      <c r="I719" s="130"/>
      <c r="J719" s="98"/>
      <c r="K719" s="98"/>
      <c r="L719" s="98"/>
      <c r="M719" s="255"/>
      <c r="N719" s="255"/>
      <c r="O719" s="98"/>
      <c r="P719" s="98"/>
      <c r="Q719" s="130"/>
    </row>
    <row r="720" spans="1:17" ht="12.6" customHeight="1" x14ac:dyDescent="0.2">
      <c r="A720" s="234"/>
      <c r="B720" s="98"/>
      <c r="C720" s="130"/>
      <c r="D720" s="240"/>
      <c r="E720" s="240"/>
      <c r="F720" s="224"/>
      <c r="G720" s="98"/>
      <c r="H720" s="98"/>
      <c r="I720" s="130"/>
      <c r="J720" s="98"/>
      <c r="K720" s="98"/>
      <c r="L720" s="98"/>
      <c r="M720" s="255"/>
      <c r="N720" s="255"/>
      <c r="O720" s="98"/>
      <c r="P720" s="98"/>
      <c r="Q720" s="130"/>
    </row>
    <row r="721" spans="1:17" ht="12.6" customHeight="1" x14ac:dyDescent="0.2">
      <c r="A721" s="234"/>
      <c r="B721" s="98"/>
      <c r="C721" s="130"/>
      <c r="D721" s="240"/>
      <c r="E721" s="240"/>
      <c r="F721" s="224"/>
      <c r="G721" s="98"/>
      <c r="H721" s="98"/>
      <c r="I721" s="130"/>
      <c r="J721" s="98"/>
      <c r="K721" s="98"/>
      <c r="L721" s="98"/>
      <c r="M721" s="255"/>
      <c r="N721" s="255"/>
      <c r="O721" s="98"/>
      <c r="P721" s="98"/>
      <c r="Q721" s="130"/>
    </row>
    <row r="722" spans="1:17" ht="12.6" customHeight="1" x14ac:dyDescent="0.2">
      <c r="A722" s="234"/>
      <c r="B722" s="98"/>
      <c r="C722" s="130"/>
      <c r="D722" s="240"/>
      <c r="E722" s="240"/>
      <c r="F722" s="224"/>
      <c r="G722" s="98"/>
      <c r="H722" s="98"/>
      <c r="I722" s="130"/>
      <c r="J722" s="98"/>
      <c r="K722" s="98"/>
      <c r="L722" s="98"/>
      <c r="M722" s="255"/>
      <c r="N722" s="255"/>
      <c r="O722" s="98"/>
      <c r="P722" s="98"/>
      <c r="Q722" s="130"/>
    </row>
    <row r="723" spans="1:17" ht="12.6" customHeight="1" x14ac:dyDescent="0.2">
      <c r="A723" s="234"/>
      <c r="B723" s="98"/>
      <c r="C723" s="130"/>
      <c r="D723" s="240"/>
      <c r="E723" s="240"/>
      <c r="F723" s="224"/>
      <c r="G723" s="98"/>
      <c r="H723" s="98"/>
      <c r="I723" s="130"/>
      <c r="J723" s="98"/>
      <c r="K723" s="98"/>
      <c r="L723" s="98"/>
      <c r="M723" s="255"/>
      <c r="N723" s="255"/>
      <c r="O723" s="98"/>
      <c r="P723" s="98"/>
      <c r="Q723" s="130"/>
    </row>
    <row r="724" spans="1:17" ht="12.6" customHeight="1" x14ac:dyDescent="0.2">
      <c r="A724" s="234"/>
      <c r="B724" s="98"/>
      <c r="C724" s="130"/>
      <c r="D724" s="240"/>
      <c r="E724" s="240"/>
      <c r="F724" s="224"/>
      <c r="G724" s="98"/>
      <c r="H724" s="98"/>
      <c r="I724" s="130"/>
      <c r="J724" s="98"/>
      <c r="K724" s="98"/>
      <c r="L724" s="98"/>
      <c r="M724" s="255"/>
      <c r="N724" s="255"/>
      <c r="O724" s="98"/>
      <c r="P724" s="98"/>
      <c r="Q724" s="130"/>
    </row>
    <row r="725" spans="1:17" ht="12.6" customHeight="1" x14ac:dyDescent="0.2">
      <c r="A725" s="234"/>
      <c r="B725" s="98"/>
      <c r="C725" s="130"/>
      <c r="D725" s="240"/>
      <c r="E725" s="240"/>
      <c r="F725" s="224"/>
      <c r="G725" s="98"/>
      <c r="H725" s="98"/>
      <c r="I725" s="130"/>
      <c r="J725" s="98"/>
      <c r="K725" s="98"/>
      <c r="L725" s="98"/>
      <c r="M725" s="255"/>
      <c r="N725" s="255"/>
      <c r="O725" s="98"/>
      <c r="P725" s="98"/>
      <c r="Q725" s="130"/>
    </row>
    <row r="726" spans="1:17" ht="12.6" customHeight="1" x14ac:dyDescent="0.2">
      <c r="A726" s="234"/>
      <c r="B726" s="98"/>
      <c r="C726" s="130"/>
      <c r="D726" s="240"/>
      <c r="E726" s="240"/>
      <c r="F726" s="224"/>
      <c r="G726" s="98"/>
      <c r="H726" s="98"/>
      <c r="I726" s="130"/>
      <c r="J726" s="98"/>
      <c r="K726" s="98"/>
      <c r="L726" s="98"/>
      <c r="M726" s="255"/>
      <c r="N726" s="255"/>
      <c r="O726" s="98"/>
      <c r="P726" s="98"/>
      <c r="Q726" s="130"/>
    </row>
    <row r="727" spans="1:17" ht="12.6" customHeight="1" x14ac:dyDescent="0.2">
      <c r="A727" s="234"/>
      <c r="B727" s="98"/>
      <c r="C727" s="130"/>
      <c r="D727" s="240"/>
      <c r="E727" s="240"/>
      <c r="F727" s="224"/>
      <c r="G727" s="98"/>
      <c r="H727" s="98"/>
      <c r="I727" s="130"/>
      <c r="J727" s="98"/>
      <c r="K727" s="98"/>
      <c r="L727" s="98"/>
      <c r="M727" s="255"/>
      <c r="N727" s="255"/>
      <c r="O727" s="98"/>
      <c r="P727" s="98"/>
      <c r="Q727" s="130"/>
    </row>
    <row r="728" spans="1:17" ht="12.6" customHeight="1" x14ac:dyDescent="0.2">
      <c r="A728" s="234"/>
      <c r="B728" s="98"/>
      <c r="C728" s="130"/>
      <c r="D728" s="240"/>
      <c r="E728" s="240"/>
      <c r="F728" s="224"/>
      <c r="G728" s="98"/>
      <c r="H728" s="98"/>
      <c r="I728" s="130"/>
      <c r="J728" s="98"/>
      <c r="K728" s="98"/>
      <c r="L728" s="98"/>
      <c r="M728" s="255"/>
      <c r="N728" s="255"/>
      <c r="O728" s="98"/>
      <c r="P728" s="98"/>
      <c r="Q728" s="130"/>
    </row>
    <row r="729" spans="1:17" ht="12.6" customHeight="1" x14ac:dyDescent="0.2">
      <c r="A729" s="234"/>
      <c r="B729" s="98"/>
      <c r="C729" s="130"/>
      <c r="D729" s="240"/>
      <c r="E729" s="240"/>
      <c r="F729" s="224"/>
      <c r="G729" s="98"/>
      <c r="H729" s="98"/>
      <c r="I729" s="130"/>
      <c r="J729" s="98"/>
      <c r="K729" s="98"/>
      <c r="L729" s="98"/>
      <c r="M729" s="255"/>
      <c r="N729" s="255"/>
      <c r="O729" s="98"/>
      <c r="P729" s="98"/>
      <c r="Q729" s="130"/>
    </row>
    <row r="730" spans="1:17" ht="12.6" customHeight="1" x14ac:dyDescent="0.2">
      <c r="A730" s="234"/>
      <c r="B730" s="98"/>
      <c r="C730" s="130"/>
      <c r="D730" s="240"/>
      <c r="E730" s="240"/>
      <c r="F730" s="224"/>
      <c r="G730" s="98"/>
      <c r="H730" s="98"/>
      <c r="I730" s="130"/>
      <c r="J730" s="98"/>
      <c r="K730" s="98"/>
      <c r="L730" s="98"/>
      <c r="M730" s="255"/>
      <c r="N730" s="255"/>
      <c r="O730" s="98"/>
      <c r="P730" s="98"/>
      <c r="Q730" s="130"/>
    </row>
    <row r="731" spans="1:17" ht="12.6" customHeight="1" x14ac:dyDescent="0.2">
      <c r="A731" s="234"/>
      <c r="B731" s="98"/>
      <c r="C731" s="130"/>
      <c r="D731" s="240"/>
      <c r="E731" s="240"/>
      <c r="F731" s="224"/>
      <c r="G731" s="98"/>
      <c r="H731" s="98"/>
      <c r="I731" s="130"/>
      <c r="J731" s="98"/>
      <c r="K731" s="98"/>
      <c r="L731" s="98"/>
      <c r="M731" s="255"/>
      <c r="N731" s="255"/>
      <c r="O731" s="98"/>
      <c r="P731" s="98"/>
      <c r="Q731" s="130"/>
    </row>
    <row r="732" spans="1:17" ht="12.6" customHeight="1" x14ac:dyDescent="0.2">
      <c r="A732" s="234"/>
      <c r="B732" s="98"/>
      <c r="C732" s="130"/>
      <c r="D732" s="240"/>
      <c r="E732" s="240"/>
      <c r="F732" s="224"/>
      <c r="G732" s="98"/>
      <c r="H732" s="98"/>
      <c r="I732" s="130"/>
      <c r="J732" s="98"/>
      <c r="K732" s="98"/>
      <c r="L732" s="98"/>
      <c r="M732" s="255"/>
      <c r="N732" s="255"/>
      <c r="O732" s="98"/>
      <c r="P732" s="98"/>
      <c r="Q732" s="130"/>
    </row>
    <row r="733" spans="1:17" ht="12.6" customHeight="1" x14ac:dyDescent="0.2">
      <c r="A733" s="234"/>
      <c r="B733" s="98"/>
      <c r="C733" s="130"/>
      <c r="D733" s="240"/>
      <c r="E733" s="240"/>
      <c r="F733" s="224"/>
      <c r="G733" s="98"/>
      <c r="H733" s="98"/>
      <c r="I733" s="130"/>
      <c r="J733" s="98"/>
      <c r="K733" s="98"/>
      <c r="L733" s="98"/>
      <c r="M733" s="255"/>
      <c r="N733" s="255"/>
      <c r="O733" s="98"/>
      <c r="P733" s="98"/>
      <c r="Q733" s="130"/>
    </row>
    <row r="734" spans="1:17" ht="12.6" customHeight="1" x14ac:dyDescent="0.2">
      <c r="A734" s="234"/>
      <c r="B734" s="98"/>
      <c r="C734" s="130"/>
      <c r="D734" s="240"/>
      <c r="E734" s="240"/>
      <c r="F734" s="224"/>
      <c r="G734" s="98"/>
      <c r="H734" s="98"/>
      <c r="I734" s="130"/>
      <c r="J734" s="98"/>
      <c r="K734" s="98"/>
      <c r="L734" s="98"/>
      <c r="M734" s="255"/>
      <c r="N734" s="255"/>
      <c r="O734" s="98"/>
      <c r="P734" s="98"/>
      <c r="Q734" s="130"/>
    </row>
    <row r="735" spans="1:17" ht="12.6" customHeight="1" x14ac:dyDescent="0.2">
      <c r="A735" s="234"/>
      <c r="B735" s="98"/>
      <c r="C735" s="130"/>
      <c r="D735" s="240"/>
      <c r="E735" s="240"/>
      <c r="F735" s="224"/>
      <c r="G735" s="98"/>
      <c r="H735" s="98"/>
      <c r="I735" s="130"/>
      <c r="J735" s="98"/>
      <c r="K735" s="98"/>
      <c r="L735" s="98"/>
      <c r="M735" s="255"/>
      <c r="N735" s="255"/>
      <c r="O735" s="98"/>
      <c r="P735" s="98"/>
      <c r="Q735" s="130"/>
    </row>
    <row r="736" spans="1:17" ht="12.6" customHeight="1" x14ac:dyDescent="0.2">
      <c r="A736" s="234"/>
      <c r="B736" s="98"/>
      <c r="C736" s="130"/>
      <c r="D736" s="240"/>
      <c r="E736" s="240"/>
      <c r="F736" s="224"/>
      <c r="G736" s="98"/>
      <c r="H736" s="98"/>
      <c r="I736" s="130"/>
      <c r="J736" s="98"/>
      <c r="K736" s="98"/>
      <c r="L736" s="98"/>
      <c r="M736" s="255"/>
      <c r="N736" s="255"/>
      <c r="O736" s="98"/>
      <c r="P736" s="98"/>
      <c r="Q736" s="130"/>
    </row>
    <row r="737" spans="1:17" ht="12.6" customHeight="1" x14ac:dyDescent="0.2">
      <c r="A737" s="234"/>
      <c r="B737" s="98"/>
      <c r="C737" s="130"/>
      <c r="D737" s="240"/>
      <c r="E737" s="240"/>
      <c r="F737" s="224"/>
      <c r="G737" s="98"/>
      <c r="H737" s="98"/>
      <c r="I737" s="130"/>
      <c r="J737" s="98"/>
      <c r="K737" s="98"/>
      <c r="L737" s="98"/>
      <c r="M737" s="255"/>
      <c r="N737" s="255"/>
      <c r="O737" s="98"/>
      <c r="P737" s="98"/>
      <c r="Q737" s="130"/>
    </row>
    <row r="738" spans="1:17" ht="12.6" customHeight="1" x14ac:dyDescent="0.2">
      <c r="A738" s="234"/>
      <c r="B738" s="98"/>
      <c r="C738" s="130"/>
      <c r="D738" s="240"/>
      <c r="E738" s="240"/>
      <c r="F738" s="224"/>
      <c r="G738" s="98"/>
      <c r="H738" s="98"/>
      <c r="I738" s="130"/>
      <c r="J738" s="98"/>
      <c r="K738" s="98"/>
      <c r="L738" s="98"/>
      <c r="M738" s="255"/>
      <c r="N738" s="255"/>
      <c r="O738" s="98"/>
      <c r="P738" s="98"/>
      <c r="Q738" s="130"/>
    </row>
    <row r="739" spans="1:17" ht="12.6" customHeight="1" x14ac:dyDescent="0.2">
      <c r="A739" s="234"/>
      <c r="B739" s="98"/>
      <c r="C739" s="130"/>
      <c r="D739" s="240"/>
      <c r="E739" s="240"/>
      <c r="F739" s="224"/>
      <c r="G739" s="98"/>
      <c r="H739" s="98"/>
      <c r="I739" s="130"/>
      <c r="J739" s="98"/>
      <c r="K739" s="98"/>
      <c r="L739" s="98"/>
      <c r="M739" s="255"/>
      <c r="N739" s="255"/>
      <c r="O739" s="98"/>
      <c r="P739" s="98"/>
      <c r="Q739" s="130"/>
    </row>
    <row r="740" spans="1:17" ht="12.6" customHeight="1" x14ac:dyDescent="0.2">
      <c r="A740" s="234"/>
      <c r="B740" s="98"/>
      <c r="C740" s="130"/>
      <c r="D740" s="240"/>
      <c r="E740" s="240"/>
      <c r="F740" s="224"/>
      <c r="G740" s="98"/>
      <c r="H740" s="98"/>
      <c r="I740" s="130"/>
      <c r="J740" s="98"/>
      <c r="K740" s="98"/>
      <c r="L740" s="98"/>
      <c r="M740" s="255"/>
      <c r="N740" s="255"/>
      <c r="O740" s="98"/>
      <c r="P740" s="98"/>
      <c r="Q740" s="130"/>
    </row>
    <row r="741" spans="1:17" ht="12.6" customHeight="1" x14ac:dyDescent="0.2">
      <c r="A741" s="234"/>
      <c r="B741" s="98"/>
      <c r="C741" s="130"/>
      <c r="D741" s="240"/>
      <c r="E741" s="240"/>
      <c r="F741" s="224"/>
      <c r="G741" s="98"/>
      <c r="H741" s="98"/>
      <c r="I741" s="130"/>
      <c r="J741" s="98"/>
      <c r="K741" s="98"/>
      <c r="L741" s="98"/>
      <c r="M741" s="255"/>
      <c r="N741" s="255"/>
      <c r="O741" s="98"/>
      <c r="P741" s="98"/>
      <c r="Q741" s="130"/>
    </row>
    <row r="742" spans="1:17" ht="12.6" customHeight="1" x14ac:dyDescent="0.2">
      <c r="A742" s="234"/>
      <c r="B742" s="98"/>
      <c r="C742" s="130"/>
      <c r="D742" s="240"/>
      <c r="E742" s="240"/>
      <c r="F742" s="224"/>
      <c r="G742" s="98"/>
      <c r="H742" s="98"/>
      <c r="I742" s="130"/>
      <c r="J742" s="98"/>
      <c r="K742" s="98"/>
      <c r="L742" s="98"/>
      <c r="M742" s="255"/>
      <c r="N742" s="255"/>
      <c r="O742" s="98"/>
      <c r="P742" s="98"/>
      <c r="Q742" s="130"/>
    </row>
    <row r="743" spans="1:17" ht="12.6" customHeight="1" x14ac:dyDescent="0.2">
      <c r="A743" s="234"/>
      <c r="B743" s="98"/>
      <c r="C743" s="130"/>
      <c r="D743" s="240"/>
      <c r="E743" s="240"/>
      <c r="F743" s="224"/>
      <c r="G743" s="98"/>
      <c r="H743" s="98"/>
      <c r="I743" s="130"/>
      <c r="J743" s="98"/>
      <c r="K743" s="98"/>
      <c r="L743" s="98"/>
      <c r="M743" s="255"/>
      <c r="N743" s="255"/>
      <c r="O743" s="98"/>
      <c r="P743" s="98"/>
      <c r="Q743" s="130"/>
    </row>
    <row r="744" spans="1:17" ht="12.6" customHeight="1" x14ac:dyDescent="0.2">
      <c r="A744" s="234"/>
      <c r="B744" s="98"/>
      <c r="C744" s="130"/>
      <c r="D744" s="240"/>
      <c r="E744" s="240"/>
      <c r="F744" s="224"/>
      <c r="G744" s="98"/>
      <c r="H744" s="98"/>
      <c r="I744" s="130"/>
      <c r="J744" s="98"/>
      <c r="K744" s="98"/>
      <c r="L744" s="98"/>
      <c r="M744" s="255"/>
      <c r="N744" s="255"/>
      <c r="O744" s="98"/>
      <c r="P744" s="98"/>
      <c r="Q744" s="130"/>
    </row>
    <row r="745" spans="1:17" ht="12.6" customHeight="1" x14ac:dyDescent="0.2">
      <c r="A745" s="234"/>
      <c r="B745" s="98"/>
      <c r="C745" s="130"/>
      <c r="D745" s="240"/>
      <c r="E745" s="240"/>
      <c r="F745" s="224"/>
      <c r="G745" s="98"/>
      <c r="H745" s="98"/>
      <c r="I745" s="130"/>
      <c r="J745" s="98"/>
      <c r="K745" s="98"/>
      <c r="L745" s="98"/>
      <c r="M745" s="255"/>
      <c r="N745" s="255"/>
      <c r="O745" s="98"/>
      <c r="P745" s="98"/>
      <c r="Q745" s="130"/>
    </row>
    <row r="746" spans="1:17" ht="12.6" customHeight="1" x14ac:dyDescent="0.2">
      <c r="A746" s="234"/>
      <c r="B746" s="98"/>
      <c r="C746" s="130"/>
      <c r="D746" s="240"/>
      <c r="E746" s="240"/>
      <c r="F746" s="224"/>
      <c r="G746" s="98"/>
      <c r="H746" s="98"/>
      <c r="I746" s="130"/>
      <c r="J746" s="98"/>
      <c r="K746" s="98"/>
      <c r="L746" s="98"/>
      <c r="M746" s="255"/>
      <c r="N746" s="255"/>
      <c r="O746" s="98"/>
      <c r="P746" s="98"/>
      <c r="Q746" s="130"/>
    </row>
    <row r="747" spans="1:17" ht="12.6" customHeight="1" x14ac:dyDescent="0.2">
      <c r="A747" s="234"/>
      <c r="B747" s="98"/>
      <c r="C747" s="130"/>
      <c r="D747" s="240"/>
      <c r="E747" s="240"/>
      <c r="F747" s="224"/>
      <c r="G747" s="98"/>
      <c r="H747" s="98"/>
      <c r="I747" s="130"/>
      <c r="J747" s="98"/>
      <c r="K747" s="98"/>
      <c r="L747" s="98"/>
      <c r="M747" s="255"/>
      <c r="N747" s="255"/>
      <c r="O747" s="98"/>
      <c r="P747" s="98"/>
      <c r="Q747" s="130"/>
    </row>
    <row r="748" spans="1:17" ht="12.6" customHeight="1" x14ac:dyDescent="0.2">
      <c r="A748" s="234"/>
      <c r="B748" s="98"/>
      <c r="C748" s="130"/>
      <c r="D748" s="240"/>
      <c r="E748" s="240"/>
      <c r="F748" s="224"/>
      <c r="G748" s="98"/>
      <c r="H748" s="98"/>
      <c r="I748" s="130"/>
      <c r="J748" s="98"/>
      <c r="K748" s="98"/>
      <c r="L748" s="98"/>
      <c r="M748" s="255"/>
      <c r="N748" s="255"/>
      <c r="O748" s="98"/>
      <c r="P748" s="98"/>
      <c r="Q748" s="130"/>
    </row>
    <row r="749" spans="1:17" ht="12.6" customHeight="1" x14ac:dyDescent="0.2">
      <c r="A749" s="234"/>
      <c r="B749" s="98"/>
      <c r="C749" s="130"/>
      <c r="D749" s="240"/>
      <c r="E749" s="240"/>
      <c r="F749" s="224"/>
      <c r="G749" s="98"/>
      <c r="H749" s="98"/>
      <c r="I749" s="130"/>
      <c r="J749" s="98"/>
      <c r="K749" s="98"/>
      <c r="L749" s="98"/>
      <c r="M749" s="255"/>
      <c r="N749" s="255"/>
      <c r="O749" s="98"/>
      <c r="P749" s="98"/>
      <c r="Q749" s="130"/>
    </row>
    <row r="750" spans="1:17" ht="12.6" customHeight="1" x14ac:dyDescent="0.2">
      <c r="A750" s="234"/>
      <c r="B750" s="98"/>
      <c r="C750" s="130"/>
      <c r="D750" s="240"/>
      <c r="E750" s="240"/>
      <c r="F750" s="224"/>
      <c r="G750" s="98"/>
      <c r="H750" s="98"/>
      <c r="I750" s="130"/>
      <c r="J750" s="98"/>
      <c r="K750" s="98"/>
      <c r="L750" s="98"/>
      <c r="M750" s="255"/>
      <c r="N750" s="255"/>
      <c r="O750" s="98"/>
      <c r="P750" s="98"/>
      <c r="Q750" s="130"/>
    </row>
    <row r="751" spans="1:17" ht="12.6" customHeight="1" x14ac:dyDescent="0.2">
      <c r="A751" s="234"/>
      <c r="B751" s="98"/>
      <c r="C751" s="130"/>
      <c r="D751" s="240"/>
      <c r="E751" s="240"/>
      <c r="F751" s="224"/>
      <c r="G751" s="98"/>
      <c r="H751" s="98"/>
      <c r="I751" s="130"/>
      <c r="J751" s="98"/>
      <c r="K751" s="98"/>
      <c r="L751" s="98"/>
      <c r="M751" s="255"/>
      <c r="N751" s="255"/>
      <c r="O751" s="98"/>
      <c r="P751" s="98"/>
      <c r="Q751" s="130"/>
    </row>
    <row r="752" spans="1:17" ht="12.6" customHeight="1" x14ac:dyDescent="0.2">
      <c r="A752" s="234"/>
      <c r="B752" s="98"/>
      <c r="C752" s="130"/>
      <c r="D752" s="240"/>
      <c r="E752" s="240"/>
      <c r="F752" s="224"/>
      <c r="G752" s="98"/>
      <c r="H752" s="98"/>
      <c r="I752" s="130"/>
      <c r="J752" s="98"/>
      <c r="K752" s="98"/>
      <c r="L752" s="98"/>
      <c r="M752" s="255"/>
      <c r="N752" s="255"/>
      <c r="O752" s="98"/>
      <c r="P752" s="98"/>
      <c r="Q752" s="130"/>
    </row>
    <row r="753" spans="1:17" ht="12.6" customHeight="1" x14ac:dyDescent="0.2">
      <c r="A753" s="234"/>
      <c r="B753" s="98"/>
      <c r="C753" s="130"/>
      <c r="D753" s="240"/>
      <c r="E753" s="240"/>
      <c r="F753" s="224"/>
      <c r="G753" s="98"/>
      <c r="H753" s="98"/>
      <c r="I753" s="130"/>
      <c r="J753" s="98"/>
      <c r="K753" s="98"/>
      <c r="L753" s="98"/>
      <c r="M753" s="255"/>
      <c r="N753" s="255"/>
      <c r="O753" s="98"/>
      <c r="P753" s="98"/>
      <c r="Q753" s="130"/>
    </row>
    <row r="754" spans="1:17" ht="12.6" customHeight="1" x14ac:dyDescent="0.2">
      <c r="A754" s="234"/>
      <c r="B754" s="98"/>
      <c r="C754" s="130"/>
      <c r="D754" s="240"/>
      <c r="E754" s="240"/>
      <c r="F754" s="224"/>
      <c r="G754" s="98"/>
      <c r="H754" s="98"/>
      <c r="I754" s="130"/>
      <c r="J754" s="98"/>
      <c r="K754" s="98"/>
      <c r="L754" s="98"/>
      <c r="M754" s="255"/>
      <c r="N754" s="255"/>
      <c r="O754" s="98"/>
      <c r="P754" s="98"/>
      <c r="Q754" s="130"/>
    </row>
    <row r="755" spans="1:17" ht="12.6" customHeight="1" x14ac:dyDescent="0.2">
      <c r="A755" s="234"/>
      <c r="B755" s="98"/>
      <c r="C755" s="130"/>
      <c r="D755" s="240"/>
      <c r="E755" s="240"/>
      <c r="F755" s="224"/>
      <c r="G755" s="98"/>
      <c r="H755" s="98"/>
      <c r="I755" s="130"/>
      <c r="J755" s="98"/>
      <c r="K755" s="98"/>
      <c r="L755" s="98"/>
      <c r="M755" s="255"/>
      <c r="N755" s="255"/>
      <c r="O755" s="98"/>
      <c r="P755" s="98"/>
      <c r="Q755" s="130"/>
    </row>
    <row r="756" spans="1:17" ht="12.6" customHeight="1" x14ac:dyDescent="0.2">
      <c r="A756" s="234"/>
      <c r="B756" s="98"/>
      <c r="C756" s="130"/>
      <c r="D756" s="240"/>
      <c r="E756" s="240"/>
      <c r="F756" s="224"/>
      <c r="G756" s="98"/>
      <c r="H756" s="98"/>
      <c r="I756" s="130"/>
      <c r="J756" s="98"/>
      <c r="K756" s="98"/>
      <c r="L756" s="98"/>
      <c r="M756" s="255"/>
      <c r="N756" s="255"/>
      <c r="O756" s="98"/>
      <c r="P756" s="98"/>
      <c r="Q756" s="130"/>
    </row>
    <row r="757" spans="1:17" ht="12.6" customHeight="1" x14ac:dyDescent="0.2">
      <c r="A757" s="234"/>
      <c r="B757" s="98"/>
      <c r="C757" s="130"/>
      <c r="D757" s="240"/>
      <c r="E757" s="240"/>
      <c r="F757" s="224"/>
      <c r="G757" s="98"/>
      <c r="H757" s="98"/>
      <c r="I757" s="130"/>
      <c r="J757" s="98"/>
      <c r="K757" s="98"/>
      <c r="L757" s="98"/>
      <c r="M757" s="255"/>
      <c r="N757" s="255"/>
      <c r="O757" s="98"/>
      <c r="P757" s="98"/>
      <c r="Q757" s="130"/>
    </row>
    <row r="758" spans="1:17" ht="12.6" customHeight="1" x14ac:dyDescent="0.2">
      <c r="A758" s="234"/>
      <c r="B758" s="98"/>
      <c r="C758" s="130"/>
      <c r="D758" s="240"/>
      <c r="E758" s="240"/>
      <c r="F758" s="224"/>
      <c r="G758" s="98"/>
      <c r="H758" s="98"/>
      <c r="I758" s="130"/>
      <c r="J758" s="98"/>
      <c r="K758" s="98"/>
      <c r="L758" s="98"/>
      <c r="M758" s="255"/>
      <c r="N758" s="255"/>
      <c r="O758" s="98"/>
      <c r="P758" s="98"/>
      <c r="Q758" s="130"/>
    </row>
    <row r="759" spans="1:17" ht="12.6" customHeight="1" x14ac:dyDescent="0.2">
      <c r="A759" s="234"/>
      <c r="B759" s="98"/>
      <c r="C759" s="130"/>
      <c r="D759" s="240"/>
      <c r="E759" s="240"/>
      <c r="F759" s="224"/>
      <c r="G759" s="98"/>
      <c r="H759" s="98"/>
      <c r="I759" s="130"/>
      <c r="J759" s="98"/>
      <c r="K759" s="98"/>
      <c r="L759" s="98"/>
      <c r="M759" s="255"/>
      <c r="N759" s="255"/>
      <c r="O759" s="98"/>
      <c r="P759" s="98"/>
      <c r="Q759" s="130"/>
    </row>
    <row r="760" spans="1:17" ht="12.6" customHeight="1" x14ac:dyDescent="0.2">
      <c r="A760" s="234"/>
      <c r="B760" s="98"/>
      <c r="C760" s="130"/>
      <c r="D760" s="240"/>
      <c r="E760" s="240"/>
      <c r="F760" s="224"/>
      <c r="G760" s="98"/>
      <c r="H760" s="98"/>
      <c r="I760" s="130"/>
      <c r="J760" s="98"/>
      <c r="K760" s="98"/>
      <c r="L760" s="98"/>
      <c r="M760" s="255"/>
      <c r="N760" s="255"/>
      <c r="O760" s="98"/>
      <c r="P760" s="98"/>
      <c r="Q760" s="130"/>
    </row>
    <row r="761" spans="1:17" ht="12.6" customHeight="1" x14ac:dyDescent="0.2">
      <c r="A761" s="234"/>
      <c r="B761" s="98"/>
      <c r="C761" s="130"/>
      <c r="D761" s="240"/>
      <c r="E761" s="240"/>
      <c r="F761" s="224"/>
      <c r="G761" s="98"/>
      <c r="H761" s="98"/>
      <c r="I761" s="130"/>
      <c r="J761" s="98"/>
      <c r="K761" s="98"/>
      <c r="L761" s="98"/>
      <c r="M761" s="255"/>
      <c r="N761" s="255"/>
      <c r="O761" s="98"/>
      <c r="P761" s="98"/>
      <c r="Q761" s="130"/>
    </row>
    <row r="762" spans="1:17" ht="12.6" customHeight="1" x14ac:dyDescent="0.2">
      <c r="A762" s="234"/>
      <c r="B762" s="98"/>
      <c r="C762" s="130"/>
      <c r="D762" s="240"/>
      <c r="E762" s="240"/>
      <c r="F762" s="224"/>
      <c r="G762" s="98"/>
      <c r="H762" s="98"/>
      <c r="I762" s="130"/>
      <c r="J762" s="98"/>
      <c r="K762" s="98"/>
      <c r="L762" s="98"/>
      <c r="M762" s="255"/>
      <c r="N762" s="255"/>
      <c r="O762" s="98"/>
      <c r="P762" s="98"/>
      <c r="Q762" s="130"/>
    </row>
    <row r="763" spans="1:17" ht="12.6" customHeight="1" x14ac:dyDescent="0.2">
      <c r="A763" s="234"/>
      <c r="B763" s="98"/>
      <c r="C763" s="130"/>
      <c r="D763" s="240"/>
      <c r="E763" s="240"/>
      <c r="F763" s="224"/>
      <c r="G763" s="98"/>
      <c r="H763" s="98"/>
      <c r="I763" s="130"/>
      <c r="J763" s="98"/>
      <c r="K763" s="98"/>
      <c r="L763" s="98"/>
      <c r="M763" s="255"/>
      <c r="N763" s="255"/>
      <c r="O763" s="98"/>
      <c r="P763" s="98"/>
      <c r="Q763" s="130"/>
    </row>
    <row r="764" spans="1:17" ht="12.6" customHeight="1" x14ac:dyDescent="0.2">
      <c r="A764" s="234"/>
      <c r="B764" s="98"/>
      <c r="C764" s="130"/>
      <c r="D764" s="240"/>
      <c r="E764" s="240"/>
      <c r="F764" s="224"/>
      <c r="G764" s="98"/>
      <c r="H764" s="98"/>
      <c r="I764" s="130"/>
      <c r="J764" s="98"/>
      <c r="K764" s="98"/>
      <c r="L764" s="98"/>
      <c r="M764" s="255"/>
      <c r="N764" s="255"/>
      <c r="O764" s="98"/>
      <c r="P764" s="98"/>
      <c r="Q764" s="130"/>
    </row>
    <row r="765" spans="1:17" ht="12.6" customHeight="1" x14ac:dyDescent="0.2">
      <c r="A765" s="234"/>
      <c r="B765" s="98"/>
      <c r="C765" s="130"/>
      <c r="D765" s="240"/>
      <c r="E765" s="240"/>
      <c r="F765" s="224"/>
      <c r="G765" s="98"/>
      <c r="H765" s="98"/>
      <c r="I765" s="130"/>
      <c r="J765" s="98"/>
      <c r="K765" s="98"/>
      <c r="L765" s="98"/>
      <c r="M765" s="255"/>
      <c r="N765" s="255"/>
      <c r="O765" s="98"/>
      <c r="P765" s="98"/>
      <c r="Q765" s="130"/>
    </row>
    <row r="766" spans="1:17" ht="12.6" customHeight="1" x14ac:dyDescent="0.2">
      <c r="A766" s="234"/>
      <c r="B766" s="98"/>
      <c r="C766" s="130"/>
      <c r="D766" s="240"/>
      <c r="E766" s="240"/>
      <c r="F766" s="224"/>
      <c r="G766" s="98"/>
      <c r="H766" s="98"/>
      <c r="I766" s="130"/>
      <c r="J766" s="98"/>
      <c r="K766" s="98"/>
      <c r="L766" s="98"/>
      <c r="M766" s="255"/>
      <c r="N766" s="255"/>
      <c r="O766" s="98"/>
      <c r="P766" s="98"/>
      <c r="Q766" s="130"/>
    </row>
    <row r="767" spans="1:17" ht="12.6" customHeight="1" x14ac:dyDescent="0.2">
      <c r="A767" s="234"/>
      <c r="B767" s="98"/>
      <c r="C767" s="130"/>
      <c r="D767" s="240"/>
      <c r="E767" s="240"/>
      <c r="F767" s="224"/>
      <c r="G767" s="98"/>
      <c r="H767" s="98"/>
      <c r="I767" s="130"/>
      <c r="J767" s="98"/>
      <c r="K767" s="98"/>
      <c r="L767" s="98"/>
      <c r="M767" s="255"/>
      <c r="N767" s="255"/>
      <c r="O767" s="98"/>
      <c r="P767" s="98"/>
      <c r="Q767" s="130"/>
    </row>
    <row r="768" spans="1:17" ht="12.6" customHeight="1" x14ac:dyDescent="0.2">
      <c r="A768" s="234"/>
      <c r="B768" s="98"/>
      <c r="C768" s="130"/>
      <c r="D768" s="240"/>
      <c r="E768" s="240"/>
      <c r="F768" s="224"/>
      <c r="G768" s="98"/>
      <c r="H768" s="98"/>
      <c r="I768" s="130"/>
      <c r="J768" s="98"/>
      <c r="K768" s="98"/>
      <c r="L768" s="98"/>
      <c r="M768" s="255"/>
      <c r="N768" s="255"/>
      <c r="O768" s="98"/>
      <c r="P768" s="98"/>
      <c r="Q768" s="130"/>
    </row>
    <row r="769" spans="1:17" ht="12.6" customHeight="1" x14ac:dyDescent="0.2">
      <c r="A769" s="234"/>
      <c r="B769" s="98"/>
      <c r="C769" s="130"/>
      <c r="D769" s="240"/>
      <c r="E769" s="240"/>
      <c r="F769" s="224"/>
      <c r="G769" s="98"/>
      <c r="H769" s="98"/>
      <c r="I769" s="130"/>
      <c r="J769" s="98"/>
      <c r="K769" s="98"/>
      <c r="L769" s="98"/>
      <c r="M769" s="255"/>
      <c r="N769" s="255"/>
      <c r="O769" s="98"/>
      <c r="P769" s="98"/>
      <c r="Q769" s="130"/>
    </row>
    <row r="770" spans="1:17" ht="12.6" customHeight="1" x14ac:dyDescent="0.2">
      <c r="A770" s="234"/>
      <c r="B770" s="98"/>
      <c r="C770" s="130"/>
      <c r="D770" s="240"/>
      <c r="E770" s="240"/>
      <c r="F770" s="224"/>
      <c r="G770" s="98"/>
      <c r="H770" s="98"/>
      <c r="I770" s="130"/>
      <c r="J770" s="98"/>
      <c r="K770" s="98"/>
      <c r="L770" s="98"/>
      <c r="M770" s="255"/>
      <c r="N770" s="255"/>
      <c r="O770" s="98"/>
      <c r="P770" s="98"/>
      <c r="Q770" s="130"/>
    </row>
    <row r="771" spans="1:17" ht="12.6" customHeight="1" x14ac:dyDescent="0.2">
      <c r="A771" s="234"/>
      <c r="B771" s="98"/>
      <c r="C771" s="130"/>
      <c r="D771" s="240"/>
      <c r="E771" s="240"/>
      <c r="F771" s="224"/>
      <c r="G771" s="98"/>
      <c r="H771" s="98"/>
      <c r="I771" s="130"/>
      <c r="J771" s="98"/>
      <c r="K771" s="98"/>
      <c r="L771" s="98"/>
      <c r="M771" s="255"/>
      <c r="N771" s="255"/>
      <c r="O771" s="98"/>
      <c r="P771" s="98"/>
      <c r="Q771" s="130"/>
    </row>
    <row r="772" spans="1:17" ht="12.6" customHeight="1" x14ac:dyDescent="0.2">
      <c r="A772" s="234"/>
      <c r="B772" s="98"/>
      <c r="C772" s="130"/>
      <c r="D772" s="240"/>
      <c r="E772" s="240"/>
      <c r="F772" s="224"/>
      <c r="G772" s="98"/>
      <c r="H772" s="98"/>
      <c r="I772" s="130"/>
      <c r="J772" s="98"/>
      <c r="K772" s="98"/>
      <c r="L772" s="98"/>
      <c r="M772" s="255"/>
      <c r="N772" s="255"/>
      <c r="O772" s="98"/>
      <c r="P772" s="98"/>
      <c r="Q772" s="130"/>
    </row>
    <row r="773" spans="1:17" ht="12.6" customHeight="1" x14ac:dyDescent="0.2">
      <c r="A773" s="234"/>
      <c r="B773" s="98"/>
      <c r="C773" s="130"/>
      <c r="D773" s="240"/>
      <c r="E773" s="240"/>
      <c r="F773" s="224"/>
      <c r="G773" s="98"/>
      <c r="H773" s="98"/>
      <c r="I773" s="130"/>
      <c r="J773" s="98"/>
      <c r="K773" s="98"/>
      <c r="L773" s="98"/>
      <c r="M773" s="255"/>
      <c r="N773" s="255"/>
      <c r="O773" s="98"/>
      <c r="P773" s="98"/>
      <c r="Q773" s="130"/>
    </row>
    <row r="774" spans="1:17" ht="12.6" customHeight="1" x14ac:dyDescent="0.2">
      <c r="A774" s="234"/>
      <c r="B774" s="98"/>
      <c r="C774" s="130"/>
      <c r="D774" s="240"/>
      <c r="E774" s="240"/>
      <c r="F774" s="224"/>
      <c r="G774" s="98"/>
      <c r="H774" s="98"/>
      <c r="I774" s="130"/>
      <c r="J774" s="98"/>
      <c r="K774" s="98"/>
      <c r="L774" s="98"/>
      <c r="M774" s="255"/>
      <c r="N774" s="255"/>
      <c r="O774" s="98"/>
      <c r="P774" s="98"/>
      <c r="Q774" s="130"/>
    </row>
    <row r="775" spans="1:17" ht="12.6" customHeight="1" x14ac:dyDescent="0.2">
      <c r="A775" s="234"/>
      <c r="B775" s="98"/>
      <c r="C775" s="130"/>
      <c r="D775" s="240"/>
      <c r="E775" s="240"/>
      <c r="F775" s="224"/>
      <c r="G775" s="98"/>
      <c r="H775" s="98"/>
      <c r="I775" s="130"/>
      <c r="J775" s="98"/>
      <c r="K775" s="98"/>
      <c r="L775" s="98"/>
      <c r="M775" s="255"/>
      <c r="N775" s="255"/>
      <c r="O775" s="98"/>
      <c r="P775" s="98"/>
      <c r="Q775" s="130"/>
    </row>
    <row r="776" spans="1:17" ht="12.6" customHeight="1" x14ac:dyDescent="0.2">
      <c r="A776" s="234"/>
      <c r="B776" s="98"/>
      <c r="C776" s="130"/>
      <c r="D776" s="240"/>
      <c r="E776" s="240"/>
      <c r="F776" s="224"/>
      <c r="G776" s="98"/>
      <c r="H776" s="98"/>
      <c r="I776" s="130"/>
      <c r="J776" s="98"/>
      <c r="K776" s="98"/>
      <c r="L776" s="98"/>
      <c r="M776" s="255"/>
      <c r="N776" s="255"/>
      <c r="O776" s="98"/>
      <c r="P776" s="98"/>
      <c r="Q776" s="130"/>
    </row>
    <row r="777" spans="1:17" ht="12.6" customHeight="1" x14ac:dyDescent="0.2">
      <c r="A777" s="234"/>
      <c r="B777" s="98"/>
      <c r="C777" s="130"/>
      <c r="D777" s="240"/>
      <c r="E777" s="240"/>
      <c r="F777" s="224"/>
      <c r="G777" s="98"/>
      <c r="H777" s="98"/>
      <c r="I777" s="130"/>
      <c r="J777" s="98"/>
      <c r="K777" s="98"/>
      <c r="L777" s="98"/>
      <c r="M777" s="255"/>
      <c r="N777" s="255"/>
      <c r="O777" s="98"/>
      <c r="P777" s="98"/>
      <c r="Q777" s="130"/>
    </row>
    <row r="778" spans="1:17" ht="12.6" customHeight="1" x14ac:dyDescent="0.2">
      <c r="A778" s="234"/>
      <c r="B778" s="98"/>
      <c r="C778" s="130"/>
      <c r="D778" s="240"/>
      <c r="E778" s="240"/>
      <c r="F778" s="224"/>
      <c r="G778" s="98"/>
      <c r="H778" s="98"/>
      <c r="I778" s="130"/>
      <c r="J778" s="98"/>
      <c r="K778" s="98"/>
      <c r="L778" s="98"/>
      <c r="M778" s="255"/>
      <c r="N778" s="255"/>
      <c r="O778" s="98"/>
      <c r="P778" s="98"/>
      <c r="Q778" s="130"/>
    </row>
    <row r="779" spans="1:17" ht="12.6" customHeight="1" x14ac:dyDescent="0.2">
      <c r="A779" s="234"/>
      <c r="B779" s="98"/>
      <c r="C779" s="130"/>
      <c r="D779" s="240"/>
      <c r="E779" s="240"/>
      <c r="F779" s="224"/>
      <c r="G779" s="98"/>
      <c r="H779" s="98"/>
      <c r="I779" s="130"/>
      <c r="J779" s="98"/>
      <c r="K779" s="98"/>
      <c r="L779" s="98"/>
      <c r="M779" s="255"/>
      <c r="N779" s="255"/>
      <c r="O779" s="98"/>
      <c r="P779" s="98"/>
      <c r="Q779" s="130"/>
    </row>
    <row r="780" spans="1:17" ht="12.6" customHeight="1" x14ac:dyDescent="0.2">
      <c r="A780" s="234"/>
      <c r="B780" s="98"/>
      <c r="C780" s="130"/>
      <c r="D780" s="240"/>
      <c r="E780" s="240"/>
      <c r="F780" s="224"/>
      <c r="G780" s="98"/>
      <c r="H780" s="98"/>
      <c r="I780" s="130"/>
      <c r="J780" s="98"/>
      <c r="K780" s="98"/>
      <c r="L780" s="98"/>
      <c r="M780" s="255"/>
      <c r="N780" s="255"/>
      <c r="O780" s="98"/>
      <c r="P780" s="98"/>
      <c r="Q780" s="130"/>
    </row>
    <row r="781" spans="1:17" ht="12.6" customHeight="1" x14ac:dyDescent="0.2">
      <c r="A781" s="234"/>
      <c r="B781" s="98"/>
      <c r="C781" s="130"/>
      <c r="D781" s="240"/>
      <c r="E781" s="240"/>
      <c r="F781" s="224"/>
      <c r="G781" s="98"/>
      <c r="H781" s="98"/>
      <c r="I781" s="130"/>
      <c r="J781" s="98"/>
      <c r="K781" s="98"/>
      <c r="L781" s="98"/>
      <c r="M781" s="255"/>
      <c r="N781" s="255"/>
      <c r="O781" s="98"/>
      <c r="P781" s="98"/>
      <c r="Q781" s="130"/>
    </row>
    <row r="782" spans="1:17" ht="12.6" customHeight="1" x14ac:dyDescent="0.2">
      <c r="A782" s="234"/>
      <c r="B782" s="98"/>
      <c r="C782" s="130"/>
      <c r="D782" s="240"/>
      <c r="E782" s="240"/>
      <c r="F782" s="224"/>
      <c r="G782" s="98"/>
      <c r="H782" s="98"/>
      <c r="I782" s="130"/>
      <c r="J782" s="98"/>
      <c r="K782" s="98"/>
      <c r="L782" s="98"/>
      <c r="M782" s="255"/>
      <c r="N782" s="255"/>
      <c r="O782" s="98"/>
      <c r="P782" s="98"/>
      <c r="Q782" s="130"/>
    </row>
    <row r="783" spans="1:17" ht="12.6" customHeight="1" x14ac:dyDescent="0.2">
      <c r="A783" s="234"/>
      <c r="B783" s="98"/>
      <c r="C783" s="130"/>
      <c r="D783" s="240"/>
      <c r="E783" s="240"/>
      <c r="F783" s="224"/>
      <c r="G783" s="98"/>
      <c r="H783" s="98"/>
      <c r="I783" s="130"/>
      <c r="J783" s="98"/>
      <c r="K783" s="98"/>
      <c r="L783" s="98"/>
      <c r="M783" s="255"/>
      <c r="N783" s="255"/>
      <c r="O783" s="98"/>
      <c r="P783" s="98"/>
      <c r="Q783" s="130"/>
    </row>
    <row r="784" spans="1:17" ht="12.6" customHeight="1" x14ac:dyDescent="0.2">
      <c r="A784" s="234"/>
      <c r="B784" s="98"/>
      <c r="C784" s="130"/>
      <c r="D784" s="240"/>
      <c r="E784" s="240"/>
      <c r="F784" s="224"/>
      <c r="G784" s="98"/>
      <c r="H784" s="98"/>
      <c r="I784" s="130"/>
      <c r="J784" s="98"/>
      <c r="K784" s="98"/>
      <c r="L784" s="98"/>
      <c r="M784" s="255"/>
      <c r="N784" s="255"/>
      <c r="O784" s="98"/>
      <c r="P784" s="98"/>
      <c r="Q784" s="130"/>
    </row>
    <row r="785" spans="1:17" ht="12.6" customHeight="1" x14ac:dyDescent="0.2">
      <c r="A785" s="234"/>
      <c r="B785" s="98"/>
      <c r="C785" s="130"/>
      <c r="D785" s="240"/>
      <c r="E785" s="240"/>
      <c r="F785" s="224"/>
      <c r="G785" s="98"/>
      <c r="H785" s="98"/>
      <c r="I785" s="130"/>
      <c r="J785" s="98"/>
      <c r="K785" s="98"/>
      <c r="L785" s="98"/>
      <c r="M785" s="255"/>
      <c r="N785" s="255"/>
      <c r="O785" s="98"/>
      <c r="P785" s="98"/>
      <c r="Q785" s="130"/>
    </row>
    <row r="786" spans="1:17" ht="12.6" customHeight="1" x14ac:dyDescent="0.2">
      <c r="A786" s="234"/>
      <c r="B786" s="98"/>
      <c r="C786" s="130"/>
      <c r="D786" s="240"/>
      <c r="E786" s="240"/>
      <c r="F786" s="224"/>
      <c r="G786" s="98"/>
      <c r="H786" s="98"/>
      <c r="I786" s="130"/>
      <c r="J786" s="98"/>
      <c r="K786" s="98"/>
      <c r="L786" s="98"/>
      <c r="M786" s="255"/>
      <c r="N786" s="255"/>
      <c r="O786" s="98"/>
      <c r="P786" s="98"/>
      <c r="Q786" s="130"/>
    </row>
    <row r="787" spans="1:17" ht="12.6" customHeight="1" x14ac:dyDescent="0.2">
      <c r="A787" s="234"/>
      <c r="B787" s="98"/>
      <c r="C787" s="130"/>
      <c r="D787" s="240"/>
      <c r="E787" s="240"/>
      <c r="F787" s="224"/>
      <c r="G787" s="98"/>
      <c r="H787" s="98"/>
      <c r="I787" s="130"/>
      <c r="J787" s="98"/>
      <c r="K787" s="98"/>
      <c r="L787" s="98"/>
      <c r="M787" s="255"/>
      <c r="N787" s="255"/>
      <c r="O787" s="98"/>
      <c r="P787" s="98"/>
      <c r="Q787" s="130"/>
    </row>
    <row r="788" spans="1:17" ht="12.6" customHeight="1" x14ac:dyDescent="0.2">
      <c r="A788" s="234"/>
      <c r="B788" s="98"/>
      <c r="C788" s="130"/>
      <c r="D788" s="240"/>
      <c r="E788" s="240"/>
      <c r="F788" s="224"/>
      <c r="G788" s="98"/>
      <c r="H788" s="98"/>
      <c r="I788" s="130"/>
      <c r="J788" s="98"/>
      <c r="K788" s="98"/>
      <c r="L788" s="98"/>
      <c r="M788" s="255"/>
      <c r="N788" s="255"/>
      <c r="O788" s="98"/>
      <c r="P788" s="98"/>
      <c r="Q788" s="130"/>
    </row>
    <row r="789" spans="1:17" ht="12.6" customHeight="1" x14ac:dyDescent="0.2">
      <c r="A789" s="234"/>
      <c r="B789" s="98"/>
      <c r="C789" s="130"/>
      <c r="D789" s="240"/>
      <c r="E789" s="240"/>
      <c r="F789" s="224"/>
      <c r="G789" s="98"/>
      <c r="H789" s="98"/>
      <c r="I789" s="130"/>
      <c r="J789" s="98"/>
      <c r="K789" s="98"/>
      <c r="L789" s="98"/>
      <c r="M789" s="255"/>
      <c r="N789" s="255"/>
      <c r="O789" s="98"/>
      <c r="P789" s="98"/>
      <c r="Q789" s="130"/>
    </row>
    <row r="790" spans="1:17" ht="12.6" customHeight="1" x14ac:dyDescent="0.2">
      <c r="A790" s="234"/>
      <c r="B790" s="98"/>
      <c r="C790" s="130"/>
      <c r="D790" s="240"/>
      <c r="E790" s="240"/>
      <c r="F790" s="224"/>
      <c r="G790" s="98"/>
      <c r="H790" s="98"/>
      <c r="I790" s="130"/>
      <c r="J790" s="98"/>
      <c r="K790" s="98"/>
      <c r="L790" s="98"/>
      <c r="M790" s="255"/>
      <c r="N790" s="255"/>
      <c r="O790" s="98"/>
      <c r="P790" s="98"/>
      <c r="Q790" s="130"/>
    </row>
    <row r="791" spans="1:17" ht="12.6" customHeight="1" x14ac:dyDescent="0.2">
      <c r="A791" s="234"/>
      <c r="B791" s="98"/>
      <c r="C791" s="130"/>
      <c r="D791" s="240"/>
      <c r="E791" s="240"/>
      <c r="F791" s="224"/>
      <c r="G791" s="98"/>
      <c r="H791" s="98"/>
      <c r="I791" s="130"/>
      <c r="J791" s="98"/>
      <c r="K791" s="98"/>
      <c r="L791" s="98"/>
      <c r="M791" s="255"/>
      <c r="N791" s="255"/>
      <c r="O791" s="98"/>
      <c r="P791" s="98"/>
      <c r="Q791" s="130"/>
    </row>
    <row r="792" spans="1:17" ht="12.6" customHeight="1" x14ac:dyDescent="0.2">
      <c r="A792" s="234"/>
      <c r="B792" s="98"/>
      <c r="C792" s="130"/>
      <c r="D792" s="240"/>
      <c r="E792" s="240"/>
      <c r="F792" s="224"/>
      <c r="G792" s="98"/>
      <c r="H792" s="98"/>
      <c r="I792" s="130"/>
      <c r="J792" s="98"/>
      <c r="K792" s="98"/>
      <c r="L792" s="98"/>
      <c r="M792" s="255"/>
      <c r="N792" s="255"/>
      <c r="O792" s="98"/>
      <c r="P792" s="98"/>
      <c r="Q792" s="130"/>
    </row>
    <row r="793" spans="1:17" ht="12.6" customHeight="1" x14ac:dyDescent="0.2">
      <c r="A793" s="234"/>
      <c r="B793" s="98"/>
      <c r="C793" s="130"/>
      <c r="D793" s="240"/>
      <c r="E793" s="240"/>
      <c r="F793" s="224"/>
      <c r="G793" s="98"/>
      <c r="H793" s="98"/>
      <c r="I793" s="130"/>
      <c r="J793" s="98"/>
      <c r="K793" s="98"/>
      <c r="L793" s="98"/>
      <c r="M793" s="255"/>
      <c r="N793" s="255"/>
      <c r="O793" s="98"/>
      <c r="P793" s="98"/>
      <c r="Q793" s="130"/>
    </row>
    <row r="794" spans="1:17" ht="12.6" customHeight="1" x14ac:dyDescent="0.2">
      <c r="A794" s="234"/>
      <c r="B794" s="98"/>
      <c r="C794" s="130"/>
      <c r="D794" s="240"/>
      <c r="E794" s="240"/>
      <c r="F794" s="224"/>
      <c r="G794" s="98"/>
      <c r="H794" s="98"/>
      <c r="I794" s="130"/>
      <c r="J794" s="98"/>
      <c r="K794" s="98"/>
      <c r="L794" s="98"/>
      <c r="M794" s="255"/>
      <c r="N794" s="255"/>
      <c r="O794" s="98"/>
      <c r="P794" s="98"/>
      <c r="Q794" s="130"/>
    </row>
    <row r="795" spans="1:17" ht="12.6" customHeight="1" x14ac:dyDescent="0.2">
      <c r="A795" s="234"/>
      <c r="B795" s="98"/>
      <c r="C795" s="130"/>
      <c r="D795" s="240"/>
      <c r="E795" s="240"/>
      <c r="F795" s="224"/>
      <c r="G795" s="98"/>
      <c r="H795" s="98"/>
      <c r="I795" s="130"/>
      <c r="J795" s="98"/>
      <c r="K795" s="98"/>
      <c r="L795" s="98"/>
      <c r="M795" s="255"/>
      <c r="N795" s="255"/>
      <c r="O795" s="98"/>
      <c r="P795" s="98"/>
      <c r="Q795" s="130"/>
    </row>
    <row r="796" spans="1:17" ht="12.6" customHeight="1" x14ac:dyDescent="0.2">
      <c r="A796" s="234"/>
      <c r="B796" s="98"/>
      <c r="C796" s="130"/>
      <c r="D796" s="240"/>
      <c r="E796" s="240"/>
      <c r="F796" s="224"/>
      <c r="G796" s="98"/>
      <c r="H796" s="98"/>
      <c r="I796" s="130"/>
      <c r="J796" s="98"/>
      <c r="K796" s="98"/>
      <c r="L796" s="98"/>
      <c r="M796" s="255"/>
      <c r="N796" s="255"/>
      <c r="O796" s="98"/>
      <c r="P796" s="98"/>
      <c r="Q796" s="130"/>
    </row>
    <row r="797" spans="1:17" ht="12.6" customHeight="1" x14ac:dyDescent="0.2">
      <c r="A797" s="234"/>
      <c r="B797" s="98"/>
      <c r="C797" s="130"/>
      <c r="D797" s="240"/>
      <c r="E797" s="240"/>
      <c r="F797" s="224"/>
      <c r="G797" s="98"/>
      <c r="H797" s="98"/>
      <c r="I797" s="130"/>
      <c r="J797" s="98"/>
      <c r="K797" s="98"/>
      <c r="L797" s="98"/>
      <c r="M797" s="255"/>
      <c r="N797" s="255"/>
      <c r="O797" s="98"/>
      <c r="P797" s="98"/>
      <c r="Q797" s="130"/>
    </row>
    <row r="798" spans="1:17" ht="12.6" customHeight="1" x14ac:dyDescent="0.2">
      <c r="A798" s="234"/>
      <c r="B798" s="98"/>
      <c r="C798" s="130"/>
      <c r="D798" s="240"/>
      <c r="E798" s="240"/>
      <c r="F798" s="224"/>
      <c r="G798" s="98"/>
      <c r="H798" s="98"/>
      <c r="I798" s="130"/>
      <c r="J798" s="98"/>
      <c r="K798" s="98"/>
      <c r="L798" s="98"/>
      <c r="M798" s="255"/>
      <c r="N798" s="255"/>
      <c r="O798" s="98"/>
      <c r="P798" s="98"/>
      <c r="Q798" s="130"/>
    </row>
    <row r="799" spans="1:17" ht="12.6" customHeight="1" x14ac:dyDescent="0.2">
      <c r="A799" s="234"/>
      <c r="B799" s="98"/>
      <c r="C799" s="130"/>
      <c r="D799" s="240"/>
      <c r="E799" s="240"/>
      <c r="F799" s="224"/>
      <c r="G799" s="98"/>
      <c r="H799" s="98"/>
      <c r="I799" s="130"/>
      <c r="J799" s="98"/>
      <c r="K799" s="98"/>
      <c r="L799" s="98"/>
      <c r="M799" s="255"/>
      <c r="N799" s="255"/>
      <c r="O799" s="98"/>
      <c r="P799" s="98"/>
      <c r="Q799" s="130"/>
    </row>
    <row r="800" spans="1:17" ht="12.6" customHeight="1" x14ac:dyDescent="0.2">
      <c r="A800" s="234"/>
      <c r="B800" s="98"/>
      <c r="C800" s="130"/>
      <c r="D800" s="240"/>
      <c r="E800" s="240"/>
      <c r="F800" s="224"/>
      <c r="G800" s="98"/>
      <c r="H800" s="98"/>
      <c r="I800" s="130"/>
      <c r="J800" s="98"/>
      <c r="K800" s="98"/>
      <c r="L800" s="98"/>
      <c r="M800" s="255"/>
      <c r="N800" s="255"/>
      <c r="O800" s="98"/>
      <c r="P800" s="98"/>
      <c r="Q800" s="130"/>
    </row>
    <row r="801" spans="1:17" ht="12.6" customHeight="1" x14ac:dyDescent="0.2">
      <c r="A801" s="234"/>
      <c r="B801" s="98"/>
      <c r="C801" s="130"/>
      <c r="D801" s="240"/>
      <c r="E801" s="240"/>
      <c r="F801" s="224"/>
      <c r="G801" s="98"/>
      <c r="H801" s="98"/>
      <c r="I801" s="130"/>
      <c r="J801" s="98"/>
      <c r="K801" s="98"/>
      <c r="L801" s="98"/>
      <c r="M801" s="255"/>
      <c r="N801" s="255"/>
      <c r="O801" s="98"/>
      <c r="P801" s="98"/>
      <c r="Q801" s="130"/>
    </row>
    <row r="802" spans="1:17" ht="12.6" customHeight="1" x14ac:dyDescent="0.2">
      <c r="A802" s="234"/>
      <c r="B802" s="98"/>
      <c r="C802" s="130"/>
      <c r="D802" s="240"/>
      <c r="E802" s="240"/>
      <c r="F802" s="224"/>
      <c r="G802" s="98"/>
      <c r="H802" s="98"/>
      <c r="I802" s="130"/>
      <c r="J802" s="98"/>
      <c r="K802" s="98"/>
      <c r="L802" s="98"/>
      <c r="M802" s="255"/>
      <c r="N802" s="255"/>
      <c r="O802" s="98"/>
      <c r="P802" s="98"/>
      <c r="Q802" s="130"/>
    </row>
    <row r="803" spans="1:17" ht="12.6" customHeight="1" x14ac:dyDescent="0.2">
      <c r="A803" s="234"/>
      <c r="B803" s="98"/>
      <c r="C803" s="130"/>
      <c r="D803" s="240"/>
      <c r="E803" s="240"/>
      <c r="F803" s="224"/>
      <c r="G803" s="98"/>
      <c r="H803" s="98"/>
      <c r="I803" s="130"/>
      <c r="J803" s="98"/>
      <c r="K803" s="98"/>
      <c r="L803" s="98"/>
      <c r="M803" s="255"/>
      <c r="N803" s="255"/>
      <c r="O803" s="98"/>
      <c r="P803" s="98"/>
      <c r="Q803" s="130"/>
    </row>
    <row r="804" spans="1:17" ht="12.6" customHeight="1" x14ac:dyDescent="0.2">
      <c r="A804" s="234"/>
      <c r="B804" s="98"/>
      <c r="C804" s="130"/>
      <c r="D804" s="240"/>
      <c r="E804" s="240"/>
      <c r="F804" s="224"/>
      <c r="G804" s="98"/>
      <c r="H804" s="98"/>
      <c r="I804" s="130"/>
      <c r="J804" s="98"/>
      <c r="K804" s="98"/>
      <c r="L804" s="98"/>
      <c r="M804" s="255"/>
      <c r="N804" s="255"/>
      <c r="O804" s="98"/>
      <c r="P804" s="98"/>
      <c r="Q804" s="130"/>
    </row>
    <row r="805" spans="1:17" ht="12.6" customHeight="1" x14ac:dyDescent="0.2">
      <c r="A805" s="234"/>
      <c r="B805" s="98"/>
      <c r="C805" s="130"/>
      <c r="D805" s="240"/>
      <c r="E805" s="240"/>
      <c r="F805" s="224"/>
      <c r="G805" s="98"/>
      <c r="H805" s="98"/>
      <c r="I805" s="130"/>
      <c r="J805" s="98"/>
      <c r="K805" s="98"/>
      <c r="L805" s="98"/>
      <c r="M805" s="255"/>
      <c r="N805" s="255"/>
      <c r="O805" s="98"/>
      <c r="P805" s="98"/>
      <c r="Q805" s="130"/>
    </row>
    <row r="806" spans="1:17" ht="12.6" customHeight="1" x14ac:dyDescent="0.2">
      <c r="A806" s="234"/>
      <c r="B806" s="98"/>
      <c r="C806" s="130"/>
      <c r="D806" s="240"/>
      <c r="E806" s="240"/>
      <c r="F806" s="224"/>
      <c r="G806" s="98"/>
      <c r="H806" s="98"/>
      <c r="I806" s="130"/>
      <c r="J806" s="98"/>
      <c r="K806" s="98"/>
      <c r="L806" s="98"/>
      <c r="M806" s="255"/>
      <c r="N806" s="255"/>
      <c r="O806" s="98"/>
      <c r="P806" s="98"/>
      <c r="Q806" s="130"/>
    </row>
    <row r="807" spans="1:17" ht="12.6" customHeight="1" x14ac:dyDescent="0.2">
      <c r="A807" s="234"/>
      <c r="B807" s="98"/>
      <c r="C807" s="130"/>
      <c r="D807" s="240"/>
      <c r="E807" s="240"/>
      <c r="F807" s="224"/>
      <c r="G807" s="98"/>
      <c r="H807" s="98"/>
      <c r="I807" s="130"/>
      <c r="J807" s="98"/>
      <c r="K807" s="98"/>
      <c r="L807" s="98"/>
      <c r="M807" s="255"/>
      <c r="N807" s="255"/>
      <c r="O807" s="98"/>
      <c r="P807" s="98"/>
      <c r="Q807" s="130"/>
    </row>
    <row r="808" spans="1:17" ht="12.6" customHeight="1" x14ac:dyDescent="0.2">
      <c r="A808" s="234"/>
      <c r="B808" s="98"/>
      <c r="C808" s="130"/>
      <c r="D808" s="240"/>
      <c r="E808" s="240"/>
      <c r="F808" s="224"/>
      <c r="G808" s="98"/>
      <c r="H808" s="98"/>
      <c r="I808" s="130"/>
      <c r="J808" s="98"/>
      <c r="K808" s="98"/>
      <c r="L808" s="98"/>
      <c r="M808" s="255"/>
      <c r="N808" s="255"/>
      <c r="O808" s="98"/>
      <c r="P808" s="98"/>
      <c r="Q808" s="130"/>
    </row>
    <row r="809" spans="1:17" ht="12.6" customHeight="1" x14ac:dyDescent="0.2">
      <c r="A809" s="234"/>
      <c r="B809" s="98"/>
      <c r="C809" s="130"/>
      <c r="D809" s="240"/>
      <c r="E809" s="240"/>
      <c r="F809" s="224"/>
      <c r="G809" s="98"/>
      <c r="H809" s="98"/>
      <c r="I809" s="130"/>
      <c r="J809" s="98"/>
      <c r="K809" s="98"/>
      <c r="L809" s="98"/>
      <c r="M809" s="255"/>
      <c r="N809" s="255"/>
      <c r="O809" s="98"/>
      <c r="P809" s="98"/>
      <c r="Q809" s="130"/>
    </row>
    <row r="810" spans="1:17" ht="12.6" customHeight="1" x14ac:dyDescent="0.2">
      <c r="A810" s="234"/>
      <c r="B810" s="98"/>
      <c r="C810" s="130"/>
      <c r="D810" s="240"/>
      <c r="E810" s="240"/>
      <c r="F810" s="224"/>
      <c r="G810" s="98"/>
      <c r="H810" s="98"/>
      <c r="I810" s="130"/>
      <c r="J810" s="98"/>
      <c r="K810" s="98"/>
      <c r="L810" s="98"/>
      <c r="M810" s="255"/>
      <c r="N810" s="255"/>
      <c r="O810" s="98"/>
      <c r="P810" s="98"/>
      <c r="Q810" s="130"/>
    </row>
    <row r="811" spans="1:17" ht="12.6" customHeight="1" x14ac:dyDescent="0.2">
      <c r="A811" s="234"/>
      <c r="B811" s="98"/>
      <c r="C811" s="130"/>
      <c r="D811" s="240"/>
      <c r="E811" s="240"/>
      <c r="F811" s="224"/>
      <c r="G811" s="98"/>
      <c r="H811" s="98"/>
      <c r="I811" s="130"/>
      <c r="J811" s="98"/>
      <c r="K811" s="98"/>
      <c r="L811" s="98"/>
      <c r="M811" s="255"/>
      <c r="N811" s="255"/>
      <c r="O811" s="98"/>
      <c r="P811" s="98"/>
      <c r="Q811" s="130"/>
    </row>
    <row r="812" spans="1:17" ht="12.6" customHeight="1" x14ac:dyDescent="0.2">
      <c r="A812" s="234"/>
      <c r="B812" s="98"/>
      <c r="C812" s="130"/>
      <c r="D812" s="240"/>
      <c r="E812" s="240"/>
      <c r="F812" s="224"/>
      <c r="G812" s="98"/>
      <c r="H812" s="98"/>
      <c r="I812" s="130"/>
      <c r="J812" s="98"/>
      <c r="K812" s="98"/>
      <c r="L812" s="98"/>
      <c r="M812" s="255"/>
      <c r="N812" s="255"/>
      <c r="O812" s="98"/>
      <c r="P812" s="98"/>
      <c r="Q812" s="130"/>
    </row>
    <row r="813" spans="1:17" ht="12.6" customHeight="1" x14ac:dyDescent="0.2">
      <c r="A813" s="234"/>
      <c r="B813" s="98"/>
      <c r="C813" s="130"/>
      <c r="D813" s="240"/>
      <c r="E813" s="240"/>
      <c r="F813" s="224"/>
      <c r="G813" s="98"/>
      <c r="H813" s="98"/>
      <c r="I813" s="130"/>
      <c r="J813" s="98"/>
      <c r="K813" s="98"/>
      <c r="L813" s="98"/>
      <c r="M813" s="255"/>
      <c r="N813" s="255"/>
      <c r="O813" s="98"/>
      <c r="P813" s="98"/>
      <c r="Q813" s="130"/>
    </row>
    <row r="814" spans="1:17" ht="12.6" customHeight="1" x14ac:dyDescent="0.2">
      <c r="A814" s="234"/>
      <c r="B814" s="98"/>
      <c r="C814" s="130"/>
      <c r="D814" s="240"/>
      <c r="E814" s="240"/>
      <c r="F814" s="224"/>
      <c r="G814" s="98"/>
      <c r="H814" s="98"/>
      <c r="I814" s="130"/>
      <c r="J814" s="98"/>
      <c r="K814" s="98"/>
      <c r="L814" s="98"/>
      <c r="M814" s="255"/>
      <c r="N814" s="255"/>
      <c r="O814" s="98"/>
      <c r="P814" s="98"/>
      <c r="Q814" s="130"/>
    </row>
    <row r="815" spans="1:17" ht="12.6" customHeight="1" x14ac:dyDescent="0.2">
      <c r="A815" s="234"/>
      <c r="B815" s="98"/>
      <c r="C815" s="130"/>
      <c r="D815" s="240"/>
      <c r="E815" s="240"/>
      <c r="F815" s="224"/>
      <c r="G815" s="98"/>
      <c r="H815" s="98"/>
      <c r="I815" s="130"/>
      <c r="J815" s="98"/>
      <c r="K815" s="98"/>
      <c r="L815" s="98"/>
      <c r="M815" s="255"/>
      <c r="N815" s="255"/>
      <c r="O815" s="98"/>
      <c r="P815" s="98"/>
      <c r="Q815" s="130"/>
    </row>
    <row r="816" spans="1:17" ht="12.6" customHeight="1" x14ac:dyDescent="0.2">
      <c r="A816" s="234"/>
      <c r="B816" s="98"/>
      <c r="C816" s="130"/>
      <c r="D816" s="240"/>
      <c r="E816" s="240"/>
      <c r="F816" s="224"/>
      <c r="G816" s="98"/>
      <c r="H816" s="98"/>
      <c r="I816" s="130"/>
      <c r="J816" s="98"/>
      <c r="K816" s="98"/>
      <c r="L816" s="98"/>
      <c r="M816" s="255"/>
      <c r="N816" s="255"/>
      <c r="O816" s="98"/>
      <c r="P816" s="98"/>
      <c r="Q816" s="130"/>
    </row>
    <row r="817" spans="1:17" ht="12.6" customHeight="1" x14ac:dyDescent="0.2">
      <c r="A817" s="234"/>
      <c r="B817" s="98"/>
      <c r="C817" s="130"/>
      <c r="D817" s="240"/>
      <c r="E817" s="240"/>
      <c r="F817" s="224"/>
      <c r="G817" s="98"/>
      <c r="H817" s="98"/>
      <c r="I817" s="130"/>
      <c r="J817" s="98"/>
      <c r="K817" s="98"/>
      <c r="L817" s="98"/>
      <c r="M817" s="255"/>
      <c r="N817" s="255"/>
      <c r="O817" s="98"/>
      <c r="P817" s="98"/>
      <c r="Q817" s="130"/>
    </row>
    <row r="818" spans="1:17" ht="12.6" customHeight="1" x14ac:dyDescent="0.2">
      <c r="A818" s="234"/>
      <c r="B818" s="98"/>
      <c r="C818" s="130"/>
      <c r="D818" s="240"/>
      <c r="E818" s="240"/>
      <c r="F818" s="224"/>
      <c r="G818" s="98"/>
      <c r="H818" s="98"/>
      <c r="I818" s="130"/>
      <c r="J818" s="98"/>
      <c r="K818" s="98"/>
      <c r="L818" s="98"/>
      <c r="M818" s="255"/>
      <c r="N818" s="255"/>
      <c r="O818" s="98"/>
      <c r="P818" s="98"/>
      <c r="Q818" s="130"/>
    </row>
    <row r="819" spans="1:17" ht="12.6" customHeight="1" x14ac:dyDescent="0.2">
      <c r="A819" s="234"/>
      <c r="B819" s="98"/>
      <c r="C819" s="130"/>
      <c r="D819" s="240"/>
      <c r="E819" s="240"/>
      <c r="F819" s="224"/>
      <c r="G819" s="98"/>
      <c r="H819" s="98"/>
      <c r="I819" s="130"/>
      <c r="J819" s="98"/>
      <c r="K819" s="98"/>
      <c r="L819" s="98"/>
      <c r="M819" s="255"/>
      <c r="N819" s="255"/>
      <c r="O819" s="98"/>
      <c r="P819" s="98"/>
      <c r="Q819" s="130"/>
    </row>
    <row r="820" spans="1:17" ht="12.6" customHeight="1" x14ac:dyDescent="0.2">
      <c r="A820" s="234"/>
      <c r="B820" s="98"/>
      <c r="C820" s="130"/>
      <c r="D820" s="240"/>
      <c r="E820" s="240"/>
      <c r="F820" s="224"/>
      <c r="G820" s="98"/>
      <c r="H820" s="98"/>
      <c r="I820" s="130"/>
      <c r="J820" s="98"/>
      <c r="K820" s="98"/>
      <c r="L820" s="98"/>
      <c r="M820" s="255"/>
      <c r="N820" s="255"/>
      <c r="O820" s="98"/>
      <c r="P820" s="98"/>
      <c r="Q820" s="130"/>
    </row>
    <row r="821" spans="1:17" ht="12.6" customHeight="1" x14ac:dyDescent="0.2">
      <c r="A821" s="234"/>
      <c r="B821" s="98"/>
      <c r="C821" s="130"/>
      <c r="D821" s="240"/>
      <c r="E821" s="240"/>
      <c r="F821" s="224"/>
      <c r="G821" s="98"/>
      <c r="H821" s="98"/>
      <c r="I821" s="130"/>
      <c r="J821" s="98"/>
      <c r="K821" s="98"/>
      <c r="L821" s="98"/>
      <c r="M821" s="255"/>
      <c r="N821" s="255"/>
      <c r="O821" s="98"/>
      <c r="P821" s="98"/>
      <c r="Q821" s="130"/>
    </row>
    <row r="822" spans="1:17" ht="12.6" customHeight="1" x14ac:dyDescent="0.2">
      <c r="A822" s="234"/>
      <c r="B822" s="98"/>
      <c r="C822" s="130"/>
      <c r="D822" s="240"/>
      <c r="E822" s="240"/>
      <c r="F822" s="224"/>
      <c r="G822" s="98"/>
      <c r="H822" s="98"/>
      <c r="I822" s="130"/>
      <c r="J822" s="98"/>
      <c r="K822" s="98"/>
      <c r="L822" s="98"/>
      <c r="M822" s="255"/>
      <c r="N822" s="255"/>
      <c r="O822" s="98"/>
      <c r="P822" s="98"/>
      <c r="Q822" s="130"/>
    </row>
    <row r="823" spans="1:17" ht="12.6" customHeight="1" x14ac:dyDescent="0.2">
      <c r="A823" s="234"/>
      <c r="B823" s="98"/>
      <c r="C823" s="130"/>
      <c r="D823" s="240"/>
      <c r="E823" s="240"/>
      <c r="F823" s="224"/>
      <c r="G823" s="98"/>
      <c r="H823" s="98"/>
      <c r="I823" s="130"/>
      <c r="J823" s="98"/>
      <c r="K823" s="98"/>
      <c r="L823" s="98"/>
      <c r="M823" s="255"/>
      <c r="N823" s="255"/>
      <c r="O823" s="98"/>
      <c r="P823" s="98"/>
      <c r="Q823" s="130"/>
    </row>
    <row r="824" spans="1:17" ht="12.6" customHeight="1" x14ac:dyDescent="0.2">
      <c r="A824" s="234"/>
      <c r="B824" s="98"/>
      <c r="C824" s="130"/>
      <c r="D824" s="240"/>
      <c r="E824" s="240"/>
      <c r="F824" s="224"/>
      <c r="G824" s="98"/>
      <c r="H824" s="98"/>
      <c r="I824" s="130"/>
      <c r="J824" s="98"/>
      <c r="K824" s="98"/>
      <c r="L824" s="98"/>
      <c r="M824" s="255"/>
      <c r="N824" s="255"/>
      <c r="O824" s="98"/>
      <c r="P824" s="98"/>
      <c r="Q824" s="130"/>
    </row>
    <row r="825" spans="1:17" ht="12.6" customHeight="1" x14ac:dyDescent="0.2">
      <c r="A825" s="234"/>
      <c r="B825" s="98"/>
      <c r="C825" s="130"/>
      <c r="D825" s="240"/>
      <c r="E825" s="240"/>
      <c r="F825" s="224"/>
      <c r="G825" s="98"/>
      <c r="H825" s="98"/>
      <c r="I825" s="130"/>
      <c r="J825" s="98"/>
      <c r="K825" s="98"/>
      <c r="L825" s="98"/>
      <c r="M825" s="255"/>
      <c r="N825" s="255"/>
      <c r="O825" s="98"/>
      <c r="P825" s="98"/>
      <c r="Q825" s="130"/>
    </row>
    <row r="826" spans="1:17" ht="12.6" customHeight="1" x14ac:dyDescent="0.2">
      <c r="A826" s="234"/>
      <c r="B826" s="98"/>
      <c r="C826" s="130"/>
      <c r="D826" s="240"/>
      <c r="E826" s="240"/>
      <c r="F826" s="224"/>
      <c r="G826" s="98"/>
      <c r="H826" s="98"/>
      <c r="I826" s="130"/>
      <c r="J826" s="98"/>
      <c r="K826" s="98"/>
      <c r="L826" s="98"/>
      <c r="M826" s="255"/>
      <c r="N826" s="255"/>
      <c r="O826" s="98"/>
      <c r="P826" s="98"/>
      <c r="Q826" s="130"/>
    </row>
    <row r="827" spans="1:17" ht="12.6" customHeight="1" x14ac:dyDescent="0.2">
      <c r="A827" s="234"/>
      <c r="B827" s="98"/>
      <c r="C827" s="130"/>
      <c r="D827" s="240"/>
      <c r="E827" s="240"/>
      <c r="F827" s="224"/>
      <c r="G827" s="98"/>
      <c r="H827" s="98"/>
      <c r="I827" s="130"/>
      <c r="J827" s="98"/>
      <c r="K827" s="98"/>
      <c r="L827" s="98"/>
      <c r="M827" s="255"/>
      <c r="N827" s="255"/>
      <c r="O827" s="98"/>
      <c r="P827" s="98"/>
      <c r="Q827" s="130"/>
    </row>
    <row r="828" spans="1:17" ht="12.6" customHeight="1" x14ac:dyDescent="0.2">
      <c r="A828" s="234"/>
      <c r="B828" s="98"/>
      <c r="C828" s="130"/>
      <c r="D828" s="240"/>
      <c r="E828" s="240"/>
      <c r="F828" s="224"/>
      <c r="G828" s="98"/>
      <c r="H828" s="98"/>
      <c r="I828" s="130"/>
      <c r="J828" s="98"/>
      <c r="K828" s="98"/>
      <c r="L828" s="98"/>
      <c r="M828" s="255"/>
      <c r="N828" s="255"/>
      <c r="O828" s="98"/>
      <c r="P828" s="98"/>
      <c r="Q828" s="130"/>
    </row>
    <row r="829" spans="1:17" ht="12.6" customHeight="1" x14ac:dyDescent="0.2">
      <c r="A829" s="234"/>
      <c r="B829" s="98"/>
      <c r="C829" s="130"/>
      <c r="D829" s="240"/>
      <c r="E829" s="240"/>
      <c r="F829" s="224"/>
      <c r="G829" s="98"/>
      <c r="H829" s="98"/>
      <c r="I829" s="130"/>
      <c r="J829" s="98"/>
      <c r="K829" s="98"/>
      <c r="L829" s="98"/>
      <c r="M829" s="255"/>
      <c r="N829" s="255"/>
      <c r="O829" s="98"/>
      <c r="P829" s="98"/>
      <c r="Q829" s="130"/>
    </row>
    <row r="830" spans="1:17" ht="12.6" customHeight="1" x14ac:dyDescent="0.2">
      <c r="A830" s="234"/>
      <c r="B830" s="98"/>
      <c r="C830" s="130"/>
      <c r="D830" s="240"/>
      <c r="E830" s="240"/>
      <c r="F830" s="224"/>
      <c r="G830" s="98"/>
      <c r="H830" s="98"/>
      <c r="I830" s="130"/>
      <c r="J830" s="98"/>
      <c r="K830" s="98"/>
      <c r="L830" s="98"/>
      <c r="M830" s="255"/>
      <c r="N830" s="255"/>
      <c r="O830" s="98"/>
      <c r="P830" s="98"/>
      <c r="Q830" s="130"/>
    </row>
    <row r="831" spans="1:17" ht="12.6" customHeight="1" x14ac:dyDescent="0.2">
      <c r="A831" s="234"/>
      <c r="B831" s="98"/>
      <c r="C831" s="130"/>
      <c r="D831" s="240"/>
      <c r="E831" s="240"/>
      <c r="F831" s="224"/>
      <c r="G831" s="98"/>
      <c r="H831" s="98"/>
      <c r="I831" s="130"/>
      <c r="J831" s="98"/>
      <c r="K831" s="98"/>
      <c r="L831" s="98"/>
      <c r="M831" s="255"/>
      <c r="N831" s="255"/>
      <c r="O831" s="98"/>
      <c r="P831" s="98"/>
      <c r="Q831" s="130"/>
    </row>
    <row r="832" spans="1:17" ht="12.6" customHeight="1" x14ac:dyDescent="0.2">
      <c r="A832" s="234"/>
      <c r="B832" s="98"/>
      <c r="C832" s="130"/>
      <c r="D832" s="240"/>
      <c r="E832" s="240"/>
      <c r="F832" s="224"/>
      <c r="G832" s="98"/>
      <c r="H832" s="98"/>
      <c r="I832" s="130"/>
      <c r="J832" s="98"/>
      <c r="K832" s="98"/>
      <c r="L832" s="98"/>
      <c r="M832" s="255"/>
      <c r="N832" s="255"/>
      <c r="O832" s="98"/>
      <c r="P832" s="98"/>
      <c r="Q832" s="130"/>
    </row>
    <row r="833" spans="1:17" ht="12.6" customHeight="1" x14ac:dyDescent="0.2">
      <c r="A833" s="234"/>
      <c r="B833" s="98"/>
      <c r="C833" s="130"/>
      <c r="D833" s="240"/>
      <c r="E833" s="240"/>
      <c r="F833" s="224"/>
      <c r="G833" s="98"/>
      <c r="H833" s="98"/>
      <c r="I833" s="130"/>
      <c r="J833" s="98"/>
      <c r="K833" s="98"/>
      <c r="L833" s="98"/>
      <c r="M833" s="255"/>
      <c r="N833" s="255"/>
      <c r="O833" s="98"/>
      <c r="P833" s="98"/>
      <c r="Q833" s="130"/>
    </row>
    <row r="834" spans="1:17" ht="12.6" customHeight="1" x14ac:dyDescent="0.2">
      <c r="A834" s="234"/>
      <c r="B834" s="98"/>
      <c r="C834" s="130"/>
      <c r="D834" s="240"/>
      <c r="E834" s="240"/>
      <c r="F834" s="224"/>
      <c r="G834" s="98"/>
      <c r="H834" s="98"/>
      <c r="I834" s="130"/>
      <c r="J834" s="98"/>
      <c r="K834" s="98"/>
      <c r="L834" s="98"/>
      <c r="M834" s="255"/>
      <c r="N834" s="255"/>
      <c r="O834" s="98"/>
      <c r="P834" s="98"/>
      <c r="Q834" s="130"/>
    </row>
    <row r="835" spans="1:17" ht="12.6" customHeight="1" x14ac:dyDescent="0.2">
      <c r="A835" s="234"/>
      <c r="B835" s="98"/>
      <c r="C835" s="130"/>
      <c r="D835" s="240"/>
      <c r="E835" s="240"/>
      <c r="F835" s="224"/>
      <c r="G835" s="98"/>
      <c r="H835" s="98"/>
      <c r="I835" s="130"/>
      <c r="J835" s="98"/>
      <c r="K835" s="98"/>
      <c r="L835" s="98"/>
      <c r="M835" s="255"/>
      <c r="N835" s="255"/>
      <c r="O835" s="98"/>
      <c r="P835" s="98"/>
      <c r="Q835" s="130"/>
    </row>
    <row r="836" spans="1:17" ht="12.6" customHeight="1" x14ac:dyDescent="0.2">
      <c r="A836" s="234"/>
      <c r="B836" s="98"/>
      <c r="C836" s="130"/>
      <c r="D836" s="240"/>
      <c r="E836" s="240"/>
      <c r="F836" s="224"/>
      <c r="G836" s="98"/>
      <c r="H836" s="98"/>
      <c r="I836" s="130"/>
      <c r="J836" s="98"/>
      <c r="K836" s="98"/>
      <c r="L836" s="98"/>
      <c r="M836" s="255"/>
      <c r="N836" s="255"/>
      <c r="O836" s="98"/>
      <c r="P836" s="98"/>
      <c r="Q836" s="130"/>
    </row>
    <row r="837" spans="1:17" ht="12.6" customHeight="1" x14ac:dyDescent="0.2">
      <c r="A837" s="234"/>
      <c r="B837" s="98"/>
      <c r="C837" s="130"/>
      <c r="D837" s="240"/>
      <c r="E837" s="240"/>
      <c r="F837" s="224"/>
      <c r="G837" s="98"/>
      <c r="H837" s="98"/>
      <c r="I837" s="130"/>
      <c r="J837" s="98"/>
      <c r="K837" s="98"/>
      <c r="L837" s="98"/>
      <c r="M837" s="255"/>
      <c r="N837" s="255"/>
      <c r="O837" s="98"/>
      <c r="P837" s="98"/>
      <c r="Q837" s="130"/>
    </row>
    <row r="838" spans="1:17" ht="12.6" customHeight="1" x14ac:dyDescent="0.2">
      <c r="A838" s="234"/>
      <c r="B838" s="98"/>
      <c r="C838" s="130"/>
      <c r="D838" s="240"/>
      <c r="E838" s="240"/>
      <c r="F838" s="224"/>
      <c r="G838" s="98"/>
      <c r="H838" s="98"/>
      <c r="I838" s="130"/>
      <c r="J838" s="98"/>
      <c r="K838" s="98"/>
      <c r="L838" s="98"/>
      <c r="M838" s="255"/>
      <c r="N838" s="255"/>
      <c r="O838" s="98"/>
      <c r="P838" s="98"/>
      <c r="Q838" s="130"/>
    </row>
    <row r="839" spans="1:17" ht="12.6" customHeight="1" x14ac:dyDescent="0.2">
      <c r="A839" s="234"/>
      <c r="B839" s="98"/>
      <c r="C839" s="130"/>
      <c r="D839" s="240"/>
      <c r="E839" s="240"/>
      <c r="F839" s="224"/>
      <c r="G839" s="98"/>
      <c r="H839" s="98"/>
      <c r="I839" s="130"/>
      <c r="J839" s="98"/>
      <c r="K839" s="98"/>
      <c r="L839" s="98"/>
      <c r="M839" s="255"/>
      <c r="N839" s="255"/>
      <c r="O839" s="98"/>
      <c r="P839" s="98"/>
      <c r="Q839" s="130"/>
    </row>
    <row r="840" spans="1:17" ht="12.6" customHeight="1" x14ac:dyDescent="0.2">
      <c r="A840" s="234"/>
      <c r="B840" s="98"/>
      <c r="C840" s="130"/>
      <c r="D840" s="240"/>
      <c r="E840" s="240"/>
      <c r="F840" s="224"/>
      <c r="G840" s="98"/>
      <c r="H840" s="98"/>
      <c r="I840" s="130"/>
      <c r="J840" s="98"/>
      <c r="K840" s="98"/>
      <c r="L840" s="98"/>
      <c r="M840" s="255"/>
      <c r="N840" s="255"/>
      <c r="O840" s="98"/>
      <c r="P840" s="98"/>
      <c r="Q840" s="130"/>
    </row>
    <row r="841" spans="1:17" ht="12.6" customHeight="1" x14ac:dyDescent="0.2">
      <c r="A841" s="234"/>
      <c r="B841" s="98"/>
      <c r="C841" s="130"/>
      <c r="D841" s="240"/>
      <c r="E841" s="240"/>
      <c r="F841" s="224"/>
      <c r="G841" s="98"/>
      <c r="H841" s="98"/>
      <c r="I841" s="130"/>
      <c r="J841" s="98"/>
      <c r="K841" s="98"/>
      <c r="L841" s="98"/>
      <c r="M841" s="255"/>
      <c r="N841" s="255"/>
      <c r="O841" s="98"/>
      <c r="P841" s="98"/>
      <c r="Q841" s="130"/>
    </row>
    <row r="842" spans="1:17" ht="12.6" customHeight="1" x14ac:dyDescent="0.2">
      <c r="A842" s="234"/>
      <c r="B842" s="98"/>
      <c r="C842" s="130"/>
      <c r="D842" s="240"/>
      <c r="E842" s="240"/>
      <c r="F842" s="224"/>
      <c r="G842" s="98"/>
      <c r="H842" s="98"/>
      <c r="I842" s="130"/>
      <c r="J842" s="98"/>
      <c r="K842" s="98"/>
      <c r="L842" s="98"/>
      <c r="M842" s="255"/>
      <c r="N842" s="255"/>
      <c r="O842" s="98"/>
      <c r="P842" s="98"/>
      <c r="Q842" s="130"/>
    </row>
    <row r="843" spans="1:17" ht="12.6" customHeight="1" x14ac:dyDescent="0.2">
      <c r="A843" s="234"/>
      <c r="B843" s="98"/>
      <c r="C843" s="130"/>
      <c r="D843" s="240"/>
      <c r="E843" s="240"/>
      <c r="F843" s="224"/>
      <c r="G843" s="98"/>
      <c r="H843" s="98"/>
      <c r="I843" s="130"/>
      <c r="J843" s="98"/>
      <c r="K843" s="98"/>
      <c r="L843" s="98"/>
      <c r="M843" s="255"/>
      <c r="N843" s="255"/>
      <c r="O843" s="98"/>
      <c r="P843" s="98"/>
      <c r="Q843" s="130"/>
    </row>
    <row r="844" spans="1:17" ht="12.6" customHeight="1" x14ac:dyDescent="0.2">
      <c r="A844" s="234"/>
      <c r="B844" s="98"/>
      <c r="C844" s="130"/>
      <c r="D844" s="240"/>
      <c r="E844" s="240"/>
      <c r="F844" s="224"/>
      <c r="G844" s="98"/>
      <c r="H844" s="98"/>
      <c r="I844" s="130"/>
      <c r="J844" s="98"/>
      <c r="K844" s="98"/>
      <c r="L844" s="98"/>
      <c r="M844" s="255"/>
      <c r="N844" s="255"/>
      <c r="O844" s="98"/>
      <c r="P844" s="98"/>
      <c r="Q844" s="130"/>
    </row>
    <row r="845" spans="1:17" ht="12.6" customHeight="1" x14ac:dyDescent="0.2">
      <c r="A845" s="234"/>
      <c r="B845" s="98"/>
      <c r="C845" s="130"/>
      <c r="D845" s="240"/>
      <c r="E845" s="240"/>
      <c r="F845" s="224"/>
      <c r="G845" s="98"/>
      <c r="H845" s="98"/>
      <c r="I845" s="130"/>
      <c r="J845" s="98"/>
      <c r="K845" s="98"/>
      <c r="L845" s="98"/>
      <c r="M845" s="255"/>
      <c r="N845" s="255"/>
      <c r="O845" s="98"/>
      <c r="P845" s="98"/>
      <c r="Q845" s="130"/>
    </row>
    <row r="846" spans="1:17" ht="12.6" customHeight="1" x14ac:dyDescent="0.2">
      <c r="A846" s="234"/>
      <c r="B846" s="98"/>
      <c r="C846" s="130"/>
      <c r="D846" s="240"/>
      <c r="E846" s="240"/>
      <c r="F846" s="224"/>
      <c r="G846" s="98"/>
      <c r="H846" s="98"/>
      <c r="I846" s="130"/>
      <c r="J846" s="98"/>
      <c r="K846" s="98"/>
      <c r="L846" s="98"/>
      <c r="M846" s="255"/>
      <c r="N846" s="255"/>
      <c r="O846" s="98"/>
      <c r="P846" s="98"/>
      <c r="Q846" s="130"/>
    </row>
    <row r="847" spans="1:17" ht="12.6" customHeight="1" x14ac:dyDescent="0.2">
      <c r="A847" s="234"/>
      <c r="B847" s="98"/>
      <c r="C847" s="130"/>
      <c r="D847" s="240"/>
      <c r="E847" s="240"/>
      <c r="F847" s="224"/>
      <c r="G847" s="98"/>
      <c r="H847" s="98"/>
      <c r="I847" s="130"/>
      <c r="J847" s="98"/>
      <c r="K847" s="98"/>
      <c r="L847" s="98"/>
      <c r="M847" s="255"/>
      <c r="N847" s="255"/>
      <c r="O847" s="98"/>
      <c r="P847" s="98"/>
      <c r="Q847" s="130"/>
    </row>
    <row r="848" spans="1:17" ht="12.6" customHeight="1" x14ac:dyDescent="0.2">
      <c r="A848" s="234"/>
      <c r="B848" s="98"/>
      <c r="C848" s="130"/>
      <c r="D848" s="240"/>
      <c r="E848" s="240"/>
      <c r="F848" s="224"/>
      <c r="G848" s="98"/>
      <c r="H848" s="98"/>
      <c r="I848" s="130"/>
      <c r="J848" s="98"/>
      <c r="K848" s="98"/>
      <c r="L848" s="98"/>
      <c r="M848" s="255"/>
      <c r="N848" s="255"/>
      <c r="O848" s="98"/>
      <c r="P848" s="98"/>
      <c r="Q848" s="130"/>
    </row>
    <row r="849" spans="1:17" ht="12.6" customHeight="1" x14ac:dyDescent="0.2">
      <c r="A849" s="234"/>
      <c r="B849" s="98"/>
      <c r="C849" s="130"/>
      <c r="D849" s="240"/>
      <c r="E849" s="240"/>
      <c r="F849" s="224"/>
      <c r="G849" s="98"/>
      <c r="H849" s="98"/>
      <c r="I849" s="130"/>
      <c r="J849" s="98"/>
      <c r="K849" s="98"/>
      <c r="L849" s="98"/>
      <c r="M849" s="255"/>
      <c r="N849" s="255"/>
      <c r="O849" s="98"/>
      <c r="P849" s="98"/>
      <c r="Q849" s="130"/>
    </row>
    <row r="850" spans="1:17" ht="12.6" customHeight="1" x14ac:dyDescent="0.2">
      <c r="A850" s="234"/>
      <c r="B850" s="98"/>
      <c r="C850" s="130"/>
      <c r="D850" s="240"/>
      <c r="E850" s="240"/>
      <c r="F850" s="224"/>
      <c r="G850" s="98"/>
      <c r="H850" s="98"/>
      <c r="I850" s="130"/>
      <c r="J850" s="98"/>
      <c r="K850" s="98"/>
      <c r="L850" s="98"/>
      <c r="M850" s="255"/>
      <c r="N850" s="255"/>
      <c r="O850" s="98"/>
      <c r="P850" s="98"/>
      <c r="Q850" s="130"/>
    </row>
    <row r="851" spans="1:17" ht="12.6" customHeight="1" x14ac:dyDescent="0.2">
      <c r="A851" s="234"/>
      <c r="B851" s="98"/>
      <c r="C851" s="130"/>
      <c r="D851" s="240"/>
      <c r="E851" s="240"/>
      <c r="F851" s="224"/>
      <c r="G851" s="98"/>
      <c r="H851" s="98"/>
      <c r="I851" s="130"/>
      <c r="J851" s="98"/>
      <c r="K851" s="98"/>
      <c r="L851" s="98"/>
      <c r="M851" s="255"/>
      <c r="N851" s="255"/>
      <c r="O851" s="98"/>
      <c r="P851" s="98"/>
      <c r="Q851" s="130"/>
    </row>
    <row r="852" spans="1:17" ht="12.6" customHeight="1" x14ac:dyDescent="0.2">
      <c r="A852" s="234"/>
      <c r="B852" s="98"/>
      <c r="C852" s="130"/>
      <c r="D852" s="240"/>
      <c r="E852" s="240"/>
      <c r="F852" s="224"/>
      <c r="G852" s="98"/>
      <c r="H852" s="98"/>
      <c r="I852" s="130"/>
      <c r="J852" s="98"/>
      <c r="K852" s="98"/>
      <c r="L852" s="98"/>
      <c r="M852" s="255"/>
      <c r="N852" s="255"/>
      <c r="O852" s="98"/>
      <c r="P852" s="98"/>
      <c r="Q852" s="130"/>
    </row>
    <row r="853" spans="1:17" ht="12.6" customHeight="1" x14ac:dyDescent="0.2">
      <c r="A853" s="234"/>
      <c r="B853" s="98"/>
      <c r="C853" s="130"/>
      <c r="D853" s="240"/>
      <c r="E853" s="240"/>
      <c r="F853" s="224"/>
      <c r="G853" s="98"/>
      <c r="H853" s="98"/>
      <c r="I853" s="130"/>
      <c r="J853" s="98"/>
      <c r="K853" s="98"/>
      <c r="L853" s="98"/>
      <c r="M853" s="255"/>
      <c r="N853" s="255"/>
      <c r="O853" s="98"/>
      <c r="P853" s="98"/>
      <c r="Q853" s="130"/>
    </row>
    <row r="854" spans="1:17" ht="12.6" customHeight="1" x14ac:dyDescent="0.2">
      <c r="A854" s="234"/>
      <c r="B854" s="98"/>
      <c r="C854" s="130"/>
      <c r="D854" s="240"/>
      <c r="E854" s="240"/>
      <c r="F854" s="224"/>
      <c r="G854" s="98"/>
      <c r="H854" s="98"/>
      <c r="I854" s="130"/>
      <c r="J854" s="98"/>
      <c r="K854" s="98"/>
      <c r="L854" s="98"/>
      <c r="M854" s="255"/>
      <c r="N854" s="255"/>
      <c r="O854" s="98"/>
      <c r="P854" s="98"/>
      <c r="Q854" s="130"/>
    </row>
    <row r="855" spans="1:17" ht="12.6" customHeight="1" x14ac:dyDescent="0.2">
      <c r="A855" s="234"/>
      <c r="B855" s="98"/>
      <c r="C855" s="130"/>
      <c r="D855" s="240"/>
      <c r="E855" s="240"/>
      <c r="F855" s="224"/>
      <c r="G855" s="98"/>
      <c r="H855" s="98"/>
      <c r="I855" s="130"/>
      <c r="J855" s="98"/>
      <c r="K855" s="98"/>
      <c r="L855" s="98"/>
      <c r="M855" s="255"/>
      <c r="N855" s="255"/>
      <c r="O855" s="98"/>
      <c r="P855" s="98"/>
      <c r="Q855" s="130"/>
    </row>
    <row r="856" spans="1:17" ht="12.6" customHeight="1" x14ac:dyDescent="0.2">
      <c r="A856" s="234"/>
      <c r="B856" s="98"/>
      <c r="C856" s="130"/>
      <c r="D856" s="240"/>
      <c r="E856" s="240"/>
      <c r="F856" s="224"/>
      <c r="G856" s="98"/>
      <c r="H856" s="98"/>
      <c r="I856" s="130"/>
      <c r="J856" s="98"/>
      <c r="K856" s="98"/>
      <c r="L856" s="98"/>
      <c r="M856" s="255"/>
      <c r="N856" s="255"/>
      <c r="O856" s="98"/>
      <c r="P856" s="98"/>
      <c r="Q856" s="130"/>
    </row>
    <row r="857" spans="1:17" ht="12.6" customHeight="1" x14ac:dyDescent="0.2">
      <c r="A857" s="234"/>
      <c r="B857" s="98"/>
      <c r="C857" s="130"/>
      <c r="D857" s="240"/>
      <c r="E857" s="240"/>
      <c r="F857" s="224"/>
      <c r="G857" s="98"/>
      <c r="H857" s="98"/>
      <c r="I857" s="130"/>
      <c r="J857" s="98"/>
      <c r="K857" s="98"/>
      <c r="L857" s="98"/>
      <c r="M857" s="255"/>
      <c r="N857" s="255"/>
      <c r="O857" s="98"/>
      <c r="P857" s="98"/>
      <c r="Q857" s="130"/>
    </row>
    <row r="858" spans="1:17" ht="12.6" customHeight="1" x14ac:dyDescent="0.2">
      <c r="A858" s="234"/>
      <c r="B858" s="98"/>
      <c r="C858" s="130"/>
      <c r="D858" s="240"/>
      <c r="E858" s="240"/>
      <c r="F858" s="224"/>
      <c r="G858" s="98"/>
      <c r="H858" s="98"/>
      <c r="I858" s="130"/>
      <c r="J858" s="98"/>
      <c r="K858" s="98"/>
      <c r="L858" s="98"/>
      <c r="M858" s="255"/>
      <c r="N858" s="255"/>
      <c r="O858" s="98"/>
      <c r="P858" s="98"/>
      <c r="Q858" s="130"/>
    </row>
    <row r="859" spans="1:17" ht="12.6" customHeight="1" x14ac:dyDescent="0.2">
      <c r="A859" s="234"/>
      <c r="B859" s="98"/>
      <c r="C859" s="130"/>
      <c r="D859" s="240"/>
      <c r="E859" s="240"/>
      <c r="F859" s="224"/>
      <c r="G859" s="98"/>
      <c r="H859" s="98"/>
      <c r="I859" s="130"/>
      <c r="J859" s="98"/>
      <c r="K859" s="98"/>
      <c r="L859" s="98"/>
      <c r="M859" s="255"/>
      <c r="N859" s="255"/>
      <c r="O859" s="98"/>
      <c r="P859" s="98"/>
      <c r="Q859" s="130"/>
    </row>
    <row r="860" spans="1:17" ht="12.6" customHeight="1" x14ac:dyDescent="0.2">
      <c r="A860" s="234"/>
      <c r="B860" s="98"/>
      <c r="C860" s="130"/>
      <c r="D860" s="240"/>
      <c r="E860" s="240"/>
      <c r="F860" s="224"/>
      <c r="G860" s="98"/>
      <c r="H860" s="98"/>
      <c r="I860" s="130"/>
      <c r="J860" s="98"/>
      <c r="K860" s="98"/>
      <c r="L860" s="98"/>
      <c r="M860" s="255"/>
      <c r="N860" s="255"/>
      <c r="O860" s="98"/>
      <c r="P860" s="98"/>
      <c r="Q860" s="130"/>
    </row>
    <row r="861" spans="1:17" ht="12.6" customHeight="1" x14ac:dyDescent="0.2">
      <c r="A861" s="234"/>
      <c r="B861" s="98"/>
      <c r="C861" s="130"/>
      <c r="D861" s="240"/>
      <c r="E861" s="240"/>
      <c r="F861" s="224"/>
      <c r="G861" s="98"/>
      <c r="H861" s="98"/>
      <c r="I861" s="130"/>
      <c r="J861" s="98"/>
      <c r="K861" s="98"/>
      <c r="L861" s="98"/>
      <c r="M861" s="255"/>
      <c r="N861" s="255"/>
      <c r="O861" s="98"/>
      <c r="P861" s="98"/>
      <c r="Q861" s="130"/>
    </row>
    <row r="862" spans="1:17" ht="12.6" customHeight="1" x14ac:dyDescent="0.2">
      <c r="A862" s="234"/>
      <c r="B862" s="98"/>
      <c r="C862" s="130"/>
      <c r="D862" s="240"/>
      <c r="E862" s="240"/>
      <c r="F862" s="224"/>
      <c r="G862" s="98"/>
      <c r="H862" s="98"/>
      <c r="I862" s="130"/>
      <c r="J862" s="98"/>
      <c r="K862" s="98"/>
      <c r="L862" s="98"/>
      <c r="M862" s="255"/>
      <c r="N862" s="255"/>
      <c r="O862" s="98"/>
      <c r="P862" s="98"/>
      <c r="Q862" s="130"/>
    </row>
    <row r="863" spans="1:17" ht="12.6" customHeight="1" x14ac:dyDescent="0.2">
      <c r="A863" s="234"/>
      <c r="B863" s="98"/>
      <c r="C863" s="130"/>
      <c r="D863" s="240"/>
      <c r="E863" s="240"/>
      <c r="F863" s="224"/>
      <c r="G863" s="98"/>
      <c r="H863" s="98"/>
      <c r="I863" s="130"/>
      <c r="J863" s="98"/>
      <c r="K863" s="98"/>
      <c r="L863" s="98"/>
      <c r="M863" s="255"/>
      <c r="N863" s="255"/>
      <c r="O863" s="98"/>
      <c r="P863" s="98"/>
      <c r="Q863" s="130"/>
    </row>
    <row r="864" spans="1:17" ht="12.6" customHeight="1" x14ac:dyDescent="0.2">
      <c r="A864" s="234"/>
      <c r="B864" s="98"/>
      <c r="C864" s="130"/>
      <c r="D864" s="240"/>
      <c r="E864" s="240"/>
      <c r="F864" s="224"/>
      <c r="G864" s="98"/>
      <c r="H864" s="98"/>
      <c r="I864" s="130"/>
      <c r="J864" s="98"/>
      <c r="K864" s="98"/>
      <c r="L864" s="98"/>
      <c r="M864" s="255"/>
      <c r="N864" s="255"/>
      <c r="O864" s="98"/>
      <c r="P864" s="98"/>
      <c r="Q864" s="130"/>
    </row>
    <row r="865" spans="1:17" ht="12.6" customHeight="1" x14ac:dyDescent="0.2">
      <c r="A865" s="234"/>
      <c r="B865" s="98"/>
      <c r="C865" s="130"/>
      <c r="D865" s="240"/>
      <c r="E865" s="240"/>
      <c r="F865" s="224"/>
      <c r="G865" s="98"/>
      <c r="H865" s="98"/>
      <c r="I865" s="130"/>
      <c r="J865" s="98"/>
      <c r="K865" s="98"/>
      <c r="L865" s="98"/>
      <c r="M865" s="255"/>
      <c r="N865" s="255"/>
      <c r="O865" s="98"/>
      <c r="P865" s="98"/>
      <c r="Q865" s="130"/>
    </row>
    <row r="866" spans="1:17" ht="12.6" customHeight="1" x14ac:dyDescent="0.2">
      <c r="A866" s="234"/>
      <c r="B866" s="98"/>
      <c r="C866" s="130"/>
      <c r="D866" s="240"/>
      <c r="E866" s="240"/>
      <c r="F866" s="224"/>
      <c r="G866" s="98"/>
      <c r="H866" s="98"/>
      <c r="I866" s="130"/>
      <c r="J866" s="98"/>
      <c r="K866" s="98"/>
      <c r="L866" s="98"/>
      <c r="M866" s="255"/>
      <c r="N866" s="255"/>
      <c r="O866" s="98"/>
      <c r="P866" s="98"/>
      <c r="Q866" s="130"/>
    </row>
    <row r="867" spans="1:17" ht="12.6" customHeight="1" x14ac:dyDescent="0.2">
      <c r="A867" s="234"/>
      <c r="B867" s="98"/>
      <c r="C867" s="130"/>
      <c r="D867" s="240"/>
      <c r="E867" s="240"/>
      <c r="F867" s="224"/>
      <c r="G867" s="98"/>
      <c r="H867" s="98"/>
      <c r="I867" s="130"/>
      <c r="J867" s="98"/>
      <c r="K867" s="98"/>
      <c r="L867" s="98"/>
      <c r="M867" s="255"/>
      <c r="N867" s="255"/>
      <c r="O867" s="98"/>
      <c r="P867" s="98"/>
      <c r="Q867" s="130"/>
    </row>
    <row r="868" spans="1:17" ht="12.6" customHeight="1" x14ac:dyDescent="0.2">
      <c r="A868" s="234"/>
      <c r="B868" s="98"/>
      <c r="C868" s="130"/>
      <c r="D868" s="240"/>
      <c r="E868" s="240"/>
      <c r="F868" s="224"/>
      <c r="G868" s="98"/>
      <c r="H868" s="98"/>
      <c r="I868" s="130"/>
      <c r="J868" s="98"/>
      <c r="K868" s="98"/>
      <c r="L868" s="98"/>
      <c r="M868" s="255"/>
      <c r="N868" s="255"/>
      <c r="O868" s="98"/>
      <c r="P868" s="98"/>
      <c r="Q868" s="130"/>
    </row>
    <row r="869" spans="1:17" ht="12.6" customHeight="1" x14ac:dyDescent="0.2">
      <c r="A869" s="234"/>
      <c r="B869" s="98"/>
      <c r="C869" s="130"/>
      <c r="D869" s="240"/>
      <c r="E869" s="240"/>
      <c r="F869" s="224"/>
      <c r="G869" s="98"/>
      <c r="H869" s="98"/>
      <c r="I869" s="130"/>
      <c r="J869" s="98"/>
      <c r="K869" s="98"/>
      <c r="L869" s="98"/>
      <c r="M869" s="255"/>
      <c r="N869" s="255"/>
      <c r="O869" s="98"/>
      <c r="P869" s="98"/>
      <c r="Q869" s="130"/>
    </row>
    <row r="870" spans="1:17" ht="12.6" customHeight="1" x14ac:dyDescent="0.2">
      <c r="A870" s="234"/>
      <c r="B870" s="98"/>
      <c r="C870" s="130"/>
      <c r="D870" s="240"/>
      <c r="E870" s="240"/>
      <c r="F870" s="224"/>
      <c r="G870" s="98"/>
      <c r="H870" s="98"/>
      <c r="I870" s="130"/>
      <c r="J870" s="98"/>
      <c r="K870" s="98"/>
      <c r="L870" s="98"/>
      <c r="M870" s="255"/>
      <c r="N870" s="255"/>
      <c r="O870" s="98"/>
      <c r="P870" s="98"/>
      <c r="Q870" s="130"/>
    </row>
    <row r="871" spans="1:17" ht="12.6" customHeight="1" x14ac:dyDescent="0.2">
      <c r="A871" s="234"/>
      <c r="B871" s="98"/>
      <c r="C871" s="130"/>
      <c r="D871" s="240"/>
      <c r="E871" s="240"/>
      <c r="F871" s="224"/>
      <c r="G871" s="98"/>
      <c r="H871" s="98"/>
      <c r="I871" s="130"/>
      <c r="J871" s="98"/>
      <c r="K871" s="98"/>
      <c r="L871" s="98"/>
      <c r="M871" s="255"/>
      <c r="N871" s="255"/>
      <c r="O871" s="98"/>
      <c r="P871" s="98"/>
      <c r="Q871" s="130"/>
    </row>
    <row r="872" spans="1:17" ht="12.6" customHeight="1" x14ac:dyDescent="0.2">
      <c r="A872" s="234"/>
      <c r="B872" s="98"/>
      <c r="C872" s="130"/>
      <c r="D872" s="240"/>
      <c r="E872" s="240"/>
      <c r="F872" s="224"/>
      <c r="G872" s="98"/>
      <c r="H872" s="98"/>
      <c r="I872" s="130"/>
      <c r="J872" s="98"/>
      <c r="K872" s="98"/>
      <c r="L872" s="98"/>
      <c r="M872" s="255"/>
      <c r="N872" s="255"/>
      <c r="O872" s="98"/>
      <c r="P872" s="98"/>
      <c r="Q872" s="130"/>
    </row>
    <row r="873" spans="1:17" ht="12.6" customHeight="1" x14ac:dyDescent="0.2">
      <c r="A873" s="234"/>
      <c r="B873" s="98"/>
      <c r="C873" s="130"/>
      <c r="D873" s="240"/>
      <c r="E873" s="240"/>
      <c r="F873" s="224"/>
      <c r="G873" s="98"/>
      <c r="H873" s="98"/>
      <c r="I873" s="130"/>
      <c r="J873" s="98"/>
      <c r="K873" s="98"/>
      <c r="L873" s="98"/>
      <c r="M873" s="255"/>
      <c r="N873" s="255"/>
      <c r="O873" s="98"/>
      <c r="P873" s="98"/>
      <c r="Q873" s="130"/>
    </row>
    <row r="874" spans="1:17" ht="12.6" customHeight="1" x14ac:dyDescent="0.2">
      <c r="A874" s="234"/>
      <c r="B874" s="98"/>
      <c r="C874" s="130"/>
      <c r="D874" s="240"/>
      <c r="E874" s="240"/>
      <c r="F874" s="224"/>
      <c r="G874" s="98"/>
      <c r="H874" s="98"/>
      <c r="I874" s="130"/>
      <c r="J874" s="98"/>
      <c r="K874" s="98"/>
      <c r="L874" s="98"/>
      <c r="M874" s="255"/>
      <c r="N874" s="255"/>
      <c r="O874" s="98"/>
      <c r="P874" s="98"/>
      <c r="Q874" s="130"/>
    </row>
    <row r="875" spans="1:17" ht="12.6" customHeight="1" x14ac:dyDescent="0.2">
      <c r="A875" s="234"/>
      <c r="B875" s="98"/>
      <c r="C875" s="130"/>
      <c r="D875" s="240"/>
      <c r="E875" s="240"/>
      <c r="F875" s="224"/>
      <c r="G875" s="98"/>
      <c r="H875" s="98"/>
      <c r="I875" s="130"/>
      <c r="J875" s="98"/>
      <c r="K875" s="98"/>
      <c r="L875" s="98"/>
      <c r="M875" s="255"/>
      <c r="N875" s="255"/>
      <c r="O875" s="98"/>
      <c r="P875" s="98"/>
      <c r="Q875" s="130"/>
    </row>
    <row r="876" spans="1:17" ht="12.6" customHeight="1" x14ac:dyDescent="0.2">
      <c r="A876" s="234"/>
      <c r="B876" s="98"/>
      <c r="C876" s="130"/>
      <c r="D876" s="240"/>
      <c r="E876" s="240"/>
      <c r="F876" s="224"/>
      <c r="G876" s="98"/>
      <c r="H876" s="98"/>
      <c r="I876" s="130"/>
      <c r="J876" s="98"/>
      <c r="K876" s="98"/>
      <c r="L876" s="98"/>
      <c r="M876" s="255"/>
      <c r="N876" s="255"/>
      <c r="O876" s="98"/>
      <c r="P876" s="98"/>
      <c r="Q876" s="130"/>
    </row>
    <row r="877" spans="1:17" ht="12.6" customHeight="1" x14ac:dyDescent="0.2">
      <c r="A877" s="234"/>
      <c r="B877" s="98"/>
      <c r="C877" s="130"/>
      <c r="D877" s="240"/>
      <c r="E877" s="240"/>
      <c r="F877" s="224"/>
      <c r="G877" s="98"/>
      <c r="H877" s="98"/>
      <c r="I877" s="130"/>
      <c r="J877" s="98"/>
      <c r="K877" s="98"/>
      <c r="L877" s="98"/>
      <c r="M877" s="255"/>
      <c r="N877" s="255"/>
      <c r="O877" s="98"/>
      <c r="P877" s="98"/>
      <c r="Q877" s="130"/>
    </row>
    <row r="878" spans="1:17" ht="12.6" customHeight="1" x14ac:dyDescent="0.2">
      <c r="A878" s="234"/>
      <c r="B878" s="98"/>
      <c r="C878" s="130"/>
      <c r="D878" s="240"/>
      <c r="E878" s="240"/>
      <c r="F878" s="224"/>
      <c r="G878" s="98"/>
      <c r="H878" s="98"/>
      <c r="I878" s="130"/>
      <c r="J878" s="98"/>
      <c r="K878" s="98"/>
      <c r="L878" s="98"/>
      <c r="M878" s="255"/>
      <c r="N878" s="255"/>
      <c r="O878" s="98"/>
      <c r="P878" s="98"/>
      <c r="Q878" s="130"/>
    </row>
    <row r="879" spans="1:17" ht="12.6" customHeight="1" x14ac:dyDescent="0.2">
      <c r="A879" s="234"/>
      <c r="B879" s="98"/>
      <c r="C879" s="130"/>
      <c r="D879" s="240"/>
      <c r="E879" s="240"/>
      <c r="F879" s="224"/>
      <c r="G879" s="98"/>
      <c r="H879" s="98"/>
      <c r="I879" s="130"/>
      <c r="J879" s="98"/>
      <c r="K879" s="98"/>
      <c r="L879" s="98"/>
      <c r="M879" s="255"/>
      <c r="N879" s="255"/>
      <c r="O879" s="98"/>
      <c r="P879" s="98"/>
      <c r="Q879" s="130"/>
    </row>
    <row r="880" spans="1:17" ht="12.6" customHeight="1" x14ac:dyDescent="0.2">
      <c r="A880" s="234"/>
      <c r="B880" s="98"/>
      <c r="C880" s="130"/>
      <c r="D880" s="240"/>
      <c r="E880" s="240"/>
      <c r="F880" s="224"/>
      <c r="G880" s="98"/>
      <c r="H880" s="98"/>
      <c r="I880" s="130"/>
      <c r="J880" s="98"/>
      <c r="K880" s="98"/>
      <c r="L880" s="98"/>
      <c r="M880" s="255"/>
      <c r="N880" s="255"/>
      <c r="O880" s="98"/>
      <c r="P880" s="98"/>
      <c r="Q880" s="130"/>
    </row>
    <row r="881" spans="1:17" ht="12.6" customHeight="1" x14ac:dyDescent="0.2">
      <c r="A881" s="234"/>
      <c r="B881" s="98"/>
      <c r="C881" s="130"/>
      <c r="D881" s="240"/>
      <c r="E881" s="240"/>
      <c r="F881" s="224"/>
      <c r="G881" s="98"/>
      <c r="H881" s="98"/>
      <c r="I881" s="130"/>
      <c r="J881" s="98"/>
      <c r="K881" s="98"/>
      <c r="L881" s="98"/>
      <c r="M881" s="255"/>
      <c r="N881" s="255"/>
      <c r="O881" s="98"/>
      <c r="P881" s="98"/>
      <c r="Q881" s="130"/>
    </row>
    <row r="882" spans="1:17" ht="12.6" customHeight="1" x14ac:dyDescent="0.2">
      <c r="A882" s="234"/>
      <c r="B882" s="98"/>
      <c r="C882" s="130"/>
      <c r="D882" s="240"/>
      <c r="E882" s="240"/>
      <c r="F882" s="224"/>
      <c r="G882" s="98"/>
      <c r="H882" s="98"/>
      <c r="I882" s="130"/>
      <c r="J882" s="98"/>
      <c r="K882" s="98"/>
      <c r="L882" s="98"/>
      <c r="M882" s="255"/>
      <c r="N882" s="255"/>
      <c r="O882" s="98"/>
      <c r="P882" s="98"/>
      <c r="Q882" s="130"/>
    </row>
    <row r="883" spans="1:17" ht="12.6" customHeight="1" x14ac:dyDescent="0.2">
      <c r="A883" s="234"/>
      <c r="B883" s="98"/>
      <c r="C883" s="130"/>
      <c r="D883" s="240"/>
      <c r="E883" s="240"/>
      <c r="F883" s="224"/>
      <c r="G883" s="98"/>
      <c r="H883" s="98"/>
      <c r="I883" s="130"/>
      <c r="J883" s="98"/>
      <c r="K883" s="98"/>
      <c r="L883" s="98"/>
      <c r="M883" s="255"/>
      <c r="N883" s="255"/>
      <c r="O883" s="98"/>
      <c r="P883" s="98"/>
      <c r="Q883" s="130"/>
    </row>
    <row r="884" spans="1:17" ht="12.6" customHeight="1" x14ac:dyDescent="0.2">
      <c r="A884" s="234"/>
      <c r="B884" s="98"/>
      <c r="C884" s="130"/>
      <c r="D884" s="240"/>
      <c r="E884" s="240"/>
      <c r="F884" s="224"/>
      <c r="G884" s="98"/>
      <c r="H884" s="98"/>
      <c r="I884" s="130"/>
      <c r="J884" s="98"/>
      <c r="K884" s="98"/>
      <c r="L884" s="98"/>
      <c r="M884" s="255"/>
      <c r="N884" s="255"/>
      <c r="O884" s="98"/>
      <c r="P884" s="98"/>
      <c r="Q884" s="130"/>
    </row>
    <row r="885" spans="1:17" ht="12.6" customHeight="1" x14ac:dyDescent="0.2">
      <c r="A885" s="234"/>
      <c r="B885" s="98"/>
      <c r="C885" s="130"/>
      <c r="D885" s="240"/>
      <c r="E885" s="240"/>
      <c r="F885" s="224"/>
      <c r="G885" s="98"/>
      <c r="H885" s="98"/>
      <c r="I885" s="130"/>
      <c r="J885" s="98"/>
      <c r="K885" s="98"/>
      <c r="L885" s="98"/>
      <c r="M885" s="255"/>
      <c r="N885" s="255"/>
      <c r="O885" s="98"/>
      <c r="P885" s="98"/>
      <c r="Q885" s="130"/>
    </row>
    <row r="886" spans="1:17" ht="12.6" customHeight="1" x14ac:dyDescent="0.2">
      <c r="A886" s="234"/>
      <c r="B886" s="98"/>
      <c r="C886" s="130"/>
      <c r="D886" s="240"/>
      <c r="E886" s="240"/>
      <c r="F886" s="224"/>
      <c r="G886" s="98"/>
      <c r="H886" s="98"/>
      <c r="I886" s="130"/>
      <c r="J886" s="98"/>
      <c r="K886" s="98"/>
      <c r="L886" s="98"/>
      <c r="M886" s="255"/>
      <c r="N886" s="255"/>
      <c r="O886" s="98"/>
      <c r="P886" s="98"/>
      <c r="Q886" s="130"/>
    </row>
    <row r="887" spans="1:17" ht="12.6" customHeight="1" x14ac:dyDescent="0.2">
      <c r="A887" s="234"/>
      <c r="B887" s="98"/>
      <c r="C887" s="130"/>
      <c r="D887" s="240"/>
      <c r="E887" s="240"/>
      <c r="F887" s="224"/>
      <c r="G887" s="98"/>
      <c r="H887" s="98"/>
      <c r="I887" s="130"/>
      <c r="J887" s="98"/>
      <c r="K887" s="98"/>
      <c r="L887" s="98"/>
      <c r="M887" s="255"/>
      <c r="N887" s="255"/>
      <c r="O887" s="98"/>
      <c r="P887" s="98"/>
      <c r="Q887" s="130"/>
    </row>
    <row r="888" spans="1:17" ht="12.6" customHeight="1" x14ac:dyDescent="0.2">
      <c r="A888" s="234"/>
      <c r="B888" s="98"/>
      <c r="C888" s="130"/>
      <c r="D888" s="240"/>
      <c r="E888" s="240"/>
      <c r="F888" s="224"/>
      <c r="G888" s="98"/>
      <c r="H888" s="98"/>
      <c r="I888" s="130"/>
      <c r="J888" s="98"/>
      <c r="K888" s="98"/>
      <c r="L888" s="98"/>
      <c r="M888" s="255"/>
      <c r="N888" s="255"/>
      <c r="O888" s="98"/>
      <c r="P888" s="98"/>
      <c r="Q888" s="130"/>
    </row>
    <row r="889" spans="1:17" ht="12.6" customHeight="1" x14ac:dyDescent="0.2">
      <c r="A889" s="234"/>
      <c r="B889" s="98"/>
      <c r="C889" s="130"/>
      <c r="D889" s="240"/>
      <c r="E889" s="240"/>
      <c r="F889" s="224"/>
      <c r="G889" s="98"/>
      <c r="H889" s="98"/>
      <c r="I889" s="130"/>
      <c r="J889" s="98"/>
      <c r="K889" s="98"/>
      <c r="L889" s="98"/>
      <c r="M889" s="255"/>
      <c r="N889" s="255"/>
      <c r="O889" s="98"/>
      <c r="P889" s="98"/>
      <c r="Q889" s="130"/>
    </row>
    <row r="890" spans="1:17" ht="12.6" customHeight="1" x14ac:dyDescent="0.2">
      <c r="A890" s="234"/>
      <c r="B890" s="98"/>
      <c r="C890" s="130"/>
      <c r="D890" s="240"/>
      <c r="E890" s="240"/>
      <c r="F890" s="224"/>
      <c r="G890" s="98"/>
      <c r="H890" s="98"/>
      <c r="I890" s="130"/>
      <c r="J890" s="98"/>
      <c r="K890" s="98"/>
      <c r="L890" s="98"/>
      <c r="M890" s="255"/>
      <c r="N890" s="255"/>
      <c r="O890" s="98"/>
      <c r="P890" s="98"/>
      <c r="Q890" s="130"/>
    </row>
    <row r="891" spans="1:17" ht="12.6" customHeight="1" x14ac:dyDescent="0.2">
      <c r="A891" s="234"/>
      <c r="B891" s="98"/>
      <c r="C891" s="130"/>
      <c r="D891" s="240"/>
      <c r="E891" s="240"/>
      <c r="F891" s="224"/>
      <c r="G891" s="98"/>
      <c r="H891" s="98"/>
      <c r="I891" s="130"/>
      <c r="J891" s="98"/>
      <c r="K891" s="98"/>
      <c r="L891" s="98"/>
      <c r="M891" s="255"/>
      <c r="N891" s="255"/>
      <c r="O891" s="98"/>
      <c r="P891" s="98"/>
      <c r="Q891" s="130"/>
    </row>
    <row r="892" spans="1:17" ht="12.6" customHeight="1" x14ac:dyDescent="0.2">
      <c r="A892" s="234"/>
      <c r="B892" s="98"/>
      <c r="C892" s="130"/>
      <c r="D892" s="240"/>
      <c r="E892" s="240"/>
      <c r="F892" s="224"/>
      <c r="G892" s="98"/>
      <c r="H892" s="98"/>
      <c r="I892" s="130"/>
      <c r="J892" s="98"/>
      <c r="K892" s="98"/>
      <c r="L892" s="98"/>
      <c r="M892" s="255"/>
      <c r="N892" s="255"/>
      <c r="O892" s="98"/>
      <c r="P892" s="98"/>
      <c r="Q892" s="130"/>
    </row>
    <row r="893" spans="1:17" ht="12.6" customHeight="1" x14ac:dyDescent="0.2">
      <c r="A893" s="234"/>
      <c r="B893" s="98"/>
      <c r="C893" s="130"/>
      <c r="D893" s="240"/>
      <c r="E893" s="240"/>
      <c r="F893" s="224"/>
      <c r="G893" s="98"/>
      <c r="H893" s="98"/>
      <c r="I893" s="130"/>
      <c r="J893" s="98"/>
      <c r="K893" s="98"/>
      <c r="L893" s="98"/>
      <c r="M893" s="255"/>
      <c r="N893" s="255"/>
      <c r="O893" s="98"/>
      <c r="P893" s="98"/>
      <c r="Q893" s="130"/>
    </row>
    <row r="894" spans="1:17" ht="12.6" customHeight="1" x14ac:dyDescent="0.2">
      <c r="A894" s="234"/>
      <c r="B894" s="98"/>
      <c r="C894" s="130"/>
      <c r="D894" s="240"/>
      <c r="E894" s="240"/>
      <c r="F894" s="224"/>
      <c r="G894" s="98"/>
      <c r="H894" s="98"/>
      <c r="I894" s="130"/>
      <c r="J894" s="98"/>
      <c r="K894" s="98"/>
      <c r="L894" s="98"/>
      <c r="M894" s="255"/>
      <c r="N894" s="255"/>
      <c r="O894" s="98"/>
      <c r="P894" s="98"/>
      <c r="Q894" s="130"/>
    </row>
    <row r="895" spans="1:17" ht="12.6" customHeight="1" x14ac:dyDescent="0.2">
      <c r="A895" s="234"/>
      <c r="B895" s="98"/>
      <c r="C895" s="130"/>
      <c r="D895" s="240"/>
      <c r="E895" s="240"/>
      <c r="F895" s="224"/>
      <c r="G895" s="98"/>
      <c r="H895" s="98"/>
      <c r="I895" s="130"/>
      <c r="J895" s="98"/>
      <c r="K895" s="98"/>
      <c r="L895" s="98"/>
      <c r="M895" s="255"/>
      <c r="N895" s="255"/>
      <c r="O895" s="98"/>
      <c r="P895" s="98"/>
      <c r="Q895" s="130"/>
    </row>
    <row r="896" spans="1:17" ht="12.6" customHeight="1" x14ac:dyDescent="0.2">
      <c r="A896" s="234"/>
      <c r="B896" s="98"/>
      <c r="C896" s="130"/>
      <c r="D896" s="240"/>
      <c r="E896" s="240"/>
      <c r="F896" s="224"/>
      <c r="G896" s="98"/>
      <c r="H896" s="98"/>
      <c r="I896" s="130"/>
      <c r="J896" s="98"/>
      <c r="K896" s="98"/>
      <c r="L896" s="98"/>
      <c r="M896" s="255"/>
      <c r="N896" s="255"/>
      <c r="O896" s="98"/>
      <c r="P896" s="98"/>
      <c r="Q896" s="130"/>
    </row>
    <row r="897" spans="1:17" ht="12.6" customHeight="1" x14ac:dyDescent="0.2">
      <c r="A897" s="234"/>
      <c r="B897" s="98"/>
      <c r="C897" s="130"/>
      <c r="D897" s="240"/>
      <c r="E897" s="240"/>
      <c r="F897" s="224"/>
      <c r="G897" s="98"/>
      <c r="H897" s="98"/>
      <c r="I897" s="130"/>
      <c r="J897" s="98"/>
      <c r="K897" s="98"/>
      <c r="L897" s="98"/>
      <c r="M897" s="255"/>
      <c r="N897" s="255"/>
      <c r="O897" s="98"/>
      <c r="P897" s="98"/>
      <c r="Q897" s="130"/>
    </row>
    <row r="898" spans="1:17" ht="12.6" customHeight="1" x14ac:dyDescent="0.2">
      <c r="A898" s="234"/>
      <c r="B898" s="98"/>
      <c r="C898" s="130"/>
      <c r="D898" s="240"/>
      <c r="E898" s="240"/>
      <c r="F898" s="224"/>
      <c r="G898" s="98"/>
      <c r="H898" s="98"/>
      <c r="I898" s="130"/>
      <c r="J898" s="98"/>
      <c r="K898" s="98"/>
      <c r="L898" s="98"/>
      <c r="M898" s="255"/>
      <c r="N898" s="255"/>
      <c r="O898" s="98"/>
      <c r="P898" s="98"/>
      <c r="Q898" s="130"/>
    </row>
    <row r="899" spans="1:17" ht="12.6" customHeight="1" x14ac:dyDescent="0.2">
      <c r="A899" s="234"/>
      <c r="B899" s="98"/>
      <c r="C899" s="130"/>
      <c r="D899" s="240"/>
      <c r="E899" s="240"/>
      <c r="F899" s="224"/>
      <c r="G899" s="98"/>
      <c r="H899" s="98"/>
      <c r="I899" s="130"/>
      <c r="J899" s="98"/>
      <c r="K899" s="98"/>
      <c r="L899" s="98"/>
      <c r="M899" s="255"/>
      <c r="N899" s="255"/>
      <c r="O899" s="98"/>
      <c r="P899" s="98"/>
      <c r="Q899" s="130"/>
    </row>
    <row r="900" spans="1:17" ht="12.6" customHeight="1" x14ac:dyDescent="0.2">
      <c r="A900" s="234"/>
      <c r="B900" s="98"/>
      <c r="C900" s="130"/>
      <c r="D900" s="240"/>
      <c r="E900" s="240"/>
      <c r="F900" s="224"/>
      <c r="G900" s="98"/>
      <c r="H900" s="98"/>
      <c r="I900" s="130"/>
      <c r="J900" s="98"/>
      <c r="K900" s="98"/>
      <c r="L900" s="98"/>
      <c r="M900" s="255"/>
      <c r="N900" s="255"/>
      <c r="O900" s="98"/>
      <c r="P900" s="98"/>
      <c r="Q900" s="130"/>
    </row>
    <row r="901" spans="1:17" ht="12.6" customHeight="1" x14ac:dyDescent="0.2">
      <c r="A901" s="234"/>
      <c r="B901" s="98"/>
      <c r="C901" s="130"/>
      <c r="D901" s="240"/>
      <c r="E901" s="240"/>
      <c r="F901" s="224"/>
      <c r="G901" s="98"/>
      <c r="H901" s="98"/>
      <c r="I901" s="130"/>
      <c r="J901" s="98"/>
      <c r="K901" s="98"/>
      <c r="L901" s="98"/>
      <c r="M901" s="255"/>
      <c r="N901" s="255"/>
      <c r="O901" s="98"/>
      <c r="P901" s="98"/>
      <c r="Q901" s="130"/>
    </row>
    <row r="902" spans="1:17" ht="12.6" customHeight="1" x14ac:dyDescent="0.2">
      <c r="A902" s="234"/>
      <c r="B902" s="98"/>
      <c r="C902" s="130"/>
      <c r="D902" s="240"/>
      <c r="E902" s="240"/>
      <c r="F902" s="224"/>
      <c r="G902" s="98"/>
      <c r="H902" s="98"/>
      <c r="I902" s="130"/>
      <c r="J902" s="98"/>
      <c r="K902" s="98"/>
      <c r="L902" s="98"/>
      <c r="M902" s="255"/>
      <c r="N902" s="255"/>
      <c r="O902" s="98"/>
      <c r="P902" s="98"/>
      <c r="Q902" s="130"/>
    </row>
    <row r="903" spans="1:17" ht="12.6" customHeight="1" x14ac:dyDescent="0.2">
      <c r="A903" s="234"/>
      <c r="B903" s="98"/>
      <c r="C903" s="130"/>
      <c r="D903" s="240"/>
      <c r="E903" s="240"/>
      <c r="F903" s="224"/>
      <c r="G903" s="98"/>
      <c r="H903" s="98"/>
      <c r="I903" s="130"/>
      <c r="J903" s="98"/>
      <c r="K903" s="98"/>
      <c r="L903" s="98"/>
      <c r="M903" s="255"/>
      <c r="N903" s="255"/>
      <c r="O903" s="98"/>
      <c r="P903" s="98"/>
      <c r="Q903" s="130"/>
    </row>
    <row r="904" spans="1:17" ht="12.6" customHeight="1" x14ac:dyDescent="0.2">
      <c r="A904" s="234"/>
      <c r="B904" s="98"/>
      <c r="C904" s="130"/>
      <c r="D904" s="240"/>
      <c r="E904" s="240"/>
      <c r="F904" s="224"/>
      <c r="G904" s="98"/>
      <c r="H904" s="98"/>
      <c r="I904" s="130"/>
      <c r="J904" s="98"/>
      <c r="K904" s="98"/>
      <c r="L904" s="98"/>
      <c r="M904" s="255"/>
      <c r="N904" s="255"/>
      <c r="O904" s="98"/>
      <c r="P904" s="98"/>
      <c r="Q904" s="130"/>
    </row>
    <row r="905" spans="1:17" ht="12.6" customHeight="1" x14ac:dyDescent="0.2">
      <c r="A905" s="234"/>
      <c r="B905" s="98"/>
      <c r="C905" s="130"/>
      <c r="D905" s="240"/>
      <c r="E905" s="240"/>
      <c r="F905" s="224"/>
      <c r="G905" s="98"/>
      <c r="H905" s="98"/>
      <c r="I905" s="130"/>
      <c r="J905" s="98"/>
      <c r="K905" s="98"/>
      <c r="L905" s="98"/>
      <c r="M905" s="255"/>
      <c r="N905" s="255"/>
      <c r="O905" s="98"/>
      <c r="P905" s="98"/>
      <c r="Q905" s="130"/>
    </row>
    <row r="906" spans="1:17" ht="12.6" customHeight="1" x14ac:dyDescent="0.2">
      <c r="A906" s="234"/>
      <c r="B906" s="98"/>
      <c r="C906" s="130"/>
      <c r="D906" s="240"/>
      <c r="E906" s="240"/>
      <c r="F906" s="224"/>
      <c r="G906" s="98"/>
      <c r="H906" s="98"/>
      <c r="I906" s="130"/>
      <c r="J906" s="98"/>
      <c r="K906" s="98"/>
      <c r="L906" s="98"/>
      <c r="M906" s="255"/>
      <c r="N906" s="255"/>
      <c r="O906" s="98"/>
      <c r="P906" s="98"/>
      <c r="Q906" s="130"/>
    </row>
    <row r="907" spans="1:17" ht="12.6" customHeight="1" x14ac:dyDescent="0.2">
      <c r="A907" s="234"/>
      <c r="B907" s="98"/>
      <c r="C907" s="130"/>
      <c r="D907" s="240"/>
      <c r="E907" s="240"/>
      <c r="F907" s="224"/>
      <c r="G907" s="98"/>
      <c r="H907" s="98"/>
      <c r="I907" s="130"/>
      <c r="J907" s="98"/>
      <c r="K907" s="98"/>
      <c r="L907" s="98"/>
      <c r="M907" s="255"/>
      <c r="N907" s="255"/>
      <c r="O907" s="98"/>
      <c r="P907" s="98"/>
      <c r="Q907" s="130"/>
    </row>
    <row r="908" spans="1:17" ht="12.6" customHeight="1" x14ac:dyDescent="0.2">
      <c r="A908" s="234"/>
      <c r="B908" s="98"/>
      <c r="C908" s="130"/>
      <c r="D908" s="240"/>
      <c r="E908" s="240"/>
      <c r="F908" s="224"/>
      <c r="G908" s="98"/>
      <c r="H908" s="98"/>
      <c r="I908" s="130"/>
      <c r="J908" s="98"/>
      <c r="K908" s="98"/>
      <c r="L908" s="98"/>
      <c r="M908" s="255"/>
      <c r="N908" s="255"/>
      <c r="O908" s="98"/>
      <c r="P908" s="98"/>
      <c r="Q908" s="130"/>
    </row>
    <row r="909" spans="1:17" ht="12.6" customHeight="1" x14ac:dyDescent="0.2">
      <c r="A909" s="234"/>
      <c r="B909" s="98"/>
      <c r="C909" s="130"/>
      <c r="D909" s="240"/>
      <c r="E909" s="240"/>
      <c r="F909" s="224"/>
      <c r="G909" s="98"/>
      <c r="H909" s="98"/>
      <c r="I909" s="130"/>
      <c r="J909" s="98"/>
      <c r="K909" s="98"/>
      <c r="L909" s="98"/>
      <c r="M909" s="255"/>
      <c r="N909" s="255"/>
      <c r="O909" s="98"/>
      <c r="P909" s="98"/>
      <c r="Q909" s="130"/>
    </row>
    <row r="910" spans="1:17" ht="12.6" customHeight="1" x14ac:dyDescent="0.2">
      <c r="A910" s="234"/>
      <c r="B910" s="98"/>
      <c r="C910" s="130"/>
      <c r="D910" s="240"/>
      <c r="E910" s="240"/>
      <c r="F910" s="224"/>
      <c r="G910" s="98"/>
      <c r="H910" s="98"/>
      <c r="I910" s="130"/>
      <c r="J910" s="98"/>
      <c r="K910" s="98"/>
      <c r="L910" s="98"/>
      <c r="M910" s="255"/>
      <c r="N910" s="255"/>
      <c r="O910" s="98"/>
      <c r="P910" s="98"/>
      <c r="Q910" s="130"/>
    </row>
    <row r="911" spans="1:17" ht="12.6" customHeight="1" x14ac:dyDescent="0.2">
      <c r="A911" s="234"/>
      <c r="B911" s="98"/>
      <c r="C911" s="130"/>
      <c r="D911" s="240"/>
      <c r="E911" s="240"/>
      <c r="F911" s="224"/>
      <c r="G911" s="98"/>
      <c r="H911" s="98"/>
      <c r="I911" s="130"/>
      <c r="J911" s="98"/>
      <c r="K911" s="98"/>
      <c r="L911" s="98"/>
      <c r="M911" s="255"/>
      <c r="N911" s="255"/>
      <c r="O911" s="98"/>
      <c r="P911" s="98"/>
      <c r="Q911" s="130"/>
    </row>
    <row r="912" spans="1:17" ht="12.6" customHeight="1" x14ac:dyDescent="0.2">
      <c r="A912" s="234"/>
      <c r="B912" s="98"/>
      <c r="C912" s="130"/>
      <c r="D912" s="240"/>
      <c r="E912" s="240"/>
      <c r="F912" s="224"/>
      <c r="G912" s="98"/>
      <c r="H912" s="98"/>
      <c r="I912" s="130"/>
      <c r="J912" s="98"/>
      <c r="K912" s="98"/>
      <c r="L912" s="98"/>
      <c r="M912" s="255"/>
      <c r="N912" s="255"/>
      <c r="O912" s="98"/>
      <c r="P912" s="98"/>
      <c r="Q912" s="130"/>
    </row>
    <row r="913" spans="1:17" ht="12.6" customHeight="1" x14ac:dyDescent="0.2">
      <c r="A913" s="234"/>
      <c r="B913" s="98"/>
      <c r="C913" s="130"/>
      <c r="D913" s="240"/>
      <c r="E913" s="240"/>
      <c r="F913" s="224"/>
      <c r="G913" s="98"/>
      <c r="H913" s="98"/>
      <c r="I913" s="130"/>
      <c r="J913" s="98"/>
      <c r="K913" s="98"/>
      <c r="L913" s="98"/>
      <c r="M913" s="255"/>
      <c r="N913" s="255"/>
      <c r="O913" s="98"/>
      <c r="P913" s="98"/>
      <c r="Q913" s="130"/>
    </row>
    <row r="914" spans="1:17" ht="12.6" customHeight="1" x14ac:dyDescent="0.2">
      <c r="A914" s="234"/>
      <c r="B914" s="98"/>
      <c r="C914" s="130"/>
      <c r="D914" s="240"/>
      <c r="E914" s="240"/>
      <c r="F914" s="224"/>
      <c r="G914" s="98"/>
      <c r="H914" s="98"/>
      <c r="I914" s="130"/>
      <c r="J914" s="98"/>
      <c r="K914" s="98"/>
      <c r="L914" s="98"/>
      <c r="M914" s="255"/>
      <c r="N914" s="255"/>
      <c r="O914" s="98"/>
      <c r="P914" s="98"/>
      <c r="Q914" s="130"/>
    </row>
    <row r="915" spans="1:17" ht="12.6" customHeight="1" x14ac:dyDescent="0.2">
      <c r="A915" s="234"/>
      <c r="B915" s="98"/>
      <c r="C915" s="130"/>
      <c r="D915" s="240"/>
      <c r="E915" s="240"/>
      <c r="F915" s="224"/>
      <c r="G915" s="98"/>
      <c r="H915" s="98"/>
      <c r="I915" s="130"/>
      <c r="J915" s="98"/>
      <c r="K915" s="98"/>
      <c r="L915" s="98"/>
      <c r="M915" s="255"/>
      <c r="N915" s="255"/>
      <c r="O915" s="98"/>
      <c r="P915" s="98"/>
      <c r="Q915" s="130"/>
    </row>
    <row r="916" spans="1:17" ht="12.6" customHeight="1" x14ac:dyDescent="0.2">
      <c r="A916" s="234"/>
      <c r="B916" s="98"/>
      <c r="C916" s="130"/>
      <c r="D916" s="240"/>
      <c r="E916" s="240"/>
      <c r="F916" s="224"/>
      <c r="G916" s="98"/>
      <c r="H916" s="98"/>
      <c r="I916" s="130"/>
      <c r="J916" s="98"/>
      <c r="K916" s="98"/>
      <c r="L916" s="98"/>
      <c r="M916" s="255"/>
      <c r="N916" s="255"/>
      <c r="O916" s="98"/>
      <c r="P916" s="98"/>
      <c r="Q916" s="130"/>
    </row>
    <row r="917" spans="1:17" ht="12.6" customHeight="1" x14ac:dyDescent="0.2">
      <c r="A917" s="234"/>
      <c r="B917" s="98"/>
      <c r="C917" s="130"/>
      <c r="D917" s="240"/>
      <c r="E917" s="240"/>
      <c r="F917" s="224"/>
      <c r="G917" s="98"/>
      <c r="H917" s="98"/>
      <c r="I917" s="130"/>
      <c r="J917" s="98"/>
      <c r="K917" s="98"/>
      <c r="L917" s="98"/>
      <c r="M917" s="255"/>
      <c r="N917" s="255"/>
      <c r="O917" s="98"/>
      <c r="P917" s="98"/>
      <c r="Q917" s="130"/>
    </row>
    <row r="918" spans="1:17" ht="12.6" customHeight="1" x14ac:dyDescent="0.2">
      <c r="A918" s="234"/>
      <c r="B918" s="98"/>
      <c r="C918" s="130"/>
      <c r="D918" s="240"/>
      <c r="E918" s="240"/>
      <c r="F918" s="224"/>
      <c r="G918" s="98"/>
      <c r="H918" s="98"/>
      <c r="I918" s="130"/>
      <c r="J918" s="98"/>
      <c r="K918" s="98"/>
      <c r="L918" s="98"/>
      <c r="M918" s="255"/>
      <c r="N918" s="255"/>
      <c r="O918" s="98"/>
      <c r="P918" s="98"/>
      <c r="Q918" s="130"/>
    </row>
    <row r="919" spans="1:17" ht="12.6" customHeight="1" x14ac:dyDescent="0.2">
      <c r="A919" s="234"/>
      <c r="B919" s="98"/>
      <c r="C919" s="130"/>
      <c r="D919" s="240"/>
      <c r="E919" s="240"/>
      <c r="F919" s="224"/>
      <c r="G919" s="98"/>
      <c r="H919" s="98"/>
      <c r="I919" s="130"/>
      <c r="J919" s="98"/>
      <c r="K919" s="98"/>
      <c r="L919" s="98"/>
      <c r="M919" s="255"/>
      <c r="N919" s="255"/>
      <c r="O919" s="98"/>
      <c r="P919" s="98"/>
      <c r="Q919" s="130"/>
    </row>
    <row r="920" spans="1:17" ht="12.6" customHeight="1" x14ac:dyDescent="0.2">
      <c r="A920" s="234"/>
      <c r="B920" s="98"/>
      <c r="C920" s="130"/>
      <c r="D920" s="240"/>
      <c r="E920" s="240"/>
      <c r="F920" s="224"/>
      <c r="G920" s="98"/>
      <c r="H920" s="98"/>
      <c r="I920" s="130"/>
      <c r="J920" s="98"/>
      <c r="K920" s="98"/>
      <c r="L920" s="98"/>
      <c r="M920" s="255"/>
      <c r="N920" s="255"/>
      <c r="O920" s="98"/>
      <c r="P920" s="98"/>
      <c r="Q920" s="130"/>
    </row>
    <row r="921" spans="1:17" ht="12.6" customHeight="1" x14ac:dyDescent="0.2">
      <c r="A921" s="234"/>
      <c r="B921" s="98"/>
      <c r="C921" s="130"/>
      <c r="D921" s="240"/>
      <c r="E921" s="240"/>
      <c r="F921" s="224"/>
      <c r="G921" s="98"/>
      <c r="H921" s="98"/>
      <c r="I921" s="130"/>
      <c r="J921" s="98"/>
      <c r="K921" s="98"/>
      <c r="L921" s="98"/>
      <c r="M921" s="255"/>
      <c r="N921" s="255"/>
      <c r="O921" s="98"/>
      <c r="P921" s="98"/>
      <c r="Q921" s="130"/>
    </row>
    <row r="922" spans="1:17" ht="12.6" customHeight="1" x14ac:dyDescent="0.2">
      <c r="A922" s="234"/>
      <c r="B922" s="98"/>
      <c r="C922" s="130"/>
      <c r="D922" s="240"/>
      <c r="E922" s="240"/>
      <c r="F922" s="224"/>
      <c r="G922" s="98"/>
      <c r="H922" s="98"/>
      <c r="I922" s="130"/>
      <c r="J922" s="98"/>
      <c r="K922" s="98"/>
      <c r="L922" s="98"/>
      <c r="M922" s="255"/>
      <c r="N922" s="255"/>
      <c r="O922" s="98"/>
      <c r="P922" s="98"/>
      <c r="Q922" s="130"/>
    </row>
    <row r="923" spans="1:17" ht="12.6" customHeight="1" x14ac:dyDescent="0.2">
      <c r="A923" s="234"/>
      <c r="B923" s="98"/>
      <c r="C923" s="130"/>
      <c r="D923" s="240"/>
      <c r="E923" s="240"/>
      <c r="F923" s="224"/>
      <c r="G923" s="98"/>
      <c r="H923" s="98"/>
      <c r="I923" s="130"/>
      <c r="J923" s="98"/>
      <c r="K923" s="98"/>
      <c r="L923" s="98"/>
      <c r="M923" s="255"/>
      <c r="N923" s="255"/>
      <c r="O923" s="98"/>
      <c r="P923" s="98"/>
      <c r="Q923" s="130"/>
    </row>
    <row r="924" spans="1:17" ht="12.6" customHeight="1" x14ac:dyDescent="0.2">
      <c r="A924" s="234"/>
      <c r="B924" s="98"/>
      <c r="C924" s="130"/>
      <c r="D924" s="240"/>
      <c r="E924" s="240"/>
      <c r="F924" s="224"/>
      <c r="G924" s="98"/>
      <c r="H924" s="98"/>
      <c r="I924" s="130"/>
      <c r="J924" s="98"/>
      <c r="K924" s="98"/>
      <c r="L924" s="98"/>
      <c r="M924" s="255"/>
      <c r="N924" s="255"/>
      <c r="O924" s="98"/>
      <c r="P924" s="98"/>
      <c r="Q924" s="130"/>
    </row>
    <row r="925" spans="1:17" ht="12.6" customHeight="1" x14ac:dyDescent="0.2">
      <c r="A925" s="234"/>
      <c r="B925" s="98"/>
      <c r="C925" s="130"/>
      <c r="D925" s="240"/>
      <c r="E925" s="240"/>
      <c r="F925" s="224"/>
      <c r="G925" s="98"/>
      <c r="H925" s="98"/>
      <c r="I925" s="130"/>
      <c r="J925" s="98"/>
      <c r="K925" s="98"/>
      <c r="L925" s="98"/>
      <c r="M925" s="255"/>
      <c r="N925" s="255"/>
      <c r="O925" s="98"/>
      <c r="P925" s="98"/>
      <c r="Q925" s="130"/>
    </row>
    <row r="926" spans="1:17" ht="12.6" customHeight="1" x14ac:dyDescent="0.2">
      <c r="A926" s="234"/>
      <c r="B926" s="98"/>
      <c r="C926" s="130"/>
      <c r="D926" s="240"/>
      <c r="E926" s="240"/>
      <c r="F926" s="224"/>
      <c r="G926" s="98"/>
      <c r="H926" s="98"/>
      <c r="I926" s="130"/>
      <c r="J926" s="98"/>
      <c r="K926" s="98"/>
      <c r="L926" s="98"/>
      <c r="M926" s="255"/>
      <c r="N926" s="255"/>
      <c r="O926" s="98"/>
      <c r="P926" s="98"/>
      <c r="Q926" s="130"/>
    </row>
    <row r="927" spans="1:17" ht="12.6" customHeight="1" x14ac:dyDescent="0.2">
      <c r="A927" s="234"/>
      <c r="B927" s="98"/>
      <c r="C927" s="130"/>
      <c r="D927" s="240"/>
      <c r="E927" s="240"/>
      <c r="F927" s="224"/>
      <c r="G927" s="98"/>
      <c r="H927" s="98"/>
      <c r="I927" s="130"/>
      <c r="J927" s="98"/>
      <c r="K927" s="98"/>
      <c r="L927" s="98"/>
      <c r="M927" s="255"/>
      <c r="N927" s="255"/>
      <c r="O927" s="98"/>
      <c r="P927" s="98"/>
      <c r="Q927" s="130"/>
    </row>
    <row r="928" spans="1:17" ht="12.6" customHeight="1" x14ac:dyDescent="0.2">
      <c r="A928" s="234"/>
      <c r="B928" s="98"/>
      <c r="C928" s="130"/>
      <c r="D928" s="240"/>
      <c r="E928" s="240"/>
      <c r="F928" s="224"/>
      <c r="G928" s="98"/>
      <c r="H928" s="98"/>
      <c r="I928" s="130"/>
      <c r="J928" s="98"/>
      <c r="K928" s="98"/>
      <c r="L928" s="98"/>
      <c r="M928" s="255"/>
      <c r="N928" s="255"/>
      <c r="O928" s="98"/>
      <c r="P928" s="98"/>
      <c r="Q928" s="130"/>
    </row>
    <row r="929" spans="1:17" ht="12.6" customHeight="1" x14ac:dyDescent="0.2">
      <c r="A929" s="234"/>
      <c r="B929" s="98"/>
      <c r="C929" s="130"/>
      <c r="D929" s="240"/>
      <c r="E929" s="240"/>
      <c r="F929" s="224"/>
      <c r="G929" s="98"/>
      <c r="H929" s="98"/>
      <c r="I929" s="130"/>
      <c r="J929" s="98"/>
      <c r="K929" s="98"/>
      <c r="L929" s="98"/>
      <c r="M929" s="255"/>
      <c r="N929" s="255"/>
      <c r="O929" s="98"/>
      <c r="P929" s="98"/>
      <c r="Q929" s="130"/>
    </row>
    <row r="930" spans="1:17" ht="12.6" customHeight="1" x14ac:dyDescent="0.2">
      <c r="A930" s="234"/>
      <c r="B930" s="98"/>
      <c r="C930" s="130"/>
      <c r="D930" s="240"/>
      <c r="E930" s="240"/>
      <c r="F930" s="224"/>
      <c r="G930" s="98"/>
      <c r="H930" s="98"/>
      <c r="I930" s="130"/>
      <c r="J930" s="98"/>
      <c r="K930" s="98"/>
      <c r="L930" s="98"/>
      <c r="M930" s="255"/>
      <c r="N930" s="255"/>
      <c r="O930" s="98"/>
      <c r="P930" s="98"/>
      <c r="Q930" s="130"/>
    </row>
    <row r="931" spans="1:17" ht="12.6" customHeight="1" x14ac:dyDescent="0.2">
      <c r="A931" s="234"/>
      <c r="B931" s="98"/>
      <c r="C931" s="130"/>
      <c r="D931" s="240"/>
      <c r="E931" s="240"/>
      <c r="F931" s="224"/>
      <c r="G931" s="98"/>
      <c r="H931" s="98"/>
      <c r="I931" s="130"/>
      <c r="J931" s="98"/>
      <c r="K931" s="98"/>
      <c r="L931" s="98"/>
      <c r="M931" s="255"/>
      <c r="N931" s="255"/>
      <c r="O931" s="98"/>
      <c r="P931" s="98"/>
      <c r="Q931" s="130"/>
    </row>
    <row r="932" spans="1:17" ht="12.6" customHeight="1" x14ac:dyDescent="0.2">
      <c r="A932" s="234"/>
      <c r="B932" s="98"/>
      <c r="C932" s="130"/>
      <c r="D932" s="240"/>
      <c r="E932" s="240"/>
      <c r="F932" s="224"/>
      <c r="G932" s="98"/>
      <c r="H932" s="98"/>
      <c r="I932" s="130"/>
      <c r="J932" s="98"/>
      <c r="K932" s="98"/>
      <c r="L932" s="98"/>
      <c r="M932" s="255"/>
      <c r="N932" s="255"/>
      <c r="O932" s="98"/>
      <c r="P932" s="98"/>
      <c r="Q932" s="130"/>
    </row>
    <row r="933" spans="1:17" ht="12.6" customHeight="1" x14ac:dyDescent="0.2">
      <c r="A933" s="234"/>
      <c r="B933" s="98"/>
      <c r="C933" s="130"/>
      <c r="D933" s="240"/>
      <c r="E933" s="240"/>
      <c r="F933" s="224"/>
      <c r="G933" s="98"/>
      <c r="H933" s="98"/>
      <c r="I933" s="130"/>
      <c r="J933" s="98"/>
      <c r="K933" s="98"/>
      <c r="L933" s="98"/>
      <c r="M933" s="255"/>
      <c r="N933" s="255"/>
      <c r="O933" s="98"/>
      <c r="P933" s="98"/>
      <c r="Q933" s="130"/>
    </row>
    <row r="934" spans="1:17" ht="12.6" customHeight="1" x14ac:dyDescent="0.2">
      <c r="A934" s="234"/>
      <c r="B934" s="98"/>
      <c r="C934" s="130"/>
      <c r="D934" s="240"/>
      <c r="E934" s="240"/>
      <c r="F934" s="224"/>
      <c r="G934" s="98"/>
      <c r="H934" s="98"/>
      <c r="I934" s="130"/>
      <c r="J934" s="98"/>
      <c r="K934" s="98"/>
      <c r="L934" s="98"/>
      <c r="M934" s="255"/>
      <c r="N934" s="255"/>
      <c r="O934" s="98"/>
      <c r="P934" s="98"/>
      <c r="Q934" s="130"/>
    </row>
    <row r="935" spans="1:17" ht="12.6" customHeight="1" x14ac:dyDescent="0.2">
      <c r="A935" s="234"/>
      <c r="B935" s="98"/>
      <c r="C935" s="130"/>
      <c r="D935" s="240"/>
      <c r="E935" s="240"/>
      <c r="F935" s="224"/>
      <c r="G935" s="98"/>
      <c r="H935" s="98"/>
      <c r="I935" s="130"/>
      <c r="J935" s="98"/>
      <c r="K935" s="98"/>
      <c r="L935" s="98"/>
      <c r="M935" s="255"/>
      <c r="N935" s="255"/>
      <c r="O935" s="98"/>
      <c r="P935" s="98"/>
      <c r="Q935" s="130"/>
    </row>
    <row r="936" spans="1:17" ht="12.6" customHeight="1" x14ac:dyDescent="0.2">
      <c r="A936" s="234"/>
      <c r="B936" s="98"/>
      <c r="C936" s="130"/>
      <c r="D936" s="240"/>
      <c r="E936" s="240"/>
      <c r="F936" s="224"/>
      <c r="G936" s="98"/>
      <c r="H936" s="98"/>
      <c r="I936" s="130"/>
      <c r="J936" s="98"/>
      <c r="K936" s="98"/>
      <c r="L936" s="98"/>
      <c r="M936" s="255"/>
      <c r="N936" s="255"/>
      <c r="O936" s="98"/>
      <c r="P936" s="98"/>
      <c r="Q936" s="130"/>
    </row>
    <row r="937" spans="1:17" ht="12.6" customHeight="1" x14ac:dyDescent="0.2">
      <c r="A937" s="234"/>
      <c r="B937" s="98"/>
      <c r="C937" s="130"/>
      <c r="D937" s="240"/>
      <c r="E937" s="240"/>
      <c r="F937" s="224"/>
      <c r="G937" s="98"/>
      <c r="H937" s="98"/>
      <c r="I937" s="130"/>
      <c r="J937" s="98"/>
      <c r="K937" s="98"/>
      <c r="L937" s="98"/>
      <c r="M937" s="255"/>
      <c r="N937" s="255"/>
      <c r="O937" s="98"/>
      <c r="P937" s="98"/>
      <c r="Q937" s="130"/>
    </row>
    <row r="938" spans="1:17" ht="12.6" customHeight="1" x14ac:dyDescent="0.2">
      <c r="A938" s="234"/>
      <c r="B938" s="98"/>
      <c r="C938" s="130"/>
      <c r="D938" s="240"/>
      <c r="E938" s="240"/>
      <c r="F938" s="224"/>
      <c r="G938" s="98"/>
      <c r="H938" s="98"/>
      <c r="I938" s="130"/>
      <c r="J938" s="98"/>
      <c r="K938" s="98"/>
      <c r="L938" s="98"/>
      <c r="M938" s="255"/>
      <c r="N938" s="255"/>
      <c r="O938" s="98"/>
      <c r="P938" s="98"/>
      <c r="Q938" s="130"/>
    </row>
    <row r="939" spans="1:17" ht="12.6" customHeight="1" x14ac:dyDescent="0.2">
      <c r="A939" s="234"/>
      <c r="B939" s="98"/>
      <c r="C939" s="130"/>
      <c r="D939" s="240"/>
      <c r="E939" s="240"/>
      <c r="F939" s="224"/>
      <c r="G939" s="98"/>
      <c r="H939" s="98"/>
      <c r="I939" s="130"/>
      <c r="J939" s="98"/>
      <c r="K939" s="98"/>
      <c r="L939" s="98"/>
      <c r="M939" s="255"/>
      <c r="N939" s="255"/>
      <c r="O939" s="98"/>
      <c r="P939" s="98"/>
      <c r="Q939" s="130"/>
    </row>
    <row r="940" spans="1:17" ht="12.6" customHeight="1" x14ac:dyDescent="0.2">
      <c r="A940" s="234"/>
      <c r="B940" s="98"/>
      <c r="C940" s="130"/>
      <c r="D940" s="240"/>
      <c r="E940" s="240"/>
      <c r="F940" s="224"/>
      <c r="G940" s="98"/>
      <c r="H940" s="98"/>
      <c r="I940" s="130"/>
      <c r="J940" s="98"/>
      <c r="K940" s="98"/>
      <c r="L940" s="98"/>
      <c r="M940" s="255"/>
      <c r="N940" s="255"/>
      <c r="O940" s="98"/>
      <c r="P940" s="98"/>
      <c r="Q940" s="130"/>
    </row>
    <row r="941" spans="1:17" ht="12.6" customHeight="1" x14ac:dyDescent="0.2">
      <c r="A941" s="234"/>
      <c r="B941" s="98"/>
      <c r="C941" s="130"/>
      <c r="D941" s="240"/>
      <c r="E941" s="240"/>
      <c r="F941" s="224"/>
      <c r="G941" s="98"/>
      <c r="H941" s="98"/>
      <c r="I941" s="130"/>
      <c r="J941" s="98"/>
      <c r="K941" s="98"/>
      <c r="L941" s="98"/>
      <c r="M941" s="255"/>
      <c r="N941" s="255"/>
      <c r="O941" s="98"/>
      <c r="P941" s="98"/>
      <c r="Q941" s="130"/>
    </row>
    <row r="942" spans="1:17" ht="12.6" customHeight="1" x14ac:dyDescent="0.2">
      <c r="A942" s="234"/>
      <c r="B942" s="98"/>
      <c r="C942" s="130"/>
      <c r="D942" s="240"/>
      <c r="E942" s="240"/>
      <c r="F942" s="224"/>
      <c r="G942" s="98"/>
      <c r="H942" s="98"/>
      <c r="I942" s="130"/>
      <c r="J942" s="98"/>
      <c r="K942" s="98"/>
      <c r="L942" s="98"/>
      <c r="M942" s="255"/>
      <c r="N942" s="255"/>
      <c r="O942" s="98"/>
      <c r="P942" s="98"/>
      <c r="Q942" s="130"/>
    </row>
    <row r="943" spans="1:17" ht="12.6" customHeight="1" x14ac:dyDescent="0.2">
      <c r="A943" s="234"/>
      <c r="B943" s="98"/>
      <c r="C943" s="130"/>
      <c r="D943" s="240"/>
      <c r="E943" s="240"/>
      <c r="F943" s="224"/>
      <c r="G943" s="98"/>
      <c r="H943" s="98"/>
      <c r="I943" s="130"/>
      <c r="J943" s="98"/>
      <c r="K943" s="98"/>
      <c r="L943" s="98"/>
      <c r="M943" s="255"/>
      <c r="N943" s="255"/>
      <c r="O943" s="98"/>
      <c r="P943" s="98"/>
      <c r="Q943" s="130"/>
    </row>
    <row r="944" spans="1:17" ht="12.6" customHeight="1" x14ac:dyDescent="0.2">
      <c r="A944" s="234"/>
      <c r="B944" s="98"/>
      <c r="C944" s="130"/>
      <c r="D944" s="240"/>
      <c r="E944" s="240"/>
      <c r="F944" s="224"/>
      <c r="G944" s="98"/>
      <c r="H944" s="98"/>
      <c r="I944" s="130"/>
      <c r="J944" s="98"/>
      <c r="K944" s="98"/>
      <c r="L944" s="98"/>
      <c r="M944" s="255"/>
      <c r="N944" s="255"/>
      <c r="O944" s="98"/>
      <c r="P944" s="98"/>
      <c r="Q944" s="130"/>
    </row>
    <row r="945" spans="1:17" ht="12.6" customHeight="1" x14ac:dyDescent="0.2">
      <c r="A945" s="234"/>
      <c r="B945" s="98"/>
      <c r="C945" s="130"/>
      <c r="D945" s="240"/>
      <c r="E945" s="240"/>
      <c r="F945" s="224"/>
      <c r="G945" s="98"/>
      <c r="H945" s="98"/>
      <c r="I945" s="130"/>
      <c r="J945" s="98"/>
      <c r="K945" s="98"/>
      <c r="L945" s="98"/>
      <c r="M945" s="255"/>
      <c r="N945" s="255"/>
      <c r="O945" s="98"/>
      <c r="P945" s="98"/>
      <c r="Q945" s="130"/>
    </row>
    <row r="946" spans="1:17" ht="12.6" customHeight="1" x14ac:dyDescent="0.2">
      <c r="A946" s="234"/>
      <c r="B946" s="98"/>
      <c r="C946" s="130"/>
      <c r="D946" s="240"/>
      <c r="E946" s="240"/>
      <c r="F946" s="224"/>
      <c r="G946" s="98"/>
      <c r="H946" s="98"/>
      <c r="I946" s="130"/>
      <c r="J946" s="98"/>
      <c r="K946" s="98"/>
      <c r="L946" s="98"/>
      <c r="M946" s="255"/>
      <c r="N946" s="255"/>
      <c r="O946" s="98"/>
      <c r="P946" s="98"/>
      <c r="Q946" s="130"/>
    </row>
    <row r="947" spans="1:17" ht="12.6" customHeight="1" x14ac:dyDescent="0.2">
      <c r="A947" s="234"/>
      <c r="B947" s="98"/>
      <c r="C947" s="130"/>
      <c r="D947" s="240"/>
      <c r="E947" s="240"/>
      <c r="F947" s="224"/>
      <c r="G947" s="98"/>
      <c r="H947" s="98"/>
      <c r="I947" s="130"/>
      <c r="J947" s="98"/>
      <c r="K947" s="98"/>
      <c r="L947" s="98"/>
      <c r="M947" s="255"/>
      <c r="N947" s="255"/>
      <c r="O947" s="98"/>
      <c r="P947" s="98"/>
      <c r="Q947" s="130"/>
    </row>
    <row r="948" spans="1:17" ht="12.6" customHeight="1" x14ac:dyDescent="0.2">
      <c r="A948" s="234"/>
      <c r="B948" s="98"/>
      <c r="C948" s="130"/>
      <c r="D948" s="240"/>
      <c r="E948" s="240"/>
      <c r="F948" s="224"/>
      <c r="G948" s="98"/>
      <c r="H948" s="98"/>
      <c r="I948" s="130"/>
      <c r="J948" s="98"/>
      <c r="K948" s="98"/>
      <c r="L948" s="98"/>
      <c r="M948" s="255"/>
      <c r="N948" s="255"/>
      <c r="O948" s="98"/>
      <c r="P948" s="98"/>
      <c r="Q948" s="130"/>
    </row>
    <row r="949" spans="1:17" ht="12.6" customHeight="1" x14ac:dyDescent="0.2">
      <c r="A949" s="234"/>
      <c r="B949" s="98"/>
      <c r="C949" s="130"/>
      <c r="D949" s="240"/>
      <c r="E949" s="240"/>
      <c r="F949" s="224"/>
      <c r="G949" s="98"/>
      <c r="H949" s="98"/>
      <c r="I949" s="130"/>
      <c r="J949" s="98"/>
      <c r="K949" s="98"/>
      <c r="L949" s="98"/>
      <c r="M949" s="255"/>
      <c r="N949" s="255"/>
      <c r="O949" s="98"/>
      <c r="P949" s="98"/>
      <c r="Q949" s="130"/>
    </row>
    <row r="950" spans="1:17" ht="12.6" customHeight="1" x14ac:dyDescent="0.2">
      <c r="A950" s="234"/>
      <c r="B950" s="98"/>
      <c r="C950" s="130"/>
      <c r="D950" s="240"/>
      <c r="E950" s="240"/>
      <c r="F950" s="224"/>
      <c r="G950" s="98"/>
      <c r="H950" s="98"/>
      <c r="I950" s="130"/>
      <c r="J950" s="98"/>
      <c r="K950" s="98"/>
      <c r="L950" s="98"/>
      <c r="M950" s="255"/>
      <c r="N950" s="255"/>
      <c r="O950" s="98"/>
      <c r="P950" s="98"/>
      <c r="Q950" s="130"/>
    </row>
    <row r="951" spans="1:17" ht="12.6" customHeight="1" x14ac:dyDescent="0.2">
      <c r="A951" s="234"/>
      <c r="B951" s="98"/>
      <c r="C951" s="130"/>
      <c r="D951" s="240"/>
      <c r="E951" s="240"/>
      <c r="F951" s="224"/>
      <c r="G951" s="98"/>
      <c r="H951" s="98"/>
      <c r="I951" s="130"/>
      <c r="J951" s="98"/>
      <c r="K951" s="98"/>
      <c r="L951" s="98"/>
      <c r="M951" s="255"/>
      <c r="N951" s="255"/>
      <c r="O951" s="98"/>
      <c r="P951" s="98"/>
      <c r="Q951" s="130"/>
    </row>
    <row r="952" spans="1:17" ht="12.6" customHeight="1" x14ac:dyDescent="0.2">
      <c r="A952" s="234"/>
      <c r="B952" s="98"/>
      <c r="C952" s="130"/>
      <c r="D952" s="240"/>
      <c r="E952" s="240"/>
      <c r="F952" s="224"/>
      <c r="G952" s="98"/>
      <c r="H952" s="98"/>
      <c r="I952" s="130"/>
      <c r="J952" s="98"/>
      <c r="K952" s="98"/>
      <c r="L952" s="98"/>
      <c r="M952" s="255"/>
      <c r="N952" s="255"/>
      <c r="O952" s="98"/>
      <c r="P952" s="98"/>
      <c r="Q952" s="130"/>
    </row>
    <row r="953" spans="1:17" ht="12.6" customHeight="1" x14ac:dyDescent="0.2">
      <c r="A953" s="234"/>
      <c r="B953" s="98"/>
      <c r="C953" s="130"/>
      <c r="D953" s="240"/>
      <c r="E953" s="240"/>
      <c r="F953" s="224"/>
      <c r="G953" s="98"/>
      <c r="H953" s="98"/>
      <c r="I953" s="130"/>
      <c r="J953" s="98"/>
      <c r="K953" s="98"/>
      <c r="L953" s="98"/>
      <c r="M953" s="255"/>
      <c r="N953" s="255"/>
      <c r="O953" s="98"/>
      <c r="P953" s="98"/>
      <c r="Q953" s="130"/>
    </row>
    <row r="954" spans="1:17" ht="12.6" customHeight="1" x14ac:dyDescent="0.2">
      <c r="A954" s="234"/>
      <c r="B954" s="98"/>
      <c r="C954" s="130"/>
      <c r="D954" s="240"/>
      <c r="E954" s="240"/>
      <c r="F954" s="224"/>
      <c r="G954" s="98"/>
      <c r="H954" s="98"/>
      <c r="I954" s="130"/>
      <c r="J954" s="98"/>
      <c r="K954" s="98"/>
      <c r="L954" s="98"/>
      <c r="M954" s="255"/>
      <c r="N954" s="255"/>
      <c r="O954" s="98"/>
      <c r="P954" s="98"/>
      <c r="Q954" s="130"/>
    </row>
    <row r="955" spans="1:17" ht="12.6" customHeight="1" x14ac:dyDescent="0.2">
      <c r="A955" s="234"/>
      <c r="B955" s="98"/>
      <c r="C955" s="130"/>
      <c r="D955" s="240"/>
      <c r="E955" s="240"/>
      <c r="F955" s="224"/>
      <c r="G955" s="98"/>
      <c r="H955" s="98"/>
      <c r="I955" s="130"/>
      <c r="J955" s="98"/>
      <c r="K955" s="98"/>
      <c r="L955" s="98"/>
      <c r="M955" s="255"/>
      <c r="N955" s="255"/>
      <c r="O955" s="98"/>
      <c r="P955" s="98"/>
      <c r="Q955" s="130"/>
    </row>
    <row r="956" spans="1:17" ht="12.6" customHeight="1" x14ac:dyDescent="0.2">
      <c r="A956" s="234"/>
      <c r="B956" s="98"/>
      <c r="C956" s="130"/>
      <c r="D956" s="240"/>
      <c r="E956" s="240"/>
      <c r="F956" s="224"/>
      <c r="G956" s="98"/>
      <c r="H956" s="98"/>
      <c r="I956" s="130"/>
      <c r="J956" s="98"/>
      <c r="K956" s="98"/>
      <c r="L956" s="98"/>
      <c r="M956" s="255"/>
      <c r="N956" s="255"/>
      <c r="O956" s="98"/>
      <c r="P956" s="98"/>
      <c r="Q956" s="130"/>
    </row>
    <row r="957" spans="1:17" ht="12.6" customHeight="1" x14ac:dyDescent="0.2">
      <c r="A957" s="234"/>
      <c r="B957" s="98"/>
      <c r="C957" s="130"/>
      <c r="D957" s="240"/>
      <c r="E957" s="240"/>
      <c r="F957" s="224"/>
      <c r="G957" s="98"/>
      <c r="H957" s="98"/>
      <c r="I957" s="130"/>
      <c r="J957" s="98"/>
      <c r="K957" s="98"/>
      <c r="L957" s="98"/>
      <c r="M957" s="255"/>
      <c r="N957" s="255"/>
      <c r="O957" s="98"/>
      <c r="P957" s="98"/>
      <c r="Q957" s="130"/>
    </row>
    <row r="958" spans="1:17" ht="12.6" customHeight="1" x14ac:dyDescent="0.2">
      <c r="A958" s="234"/>
      <c r="B958" s="98"/>
      <c r="C958" s="130"/>
      <c r="D958" s="240"/>
      <c r="E958" s="240"/>
      <c r="F958" s="224"/>
      <c r="G958" s="98"/>
      <c r="H958" s="98"/>
      <c r="I958" s="130"/>
      <c r="J958" s="98"/>
      <c r="K958" s="98"/>
      <c r="L958" s="98"/>
      <c r="M958" s="255"/>
      <c r="N958" s="255"/>
      <c r="O958" s="98"/>
      <c r="P958" s="98"/>
      <c r="Q958" s="130"/>
    </row>
    <row r="959" spans="1:17" ht="12.6" customHeight="1" x14ac:dyDescent="0.2">
      <c r="A959" s="234"/>
      <c r="B959" s="98"/>
      <c r="C959" s="130"/>
      <c r="D959" s="240"/>
      <c r="E959" s="240"/>
      <c r="F959" s="224"/>
      <c r="G959" s="98"/>
      <c r="H959" s="98"/>
      <c r="I959" s="130"/>
      <c r="J959" s="98"/>
      <c r="K959" s="98"/>
      <c r="L959" s="98"/>
      <c r="M959" s="255"/>
      <c r="N959" s="255"/>
      <c r="O959" s="98"/>
      <c r="P959" s="98"/>
      <c r="Q959" s="130"/>
    </row>
    <row r="960" spans="1:17" ht="12.6" customHeight="1" x14ac:dyDescent="0.2">
      <c r="A960" s="234"/>
      <c r="B960" s="98"/>
      <c r="C960" s="130"/>
      <c r="D960" s="240"/>
      <c r="E960" s="240"/>
      <c r="F960" s="224"/>
      <c r="G960" s="98"/>
      <c r="H960" s="98"/>
      <c r="I960" s="130"/>
      <c r="J960" s="98"/>
      <c r="K960" s="98"/>
      <c r="L960" s="98"/>
      <c r="M960" s="255"/>
      <c r="N960" s="255"/>
      <c r="O960" s="98"/>
      <c r="P960" s="98"/>
      <c r="Q960" s="130"/>
    </row>
    <row r="961" spans="1:17" ht="12.6" customHeight="1" x14ac:dyDescent="0.2">
      <c r="A961" s="234"/>
      <c r="B961" s="98"/>
      <c r="C961" s="130"/>
      <c r="D961" s="240"/>
      <c r="E961" s="240"/>
      <c r="F961" s="224"/>
      <c r="G961" s="98"/>
      <c r="H961" s="98"/>
      <c r="I961" s="130"/>
      <c r="J961" s="98"/>
      <c r="K961" s="98"/>
      <c r="L961" s="98"/>
      <c r="M961" s="255"/>
      <c r="N961" s="255"/>
      <c r="O961" s="98"/>
      <c r="P961" s="98"/>
      <c r="Q961" s="130"/>
    </row>
    <row r="962" spans="1:17" ht="12.6" customHeight="1" x14ac:dyDescent="0.2">
      <c r="A962" s="234"/>
      <c r="B962" s="98"/>
      <c r="C962" s="130"/>
      <c r="D962" s="240"/>
      <c r="E962" s="240"/>
      <c r="F962" s="224"/>
      <c r="G962" s="98"/>
      <c r="H962" s="98"/>
      <c r="I962" s="130"/>
      <c r="J962" s="98"/>
      <c r="K962" s="98"/>
      <c r="L962" s="98"/>
      <c r="M962" s="255"/>
      <c r="N962" s="255"/>
      <c r="O962" s="98"/>
      <c r="P962" s="98"/>
      <c r="Q962" s="130"/>
    </row>
    <row r="963" spans="1:17" ht="12.6" customHeight="1" x14ac:dyDescent="0.2">
      <c r="A963" s="234"/>
      <c r="B963" s="98"/>
      <c r="C963" s="130"/>
      <c r="D963" s="240"/>
      <c r="E963" s="240"/>
      <c r="F963" s="224"/>
      <c r="G963" s="98"/>
      <c r="H963" s="98"/>
      <c r="I963" s="130"/>
      <c r="J963" s="98"/>
      <c r="K963" s="98"/>
      <c r="L963" s="98"/>
      <c r="M963" s="255"/>
      <c r="N963" s="255"/>
      <c r="O963" s="98"/>
      <c r="P963" s="98"/>
      <c r="Q963" s="130"/>
    </row>
    <row r="964" spans="1:17" ht="12.6" customHeight="1" x14ac:dyDescent="0.2">
      <c r="A964" s="234"/>
      <c r="B964" s="98"/>
      <c r="C964" s="130"/>
      <c r="D964" s="240"/>
      <c r="E964" s="240"/>
      <c r="F964" s="224"/>
      <c r="G964" s="98"/>
      <c r="H964" s="98"/>
      <c r="I964" s="130"/>
      <c r="J964" s="98"/>
      <c r="K964" s="98"/>
      <c r="L964" s="98"/>
      <c r="M964" s="255"/>
      <c r="N964" s="255"/>
      <c r="O964" s="98"/>
      <c r="P964" s="98"/>
      <c r="Q964" s="130"/>
    </row>
    <row r="965" spans="1:17" ht="12.6" customHeight="1" x14ac:dyDescent="0.2">
      <c r="A965" s="234"/>
      <c r="B965" s="98"/>
      <c r="C965" s="130"/>
      <c r="D965" s="240"/>
      <c r="E965" s="240"/>
      <c r="F965" s="224"/>
      <c r="G965" s="98"/>
      <c r="H965" s="98"/>
      <c r="I965" s="130"/>
      <c r="J965" s="98"/>
      <c r="K965" s="98"/>
      <c r="L965" s="98"/>
      <c r="M965" s="255"/>
      <c r="N965" s="255"/>
      <c r="O965" s="98"/>
      <c r="P965" s="98"/>
      <c r="Q965" s="130"/>
    </row>
    <row r="966" spans="1:17" ht="12.6" customHeight="1" x14ac:dyDescent="0.2">
      <c r="A966" s="234"/>
      <c r="B966" s="98"/>
      <c r="C966" s="130"/>
      <c r="D966" s="240"/>
      <c r="E966" s="240"/>
      <c r="F966" s="224"/>
      <c r="G966" s="98"/>
      <c r="H966" s="98"/>
      <c r="I966" s="130"/>
      <c r="J966" s="98"/>
      <c r="K966" s="98"/>
      <c r="L966" s="98"/>
      <c r="M966" s="255"/>
      <c r="N966" s="255"/>
      <c r="O966" s="98"/>
      <c r="P966" s="98"/>
      <c r="Q966" s="130"/>
    </row>
    <row r="967" spans="1:17" ht="12.6" customHeight="1" x14ac:dyDescent="0.2">
      <c r="A967" s="234"/>
      <c r="B967" s="98"/>
      <c r="C967" s="130"/>
      <c r="D967" s="240"/>
      <c r="E967" s="240"/>
      <c r="F967" s="224"/>
      <c r="G967" s="98"/>
      <c r="H967" s="98"/>
      <c r="I967" s="130"/>
      <c r="J967" s="98"/>
      <c r="K967" s="98"/>
      <c r="L967" s="98"/>
      <c r="M967" s="255"/>
      <c r="N967" s="255"/>
      <c r="O967" s="98"/>
      <c r="P967" s="98"/>
      <c r="Q967" s="130"/>
    </row>
    <row r="968" spans="1:17" ht="12.6" customHeight="1" x14ac:dyDescent="0.2">
      <c r="A968" s="234"/>
      <c r="B968" s="98"/>
      <c r="C968" s="130"/>
      <c r="D968" s="240"/>
      <c r="E968" s="240"/>
      <c r="F968" s="224"/>
      <c r="G968" s="98"/>
      <c r="H968" s="98"/>
      <c r="I968" s="130"/>
      <c r="J968" s="98"/>
      <c r="K968" s="98"/>
      <c r="L968" s="98"/>
      <c r="M968" s="255"/>
      <c r="N968" s="255"/>
      <c r="O968" s="98"/>
      <c r="P968" s="98"/>
      <c r="Q968" s="130"/>
    </row>
    <row r="969" spans="1:17" ht="12.6" customHeight="1" x14ac:dyDescent="0.2">
      <c r="A969" s="234"/>
      <c r="B969" s="98"/>
      <c r="C969" s="130"/>
      <c r="D969" s="240"/>
      <c r="E969" s="240"/>
      <c r="F969" s="224"/>
      <c r="G969" s="98"/>
      <c r="H969" s="98"/>
      <c r="I969" s="130"/>
      <c r="J969" s="98"/>
      <c r="K969" s="98"/>
      <c r="L969" s="98"/>
      <c r="M969" s="255"/>
      <c r="N969" s="255"/>
      <c r="O969" s="98"/>
      <c r="P969" s="98"/>
      <c r="Q969" s="130"/>
    </row>
    <row r="970" spans="1:17" ht="12.6" customHeight="1" x14ac:dyDescent="0.2">
      <c r="A970" s="234"/>
      <c r="B970" s="98"/>
      <c r="C970" s="130"/>
      <c r="D970" s="240"/>
      <c r="E970" s="240"/>
      <c r="F970" s="224"/>
      <c r="G970" s="98"/>
      <c r="H970" s="98"/>
      <c r="I970" s="130"/>
      <c r="J970" s="98"/>
      <c r="K970" s="98"/>
      <c r="L970" s="98"/>
      <c r="M970" s="255"/>
      <c r="N970" s="255"/>
      <c r="O970" s="98"/>
      <c r="P970" s="98"/>
      <c r="Q970" s="130"/>
    </row>
    <row r="971" spans="1:17" ht="12.6" customHeight="1" x14ac:dyDescent="0.2">
      <c r="A971" s="234"/>
      <c r="B971" s="98"/>
      <c r="C971" s="130"/>
      <c r="D971" s="240"/>
      <c r="E971" s="240"/>
      <c r="F971" s="224"/>
      <c r="G971" s="98"/>
      <c r="H971" s="98"/>
      <c r="I971" s="130"/>
      <c r="J971" s="98"/>
      <c r="K971" s="98"/>
      <c r="L971" s="98"/>
      <c r="M971" s="255"/>
      <c r="N971" s="255"/>
      <c r="O971" s="98"/>
      <c r="P971" s="98"/>
      <c r="Q971" s="130"/>
    </row>
    <row r="972" spans="1:17" ht="12.6" customHeight="1" x14ac:dyDescent="0.2">
      <c r="A972" s="234"/>
      <c r="B972" s="98"/>
      <c r="C972" s="130"/>
      <c r="D972" s="240"/>
      <c r="E972" s="240"/>
      <c r="F972" s="224"/>
      <c r="G972" s="98"/>
      <c r="H972" s="98"/>
      <c r="I972" s="130"/>
      <c r="J972" s="98"/>
      <c r="K972" s="98"/>
      <c r="L972" s="98"/>
      <c r="M972" s="255"/>
      <c r="N972" s="255"/>
      <c r="O972" s="98"/>
      <c r="P972" s="98"/>
      <c r="Q972" s="130"/>
    </row>
    <row r="973" spans="1:17" ht="12.6" customHeight="1" x14ac:dyDescent="0.2">
      <c r="A973" s="234"/>
      <c r="B973" s="98"/>
      <c r="C973" s="130"/>
      <c r="D973" s="240"/>
      <c r="E973" s="240"/>
      <c r="F973" s="224"/>
      <c r="G973" s="98"/>
      <c r="H973" s="98"/>
      <c r="I973" s="130"/>
      <c r="J973" s="98"/>
      <c r="K973" s="98"/>
      <c r="L973" s="98"/>
      <c r="M973" s="255"/>
      <c r="N973" s="255"/>
      <c r="O973" s="98"/>
      <c r="P973" s="98"/>
      <c r="Q973" s="130"/>
    </row>
    <row r="974" spans="1:17" ht="12.6" customHeight="1" x14ac:dyDescent="0.2">
      <c r="A974" s="234"/>
      <c r="B974" s="98"/>
      <c r="C974" s="130"/>
      <c r="D974" s="240"/>
      <c r="E974" s="240"/>
      <c r="F974" s="224"/>
      <c r="G974" s="98"/>
      <c r="H974" s="98"/>
      <c r="I974" s="130"/>
      <c r="J974" s="98"/>
      <c r="K974" s="98"/>
      <c r="L974" s="98"/>
      <c r="M974" s="255"/>
      <c r="N974" s="255"/>
      <c r="O974" s="98"/>
      <c r="P974" s="98"/>
      <c r="Q974" s="130"/>
    </row>
    <row r="975" spans="1:17" ht="12.6" customHeight="1" x14ac:dyDescent="0.2">
      <c r="A975" s="234"/>
      <c r="B975" s="98"/>
      <c r="C975" s="130"/>
      <c r="D975" s="240"/>
      <c r="E975" s="240"/>
      <c r="F975" s="224"/>
      <c r="G975" s="98"/>
      <c r="H975" s="98"/>
      <c r="I975" s="130"/>
      <c r="J975" s="98"/>
      <c r="K975" s="98"/>
      <c r="L975" s="98"/>
      <c r="M975" s="255"/>
      <c r="N975" s="255"/>
      <c r="O975" s="98"/>
      <c r="P975" s="98"/>
      <c r="Q975" s="130"/>
    </row>
    <row r="976" spans="1:17" ht="12.6" customHeight="1" x14ac:dyDescent="0.2">
      <c r="A976" s="234"/>
      <c r="B976" s="98"/>
      <c r="C976" s="130"/>
      <c r="D976" s="240"/>
      <c r="E976" s="240"/>
      <c r="F976" s="224"/>
      <c r="G976" s="98"/>
      <c r="H976" s="98"/>
      <c r="I976" s="130"/>
      <c r="J976" s="98"/>
      <c r="K976" s="98"/>
      <c r="L976" s="98"/>
      <c r="M976" s="255"/>
      <c r="N976" s="255"/>
      <c r="O976" s="98"/>
      <c r="P976" s="98"/>
      <c r="Q976" s="130"/>
    </row>
    <row r="977" spans="1:17" ht="12.6" customHeight="1" x14ac:dyDescent="0.2">
      <c r="A977" s="234"/>
      <c r="B977" s="98"/>
      <c r="C977" s="130"/>
      <c r="D977" s="240"/>
      <c r="E977" s="240"/>
      <c r="F977" s="224"/>
      <c r="G977" s="98"/>
      <c r="H977" s="98"/>
      <c r="I977" s="130"/>
      <c r="J977" s="98"/>
      <c r="K977" s="98"/>
      <c r="L977" s="98"/>
      <c r="M977" s="255"/>
      <c r="N977" s="255"/>
      <c r="O977" s="98"/>
      <c r="P977" s="98"/>
      <c r="Q977" s="130"/>
    </row>
    <row r="978" spans="1:17" ht="12.6" customHeight="1" x14ac:dyDescent="0.2">
      <c r="A978" s="234"/>
      <c r="B978" s="98"/>
      <c r="C978" s="130"/>
      <c r="D978" s="240"/>
      <c r="E978" s="240"/>
      <c r="F978" s="224"/>
      <c r="G978" s="98"/>
      <c r="H978" s="98"/>
      <c r="I978" s="130"/>
      <c r="J978" s="98"/>
      <c r="K978" s="98"/>
      <c r="L978" s="98"/>
      <c r="M978" s="255"/>
      <c r="N978" s="255"/>
      <c r="O978" s="98"/>
      <c r="P978" s="98"/>
      <c r="Q978" s="130"/>
    </row>
    <row r="979" spans="1:17" ht="12.6" customHeight="1" x14ac:dyDescent="0.2">
      <c r="A979" s="234"/>
      <c r="B979" s="98"/>
      <c r="C979" s="130"/>
      <c r="D979" s="240"/>
      <c r="E979" s="240"/>
      <c r="F979" s="224"/>
      <c r="G979" s="98"/>
      <c r="H979" s="98"/>
      <c r="I979" s="130"/>
      <c r="J979" s="98"/>
      <c r="K979" s="98"/>
      <c r="L979" s="98"/>
      <c r="M979" s="255"/>
      <c r="N979" s="255"/>
      <c r="O979" s="98"/>
      <c r="P979" s="98"/>
      <c r="Q979" s="130"/>
    </row>
    <row r="980" spans="1:17" ht="12.6" customHeight="1" x14ac:dyDescent="0.2">
      <c r="A980" s="234"/>
      <c r="B980" s="98"/>
      <c r="C980" s="130"/>
      <c r="D980" s="240"/>
      <c r="E980" s="240"/>
      <c r="F980" s="224"/>
      <c r="G980" s="98"/>
      <c r="H980" s="98"/>
      <c r="I980" s="130"/>
      <c r="J980" s="98"/>
      <c r="K980" s="98"/>
      <c r="L980" s="98"/>
      <c r="M980" s="255"/>
      <c r="N980" s="255"/>
      <c r="O980" s="98"/>
      <c r="P980" s="98"/>
      <c r="Q980" s="130"/>
    </row>
    <row r="981" spans="1:17" ht="12.6" customHeight="1" x14ac:dyDescent="0.2">
      <c r="A981" s="234"/>
      <c r="B981" s="98"/>
      <c r="C981" s="130"/>
      <c r="D981" s="240"/>
      <c r="E981" s="240"/>
      <c r="F981" s="224"/>
      <c r="G981" s="98"/>
      <c r="H981" s="98"/>
      <c r="I981" s="130"/>
      <c r="J981" s="98"/>
      <c r="K981" s="98"/>
      <c r="L981" s="98"/>
      <c r="M981" s="255"/>
      <c r="N981" s="255"/>
      <c r="O981" s="98"/>
      <c r="P981" s="98"/>
      <c r="Q981" s="130"/>
    </row>
    <row r="982" spans="1:17" ht="12.6" customHeight="1" x14ac:dyDescent="0.2">
      <c r="A982" s="234"/>
      <c r="B982" s="98"/>
      <c r="C982" s="130"/>
      <c r="D982" s="240"/>
      <c r="E982" s="240"/>
      <c r="F982" s="224"/>
      <c r="G982" s="98"/>
      <c r="H982" s="98"/>
      <c r="I982" s="130"/>
      <c r="J982" s="98"/>
      <c r="K982" s="98"/>
      <c r="L982" s="98"/>
      <c r="M982" s="255"/>
      <c r="N982" s="255"/>
      <c r="O982" s="98"/>
      <c r="P982" s="98"/>
      <c r="Q982" s="130"/>
    </row>
    <row r="983" spans="1:17" ht="12.6" customHeight="1" x14ac:dyDescent="0.2">
      <c r="A983" s="234"/>
      <c r="B983" s="98"/>
      <c r="C983" s="130"/>
      <c r="D983" s="240"/>
      <c r="E983" s="240"/>
      <c r="F983" s="224"/>
      <c r="G983" s="98"/>
      <c r="H983" s="98"/>
      <c r="I983" s="130"/>
      <c r="J983" s="98"/>
      <c r="K983" s="98"/>
      <c r="L983" s="98"/>
      <c r="M983" s="255"/>
      <c r="N983" s="255"/>
      <c r="O983" s="98"/>
      <c r="P983" s="98"/>
      <c r="Q983" s="130"/>
    </row>
    <row r="984" spans="1:17" ht="12.6" customHeight="1" x14ac:dyDescent="0.2">
      <c r="A984" s="234"/>
      <c r="B984" s="98"/>
      <c r="C984" s="130"/>
      <c r="D984" s="240"/>
      <c r="E984" s="240"/>
      <c r="F984" s="224"/>
      <c r="G984" s="98"/>
      <c r="H984" s="98"/>
      <c r="I984" s="130"/>
      <c r="J984" s="98"/>
      <c r="K984" s="98"/>
      <c r="L984" s="98"/>
      <c r="M984" s="255"/>
      <c r="N984" s="255"/>
      <c r="O984" s="98"/>
      <c r="P984" s="98"/>
      <c r="Q984" s="130"/>
    </row>
    <row r="985" spans="1:17" ht="12.6" customHeight="1" x14ac:dyDescent="0.2">
      <c r="A985" s="234"/>
      <c r="B985" s="98"/>
      <c r="C985" s="130"/>
      <c r="D985" s="240"/>
      <c r="E985" s="240"/>
      <c r="F985" s="224"/>
      <c r="G985" s="98"/>
      <c r="H985" s="98"/>
      <c r="I985" s="130"/>
      <c r="J985" s="98"/>
      <c r="K985" s="98"/>
      <c r="L985" s="98"/>
      <c r="M985" s="255"/>
      <c r="N985" s="255"/>
      <c r="O985" s="98"/>
      <c r="P985" s="98"/>
      <c r="Q985" s="130"/>
    </row>
    <row r="986" spans="1:17" ht="12.6" customHeight="1" x14ac:dyDescent="0.2">
      <c r="A986" s="234"/>
      <c r="B986" s="98"/>
      <c r="C986" s="130"/>
      <c r="D986" s="240"/>
      <c r="E986" s="240"/>
      <c r="F986" s="224"/>
      <c r="G986" s="98"/>
      <c r="H986" s="98"/>
      <c r="I986" s="130"/>
      <c r="J986" s="98"/>
      <c r="K986" s="98"/>
      <c r="L986" s="98"/>
      <c r="M986" s="255"/>
      <c r="N986" s="255"/>
      <c r="O986" s="98"/>
      <c r="P986" s="98"/>
      <c r="Q986" s="130"/>
    </row>
    <row r="987" spans="1:17" ht="12.6" customHeight="1" x14ac:dyDescent="0.2">
      <c r="A987" s="234"/>
      <c r="B987" s="98"/>
      <c r="C987" s="130"/>
      <c r="D987" s="240"/>
      <c r="E987" s="240"/>
      <c r="F987" s="224"/>
      <c r="G987" s="98"/>
      <c r="H987" s="98"/>
      <c r="I987" s="130"/>
      <c r="J987" s="98"/>
      <c r="K987" s="98"/>
      <c r="L987" s="98"/>
      <c r="M987" s="255"/>
      <c r="N987" s="255"/>
      <c r="O987" s="98"/>
      <c r="P987" s="98"/>
      <c r="Q987" s="130"/>
    </row>
    <row r="988" spans="1:17" ht="12.6" customHeight="1" x14ac:dyDescent="0.2">
      <c r="A988" s="234"/>
      <c r="B988" s="98"/>
      <c r="C988" s="130"/>
      <c r="D988" s="240"/>
      <c r="E988" s="240"/>
      <c r="F988" s="224"/>
      <c r="G988" s="98"/>
      <c r="H988" s="98"/>
      <c r="I988" s="130"/>
      <c r="J988" s="98"/>
      <c r="K988" s="98"/>
      <c r="L988" s="98"/>
      <c r="M988" s="255"/>
      <c r="N988" s="255"/>
      <c r="O988" s="98"/>
      <c r="P988" s="98"/>
      <c r="Q988" s="130"/>
    </row>
    <row r="989" spans="1:17" ht="12.6" customHeight="1" x14ac:dyDescent="0.2">
      <c r="A989" s="234"/>
      <c r="B989" s="98"/>
      <c r="C989" s="130"/>
      <c r="D989" s="240"/>
      <c r="E989" s="240"/>
      <c r="F989" s="224"/>
      <c r="G989" s="98"/>
      <c r="H989" s="98"/>
      <c r="I989" s="130"/>
      <c r="J989" s="98"/>
      <c r="K989" s="98"/>
      <c r="L989" s="98"/>
      <c r="M989" s="255"/>
      <c r="N989" s="255"/>
      <c r="O989" s="98"/>
      <c r="P989" s="98"/>
      <c r="Q989" s="130"/>
    </row>
    <row r="990" spans="1:17" ht="12.6" customHeight="1" x14ac:dyDescent="0.2">
      <c r="A990" s="234"/>
      <c r="B990" s="98"/>
      <c r="C990" s="130"/>
      <c r="D990" s="240"/>
      <c r="E990" s="240"/>
      <c r="F990" s="224"/>
      <c r="G990" s="98"/>
      <c r="H990" s="98"/>
      <c r="I990" s="130"/>
      <c r="J990" s="98"/>
      <c r="K990" s="98"/>
      <c r="L990" s="98"/>
      <c r="M990" s="255"/>
      <c r="N990" s="255"/>
      <c r="O990" s="98"/>
      <c r="P990" s="98"/>
      <c r="Q990" s="130"/>
    </row>
    <row r="991" spans="1:17" ht="12.6" customHeight="1" x14ac:dyDescent="0.2">
      <c r="A991" s="234"/>
      <c r="B991" s="98"/>
      <c r="C991" s="130"/>
      <c r="D991" s="240"/>
      <c r="E991" s="240"/>
      <c r="F991" s="224"/>
      <c r="G991" s="98"/>
      <c r="H991" s="98"/>
      <c r="I991" s="130"/>
      <c r="J991" s="98"/>
      <c r="K991" s="98"/>
      <c r="L991" s="98"/>
      <c r="M991" s="255"/>
      <c r="N991" s="255"/>
      <c r="O991" s="98"/>
      <c r="P991" s="98"/>
      <c r="Q991" s="130"/>
    </row>
    <row r="992" spans="1:17" ht="12.6" customHeight="1" x14ac:dyDescent="0.2">
      <c r="A992" s="234"/>
      <c r="B992" s="98"/>
      <c r="C992" s="130"/>
      <c r="D992" s="240"/>
      <c r="E992" s="240"/>
      <c r="F992" s="224"/>
      <c r="G992" s="98"/>
      <c r="H992" s="98"/>
      <c r="I992" s="130"/>
      <c r="J992" s="98"/>
      <c r="K992" s="98"/>
      <c r="L992" s="98"/>
      <c r="M992" s="255"/>
      <c r="N992" s="255"/>
      <c r="O992" s="98"/>
      <c r="P992" s="98"/>
      <c r="Q992" s="130"/>
    </row>
    <row r="993" spans="1:17" ht="12.6" customHeight="1" x14ac:dyDescent="0.2">
      <c r="A993" s="234"/>
      <c r="B993" s="98"/>
      <c r="C993" s="130"/>
      <c r="D993" s="240"/>
      <c r="E993" s="240"/>
      <c r="F993" s="224"/>
      <c r="G993" s="98"/>
      <c r="H993" s="98"/>
      <c r="I993" s="130"/>
      <c r="J993" s="98"/>
      <c r="K993" s="98"/>
      <c r="L993" s="98"/>
      <c r="M993" s="255"/>
      <c r="N993" s="255"/>
      <c r="O993" s="98"/>
      <c r="P993" s="98"/>
      <c r="Q993" s="130"/>
    </row>
    <row r="994" spans="1:17" ht="12.6" customHeight="1" x14ac:dyDescent="0.2">
      <c r="A994" s="234"/>
      <c r="B994" s="98"/>
      <c r="C994" s="130"/>
      <c r="D994" s="240"/>
      <c r="E994" s="240"/>
      <c r="F994" s="224"/>
      <c r="G994" s="98"/>
      <c r="H994" s="98"/>
      <c r="I994" s="130"/>
      <c r="J994" s="98"/>
      <c r="K994" s="98"/>
      <c r="L994" s="98"/>
      <c r="M994" s="255"/>
      <c r="N994" s="255"/>
      <c r="O994" s="98"/>
      <c r="P994" s="98"/>
      <c r="Q994" s="130"/>
    </row>
    <row r="995" spans="1:17" ht="12.6" customHeight="1" x14ac:dyDescent="0.2">
      <c r="A995" s="234"/>
      <c r="B995" s="98"/>
      <c r="C995" s="130"/>
      <c r="D995" s="240"/>
      <c r="E995" s="240"/>
      <c r="F995" s="224"/>
      <c r="G995" s="98"/>
      <c r="H995" s="98"/>
      <c r="I995" s="130"/>
      <c r="J995" s="98"/>
      <c r="K995" s="98"/>
      <c r="L995" s="98"/>
      <c r="M995" s="255"/>
      <c r="N995" s="255"/>
      <c r="O995" s="98"/>
      <c r="P995" s="98"/>
      <c r="Q995" s="130"/>
    </row>
    <row r="996" spans="1:17" ht="12.6" customHeight="1" x14ac:dyDescent="0.2">
      <c r="A996" s="234"/>
      <c r="B996" s="98"/>
      <c r="C996" s="130"/>
      <c r="D996" s="240"/>
      <c r="E996" s="240"/>
      <c r="F996" s="224"/>
      <c r="G996" s="98"/>
      <c r="H996" s="98"/>
      <c r="I996" s="130"/>
      <c r="J996" s="98"/>
      <c r="K996" s="98"/>
      <c r="L996" s="98"/>
      <c r="M996" s="255"/>
      <c r="N996" s="255"/>
      <c r="O996" s="98"/>
      <c r="P996" s="98"/>
      <c r="Q996" s="130"/>
    </row>
    <row r="997" spans="1:17" ht="12.6" customHeight="1" x14ac:dyDescent="0.2">
      <c r="A997" s="234"/>
      <c r="B997" s="98"/>
      <c r="C997" s="130"/>
      <c r="D997" s="240"/>
      <c r="E997" s="240"/>
      <c r="F997" s="224"/>
      <c r="G997" s="98"/>
      <c r="H997" s="98"/>
      <c r="I997" s="130"/>
      <c r="J997" s="98"/>
      <c r="K997" s="98"/>
      <c r="L997" s="98"/>
      <c r="M997" s="255"/>
      <c r="N997" s="255"/>
      <c r="O997" s="98"/>
      <c r="P997" s="98"/>
      <c r="Q997" s="130"/>
    </row>
    <row r="998" spans="1:17" ht="12.6" customHeight="1" x14ac:dyDescent="0.2">
      <c r="A998" s="234"/>
      <c r="B998" s="98"/>
      <c r="C998" s="130"/>
      <c r="D998" s="240"/>
      <c r="E998" s="240"/>
      <c r="F998" s="224"/>
      <c r="G998" s="98"/>
      <c r="H998" s="98"/>
      <c r="I998" s="130"/>
      <c r="J998" s="98"/>
      <c r="K998" s="98"/>
      <c r="L998" s="98"/>
      <c r="M998" s="255"/>
      <c r="N998" s="255"/>
      <c r="O998" s="98"/>
      <c r="P998" s="98"/>
      <c r="Q998" s="130"/>
    </row>
    <row r="999" spans="1:17" ht="12.6" customHeight="1" x14ac:dyDescent="0.2">
      <c r="A999" s="234"/>
      <c r="B999" s="98"/>
      <c r="C999" s="130"/>
      <c r="D999" s="240"/>
      <c r="E999" s="240"/>
      <c r="F999" s="224"/>
      <c r="G999" s="98"/>
      <c r="H999" s="98"/>
      <c r="I999" s="130"/>
      <c r="J999" s="98"/>
      <c r="K999" s="98"/>
      <c r="L999" s="98"/>
      <c r="M999" s="255"/>
      <c r="N999" s="255"/>
      <c r="O999" s="98"/>
      <c r="P999" s="98"/>
      <c r="Q999" s="130"/>
    </row>
    <row r="1000" spans="1:17" ht="12.6" customHeight="1" x14ac:dyDescent="0.2">
      <c r="A1000" s="234"/>
      <c r="B1000" s="98"/>
      <c r="C1000" s="130"/>
      <c r="D1000" s="240"/>
      <c r="E1000" s="240"/>
      <c r="F1000" s="224"/>
      <c r="G1000" s="98"/>
      <c r="H1000" s="98"/>
      <c r="I1000" s="130"/>
      <c r="J1000" s="98"/>
      <c r="K1000" s="98"/>
      <c r="L1000" s="98"/>
      <c r="M1000" s="255"/>
      <c r="N1000" s="255"/>
      <c r="O1000" s="98"/>
      <c r="P1000" s="98"/>
      <c r="Q1000" s="130"/>
    </row>
    <row r="1001" spans="1:17" ht="12.6" customHeight="1" x14ac:dyDescent="0.2">
      <c r="A1001" s="234"/>
      <c r="B1001" s="98"/>
      <c r="C1001" s="130"/>
      <c r="D1001" s="240"/>
      <c r="E1001" s="240"/>
      <c r="F1001" s="224"/>
      <c r="G1001" s="98"/>
      <c r="H1001" s="98"/>
      <c r="I1001" s="130"/>
      <c r="J1001" s="98"/>
      <c r="K1001" s="98"/>
      <c r="L1001" s="98"/>
      <c r="M1001" s="255"/>
      <c r="N1001" s="255"/>
      <c r="O1001" s="98"/>
      <c r="P1001" s="98"/>
      <c r="Q1001" s="130"/>
    </row>
    <row r="1002" spans="1:17" ht="12.6" customHeight="1" x14ac:dyDescent="0.2">
      <c r="A1002" s="234"/>
      <c r="B1002" s="98"/>
      <c r="C1002" s="130"/>
      <c r="D1002" s="240"/>
      <c r="E1002" s="240"/>
      <c r="F1002" s="224"/>
      <c r="G1002" s="98"/>
      <c r="H1002" s="98"/>
      <c r="I1002" s="130"/>
      <c r="J1002" s="98"/>
      <c r="K1002" s="98"/>
      <c r="L1002" s="98"/>
      <c r="M1002" s="255"/>
      <c r="N1002" s="255"/>
      <c r="O1002" s="98"/>
      <c r="P1002" s="98"/>
      <c r="Q1002" s="130"/>
    </row>
    <row r="1003" spans="1:17" ht="12.6" customHeight="1" x14ac:dyDescent="0.2">
      <c r="A1003" s="234"/>
      <c r="B1003" s="98"/>
      <c r="C1003" s="130"/>
      <c r="D1003" s="240"/>
      <c r="E1003" s="240"/>
      <c r="F1003" s="224"/>
      <c r="G1003" s="98"/>
      <c r="H1003" s="98"/>
      <c r="I1003" s="130"/>
      <c r="J1003" s="98"/>
      <c r="K1003" s="98"/>
      <c r="L1003" s="98"/>
      <c r="M1003" s="255"/>
      <c r="N1003" s="255"/>
      <c r="O1003" s="98"/>
      <c r="P1003" s="98"/>
      <c r="Q1003" s="130"/>
    </row>
    <row r="1004" spans="1:17" ht="12.6" customHeight="1" x14ac:dyDescent="0.2">
      <c r="A1004" s="234"/>
      <c r="B1004" s="98"/>
      <c r="C1004" s="130"/>
      <c r="D1004" s="240"/>
      <c r="E1004" s="240"/>
      <c r="F1004" s="224"/>
      <c r="G1004" s="98"/>
      <c r="H1004" s="98"/>
      <c r="I1004" s="130"/>
      <c r="J1004" s="98"/>
      <c r="K1004" s="98"/>
      <c r="L1004" s="98"/>
      <c r="M1004" s="255"/>
      <c r="N1004" s="255"/>
      <c r="O1004" s="98"/>
      <c r="P1004" s="98"/>
      <c r="Q1004" s="130"/>
    </row>
    <row r="1005" spans="1:17" ht="12.6" customHeight="1" x14ac:dyDescent="0.2">
      <c r="A1005" s="234"/>
      <c r="B1005" s="98"/>
      <c r="C1005" s="130"/>
      <c r="D1005" s="240"/>
      <c r="E1005" s="240"/>
      <c r="F1005" s="224"/>
      <c r="G1005" s="98"/>
      <c r="H1005" s="98"/>
      <c r="I1005" s="130"/>
      <c r="J1005" s="98"/>
      <c r="K1005" s="98"/>
      <c r="L1005" s="98"/>
      <c r="M1005" s="255"/>
      <c r="N1005" s="255"/>
      <c r="O1005" s="98"/>
      <c r="P1005" s="98"/>
      <c r="Q1005" s="130"/>
    </row>
    <row r="1006" spans="1:17" ht="12.6" customHeight="1" x14ac:dyDescent="0.2">
      <c r="A1006" s="234"/>
      <c r="B1006" s="98"/>
      <c r="C1006" s="130"/>
      <c r="D1006" s="240"/>
      <c r="E1006" s="240"/>
      <c r="F1006" s="224"/>
      <c r="G1006" s="98"/>
      <c r="H1006" s="98"/>
      <c r="I1006" s="130"/>
      <c r="J1006" s="98"/>
      <c r="K1006" s="98"/>
      <c r="L1006" s="98"/>
      <c r="M1006" s="255"/>
      <c r="N1006" s="255"/>
      <c r="O1006" s="98"/>
      <c r="P1006" s="98"/>
      <c r="Q1006" s="130"/>
    </row>
    <row r="1007" spans="1:17" ht="12.6" customHeight="1" x14ac:dyDescent="0.2">
      <c r="A1007" s="234"/>
      <c r="B1007" s="98"/>
      <c r="C1007" s="130"/>
      <c r="D1007" s="240"/>
      <c r="E1007" s="240"/>
      <c r="F1007" s="224"/>
      <c r="G1007" s="98"/>
      <c r="H1007" s="98"/>
      <c r="I1007" s="130"/>
      <c r="J1007" s="98"/>
      <c r="K1007" s="98"/>
      <c r="L1007" s="98"/>
      <c r="M1007" s="255"/>
      <c r="N1007" s="255"/>
      <c r="O1007" s="98"/>
      <c r="P1007" s="98"/>
      <c r="Q1007" s="130"/>
    </row>
    <row r="1008" spans="1:17" ht="12.6" customHeight="1" x14ac:dyDescent="0.2">
      <c r="A1008" s="234"/>
      <c r="B1008" s="98"/>
      <c r="C1008" s="130"/>
      <c r="D1008" s="240"/>
      <c r="E1008" s="240"/>
      <c r="F1008" s="224"/>
      <c r="G1008" s="98"/>
      <c r="H1008" s="98"/>
      <c r="I1008" s="130"/>
      <c r="J1008" s="98"/>
      <c r="K1008" s="98"/>
      <c r="L1008" s="98"/>
      <c r="M1008" s="255"/>
      <c r="N1008" s="255"/>
      <c r="O1008" s="98"/>
      <c r="P1008" s="98"/>
      <c r="Q1008" s="130"/>
    </row>
    <row r="1009" spans="1:17" ht="12.6" customHeight="1" x14ac:dyDescent="0.2">
      <c r="A1009" s="234"/>
      <c r="B1009" s="98"/>
      <c r="C1009" s="130"/>
      <c r="D1009" s="240"/>
      <c r="E1009" s="240"/>
      <c r="F1009" s="224"/>
      <c r="G1009" s="98"/>
      <c r="H1009" s="98"/>
      <c r="I1009" s="130"/>
      <c r="J1009" s="98"/>
      <c r="K1009" s="98"/>
      <c r="L1009" s="98"/>
      <c r="M1009" s="255"/>
      <c r="N1009" s="255"/>
      <c r="O1009" s="98"/>
      <c r="P1009" s="98"/>
      <c r="Q1009" s="130"/>
    </row>
    <row r="1010" spans="1:17" ht="12.6" customHeight="1" x14ac:dyDescent="0.2">
      <c r="A1010" s="234"/>
      <c r="B1010" s="98"/>
      <c r="C1010" s="130"/>
      <c r="D1010" s="240"/>
      <c r="E1010" s="240"/>
      <c r="F1010" s="224"/>
      <c r="G1010" s="98"/>
      <c r="H1010" s="98"/>
      <c r="I1010" s="130"/>
      <c r="J1010" s="98"/>
      <c r="K1010" s="98"/>
      <c r="L1010" s="98"/>
      <c r="M1010" s="255"/>
      <c r="N1010" s="255"/>
      <c r="O1010" s="98"/>
      <c r="P1010" s="98"/>
      <c r="Q1010" s="130"/>
    </row>
    <row r="1011" spans="1:17" ht="12.6" customHeight="1" x14ac:dyDescent="0.2">
      <c r="A1011" s="234"/>
      <c r="B1011" s="98"/>
      <c r="C1011" s="130"/>
      <c r="D1011" s="240"/>
      <c r="E1011" s="240"/>
      <c r="F1011" s="224"/>
      <c r="G1011" s="98"/>
      <c r="H1011" s="98"/>
      <c r="I1011" s="130"/>
      <c r="J1011" s="98"/>
      <c r="K1011" s="98"/>
      <c r="L1011" s="98"/>
      <c r="M1011" s="255"/>
      <c r="N1011" s="255"/>
      <c r="O1011" s="98"/>
      <c r="P1011" s="98"/>
      <c r="Q1011" s="130"/>
    </row>
    <row r="1012" spans="1:17" ht="12.6" customHeight="1" x14ac:dyDescent="0.2">
      <c r="A1012" s="234"/>
      <c r="B1012" s="98"/>
      <c r="C1012" s="130"/>
      <c r="D1012" s="240"/>
      <c r="E1012" s="240"/>
      <c r="F1012" s="224"/>
      <c r="G1012" s="98"/>
      <c r="H1012" s="98"/>
      <c r="I1012" s="130"/>
      <c r="J1012" s="98"/>
      <c r="K1012" s="98"/>
      <c r="L1012" s="98"/>
      <c r="M1012" s="255"/>
      <c r="N1012" s="255"/>
      <c r="O1012" s="98"/>
      <c r="P1012" s="98"/>
      <c r="Q1012" s="130"/>
    </row>
    <row r="1013" spans="1:17" ht="12.6" customHeight="1" x14ac:dyDescent="0.2">
      <c r="A1013" s="234"/>
      <c r="B1013" s="98"/>
      <c r="C1013" s="130"/>
      <c r="D1013" s="240"/>
      <c r="E1013" s="240"/>
      <c r="F1013" s="224"/>
      <c r="G1013" s="98"/>
      <c r="H1013" s="98"/>
      <c r="I1013" s="130"/>
      <c r="J1013" s="98"/>
      <c r="K1013" s="98"/>
      <c r="L1013" s="98"/>
      <c r="M1013" s="255"/>
      <c r="N1013" s="255"/>
      <c r="O1013" s="98"/>
      <c r="P1013" s="98"/>
      <c r="Q1013" s="130"/>
    </row>
    <row r="1014" spans="1:17" ht="12.6" customHeight="1" x14ac:dyDescent="0.2">
      <c r="A1014" s="234"/>
      <c r="B1014" s="98"/>
      <c r="C1014" s="130"/>
      <c r="D1014" s="240"/>
      <c r="E1014" s="240"/>
      <c r="F1014" s="224"/>
      <c r="G1014" s="98"/>
      <c r="H1014" s="98"/>
      <c r="I1014" s="130"/>
      <c r="J1014" s="98"/>
      <c r="K1014" s="98"/>
      <c r="L1014" s="98"/>
      <c r="M1014" s="255"/>
      <c r="N1014" s="255"/>
      <c r="O1014" s="98"/>
      <c r="P1014" s="98"/>
      <c r="Q1014" s="130"/>
    </row>
    <row r="1015" spans="1:17" ht="12.6" customHeight="1" x14ac:dyDescent="0.2">
      <c r="A1015" s="234"/>
      <c r="B1015" s="98"/>
      <c r="C1015" s="130"/>
      <c r="D1015" s="240"/>
      <c r="E1015" s="240"/>
      <c r="F1015" s="224"/>
      <c r="G1015" s="98"/>
      <c r="H1015" s="98"/>
      <c r="I1015" s="130"/>
      <c r="J1015" s="98"/>
      <c r="K1015" s="98"/>
      <c r="L1015" s="98"/>
      <c r="M1015" s="255"/>
      <c r="N1015" s="255"/>
      <c r="O1015" s="98"/>
      <c r="P1015" s="98"/>
      <c r="Q1015" s="130"/>
    </row>
    <row r="1016" spans="1:17" ht="12.6" customHeight="1" x14ac:dyDescent="0.2">
      <c r="A1016" s="234"/>
      <c r="B1016" s="98"/>
      <c r="C1016" s="130"/>
      <c r="D1016" s="240"/>
      <c r="E1016" s="240"/>
      <c r="F1016" s="224"/>
      <c r="G1016" s="98"/>
      <c r="H1016" s="98"/>
      <c r="I1016" s="130"/>
      <c r="J1016" s="98"/>
      <c r="K1016" s="98"/>
      <c r="L1016" s="98"/>
      <c r="M1016" s="255"/>
      <c r="N1016" s="255"/>
      <c r="O1016" s="98"/>
      <c r="P1016" s="98"/>
      <c r="Q1016" s="130"/>
    </row>
    <row r="1017" spans="1:17" ht="12.6" customHeight="1" x14ac:dyDescent="0.2">
      <c r="A1017" s="234"/>
      <c r="B1017" s="98"/>
      <c r="C1017" s="130"/>
      <c r="D1017" s="240"/>
      <c r="E1017" s="240"/>
      <c r="F1017" s="224"/>
      <c r="G1017" s="98"/>
      <c r="H1017" s="98"/>
      <c r="I1017" s="130"/>
      <c r="J1017" s="98"/>
      <c r="K1017" s="98"/>
      <c r="L1017" s="98"/>
      <c r="M1017" s="255"/>
      <c r="N1017" s="255"/>
      <c r="O1017" s="98"/>
      <c r="P1017" s="98"/>
      <c r="Q1017" s="130"/>
    </row>
    <row r="1018" spans="1:17" ht="12.6" customHeight="1" x14ac:dyDescent="0.2">
      <c r="A1018" s="234"/>
      <c r="B1018" s="98"/>
      <c r="C1018" s="130"/>
      <c r="D1018" s="240"/>
      <c r="E1018" s="240"/>
      <c r="F1018" s="224"/>
      <c r="G1018" s="98"/>
      <c r="H1018" s="98"/>
      <c r="I1018" s="130"/>
      <c r="J1018" s="98"/>
      <c r="K1018" s="98"/>
      <c r="L1018" s="98"/>
      <c r="M1018" s="255"/>
      <c r="N1018" s="255"/>
      <c r="O1018" s="98"/>
      <c r="P1018" s="98"/>
      <c r="Q1018" s="130"/>
    </row>
    <row r="1019" spans="1:17" ht="12.6" customHeight="1" x14ac:dyDescent="0.2">
      <c r="A1019" s="234"/>
      <c r="B1019" s="98"/>
      <c r="C1019" s="130"/>
      <c r="D1019" s="240"/>
      <c r="E1019" s="240"/>
      <c r="F1019" s="224"/>
      <c r="G1019" s="98"/>
      <c r="H1019" s="98"/>
      <c r="I1019" s="130"/>
      <c r="J1019" s="98"/>
      <c r="K1019" s="98"/>
      <c r="L1019" s="98"/>
      <c r="M1019" s="255"/>
      <c r="N1019" s="255"/>
      <c r="O1019" s="98"/>
      <c r="P1019" s="98"/>
      <c r="Q1019" s="130"/>
    </row>
    <row r="1020" spans="1:17" ht="12.6" customHeight="1" x14ac:dyDescent="0.2">
      <c r="A1020" s="234"/>
      <c r="B1020" s="98"/>
      <c r="C1020" s="130"/>
      <c r="D1020" s="240"/>
      <c r="E1020" s="240"/>
      <c r="F1020" s="224"/>
      <c r="G1020" s="98"/>
      <c r="H1020" s="98"/>
      <c r="I1020" s="130"/>
      <c r="J1020" s="98"/>
      <c r="K1020" s="98"/>
      <c r="L1020" s="98"/>
      <c r="M1020" s="255"/>
      <c r="N1020" s="255"/>
      <c r="O1020" s="98"/>
      <c r="P1020" s="98"/>
      <c r="Q1020" s="130"/>
    </row>
    <row r="1021" spans="1:17" ht="12.6" customHeight="1" x14ac:dyDescent="0.2">
      <c r="A1021" s="234"/>
      <c r="B1021" s="98"/>
      <c r="C1021" s="130"/>
      <c r="D1021" s="240"/>
      <c r="E1021" s="240"/>
      <c r="F1021" s="224"/>
      <c r="G1021" s="98"/>
      <c r="H1021" s="98"/>
      <c r="I1021" s="130"/>
      <c r="J1021" s="98"/>
      <c r="K1021" s="98"/>
      <c r="L1021" s="98"/>
      <c r="M1021" s="255"/>
      <c r="N1021" s="255"/>
      <c r="O1021" s="98"/>
      <c r="P1021" s="98"/>
      <c r="Q1021" s="130"/>
    </row>
    <row r="1022" spans="1:17" ht="12.6" customHeight="1" x14ac:dyDescent="0.2">
      <c r="A1022" s="234"/>
      <c r="B1022" s="98"/>
      <c r="C1022" s="130"/>
      <c r="D1022" s="240"/>
      <c r="E1022" s="240"/>
      <c r="F1022" s="224"/>
      <c r="G1022" s="98"/>
      <c r="H1022" s="98"/>
      <c r="I1022" s="130"/>
      <c r="J1022" s="98"/>
      <c r="K1022" s="98"/>
      <c r="L1022" s="98"/>
      <c r="M1022" s="255"/>
      <c r="N1022" s="255"/>
      <c r="O1022" s="98"/>
      <c r="P1022" s="98"/>
      <c r="Q1022" s="130"/>
    </row>
    <row r="1023" spans="1:17" ht="12.6" customHeight="1" x14ac:dyDescent="0.2">
      <c r="A1023" s="234"/>
      <c r="B1023" s="98"/>
      <c r="C1023" s="130"/>
      <c r="D1023" s="240"/>
      <c r="E1023" s="240"/>
      <c r="F1023" s="224"/>
      <c r="G1023" s="98"/>
      <c r="H1023" s="98"/>
      <c r="I1023" s="130"/>
      <c r="J1023" s="98"/>
      <c r="K1023" s="98"/>
      <c r="L1023" s="98"/>
      <c r="M1023" s="255"/>
      <c r="N1023" s="255"/>
      <c r="O1023" s="98"/>
      <c r="P1023" s="98"/>
      <c r="Q1023" s="130"/>
    </row>
    <row r="1024" spans="1:17" ht="12.6" customHeight="1" x14ac:dyDescent="0.2">
      <c r="A1024" s="234"/>
      <c r="B1024" s="98"/>
      <c r="C1024" s="130"/>
      <c r="D1024" s="240"/>
      <c r="E1024" s="240"/>
      <c r="F1024" s="224"/>
      <c r="G1024" s="98"/>
      <c r="H1024" s="98"/>
      <c r="I1024" s="130"/>
      <c r="J1024" s="98"/>
      <c r="K1024" s="98"/>
      <c r="L1024" s="98"/>
      <c r="M1024" s="255"/>
      <c r="N1024" s="255"/>
      <c r="O1024" s="98"/>
      <c r="P1024" s="98"/>
      <c r="Q1024" s="130"/>
    </row>
    <row r="1025" spans="1:17" ht="12.6" customHeight="1" x14ac:dyDescent="0.2">
      <c r="A1025" s="234"/>
      <c r="B1025" s="98"/>
      <c r="C1025" s="130"/>
      <c r="D1025" s="240"/>
      <c r="E1025" s="240"/>
      <c r="F1025" s="224"/>
      <c r="G1025" s="98"/>
      <c r="H1025" s="98"/>
      <c r="I1025" s="130"/>
      <c r="J1025" s="98"/>
      <c r="K1025" s="98"/>
      <c r="L1025" s="98"/>
      <c r="M1025" s="255"/>
      <c r="N1025" s="255"/>
      <c r="O1025" s="98"/>
      <c r="P1025" s="98"/>
      <c r="Q1025" s="130"/>
    </row>
    <row r="1026" spans="1:17" ht="12.6" customHeight="1" x14ac:dyDescent="0.2">
      <c r="A1026" s="234"/>
      <c r="B1026" s="98"/>
      <c r="C1026" s="130"/>
      <c r="D1026" s="240"/>
      <c r="E1026" s="240"/>
      <c r="F1026" s="224"/>
      <c r="G1026" s="98"/>
      <c r="H1026" s="98"/>
      <c r="I1026" s="130"/>
      <c r="J1026" s="98"/>
      <c r="K1026" s="98"/>
      <c r="L1026" s="98"/>
      <c r="M1026" s="255"/>
      <c r="N1026" s="255"/>
      <c r="O1026" s="98"/>
      <c r="P1026" s="98"/>
      <c r="Q1026" s="130"/>
    </row>
    <row r="1027" spans="1:17" ht="12.6" customHeight="1" x14ac:dyDescent="0.2">
      <c r="A1027" s="234"/>
      <c r="B1027" s="98"/>
      <c r="C1027" s="130"/>
      <c r="D1027" s="240"/>
      <c r="E1027" s="240"/>
      <c r="F1027" s="224"/>
      <c r="G1027" s="98"/>
      <c r="H1027" s="98"/>
      <c r="I1027" s="130"/>
      <c r="J1027" s="98"/>
      <c r="K1027" s="98"/>
      <c r="L1027" s="98"/>
      <c r="M1027" s="255"/>
      <c r="N1027" s="255"/>
      <c r="O1027" s="98"/>
      <c r="P1027" s="98"/>
      <c r="Q1027" s="130"/>
    </row>
    <row r="1028" spans="1:17" ht="12.6" customHeight="1" x14ac:dyDescent="0.2">
      <c r="A1028" s="234"/>
      <c r="B1028" s="98"/>
      <c r="C1028" s="130"/>
      <c r="D1028" s="240"/>
      <c r="E1028" s="240"/>
      <c r="F1028" s="224"/>
      <c r="G1028" s="98"/>
      <c r="H1028" s="98"/>
      <c r="I1028" s="130"/>
      <c r="J1028" s="98"/>
      <c r="K1028" s="98"/>
      <c r="L1028" s="98"/>
      <c r="M1028" s="255"/>
      <c r="N1028" s="255"/>
      <c r="O1028" s="98"/>
      <c r="P1028" s="98"/>
      <c r="Q1028" s="130"/>
    </row>
    <row r="1029" spans="1:17" ht="12.6" customHeight="1" x14ac:dyDescent="0.2">
      <c r="A1029" s="234"/>
      <c r="B1029" s="98"/>
      <c r="C1029" s="130"/>
      <c r="D1029" s="240"/>
      <c r="E1029" s="240"/>
      <c r="F1029" s="224"/>
      <c r="G1029" s="98"/>
      <c r="H1029" s="98"/>
      <c r="I1029" s="130"/>
      <c r="J1029" s="98"/>
      <c r="K1029" s="98"/>
      <c r="L1029" s="98"/>
      <c r="M1029" s="255"/>
      <c r="N1029" s="255"/>
      <c r="O1029" s="98"/>
      <c r="P1029" s="98"/>
      <c r="Q1029" s="130"/>
    </row>
    <row r="1030" spans="1:17" ht="12.6" customHeight="1" x14ac:dyDescent="0.2">
      <c r="A1030" s="234"/>
      <c r="B1030" s="98"/>
      <c r="C1030" s="130"/>
      <c r="D1030" s="240"/>
      <c r="E1030" s="240"/>
      <c r="F1030" s="224"/>
      <c r="G1030" s="98"/>
      <c r="H1030" s="98"/>
      <c r="I1030" s="130"/>
      <c r="J1030" s="98"/>
      <c r="K1030" s="98"/>
      <c r="L1030" s="98"/>
      <c r="M1030" s="255"/>
      <c r="N1030" s="255"/>
      <c r="O1030" s="98"/>
      <c r="P1030" s="98"/>
      <c r="Q1030" s="130"/>
    </row>
    <row r="1031" spans="1:17" ht="12.6" customHeight="1" x14ac:dyDescent="0.2">
      <c r="A1031" s="234"/>
      <c r="B1031" s="98"/>
      <c r="C1031" s="130"/>
      <c r="D1031" s="240"/>
      <c r="E1031" s="240"/>
      <c r="F1031" s="224"/>
      <c r="G1031" s="98"/>
      <c r="H1031" s="98"/>
      <c r="I1031" s="130"/>
      <c r="J1031" s="98"/>
      <c r="K1031" s="98"/>
      <c r="L1031" s="98"/>
      <c r="M1031" s="255"/>
      <c r="N1031" s="255"/>
      <c r="O1031" s="98"/>
      <c r="P1031" s="98"/>
      <c r="Q1031" s="130"/>
    </row>
    <row r="1032" spans="1:17" ht="12.6" customHeight="1" x14ac:dyDescent="0.2">
      <c r="A1032" s="234"/>
      <c r="B1032" s="98"/>
      <c r="C1032" s="130"/>
      <c r="D1032" s="240"/>
      <c r="E1032" s="240"/>
      <c r="F1032" s="224"/>
      <c r="G1032" s="98"/>
      <c r="H1032" s="98"/>
      <c r="I1032" s="130"/>
      <c r="J1032" s="98"/>
      <c r="K1032" s="98"/>
      <c r="L1032" s="98"/>
      <c r="M1032" s="255"/>
      <c r="N1032" s="255"/>
      <c r="O1032" s="98"/>
      <c r="P1032" s="98"/>
      <c r="Q1032" s="130"/>
    </row>
    <row r="1033" spans="1:17" ht="12.6" customHeight="1" x14ac:dyDescent="0.2">
      <c r="A1033" s="234"/>
      <c r="B1033" s="98"/>
      <c r="C1033" s="130"/>
      <c r="D1033" s="240"/>
      <c r="E1033" s="240"/>
      <c r="F1033" s="224"/>
      <c r="G1033" s="98"/>
      <c r="H1033" s="98"/>
      <c r="I1033" s="130"/>
      <c r="J1033" s="98"/>
      <c r="K1033" s="98"/>
      <c r="L1033" s="98"/>
      <c r="M1033" s="255"/>
      <c r="N1033" s="255"/>
      <c r="O1033" s="98"/>
      <c r="P1033" s="98"/>
      <c r="Q1033" s="130"/>
    </row>
    <row r="1034" spans="1:17" ht="12.6" customHeight="1" x14ac:dyDescent="0.2">
      <c r="A1034" s="234"/>
      <c r="B1034" s="98"/>
      <c r="C1034" s="130"/>
      <c r="D1034" s="240"/>
      <c r="E1034" s="240"/>
      <c r="F1034" s="224"/>
      <c r="G1034" s="98"/>
      <c r="H1034" s="98"/>
      <c r="I1034" s="130"/>
      <c r="J1034" s="98"/>
      <c r="K1034" s="98"/>
      <c r="L1034" s="98"/>
      <c r="M1034" s="255"/>
      <c r="N1034" s="255"/>
      <c r="O1034" s="98"/>
      <c r="P1034" s="98"/>
      <c r="Q1034" s="130"/>
    </row>
    <row r="1035" spans="1:17" ht="12.6" customHeight="1" x14ac:dyDescent="0.2">
      <c r="A1035" s="234"/>
      <c r="B1035" s="98"/>
      <c r="C1035" s="130"/>
      <c r="D1035" s="240"/>
      <c r="E1035" s="240"/>
      <c r="F1035" s="224"/>
      <c r="G1035" s="98"/>
      <c r="H1035" s="98"/>
      <c r="I1035" s="130"/>
      <c r="J1035" s="98"/>
      <c r="K1035" s="98"/>
      <c r="L1035" s="98"/>
      <c r="M1035" s="255"/>
      <c r="N1035" s="255"/>
      <c r="O1035" s="98"/>
      <c r="P1035" s="98"/>
      <c r="Q1035" s="130"/>
    </row>
    <row r="1036" spans="1:17" ht="12.6" customHeight="1" x14ac:dyDescent="0.2">
      <c r="A1036" s="234"/>
      <c r="B1036" s="98"/>
      <c r="C1036" s="130"/>
      <c r="D1036" s="240"/>
      <c r="E1036" s="240"/>
      <c r="F1036" s="224"/>
      <c r="G1036" s="98"/>
      <c r="H1036" s="98"/>
      <c r="I1036" s="130"/>
      <c r="J1036" s="98"/>
      <c r="K1036" s="98"/>
      <c r="L1036" s="98"/>
      <c r="M1036" s="255"/>
      <c r="N1036" s="255"/>
      <c r="O1036" s="98"/>
      <c r="P1036" s="98"/>
      <c r="Q1036" s="130"/>
    </row>
    <row r="1037" spans="1:17" ht="12.6" customHeight="1" x14ac:dyDescent="0.2">
      <c r="A1037" s="234"/>
      <c r="B1037" s="98"/>
      <c r="C1037" s="130"/>
      <c r="D1037" s="240"/>
      <c r="E1037" s="240"/>
      <c r="F1037" s="224"/>
      <c r="G1037" s="98"/>
      <c r="H1037" s="98"/>
      <c r="I1037" s="130"/>
      <c r="J1037" s="98"/>
      <c r="K1037" s="98"/>
      <c r="L1037" s="98"/>
      <c r="M1037" s="255"/>
      <c r="N1037" s="255"/>
      <c r="O1037" s="98"/>
      <c r="P1037" s="98"/>
      <c r="Q1037" s="130"/>
    </row>
    <row r="1038" spans="1:17" ht="12.6" customHeight="1" x14ac:dyDescent="0.2">
      <c r="A1038" s="234"/>
      <c r="B1038" s="98"/>
      <c r="C1038" s="130"/>
      <c r="D1038" s="240"/>
      <c r="E1038" s="240"/>
      <c r="F1038" s="224"/>
      <c r="G1038" s="98"/>
      <c r="H1038" s="98"/>
      <c r="I1038" s="130"/>
      <c r="J1038" s="98"/>
      <c r="K1038" s="98"/>
      <c r="L1038" s="98"/>
      <c r="M1038" s="255"/>
      <c r="N1038" s="255"/>
      <c r="O1038" s="98"/>
      <c r="P1038" s="98"/>
      <c r="Q1038" s="130"/>
    </row>
    <row r="1039" spans="1:17" ht="12.6" customHeight="1" x14ac:dyDescent="0.2">
      <c r="A1039" s="234"/>
      <c r="B1039" s="98"/>
      <c r="C1039" s="130"/>
      <c r="D1039" s="240"/>
      <c r="E1039" s="240"/>
      <c r="F1039" s="224"/>
      <c r="G1039" s="98"/>
      <c r="H1039" s="98"/>
      <c r="I1039" s="130"/>
      <c r="J1039" s="98"/>
      <c r="K1039" s="98"/>
      <c r="L1039" s="98"/>
      <c r="M1039" s="255"/>
      <c r="N1039" s="255"/>
      <c r="O1039" s="98"/>
      <c r="P1039" s="98"/>
      <c r="Q1039" s="130"/>
    </row>
    <row r="1040" spans="1:17" ht="12.6" customHeight="1" x14ac:dyDescent="0.2">
      <c r="A1040" s="234"/>
      <c r="B1040" s="98"/>
      <c r="C1040" s="130"/>
      <c r="D1040" s="240"/>
      <c r="E1040" s="240"/>
      <c r="F1040" s="224"/>
      <c r="G1040" s="98"/>
      <c r="H1040" s="98"/>
      <c r="I1040" s="130"/>
      <c r="J1040" s="98"/>
      <c r="K1040" s="98"/>
      <c r="L1040" s="98"/>
      <c r="M1040" s="255"/>
      <c r="N1040" s="255"/>
      <c r="O1040" s="98"/>
      <c r="P1040" s="98"/>
      <c r="Q1040" s="130"/>
    </row>
    <row r="1041" spans="1:17" ht="12.6" customHeight="1" x14ac:dyDescent="0.2">
      <c r="A1041" s="234"/>
      <c r="B1041" s="98"/>
      <c r="C1041" s="130"/>
      <c r="D1041" s="240"/>
      <c r="E1041" s="240"/>
      <c r="F1041" s="224"/>
      <c r="G1041" s="98"/>
      <c r="H1041" s="98"/>
      <c r="I1041" s="130"/>
      <c r="J1041" s="98"/>
      <c r="K1041" s="98"/>
      <c r="L1041" s="98"/>
      <c r="M1041" s="255"/>
      <c r="N1041" s="255"/>
      <c r="O1041" s="98"/>
      <c r="P1041" s="98"/>
      <c r="Q1041" s="130"/>
    </row>
    <row r="1042" spans="1:17" ht="12.6" customHeight="1" x14ac:dyDescent="0.2">
      <c r="A1042" s="234"/>
      <c r="B1042" s="98"/>
      <c r="C1042" s="130"/>
      <c r="D1042" s="240"/>
      <c r="E1042" s="240"/>
      <c r="F1042" s="224"/>
      <c r="G1042" s="98"/>
      <c r="H1042" s="98"/>
      <c r="I1042" s="130"/>
      <c r="J1042" s="98"/>
      <c r="K1042" s="98"/>
      <c r="L1042" s="98"/>
      <c r="M1042" s="255"/>
      <c r="N1042" s="255"/>
      <c r="O1042" s="98"/>
      <c r="P1042" s="98"/>
      <c r="Q1042" s="130"/>
    </row>
    <row r="1043" spans="1:17" ht="12.6" customHeight="1" x14ac:dyDescent="0.2">
      <c r="A1043" s="234"/>
      <c r="B1043" s="98"/>
      <c r="C1043" s="130"/>
      <c r="D1043" s="240"/>
      <c r="E1043" s="240"/>
      <c r="F1043" s="224"/>
      <c r="G1043" s="98"/>
      <c r="H1043" s="98"/>
      <c r="I1043" s="130"/>
      <c r="J1043" s="98"/>
      <c r="K1043" s="98"/>
      <c r="L1043" s="98"/>
      <c r="M1043" s="255"/>
      <c r="N1043" s="255"/>
      <c r="O1043" s="98"/>
      <c r="P1043" s="98"/>
      <c r="Q1043" s="130"/>
    </row>
    <row r="1044" spans="1:17" ht="12.6" customHeight="1" x14ac:dyDescent="0.2">
      <c r="A1044" s="234"/>
      <c r="B1044" s="98"/>
      <c r="C1044" s="130"/>
      <c r="D1044" s="240"/>
      <c r="E1044" s="240"/>
      <c r="F1044" s="224"/>
      <c r="G1044" s="98"/>
      <c r="H1044" s="98"/>
      <c r="I1044" s="130"/>
      <c r="J1044" s="98"/>
      <c r="K1044" s="98"/>
      <c r="L1044" s="98"/>
      <c r="M1044" s="255"/>
      <c r="N1044" s="255"/>
      <c r="O1044" s="98"/>
      <c r="P1044" s="98"/>
      <c r="Q1044" s="130"/>
    </row>
    <row r="1045" spans="1:17" ht="12.6" customHeight="1" x14ac:dyDescent="0.2">
      <c r="A1045" s="234"/>
      <c r="B1045" s="98"/>
      <c r="C1045" s="130"/>
      <c r="D1045" s="240"/>
      <c r="E1045" s="240"/>
      <c r="F1045" s="224"/>
      <c r="G1045" s="98"/>
      <c r="H1045" s="98"/>
      <c r="I1045" s="130"/>
      <c r="J1045" s="98"/>
      <c r="K1045" s="98"/>
      <c r="L1045" s="98"/>
      <c r="M1045" s="255"/>
      <c r="N1045" s="255"/>
      <c r="O1045" s="98"/>
      <c r="P1045" s="98"/>
      <c r="Q1045" s="130"/>
    </row>
    <row r="1046" spans="1:17" ht="12.6" customHeight="1" x14ac:dyDescent="0.2">
      <c r="A1046" s="234"/>
      <c r="B1046" s="98"/>
      <c r="C1046" s="130"/>
      <c r="D1046" s="240"/>
      <c r="E1046" s="240"/>
      <c r="F1046" s="224"/>
      <c r="G1046" s="98"/>
      <c r="H1046" s="98"/>
      <c r="I1046" s="130"/>
      <c r="J1046" s="98"/>
      <c r="K1046" s="98"/>
      <c r="L1046" s="98"/>
      <c r="M1046" s="255"/>
      <c r="N1046" s="255"/>
      <c r="O1046" s="98"/>
      <c r="P1046" s="98"/>
      <c r="Q1046" s="130"/>
    </row>
    <row r="1047" spans="1:17" ht="12.6" customHeight="1" x14ac:dyDescent="0.2">
      <c r="A1047" s="234"/>
      <c r="B1047" s="98"/>
      <c r="C1047" s="130"/>
      <c r="D1047" s="240"/>
      <c r="E1047" s="240"/>
      <c r="F1047" s="224"/>
      <c r="G1047" s="98"/>
      <c r="H1047" s="98"/>
      <c r="I1047" s="130"/>
      <c r="J1047" s="98"/>
      <c r="K1047" s="98"/>
      <c r="L1047" s="98"/>
      <c r="M1047" s="255"/>
      <c r="N1047" s="255"/>
      <c r="O1047" s="98"/>
      <c r="P1047" s="98"/>
      <c r="Q1047" s="130"/>
    </row>
    <row r="1048" spans="1:17" ht="12.6" customHeight="1" x14ac:dyDescent="0.2">
      <c r="A1048" s="234"/>
      <c r="B1048" s="98"/>
      <c r="C1048" s="130"/>
      <c r="D1048" s="240"/>
      <c r="E1048" s="240"/>
      <c r="F1048" s="224"/>
      <c r="G1048" s="98"/>
      <c r="H1048" s="98"/>
      <c r="I1048" s="130"/>
      <c r="J1048" s="98"/>
      <c r="K1048" s="98"/>
      <c r="L1048" s="98"/>
      <c r="M1048" s="255"/>
      <c r="N1048" s="255"/>
      <c r="O1048" s="98"/>
      <c r="P1048" s="98"/>
      <c r="Q1048" s="130"/>
    </row>
    <row r="1049" spans="1:17" ht="12.6" customHeight="1" x14ac:dyDescent="0.2">
      <c r="A1049" s="234"/>
      <c r="B1049" s="98"/>
      <c r="C1049" s="130"/>
      <c r="D1049" s="240"/>
      <c r="E1049" s="240"/>
      <c r="F1049" s="224"/>
      <c r="G1049" s="98"/>
      <c r="H1049" s="98"/>
      <c r="I1049" s="130"/>
      <c r="J1049" s="98"/>
      <c r="K1049" s="98"/>
      <c r="L1049" s="98"/>
      <c r="M1049" s="255"/>
      <c r="N1049" s="255"/>
      <c r="O1049" s="98"/>
      <c r="P1049" s="98"/>
      <c r="Q1049" s="130"/>
    </row>
    <row r="1050" spans="1:17" ht="12.6" customHeight="1" x14ac:dyDescent="0.2">
      <c r="A1050" s="234"/>
      <c r="B1050" s="98"/>
      <c r="C1050" s="130"/>
      <c r="D1050" s="240"/>
      <c r="E1050" s="240"/>
      <c r="F1050" s="224"/>
      <c r="G1050" s="98"/>
      <c r="H1050" s="98"/>
      <c r="I1050" s="130"/>
      <c r="J1050" s="98"/>
      <c r="K1050" s="98"/>
      <c r="L1050" s="98"/>
      <c r="M1050" s="255"/>
      <c r="N1050" s="255"/>
      <c r="O1050" s="98"/>
      <c r="P1050" s="98"/>
      <c r="Q1050" s="130"/>
    </row>
    <row r="1051" spans="1:17" ht="12.6" customHeight="1" x14ac:dyDescent="0.2">
      <c r="A1051" s="234"/>
      <c r="B1051" s="98"/>
      <c r="C1051" s="130"/>
      <c r="D1051" s="240"/>
      <c r="E1051" s="240"/>
      <c r="F1051" s="224"/>
      <c r="G1051" s="98"/>
      <c r="H1051" s="98"/>
      <c r="I1051" s="130"/>
      <c r="J1051" s="98"/>
      <c r="K1051" s="98"/>
      <c r="L1051" s="98"/>
      <c r="M1051" s="255"/>
      <c r="N1051" s="255"/>
      <c r="O1051" s="98"/>
      <c r="P1051" s="98"/>
      <c r="Q1051" s="130"/>
    </row>
    <row r="1052" spans="1:17" ht="12.6" customHeight="1" x14ac:dyDescent="0.2">
      <c r="A1052" s="234"/>
      <c r="B1052" s="98"/>
      <c r="C1052" s="130"/>
      <c r="D1052" s="240"/>
      <c r="E1052" s="240"/>
      <c r="F1052" s="224"/>
      <c r="G1052" s="98"/>
      <c r="H1052" s="98"/>
      <c r="I1052" s="130"/>
      <c r="J1052" s="98"/>
      <c r="K1052" s="98"/>
      <c r="L1052" s="98"/>
      <c r="M1052" s="255"/>
      <c r="N1052" s="255"/>
      <c r="O1052" s="98"/>
      <c r="P1052" s="98"/>
      <c r="Q1052" s="130"/>
    </row>
    <row r="1053" spans="1:17" ht="12.6" customHeight="1" x14ac:dyDescent="0.2">
      <c r="A1053" s="234"/>
      <c r="B1053" s="98"/>
      <c r="C1053" s="130"/>
      <c r="D1053" s="240"/>
      <c r="E1053" s="240"/>
      <c r="F1053" s="224"/>
      <c r="G1053" s="98"/>
      <c r="H1053" s="98"/>
      <c r="I1053" s="130"/>
      <c r="J1053" s="98"/>
      <c r="K1053" s="98"/>
      <c r="L1053" s="98"/>
      <c r="M1053" s="255"/>
      <c r="N1053" s="255"/>
      <c r="O1053" s="98"/>
      <c r="P1053" s="98"/>
      <c r="Q1053" s="130"/>
    </row>
    <row r="1054" spans="1:17" ht="12.6" customHeight="1" x14ac:dyDescent="0.2">
      <c r="A1054" s="234"/>
      <c r="B1054" s="98"/>
      <c r="C1054" s="130"/>
      <c r="D1054" s="240"/>
      <c r="E1054" s="240"/>
      <c r="F1054" s="224"/>
      <c r="G1054" s="98"/>
      <c r="H1054" s="98"/>
      <c r="I1054" s="130"/>
      <c r="J1054" s="98"/>
      <c r="K1054" s="98"/>
      <c r="L1054" s="98"/>
      <c r="M1054" s="255"/>
      <c r="N1054" s="255"/>
      <c r="O1054" s="98"/>
      <c r="P1054" s="98"/>
      <c r="Q1054" s="130"/>
    </row>
    <row r="1055" spans="1:17" ht="12.6" customHeight="1" x14ac:dyDescent="0.2">
      <c r="A1055" s="234"/>
      <c r="B1055" s="98"/>
      <c r="C1055" s="130"/>
      <c r="D1055" s="240"/>
      <c r="E1055" s="240"/>
      <c r="F1055" s="224"/>
      <c r="G1055" s="98"/>
      <c r="H1055" s="98"/>
      <c r="I1055" s="130"/>
      <c r="J1055" s="98"/>
      <c r="K1055" s="98"/>
      <c r="L1055" s="98"/>
      <c r="M1055" s="255"/>
      <c r="N1055" s="255"/>
      <c r="O1055" s="98"/>
      <c r="P1055" s="98"/>
      <c r="Q1055" s="130"/>
    </row>
    <row r="1056" spans="1:17" ht="12.6" customHeight="1" x14ac:dyDescent="0.2">
      <c r="A1056" s="234"/>
      <c r="B1056" s="98"/>
      <c r="C1056" s="130"/>
      <c r="D1056" s="240"/>
      <c r="E1056" s="240"/>
      <c r="F1056" s="224"/>
      <c r="G1056" s="98"/>
      <c r="H1056" s="98"/>
      <c r="I1056" s="130"/>
      <c r="J1056" s="98"/>
      <c r="K1056" s="98"/>
      <c r="L1056" s="98"/>
      <c r="M1056" s="255"/>
      <c r="N1056" s="255"/>
      <c r="O1056" s="98"/>
      <c r="P1056" s="98"/>
      <c r="Q1056" s="130"/>
    </row>
    <row r="1057" spans="1:17" ht="12.6" customHeight="1" x14ac:dyDescent="0.2">
      <c r="A1057" s="234"/>
      <c r="B1057" s="98"/>
      <c r="C1057" s="130"/>
      <c r="D1057" s="240"/>
      <c r="E1057" s="240"/>
      <c r="F1057" s="224"/>
      <c r="G1057" s="98"/>
      <c r="H1057" s="98"/>
      <c r="I1057" s="130"/>
      <c r="J1057" s="98"/>
      <c r="K1057" s="98"/>
      <c r="L1057" s="98"/>
      <c r="M1057" s="255"/>
      <c r="N1057" s="255"/>
      <c r="O1057" s="98"/>
      <c r="P1057" s="98"/>
      <c r="Q1057" s="130"/>
    </row>
    <row r="1058" spans="1:17" ht="12.6" customHeight="1" x14ac:dyDescent="0.2">
      <c r="A1058" s="234"/>
      <c r="B1058" s="98"/>
      <c r="C1058" s="130"/>
      <c r="D1058" s="240"/>
      <c r="E1058" s="240"/>
      <c r="F1058" s="224"/>
      <c r="G1058" s="98"/>
      <c r="H1058" s="98"/>
      <c r="I1058" s="130"/>
      <c r="J1058" s="98"/>
      <c r="K1058" s="98"/>
      <c r="L1058" s="98"/>
      <c r="M1058" s="255"/>
      <c r="N1058" s="255"/>
      <c r="O1058" s="98"/>
      <c r="P1058" s="98"/>
      <c r="Q1058" s="130"/>
    </row>
    <row r="1059" spans="1:17" ht="12.6" customHeight="1" x14ac:dyDescent="0.2">
      <c r="A1059" s="234"/>
      <c r="B1059" s="98"/>
      <c r="C1059" s="130"/>
      <c r="D1059" s="240"/>
      <c r="E1059" s="240"/>
      <c r="F1059" s="224"/>
      <c r="G1059" s="98"/>
      <c r="H1059" s="98"/>
      <c r="I1059" s="130"/>
      <c r="J1059" s="98"/>
      <c r="K1059" s="98"/>
      <c r="L1059" s="98"/>
      <c r="M1059" s="255"/>
      <c r="N1059" s="255"/>
      <c r="O1059" s="98"/>
      <c r="P1059" s="98"/>
      <c r="Q1059" s="130"/>
    </row>
    <row r="1060" spans="1:17" ht="12.6" customHeight="1" x14ac:dyDescent="0.2">
      <c r="A1060" s="234"/>
      <c r="B1060" s="98"/>
      <c r="C1060" s="130"/>
      <c r="D1060" s="240"/>
      <c r="E1060" s="240"/>
      <c r="F1060" s="224"/>
      <c r="G1060" s="98"/>
      <c r="H1060" s="98"/>
      <c r="I1060" s="130"/>
      <c r="J1060" s="98"/>
      <c r="K1060" s="98"/>
      <c r="L1060" s="98"/>
      <c r="M1060" s="255"/>
      <c r="N1060" s="255"/>
      <c r="O1060" s="98"/>
      <c r="P1060" s="98"/>
      <c r="Q1060" s="130"/>
    </row>
    <row r="1061" spans="1:17" ht="12.6" customHeight="1" x14ac:dyDescent="0.2">
      <c r="A1061" s="234"/>
      <c r="B1061" s="98"/>
      <c r="C1061" s="130"/>
      <c r="D1061" s="240"/>
      <c r="E1061" s="240"/>
      <c r="F1061" s="224"/>
      <c r="G1061" s="98"/>
      <c r="H1061" s="98"/>
      <c r="I1061" s="130"/>
      <c r="J1061" s="98"/>
      <c r="K1061" s="98"/>
      <c r="L1061" s="98"/>
      <c r="M1061" s="255"/>
      <c r="N1061" s="255"/>
      <c r="O1061" s="98"/>
      <c r="P1061" s="98"/>
      <c r="Q1061" s="130"/>
    </row>
    <row r="1062" spans="1:17" ht="12.6" customHeight="1" x14ac:dyDescent="0.2">
      <c r="A1062" s="234"/>
      <c r="B1062" s="98"/>
      <c r="C1062" s="130"/>
      <c r="D1062" s="240"/>
      <c r="E1062" s="240"/>
      <c r="F1062" s="224"/>
      <c r="G1062" s="98"/>
      <c r="H1062" s="98"/>
      <c r="I1062" s="130"/>
      <c r="J1062" s="98"/>
      <c r="K1062" s="98"/>
      <c r="L1062" s="98"/>
      <c r="M1062" s="255"/>
      <c r="N1062" s="255"/>
      <c r="O1062" s="98"/>
      <c r="P1062" s="98"/>
      <c r="Q1062" s="130"/>
    </row>
    <row r="1063" spans="1:17" ht="12.6" customHeight="1" x14ac:dyDescent="0.2">
      <c r="A1063" s="234"/>
      <c r="B1063" s="98"/>
      <c r="C1063" s="130"/>
      <c r="D1063" s="240"/>
      <c r="E1063" s="240"/>
      <c r="F1063" s="224"/>
      <c r="G1063" s="98"/>
      <c r="H1063" s="98"/>
      <c r="I1063" s="130"/>
      <c r="J1063" s="98"/>
      <c r="K1063" s="98"/>
      <c r="L1063" s="98"/>
      <c r="M1063" s="255"/>
      <c r="N1063" s="255"/>
      <c r="O1063" s="98"/>
      <c r="P1063" s="98"/>
      <c r="Q1063" s="130"/>
    </row>
    <row r="1064" spans="1:17" ht="12.6" customHeight="1" x14ac:dyDescent="0.2">
      <c r="A1064" s="234"/>
      <c r="B1064" s="98"/>
      <c r="C1064" s="130"/>
      <c r="D1064" s="240"/>
      <c r="E1064" s="240"/>
      <c r="F1064" s="224"/>
      <c r="G1064" s="98"/>
      <c r="H1064" s="98"/>
      <c r="I1064" s="130"/>
      <c r="J1064" s="98"/>
      <c r="K1064" s="98"/>
      <c r="L1064" s="98"/>
      <c r="M1064" s="255"/>
      <c r="N1064" s="255"/>
      <c r="O1064" s="98"/>
      <c r="P1064" s="98"/>
      <c r="Q1064" s="130"/>
    </row>
    <row r="1065" spans="1:17" ht="12.6" customHeight="1" x14ac:dyDescent="0.2">
      <c r="A1065" s="234"/>
      <c r="B1065" s="98"/>
      <c r="C1065" s="130"/>
      <c r="D1065" s="240"/>
      <c r="E1065" s="240"/>
      <c r="F1065" s="224"/>
      <c r="G1065" s="98"/>
      <c r="H1065" s="98"/>
      <c r="I1065" s="130"/>
      <c r="J1065" s="98"/>
      <c r="K1065" s="98"/>
      <c r="L1065" s="98"/>
      <c r="M1065" s="255"/>
      <c r="N1065" s="255"/>
      <c r="O1065" s="98"/>
      <c r="P1065" s="98"/>
      <c r="Q1065" s="130"/>
    </row>
    <row r="1066" spans="1:17" ht="12.6" customHeight="1" x14ac:dyDescent="0.2">
      <c r="A1066" s="234"/>
      <c r="B1066" s="98"/>
      <c r="C1066" s="130"/>
      <c r="D1066" s="240"/>
      <c r="E1066" s="240"/>
      <c r="F1066" s="224"/>
      <c r="G1066" s="98"/>
      <c r="H1066" s="98"/>
      <c r="I1066" s="130"/>
      <c r="J1066" s="98"/>
      <c r="K1066" s="98"/>
      <c r="L1066" s="98"/>
      <c r="M1066" s="255"/>
      <c r="N1066" s="255"/>
      <c r="O1066" s="98"/>
      <c r="P1066" s="98"/>
      <c r="Q1066" s="130"/>
    </row>
    <row r="1067" spans="1:17" ht="12.6" customHeight="1" x14ac:dyDescent="0.2">
      <c r="A1067" s="234"/>
      <c r="B1067" s="98"/>
      <c r="C1067" s="130"/>
      <c r="D1067" s="240"/>
      <c r="E1067" s="240"/>
      <c r="F1067" s="224"/>
      <c r="G1067" s="98"/>
      <c r="H1067" s="98"/>
      <c r="I1067" s="130"/>
      <c r="J1067" s="98"/>
      <c r="K1067" s="98"/>
      <c r="L1067" s="98"/>
      <c r="M1067" s="255"/>
      <c r="N1067" s="255"/>
      <c r="O1067" s="98"/>
      <c r="P1067" s="98"/>
      <c r="Q1067" s="130"/>
    </row>
    <row r="1068" spans="1:17" ht="12.6" customHeight="1" x14ac:dyDescent="0.2">
      <c r="A1068" s="234"/>
      <c r="B1068" s="98"/>
      <c r="C1068" s="130"/>
      <c r="D1068" s="240"/>
      <c r="E1068" s="240"/>
      <c r="F1068" s="224"/>
      <c r="G1068" s="98"/>
      <c r="H1068" s="98"/>
      <c r="I1068" s="130"/>
      <c r="J1068" s="98"/>
      <c r="K1068" s="98"/>
      <c r="L1068" s="98"/>
      <c r="M1068" s="255"/>
      <c r="N1068" s="255"/>
      <c r="O1068" s="98"/>
      <c r="P1068" s="98"/>
      <c r="Q1068" s="130"/>
    </row>
    <row r="1069" spans="1:17" ht="12.6" customHeight="1" x14ac:dyDescent="0.2">
      <c r="A1069" s="234"/>
      <c r="B1069" s="98"/>
      <c r="C1069" s="130"/>
      <c r="D1069" s="240"/>
      <c r="E1069" s="240"/>
      <c r="F1069" s="224"/>
      <c r="G1069" s="98"/>
      <c r="H1069" s="98"/>
      <c r="I1069" s="130"/>
      <c r="J1069" s="98"/>
      <c r="K1069" s="98"/>
      <c r="L1069" s="98"/>
      <c r="M1069" s="255"/>
      <c r="N1069" s="255"/>
      <c r="O1069" s="98"/>
      <c r="P1069" s="98"/>
      <c r="Q1069" s="130"/>
    </row>
    <row r="1070" spans="1:17" ht="12.6" customHeight="1" x14ac:dyDescent="0.2">
      <c r="A1070" s="234"/>
      <c r="B1070" s="98"/>
      <c r="C1070" s="130"/>
      <c r="D1070" s="240"/>
      <c r="E1070" s="240"/>
      <c r="F1070" s="224"/>
      <c r="G1070" s="98"/>
      <c r="H1070" s="98"/>
      <c r="I1070" s="130"/>
      <c r="J1070" s="98"/>
      <c r="K1070" s="98"/>
      <c r="L1070" s="98"/>
      <c r="M1070" s="255"/>
      <c r="N1070" s="255"/>
      <c r="O1070" s="98"/>
      <c r="P1070" s="98"/>
      <c r="Q1070" s="130"/>
    </row>
    <row r="1071" spans="1:17" ht="12.6" customHeight="1" x14ac:dyDescent="0.2">
      <c r="A1071" s="234"/>
      <c r="B1071" s="98"/>
      <c r="C1071" s="130"/>
      <c r="D1071" s="240"/>
      <c r="E1071" s="240"/>
      <c r="F1071" s="224"/>
      <c r="G1071" s="98"/>
      <c r="H1071" s="98"/>
      <c r="I1071" s="130"/>
      <c r="J1071" s="98"/>
      <c r="K1071" s="98"/>
      <c r="L1071" s="98"/>
      <c r="M1071" s="255"/>
      <c r="N1071" s="255"/>
      <c r="O1071" s="98"/>
      <c r="P1071" s="98"/>
      <c r="Q1071" s="130"/>
    </row>
    <row r="1072" spans="1:17" ht="12.6" customHeight="1" x14ac:dyDescent="0.2">
      <c r="A1072" s="234"/>
      <c r="B1072" s="98"/>
      <c r="C1072" s="130"/>
      <c r="D1072" s="240"/>
      <c r="E1072" s="240"/>
      <c r="F1072" s="224"/>
      <c r="G1072" s="98"/>
      <c r="H1072" s="98"/>
      <c r="I1072" s="130"/>
      <c r="J1072" s="98"/>
      <c r="K1072" s="98"/>
      <c r="L1072" s="98"/>
      <c r="M1072" s="255"/>
      <c r="N1072" s="255"/>
      <c r="O1072" s="98"/>
      <c r="P1072" s="98"/>
      <c r="Q1072" s="130"/>
    </row>
    <row r="1073" spans="1:17" ht="12.6" customHeight="1" x14ac:dyDescent="0.2">
      <c r="A1073" s="234"/>
      <c r="B1073" s="98"/>
      <c r="C1073" s="130"/>
      <c r="D1073" s="240"/>
      <c r="E1073" s="240"/>
      <c r="F1073" s="224"/>
      <c r="G1073" s="98"/>
      <c r="H1073" s="98"/>
      <c r="I1073" s="130"/>
      <c r="J1073" s="98"/>
      <c r="K1073" s="98"/>
      <c r="L1073" s="98"/>
      <c r="M1073" s="255"/>
      <c r="N1073" s="255"/>
      <c r="O1073" s="98"/>
      <c r="P1073" s="98"/>
      <c r="Q1073" s="130"/>
    </row>
    <row r="1074" spans="1:17" ht="12.6" customHeight="1" x14ac:dyDescent="0.2">
      <c r="A1074" s="234"/>
      <c r="B1074" s="98"/>
      <c r="C1074" s="130"/>
      <c r="D1074" s="240"/>
      <c r="E1074" s="240"/>
      <c r="F1074" s="224"/>
      <c r="G1074" s="98"/>
      <c r="H1074" s="98"/>
      <c r="I1074" s="130"/>
      <c r="J1074" s="98"/>
      <c r="K1074" s="98"/>
      <c r="L1074" s="98"/>
      <c r="M1074" s="255"/>
      <c r="N1074" s="255"/>
      <c r="O1074" s="98"/>
      <c r="P1074" s="98"/>
      <c r="Q1074" s="130"/>
    </row>
    <row r="1075" spans="1:17" ht="12.6" customHeight="1" x14ac:dyDescent="0.2">
      <c r="A1075" s="234"/>
      <c r="B1075" s="98"/>
      <c r="C1075" s="130"/>
      <c r="D1075" s="240"/>
      <c r="E1075" s="240"/>
      <c r="F1075" s="224"/>
      <c r="G1075" s="98"/>
      <c r="H1075" s="98"/>
      <c r="I1075" s="130"/>
      <c r="J1075" s="98"/>
      <c r="K1075" s="98"/>
      <c r="L1075" s="98"/>
      <c r="M1075" s="255"/>
      <c r="N1075" s="255"/>
      <c r="O1075" s="98"/>
      <c r="P1075" s="98"/>
      <c r="Q1075" s="130"/>
    </row>
    <row r="1076" spans="1:17" ht="12.6" customHeight="1" x14ac:dyDescent="0.2">
      <c r="A1076" s="234"/>
      <c r="B1076" s="98"/>
      <c r="C1076" s="130"/>
      <c r="D1076" s="240"/>
      <c r="E1076" s="240"/>
      <c r="F1076" s="224"/>
      <c r="G1076" s="98"/>
      <c r="H1076" s="98"/>
      <c r="I1076" s="130"/>
      <c r="J1076" s="98"/>
      <c r="K1076" s="98"/>
      <c r="L1076" s="98"/>
      <c r="M1076" s="255"/>
      <c r="N1076" s="255"/>
      <c r="O1076" s="98"/>
      <c r="P1076" s="98"/>
      <c r="Q1076" s="130"/>
    </row>
    <row r="1077" spans="1:17" ht="12.6" customHeight="1" x14ac:dyDescent="0.2">
      <c r="A1077" s="234"/>
      <c r="B1077" s="98"/>
      <c r="C1077" s="130"/>
      <c r="D1077" s="240"/>
      <c r="E1077" s="240"/>
      <c r="F1077" s="224"/>
      <c r="G1077" s="98"/>
      <c r="H1077" s="98"/>
      <c r="I1077" s="130"/>
      <c r="J1077" s="98"/>
      <c r="K1077" s="98"/>
      <c r="L1077" s="98"/>
      <c r="M1077" s="255"/>
      <c r="N1077" s="255"/>
      <c r="O1077" s="98"/>
      <c r="P1077" s="98"/>
      <c r="Q1077" s="130"/>
    </row>
    <row r="1078" spans="1:17" ht="12.6" customHeight="1" x14ac:dyDescent="0.2">
      <c r="A1078" s="234"/>
      <c r="B1078" s="98"/>
      <c r="C1078" s="130"/>
      <c r="D1078" s="240"/>
      <c r="E1078" s="240"/>
      <c r="F1078" s="224"/>
      <c r="G1078" s="98"/>
      <c r="H1078" s="98"/>
      <c r="I1078" s="130"/>
      <c r="J1078" s="98"/>
      <c r="K1078" s="98"/>
      <c r="L1078" s="98"/>
      <c r="M1078" s="255"/>
      <c r="N1078" s="255"/>
      <c r="O1078" s="98"/>
      <c r="P1078" s="98"/>
      <c r="Q1078" s="130"/>
    </row>
    <row r="1079" spans="1:17" ht="12.6" customHeight="1" x14ac:dyDescent="0.2">
      <c r="A1079" s="234"/>
      <c r="B1079" s="98"/>
      <c r="C1079" s="130"/>
      <c r="D1079" s="240"/>
      <c r="E1079" s="240"/>
      <c r="F1079" s="224"/>
      <c r="G1079" s="98"/>
      <c r="H1079" s="98"/>
      <c r="I1079" s="130"/>
      <c r="J1079" s="98"/>
      <c r="K1079" s="98"/>
      <c r="L1079" s="98"/>
      <c r="M1079" s="255"/>
      <c r="N1079" s="255"/>
      <c r="O1079" s="98"/>
      <c r="P1079" s="98"/>
      <c r="Q1079" s="130"/>
    </row>
    <row r="1080" spans="1:17" ht="12.6" customHeight="1" x14ac:dyDescent="0.2">
      <c r="A1080" s="234"/>
      <c r="B1080" s="98"/>
      <c r="C1080" s="130"/>
      <c r="D1080" s="240"/>
      <c r="E1080" s="240"/>
      <c r="F1080" s="224"/>
      <c r="G1080" s="98"/>
      <c r="H1080" s="98"/>
      <c r="I1080" s="130"/>
      <c r="J1080" s="98"/>
      <c r="K1080" s="98"/>
      <c r="L1080" s="98"/>
      <c r="M1080" s="255"/>
      <c r="N1080" s="255"/>
      <c r="O1080" s="98"/>
      <c r="P1080" s="98"/>
      <c r="Q1080" s="130"/>
    </row>
    <row r="1081" spans="1:17" ht="12.6" customHeight="1" x14ac:dyDescent="0.2">
      <c r="A1081" s="234"/>
      <c r="B1081" s="98"/>
      <c r="C1081" s="130"/>
      <c r="D1081" s="240"/>
      <c r="E1081" s="240"/>
      <c r="F1081" s="224"/>
      <c r="G1081" s="98"/>
      <c r="H1081" s="98"/>
      <c r="I1081" s="130"/>
      <c r="J1081" s="98"/>
      <c r="K1081" s="98"/>
      <c r="L1081" s="98"/>
      <c r="M1081" s="255"/>
      <c r="N1081" s="255"/>
      <c r="O1081" s="98"/>
      <c r="P1081" s="98"/>
      <c r="Q1081" s="130"/>
    </row>
    <row r="1082" spans="1:17" ht="12.6" customHeight="1" x14ac:dyDescent="0.2">
      <c r="A1082" s="234"/>
      <c r="B1082" s="98"/>
      <c r="C1082" s="130"/>
      <c r="D1082" s="240"/>
      <c r="E1082" s="240"/>
      <c r="F1082" s="224"/>
      <c r="G1082" s="98"/>
      <c r="H1082" s="98"/>
      <c r="I1082" s="130"/>
      <c r="J1082" s="98"/>
      <c r="K1082" s="98"/>
      <c r="L1082" s="98"/>
      <c r="M1082" s="255"/>
      <c r="N1082" s="255"/>
      <c r="O1082" s="98"/>
      <c r="P1082" s="98"/>
      <c r="Q1082" s="130"/>
    </row>
    <row r="1083" spans="1:17" ht="12.6" customHeight="1" x14ac:dyDescent="0.2">
      <c r="A1083" s="234"/>
      <c r="B1083" s="98"/>
      <c r="C1083" s="130"/>
      <c r="D1083" s="240"/>
      <c r="E1083" s="240"/>
      <c r="F1083" s="224"/>
      <c r="G1083" s="98"/>
      <c r="H1083" s="98"/>
      <c r="I1083" s="130"/>
      <c r="J1083" s="98"/>
      <c r="K1083" s="98"/>
      <c r="L1083" s="98"/>
      <c r="M1083" s="255"/>
      <c r="N1083" s="255"/>
      <c r="O1083" s="98"/>
      <c r="P1083" s="98"/>
      <c r="Q1083" s="130"/>
    </row>
    <row r="1084" spans="1:17" ht="12.6" customHeight="1" x14ac:dyDescent="0.2">
      <c r="A1084" s="234"/>
      <c r="B1084" s="98"/>
      <c r="C1084" s="130"/>
      <c r="D1084" s="240"/>
      <c r="E1084" s="240"/>
      <c r="F1084" s="224"/>
      <c r="G1084" s="98"/>
      <c r="H1084" s="98"/>
      <c r="I1084" s="130"/>
      <c r="J1084" s="98"/>
      <c r="K1084" s="98"/>
      <c r="L1084" s="98"/>
      <c r="M1084" s="255"/>
      <c r="N1084" s="255"/>
      <c r="O1084" s="98"/>
      <c r="P1084" s="98"/>
      <c r="Q1084" s="130"/>
    </row>
    <row r="1085" spans="1:17" ht="12.6" customHeight="1" x14ac:dyDescent="0.2">
      <c r="A1085" s="234"/>
      <c r="B1085" s="98"/>
      <c r="C1085" s="130"/>
      <c r="D1085" s="240"/>
      <c r="E1085" s="240"/>
      <c r="F1085" s="224"/>
      <c r="G1085" s="98"/>
      <c r="H1085" s="98"/>
      <c r="I1085" s="130"/>
      <c r="J1085" s="98"/>
      <c r="K1085" s="98"/>
      <c r="L1085" s="98"/>
      <c r="M1085" s="255"/>
      <c r="N1085" s="255"/>
      <c r="O1085" s="98"/>
      <c r="P1085" s="98"/>
      <c r="Q1085" s="130"/>
    </row>
    <row r="1086" spans="1:17" ht="12.6" customHeight="1" x14ac:dyDescent="0.2">
      <c r="A1086" s="234"/>
      <c r="B1086" s="98"/>
      <c r="C1086" s="130"/>
      <c r="D1086" s="240"/>
      <c r="E1086" s="240"/>
      <c r="F1086" s="224"/>
      <c r="G1086" s="98"/>
      <c r="H1086" s="98"/>
      <c r="I1086" s="130"/>
      <c r="J1086" s="98"/>
      <c r="K1086" s="98"/>
      <c r="L1086" s="98"/>
      <c r="M1086" s="255"/>
      <c r="N1086" s="255"/>
      <c r="O1086" s="98"/>
      <c r="P1086" s="98"/>
      <c r="Q1086" s="130"/>
    </row>
    <row r="1087" spans="1:17" ht="12.6" customHeight="1" x14ac:dyDescent="0.2">
      <c r="A1087" s="234"/>
      <c r="B1087" s="98"/>
      <c r="C1087" s="130"/>
      <c r="D1087" s="240"/>
      <c r="E1087" s="240"/>
      <c r="F1087" s="224"/>
      <c r="G1087" s="98"/>
      <c r="H1087" s="98"/>
      <c r="I1087" s="130"/>
      <c r="J1087" s="98"/>
      <c r="K1087" s="98"/>
      <c r="L1087" s="98"/>
      <c r="M1087" s="255"/>
      <c r="N1087" s="255"/>
      <c r="O1087" s="98"/>
      <c r="P1087" s="98"/>
      <c r="Q1087" s="130"/>
    </row>
    <row r="1088" spans="1:17" ht="12.6" customHeight="1" x14ac:dyDescent="0.2">
      <c r="A1088" s="234"/>
      <c r="B1088" s="98"/>
      <c r="C1088" s="130"/>
      <c r="D1088" s="240"/>
      <c r="E1088" s="240"/>
      <c r="F1088" s="224"/>
      <c r="G1088" s="98"/>
      <c r="H1088" s="98"/>
      <c r="I1088" s="130"/>
      <c r="J1088" s="98"/>
      <c r="K1088" s="98"/>
      <c r="L1088" s="98"/>
      <c r="M1088" s="255"/>
      <c r="N1088" s="255"/>
      <c r="O1088" s="98"/>
      <c r="P1088" s="98"/>
      <c r="Q1088" s="130"/>
    </row>
    <row r="1089" spans="1:17" ht="12.6" customHeight="1" x14ac:dyDescent="0.2">
      <c r="A1089" s="234"/>
      <c r="B1089" s="98"/>
      <c r="C1089" s="130"/>
      <c r="D1089" s="240"/>
      <c r="E1089" s="240"/>
      <c r="F1089" s="224"/>
      <c r="G1089" s="98"/>
      <c r="H1089" s="98"/>
      <c r="I1089" s="130"/>
      <c r="J1089" s="98"/>
      <c r="K1089" s="98"/>
      <c r="L1089" s="98"/>
      <c r="M1089" s="255"/>
      <c r="N1089" s="255"/>
      <c r="O1089" s="98"/>
      <c r="P1089" s="98"/>
      <c r="Q1089" s="130"/>
    </row>
    <row r="1090" spans="1:17" ht="12.6" customHeight="1" x14ac:dyDescent="0.2">
      <c r="A1090" s="234"/>
      <c r="B1090" s="98"/>
      <c r="C1090" s="130"/>
      <c r="D1090" s="240"/>
      <c r="E1090" s="240"/>
      <c r="F1090" s="224"/>
      <c r="G1090" s="98"/>
      <c r="H1090" s="98"/>
      <c r="I1090" s="130"/>
      <c r="J1090" s="98"/>
      <c r="K1090" s="98"/>
      <c r="L1090" s="98"/>
      <c r="M1090" s="255"/>
      <c r="N1090" s="255"/>
      <c r="O1090" s="98"/>
      <c r="P1090" s="98"/>
      <c r="Q1090" s="130"/>
    </row>
    <row r="1091" spans="1:17" ht="12.6" customHeight="1" x14ac:dyDescent="0.2">
      <c r="A1091" s="234"/>
      <c r="B1091" s="98"/>
      <c r="C1091" s="130"/>
      <c r="D1091" s="240"/>
      <c r="E1091" s="240"/>
      <c r="F1091" s="224"/>
      <c r="G1091" s="98"/>
      <c r="H1091" s="98"/>
      <c r="I1091" s="130"/>
      <c r="J1091" s="98"/>
      <c r="K1091" s="98"/>
      <c r="L1091" s="98"/>
      <c r="M1091" s="255"/>
      <c r="N1091" s="255"/>
      <c r="O1091" s="98"/>
      <c r="P1091" s="98"/>
      <c r="Q1091" s="130"/>
    </row>
    <row r="1092" spans="1:17" ht="12.6" customHeight="1" x14ac:dyDescent="0.2">
      <c r="A1092" s="234"/>
      <c r="B1092" s="98"/>
      <c r="C1092" s="130"/>
      <c r="D1092" s="240"/>
      <c r="E1092" s="240"/>
      <c r="F1092" s="224"/>
      <c r="G1092" s="98"/>
      <c r="H1092" s="98"/>
      <c r="I1092" s="130"/>
      <c r="J1092" s="98"/>
      <c r="K1092" s="98"/>
      <c r="L1092" s="98"/>
      <c r="M1092" s="255"/>
      <c r="N1092" s="255"/>
      <c r="O1092" s="98"/>
      <c r="P1092" s="98"/>
      <c r="Q1092" s="130"/>
    </row>
    <row r="1093" spans="1:17" ht="12.6" customHeight="1" x14ac:dyDescent="0.2">
      <c r="A1093" s="234"/>
      <c r="B1093" s="98"/>
      <c r="C1093" s="130"/>
      <c r="D1093" s="240"/>
      <c r="E1093" s="240"/>
      <c r="F1093" s="224"/>
      <c r="G1093" s="98"/>
      <c r="H1093" s="98"/>
      <c r="I1093" s="130"/>
      <c r="J1093" s="98"/>
      <c r="K1093" s="98"/>
      <c r="L1093" s="98"/>
      <c r="M1093" s="255"/>
      <c r="N1093" s="255"/>
      <c r="O1093" s="98"/>
      <c r="P1093" s="98"/>
      <c r="Q1093" s="130"/>
    </row>
    <row r="1094" spans="1:17" ht="12.6" customHeight="1" x14ac:dyDescent="0.2">
      <c r="A1094" s="234"/>
      <c r="B1094" s="98"/>
      <c r="C1094" s="130"/>
      <c r="D1094" s="240"/>
      <c r="E1094" s="240"/>
      <c r="F1094" s="224"/>
      <c r="G1094" s="98"/>
      <c r="H1094" s="98"/>
      <c r="I1094" s="130"/>
      <c r="J1094" s="98"/>
      <c r="K1094" s="98"/>
      <c r="L1094" s="98"/>
      <c r="M1094" s="255"/>
      <c r="N1094" s="255"/>
      <c r="O1094" s="98"/>
      <c r="P1094" s="98"/>
      <c r="Q1094" s="130"/>
    </row>
    <row r="1095" spans="1:17" ht="12.6" customHeight="1" x14ac:dyDescent="0.2">
      <c r="A1095" s="234"/>
      <c r="B1095" s="98"/>
      <c r="C1095" s="130"/>
      <c r="D1095" s="240"/>
      <c r="E1095" s="240"/>
      <c r="F1095" s="224"/>
      <c r="G1095" s="98"/>
      <c r="H1095" s="98"/>
      <c r="I1095" s="130"/>
      <c r="J1095" s="98"/>
      <c r="K1095" s="98"/>
      <c r="L1095" s="98"/>
      <c r="M1095" s="255"/>
      <c r="N1095" s="255"/>
      <c r="O1095" s="98"/>
      <c r="P1095" s="98"/>
      <c r="Q1095" s="130"/>
    </row>
    <row r="1096" spans="1:17" ht="12.6" customHeight="1" x14ac:dyDescent="0.2">
      <c r="A1096" s="234"/>
      <c r="B1096" s="98"/>
      <c r="C1096" s="130"/>
      <c r="D1096" s="240"/>
      <c r="E1096" s="240"/>
      <c r="F1096" s="224"/>
      <c r="G1096" s="98"/>
      <c r="H1096" s="98"/>
      <c r="I1096" s="130"/>
      <c r="J1096" s="98"/>
      <c r="K1096" s="98"/>
      <c r="L1096" s="98"/>
      <c r="M1096" s="255"/>
      <c r="N1096" s="255"/>
      <c r="O1096" s="98"/>
      <c r="P1096" s="98"/>
      <c r="Q1096" s="130"/>
    </row>
    <row r="1097" spans="1:17" ht="12.6" customHeight="1" x14ac:dyDescent="0.2">
      <c r="A1097" s="234"/>
      <c r="B1097" s="98"/>
      <c r="C1097" s="130"/>
      <c r="D1097" s="240"/>
      <c r="E1097" s="240"/>
      <c r="F1097" s="224"/>
      <c r="G1097" s="98"/>
      <c r="H1097" s="98"/>
      <c r="I1097" s="130"/>
      <c r="J1097" s="98"/>
      <c r="K1097" s="98"/>
      <c r="L1097" s="98"/>
      <c r="M1097" s="255"/>
      <c r="N1097" s="255"/>
      <c r="O1097" s="98"/>
      <c r="P1097" s="98"/>
      <c r="Q1097" s="130"/>
    </row>
    <row r="1098" spans="1:17" ht="12.6" customHeight="1" x14ac:dyDescent="0.2">
      <c r="A1098" s="234"/>
      <c r="B1098" s="98"/>
      <c r="C1098" s="130"/>
      <c r="D1098" s="240"/>
      <c r="E1098" s="240"/>
      <c r="F1098" s="224"/>
      <c r="G1098" s="98"/>
      <c r="H1098" s="98"/>
      <c r="I1098" s="130"/>
      <c r="J1098" s="98"/>
      <c r="K1098" s="98"/>
      <c r="L1098" s="98"/>
      <c r="M1098" s="255"/>
      <c r="N1098" s="255"/>
      <c r="O1098" s="98"/>
      <c r="P1098" s="98"/>
      <c r="Q1098" s="130"/>
    </row>
    <row r="1099" spans="1:17" ht="12.6" customHeight="1" x14ac:dyDescent="0.2">
      <c r="A1099" s="234"/>
      <c r="B1099" s="98"/>
      <c r="C1099" s="130"/>
      <c r="D1099" s="240"/>
      <c r="E1099" s="240"/>
      <c r="F1099" s="224"/>
      <c r="G1099" s="98"/>
      <c r="H1099" s="98"/>
      <c r="I1099" s="130"/>
      <c r="J1099" s="98"/>
      <c r="K1099" s="98"/>
      <c r="L1099" s="98"/>
      <c r="M1099" s="255"/>
      <c r="N1099" s="255"/>
      <c r="O1099" s="98"/>
      <c r="P1099" s="98"/>
      <c r="Q1099" s="130"/>
    </row>
    <row r="1100" spans="1:17" ht="12.6" customHeight="1" x14ac:dyDescent="0.2">
      <c r="A1100" s="234"/>
      <c r="B1100" s="98"/>
      <c r="C1100" s="130"/>
      <c r="D1100" s="240"/>
      <c r="E1100" s="240"/>
      <c r="F1100" s="224"/>
      <c r="G1100" s="98"/>
      <c r="H1100" s="98"/>
      <c r="I1100" s="130"/>
      <c r="J1100" s="98"/>
      <c r="K1100" s="98"/>
      <c r="L1100" s="98"/>
      <c r="M1100" s="255"/>
      <c r="N1100" s="255"/>
      <c r="O1100" s="98"/>
      <c r="P1100" s="98"/>
      <c r="Q1100" s="130"/>
    </row>
    <row r="1101" spans="1:17" ht="12.6" customHeight="1" x14ac:dyDescent="0.2">
      <c r="A1101" s="234"/>
      <c r="B1101" s="98"/>
      <c r="C1101" s="130"/>
      <c r="D1101" s="240"/>
      <c r="E1101" s="240"/>
      <c r="F1101" s="224"/>
      <c r="G1101" s="98"/>
      <c r="H1101" s="98"/>
      <c r="I1101" s="130"/>
      <c r="J1101" s="98"/>
      <c r="K1101" s="98"/>
      <c r="L1101" s="98"/>
      <c r="M1101" s="255"/>
      <c r="N1101" s="255"/>
      <c r="O1101" s="98"/>
      <c r="P1101" s="98"/>
      <c r="Q1101" s="130"/>
    </row>
    <row r="1102" spans="1:17" ht="12.6" customHeight="1" x14ac:dyDescent="0.2">
      <c r="A1102" s="234"/>
      <c r="B1102" s="98"/>
      <c r="C1102" s="130"/>
      <c r="D1102" s="240"/>
      <c r="E1102" s="240"/>
      <c r="F1102" s="224"/>
      <c r="G1102" s="98"/>
      <c r="H1102" s="98"/>
      <c r="I1102" s="130"/>
      <c r="J1102" s="98"/>
      <c r="K1102" s="98"/>
      <c r="L1102" s="98"/>
      <c r="M1102" s="255"/>
      <c r="N1102" s="255"/>
      <c r="O1102" s="98"/>
      <c r="P1102" s="98"/>
      <c r="Q1102" s="130"/>
    </row>
    <row r="1103" spans="1:17" ht="12.6" customHeight="1" x14ac:dyDescent="0.2">
      <c r="A1103" s="234"/>
      <c r="B1103" s="98"/>
      <c r="C1103" s="130"/>
      <c r="D1103" s="240"/>
      <c r="E1103" s="240"/>
      <c r="F1103" s="224"/>
      <c r="G1103" s="98"/>
      <c r="H1103" s="98"/>
      <c r="I1103" s="130"/>
      <c r="J1103" s="98"/>
      <c r="K1103" s="98"/>
      <c r="L1103" s="98"/>
      <c r="M1103" s="255"/>
      <c r="N1103" s="255"/>
      <c r="O1103" s="98"/>
      <c r="P1103" s="98"/>
      <c r="Q1103" s="130"/>
    </row>
    <row r="1104" spans="1:17" ht="12.6" customHeight="1" x14ac:dyDescent="0.2">
      <c r="A1104" s="234"/>
      <c r="B1104" s="98"/>
      <c r="C1104" s="130"/>
      <c r="D1104" s="240"/>
      <c r="E1104" s="240"/>
      <c r="F1104" s="224"/>
      <c r="G1104" s="98"/>
      <c r="H1104" s="98"/>
      <c r="I1104" s="130"/>
      <c r="J1104" s="98"/>
      <c r="K1104" s="98"/>
      <c r="L1104" s="98"/>
      <c r="M1104" s="255"/>
      <c r="N1104" s="255"/>
      <c r="O1104" s="98"/>
      <c r="P1104" s="98"/>
      <c r="Q1104" s="130"/>
    </row>
    <row r="1105" spans="1:17" ht="12.6" customHeight="1" x14ac:dyDescent="0.2">
      <c r="A1105" s="234"/>
      <c r="B1105" s="98"/>
      <c r="C1105" s="130"/>
      <c r="D1105" s="240"/>
      <c r="E1105" s="240"/>
      <c r="F1105" s="224"/>
      <c r="G1105" s="98"/>
      <c r="H1105" s="98"/>
      <c r="I1105" s="130"/>
      <c r="J1105" s="98"/>
      <c r="K1105" s="98"/>
      <c r="L1105" s="98"/>
      <c r="M1105" s="255"/>
      <c r="N1105" s="255"/>
      <c r="O1105" s="98"/>
      <c r="P1105" s="98"/>
      <c r="Q1105" s="130"/>
    </row>
    <row r="1106" spans="1:17" ht="12.6" customHeight="1" x14ac:dyDescent="0.2">
      <c r="A1106" s="234"/>
      <c r="B1106" s="98"/>
      <c r="C1106" s="130"/>
      <c r="D1106" s="240"/>
      <c r="E1106" s="240"/>
      <c r="F1106" s="224"/>
      <c r="G1106" s="98"/>
      <c r="H1106" s="98"/>
      <c r="I1106" s="130"/>
      <c r="J1106" s="98"/>
      <c r="K1106" s="98"/>
      <c r="L1106" s="98"/>
      <c r="M1106" s="255"/>
      <c r="N1106" s="255"/>
      <c r="O1106" s="98"/>
      <c r="P1106" s="98"/>
      <c r="Q1106" s="130"/>
    </row>
    <row r="1107" spans="1:17" ht="12.6" customHeight="1" x14ac:dyDescent="0.2">
      <c r="A1107" s="234"/>
      <c r="B1107" s="98"/>
      <c r="C1107" s="130"/>
      <c r="D1107" s="240"/>
      <c r="E1107" s="240"/>
      <c r="F1107" s="224"/>
      <c r="G1107" s="98"/>
      <c r="H1107" s="98"/>
      <c r="I1107" s="130"/>
      <c r="J1107" s="98"/>
      <c r="K1107" s="98"/>
      <c r="L1107" s="98"/>
      <c r="M1107" s="255"/>
      <c r="N1107" s="255"/>
      <c r="O1107" s="98"/>
      <c r="P1107" s="98"/>
      <c r="Q1107" s="130"/>
    </row>
    <row r="1108" spans="1:17" ht="12.6" customHeight="1" x14ac:dyDescent="0.2">
      <c r="A1108" s="234"/>
      <c r="B1108" s="98"/>
      <c r="C1108" s="130"/>
      <c r="D1108" s="240"/>
      <c r="E1108" s="240"/>
      <c r="F1108" s="224"/>
      <c r="G1108" s="98"/>
      <c r="H1108" s="98"/>
      <c r="I1108" s="130"/>
      <c r="J1108" s="98"/>
      <c r="K1108" s="98"/>
      <c r="L1108" s="98"/>
      <c r="M1108" s="255"/>
      <c r="N1108" s="255"/>
      <c r="O1108" s="98"/>
      <c r="P1108" s="98"/>
      <c r="Q1108" s="130"/>
    </row>
    <row r="1109" spans="1:17" ht="12.6" customHeight="1" x14ac:dyDescent="0.2">
      <c r="A1109" s="234"/>
      <c r="B1109" s="98"/>
      <c r="C1109" s="130"/>
      <c r="D1109" s="240"/>
      <c r="E1109" s="240"/>
      <c r="F1109" s="224"/>
      <c r="G1109" s="98"/>
      <c r="H1109" s="98"/>
      <c r="I1109" s="130"/>
      <c r="J1109" s="98"/>
      <c r="K1109" s="98"/>
      <c r="L1109" s="98"/>
      <c r="M1109" s="255"/>
      <c r="N1109" s="255"/>
      <c r="O1109" s="98"/>
      <c r="P1109" s="98"/>
      <c r="Q1109" s="130"/>
    </row>
    <row r="1110" spans="1:17" ht="12.6" customHeight="1" x14ac:dyDescent="0.2">
      <c r="A1110" s="234"/>
      <c r="B1110" s="98"/>
      <c r="C1110" s="130"/>
      <c r="D1110" s="240"/>
      <c r="E1110" s="240"/>
      <c r="F1110" s="224"/>
      <c r="G1110" s="98"/>
      <c r="H1110" s="98"/>
      <c r="I1110" s="130"/>
      <c r="J1110" s="98"/>
      <c r="K1110" s="98"/>
      <c r="L1110" s="98"/>
      <c r="M1110" s="255"/>
      <c r="N1110" s="255"/>
      <c r="O1110" s="98"/>
      <c r="P1110" s="98"/>
      <c r="Q1110" s="130"/>
    </row>
    <row r="1111" spans="1:17" ht="12.6" customHeight="1" x14ac:dyDescent="0.2">
      <c r="A1111" s="234"/>
      <c r="B1111" s="98"/>
      <c r="C1111" s="130"/>
      <c r="D1111" s="240"/>
      <c r="E1111" s="240"/>
      <c r="F1111" s="224"/>
      <c r="G1111" s="98"/>
      <c r="H1111" s="98"/>
      <c r="I1111" s="130"/>
      <c r="J1111" s="98"/>
      <c r="K1111" s="98"/>
      <c r="L1111" s="98"/>
      <c r="M1111" s="255"/>
      <c r="N1111" s="255"/>
      <c r="O1111" s="98"/>
      <c r="P1111" s="98"/>
      <c r="Q1111" s="130"/>
    </row>
    <row r="1112" spans="1:17" ht="12.6" customHeight="1" x14ac:dyDescent="0.2">
      <c r="A1112" s="234"/>
      <c r="B1112" s="98"/>
      <c r="C1112" s="130"/>
      <c r="D1112" s="240"/>
      <c r="E1112" s="240"/>
      <c r="F1112" s="224"/>
      <c r="G1112" s="98"/>
      <c r="H1112" s="98"/>
      <c r="I1112" s="130"/>
      <c r="J1112" s="98"/>
      <c r="K1112" s="98"/>
      <c r="L1112" s="98"/>
      <c r="M1112" s="255"/>
      <c r="N1112" s="255"/>
      <c r="O1112" s="98"/>
      <c r="P1112" s="98"/>
      <c r="Q1112" s="130"/>
    </row>
    <row r="1113" spans="1:17" ht="12.6" customHeight="1" x14ac:dyDescent="0.2">
      <c r="A1113" s="234"/>
      <c r="B1113" s="98"/>
      <c r="C1113" s="130"/>
      <c r="D1113" s="240"/>
      <c r="E1113" s="240"/>
      <c r="F1113" s="224"/>
      <c r="G1113" s="98"/>
      <c r="H1113" s="98"/>
      <c r="I1113" s="130"/>
      <c r="J1113" s="98"/>
      <c r="K1113" s="98"/>
      <c r="L1113" s="98"/>
      <c r="M1113" s="255"/>
      <c r="N1113" s="255"/>
      <c r="O1113" s="98"/>
      <c r="P1113" s="98"/>
      <c r="Q1113" s="130"/>
    </row>
    <row r="1114" spans="1:17" ht="12.6" customHeight="1" x14ac:dyDescent="0.2">
      <c r="A1114" s="234"/>
      <c r="B1114" s="98"/>
      <c r="C1114" s="130"/>
      <c r="D1114" s="240"/>
      <c r="E1114" s="240"/>
      <c r="F1114" s="224"/>
      <c r="G1114" s="98"/>
      <c r="H1114" s="98"/>
      <c r="I1114" s="130"/>
      <c r="J1114" s="98"/>
      <c r="K1114" s="98"/>
      <c r="L1114" s="98"/>
      <c r="M1114" s="255"/>
      <c r="N1114" s="255"/>
      <c r="O1114" s="98"/>
      <c r="P1114" s="98"/>
      <c r="Q1114" s="130"/>
    </row>
    <row r="1115" spans="1:17" ht="12.6" customHeight="1" x14ac:dyDescent="0.2">
      <c r="A1115" s="234"/>
      <c r="B1115" s="98"/>
      <c r="C1115" s="130"/>
      <c r="D1115" s="240"/>
      <c r="E1115" s="240"/>
      <c r="F1115" s="224"/>
      <c r="G1115" s="98"/>
      <c r="H1115" s="98"/>
      <c r="I1115" s="130"/>
      <c r="J1115" s="98"/>
      <c r="K1115" s="98"/>
      <c r="L1115" s="98"/>
      <c r="M1115" s="255"/>
      <c r="N1115" s="255"/>
      <c r="O1115" s="98"/>
      <c r="P1115" s="98"/>
      <c r="Q1115" s="130"/>
    </row>
    <row r="1116" spans="1:17" ht="12.6" customHeight="1" x14ac:dyDescent="0.2">
      <c r="A1116" s="234"/>
      <c r="B1116" s="98"/>
      <c r="C1116" s="130"/>
      <c r="D1116" s="240"/>
      <c r="E1116" s="240"/>
      <c r="F1116" s="224"/>
      <c r="G1116" s="98"/>
      <c r="H1116" s="98"/>
      <c r="I1116" s="130"/>
      <c r="J1116" s="98"/>
      <c r="K1116" s="98"/>
      <c r="L1116" s="98"/>
      <c r="M1116" s="255"/>
      <c r="N1116" s="255"/>
      <c r="O1116" s="98"/>
      <c r="P1116" s="98"/>
      <c r="Q1116" s="130"/>
    </row>
    <row r="1117" spans="1:17" ht="12.6" customHeight="1" x14ac:dyDescent="0.2">
      <c r="A1117" s="234"/>
      <c r="B1117" s="98"/>
      <c r="C1117" s="130"/>
      <c r="D1117" s="240"/>
      <c r="E1117" s="240"/>
      <c r="F1117" s="224"/>
      <c r="G1117" s="98"/>
      <c r="H1117" s="98"/>
      <c r="I1117" s="130"/>
      <c r="J1117" s="98"/>
      <c r="K1117" s="98"/>
      <c r="L1117" s="98"/>
      <c r="M1117" s="255"/>
      <c r="N1117" s="255"/>
      <c r="O1117" s="98"/>
      <c r="P1117" s="98"/>
      <c r="Q1117" s="130"/>
    </row>
    <row r="1118" spans="1:17" ht="12.6" customHeight="1" x14ac:dyDescent="0.2">
      <c r="A1118" s="234"/>
      <c r="B1118" s="98"/>
      <c r="C1118" s="130"/>
      <c r="D1118" s="240"/>
      <c r="E1118" s="240"/>
      <c r="F1118" s="224"/>
      <c r="G1118" s="98"/>
      <c r="H1118" s="98"/>
      <c r="I1118" s="130"/>
      <c r="J1118" s="98"/>
      <c r="K1118" s="98"/>
      <c r="L1118" s="98"/>
      <c r="M1118" s="255"/>
      <c r="N1118" s="255"/>
      <c r="O1118" s="98"/>
      <c r="P1118" s="98"/>
      <c r="Q1118" s="130"/>
    </row>
    <row r="1119" spans="1:17" ht="12.6" customHeight="1" x14ac:dyDescent="0.2">
      <c r="A1119" s="234"/>
      <c r="B1119" s="98"/>
      <c r="C1119" s="130"/>
      <c r="D1119" s="240"/>
      <c r="E1119" s="240"/>
      <c r="F1119" s="224"/>
      <c r="G1119" s="98"/>
      <c r="H1119" s="98"/>
      <c r="I1119" s="130"/>
      <c r="J1119" s="98"/>
      <c r="K1119" s="98"/>
      <c r="L1119" s="98"/>
      <c r="M1119" s="255"/>
      <c r="N1119" s="255"/>
      <c r="O1119" s="98"/>
      <c r="P1119" s="98"/>
      <c r="Q1119" s="130"/>
    </row>
    <row r="1120" spans="1:17" ht="12.6" customHeight="1" x14ac:dyDescent="0.2">
      <c r="A1120" s="234"/>
      <c r="B1120" s="98"/>
      <c r="C1120" s="130"/>
      <c r="D1120" s="240"/>
      <c r="E1120" s="240"/>
      <c r="F1120" s="224"/>
      <c r="G1120" s="98"/>
      <c r="H1120" s="98"/>
      <c r="I1120" s="130"/>
      <c r="J1120" s="98"/>
      <c r="K1120" s="98"/>
      <c r="L1120" s="98"/>
      <c r="M1120" s="255"/>
      <c r="N1120" s="255"/>
      <c r="O1120" s="98"/>
      <c r="P1120" s="98"/>
      <c r="Q1120" s="130"/>
    </row>
    <row r="1121" spans="1:17" ht="12.6" customHeight="1" x14ac:dyDescent="0.2">
      <c r="A1121" s="234"/>
      <c r="B1121" s="98"/>
      <c r="C1121" s="130"/>
      <c r="D1121" s="240"/>
      <c r="E1121" s="240"/>
      <c r="F1121" s="224"/>
      <c r="G1121" s="98"/>
      <c r="H1121" s="98"/>
      <c r="I1121" s="130"/>
      <c r="J1121" s="98"/>
      <c r="K1121" s="98"/>
      <c r="L1121" s="98"/>
      <c r="M1121" s="255"/>
      <c r="N1121" s="255"/>
      <c r="O1121" s="98"/>
      <c r="P1121" s="98"/>
      <c r="Q1121" s="130"/>
    </row>
    <row r="1122" spans="1:17" ht="12.6" customHeight="1" x14ac:dyDescent="0.2">
      <c r="A1122" s="234"/>
      <c r="B1122" s="98"/>
      <c r="C1122" s="130"/>
      <c r="D1122" s="240"/>
      <c r="E1122" s="240"/>
      <c r="F1122" s="224"/>
      <c r="G1122" s="98"/>
      <c r="H1122" s="98"/>
      <c r="I1122" s="130"/>
      <c r="J1122" s="98"/>
      <c r="K1122" s="98"/>
      <c r="L1122" s="98"/>
      <c r="M1122" s="255"/>
      <c r="N1122" s="255"/>
      <c r="O1122" s="98"/>
      <c r="P1122" s="98"/>
      <c r="Q1122" s="130"/>
    </row>
    <row r="1123" spans="1:17" ht="12.6" customHeight="1" x14ac:dyDescent="0.2">
      <c r="A1123" s="234"/>
      <c r="B1123" s="98"/>
      <c r="C1123" s="130"/>
      <c r="D1123" s="240"/>
      <c r="E1123" s="240"/>
      <c r="F1123" s="224"/>
      <c r="G1123" s="98"/>
      <c r="H1123" s="98"/>
      <c r="I1123" s="130"/>
      <c r="J1123" s="98"/>
      <c r="K1123" s="98"/>
      <c r="L1123" s="98"/>
      <c r="M1123" s="255"/>
      <c r="N1123" s="255"/>
      <c r="O1123" s="98"/>
      <c r="P1123" s="98"/>
      <c r="Q1123" s="130"/>
    </row>
    <row r="1124" spans="1:17" ht="12.6" customHeight="1" x14ac:dyDescent="0.2">
      <c r="A1124" s="234"/>
      <c r="B1124" s="98"/>
      <c r="C1124" s="130"/>
      <c r="D1124" s="240"/>
      <c r="E1124" s="240"/>
      <c r="F1124" s="224"/>
      <c r="G1124" s="98"/>
      <c r="H1124" s="98"/>
      <c r="I1124" s="130"/>
      <c r="J1124" s="98"/>
      <c r="K1124" s="98"/>
      <c r="L1124" s="98"/>
      <c r="M1124" s="255"/>
      <c r="N1124" s="255"/>
      <c r="O1124" s="98"/>
      <c r="P1124" s="98"/>
      <c r="Q1124" s="130"/>
    </row>
    <row r="1125" spans="1:17" ht="12.6" customHeight="1" x14ac:dyDescent="0.2">
      <c r="A1125" s="234"/>
      <c r="B1125" s="98"/>
      <c r="C1125" s="130"/>
      <c r="D1125" s="240"/>
      <c r="E1125" s="240"/>
      <c r="F1125" s="224"/>
      <c r="G1125" s="98"/>
      <c r="H1125" s="98"/>
      <c r="I1125" s="130"/>
      <c r="J1125" s="98"/>
      <c r="K1125" s="98"/>
      <c r="L1125" s="98"/>
      <c r="M1125" s="255"/>
      <c r="N1125" s="255"/>
      <c r="O1125" s="98"/>
      <c r="P1125" s="98"/>
      <c r="Q1125" s="130"/>
    </row>
    <row r="1126" spans="1:17" ht="12.6" customHeight="1" x14ac:dyDescent="0.2">
      <c r="A1126" s="234"/>
      <c r="B1126" s="98"/>
      <c r="C1126" s="130"/>
      <c r="D1126" s="240"/>
      <c r="E1126" s="240"/>
      <c r="F1126" s="224"/>
      <c r="G1126" s="98"/>
      <c r="H1126" s="98"/>
      <c r="I1126" s="130"/>
      <c r="J1126" s="98"/>
      <c r="K1126" s="98"/>
      <c r="L1126" s="98"/>
      <c r="M1126" s="255"/>
      <c r="N1126" s="255"/>
      <c r="O1126" s="98"/>
      <c r="P1126" s="98"/>
      <c r="Q1126" s="130"/>
    </row>
    <row r="1127" spans="1:17" ht="12.6" customHeight="1" x14ac:dyDescent="0.2">
      <c r="A1127" s="234"/>
      <c r="B1127" s="98"/>
      <c r="C1127" s="130"/>
      <c r="D1127" s="240"/>
      <c r="E1127" s="240"/>
      <c r="F1127" s="224"/>
      <c r="G1127" s="98"/>
      <c r="H1127" s="98"/>
      <c r="I1127" s="130"/>
      <c r="J1127" s="98"/>
      <c r="K1127" s="98"/>
      <c r="L1127" s="98"/>
      <c r="M1127" s="255"/>
      <c r="N1127" s="255"/>
      <c r="O1127" s="98"/>
      <c r="P1127" s="98"/>
      <c r="Q1127" s="130"/>
    </row>
    <row r="1128" spans="1:17" ht="12.6" customHeight="1" x14ac:dyDescent="0.2">
      <c r="A1128" s="234"/>
      <c r="B1128" s="98"/>
      <c r="C1128" s="130"/>
      <c r="D1128" s="240"/>
      <c r="E1128" s="240"/>
      <c r="F1128" s="224"/>
      <c r="G1128" s="98"/>
      <c r="H1128" s="98"/>
      <c r="I1128" s="130"/>
      <c r="J1128" s="98"/>
      <c r="K1128" s="98"/>
      <c r="L1128" s="98"/>
      <c r="M1128" s="255"/>
      <c r="N1128" s="255"/>
      <c r="O1128" s="98"/>
      <c r="P1128" s="98"/>
      <c r="Q1128" s="130"/>
    </row>
    <row r="1129" spans="1:17" ht="12.6" customHeight="1" x14ac:dyDescent="0.2">
      <c r="A1129" s="234"/>
      <c r="B1129" s="98"/>
      <c r="C1129" s="130"/>
      <c r="D1129" s="240"/>
      <c r="E1129" s="240"/>
      <c r="F1129" s="224"/>
      <c r="G1129" s="98"/>
      <c r="H1129" s="98"/>
      <c r="I1129" s="130"/>
      <c r="J1129" s="98"/>
      <c r="K1129" s="98"/>
      <c r="L1129" s="98"/>
      <c r="M1129" s="255"/>
      <c r="N1129" s="255"/>
      <c r="O1129" s="98"/>
      <c r="P1129" s="98"/>
      <c r="Q1129" s="130"/>
    </row>
    <row r="1130" spans="1:17" ht="12.6" customHeight="1" x14ac:dyDescent="0.2">
      <c r="A1130" s="234"/>
      <c r="B1130" s="98"/>
      <c r="C1130" s="130"/>
      <c r="D1130" s="240"/>
      <c r="E1130" s="240"/>
      <c r="F1130" s="224"/>
      <c r="G1130" s="98"/>
      <c r="H1130" s="98"/>
      <c r="I1130" s="130"/>
      <c r="J1130" s="98"/>
      <c r="K1130" s="98"/>
      <c r="L1130" s="98"/>
      <c r="M1130" s="255"/>
      <c r="N1130" s="255"/>
      <c r="O1130" s="98"/>
      <c r="P1130" s="98"/>
      <c r="Q1130" s="130"/>
    </row>
    <row r="1131" spans="1:17" ht="12.6" customHeight="1" x14ac:dyDescent="0.2">
      <c r="A1131" s="234"/>
      <c r="B1131" s="98"/>
      <c r="C1131" s="130"/>
      <c r="D1131" s="240"/>
      <c r="E1131" s="240"/>
      <c r="F1131" s="224"/>
      <c r="G1131" s="98"/>
      <c r="H1131" s="98"/>
      <c r="I1131" s="130"/>
      <c r="J1131" s="98"/>
      <c r="K1131" s="98"/>
      <c r="L1131" s="98"/>
      <c r="M1131" s="255"/>
      <c r="N1131" s="255"/>
      <c r="O1131" s="98"/>
      <c r="P1131" s="98"/>
      <c r="Q1131" s="130"/>
    </row>
    <row r="1132" spans="1:17" ht="12.6" customHeight="1" x14ac:dyDescent="0.2">
      <c r="A1132" s="234"/>
      <c r="B1132" s="98"/>
      <c r="C1132" s="130"/>
      <c r="D1132" s="240"/>
      <c r="E1132" s="240"/>
      <c r="F1132" s="224"/>
      <c r="G1132" s="98"/>
      <c r="H1132" s="98"/>
      <c r="I1132" s="130"/>
      <c r="J1132" s="98"/>
      <c r="K1132" s="98"/>
      <c r="L1132" s="98"/>
      <c r="M1132" s="255"/>
      <c r="N1132" s="255"/>
      <c r="O1132" s="98"/>
      <c r="P1132" s="98"/>
      <c r="Q1132" s="130"/>
    </row>
    <row r="1133" spans="1:17" ht="12.6" customHeight="1" x14ac:dyDescent="0.2">
      <c r="A1133" s="234"/>
      <c r="B1133" s="98"/>
      <c r="C1133" s="130"/>
      <c r="D1133" s="240"/>
      <c r="E1133" s="240"/>
      <c r="F1133" s="224"/>
      <c r="G1133" s="98"/>
      <c r="H1133" s="98"/>
      <c r="I1133" s="130"/>
      <c r="J1133" s="98"/>
      <c r="K1133" s="98"/>
      <c r="L1133" s="98"/>
      <c r="M1133" s="255"/>
      <c r="N1133" s="255"/>
      <c r="O1133" s="98"/>
      <c r="P1133" s="98"/>
      <c r="Q1133" s="130"/>
    </row>
    <row r="1134" spans="1:17" ht="12.6" customHeight="1" x14ac:dyDescent="0.2">
      <c r="A1134" s="234"/>
      <c r="B1134" s="98"/>
      <c r="C1134" s="130"/>
      <c r="D1134" s="240"/>
      <c r="E1134" s="240"/>
      <c r="F1134" s="224"/>
      <c r="G1134" s="98"/>
      <c r="H1134" s="98"/>
      <c r="I1134" s="130"/>
      <c r="J1134" s="98"/>
      <c r="K1134" s="98"/>
      <c r="L1134" s="98"/>
      <c r="M1134" s="255"/>
      <c r="N1134" s="255"/>
      <c r="O1134" s="98"/>
      <c r="P1134" s="98"/>
      <c r="Q1134" s="130"/>
    </row>
    <row r="1135" spans="1:17" ht="12.6" customHeight="1" x14ac:dyDescent="0.2">
      <c r="A1135" s="234"/>
      <c r="B1135" s="98"/>
      <c r="C1135" s="130"/>
      <c r="D1135" s="240"/>
      <c r="E1135" s="240"/>
      <c r="F1135" s="224"/>
      <c r="G1135" s="98"/>
      <c r="H1135" s="98"/>
      <c r="I1135" s="130"/>
      <c r="J1135" s="98"/>
      <c r="K1135" s="98"/>
      <c r="L1135" s="98"/>
      <c r="M1135" s="255"/>
      <c r="N1135" s="255"/>
      <c r="O1135" s="98"/>
      <c r="P1135" s="98"/>
      <c r="Q1135" s="130"/>
    </row>
    <row r="1136" spans="1:17" ht="12.6" customHeight="1" x14ac:dyDescent="0.2">
      <c r="A1136" s="234"/>
      <c r="B1136" s="98"/>
      <c r="C1136" s="130"/>
      <c r="D1136" s="240"/>
      <c r="E1136" s="240"/>
      <c r="F1136" s="224"/>
      <c r="G1136" s="98"/>
      <c r="H1136" s="98"/>
      <c r="I1136" s="130"/>
      <c r="J1136" s="98"/>
      <c r="K1136" s="98"/>
      <c r="L1136" s="98"/>
      <c r="M1136" s="255"/>
      <c r="N1136" s="255"/>
      <c r="O1136" s="98"/>
      <c r="P1136" s="98"/>
      <c r="Q1136" s="130"/>
    </row>
    <row r="1137" spans="1:17" ht="12.6" customHeight="1" x14ac:dyDescent="0.2">
      <c r="A1137" s="234"/>
      <c r="B1137" s="98"/>
      <c r="C1137" s="130"/>
      <c r="D1137" s="240"/>
      <c r="E1137" s="240"/>
      <c r="F1137" s="224"/>
      <c r="G1137" s="98"/>
      <c r="H1137" s="98"/>
      <c r="I1137" s="130"/>
      <c r="J1137" s="98"/>
      <c r="K1137" s="98"/>
      <c r="L1137" s="98"/>
      <c r="M1137" s="255"/>
      <c r="N1137" s="255"/>
      <c r="O1137" s="98"/>
      <c r="P1137" s="98"/>
      <c r="Q1137" s="130"/>
    </row>
    <row r="1138" spans="1:17" ht="12.6" customHeight="1" x14ac:dyDescent="0.2">
      <c r="A1138" s="234"/>
      <c r="B1138" s="98"/>
      <c r="C1138" s="130"/>
      <c r="D1138" s="240"/>
      <c r="E1138" s="240"/>
      <c r="F1138" s="224"/>
      <c r="G1138" s="98"/>
      <c r="H1138" s="98"/>
      <c r="I1138" s="130"/>
      <c r="J1138" s="98"/>
      <c r="K1138" s="98"/>
      <c r="L1138" s="98"/>
      <c r="M1138" s="255"/>
      <c r="N1138" s="255"/>
      <c r="O1138" s="98"/>
      <c r="P1138" s="98"/>
      <c r="Q1138" s="130"/>
    </row>
    <row r="1139" spans="1:17" ht="12.6" customHeight="1" x14ac:dyDescent="0.2">
      <c r="A1139" s="234"/>
      <c r="B1139" s="98"/>
      <c r="C1139" s="130"/>
      <c r="D1139" s="240"/>
      <c r="E1139" s="240"/>
      <c r="F1139" s="224"/>
      <c r="G1139" s="98"/>
      <c r="H1139" s="98"/>
      <c r="I1139" s="130"/>
      <c r="J1139" s="98"/>
      <c r="K1139" s="98"/>
      <c r="L1139" s="98"/>
      <c r="M1139" s="255"/>
      <c r="N1139" s="255"/>
      <c r="O1139" s="98"/>
      <c r="P1139" s="98"/>
      <c r="Q1139" s="130"/>
    </row>
    <row r="1140" spans="1:17" ht="12.6" customHeight="1" x14ac:dyDescent="0.2">
      <c r="A1140" s="234"/>
      <c r="B1140" s="98"/>
      <c r="C1140" s="130"/>
      <c r="D1140" s="240"/>
      <c r="E1140" s="240"/>
      <c r="F1140" s="224"/>
      <c r="G1140" s="98"/>
      <c r="H1140" s="98"/>
      <c r="I1140" s="130"/>
      <c r="J1140" s="98"/>
      <c r="K1140" s="98"/>
      <c r="L1140" s="98"/>
      <c r="M1140" s="255"/>
      <c r="N1140" s="255"/>
      <c r="O1140" s="98"/>
      <c r="P1140" s="98"/>
      <c r="Q1140" s="130"/>
    </row>
    <row r="1141" spans="1:17" ht="12.6" customHeight="1" x14ac:dyDescent="0.2">
      <c r="A1141" s="234"/>
      <c r="B1141" s="98"/>
      <c r="C1141" s="130"/>
      <c r="D1141" s="240"/>
      <c r="E1141" s="240"/>
      <c r="F1141" s="224"/>
      <c r="G1141" s="98"/>
      <c r="H1141" s="98"/>
      <c r="I1141" s="130"/>
      <c r="J1141" s="98"/>
      <c r="K1141" s="98"/>
      <c r="L1141" s="98"/>
      <c r="M1141" s="255"/>
      <c r="N1141" s="255"/>
      <c r="O1141" s="98"/>
      <c r="P1141" s="98"/>
      <c r="Q1141" s="130"/>
    </row>
    <row r="1142" spans="1:17" ht="12.6" customHeight="1" x14ac:dyDescent="0.2">
      <c r="A1142" s="234"/>
      <c r="B1142" s="98"/>
      <c r="C1142" s="130"/>
      <c r="D1142" s="240"/>
      <c r="E1142" s="240"/>
      <c r="F1142" s="224"/>
      <c r="G1142" s="98"/>
      <c r="H1142" s="98"/>
      <c r="I1142" s="130"/>
      <c r="J1142" s="98"/>
      <c r="K1142" s="98"/>
      <c r="L1142" s="98"/>
      <c r="M1142" s="255"/>
      <c r="N1142" s="255"/>
      <c r="O1142" s="98"/>
      <c r="P1142" s="98"/>
      <c r="Q1142" s="130"/>
    </row>
    <row r="1143" spans="1:17" ht="12.6" customHeight="1" x14ac:dyDescent="0.2">
      <c r="A1143" s="234"/>
      <c r="B1143" s="98"/>
      <c r="C1143" s="130"/>
      <c r="D1143" s="240"/>
      <c r="E1143" s="240"/>
      <c r="F1143" s="224"/>
      <c r="G1143" s="98"/>
      <c r="H1143" s="98"/>
      <c r="I1143" s="130"/>
      <c r="J1143" s="98"/>
      <c r="K1143" s="98"/>
      <c r="L1143" s="98"/>
      <c r="M1143" s="255"/>
      <c r="N1143" s="255"/>
      <c r="O1143" s="98"/>
      <c r="P1143" s="98"/>
      <c r="Q1143" s="130"/>
    </row>
    <row r="1144" spans="1:17" ht="12.6" customHeight="1" x14ac:dyDescent="0.2">
      <c r="A1144" s="234"/>
      <c r="B1144" s="98"/>
      <c r="C1144" s="130"/>
      <c r="D1144" s="240"/>
      <c r="E1144" s="240"/>
      <c r="F1144" s="224"/>
      <c r="G1144" s="98"/>
      <c r="H1144" s="98"/>
      <c r="I1144" s="130"/>
      <c r="J1144" s="98"/>
      <c r="K1144" s="98"/>
      <c r="L1144" s="98"/>
      <c r="M1144" s="255"/>
      <c r="N1144" s="255"/>
      <c r="O1144" s="98"/>
      <c r="P1144" s="98"/>
      <c r="Q1144" s="130"/>
    </row>
    <row r="1145" spans="1:17" ht="12.6" customHeight="1" x14ac:dyDescent="0.2">
      <c r="A1145" s="234"/>
      <c r="B1145" s="98"/>
      <c r="C1145" s="130"/>
      <c r="D1145" s="240"/>
      <c r="E1145" s="240"/>
      <c r="F1145" s="224"/>
      <c r="G1145" s="98"/>
      <c r="H1145" s="98"/>
      <c r="I1145" s="130"/>
      <c r="J1145" s="98"/>
      <c r="K1145" s="98"/>
      <c r="L1145" s="98"/>
      <c r="M1145" s="255"/>
      <c r="N1145" s="255"/>
      <c r="O1145" s="98"/>
      <c r="P1145" s="98"/>
      <c r="Q1145" s="130"/>
    </row>
    <row r="1146" spans="1:17" ht="12.6" customHeight="1" x14ac:dyDescent="0.2">
      <c r="A1146" s="234"/>
      <c r="B1146" s="98"/>
      <c r="C1146" s="130"/>
      <c r="D1146" s="240"/>
      <c r="E1146" s="240"/>
      <c r="F1146" s="224"/>
      <c r="G1146" s="98"/>
      <c r="H1146" s="98"/>
      <c r="I1146" s="130"/>
      <c r="J1146" s="98"/>
      <c r="K1146" s="98"/>
      <c r="L1146" s="98"/>
      <c r="M1146" s="255"/>
      <c r="N1146" s="255"/>
      <c r="O1146" s="98"/>
      <c r="P1146" s="98"/>
      <c r="Q1146" s="130"/>
    </row>
    <row r="1147" spans="1:17" ht="12.6" customHeight="1" x14ac:dyDescent="0.2">
      <c r="A1147" s="234"/>
      <c r="B1147" s="98"/>
      <c r="C1147" s="130"/>
      <c r="D1147" s="240"/>
      <c r="E1147" s="240"/>
      <c r="F1147" s="224"/>
      <c r="G1147" s="98"/>
      <c r="H1147" s="98"/>
      <c r="I1147" s="130"/>
      <c r="J1147" s="98"/>
      <c r="K1147" s="98"/>
      <c r="L1147" s="98"/>
      <c r="M1147" s="255"/>
      <c r="N1147" s="255"/>
      <c r="O1147" s="98"/>
      <c r="P1147" s="98"/>
      <c r="Q1147" s="130"/>
    </row>
    <row r="1148" spans="1:17" ht="12.6" customHeight="1" x14ac:dyDescent="0.2">
      <c r="A1148" s="234"/>
      <c r="B1148" s="98"/>
      <c r="C1148" s="130"/>
      <c r="D1148" s="240"/>
      <c r="E1148" s="240"/>
      <c r="F1148" s="224"/>
      <c r="G1148" s="98"/>
      <c r="H1148" s="98"/>
      <c r="I1148" s="130"/>
      <c r="J1148" s="98"/>
      <c r="K1148" s="98"/>
      <c r="L1148" s="98"/>
      <c r="M1148" s="255"/>
      <c r="N1148" s="255"/>
      <c r="O1148" s="98"/>
      <c r="P1148" s="98"/>
      <c r="Q1148" s="130"/>
    </row>
    <row r="1149" spans="1:17" ht="12.6" customHeight="1" x14ac:dyDescent="0.2">
      <c r="A1149" s="234"/>
      <c r="B1149" s="98"/>
      <c r="C1149" s="130"/>
      <c r="D1149" s="240"/>
      <c r="E1149" s="240"/>
      <c r="F1149" s="224"/>
      <c r="G1149" s="98"/>
      <c r="H1149" s="98"/>
      <c r="I1149" s="130"/>
      <c r="J1149" s="98"/>
      <c r="K1149" s="98"/>
      <c r="L1149" s="98"/>
      <c r="M1149" s="255"/>
      <c r="N1149" s="255"/>
      <c r="O1149" s="98"/>
      <c r="P1149" s="98"/>
      <c r="Q1149" s="130"/>
    </row>
    <row r="1150" spans="1:17" ht="12.6" customHeight="1" x14ac:dyDescent="0.2">
      <c r="A1150" s="234"/>
      <c r="B1150" s="98"/>
      <c r="C1150" s="130"/>
      <c r="D1150" s="240"/>
      <c r="E1150" s="240"/>
      <c r="F1150" s="224"/>
      <c r="G1150" s="98"/>
      <c r="H1150" s="98"/>
      <c r="I1150" s="130"/>
      <c r="J1150" s="98"/>
      <c r="K1150" s="98"/>
      <c r="L1150" s="98"/>
      <c r="M1150" s="255"/>
      <c r="N1150" s="255"/>
      <c r="O1150" s="98"/>
      <c r="P1150" s="98"/>
      <c r="Q1150" s="130"/>
    </row>
    <row r="1151" spans="1:17" ht="12.6" customHeight="1" x14ac:dyDescent="0.2">
      <c r="A1151" s="234"/>
      <c r="B1151" s="98"/>
      <c r="C1151" s="130"/>
      <c r="D1151" s="240"/>
      <c r="E1151" s="240"/>
      <c r="F1151" s="224"/>
      <c r="G1151" s="98"/>
      <c r="H1151" s="98"/>
      <c r="I1151" s="130"/>
      <c r="J1151" s="98"/>
      <c r="K1151" s="98"/>
      <c r="L1151" s="98"/>
      <c r="M1151" s="255"/>
      <c r="N1151" s="255"/>
      <c r="O1151" s="98"/>
      <c r="P1151" s="98"/>
      <c r="Q1151" s="130"/>
    </row>
    <row r="1152" spans="1:17" ht="12.6" customHeight="1" x14ac:dyDescent="0.2">
      <c r="A1152" s="234"/>
      <c r="B1152" s="98"/>
      <c r="C1152" s="130"/>
      <c r="D1152" s="240"/>
      <c r="E1152" s="240"/>
      <c r="F1152" s="224"/>
      <c r="G1152" s="98"/>
      <c r="H1152" s="98"/>
      <c r="I1152" s="130"/>
      <c r="J1152" s="98"/>
      <c r="K1152" s="98"/>
      <c r="L1152" s="98"/>
      <c r="M1152" s="255"/>
      <c r="N1152" s="255"/>
      <c r="O1152" s="98"/>
      <c r="P1152" s="98"/>
      <c r="Q1152" s="130"/>
    </row>
    <row r="1153" spans="1:17" ht="12.6" customHeight="1" x14ac:dyDescent="0.2">
      <c r="A1153" s="234"/>
      <c r="B1153" s="98"/>
      <c r="C1153" s="130"/>
      <c r="D1153" s="240"/>
      <c r="E1153" s="240"/>
      <c r="F1153" s="224"/>
      <c r="G1153" s="98"/>
      <c r="H1153" s="98"/>
      <c r="I1153" s="130"/>
      <c r="J1153" s="98"/>
      <c r="K1153" s="98"/>
      <c r="L1153" s="98"/>
      <c r="M1153" s="255"/>
      <c r="N1153" s="255"/>
      <c r="O1153" s="98"/>
      <c r="P1153" s="98"/>
      <c r="Q1153" s="130"/>
    </row>
    <row r="1154" spans="1:17" ht="12.6" customHeight="1" x14ac:dyDescent="0.2">
      <c r="A1154" s="234"/>
      <c r="B1154" s="98"/>
      <c r="C1154" s="130"/>
      <c r="D1154" s="240"/>
      <c r="E1154" s="240"/>
      <c r="F1154" s="224"/>
      <c r="G1154" s="98"/>
      <c r="H1154" s="98"/>
      <c r="I1154" s="130"/>
      <c r="J1154" s="98"/>
      <c r="K1154" s="98"/>
      <c r="L1154" s="98"/>
      <c r="M1154" s="255"/>
      <c r="N1154" s="255"/>
      <c r="O1154" s="98"/>
      <c r="P1154" s="98"/>
      <c r="Q1154" s="130"/>
    </row>
    <row r="1155" spans="1:17" ht="12.6" customHeight="1" x14ac:dyDescent="0.2">
      <c r="A1155" s="234"/>
      <c r="B1155" s="98"/>
      <c r="C1155" s="130"/>
      <c r="D1155" s="240"/>
      <c r="E1155" s="240"/>
      <c r="F1155" s="224"/>
      <c r="G1155" s="98"/>
      <c r="H1155" s="98"/>
      <c r="I1155" s="130"/>
      <c r="J1155" s="98"/>
      <c r="K1155" s="98"/>
      <c r="L1155" s="98"/>
      <c r="M1155" s="255"/>
      <c r="N1155" s="255"/>
      <c r="O1155" s="98"/>
      <c r="P1155" s="98"/>
      <c r="Q1155" s="130"/>
    </row>
    <row r="1156" spans="1:17" ht="12.6" customHeight="1" x14ac:dyDescent="0.2">
      <c r="A1156" s="234"/>
      <c r="B1156" s="98"/>
      <c r="C1156" s="130"/>
      <c r="D1156" s="240"/>
      <c r="E1156" s="240"/>
      <c r="F1156" s="224"/>
      <c r="G1156" s="98"/>
      <c r="H1156" s="98"/>
      <c r="I1156" s="130"/>
      <c r="J1156" s="98"/>
      <c r="K1156" s="98"/>
      <c r="L1156" s="98"/>
      <c r="M1156" s="255"/>
      <c r="N1156" s="255"/>
      <c r="O1156" s="98"/>
      <c r="P1156" s="98"/>
      <c r="Q1156" s="130"/>
    </row>
    <row r="1157" spans="1:17" ht="12.6" customHeight="1" x14ac:dyDescent="0.2">
      <c r="A1157" s="234"/>
      <c r="B1157" s="98"/>
      <c r="C1157" s="130"/>
      <c r="D1157" s="240"/>
      <c r="E1157" s="240"/>
      <c r="F1157" s="224"/>
      <c r="G1157" s="98"/>
      <c r="H1157" s="98"/>
      <c r="I1157" s="130"/>
      <c r="J1157" s="98"/>
      <c r="K1157" s="98"/>
      <c r="L1157" s="98"/>
      <c r="M1157" s="255"/>
      <c r="N1157" s="255"/>
      <c r="O1157" s="98"/>
      <c r="P1157" s="98"/>
      <c r="Q1157" s="130"/>
    </row>
    <row r="1158" spans="1:17" ht="12.6" customHeight="1" x14ac:dyDescent="0.2">
      <c r="A1158" s="234"/>
      <c r="B1158" s="98"/>
      <c r="C1158" s="130"/>
      <c r="D1158" s="240"/>
      <c r="E1158" s="240"/>
      <c r="F1158" s="224"/>
      <c r="G1158" s="98"/>
      <c r="H1158" s="98"/>
      <c r="I1158" s="130"/>
      <c r="J1158" s="98"/>
      <c r="K1158" s="98"/>
      <c r="L1158" s="98"/>
      <c r="M1158" s="255"/>
      <c r="N1158" s="255"/>
      <c r="O1158" s="98"/>
      <c r="P1158" s="98"/>
      <c r="Q1158" s="130"/>
    </row>
    <row r="1159" spans="1:17" ht="12.6" customHeight="1" x14ac:dyDescent="0.2">
      <c r="A1159" s="234"/>
      <c r="B1159" s="98"/>
      <c r="C1159" s="130"/>
      <c r="D1159" s="240"/>
      <c r="E1159" s="240"/>
      <c r="F1159" s="224"/>
      <c r="G1159" s="98"/>
      <c r="H1159" s="98"/>
      <c r="I1159" s="130"/>
      <c r="J1159" s="98"/>
      <c r="K1159" s="98"/>
      <c r="L1159" s="98"/>
      <c r="M1159" s="255"/>
      <c r="N1159" s="255"/>
      <c r="O1159" s="98"/>
      <c r="P1159" s="98"/>
      <c r="Q1159" s="130"/>
    </row>
    <row r="1160" spans="1:17" ht="12.6" customHeight="1" x14ac:dyDescent="0.2">
      <c r="A1160" s="234"/>
      <c r="B1160" s="98"/>
      <c r="C1160" s="130"/>
      <c r="D1160" s="240"/>
      <c r="E1160" s="240"/>
      <c r="F1160" s="224"/>
      <c r="G1160" s="98"/>
      <c r="H1160" s="98"/>
      <c r="I1160" s="130"/>
      <c r="J1160" s="98"/>
      <c r="K1160" s="98"/>
      <c r="L1160" s="98"/>
      <c r="M1160" s="255"/>
      <c r="N1160" s="255"/>
      <c r="O1160" s="98"/>
      <c r="P1160" s="98"/>
      <c r="Q1160" s="130"/>
    </row>
    <row r="1161" spans="1:17" ht="12.6" customHeight="1" x14ac:dyDescent="0.2">
      <c r="A1161" s="234"/>
      <c r="B1161" s="98"/>
      <c r="C1161" s="130"/>
      <c r="D1161" s="240"/>
      <c r="E1161" s="240"/>
      <c r="F1161" s="224"/>
      <c r="G1161" s="98"/>
      <c r="H1161" s="98"/>
      <c r="I1161" s="130"/>
      <c r="J1161" s="98"/>
      <c r="K1161" s="98"/>
      <c r="L1161" s="98"/>
      <c r="M1161" s="255"/>
      <c r="N1161" s="255"/>
      <c r="O1161" s="98"/>
      <c r="P1161" s="98"/>
      <c r="Q1161" s="130"/>
    </row>
    <row r="1162" spans="1:17" ht="12.6" customHeight="1" x14ac:dyDescent="0.2">
      <c r="A1162" s="234"/>
      <c r="B1162" s="98"/>
      <c r="C1162" s="130"/>
      <c r="D1162" s="240"/>
      <c r="E1162" s="240"/>
      <c r="F1162" s="224"/>
      <c r="G1162" s="98"/>
      <c r="H1162" s="98"/>
      <c r="I1162" s="130"/>
      <c r="J1162" s="98"/>
      <c r="K1162" s="98"/>
      <c r="L1162" s="98"/>
      <c r="M1162" s="255"/>
      <c r="N1162" s="255"/>
      <c r="O1162" s="98"/>
      <c r="P1162" s="98"/>
      <c r="Q1162" s="130"/>
    </row>
    <row r="1163" spans="1:17" ht="12.6" customHeight="1" x14ac:dyDescent="0.2">
      <c r="A1163" s="234"/>
      <c r="B1163" s="98"/>
      <c r="C1163" s="130"/>
      <c r="D1163" s="240"/>
      <c r="E1163" s="240"/>
      <c r="F1163" s="224"/>
      <c r="G1163" s="98"/>
      <c r="H1163" s="98"/>
      <c r="I1163" s="130"/>
      <c r="J1163" s="98"/>
      <c r="K1163" s="98"/>
      <c r="L1163" s="98"/>
      <c r="M1163" s="255"/>
      <c r="N1163" s="255"/>
      <c r="O1163" s="98"/>
      <c r="P1163" s="98"/>
      <c r="Q1163" s="130"/>
    </row>
    <row r="1164" spans="1:17" ht="12.6" customHeight="1" x14ac:dyDescent="0.2">
      <c r="A1164" s="234"/>
      <c r="B1164" s="98"/>
      <c r="C1164" s="130"/>
      <c r="D1164" s="240"/>
      <c r="E1164" s="240"/>
      <c r="F1164" s="224"/>
      <c r="G1164" s="98"/>
      <c r="H1164" s="98"/>
      <c r="I1164" s="130"/>
      <c r="J1164" s="98"/>
      <c r="K1164" s="98"/>
      <c r="L1164" s="98"/>
      <c r="M1164" s="255"/>
      <c r="N1164" s="255"/>
      <c r="O1164" s="98"/>
      <c r="P1164" s="98"/>
      <c r="Q1164" s="130"/>
    </row>
    <row r="1165" spans="1:17" ht="12.6" customHeight="1" x14ac:dyDescent="0.2">
      <c r="A1165" s="234"/>
      <c r="B1165" s="98"/>
      <c r="C1165" s="130"/>
      <c r="D1165" s="240"/>
      <c r="E1165" s="240"/>
      <c r="F1165" s="224"/>
      <c r="G1165" s="98"/>
      <c r="H1165" s="98"/>
      <c r="I1165" s="130"/>
      <c r="J1165" s="98"/>
      <c r="K1165" s="98"/>
      <c r="L1165" s="98"/>
      <c r="M1165" s="255"/>
      <c r="N1165" s="255"/>
      <c r="O1165" s="98"/>
      <c r="P1165" s="98"/>
      <c r="Q1165" s="130"/>
    </row>
    <row r="1166" spans="1:17" ht="12.6" customHeight="1" x14ac:dyDescent="0.2">
      <c r="A1166" s="234"/>
      <c r="B1166" s="98"/>
      <c r="C1166" s="130"/>
      <c r="D1166" s="240"/>
      <c r="E1166" s="240"/>
      <c r="F1166" s="224"/>
      <c r="G1166" s="98"/>
      <c r="H1166" s="98"/>
      <c r="I1166" s="130"/>
      <c r="J1166" s="98"/>
      <c r="K1166" s="98"/>
      <c r="L1166" s="98"/>
      <c r="M1166" s="255"/>
      <c r="N1166" s="255"/>
      <c r="O1166" s="98"/>
      <c r="P1166" s="98"/>
      <c r="Q1166" s="130"/>
    </row>
    <row r="1167" spans="1:17" ht="12.6" customHeight="1" x14ac:dyDescent="0.2">
      <c r="A1167" s="234"/>
      <c r="B1167" s="98"/>
      <c r="C1167" s="130"/>
      <c r="D1167" s="240"/>
      <c r="E1167" s="240"/>
      <c r="F1167" s="224"/>
      <c r="G1167" s="98"/>
      <c r="H1167" s="98"/>
      <c r="I1167" s="130"/>
      <c r="J1167" s="98"/>
      <c r="K1167" s="98"/>
      <c r="L1167" s="98"/>
      <c r="M1167" s="255"/>
      <c r="N1167" s="255"/>
      <c r="O1167" s="98"/>
      <c r="P1167" s="98"/>
      <c r="Q1167" s="130"/>
    </row>
    <row r="1168" spans="1:17" ht="12.6" customHeight="1" x14ac:dyDescent="0.2">
      <c r="A1168" s="234"/>
      <c r="B1168" s="98"/>
      <c r="C1168" s="130"/>
      <c r="D1168" s="240"/>
      <c r="E1168" s="240"/>
      <c r="F1168" s="224"/>
      <c r="G1168" s="98"/>
      <c r="H1168" s="98"/>
      <c r="I1168" s="130"/>
      <c r="J1168" s="98"/>
      <c r="K1168" s="98"/>
      <c r="L1168" s="98"/>
      <c r="M1168" s="255"/>
      <c r="N1168" s="255"/>
      <c r="O1168" s="98"/>
      <c r="P1168" s="98"/>
      <c r="Q1168" s="130"/>
    </row>
    <row r="1169" spans="1:17" ht="12.6" customHeight="1" x14ac:dyDescent="0.2">
      <c r="A1169" s="234"/>
      <c r="B1169" s="98"/>
      <c r="C1169" s="130"/>
      <c r="D1169" s="240"/>
      <c r="E1169" s="240"/>
      <c r="F1169" s="224"/>
      <c r="G1169" s="98"/>
      <c r="H1169" s="98"/>
      <c r="I1169" s="130"/>
      <c r="J1169" s="98"/>
      <c r="K1169" s="98"/>
      <c r="L1169" s="98"/>
      <c r="M1169" s="255"/>
      <c r="N1169" s="255"/>
      <c r="O1169" s="98"/>
      <c r="P1169" s="98"/>
      <c r="Q1169" s="130"/>
    </row>
    <row r="1170" spans="1:17" ht="12.6" customHeight="1" x14ac:dyDescent="0.2">
      <c r="A1170" s="234"/>
      <c r="B1170" s="98"/>
      <c r="C1170" s="130"/>
      <c r="D1170" s="240"/>
      <c r="E1170" s="240"/>
      <c r="F1170" s="224"/>
      <c r="G1170" s="98"/>
      <c r="H1170" s="98"/>
      <c r="I1170" s="130"/>
      <c r="J1170" s="98"/>
      <c r="K1170" s="98"/>
      <c r="L1170" s="98"/>
      <c r="M1170" s="255"/>
      <c r="N1170" s="255"/>
      <c r="O1170" s="98"/>
      <c r="P1170" s="98"/>
      <c r="Q1170" s="130"/>
    </row>
    <row r="1171" spans="1:17" ht="12.6" customHeight="1" x14ac:dyDescent="0.2">
      <c r="A1171" s="234"/>
      <c r="B1171" s="98"/>
      <c r="C1171" s="130"/>
      <c r="D1171" s="240"/>
      <c r="E1171" s="240"/>
      <c r="F1171" s="224"/>
      <c r="G1171" s="98"/>
      <c r="H1171" s="98"/>
      <c r="I1171" s="130"/>
      <c r="J1171" s="98"/>
      <c r="K1171" s="98"/>
      <c r="L1171" s="98"/>
      <c r="M1171" s="255"/>
      <c r="N1171" s="255"/>
      <c r="O1171" s="98"/>
      <c r="P1171" s="98"/>
      <c r="Q1171" s="130"/>
    </row>
    <row r="1172" spans="1:17" ht="12.6" customHeight="1" x14ac:dyDescent="0.2">
      <c r="A1172" s="234"/>
      <c r="B1172" s="98"/>
      <c r="C1172" s="130"/>
      <c r="D1172" s="240"/>
      <c r="E1172" s="240"/>
      <c r="F1172" s="224"/>
      <c r="G1172" s="98"/>
      <c r="H1172" s="98"/>
      <c r="I1172" s="130"/>
      <c r="J1172" s="98"/>
      <c r="K1172" s="98"/>
      <c r="L1172" s="98"/>
      <c r="M1172" s="255"/>
      <c r="N1172" s="255"/>
      <c r="O1172" s="98"/>
      <c r="P1172" s="98"/>
      <c r="Q1172" s="130"/>
    </row>
    <row r="1173" spans="1:17" ht="12.6" customHeight="1" x14ac:dyDescent="0.2">
      <c r="A1173" s="234"/>
      <c r="B1173" s="98"/>
      <c r="C1173" s="130"/>
      <c r="D1173" s="240"/>
      <c r="E1173" s="240"/>
      <c r="F1173" s="224"/>
      <c r="G1173" s="98"/>
      <c r="H1173" s="98"/>
      <c r="I1173" s="130"/>
      <c r="J1173" s="98"/>
      <c r="K1173" s="98"/>
      <c r="L1173" s="98"/>
      <c r="M1173" s="255"/>
      <c r="N1173" s="255"/>
      <c r="O1173" s="98"/>
      <c r="P1173" s="98"/>
      <c r="Q1173" s="130"/>
    </row>
    <row r="1174" spans="1:17" ht="12.6" customHeight="1" x14ac:dyDescent="0.2">
      <c r="A1174" s="234"/>
      <c r="B1174" s="98"/>
      <c r="C1174" s="130"/>
      <c r="D1174" s="240"/>
      <c r="E1174" s="240"/>
      <c r="F1174" s="224"/>
      <c r="G1174" s="98"/>
      <c r="H1174" s="98"/>
      <c r="I1174" s="130"/>
      <c r="J1174" s="98"/>
      <c r="K1174" s="98"/>
      <c r="L1174" s="98"/>
      <c r="M1174" s="255"/>
      <c r="N1174" s="255"/>
      <c r="O1174" s="98"/>
      <c r="P1174" s="98"/>
      <c r="Q1174" s="130"/>
    </row>
    <row r="1175" spans="1:17" ht="12.6" customHeight="1" x14ac:dyDescent="0.2">
      <c r="A1175" s="234"/>
      <c r="B1175" s="98"/>
      <c r="C1175" s="130"/>
      <c r="D1175" s="240"/>
      <c r="E1175" s="240"/>
      <c r="F1175" s="224"/>
      <c r="G1175" s="98"/>
      <c r="H1175" s="98"/>
      <c r="I1175" s="130"/>
      <c r="J1175" s="98"/>
      <c r="K1175" s="98"/>
      <c r="L1175" s="98"/>
      <c r="M1175" s="255"/>
      <c r="N1175" s="255"/>
      <c r="O1175" s="98"/>
      <c r="P1175" s="98"/>
      <c r="Q1175" s="130"/>
    </row>
    <row r="1176" spans="1:17" ht="12.6" customHeight="1" x14ac:dyDescent="0.2">
      <c r="A1176" s="234"/>
      <c r="B1176" s="98"/>
      <c r="C1176" s="130"/>
      <c r="D1176" s="240"/>
      <c r="E1176" s="240"/>
      <c r="F1176" s="224"/>
      <c r="G1176" s="98"/>
      <c r="H1176" s="98"/>
      <c r="I1176" s="130"/>
      <c r="J1176" s="98"/>
      <c r="K1176" s="98"/>
      <c r="L1176" s="98"/>
      <c r="M1176" s="255"/>
      <c r="N1176" s="255"/>
      <c r="O1176" s="98"/>
      <c r="P1176" s="98"/>
      <c r="Q1176" s="130"/>
    </row>
    <row r="1177" spans="1:17" ht="12.6" customHeight="1" x14ac:dyDescent="0.2">
      <c r="A1177" s="234"/>
      <c r="B1177" s="98"/>
      <c r="C1177" s="130"/>
      <c r="D1177" s="240"/>
      <c r="E1177" s="240"/>
      <c r="F1177" s="224"/>
      <c r="G1177" s="98"/>
      <c r="H1177" s="98"/>
      <c r="I1177" s="130"/>
      <c r="J1177" s="98"/>
      <c r="K1177" s="98"/>
      <c r="L1177" s="98"/>
      <c r="M1177" s="255"/>
      <c r="N1177" s="255"/>
      <c r="O1177" s="98"/>
      <c r="P1177" s="98"/>
      <c r="Q1177" s="130"/>
    </row>
    <row r="1178" spans="1:17" ht="12.6" customHeight="1" x14ac:dyDescent="0.2">
      <c r="A1178" s="234"/>
      <c r="B1178" s="98"/>
      <c r="C1178" s="130"/>
      <c r="D1178" s="240"/>
      <c r="E1178" s="240"/>
      <c r="F1178" s="224"/>
      <c r="G1178" s="98"/>
      <c r="H1178" s="98"/>
      <c r="I1178" s="130"/>
      <c r="J1178" s="98"/>
      <c r="K1178" s="98"/>
      <c r="L1178" s="98"/>
      <c r="M1178" s="255"/>
      <c r="N1178" s="255"/>
      <c r="O1178" s="98"/>
      <c r="P1178" s="98"/>
      <c r="Q1178" s="130"/>
    </row>
    <row r="1179" spans="1:17" ht="12.6" customHeight="1" x14ac:dyDescent="0.2">
      <c r="A1179" s="234"/>
      <c r="B1179" s="98"/>
      <c r="C1179" s="130"/>
      <c r="D1179" s="240"/>
      <c r="E1179" s="240"/>
      <c r="F1179" s="224"/>
      <c r="G1179" s="98"/>
      <c r="H1179" s="98"/>
      <c r="I1179" s="130"/>
      <c r="J1179" s="98"/>
      <c r="K1179" s="98"/>
      <c r="L1179" s="98"/>
      <c r="M1179" s="255"/>
      <c r="N1179" s="255"/>
      <c r="O1179" s="98"/>
      <c r="P1179" s="98"/>
      <c r="Q1179" s="130"/>
    </row>
    <row r="1180" spans="1:17" ht="12.6" customHeight="1" x14ac:dyDescent="0.2">
      <c r="A1180" s="234"/>
      <c r="B1180" s="98"/>
      <c r="C1180" s="130"/>
      <c r="D1180" s="240"/>
      <c r="E1180" s="240"/>
      <c r="F1180" s="224"/>
      <c r="G1180" s="98"/>
      <c r="H1180" s="98"/>
      <c r="I1180" s="130"/>
      <c r="J1180" s="98"/>
      <c r="K1180" s="98"/>
      <c r="L1180" s="98"/>
      <c r="M1180" s="255"/>
      <c r="N1180" s="255"/>
      <c r="O1180" s="98"/>
      <c r="P1180" s="98"/>
      <c r="Q1180" s="130"/>
    </row>
    <row r="1181" spans="1:17" ht="12.6" customHeight="1" x14ac:dyDescent="0.2">
      <c r="A1181" s="234"/>
      <c r="B1181" s="98"/>
      <c r="C1181" s="130"/>
      <c r="D1181" s="240"/>
      <c r="E1181" s="240"/>
      <c r="F1181" s="224"/>
      <c r="G1181" s="98"/>
      <c r="H1181" s="98"/>
      <c r="I1181" s="130"/>
      <c r="J1181" s="98"/>
      <c r="K1181" s="98"/>
      <c r="L1181" s="98"/>
      <c r="M1181" s="255"/>
      <c r="N1181" s="255"/>
      <c r="O1181" s="98"/>
      <c r="P1181" s="98"/>
      <c r="Q1181" s="130"/>
    </row>
    <row r="1182" spans="1:17" ht="12.6" customHeight="1" x14ac:dyDescent="0.2">
      <c r="A1182" s="234"/>
      <c r="B1182" s="98"/>
      <c r="C1182" s="130"/>
      <c r="D1182" s="240"/>
      <c r="E1182" s="240"/>
      <c r="F1182" s="224"/>
      <c r="G1182" s="98"/>
      <c r="H1182" s="98"/>
      <c r="I1182" s="130"/>
      <c r="J1182" s="98"/>
      <c r="K1182" s="98"/>
      <c r="L1182" s="98"/>
      <c r="M1182" s="255"/>
      <c r="N1182" s="255"/>
      <c r="O1182" s="98"/>
      <c r="P1182" s="98"/>
      <c r="Q1182" s="130"/>
    </row>
    <row r="1183" spans="1:17" ht="12.6" customHeight="1" x14ac:dyDescent="0.2">
      <c r="A1183" s="234"/>
      <c r="B1183" s="98"/>
      <c r="C1183" s="130"/>
      <c r="D1183" s="240"/>
      <c r="E1183" s="240"/>
      <c r="F1183" s="224"/>
      <c r="G1183" s="98"/>
      <c r="H1183" s="98"/>
      <c r="I1183" s="130"/>
      <c r="J1183" s="98"/>
      <c r="K1183" s="98"/>
      <c r="L1183" s="98"/>
      <c r="M1183" s="255"/>
      <c r="N1183" s="255"/>
      <c r="O1183" s="98"/>
      <c r="P1183" s="98"/>
      <c r="Q1183" s="130"/>
    </row>
    <row r="1184" spans="1:17" ht="12.6" customHeight="1" x14ac:dyDescent="0.2">
      <c r="A1184" s="234"/>
      <c r="B1184" s="98"/>
      <c r="C1184" s="130"/>
      <c r="D1184" s="240"/>
      <c r="E1184" s="240"/>
      <c r="F1184" s="224"/>
      <c r="G1184" s="98"/>
      <c r="H1184" s="98"/>
      <c r="I1184" s="130"/>
      <c r="J1184" s="98"/>
      <c r="K1184" s="98"/>
      <c r="L1184" s="98"/>
      <c r="M1184" s="255"/>
      <c r="N1184" s="255"/>
      <c r="O1184" s="98"/>
      <c r="P1184" s="98"/>
      <c r="Q1184" s="130"/>
    </row>
    <row r="1185" spans="1:17" ht="12.6" customHeight="1" x14ac:dyDescent="0.2">
      <c r="A1185" s="234"/>
      <c r="B1185" s="98"/>
      <c r="C1185" s="130"/>
      <c r="D1185" s="240"/>
      <c r="E1185" s="240"/>
      <c r="F1185" s="224"/>
      <c r="G1185" s="98"/>
      <c r="H1185" s="98"/>
      <c r="I1185" s="130"/>
      <c r="J1185" s="98"/>
      <c r="K1185" s="98"/>
      <c r="L1185" s="98"/>
      <c r="M1185" s="255"/>
      <c r="N1185" s="255"/>
      <c r="O1185" s="98"/>
      <c r="P1185" s="98"/>
      <c r="Q1185" s="130"/>
    </row>
    <row r="1186" spans="1:17" ht="12.6" customHeight="1" x14ac:dyDescent="0.2">
      <c r="A1186" s="234"/>
      <c r="B1186" s="98"/>
      <c r="C1186" s="130"/>
      <c r="D1186" s="240"/>
      <c r="E1186" s="240"/>
      <c r="F1186" s="224"/>
      <c r="G1186" s="98"/>
      <c r="H1186" s="98"/>
      <c r="I1186" s="130"/>
      <c r="J1186" s="98"/>
      <c r="K1186" s="98"/>
      <c r="L1186" s="98"/>
      <c r="M1186" s="255"/>
      <c r="N1186" s="255"/>
      <c r="O1186" s="98"/>
      <c r="P1186" s="98"/>
      <c r="Q1186" s="130"/>
    </row>
    <row r="1187" spans="1:17" ht="12.6" customHeight="1" x14ac:dyDescent="0.2">
      <c r="A1187" s="234"/>
      <c r="B1187" s="98"/>
      <c r="C1187" s="130"/>
      <c r="D1187" s="240"/>
      <c r="E1187" s="240"/>
      <c r="F1187" s="224"/>
      <c r="G1187" s="98"/>
      <c r="H1187" s="98"/>
      <c r="I1187" s="130"/>
      <c r="J1187" s="98"/>
      <c r="K1187" s="98"/>
      <c r="L1187" s="98"/>
      <c r="M1187" s="255"/>
      <c r="N1187" s="255"/>
      <c r="O1187" s="98"/>
      <c r="P1187" s="98"/>
      <c r="Q1187" s="130"/>
    </row>
    <row r="1188" spans="1:17" ht="12.6" customHeight="1" x14ac:dyDescent="0.2">
      <c r="A1188" s="234"/>
      <c r="B1188" s="98"/>
      <c r="C1188" s="130"/>
      <c r="D1188" s="240"/>
      <c r="E1188" s="240"/>
      <c r="F1188" s="224"/>
      <c r="G1188" s="98"/>
      <c r="H1188" s="98"/>
      <c r="I1188" s="130"/>
      <c r="J1188" s="98"/>
      <c r="K1188" s="98"/>
      <c r="L1188" s="98"/>
      <c r="M1188" s="255"/>
      <c r="N1188" s="255"/>
      <c r="O1188" s="98"/>
      <c r="P1188" s="98"/>
      <c r="Q1188" s="130"/>
    </row>
    <row r="1189" spans="1:17" ht="12.6" customHeight="1" x14ac:dyDescent="0.2">
      <c r="A1189" s="234"/>
      <c r="B1189" s="98"/>
      <c r="C1189" s="130"/>
      <c r="D1189" s="240"/>
      <c r="E1189" s="240"/>
      <c r="F1189" s="224"/>
      <c r="G1189" s="98"/>
      <c r="H1189" s="98"/>
      <c r="I1189" s="130"/>
      <c r="J1189" s="98"/>
      <c r="K1189" s="98"/>
      <c r="L1189" s="98"/>
      <c r="M1189" s="255"/>
      <c r="N1189" s="255"/>
      <c r="O1189" s="98"/>
      <c r="P1189" s="98"/>
      <c r="Q1189" s="130"/>
    </row>
    <row r="1190" spans="1:17" ht="12.6" customHeight="1" x14ac:dyDescent="0.2">
      <c r="A1190" s="234"/>
      <c r="B1190" s="98"/>
      <c r="C1190" s="130"/>
      <c r="D1190" s="240"/>
      <c r="E1190" s="240"/>
      <c r="F1190" s="224"/>
      <c r="G1190" s="98"/>
      <c r="H1190" s="98"/>
      <c r="I1190" s="130"/>
      <c r="J1190" s="98"/>
      <c r="K1190" s="98"/>
      <c r="L1190" s="98"/>
      <c r="M1190" s="255"/>
      <c r="N1190" s="255"/>
      <c r="O1190" s="98"/>
      <c r="P1190" s="98"/>
      <c r="Q1190" s="130"/>
    </row>
    <row r="1191" spans="1:17" ht="12.6" customHeight="1" x14ac:dyDescent="0.2">
      <c r="A1191" s="234"/>
      <c r="B1191" s="98"/>
      <c r="C1191" s="130"/>
      <c r="D1191" s="240"/>
      <c r="E1191" s="240"/>
      <c r="F1191" s="224"/>
      <c r="G1191" s="98"/>
      <c r="H1191" s="98"/>
      <c r="I1191" s="130"/>
      <c r="J1191" s="98"/>
      <c r="K1191" s="98"/>
      <c r="L1191" s="98"/>
      <c r="M1191" s="255"/>
      <c r="N1191" s="255"/>
      <c r="O1191" s="98"/>
      <c r="P1191" s="98"/>
      <c r="Q1191" s="130"/>
    </row>
    <row r="1192" spans="1:17" ht="12.6" customHeight="1" x14ac:dyDescent="0.2">
      <c r="A1192" s="234"/>
      <c r="B1192" s="98"/>
      <c r="C1192" s="130"/>
      <c r="D1192" s="240"/>
      <c r="E1192" s="240"/>
      <c r="F1192" s="224"/>
      <c r="G1192" s="98"/>
      <c r="H1192" s="98"/>
      <c r="I1192" s="130"/>
      <c r="J1192" s="98"/>
      <c r="K1192" s="98"/>
      <c r="L1192" s="98"/>
      <c r="M1192" s="255"/>
      <c r="N1192" s="255"/>
      <c r="O1192" s="98"/>
      <c r="P1192" s="98"/>
      <c r="Q1192" s="130"/>
    </row>
    <row r="1193" spans="1:17" ht="12.6" customHeight="1" x14ac:dyDescent="0.2">
      <c r="A1193" s="234"/>
      <c r="B1193" s="98"/>
      <c r="C1193" s="130"/>
      <c r="D1193" s="240"/>
      <c r="E1193" s="240"/>
      <c r="F1193" s="224"/>
      <c r="G1193" s="98"/>
      <c r="H1193" s="98"/>
      <c r="I1193" s="130"/>
      <c r="J1193" s="98"/>
      <c r="K1193" s="98"/>
      <c r="L1193" s="98"/>
      <c r="M1193" s="255"/>
      <c r="N1193" s="255"/>
      <c r="O1193" s="98"/>
      <c r="P1193" s="98"/>
      <c r="Q1193" s="130"/>
    </row>
    <row r="1194" spans="1:17" ht="12.6" customHeight="1" x14ac:dyDescent="0.2">
      <c r="A1194" s="234"/>
      <c r="B1194" s="98"/>
      <c r="C1194" s="130"/>
      <c r="D1194" s="240"/>
      <c r="E1194" s="240"/>
      <c r="F1194" s="224"/>
      <c r="G1194" s="98"/>
      <c r="H1194" s="98"/>
      <c r="I1194" s="130"/>
      <c r="J1194" s="98"/>
      <c r="K1194" s="98"/>
      <c r="L1194" s="98"/>
      <c r="M1194" s="255"/>
      <c r="N1194" s="255"/>
      <c r="O1194" s="98"/>
      <c r="P1194" s="98"/>
      <c r="Q1194" s="130"/>
    </row>
    <row r="1195" spans="1:17" ht="12.6" customHeight="1" x14ac:dyDescent="0.2">
      <c r="A1195" s="234"/>
      <c r="B1195" s="98"/>
      <c r="C1195" s="130"/>
      <c r="D1195" s="240"/>
      <c r="E1195" s="240"/>
      <c r="F1195" s="224"/>
      <c r="G1195" s="98"/>
      <c r="H1195" s="98"/>
      <c r="I1195" s="130"/>
      <c r="J1195" s="98"/>
      <c r="K1195" s="98"/>
      <c r="L1195" s="98"/>
      <c r="M1195" s="255"/>
      <c r="N1195" s="255"/>
      <c r="O1195" s="98"/>
      <c r="P1195" s="98"/>
      <c r="Q1195" s="130"/>
    </row>
    <row r="1196" spans="1:17" ht="12.6" customHeight="1" x14ac:dyDescent="0.2">
      <c r="A1196" s="234"/>
      <c r="B1196" s="98"/>
      <c r="C1196" s="130"/>
      <c r="D1196" s="240"/>
      <c r="E1196" s="240"/>
      <c r="F1196" s="224"/>
      <c r="G1196" s="98"/>
      <c r="H1196" s="98"/>
      <c r="I1196" s="130"/>
      <c r="J1196" s="98"/>
      <c r="K1196" s="98"/>
      <c r="L1196" s="98"/>
      <c r="M1196" s="255"/>
      <c r="N1196" s="255"/>
      <c r="O1196" s="98"/>
      <c r="P1196" s="98"/>
      <c r="Q1196" s="130"/>
    </row>
    <row r="1197" spans="1:17" ht="12.6" customHeight="1" x14ac:dyDescent="0.2">
      <c r="A1197" s="234"/>
      <c r="B1197" s="98"/>
      <c r="C1197" s="130"/>
      <c r="D1197" s="240"/>
      <c r="E1197" s="240"/>
      <c r="F1197" s="224"/>
      <c r="G1197" s="98"/>
      <c r="H1197" s="98"/>
      <c r="I1197" s="130"/>
      <c r="J1197" s="98"/>
      <c r="K1197" s="98"/>
      <c r="L1197" s="98"/>
      <c r="M1197" s="255"/>
      <c r="N1197" s="255"/>
      <c r="O1197" s="98"/>
      <c r="P1197" s="98"/>
      <c r="Q1197" s="130"/>
    </row>
    <row r="1198" spans="1:17" ht="12.6" customHeight="1" x14ac:dyDescent="0.2">
      <c r="A1198" s="234"/>
      <c r="B1198" s="98"/>
      <c r="C1198" s="130"/>
      <c r="D1198" s="240"/>
      <c r="E1198" s="240"/>
      <c r="F1198" s="224"/>
      <c r="G1198" s="98"/>
      <c r="H1198" s="98"/>
      <c r="I1198" s="130"/>
      <c r="J1198" s="98"/>
      <c r="K1198" s="98"/>
      <c r="L1198" s="98"/>
      <c r="M1198" s="255"/>
      <c r="N1198" s="255"/>
      <c r="O1198" s="98"/>
      <c r="P1198" s="98"/>
      <c r="Q1198" s="130"/>
    </row>
    <row r="1199" spans="1:17" ht="12.6" customHeight="1" x14ac:dyDescent="0.2">
      <c r="A1199" s="234"/>
      <c r="B1199" s="98"/>
      <c r="C1199" s="130"/>
      <c r="D1199" s="240"/>
      <c r="E1199" s="240"/>
      <c r="F1199" s="224"/>
      <c r="G1199" s="98"/>
      <c r="H1199" s="98"/>
      <c r="I1199" s="130"/>
      <c r="J1199" s="98"/>
      <c r="K1199" s="98"/>
      <c r="L1199" s="98"/>
      <c r="M1199" s="255"/>
      <c r="N1199" s="255"/>
      <c r="O1199" s="98"/>
      <c r="P1199" s="98"/>
      <c r="Q1199" s="130"/>
    </row>
    <row r="1200" spans="1:17" ht="12.6" customHeight="1" x14ac:dyDescent="0.2">
      <c r="A1200" s="234"/>
      <c r="B1200" s="98"/>
      <c r="C1200" s="130"/>
      <c r="D1200" s="240"/>
      <c r="E1200" s="240"/>
      <c r="F1200" s="224"/>
      <c r="G1200" s="98"/>
      <c r="H1200" s="98"/>
      <c r="I1200" s="130"/>
      <c r="J1200" s="98"/>
      <c r="K1200" s="98"/>
      <c r="L1200" s="98"/>
      <c r="M1200" s="255"/>
      <c r="N1200" s="255"/>
      <c r="O1200" s="98"/>
      <c r="P1200" s="98"/>
      <c r="Q1200" s="130"/>
    </row>
    <row r="1201" spans="1:17" ht="12.6" customHeight="1" x14ac:dyDescent="0.2">
      <c r="A1201" s="234"/>
      <c r="B1201" s="98"/>
      <c r="C1201" s="130"/>
      <c r="D1201" s="240"/>
      <c r="E1201" s="240"/>
      <c r="F1201" s="224"/>
      <c r="G1201" s="98"/>
      <c r="H1201" s="98"/>
      <c r="I1201" s="130"/>
      <c r="J1201" s="98"/>
      <c r="K1201" s="98"/>
      <c r="L1201" s="98"/>
      <c r="M1201" s="255"/>
      <c r="N1201" s="255"/>
      <c r="O1201" s="98"/>
      <c r="P1201" s="98"/>
      <c r="Q1201" s="130"/>
    </row>
    <row r="1202" spans="1:17" ht="12.6" customHeight="1" x14ac:dyDescent="0.2">
      <c r="A1202" s="234"/>
      <c r="B1202" s="98"/>
      <c r="C1202" s="130"/>
      <c r="D1202" s="240"/>
      <c r="E1202" s="240"/>
      <c r="F1202" s="224"/>
      <c r="G1202" s="98"/>
      <c r="H1202" s="98"/>
      <c r="I1202" s="130"/>
      <c r="J1202" s="98"/>
      <c r="K1202" s="98"/>
      <c r="L1202" s="98"/>
      <c r="M1202" s="255"/>
      <c r="N1202" s="255"/>
      <c r="O1202" s="98"/>
      <c r="P1202" s="98"/>
      <c r="Q1202" s="130"/>
    </row>
    <row r="1203" spans="1:17" ht="12.6" customHeight="1" x14ac:dyDescent="0.2">
      <c r="A1203" s="234"/>
      <c r="B1203" s="98"/>
      <c r="C1203" s="130"/>
      <c r="D1203" s="240"/>
      <c r="E1203" s="240"/>
      <c r="F1203" s="224"/>
      <c r="G1203" s="98"/>
      <c r="H1203" s="98"/>
      <c r="I1203" s="130"/>
      <c r="J1203" s="98"/>
      <c r="K1203" s="98"/>
      <c r="L1203" s="98"/>
      <c r="M1203" s="255"/>
      <c r="N1203" s="255"/>
      <c r="O1203" s="98"/>
      <c r="P1203" s="98"/>
      <c r="Q1203" s="130"/>
    </row>
    <row r="1204" spans="1:17" ht="12.6" customHeight="1" x14ac:dyDescent="0.2">
      <c r="A1204" s="234"/>
      <c r="B1204" s="98"/>
      <c r="C1204" s="130"/>
      <c r="D1204" s="240"/>
      <c r="E1204" s="240"/>
      <c r="F1204" s="224"/>
      <c r="G1204" s="98"/>
      <c r="H1204" s="98"/>
      <c r="I1204" s="130"/>
      <c r="J1204" s="98"/>
      <c r="K1204" s="98"/>
      <c r="L1204" s="98"/>
      <c r="M1204" s="255"/>
      <c r="N1204" s="255"/>
      <c r="O1204" s="98"/>
      <c r="P1204" s="98"/>
      <c r="Q1204" s="130"/>
    </row>
    <row r="1205" spans="1:17" ht="12.6" customHeight="1" x14ac:dyDescent="0.2">
      <c r="A1205" s="234"/>
      <c r="B1205" s="98"/>
      <c r="C1205" s="130"/>
      <c r="D1205" s="240"/>
      <c r="E1205" s="240"/>
      <c r="F1205" s="224"/>
      <c r="G1205" s="98"/>
      <c r="H1205" s="98"/>
      <c r="I1205" s="130"/>
      <c r="J1205" s="98"/>
      <c r="K1205" s="98"/>
      <c r="L1205" s="98"/>
      <c r="M1205" s="255"/>
      <c r="N1205" s="255"/>
      <c r="O1205" s="98"/>
      <c r="P1205" s="98"/>
      <c r="Q1205" s="130"/>
    </row>
    <row r="1206" spans="1:17" ht="12.6" customHeight="1" x14ac:dyDescent="0.2">
      <c r="A1206" s="234"/>
      <c r="B1206" s="98"/>
      <c r="C1206" s="130"/>
      <c r="D1206" s="240"/>
      <c r="E1206" s="240"/>
      <c r="F1206" s="224"/>
      <c r="G1206" s="98"/>
      <c r="H1206" s="98"/>
      <c r="I1206" s="130"/>
      <c r="J1206" s="98"/>
      <c r="K1206" s="98"/>
      <c r="L1206" s="98"/>
      <c r="M1206" s="255"/>
      <c r="N1206" s="255"/>
      <c r="O1206" s="98"/>
      <c r="P1206" s="98"/>
      <c r="Q1206" s="130"/>
    </row>
    <row r="1207" spans="1:17" ht="12.6" customHeight="1" x14ac:dyDescent="0.2">
      <c r="A1207" s="234"/>
      <c r="B1207" s="98"/>
      <c r="C1207" s="130"/>
      <c r="D1207" s="240"/>
      <c r="E1207" s="240"/>
      <c r="F1207" s="224"/>
      <c r="G1207" s="98"/>
      <c r="H1207" s="98"/>
      <c r="I1207" s="130"/>
      <c r="J1207" s="98"/>
      <c r="K1207" s="98"/>
      <c r="L1207" s="98"/>
      <c r="M1207" s="255"/>
      <c r="N1207" s="255"/>
      <c r="O1207" s="98"/>
      <c r="P1207" s="98"/>
      <c r="Q1207" s="130"/>
    </row>
    <row r="1208" spans="1:17" ht="12.6" customHeight="1" x14ac:dyDescent="0.2">
      <c r="A1208" s="234"/>
      <c r="B1208" s="98"/>
      <c r="C1208" s="130"/>
      <c r="D1208" s="240"/>
      <c r="E1208" s="240"/>
      <c r="F1208" s="224"/>
      <c r="G1208" s="98"/>
      <c r="H1208" s="98"/>
      <c r="I1208" s="130"/>
      <c r="J1208" s="98"/>
      <c r="K1208" s="98"/>
      <c r="L1208" s="98"/>
      <c r="M1208" s="255"/>
      <c r="N1208" s="255"/>
      <c r="O1208" s="98"/>
      <c r="P1208" s="98"/>
      <c r="Q1208" s="130"/>
    </row>
    <row r="1209" spans="1:17" ht="12.6" customHeight="1" x14ac:dyDescent="0.2">
      <c r="A1209" s="234"/>
      <c r="B1209" s="98"/>
      <c r="C1209" s="130"/>
      <c r="D1209" s="240"/>
      <c r="E1209" s="240"/>
      <c r="F1209" s="224"/>
      <c r="G1209" s="98"/>
      <c r="H1209" s="98"/>
      <c r="I1209" s="130"/>
      <c r="J1209" s="98"/>
      <c r="K1209" s="98"/>
      <c r="L1209" s="98"/>
      <c r="M1209" s="255"/>
      <c r="N1209" s="255"/>
      <c r="O1209" s="98"/>
      <c r="P1209" s="98"/>
      <c r="Q1209" s="130"/>
    </row>
    <row r="1210" spans="1:17" ht="12.6" customHeight="1" x14ac:dyDescent="0.2">
      <c r="A1210" s="234"/>
      <c r="B1210" s="98"/>
      <c r="C1210" s="130"/>
      <c r="D1210" s="240"/>
      <c r="E1210" s="240"/>
      <c r="F1210" s="224"/>
      <c r="G1210" s="98"/>
      <c r="H1210" s="98"/>
      <c r="I1210" s="130"/>
      <c r="J1210" s="98"/>
      <c r="K1210" s="98"/>
      <c r="L1210" s="98"/>
      <c r="M1210" s="255"/>
      <c r="N1210" s="255"/>
      <c r="O1210" s="98"/>
      <c r="P1210" s="98"/>
      <c r="Q1210" s="130"/>
    </row>
    <row r="1211" spans="1:17" ht="12.6" customHeight="1" x14ac:dyDescent="0.2">
      <c r="A1211" s="234"/>
      <c r="B1211" s="98"/>
      <c r="C1211" s="130"/>
      <c r="D1211" s="240"/>
      <c r="E1211" s="240"/>
      <c r="F1211" s="224"/>
      <c r="G1211" s="98"/>
      <c r="H1211" s="98"/>
      <c r="I1211" s="130"/>
      <c r="J1211" s="98"/>
      <c r="K1211" s="98"/>
      <c r="L1211" s="98"/>
      <c r="M1211" s="255"/>
      <c r="N1211" s="255"/>
      <c r="O1211" s="98"/>
      <c r="P1211" s="98"/>
      <c r="Q1211" s="130"/>
    </row>
    <row r="1212" spans="1:17" ht="12.6" customHeight="1" x14ac:dyDescent="0.2">
      <c r="A1212" s="234"/>
      <c r="B1212" s="98"/>
      <c r="C1212" s="130"/>
      <c r="D1212" s="240"/>
      <c r="E1212" s="240"/>
      <c r="F1212" s="224"/>
      <c r="G1212" s="98"/>
      <c r="H1212" s="98"/>
      <c r="I1212" s="130"/>
      <c r="J1212" s="98"/>
      <c r="K1212" s="98"/>
      <c r="L1212" s="98"/>
      <c r="M1212" s="255"/>
      <c r="N1212" s="255"/>
      <c r="O1212" s="98"/>
      <c r="P1212" s="98"/>
      <c r="Q1212" s="130"/>
    </row>
    <row r="1213" spans="1:17" ht="12.6" customHeight="1" x14ac:dyDescent="0.2">
      <c r="A1213" s="234"/>
      <c r="B1213" s="98"/>
      <c r="C1213" s="130"/>
      <c r="D1213" s="240"/>
      <c r="E1213" s="240"/>
      <c r="F1213" s="224"/>
      <c r="G1213" s="98"/>
      <c r="H1213" s="98"/>
      <c r="I1213" s="130"/>
      <c r="J1213" s="98"/>
      <c r="K1213" s="98"/>
      <c r="L1213" s="98"/>
      <c r="M1213" s="255"/>
      <c r="N1213" s="255"/>
      <c r="O1213" s="98"/>
      <c r="P1213" s="98"/>
      <c r="Q1213" s="130"/>
    </row>
    <row r="1214" spans="1:17" ht="12.6" customHeight="1" x14ac:dyDescent="0.2">
      <c r="A1214" s="234"/>
      <c r="B1214" s="98"/>
      <c r="C1214" s="130"/>
      <c r="D1214" s="240"/>
      <c r="E1214" s="240"/>
      <c r="F1214" s="224"/>
      <c r="G1214" s="98"/>
      <c r="H1214" s="98"/>
      <c r="I1214" s="130"/>
      <c r="J1214" s="98"/>
      <c r="K1214" s="98"/>
      <c r="L1214" s="98"/>
      <c r="M1214" s="255"/>
      <c r="N1214" s="255"/>
      <c r="O1214" s="98"/>
      <c r="P1214" s="98"/>
      <c r="Q1214" s="130"/>
    </row>
    <row r="1215" spans="1:17" ht="12.6" customHeight="1" x14ac:dyDescent="0.2">
      <c r="A1215" s="234"/>
      <c r="B1215" s="98"/>
      <c r="C1215" s="130"/>
      <c r="D1215" s="240"/>
      <c r="E1215" s="240"/>
      <c r="F1215" s="224"/>
      <c r="G1215" s="98"/>
      <c r="H1215" s="98"/>
      <c r="I1215" s="130"/>
      <c r="J1215" s="98"/>
      <c r="K1215" s="98"/>
      <c r="L1215" s="98"/>
      <c r="M1215" s="255"/>
      <c r="N1215" s="255"/>
      <c r="O1215" s="98"/>
      <c r="P1215" s="98"/>
      <c r="Q1215" s="130"/>
    </row>
    <row r="1216" spans="1:17" ht="12.6" customHeight="1" x14ac:dyDescent="0.2">
      <c r="A1216" s="234"/>
      <c r="B1216" s="98"/>
      <c r="C1216" s="130"/>
      <c r="D1216" s="240"/>
      <c r="E1216" s="240"/>
      <c r="F1216" s="224"/>
      <c r="G1216" s="98"/>
      <c r="H1216" s="98"/>
      <c r="I1216" s="130"/>
      <c r="J1216" s="98"/>
      <c r="K1216" s="98"/>
      <c r="L1216" s="98"/>
      <c r="M1216" s="255"/>
      <c r="N1216" s="255"/>
      <c r="O1216" s="98"/>
      <c r="P1216" s="98"/>
      <c r="Q1216" s="130"/>
    </row>
    <row r="1217" spans="1:17" ht="12.6" customHeight="1" x14ac:dyDescent="0.2">
      <c r="A1217" s="234"/>
      <c r="B1217" s="98"/>
      <c r="C1217" s="130"/>
      <c r="D1217" s="240"/>
      <c r="E1217" s="240"/>
      <c r="F1217" s="224"/>
      <c r="G1217" s="98"/>
      <c r="H1217" s="98"/>
      <c r="I1217" s="130"/>
      <c r="J1217" s="98"/>
      <c r="K1217" s="98"/>
      <c r="L1217" s="98"/>
      <c r="M1217" s="255"/>
      <c r="N1217" s="255"/>
      <c r="O1217" s="98"/>
      <c r="P1217" s="98"/>
      <c r="Q1217" s="130"/>
    </row>
    <row r="1218" spans="1:17" ht="12.6" customHeight="1" x14ac:dyDescent="0.2">
      <c r="A1218" s="234"/>
      <c r="B1218" s="98"/>
      <c r="C1218" s="130"/>
      <c r="D1218" s="240"/>
      <c r="E1218" s="240"/>
      <c r="F1218" s="224"/>
      <c r="G1218" s="98"/>
      <c r="H1218" s="98"/>
      <c r="I1218" s="130"/>
      <c r="J1218" s="98"/>
      <c r="K1218" s="98"/>
      <c r="L1218" s="98"/>
      <c r="M1218" s="255"/>
      <c r="N1218" s="255"/>
      <c r="O1218" s="98"/>
      <c r="P1218" s="98"/>
      <c r="Q1218" s="130"/>
    </row>
    <row r="1219" spans="1:17" ht="12.6" customHeight="1" x14ac:dyDescent="0.2">
      <c r="A1219" s="234"/>
      <c r="B1219" s="98"/>
      <c r="C1219" s="130"/>
      <c r="D1219" s="240"/>
      <c r="E1219" s="240"/>
      <c r="F1219" s="224"/>
      <c r="G1219" s="98"/>
      <c r="H1219" s="98"/>
      <c r="I1219" s="130"/>
      <c r="J1219" s="98"/>
      <c r="K1219" s="98"/>
      <c r="L1219" s="98"/>
      <c r="M1219" s="255"/>
      <c r="N1219" s="255"/>
      <c r="O1219" s="98"/>
      <c r="P1219" s="98"/>
      <c r="Q1219" s="130"/>
    </row>
    <row r="1220" spans="1:17" ht="12.6" customHeight="1" x14ac:dyDescent="0.2">
      <c r="A1220" s="234"/>
      <c r="B1220" s="98"/>
      <c r="C1220" s="130"/>
      <c r="D1220" s="240"/>
      <c r="E1220" s="240"/>
      <c r="F1220" s="224"/>
      <c r="G1220" s="98"/>
      <c r="H1220" s="98"/>
      <c r="I1220" s="130"/>
      <c r="J1220" s="98"/>
      <c r="K1220" s="98"/>
      <c r="L1220" s="98"/>
      <c r="M1220" s="255"/>
      <c r="N1220" s="255"/>
      <c r="O1220" s="98"/>
      <c r="P1220" s="98"/>
      <c r="Q1220" s="130"/>
    </row>
    <row r="1221" spans="1:17" ht="12.6" customHeight="1" x14ac:dyDescent="0.2">
      <c r="A1221" s="234"/>
      <c r="B1221" s="98"/>
      <c r="C1221" s="130"/>
      <c r="D1221" s="240"/>
      <c r="E1221" s="240"/>
      <c r="F1221" s="224"/>
      <c r="G1221" s="98"/>
      <c r="H1221" s="98"/>
      <c r="I1221" s="130"/>
      <c r="J1221" s="98"/>
      <c r="K1221" s="98"/>
      <c r="L1221" s="98"/>
      <c r="M1221" s="255"/>
      <c r="N1221" s="255"/>
      <c r="O1221" s="98"/>
      <c r="P1221" s="98"/>
      <c r="Q1221" s="130"/>
    </row>
    <row r="1222" spans="1:17" ht="12.6" customHeight="1" x14ac:dyDescent="0.2">
      <c r="A1222" s="234"/>
      <c r="B1222" s="98"/>
      <c r="C1222" s="130"/>
      <c r="D1222" s="240"/>
      <c r="E1222" s="240"/>
      <c r="F1222" s="224"/>
      <c r="G1222" s="98"/>
      <c r="H1222" s="98"/>
      <c r="I1222" s="130"/>
      <c r="J1222" s="98"/>
      <c r="K1222" s="98"/>
      <c r="L1222" s="98"/>
      <c r="M1222" s="255"/>
      <c r="N1222" s="255"/>
      <c r="O1222" s="98"/>
      <c r="P1222" s="98"/>
      <c r="Q1222" s="130"/>
    </row>
    <row r="1223" spans="1:17" ht="12.6" customHeight="1" x14ac:dyDescent="0.2">
      <c r="A1223" s="234"/>
      <c r="B1223" s="98"/>
      <c r="C1223" s="130"/>
      <c r="D1223" s="240"/>
      <c r="E1223" s="240"/>
      <c r="F1223" s="224"/>
      <c r="G1223" s="98"/>
      <c r="H1223" s="98"/>
      <c r="I1223" s="130"/>
      <c r="J1223" s="98"/>
      <c r="K1223" s="98"/>
      <c r="L1223" s="98"/>
      <c r="M1223" s="255"/>
      <c r="N1223" s="255"/>
      <c r="O1223" s="98"/>
      <c r="P1223" s="98"/>
      <c r="Q1223" s="130"/>
    </row>
    <row r="1224" spans="1:17" ht="12.6" customHeight="1" x14ac:dyDescent="0.2">
      <c r="A1224" s="234"/>
      <c r="B1224" s="98"/>
      <c r="C1224" s="130"/>
      <c r="D1224" s="240"/>
      <c r="E1224" s="240"/>
      <c r="F1224" s="224"/>
      <c r="G1224" s="98"/>
      <c r="H1224" s="98"/>
      <c r="I1224" s="130"/>
      <c r="J1224" s="98"/>
      <c r="K1224" s="98"/>
      <c r="L1224" s="98"/>
      <c r="M1224" s="255"/>
      <c r="N1224" s="255"/>
      <c r="O1224" s="98"/>
      <c r="P1224" s="98"/>
      <c r="Q1224" s="130"/>
    </row>
    <row r="1225" spans="1:17" ht="12.6" customHeight="1" x14ac:dyDescent="0.2">
      <c r="A1225" s="234"/>
      <c r="B1225" s="98"/>
      <c r="C1225" s="130"/>
      <c r="D1225" s="240"/>
      <c r="E1225" s="240"/>
      <c r="F1225" s="224"/>
      <c r="G1225" s="98"/>
      <c r="H1225" s="98"/>
      <c r="I1225" s="130"/>
      <c r="J1225" s="98"/>
      <c r="K1225" s="98"/>
      <c r="L1225" s="98"/>
      <c r="M1225" s="255"/>
      <c r="N1225" s="255"/>
      <c r="O1225" s="98"/>
      <c r="P1225" s="98"/>
      <c r="Q1225" s="130"/>
    </row>
    <row r="1226" spans="1:17" ht="12.6" customHeight="1" x14ac:dyDescent="0.2">
      <c r="A1226" s="234"/>
      <c r="B1226" s="98"/>
      <c r="C1226" s="130"/>
      <c r="D1226" s="240"/>
      <c r="E1226" s="240"/>
      <c r="F1226" s="224"/>
      <c r="G1226" s="98"/>
      <c r="H1226" s="98"/>
      <c r="I1226" s="130"/>
      <c r="J1226" s="98"/>
      <c r="K1226" s="98"/>
      <c r="L1226" s="98"/>
      <c r="M1226" s="255"/>
      <c r="N1226" s="255"/>
      <c r="O1226" s="98"/>
      <c r="P1226" s="98"/>
      <c r="Q1226" s="130"/>
    </row>
    <row r="1227" spans="1:17" ht="12.6" customHeight="1" x14ac:dyDescent="0.2">
      <c r="A1227" s="234"/>
      <c r="B1227" s="98"/>
      <c r="C1227" s="130"/>
      <c r="D1227" s="240"/>
      <c r="E1227" s="240"/>
      <c r="F1227" s="224"/>
      <c r="G1227" s="98"/>
      <c r="H1227" s="98"/>
      <c r="I1227" s="130"/>
      <c r="J1227" s="98"/>
      <c r="K1227" s="98"/>
      <c r="L1227" s="98"/>
      <c r="M1227" s="255"/>
      <c r="N1227" s="255"/>
      <c r="O1227" s="98"/>
      <c r="P1227" s="98"/>
      <c r="Q1227" s="130"/>
    </row>
    <row r="1228" spans="1:17" ht="12.6" customHeight="1" x14ac:dyDescent="0.2">
      <c r="A1228" s="234"/>
      <c r="B1228" s="98"/>
      <c r="C1228" s="130"/>
      <c r="D1228" s="240"/>
      <c r="E1228" s="240"/>
      <c r="F1228" s="224"/>
      <c r="G1228" s="98"/>
      <c r="H1228" s="98"/>
      <c r="I1228" s="130"/>
      <c r="J1228" s="98"/>
      <c r="K1228" s="98"/>
      <c r="L1228" s="98"/>
      <c r="M1228" s="255"/>
      <c r="N1228" s="255"/>
      <c r="O1228" s="98"/>
      <c r="P1228" s="98"/>
      <c r="Q1228" s="130"/>
    </row>
    <row r="1229" spans="1:17" ht="12.6" customHeight="1" x14ac:dyDescent="0.2">
      <c r="A1229" s="234"/>
      <c r="B1229" s="98"/>
      <c r="C1229" s="130"/>
      <c r="D1229" s="240"/>
      <c r="E1229" s="240"/>
      <c r="F1229" s="224"/>
      <c r="G1229" s="98"/>
      <c r="H1229" s="98"/>
      <c r="I1229" s="130"/>
      <c r="J1229" s="98"/>
      <c r="K1229" s="98"/>
      <c r="L1229" s="98"/>
      <c r="M1229" s="255"/>
      <c r="N1229" s="255"/>
      <c r="O1229" s="98"/>
      <c r="P1229" s="98"/>
      <c r="Q1229" s="130"/>
    </row>
    <row r="1230" spans="1:17" ht="12.6" customHeight="1" x14ac:dyDescent="0.2">
      <c r="A1230" s="234"/>
      <c r="B1230" s="98"/>
      <c r="C1230" s="130"/>
      <c r="D1230" s="240"/>
      <c r="E1230" s="240"/>
      <c r="F1230" s="224"/>
      <c r="G1230" s="98"/>
      <c r="H1230" s="98"/>
      <c r="I1230" s="130"/>
      <c r="J1230" s="98"/>
      <c r="K1230" s="98"/>
      <c r="L1230" s="98"/>
      <c r="M1230" s="255"/>
      <c r="N1230" s="255"/>
      <c r="O1230" s="98"/>
      <c r="P1230" s="98"/>
      <c r="Q1230" s="130"/>
    </row>
    <row r="1231" spans="1:17" ht="12.6" customHeight="1" x14ac:dyDescent="0.2">
      <c r="A1231" s="234"/>
      <c r="B1231" s="98"/>
      <c r="C1231" s="130"/>
      <c r="D1231" s="240"/>
      <c r="E1231" s="240"/>
      <c r="F1231" s="224"/>
      <c r="G1231" s="98"/>
      <c r="H1231" s="98"/>
      <c r="I1231" s="130"/>
      <c r="J1231" s="98"/>
      <c r="K1231" s="98"/>
      <c r="L1231" s="98"/>
      <c r="M1231" s="255"/>
      <c r="N1231" s="255"/>
      <c r="O1231" s="98"/>
      <c r="P1231" s="98"/>
      <c r="Q1231" s="130"/>
    </row>
    <row r="1232" spans="1:17" ht="12.6" customHeight="1" x14ac:dyDescent="0.2">
      <c r="A1232" s="234"/>
      <c r="B1232" s="98"/>
      <c r="C1232" s="130"/>
      <c r="D1232" s="240"/>
      <c r="E1232" s="240"/>
      <c r="F1232" s="224"/>
      <c r="G1232" s="98"/>
      <c r="H1232" s="98"/>
      <c r="I1232" s="130"/>
      <c r="J1232" s="98"/>
      <c r="K1232" s="98"/>
      <c r="L1232" s="98"/>
      <c r="M1232" s="255"/>
      <c r="N1232" s="255"/>
      <c r="O1232" s="98"/>
      <c r="P1232" s="98"/>
      <c r="Q1232" s="130"/>
    </row>
    <row r="1233" spans="1:17" ht="12.6" customHeight="1" x14ac:dyDescent="0.2">
      <c r="A1233" s="234"/>
      <c r="B1233" s="98"/>
      <c r="C1233" s="130"/>
      <c r="D1233" s="240"/>
      <c r="E1233" s="240"/>
      <c r="F1233" s="224"/>
      <c r="G1233" s="98"/>
      <c r="H1233" s="98"/>
      <c r="I1233" s="130"/>
      <c r="J1233" s="98"/>
      <c r="K1233" s="98"/>
      <c r="L1233" s="98"/>
      <c r="M1233" s="255"/>
      <c r="N1233" s="255"/>
      <c r="O1233" s="98"/>
      <c r="P1233" s="98"/>
      <c r="Q1233" s="130"/>
    </row>
    <row r="1234" spans="1:17" ht="12.6" customHeight="1" x14ac:dyDescent="0.2">
      <c r="A1234" s="234"/>
      <c r="B1234" s="98"/>
      <c r="C1234" s="130"/>
      <c r="D1234" s="240"/>
      <c r="E1234" s="240"/>
      <c r="F1234" s="224"/>
      <c r="G1234" s="98"/>
      <c r="H1234" s="98"/>
      <c r="I1234" s="130"/>
      <c r="J1234" s="98"/>
      <c r="K1234" s="98"/>
      <c r="L1234" s="98"/>
      <c r="M1234" s="255"/>
      <c r="N1234" s="255"/>
      <c r="O1234" s="98"/>
      <c r="P1234" s="98"/>
      <c r="Q1234" s="130"/>
    </row>
    <row r="1235" spans="1:17" ht="12.6" customHeight="1" x14ac:dyDescent="0.2">
      <c r="A1235" s="234"/>
      <c r="B1235" s="98"/>
      <c r="C1235" s="130"/>
      <c r="D1235" s="240"/>
      <c r="E1235" s="240"/>
      <c r="F1235" s="224"/>
      <c r="G1235" s="98"/>
      <c r="H1235" s="98"/>
      <c r="I1235" s="130"/>
      <c r="J1235" s="98"/>
      <c r="K1235" s="98"/>
      <c r="L1235" s="98"/>
      <c r="M1235" s="255"/>
      <c r="N1235" s="255"/>
      <c r="O1235" s="98"/>
      <c r="P1235" s="98"/>
      <c r="Q1235" s="130"/>
    </row>
    <row r="1236" spans="1:17" ht="12.6" customHeight="1" x14ac:dyDescent="0.2">
      <c r="A1236" s="234"/>
      <c r="B1236" s="98"/>
      <c r="C1236" s="130"/>
      <c r="D1236" s="240"/>
      <c r="E1236" s="240"/>
      <c r="F1236" s="224"/>
      <c r="G1236" s="98"/>
      <c r="H1236" s="98"/>
      <c r="I1236" s="130"/>
      <c r="J1236" s="98"/>
      <c r="K1236" s="98"/>
      <c r="L1236" s="98"/>
      <c r="M1236" s="255"/>
      <c r="N1236" s="255"/>
      <c r="O1236" s="98"/>
      <c r="P1236" s="98"/>
      <c r="Q1236" s="130"/>
    </row>
    <row r="1237" spans="1:17" ht="12.6" customHeight="1" x14ac:dyDescent="0.2">
      <c r="A1237" s="234"/>
      <c r="B1237" s="98"/>
      <c r="C1237" s="130"/>
      <c r="D1237" s="240"/>
      <c r="E1237" s="240"/>
      <c r="F1237" s="224"/>
      <c r="G1237" s="98"/>
      <c r="H1237" s="98"/>
      <c r="I1237" s="130"/>
      <c r="J1237" s="98"/>
      <c r="K1237" s="98"/>
      <c r="L1237" s="98"/>
      <c r="M1237" s="255"/>
      <c r="N1237" s="255"/>
      <c r="O1237" s="98"/>
      <c r="P1237" s="98"/>
      <c r="Q1237" s="130"/>
    </row>
    <row r="1238" spans="1:17" ht="12.6" customHeight="1" x14ac:dyDescent="0.2">
      <c r="A1238" s="234"/>
      <c r="B1238" s="98"/>
      <c r="C1238" s="130"/>
      <c r="D1238" s="240"/>
      <c r="E1238" s="240"/>
      <c r="F1238" s="224"/>
      <c r="G1238" s="98"/>
      <c r="H1238" s="98"/>
      <c r="I1238" s="130"/>
      <c r="J1238" s="98"/>
      <c r="K1238" s="98"/>
      <c r="L1238" s="98"/>
      <c r="M1238" s="255"/>
      <c r="N1238" s="255"/>
      <c r="O1238" s="98"/>
      <c r="P1238" s="98"/>
      <c r="Q1238" s="130"/>
    </row>
    <row r="1239" spans="1:17" ht="12.6" customHeight="1" x14ac:dyDescent="0.2">
      <c r="A1239" s="234"/>
      <c r="B1239" s="98"/>
      <c r="C1239" s="130"/>
      <c r="D1239" s="240"/>
      <c r="E1239" s="240"/>
      <c r="F1239" s="224"/>
      <c r="G1239" s="98"/>
      <c r="H1239" s="98"/>
      <c r="I1239" s="130"/>
      <c r="J1239" s="98"/>
      <c r="K1239" s="98"/>
      <c r="L1239" s="98"/>
      <c r="M1239" s="255"/>
      <c r="N1239" s="255"/>
      <c r="O1239" s="98"/>
      <c r="P1239" s="98"/>
      <c r="Q1239" s="130"/>
    </row>
    <row r="1240" spans="1:17" ht="12.6" customHeight="1" x14ac:dyDescent="0.2">
      <c r="A1240" s="234"/>
      <c r="B1240" s="98"/>
      <c r="C1240" s="130"/>
      <c r="D1240" s="240"/>
      <c r="E1240" s="240"/>
      <c r="F1240" s="224"/>
      <c r="G1240" s="98"/>
      <c r="H1240" s="98"/>
      <c r="I1240" s="130"/>
      <c r="J1240" s="98"/>
      <c r="K1240" s="98"/>
      <c r="L1240" s="98"/>
      <c r="M1240" s="255"/>
      <c r="N1240" s="255"/>
      <c r="O1240" s="98"/>
      <c r="P1240" s="98"/>
      <c r="Q1240" s="130"/>
    </row>
    <row r="1241" spans="1:17" ht="12.6" customHeight="1" x14ac:dyDescent="0.2">
      <c r="A1241" s="234"/>
      <c r="B1241" s="98"/>
      <c r="C1241" s="130"/>
      <c r="D1241" s="240"/>
      <c r="E1241" s="240"/>
      <c r="F1241" s="224"/>
      <c r="G1241" s="98"/>
      <c r="H1241" s="98"/>
      <c r="I1241" s="130"/>
      <c r="J1241" s="98"/>
      <c r="K1241" s="98"/>
      <c r="L1241" s="98"/>
      <c r="M1241" s="255"/>
      <c r="N1241" s="255"/>
      <c r="O1241" s="98"/>
      <c r="P1241" s="98"/>
      <c r="Q1241" s="130"/>
    </row>
    <row r="1242" spans="1:17" ht="12.6" customHeight="1" x14ac:dyDescent="0.2">
      <c r="A1242" s="234"/>
      <c r="B1242" s="98"/>
      <c r="C1242" s="130"/>
      <c r="D1242" s="240"/>
      <c r="E1242" s="240"/>
      <c r="F1242" s="224"/>
      <c r="G1242" s="98"/>
      <c r="H1242" s="98"/>
      <c r="I1242" s="130"/>
      <c r="J1242" s="98"/>
      <c r="K1242" s="98"/>
      <c r="L1242" s="98"/>
      <c r="M1242" s="255"/>
      <c r="N1242" s="255"/>
      <c r="O1242" s="98"/>
      <c r="P1242" s="98"/>
      <c r="Q1242" s="130"/>
    </row>
    <row r="1243" spans="1:17" ht="12.6" customHeight="1" x14ac:dyDescent="0.2">
      <c r="A1243" s="234"/>
      <c r="B1243" s="98"/>
      <c r="C1243" s="130"/>
      <c r="D1243" s="240"/>
      <c r="E1243" s="240"/>
      <c r="F1243" s="224"/>
      <c r="G1243" s="98"/>
      <c r="H1243" s="98"/>
      <c r="I1243" s="130"/>
      <c r="J1243" s="98"/>
      <c r="K1243" s="98"/>
      <c r="L1243" s="98"/>
      <c r="M1243" s="255"/>
      <c r="N1243" s="255"/>
      <c r="O1243" s="98"/>
      <c r="P1243" s="98"/>
      <c r="Q1243" s="130"/>
    </row>
    <row r="1244" spans="1:17" ht="12.6" customHeight="1" x14ac:dyDescent="0.2">
      <c r="A1244" s="234"/>
      <c r="B1244" s="98"/>
      <c r="C1244" s="130"/>
      <c r="D1244" s="240"/>
      <c r="E1244" s="240"/>
      <c r="F1244" s="224"/>
      <c r="G1244" s="98"/>
      <c r="H1244" s="98"/>
      <c r="I1244" s="130"/>
      <c r="J1244" s="98"/>
      <c r="K1244" s="98"/>
      <c r="L1244" s="98"/>
      <c r="M1244" s="255"/>
      <c r="N1244" s="255"/>
      <c r="O1244" s="98"/>
      <c r="P1244" s="98"/>
      <c r="Q1244" s="130"/>
    </row>
    <row r="1245" spans="1:17" ht="12.6" customHeight="1" x14ac:dyDescent="0.2">
      <c r="A1245" s="234"/>
      <c r="B1245" s="98"/>
      <c r="C1245" s="130"/>
      <c r="D1245" s="240"/>
      <c r="E1245" s="240"/>
      <c r="F1245" s="224"/>
      <c r="G1245" s="98"/>
      <c r="H1245" s="98"/>
      <c r="I1245" s="130"/>
      <c r="J1245" s="98"/>
      <c r="K1245" s="98"/>
      <c r="L1245" s="98"/>
      <c r="M1245" s="255"/>
      <c r="N1245" s="255"/>
      <c r="O1245" s="98"/>
      <c r="P1245" s="98"/>
      <c r="Q1245" s="130"/>
    </row>
    <row r="1246" spans="1:17" ht="12.6" customHeight="1" x14ac:dyDescent="0.2">
      <c r="A1246" s="234"/>
      <c r="B1246" s="98"/>
      <c r="C1246" s="130"/>
      <c r="D1246" s="240"/>
      <c r="E1246" s="240"/>
      <c r="F1246" s="224"/>
      <c r="G1246" s="98"/>
      <c r="H1246" s="98"/>
      <c r="I1246" s="130"/>
      <c r="J1246" s="98"/>
      <c r="K1246" s="98"/>
      <c r="L1246" s="98"/>
      <c r="M1246" s="255"/>
      <c r="N1246" s="255"/>
      <c r="O1246" s="98"/>
      <c r="P1246" s="98"/>
      <c r="Q1246" s="130"/>
    </row>
    <row r="1247" spans="1:17" ht="12.6" customHeight="1" x14ac:dyDescent="0.2">
      <c r="A1247" s="234"/>
      <c r="B1247" s="98"/>
      <c r="C1247" s="130"/>
      <c r="D1247" s="240"/>
      <c r="E1247" s="240"/>
      <c r="F1247" s="224"/>
      <c r="G1247" s="98"/>
      <c r="H1247" s="98"/>
      <c r="I1247" s="130"/>
      <c r="J1247" s="98"/>
      <c r="K1247" s="98"/>
      <c r="L1247" s="98"/>
      <c r="M1247" s="255"/>
      <c r="N1247" s="255"/>
      <c r="O1247" s="98"/>
      <c r="P1247" s="98"/>
      <c r="Q1247" s="130"/>
    </row>
    <row r="1248" spans="1:17" ht="12.6" customHeight="1" x14ac:dyDescent="0.2">
      <c r="A1248" s="234"/>
      <c r="B1248" s="98"/>
      <c r="C1248" s="130"/>
      <c r="D1248" s="240"/>
      <c r="E1248" s="240"/>
      <c r="F1248" s="224"/>
      <c r="G1248" s="98"/>
      <c r="H1248" s="98"/>
      <c r="I1248" s="130"/>
      <c r="J1248" s="98"/>
      <c r="K1248" s="98"/>
      <c r="L1248" s="98"/>
      <c r="M1248" s="255"/>
      <c r="N1248" s="255"/>
      <c r="O1248" s="98"/>
      <c r="P1248" s="98"/>
      <c r="Q1248" s="130"/>
    </row>
    <row r="1249" spans="1:17" ht="12.6" customHeight="1" x14ac:dyDescent="0.2">
      <c r="A1249" s="234"/>
      <c r="B1249" s="98"/>
      <c r="C1249" s="130"/>
      <c r="D1249" s="240"/>
      <c r="E1249" s="240"/>
      <c r="F1249" s="224"/>
      <c r="G1249" s="98"/>
      <c r="H1249" s="98"/>
      <c r="I1249" s="130"/>
      <c r="J1249" s="98"/>
      <c r="K1249" s="98"/>
      <c r="L1249" s="98"/>
      <c r="M1249" s="255"/>
      <c r="N1249" s="255"/>
      <c r="O1249" s="98"/>
      <c r="P1249" s="98"/>
      <c r="Q1249" s="130"/>
    </row>
    <row r="1250" spans="1:17" ht="12.6" customHeight="1" x14ac:dyDescent="0.2">
      <c r="A1250" s="234"/>
      <c r="B1250" s="98"/>
      <c r="C1250" s="130"/>
      <c r="D1250" s="240"/>
      <c r="E1250" s="240"/>
      <c r="F1250" s="224"/>
      <c r="G1250" s="98"/>
      <c r="H1250" s="98"/>
      <c r="I1250" s="130"/>
      <c r="J1250" s="98"/>
      <c r="K1250" s="98"/>
      <c r="L1250" s="98"/>
      <c r="M1250" s="255"/>
      <c r="N1250" s="255"/>
      <c r="O1250" s="98"/>
      <c r="P1250" s="98"/>
      <c r="Q1250" s="130"/>
    </row>
    <row r="1251" spans="1:17" ht="12.6" customHeight="1" x14ac:dyDescent="0.2">
      <c r="A1251" s="234"/>
      <c r="B1251" s="98"/>
      <c r="C1251" s="130"/>
      <c r="D1251" s="240"/>
      <c r="E1251" s="240"/>
      <c r="F1251" s="224"/>
      <c r="G1251" s="98"/>
      <c r="H1251" s="98"/>
      <c r="I1251" s="130"/>
      <c r="J1251" s="98"/>
      <c r="K1251" s="98"/>
      <c r="L1251" s="98"/>
      <c r="M1251" s="255"/>
      <c r="N1251" s="255"/>
      <c r="O1251" s="98"/>
      <c r="P1251" s="98"/>
      <c r="Q1251" s="130"/>
    </row>
    <row r="1252" spans="1:17" ht="12.6" customHeight="1" x14ac:dyDescent="0.2">
      <c r="A1252" s="234"/>
      <c r="B1252" s="98"/>
      <c r="C1252" s="130"/>
      <c r="D1252" s="240"/>
      <c r="E1252" s="240"/>
      <c r="F1252" s="224"/>
      <c r="G1252" s="98"/>
      <c r="H1252" s="98"/>
      <c r="I1252" s="130"/>
      <c r="J1252" s="98"/>
      <c r="K1252" s="98"/>
      <c r="L1252" s="98"/>
      <c r="M1252" s="255"/>
      <c r="N1252" s="255"/>
      <c r="O1252" s="98"/>
      <c r="P1252" s="98"/>
      <c r="Q1252" s="130"/>
    </row>
    <row r="1253" spans="1:17" ht="12.6" customHeight="1" x14ac:dyDescent="0.2">
      <c r="A1253" s="234"/>
      <c r="B1253" s="98"/>
      <c r="C1253" s="130"/>
      <c r="D1253" s="240"/>
      <c r="E1253" s="240"/>
      <c r="F1253" s="224"/>
      <c r="G1253" s="98"/>
      <c r="H1253" s="98"/>
      <c r="I1253" s="130"/>
      <c r="J1253" s="98"/>
      <c r="K1253" s="98"/>
      <c r="L1253" s="98"/>
      <c r="M1253" s="255"/>
      <c r="N1253" s="255"/>
      <c r="O1253" s="98"/>
      <c r="P1253" s="98"/>
      <c r="Q1253" s="130"/>
    </row>
    <row r="1254" spans="1:17" ht="12.6" customHeight="1" x14ac:dyDescent="0.2">
      <c r="A1254" s="234"/>
      <c r="B1254" s="98"/>
      <c r="C1254" s="130"/>
      <c r="D1254" s="240"/>
      <c r="E1254" s="240"/>
      <c r="F1254" s="224"/>
      <c r="G1254" s="98"/>
      <c r="H1254" s="98"/>
      <c r="I1254" s="130"/>
      <c r="J1254" s="98"/>
      <c r="K1254" s="98"/>
      <c r="L1254" s="98"/>
      <c r="M1254" s="255"/>
      <c r="N1254" s="255"/>
      <c r="O1254" s="98"/>
      <c r="P1254" s="98"/>
      <c r="Q1254" s="130"/>
    </row>
    <row r="1255" spans="1:17" ht="12.6" customHeight="1" x14ac:dyDescent="0.2">
      <c r="A1255" s="234"/>
      <c r="B1255" s="98"/>
      <c r="C1255" s="130"/>
      <c r="D1255" s="240"/>
      <c r="E1255" s="240"/>
      <c r="F1255" s="224"/>
      <c r="G1255" s="98"/>
      <c r="H1255" s="98"/>
      <c r="I1255" s="130"/>
      <c r="J1255" s="98"/>
      <c r="K1255" s="98"/>
      <c r="L1255" s="98"/>
      <c r="M1255" s="255"/>
      <c r="N1255" s="255"/>
      <c r="O1255" s="98"/>
      <c r="P1255" s="98"/>
      <c r="Q1255" s="130"/>
    </row>
    <row r="1256" spans="1:17" ht="12.6" customHeight="1" x14ac:dyDescent="0.2">
      <c r="A1256" s="234"/>
      <c r="B1256" s="98"/>
      <c r="C1256" s="130"/>
      <c r="D1256" s="240"/>
      <c r="E1256" s="240"/>
      <c r="F1256" s="224"/>
      <c r="G1256" s="98"/>
      <c r="H1256" s="98"/>
      <c r="I1256" s="130"/>
      <c r="J1256" s="98"/>
      <c r="K1256" s="98"/>
      <c r="L1256" s="98"/>
      <c r="M1256" s="255"/>
      <c r="N1256" s="255"/>
      <c r="O1256" s="98"/>
      <c r="P1256" s="98"/>
      <c r="Q1256" s="130"/>
    </row>
    <row r="1257" spans="1:17" ht="12.6" customHeight="1" x14ac:dyDescent="0.2">
      <c r="A1257" s="234"/>
      <c r="B1257" s="98"/>
      <c r="C1257" s="130"/>
      <c r="D1257" s="240"/>
      <c r="E1257" s="240"/>
      <c r="F1257" s="224"/>
      <c r="G1257" s="98"/>
      <c r="H1257" s="98"/>
      <c r="I1257" s="130"/>
      <c r="J1257" s="98"/>
      <c r="K1257" s="98"/>
      <c r="L1257" s="98"/>
      <c r="M1257" s="255"/>
      <c r="N1257" s="255"/>
      <c r="O1257" s="98"/>
      <c r="P1257" s="98"/>
      <c r="Q1257" s="130"/>
    </row>
    <row r="1258" spans="1:17" ht="12.6" customHeight="1" x14ac:dyDescent="0.2">
      <c r="A1258" s="234"/>
      <c r="B1258" s="98"/>
      <c r="C1258" s="130"/>
      <c r="D1258" s="240"/>
      <c r="E1258" s="240"/>
      <c r="F1258" s="224"/>
      <c r="G1258" s="98"/>
      <c r="H1258" s="98"/>
      <c r="I1258" s="130"/>
      <c r="J1258" s="98"/>
      <c r="K1258" s="98"/>
      <c r="L1258" s="98"/>
      <c r="M1258" s="255"/>
      <c r="N1258" s="255"/>
      <c r="O1258" s="98"/>
      <c r="P1258" s="98"/>
      <c r="Q1258" s="130"/>
    </row>
    <row r="1259" spans="1:17" ht="12.6" customHeight="1" x14ac:dyDescent="0.2">
      <c r="A1259" s="234"/>
      <c r="B1259" s="98"/>
      <c r="C1259" s="130"/>
      <c r="D1259" s="240"/>
      <c r="E1259" s="240"/>
      <c r="F1259" s="224"/>
      <c r="G1259" s="98"/>
      <c r="H1259" s="98"/>
      <c r="I1259" s="130"/>
      <c r="J1259" s="98"/>
      <c r="K1259" s="98"/>
      <c r="L1259" s="98"/>
      <c r="M1259" s="255"/>
      <c r="N1259" s="255"/>
      <c r="O1259" s="98"/>
      <c r="P1259" s="98"/>
      <c r="Q1259" s="130"/>
    </row>
    <row r="1260" spans="1:17" ht="12.6" customHeight="1" x14ac:dyDescent="0.2">
      <c r="A1260" s="234"/>
      <c r="B1260" s="98"/>
      <c r="C1260" s="130"/>
      <c r="D1260" s="240"/>
      <c r="E1260" s="240"/>
      <c r="F1260" s="224"/>
      <c r="G1260" s="98"/>
      <c r="H1260" s="98"/>
      <c r="I1260" s="130"/>
      <c r="J1260" s="98"/>
      <c r="K1260" s="98"/>
      <c r="L1260" s="98"/>
      <c r="M1260" s="255"/>
      <c r="N1260" s="255"/>
      <c r="O1260" s="98"/>
      <c r="P1260" s="98"/>
      <c r="Q1260" s="130"/>
    </row>
    <row r="1261" spans="1:17" ht="12.6" customHeight="1" x14ac:dyDescent="0.2">
      <c r="A1261" s="234"/>
      <c r="B1261" s="98"/>
      <c r="C1261" s="130"/>
      <c r="D1261" s="240"/>
      <c r="E1261" s="240"/>
      <c r="F1261" s="224"/>
      <c r="G1261" s="98"/>
      <c r="H1261" s="98"/>
      <c r="I1261" s="130"/>
      <c r="J1261" s="98"/>
      <c r="K1261" s="98"/>
      <c r="L1261" s="98"/>
      <c r="M1261" s="255"/>
      <c r="N1261" s="255"/>
      <c r="O1261" s="98"/>
      <c r="P1261" s="98"/>
      <c r="Q1261" s="130"/>
    </row>
    <row r="1262" spans="1:17" ht="12.6" customHeight="1" x14ac:dyDescent="0.2">
      <c r="A1262" s="234"/>
      <c r="B1262" s="98"/>
      <c r="C1262" s="130"/>
      <c r="D1262" s="240"/>
      <c r="E1262" s="240"/>
      <c r="F1262" s="224"/>
      <c r="G1262" s="98"/>
      <c r="H1262" s="98"/>
      <c r="I1262" s="130"/>
      <c r="J1262" s="98"/>
      <c r="K1262" s="98"/>
      <c r="L1262" s="98"/>
      <c r="M1262" s="255"/>
      <c r="N1262" s="255"/>
      <c r="O1262" s="98"/>
      <c r="P1262" s="98"/>
      <c r="Q1262" s="130"/>
    </row>
    <row r="1263" spans="1:17" ht="12.6" customHeight="1" x14ac:dyDescent="0.2">
      <c r="A1263" s="234"/>
      <c r="B1263" s="98"/>
      <c r="C1263" s="130"/>
      <c r="D1263" s="240"/>
      <c r="E1263" s="240"/>
      <c r="F1263" s="224"/>
      <c r="G1263" s="98"/>
      <c r="H1263" s="98"/>
      <c r="I1263" s="130"/>
      <c r="J1263" s="98"/>
      <c r="K1263" s="98"/>
      <c r="L1263" s="98"/>
      <c r="M1263" s="255"/>
      <c r="N1263" s="255"/>
      <c r="O1263" s="98"/>
      <c r="P1263" s="98"/>
      <c r="Q1263" s="130"/>
    </row>
    <row r="1264" spans="1:17" ht="12.6" customHeight="1" x14ac:dyDescent="0.2">
      <c r="A1264" s="234"/>
      <c r="B1264" s="98"/>
      <c r="C1264" s="130"/>
      <c r="D1264" s="240"/>
      <c r="E1264" s="240"/>
      <c r="F1264" s="224"/>
      <c r="G1264" s="98"/>
      <c r="H1264" s="98"/>
      <c r="I1264" s="130"/>
      <c r="J1264" s="98"/>
      <c r="K1264" s="98"/>
      <c r="L1264" s="98"/>
      <c r="M1264" s="255"/>
      <c r="N1264" s="255"/>
      <c r="O1264" s="98"/>
      <c r="P1264" s="98"/>
      <c r="Q1264" s="130"/>
    </row>
    <row r="1265" spans="1:17" ht="12.6" customHeight="1" x14ac:dyDescent="0.2">
      <c r="A1265" s="234"/>
      <c r="B1265" s="98"/>
      <c r="C1265" s="130"/>
      <c r="D1265" s="240"/>
      <c r="E1265" s="240"/>
      <c r="F1265" s="224"/>
      <c r="G1265" s="98"/>
      <c r="H1265" s="98"/>
      <c r="I1265" s="130"/>
      <c r="J1265" s="98"/>
      <c r="K1265" s="98"/>
      <c r="L1265" s="98"/>
      <c r="M1265" s="255"/>
      <c r="N1265" s="255"/>
      <c r="O1265" s="98"/>
      <c r="P1265" s="98"/>
      <c r="Q1265" s="130"/>
    </row>
    <row r="1266" spans="1:17" ht="12.6" customHeight="1" x14ac:dyDescent="0.2">
      <c r="A1266" s="234"/>
      <c r="B1266" s="98"/>
      <c r="C1266" s="130"/>
      <c r="D1266" s="240"/>
      <c r="E1266" s="240"/>
      <c r="F1266" s="224"/>
      <c r="G1266" s="98"/>
      <c r="H1266" s="98"/>
      <c r="I1266" s="130"/>
      <c r="J1266" s="98"/>
      <c r="K1266" s="98"/>
      <c r="L1266" s="98"/>
      <c r="M1266" s="255"/>
      <c r="N1266" s="255"/>
      <c r="O1266" s="98"/>
      <c r="P1266" s="98"/>
      <c r="Q1266" s="130"/>
    </row>
    <row r="1267" spans="1:17" ht="12.6" customHeight="1" x14ac:dyDescent="0.2">
      <c r="A1267" s="234"/>
      <c r="B1267" s="98"/>
      <c r="C1267" s="130"/>
      <c r="D1267" s="240"/>
      <c r="E1267" s="240"/>
      <c r="F1267" s="224"/>
      <c r="G1267" s="98"/>
      <c r="H1267" s="98"/>
      <c r="I1267" s="130"/>
      <c r="J1267" s="98"/>
      <c r="K1267" s="98"/>
      <c r="L1267" s="98"/>
      <c r="M1267" s="255"/>
      <c r="N1267" s="255"/>
      <c r="O1267" s="98"/>
      <c r="P1267" s="98"/>
      <c r="Q1267" s="130"/>
    </row>
    <row r="1268" spans="1:17" ht="12.6" customHeight="1" x14ac:dyDescent="0.2">
      <c r="A1268" s="234"/>
      <c r="B1268" s="98"/>
      <c r="C1268" s="130"/>
      <c r="D1268" s="240"/>
      <c r="E1268" s="240"/>
      <c r="F1268" s="224"/>
      <c r="G1268" s="98"/>
      <c r="H1268" s="98"/>
      <c r="I1268" s="130"/>
      <c r="J1268" s="98"/>
      <c r="K1268" s="98"/>
      <c r="L1268" s="98"/>
      <c r="M1268" s="255"/>
      <c r="N1268" s="255"/>
      <c r="O1268" s="98"/>
      <c r="P1268" s="98"/>
      <c r="Q1268" s="130"/>
    </row>
    <row r="1269" spans="1:17" ht="12.6" customHeight="1" x14ac:dyDescent="0.2">
      <c r="A1269" s="234"/>
      <c r="B1269" s="98"/>
      <c r="C1269" s="130"/>
      <c r="D1269" s="240"/>
      <c r="E1269" s="240"/>
      <c r="F1269" s="224"/>
      <c r="G1269" s="98"/>
      <c r="H1269" s="98"/>
      <c r="I1269" s="130"/>
      <c r="J1269" s="98"/>
      <c r="K1269" s="98"/>
      <c r="L1269" s="98"/>
      <c r="M1269" s="255"/>
      <c r="N1269" s="255"/>
      <c r="O1269" s="98"/>
      <c r="P1269" s="98"/>
      <c r="Q1269" s="130"/>
    </row>
    <row r="1270" spans="1:17" ht="12.6" customHeight="1" x14ac:dyDescent="0.2">
      <c r="A1270" s="234"/>
      <c r="B1270" s="98"/>
      <c r="C1270" s="130"/>
      <c r="D1270" s="240"/>
      <c r="E1270" s="240"/>
      <c r="F1270" s="224"/>
      <c r="G1270" s="98"/>
      <c r="H1270" s="98"/>
      <c r="I1270" s="130"/>
      <c r="J1270" s="98"/>
      <c r="K1270" s="98"/>
      <c r="L1270" s="98"/>
      <c r="M1270" s="255"/>
      <c r="N1270" s="255"/>
      <c r="O1270" s="98"/>
      <c r="P1270" s="98"/>
      <c r="Q1270" s="130"/>
    </row>
    <row r="1271" spans="1:17" ht="12.6" customHeight="1" x14ac:dyDescent="0.2">
      <c r="A1271" s="234"/>
      <c r="B1271" s="98"/>
      <c r="C1271" s="130"/>
      <c r="D1271" s="240"/>
      <c r="E1271" s="240"/>
      <c r="F1271" s="224"/>
      <c r="G1271" s="98"/>
      <c r="H1271" s="98"/>
      <c r="I1271" s="130"/>
      <c r="J1271" s="98"/>
      <c r="K1271" s="98"/>
      <c r="L1271" s="98"/>
      <c r="M1271" s="255"/>
      <c r="N1271" s="255"/>
      <c r="O1271" s="98"/>
      <c r="P1271" s="98"/>
      <c r="Q1271" s="130"/>
    </row>
    <row r="1272" spans="1:17" ht="12.6" customHeight="1" x14ac:dyDescent="0.2">
      <c r="A1272" s="234"/>
      <c r="B1272" s="98"/>
      <c r="C1272" s="130"/>
      <c r="D1272" s="240"/>
      <c r="E1272" s="240"/>
      <c r="F1272" s="224"/>
      <c r="G1272" s="98"/>
      <c r="H1272" s="98"/>
      <c r="I1272" s="130"/>
      <c r="J1272" s="98"/>
      <c r="K1272" s="98"/>
      <c r="L1272" s="98"/>
      <c r="M1272" s="255"/>
      <c r="N1272" s="255"/>
      <c r="O1272" s="98"/>
      <c r="P1272" s="98"/>
      <c r="Q1272" s="130"/>
    </row>
    <row r="1273" spans="1:17" ht="12.6" customHeight="1" x14ac:dyDescent="0.2">
      <c r="A1273" s="234"/>
      <c r="B1273" s="98"/>
      <c r="C1273" s="130"/>
      <c r="D1273" s="240"/>
      <c r="E1273" s="240"/>
      <c r="F1273" s="224"/>
      <c r="G1273" s="98"/>
      <c r="H1273" s="98"/>
      <c r="I1273" s="130"/>
      <c r="J1273" s="98"/>
      <c r="K1273" s="98"/>
      <c r="L1273" s="98"/>
      <c r="M1273" s="255"/>
      <c r="N1273" s="255"/>
      <c r="O1273" s="98"/>
      <c r="P1273" s="98"/>
      <c r="Q1273" s="130"/>
    </row>
    <row r="1274" spans="1:17" ht="12.6" customHeight="1" x14ac:dyDescent="0.2">
      <c r="A1274" s="234"/>
      <c r="B1274" s="98"/>
      <c r="C1274" s="130"/>
      <c r="D1274" s="240"/>
      <c r="E1274" s="240"/>
      <c r="F1274" s="224"/>
      <c r="G1274" s="98"/>
      <c r="H1274" s="98"/>
      <c r="I1274" s="130"/>
      <c r="J1274" s="98"/>
      <c r="K1274" s="98"/>
      <c r="L1274" s="98"/>
      <c r="M1274" s="255"/>
      <c r="N1274" s="255"/>
      <c r="O1274" s="98"/>
      <c r="P1274" s="98"/>
      <c r="Q1274" s="130"/>
    </row>
    <row r="1275" spans="1:17" ht="12.6" customHeight="1" x14ac:dyDescent="0.2">
      <c r="A1275" s="234"/>
      <c r="B1275" s="98"/>
      <c r="C1275" s="130"/>
      <c r="D1275" s="240"/>
      <c r="E1275" s="240"/>
      <c r="F1275" s="224"/>
      <c r="G1275" s="98"/>
      <c r="H1275" s="98"/>
      <c r="I1275" s="130"/>
      <c r="J1275" s="98"/>
      <c r="K1275" s="98"/>
      <c r="L1275" s="98"/>
      <c r="M1275" s="255"/>
      <c r="N1275" s="255"/>
      <c r="O1275" s="98"/>
      <c r="P1275" s="98"/>
      <c r="Q1275" s="130"/>
    </row>
    <row r="1276" spans="1:17" ht="12.6" customHeight="1" x14ac:dyDescent="0.2">
      <c r="A1276" s="234"/>
      <c r="B1276" s="98"/>
      <c r="C1276" s="130"/>
      <c r="D1276" s="240"/>
      <c r="E1276" s="240"/>
      <c r="F1276" s="224"/>
      <c r="G1276" s="98"/>
      <c r="H1276" s="98"/>
      <c r="I1276" s="130"/>
      <c r="J1276" s="98"/>
      <c r="K1276" s="98"/>
      <c r="L1276" s="98"/>
      <c r="M1276" s="255"/>
      <c r="N1276" s="255"/>
      <c r="O1276" s="98"/>
      <c r="P1276" s="98"/>
      <c r="Q1276" s="130"/>
    </row>
    <row r="1277" spans="1:17" ht="12.6" customHeight="1" x14ac:dyDescent="0.2">
      <c r="A1277" s="234"/>
      <c r="B1277" s="98"/>
      <c r="C1277" s="130"/>
      <c r="D1277" s="240"/>
      <c r="E1277" s="240"/>
      <c r="F1277" s="224"/>
      <c r="G1277" s="98"/>
      <c r="H1277" s="98"/>
      <c r="I1277" s="130"/>
      <c r="J1277" s="98"/>
      <c r="K1277" s="98"/>
      <c r="L1277" s="98"/>
      <c r="M1277" s="255"/>
      <c r="N1277" s="255"/>
      <c r="O1277" s="98"/>
      <c r="P1277" s="98"/>
      <c r="Q1277" s="130"/>
    </row>
    <row r="1278" spans="1:17" ht="12.6" customHeight="1" x14ac:dyDescent="0.2">
      <c r="A1278" s="234"/>
      <c r="B1278" s="98"/>
      <c r="C1278" s="130"/>
      <c r="D1278" s="240"/>
      <c r="E1278" s="240"/>
      <c r="F1278" s="224"/>
      <c r="G1278" s="98"/>
      <c r="H1278" s="98"/>
      <c r="I1278" s="130"/>
      <c r="J1278" s="98"/>
      <c r="K1278" s="98"/>
      <c r="L1278" s="98"/>
      <c r="M1278" s="255"/>
      <c r="N1278" s="255"/>
      <c r="O1278" s="98"/>
      <c r="P1278" s="98"/>
      <c r="Q1278" s="130"/>
    </row>
    <row r="1279" spans="1:17" ht="12.6" customHeight="1" x14ac:dyDescent="0.2">
      <c r="A1279" s="234"/>
      <c r="B1279" s="98"/>
      <c r="C1279" s="130"/>
      <c r="D1279" s="240"/>
      <c r="E1279" s="240"/>
      <c r="F1279" s="224"/>
      <c r="G1279" s="98"/>
      <c r="H1279" s="98"/>
      <c r="I1279" s="130"/>
      <c r="J1279" s="98"/>
      <c r="K1279" s="98"/>
      <c r="L1279" s="98"/>
      <c r="M1279" s="255"/>
      <c r="N1279" s="255"/>
      <c r="O1279" s="98"/>
      <c r="P1279" s="98"/>
      <c r="Q1279" s="130"/>
    </row>
    <row r="1280" spans="1:17" ht="12.6" customHeight="1" x14ac:dyDescent="0.2">
      <c r="A1280" s="234"/>
      <c r="B1280" s="98"/>
      <c r="C1280" s="130"/>
      <c r="D1280" s="240"/>
      <c r="E1280" s="240"/>
      <c r="F1280" s="224"/>
      <c r="G1280" s="98"/>
      <c r="H1280" s="98"/>
      <c r="I1280" s="130"/>
      <c r="J1280" s="98"/>
      <c r="K1280" s="98"/>
      <c r="L1280" s="98"/>
      <c r="M1280" s="255"/>
      <c r="N1280" s="255"/>
      <c r="O1280" s="98"/>
      <c r="P1280" s="98"/>
      <c r="Q1280" s="130"/>
    </row>
    <row r="1281" spans="1:17" ht="12.6" customHeight="1" x14ac:dyDescent="0.2">
      <c r="A1281" s="234"/>
      <c r="B1281" s="98"/>
      <c r="C1281" s="130"/>
      <c r="D1281" s="240"/>
      <c r="E1281" s="240"/>
      <c r="F1281" s="224"/>
      <c r="G1281" s="98"/>
      <c r="H1281" s="98"/>
      <c r="I1281" s="130"/>
      <c r="J1281" s="98"/>
      <c r="K1281" s="98"/>
      <c r="L1281" s="98"/>
      <c r="M1281" s="255"/>
      <c r="N1281" s="255"/>
      <c r="O1281" s="98"/>
      <c r="P1281" s="98"/>
      <c r="Q1281" s="130"/>
    </row>
    <row r="1282" spans="1:17" ht="12.6" customHeight="1" x14ac:dyDescent="0.2">
      <c r="A1282" s="234"/>
      <c r="B1282" s="98"/>
      <c r="C1282" s="130"/>
      <c r="D1282" s="240"/>
      <c r="E1282" s="240"/>
      <c r="F1282" s="224"/>
      <c r="G1282" s="98"/>
      <c r="H1282" s="98"/>
      <c r="I1282" s="130"/>
      <c r="J1282" s="98"/>
      <c r="K1282" s="98"/>
      <c r="L1282" s="98"/>
      <c r="M1282" s="255"/>
      <c r="N1282" s="255"/>
      <c r="O1282" s="98"/>
      <c r="P1282" s="98"/>
      <c r="Q1282" s="130"/>
    </row>
    <row r="1283" spans="1:17" ht="12.6" customHeight="1" x14ac:dyDescent="0.2">
      <c r="A1283" s="234"/>
      <c r="B1283" s="98"/>
      <c r="C1283" s="130"/>
      <c r="D1283" s="240"/>
      <c r="E1283" s="240"/>
      <c r="F1283" s="224"/>
      <c r="G1283" s="98"/>
      <c r="H1283" s="98"/>
      <c r="I1283" s="130"/>
      <c r="J1283" s="98"/>
      <c r="K1283" s="98"/>
      <c r="L1283" s="98"/>
      <c r="M1283" s="255"/>
      <c r="N1283" s="255"/>
      <c r="O1283" s="98"/>
      <c r="P1283" s="98"/>
      <c r="Q1283" s="130"/>
    </row>
    <row r="1284" spans="1:17" ht="12.6" customHeight="1" x14ac:dyDescent="0.2">
      <c r="A1284" s="234"/>
      <c r="B1284" s="98"/>
      <c r="C1284" s="130"/>
      <c r="D1284" s="240"/>
      <c r="E1284" s="240"/>
      <c r="F1284" s="224"/>
      <c r="G1284" s="98"/>
      <c r="H1284" s="98"/>
      <c r="I1284" s="130"/>
      <c r="J1284" s="98"/>
      <c r="K1284" s="98"/>
      <c r="L1284" s="98"/>
      <c r="M1284" s="255"/>
      <c r="N1284" s="255"/>
      <c r="O1284" s="98"/>
      <c r="P1284" s="98"/>
      <c r="Q1284" s="130"/>
    </row>
    <row r="1285" spans="1:17" ht="12.6" customHeight="1" x14ac:dyDescent="0.2">
      <c r="A1285" s="234"/>
      <c r="B1285" s="98"/>
      <c r="C1285" s="130"/>
      <c r="D1285" s="240"/>
      <c r="E1285" s="240"/>
      <c r="F1285" s="224"/>
      <c r="G1285" s="98"/>
      <c r="H1285" s="98"/>
      <c r="I1285" s="130"/>
      <c r="J1285" s="98"/>
      <c r="K1285" s="98"/>
      <c r="L1285" s="98"/>
      <c r="M1285" s="255"/>
      <c r="N1285" s="255"/>
      <c r="O1285" s="98"/>
      <c r="P1285" s="98"/>
      <c r="Q1285" s="130"/>
    </row>
    <row r="1286" spans="1:17" ht="12.6" customHeight="1" x14ac:dyDescent="0.2">
      <c r="A1286" s="234"/>
      <c r="B1286" s="98"/>
      <c r="C1286" s="130"/>
      <c r="D1286" s="240"/>
      <c r="E1286" s="240"/>
      <c r="F1286" s="224"/>
      <c r="G1286" s="98"/>
      <c r="H1286" s="98"/>
      <c r="I1286" s="130"/>
      <c r="J1286" s="98"/>
      <c r="K1286" s="98"/>
      <c r="L1286" s="98"/>
      <c r="M1286" s="255"/>
      <c r="N1286" s="255"/>
      <c r="O1286" s="98"/>
      <c r="P1286" s="98"/>
      <c r="Q1286" s="130"/>
    </row>
    <row r="1287" spans="1:17" ht="12.6" customHeight="1" x14ac:dyDescent="0.2">
      <c r="A1287" s="234"/>
      <c r="B1287" s="98"/>
      <c r="C1287" s="130"/>
      <c r="D1287" s="240"/>
      <c r="E1287" s="240"/>
      <c r="F1287" s="224"/>
      <c r="G1287" s="98"/>
      <c r="H1287" s="98"/>
      <c r="I1287" s="130"/>
      <c r="J1287" s="98"/>
      <c r="K1287" s="98"/>
      <c r="L1287" s="98"/>
      <c r="M1287" s="255"/>
      <c r="N1287" s="255"/>
      <c r="O1287" s="98"/>
      <c r="P1287" s="98"/>
      <c r="Q1287" s="130"/>
    </row>
    <row r="1288" spans="1:17" ht="12.6" customHeight="1" x14ac:dyDescent="0.2">
      <c r="A1288" s="234"/>
      <c r="B1288" s="98"/>
      <c r="C1288" s="130"/>
      <c r="D1288" s="240"/>
      <c r="E1288" s="240"/>
      <c r="F1288" s="224"/>
      <c r="G1288" s="98"/>
      <c r="H1288" s="98"/>
      <c r="I1288" s="130"/>
      <c r="J1288" s="98"/>
      <c r="K1288" s="98"/>
      <c r="L1288" s="98"/>
      <c r="M1288" s="255"/>
      <c r="N1288" s="255"/>
      <c r="O1288" s="98"/>
      <c r="P1288" s="98"/>
      <c r="Q1288" s="130"/>
    </row>
    <row r="1289" spans="1:17" ht="12.6" customHeight="1" x14ac:dyDescent="0.2">
      <c r="A1289" s="234"/>
      <c r="B1289" s="98"/>
      <c r="C1289" s="130"/>
      <c r="D1289" s="240"/>
      <c r="E1289" s="240"/>
      <c r="F1289" s="224"/>
      <c r="G1289" s="98"/>
      <c r="H1289" s="98"/>
      <c r="I1289" s="130"/>
      <c r="J1289" s="98"/>
      <c r="K1289" s="98"/>
      <c r="L1289" s="98"/>
      <c r="M1289" s="255"/>
      <c r="N1289" s="255"/>
      <c r="O1289" s="98"/>
      <c r="P1289" s="98"/>
      <c r="Q1289" s="130"/>
    </row>
    <row r="1290" spans="1:17" ht="12.6" customHeight="1" x14ac:dyDescent="0.2">
      <c r="A1290" s="234"/>
      <c r="B1290" s="98"/>
      <c r="C1290" s="130"/>
      <c r="D1290" s="240"/>
      <c r="E1290" s="240"/>
      <c r="F1290" s="224"/>
      <c r="G1290" s="98"/>
      <c r="H1290" s="98"/>
      <c r="I1290" s="130"/>
      <c r="J1290" s="98"/>
      <c r="K1290" s="98"/>
      <c r="L1290" s="98"/>
      <c r="M1290" s="255"/>
      <c r="N1290" s="255"/>
      <c r="O1290" s="98"/>
      <c r="P1290" s="98"/>
      <c r="Q1290" s="130"/>
    </row>
    <row r="1291" spans="1:17" ht="12.6" customHeight="1" x14ac:dyDescent="0.2">
      <c r="A1291" s="234"/>
      <c r="B1291" s="98"/>
      <c r="C1291" s="130"/>
      <c r="D1291" s="240"/>
      <c r="E1291" s="240"/>
      <c r="F1291" s="224"/>
      <c r="G1291" s="98"/>
      <c r="H1291" s="98"/>
      <c r="I1291" s="130"/>
      <c r="J1291" s="98"/>
      <c r="K1291" s="98"/>
      <c r="L1291" s="98"/>
      <c r="M1291" s="255"/>
      <c r="N1291" s="255"/>
      <c r="O1291" s="98"/>
      <c r="P1291" s="98"/>
      <c r="Q1291" s="130"/>
    </row>
    <row r="1292" spans="1:17" ht="12.6" customHeight="1" x14ac:dyDescent="0.2">
      <c r="A1292" s="234"/>
      <c r="B1292" s="98"/>
      <c r="C1292" s="130"/>
      <c r="D1292" s="240"/>
      <c r="E1292" s="240"/>
      <c r="F1292" s="224"/>
      <c r="G1292" s="98"/>
      <c r="H1292" s="98"/>
      <c r="I1292" s="130"/>
      <c r="J1292" s="98"/>
      <c r="K1292" s="98"/>
      <c r="L1292" s="98"/>
      <c r="M1292" s="255"/>
      <c r="N1292" s="255"/>
      <c r="O1292" s="98"/>
      <c r="P1292" s="98"/>
      <c r="Q1292" s="130"/>
    </row>
    <row r="1293" spans="1:17" ht="12.6" customHeight="1" x14ac:dyDescent="0.2">
      <c r="A1293" s="234"/>
      <c r="B1293" s="98"/>
      <c r="C1293" s="130"/>
      <c r="D1293" s="240"/>
      <c r="E1293" s="240"/>
      <c r="F1293" s="224"/>
      <c r="G1293" s="98"/>
      <c r="H1293" s="98"/>
      <c r="I1293" s="130"/>
      <c r="J1293" s="98"/>
      <c r="K1293" s="98"/>
      <c r="L1293" s="98"/>
      <c r="M1293" s="255"/>
      <c r="N1293" s="255"/>
      <c r="O1293" s="98"/>
      <c r="P1293" s="98"/>
      <c r="Q1293" s="130"/>
    </row>
    <row r="1294" spans="1:17" ht="12.6" customHeight="1" x14ac:dyDescent="0.2">
      <c r="A1294" s="234"/>
      <c r="B1294" s="98"/>
      <c r="C1294" s="130"/>
      <c r="D1294" s="240"/>
      <c r="E1294" s="240"/>
      <c r="F1294" s="224"/>
      <c r="G1294" s="98"/>
      <c r="H1294" s="98"/>
      <c r="I1294" s="130"/>
      <c r="J1294" s="98"/>
      <c r="K1294" s="98"/>
      <c r="L1294" s="98"/>
      <c r="M1294" s="255"/>
      <c r="N1294" s="255"/>
      <c r="O1294" s="98"/>
      <c r="P1294" s="98"/>
      <c r="Q1294" s="130"/>
    </row>
    <row r="1295" spans="1:17" ht="12.6" customHeight="1" x14ac:dyDescent="0.2">
      <c r="A1295" s="234"/>
      <c r="B1295" s="98"/>
      <c r="C1295" s="130"/>
      <c r="D1295" s="240"/>
      <c r="E1295" s="240"/>
      <c r="F1295" s="224"/>
      <c r="G1295" s="98"/>
      <c r="H1295" s="98"/>
      <c r="I1295" s="130"/>
      <c r="J1295" s="98"/>
      <c r="K1295" s="98"/>
      <c r="L1295" s="98"/>
      <c r="M1295" s="255"/>
      <c r="N1295" s="255"/>
      <c r="O1295" s="98"/>
      <c r="P1295" s="98"/>
      <c r="Q1295" s="130"/>
    </row>
    <row r="1296" spans="1:17" ht="12.6" customHeight="1" x14ac:dyDescent="0.2">
      <c r="A1296" s="234"/>
      <c r="B1296" s="98"/>
      <c r="C1296" s="130"/>
      <c r="D1296" s="240"/>
      <c r="E1296" s="240"/>
      <c r="F1296" s="224"/>
      <c r="G1296" s="98"/>
      <c r="H1296" s="98"/>
      <c r="I1296" s="130"/>
      <c r="J1296" s="98"/>
      <c r="K1296" s="98"/>
      <c r="L1296" s="98"/>
      <c r="M1296" s="255"/>
      <c r="N1296" s="255"/>
      <c r="O1296" s="98"/>
      <c r="P1296" s="98"/>
      <c r="Q1296" s="130"/>
    </row>
    <row r="1297" spans="1:17" ht="12.6" customHeight="1" x14ac:dyDescent="0.2">
      <c r="A1297" s="234"/>
      <c r="B1297" s="98"/>
      <c r="C1297" s="130"/>
      <c r="D1297" s="240"/>
      <c r="E1297" s="240"/>
      <c r="F1297" s="224"/>
      <c r="G1297" s="98"/>
      <c r="H1297" s="98"/>
      <c r="I1297" s="130"/>
      <c r="J1297" s="98"/>
      <c r="K1297" s="98"/>
      <c r="L1297" s="98"/>
      <c r="M1297" s="255"/>
      <c r="N1297" s="255"/>
      <c r="O1297" s="98"/>
      <c r="P1297" s="98"/>
      <c r="Q1297" s="130"/>
    </row>
    <row r="1298" spans="1:17" ht="12.6" customHeight="1" x14ac:dyDescent="0.2">
      <c r="A1298" s="234"/>
      <c r="B1298" s="98"/>
      <c r="C1298" s="130"/>
      <c r="D1298" s="240"/>
      <c r="E1298" s="240"/>
      <c r="F1298" s="224"/>
      <c r="G1298" s="98"/>
      <c r="H1298" s="98"/>
      <c r="I1298" s="130"/>
      <c r="J1298" s="98"/>
      <c r="K1298" s="98"/>
      <c r="L1298" s="98"/>
      <c r="M1298" s="255"/>
      <c r="N1298" s="255"/>
      <c r="O1298" s="98"/>
      <c r="P1298" s="98"/>
      <c r="Q1298" s="130"/>
    </row>
    <row r="1299" spans="1:17" ht="12.6" customHeight="1" x14ac:dyDescent="0.2">
      <c r="A1299" s="234"/>
      <c r="B1299" s="98"/>
      <c r="C1299" s="130"/>
      <c r="D1299" s="240"/>
      <c r="E1299" s="240"/>
      <c r="F1299" s="224"/>
      <c r="G1299" s="98"/>
      <c r="H1299" s="98"/>
      <c r="I1299" s="130"/>
      <c r="J1299" s="98"/>
      <c r="K1299" s="98"/>
      <c r="L1299" s="98"/>
      <c r="M1299" s="255"/>
      <c r="N1299" s="255"/>
      <c r="O1299" s="98"/>
      <c r="P1299" s="98"/>
      <c r="Q1299" s="130"/>
    </row>
    <row r="1300" spans="1:17" ht="12.6" customHeight="1" x14ac:dyDescent="0.2">
      <c r="A1300" s="234"/>
      <c r="B1300" s="98"/>
      <c r="C1300" s="130"/>
      <c r="D1300" s="240"/>
      <c r="E1300" s="240"/>
      <c r="F1300" s="224"/>
      <c r="G1300" s="98"/>
      <c r="H1300" s="98"/>
      <c r="I1300" s="130"/>
      <c r="J1300" s="98"/>
      <c r="K1300" s="98"/>
      <c r="L1300" s="98"/>
      <c r="M1300" s="255"/>
      <c r="N1300" s="255"/>
      <c r="O1300" s="98"/>
      <c r="P1300" s="98"/>
      <c r="Q1300" s="130"/>
    </row>
    <row r="1301" spans="1:17" ht="12.6" customHeight="1" x14ac:dyDescent="0.2">
      <c r="A1301" s="234"/>
      <c r="B1301" s="98"/>
      <c r="C1301" s="130"/>
      <c r="D1301" s="240"/>
      <c r="E1301" s="240"/>
      <c r="F1301" s="224"/>
      <c r="G1301" s="98"/>
      <c r="H1301" s="98"/>
      <c r="I1301" s="130"/>
      <c r="J1301" s="98"/>
      <c r="K1301" s="98"/>
      <c r="L1301" s="98"/>
      <c r="M1301" s="255"/>
      <c r="N1301" s="255"/>
      <c r="O1301" s="98"/>
      <c r="P1301" s="98"/>
      <c r="Q1301" s="130"/>
    </row>
    <row r="1302" spans="1:17" ht="12.6" customHeight="1" x14ac:dyDescent="0.2">
      <c r="A1302" s="234"/>
      <c r="B1302" s="98"/>
      <c r="C1302" s="130"/>
      <c r="D1302" s="240"/>
      <c r="E1302" s="240"/>
      <c r="F1302" s="224"/>
      <c r="G1302" s="98"/>
      <c r="H1302" s="98"/>
      <c r="I1302" s="130"/>
      <c r="J1302" s="98"/>
      <c r="K1302" s="98"/>
      <c r="L1302" s="98"/>
      <c r="M1302" s="255"/>
      <c r="N1302" s="255"/>
      <c r="O1302" s="98"/>
      <c r="P1302" s="98"/>
      <c r="Q1302" s="130"/>
    </row>
    <row r="1303" spans="1:17" ht="12.6" customHeight="1" x14ac:dyDescent="0.2">
      <c r="A1303" s="234"/>
      <c r="B1303" s="98"/>
      <c r="C1303" s="130"/>
      <c r="D1303" s="240"/>
      <c r="E1303" s="240"/>
      <c r="F1303" s="224"/>
      <c r="G1303" s="98"/>
      <c r="H1303" s="98"/>
      <c r="I1303" s="130"/>
      <c r="J1303" s="98"/>
      <c r="K1303" s="98"/>
      <c r="L1303" s="98"/>
      <c r="M1303" s="255"/>
      <c r="N1303" s="255"/>
      <c r="O1303" s="98"/>
      <c r="P1303" s="98"/>
      <c r="Q1303" s="130"/>
    </row>
    <row r="1304" spans="1:17" ht="12.6" customHeight="1" x14ac:dyDescent="0.2">
      <c r="A1304" s="234"/>
      <c r="B1304" s="98"/>
      <c r="C1304" s="130"/>
      <c r="D1304" s="240"/>
      <c r="E1304" s="240"/>
      <c r="F1304" s="224"/>
      <c r="G1304" s="98"/>
      <c r="H1304" s="98"/>
      <c r="I1304" s="130"/>
      <c r="J1304" s="98"/>
      <c r="K1304" s="98"/>
      <c r="L1304" s="98"/>
      <c r="M1304" s="255"/>
      <c r="N1304" s="255"/>
      <c r="O1304" s="98"/>
      <c r="P1304" s="98"/>
      <c r="Q1304" s="130"/>
    </row>
    <row r="1305" spans="1:17" ht="12.6" customHeight="1" x14ac:dyDescent="0.2">
      <c r="A1305" s="234"/>
      <c r="B1305" s="98"/>
      <c r="C1305" s="130"/>
      <c r="D1305" s="240"/>
      <c r="E1305" s="240"/>
      <c r="F1305" s="224"/>
      <c r="G1305" s="98"/>
      <c r="H1305" s="98"/>
      <c r="I1305" s="130"/>
      <c r="J1305" s="98"/>
      <c r="K1305" s="98"/>
      <c r="L1305" s="98"/>
      <c r="M1305" s="255"/>
      <c r="N1305" s="255"/>
      <c r="O1305" s="98"/>
      <c r="P1305" s="98"/>
      <c r="Q1305" s="130"/>
    </row>
    <row r="1306" spans="1:17" ht="12.6" customHeight="1" x14ac:dyDescent="0.2">
      <c r="A1306" s="234"/>
      <c r="B1306" s="98"/>
      <c r="C1306" s="130"/>
      <c r="D1306" s="240"/>
      <c r="E1306" s="240"/>
      <c r="F1306" s="224"/>
      <c r="G1306" s="98"/>
      <c r="H1306" s="98"/>
      <c r="I1306" s="130"/>
      <c r="J1306" s="98"/>
      <c r="K1306" s="98"/>
      <c r="L1306" s="98"/>
      <c r="M1306" s="255"/>
      <c r="N1306" s="255"/>
      <c r="O1306" s="98"/>
      <c r="P1306" s="98"/>
      <c r="Q1306" s="130"/>
    </row>
    <row r="1307" spans="1:17" ht="12.6" customHeight="1" x14ac:dyDescent="0.2">
      <c r="A1307" s="234"/>
      <c r="B1307" s="98"/>
      <c r="C1307" s="130"/>
      <c r="D1307" s="240"/>
      <c r="E1307" s="240"/>
      <c r="F1307" s="224"/>
      <c r="G1307" s="98"/>
      <c r="H1307" s="98"/>
      <c r="I1307" s="130"/>
      <c r="J1307" s="98"/>
      <c r="K1307" s="98"/>
      <c r="L1307" s="98"/>
      <c r="M1307" s="255"/>
      <c r="N1307" s="255"/>
      <c r="O1307" s="98"/>
      <c r="P1307" s="98"/>
      <c r="Q1307" s="130"/>
    </row>
    <row r="1308" spans="1:17" ht="12.6" customHeight="1" x14ac:dyDescent="0.2">
      <c r="A1308" s="234"/>
      <c r="B1308" s="98"/>
      <c r="C1308" s="130"/>
      <c r="D1308" s="240"/>
      <c r="E1308" s="240"/>
      <c r="F1308" s="224"/>
      <c r="G1308" s="98"/>
      <c r="H1308" s="98"/>
      <c r="I1308" s="130"/>
      <c r="J1308" s="98"/>
      <c r="K1308" s="98"/>
      <c r="L1308" s="98"/>
      <c r="M1308" s="255"/>
      <c r="N1308" s="255"/>
      <c r="O1308" s="98"/>
      <c r="P1308" s="98"/>
      <c r="Q1308" s="130"/>
    </row>
    <row r="1309" spans="1:17" ht="12.6" customHeight="1" x14ac:dyDescent="0.2">
      <c r="A1309" s="234"/>
      <c r="B1309" s="98"/>
      <c r="C1309" s="130"/>
      <c r="D1309" s="240"/>
      <c r="E1309" s="240"/>
      <c r="F1309" s="224"/>
      <c r="G1309" s="98"/>
      <c r="H1309" s="98"/>
      <c r="I1309" s="130"/>
      <c r="J1309" s="98"/>
      <c r="K1309" s="98"/>
      <c r="L1309" s="98"/>
      <c r="M1309" s="255"/>
      <c r="N1309" s="255"/>
      <c r="O1309" s="98"/>
      <c r="P1309" s="98"/>
      <c r="Q1309" s="130"/>
    </row>
    <row r="1310" spans="1:17" ht="12.6" customHeight="1" x14ac:dyDescent="0.2">
      <c r="A1310" s="234"/>
      <c r="B1310" s="98"/>
      <c r="C1310" s="130"/>
      <c r="D1310" s="240"/>
      <c r="E1310" s="240"/>
      <c r="F1310" s="224"/>
      <c r="G1310" s="98"/>
      <c r="H1310" s="98"/>
      <c r="I1310" s="130"/>
      <c r="J1310" s="98"/>
      <c r="K1310" s="98"/>
      <c r="L1310" s="98"/>
      <c r="M1310" s="255"/>
      <c r="N1310" s="255"/>
      <c r="O1310" s="98"/>
      <c r="P1310" s="98"/>
      <c r="Q1310" s="130"/>
    </row>
    <row r="1311" spans="1:17" ht="12.6" customHeight="1" x14ac:dyDescent="0.2">
      <c r="A1311" s="234"/>
      <c r="B1311" s="98"/>
      <c r="C1311" s="130"/>
      <c r="D1311" s="240"/>
      <c r="E1311" s="240"/>
      <c r="F1311" s="224"/>
      <c r="G1311" s="98"/>
      <c r="H1311" s="98"/>
      <c r="I1311" s="130"/>
      <c r="J1311" s="98"/>
      <c r="K1311" s="98"/>
      <c r="L1311" s="98"/>
      <c r="M1311" s="255"/>
      <c r="N1311" s="255"/>
      <c r="O1311" s="98"/>
      <c r="P1311" s="98"/>
      <c r="Q1311" s="130"/>
    </row>
    <row r="1312" spans="1:17" ht="12.6" customHeight="1" x14ac:dyDescent="0.2">
      <c r="A1312" s="234"/>
      <c r="B1312" s="98"/>
      <c r="C1312" s="130"/>
      <c r="D1312" s="240"/>
      <c r="E1312" s="240"/>
      <c r="F1312" s="224"/>
      <c r="G1312" s="98"/>
      <c r="H1312" s="98"/>
      <c r="I1312" s="130"/>
      <c r="J1312" s="98"/>
      <c r="K1312" s="98"/>
      <c r="L1312" s="98"/>
      <c r="M1312" s="255"/>
      <c r="N1312" s="255"/>
      <c r="O1312" s="98"/>
      <c r="P1312" s="98"/>
      <c r="Q1312" s="130"/>
    </row>
    <row r="1313" spans="1:17" ht="12.6" customHeight="1" x14ac:dyDescent="0.2">
      <c r="A1313" s="234"/>
      <c r="B1313" s="98"/>
      <c r="C1313" s="130"/>
      <c r="D1313" s="240"/>
      <c r="E1313" s="240"/>
      <c r="F1313" s="224"/>
      <c r="G1313" s="98"/>
      <c r="H1313" s="98"/>
      <c r="I1313" s="130"/>
      <c r="J1313" s="98"/>
      <c r="K1313" s="98"/>
      <c r="L1313" s="98"/>
      <c r="M1313" s="255"/>
      <c r="N1313" s="255"/>
      <c r="O1313" s="98"/>
      <c r="P1313" s="98"/>
      <c r="Q1313" s="130"/>
    </row>
    <row r="1314" spans="1:17" ht="12.6" customHeight="1" x14ac:dyDescent="0.2">
      <c r="A1314" s="234"/>
      <c r="B1314" s="98"/>
      <c r="C1314" s="130"/>
      <c r="D1314" s="240"/>
      <c r="E1314" s="240"/>
      <c r="F1314" s="224"/>
      <c r="G1314" s="98"/>
      <c r="H1314" s="98"/>
      <c r="I1314" s="130"/>
      <c r="J1314" s="98"/>
      <c r="K1314" s="98"/>
      <c r="L1314" s="98"/>
      <c r="M1314" s="255"/>
      <c r="N1314" s="255"/>
      <c r="O1314" s="98"/>
      <c r="P1314" s="98"/>
      <c r="Q1314" s="130"/>
    </row>
    <row r="1315" spans="1:17" ht="12.6" customHeight="1" x14ac:dyDescent="0.2">
      <c r="A1315" s="234"/>
      <c r="B1315" s="98"/>
      <c r="C1315" s="130"/>
      <c r="D1315" s="240"/>
      <c r="E1315" s="240"/>
      <c r="F1315" s="224"/>
      <c r="G1315" s="98"/>
      <c r="H1315" s="98"/>
      <c r="I1315" s="130"/>
      <c r="J1315" s="98"/>
      <c r="K1315" s="98"/>
      <c r="L1315" s="98"/>
      <c r="M1315" s="255"/>
      <c r="N1315" s="255"/>
      <c r="O1315" s="98"/>
      <c r="P1315" s="98"/>
      <c r="Q1315" s="130"/>
    </row>
    <row r="1316" spans="1:17" ht="12.6" customHeight="1" x14ac:dyDescent="0.2">
      <c r="A1316" s="234"/>
      <c r="B1316" s="98"/>
      <c r="C1316" s="130"/>
      <c r="D1316" s="240"/>
      <c r="E1316" s="240"/>
      <c r="F1316" s="224"/>
      <c r="G1316" s="98"/>
      <c r="H1316" s="98"/>
      <c r="I1316" s="130"/>
      <c r="J1316" s="98"/>
      <c r="K1316" s="98"/>
      <c r="L1316" s="98"/>
      <c r="M1316" s="255"/>
      <c r="N1316" s="255"/>
      <c r="O1316" s="98"/>
      <c r="P1316" s="98"/>
      <c r="Q1316" s="130"/>
    </row>
    <row r="1317" spans="1:17" ht="12.6" customHeight="1" x14ac:dyDescent="0.2">
      <c r="A1317" s="234"/>
      <c r="B1317" s="98"/>
      <c r="C1317" s="130"/>
      <c r="D1317" s="240"/>
      <c r="E1317" s="240"/>
      <c r="F1317" s="224"/>
      <c r="G1317" s="98"/>
      <c r="H1317" s="98"/>
      <c r="I1317" s="130"/>
      <c r="J1317" s="98"/>
      <c r="K1317" s="98"/>
      <c r="L1317" s="98"/>
      <c r="M1317" s="255"/>
      <c r="N1317" s="255"/>
      <c r="O1317" s="98"/>
      <c r="P1317" s="98"/>
      <c r="Q1317" s="130"/>
    </row>
    <row r="1318" spans="1:17" ht="12.6" customHeight="1" x14ac:dyDescent="0.2">
      <c r="A1318" s="234"/>
      <c r="B1318" s="98"/>
      <c r="C1318" s="130"/>
      <c r="D1318" s="240"/>
      <c r="E1318" s="240"/>
      <c r="F1318" s="224"/>
      <c r="G1318" s="98"/>
      <c r="H1318" s="98"/>
      <c r="I1318" s="130"/>
      <c r="J1318" s="98"/>
      <c r="K1318" s="98"/>
      <c r="L1318" s="98"/>
      <c r="M1318" s="255"/>
      <c r="N1318" s="255"/>
      <c r="O1318" s="98"/>
      <c r="P1318" s="98"/>
      <c r="Q1318" s="130"/>
    </row>
    <row r="1319" spans="1:17" ht="12.6" customHeight="1" x14ac:dyDescent="0.2">
      <c r="A1319" s="234"/>
      <c r="B1319" s="98"/>
      <c r="C1319" s="130"/>
      <c r="D1319" s="240"/>
      <c r="E1319" s="240"/>
      <c r="F1319" s="224"/>
      <c r="G1319" s="98"/>
      <c r="H1319" s="98"/>
      <c r="I1319" s="130"/>
      <c r="J1319" s="98"/>
      <c r="K1319" s="98"/>
      <c r="L1319" s="98"/>
      <c r="M1319" s="255"/>
      <c r="N1319" s="255"/>
      <c r="O1319" s="98"/>
      <c r="P1319" s="98"/>
      <c r="Q1319" s="130"/>
    </row>
    <row r="1320" spans="1:17" ht="12.6" customHeight="1" x14ac:dyDescent="0.2">
      <c r="A1320" s="234"/>
      <c r="B1320" s="98"/>
      <c r="C1320" s="130"/>
      <c r="D1320" s="240"/>
      <c r="E1320" s="240"/>
      <c r="F1320" s="224"/>
      <c r="G1320" s="98"/>
      <c r="H1320" s="98"/>
      <c r="I1320" s="130"/>
      <c r="J1320" s="98"/>
      <c r="K1320" s="98"/>
      <c r="L1320" s="98"/>
      <c r="M1320" s="255"/>
      <c r="N1320" s="255"/>
      <c r="O1320" s="98"/>
      <c r="P1320" s="98"/>
      <c r="Q1320" s="130"/>
    </row>
    <row r="1321" spans="1:17" ht="12.6" customHeight="1" x14ac:dyDescent="0.2">
      <c r="A1321" s="234"/>
      <c r="B1321" s="98"/>
      <c r="C1321" s="130"/>
      <c r="D1321" s="240"/>
      <c r="E1321" s="240"/>
      <c r="F1321" s="224"/>
      <c r="G1321" s="98"/>
      <c r="H1321" s="98"/>
      <c r="I1321" s="130"/>
      <c r="J1321" s="98"/>
      <c r="K1321" s="98"/>
      <c r="L1321" s="98"/>
      <c r="M1321" s="255"/>
      <c r="N1321" s="255"/>
      <c r="O1321" s="98"/>
      <c r="P1321" s="98"/>
      <c r="Q1321" s="130"/>
    </row>
    <row r="1322" spans="1:17" ht="12.6" customHeight="1" x14ac:dyDescent="0.2">
      <c r="A1322" s="234"/>
      <c r="B1322" s="98"/>
      <c r="C1322" s="130"/>
      <c r="D1322" s="240"/>
      <c r="E1322" s="240"/>
      <c r="F1322" s="224"/>
      <c r="G1322" s="98"/>
      <c r="H1322" s="98"/>
      <c r="I1322" s="130"/>
      <c r="J1322" s="98"/>
      <c r="K1322" s="98"/>
      <c r="L1322" s="98"/>
      <c r="M1322" s="255"/>
      <c r="N1322" s="255"/>
      <c r="O1322" s="98"/>
      <c r="P1322" s="98"/>
      <c r="Q1322" s="130"/>
    </row>
    <row r="1323" spans="1:17" ht="12.6" customHeight="1" x14ac:dyDescent="0.2">
      <c r="A1323" s="234"/>
      <c r="B1323" s="98"/>
      <c r="C1323" s="130"/>
      <c r="D1323" s="240"/>
      <c r="E1323" s="240"/>
      <c r="F1323" s="224"/>
      <c r="G1323" s="98"/>
      <c r="H1323" s="98"/>
      <c r="I1323" s="130"/>
      <c r="J1323" s="98"/>
      <c r="K1323" s="98"/>
      <c r="L1323" s="98"/>
      <c r="M1323" s="255"/>
      <c r="N1323" s="255"/>
      <c r="O1323" s="98"/>
      <c r="P1323" s="98"/>
      <c r="Q1323" s="130"/>
    </row>
    <row r="1324" spans="1:17" ht="12.6" customHeight="1" x14ac:dyDescent="0.2">
      <c r="A1324" s="234"/>
      <c r="B1324" s="98"/>
      <c r="C1324" s="130"/>
      <c r="D1324" s="240"/>
      <c r="E1324" s="240"/>
      <c r="F1324" s="224"/>
      <c r="G1324" s="98"/>
      <c r="H1324" s="98"/>
      <c r="I1324" s="130"/>
      <c r="J1324" s="98"/>
      <c r="K1324" s="98"/>
      <c r="L1324" s="98"/>
      <c r="M1324" s="255"/>
      <c r="N1324" s="255"/>
      <c r="O1324" s="98"/>
      <c r="P1324" s="98"/>
      <c r="Q1324" s="130"/>
    </row>
    <row r="1325" spans="1:17" ht="12.6" customHeight="1" x14ac:dyDescent="0.2">
      <c r="A1325" s="234"/>
      <c r="B1325" s="98"/>
      <c r="C1325" s="130"/>
      <c r="D1325" s="240"/>
      <c r="E1325" s="240"/>
      <c r="F1325" s="224"/>
      <c r="G1325" s="98"/>
      <c r="H1325" s="98"/>
      <c r="I1325" s="130"/>
      <c r="J1325" s="98"/>
      <c r="K1325" s="98"/>
      <c r="L1325" s="98"/>
      <c r="M1325" s="255"/>
      <c r="N1325" s="255"/>
      <c r="O1325" s="98"/>
      <c r="P1325" s="98"/>
      <c r="Q1325" s="130"/>
    </row>
    <row r="1326" spans="1:17" ht="12.6" customHeight="1" x14ac:dyDescent="0.2">
      <c r="A1326" s="234"/>
      <c r="B1326" s="98"/>
      <c r="C1326" s="130"/>
      <c r="D1326" s="240"/>
      <c r="E1326" s="240"/>
      <c r="F1326" s="224"/>
      <c r="G1326" s="98"/>
      <c r="H1326" s="98"/>
      <c r="I1326" s="130"/>
      <c r="J1326" s="98"/>
      <c r="K1326" s="98"/>
      <c r="L1326" s="98"/>
      <c r="M1326" s="255"/>
      <c r="N1326" s="255"/>
      <c r="O1326" s="98"/>
      <c r="P1326" s="98"/>
      <c r="Q1326" s="130"/>
    </row>
    <row r="1327" spans="1:17" ht="12.6" customHeight="1" x14ac:dyDescent="0.2">
      <c r="A1327" s="234"/>
      <c r="B1327" s="98"/>
      <c r="C1327" s="130"/>
      <c r="D1327" s="240"/>
      <c r="E1327" s="240"/>
      <c r="F1327" s="224"/>
      <c r="G1327" s="98"/>
      <c r="H1327" s="98"/>
      <c r="I1327" s="130"/>
      <c r="J1327" s="98"/>
      <c r="K1327" s="98"/>
      <c r="L1327" s="98"/>
      <c r="M1327" s="255"/>
      <c r="N1327" s="255"/>
      <c r="O1327" s="98"/>
      <c r="P1327" s="98"/>
      <c r="Q1327" s="130"/>
    </row>
    <row r="1328" spans="1:17" ht="12.6" customHeight="1" x14ac:dyDescent="0.2">
      <c r="A1328" s="234"/>
      <c r="B1328" s="98"/>
      <c r="C1328" s="130"/>
      <c r="D1328" s="240"/>
      <c r="E1328" s="240"/>
      <c r="F1328" s="224"/>
      <c r="G1328" s="98"/>
      <c r="H1328" s="98"/>
      <c r="I1328" s="130"/>
      <c r="J1328" s="98"/>
      <c r="K1328" s="98"/>
      <c r="L1328" s="98"/>
      <c r="M1328" s="255"/>
      <c r="N1328" s="255"/>
      <c r="O1328" s="98"/>
      <c r="P1328" s="98"/>
      <c r="Q1328" s="130"/>
    </row>
    <row r="1329" spans="1:17" ht="12.6" customHeight="1" x14ac:dyDescent="0.2">
      <c r="A1329" s="234"/>
      <c r="B1329" s="98"/>
      <c r="C1329" s="130"/>
      <c r="D1329" s="240"/>
      <c r="E1329" s="240"/>
      <c r="F1329" s="224"/>
      <c r="G1329" s="98"/>
      <c r="H1329" s="98"/>
      <c r="I1329" s="130"/>
      <c r="J1329" s="98"/>
      <c r="K1329" s="98"/>
      <c r="L1329" s="98"/>
      <c r="M1329" s="255"/>
      <c r="N1329" s="255"/>
      <c r="O1329" s="98"/>
      <c r="P1329" s="98"/>
      <c r="Q1329" s="130"/>
    </row>
    <row r="1330" spans="1:17" ht="12.6" customHeight="1" x14ac:dyDescent="0.2">
      <c r="A1330" s="234"/>
      <c r="B1330" s="98"/>
      <c r="C1330" s="130"/>
      <c r="D1330" s="240"/>
      <c r="E1330" s="240"/>
      <c r="F1330" s="224"/>
      <c r="G1330" s="98"/>
      <c r="H1330" s="98"/>
      <c r="I1330" s="130"/>
      <c r="J1330" s="98"/>
      <c r="K1330" s="98"/>
      <c r="L1330" s="98"/>
      <c r="M1330" s="255"/>
      <c r="N1330" s="255"/>
      <c r="O1330" s="98"/>
      <c r="P1330" s="98"/>
      <c r="Q1330" s="130"/>
    </row>
    <row r="1331" spans="1:17" ht="12.6" customHeight="1" x14ac:dyDescent="0.2">
      <c r="A1331" s="234"/>
      <c r="B1331" s="98"/>
      <c r="C1331" s="130"/>
      <c r="D1331" s="240"/>
      <c r="E1331" s="240"/>
      <c r="F1331" s="224"/>
      <c r="G1331" s="98"/>
      <c r="H1331" s="98"/>
      <c r="I1331" s="130"/>
      <c r="J1331" s="98"/>
      <c r="K1331" s="98"/>
      <c r="L1331" s="98"/>
      <c r="M1331" s="255"/>
      <c r="N1331" s="255"/>
      <c r="O1331" s="98"/>
      <c r="P1331" s="98"/>
      <c r="Q1331" s="130"/>
    </row>
    <row r="1332" spans="1:17" ht="12.6" customHeight="1" x14ac:dyDescent="0.2">
      <c r="A1332" s="234"/>
      <c r="B1332" s="98"/>
      <c r="C1332" s="130"/>
      <c r="D1332" s="240"/>
      <c r="E1332" s="240"/>
      <c r="F1332" s="224"/>
      <c r="G1332" s="98"/>
      <c r="H1332" s="98"/>
      <c r="I1332" s="130"/>
      <c r="J1332" s="98"/>
      <c r="K1332" s="98"/>
      <c r="L1332" s="98"/>
      <c r="M1332" s="255"/>
      <c r="N1332" s="255"/>
      <c r="O1332" s="98"/>
      <c r="P1332" s="98"/>
      <c r="Q1332" s="130"/>
    </row>
    <row r="1333" spans="1:17" ht="12.6" customHeight="1" x14ac:dyDescent="0.2">
      <c r="A1333" s="234"/>
      <c r="B1333" s="98"/>
      <c r="C1333" s="130"/>
      <c r="D1333" s="240"/>
      <c r="E1333" s="240"/>
      <c r="F1333" s="224"/>
      <c r="G1333" s="98"/>
      <c r="H1333" s="98"/>
      <c r="I1333" s="130"/>
      <c r="J1333" s="98"/>
      <c r="K1333" s="98"/>
      <c r="L1333" s="98"/>
      <c r="M1333" s="255"/>
      <c r="N1333" s="255"/>
      <c r="O1333" s="98"/>
      <c r="P1333" s="98"/>
      <c r="Q1333" s="130"/>
    </row>
    <row r="1334" spans="1:17" ht="12.6" customHeight="1" x14ac:dyDescent="0.2">
      <c r="A1334" s="234"/>
      <c r="B1334" s="98"/>
      <c r="C1334" s="130"/>
      <c r="D1334" s="240"/>
      <c r="E1334" s="240"/>
      <c r="F1334" s="224"/>
      <c r="G1334" s="98"/>
      <c r="H1334" s="98"/>
      <c r="I1334" s="130"/>
      <c r="J1334" s="98"/>
      <c r="K1334" s="98"/>
      <c r="L1334" s="98"/>
      <c r="M1334" s="255"/>
      <c r="N1334" s="255"/>
      <c r="O1334" s="98"/>
      <c r="P1334" s="98"/>
      <c r="Q1334" s="130"/>
    </row>
    <row r="1335" spans="1:17" ht="12.6" customHeight="1" x14ac:dyDescent="0.2">
      <c r="A1335" s="234"/>
      <c r="B1335" s="98"/>
      <c r="C1335" s="130"/>
      <c r="D1335" s="240"/>
      <c r="E1335" s="240"/>
      <c r="F1335" s="224"/>
      <c r="G1335" s="98"/>
      <c r="H1335" s="98"/>
      <c r="I1335" s="130"/>
      <c r="J1335" s="98"/>
      <c r="K1335" s="98"/>
      <c r="L1335" s="98"/>
      <c r="M1335" s="255"/>
      <c r="N1335" s="255"/>
      <c r="O1335" s="98"/>
      <c r="P1335" s="98"/>
      <c r="Q1335" s="130"/>
    </row>
    <row r="1336" spans="1:17" ht="12.6" customHeight="1" x14ac:dyDescent="0.2">
      <c r="A1336" s="234"/>
      <c r="B1336" s="98"/>
      <c r="C1336" s="130"/>
      <c r="D1336" s="240"/>
      <c r="E1336" s="240"/>
      <c r="F1336" s="224"/>
      <c r="G1336" s="98"/>
      <c r="H1336" s="98"/>
      <c r="I1336" s="130"/>
      <c r="J1336" s="98"/>
      <c r="K1336" s="98"/>
      <c r="L1336" s="98"/>
      <c r="M1336" s="255"/>
      <c r="N1336" s="255"/>
      <c r="O1336" s="98"/>
      <c r="P1336" s="98"/>
      <c r="Q1336" s="130"/>
    </row>
    <row r="1337" spans="1:17" ht="12.6" customHeight="1" x14ac:dyDescent="0.2">
      <c r="A1337" s="234"/>
      <c r="B1337" s="98"/>
      <c r="C1337" s="130"/>
      <c r="D1337" s="240"/>
      <c r="E1337" s="240"/>
      <c r="F1337" s="224"/>
      <c r="G1337" s="98"/>
      <c r="H1337" s="98"/>
      <c r="I1337" s="130"/>
      <c r="J1337" s="98"/>
      <c r="K1337" s="98"/>
      <c r="L1337" s="98"/>
      <c r="M1337" s="255"/>
      <c r="N1337" s="255"/>
      <c r="O1337" s="98"/>
      <c r="P1337" s="98"/>
      <c r="Q1337" s="130"/>
    </row>
    <row r="1338" spans="1:17" ht="12.6" customHeight="1" x14ac:dyDescent="0.2">
      <c r="A1338" s="234"/>
      <c r="B1338" s="98"/>
      <c r="C1338" s="130"/>
      <c r="D1338" s="240"/>
      <c r="E1338" s="240"/>
      <c r="F1338" s="224"/>
      <c r="G1338" s="98"/>
      <c r="H1338" s="98"/>
      <c r="I1338" s="130"/>
      <c r="J1338" s="98"/>
      <c r="K1338" s="98"/>
      <c r="L1338" s="98"/>
      <c r="M1338" s="255"/>
      <c r="N1338" s="255"/>
      <c r="O1338" s="98"/>
      <c r="P1338" s="98"/>
      <c r="Q1338" s="130"/>
    </row>
    <row r="1339" spans="1:17" ht="12.6" customHeight="1" x14ac:dyDescent="0.2">
      <c r="A1339" s="234"/>
      <c r="B1339" s="98"/>
      <c r="C1339" s="130"/>
      <c r="D1339" s="240"/>
      <c r="E1339" s="240"/>
      <c r="F1339" s="224"/>
      <c r="G1339" s="98"/>
      <c r="H1339" s="98"/>
      <c r="I1339" s="130"/>
      <c r="J1339" s="98"/>
      <c r="K1339" s="98"/>
      <c r="L1339" s="98"/>
      <c r="M1339" s="255"/>
      <c r="N1339" s="255"/>
      <c r="O1339" s="98"/>
      <c r="P1339" s="98"/>
      <c r="Q1339" s="130"/>
    </row>
    <row r="1340" spans="1:17" ht="12.6" customHeight="1" x14ac:dyDescent="0.2">
      <c r="A1340" s="234"/>
      <c r="B1340" s="98"/>
      <c r="C1340" s="130"/>
      <c r="D1340" s="240"/>
      <c r="E1340" s="240"/>
      <c r="F1340" s="224"/>
      <c r="G1340" s="98"/>
      <c r="H1340" s="98"/>
      <c r="I1340" s="130"/>
      <c r="J1340" s="98"/>
      <c r="K1340" s="98"/>
      <c r="L1340" s="98"/>
      <c r="M1340" s="255"/>
      <c r="N1340" s="255"/>
      <c r="O1340" s="98"/>
      <c r="P1340" s="98"/>
      <c r="Q1340" s="130"/>
    </row>
    <row r="1341" spans="1:17" ht="12.6" customHeight="1" x14ac:dyDescent="0.2">
      <c r="A1341" s="234"/>
      <c r="B1341" s="98"/>
      <c r="C1341" s="130"/>
      <c r="D1341" s="240"/>
      <c r="E1341" s="240"/>
      <c r="F1341" s="224"/>
      <c r="G1341" s="98"/>
      <c r="H1341" s="98"/>
      <c r="I1341" s="130"/>
      <c r="J1341" s="98"/>
      <c r="K1341" s="98"/>
      <c r="L1341" s="98"/>
      <c r="M1341" s="255"/>
      <c r="N1341" s="255"/>
      <c r="O1341" s="98"/>
      <c r="P1341" s="98"/>
      <c r="Q1341" s="130"/>
    </row>
    <row r="1342" spans="1:17" ht="12.6" customHeight="1" x14ac:dyDescent="0.2">
      <c r="A1342" s="234"/>
      <c r="B1342" s="98"/>
      <c r="C1342" s="130"/>
      <c r="D1342" s="240"/>
      <c r="E1342" s="240"/>
      <c r="F1342" s="224"/>
      <c r="G1342" s="98"/>
      <c r="H1342" s="98"/>
      <c r="I1342" s="130"/>
      <c r="J1342" s="98"/>
      <c r="K1342" s="98"/>
      <c r="L1342" s="98"/>
      <c r="M1342" s="255"/>
      <c r="N1342" s="255"/>
      <c r="O1342" s="98"/>
      <c r="P1342" s="98"/>
      <c r="Q1342" s="130"/>
    </row>
    <row r="1343" spans="1:17" ht="12.6" customHeight="1" x14ac:dyDescent="0.2">
      <c r="A1343" s="234"/>
      <c r="B1343" s="98"/>
      <c r="C1343" s="130"/>
      <c r="D1343" s="240"/>
      <c r="E1343" s="240"/>
      <c r="F1343" s="224"/>
      <c r="G1343" s="98"/>
      <c r="H1343" s="98"/>
      <c r="I1343" s="130"/>
      <c r="J1343" s="98"/>
      <c r="K1343" s="98"/>
      <c r="L1343" s="98"/>
      <c r="M1343" s="255"/>
      <c r="N1343" s="255"/>
      <c r="O1343" s="98"/>
      <c r="P1343" s="98"/>
      <c r="Q1343" s="130"/>
    </row>
    <row r="1344" spans="1:17" ht="12.6" customHeight="1" x14ac:dyDescent="0.2">
      <c r="A1344" s="234"/>
      <c r="B1344" s="98"/>
      <c r="C1344" s="130"/>
      <c r="D1344" s="240"/>
      <c r="E1344" s="240"/>
      <c r="F1344" s="224"/>
      <c r="G1344" s="98"/>
      <c r="H1344" s="98"/>
      <c r="I1344" s="130"/>
      <c r="J1344" s="98"/>
      <c r="K1344" s="98"/>
      <c r="L1344" s="98"/>
      <c r="M1344" s="255"/>
      <c r="N1344" s="255"/>
      <c r="O1344" s="98"/>
      <c r="P1344" s="98"/>
      <c r="Q1344" s="130"/>
    </row>
    <row r="1345" spans="1:17" ht="12.6" customHeight="1" x14ac:dyDescent="0.2">
      <c r="A1345" s="234"/>
      <c r="B1345" s="98"/>
      <c r="C1345" s="130"/>
      <c r="D1345" s="240"/>
      <c r="E1345" s="240"/>
      <c r="F1345" s="224"/>
      <c r="G1345" s="98"/>
      <c r="H1345" s="98"/>
      <c r="I1345" s="130"/>
      <c r="J1345" s="98"/>
      <c r="K1345" s="98"/>
      <c r="L1345" s="98"/>
      <c r="M1345" s="255"/>
      <c r="N1345" s="255"/>
      <c r="O1345" s="98"/>
      <c r="P1345" s="98"/>
      <c r="Q1345" s="130"/>
    </row>
    <row r="1346" spans="1:17" ht="12.6" customHeight="1" x14ac:dyDescent="0.2">
      <c r="A1346" s="234"/>
      <c r="B1346" s="98"/>
      <c r="C1346" s="130"/>
      <c r="D1346" s="240"/>
      <c r="E1346" s="240"/>
      <c r="F1346" s="224"/>
      <c r="G1346" s="98"/>
      <c r="H1346" s="98"/>
      <c r="I1346" s="130"/>
      <c r="J1346" s="98"/>
      <c r="K1346" s="98"/>
      <c r="L1346" s="98"/>
      <c r="M1346" s="255"/>
      <c r="N1346" s="255"/>
      <c r="O1346" s="98"/>
      <c r="P1346" s="98"/>
      <c r="Q1346" s="130"/>
    </row>
    <row r="1347" spans="1:17" ht="12.6" customHeight="1" x14ac:dyDescent="0.2">
      <c r="A1347" s="234"/>
      <c r="B1347" s="98"/>
      <c r="C1347" s="130"/>
      <c r="D1347" s="240"/>
      <c r="E1347" s="240"/>
      <c r="F1347" s="224"/>
      <c r="G1347" s="98"/>
      <c r="H1347" s="98"/>
      <c r="I1347" s="130"/>
      <c r="J1347" s="98"/>
      <c r="K1347" s="98"/>
      <c r="L1347" s="98"/>
      <c r="M1347" s="255"/>
      <c r="N1347" s="255"/>
      <c r="O1347" s="98"/>
      <c r="P1347" s="98"/>
      <c r="Q1347" s="130"/>
    </row>
    <row r="1348" spans="1:17" ht="12.6" customHeight="1" x14ac:dyDescent="0.2">
      <c r="A1348" s="234"/>
      <c r="B1348" s="98"/>
      <c r="C1348" s="130"/>
      <c r="D1348" s="240"/>
      <c r="E1348" s="240"/>
      <c r="F1348" s="224"/>
      <c r="G1348" s="98"/>
      <c r="H1348" s="98"/>
      <c r="I1348" s="130"/>
      <c r="J1348" s="98"/>
      <c r="K1348" s="98"/>
      <c r="L1348" s="98"/>
      <c r="M1348" s="255"/>
      <c r="N1348" s="255"/>
      <c r="O1348" s="98"/>
      <c r="P1348" s="98"/>
      <c r="Q1348" s="130"/>
    </row>
    <row r="1349" spans="1:17" ht="12.6" customHeight="1" x14ac:dyDescent="0.2">
      <c r="A1349" s="234"/>
      <c r="B1349" s="98"/>
      <c r="C1349" s="130"/>
      <c r="D1349" s="240"/>
      <c r="E1349" s="240"/>
      <c r="F1349" s="224"/>
      <c r="G1349" s="98"/>
      <c r="H1349" s="98"/>
      <c r="I1349" s="130"/>
      <c r="J1349" s="98"/>
      <c r="K1349" s="98"/>
      <c r="L1349" s="98"/>
      <c r="M1349" s="255"/>
      <c r="N1349" s="255"/>
      <c r="O1349" s="98"/>
      <c r="P1349" s="98"/>
      <c r="Q1349" s="130"/>
    </row>
    <row r="1350" spans="1:17" ht="12.6" customHeight="1" x14ac:dyDescent="0.2">
      <c r="A1350" s="234"/>
      <c r="B1350" s="98"/>
      <c r="C1350" s="130"/>
      <c r="D1350" s="240"/>
      <c r="E1350" s="240"/>
      <c r="F1350" s="224"/>
      <c r="G1350" s="98"/>
      <c r="H1350" s="98"/>
      <c r="I1350" s="130"/>
      <c r="J1350" s="98"/>
      <c r="K1350" s="98"/>
      <c r="L1350" s="98"/>
      <c r="M1350" s="255"/>
      <c r="N1350" s="255"/>
      <c r="O1350" s="98"/>
      <c r="P1350" s="98"/>
      <c r="Q1350" s="130"/>
    </row>
    <row r="1351" spans="1:17" ht="12.6" customHeight="1" x14ac:dyDescent="0.2">
      <c r="A1351" s="234"/>
      <c r="B1351" s="98"/>
      <c r="C1351" s="130"/>
      <c r="D1351" s="240"/>
      <c r="E1351" s="240"/>
      <c r="F1351" s="224"/>
      <c r="G1351" s="98"/>
      <c r="H1351" s="98"/>
      <c r="I1351" s="130"/>
      <c r="J1351" s="98"/>
      <c r="K1351" s="98"/>
      <c r="L1351" s="98"/>
      <c r="M1351" s="255"/>
      <c r="N1351" s="255"/>
      <c r="O1351" s="98"/>
      <c r="P1351" s="98"/>
      <c r="Q1351" s="130"/>
    </row>
    <row r="1352" spans="1:17" ht="12.6" customHeight="1" x14ac:dyDescent="0.2">
      <c r="A1352" s="234"/>
      <c r="B1352" s="98"/>
      <c r="C1352" s="130"/>
      <c r="D1352" s="240"/>
      <c r="E1352" s="240"/>
      <c r="F1352" s="224"/>
      <c r="G1352" s="98"/>
      <c r="H1352" s="98"/>
      <c r="I1352" s="130"/>
      <c r="J1352" s="98"/>
      <c r="K1352" s="98"/>
      <c r="L1352" s="98"/>
      <c r="M1352" s="255"/>
      <c r="N1352" s="255"/>
      <c r="O1352" s="98"/>
      <c r="P1352" s="98"/>
      <c r="Q1352" s="130"/>
    </row>
    <row r="1353" spans="1:17" ht="12.6" customHeight="1" x14ac:dyDescent="0.2">
      <c r="A1353" s="234"/>
      <c r="B1353" s="98"/>
      <c r="C1353" s="130"/>
      <c r="D1353" s="240"/>
      <c r="E1353" s="240"/>
      <c r="F1353" s="224"/>
      <c r="G1353" s="98"/>
      <c r="H1353" s="98"/>
      <c r="I1353" s="130"/>
      <c r="J1353" s="98"/>
      <c r="K1353" s="98"/>
      <c r="L1353" s="98"/>
      <c r="M1353" s="255"/>
      <c r="N1353" s="255"/>
      <c r="O1353" s="98"/>
      <c r="P1353" s="98"/>
      <c r="Q1353" s="130"/>
    </row>
    <row r="1354" spans="1:17" ht="12.6" customHeight="1" x14ac:dyDescent="0.2">
      <c r="A1354" s="234"/>
      <c r="B1354" s="98"/>
      <c r="C1354" s="130"/>
      <c r="D1354" s="240"/>
      <c r="E1354" s="240"/>
      <c r="F1354" s="224"/>
      <c r="G1354" s="98"/>
      <c r="H1354" s="98"/>
      <c r="I1354" s="130"/>
      <c r="J1354" s="98"/>
      <c r="K1354" s="98"/>
      <c r="L1354" s="98"/>
      <c r="M1354" s="255"/>
      <c r="N1354" s="255"/>
      <c r="O1354" s="98"/>
      <c r="P1354" s="98"/>
      <c r="Q1354" s="130"/>
    </row>
    <row r="1355" spans="1:17" ht="12.6" customHeight="1" x14ac:dyDescent="0.2">
      <c r="A1355" s="234"/>
      <c r="B1355" s="98"/>
      <c r="C1355" s="130"/>
      <c r="D1355" s="240"/>
      <c r="E1355" s="240"/>
      <c r="F1355" s="224"/>
      <c r="G1355" s="98"/>
      <c r="H1355" s="98"/>
      <c r="I1355" s="130"/>
      <c r="J1355" s="98"/>
      <c r="K1355" s="98"/>
      <c r="L1355" s="98"/>
      <c r="M1355" s="255"/>
      <c r="N1355" s="255"/>
      <c r="O1355" s="98"/>
      <c r="P1355" s="98"/>
      <c r="Q1355" s="130"/>
    </row>
    <row r="1356" spans="1:17" ht="12.6" customHeight="1" x14ac:dyDescent="0.2">
      <c r="A1356" s="234"/>
      <c r="B1356" s="98"/>
      <c r="C1356" s="130"/>
      <c r="D1356" s="240"/>
      <c r="E1356" s="240"/>
      <c r="F1356" s="224"/>
      <c r="G1356" s="98"/>
      <c r="H1356" s="98"/>
      <c r="I1356" s="130"/>
      <c r="J1356" s="98"/>
      <c r="K1356" s="98"/>
      <c r="L1356" s="98"/>
      <c r="M1356" s="255"/>
      <c r="N1356" s="255"/>
      <c r="O1356" s="98"/>
      <c r="P1356" s="98"/>
      <c r="Q1356" s="130"/>
    </row>
    <row r="1357" spans="1:17" ht="12.6" customHeight="1" x14ac:dyDescent="0.2">
      <c r="A1357" s="234"/>
      <c r="B1357" s="98"/>
      <c r="C1357" s="130"/>
      <c r="D1357" s="240"/>
      <c r="E1357" s="240"/>
      <c r="F1357" s="224"/>
      <c r="G1357" s="98"/>
      <c r="H1357" s="98"/>
      <c r="I1357" s="130"/>
      <c r="J1357" s="98"/>
      <c r="K1357" s="98"/>
      <c r="L1357" s="98"/>
      <c r="M1357" s="255"/>
      <c r="N1357" s="255"/>
      <c r="O1357" s="98"/>
      <c r="P1357" s="98"/>
      <c r="Q1357" s="130"/>
    </row>
    <row r="1358" spans="1:17" ht="12.6" customHeight="1" x14ac:dyDescent="0.2">
      <c r="A1358" s="234"/>
      <c r="B1358" s="98"/>
      <c r="C1358" s="130"/>
      <c r="D1358" s="240"/>
      <c r="E1358" s="240"/>
      <c r="F1358" s="224"/>
      <c r="G1358" s="98"/>
      <c r="H1358" s="98"/>
      <c r="I1358" s="130"/>
      <c r="J1358" s="98"/>
      <c r="K1358" s="98"/>
      <c r="L1358" s="98"/>
      <c r="M1358" s="255"/>
      <c r="N1358" s="255"/>
      <c r="O1358" s="98"/>
      <c r="P1358" s="98"/>
      <c r="Q1358" s="130"/>
    </row>
    <row r="1359" spans="1:17" ht="12.6" customHeight="1" x14ac:dyDescent="0.2">
      <c r="A1359" s="234"/>
      <c r="B1359" s="98"/>
      <c r="C1359" s="130"/>
      <c r="D1359" s="240"/>
      <c r="E1359" s="240"/>
      <c r="F1359" s="224"/>
      <c r="G1359" s="98"/>
      <c r="H1359" s="98"/>
      <c r="I1359" s="130"/>
      <c r="J1359" s="98"/>
      <c r="K1359" s="98"/>
      <c r="L1359" s="98"/>
      <c r="M1359" s="255"/>
      <c r="N1359" s="255"/>
      <c r="O1359" s="98"/>
      <c r="P1359" s="98"/>
      <c r="Q1359" s="130"/>
    </row>
    <row r="1360" spans="1:17" ht="12.6" customHeight="1" x14ac:dyDescent="0.2">
      <c r="A1360" s="234"/>
      <c r="B1360" s="98"/>
      <c r="C1360" s="130"/>
      <c r="D1360" s="240"/>
      <c r="E1360" s="240"/>
      <c r="F1360" s="224"/>
      <c r="G1360" s="98"/>
      <c r="H1360" s="98"/>
      <c r="I1360" s="130"/>
      <c r="J1360" s="98"/>
      <c r="K1360" s="98"/>
      <c r="L1360" s="98"/>
      <c r="M1360" s="255"/>
      <c r="N1360" s="255"/>
      <c r="O1360" s="98"/>
      <c r="P1360" s="98"/>
      <c r="Q1360" s="130"/>
    </row>
    <row r="1361" spans="1:17" ht="12.6" customHeight="1" x14ac:dyDescent="0.2">
      <c r="A1361" s="234"/>
      <c r="B1361" s="98"/>
      <c r="C1361" s="130"/>
      <c r="D1361" s="240"/>
      <c r="E1361" s="240"/>
      <c r="F1361" s="224"/>
      <c r="G1361" s="98"/>
      <c r="H1361" s="98"/>
      <c r="I1361" s="130"/>
      <c r="J1361" s="98"/>
      <c r="K1361" s="98"/>
      <c r="L1361" s="98"/>
      <c r="M1361" s="255"/>
      <c r="N1361" s="255"/>
      <c r="O1361" s="98"/>
      <c r="P1361" s="98"/>
      <c r="Q1361" s="130"/>
    </row>
    <row r="1362" spans="1:17" ht="12.6" customHeight="1" x14ac:dyDescent="0.2">
      <c r="A1362" s="234"/>
      <c r="B1362" s="98"/>
      <c r="C1362" s="130"/>
      <c r="D1362" s="240"/>
      <c r="E1362" s="240"/>
      <c r="F1362" s="224"/>
      <c r="G1362" s="98"/>
      <c r="H1362" s="98"/>
      <c r="I1362" s="130"/>
      <c r="J1362" s="98"/>
      <c r="K1362" s="98"/>
      <c r="L1362" s="98"/>
      <c r="M1362" s="255"/>
      <c r="N1362" s="255"/>
      <c r="O1362" s="98"/>
      <c r="P1362" s="98"/>
      <c r="Q1362" s="130"/>
    </row>
    <row r="1363" spans="1:17" ht="12.6" customHeight="1" x14ac:dyDescent="0.2">
      <c r="A1363" s="234"/>
      <c r="B1363" s="98"/>
      <c r="C1363" s="130"/>
      <c r="D1363" s="240"/>
      <c r="E1363" s="240"/>
      <c r="F1363" s="224"/>
      <c r="G1363" s="98"/>
      <c r="H1363" s="98"/>
      <c r="I1363" s="130"/>
      <c r="J1363" s="98"/>
      <c r="K1363" s="98"/>
      <c r="L1363" s="98"/>
      <c r="M1363" s="255"/>
      <c r="N1363" s="255"/>
      <c r="O1363" s="98"/>
      <c r="P1363" s="98"/>
      <c r="Q1363" s="130"/>
    </row>
    <row r="1364" spans="1:17" ht="12.6" customHeight="1" x14ac:dyDescent="0.2">
      <c r="A1364" s="234"/>
      <c r="B1364" s="98"/>
      <c r="C1364" s="130"/>
      <c r="D1364" s="240"/>
      <c r="E1364" s="240"/>
      <c r="F1364" s="224"/>
      <c r="G1364" s="98"/>
      <c r="H1364" s="98"/>
      <c r="I1364" s="130"/>
      <c r="J1364" s="98"/>
      <c r="K1364" s="98"/>
      <c r="L1364" s="98"/>
      <c r="M1364" s="255"/>
      <c r="N1364" s="255"/>
      <c r="O1364" s="98"/>
      <c r="P1364" s="98"/>
      <c r="Q1364" s="130"/>
    </row>
    <row r="1365" spans="1:17" ht="12.6" customHeight="1" x14ac:dyDescent="0.2">
      <c r="A1365" s="234"/>
      <c r="B1365" s="98"/>
      <c r="C1365" s="130"/>
      <c r="D1365" s="240"/>
      <c r="E1365" s="240"/>
      <c r="F1365" s="224"/>
      <c r="G1365" s="98"/>
      <c r="H1365" s="98"/>
      <c r="I1365" s="130"/>
      <c r="J1365" s="98"/>
      <c r="K1365" s="98"/>
      <c r="L1365" s="98"/>
      <c r="M1365" s="255"/>
      <c r="N1365" s="255"/>
      <c r="O1365" s="98"/>
      <c r="P1365" s="98"/>
      <c r="Q1365" s="130"/>
    </row>
    <row r="1366" spans="1:17" ht="12.6" customHeight="1" x14ac:dyDescent="0.2">
      <c r="A1366" s="234"/>
      <c r="B1366" s="98"/>
      <c r="C1366" s="130"/>
      <c r="D1366" s="240"/>
      <c r="E1366" s="240"/>
      <c r="F1366" s="224"/>
      <c r="G1366" s="98"/>
      <c r="H1366" s="98"/>
      <c r="I1366" s="130"/>
      <c r="J1366" s="98"/>
      <c r="K1366" s="98"/>
      <c r="L1366" s="98"/>
      <c r="M1366" s="255"/>
      <c r="N1366" s="255"/>
      <c r="O1366" s="98"/>
      <c r="P1366" s="98"/>
      <c r="Q1366" s="130"/>
    </row>
    <row r="1367" spans="1:17" ht="12.6" customHeight="1" x14ac:dyDescent="0.2">
      <c r="A1367" s="234"/>
      <c r="B1367" s="98"/>
      <c r="C1367" s="130"/>
      <c r="D1367" s="240"/>
      <c r="E1367" s="240"/>
      <c r="F1367" s="224"/>
      <c r="G1367" s="98"/>
      <c r="H1367" s="98"/>
      <c r="I1367" s="130"/>
      <c r="J1367" s="98"/>
      <c r="K1367" s="98"/>
      <c r="L1367" s="98"/>
      <c r="M1367" s="255"/>
      <c r="N1367" s="255"/>
      <c r="O1367" s="98"/>
      <c r="P1367" s="98"/>
      <c r="Q1367" s="130"/>
    </row>
    <row r="1368" spans="1:17" ht="12.6" customHeight="1" x14ac:dyDescent="0.2">
      <c r="A1368" s="234"/>
      <c r="B1368" s="98"/>
      <c r="C1368" s="130"/>
      <c r="D1368" s="240"/>
      <c r="E1368" s="240"/>
      <c r="F1368" s="224"/>
      <c r="G1368" s="98"/>
      <c r="H1368" s="98"/>
      <c r="I1368" s="130"/>
      <c r="J1368" s="98"/>
      <c r="K1368" s="98"/>
      <c r="L1368" s="98"/>
      <c r="M1368" s="255"/>
      <c r="N1368" s="255"/>
      <c r="O1368" s="98"/>
      <c r="P1368" s="98"/>
      <c r="Q1368" s="130"/>
    </row>
    <row r="1369" spans="1:17" ht="12.6" customHeight="1" x14ac:dyDescent="0.2">
      <c r="A1369" s="234"/>
      <c r="B1369" s="98"/>
      <c r="C1369" s="130"/>
      <c r="D1369" s="240"/>
      <c r="E1369" s="240"/>
      <c r="F1369" s="224"/>
      <c r="G1369" s="98"/>
      <c r="H1369" s="98"/>
      <c r="I1369" s="130"/>
      <c r="J1369" s="98"/>
      <c r="K1369" s="98"/>
      <c r="L1369" s="98"/>
      <c r="M1369" s="255"/>
      <c r="N1369" s="255"/>
      <c r="O1369" s="98"/>
      <c r="P1369" s="98"/>
      <c r="Q1369" s="130"/>
    </row>
    <row r="1370" spans="1:17" ht="12.6" customHeight="1" x14ac:dyDescent="0.2">
      <c r="A1370" s="234"/>
      <c r="B1370" s="98"/>
      <c r="C1370" s="130"/>
      <c r="D1370" s="240"/>
      <c r="E1370" s="240"/>
      <c r="F1370" s="224"/>
      <c r="G1370" s="98"/>
      <c r="H1370" s="98"/>
      <c r="I1370" s="130"/>
      <c r="J1370" s="98"/>
      <c r="K1370" s="98"/>
      <c r="L1370" s="98"/>
      <c r="M1370" s="255"/>
      <c r="N1370" s="255"/>
      <c r="O1370" s="98"/>
      <c r="P1370" s="98"/>
      <c r="Q1370" s="130"/>
    </row>
    <row r="1371" spans="1:17" ht="12.6" customHeight="1" x14ac:dyDescent="0.2">
      <c r="A1371" s="234"/>
      <c r="B1371" s="98"/>
      <c r="C1371" s="130"/>
      <c r="D1371" s="240"/>
      <c r="E1371" s="240"/>
      <c r="F1371" s="224"/>
      <c r="G1371" s="98"/>
      <c r="H1371" s="98"/>
      <c r="I1371" s="130"/>
      <c r="J1371" s="98"/>
      <c r="K1371" s="98"/>
      <c r="L1371" s="98"/>
      <c r="M1371" s="255"/>
      <c r="N1371" s="255"/>
      <c r="O1371" s="98"/>
      <c r="P1371" s="98"/>
      <c r="Q1371" s="130"/>
    </row>
    <row r="1372" spans="1:17" ht="12.6" customHeight="1" x14ac:dyDescent="0.2">
      <c r="A1372" s="234"/>
      <c r="B1372" s="98"/>
      <c r="C1372" s="130"/>
      <c r="D1372" s="240"/>
      <c r="E1372" s="240"/>
      <c r="F1372" s="224"/>
      <c r="G1372" s="98"/>
      <c r="H1372" s="98"/>
      <c r="I1372" s="130"/>
      <c r="J1372" s="98"/>
      <c r="K1372" s="98"/>
      <c r="L1372" s="98"/>
      <c r="M1372" s="255"/>
      <c r="N1372" s="255"/>
      <c r="O1372" s="98"/>
      <c r="P1372" s="98"/>
      <c r="Q1372" s="130"/>
    </row>
    <row r="1373" spans="1:17" ht="12.6" customHeight="1" x14ac:dyDescent="0.2">
      <c r="A1373" s="234"/>
      <c r="B1373" s="98"/>
      <c r="C1373" s="130"/>
      <c r="D1373" s="240"/>
      <c r="E1373" s="240"/>
      <c r="F1373" s="224"/>
      <c r="G1373" s="98"/>
      <c r="H1373" s="98"/>
      <c r="I1373" s="130"/>
      <c r="J1373" s="98"/>
      <c r="K1373" s="98"/>
      <c r="L1373" s="98"/>
      <c r="M1373" s="255"/>
      <c r="N1373" s="255"/>
      <c r="O1373" s="98"/>
      <c r="P1373" s="98"/>
      <c r="Q1373" s="130"/>
    </row>
    <row r="1374" spans="1:17" ht="12.6" customHeight="1" x14ac:dyDescent="0.2">
      <c r="A1374" s="234"/>
      <c r="B1374" s="98"/>
      <c r="C1374" s="130"/>
      <c r="D1374" s="240"/>
      <c r="E1374" s="240"/>
      <c r="F1374" s="224"/>
      <c r="G1374" s="98"/>
      <c r="H1374" s="98"/>
      <c r="I1374" s="130"/>
      <c r="J1374" s="98"/>
      <c r="K1374" s="98"/>
      <c r="L1374" s="98"/>
      <c r="M1374" s="255"/>
      <c r="N1374" s="255"/>
      <c r="O1374" s="98"/>
      <c r="P1374" s="98"/>
      <c r="Q1374" s="130"/>
    </row>
    <row r="1375" spans="1:17" ht="12.6" customHeight="1" x14ac:dyDescent="0.2">
      <c r="A1375" s="234"/>
      <c r="B1375" s="98"/>
      <c r="C1375" s="130"/>
      <c r="D1375" s="240"/>
      <c r="E1375" s="240"/>
      <c r="F1375" s="224"/>
      <c r="G1375" s="98"/>
      <c r="H1375" s="98"/>
      <c r="I1375" s="130"/>
      <c r="J1375" s="98"/>
      <c r="K1375" s="98"/>
      <c r="L1375" s="98"/>
      <c r="M1375" s="255"/>
      <c r="N1375" s="255"/>
      <c r="O1375" s="98"/>
      <c r="P1375" s="98"/>
      <c r="Q1375" s="130"/>
    </row>
    <row r="1376" spans="1:17" ht="12.6" customHeight="1" x14ac:dyDescent="0.2">
      <c r="A1376" s="234"/>
      <c r="B1376" s="98"/>
      <c r="C1376" s="130"/>
      <c r="D1376" s="240"/>
      <c r="E1376" s="240"/>
      <c r="F1376" s="224"/>
      <c r="G1376" s="98"/>
      <c r="H1376" s="98"/>
      <c r="I1376" s="130"/>
      <c r="J1376" s="98"/>
      <c r="K1376" s="98"/>
      <c r="L1376" s="98"/>
      <c r="M1376" s="255"/>
      <c r="N1376" s="255"/>
      <c r="O1376" s="98"/>
      <c r="P1376" s="98"/>
      <c r="Q1376" s="130"/>
    </row>
    <row r="1377" spans="1:17" ht="12.6" customHeight="1" x14ac:dyDescent="0.2">
      <c r="A1377" s="234"/>
      <c r="B1377" s="98"/>
      <c r="C1377" s="130"/>
      <c r="D1377" s="240"/>
      <c r="E1377" s="240"/>
      <c r="F1377" s="224"/>
      <c r="G1377" s="98"/>
      <c r="H1377" s="98"/>
      <c r="I1377" s="130"/>
      <c r="J1377" s="98"/>
      <c r="K1377" s="98"/>
      <c r="L1377" s="98"/>
      <c r="M1377" s="255"/>
      <c r="N1377" s="255"/>
      <c r="O1377" s="98"/>
      <c r="P1377" s="98"/>
      <c r="Q1377" s="130"/>
    </row>
    <row r="1378" spans="1:17" ht="12.6" customHeight="1" x14ac:dyDescent="0.2">
      <c r="A1378" s="234"/>
      <c r="B1378" s="98"/>
      <c r="C1378" s="130"/>
      <c r="D1378" s="240"/>
      <c r="E1378" s="240"/>
      <c r="F1378" s="224"/>
      <c r="G1378" s="98"/>
      <c r="H1378" s="98"/>
      <c r="I1378" s="130"/>
      <c r="J1378" s="98"/>
      <c r="K1378" s="98"/>
      <c r="L1378" s="98"/>
      <c r="M1378" s="255"/>
      <c r="N1378" s="255"/>
      <c r="O1378" s="98"/>
      <c r="P1378" s="98"/>
      <c r="Q1378" s="130"/>
    </row>
    <row r="1379" spans="1:17" ht="12.6" customHeight="1" x14ac:dyDescent="0.2">
      <c r="A1379" s="234"/>
      <c r="B1379" s="98"/>
      <c r="C1379" s="130"/>
      <c r="D1379" s="240"/>
      <c r="E1379" s="240"/>
      <c r="F1379" s="224"/>
      <c r="G1379" s="98"/>
      <c r="H1379" s="98"/>
      <c r="I1379" s="130"/>
      <c r="J1379" s="98"/>
      <c r="K1379" s="98"/>
      <c r="L1379" s="98"/>
      <c r="M1379" s="255"/>
      <c r="N1379" s="255"/>
      <c r="O1379" s="98"/>
      <c r="P1379" s="98"/>
      <c r="Q1379" s="130"/>
    </row>
    <row r="1380" spans="1:17" ht="12.6" customHeight="1" x14ac:dyDescent="0.2">
      <c r="A1380" s="234"/>
      <c r="B1380" s="98"/>
      <c r="C1380" s="130"/>
      <c r="D1380" s="240"/>
      <c r="E1380" s="240"/>
      <c r="F1380" s="224"/>
      <c r="G1380" s="98"/>
      <c r="H1380" s="98"/>
      <c r="I1380" s="130"/>
      <c r="J1380" s="98"/>
      <c r="K1380" s="98"/>
      <c r="L1380" s="98"/>
      <c r="M1380" s="255"/>
      <c r="N1380" s="255"/>
      <c r="O1380" s="98"/>
      <c r="P1380" s="98"/>
      <c r="Q1380" s="130"/>
    </row>
    <row r="1381" spans="1:17" ht="12.6" customHeight="1" x14ac:dyDescent="0.2">
      <c r="A1381" s="234"/>
      <c r="B1381" s="98"/>
      <c r="C1381" s="130"/>
      <c r="D1381" s="240"/>
      <c r="E1381" s="240"/>
      <c r="F1381" s="224"/>
      <c r="G1381" s="98"/>
      <c r="H1381" s="98"/>
      <c r="I1381" s="130"/>
      <c r="J1381" s="98"/>
      <c r="K1381" s="98"/>
      <c r="L1381" s="98"/>
      <c r="M1381" s="255"/>
      <c r="N1381" s="255"/>
      <c r="O1381" s="98"/>
      <c r="P1381" s="98"/>
      <c r="Q1381" s="130"/>
    </row>
    <row r="1382" spans="1:17" ht="12.6" customHeight="1" x14ac:dyDescent="0.2">
      <c r="A1382" s="234"/>
      <c r="B1382" s="98"/>
      <c r="C1382" s="130"/>
      <c r="D1382" s="240"/>
      <c r="E1382" s="240"/>
      <c r="F1382" s="224"/>
      <c r="G1382" s="98"/>
      <c r="H1382" s="98"/>
      <c r="I1382" s="130"/>
      <c r="J1382" s="98"/>
      <c r="K1382" s="98"/>
      <c r="L1382" s="98"/>
      <c r="M1382" s="255"/>
      <c r="N1382" s="255"/>
      <c r="O1382" s="98"/>
      <c r="P1382" s="98"/>
      <c r="Q1382" s="130"/>
    </row>
    <row r="1383" spans="1:17" ht="12.6" customHeight="1" x14ac:dyDescent="0.2">
      <c r="A1383" s="234"/>
      <c r="B1383" s="98"/>
      <c r="C1383" s="130"/>
      <c r="D1383" s="240"/>
      <c r="E1383" s="240"/>
      <c r="F1383" s="224"/>
      <c r="G1383" s="98"/>
      <c r="H1383" s="98"/>
      <c r="I1383" s="130"/>
      <c r="J1383" s="98"/>
      <c r="K1383" s="98"/>
      <c r="L1383" s="98"/>
      <c r="M1383" s="255"/>
      <c r="N1383" s="255"/>
      <c r="O1383" s="98"/>
      <c r="P1383" s="98"/>
      <c r="Q1383" s="130"/>
    </row>
    <row r="1384" spans="1:17" ht="12.6" customHeight="1" x14ac:dyDescent="0.2">
      <c r="A1384" s="234"/>
      <c r="B1384" s="98"/>
      <c r="C1384" s="130"/>
      <c r="D1384" s="240"/>
      <c r="E1384" s="240"/>
      <c r="F1384" s="224"/>
      <c r="G1384" s="98"/>
      <c r="H1384" s="98"/>
      <c r="I1384" s="130"/>
      <c r="J1384" s="98"/>
      <c r="K1384" s="98"/>
      <c r="L1384" s="98"/>
      <c r="M1384" s="255"/>
      <c r="N1384" s="255"/>
      <c r="O1384" s="98"/>
      <c r="P1384" s="98"/>
      <c r="Q1384" s="130"/>
    </row>
    <row r="1385" spans="1:17" ht="12.6" customHeight="1" x14ac:dyDescent="0.2">
      <c r="A1385" s="234"/>
      <c r="B1385" s="98"/>
      <c r="C1385" s="130"/>
      <c r="D1385" s="240"/>
      <c r="E1385" s="240"/>
      <c r="F1385" s="224"/>
      <c r="G1385" s="98"/>
      <c r="H1385" s="98"/>
      <c r="I1385" s="130"/>
      <c r="J1385" s="98"/>
      <c r="K1385" s="98"/>
      <c r="L1385" s="98"/>
      <c r="M1385" s="255"/>
      <c r="N1385" s="255"/>
      <c r="O1385" s="98"/>
      <c r="P1385" s="98"/>
      <c r="Q1385" s="130"/>
    </row>
    <row r="1386" spans="1:17" ht="12.6" customHeight="1" x14ac:dyDescent="0.2">
      <c r="A1386" s="234"/>
      <c r="B1386" s="98"/>
      <c r="C1386" s="130"/>
      <c r="D1386" s="240"/>
      <c r="E1386" s="240"/>
      <c r="F1386" s="224"/>
      <c r="G1386" s="98"/>
      <c r="H1386" s="98"/>
      <c r="I1386" s="130"/>
      <c r="J1386" s="98"/>
      <c r="K1386" s="98"/>
      <c r="L1386" s="98"/>
      <c r="M1386" s="255"/>
      <c r="N1386" s="255"/>
      <c r="O1386" s="98"/>
      <c r="P1386" s="98"/>
      <c r="Q1386" s="130"/>
    </row>
    <row r="1387" spans="1:17" ht="12.6" customHeight="1" x14ac:dyDescent="0.2">
      <c r="A1387" s="234"/>
      <c r="B1387" s="98"/>
      <c r="C1387" s="130"/>
      <c r="D1387" s="240"/>
      <c r="E1387" s="240"/>
      <c r="F1387" s="224"/>
      <c r="G1387" s="98"/>
      <c r="H1387" s="98"/>
      <c r="I1387" s="130"/>
      <c r="J1387" s="98"/>
      <c r="K1387" s="98"/>
      <c r="L1387" s="98"/>
      <c r="M1387" s="255"/>
      <c r="N1387" s="255"/>
      <c r="O1387" s="98"/>
      <c r="P1387" s="98"/>
      <c r="Q1387" s="130"/>
    </row>
    <row r="1388" spans="1:17" ht="12.6" customHeight="1" x14ac:dyDescent="0.2">
      <c r="A1388" s="234"/>
      <c r="B1388" s="98"/>
      <c r="C1388" s="130"/>
      <c r="D1388" s="240"/>
      <c r="E1388" s="240"/>
      <c r="F1388" s="224"/>
      <c r="G1388" s="98"/>
      <c r="H1388" s="98"/>
      <c r="I1388" s="130"/>
      <c r="J1388" s="98"/>
      <c r="K1388" s="98"/>
      <c r="L1388" s="98"/>
      <c r="M1388" s="255"/>
      <c r="N1388" s="255"/>
      <c r="O1388" s="98"/>
      <c r="P1388" s="98"/>
      <c r="Q1388" s="130"/>
    </row>
    <row r="1389" spans="1:17" ht="12.6" customHeight="1" x14ac:dyDescent="0.2">
      <c r="A1389" s="234"/>
      <c r="B1389" s="98"/>
      <c r="C1389" s="130"/>
      <c r="D1389" s="240"/>
      <c r="E1389" s="240"/>
      <c r="F1389" s="224"/>
      <c r="G1389" s="98"/>
      <c r="H1389" s="98"/>
      <c r="I1389" s="130"/>
      <c r="J1389" s="98"/>
      <c r="K1389" s="98"/>
      <c r="L1389" s="98"/>
      <c r="M1389" s="255"/>
      <c r="N1389" s="255"/>
      <c r="O1389" s="98"/>
      <c r="P1389" s="98"/>
      <c r="Q1389" s="130"/>
    </row>
    <row r="1390" spans="1:17" ht="12.6" customHeight="1" x14ac:dyDescent="0.2">
      <c r="A1390" s="234"/>
      <c r="B1390" s="98"/>
      <c r="C1390" s="130"/>
      <c r="D1390" s="240"/>
      <c r="E1390" s="240"/>
      <c r="F1390" s="224"/>
      <c r="G1390" s="98"/>
      <c r="H1390" s="98"/>
      <c r="I1390" s="130"/>
      <c r="J1390" s="98"/>
      <c r="K1390" s="98"/>
      <c r="L1390" s="98"/>
      <c r="M1390" s="255"/>
      <c r="N1390" s="255"/>
      <c r="O1390" s="98"/>
      <c r="P1390" s="98"/>
      <c r="Q1390" s="130"/>
    </row>
    <row r="1391" spans="1:17" ht="12.6" customHeight="1" x14ac:dyDescent="0.2">
      <c r="A1391" s="234"/>
      <c r="B1391" s="98"/>
      <c r="C1391" s="130"/>
      <c r="D1391" s="240"/>
      <c r="E1391" s="240"/>
      <c r="F1391" s="224"/>
      <c r="G1391" s="98"/>
      <c r="H1391" s="98"/>
      <c r="I1391" s="130"/>
      <c r="J1391" s="98"/>
      <c r="K1391" s="98"/>
      <c r="L1391" s="98"/>
      <c r="M1391" s="255"/>
      <c r="N1391" s="255"/>
      <c r="O1391" s="98"/>
      <c r="P1391" s="98"/>
      <c r="Q1391" s="130"/>
    </row>
    <row r="1392" spans="1:17" ht="12.6" customHeight="1" x14ac:dyDescent="0.2">
      <c r="A1392" s="234"/>
      <c r="B1392" s="98"/>
      <c r="C1392" s="130"/>
      <c r="D1392" s="240"/>
      <c r="E1392" s="240"/>
      <c r="F1392" s="224"/>
      <c r="G1392" s="98"/>
      <c r="H1392" s="98"/>
      <c r="I1392" s="130"/>
      <c r="J1392" s="98"/>
      <c r="K1392" s="98"/>
      <c r="L1392" s="98"/>
      <c r="M1392" s="255"/>
      <c r="N1392" s="255"/>
      <c r="O1392" s="98"/>
      <c r="P1392" s="98"/>
      <c r="Q1392" s="130"/>
    </row>
    <row r="1393" spans="1:17" ht="12.6" customHeight="1" x14ac:dyDescent="0.2">
      <c r="A1393" s="234"/>
      <c r="B1393" s="98"/>
      <c r="C1393" s="130"/>
      <c r="D1393" s="240"/>
      <c r="E1393" s="240"/>
      <c r="F1393" s="224"/>
      <c r="G1393" s="98"/>
      <c r="H1393" s="98"/>
      <c r="I1393" s="130"/>
      <c r="J1393" s="98"/>
      <c r="K1393" s="98"/>
      <c r="L1393" s="98"/>
      <c r="M1393" s="255"/>
      <c r="N1393" s="255"/>
      <c r="O1393" s="98"/>
      <c r="P1393" s="98"/>
      <c r="Q1393" s="130"/>
    </row>
    <row r="1394" spans="1:17" ht="12.6" customHeight="1" x14ac:dyDescent="0.2">
      <c r="A1394" s="234"/>
      <c r="B1394" s="98"/>
      <c r="C1394" s="130"/>
      <c r="D1394" s="240"/>
      <c r="E1394" s="240"/>
      <c r="F1394" s="224"/>
      <c r="G1394" s="98"/>
      <c r="H1394" s="98"/>
      <c r="I1394" s="130"/>
      <c r="J1394" s="98"/>
      <c r="K1394" s="98"/>
      <c r="L1394" s="98"/>
      <c r="M1394" s="255"/>
      <c r="N1394" s="255"/>
      <c r="O1394" s="98"/>
      <c r="P1394" s="98"/>
      <c r="Q1394" s="130"/>
    </row>
    <row r="1395" spans="1:17" ht="12.6" customHeight="1" x14ac:dyDescent="0.2">
      <c r="A1395" s="234"/>
      <c r="B1395" s="98"/>
      <c r="C1395" s="130"/>
      <c r="D1395" s="240"/>
      <c r="E1395" s="240"/>
      <c r="F1395" s="224"/>
      <c r="G1395" s="98"/>
      <c r="H1395" s="98"/>
      <c r="I1395" s="130"/>
      <c r="J1395" s="98"/>
      <c r="K1395" s="98"/>
      <c r="L1395" s="98"/>
      <c r="M1395" s="255"/>
      <c r="N1395" s="255"/>
      <c r="O1395" s="98"/>
      <c r="P1395" s="98"/>
      <c r="Q1395" s="130"/>
    </row>
    <row r="1396" spans="1:17" ht="12.6" customHeight="1" x14ac:dyDescent="0.2">
      <c r="A1396" s="234"/>
      <c r="B1396" s="98"/>
      <c r="C1396" s="130"/>
      <c r="D1396" s="240"/>
      <c r="E1396" s="240"/>
      <c r="F1396" s="224"/>
      <c r="G1396" s="98"/>
      <c r="H1396" s="98"/>
      <c r="I1396" s="130"/>
      <c r="J1396" s="98"/>
      <c r="K1396" s="98"/>
      <c r="L1396" s="98"/>
      <c r="M1396" s="255"/>
      <c r="N1396" s="255"/>
      <c r="O1396" s="98"/>
      <c r="P1396" s="98"/>
      <c r="Q1396" s="130"/>
    </row>
    <row r="1397" spans="1:17" ht="12.6" customHeight="1" x14ac:dyDescent="0.2">
      <c r="A1397" s="234"/>
      <c r="B1397" s="98"/>
      <c r="C1397" s="130"/>
      <c r="D1397" s="240"/>
      <c r="E1397" s="240"/>
      <c r="F1397" s="224"/>
      <c r="G1397" s="98"/>
      <c r="H1397" s="98"/>
      <c r="I1397" s="130"/>
      <c r="J1397" s="98"/>
      <c r="K1397" s="98"/>
      <c r="L1397" s="98"/>
      <c r="M1397" s="255"/>
      <c r="N1397" s="255"/>
      <c r="O1397" s="98"/>
      <c r="P1397" s="98"/>
      <c r="Q1397" s="130"/>
    </row>
    <row r="1398" spans="1:17" ht="12.6" customHeight="1" x14ac:dyDescent="0.2">
      <c r="A1398" s="234"/>
      <c r="B1398" s="98"/>
      <c r="C1398" s="130"/>
      <c r="D1398" s="240"/>
      <c r="E1398" s="240"/>
      <c r="F1398" s="224"/>
      <c r="G1398" s="98"/>
      <c r="H1398" s="98"/>
      <c r="I1398" s="130"/>
      <c r="J1398" s="98"/>
      <c r="K1398" s="98"/>
      <c r="L1398" s="98"/>
      <c r="M1398" s="255"/>
      <c r="N1398" s="255"/>
      <c r="O1398" s="98"/>
      <c r="P1398" s="98"/>
      <c r="Q1398" s="130"/>
    </row>
    <row r="1399" spans="1:17" ht="12.6" customHeight="1" x14ac:dyDescent="0.2">
      <c r="A1399" s="234"/>
      <c r="B1399" s="98"/>
      <c r="C1399" s="130"/>
      <c r="D1399" s="240"/>
      <c r="E1399" s="240"/>
      <c r="F1399" s="224"/>
      <c r="G1399" s="98"/>
      <c r="H1399" s="98"/>
      <c r="I1399" s="130"/>
      <c r="J1399" s="98"/>
      <c r="K1399" s="98"/>
      <c r="L1399" s="98"/>
      <c r="M1399" s="255"/>
      <c r="N1399" s="255"/>
      <c r="O1399" s="98"/>
      <c r="P1399" s="98"/>
      <c r="Q1399" s="130"/>
    </row>
    <row r="1400" spans="1:17" ht="12.6" customHeight="1" x14ac:dyDescent="0.2">
      <c r="A1400" s="234"/>
      <c r="B1400" s="98"/>
      <c r="C1400" s="130"/>
      <c r="D1400" s="240"/>
      <c r="E1400" s="240"/>
      <c r="F1400" s="224"/>
      <c r="G1400" s="98"/>
      <c r="H1400" s="98"/>
      <c r="I1400" s="130"/>
      <c r="J1400" s="98"/>
      <c r="K1400" s="98"/>
      <c r="L1400" s="98"/>
      <c r="M1400" s="255"/>
      <c r="N1400" s="255"/>
      <c r="O1400" s="98"/>
      <c r="P1400" s="98"/>
      <c r="Q1400" s="130"/>
    </row>
    <row r="1401" spans="1:17" ht="12.6" customHeight="1" x14ac:dyDescent="0.2">
      <c r="A1401" s="234"/>
      <c r="B1401" s="98"/>
      <c r="C1401" s="130"/>
      <c r="D1401" s="240"/>
      <c r="E1401" s="240"/>
      <c r="F1401" s="224"/>
      <c r="G1401" s="98"/>
      <c r="H1401" s="98"/>
      <c r="I1401" s="130"/>
      <c r="J1401" s="98"/>
      <c r="K1401" s="98"/>
      <c r="L1401" s="98"/>
      <c r="M1401" s="255"/>
      <c r="N1401" s="255"/>
      <c r="O1401" s="98"/>
      <c r="P1401" s="98"/>
      <c r="Q1401" s="130"/>
    </row>
    <row r="1402" spans="1:17" ht="12.6" customHeight="1" x14ac:dyDescent="0.2">
      <c r="A1402" s="234"/>
      <c r="B1402" s="98"/>
      <c r="C1402" s="130"/>
      <c r="D1402" s="240"/>
      <c r="E1402" s="240"/>
      <c r="F1402" s="224"/>
      <c r="G1402" s="98"/>
      <c r="H1402" s="98"/>
      <c r="I1402" s="130"/>
      <c r="J1402" s="98"/>
      <c r="K1402" s="98"/>
      <c r="L1402" s="98"/>
      <c r="M1402" s="255"/>
      <c r="N1402" s="255"/>
      <c r="O1402" s="98"/>
      <c r="P1402" s="98"/>
      <c r="Q1402" s="130"/>
    </row>
    <row r="1403" spans="1:17" ht="12.6" customHeight="1" x14ac:dyDescent="0.2">
      <c r="A1403" s="234"/>
      <c r="B1403" s="98"/>
      <c r="C1403" s="130"/>
      <c r="D1403" s="240"/>
      <c r="E1403" s="240"/>
      <c r="F1403" s="224"/>
      <c r="G1403" s="98"/>
      <c r="H1403" s="98"/>
      <c r="I1403" s="130"/>
      <c r="J1403" s="98"/>
      <c r="K1403" s="98"/>
      <c r="L1403" s="98"/>
      <c r="M1403" s="255"/>
      <c r="N1403" s="255"/>
      <c r="O1403" s="98"/>
      <c r="P1403" s="98"/>
      <c r="Q1403" s="130"/>
    </row>
    <row r="1404" spans="1:17" ht="12.6" customHeight="1" x14ac:dyDescent="0.2">
      <c r="A1404" s="234"/>
      <c r="B1404" s="98"/>
      <c r="C1404" s="130"/>
      <c r="D1404" s="240"/>
      <c r="E1404" s="240"/>
      <c r="F1404" s="224"/>
      <c r="G1404" s="98"/>
      <c r="H1404" s="98"/>
      <c r="I1404" s="130"/>
      <c r="J1404" s="98"/>
      <c r="K1404" s="98"/>
      <c r="L1404" s="98"/>
      <c r="M1404" s="255"/>
      <c r="N1404" s="255"/>
      <c r="O1404" s="98"/>
      <c r="P1404" s="98"/>
      <c r="Q1404" s="130"/>
    </row>
    <row r="1405" spans="1:17" ht="12.6" customHeight="1" x14ac:dyDescent="0.2">
      <c r="A1405" s="234"/>
      <c r="B1405" s="98"/>
      <c r="C1405" s="130"/>
      <c r="D1405" s="240"/>
      <c r="E1405" s="240"/>
      <c r="F1405" s="224"/>
      <c r="G1405" s="98"/>
      <c r="H1405" s="98"/>
      <c r="I1405" s="130"/>
      <c r="J1405" s="98"/>
      <c r="K1405" s="98"/>
      <c r="L1405" s="98"/>
      <c r="M1405" s="255"/>
      <c r="N1405" s="255"/>
      <c r="O1405" s="98"/>
      <c r="P1405" s="98"/>
      <c r="Q1405" s="130"/>
    </row>
    <row r="1406" spans="1:17" ht="12.6" customHeight="1" x14ac:dyDescent="0.2">
      <c r="A1406" s="234"/>
      <c r="B1406" s="98"/>
      <c r="C1406" s="130"/>
      <c r="D1406" s="240"/>
      <c r="E1406" s="240"/>
      <c r="F1406" s="224"/>
      <c r="G1406" s="98"/>
      <c r="H1406" s="98"/>
      <c r="I1406" s="130"/>
      <c r="J1406" s="98"/>
      <c r="K1406" s="98"/>
      <c r="L1406" s="98"/>
      <c r="M1406" s="255"/>
      <c r="N1406" s="255"/>
      <c r="O1406" s="98"/>
      <c r="P1406" s="98"/>
      <c r="Q1406" s="130"/>
    </row>
    <row r="1407" spans="1:17" ht="12.6" customHeight="1" x14ac:dyDescent="0.2">
      <c r="A1407" s="234"/>
      <c r="B1407" s="98"/>
      <c r="C1407" s="130"/>
      <c r="D1407" s="240"/>
      <c r="E1407" s="240"/>
      <c r="F1407" s="224"/>
      <c r="G1407" s="98"/>
      <c r="H1407" s="98"/>
      <c r="I1407" s="130"/>
      <c r="J1407" s="98"/>
      <c r="K1407" s="98"/>
      <c r="L1407" s="98"/>
      <c r="M1407" s="255"/>
      <c r="N1407" s="255"/>
      <c r="O1407" s="98"/>
      <c r="P1407" s="98"/>
      <c r="Q1407" s="130"/>
    </row>
    <row r="1408" spans="1:17" ht="12.6" customHeight="1" x14ac:dyDescent="0.2">
      <c r="A1408" s="234"/>
      <c r="B1408" s="98"/>
      <c r="C1408" s="130"/>
      <c r="D1408" s="240"/>
      <c r="E1408" s="240"/>
      <c r="F1408" s="224"/>
      <c r="G1408" s="98"/>
      <c r="H1408" s="98"/>
      <c r="I1408" s="130"/>
      <c r="J1408" s="98"/>
      <c r="K1408" s="98"/>
      <c r="L1408" s="98"/>
      <c r="M1408" s="255"/>
      <c r="N1408" s="255"/>
      <c r="O1408" s="98"/>
      <c r="P1408" s="98"/>
      <c r="Q1408" s="130"/>
    </row>
    <row r="1409" spans="1:17" ht="12.6" customHeight="1" x14ac:dyDescent="0.2">
      <c r="A1409" s="234"/>
      <c r="B1409" s="98"/>
      <c r="C1409" s="130"/>
      <c r="D1409" s="240"/>
      <c r="E1409" s="240"/>
      <c r="F1409" s="224"/>
      <c r="G1409" s="98"/>
      <c r="H1409" s="98"/>
      <c r="I1409" s="130"/>
      <c r="J1409" s="98"/>
      <c r="K1409" s="98"/>
      <c r="L1409" s="98"/>
      <c r="M1409" s="255"/>
      <c r="N1409" s="255"/>
      <c r="O1409" s="98"/>
      <c r="P1409" s="98"/>
      <c r="Q1409" s="130"/>
    </row>
    <row r="1410" spans="1:17" ht="12.6" customHeight="1" x14ac:dyDescent="0.2">
      <c r="A1410" s="234"/>
      <c r="B1410" s="98"/>
      <c r="C1410" s="130"/>
      <c r="D1410" s="240"/>
      <c r="E1410" s="240"/>
      <c r="F1410" s="224"/>
      <c r="G1410" s="98"/>
      <c r="H1410" s="98"/>
      <c r="I1410" s="130"/>
      <c r="J1410" s="98"/>
      <c r="K1410" s="98"/>
      <c r="L1410" s="98"/>
      <c r="M1410" s="255"/>
      <c r="N1410" s="255"/>
      <c r="O1410" s="98"/>
      <c r="P1410" s="98"/>
      <c r="Q1410" s="130"/>
    </row>
    <row r="1411" spans="1:17" ht="12.6" customHeight="1" x14ac:dyDescent="0.2">
      <c r="A1411" s="234"/>
      <c r="B1411" s="98"/>
      <c r="C1411" s="130"/>
      <c r="D1411" s="240"/>
      <c r="E1411" s="240"/>
      <c r="F1411" s="224"/>
      <c r="G1411" s="98"/>
      <c r="H1411" s="98"/>
      <c r="I1411" s="130"/>
      <c r="J1411" s="98"/>
      <c r="K1411" s="98"/>
      <c r="L1411" s="98"/>
      <c r="M1411" s="255"/>
      <c r="N1411" s="255"/>
      <c r="O1411" s="98"/>
      <c r="P1411" s="98"/>
      <c r="Q1411" s="130"/>
    </row>
    <row r="1412" spans="1:17" ht="12.6" customHeight="1" x14ac:dyDescent="0.2">
      <c r="A1412" s="234"/>
      <c r="B1412" s="98"/>
      <c r="C1412" s="130"/>
      <c r="D1412" s="240"/>
      <c r="E1412" s="240"/>
      <c r="F1412" s="224"/>
      <c r="G1412" s="98"/>
      <c r="H1412" s="98"/>
      <c r="I1412" s="130"/>
      <c r="J1412" s="98"/>
      <c r="K1412" s="98"/>
      <c r="L1412" s="98"/>
      <c r="M1412" s="255"/>
      <c r="N1412" s="255"/>
      <c r="O1412" s="98"/>
      <c r="P1412" s="98"/>
      <c r="Q1412" s="130"/>
    </row>
    <row r="1413" spans="1:17" ht="12.6" customHeight="1" x14ac:dyDescent="0.2">
      <c r="A1413" s="234"/>
      <c r="B1413" s="98"/>
      <c r="C1413" s="130"/>
      <c r="D1413" s="240"/>
      <c r="E1413" s="240"/>
      <c r="F1413" s="224"/>
      <c r="G1413" s="98"/>
      <c r="H1413" s="98"/>
      <c r="I1413" s="130"/>
      <c r="J1413" s="98"/>
      <c r="K1413" s="98"/>
      <c r="L1413" s="98"/>
      <c r="M1413" s="255"/>
      <c r="N1413" s="255"/>
      <c r="O1413" s="98"/>
      <c r="P1413" s="98"/>
      <c r="Q1413" s="130"/>
    </row>
    <row r="1414" spans="1:17" ht="12.6" customHeight="1" x14ac:dyDescent="0.2">
      <c r="A1414" s="234"/>
      <c r="B1414" s="98"/>
      <c r="C1414" s="130"/>
      <c r="D1414" s="240"/>
      <c r="E1414" s="240"/>
      <c r="F1414" s="224"/>
      <c r="G1414" s="98"/>
      <c r="H1414" s="98"/>
      <c r="I1414" s="130"/>
      <c r="J1414" s="98"/>
      <c r="K1414" s="98"/>
      <c r="L1414" s="98"/>
      <c r="M1414" s="255"/>
      <c r="N1414" s="255"/>
      <c r="O1414" s="98"/>
      <c r="P1414" s="98"/>
      <c r="Q1414" s="130"/>
    </row>
    <row r="1415" spans="1:17" ht="12.6" customHeight="1" x14ac:dyDescent="0.2">
      <c r="A1415" s="234"/>
      <c r="B1415" s="98"/>
      <c r="C1415" s="130"/>
      <c r="D1415" s="240"/>
      <c r="E1415" s="240"/>
      <c r="F1415" s="224"/>
      <c r="G1415" s="98"/>
      <c r="H1415" s="98"/>
      <c r="I1415" s="130"/>
      <c r="J1415" s="98"/>
      <c r="K1415" s="98"/>
      <c r="L1415" s="98"/>
      <c r="M1415" s="255"/>
      <c r="N1415" s="255"/>
      <c r="O1415" s="98"/>
      <c r="P1415" s="98"/>
      <c r="Q1415" s="130"/>
    </row>
    <row r="1416" spans="1:17" ht="12.6" customHeight="1" x14ac:dyDescent="0.2">
      <c r="A1416" s="234"/>
      <c r="B1416" s="98"/>
      <c r="C1416" s="130"/>
      <c r="D1416" s="240"/>
      <c r="E1416" s="240"/>
      <c r="F1416" s="224"/>
      <c r="G1416" s="98"/>
      <c r="H1416" s="98"/>
      <c r="I1416" s="130"/>
      <c r="J1416" s="98"/>
      <c r="K1416" s="98"/>
      <c r="L1416" s="98"/>
      <c r="M1416" s="255"/>
      <c r="N1416" s="255"/>
      <c r="O1416" s="98"/>
      <c r="P1416" s="98"/>
      <c r="Q1416" s="130"/>
    </row>
    <row r="1417" spans="1:17" ht="12.6" customHeight="1" x14ac:dyDescent="0.2">
      <c r="A1417" s="234"/>
      <c r="B1417" s="98"/>
      <c r="C1417" s="130"/>
      <c r="D1417" s="240"/>
      <c r="E1417" s="240"/>
      <c r="F1417" s="224"/>
      <c r="G1417" s="98"/>
      <c r="H1417" s="98"/>
      <c r="I1417" s="130"/>
      <c r="J1417" s="98"/>
      <c r="K1417" s="98"/>
      <c r="L1417" s="98"/>
      <c r="M1417" s="255"/>
      <c r="N1417" s="255"/>
      <c r="O1417" s="98"/>
      <c r="P1417" s="98"/>
      <c r="Q1417" s="130"/>
    </row>
    <row r="1418" spans="1:17" ht="12.6" customHeight="1" x14ac:dyDescent="0.2">
      <c r="A1418" s="234"/>
      <c r="B1418" s="98"/>
      <c r="C1418" s="130"/>
      <c r="D1418" s="240"/>
      <c r="E1418" s="240"/>
      <c r="F1418" s="224"/>
      <c r="G1418" s="98"/>
      <c r="H1418" s="98"/>
      <c r="I1418" s="130"/>
      <c r="J1418" s="98"/>
      <c r="K1418" s="98"/>
      <c r="L1418" s="98"/>
      <c r="M1418" s="255"/>
      <c r="N1418" s="255"/>
      <c r="O1418" s="98"/>
      <c r="P1418" s="98"/>
      <c r="Q1418" s="130"/>
    </row>
    <row r="1419" spans="1:17" ht="12.6" customHeight="1" x14ac:dyDescent="0.2">
      <c r="A1419" s="234"/>
      <c r="B1419" s="98"/>
      <c r="C1419" s="130"/>
      <c r="D1419" s="240"/>
      <c r="E1419" s="240"/>
      <c r="F1419" s="224"/>
      <c r="G1419" s="98"/>
      <c r="H1419" s="98"/>
      <c r="I1419" s="130"/>
      <c r="J1419" s="98"/>
      <c r="K1419" s="98"/>
      <c r="L1419" s="98"/>
      <c r="M1419" s="255"/>
      <c r="N1419" s="255"/>
      <c r="O1419" s="98"/>
      <c r="P1419" s="98"/>
      <c r="Q1419" s="130"/>
    </row>
    <row r="1420" spans="1:17" ht="12.6" customHeight="1" x14ac:dyDescent="0.2">
      <c r="A1420" s="234"/>
      <c r="B1420" s="98"/>
      <c r="C1420" s="130"/>
      <c r="D1420" s="240"/>
      <c r="E1420" s="240"/>
      <c r="F1420" s="224"/>
      <c r="G1420" s="98"/>
      <c r="H1420" s="98"/>
      <c r="I1420" s="130"/>
      <c r="J1420" s="98"/>
      <c r="K1420" s="98"/>
      <c r="L1420" s="98"/>
      <c r="M1420" s="255"/>
      <c r="N1420" s="255"/>
      <c r="O1420" s="98"/>
      <c r="P1420" s="98"/>
      <c r="Q1420" s="130"/>
    </row>
    <row r="1421" spans="1:17" ht="12.6" customHeight="1" x14ac:dyDescent="0.2">
      <c r="A1421" s="234"/>
      <c r="B1421" s="98"/>
      <c r="C1421" s="130"/>
      <c r="D1421" s="240"/>
      <c r="E1421" s="240"/>
      <c r="F1421" s="224"/>
      <c r="G1421" s="98"/>
      <c r="H1421" s="98"/>
      <c r="I1421" s="130"/>
      <c r="J1421" s="98"/>
      <c r="K1421" s="98"/>
      <c r="L1421" s="98"/>
      <c r="M1421" s="255"/>
      <c r="N1421" s="255"/>
      <c r="O1421" s="98"/>
      <c r="P1421" s="98"/>
      <c r="Q1421" s="130"/>
    </row>
    <row r="1422" spans="1:17" ht="12.6" customHeight="1" x14ac:dyDescent="0.2">
      <c r="A1422" s="234"/>
      <c r="B1422" s="98"/>
      <c r="C1422" s="130"/>
      <c r="D1422" s="240"/>
      <c r="E1422" s="240"/>
      <c r="F1422" s="224"/>
      <c r="G1422" s="98"/>
      <c r="H1422" s="98"/>
      <c r="I1422" s="130"/>
      <c r="J1422" s="98"/>
      <c r="K1422" s="98"/>
      <c r="L1422" s="98"/>
      <c r="M1422" s="255"/>
      <c r="N1422" s="255"/>
      <c r="O1422" s="98"/>
      <c r="P1422" s="98"/>
      <c r="Q1422" s="130"/>
    </row>
    <row r="1423" spans="1:17" ht="12.6" customHeight="1" x14ac:dyDescent="0.2">
      <c r="A1423" s="234"/>
      <c r="B1423" s="98"/>
      <c r="C1423" s="130"/>
      <c r="D1423" s="240"/>
      <c r="E1423" s="240"/>
      <c r="F1423" s="224"/>
      <c r="G1423" s="98"/>
      <c r="H1423" s="98"/>
      <c r="I1423" s="130"/>
      <c r="J1423" s="98"/>
      <c r="K1423" s="98"/>
      <c r="L1423" s="98"/>
      <c r="M1423" s="255"/>
      <c r="N1423" s="255"/>
      <c r="O1423" s="98"/>
      <c r="P1423" s="98"/>
      <c r="Q1423" s="130"/>
    </row>
    <row r="1424" spans="1:17" ht="12.6" customHeight="1" x14ac:dyDescent="0.2">
      <c r="A1424" s="234"/>
      <c r="B1424" s="98"/>
      <c r="C1424" s="130"/>
      <c r="D1424" s="240"/>
      <c r="E1424" s="240"/>
      <c r="F1424" s="224"/>
      <c r="G1424" s="98"/>
      <c r="H1424" s="98"/>
      <c r="I1424" s="130"/>
      <c r="J1424" s="98"/>
      <c r="K1424" s="98"/>
      <c r="L1424" s="98"/>
      <c r="M1424" s="255"/>
      <c r="N1424" s="255"/>
      <c r="O1424" s="98"/>
      <c r="P1424" s="98"/>
      <c r="Q1424" s="130"/>
    </row>
    <row r="1425" spans="1:17" ht="12.6" customHeight="1" x14ac:dyDescent="0.2">
      <c r="A1425" s="234"/>
      <c r="B1425" s="98"/>
      <c r="C1425" s="130"/>
      <c r="D1425" s="240"/>
      <c r="E1425" s="240"/>
      <c r="F1425" s="224"/>
      <c r="G1425" s="98"/>
      <c r="H1425" s="98"/>
      <c r="I1425" s="130"/>
      <c r="J1425" s="98"/>
      <c r="K1425" s="98"/>
      <c r="L1425" s="98"/>
      <c r="M1425" s="255"/>
      <c r="N1425" s="255"/>
      <c r="O1425" s="98"/>
      <c r="P1425" s="98"/>
      <c r="Q1425" s="130"/>
    </row>
    <row r="1426" spans="1:17" ht="12.6" customHeight="1" x14ac:dyDescent="0.2">
      <c r="A1426" s="234"/>
      <c r="B1426" s="98"/>
      <c r="C1426" s="130"/>
      <c r="D1426" s="240"/>
      <c r="E1426" s="240"/>
      <c r="F1426" s="224"/>
      <c r="G1426" s="98"/>
      <c r="H1426" s="98"/>
      <c r="I1426" s="130"/>
      <c r="J1426" s="98"/>
      <c r="K1426" s="98"/>
      <c r="L1426" s="98"/>
      <c r="M1426" s="255"/>
      <c r="N1426" s="255"/>
      <c r="O1426" s="98"/>
      <c r="P1426" s="98"/>
      <c r="Q1426" s="130"/>
    </row>
    <row r="1427" spans="1:17" ht="12.6" customHeight="1" x14ac:dyDescent="0.2">
      <c r="A1427" s="234"/>
      <c r="B1427" s="98"/>
      <c r="C1427" s="130"/>
      <c r="D1427" s="240"/>
      <c r="E1427" s="240"/>
      <c r="F1427" s="224"/>
      <c r="G1427" s="98"/>
      <c r="H1427" s="98"/>
      <c r="I1427" s="130"/>
      <c r="J1427" s="98"/>
      <c r="K1427" s="98"/>
      <c r="L1427" s="98"/>
      <c r="M1427" s="255"/>
      <c r="N1427" s="255"/>
      <c r="O1427" s="98"/>
      <c r="P1427" s="98"/>
      <c r="Q1427" s="130"/>
    </row>
    <row r="1428" spans="1:17" ht="12.6" customHeight="1" x14ac:dyDescent="0.2">
      <c r="A1428" s="234"/>
      <c r="B1428" s="98"/>
      <c r="C1428" s="130"/>
      <c r="D1428" s="240"/>
      <c r="E1428" s="240"/>
      <c r="F1428" s="224"/>
      <c r="G1428" s="98"/>
      <c r="H1428" s="98"/>
      <c r="I1428" s="130"/>
      <c r="J1428" s="98"/>
      <c r="K1428" s="98"/>
      <c r="L1428" s="98"/>
      <c r="M1428" s="255"/>
      <c r="N1428" s="255"/>
      <c r="O1428" s="98"/>
      <c r="P1428" s="98"/>
      <c r="Q1428" s="130"/>
    </row>
    <row r="1429" spans="1:17" ht="12.6" customHeight="1" x14ac:dyDescent="0.2">
      <c r="A1429" s="234"/>
      <c r="B1429" s="98"/>
      <c r="C1429" s="130"/>
      <c r="D1429" s="240"/>
      <c r="E1429" s="240"/>
      <c r="F1429" s="224"/>
      <c r="G1429" s="98"/>
      <c r="H1429" s="98"/>
      <c r="I1429" s="130"/>
      <c r="J1429" s="98"/>
      <c r="K1429" s="98"/>
      <c r="L1429" s="98"/>
      <c r="M1429" s="255"/>
      <c r="N1429" s="255"/>
      <c r="O1429" s="98"/>
      <c r="P1429" s="98"/>
      <c r="Q1429" s="130"/>
    </row>
    <row r="1430" spans="1:17" ht="12.6" customHeight="1" x14ac:dyDescent="0.2">
      <c r="A1430" s="234"/>
      <c r="B1430" s="98"/>
      <c r="C1430" s="130"/>
      <c r="D1430" s="240"/>
      <c r="E1430" s="240"/>
      <c r="F1430" s="224"/>
      <c r="G1430" s="98"/>
      <c r="H1430" s="98"/>
      <c r="I1430" s="130"/>
      <c r="J1430" s="98"/>
      <c r="K1430" s="98"/>
      <c r="L1430" s="98"/>
      <c r="M1430" s="255"/>
      <c r="N1430" s="255"/>
      <c r="O1430" s="98"/>
      <c r="P1430" s="98"/>
      <c r="Q1430" s="130"/>
    </row>
    <row r="1431" spans="1:17" ht="12.6" customHeight="1" x14ac:dyDescent="0.2">
      <c r="A1431" s="234"/>
      <c r="B1431" s="98"/>
      <c r="C1431" s="130"/>
      <c r="D1431" s="240"/>
      <c r="E1431" s="240"/>
      <c r="F1431" s="224"/>
      <c r="G1431" s="98"/>
      <c r="H1431" s="98"/>
      <c r="I1431" s="130"/>
      <c r="J1431" s="98"/>
      <c r="K1431" s="98"/>
      <c r="L1431" s="98"/>
      <c r="M1431" s="255"/>
      <c r="N1431" s="255"/>
      <c r="O1431" s="98"/>
      <c r="P1431" s="98"/>
      <c r="Q1431" s="130"/>
    </row>
    <row r="1432" spans="1:17" ht="12.6" customHeight="1" x14ac:dyDescent="0.2">
      <c r="A1432" s="234"/>
      <c r="B1432" s="98"/>
      <c r="C1432" s="130"/>
      <c r="D1432" s="240"/>
      <c r="E1432" s="240"/>
      <c r="F1432" s="224"/>
      <c r="G1432" s="98"/>
      <c r="H1432" s="98"/>
      <c r="I1432" s="130"/>
      <c r="J1432" s="98"/>
      <c r="K1432" s="98"/>
      <c r="L1432" s="98"/>
      <c r="M1432" s="255"/>
      <c r="N1432" s="255"/>
      <c r="O1432" s="98"/>
      <c r="P1432" s="98"/>
      <c r="Q1432" s="130"/>
    </row>
    <row r="1433" spans="1:17" ht="12.6" customHeight="1" x14ac:dyDescent="0.2">
      <c r="A1433" s="234"/>
      <c r="B1433" s="98"/>
      <c r="C1433" s="130"/>
      <c r="D1433" s="240"/>
      <c r="E1433" s="240"/>
      <c r="F1433" s="224"/>
      <c r="G1433" s="98"/>
      <c r="H1433" s="98"/>
      <c r="I1433" s="130"/>
      <c r="J1433" s="98"/>
      <c r="K1433" s="98"/>
      <c r="L1433" s="98"/>
      <c r="M1433" s="255"/>
      <c r="N1433" s="255"/>
      <c r="O1433" s="98"/>
      <c r="P1433" s="98"/>
      <c r="Q1433" s="130"/>
    </row>
    <row r="1434" spans="1:17" ht="12.6" customHeight="1" x14ac:dyDescent="0.2">
      <c r="A1434" s="234"/>
      <c r="B1434" s="98"/>
      <c r="C1434" s="130"/>
      <c r="D1434" s="240"/>
      <c r="E1434" s="240"/>
      <c r="F1434" s="224"/>
      <c r="G1434" s="98"/>
      <c r="H1434" s="98"/>
      <c r="I1434" s="130"/>
      <c r="J1434" s="98"/>
      <c r="K1434" s="98"/>
      <c r="L1434" s="98"/>
      <c r="M1434" s="255"/>
      <c r="N1434" s="255"/>
      <c r="O1434" s="98"/>
      <c r="P1434" s="98"/>
      <c r="Q1434" s="130"/>
    </row>
    <row r="1435" spans="1:17" ht="12.6" customHeight="1" x14ac:dyDescent="0.2">
      <c r="A1435" s="234"/>
      <c r="B1435" s="98"/>
      <c r="C1435" s="130"/>
      <c r="D1435" s="240"/>
      <c r="E1435" s="240"/>
      <c r="F1435" s="224"/>
      <c r="G1435" s="98"/>
      <c r="H1435" s="98"/>
      <c r="I1435" s="130"/>
      <c r="J1435" s="98"/>
      <c r="K1435" s="98"/>
      <c r="L1435" s="98"/>
      <c r="M1435" s="255"/>
      <c r="N1435" s="255"/>
      <c r="O1435" s="98"/>
      <c r="P1435" s="98"/>
      <c r="Q1435" s="130"/>
    </row>
    <row r="1436" spans="1:17" ht="12.6" customHeight="1" x14ac:dyDescent="0.2">
      <c r="A1436" s="234"/>
      <c r="B1436" s="98"/>
      <c r="C1436" s="130"/>
      <c r="D1436" s="240"/>
      <c r="E1436" s="240"/>
      <c r="F1436" s="224"/>
      <c r="G1436" s="98"/>
      <c r="H1436" s="98"/>
      <c r="I1436" s="130"/>
      <c r="J1436" s="98"/>
      <c r="K1436" s="98"/>
      <c r="L1436" s="98"/>
      <c r="M1436" s="255"/>
      <c r="N1436" s="255"/>
      <c r="O1436" s="98"/>
      <c r="P1436" s="98"/>
      <c r="Q1436" s="130"/>
    </row>
    <row r="1437" spans="1:17" ht="12.6" customHeight="1" x14ac:dyDescent="0.2">
      <c r="A1437" s="234"/>
      <c r="B1437" s="98"/>
      <c r="C1437" s="130"/>
      <c r="D1437" s="240"/>
      <c r="E1437" s="240"/>
      <c r="F1437" s="224"/>
      <c r="G1437" s="98"/>
      <c r="H1437" s="98"/>
      <c r="I1437" s="130"/>
      <c r="J1437" s="98"/>
      <c r="K1437" s="98"/>
      <c r="L1437" s="98"/>
      <c r="M1437" s="255"/>
      <c r="N1437" s="255"/>
      <c r="O1437" s="98"/>
      <c r="P1437" s="98"/>
      <c r="Q1437" s="130"/>
    </row>
    <row r="1438" spans="1:17" ht="12.6" customHeight="1" x14ac:dyDescent="0.2">
      <c r="A1438" s="234"/>
      <c r="B1438" s="98"/>
      <c r="C1438" s="130"/>
      <c r="D1438" s="240"/>
      <c r="E1438" s="240"/>
      <c r="F1438" s="224"/>
      <c r="G1438" s="98"/>
      <c r="H1438" s="98"/>
      <c r="I1438" s="130"/>
      <c r="J1438" s="98"/>
      <c r="K1438" s="98"/>
      <c r="L1438" s="98"/>
      <c r="M1438" s="255"/>
      <c r="N1438" s="255"/>
      <c r="O1438" s="98"/>
      <c r="P1438" s="98"/>
      <c r="Q1438" s="130"/>
    </row>
    <row r="1439" spans="1:17" ht="12.6" customHeight="1" x14ac:dyDescent="0.2">
      <c r="A1439" s="234"/>
      <c r="B1439" s="98"/>
      <c r="C1439" s="130"/>
      <c r="D1439" s="240"/>
      <c r="E1439" s="240"/>
      <c r="F1439" s="224"/>
      <c r="G1439" s="98"/>
      <c r="H1439" s="98"/>
      <c r="I1439" s="130"/>
      <c r="J1439" s="98"/>
      <c r="K1439" s="98"/>
      <c r="L1439" s="98"/>
      <c r="M1439" s="255"/>
      <c r="N1439" s="255"/>
      <c r="O1439" s="98"/>
      <c r="P1439" s="98"/>
      <c r="Q1439" s="130"/>
    </row>
    <row r="1440" spans="1:17" ht="12.6" customHeight="1" x14ac:dyDescent="0.2">
      <c r="A1440" s="234"/>
      <c r="B1440" s="98"/>
      <c r="C1440" s="130"/>
      <c r="D1440" s="240"/>
      <c r="E1440" s="240"/>
      <c r="F1440" s="224"/>
      <c r="G1440" s="98"/>
      <c r="H1440" s="98"/>
      <c r="I1440" s="130"/>
      <c r="J1440" s="98"/>
      <c r="K1440" s="98"/>
      <c r="L1440" s="98"/>
      <c r="M1440" s="255"/>
      <c r="N1440" s="255"/>
      <c r="O1440" s="98"/>
      <c r="P1440" s="98"/>
      <c r="Q1440" s="130"/>
    </row>
    <row r="1441" spans="1:17" ht="12.6" customHeight="1" x14ac:dyDescent="0.2">
      <c r="A1441" s="234"/>
      <c r="B1441" s="98"/>
      <c r="C1441" s="130"/>
      <c r="D1441" s="240"/>
      <c r="E1441" s="240"/>
      <c r="F1441" s="224"/>
      <c r="G1441" s="98"/>
      <c r="H1441" s="98"/>
      <c r="I1441" s="130"/>
      <c r="J1441" s="98"/>
      <c r="K1441" s="98"/>
      <c r="L1441" s="98"/>
      <c r="M1441" s="255"/>
      <c r="N1441" s="255"/>
      <c r="O1441" s="98"/>
      <c r="P1441" s="98"/>
      <c r="Q1441" s="130"/>
    </row>
    <row r="1442" spans="1:17" ht="12.6" customHeight="1" x14ac:dyDescent="0.2">
      <c r="A1442" s="234"/>
      <c r="B1442" s="98"/>
      <c r="C1442" s="130"/>
      <c r="D1442" s="240"/>
      <c r="E1442" s="240"/>
      <c r="F1442" s="224"/>
      <c r="G1442" s="98"/>
      <c r="H1442" s="98"/>
      <c r="I1442" s="130"/>
      <c r="J1442" s="98"/>
      <c r="K1442" s="98"/>
      <c r="L1442" s="98"/>
      <c r="M1442" s="255"/>
      <c r="N1442" s="255"/>
      <c r="O1442" s="98"/>
      <c r="P1442" s="98"/>
      <c r="Q1442" s="130"/>
    </row>
    <row r="1443" spans="1:17" ht="12.6" customHeight="1" x14ac:dyDescent="0.2">
      <c r="A1443" s="234"/>
      <c r="B1443" s="98"/>
      <c r="C1443" s="130"/>
      <c r="D1443" s="240"/>
      <c r="E1443" s="240"/>
      <c r="F1443" s="224"/>
      <c r="G1443" s="98"/>
      <c r="H1443" s="98"/>
      <c r="I1443" s="130"/>
      <c r="J1443" s="98"/>
      <c r="K1443" s="98"/>
      <c r="L1443" s="98"/>
      <c r="M1443" s="255"/>
      <c r="N1443" s="255"/>
      <c r="O1443" s="98"/>
      <c r="P1443" s="98"/>
      <c r="Q1443" s="130"/>
    </row>
    <row r="1444" spans="1:17" ht="12.6" customHeight="1" x14ac:dyDescent="0.2">
      <c r="A1444" s="234"/>
      <c r="B1444" s="98"/>
      <c r="C1444" s="130"/>
      <c r="D1444" s="240"/>
      <c r="E1444" s="240"/>
      <c r="F1444" s="224"/>
      <c r="G1444" s="98"/>
      <c r="H1444" s="98"/>
      <c r="I1444" s="130"/>
      <c r="J1444" s="98"/>
      <c r="K1444" s="98"/>
      <c r="L1444" s="98"/>
      <c r="M1444" s="255"/>
      <c r="N1444" s="255"/>
      <c r="O1444" s="98"/>
      <c r="P1444" s="98"/>
      <c r="Q1444" s="130"/>
    </row>
    <row r="1445" spans="1:17" ht="12.6" customHeight="1" x14ac:dyDescent="0.2">
      <c r="A1445" s="234"/>
      <c r="B1445" s="98"/>
      <c r="C1445" s="130"/>
      <c r="D1445" s="240"/>
      <c r="E1445" s="240"/>
      <c r="F1445" s="224"/>
      <c r="G1445" s="98"/>
      <c r="H1445" s="98"/>
      <c r="I1445" s="130"/>
      <c r="J1445" s="98"/>
      <c r="K1445" s="98"/>
      <c r="L1445" s="98"/>
      <c r="M1445" s="255"/>
      <c r="N1445" s="255"/>
      <c r="O1445" s="98"/>
      <c r="P1445" s="98"/>
      <c r="Q1445" s="130"/>
    </row>
    <row r="1446" spans="1:17" ht="12.6" customHeight="1" x14ac:dyDescent="0.2">
      <c r="A1446" s="234"/>
      <c r="B1446" s="98"/>
      <c r="C1446" s="130"/>
      <c r="D1446" s="240"/>
      <c r="E1446" s="240"/>
      <c r="F1446" s="224"/>
      <c r="G1446" s="98"/>
      <c r="H1446" s="98"/>
      <c r="I1446" s="130"/>
      <c r="J1446" s="98"/>
      <c r="K1446" s="98"/>
      <c r="L1446" s="98"/>
      <c r="M1446" s="255"/>
      <c r="N1446" s="255"/>
      <c r="O1446" s="98"/>
      <c r="P1446" s="98"/>
      <c r="Q1446" s="130"/>
    </row>
    <row r="1447" spans="1:17" ht="12.6" customHeight="1" x14ac:dyDescent="0.2">
      <c r="A1447" s="234"/>
      <c r="B1447" s="98"/>
      <c r="C1447" s="130"/>
      <c r="D1447" s="240"/>
      <c r="E1447" s="240"/>
      <c r="F1447" s="224"/>
      <c r="G1447" s="98"/>
      <c r="H1447" s="98"/>
      <c r="I1447" s="130"/>
      <c r="J1447" s="98"/>
      <c r="K1447" s="98"/>
      <c r="L1447" s="98"/>
      <c r="M1447" s="255"/>
      <c r="N1447" s="255"/>
      <c r="O1447" s="98"/>
      <c r="P1447" s="98"/>
      <c r="Q1447" s="130"/>
    </row>
    <row r="1448" spans="1:17" ht="12.6" customHeight="1" x14ac:dyDescent="0.2">
      <c r="A1448" s="234"/>
      <c r="B1448" s="98"/>
      <c r="C1448" s="130"/>
      <c r="D1448" s="240"/>
      <c r="E1448" s="240"/>
      <c r="F1448" s="224"/>
      <c r="G1448" s="98"/>
      <c r="H1448" s="98"/>
      <c r="I1448" s="130"/>
      <c r="J1448" s="98"/>
      <c r="K1448" s="98"/>
      <c r="L1448" s="98"/>
      <c r="M1448" s="255"/>
      <c r="N1448" s="255"/>
      <c r="O1448" s="98"/>
      <c r="P1448" s="98"/>
      <c r="Q1448" s="130"/>
    </row>
    <row r="1449" spans="1:17" ht="12.6" customHeight="1" x14ac:dyDescent="0.2">
      <c r="A1449" s="234"/>
      <c r="B1449" s="98"/>
      <c r="C1449" s="130"/>
      <c r="D1449" s="240"/>
      <c r="E1449" s="240"/>
      <c r="F1449" s="224"/>
      <c r="G1449" s="98"/>
      <c r="H1449" s="98"/>
      <c r="I1449" s="130"/>
      <c r="J1449" s="98"/>
      <c r="K1449" s="98"/>
      <c r="L1449" s="98"/>
      <c r="M1449" s="255"/>
      <c r="N1449" s="255"/>
      <c r="O1449" s="98"/>
      <c r="P1449" s="98"/>
      <c r="Q1449" s="130"/>
    </row>
    <row r="1450" spans="1:17" ht="12.6" customHeight="1" x14ac:dyDescent="0.2">
      <c r="A1450" s="234"/>
      <c r="B1450" s="98"/>
      <c r="C1450" s="130"/>
      <c r="D1450" s="240"/>
      <c r="E1450" s="240"/>
      <c r="F1450" s="224"/>
      <c r="G1450" s="98"/>
      <c r="H1450" s="98"/>
      <c r="I1450" s="130"/>
      <c r="J1450" s="98"/>
      <c r="K1450" s="98"/>
      <c r="L1450" s="98"/>
      <c r="M1450" s="255"/>
      <c r="N1450" s="255"/>
      <c r="O1450" s="98"/>
      <c r="P1450" s="98"/>
      <c r="Q1450" s="130"/>
    </row>
    <row r="1451" spans="1:17" ht="12.6" customHeight="1" x14ac:dyDescent="0.2">
      <c r="A1451" s="234"/>
      <c r="B1451" s="98"/>
      <c r="C1451" s="130"/>
      <c r="D1451" s="240"/>
      <c r="E1451" s="240"/>
      <c r="F1451" s="224"/>
      <c r="G1451" s="98"/>
      <c r="H1451" s="98"/>
      <c r="I1451" s="130"/>
      <c r="J1451" s="98"/>
      <c r="K1451" s="98"/>
      <c r="L1451" s="98"/>
      <c r="M1451" s="255"/>
      <c r="N1451" s="255"/>
      <c r="O1451" s="98"/>
      <c r="P1451" s="98"/>
      <c r="Q1451" s="130"/>
    </row>
    <row r="1452" spans="1:17" ht="12.6" customHeight="1" x14ac:dyDescent="0.2">
      <c r="A1452" s="234"/>
      <c r="B1452" s="98"/>
      <c r="C1452" s="130"/>
      <c r="D1452" s="240"/>
      <c r="E1452" s="240"/>
      <c r="F1452" s="224"/>
      <c r="G1452" s="98"/>
      <c r="H1452" s="98"/>
      <c r="I1452" s="130"/>
      <c r="J1452" s="98"/>
      <c r="K1452" s="98"/>
      <c r="L1452" s="98"/>
      <c r="M1452" s="255"/>
      <c r="N1452" s="255"/>
      <c r="O1452" s="98"/>
      <c r="P1452" s="98"/>
      <c r="Q1452" s="130"/>
    </row>
    <row r="1453" spans="1:17" ht="12.6" customHeight="1" x14ac:dyDescent="0.2">
      <c r="A1453" s="234"/>
      <c r="B1453" s="98"/>
      <c r="C1453" s="130"/>
      <c r="D1453" s="240"/>
      <c r="E1453" s="240"/>
      <c r="F1453" s="224"/>
      <c r="G1453" s="98"/>
      <c r="H1453" s="98"/>
      <c r="I1453" s="130"/>
      <c r="J1453" s="98"/>
      <c r="K1453" s="98"/>
      <c r="L1453" s="98"/>
      <c r="M1453" s="255"/>
      <c r="N1453" s="255"/>
      <c r="O1453" s="98"/>
      <c r="P1453" s="98"/>
      <c r="Q1453" s="130"/>
    </row>
    <row r="1454" spans="1:17" ht="12.6" customHeight="1" x14ac:dyDescent="0.2">
      <c r="A1454" s="234"/>
      <c r="B1454" s="98"/>
      <c r="C1454" s="130"/>
      <c r="D1454" s="240"/>
      <c r="E1454" s="240"/>
      <c r="F1454" s="224"/>
      <c r="G1454" s="98"/>
      <c r="H1454" s="98"/>
      <c r="I1454" s="130"/>
      <c r="J1454" s="98"/>
      <c r="K1454" s="98"/>
      <c r="L1454" s="98"/>
      <c r="M1454" s="255"/>
      <c r="N1454" s="255"/>
      <c r="O1454" s="98"/>
      <c r="P1454" s="98"/>
      <c r="Q1454" s="130"/>
    </row>
    <row r="1455" spans="1:17" ht="12.6" customHeight="1" x14ac:dyDescent="0.2">
      <c r="A1455" s="234"/>
      <c r="B1455" s="98"/>
      <c r="C1455" s="130"/>
      <c r="D1455" s="240"/>
      <c r="E1455" s="240"/>
      <c r="F1455" s="224"/>
      <c r="G1455" s="98"/>
      <c r="H1455" s="98"/>
      <c r="I1455" s="130"/>
      <c r="J1455" s="98"/>
      <c r="K1455" s="98"/>
      <c r="L1455" s="98"/>
      <c r="M1455" s="255"/>
      <c r="N1455" s="255"/>
      <c r="O1455" s="98"/>
      <c r="P1455" s="98"/>
      <c r="Q1455" s="130"/>
    </row>
    <row r="1456" spans="1:17" ht="12.6" customHeight="1" x14ac:dyDescent="0.2">
      <c r="A1456" s="234"/>
      <c r="B1456" s="98"/>
      <c r="C1456" s="130"/>
      <c r="D1456" s="240"/>
      <c r="E1456" s="240"/>
      <c r="F1456" s="224"/>
      <c r="G1456" s="98"/>
      <c r="H1456" s="98"/>
      <c r="I1456" s="130"/>
      <c r="J1456" s="98"/>
      <c r="K1456" s="98"/>
      <c r="L1456" s="98"/>
      <c r="M1456" s="255"/>
      <c r="N1456" s="255"/>
      <c r="O1456" s="98"/>
      <c r="P1456" s="98"/>
      <c r="Q1456" s="130"/>
    </row>
    <row r="1457" spans="1:17" ht="12.6" customHeight="1" x14ac:dyDescent="0.2">
      <c r="A1457" s="234"/>
      <c r="B1457" s="98"/>
      <c r="C1457" s="130"/>
      <c r="D1457" s="240"/>
      <c r="E1457" s="240"/>
      <c r="F1457" s="224"/>
      <c r="G1457" s="98"/>
      <c r="H1457" s="98"/>
      <c r="I1457" s="130"/>
      <c r="J1457" s="98"/>
      <c r="K1457" s="98"/>
      <c r="L1457" s="98"/>
      <c r="M1457" s="255"/>
      <c r="N1457" s="255"/>
      <c r="O1457" s="98"/>
      <c r="P1457" s="98"/>
      <c r="Q1457" s="130"/>
    </row>
    <row r="1458" spans="1:17" ht="12.6" customHeight="1" x14ac:dyDescent="0.2">
      <c r="A1458" s="234"/>
      <c r="B1458" s="98"/>
      <c r="C1458" s="130"/>
      <c r="D1458" s="240"/>
      <c r="E1458" s="240"/>
      <c r="F1458" s="224"/>
      <c r="G1458" s="98"/>
      <c r="H1458" s="98"/>
      <c r="I1458" s="130"/>
      <c r="J1458" s="98"/>
      <c r="K1458" s="98"/>
      <c r="L1458" s="98"/>
      <c r="M1458" s="255"/>
      <c r="N1458" s="255"/>
      <c r="O1458" s="98"/>
      <c r="P1458" s="98"/>
      <c r="Q1458" s="130"/>
    </row>
    <row r="1459" spans="1:17" ht="12.6" customHeight="1" x14ac:dyDescent="0.2">
      <c r="A1459" s="234"/>
      <c r="B1459" s="98"/>
      <c r="C1459" s="130"/>
      <c r="D1459" s="240"/>
      <c r="E1459" s="240"/>
      <c r="F1459" s="224"/>
      <c r="G1459" s="98"/>
      <c r="H1459" s="98"/>
      <c r="I1459" s="130"/>
      <c r="J1459" s="98"/>
      <c r="K1459" s="98"/>
      <c r="L1459" s="98"/>
      <c r="M1459" s="255"/>
      <c r="N1459" s="255"/>
      <c r="O1459" s="98"/>
      <c r="P1459" s="98"/>
      <c r="Q1459" s="130"/>
    </row>
    <row r="1460" spans="1:17" ht="12.6" customHeight="1" x14ac:dyDescent="0.2">
      <c r="A1460" s="234"/>
      <c r="B1460" s="98"/>
      <c r="C1460" s="130"/>
      <c r="D1460" s="240"/>
      <c r="E1460" s="240"/>
      <c r="F1460" s="224"/>
      <c r="G1460" s="98"/>
      <c r="H1460" s="98"/>
      <c r="I1460" s="130"/>
      <c r="J1460" s="98"/>
      <c r="K1460" s="98"/>
      <c r="L1460" s="98"/>
      <c r="M1460" s="255"/>
      <c r="N1460" s="255"/>
      <c r="O1460" s="98"/>
      <c r="P1460" s="98"/>
      <c r="Q1460" s="130"/>
    </row>
    <row r="1461" spans="1:17" ht="12.6" customHeight="1" x14ac:dyDescent="0.2">
      <c r="A1461" s="234"/>
      <c r="B1461" s="98"/>
      <c r="C1461" s="130"/>
      <c r="D1461" s="240"/>
      <c r="E1461" s="240"/>
      <c r="F1461" s="224"/>
      <c r="G1461" s="98"/>
      <c r="H1461" s="98"/>
      <c r="I1461" s="130"/>
      <c r="J1461" s="98"/>
      <c r="K1461" s="98"/>
      <c r="L1461" s="98"/>
      <c r="M1461" s="255"/>
      <c r="N1461" s="255"/>
      <c r="O1461" s="98"/>
      <c r="P1461" s="98"/>
      <c r="Q1461" s="130"/>
    </row>
    <row r="1462" spans="1:17" ht="12.6" customHeight="1" x14ac:dyDescent="0.2">
      <c r="A1462" s="234"/>
      <c r="B1462" s="98"/>
      <c r="C1462" s="130"/>
      <c r="D1462" s="240"/>
      <c r="E1462" s="240"/>
      <c r="F1462" s="224"/>
      <c r="G1462" s="98"/>
      <c r="H1462" s="98"/>
      <c r="I1462" s="130"/>
      <c r="J1462" s="98"/>
      <c r="K1462" s="98"/>
      <c r="L1462" s="98"/>
      <c r="M1462" s="255"/>
      <c r="N1462" s="255"/>
      <c r="O1462" s="98"/>
      <c r="P1462" s="98"/>
      <c r="Q1462" s="130"/>
    </row>
    <row r="1463" spans="1:17" ht="12.6" customHeight="1" x14ac:dyDescent="0.2">
      <c r="A1463" s="234"/>
      <c r="B1463" s="98"/>
      <c r="C1463" s="130"/>
      <c r="D1463" s="240"/>
      <c r="E1463" s="240"/>
      <c r="F1463" s="224"/>
      <c r="G1463" s="98"/>
      <c r="H1463" s="98"/>
      <c r="I1463" s="130"/>
      <c r="J1463" s="98"/>
      <c r="K1463" s="98"/>
      <c r="L1463" s="98"/>
      <c r="M1463" s="255"/>
      <c r="N1463" s="255"/>
      <c r="O1463" s="98"/>
      <c r="P1463" s="98"/>
      <c r="Q1463" s="130"/>
    </row>
    <row r="1464" spans="1:17" ht="12.6" customHeight="1" x14ac:dyDescent="0.2">
      <c r="A1464" s="234"/>
      <c r="B1464" s="98"/>
      <c r="C1464" s="130"/>
      <c r="D1464" s="240"/>
      <c r="E1464" s="240"/>
      <c r="F1464" s="224"/>
      <c r="G1464" s="98"/>
      <c r="H1464" s="98"/>
      <c r="I1464" s="130"/>
      <c r="J1464" s="98"/>
      <c r="K1464" s="98"/>
      <c r="L1464" s="98"/>
      <c r="M1464" s="255"/>
      <c r="N1464" s="255"/>
      <c r="O1464" s="98"/>
      <c r="P1464" s="98"/>
      <c r="Q1464" s="130"/>
    </row>
    <row r="1465" spans="1:17" ht="12.6" customHeight="1" x14ac:dyDescent="0.2">
      <c r="A1465" s="234"/>
      <c r="B1465" s="98"/>
      <c r="C1465" s="130"/>
      <c r="D1465" s="240"/>
      <c r="E1465" s="240"/>
      <c r="F1465" s="224"/>
      <c r="G1465" s="98"/>
      <c r="H1465" s="98"/>
      <c r="I1465" s="130"/>
      <c r="J1465" s="98"/>
      <c r="K1465" s="98"/>
      <c r="L1465" s="98"/>
      <c r="M1465" s="255"/>
      <c r="N1465" s="255"/>
      <c r="O1465" s="98"/>
      <c r="P1465" s="98"/>
      <c r="Q1465" s="130"/>
    </row>
    <row r="1466" spans="1:17" ht="12.6" customHeight="1" x14ac:dyDescent="0.2">
      <c r="A1466" s="234"/>
      <c r="B1466" s="98"/>
      <c r="C1466" s="130"/>
      <c r="D1466" s="240"/>
      <c r="E1466" s="240"/>
      <c r="F1466" s="224"/>
      <c r="G1466" s="98"/>
      <c r="H1466" s="98"/>
      <c r="I1466" s="130"/>
      <c r="J1466" s="98"/>
      <c r="K1466" s="98"/>
      <c r="L1466" s="98"/>
      <c r="M1466" s="255"/>
      <c r="N1466" s="255"/>
      <c r="O1466" s="98"/>
      <c r="P1466" s="98"/>
      <c r="Q1466" s="130"/>
    </row>
    <row r="1467" spans="1:17" ht="12.6" customHeight="1" x14ac:dyDescent="0.2">
      <c r="A1467" s="234"/>
      <c r="B1467" s="98"/>
      <c r="C1467" s="130"/>
      <c r="D1467" s="240"/>
      <c r="E1467" s="240"/>
      <c r="F1467" s="224"/>
      <c r="G1467" s="98"/>
      <c r="H1467" s="98"/>
      <c r="I1467" s="130"/>
      <c r="J1467" s="98"/>
      <c r="K1467" s="98"/>
      <c r="L1467" s="98"/>
      <c r="M1467" s="255"/>
      <c r="N1467" s="255"/>
      <c r="O1467" s="98"/>
      <c r="P1467" s="98"/>
      <c r="Q1467" s="130"/>
    </row>
    <row r="1468" spans="1:17" ht="12.6" customHeight="1" x14ac:dyDescent="0.2">
      <c r="A1468" s="234"/>
      <c r="B1468" s="98"/>
      <c r="C1468" s="130"/>
      <c r="D1468" s="240"/>
      <c r="E1468" s="240"/>
      <c r="F1468" s="224"/>
      <c r="G1468" s="98"/>
      <c r="H1468" s="98"/>
      <c r="I1468" s="130"/>
      <c r="J1468" s="98"/>
      <c r="K1468" s="98"/>
      <c r="L1468" s="98"/>
      <c r="M1468" s="255"/>
      <c r="N1468" s="255"/>
      <c r="O1468" s="98"/>
      <c r="P1468" s="98"/>
      <c r="Q1468" s="130"/>
    </row>
    <row r="1469" spans="1:17" ht="12.6" customHeight="1" x14ac:dyDescent="0.2">
      <c r="A1469" s="234"/>
      <c r="B1469" s="98"/>
      <c r="C1469" s="130"/>
      <c r="D1469" s="240"/>
      <c r="E1469" s="240"/>
      <c r="F1469" s="224"/>
      <c r="G1469" s="98"/>
      <c r="H1469" s="98"/>
      <c r="I1469" s="130"/>
      <c r="J1469" s="98"/>
      <c r="K1469" s="98"/>
      <c r="L1469" s="98"/>
      <c r="M1469" s="255"/>
      <c r="N1469" s="255"/>
      <c r="O1469" s="98"/>
      <c r="P1469" s="98"/>
      <c r="Q1469" s="130"/>
    </row>
    <row r="1470" spans="1:17" ht="12.6" customHeight="1" x14ac:dyDescent="0.2">
      <c r="A1470" s="234"/>
      <c r="B1470" s="98"/>
      <c r="C1470" s="130"/>
      <c r="D1470" s="240"/>
      <c r="E1470" s="240"/>
      <c r="F1470" s="224"/>
      <c r="G1470" s="98"/>
      <c r="H1470" s="98"/>
      <c r="I1470" s="130"/>
      <c r="J1470" s="98"/>
      <c r="K1470" s="98"/>
      <c r="L1470" s="98"/>
      <c r="M1470" s="255"/>
      <c r="N1470" s="255"/>
      <c r="O1470" s="98"/>
      <c r="P1470" s="98"/>
      <c r="Q1470" s="130"/>
    </row>
    <row r="1471" spans="1:17" ht="12.6" customHeight="1" x14ac:dyDescent="0.2">
      <c r="A1471" s="234"/>
      <c r="B1471" s="98"/>
      <c r="C1471" s="130"/>
      <c r="D1471" s="240"/>
      <c r="E1471" s="240"/>
      <c r="F1471" s="224"/>
      <c r="G1471" s="98"/>
      <c r="H1471" s="98"/>
      <c r="I1471" s="130"/>
      <c r="J1471" s="98"/>
      <c r="K1471" s="98"/>
      <c r="L1471" s="98"/>
      <c r="M1471" s="255"/>
      <c r="N1471" s="255"/>
      <c r="O1471" s="98"/>
      <c r="P1471" s="98"/>
      <c r="Q1471" s="130"/>
    </row>
    <row r="1472" spans="1:17" ht="12.6" customHeight="1" x14ac:dyDescent="0.2">
      <c r="A1472" s="234"/>
      <c r="B1472" s="98"/>
      <c r="C1472" s="130"/>
      <c r="D1472" s="240"/>
      <c r="E1472" s="240"/>
      <c r="F1472" s="224"/>
      <c r="G1472" s="98"/>
      <c r="H1472" s="98"/>
      <c r="I1472" s="130"/>
      <c r="J1472" s="98"/>
      <c r="K1472" s="98"/>
      <c r="L1472" s="98"/>
      <c r="M1472" s="255"/>
      <c r="N1472" s="255"/>
      <c r="O1472" s="98"/>
      <c r="P1472" s="98"/>
      <c r="Q1472" s="130"/>
    </row>
    <row r="1473" spans="1:17" ht="12.6" customHeight="1" x14ac:dyDescent="0.2">
      <c r="A1473" s="234"/>
      <c r="B1473" s="98"/>
      <c r="C1473" s="130"/>
      <c r="D1473" s="240"/>
      <c r="E1473" s="240"/>
      <c r="F1473" s="224"/>
      <c r="G1473" s="98"/>
      <c r="H1473" s="98"/>
      <c r="I1473" s="130"/>
      <c r="J1473" s="98"/>
      <c r="K1473" s="98"/>
      <c r="L1473" s="98"/>
      <c r="M1473" s="255"/>
      <c r="N1473" s="255"/>
      <c r="O1473" s="98"/>
      <c r="P1473" s="98"/>
      <c r="Q1473" s="130"/>
    </row>
    <row r="1474" spans="1:17" ht="12.6" customHeight="1" x14ac:dyDescent="0.2">
      <c r="A1474" s="234"/>
      <c r="B1474" s="98"/>
      <c r="C1474" s="130"/>
      <c r="D1474" s="240"/>
      <c r="E1474" s="240"/>
      <c r="F1474" s="224"/>
      <c r="G1474" s="98"/>
      <c r="H1474" s="98"/>
      <c r="I1474" s="130"/>
      <c r="J1474" s="98"/>
      <c r="K1474" s="98"/>
      <c r="L1474" s="98"/>
      <c r="M1474" s="255"/>
      <c r="N1474" s="255"/>
      <c r="O1474" s="98"/>
      <c r="P1474" s="98"/>
      <c r="Q1474" s="130"/>
    </row>
    <row r="1475" spans="1:17" ht="12.6" customHeight="1" x14ac:dyDescent="0.2">
      <c r="A1475" s="234"/>
      <c r="B1475" s="98"/>
      <c r="C1475" s="130"/>
      <c r="D1475" s="240"/>
      <c r="E1475" s="240"/>
      <c r="F1475" s="224"/>
      <c r="G1475" s="98"/>
      <c r="H1475" s="98"/>
      <c r="I1475" s="130"/>
      <c r="J1475" s="98"/>
      <c r="K1475" s="98"/>
      <c r="L1475" s="98"/>
      <c r="M1475" s="255"/>
      <c r="N1475" s="255"/>
      <c r="O1475" s="98"/>
      <c r="P1475" s="98"/>
      <c r="Q1475" s="130"/>
    </row>
    <row r="1476" spans="1:17" ht="12.6" customHeight="1" x14ac:dyDescent="0.2">
      <c r="A1476" s="234"/>
      <c r="B1476" s="98"/>
      <c r="C1476" s="130"/>
      <c r="D1476" s="240"/>
      <c r="E1476" s="240"/>
      <c r="F1476" s="224"/>
      <c r="G1476" s="98"/>
      <c r="H1476" s="98"/>
      <c r="I1476" s="130"/>
      <c r="J1476" s="98"/>
      <c r="K1476" s="98"/>
      <c r="L1476" s="98"/>
      <c r="M1476" s="255"/>
      <c r="N1476" s="255"/>
      <c r="O1476" s="98"/>
      <c r="P1476" s="98"/>
      <c r="Q1476" s="130"/>
    </row>
    <row r="1477" spans="1:17" ht="12.6" customHeight="1" x14ac:dyDescent="0.2">
      <c r="A1477" s="234"/>
      <c r="B1477" s="98"/>
      <c r="C1477" s="130"/>
      <c r="D1477" s="240"/>
      <c r="E1477" s="240"/>
      <c r="F1477" s="224"/>
      <c r="G1477" s="98"/>
      <c r="H1477" s="98"/>
      <c r="I1477" s="130"/>
      <c r="J1477" s="98"/>
      <c r="K1477" s="98"/>
      <c r="L1477" s="98"/>
      <c r="M1477" s="255"/>
      <c r="N1477" s="255"/>
      <c r="O1477" s="98"/>
      <c r="P1477" s="98"/>
      <c r="Q1477" s="130"/>
    </row>
    <row r="1478" spans="1:17" ht="12.6" customHeight="1" x14ac:dyDescent="0.2">
      <c r="A1478" s="234"/>
      <c r="B1478" s="98"/>
      <c r="C1478" s="130"/>
      <c r="D1478" s="240"/>
      <c r="E1478" s="240"/>
      <c r="F1478" s="224"/>
      <c r="G1478" s="98"/>
      <c r="H1478" s="98"/>
      <c r="I1478" s="130"/>
      <c r="J1478" s="98"/>
      <c r="K1478" s="98"/>
      <c r="L1478" s="98"/>
      <c r="M1478" s="255"/>
      <c r="N1478" s="255"/>
      <c r="O1478" s="98"/>
      <c r="P1478" s="98"/>
      <c r="Q1478" s="130"/>
    </row>
    <row r="1479" spans="1:17" ht="12.6" customHeight="1" x14ac:dyDescent="0.2">
      <c r="A1479" s="234"/>
      <c r="B1479" s="98"/>
      <c r="C1479" s="130"/>
      <c r="D1479" s="240"/>
      <c r="E1479" s="240"/>
      <c r="F1479" s="224"/>
      <c r="G1479" s="98"/>
      <c r="H1479" s="98"/>
      <c r="I1479" s="130"/>
      <c r="J1479" s="98"/>
      <c r="K1479" s="98"/>
      <c r="L1479" s="98"/>
      <c r="M1479" s="255"/>
      <c r="N1479" s="255"/>
      <c r="O1479" s="98"/>
      <c r="P1479" s="98"/>
      <c r="Q1479" s="130"/>
    </row>
    <row r="1480" spans="1:17" ht="12.6" customHeight="1" x14ac:dyDescent="0.2">
      <c r="A1480" s="234"/>
      <c r="B1480" s="98"/>
      <c r="C1480" s="130"/>
      <c r="D1480" s="240"/>
      <c r="E1480" s="240"/>
      <c r="F1480" s="224"/>
      <c r="G1480" s="98"/>
      <c r="H1480" s="98"/>
      <c r="I1480" s="130"/>
      <c r="J1480" s="98"/>
      <c r="K1480" s="98"/>
      <c r="L1480" s="98"/>
      <c r="M1480" s="255"/>
      <c r="N1480" s="255"/>
      <c r="O1480" s="98"/>
      <c r="P1480" s="98"/>
      <c r="Q1480" s="130"/>
    </row>
    <row r="1481" spans="1:17" ht="12.6" customHeight="1" x14ac:dyDescent="0.2">
      <c r="A1481" s="234"/>
      <c r="B1481" s="98"/>
      <c r="C1481" s="130"/>
      <c r="D1481" s="240"/>
      <c r="E1481" s="240"/>
      <c r="F1481" s="224"/>
      <c r="G1481" s="98"/>
      <c r="H1481" s="98"/>
      <c r="I1481" s="130"/>
      <c r="J1481" s="98"/>
      <c r="K1481" s="98"/>
      <c r="L1481" s="98"/>
      <c r="M1481" s="255"/>
      <c r="N1481" s="255"/>
      <c r="O1481" s="98"/>
      <c r="P1481" s="98"/>
      <c r="Q1481" s="130"/>
    </row>
    <row r="1482" spans="1:17" ht="12.6" customHeight="1" x14ac:dyDescent="0.2">
      <c r="A1482" s="234"/>
      <c r="B1482" s="98"/>
      <c r="C1482" s="130"/>
      <c r="D1482" s="240"/>
      <c r="E1482" s="240"/>
      <c r="F1482" s="224"/>
      <c r="G1482" s="98"/>
      <c r="H1482" s="98"/>
      <c r="I1482" s="130"/>
      <c r="J1482" s="98"/>
      <c r="K1482" s="98"/>
      <c r="L1482" s="98"/>
      <c r="M1482" s="255"/>
      <c r="N1482" s="255"/>
      <c r="O1482" s="98"/>
      <c r="P1482" s="98"/>
      <c r="Q1482" s="130"/>
    </row>
    <row r="1483" spans="1:17" ht="12.6" customHeight="1" x14ac:dyDescent="0.2">
      <c r="A1483" s="234"/>
      <c r="B1483" s="98"/>
      <c r="C1483" s="130"/>
      <c r="D1483" s="240"/>
      <c r="E1483" s="240"/>
      <c r="F1483" s="224"/>
      <c r="G1483" s="98"/>
      <c r="H1483" s="98"/>
      <c r="I1483" s="130"/>
      <c r="J1483" s="98"/>
      <c r="K1483" s="98"/>
      <c r="L1483" s="98"/>
      <c r="M1483" s="255"/>
      <c r="N1483" s="255"/>
      <c r="O1483" s="98"/>
      <c r="P1483" s="98"/>
      <c r="Q1483" s="130"/>
    </row>
    <row r="1484" spans="1:17" ht="12.6" customHeight="1" x14ac:dyDescent="0.2">
      <c r="A1484" s="234"/>
      <c r="B1484" s="98"/>
      <c r="C1484" s="130"/>
      <c r="D1484" s="240"/>
      <c r="E1484" s="240"/>
      <c r="F1484" s="224"/>
      <c r="G1484" s="98"/>
      <c r="H1484" s="98"/>
      <c r="I1484" s="130"/>
      <c r="J1484" s="98"/>
      <c r="K1484" s="98"/>
      <c r="L1484" s="98"/>
      <c r="M1484" s="255"/>
      <c r="N1484" s="255"/>
      <c r="O1484" s="98"/>
      <c r="P1484" s="98"/>
      <c r="Q1484" s="130"/>
    </row>
    <row r="1485" spans="1:17" ht="12.6" customHeight="1" x14ac:dyDescent="0.2">
      <c r="A1485" s="234"/>
      <c r="B1485" s="98"/>
      <c r="C1485" s="130"/>
      <c r="D1485" s="240"/>
      <c r="E1485" s="240"/>
      <c r="F1485" s="224"/>
      <c r="G1485" s="98"/>
      <c r="H1485" s="98"/>
      <c r="I1485" s="130"/>
      <c r="J1485" s="98"/>
      <c r="K1485" s="98"/>
      <c r="L1485" s="98"/>
      <c r="M1485" s="255"/>
      <c r="N1485" s="255"/>
      <c r="O1485" s="98"/>
      <c r="P1485" s="98"/>
      <c r="Q1485" s="130"/>
    </row>
    <row r="1486" spans="1:17" ht="12.6" customHeight="1" x14ac:dyDescent="0.2">
      <c r="A1486" s="234"/>
      <c r="B1486" s="98"/>
      <c r="C1486" s="130"/>
      <c r="D1486" s="240"/>
      <c r="E1486" s="240"/>
      <c r="F1486" s="224"/>
      <c r="G1486" s="98"/>
      <c r="H1486" s="98"/>
      <c r="I1486" s="130"/>
      <c r="J1486" s="98"/>
      <c r="K1486" s="98"/>
      <c r="L1486" s="98"/>
      <c r="M1486" s="255"/>
      <c r="N1486" s="255"/>
      <c r="O1486" s="98"/>
      <c r="P1486" s="98"/>
      <c r="Q1486" s="130"/>
    </row>
    <row r="1487" spans="1:17" ht="12.6" customHeight="1" x14ac:dyDescent="0.2">
      <c r="A1487" s="234"/>
      <c r="B1487" s="98"/>
      <c r="C1487" s="130"/>
      <c r="D1487" s="240"/>
      <c r="E1487" s="240"/>
      <c r="F1487" s="224"/>
      <c r="G1487" s="98"/>
      <c r="H1487" s="98"/>
      <c r="I1487" s="130"/>
      <c r="J1487" s="98"/>
      <c r="K1487" s="98"/>
      <c r="L1487" s="98"/>
      <c r="M1487" s="255"/>
      <c r="N1487" s="255"/>
      <c r="O1487" s="98"/>
      <c r="P1487" s="98"/>
      <c r="Q1487" s="130"/>
    </row>
    <row r="1488" spans="1:17" ht="12.6" customHeight="1" x14ac:dyDescent="0.2">
      <c r="A1488" s="234"/>
      <c r="B1488" s="98"/>
      <c r="C1488" s="130"/>
      <c r="D1488" s="240"/>
      <c r="E1488" s="240"/>
      <c r="F1488" s="224"/>
      <c r="G1488" s="98"/>
      <c r="H1488" s="98"/>
      <c r="I1488" s="130"/>
      <c r="J1488" s="98"/>
      <c r="K1488" s="98"/>
      <c r="L1488" s="98"/>
      <c r="M1488" s="255"/>
      <c r="N1488" s="255"/>
      <c r="O1488" s="98"/>
      <c r="P1488" s="98"/>
      <c r="Q1488" s="130"/>
    </row>
    <row r="1489" spans="1:17" ht="12.6" customHeight="1" x14ac:dyDescent="0.2">
      <c r="A1489" s="234"/>
      <c r="B1489" s="98"/>
      <c r="C1489" s="130"/>
      <c r="D1489" s="240"/>
      <c r="E1489" s="240"/>
      <c r="F1489" s="224"/>
      <c r="G1489" s="98"/>
      <c r="H1489" s="98"/>
      <c r="I1489" s="130"/>
      <c r="J1489" s="98"/>
      <c r="K1489" s="98"/>
      <c r="L1489" s="98"/>
      <c r="M1489" s="255"/>
      <c r="N1489" s="255"/>
      <c r="O1489" s="98"/>
      <c r="P1489" s="98"/>
      <c r="Q1489" s="130"/>
    </row>
    <row r="1490" spans="1:17" ht="12.6" customHeight="1" x14ac:dyDescent="0.2">
      <c r="A1490" s="234"/>
      <c r="B1490" s="98"/>
      <c r="C1490" s="130"/>
      <c r="D1490" s="240"/>
      <c r="E1490" s="240"/>
      <c r="F1490" s="224"/>
      <c r="G1490" s="98"/>
      <c r="H1490" s="98"/>
      <c r="I1490" s="130"/>
      <c r="J1490" s="98"/>
      <c r="K1490" s="98"/>
      <c r="L1490" s="98"/>
      <c r="M1490" s="255"/>
      <c r="N1490" s="255"/>
      <c r="O1490" s="98"/>
      <c r="P1490" s="98"/>
      <c r="Q1490" s="130"/>
    </row>
    <row r="1491" spans="1:17" ht="12.6" customHeight="1" x14ac:dyDescent="0.2">
      <c r="A1491" s="234"/>
      <c r="B1491" s="98"/>
      <c r="C1491" s="130"/>
      <c r="D1491" s="240"/>
      <c r="E1491" s="240"/>
      <c r="F1491" s="224"/>
      <c r="G1491" s="98"/>
      <c r="H1491" s="98"/>
      <c r="I1491" s="130"/>
      <c r="J1491" s="98"/>
      <c r="K1491" s="98"/>
      <c r="L1491" s="98"/>
      <c r="M1491" s="255"/>
      <c r="N1491" s="255"/>
      <c r="O1491" s="98"/>
      <c r="P1491" s="98"/>
      <c r="Q1491" s="130"/>
    </row>
    <row r="1492" spans="1:17" ht="12.6" customHeight="1" x14ac:dyDescent="0.2">
      <c r="A1492" s="234"/>
      <c r="B1492" s="98"/>
      <c r="C1492" s="130"/>
      <c r="D1492" s="240"/>
      <c r="E1492" s="240"/>
      <c r="F1492" s="224"/>
      <c r="G1492" s="98"/>
      <c r="H1492" s="98"/>
      <c r="I1492" s="130"/>
      <c r="J1492" s="98"/>
      <c r="K1492" s="98"/>
      <c r="L1492" s="98"/>
      <c r="M1492" s="255"/>
      <c r="N1492" s="255"/>
      <c r="O1492" s="98"/>
      <c r="P1492" s="98"/>
      <c r="Q1492" s="130"/>
    </row>
    <row r="1493" spans="1:17" ht="12.6" customHeight="1" x14ac:dyDescent="0.2">
      <c r="A1493" s="234"/>
      <c r="B1493" s="98"/>
      <c r="C1493" s="130"/>
      <c r="D1493" s="240"/>
      <c r="E1493" s="240"/>
      <c r="F1493" s="224"/>
      <c r="G1493" s="98"/>
      <c r="H1493" s="98"/>
      <c r="I1493" s="130"/>
      <c r="J1493" s="98"/>
      <c r="K1493" s="98"/>
      <c r="L1493" s="98"/>
      <c r="M1493" s="255"/>
      <c r="N1493" s="255"/>
      <c r="O1493" s="98"/>
      <c r="P1493" s="98"/>
      <c r="Q1493" s="130"/>
    </row>
    <row r="1494" spans="1:17" ht="12.6" customHeight="1" x14ac:dyDescent="0.2">
      <c r="A1494" s="234"/>
      <c r="B1494" s="98"/>
      <c r="C1494" s="130"/>
      <c r="D1494" s="240"/>
      <c r="E1494" s="240"/>
      <c r="F1494" s="224"/>
      <c r="G1494" s="98"/>
      <c r="H1494" s="98"/>
      <c r="I1494" s="130"/>
      <c r="J1494" s="98"/>
      <c r="K1494" s="98"/>
      <c r="L1494" s="98"/>
      <c r="M1494" s="255"/>
      <c r="N1494" s="255"/>
      <c r="O1494" s="98"/>
      <c r="P1494" s="98"/>
      <c r="Q1494" s="130"/>
    </row>
    <row r="1495" spans="1:17" ht="12.6" customHeight="1" x14ac:dyDescent="0.2">
      <c r="A1495" s="234"/>
      <c r="B1495" s="98"/>
      <c r="C1495" s="130"/>
      <c r="D1495" s="240"/>
      <c r="E1495" s="240"/>
      <c r="F1495" s="224"/>
      <c r="G1495" s="98"/>
      <c r="H1495" s="98"/>
      <c r="I1495" s="130"/>
      <c r="J1495" s="98"/>
      <c r="K1495" s="98"/>
      <c r="L1495" s="98"/>
      <c r="M1495" s="255"/>
      <c r="N1495" s="255"/>
      <c r="O1495" s="98"/>
      <c r="P1495" s="98"/>
      <c r="Q1495" s="130"/>
    </row>
    <row r="1496" spans="1:17" ht="12.6" customHeight="1" x14ac:dyDescent="0.2">
      <c r="A1496" s="234"/>
      <c r="B1496" s="98"/>
      <c r="C1496" s="130"/>
      <c r="D1496" s="240"/>
      <c r="E1496" s="240"/>
      <c r="F1496" s="224"/>
      <c r="G1496" s="98"/>
      <c r="H1496" s="98"/>
      <c r="I1496" s="130"/>
      <c r="J1496" s="98"/>
      <c r="K1496" s="98"/>
      <c r="L1496" s="98"/>
      <c r="M1496" s="255"/>
      <c r="N1496" s="255"/>
      <c r="O1496" s="98"/>
      <c r="P1496" s="98"/>
      <c r="Q1496" s="130"/>
    </row>
    <row r="1497" spans="1:17" ht="12.6" customHeight="1" x14ac:dyDescent="0.2">
      <c r="A1497" s="234"/>
      <c r="B1497" s="98"/>
      <c r="C1497" s="130"/>
      <c r="D1497" s="240"/>
      <c r="E1497" s="240"/>
      <c r="F1497" s="224"/>
      <c r="G1497" s="98"/>
      <c r="H1497" s="98"/>
      <c r="I1497" s="130"/>
      <c r="J1497" s="98"/>
      <c r="K1497" s="98"/>
      <c r="L1497" s="98"/>
      <c r="M1497" s="255"/>
      <c r="N1497" s="255"/>
      <c r="O1497" s="98"/>
      <c r="P1497" s="98"/>
      <c r="Q1497" s="130"/>
    </row>
    <row r="1498" spans="1:17" ht="12.6" customHeight="1" x14ac:dyDescent="0.2">
      <c r="A1498" s="234"/>
      <c r="B1498" s="98"/>
      <c r="C1498" s="130"/>
      <c r="D1498" s="240"/>
      <c r="E1498" s="240"/>
      <c r="F1498" s="224"/>
      <c r="G1498" s="98"/>
      <c r="H1498" s="98"/>
      <c r="I1498" s="130"/>
      <c r="J1498" s="98"/>
      <c r="K1498" s="98"/>
      <c r="L1498" s="98"/>
      <c r="M1498" s="255"/>
      <c r="N1498" s="255"/>
      <c r="O1498" s="98"/>
      <c r="P1498" s="98"/>
      <c r="Q1498" s="130"/>
    </row>
    <row r="1499" spans="1:17" ht="12.6" customHeight="1" x14ac:dyDescent="0.2">
      <c r="A1499" s="234"/>
      <c r="B1499" s="98"/>
      <c r="C1499" s="130"/>
      <c r="D1499" s="240"/>
      <c r="E1499" s="240"/>
      <c r="F1499" s="224"/>
      <c r="G1499" s="98"/>
      <c r="H1499" s="98"/>
      <c r="I1499" s="130"/>
      <c r="J1499" s="98"/>
      <c r="K1499" s="98"/>
      <c r="L1499" s="98"/>
      <c r="M1499" s="255"/>
      <c r="N1499" s="255"/>
      <c r="O1499" s="98"/>
      <c r="P1499" s="98"/>
      <c r="Q1499" s="130"/>
    </row>
    <row r="1500" spans="1:17" ht="12.6" customHeight="1" x14ac:dyDescent="0.2">
      <c r="A1500" s="234"/>
      <c r="B1500" s="98"/>
      <c r="C1500" s="130"/>
      <c r="D1500" s="240"/>
      <c r="E1500" s="240"/>
      <c r="F1500" s="224"/>
      <c r="G1500" s="98"/>
      <c r="H1500" s="98"/>
      <c r="I1500" s="130"/>
      <c r="J1500" s="98"/>
      <c r="K1500" s="98"/>
      <c r="L1500" s="98"/>
      <c r="M1500" s="255"/>
      <c r="N1500" s="255"/>
      <c r="O1500" s="98"/>
      <c r="P1500" s="98"/>
      <c r="Q1500" s="130"/>
    </row>
    <row r="1501" spans="1:17" ht="12.6" customHeight="1" x14ac:dyDescent="0.2">
      <c r="A1501" s="234"/>
      <c r="B1501" s="98"/>
      <c r="C1501" s="130"/>
      <c r="D1501" s="240"/>
      <c r="E1501" s="240"/>
      <c r="F1501" s="224"/>
      <c r="G1501" s="98"/>
      <c r="H1501" s="98"/>
      <c r="I1501" s="130"/>
      <c r="J1501" s="98"/>
      <c r="K1501" s="98"/>
      <c r="L1501" s="98"/>
      <c r="M1501" s="255"/>
      <c r="N1501" s="255"/>
      <c r="O1501" s="98"/>
      <c r="P1501" s="98"/>
      <c r="Q1501" s="130"/>
    </row>
    <row r="1502" spans="1:17" ht="12.6" customHeight="1" x14ac:dyDescent="0.2">
      <c r="A1502" s="234"/>
      <c r="B1502" s="98"/>
      <c r="C1502" s="130"/>
      <c r="D1502" s="240"/>
      <c r="E1502" s="240"/>
      <c r="F1502" s="224"/>
      <c r="G1502" s="98"/>
      <c r="H1502" s="98"/>
      <c r="I1502" s="130"/>
      <c r="J1502" s="98"/>
      <c r="K1502" s="98"/>
      <c r="L1502" s="98"/>
      <c r="M1502" s="255"/>
      <c r="N1502" s="255"/>
      <c r="O1502" s="98"/>
      <c r="P1502" s="98"/>
      <c r="Q1502" s="130"/>
    </row>
    <row r="1503" spans="1:17" ht="12.6" customHeight="1" x14ac:dyDescent="0.2">
      <c r="A1503" s="234"/>
      <c r="B1503" s="98"/>
      <c r="C1503" s="130"/>
      <c r="D1503" s="240"/>
      <c r="E1503" s="240"/>
      <c r="F1503" s="224"/>
      <c r="G1503" s="98"/>
      <c r="H1503" s="98"/>
      <c r="I1503" s="130"/>
      <c r="J1503" s="98"/>
      <c r="K1503" s="98"/>
      <c r="L1503" s="98"/>
      <c r="M1503" s="255"/>
      <c r="N1503" s="255"/>
      <c r="O1503" s="98"/>
      <c r="P1503" s="98"/>
      <c r="Q1503" s="130"/>
    </row>
    <row r="1504" spans="1:17" ht="12.6" customHeight="1" x14ac:dyDescent="0.2">
      <c r="A1504" s="234"/>
      <c r="B1504" s="98"/>
      <c r="C1504" s="130"/>
      <c r="D1504" s="240"/>
      <c r="E1504" s="240"/>
      <c r="F1504" s="224"/>
      <c r="G1504" s="98"/>
      <c r="H1504" s="98"/>
      <c r="I1504" s="130"/>
      <c r="J1504" s="98"/>
      <c r="K1504" s="98"/>
      <c r="L1504" s="98"/>
      <c r="M1504" s="255"/>
      <c r="N1504" s="255"/>
      <c r="O1504" s="98"/>
      <c r="P1504" s="98"/>
      <c r="Q1504" s="130"/>
    </row>
    <row r="1505" spans="1:17" ht="12.6" customHeight="1" x14ac:dyDescent="0.2">
      <c r="A1505" s="234"/>
      <c r="B1505" s="98"/>
      <c r="C1505" s="130"/>
      <c r="D1505" s="240"/>
      <c r="E1505" s="240"/>
      <c r="F1505" s="224"/>
      <c r="G1505" s="98"/>
      <c r="H1505" s="98"/>
      <c r="I1505" s="130"/>
      <c r="J1505" s="98"/>
      <c r="K1505" s="98"/>
      <c r="L1505" s="98"/>
      <c r="M1505" s="255"/>
      <c r="N1505" s="255"/>
      <c r="O1505" s="98"/>
      <c r="P1505" s="98"/>
      <c r="Q1505" s="130"/>
    </row>
    <row r="1506" spans="1:17" ht="12.6" customHeight="1" x14ac:dyDescent="0.2">
      <c r="A1506" s="234"/>
      <c r="B1506" s="98"/>
      <c r="C1506" s="130"/>
      <c r="D1506" s="240"/>
      <c r="E1506" s="240"/>
      <c r="F1506" s="224"/>
      <c r="G1506" s="98"/>
      <c r="H1506" s="98"/>
      <c r="I1506" s="130"/>
      <c r="J1506" s="98"/>
      <c r="K1506" s="98"/>
      <c r="L1506" s="98"/>
      <c r="M1506" s="255"/>
      <c r="N1506" s="255"/>
      <c r="O1506" s="98"/>
      <c r="P1506" s="98"/>
      <c r="Q1506" s="130"/>
    </row>
    <row r="1507" spans="1:17" ht="12.6" customHeight="1" x14ac:dyDescent="0.2">
      <c r="A1507" s="234"/>
      <c r="B1507" s="98"/>
      <c r="C1507" s="130"/>
      <c r="D1507" s="240"/>
      <c r="E1507" s="240"/>
      <c r="F1507" s="224"/>
      <c r="G1507" s="98"/>
      <c r="H1507" s="98"/>
      <c r="I1507" s="130"/>
      <c r="J1507" s="98"/>
      <c r="K1507" s="98"/>
      <c r="L1507" s="98"/>
      <c r="M1507" s="255"/>
      <c r="N1507" s="255"/>
      <c r="O1507" s="98"/>
      <c r="P1507" s="98"/>
      <c r="Q1507" s="130"/>
    </row>
    <row r="1508" spans="1:17" ht="12.6" customHeight="1" x14ac:dyDescent="0.2">
      <c r="A1508" s="234"/>
      <c r="B1508" s="98"/>
      <c r="C1508" s="130"/>
      <c r="D1508" s="240"/>
      <c r="E1508" s="240"/>
      <c r="F1508" s="224"/>
      <c r="G1508" s="98"/>
      <c r="H1508" s="98"/>
      <c r="I1508" s="130"/>
      <c r="J1508" s="98"/>
      <c r="K1508" s="98"/>
      <c r="L1508" s="98"/>
      <c r="M1508" s="255"/>
      <c r="N1508" s="255"/>
      <c r="O1508" s="98"/>
      <c r="P1508" s="98"/>
      <c r="Q1508" s="130"/>
    </row>
    <row r="1509" spans="1:17" ht="12.6" customHeight="1" x14ac:dyDescent="0.2">
      <c r="A1509" s="234"/>
      <c r="B1509" s="98"/>
      <c r="C1509" s="130"/>
      <c r="D1509" s="240"/>
      <c r="E1509" s="240"/>
      <c r="F1509" s="224"/>
      <c r="G1509" s="98"/>
      <c r="H1509" s="98"/>
      <c r="I1509" s="130"/>
      <c r="J1509" s="98"/>
      <c r="K1509" s="98"/>
      <c r="L1509" s="98"/>
      <c r="M1509" s="255"/>
      <c r="N1509" s="255"/>
      <c r="O1509" s="98"/>
      <c r="P1509" s="98"/>
      <c r="Q1509" s="130"/>
    </row>
    <row r="1510" spans="1:17" ht="12.6" customHeight="1" x14ac:dyDescent="0.2">
      <c r="A1510" s="234"/>
      <c r="B1510" s="98"/>
      <c r="C1510" s="130"/>
      <c r="D1510" s="240"/>
      <c r="E1510" s="240"/>
      <c r="F1510" s="224"/>
      <c r="G1510" s="98"/>
      <c r="H1510" s="98"/>
      <c r="I1510" s="130"/>
      <c r="J1510" s="98"/>
      <c r="K1510" s="98"/>
      <c r="L1510" s="98"/>
      <c r="M1510" s="255"/>
      <c r="N1510" s="255"/>
      <c r="O1510" s="98"/>
      <c r="P1510" s="98"/>
      <c r="Q1510" s="130"/>
    </row>
    <row r="1511" spans="1:17" ht="12.6" customHeight="1" x14ac:dyDescent="0.2">
      <c r="A1511" s="234"/>
      <c r="B1511" s="98"/>
      <c r="C1511" s="130"/>
      <c r="D1511" s="240"/>
      <c r="E1511" s="240"/>
      <c r="F1511" s="224"/>
      <c r="G1511" s="98"/>
      <c r="H1511" s="98"/>
      <c r="I1511" s="130"/>
      <c r="J1511" s="98"/>
      <c r="K1511" s="98"/>
      <c r="L1511" s="98"/>
      <c r="M1511" s="255"/>
      <c r="N1511" s="255"/>
      <c r="O1511" s="98"/>
      <c r="P1511" s="98"/>
      <c r="Q1511" s="130"/>
    </row>
    <row r="1512" spans="1:17" ht="12.6" customHeight="1" x14ac:dyDescent="0.2">
      <c r="A1512" s="234"/>
      <c r="B1512" s="98"/>
      <c r="C1512" s="130"/>
      <c r="D1512" s="240"/>
      <c r="E1512" s="240"/>
      <c r="F1512" s="224"/>
      <c r="G1512" s="98"/>
      <c r="H1512" s="98"/>
      <c r="I1512" s="130"/>
      <c r="J1512" s="98"/>
      <c r="K1512" s="98"/>
      <c r="L1512" s="98"/>
      <c r="M1512" s="255"/>
      <c r="N1512" s="255"/>
      <c r="O1512" s="98"/>
      <c r="P1512" s="98"/>
      <c r="Q1512" s="130"/>
    </row>
    <row r="1513" spans="1:17" ht="12.6" customHeight="1" x14ac:dyDescent="0.2">
      <c r="A1513" s="234"/>
      <c r="B1513" s="98"/>
      <c r="C1513" s="130"/>
      <c r="D1513" s="240"/>
      <c r="E1513" s="240"/>
      <c r="F1513" s="224"/>
      <c r="G1513" s="98"/>
      <c r="H1513" s="98"/>
      <c r="I1513" s="130"/>
      <c r="J1513" s="98"/>
      <c r="K1513" s="98"/>
      <c r="L1513" s="98"/>
      <c r="M1513" s="255"/>
      <c r="N1513" s="255"/>
      <c r="O1513" s="98"/>
      <c r="P1513" s="98"/>
      <c r="Q1513" s="130"/>
    </row>
    <row r="1514" spans="1:17" ht="12.6" customHeight="1" x14ac:dyDescent="0.2">
      <c r="A1514" s="234"/>
      <c r="B1514" s="98"/>
      <c r="C1514" s="130"/>
      <c r="D1514" s="240"/>
      <c r="E1514" s="240"/>
      <c r="F1514" s="224"/>
      <c r="G1514" s="98"/>
      <c r="H1514" s="98"/>
      <c r="I1514" s="130"/>
      <c r="J1514" s="98"/>
      <c r="K1514" s="98"/>
      <c r="L1514" s="98"/>
      <c r="M1514" s="255"/>
      <c r="N1514" s="255"/>
      <c r="O1514" s="98"/>
      <c r="P1514" s="98"/>
      <c r="Q1514" s="130"/>
    </row>
    <row r="1515" spans="1:17" ht="12.6" customHeight="1" x14ac:dyDescent="0.2">
      <c r="A1515" s="234"/>
      <c r="B1515" s="98"/>
      <c r="C1515" s="130"/>
      <c r="D1515" s="240"/>
      <c r="E1515" s="240"/>
      <c r="F1515" s="224"/>
      <c r="G1515" s="98"/>
      <c r="H1515" s="98"/>
      <c r="I1515" s="130"/>
      <c r="J1515" s="98"/>
      <c r="K1515" s="98"/>
      <c r="L1515" s="98"/>
      <c r="M1515" s="255"/>
      <c r="N1515" s="255"/>
      <c r="O1515" s="98"/>
      <c r="P1515" s="98"/>
      <c r="Q1515" s="130"/>
    </row>
    <row r="1516" spans="1:17" ht="12.6" customHeight="1" x14ac:dyDescent="0.2">
      <c r="A1516" s="234"/>
      <c r="B1516" s="98"/>
      <c r="C1516" s="130"/>
      <c r="D1516" s="240"/>
      <c r="E1516" s="240"/>
      <c r="F1516" s="224"/>
      <c r="G1516" s="98"/>
      <c r="H1516" s="98"/>
      <c r="I1516" s="130"/>
      <c r="J1516" s="98"/>
      <c r="K1516" s="98"/>
      <c r="L1516" s="98"/>
      <c r="M1516" s="255"/>
      <c r="N1516" s="255"/>
      <c r="O1516" s="98"/>
      <c r="P1516" s="98"/>
      <c r="Q1516" s="130"/>
    </row>
    <row r="1517" spans="1:17" ht="12.6" customHeight="1" x14ac:dyDescent="0.2">
      <c r="A1517" s="234"/>
      <c r="B1517" s="98"/>
      <c r="C1517" s="130"/>
      <c r="D1517" s="240"/>
      <c r="E1517" s="240"/>
      <c r="F1517" s="224"/>
      <c r="G1517" s="98"/>
      <c r="H1517" s="98"/>
      <c r="I1517" s="130"/>
      <c r="J1517" s="98"/>
      <c r="K1517" s="98"/>
      <c r="L1517" s="98"/>
      <c r="M1517" s="255"/>
      <c r="N1517" s="255"/>
      <c r="O1517" s="98"/>
      <c r="P1517" s="98"/>
      <c r="Q1517" s="130"/>
    </row>
    <row r="1518" spans="1:17" ht="12.6" customHeight="1" x14ac:dyDescent="0.2">
      <c r="A1518" s="234"/>
      <c r="B1518" s="98"/>
      <c r="C1518" s="130"/>
      <c r="D1518" s="240"/>
      <c r="E1518" s="240"/>
      <c r="F1518" s="224"/>
      <c r="G1518" s="98"/>
      <c r="H1518" s="98"/>
      <c r="I1518" s="130"/>
      <c r="J1518" s="98"/>
      <c r="K1518" s="98"/>
      <c r="L1518" s="98"/>
      <c r="M1518" s="255"/>
      <c r="N1518" s="255"/>
      <c r="O1518" s="98"/>
      <c r="P1518" s="98"/>
      <c r="Q1518" s="130"/>
    </row>
    <row r="1519" spans="1:17" ht="12.6" customHeight="1" x14ac:dyDescent="0.2">
      <c r="A1519" s="234"/>
      <c r="B1519" s="98"/>
      <c r="C1519" s="130"/>
      <c r="D1519" s="240"/>
      <c r="E1519" s="240"/>
      <c r="F1519" s="224"/>
      <c r="G1519" s="98"/>
      <c r="H1519" s="98"/>
      <c r="I1519" s="130"/>
      <c r="J1519" s="98"/>
      <c r="K1519" s="98"/>
      <c r="L1519" s="98"/>
      <c r="M1519" s="255"/>
      <c r="N1519" s="255"/>
      <c r="O1519" s="98"/>
      <c r="P1519" s="98"/>
      <c r="Q1519" s="130"/>
    </row>
    <row r="1520" spans="1:17" ht="12.6" customHeight="1" x14ac:dyDescent="0.2">
      <c r="A1520" s="234"/>
      <c r="B1520" s="98"/>
      <c r="C1520" s="130"/>
      <c r="D1520" s="240"/>
      <c r="E1520" s="240"/>
      <c r="F1520" s="224"/>
      <c r="G1520" s="98"/>
      <c r="H1520" s="98"/>
      <c r="I1520" s="130"/>
      <c r="J1520" s="98"/>
      <c r="K1520" s="98"/>
      <c r="L1520" s="98"/>
      <c r="M1520" s="255"/>
      <c r="N1520" s="255"/>
      <c r="O1520" s="98"/>
      <c r="P1520" s="98"/>
      <c r="Q1520" s="130"/>
    </row>
    <row r="1521" spans="1:17" ht="12.6" customHeight="1" x14ac:dyDescent="0.2">
      <c r="A1521" s="234"/>
      <c r="B1521" s="98"/>
      <c r="C1521" s="130"/>
      <c r="D1521" s="240"/>
      <c r="E1521" s="240"/>
      <c r="F1521" s="224"/>
      <c r="G1521" s="98"/>
      <c r="H1521" s="98"/>
      <c r="I1521" s="130"/>
      <c r="J1521" s="98"/>
      <c r="K1521" s="98"/>
      <c r="L1521" s="98"/>
      <c r="M1521" s="255"/>
      <c r="N1521" s="255"/>
      <c r="O1521" s="98"/>
      <c r="P1521" s="98"/>
      <c r="Q1521" s="130"/>
    </row>
    <row r="1522" spans="1:17" ht="12.6" customHeight="1" x14ac:dyDescent="0.2">
      <c r="A1522" s="234"/>
      <c r="B1522" s="98"/>
      <c r="C1522" s="130"/>
      <c r="D1522" s="240"/>
      <c r="E1522" s="240"/>
      <c r="F1522" s="224"/>
      <c r="G1522" s="98"/>
      <c r="H1522" s="98"/>
      <c r="I1522" s="130"/>
      <c r="J1522" s="98"/>
      <c r="K1522" s="98"/>
      <c r="L1522" s="98"/>
      <c r="M1522" s="255"/>
      <c r="N1522" s="255"/>
      <c r="O1522" s="98"/>
      <c r="P1522" s="98"/>
      <c r="Q1522" s="130"/>
    </row>
    <row r="1523" spans="1:17" ht="12.6" customHeight="1" x14ac:dyDescent="0.2">
      <c r="A1523" s="234"/>
      <c r="B1523" s="98"/>
      <c r="C1523" s="130"/>
      <c r="D1523" s="240"/>
      <c r="E1523" s="240"/>
      <c r="F1523" s="224"/>
      <c r="G1523" s="98"/>
      <c r="H1523" s="98"/>
      <c r="I1523" s="130"/>
      <c r="J1523" s="98"/>
      <c r="K1523" s="98"/>
      <c r="L1523" s="98"/>
      <c r="M1523" s="255"/>
      <c r="N1523" s="255"/>
      <c r="O1523" s="98"/>
      <c r="P1523" s="98"/>
      <c r="Q1523" s="130"/>
    </row>
    <row r="1524" spans="1:17" ht="12.6" customHeight="1" x14ac:dyDescent="0.2">
      <c r="A1524" s="234"/>
      <c r="B1524" s="98"/>
      <c r="C1524" s="130"/>
      <c r="D1524" s="240"/>
      <c r="E1524" s="240"/>
      <c r="F1524" s="224"/>
      <c r="G1524" s="98"/>
      <c r="H1524" s="98"/>
      <c r="I1524" s="130"/>
      <c r="J1524" s="98"/>
      <c r="K1524" s="98"/>
      <c r="L1524" s="98"/>
      <c r="M1524" s="255"/>
      <c r="N1524" s="255"/>
      <c r="O1524" s="98"/>
      <c r="P1524" s="98"/>
      <c r="Q1524" s="130"/>
    </row>
    <row r="1525" spans="1:17" ht="12.6" customHeight="1" x14ac:dyDescent="0.2">
      <c r="A1525" s="234"/>
      <c r="B1525" s="98"/>
      <c r="C1525" s="130"/>
      <c r="D1525" s="240"/>
      <c r="E1525" s="240"/>
      <c r="F1525" s="224"/>
      <c r="G1525" s="98"/>
      <c r="H1525" s="98"/>
      <c r="I1525" s="130"/>
      <c r="J1525" s="98"/>
      <c r="K1525" s="98"/>
      <c r="L1525" s="98"/>
      <c r="M1525" s="255"/>
      <c r="N1525" s="255"/>
      <c r="O1525" s="98"/>
      <c r="P1525" s="98"/>
      <c r="Q1525" s="130"/>
    </row>
    <row r="1526" spans="1:17" ht="12.6" customHeight="1" x14ac:dyDescent="0.2">
      <c r="A1526" s="234"/>
      <c r="B1526" s="98"/>
      <c r="C1526" s="130"/>
      <c r="D1526" s="240"/>
      <c r="E1526" s="240"/>
      <c r="F1526" s="224"/>
      <c r="G1526" s="98"/>
      <c r="H1526" s="98"/>
      <c r="I1526" s="130"/>
      <c r="J1526" s="98"/>
      <c r="K1526" s="98"/>
      <c r="L1526" s="98"/>
      <c r="M1526" s="255"/>
      <c r="N1526" s="255"/>
      <c r="O1526" s="98"/>
      <c r="P1526" s="98"/>
      <c r="Q1526" s="130"/>
    </row>
    <row r="1527" spans="1:17" ht="12.6" customHeight="1" x14ac:dyDescent="0.2">
      <c r="A1527" s="234"/>
      <c r="B1527" s="98"/>
      <c r="C1527" s="130"/>
      <c r="D1527" s="240"/>
      <c r="E1527" s="240"/>
      <c r="F1527" s="224"/>
      <c r="G1527" s="98"/>
      <c r="H1527" s="98"/>
      <c r="I1527" s="130"/>
      <c r="J1527" s="98"/>
      <c r="K1527" s="98"/>
      <c r="L1527" s="98"/>
      <c r="M1527" s="255"/>
      <c r="N1527" s="255"/>
      <c r="O1527" s="98"/>
      <c r="P1527" s="98"/>
      <c r="Q1527" s="130"/>
    </row>
    <row r="1528" spans="1:17" ht="12.6" customHeight="1" x14ac:dyDescent="0.2">
      <c r="A1528" s="234"/>
      <c r="B1528" s="98"/>
      <c r="C1528" s="130"/>
      <c r="D1528" s="240"/>
      <c r="E1528" s="240"/>
      <c r="F1528" s="224"/>
      <c r="G1528" s="98"/>
      <c r="H1528" s="98"/>
      <c r="I1528" s="130"/>
      <c r="J1528" s="98"/>
      <c r="K1528" s="98"/>
      <c r="L1528" s="98"/>
      <c r="M1528" s="255"/>
      <c r="N1528" s="255"/>
      <c r="O1528" s="98"/>
      <c r="P1528" s="98"/>
      <c r="Q1528" s="130"/>
    </row>
    <row r="1529" spans="1:17" ht="12.6" customHeight="1" x14ac:dyDescent="0.2">
      <c r="A1529" s="234"/>
      <c r="B1529" s="98"/>
      <c r="C1529" s="130"/>
      <c r="D1529" s="240"/>
      <c r="E1529" s="240"/>
      <c r="F1529" s="224"/>
      <c r="G1529" s="98"/>
      <c r="H1529" s="98"/>
      <c r="I1529" s="130"/>
      <c r="J1529" s="98"/>
      <c r="K1529" s="98"/>
      <c r="L1529" s="98"/>
      <c r="M1529" s="255"/>
      <c r="N1529" s="255"/>
      <c r="O1529" s="98"/>
      <c r="P1529" s="98"/>
      <c r="Q1529" s="130"/>
    </row>
    <row r="1530" spans="1:17" ht="12.6" customHeight="1" x14ac:dyDescent="0.2">
      <c r="A1530" s="234"/>
      <c r="B1530" s="98"/>
      <c r="C1530" s="130"/>
      <c r="D1530" s="240"/>
      <c r="E1530" s="240"/>
      <c r="F1530" s="224"/>
      <c r="G1530" s="98"/>
      <c r="H1530" s="98"/>
      <c r="I1530" s="130"/>
      <c r="J1530" s="98"/>
      <c r="K1530" s="98"/>
      <c r="L1530" s="98"/>
      <c r="M1530" s="255"/>
      <c r="N1530" s="255"/>
      <c r="O1530" s="98"/>
      <c r="P1530" s="98"/>
      <c r="Q1530" s="130"/>
    </row>
    <row r="1531" spans="1:17" ht="12.6" customHeight="1" x14ac:dyDescent="0.2">
      <c r="A1531" s="234"/>
      <c r="B1531" s="98"/>
      <c r="C1531" s="130"/>
      <c r="D1531" s="240"/>
      <c r="E1531" s="240"/>
      <c r="F1531" s="224"/>
      <c r="G1531" s="98"/>
      <c r="H1531" s="98"/>
      <c r="I1531" s="130"/>
      <c r="J1531" s="98"/>
      <c r="K1531" s="98"/>
      <c r="L1531" s="98"/>
      <c r="M1531" s="255"/>
      <c r="N1531" s="255"/>
      <c r="O1531" s="98"/>
      <c r="P1531" s="98"/>
      <c r="Q1531" s="130"/>
    </row>
    <row r="1532" spans="1:17" ht="12.6" customHeight="1" x14ac:dyDescent="0.2">
      <c r="A1532" s="234"/>
      <c r="B1532" s="98"/>
      <c r="C1532" s="130"/>
      <c r="D1532" s="240"/>
      <c r="E1532" s="240"/>
      <c r="F1532" s="224"/>
      <c r="G1532" s="98"/>
      <c r="H1532" s="98"/>
      <c r="I1532" s="130"/>
      <c r="J1532" s="98"/>
      <c r="K1532" s="98"/>
      <c r="L1532" s="98"/>
      <c r="M1532" s="255"/>
      <c r="N1532" s="255"/>
      <c r="O1532" s="98"/>
      <c r="P1532" s="98"/>
      <c r="Q1532" s="130"/>
    </row>
    <row r="1533" spans="1:17" ht="12.6" customHeight="1" x14ac:dyDescent="0.2">
      <c r="A1533" s="234"/>
      <c r="B1533" s="98"/>
      <c r="C1533" s="130"/>
      <c r="D1533" s="240"/>
      <c r="E1533" s="240"/>
      <c r="F1533" s="224"/>
      <c r="G1533" s="98"/>
      <c r="H1533" s="98"/>
      <c r="I1533" s="130"/>
      <c r="J1533" s="98"/>
      <c r="K1533" s="98"/>
      <c r="L1533" s="98"/>
      <c r="M1533" s="255"/>
      <c r="N1533" s="255"/>
      <c r="O1533" s="98"/>
      <c r="P1533" s="98"/>
      <c r="Q1533" s="130"/>
    </row>
    <row r="1534" spans="1:17" ht="12.6" customHeight="1" x14ac:dyDescent="0.2">
      <c r="A1534" s="234"/>
      <c r="B1534" s="98"/>
      <c r="C1534" s="130"/>
      <c r="D1534" s="240"/>
      <c r="E1534" s="240"/>
      <c r="F1534" s="224"/>
      <c r="G1534" s="98"/>
      <c r="H1534" s="98"/>
      <c r="I1534" s="130"/>
      <c r="J1534" s="98"/>
      <c r="K1534" s="98"/>
      <c r="L1534" s="98"/>
      <c r="M1534" s="255"/>
      <c r="N1534" s="255"/>
      <c r="O1534" s="98"/>
      <c r="P1534" s="98"/>
      <c r="Q1534" s="130"/>
    </row>
    <row r="1535" spans="1:17" ht="12.6" customHeight="1" x14ac:dyDescent="0.2">
      <c r="A1535" s="234"/>
      <c r="B1535" s="98"/>
      <c r="C1535" s="130"/>
      <c r="D1535" s="240"/>
      <c r="E1535" s="240"/>
      <c r="F1535" s="224"/>
      <c r="G1535" s="98"/>
      <c r="H1535" s="98"/>
      <c r="I1535" s="130"/>
      <c r="J1535" s="98"/>
      <c r="K1535" s="98"/>
      <c r="L1535" s="98"/>
      <c r="M1535" s="255"/>
      <c r="N1535" s="255"/>
      <c r="O1535" s="98"/>
      <c r="P1535" s="98"/>
      <c r="Q1535" s="130"/>
    </row>
    <row r="1536" spans="1:17" ht="12.6" customHeight="1" x14ac:dyDescent="0.2">
      <c r="A1536" s="234"/>
      <c r="B1536" s="98"/>
      <c r="C1536" s="130"/>
      <c r="D1536" s="240"/>
      <c r="E1536" s="240"/>
      <c r="F1536" s="224"/>
      <c r="G1536" s="98"/>
      <c r="H1536" s="98"/>
      <c r="I1536" s="130"/>
      <c r="J1536" s="98"/>
      <c r="K1536" s="98"/>
      <c r="L1536" s="98"/>
      <c r="M1536" s="255"/>
      <c r="N1536" s="255"/>
      <c r="O1536" s="98"/>
      <c r="P1536" s="98"/>
      <c r="Q1536" s="130"/>
    </row>
    <row r="1537" spans="1:17" ht="12.6" customHeight="1" x14ac:dyDescent="0.2">
      <c r="A1537" s="234"/>
      <c r="B1537" s="98"/>
      <c r="C1537" s="130"/>
      <c r="D1537" s="240"/>
      <c r="E1537" s="240"/>
      <c r="F1537" s="224"/>
      <c r="G1537" s="98"/>
      <c r="H1537" s="98"/>
      <c r="I1537" s="130"/>
      <c r="J1537" s="98"/>
      <c r="K1537" s="98"/>
      <c r="L1537" s="98"/>
      <c r="M1537" s="255"/>
      <c r="N1537" s="255"/>
      <c r="O1537" s="98"/>
      <c r="P1537" s="98"/>
      <c r="Q1537" s="130"/>
    </row>
    <row r="1538" spans="1:17" ht="12.6" customHeight="1" x14ac:dyDescent="0.2">
      <c r="A1538" s="234"/>
      <c r="B1538" s="98"/>
      <c r="C1538" s="130"/>
      <c r="D1538" s="240"/>
      <c r="E1538" s="240"/>
      <c r="F1538" s="224"/>
      <c r="G1538" s="98"/>
      <c r="H1538" s="98"/>
      <c r="I1538" s="130"/>
      <c r="J1538" s="98"/>
      <c r="K1538" s="98"/>
      <c r="L1538" s="98"/>
      <c r="M1538" s="255"/>
      <c r="N1538" s="255"/>
      <c r="O1538" s="98"/>
      <c r="P1538" s="98"/>
      <c r="Q1538" s="130"/>
    </row>
    <row r="1539" spans="1:17" ht="12.6" customHeight="1" x14ac:dyDescent="0.2">
      <c r="A1539" s="234"/>
      <c r="B1539" s="98"/>
      <c r="C1539" s="130"/>
      <c r="D1539" s="240"/>
      <c r="E1539" s="240"/>
      <c r="F1539" s="224"/>
      <c r="G1539" s="98"/>
      <c r="H1539" s="98"/>
      <c r="I1539" s="130"/>
      <c r="J1539" s="98"/>
      <c r="K1539" s="98"/>
      <c r="L1539" s="98"/>
      <c r="M1539" s="255"/>
      <c r="N1539" s="255"/>
      <c r="O1539" s="98"/>
      <c r="P1539" s="98"/>
      <c r="Q1539" s="130"/>
    </row>
    <row r="1540" spans="1:17" ht="12.6" customHeight="1" x14ac:dyDescent="0.2">
      <c r="A1540" s="234"/>
      <c r="B1540" s="98"/>
      <c r="C1540" s="130"/>
      <c r="D1540" s="240"/>
      <c r="E1540" s="240"/>
      <c r="F1540" s="224"/>
      <c r="G1540" s="98"/>
      <c r="H1540" s="98"/>
      <c r="I1540" s="130"/>
      <c r="J1540" s="98"/>
      <c r="K1540" s="98"/>
      <c r="L1540" s="98"/>
      <c r="M1540" s="255"/>
      <c r="N1540" s="255"/>
      <c r="O1540" s="98"/>
      <c r="P1540" s="98"/>
      <c r="Q1540" s="130"/>
    </row>
    <row r="1541" spans="1:17" ht="12.6" customHeight="1" x14ac:dyDescent="0.2">
      <c r="A1541" s="234"/>
      <c r="B1541" s="98"/>
      <c r="C1541" s="130"/>
      <c r="D1541" s="240"/>
      <c r="E1541" s="240"/>
      <c r="F1541" s="224"/>
      <c r="G1541" s="98"/>
      <c r="H1541" s="98"/>
      <c r="I1541" s="130"/>
      <c r="J1541" s="98"/>
      <c r="K1541" s="98"/>
      <c r="L1541" s="98"/>
      <c r="M1541" s="255"/>
      <c r="N1541" s="255"/>
      <c r="O1541" s="98"/>
      <c r="P1541" s="98"/>
      <c r="Q1541" s="130"/>
    </row>
    <row r="1542" spans="1:17" ht="12.6" customHeight="1" x14ac:dyDescent="0.2">
      <c r="A1542" s="234"/>
      <c r="B1542" s="98"/>
      <c r="C1542" s="130"/>
      <c r="D1542" s="240"/>
      <c r="E1542" s="240"/>
      <c r="F1542" s="224"/>
      <c r="G1542" s="98"/>
      <c r="H1542" s="98"/>
      <c r="I1542" s="130"/>
      <c r="J1542" s="98"/>
      <c r="K1542" s="98"/>
      <c r="L1542" s="98"/>
      <c r="M1542" s="255"/>
      <c r="N1542" s="255"/>
      <c r="O1542" s="98"/>
      <c r="P1542" s="98"/>
      <c r="Q1542" s="130"/>
    </row>
    <row r="1543" spans="1:17" ht="12.6" customHeight="1" x14ac:dyDescent="0.2">
      <c r="A1543" s="234"/>
      <c r="B1543" s="98"/>
      <c r="C1543" s="130"/>
      <c r="D1543" s="240"/>
      <c r="E1543" s="240"/>
      <c r="F1543" s="224"/>
      <c r="G1543" s="98"/>
      <c r="H1543" s="98"/>
      <c r="I1543" s="130"/>
      <c r="J1543" s="98"/>
      <c r="K1543" s="98"/>
      <c r="L1543" s="98"/>
      <c r="M1543" s="255"/>
      <c r="N1543" s="255"/>
      <c r="O1543" s="98"/>
      <c r="P1543" s="98"/>
      <c r="Q1543" s="130"/>
    </row>
    <row r="1544" spans="1:17" ht="12.6" customHeight="1" x14ac:dyDescent="0.2">
      <c r="A1544" s="234"/>
      <c r="B1544" s="98"/>
      <c r="C1544" s="130"/>
      <c r="D1544" s="240"/>
      <c r="E1544" s="240"/>
      <c r="F1544" s="224"/>
      <c r="G1544" s="98"/>
      <c r="H1544" s="98"/>
      <c r="I1544" s="130"/>
      <c r="J1544" s="98"/>
      <c r="K1544" s="98"/>
      <c r="L1544" s="98"/>
      <c r="M1544" s="255"/>
      <c r="N1544" s="255"/>
      <c r="O1544" s="98"/>
      <c r="P1544" s="98"/>
      <c r="Q1544" s="130"/>
    </row>
    <row r="1545" spans="1:17" ht="12.6" customHeight="1" x14ac:dyDescent="0.2">
      <c r="A1545" s="234"/>
      <c r="B1545" s="98"/>
      <c r="C1545" s="130"/>
      <c r="D1545" s="240"/>
      <c r="E1545" s="240"/>
      <c r="F1545" s="224"/>
      <c r="G1545" s="98"/>
      <c r="H1545" s="98"/>
      <c r="I1545" s="130"/>
      <c r="J1545" s="98"/>
      <c r="K1545" s="98"/>
      <c r="L1545" s="98"/>
      <c r="M1545" s="255"/>
      <c r="N1545" s="255"/>
      <c r="O1545" s="98"/>
      <c r="P1545" s="98"/>
      <c r="Q1545" s="130"/>
    </row>
    <row r="1546" spans="1:17" ht="12.6" customHeight="1" x14ac:dyDescent="0.2">
      <c r="A1546" s="234"/>
      <c r="B1546" s="98"/>
      <c r="C1546" s="130"/>
      <c r="D1546" s="240"/>
      <c r="E1546" s="240"/>
      <c r="F1546" s="224"/>
      <c r="G1546" s="98"/>
      <c r="H1546" s="98"/>
      <c r="I1546" s="130"/>
      <c r="J1546" s="98"/>
      <c r="K1546" s="98"/>
      <c r="L1546" s="98"/>
      <c r="M1546" s="255"/>
      <c r="N1546" s="255"/>
      <c r="O1546" s="98"/>
      <c r="P1546" s="98"/>
      <c r="Q1546" s="130"/>
    </row>
    <row r="1547" spans="1:17" ht="12.6" customHeight="1" x14ac:dyDescent="0.2">
      <c r="A1547" s="234"/>
      <c r="B1547" s="98"/>
      <c r="C1547" s="130"/>
      <c r="D1547" s="240"/>
      <c r="E1547" s="240"/>
      <c r="F1547" s="224"/>
      <c r="G1547" s="98"/>
      <c r="H1547" s="98"/>
      <c r="I1547" s="130"/>
      <c r="J1547" s="98"/>
      <c r="K1547" s="98"/>
      <c r="L1547" s="98"/>
      <c r="M1547" s="255"/>
      <c r="N1547" s="255"/>
      <c r="O1547" s="98"/>
      <c r="P1547" s="98"/>
      <c r="Q1547" s="130"/>
    </row>
    <row r="1548" spans="1:17" ht="12.6" customHeight="1" x14ac:dyDescent="0.2">
      <c r="A1548" s="234"/>
      <c r="B1548" s="98"/>
      <c r="C1548" s="130"/>
      <c r="D1548" s="240"/>
      <c r="E1548" s="240"/>
      <c r="F1548" s="224"/>
      <c r="G1548" s="98"/>
      <c r="H1548" s="98"/>
      <c r="I1548" s="130"/>
      <c r="J1548" s="98"/>
      <c r="K1548" s="98"/>
      <c r="L1548" s="98"/>
      <c r="M1548" s="255"/>
      <c r="N1548" s="255"/>
      <c r="O1548" s="98"/>
      <c r="P1548" s="98"/>
      <c r="Q1548" s="130"/>
    </row>
    <row r="1549" spans="1:17" ht="12.6" customHeight="1" x14ac:dyDescent="0.2">
      <c r="A1549" s="234"/>
      <c r="B1549" s="98"/>
      <c r="C1549" s="130"/>
      <c r="D1549" s="240"/>
      <c r="E1549" s="240"/>
      <c r="F1549" s="224"/>
      <c r="G1549" s="98"/>
      <c r="H1549" s="98"/>
      <c r="I1549" s="130"/>
      <c r="J1549" s="98"/>
      <c r="K1549" s="98"/>
      <c r="L1549" s="98"/>
      <c r="M1549" s="255"/>
      <c r="N1549" s="255"/>
      <c r="O1549" s="98"/>
      <c r="P1549" s="98"/>
      <c r="Q1549" s="130"/>
    </row>
    <row r="1550" spans="1:17" ht="12.6" customHeight="1" x14ac:dyDescent="0.2">
      <c r="A1550" s="234"/>
      <c r="B1550" s="98"/>
      <c r="C1550" s="130"/>
      <c r="D1550" s="240"/>
      <c r="E1550" s="240"/>
      <c r="F1550" s="224"/>
      <c r="G1550" s="98"/>
      <c r="H1550" s="98"/>
      <c r="I1550" s="130"/>
      <c r="J1550" s="98"/>
      <c r="K1550" s="98"/>
      <c r="L1550" s="98"/>
      <c r="M1550" s="255"/>
      <c r="N1550" s="255"/>
      <c r="O1550" s="98"/>
      <c r="P1550" s="98"/>
      <c r="Q1550" s="130"/>
    </row>
    <row r="1551" spans="1:17" ht="12.6" customHeight="1" x14ac:dyDescent="0.2">
      <c r="A1551" s="234"/>
      <c r="B1551" s="98"/>
      <c r="C1551" s="130"/>
      <c r="D1551" s="240"/>
      <c r="E1551" s="240"/>
      <c r="F1551" s="224"/>
      <c r="G1551" s="98"/>
      <c r="H1551" s="98"/>
      <c r="I1551" s="130"/>
      <c r="J1551" s="98"/>
      <c r="K1551" s="98"/>
      <c r="L1551" s="98"/>
      <c r="M1551" s="255"/>
      <c r="N1551" s="255"/>
      <c r="O1551" s="98"/>
      <c r="P1551" s="98"/>
      <c r="Q1551" s="130"/>
    </row>
    <row r="1552" spans="1:17" ht="12.6" customHeight="1" x14ac:dyDescent="0.2">
      <c r="A1552" s="234"/>
      <c r="B1552" s="98"/>
      <c r="C1552" s="130"/>
      <c r="D1552" s="240"/>
      <c r="E1552" s="240"/>
      <c r="F1552" s="224"/>
      <c r="G1552" s="98"/>
      <c r="H1552" s="98"/>
      <c r="I1552" s="130"/>
      <c r="J1552" s="98"/>
      <c r="K1552" s="98"/>
      <c r="L1552" s="98"/>
      <c r="M1552" s="255"/>
      <c r="N1552" s="255"/>
      <c r="O1552" s="98"/>
      <c r="P1552" s="98"/>
      <c r="Q1552" s="130"/>
    </row>
    <row r="1553" spans="1:17" ht="12.6" customHeight="1" x14ac:dyDescent="0.2">
      <c r="A1553" s="234"/>
      <c r="B1553" s="98"/>
      <c r="C1553" s="130"/>
      <c r="D1553" s="240"/>
      <c r="E1553" s="240"/>
      <c r="F1553" s="224"/>
      <c r="G1553" s="98"/>
      <c r="H1553" s="98"/>
      <c r="I1553" s="130"/>
      <c r="J1553" s="98"/>
      <c r="K1553" s="98"/>
      <c r="L1553" s="98"/>
      <c r="M1553" s="255"/>
      <c r="N1553" s="255"/>
      <c r="O1553" s="98"/>
      <c r="P1553" s="98"/>
      <c r="Q1553" s="130"/>
    </row>
    <row r="1554" spans="1:17" ht="12.6" customHeight="1" x14ac:dyDescent="0.2">
      <c r="A1554" s="234"/>
      <c r="B1554" s="98"/>
      <c r="C1554" s="130"/>
      <c r="D1554" s="240"/>
      <c r="E1554" s="240"/>
      <c r="F1554" s="224"/>
      <c r="G1554" s="98"/>
      <c r="H1554" s="98"/>
      <c r="I1554" s="130"/>
      <c r="J1554" s="98"/>
      <c r="K1554" s="98"/>
      <c r="L1554" s="98"/>
      <c r="M1554" s="255"/>
      <c r="N1554" s="255"/>
      <c r="O1554" s="98"/>
      <c r="P1554" s="98"/>
      <c r="Q1554" s="130"/>
    </row>
    <row r="1555" spans="1:17" ht="12.6" customHeight="1" x14ac:dyDescent="0.2">
      <c r="A1555" s="234"/>
      <c r="B1555" s="98"/>
      <c r="C1555" s="130"/>
      <c r="D1555" s="240"/>
      <c r="E1555" s="240"/>
      <c r="F1555" s="224"/>
      <c r="G1555" s="98"/>
      <c r="H1555" s="98"/>
      <c r="I1555" s="130"/>
      <c r="J1555" s="98"/>
      <c r="K1555" s="98"/>
      <c r="L1555" s="98"/>
      <c r="M1555" s="255"/>
      <c r="N1555" s="255"/>
      <c r="O1555" s="98"/>
      <c r="P1555" s="98"/>
      <c r="Q1555" s="130"/>
    </row>
    <row r="1556" spans="1:17" ht="12.6" customHeight="1" x14ac:dyDescent="0.2">
      <c r="A1556" s="234"/>
      <c r="B1556" s="98"/>
      <c r="C1556" s="130"/>
      <c r="D1556" s="240"/>
      <c r="E1556" s="240"/>
      <c r="F1556" s="224"/>
      <c r="G1556" s="98"/>
      <c r="H1556" s="98"/>
      <c r="I1556" s="130"/>
      <c r="J1556" s="98"/>
      <c r="K1556" s="98"/>
      <c r="L1556" s="98"/>
      <c r="M1556" s="255"/>
      <c r="N1556" s="255"/>
      <c r="O1556" s="98"/>
      <c r="P1556" s="98"/>
      <c r="Q1556" s="130"/>
    </row>
    <row r="1557" spans="1:17" ht="12.6" customHeight="1" x14ac:dyDescent="0.2">
      <c r="A1557" s="234"/>
      <c r="B1557" s="98"/>
      <c r="C1557" s="130"/>
      <c r="D1557" s="240"/>
      <c r="E1557" s="240"/>
      <c r="F1557" s="224"/>
      <c r="G1557" s="98"/>
      <c r="H1557" s="98"/>
      <c r="I1557" s="130"/>
      <c r="J1557" s="98"/>
      <c r="K1557" s="98"/>
      <c r="L1557" s="98"/>
      <c r="M1557" s="255"/>
      <c r="N1557" s="255"/>
      <c r="O1557" s="98"/>
      <c r="P1557" s="98"/>
      <c r="Q1557" s="130"/>
    </row>
    <row r="1558" spans="1:17" ht="12.6" customHeight="1" x14ac:dyDescent="0.2">
      <c r="A1558" s="234"/>
      <c r="B1558" s="98"/>
      <c r="C1558" s="130"/>
      <c r="D1558" s="240"/>
      <c r="E1558" s="240"/>
      <c r="F1558" s="224"/>
      <c r="G1558" s="98"/>
      <c r="H1558" s="98"/>
      <c r="I1558" s="130"/>
      <c r="J1558" s="98"/>
      <c r="K1558" s="98"/>
      <c r="L1558" s="98"/>
      <c r="M1558" s="255"/>
      <c r="N1558" s="255"/>
      <c r="O1558" s="98"/>
      <c r="P1558" s="98"/>
      <c r="Q1558" s="130"/>
    </row>
    <row r="1559" spans="1:17" ht="12.6" customHeight="1" x14ac:dyDescent="0.2">
      <c r="A1559" s="234"/>
      <c r="B1559" s="98"/>
      <c r="C1559" s="130"/>
      <c r="D1559" s="240"/>
      <c r="E1559" s="240"/>
      <c r="F1559" s="224"/>
      <c r="G1559" s="98"/>
      <c r="H1559" s="98"/>
      <c r="I1559" s="130"/>
      <c r="J1559" s="98"/>
      <c r="K1559" s="98"/>
      <c r="L1559" s="98"/>
      <c r="M1559" s="255"/>
      <c r="N1559" s="255"/>
      <c r="O1559" s="98"/>
      <c r="P1559" s="98"/>
      <c r="Q1559" s="130"/>
    </row>
    <row r="1560" spans="1:17" ht="12.6" customHeight="1" x14ac:dyDescent="0.2">
      <c r="A1560" s="234"/>
      <c r="B1560" s="98"/>
      <c r="C1560" s="130"/>
      <c r="D1560" s="240"/>
      <c r="E1560" s="240"/>
      <c r="F1560" s="224"/>
      <c r="G1560" s="98"/>
      <c r="H1560" s="98"/>
      <c r="I1560" s="130"/>
      <c r="J1560" s="98"/>
      <c r="K1560" s="98"/>
      <c r="L1560" s="98"/>
      <c r="M1560" s="255"/>
      <c r="N1560" s="255"/>
      <c r="O1560" s="98"/>
      <c r="P1560" s="98"/>
      <c r="Q1560" s="130"/>
    </row>
    <row r="1561" spans="1:17" ht="12.6" customHeight="1" x14ac:dyDescent="0.2">
      <c r="A1561" s="234"/>
      <c r="B1561" s="98"/>
      <c r="C1561" s="130"/>
      <c r="D1561" s="240"/>
      <c r="E1561" s="240"/>
      <c r="F1561" s="224"/>
      <c r="G1561" s="98"/>
      <c r="H1561" s="98"/>
      <c r="I1561" s="130"/>
      <c r="J1561" s="98"/>
      <c r="K1561" s="98"/>
      <c r="L1561" s="98"/>
      <c r="M1561" s="255"/>
      <c r="N1561" s="255"/>
      <c r="O1561" s="98"/>
      <c r="P1561" s="98"/>
      <c r="Q1561" s="130"/>
    </row>
    <row r="1562" spans="1:17" ht="12.6" customHeight="1" x14ac:dyDescent="0.2">
      <c r="A1562" s="234"/>
      <c r="B1562" s="98"/>
      <c r="C1562" s="130"/>
      <c r="D1562" s="240"/>
      <c r="E1562" s="240"/>
      <c r="F1562" s="224"/>
      <c r="G1562" s="98"/>
      <c r="H1562" s="98"/>
      <c r="I1562" s="130"/>
      <c r="J1562" s="98"/>
      <c r="K1562" s="98"/>
      <c r="L1562" s="98"/>
      <c r="M1562" s="255"/>
      <c r="N1562" s="255"/>
      <c r="O1562" s="98"/>
      <c r="P1562" s="98"/>
      <c r="Q1562" s="130"/>
    </row>
    <row r="1563" spans="1:17" ht="12.6" customHeight="1" x14ac:dyDescent="0.2">
      <c r="A1563" s="234"/>
      <c r="B1563" s="98"/>
      <c r="C1563" s="130"/>
      <c r="D1563" s="240"/>
      <c r="E1563" s="240"/>
      <c r="F1563" s="224"/>
      <c r="G1563" s="98"/>
      <c r="H1563" s="98"/>
      <c r="I1563" s="130"/>
      <c r="J1563" s="98"/>
      <c r="K1563" s="98"/>
      <c r="L1563" s="98"/>
      <c r="M1563" s="255"/>
      <c r="N1563" s="255"/>
      <c r="O1563" s="98"/>
      <c r="P1563" s="98"/>
      <c r="Q1563" s="130"/>
    </row>
    <row r="1564" spans="1:17" ht="12.6" customHeight="1" x14ac:dyDescent="0.2">
      <c r="A1564" s="234"/>
      <c r="B1564" s="98"/>
      <c r="C1564" s="130"/>
      <c r="D1564" s="240"/>
      <c r="E1564" s="240"/>
      <c r="F1564" s="224"/>
      <c r="G1564" s="98"/>
      <c r="H1564" s="98"/>
      <c r="I1564" s="130"/>
      <c r="J1564" s="98"/>
      <c r="K1564" s="98"/>
      <c r="L1564" s="98"/>
      <c r="M1564" s="255"/>
      <c r="N1564" s="255"/>
      <c r="O1564" s="98"/>
      <c r="P1564" s="98"/>
      <c r="Q1564" s="130"/>
    </row>
    <row r="1565" spans="1:17" ht="12.6" customHeight="1" x14ac:dyDescent="0.2">
      <c r="A1565" s="234"/>
      <c r="B1565" s="98"/>
      <c r="C1565" s="130"/>
      <c r="D1565" s="240"/>
      <c r="E1565" s="240"/>
      <c r="F1565" s="224"/>
      <c r="G1565" s="98"/>
      <c r="H1565" s="98"/>
      <c r="I1565" s="130"/>
      <c r="J1565" s="98"/>
      <c r="K1565" s="98"/>
      <c r="L1565" s="98"/>
      <c r="M1565" s="255"/>
      <c r="N1565" s="255"/>
      <c r="O1565" s="98"/>
      <c r="P1565" s="98"/>
      <c r="Q1565" s="130"/>
    </row>
    <row r="1566" spans="1:17" ht="12.6" customHeight="1" x14ac:dyDescent="0.2">
      <c r="A1566" s="234"/>
      <c r="B1566" s="98"/>
      <c r="C1566" s="130"/>
      <c r="D1566" s="240"/>
      <c r="E1566" s="240"/>
      <c r="F1566" s="224"/>
      <c r="G1566" s="98"/>
      <c r="H1566" s="98"/>
      <c r="I1566" s="130"/>
      <c r="J1566" s="98"/>
      <c r="K1566" s="98"/>
      <c r="L1566" s="98"/>
      <c r="M1566" s="255"/>
      <c r="N1566" s="255"/>
      <c r="O1566" s="98"/>
      <c r="P1566" s="98"/>
      <c r="Q1566" s="130"/>
    </row>
    <row r="1567" spans="1:17" ht="12.6" customHeight="1" x14ac:dyDescent="0.2">
      <c r="A1567" s="234"/>
      <c r="B1567" s="98"/>
      <c r="C1567" s="130"/>
      <c r="D1567" s="240"/>
      <c r="E1567" s="240"/>
      <c r="F1567" s="224"/>
      <c r="G1567" s="98"/>
      <c r="H1567" s="98"/>
      <c r="I1567" s="130"/>
      <c r="J1567" s="98"/>
      <c r="K1567" s="98"/>
      <c r="L1567" s="98"/>
      <c r="M1567" s="255"/>
      <c r="N1567" s="255"/>
      <c r="O1567" s="98"/>
      <c r="P1567" s="98"/>
      <c r="Q1567" s="130"/>
    </row>
    <row r="1568" spans="1:17" ht="12.6" customHeight="1" x14ac:dyDescent="0.2">
      <c r="A1568" s="234"/>
      <c r="B1568" s="98"/>
      <c r="C1568" s="130"/>
      <c r="D1568" s="240"/>
      <c r="E1568" s="240"/>
      <c r="F1568" s="224"/>
      <c r="G1568" s="98"/>
      <c r="H1568" s="98"/>
      <c r="I1568" s="130"/>
      <c r="J1568" s="98"/>
      <c r="K1568" s="98"/>
      <c r="L1568" s="98"/>
      <c r="M1568" s="255"/>
      <c r="N1568" s="255"/>
      <c r="O1568" s="98"/>
      <c r="P1568" s="98"/>
      <c r="Q1568" s="130"/>
    </row>
    <row r="1569" spans="1:17" ht="12.6" customHeight="1" x14ac:dyDescent="0.2">
      <c r="A1569" s="234"/>
      <c r="B1569" s="98"/>
      <c r="C1569" s="130"/>
      <c r="D1569" s="240"/>
      <c r="E1569" s="240"/>
      <c r="F1569" s="224"/>
      <c r="G1569" s="98"/>
      <c r="H1569" s="98"/>
      <c r="I1569" s="130"/>
      <c r="J1569" s="98"/>
      <c r="K1569" s="98"/>
      <c r="L1569" s="98"/>
      <c r="M1569" s="255"/>
      <c r="N1569" s="255"/>
      <c r="O1569" s="98"/>
      <c r="P1569" s="98"/>
      <c r="Q1569" s="130"/>
    </row>
    <row r="1570" spans="1:17" ht="12.6" customHeight="1" x14ac:dyDescent="0.2">
      <c r="A1570" s="234"/>
      <c r="B1570" s="98"/>
      <c r="C1570" s="130"/>
      <c r="D1570" s="240"/>
      <c r="E1570" s="240"/>
      <c r="F1570" s="224"/>
      <c r="G1570" s="98"/>
      <c r="H1570" s="98"/>
      <c r="I1570" s="130"/>
      <c r="J1570" s="98"/>
      <c r="K1570" s="98"/>
      <c r="L1570" s="98"/>
      <c r="M1570" s="255"/>
      <c r="N1570" s="255"/>
      <c r="O1570" s="98"/>
      <c r="P1570" s="98"/>
      <c r="Q1570" s="130"/>
    </row>
    <row r="1571" spans="1:17" ht="12.6" customHeight="1" x14ac:dyDescent="0.2">
      <c r="A1571" s="234"/>
      <c r="B1571" s="98"/>
      <c r="C1571" s="130"/>
      <c r="D1571" s="240"/>
      <c r="E1571" s="240"/>
      <c r="F1571" s="224"/>
      <c r="G1571" s="98"/>
      <c r="H1571" s="98"/>
      <c r="I1571" s="130"/>
      <c r="J1571" s="98"/>
      <c r="K1571" s="98"/>
      <c r="L1571" s="98"/>
      <c r="M1571" s="255"/>
      <c r="N1571" s="255"/>
      <c r="O1571" s="98"/>
      <c r="P1571" s="98"/>
      <c r="Q1571" s="130"/>
    </row>
    <row r="1572" spans="1:17" ht="12.6" customHeight="1" x14ac:dyDescent="0.2">
      <c r="A1572" s="234"/>
      <c r="B1572" s="98"/>
      <c r="C1572" s="130"/>
      <c r="D1572" s="240"/>
      <c r="E1572" s="240"/>
      <c r="F1572" s="224"/>
      <c r="G1572" s="98"/>
      <c r="H1572" s="98"/>
      <c r="I1572" s="130"/>
      <c r="J1572" s="98"/>
      <c r="K1572" s="98"/>
      <c r="L1572" s="98"/>
      <c r="M1572" s="255"/>
      <c r="N1572" s="255"/>
      <c r="O1572" s="98"/>
      <c r="P1572" s="98"/>
      <c r="Q1572" s="130"/>
    </row>
    <row r="1573" spans="1:17" ht="12.6" customHeight="1" x14ac:dyDescent="0.2">
      <c r="A1573" s="234"/>
      <c r="B1573" s="98"/>
      <c r="C1573" s="130"/>
      <c r="D1573" s="240"/>
      <c r="E1573" s="240"/>
      <c r="F1573" s="224"/>
      <c r="G1573" s="98"/>
      <c r="H1573" s="98"/>
      <c r="I1573" s="130"/>
      <c r="J1573" s="98"/>
      <c r="K1573" s="98"/>
      <c r="L1573" s="98"/>
      <c r="M1573" s="255"/>
      <c r="N1573" s="255"/>
      <c r="O1573" s="98"/>
      <c r="P1573" s="98"/>
      <c r="Q1573" s="130"/>
    </row>
    <row r="1574" spans="1:17" ht="12.6" customHeight="1" x14ac:dyDescent="0.2">
      <c r="A1574" s="234"/>
      <c r="B1574" s="98"/>
      <c r="C1574" s="130"/>
      <c r="D1574" s="240"/>
      <c r="E1574" s="240"/>
      <c r="F1574" s="224"/>
      <c r="G1574" s="98"/>
      <c r="H1574" s="98"/>
      <c r="I1574" s="130"/>
      <c r="J1574" s="98"/>
      <c r="K1574" s="98"/>
      <c r="L1574" s="98"/>
      <c r="M1574" s="255"/>
      <c r="N1574" s="255"/>
      <c r="O1574" s="98"/>
      <c r="P1574" s="98"/>
      <c r="Q1574" s="130"/>
    </row>
    <row r="1575" spans="1:17" ht="12.6" customHeight="1" x14ac:dyDescent="0.2">
      <c r="A1575" s="234"/>
      <c r="B1575" s="98"/>
      <c r="C1575" s="130"/>
      <c r="D1575" s="240"/>
      <c r="E1575" s="240"/>
      <c r="F1575" s="224"/>
      <c r="G1575" s="98"/>
      <c r="H1575" s="98"/>
      <c r="I1575" s="130"/>
      <c r="J1575" s="98"/>
      <c r="K1575" s="98"/>
      <c r="L1575" s="98"/>
      <c r="M1575" s="255"/>
      <c r="N1575" s="255"/>
      <c r="O1575" s="98"/>
      <c r="P1575" s="98"/>
      <c r="Q1575" s="130"/>
    </row>
    <row r="1576" spans="1:17" ht="12.6" customHeight="1" x14ac:dyDescent="0.2">
      <c r="A1576" s="234"/>
      <c r="B1576" s="98"/>
      <c r="C1576" s="130"/>
      <c r="D1576" s="240"/>
      <c r="E1576" s="240"/>
      <c r="F1576" s="224"/>
      <c r="G1576" s="98"/>
      <c r="H1576" s="98"/>
      <c r="I1576" s="130"/>
      <c r="J1576" s="98"/>
      <c r="K1576" s="98"/>
      <c r="L1576" s="98"/>
      <c r="M1576" s="255"/>
      <c r="N1576" s="255"/>
      <c r="O1576" s="98"/>
      <c r="P1576" s="98"/>
      <c r="Q1576" s="130"/>
    </row>
    <row r="1577" spans="1:17" ht="12.6" customHeight="1" x14ac:dyDescent="0.2">
      <c r="A1577" s="234"/>
      <c r="B1577" s="98"/>
      <c r="C1577" s="130"/>
      <c r="D1577" s="240"/>
      <c r="E1577" s="240"/>
      <c r="F1577" s="224"/>
      <c r="G1577" s="98"/>
      <c r="H1577" s="98"/>
      <c r="I1577" s="130"/>
      <c r="J1577" s="98"/>
      <c r="K1577" s="98"/>
      <c r="L1577" s="98"/>
      <c r="M1577" s="255"/>
      <c r="N1577" s="255"/>
      <c r="O1577" s="98"/>
      <c r="P1577" s="98"/>
      <c r="Q1577" s="130"/>
    </row>
    <row r="1578" spans="1:17" ht="12.6" customHeight="1" x14ac:dyDescent="0.2">
      <c r="A1578" s="234"/>
      <c r="B1578" s="98"/>
      <c r="C1578" s="130"/>
      <c r="D1578" s="240"/>
      <c r="E1578" s="240"/>
      <c r="F1578" s="224"/>
      <c r="G1578" s="98"/>
      <c r="H1578" s="98"/>
      <c r="I1578" s="130"/>
      <c r="J1578" s="98"/>
      <c r="K1578" s="98"/>
      <c r="L1578" s="98"/>
      <c r="M1578" s="255"/>
      <c r="N1578" s="255"/>
      <c r="O1578" s="98"/>
      <c r="P1578" s="98"/>
      <c r="Q1578" s="130"/>
    </row>
    <row r="1579" spans="1:17" ht="12.6" customHeight="1" x14ac:dyDescent="0.2">
      <c r="A1579" s="234"/>
      <c r="B1579" s="98"/>
      <c r="C1579" s="130"/>
      <c r="D1579" s="240"/>
      <c r="E1579" s="240"/>
      <c r="F1579" s="224"/>
      <c r="G1579" s="98"/>
      <c r="H1579" s="98"/>
      <c r="I1579" s="130"/>
      <c r="J1579" s="98"/>
      <c r="K1579" s="98"/>
      <c r="L1579" s="98"/>
      <c r="M1579" s="255"/>
      <c r="N1579" s="255"/>
      <c r="O1579" s="98"/>
      <c r="P1579" s="98"/>
      <c r="Q1579" s="130"/>
    </row>
    <row r="1580" spans="1:17" ht="12.6" customHeight="1" x14ac:dyDescent="0.2">
      <c r="A1580" s="234"/>
      <c r="B1580" s="98"/>
      <c r="C1580" s="130"/>
      <c r="D1580" s="240"/>
      <c r="E1580" s="240"/>
      <c r="F1580" s="224"/>
      <c r="G1580" s="98"/>
      <c r="H1580" s="98"/>
      <c r="I1580" s="130"/>
      <c r="J1580" s="98"/>
      <c r="K1580" s="98"/>
      <c r="L1580" s="98"/>
      <c r="M1580" s="255"/>
      <c r="N1580" s="255"/>
      <c r="O1580" s="98"/>
      <c r="P1580" s="98"/>
      <c r="Q1580" s="130"/>
    </row>
    <row r="1581" spans="1:17" ht="12.6" customHeight="1" x14ac:dyDescent="0.2">
      <c r="A1581" s="234"/>
      <c r="B1581" s="98"/>
      <c r="C1581" s="130"/>
      <c r="D1581" s="240"/>
      <c r="E1581" s="240"/>
      <c r="F1581" s="224"/>
      <c r="G1581" s="98"/>
      <c r="H1581" s="98"/>
      <c r="I1581" s="130"/>
      <c r="J1581" s="98"/>
      <c r="K1581" s="98"/>
      <c r="L1581" s="98"/>
      <c r="M1581" s="255"/>
      <c r="N1581" s="255"/>
      <c r="O1581" s="98"/>
      <c r="P1581" s="98"/>
      <c r="Q1581" s="130"/>
    </row>
    <row r="1582" spans="1:17" ht="12.6" customHeight="1" x14ac:dyDescent="0.2">
      <c r="A1582" s="234"/>
      <c r="B1582" s="98"/>
      <c r="C1582" s="130"/>
      <c r="D1582" s="240"/>
      <c r="E1582" s="240"/>
      <c r="F1582" s="224"/>
      <c r="G1582" s="98"/>
      <c r="H1582" s="98"/>
      <c r="I1582" s="130"/>
      <c r="J1582" s="98"/>
      <c r="K1582" s="98"/>
      <c r="L1582" s="98"/>
      <c r="M1582" s="255"/>
      <c r="N1582" s="255"/>
      <c r="O1582" s="98"/>
      <c r="P1582" s="98"/>
      <c r="Q1582" s="130"/>
    </row>
    <row r="1583" spans="1:17" ht="12.6" customHeight="1" x14ac:dyDescent="0.2">
      <c r="A1583" s="234"/>
      <c r="B1583" s="98"/>
      <c r="C1583" s="130"/>
      <c r="D1583" s="240"/>
      <c r="E1583" s="240"/>
      <c r="F1583" s="224"/>
      <c r="G1583" s="98"/>
      <c r="H1583" s="98"/>
      <c r="I1583" s="130"/>
      <c r="J1583" s="98"/>
      <c r="K1583" s="98"/>
      <c r="L1583" s="98"/>
      <c r="M1583" s="255"/>
      <c r="N1583" s="255"/>
      <c r="O1583" s="98"/>
      <c r="P1583" s="98"/>
      <c r="Q1583" s="130"/>
    </row>
    <row r="1584" spans="1:17" ht="12.6" customHeight="1" x14ac:dyDescent="0.2">
      <c r="A1584" s="234"/>
      <c r="B1584" s="98"/>
      <c r="C1584" s="130"/>
      <c r="D1584" s="240"/>
      <c r="E1584" s="240"/>
      <c r="F1584" s="224"/>
      <c r="G1584" s="98"/>
      <c r="H1584" s="98"/>
      <c r="I1584" s="130"/>
      <c r="J1584" s="98"/>
      <c r="K1584" s="98"/>
      <c r="L1584" s="98"/>
      <c r="M1584" s="255"/>
      <c r="N1584" s="255"/>
      <c r="O1584" s="98"/>
      <c r="P1584" s="98"/>
      <c r="Q1584" s="130"/>
    </row>
    <row r="1585" spans="1:17" ht="12.6" customHeight="1" x14ac:dyDescent="0.2">
      <c r="A1585" s="234"/>
      <c r="B1585" s="98"/>
      <c r="C1585" s="130"/>
      <c r="D1585" s="240"/>
      <c r="E1585" s="240"/>
      <c r="F1585" s="224"/>
      <c r="G1585" s="98"/>
      <c r="H1585" s="98"/>
      <c r="I1585" s="130"/>
      <c r="J1585" s="98"/>
      <c r="K1585" s="98"/>
      <c r="L1585" s="98"/>
      <c r="M1585" s="255"/>
      <c r="N1585" s="255"/>
      <c r="O1585" s="98"/>
      <c r="P1585" s="98"/>
      <c r="Q1585" s="130"/>
    </row>
    <row r="1586" spans="1:17" ht="12.6" customHeight="1" x14ac:dyDescent="0.2">
      <c r="A1586" s="234"/>
      <c r="B1586" s="98"/>
      <c r="C1586" s="130"/>
      <c r="D1586" s="240"/>
      <c r="E1586" s="240"/>
      <c r="F1586" s="224"/>
      <c r="G1586" s="98"/>
      <c r="H1586" s="98"/>
      <c r="I1586" s="130"/>
      <c r="J1586" s="98"/>
      <c r="K1586" s="98"/>
      <c r="L1586" s="98"/>
      <c r="M1586" s="255"/>
      <c r="N1586" s="255"/>
      <c r="O1586" s="98"/>
      <c r="P1586" s="98"/>
      <c r="Q1586" s="130"/>
    </row>
    <row r="1587" spans="1:17" ht="12.6" customHeight="1" x14ac:dyDescent="0.2">
      <c r="A1587" s="234"/>
      <c r="B1587" s="98"/>
      <c r="C1587" s="130"/>
      <c r="D1587" s="240"/>
      <c r="E1587" s="240"/>
      <c r="F1587" s="224"/>
      <c r="G1587" s="98"/>
      <c r="H1587" s="98"/>
      <c r="I1587" s="130"/>
      <c r="J1587" s="98"/>
      <c r="K1587" s="98"/>
      <c r="L1587" s="98"/>
      <c r="M1587" s="255"/>
      <c r="N1587" s="255"/>
      <c r="O1587" s="98"/>
      <c r="P1587" s="98"/>
      <c r="Q1587" s="130"/>
    </row>
    <row r="1588" spans="1:17" ht="12.6" customHeight="1" x14ac:dyDescent="0.2">
      <c r="A1588" s="234"/>
      <c r="B1588" s="98"/>
      <c r="C1588" s="130"/>
      <c r="D1588" s="240"/>
      <c r="E1588" s="240"/>
      <c r="F1588" s="224"/>
      <c r="G1588" s="98"/>
      <c r="H1588" s="98"/>
      <c r="I1588" s="130"/>
      <c r="J1588" s="98"/>
      <c r="K1588" s="98"/>
      <c r="L1588" s="98"/>
      <c r="M1588" s="255"/>
      <c r="N1588" s="255"/>
      <c r="O1588" s="98"/>
      <c r="P1588" s="98"/>
      <c r="Q1588" s="130"/>
    </row>
    <row r="1589" spans="1:17" ht="12.6" customHeight="1" x14ac:dyDescent="0.2">
      <c r="A1589" s="234"/>
      <c r="B1589" s="98"/>
      <c r="C1589" s="130"/>
      <c r="D1589" s="240"/>
      <c r="E1589" s="240"/>
      <c r="F1589" s="224"/>
      <c r="G1589" s="98"/>
      <c r="H1589" s="98"/>
      <c r="I1589" s="130"/>
      <c r="J1589" s="98"/>
      <c r="K1589" s="98"/>
      <c r="L1589" s="98"/>
      <c r="M1589" s="255"/>
      <c r="N1589" s="255"/>
      <c r="O1589" s="98"/>
      <c r="P1589" s="98"/>
      <c r="Q1589" s="130"/>
    </row>
    <row r="1590" spans="1:17" ht="12.6" customHeight="1" x14ac:dyDescent="0.2">
      <c r="A1590" s="234"/>
      <c r="B1590" s="98"/>
      <c r="C1590" s="130"/>
      <c r="D1590" s="240"/>
      <c r="E1590" s="240"/>
      <c r="F1590" s="224"/>
      <c r="G1590" s="98"/>
      <c r="H1590" s="98"/>
      <c r="I1590" s="130"/>
      <c r="J1590" s="98"/>
      <c r="K1590" s="98"/>
      <c r="L1590" s="98"/>
      <c r="M1590" s="255"/>
      <c r="N1590" s="255"/>
      <c r="O1590" s="98"/>
      <c r="P1590" s="98"/>
      <c r="Q1590" s="130"/>
    </row>
    <row r="1591" spans="1:17" ht="12.6" customHeight="1" x14ac:dyDescent="0.2">
      <c r="A1591" s="234"/>
      <c r="B1591" s="98"/>
      <c r="C1591" s="130"/>
      <c r="D1591" s="240"/>
      <c r="E1591" s="240"/>
      <c r="F1591" s="224"/>
      <c r="G1591" s="98"/>
      <c r="H1591" s="98"/>
      <c r="I1591" s="130"/>
      <c r="J1591" s="98"/>
      <c r="K1591" s="98"/>
      <c r="L1591" s="98"/>
      <c r="M1591" s="255"/>
      <c r="N1591" s="255"/>
      <c r="O1591" s="98"/>
      <c r="P1591" s="98"/>
      <c r="Q1591" s="130"/>
    </row>
    <row r="1592" spans="1:17" ht="12.6" customHeight="1" x14ac:dyDescent="0.2">
      <c r="A1592" s="234"/>
      <c r="B1592" s="98"/>
      <c r="C1592" s="130"/>
      <c r="D1592" s="240"/>
      <c r="E1592" s="240"/>
      <c r="F1592" s="224"/>
      <c r="G1592" s="98"/>
      <c r="H1592" s="98"/>
      <c r="I1592" s="130"/>
      <c r="J1592" s="98"/>
      <c r="K1592" s="98"/>
      <c r="L1592" s="98"/>
      <c r="M1592" s="255"/>
      <c r="N1592" s="255"/>
      <c r="O1592" s="98"/>
      <c r="P1592" s="98"/>
      <c r="Q1592" s="130"/>
    </row>
    <row r="1593" spans="1:17" ht="12.6" customHeight="1" x14ac:dyDescent="0.2">
      <c r="A1593" s="234"/>
      <c r="B1593" s="98"/>
      <c r="C1593" s="130"/>
      <c r="D1593" s="240"/>
      <c r="E1593" s="240"/>
      <c r="F1593" s="224"/>
      <c r="G1593" s="98"/>
      <c r="H1593" s="98"/>
      <c r="I1593" s="130"/>
      <c r="J1593" s="98"/>
      <c r="K1593" s="98"/>
      <c r="L1593" s="98"/>
      <c r="M1593" s="255"/>
      <c r="N1593" s="255"/>
      <c r="O1593" s="98"/>
      <c r="P1593" s="98"/>
      <c r="Q1593" s="130"/>
    </row>
    <row r="1594" spans="1:17" ht="12.6" customHeight="1" x14ac:dyDescent="0.2">
      <c r="A1594" s="234"/>
      <c r="B1594" s="98"/>
      <c r="C1594" s="130"/>
      <c r="D1594" s="240"/>
      <c r="E1594" s="240"/>
      <c r="F1594" s="224"/>
      <c r="G1594" s="98"/>
      <c r="H1594" s="98"/>
      <c r="I1594" s="130"/>
      <c r="J1594" s="98"/>
      <c r="K1594" s="98"/>
      <c r="L1594" s="98"/>
      <c r="M1594" s="255"/>
      <c r="N1594" s="255"/>
      <c r="O1594" s="98"/>
      <c r="P1594" s="98"/>
      <c r="Q1594" s="130"/>
    </row>
    <row r="1595" spans="1:17" ht="12.6" customHeight="1" x14ac:dyDescent="0.2">
      <c r="A1595" s="234"/>
      <c r="B1595" s="98"/>
      <c r="C1595" s="130"/>
      <c r="D1595" s="240"/>
      <c r="E1595" s="240"/>
      <c r="F1595" s="224"/>
      <c r="G1595" s="98"/>
      <c r="H1595" s="98"/>
      <c r="I1595" s="130"/>
      <c r="J1595" s="98"/>
      <c r="K1595" s="98"/>
      <c r="L1595" s="98"/>
      <c r="M1595" s="255"/>
      <c r="N1595" s="255"/>
      <c r="O1595" s="98"/>
      <c r="P1595" s="98"/>
      <c r="Q1595" s="130"/>
    </row>
    <row r="1596" spans="1:17" ht="12.6" customHeight="1" x14ac:dyDescent="0.2">
      <c r="A1596" s="234"/>
      <c r="B1596" s="98"/>
      <c r="C1596" s="130"/>
      <c r="D1596" s="240"/>
      <c r="E1596" s="240"/>
      <c r="F1596" s="224"/>
      <c r="G1596" s="98"/>
      <c r="H1596" s="98"/>
      <c r="I1596" s="130"/>
      <c r="J1596" s="98"/>
      <c r="K1596" s="98"/>
      <c r="L1596" s="98"/>
      <c r="M1596" s="255"/>
      <c r="N1596" s="255"/>
      <c r="O1596" s="98"/>
      <c r="P1596" s="98"/>
      <c r="Q1596" s="130"/>
    </row>
    <row r="1597" spans="1:17" ht="12.6" customHeight="1" x14ac:dyDescent="0.2">
      <c r="A1597" s="234"/>
      <c r="B1597" s="98"/>
      <c r="C1597" s="130"/>
      <c r="D1597" s="240"/>
      <c r="E1597" s="240"/>
      <c r="F1597" s="224"/>
      <c r="G1597" s="98"/>
      <c r="H1597" s="98"/>
      <c r="I1597" s="130"/>
      <c r="J1597" s="98"/>
      <c r="K1597" s="98"/>
      <c r="L1597" s="98"/>
      <c r="M1597" s="255"/>
      <c r="N1597" s="255"/>
      <c r="O1597" s="98"/>
      <c r="P1597" s="98"/>
      <c r="Q1597" s="130"/>
    </row>
    <row r="1598" spans="1:17" ht="12.6" customHeight="1" x14ac:dyDescent="0.2">
      <c r="A1598" s="234"/>
      <c r="B1598" s="98"/>
      <c r="C1598" s="130"/>
      <c r="D1598" s="240"/>
      <c r="E1598" s="240"/>
      <c r="F1598" s="224"/>
      <c r="G1598" s="98"/>
      <c r="H1598" s="98"/>
      <c r="I1598" s="130"/>
      <c r="J1598" s="98"/>
      <c r="K1598" s="98"/>
      <c r="L1598" s="98"/>
      <c r="M1598" s="255"/>
      <c r="N1598" s="255"/>
      <c r="O1598" s="98"/>
      <c r="P1598" s="98"/>
      <c r="Q1598" s="130"/>
    </row>
    <row r="1599" spans="1:17" ht="12.6" customHeight="1" x14ac:dyDescent="0.2">
      <c r="A1599" s="234"/>
      <c r="B1599" s="98"/>
      <c r="C1599" s="130"/>
      <c r="D1599" s="240"/>
      <c r="E1599" s="240"/>
      <c r="F1599" s="224"/>
      <c r="G1599" s="98"/>
      <c r="H1599" s="98"/>
      <c r="I1599" s="130"/>
      <c r="J1599" s="98"/>
      <c r="K1599" s="98"/>
      <c r="L1599" s="98"/>
      <c r="M1599" s="255"/>
      <c r="N1599" s="255"/>
      <c r="O1599" s="98"/>
      <c r="P1599" s="98"/>
      <c r="Q1599" s="130"/>
    </row>
    <row r="1600" spans="1:17" ht="12.6" customHeight="1" x14ac:dyDescent="0.2">
      <c r="A1600" s="234"/>
      <c r="B1600" s="98"/>
      <c r="C1600" s="130"/>
      <c r="D1600" s="240"/>
      <c r="E1600" s="240"/>
      <c r="F1600" s="224"/>
      <c r="G1600" s="98"/>
      <c r="H1600" s="98"/>
      <c r="I1600" s="130"/>
      <c r="J1600" s="98"/>
      <c r="K1600" s="98"/>
      <c r="L1600" s="98"/>
      <c r="M1600" s="255"/>
      <c r="N1600" s="255"/>
      <c r="O1600" s="98"/>
      <c r="P1600" s="98"/>
      <c r="Q1600" s="130"/>
    </row>
    <row r="1601" spans="1:17" ht="12.6" customHeight="1" x14ac:dyDescent="0.2">
      <c r="A1601" s="234"/>
      <c r="B1601" s="98"/>
      <c r="C1601" s="130"/>
      <c r="D1601" s="240"/>
      <c r="E1601" s="240"/>
      <c r="F1601" s="224"/>
      <c r="G1601" s="98"/>
      <c r="H1601" s="98"/>
      <c r="I1601" s="130"/>
      <c r="J1601" s="98"/>
      <c r="K1601" s="98"/>
      <c r="L1601" s="98"/>
      <c r="M1601" s="255"/>
      <c r="N1601" s="255"/>
      <c r="O1601" s="98"/>
      <c r="P1601" s="98"/>
      <c r="Q1601" s="130"/>
    </row>
    <row r="1602" spans="1:17" ht="12.6" customHeight="1" x14ac:dyDescent="0.2">
      <c r="A1602" s="234"/>
      <c r="B1602" s="98"/>
      <c r="C1602" s="130"/>
      <c r="D1602" s="240"/>
      <c r="E1602" s="240"/>
      <c r="F1602" s="224"/>
      <c r="G1602" s="98"/>
      <c r="H1602" s="98"/>
      <c r="I1602" s="130"/>
      <c r="J1602" s="98"/>
      <c r="K1602" s="98"/>
      <c r="L1602" s="98"/>
      <c r="M1602" s="255"/>
      <c r="N1602" s="255"/>
      <c r="O1602" s="98"/>
      <c r="P1602" s="98"/>
      <c r="Q1602" s="130"/>
    </row>
    <row r="1603" spans="1:17" ht="12.6" customHeight="1" x14ac:dyDescent="0.2">
      <c r="A1603" s="234"/>
      <c r="B1603" s="98"/>
      <c r="C1603" s="130"/>
      <c r="D1603" s="240"/>
      <c r="E1603" s="240"/>
      <c r="F1603" s="224"/>
      <c r="G1603" s="98"/>
      <c r="H1603" s="98"/>
      <c r="I1603" s="130"/>
      <c r="J1603" s="98"/>
      <c r="K1603" s="98"/>
      <c r="L1603" s="98"/>
      <c r="M1603" s="255"/>
      <c r="N1603" s="255"/>
      <c r="O1603" s="98"/>
      <c r="P1603" s="98"/>
      <c r="Q1603" s="130"/>
    </row>
    <row r="1604" spans="1:17" ht="12.6" customHeight="1" x14ac:dyDescent="0.2">
      <c r="A1604" s="234"/>
      <c r="B1604" s="98"/>
      <c r="C1604" s="130"/>
      <c r="D1604" s="240"/>
      <c r="E1604" s="240"/>
      <c r="F1604" s="224"/>
      <c r="G1604" s="98"/>
      <c r="H1604" s="98"/>
      <c r="I1604" s="130"/>
      <c r="J1604" s="98"/>
      <c r="K1604" s="98"/>
      <c r="L1604" s="98"/>
      <c r="M1604" s="255"/>
      <c r="N1604" s="255"/>
      <c r="O1604" s="98"/>
      <c r="P1604" s="98"/>
      <c r="Q1604" s="130"/>
    </row>
    <row r="1605" spans="1:17" ht="12.6" customHeight="1" x14ac:dyDescent="0.2">
      <c r="A1605" s="234"/>
      <c r="B1605" s="98"/>
      <c r="C1605" s="130"/>
      <c r="D1605" s="240"/>
      <c r="E1605" s="240"/>
      <c r="F1605" s="224"/>
      <c r="G1605" s="98"/>
      <c r="H1605" s="98"/>
      <c r="I1605" s="130"/>
      <c r="J1605" s="98"/>
      <c r="K1605" s="98"/>
      <c r="L1605" s="98"/>
      <c r="M1605" s="255"/>
      <c r="N1605" s="255"/>
      <c r="O1605" s="98"/>
      <c r="P1605" s="98"/>
      <c r="Q1605" s="130"/>
    </row>
    <row r="1606" spans="1:17" ht="12.6" customHeight="1" x14ac:dyDescent="0.2">
      <c r="A1606" s="234"/>
      <c r="B1606" s="98"/>
      <c r="C1606" s="130"/>
      <c r="D1606" s="240"/>
      <c r="E1606" s="240"/>
      <c r="F1606" s="224"/>
      <c r="G1606" s="98"/>
      <c r="H1606" s="98"/>
      <c r="I1606" s="130"/>
      <c r="J1606" s="98"/>
      <c r="K1606" s="98"/>
      <c r="L1606" s="98"/>
      <c r="M1606" s="255"/>
      <c r="N1606" s="255"/>
      <c r="O1606" s="98"/>
      <c r="P1606" s="98"/>
      <c r="Q1606" s="130"/>
    </row>
    <row r="1607" spans="1:17" ht="12.6" customHeight="1" x14ac:dyDescent="0.2">
      <c r="A1607" s="234"/>
      <c r="B1607" s="98"/>
      <c r="C1607" s="130"/>
      <c r="D1607" s="240"/>
      <c r="E1607" s="240"/>
      <c r="F1607" s="224"/>
      <c r="G1607" s="98"/>
      <c r="H1607" s="98"/>
      <c r="I1607" s="130"/>
      <c r="J1607" s="98"/>
      <c r="K1607" s="98"/>
      <c r="L1607" s="98"/>
      <c r="M1607" s="255"/>
      <c r="N1607" s="255"/>
      <c r="O1607" s="98"/>
      <c r="P1607" s="98"/>
      <c r="Q1607" s="130"/>
    </row>
    <row r="1608" spans="1:17" ht="12.6" customHeight="1" x14ac:dyDescent="0.2">
      <c r="A1608" s="234"/>
      <c r="B1608" s="98"/>
      <c r="C1608" s="130"/>
      <c r="D1608" s="240"/>
      <c r="E1608" s="240"/>
      <c r="F1608" s="224"/>
      <c r="G1608" s="98"/>
      <c r="H1608" s="98"/>
      <c r="I1608" s="130"/>
      <c r="J1608" s="98"/>
      <c r="K1608" s="98"/>
      <c r="L1608" s="98"/>
      <c r="M1608" s="255"/>
      <c r="N1608" s="255"/>
      <c r="O1608" s="98"/>
      <c r="P1608" s="98"/>
      <c r="Q1608" s="130"/>
    </row>
    <row r="1609" spans="1:17" ht="12.6" customHeight="1" x14ac:dyDescent="0.2">
      <c r="A1609" s="234"/>
      <c r="B1609" s="98"/>
      <c r="C1609" s="130"/>
      <c r="D1609" s="240"/>
      <c r="E1609" s="240"/>
      <c r="F1609" s="224"/>
      <c r="G1609" s="98"/>
      <c r="H1609" s="98"/>
      <c r="I1609" s="130"/>
      <c r="J1609" s="98"/>
      <c r="K1609" s="98"/>
      <c r="L1609" s="98"/>
      <c r="M1609" s="255"/>
      <c r="N1609" s="255"/>
      <c r="O1609" s="98"/>
      <c r="P1609" s="98"/>
      <c r="Q1609" s="130"/>
    </row>
    <row r="1610" spans="1:17" ht="12.6" customHeight="1" x14ac:dyDescent="0.2">
      <c r="A1610" s="234"/>
      <c r="B1610" s="98"/>
      <c r="C1610" s="130"/>
      <c r="D1610" s="240"/>
      <c r="E1610" s="240"/>
      <c r="F1610" s="224"/>
      <c r="G1610" s="98"/>
      <c r="H1610" s="98"/>
      <c r="I1610" s="130"/>
      <c r="J1610" s="98"/>
      <c r="K1610" s="98"/>
      <c r="L1610" s="98"/>
      <c r="M1610" s="255"/>
      <c r="N1610" s="255"/>
      <c r="O1610" s="98"/>
      <c r="P1610" s="98"/>
      <c r="Q1610" s="130"/>
    </row>
    <row r="1611" spans="1:17" ht="12.6" customHeight="1" x14ac:dyDescent="0.2">
      <c r="A1611" s="234"/>
      <c r="B1611" s="98"/>
      <c r="C1611" s="130"/>
      <c r="D1611" s="240"/>
      <c r="E1611" s="240"/>
      <c r="F1611" s="224"/>
      <c r="G1611" s="98"/>
      <c r="H1611" s="98"/>
      <c r="I1611" s="130"/>
      <c r="J1611" s="98"/>
      <c r="K1611" s="98"/>
      <c r="L1611" s="98"/>
      <c r="M1611" s="255"/>
      <c r="N1611" s="255"/>
      <c r="O1611" s="98"/>
      <c r="P1611" s="98"/>
      <c r="Q1611" s="130"/>
    </row>
    <row r="1612" spans="1:17" ht="12.6" customHeight="1" x14ac:dyDescent="0.2">
      <c r="A1612" s="234"/>
      <c r="B1612" s="98"/>
      <c r="C1612" s="130"/>
      <c r="D1612" s="240"/>
      <c r="E1612" s="240"/>
      <c r="F1612" s="224"/>
      <c r="G1612" s="98"/>
      <c r="H1612" s="98"/>
      <c r="I1612" s="130"/>
      <c r="J1612" s="98"/>
      <c r="K1612" s="98"/>
      <c r="L1612" s="98"/>
      <c r="M1612" s="255"/>
      <c r="N1612" s="255"/>
      <c r="O1612" s="98"/>
      <c r="P1612" s="98"/>
      <c r="Q1612" s="130"/>
    </row>
    <row r="1613" spans="1:17" ht="12.6" customHeight="1" x14ac:dyDescent="0.2">
      <c r="A1613" s="234"/>
      <c r="B1613" s="98"/>
      <c r="C1613" s="130"/>
      <c r="D1613" s="240"/>
      <c r="E1613" s="240"/>
      <c r="F1613" s="224"/>
      <c r="G1613" s="98"/>
      <c r="H1613" s="98"/>
      <c r="I1613" s="130"/>
      <c r="J1613" s="98"/>
      <c r="K1613" s="98"/>
      <c r="L1613" s="98"/>
      <c r="M1613" s="255"/>
      <c r="N1613" s="255"/>
      <c r="O1613" s="98"/>
      <c r="P1613" s="98"/>
      <c r="Q1613" s="130"/>
    </row>
    <row r="1614" spans="1:17" ht="12.6" customHeight="1" x14ac:dyDescent="0.2">
      <c r="A1614" s="234"/>
      <c r="B1614" s="98"/>
      <c r="C1614" s="130"/>
      <c r="D1614" s="240"/>
      <c r="E1614" s="240"/>
      <c r="F1614" s="224"/>
      <c r="G1614" s="98"/>
      <c r="H1614" s="98"/>
      <c r="I1614" s="130"/>
      <c r="J1614" s="98"/>
      <c r="K1614" s="98"/>
      <c r="L1614" s="98"/>
      <c r="M1614" s="255"/>
      <c r="N1614" s="255"/>
      <c r="O1614" s="98"/>
      <c r="P1614" s="98"/>
      <c r="Q1614" s="130"/>
    </row>
    <row r="1615" spans="1:17" ht="12.6" customHeight="1" x14ac:dyDescent="0.2">
      <c r="A1615" s="234"/>
      <c r="B1615" s="98"/>
      <c r="C1615" s="130"/>
      <c r="D1615" s="240"/>
      <c r="E1615" s="240"/>
      <c r="F1615" s="224"/>
      <c r="G1615" s="98"/>
      <c r="H1615" s="98"/>
      <c r="I1615" s="130"/>
      <c r="J1615" s="98"/>
      <c r="K1615" s="98"/>
      <c r="L1615" s="98"/>
      <c r="M1615" s="255"/>
      <c r="N1615" s="255"/>
      <c r="O1615" s="98"/>
      <c r="P1615" s="98"/>
      <c r="Q1615" s="130"/>
    </row>
    <row r="1616" spans="1:17" ht="12.6" customHeight="1" x14ac:dyDescent="0.2">
      <c r="A1616" s="234"/>
      <c r="B1616" s="98"/>
      <c r="C1616" s="130"/>
      <c r="D1616" s="240"/>
      <c r="E1616" s="240"/>
      <c r="F1616" s="224"/>
      <c r="G1616" s="98"/>
      <c r="H1616" s="98"/>
      <c r="I1616" s="130"/>
      <c r="J1616" s="98"/>
      <c r="K1616" s="98"/>
      <c r="L1616" s="98"/>
      <c r="M1616" s="255"/>
      <c r="N1616" s="255"/>
      <c r="O1616" s="98"/>
      <c r="P1616" s="98"/>
      <c r="Q1616" s="130"/>
    </row>
    <row r="1617" spans="1:17" ht="12.6" customHeight="1" x14ac:dyDescent="0.2">
      <c r="A1617" s="234"/>
      <c r="B1617" s="98"/>
      <c r="C1617" s="130"/>
      <c r="D1617" s="240"/>
      <c r="E1617" s="240"/>
      <c r="F1617" s="224"/>
      <c r="G1617" s="98"/>
      <c r="H1617" s="98"/>
      <c r="I1617" s="130"/>
      <c r="J1617" s="98"/>
      <c r="K1617" s="98"/>
      <c r="L1617" s="98"/>
      <c r="M1617" s="255"/>
      <c r="N1617" s="255"/>
      <c r="O1617" s="98"/>
      <c r="P1617" s="98"/>
      <c r="Q1617" s="130"/>
    </row>
    <row r="1618" spans="1:17" ht="12.6" customHeight="1" x14ac:dyDescent="0.2">
      <c r="A1618" s="234"/>
      <c r="B1618" s="98"/>
      <c r="C1618" s="130"/>
      <c r="D1618" s="240"/>
      <c r="E1618" s="240"/>
      <c r="F1618" s="224"/>
      <c r="G1618" s="98"/>
      <c r="H1618" s="98"/>
      <c r="I1618" s="130"/>
      <c r="J1618" s="98"/>
      <c r="K1618" s="98"/>
      <c r="L1618" s="98"/>
      <c r="M1618" s="255"/>
      <c r="N1618" s="255"/>
      <c r="O1618" s="98"/>
      <c r="P1618" s="98"/>
      <c r="Q1618" s="130"/>
    </row>
    <row r="1619" spans="1:17" ht="12.6" customHeight="1" x14ac:dyDescent="0.2">
      <c r="A1619" s="234"/>
      <c r="B1619" s="98"/>
      <c r="C1619" s="130"/>
      <c r="D1619" s="240"/>
      <c r="E1619" s="240"/>
      <c r="F1619" s="224"/>
      <c r="G1619" s="98"/>
      <c r="H1619" s="98"/>
      <c r="I1619" s="130"/>
      <c r="J1619" s="98"/>
      <c r="K1619" s="98"/>
      <c r="L1619" s="98"/>
      <c r="M1619" s="255"/>
      <c r="N1619" s="255"/>
      <c r="O1619" s="98"/>
      <c r="P1619" s="98"/>
      <c r="Q1619" s="130"/>
    </row>
    <row r="1620" spans="1:17" ht="12.6" customHeight="1" x14ac:dyDescent="0.2">
      <c r="A1620" s="234"/>
      <c r="B1620" s="98"/>
      <c r="C1620" s="130"/>
      <c r="D1620" s="240"/>
      <c r="E1620" s="240"/>
      <c r="F1620" s="224"/>
      <c r="G1620" s="98"/>
      <c r="H1620" s="98"/>
      <c r="I1620" s="130"/>
      <c r="J1620" s="98"/>
      <c r="K1620" s="98"/>
      <c r="L1620" s="98"/>
      <c r="M1620" s="255"/>
      <c r="N1620" s="255"/>
      <c r="O1620" s="98"/>
      <c r="P1620" s="98"/>
      <c r="Q1620" s="130"/>
    </row>
    <row r="1621" spans="1:17" ht="12.6" customHeight="1" x14ac:dyDescent="0.2">
      <c r="A1621" s="234"/>
      <c r="B1621" s="98"/>
      <c r="C1621" s="130"/>
      <c r="D1621" s="240"/>
      <c r="E1621" s="240"/>
      <c r="F1621" s="224"/>
      <c r="G1621" s="98"/>
      <c r="H1621" s="98"/>
      <c r="I1621" s="130"/>
      <c r="J1621" s="98"/>
      <c r="K1621" s="98"/>
      <c r="L1621" s="98"/>
      <c r="M1621" s="255"/>
      <c r="N1621" s="255"/>
      <c r="O1621" s="98"/>
      <c r="P1621" s="98"/>
      <c r="Q1621" s="130"/>
    </row>
    <row r="1622" spans="1:17" ht="12.6" customHeight="1" x14ac:dyDescent="0.2">
      <c r="A1622" s="234"/>
      <c r="B1622" s="98"/>
      <c r="C1622" s="130"/>
      <c r="D1622" s="240"/>
      <c r="E1622" s="240"/>
      <c r="F1622" s="224"/>
      <c r="G1622" s="98"/>
      <c r="H1622" s="98"/>
      <c r="I1622" s="130"/>
      <c r="J1622" s="98"/>
      <c r="K1622" s="98"/>
      <c r="L1622" s="98"/>
      <c r="M1622" s="255"/>
      <c r="N1622" s="255"/>
      <c r="O1622" s="98"/>
      <c r="P1622" s="98"/>
      <c r="Q1622" s="130"/>
    </row>
    <row r="1623" spans="1:17" ht="12.6" customHeight="1" x14ac:dyDescent="0.2">
      <c r="A1623" s="234"/>
      <c r="B1623" s="98"/>
      <c r="C1623" s="130"/>
      <c r="D1623" s="240"/>
      <c r="E1623" s="240"/>
      <c r="F1623" s="224"/>
      <c r="G1623" s="98"/>
      <c r="H1623" s="98"/>
      <c r="I1623" s="130"/>
      <c r="J1623" s="98"/>
      <c r="K1623" s="98"/>
      <c r="L1623" s="98"/>
      <c r="M1623" s="255"/>
      <c r="N1623" s="255"/>
      <c r="O1623" s="98"/>
      <c r="P1623" s="98"/>
      <c r="Q1623" s="130"/>
    </row>
    <row r="1624" spans="1:17" ht="12.6" customHeight="1" x14ac:dyDescent="0.2">
      <c r="A1624" s="234"/>
      <c r="B1624" s="98"/>
      <c r="C1624" s="130"/>
      <c r="D1624" s="240"/>
      <c r="E1624" s="240"/>
      <c r="F1624" s="224"/>
      <c r="G1624" s="98"/>
      <c r="H1624" s="98"/>
      <c r="I1624" s="130"/>
      <c r="J1624" s="98"/>
      <c r="K1624" s="98"/>
      <c r="L1624" s="98"/>
      <c r="M1624" s="255"/>
      <c r="N1624" s="255"/>
      <c r="O1624" s="98"/>
      <c r="P1624" s="98"/>
      <c r="Q1624" s="130"/>
    </row>
    <row r="1625" spans="1:17" ht="12.6" customHeight="1" x14ac:dyDescent="0.2">
      <c r="A1625" s="234"/>
      <c r="B1625" s="98"/>
      <c r="C1625" s="130"/>
      <c r="D1625" s="240"/>
      <c r="E1625" s="240"/>
      <c r="F1625" s="224"/>
      <c r="G1625" s="98"/>
      <c r="H1625" s="98"/>
      <c r="I1625" s="130"/>
      <c r="J1625" s="98"/>
      <c r="K1625" s="98"/>
      <c r="L1625" s="98"/>
      <c r="M1625" s="255"/>
      <c r="N1625" s="255"/>
      <c r="O1625" s="98"/>
      <c r="P1625" s="98"/>
      <c r="Q1625" s="130"/>
    </row>
    <row r="1626" spans="1:17" ht="12.6" customHeight="1" x14ac:dyDescent="0.2">
      <c r="A1626" s="234"/>
      <c r="B1626" s="98"/>
      <c r="C1626" s="130"/>
      <c r="D1626" s="240"/>
      <c r="E1626" s="240"/>
      <c r="F1626" s="224"/>
      <c r="G1626" s="98"/>
      <c r="H1626" s="98"/>
      <c r="I1626" s="130"/>
      <c r="J1626" s="98"/>
      <c r="K1626" s="98"/>
      <c r="L1626" s="98"/>
      <c r="M1626" s="255"/>
      <c r="N1626" s="255"/>
      <c r="O1626" s="98"/>
      <c r="P1626" s="98"/>
      <c r="Q1626" s="130"/>
    </row>
    <row r="1627" spans="1:17" ht="12.6" customHeight="1" x14ac:dyDescent="0.2">
      <c r="A1627" s="234"/>
      <c r="B1627" s="98"/>
      <c r="C1627" s="130"/>
      <c r="D1627" s="240"/>
      <c r="E1627" s="240"/>
      <c r="F1627" s="224"/>
      <c r="G1627" s="98"/>
      <c r="H1627" s="98"/>
      <c r="I1627" s="130"/>
      <c r="J1627" s="98"/>
      <c r="K1627" s="98"/>
      <c r="L1627" s="98"/>
      <c r="M1627" s="255"/>
      <c r="N1627" s="255"/>
      <c r="O1627" s="98"/>
      <c r="P1627" s="98"/>
      <c r="Q1627" s="130"/>
    </row>
    <row r="1628" spans="1:17" ht="12.6" customHeight="1" x14ac:dyDescent="0.2">
      <c r="A1628" s="234"/>
      <c r="B1628" s="98"/>
      <c r="C1628" s="130"/>
      <c r="D1628" s="240"/>
      <c r="E1628" s="240"/>
      <c r="F1628" s="224"/>
      <c r="G1628" s="98"/>
      <c r="H1628" s="98"/>
      <c r="I1628" s="130"/>
      <c r="J1628" s="98"/>
      <c r="K1628" s="98"/>
      <c r="L1628" s="98"/>
      <c r="M1628" s="255"/>
      <c r="N1628" s="255"/>
      <c r="O1628" s="98"/>
      <c r="P1628" s="98"/>
      <c r="Q1628" s="130"/>
    </row>
    <row r="1629" spans="1:17" ht="12.6" customHeight="1" x14ac:dyDescent="0.2">
      <c r="A1629" s="234"/>
      <c r="B1629" s="98"/>
      <c r="C1629" s="130"/>
      <c r="D1629" s="240"/>
      <c r="E1629" s="240"/>
      <c r="F1629" s="224"/>
      <c r="G1629" s="98"/>
      <c r="H1629" s="98"/>
      <c r="I1629" s="130"/>
      <c r="J1629" s="98"/>
      <c r="K1629" s="98"/>
      <c r="L1629" s="98"/>
      <c r="M1629" s="255"/>
      <c r="N1629" s="255"/>
      <c r="O1629" s="98"/>
      <c r="P1629" s="98"/>
      <c r="Q1629" s="130"/>
    </row>
    <row r="1630" spans="1:17" ht="12.6" customHeight="1" x14ac:dyDescent="0.2">
      <c r="A1630" s="234"/>
      <c r="B1630" s="98"/>
      <c r="C1630" s="130"/>
      <c r="D1630" s="240"/>
      <c r="E1630" s="240"/>
      <c r="F1630" s="224"/>
      <c r="G1630" s="98"/>
      <c r="H1630" s="98"/>
      <c r="I1630" s="130"/>
      <c r="J1630" s="98"/>
      <c r="K1630" s="98"/>
      <c r="L1630" s="98"/>
      <c r="M1630" s="255"/>
      <c r="N1630" s="255"/>
      <c r="O1630" s="98"/>
      <c r="P1630" s="98"/>
      <c r="Q1630" s="130"/>
    </row>
    <row r="1631" spans="1:17" ht="12.6" customHeight="1" x14ac:dyDescent="0.2">
      <c r="A1631" s="234"/>
      <c r="B1631" s="98"/>
      <c r="C1631" s="130"/>
      <c r="D1631" s="240"/>
      <c r="E1631" s="240"/>
      <c r="F1631" s="224"/>
      <c r="G1631" s="98"/>
      <c r="H1631" s="98"/>
      <c r="I1631" s="130"/>
      <c r="J1631" s="98"/>
      <c r="K1631" s="98"/>
      <c r="L1631" s="98"/>
      <c r="M1631" s="255"/>
      <c r="N1631" s="255"/>
      <c r="O1631" s="98"/>
      <c r="P1631" s="98"/>
      <c r="Q1631" s="130"/>
    </row>
    <row r="1632" spans="1:17" ht="12.6" customHeight="1" x14ac:dyDescent="0.2">
      <c r="A1632" s="234"/>
      <c r="B1632" s="98"/>
      <c r="C1632" s="130"/>
      <c r="D1632" s="240"/>
      <c r="E1632" s="240"/>
      <c r="F1632" s="224"/>
      <c r="G1632" s="98"/>
      <c r="H1632" s="98"/>
      <c r="I1632" s="130"/>
      <c r="J1632" s="98"/>
      <c r="K1632" s="98"/>
      <c r="L1632" s="98"/>
      <c r="M1632" s="255"/>
      <c r="N1632" s="255"/>
      <c r="O1632" s="98"/>
      <c r="P1632" s="98"/>
      <c r="Q1632" s="130"/>
    </row>
    <row r="1633" spans="1:17" ht="12.6" customHeight="1" x14ac:dyDescent="0.2">
      <c r="A1633" s="234"/>
      <c r="B1633" s="98"/>
      <c r="C1633" s="130"/>
      <c r="D1633" s="240"/>
      <c r="E1633" s="240"/>
      <c r="F1633" s="224"/>
      <c r="G1633" s="98"/>
      <c r="H1633" s="98"/>
      <c r="I1633" s="130"/>
      <c r="J1633" s="98"/>
      <c r="K1633" s="98"/>
      <c r="L1633" s="98"/>
      <c r="M1633" s="255"/>
      <c r="N1633" s="255"/>
      <c r="O1633" s="98"/>
      <c r="P1633" s="98"/>
      <c r="Q1633" s="130"/>
    </row>
    <row r="1634" spans="1:17" ht="12.6" customHeight="1" x14ac:dyDescent="0.2">
      <c r="A1634" s="234"/>
      <c r="B1634" s="98"/>
      <c r="C1634" s="130"/>
      <c r="D1634" s="240"/>
      <c r="E1634" s="240"/>
      <c r="F1634" s="224"/>
      <c r="G1634" s="98"/>
      <c r="H1634" s="98"/>
      <c r="I1634" s="130"/>
      <c r="J1634" s="98"/>
      <c r="K1634" s="98"/>
      <c r="L1634" s="98"/>
      <c r="M1634" s="255"/>
      <c r="N1634" s="255"/>
      <c r="O1634" s="98"/>
      <c r="P1634" s="98"/>
      <c r="Q1634" s="130"/>
    </row>
    <row r="1635" spans="1:17" ht="12.6" customHeight="1" x14ac:dyDescent="0.2">
      <c r="A1635" s="234"/>
      <c r="B1635" s="98"/>
      <c r="C1635" s="130"/>
      <c r="D1635" s="240"/>
      <c r="E1635" s="240"/>
      <c r="F1635" s="224"/>
      <c r="G1635" s="98"/>
      <c r="H1635" s="98"/>
      <c r="I1635" s="130"/>
      <c r="J1635" s="98"/>
      <c r="K1635" s="98"/>
      <c r="L1635" s="98"/>
      <c r="M1635" s="255"/>
      <c r="N1635" s="255"/>
      <c r="O1635" s="98"/>
      <c r="P1635" s="98"/>
      <c r="Q1635" s="130"/>
    </row>
    <row r="1636" spans="1:17" ht="12.6" customHeight="1" x14ac:dyDescent="0.2">
      <c r="A1636" s="234"/>
      <c r="B1636" s="98"/>
      <c r="C1636" s="130"/>
      <c r="D1636" s="240"/>
      <c r="E1636" s="240"/>
      <c r="F1636" s="224"/>
      <c r="G1636" s="98"/>
      <c r="H1636" s="98"/>
      <c r="I1636" s="130"/>
      <c r="J1636" s="98"/>
      <c r="K1636" s="98"/>
      <c r="L1636" s="98"/>
      <c r="M1636" s="255"/>
      <c r="N1636" s="255"/>
      <c r="O1636" s="98"/>
      <c r="P1636" s="98"/>
      <c r="Q1636" s="130"/>
    </row>
    <row r="1637" spans="1:17" ht="12.6" customHeight="1" x14ac:dyDescent="0.2">
      <c r="A1637" s="234"/>
      <c r="B1637" s="98"/>
      <c r="C1637" s="130"/>
      <c r="D1637" s="240"/>
      <c r="E1637" s="240"/>
      <c r="F1637" s="224"/>
      <c r="G1637" s="98"/>
      <c r="H1637" s="98"/>
      <c r="I1637" s="130"/>
      <c r="J1637" s="98"/>
      <c r="K1637" s="98"/>
      <c r="L1637" s="98"/>
      <c r="M1637" s="255"/>
      <c r="N1637" s="255"/>
      <c r="O1637" s="98"/>
      <c r="P1637" s="98"/>
      <c r="Q1637" s="130"/>
    </row>
    <row r="1638" spans="1:17" ht="12.6" customHeight="1" x14ac:dyDescent="0.2">
      <c r="A1638" s="234"/>
      <c r="B1638" s="98"/>
      <c r="C1638" s="130"/>
      <c r="D1638" s="240"/>
      <c r="E1638" s="240"/>
      <c r="F1638" s="224"/>
      <c r="G1638" s="98"/>
      <c r="H1638" s="98"/>
      <c r="I1638" s="130"/>
      <c r="J1638" s="98"/>
      <c r="K1638" s="98"/>
      <c r="L1638" s="98"/>
      <c r="M1638" s="255"/>
      <c r="N1638" s="255"/>
      <c r="O1638" s="98"/>
      <c r="P1638" s="98"/>
      <c r="Q1638" s="130"/>
    </row>
    <row r="1639" spans="1:17" ht="12.6" customHeight="1" x14ac:dyDescent="0.2">
      <c r="A1639" s="234"/>
      <c r="B1639" s="98"/>
      <c r="C1639" s="130"/>
      <c r="D1639" s="240"/>
      <c r="E1639" s="240"/>
      <c r="F1639" s="224"/>
      <c r="G1639" s="98"/>
      <c r="H1639" s="98"/>
      <c r="I1639" s="130"/>
      <c r="J1639" s="98"/>
      <c r="K1639" s="98"/>
      <c r="L1639" s="98"/>
      <c r="M1639" s="255"/>
      <c r="N1639" s="255"/>
      <c r="O1639" s="98"/>
      <c r="P1639" s="98"/>
      <c r="Q1639" s="130"/>
    </row>
    <row r="1640" spans="1:17" ht="12.6" customHeight="1" x14ac:dyDescent="0.2">
      <c r="A1640" s="234"/>
      <c r="B1640" s="98"/>
      <c r="C1640" s="130"/>
      <c r="D1640" s="240"/>
      <c r="E1640" s="240"/>
      <c r="F1640" s="224"/>
      <c r="G1640" s="98"/>
      <c r="H1640" s="98"/>
      <c r="I1640" s="130"/>
      <c r="J1640" s="98"/>
      <c r="K1640" s="98"/>
      <c r="L1640" s="98"/>
      <c r="M1640" s="255"/>
      <c r="N1640" s="255"/>
      <c r="O1640" s="98"/>
      <c r="P1640" s="98"/>
      <c r="Q1640" s="130"/>
    </row>
    <row r="1641" spans="1:17" ht="12.6" customHeight="1" x14ac:dyDescent="0.2">
      <c r="A1641" s="234"/>
      <c r="B1641" s="98"/>
      <c r="C1641" s="130"/>
      <c r="D1641" s="240"/>
      <c r="E1641" s="240"/>
      <c r="F1641" s="224"/>
      <c r="G1641" s="98"/>
      <c r="H1641" s="98"/>
      <c r="I1641" s="130"/>
      <c r="J1641" s="98"/>
      <c r="K1641" s="98"/>
      <c r="L1641" s="98"/>
      <c r="M1641" s="255"/>
      <c r="N1641" s="255"/>
      <c r="O1641" s="98"/>
      <c r="P1641" s="98"/>
      <c r="Q1641" s="130"/>
    </row>
    <row r="1642" spans="1:17" ht="12.6" customHeight="1" x14ac:dyDescent="0.2">
      <c r="A1642" s="234"/>
      <c r="B1642" s="98"/>
      <c r="C1642" s="130"/>
      <c r="D1642" s="240"/>
      <c r="E1642" s="240"/>
      <c r="F1642" s="224"/>
      <c r="G1642" s="98"/>
      <c r="H1642" s="98"/>
      <c r="I1642" s="130"/>
      <c r="J1642" s="98"/>
      <c r="K1642" s="98"/>
      <c r="L1642" s="98"/>
      <c r="M1642" s="255"/>
      <c r="N1642" s="255"/>
      <c r="O1642" s="98"/>
      <c r="P1642" s="98"/>
      <c r="Q1642" s="130"/>
    </row>
    <row r="1643" spans="1:17" ht="12.6" customHeight="1" x14ac:dyDescent="0.2">
      <c r="A1643" s="234"/>
      <c r="B1643" s="98"/>
      <c r="C1643" s="130"/>
      <c r="D1643" s="240"/>
      <c r="E1643" s="240"/>
      <c r="F1643" s="224"/>
      <c r="G1643" s="98"/>
      <c r="H1643" s="98"/>
      <c r="I1643" s="130"/>
      <c r="J1643" s="98"/>
      <c r="K1643" s="98"/>
      <c r="L1643" s="98"/>
      <c r="M1643" s="255"/>
      <c r="N1643" s="255"/>
      <c r="O1643" s="98"/>
      <c r="P1643" s="98"/>
      <c r="Q1643" s="130"/>
    </row>
    <row r="1644" spans="1:17" ht="12.6" customHeight="1" x14ac:dyDescent="0.2">
      <c r="A1644" s="234"/>
      <c r="B1644" s="98"/>
      <c r="C1644" s="130"/>
      <c r="D1644" s="240"/>
      <c r="E1644" s="240"/>
      <c r="F1644" s="224"/>
      <c r="G1644" s="98"/>
      <c r="H1644" s="98"/>
      <c r="I1644" s="130"/>
      <c r="J1644" s="98"/>
      <c r="K1644" s="98"/>
      <c r="L1644" s="98"/>
      <c r="M1644" s="255"/>
      <c r="N1644" s="255"/>
      <c r="O1644" s="98"/>
      <c r="P1644" s="98"/>
      <c r="Q1644" s="130"/>
    </row>
    <row r="1645" spans="1:17" ht="12.6" customHeight="1" x14ac:dyDescent="0.2">
      <c r="A1645" s="234"/>
      <c r="B1645" s="98"/>
      <c r="C1645" s="130"/>
      <c r="D1645" s="240"/>
      <c r="E1645" s="240"/>
      <c r="F1645" s="224"/>
      <c r="G1645" s="98"/>
      <c r="H1645" s="98"/>
      <c r="I1645" s="130"/>
      <c r="J1645" s="98"/>
      <c r="K1645" s="98"/>
      <c r="L1645" s="98"/>
      <c r="M1645" s="255"/>
      <c r="N1645" s="255"/>
      <c r="O1645" s="98"/>
      <c r="P1645" s="98"/>
      <c r="Q1645" s="130"/>
    </row>
    <row r="1646" spans="1:17" ht="12.6" customHeight="1" x14ac:dyDescent="0.2">
      <c r="A1646" s="234"/>
      <c r="B1646" s="98"/>
      <c r="C1646" s="130"/>
      <c r="D1646" s="240"/>
      <c r="E1646" s="240"/>
      <c r="F1646" s="224"/>
      <c r="G1646" s="98"/>
      <c r="H1646" s="98"/>
      <c r="I1646" s="130"/>
      <c r="J1646" s="98"/>
      <c r="K1646" s="98"/>
      <c r="L1646" s="98"/>
      <c r="M1646" s="255"/>
      <c r="N1646" s="255"/>
      <c r="O1646" s="98"/>
      <c r="P1646" s="98"/>
      <c r="Q1646" s="130"/>
    </row>
    <row r="1647" spans="1:17" ht="12.6" customHeight="1" x14ac:dyDescent="0.2">
      <c r="A1647" s="234"/>
      <c r="B1647" s="98"/>
      <c r="C1647" s="130"/>
      <c r="D1647" s="240"/>
      <c r="E1647" s="240"/>
      <c r="F1647" s="224"/>
      <c r="G1647" s="98"/>
      <c r="H1647" s="98"/>
      <c r="I1647" s="130"/>
      <c r="J1647" s="98"/>
      <c r="K1647" s="98"/>
      <c r="L1647" s="98"/>
      <c r="M1647" s="255"/>
      <c r="N1647" s="255"/>
      <c r="O1647" s="98"/>
      <c r="P1647" s="98"/>
      <c r="Q1647" s="130"/>
    </row>
    <row r="1648" spans="1:17" ht="12.6" customHeight="1" x14ac:dyDescent="0.2">
      <c r="A1648" s="234"/>
      <c r="B1648" s="98"/>
      <c r="C1648" s="130"/>
      <c r="D1648" s="240"/>
      <c r="E1648" s="240"/>
      <c r="F1648" s="224"/>
      <c r="G1648" s="98"/>
      <c r="H1648" s="98"/>
      <c r="I1648" s="130"/>
      <c r="J1648" s="98"/>
      <c r="K1648" s="98"/>
      <c r="L1648" s="98"/>
      <c r="M1648" s="255"/>
      <c r="N1648" s="255"/>
      <c r="O1648" s="98"/>
      <c r="P1648" s="98"/>
      <c r="Q1648" s="130"/>
    </row>
    <row r="1649" spans="1:17" ht="12.6" customHeight="1" x14ac:dyDescent="0.2">
      <c r="A1649" s="234"/>
      <c r="B1649" s="98"/>
      <c r="C1649" s="130"/>
      <c r="D1649" s="240"/>
      <c r="E1649" s="240"/>
      <c r="F1649" s="224"/>
      <c r="G1649" s="98"/>
      <c r="H1649" s="98"/>
      <c r="I1649" s="130"/>
      <c r="J1649" s="98"/>
      <c r="K1649" s="98"/>
      <c r="L1649" s="98"/>
      <c r="M1649" s="255"/>
      <c r="N1649" s="255"/>
      <c r="O1649" s="98"/>
      <c r="P1649" s="98"/>
      <c r="Q1649" s="130"/>
    </row>
    <row r="1650" spans="1:17" ht="12.6" customHeight="1" x14ac:dyDescent="0.2">
      <c r="A1650" s="234"/>
      <c r="B1650" s="98"/>
      <c r="C1650" s="130"/>
      <c r="D1650" s="240"/>
      <c r="E1650" s="240"/>
      <c r="F1650" s="224"/>
      <c r="G1650" s="98"/>
      <c r="H1650" s="98"/>
      <c r="I1650" s="130"/>
      <c r="J1650" s="98"/>
      <c r="K1650" s="98"/>
      <c r="L1650" s="98"/>
      <c r="M1650" s="255"/>
      <c r="N1650" s="255"/>
      <c r="O1650" s="98"/>
      <c r="P1650" s="98"/>
      <c r="Q1650" s="130"/>
    </row>
    <row r="1651" spans="1:17" ht="12.6" customHeight="1" x14ac:dyDescent="0.2">
      <c r="A1651" s="234"/>
      <c r="B1651" s="98"/>
      <c r="C1651" s="130"/>
      <c r="D1651" s="240"/>
      <c r="E1651" s="240"/>
      <c r="F1651" s="224"/>
      <c r="G1651" s="98"/>
      <c r="H1651" s="98"/>
      <c r="I1651" s="130"/>
      <c r="J1651" s="98"/>
      <c r="K1651" s="98"/>
      <c r="L1651" s="98"/>
      <c r="M1651" s="255"/>
      <c r="N1651" s="255"/>
      <c r="O1651" s="98"/>
      <c r="P1651" s="98"/>
      <c r="Q1651" s="130"/>
    </row>
    <row r="1652" spans="1:17" ht="12.6" customHeight="1" x14ac:dyDescent="0.2">
      <c r="A1652" s="234"/>
      <c r="B1652" s="98"/>
      <c r="C1652" s="130"/>
      <c r="D1652" s="240"/>
      <c r="E1652" s="240"/>
      <c r="F1652" s="224"/>
      <c r="G1652" s="98"/>
      <c r="H1652" s="98"/>
      <c r="I1652" s="130"/>
      <c r="J1652" s="98"/>
      <c r="K1652" s="98"/>
      <c r="L1652" s="98"/>
      <c r="M1652" s="255"/>
      <c r="N1652" s="255"/>
      <c r="O1652" s="98"/>
      <c r="P1652" s="98"/>
      <c r="Q1652" s="130"/>
    </row>
    <row r="1653" spans="1:17" ht="12.6" customHeight="1" x14ac:dyDescent="0.2">
      <c r="A1653" s="234"/>
      <c r="B1653" s="98"/>
      <c r="C1653" s="130"/>
      <c r="D1653" s="240"/>
      <c r="E1653" s="240"/>
      <c r="F1653" s="224"/>
      <c r="G1653" s="98"/>
      <c r="H1653" s="98"/>
      <c r="I1653" s="130"/>
      <c r="J1653" s="98"/>
      <c r="K1653" s="98"/>
      <c r="L1653" s="98"/>
      <c r="M1653" s="255"/>
      <c r="N1653" s="255"/>
      <c r="O1653" s="98"/>
      <c r="P1653" s="98"/>
      <c r="Q1653" s="130"/>
    </row>
    <row r="1654" spans="1:17" ht="12.6" customHeight="1" x14ac:dyDescent="0.2">
      <c r="A1654" s="234"/>
      <c r="B1654" s="98"/>
      <c r="C1654" s="130"/>
      <c r="D1654" s="240"/>
      <c r="E1654" s="240"/>
      <c r="F1654" s="224"/>
      <c r="G1654" s="98"/>
      <c r="H1654" s="98"/>
      <c r="I1654" s="130"/>
      <c r="J1654" s="98"/>
      <c r="K1654" s="98"/>
      <c r="L1654" s="98"/>
      <c r="M1654" s="255"/>
      <c r="N1654" s="255"/>
      <c r="O1654" s="98"/>
      <c r="P1654" s="98"/>
      <c r="Q1654" s="130"/>
    </row>
    <row r="1655" spans="1:17" ht="12.6" customHeight="1" x14ac:dyDescent="0.2">
      <c r="A1655" s="234"/>
      <c r="B1655" s="98"/>
      <c r="C1655" s="130"/>
      <c r="D1655" s="240"/>
      <c r="E1655" s="240"/>
      <c r="F1655" s="224"/>
      <c r="G1655" s="98"/>
      <c r="H1655" s="98"/>
      <c r="I1655" s="130"/>
      <c r="J1655" s="98"/>
      <c r="K1655" s="98"/>
      <c r="L1655" s="98"/>
      <c r="M1655" s="255"/>
      <c r="N1655" s="255"/>
      <c r="O1655" s="98"/>
      <c r="P1655" s="98"/>
      <c r="Q1655" s="130"/>
    </row>
    <row r="1656" spans="1:17" ht="12.6" customHeight="1" x14ac:dyDescent="0.2">
      <c r="A1656" s="234"/>
      <c r="B1656" s="98"/>
      <c r="C1656" s="130"/>
      <c r="D1656" s="240"/>
      <c r="E1656" s="240"/>
      <c r="F1656" s="224"/>
      <c r="G1656" s="98"/>
      <c r="H1656" s="98"/>
      <c r="I1656" s="130"/>
      <c r="J1656" s="98"/>
      <c r="K1656" s="98"/>
      <c r="L1656" s="98"/>
      <c r="M1656" s="255"/>
      <c r="N1656" s="255"/>
      <c r="O1656" s="98"/>
      <c r="P1656" s="98"/>
      <c r="Q1656" s="130"/>
    </row>
    <row r="1657" spans="1:17" ht="12.6" customHeight="1" x14ac:dyDescent="0.2">
      <c r="A1657" s="234"/>
      <c r="B1657" s="98"/>
      <c r="C1657" s="130"/>
      <c r="D1657" s="240"/>
      <c r="E1657" s="240"/>
      <c r="F1657" s="224"/>
      <c r="G1657" s="98"/>
      <c r="H1657" s="98"/>
      <c r="I1657" s="130"/>
      <c r="J1657" s="98"/>
      <c r="K1657" s="98"/>
      <c r="L1657" s="98"/>
      <c r="M1657" s="255"/>
      <c r="N1657" s="255"/>
      <c r="O1657" s="98"/>
      <c r="P1657" s="98"/>
      <c r="Q1657" s="130"/>
    </row>
    <row r="1658" spans="1:17" ht="12.6" customHeight="1" x14ac:dyDescent="0.2">
      <c r="A1658" s="234"/>
      <c r="B1658" s="98"/>
      <c r="C1658" s="130"/>
      <c r="D1658" s="240"/>
      <c r="E1658" s="240"/>
      <c r="F1658" s="224"/>
      <c r="G1658" s="98"/>
      <c r="H1658" s="98"/>
      <c r="I1658" s="130"/>
      <c r="J1658" s="98"/>
      <c r="K1658" s="98"/>
      <c r="L1658" s="98"/>
      <c r="M1658" s="255"/>
      <c r="N1658" s="255"/>
      <c r="O1658" s="98"/>
      <c r="P1658" s="98"/>
      <c r="Q1658" s="130"/>
    </row>
    <row r="1659" spans="1:17" ht="12.6" customHeight="1" x14ac:dyDescent="0.2">
      <c r="A1659" s="234"/>
      <c r="B1659" s="98"/>
      <c r="C1659" s="130"/>
      <c r="D1659" s="240"/>
      <c r="E1659" s="240"/>
      <c r="F1659" s="224"/>
      <c r="G1659" s="98"/>
      <c r="H1659" s="98"/>
      <c r="I1659" s="130"/>
      <c r="J1659" s="98"/>
      <c r="K1659" s="98"/>
      <c r="L1659" s="98"/>
      <c r="M1659" s="255"/>
      <c r="N1659" s="255"/>
      <c r="O1659" s="98"/>
      <c r="P1659" s="98"/>
      <c r="Q1659" s="130"/>
    </row>
    <row r="1660" spans="1:17" ht="12.6" customHeight="1" x14ac:dyDescent="0.2">
      <c r="A1660" s="234"/>
      <c r="B1660" s="98"/>
      <c r="C1660" s="130"/>
      <c r="D1660" s="240"/>
      <c r="E1660" s="240"/>
      <c r="F1660" s="224"/>
      <c r="G1660" s="98"/>
      <c r="H1660" s="98"/>
      <c r="I1660" s="130"/>
      <c r="J1660" s="98"/>
      <c r="K1660" s="98"/>
      <c r="L1660" s="98"/>
      <c r="M1660" s="255"/>
      <c r="N1660" s="255"/>
      <c r="O1660" s="98"/>
      <c r="P1660" s="98"/>
      <c r="Q1660" s="130"/>
    </row>
    <row r="1661" spans="1:17" ht="12.6" customHeight="1" x14ac:dyDescent="0.2">
      <c r="A1661" s="234"/>
      <c r="B1661" s="98"/>
      <c r="C1661" s="130"/>
      <c r="D1661" s="240"/>
      <c r="E1661" s="240"/>
      <c r="F1661" s="224"/>
      <c r="G1661" s="98"/>
      <c r="H1661" s="98"/>
      <c r="I1661" s="130"/>
      <c r="J1661" s="98"/>
      <c r="K1661" s="98"/>
      <c r="L1661" s="98"/>
      <c r="M1661" s="255"/>
      <c r="N1661" s="255"/>
      <c r="O1661" s="98"/>
      <c r="P1661" s="98"/>
      <c r="Q1661" s="130"/>
    </row>
    <row r="1662" spans="1:17" ht="12.6" customHeight="1" x14ac:dyDescent="0.2">
      <c r="A1662" s="234"/>
      <c r="B1662" s="98"/>
      <c r="C1662" s="130"/>
      <c r="D1662" s="240"/>
      <c r="E1662" s="240"/>
      <c r="F1662" s="224"/>
      <c r="G1662" s="98"/>
      <c r="H1662" s="98"/>
      <c r="I1662" s="130"/>
      <c r="J1662" s="98"/>
      <c r="K1662" s="98"/>
      <c r="L1662" s="98"/>
      <c r="M1662" s="255"/>
      <c r="N1662" s="255"/>
      <c r="O1662" s="98"/>
      <c r="P1662" s="98"/>
      <c r="Q1662" s="130"/>
    </row>
    <row r="1663" spans="1:17" ht="12.6" customHeight="1" x14ac:dyDescent="0.2">
      <c r="A1663" s="234"/>
      <c r="B1663" s="98"/>
      <c r="C1663" s="130"/>
      <c r="D1663" s="240"/>
      <c r="E1663" s="240"/>
      <c r="F1663" s="224"/>
      <c r="G1663" s="98"/>
      <c r="H1663" s="98"/>
      <c r="I1663" s="130"/>
      <c r="J1663" s="98"/>
      <c r="K1663" s="98"/>
      <c r="L1663" s="98"/>
      <c r="M1663" s="255"/>
      <c r="N1663" s="255"/>
      <c r="O1663" s="98"/>
      <c r="P1663" s="98"/>
      <c r="Q1663" s="130"/>
    </row>
    <row r="1664" spans="1:17" ht="12.6" customHeight="1" x14ac:dyDescent="0.2">
      <c r="A1664" s="234"/>
      <c r="B1664" s="98"/>
      <c r="C1664" s="130"/>
      <c r="D1664" s="240"/>
      <c r="E1664" s="240"/>
      <c r="F1664" s="224"/>
      <c r="G1664" s="98"/>
      <c r="H1664" s="98"/>
      <c r="I1664" s="130"/>
      <c r="J1664" s="98"/>
      <c r="K1664" s="98"/>
      <c r="L1664" s="98"/>
      <c r="M1664" s="255"/>
      <c r="N1664" s="255"/>
      <c r="O1664" s="98"/>
      <c r="P1664" s="98"/>
      <c r="Q1664" s="130"/>
    </row>
    <row r="1665" spans="1:17" ht="12.6" customHeight="1" x14ac:dyDescent="0.2">
      <c r="A1665" s="234"/>
      <c r="B1665" s="98"/>
      <c r="C1665" s="130"/>
      <c r="D1665" s="240"/>
      <c r="E1665" s="240"/>
      <c r="F1665" s="224"/>
      <c r="G1665" s="98"/>
      <c r="H1665" s="98"/>
      <c r="I1665" s="130"/>
      <c r="J1665" s="98"/>
      <c r="K1665" s="98"/>
      <c r="L1665" s="98"/>
      <c r="M1665" s="255"/>
      <c r="N1665" s="255"/>
      <c r="O1665" s="98"/>
      <c r="P1665" s="98"/>
      <c r="Q1665" s="130"/>
    </row>
    <row r="1666" spans="1:17" ht="12.6" customHeight="1" x14ac:dyDescent="0.2">
      <c r="A1666" s="234"/>
      <c r="B1666" s="98"/>
      <c r="C1666" s="130"/>
      <c r="D1666" s="240"/>
      <c r="E1666" s="240"/>
      <c r="F1666" s="224"/>
      <c r="G1666" s="98"/>
      <c r="H1666" s="98"/>
      <c r="I1666" s="130"/>
      <c r="J1666" s="98"/>
      <c r="K1666" s="98"/>
      <c r="L1666" s="98"/>
      <c r="M1666" s="255"/>
      <c r="N1666" s="255"/>
      <c r="O1666" s="98"/>
      <c r="P1666" s="98"/>
      <c r="Q1666" s="130"/>
    </row>
    <row r="1667" spans="1:17" ht="12.6" customHeight="1" x14ac:dyDescent="0.2">
      <c r="A1667" s="234"/>
      <c r="B1667" s="98"/>
      <c r="C1667" s="130"/>
      <c r="D1667" s="240"/>
      <c r="E1667" s="240"/>
      <c r="F1667" s="224"/>
      <c r="G1667" s="98"/>
      <c r="H1667" s="98"/>
      <c r="I1667" s="130"/>
      <c r="J1667" s="98"/>
      <c r="K1667" s="98"/>
      <c r="L1667" s="98"/>
      <c r="M1667" s="255"/>
      <c r="N1667" s="255"/>
      <c r="O1667" s="98"/>
      <c r="P1667" s="98"/>
      <c r="Q1667" s="130"/>
    </row>
    <row r="1668" spans="1:17" ht="12.6" customHeight="1" x14ac:dyDescent="0.2">
      <c r="A1668" s="234"/>
      <c r="B1668" s="98"/>
      <c r="C1668" s="130"/>
      <c r="D1668" s="240"/>
      <c r="E1668" s="240"/>
      <c r="F1668" s="224"/>
      <c r="G1668" s="98"/>
      <c r="H1668" s="98"/>
      <c r="I1668" s="130"/>
      <c r="J1668" s="98"/>
      <c r="K1668" s="98"/>
      <c r="L1668" s="98"/>
      <c r="M1668" s="255"/>
      <c r="N1668" s="255"/>
      <c r="O1668" s="98"/>
      <c r="P1668" s="98"/>
      <c r="Q1668" s="130"/>
    </row>
    <row r="1669" spans="1:17" ht="12.6" customHeight="1" x14ac:dyDescent="0.2">
      <c r="A1669" s="234"/>
      <c r="B1669" s="98"/>
      <c r="C1669" s="130"/>
      <c r="D1669" s="240"/>
      <c r="E1669" s="240"/>
      <c r="F1669" s="224"/>
      <c r="G1669" s="98"/>
      <c r="H1669" s="98"/>
      <c r="I1669" s="130"/>
      <c r="J1669" s="98"/>
      <c r="K1669" s="98"/>
      <c r="L1669" s="98"/>
      <c r="M1669" s="255"/>
      <c r="N1669" s="255"/>
      <c r="O1669" s="98"/>
      <c r="P1669" s="98"/>
      <c r="Q1669" s="130"/>
    </row>
    <row r="1670" spans="1:17" ht="12.6" customHeight="1" x14ac:dyDescent="0.2">
      <c r="A1670" s="234"/>
      <c r="B1670" s="98"/>
      <c r="C1670" s="130"/>
      <c r="D1670" s="240"/>
      <c r="E1670" s="240"/>
      <c r="F1670" s="224"/>
      <c r="G1670" s="98"/>
      <c r="H1670" s="98"/>
      <c r="I1670" s="130"/>
      <c r="J1670" s="98"/>
      <c r="K1670" s="98"/>
      <c r="L1670" s="98"/>
      <c r="M1670" s="255"/>
      <c r="N1670" s="255"/>
      <c r="O1670" s="98"/>
      <c r="P1670" s="98"/>
      <c r="Q1670" s="130"/>
    </row>
    <row r="1671" spans="1:17" ht="12.6" customHeight="1" x14ac:dyDescent="0.2">
      <c r="A1671" s="234"/>
      <c r="B1671" s="98"/>
      <c r="C1671" s="130"/>
      <c r="D1671" s="240"/>
      <c r="E1671" s="240"/>
      <c r="F1671" s="224"/>
      <c r="G1671" s="98"/>
      <c r="H1671" s="98"/>
      <c r="I1671" s="130"/>
      <c r="J1671" s="98"/>
      <c r="K1671" s="98"/>
      <c r="L1671" s="98"/>
      <c r="M1671" s="255"/>
      <c r="N1671" s="255"/>
      <c r="O1671" s="98"/>
      <c r="P1671" s="98"/>
      <c r="Q1671" s="130"/>
    </row>
    <row r="1672" spans="1:17" ht="12.6" customHeight="1" x14ac:dyDescent="0.2">
      <c r="A1672" s="234"/>
      <c r="B1672" s="98"/>
      <c r="C1672" s="130"/>
      <c r="D1672" s="240"/>
      <c r="E1672" s="240"/>
      <c r="F1672" s="224"/>
      <c r="G1672" s="98"/>
      <c r="H1672" s="98"/>
      <c r="I1672" s="130"/>
      <c r="J1672" s="98"/>
      <c r="K1672" s="98"/>
      <c r="L1672" s="98"/>
      <c r="M1672" s="255"/>
      <c r="N1672" s="255"/>
      <c r="O1672" s="98"/>
      <c r="P1672" s="98"/>
      <c r="Q1672" s="130"/>
    </row>
    <row r="1673" spans="1:17" ht="12.6" customHeight="1" x14ac:dyDescent="0.2">
      <c r="A1673" s="234"/>
      <c r="B1673" s="98"/>
      <c r="C1673" s="130"/>
      <c r="D1673" s="240"/>
      <c r="E1673" s="240"/>
      <c r="F1673" s="224"/>
      <c r="G1673" s="98"/>
      <c r="H1673" s="98"/>
      <c r="I1673" s="130"/>
      <c r="J1673" s="98"/>
      <c r="K1673" s="98"/>
      <c r="L1673" s="98"/>
      <c r="M1673" s="255"/>
      <c r="N1673" s="255"/>
      <c r="O1673" s="98"/>
      <c r="P1673" s="98"/>
      <c r="Q1673" s="130"/>
    </row>
    <row r="1674" spans="1:17" ht="12.6" customHeight="1" x14ac:dyDescent="0.2">
      <c r="A1674" s="234"/>
      <c r="B1674" s="98"/>
      <c r="C1674" s="130"/>
      <c r="D1674" s="240"/>
      <c r="E1674" s="240"/>
      <c r="F1674" s="224"/>
      <c r="G1674" s="98"/>
      <c r="H1674" s="98"/>
      <c r="I1674" s="130"/>
      <c r="J1674" s="98"/>
      <c r="K1674" s="98"/>
      <c r="L1674" s="98"/>
      <c r="M1674" s="255"/>
      <c r="N1674" s="255"/>
      <c r="O1674" s="98"/>
      <c r="P1674" s="98"/>
      <c r="Q1674" s="130"/>
    </row>
    <row r="1675" spans="1:17" ht="12.6" customHeight="1" x14ac:dyDescent="0.2">
      <c r="A1675" s="234"/>
      <c r="B1675" s="98"/>
      <c r="C1675" s="130"/>
      <c r="D1675" s="240"/>
      <c r="E1675" s="240"/>
      <c r="F1675" s="224"/>
      <c r="G1675" s="98"/>
      <c r="H1675" s="98"/>
      <c r="I1675" s="130"/>
      <c r="J1675" s="98"/>
      <c r="K1675" s="98"/>
      <c r="L1675" s="98"/>
      <c r="M1675" s="255"/>
      <c r="N1675" s="255"/>
      <c r="O1675" s="98"/>
      <c r="P1675" s="98"/>
      <c r="Q1675" s="130"/>
    </row>
    <row r="1676" spans="1:17" ht="12.6" customHeight="1" x14ac:dyDescent="0.2">
      <c r="A1676" s="234"/>
      <c r="B1676" s="98"/>
      <c r="C1676" s="130"/>
      <c r="D1676" s="240"/>
      <c r="E1676" s="240"/>
      <c r="F1676" s="224"/>
      <c r="G1676" s="98"/>
      <c r="H1676" s="98"/>
      <c r="I1676" s="130"/>
      <c r="J1676" s="98"/>
      <c r="K1676" s="98"/>
      <c r="L1676" s="98"/>
      <c r="M1676" s="255"/>
      <c r="N1676" s="255"/>
      <c r="O1676" s="98"/>
      <c r="P1676" s="98"/>
      <c r="Q1676" s="130"/>
    </row>
    <row r="1677" spans="1:17" ht="12.6" customHeight="1" x14ac:dyDescent="0.2">
      <c r="A1677" s="234"/>
      <c r="B1677" s="98"/>
      <c r="C1677" s="130"/>
      <c r="D1677" s="240"/>
      <c r="E1677" s="240"/>
      <c r="F1677" s="224"/>
      <c r="G1677" s="98"/>
      <c r="H1677" s="98"/>
      <c r="I1677" s="130"/>
      <c r="J1677" s="98"/>
      <c r="K1677" s="98"/>
      <c r="L1677" s="98"/>
      <c r="M1677" s="255"/>
      <c r="N1677" s="255"/>
      <c r="O1677" s="98"/>
      <c r="P1677" s="98"/>
      <c r="Q1677" s="130"/>
    </row>
    <row r="1678" spans="1:17" ht="12.6" customHeight="1" x14ac:dyDescent="0.2">
      <c r="A1678" s="234"/>
      <c r="B1678" s="98"/>
      <c r="C1678" s="130"/>
      <c r="D1678" s="240"/>
      <c r="E1678" s="240"/>
      <c r="F1678" s="224"/>
      <c r="G1678" s="98"/>
      <c r="H1678" s="98"/>
      <c r="I1678" s="130"/>
      <c r="J1678" s="98"/>
      <c r="K1678" s="98"/>
      <c r="L1678" s="98"/>
      <c r="M1678" s="255"/>
      <c r="N1678" s="255"/>
      <c r="O1678" s="98"/>
      <c r="P1678" s="98"/>
      <c r="Q1678" s="130"/>
    </row>
    <row r="1679" spans="1:17" ht="12.6" customHeight="1" x14ac:dyDescent="0.2">
      <c r="A1679" s="234"/>
      <c r="B1679" s="98"/>
      <c r="C1679" s="130"/>
      <c r="D1679" s="240"/>
      <c r="E1679" s="240"/>
      <c r="F1679" s="224"/>
      <c r="G1679" s="98"/>
      <c r="H1679" s="98"/>
      <c r="I1679" s="130"/>
      <c r="J1679" s="98"/>
      <c r="K1679" s="98"/>
      <c r="L1679" s="98"/>
      <c r="M1679" s="255"/>
      <c r="N1679" s="255"/>
      <c r="O1679" s="98"/>
      <c r="P1679" s="98"/>
      <c r="Q1679" s="130"/>
    </row>
    <row r="1680" spans="1:17" ht="12.6" customHeight="1" x14ac:dyDescent="0.2">
      <c r="A1680" s="234"/>
      <c r="B1680" s="98"/>
      <c r="C1680" s="130"/>
      <c r="D1680" s="240"/>
      <c r="E1680" s="240"/>
      <c r="F1680" s="224"/>
      <c r="G1680" s="98"/>
      <c r="H1680" s="98"/>
      <c r="I1680" s="130"/>
      <c r="J1680" s="98"/>
      <c r="K1680" s="98"/>
      <c r="L1680" s="98"/>
      <c r="M1680" s="255"/>
      <c r="N1680" s="255"/>
      <c r="O1680" s="98"/>
      <c r="P1680" s="98"/>
      <c r="Q1680" s="130"/>
    </row>
    <row r="1681" spans="1:17" ht="12.6" customHeight="1" x14ac:dyDescent="0.2">
      <c r="A1681" s="234"/>
      <c r="B1681" s="98"/>
      <c r="C1681" s="130"/>
      <c r="D1681" s="240"/>
      <c r="E1681" s="240"/>
      <c r="F1681" s="224"/>
      <c r="G1681" s="98"/>
      <c r="H1681" s="98"/>
      <c r="I1681" s="130"/>
      <c r="J1681" s="98"/>
      <c r="K1681" s="98"/>
      <c r="L1681" s="98"/>
      <c r="M1681" s="255"/>
      <c r="N1681" s="255"/>
      <c r="O1681" s="98"/>
      <c r="P1681" s="98"/>
      <c r="Q1681" s="130"/>
    </row>
    <row r="1682" spans="1:17" ht="12.6" customHeight="1" x14ac:dyDescent="0.2">
      <c r="A1682" s="234"/>
      <c r="B1682" s="98"/>
      <c r="C1682" s="130"/>
      <c r="D1682" s="240"/>
      <c r="E1682" s="240"/>
      <c r="F1682" s="224"/>
      <c r="G1682" s="98"/>
      <c r="H1682" s="98"/>
      <c r="I1682" s="130"/>
      <c r="J1682" s="98"/>
      <c r="K1682" s="98"/>
      <c r="L1682" s="98"/>
      <c r="M1682" s="255"/>
      <c r="N1682" s="255"/>
      <c r="O1682" s="98"/>
      <c r="P1682" s="98"/>
      <c r="Q1682" s="130"/>
    </row>
    <row r="1683" spans="1:17" ht="12.6" customHeight="1" x14ac:dyDescent="0.2">
      <c r="A1683" s="234"/>
      <c r="B1683" s="98"/>
      <c r="C1683" s="130"/>
      <c r="D1683" s="240"/>
      <c r="E1683" s="240"/>
      <c r="F1683" s="224"/>
      <c r="G1683" s="98"/>
      <c r="H1683" s="98"/>
      <c r="I1683" s="130"/>
      <c r="J1683" s="98"/>
      <c r="K1683" s="98"/>
      <c r="L1683" s="98"/>
      <c r="M1683" s="255"/>
      <c r="N1683" s="255"/>
      <c r="O1683" s="98"/>
      <c r="P1683" s="98"/>
      <c r="Q1683" s="130"/>
    </row>
    <row r="1684" spans="1:17" ht="12.6" customHeight="1" x14ac:dyDescent="0.2">
      <c r="A1684" s="234"/>
      <c r="B1684" s="98"/>
      <c r="C1684" s="130"/>
      <c r="D1684" s="240"/>
      <c r="E1684" s="240"/>
      <c r="F1684" s="224"/>
      <c r="G1684" s="98"/>
      <c r="H1684" s="98"/>
      <c r="I1684" s="130"/>
      <c r="J1684" s="98"/>
      <c r="K1684" s="98"/>
      <c r="L1684" s="98"/>
      <c r="M1684" s="255"/>
      <c r="N1684" s="255"/>
      <c r="O1684" s="98"/>
      <c r="P1684" s="98"/>
      <c r="Q1684" s="130"/>
    </row>
    <row r="1685" spans="1:17" ht="12.6" customHeight="1" x14ac:dyDescent="0.2">
      <c r="A1685" s="234"/>
      <c r="B1685" s="98"/>
      <c r="C1685" s="130"/>
      <c r="D1685" s="240"/>
      <c r="E1685" s="240"/>
      <c r="F1685" s="224"/>
      <c r="G1685" s="98"/>
      <c r="H1685" s="98"/>
      <c r="I1685" s="130"/>
      <c r="J1685" s="98"/>
      <c r="K1685" s="98"/>
      <c r="L1685" s="98"/>
      <c r="M1685" s="255"/>
      <c r="N1685" s="255"/>
      <c r="O1685" s="98"/>
      <c r="P1685" s="98"/>
      <c r="Q1685" s="130"/>
    </row>
    <row r="1686" spans="1:17" ht="12.6" customHeight="1" x14ac:dyDescent="0.2">
      <c r="A1686" s="234"/>
      <c r="B1686" s="98"/>
      <c r="C1686" s="130"/>
      <c r="D1686" s="240"/>
      <c r="E1686" s="240"/>
      <c r="F1686" s="224"/>
      <c r="G1686" s="98"/>
      <c r="H1686" s="98"/>
      <c r="I1686" s="130"/>
      <c r="J1686" s="98"/>
      <c r="K1686" s="98"/>
      <c r="L1686" s="98"/>
      <c r="M1686" s="255"/>
      <c r="N1686" s="255"/>
      <c r="O1686" s="98"/>
      <c r="P1686" s="98"/>
      <c r="Q1686" s="130"/>
    </row>
    <row r="1687" spans="1:17" ht="12.6" customHeight="1" x14ac:dyDescent="0.2">
      <c r="A1687" s="234"/>
      <c r="B1687" s="98"/>
      <c r="C1687" s="130"/>
      <c r="D1687" s="240"/>
      <c r="E1687" s="240"/>
      <c r="F1687" s="224"/>
      <c r="G1687" s="98"/>
      <c r="H1687" s="98"/>
      <c r="I1687" s="130"/>
      <c r="J1687" s="98"/>
      <c r="K1687" s="98"/>
      <c r="L1687" s="98"/>
      <c r="M1687" s="255"/>
      <c r="N1687" s="255"/>
      <c r="O1687" s="98"/>
      <c r="P1687" s="98"/>
      <c r="Q1687" s="130"/>
    </row>
    <row r="1688" spans="1:17" ht="12.6" customHeight="1" x14ac:dyDescent="0.2">
      <c r="A1688" s="234"/>
      <c r="B1688" s="98"/>
      <c r="C1688" s="130"/>
      <c r="D1688" s="240"/>
      <c r="E1688" s="240"/>
      <c r="F1688" s="224"/>
      <c r="G1688" s="98"/>
      <c r="H1688" s="98"/>
      <c r="I1688" s="130"/>
      <c r="J1688" s="98"/>
      <c r="K1688" s="98"/>
      <c r="L1688" s="98"/>
      <c r="M1688" s="255"/>
      <c r="N1688" s="255"/>
      <c r="O1688" s="98"/>
      <c r="P1688" s="98"/>
      <c r="Q1688" s="130"/>
    </row>
    <row r="1689" spans="1:17" ht="12.6" customHeight="1" x14ac:dyDescent="0.2">
      <c r="A1689" s="234"/>
      <c r="B1689" s="98"/>
      <c r="C1689" s="130"/>
      <c r="D1689" s="240"/>
      <c r="E1689" s="240"/>
      <c r="F1689" s="224"/>
      <c r="G1689" s="98"/>
      <c r="H1689" s="98"/>
      <c r="I1689" s="130"/>
      <c r="J1689" s="98"/>
      <c r="K1689" s="98"/>
      <c r="L1689" s="98"/>
      <c r="M1689" s="255"/>
      <c r="N1689" s="255"/>
      <c r="O1689" s="98"/>
      <c r="P1689" s="98"/>
      <c r="Q1689" s="130"/>
    </row>
    <row r="1690" spans="1:17" ht="12.6" customHeight="1" x14ac:dyDescent="0.2">
      <c r="A1690" s="234"/>
      <c r="B1690" s="98"/>
      <c r="C1690" s="130"/>
      <c r="D1690" s="240"/>
      <c r="E1690" s="240"/>
      <c r="F1690" s="224"/>
      <c r="G1690" s="98"/>
      <c r="H1690" s="98"/>
      <c r="I1690" s="130"/>
      <c r="J1690" s="98"/>
      <c r="K1690" s="98"/>
      <c r="L1690" s="98"/>
      <c r="M1690" s="255"/>
      <c r="N1690" s="255"/>
      <c r="O1690" s="98"/>
      <c r="P1690" s="98"/>
      <c r="Q1690" s="130"/>
    </row>
    <row r="1691" spans="1:17" ht="12.6" customHeight="1" x14ac:dyDescent="0.2">
      <c r="A1691" s="234"/>
      <c r="B1691" s="98"/>
      <c r="C1691" s="130"/>
      <c r="D1691" s="240"/>
      <c r="E1691" s="240"/>
      <c r="F1691" s="224"/>
      <c r="G1691" s="98"/>
      <c r="H1691" s="98"/>
      <c r="I1691" s="130"/>
      <c r="J1691" s="98"/>
      <c r="K1691" s="98"/>
      <c r="L1691" s="98"/>
      <c r="M1691" s="255"/>
      <c r="N1691" s="255"/>
      <c r="O1691" s="98"/>
      <c r="P1691" s="98"/>
      <c r="Q1691" s="130"/>
    </row>
    <row r="1692" spans="1:17" ht="12.6" customHeight="1" x14ac:dyDescent="0.2">
      <c r="A1692" s="234"/>
      <c r="B1692" s="98"/>
      <c r="C1692" s="130"/>
      <c r="D1692" s="240"/>
      <c r="E1692" s="240"/>
      <c r="F1692" s="224"/>
      <c r="G1692" s="98"/>
      <c r="H1692" s="98"/>
      <c r="I1692" s="130"/>
      <c r="J1692" s="98"/>
      <c r="K1692" s="98"/>
      <c r="L1692" s="98"/>
      <c r="M1692" s="255"/>
      <c r="N1692" s="255"/>
      <c r="O1692" s="98"/>
      <c r="P1692" s="98"/>
      <c r="Q1692" s="130"/>
    </row>
    <row r="1693" spans="1:17" ht="12.6" customHeight="1" x14ac:dyDescent="0.2">
      <c r="A1693" s="234"/>
      <c r="B1693" s="98"/>
      <c r="C1693" s="130"/>
      <c r="D1693" s="240"/>
      <c r="E1693" s="240"/>
      <c r="F1693" s="224"/>
      <c r="G1693" s="98"/>
      <c r="H1693" s="98"/>
      <c r="I1693" s="130"/>
      <c r="J1693" s="98"/>
      <c r="K1693" s="98"/>
      <c r="L1693" s="98"/>
      <c r="M1693" s="255"/>
      <c r="N1693" s="255"/>
      <c r="O1693" s="98"/>
      <c r="P1693" s="98"/>
      <c r="Q1693" s="130"/>
    </row>
    <row r="1694" spans="1:17" ht="12.6" customHeight="1" x14ac:dyDescent="0.2">
      <c r="A1694" s="234"/>
      <c r="B1694" s="98"/>
      <c r="C1694" s="130"/>
      <c r="D1694" s="240"/>
      <c r="E1694" s="240"/>
      <c r="F1694" s="224"/>
      <c r="G1694" s="98"/>
      <c r="H1694" s="98"/>
      <c r="I1694" s="130"/>
      <c r="J1694" s="98"/>
      <c r="K1694" s="98"/>
      <c r="L1694" s="98"/>
      <c r="M1694" s="255"/>
      <c r="N1694" s="255"/>
      <c r="O1694" s="98"/>
      <c r="P1694" s="98"/>
      <c r="Q1694" s="130"/>
    </row>
    <row r="1695" spans="1:17" ht="12.6" customHeight="1" x14ac:dyDescent="0.2">
      <c r="A1695" s="234"/>
      <c r="B1695" s="98"/>
      <c r="C1695" s="130"/>
      <c r="D1695" s="240"/>
      <c r="E1695" s="240"/>
      <c r="F1695" s="224"/>
      <c r="G1695" s="98"/>
      <c r="H1695" s="98"/>
      <c r="I1695" s="130"/>
      <c r="J1695" s="98"/>
      <c r="K1695" s="98"/>
      <c r="L1695" s="98"/>
      <c r="M1695" s="255"/>
      <c r="N1695" s="255"/>
      <c r="O1695" s="98"/>
      <c r="P1695" s="98"/>
      <c r="Q1695" s="130"/>
    </row>
    <row r="1696" spans="1:17" ht="12.6" customHeight="1" x14ac:dyDescent="0.2">
      <c r="A1696" s="234"/>
      <c r="B1696" s="98"/>
      <c r="C1696" s="130"/>
      <c r="D1696" s="240"/>
      <c r="E1696" s="240"/>
      <c r="F1696" s="224"/>
      <c r="G1696" s="98"/>
      <c r="H1696" s="98"/>
      <c r="I1696" s="130"/>
      <c r="J1696" s="98"/>
      <c r="K1696" s="98"/>
      <c r="L1696" s="98"/>
      <c r="M1696" s="255"/>
      <c r="N1696" s="255"/>
      <c r="O1696" s="98"/>
      <c r="P1696" s="98"/>
      <c r="Q1696" s="130"/>
    </row>
    <row r="1697" spans="1:17" ht="12.6" customHeight="1" x14ac:dyDescent="0.2">
      <c r="A1697" s="234"/>
      <c r="B1697" s="98"/>
      <c r="C1697" s="130"/>
      <c r="D1697" s="240"/>
      <c r="E1697" s="240"/>
      <c r="F1697" s="224"/>
      <c r="G1697" s="98"/>
      <c r="H1697" s="98"/>
      <c r="I1697" s="130"/>
      <c r="J1697" s="98"/>
      <c r="K1697" s="98"/>
      <c r="L1697" s="98"/>
      <c r="M1697" s="255"/>
      <c r="N1697" s="255"/>
      <c r="O1697" s="98"/>
      <c r="P1697" s="98"/>
      <c r="Q1697" s="130"/>
    </row>
    <row r="1698" spans="1:17" ht="12.6" customHeight="1" x14ac:dyDescent="0.2">
      <c r="A1698" s="234"/>
      <c r="B1698" s="98"/>
      <c r="C1698" s="130"/>
      <c r="D1698" s="240"/>
      <c r="E1698" s="240"/>
      <c r="F1698" s="224"/>
      <c r="G1698" s="98"/>
      <c r="H1698" s="98"/>
      <c r="I1698" s="130"/>
      <c r="J1698" s="98"/>
      <c r="K1698" s="98"/>
      <c r="L1698" s="98"/>
      <c r="M1698" s="255"/>
      <c r="N1698" s="255"/>
      <c r="O1698" s="98"/>
      <c r="P1698" s="98"/>
      <c r="Q1698" s="130"/>
    </row>
    <row r="1699" spans="1:17" ht="12.6" customHeight="1" x14ac:dyDescent="0.2">
      <c r="A1699" s="234"/>
      <c r="B1699" s="98"/>
      <c r="C1699" s="130"/>
      <c r="D1699" s="240"/>
      <c r="E1699" s="240"/>
      <c r="F1699" s="224"/>
      <c r="G1699" s="98"/>
      <c r="H1699" s="98"/>
      <c r="I1699" s="130"/>
      <c r="J1699" s="98"/>
      <c r="K1699" s="98"/>
      <c r="L1699" s="98"/>
      <c r="M1699" s="255"/>
      <c r="N1699" s="255"/>
      <c r="O1699" s="98"/>
      <c r="P1699" s="98"/>
      <c r="Q1699" s="130"/>
    </row>
    <row r="1700" spans="1:17" ht="12.6" customHeight="1" x14ac:dyDescent="0.2">
      <c r="A1700" s="234"/>
      <c r="B1700" s="98"/>
      <c r="C1700" s="130"/>
      <c r="D1700" s="240"/>
      <c r="E1700" s="240"/>
      <c r="F1700" s="224"/>
      <c r="G1700" s="98"/>
      <c r="H1700" s="98"/>
      <c r="I1700" s="130"/>
      <c r="J1700" s="98"/>
      <c r="K1700" s="98"/>
      <c r="L1700" s="98"/>
      <c r="M1700" s="255"/>
      <c r="N1700" s="255"/>
      <c r="O1700" s="98"/>
      <c r="P1700" s="98"/>
      <c r="Q1700" s="130"/>
    </row>
    <row r="1701" spans="1:17" ht="12.6" customHeight="1" x14ac:dyDescent="0.2">
      <c r="A1701" s="234"/>
      <c r="B1701" s="98"/>
      <c r="C1701" s="130"/>
      <c r="D1701" s="240"/>
      <c r="E1701" s="240"/>
      <c r="F1701" s="224"/>
      <c r="G1701" s="98"/>
      <c r="H1701" s="98"/>
      <c r="I1701" s="130"/>
      <c r="J1701" s="98"/>
      <c r="K1701" s="98"/>
      <c r="L1701" s="98"/>
      <c r="M1701" s="255"/>
      <c r="N1701" s="255"/>
      <c r="O1701" s="98"/>
      <c r="P1701" s="98"/>
      <c r="Q1701" s="130"/>
    </row>
    <row r="1702" spans="1:17" ht="12.6" customHeight="1" x14ac:dyDescent="0.2">
      <c r="A1702" s="234"/>
      <c r="B1702" s="98"/>
      <c r="C1702" s="130"/>
      <c r="D1702" s="240"/>
      <c r="E1702" s="240"/>
      <c r="F1702" s="224"/>
      <c r="G1702" s="98"/>
      <c r="H1702" s="98"/>
      <c r="I1702" s="130"/>
      <c r="J1702" s="98"/>
      <c r="K1702" s="98"/>
      <c r="L1702" s="98"/>
      <c r="M1702" s="255"/>
      <c r="N1702" s="255"/>
      <c r="O1702" s="98"/>
      <c r="P1702" s="98"/>
      <c r="Q1702" s="130"/>
    </row>
    <row r="1703" spans="1:17" ht="12.6" customHeight="1" x14ac:dyDescent="0.2">
      <c r="A1703" s="234"/>
      <c r="B1703" s="98"/>
      <c r="C1703" s="130"/>
      <c r="D1703" s="240"/>
      <c r="E1703" s="240"/>
      <c r="F1703" s="224"/>
      <c r="G1703" s="98"/>
      <c r="H1703" s="98"/>
      <c r="I1703" s="130"/>
      <c r="J1703" s="98"/>
      <c r="K1703" s="98"/>
      <c r="L1703" s="98"/>
      <c r="M1703" s="255"/>
      <c r="N1703" s="255"/>
      <c r="O1703" s="98"/>
      <c r="P1703" s="98"/>
      <c r="Q1703" s="130"/>
    </row>
    <row r="1704" spans="1:17" ht="12.6" customHeight="1" x14ac:dyDescent="0.2">
      <c r="A1704" s="234"/>
      <c r="B1704" s="98"/>
      <c r="C1704" s="130"/>
      <c r="D1704" s="240"/>
      <c r="E1704" s="240"/>
      <c r="F1704" s="224"/>
      <c r="G1704" s="98"/>
      <c r="H1704" s="98"/>
      <c r="I1704" s="130"/>
      <c r="J1704" s="98"/>
      <c r="K1704" s="98"/>
      <c r="L1704" s="98"/>
      <c r="M1704" s="255"/>
      <c r="N1704" s="255"/>
      <c r="O1704" s="98"/>
      <c r="P1704" s="98"/>
      <c r="Q1704" s="130"/>
    </row>
    <row r="1705" spans="1:17" ht="12.6" customHeight="1" x14ac:dyDescent="0.2">
      <c r="A1705" s="234"/>
      <c r="B1705" s="98"/>
      <c r="C1705" s="130"/>
      <c r="D1705" s="240"/>
      <c r="E1705" s="240"/>
      <c r="F1705" s="224"/>
      <c r="G1705" s="98"/>
      <c r="H1705" s="98"/>
      <c r="I1705" s="130"/>
      <c r="J1705" s="98"/>
      <c r="K1705" s="98"/>
      <c r="L1705" s="98"/>
      <c r="M1705" s="255"/>
      <c r="N1705" s="255"/>
      <c r="O1705" s="98"/>
      <c r="P1705" s="98"/>
      <c r="Q1705" s="130"/>
    </row>
    <row r="1706" spans="1:17" ht="12.6" customHeight="1" x14ac:dyDescent="0.2">
      <c r="A1706" s="234"/>
      <c r="B1706" s="98"/>
      <c r="C1706" s="130"/>
      <c r="D1706" s="240"/>
      <c r="E1706" s="240"/>
      <c r="F1706" s="224"/>
      <c r="G1706" s="98"/>
      <c r="H1706" s="98"/>
      <c r="I1706" s="130"/>
      <c r="J1706" s="98"/>
      <c r="K1706" s="98"/>
      <c r="L1706" s="98"/>
      <c r="M1706" s="255"/>
      <c r="N1706" s="255"/>
      <c r="O1706" s="98"/>
      <c r="P1706" s="98"/>
      <c r="Q1706" s="130"/>
    </row>
    <row r="1707" spans="1:17" ht="12.6" customHeight="1" x14ac:dyDescent="0.2">
      <c r="A1707" s="234"/>
      <c r="B1707" s="98"/>
      <c r="C1707" s="130"/>
      <c r="D1707" s="240"/>
      <c r="E1707" s="240"/>
      <c r="F1707" s="224"/>
      <c r="G1707" s="98"/>
      <c r="H1707" s="98"/>
      <c r="I1707" s="130"/>
      <c r="J1707" s="98"/>
      <c r="K1707" s="98"/>
      <c r="L1707" s="98"/>
      <c r="M1707" s="255"/>
      <c r="N1707" s="255"/>
      <c r="O1707" s="98"/>
      <c r="P1707" s="98"/>
      <c r="Q1707" s="130"/>
    </row>
    <row r="1708" spans="1:17" ht="12.6" customHeight="1" x14ac:dyDescent="0.2">
      <c r="A1708" s="234"/>
      <c r="B1708" s="98"/>
      <c r="C1708" s="130"/>
      <c r="D1708" s="240"/>
      <c r="E1708" s="240"/>
      <c r="F1708" s="224"/>
      <c r="G1708" s="98"/>
      <c r="H1708" s="98"/>
      <c r="I1708" s="130"/>
      <c r="J1708" s="98"/>
      <c r="K1708" s="98"/>
      <c r="L1708" s="98"/>
      <c r="M1708" s="255"/>
      <c r="N1708" s="255"/>
      <c r="O1708" s="98"/>
      <c r="P1708" s="98"/>
      <c r="Q1708" s="130"/>
    </row>
    <row r="1709" spans="1:17" ht="12.6" customHeight="1" x14ac:dyDescent="0.2">
      <c r="A1709" s="234"/>
      <c r="B1709" s="98"/>
      <c r="C1709" s="130"/>
      <c r="D1709" s="240"/>
      <c r="E1709" s="240"/>
      <c r="F1709" s="224"/>
      <c r="G1709" s="98"/>
      <c r="H1709" s="98"/>
      <c r="I1709" s="130"/>
      <c r="J1709" s="98"/>
      <c r="K1709" s="98"/>
      <c r="L1709" s="98"/>
      <c r="M1709" s="255"/>
      <c r="N1709" s="255"/>
      <c r="O1709" s="98"/>
      <c r="P1709" s="98"/>
      <c r="Q1709" s="130"/>
    </row>
    <row r="1710" spans="1:17" ht="12.6" customHeight="1" x14ac:dyDescent="0.2">
      <c r="A1710" s="234"/>
      <c r="B1710" s="98"/>
      <c r="C1710" s="130"/>
      <c r="D1710" s="240"/>
      <c r="E1710" s="240"/>
      <c r="F1710" s="224"/>
      <c r="G1710" s="98"/>
      <c r="H1710" s="98"/>
      <c r="I1710" s="130"/>
      <c r="J1710" s="98"/>
      <c r="K1710" s="98"/>
      <c r="L1710" s="98"/>
      <c r="M1710" s="255"/>
      <c r="N1710" s="255"/>
      <c r="O1710" s="98"/>
      <c r="P1710" s="98"/>
      <c r="Q1710" s="130"/>
    </row>
    <row r="1711" spans="1:17" ht="12.6" customHeight="1" x14ac:dyDescent="0.2">
      <c r="A1711" s="234"/>
      <c r="B1711" s="98"/>
      <c r="C1711" s="130"/>
      <c r="D1711" s="240"/>
      <c r="E1711" s="240"/>
      <c r="F1711" s="224"/>
      <c r="G1711" s="98"/>
      <c r="H1711" s="98"/>
      <c r="I1711" s="130"/>
      <c r="J1711" s="98"/>
      <c r="K1711" s="98"/>
      <c r="L1711" s="98"/>
      <c r="M1711" s="255"/>
      <c r="N1711" s="255"/>
      <c r="O1711" s="98"/>
      <c r="P1711" s="98"/>
      <c r="Q1711" s="130"/>
    </row>
    <row r="1712" spans="1:17" ht="12.6" customHeight="1" x14ac:dyDescent="0.2">
      <c r="A1712" s="234"/>
      <c r="B1712" s="98"/>
      <c r="C1712" s="130"/>
      <c r="D1712" s="240"/>
      <c r="E1712" s="240"/>
      <c r="F1712" s="224"/>
      <c r="G1712" s="98"/>
      <c r="H1712" s="98"/>
      <c r="I1712" s="130"/>
      <c r="J1712" s="98"/>
      <c r="K1712" s="98"/>
      <c r="L1712" s="98"/>
      <c r="M1712" s="255"/>
      <c r="N1712" s="255"/>
      <c r="O1712" s="98"/>
      <c r="P1712" s="98"/>
      <c r="Q1712" s="130"/>
    </row>
    <row r="1713" spans="1:17" ht="12.6" customHeight="1" x14ac:dyDescent="0.2">
      <c r="A1713" s="234"/>
      <c r="B1713" s="98"/>
      <c r="C1713" s="130"/>
      <c r="D1713" s="240"/>
      <c r="E1713" s="240"/>
      <c r="F1713" s="224"/>
      <c r="G1713" s="98"/>
      <c r="H1713" s="98"/>
      <c r="I1713" s="130"/>
      <c r="J1713" s="98"/>
      <c r="K1713" s="98"/>
      <c r="L1713" s="98"/>
      <c r="M1713" s="255"/>
      <c r="N1713" s="255"/>
      <c r="O1713" s="98"/>
      <c r="P1713" s="98"/>
      <c r="Q1713" s="130"/>
    </row>
    <row r="1714" spans="1:17" ht="12.6" customHeight="1" x14ac:dyDescent="0.2">
      <c r="A1714" s="234"/>
      <c r="B1714" s="98"/>
      <c r="C1714" s="130"/>
      <c r="D1714" s="240"/>
      <c r="E1714" s="240"/>
      <c r="F1714" s="224"/>
      <c r="G1714" s="98"/>
      <c r="H1714" s="98"/>
      <c r="I1714" s="130"/>
      <c r="J1714" s="98"/>
      <c r="K1714" s="98"/>
      <c r="L1714" s="98"/>
      <c r="M1714" s="255"/>
      <c r="N1714" s="255"/>
      <c r="O1714" s="98"/>
      <c r="P1714" s="98"/>
      <c r="Q1714" s="130"/>
    </row>
    <row r="1715" spans="1:17" ht="12.6" customHeight="1" x14ac:dyDescent="0.2">
      <c r="A1715" s="234"/>
      <c r="B1715" s="98"/>
      <c r="C1715" s="130"/>
      <c r="D1715" s="240"/>
      <c r="E1715" s="240"/>
      <c r="F1715" s="224"/>
      <c r="G1715" s="98"/>
      <c r="H1715" s="98"/>
      <c r="I1715" s="130"/>
      <c r="J1715" s="98"/>
      <c r="K1715" s="98"/>
      <c r="L1715" s="98"/>
      <c r="M1715" s="255"/>
      <c r="N1715" s="255"/>
      <c r="O1715" s="98"/>
      <c r="P1715" s="98"/>
      <c r="Q1715" s="130"/>
    </row>
    <row r="1716" spans="1:17" ht="12.6" customHeight="1" x14ac:dyDescent="0.2">
      <c r="A1716" s="234"/>
      <c r="B1716" s="98"/>
      <c r="C1716" s="130"/>
      <c r="D1716" s="240"/>
      <c r="E1716" s="240"/>
      <c r="F1716" s="224"/>
      <c r="G1716" s="98"/>
      <c r="H1716" s="98"/>
      <c r="I1716" s="130"/>
      <c r="J1716" s="98"/>
      <c r="K1716" s="98"/>
      <c r="L1716" s="98"/>
      <c r="M1716" s="255"/>
      <c r="N1716" s="255"/>
      <c r="O1716" s="98"/>
      <c r="P1716" s="98"/>
      <c r="Q1716" s="130"/>
    </row>
    <row r="1717" spans="1:17" ht="12.6" customHeight="1" x14ac:dyDescent="0.2">
      <c r="A1717" s="234"/>
      <c r="B1717" s="98"/>
      <c r="C1717" s="130"/>
      <c r="D1717" s="240"/>
      <c r="E1717" s="240"/>
      <c r="F1717" s="224"/>
      <c r="G1717" s="98"/>
      <c r="H1717" s="98"/>
      <c r="I1717" s="130"/>
      <c r="J1717" s="98"/>
      <c r="K1717" s="98"/>
      <c r="L1717" s="98"/>
      <c r="M1717" s="255"/>
      <c r="N1717" s="255"/>
      <c r="O1717" s="98"/>
      <c r="P1717" s="98"/>
      <c r="Q1717" s="130"/>
    </row>
    <row r="1718" spans="1:17" ht="12.6" customHeight="1" x14ac:dyDescent="0.2">
      <c r="A1718" s="234"/>
      <c r="B1718" s="98"/>
      <c r="C1718" s="130"/>
      <c r="D1718" s="240"/>
      <c r="E1718" s="240"/>
      <c r="F1718" s="224"/>
      <c r="G1718" s="98"/>
      <c r="H1718" s="98"/>
      <c r="I1718" s="130"/>
      <c r="J1718" s="98"/>
      <c r="K1718" s="98"/>
      <c r="L1718" s="98"/>
      <c r="M1718" s="255"/>
      <c r="N1718" s="255"/>
      <c r="O1718" s="98"/>
      <c r="P1718" s="98"/>
      <c r="Q1718" s="130"/>
    </row>
    <row r="1719" spans="1:17" ht="12.6" customHeight="1" x14ac:dyDescent="0.2">
      <c r="A1719" s="234"/>
      <c r="B1719" s="98"/>
      <c r="C1719" s="130"/>
      <c r="D1719" s="240"/>
      <c r="E1719" s="240"/>
      <c r="F1719" s="224"/>
      <c r="G1719" s="98"/>
      <c r="H1719" s="98"/>
      <c r="I1719" s="130"/>
      <c r="J1719" s="98"/>
      <c r="K1719" s="98"/>
      <c r="L1719" s="98"/>
      <c r="M1719" s="255"/>
      <c r="N1719" s="255"/>
      <c r="O1719" s="98"/>
      <c r="P1719" s="98"/>
      <c r="Q1719" s="130"/>
    </row>
    <row r="1720" spans="1:17" ht="12.6" customHeight="1" x14ac:dyDescent="0.2">
      <c r="A1720" s="234"/>
      <c r="B1720" s="98"/>
      <c r="C1720" s="130"/>
      <c r="D1720" s="240"/>
      <c r="E1720" s="240"/>
      <c r="F1720" s="224"/>
      <c r="G1720" s="98"/>
      <c r="H1720" s="98"/>
      <c r="I1720" s="130"/>
      <c r="J1720" s="98"/>
      <c r="K1720" s="98"/>
      <c r="L1720" s="98"/>
      <c r="M1720" s="255"/>
      <c r="N1720" s="255"/>
      <c r="O1720" s="98"/>
      <c r="P1720" s="98"/>
      <c r="Q1720" s="130"/>
    </row>
    <row r="1721" spans="1:17" ht="12.6" customHeight="1" x14ac:dyDescent="0.2">
      <c r="A1721" s="234"/>
      <c r="B1721" s="98"/>
      <c r="C1721" s="130"/>
      <c r="D1721" s="240"/>
      <c r="E1721" s="240"/>
      <c r="F1721" s="224"/>
      <c r="G1721" s="98"/>
      <c r="H1721" s="98"/>
      <c r="I1721" s="130"/>
      <c r="J1721" s="98"/>
      <c r="K1721" s="98"/>
      <c r="L1721" s="98"/>
      <c r="M1721" s="255"/>
      <c r="N1721" s="255"/>
      <c r="O1721" s="98"/>
      <c r="P1721" s="98"/>
      <c r="Q1721" s="130"/>
    </row>
    <row r="1722" spans="1:17" ht="12.6" customHeight="1" x14ac:dyDescent="0.2">
      <c r="A1722" s="234"/>
      <c r="B1722" s="98"/>
      <c r="C1722" s="130"/>
      <c r="D1722" s="240"/>
      <c r="E1722" s="240"/>
      <c r="F1722" s="224"/>
      <c r="G1722" s="98"/>
      <c r="H1722" s="98"/>
      <c r="I1722" s="130"/>
      <c r="J1722" s="98"/>
      <c r="K1722" s="98"/>
      <c r="L1722" s="98"/>
      <c r="M1722" s="255"/>
      <c r="N1722" s="255"/>
      <c r="O1722" s="98"/>
      <c r="P1722" s="98"/>
      <c r="Q1722" s="130"/>
    </row>
    <row r="1723" spans="1:17" ht="12.6" customHeight="1" x14ac:dyDescent="0.2">
      <c r="A1723" s="234"/>
      <c r="B1723" s="98"/>
      <c r="C1723" s="130"/>
      <c r="D1723" s="240"/>
      <c r="E1723" s="240"/>
      <c r="F1723" s="224"/>
      <c r="G1723" s="98"/>
      <c r="H1723" s="98"/>
      <c r="I1723" s="130"/>
      <c r="J1723" s="98"/>
      <c r="K1723" s="98"/>
      <c r="L1723" s="98"/>
      <c r="M1723" s="255"/>
      <c r="N1723" s="255"/>
      <c r="O1723" s="98"/>
      <c r="P1723" s="98"/>
      <c r="Q1723" s="130"/>
    </row>
    <row r="1724" spans="1:17" ht="12.6" customHeight="1" x14ac:dyDescent="0.2">
      <c r="A1724" s="234"/>
      <c r="B1724" s="98"/>
      <c r="C1724" s="130"/>
      <c r="D1724" s="240"/>
      <c r="E1724" s="240"/>
      <c r="F1724" s="224"/>
      <c r="G1724" s="98"/>
      <c r="H1724" s="98"/>
      <c r="I1724" s="130"/>
      <c r="J1724" s="98"/>
      <c r="K1724" s="98"/>
      <c r="L1724" s="98"/>
      <c r="M1724" s="255"/>
      <c r="N1724" s="255"/>
      <c r="O1724" s="98"/>
      <c r="P1724" s="98"/>
      <c r="Q1724" s="130"/>
    </row>
    <row r="1725" spans="1:17" ht="12.6" customHeight="1" x14ac:dyDescent="0.2">
      <c r="A1725" s="234"/>
      <c r="B1725" s="98"/>
      <c r="C1725" s="130"/>
      <c r="D1725" s="240"/>
      <c r="E1725" s="240"/>
      <c r="F1725" s="224"/>
      <c r="G1725" s="98"/>
      <c r="H1725" s="98"/>
      <c r="I1725" s="130"/>
      <c r="J1725" s="98"/>
      <c r="K1725" s="98"/>
      <c r="L1725" s="98"/>
      <c r="M1725" s="255"/>
      <c r="N1725" s="255"/>
      <c r="O1725" s="98"/>
      <c r="P1725" s="98"/>
      <c r="Q1725" s="130"/>
    </row>
    <row r="1726" spans="1:17" ht="12.6" customHeight="1" x14ac:dyDescent="0.2">
      <c r="A1726" s="234"/>
      <c r="B1726" s="98"/>
      <c r="C1726" s="130"/>
      <c r="D1726" s="240"/>
      <c r="E1726" s="240"/>
      <c r="F1726" s="224"/>
      <c r="G1726" s="98"/>
      <c r="H1726" s="98"/>
      <c r="I1726" s="130"/>
      <c r="J1726" s="98"/>
      <c r="K1726" s="98"/>
      <c r="L1726" s="98"/>
      <c r="M1726" s="255"/>
      <c r="N1726" s="255"/>
      <c r="O1726" s="98"/>
      <c r="P1726" s="98"/>
      <c r="Q1726" s="130"/>
    </row>
    <row r="1727" spans="1:17" ht="12.6" customHeight="1" x14ac:dyDescent="0.2">
      <c r="A1727" s="234"/>
      <c r="B1727" s="98"/>
      <c r="C1727" s="130"/>
      <c r="D1727" s="240"/>
      <c r="E1727" s="240"/>
      <c r="F1727" s="224"/>
      <c r="G1727" s="98"/>
      <c r="H1727" s="98"/>
      <c r="I1727" s="130"/>
      <c r="J1727" s="98"/>
      <c r="K1727" s="98"/>
      <c r="L1727" s="98"/>
      <c r="M1727" s="255"/>
      <c r="N1727" s="255"/>
      <c r="O1727" s="98"/>
      <c r="P1727" s="98"/>
      <c r="Q1727" s="130"/>
    </row>
    <row r="1728" spans="1:17" ht="12.6" customHeight="1" x14ac:dyDescent="0.2">
      <c r="A1728" s="234"/>
      <c r="B1728" s="98"/>
      <c r="C1728" s="130"/>
      <c r="D1728" s="240"/>
      <c r="E1728" s="240"/>
      <c r="F1728" s="224"/>
      <c r="G1728" s="98"/>
      <c r="H1728" s="98"/>
      <c r="I1728" s="130"/>
      <c r="J1728" s="98"/>
      <c r="K1728" s="98"/>
      <c r="L1728" s="98"/>
      <c r="M1728" s="255"/>
      <c r="N1728" s="255"/>
      <c r="O1728" s="98"/>
      <c r="P1728" s="98"/>
      <c r="Q1728" s="130"/>
    </row>
    <row r="1729" spans="1:17" ht="12.6" customHeight="1" x14ac:dyDescent="0.2">
      <c r="A1729" s="234"/>
      <c r="B1729" s="98"/>
      <c r="C1729" s="130"/>
      <c r="D1729" s="240"/>
      <c r="E1729" s="240"/>
      <c r="F1729" s="224"/>
      <c r="G1729" s="98"/>
      <c r="H1729" s="98"/>
      <c r="I1729" s="130"/>
      <c r="J1729" s="98"/>
      <c r="K1729" s="98"/>
      <c r="L1729" s="98"/>
      <c r="M1729" s="255"/>
      <c r="N1729" s="255"/>
      <c r="O1729" s="98"/>
      <c r="P1729" s="98"/>
      <c r="Q1729" s="130"/>
    </row>
    <row r="1730" spans="1:17" ht="12.6" customHeight="1" x14ac:dyDescent="0.2">
      <c r="A1730" s="234"/>
      <c r="B1730" s="98"/>
      <c r="C1730" s="130"/>
      <c r="D1730" s="240"/>
      <c r="E1730" s="240"/>
      <c r="F1730" s="224"/>
      <c r="G1730" s="98"/>
      <c r="H1730" s="98"/>
      <c r="I1730" s="130"/>
      <c r="J1730" s="98"/>
      <c r="K1730" s="98"/>
      <c r="L1730" s="98"/>
      <c r="M1730" s="255"/>
      <c r="N1730" s="255"/>
      <c r="O1730" s="98"/>
      <c r="P1730" s="98"/>
      <c r="Q1730" s="130"/>
    </row>
    <row r="1731" spans="1:17" ht="12.6" customHeight="1" x14ac:dyDescent="0.2">
      <c r="A1731" s="234"/>
      <c r="B1731" s="98"/>
      <c r="C1731" s="130"/>
      <c r="D1731" s="240"/>
      <c r="E1731" s="240"/>
      <c r="F1731" s="224"/>
      <c r="G1731" s="98"/>
      <c r="H1731" s="98"/>
      <c r="I1731" s="130"/>
      <c r="J1731" s="98"/>
      <c r="K1731" s="98"/>
      <c r="L1731" s="98"/>
      <c r="M1731" s="255"/>
      <c r="N1731" s="255"/>
      <c r="O1731" s="98"/>
      <c r="P1731" s="98"/>
      <c r="Q1731" s="130"/>
    </row>
    <row r="1732" spans="1:17" ht="12.6" customHeight="1" x14ac:dyDescent="0.2">
      <c r="A1732" s="234"/>
      <c r="B1732" s="98"/>
      <c r="C1732" s="130"/>
      <c r="D1732" s="240"/>
      <c r="E1732" s="240"/>
      <c r="F1732" s="224"/>
      <c r="G1732" s="98"/>
      <c r="H1732" s="98"/>
      <c r="I1732" s="130"/>
      <c r="J1732" s="98"/>
      <c r="K1732" s="98"/>
      <c r="L1732" s="98"/>
      <c r="M1732" s="255"/>
      <c r="N1732" s="255"/>
      <c r="O1732" s="98"/>
      <c r="P1732" s="98"/>
      <c r="Q1732" s="130"/>
    </row>
    <row r="1733" spans="1:17" ht="12.6" customHeight="1" x14ac:dyDescent="0.2">
      <c r="A1733" s="234"/>
      <c r="B1733" s="98"/>
      <c r="C1733" s="130"/>
      <c r="D1733" s="240"/>
      <c r="E1733" s="240"/>
      <c r="F1733" s="224"/>
      <c r="G1733" s="98"/>
      <c r="H1733" s="98"/>
      <c r="I1733" s="130"/>
      <c r="J1733" s="98"/>
      <c r="K1733" s="98"/>
      <c r="L1733" s="98"/>
      <c r="M1733" s="255"/>
      <c r="N1733" s="255"/>
      <c r="O1733" s="98"/>
      <c r="P1733" s="98"/>
      <c r="Q1733" s="130"/>
    </row>
    <row r="1734" spans="1:17" ht="12.6" customHeight="1" x14ac:dyDescent="0.2">
      <c r="A1734" s="234"/>
      <c r="B1734" s="98"/>
      <c r="C1734" s="130"/>
      <c r="D1734" s="240"/>
      <c r="E1734" s="240"/>
      <c r="F1734" s="224"/>
      <c r="G1734" s="98"/>
      <c r="H1734" s="98"/>
      <c r="I1734" s="130"/>
      <c r="J1734" s="98"/>
      <c r="K1734" s="98"/>
      <c r="L1734" s="98"/>
      <c r="M1734" s="255"/>
      <c r="N1734" s="255"/>
      <c r="O1734" s="98"/>
      <c r="P1734" s="98"/>
      <c r="Q1734" s="130"/>
    </row>
    <row r="1735" spans="1:17" ht="12.6" customHeight="1" x14ac:dyDescent="0.2">
      <c r="A1735" s="234"/>
      <c r="B1735" s="98"/>
      <c r="C1735" s="130"/>
      <c r="D1735" s="240"/>
      <c r="E1735" s="240"/>
      <c r="F1735" s="224"/>
      <c r="G1735" s="98"/>
      <c r="H1735" s="98"/>
      <c r="I1735" s="130"/>
      <c r="J1735" s="98"/>
      <c r="K1735" s="98"/>
      <c r="L1735" s="98"/>
      <c r="M1735" s="255"/>
      <c r="N1735" s="255"/>
      <c r="O1735" s="98"/>
      <c r="P1735" s="98"/>
      <c r="Q1735" s="130"/>
    </row>
    <row r="1736" spans="1:17" ht="12.6" customHeight="1" x14ac:dyDescent="0.2">
      <c r="A1736" s="234"/>
      <c r="B1736" s="98"/>
      <c r="C1736" s="130"/>
      <c r="D1736" s="240"/>
      <c r="E1736" s="240"/>
      <c r="F1736" s="224"/>
      <c r="G1736" s="98"/>
      <c r="H1736" s="98"/>
      <c r="I1736" s="130"/>
      <c r="J1736" s="98"/>
      <c r="K1736" s="98"/>
      <c r="L1736" s="98"/>
      <c r="M1736" s="255"/>
      <c r="N1736" s="255"/>
      <c r="O1736" s="98"/>
      <c r="P1736" s="98"/>
      <c r="Q1736" s="130"/>
    </row>
    <row r="1737" spans="1:17" ht="12.6" customHeight="1" x14ac:dyDescent="0.2">
      <c r="A1737" s="234"/>
      <c r="B1737" s="98"/>
      <c r="C1737" s="130"/>
      <c r="D1737" s="240"/>
      <c r="E1737" s="240"/>
      <c r="F1737" s="224"/>
      <c r="G1737" s="98"/>
      <c r="H1737" s="98"/>
      <c r="I1737" s="130"/>
      <c r="J1737" s="98"/>
      <c r="K1737" s="98"/>
      <c r="L1737" s="98"/>
      <c r="M1737" s="255"/>
      <c r="N1737" s="255"/>
      <c r="O1737" s="98"/>
      <c r="P1737" s="98"/>
      <c r="Q1737" s="130"/>
    </row>
    <row r="1738" spans="1:17" ht="12.6" customHeight="1" x14ac:dyDescent="0.2">
      <c r="A1738" s="234"/>
      <c r="B1738" s="98"/>
      <c r="C1738" s="130"/>
      <c r="D1738" s="240"/>
      <c r="E1738" s="240"/>
      <c r="F1738" s="224"/>
      <c r="G1738" s="98"/>
      <c r="H1738" s="98"/>
      <c r="I1738" s="130"/>
      <c r="J1738" s="98"/>
      <c r="K1738" s="98"/>
      <c r="L1738" s="98"/>
      <c r="M1738" s="255"/>
      <c r="N1738" s="255"/>
      <c r="O1738" s="98"/>
      <c r="P1738" s="98"/>
      <c r="Q1738" s="130"/>
    </row>
    <row r="1739" spans="1:17" ht="12.6" customHeight="1" x14ac:dyDescent="0.2">
      <c r="A1739" s="234"/>
      <c r="B1739" s="98"/>
      <c r="C1739" s="130"/>
      <c r="D1739" s="240"/>
      <c r="E1739" s="240"/>
      <c r="F1739" s="224"/>
      <c r="G1739" s="98"/>
      <c r="H1739" s="98"/>
      <c r="I1739" s="130"/>
      <c r="J1739" s="98"/>
      <c r="K1739" s="98"/>
      <c r="L1739" s="98"/>
      <c r="M1739" s="255"/>
      <c r="N1739" s="255"/>
      <c r="O1739" s="98"/>
      <c r="P1739" s="98"/>
      <c r="Q1739" s="130"/>
    </row>
    <row r="1740" spans="1:17" ht="12.6" customHeight="1" x14ac:dyDescent="0.2">
      <c r="A1740" s="234"/>
      <c r="B1740" s="98"/>
      <c r="C1740" s="130"/>
      <c r="D1740" s="240"/>
      <c r="E1740" s="240"/>
      <c r="F1740" s="224"/>
      <c r="G1740" s="98"/>
      <c r="H1740" s="98"/>
      <c r="I1740" s="130"/>
      <c r="J1740" s="98"/>
      <c r="K1740" s="98"/>
      <c r="L1740" s="98"/>
      <c r="M1740" s="255"/>
      <c r="N1740" s="255"/>
      <c r="O1740" s="98"/>
      <c r="P1740" s="98"/>
      <c r="Q1740" s="130"/>
    </row>
    <row r="1741" spans="1:17" ht="12.6" customHeight="1" x14ac:dyDescent="0.2">
      <c r="A1741" s="234"/>
      <c r="B1741" s="98"/>
      <c r="C1741" s="130"/>
      <c r="D1741" s="240"/>
      <c r="E1741" s="240"/>
      <c r="F1741" s="224"/>
      <c r="G1741" s="98"/>
      <c r="H1741" s="98"/>
      <c r="I1741" s="130"/>
      <c r="J1741" s="98"/>
      <c r="K1741" s="98"/>
      <c r="L1741" s="98"/>
      <c r="M1741" s="255"/>
      <c r="N1741" s="255"/>
      <c r="O1741" s="98"/>
      <c r="P1741" s="98"/>
      <c r="Q1741" s="130"/>
    </row>
    <row r="1742" spans="1:17" ht="12.6" customHeight="1" x14ac:dyDescent="0.2">
      <c r="A1742" s="234"/>
      <c r="B1742" s="98"/>
      <c r="C1742" s="130"/>
      <c r="D1742" s="240"/>
      <c r="E1742" s="240"/>
      <c r="F1742" s="224"/>
      <c r="G1742" s="98"/>
      <c r="H1742" s="98"/>
      <c r="I1742" s="130"/>
      <c r="J1742" s="98"/>
      <c r="K1742" s="98"/>
      <c r="L1742" s="98"/>
      <c r="M1742" s="255"/>
      <c r="N1742" s="255"/>
      <c r="O1742" s="98"/>
      <c r="P1742" s="98"/>
      <c r="Q1742" s="130"/>
    </row>
    <row r="1743" spans="1:17" ht="12.6" customHeight="1" x14ac:dyDescent="0.2">
      <c r="A1743" s="234"/>
      <c r="B1743" s="98"/>
      <c r="C1743" s="130"/>
      <c r="D1743" s="240"/>
      <c r="E1743" s="240"/>
      <c r="F1743" s="224"/>
      <c r="G1743" s="98"/>
      <c r="H1743" s="98"/>
      <c r="I1743" s="130"/>
      <c r="J1743" s="98"/>
      <c r="K1743" s="98"/>
      <c r="L1743" s="98"/>
      <c r="M1743" s="255"/>
      <c r="N1743" s="255"/>
      <c r="O1743" s="98"/>
      <c r="P1743" s="98"/>
      <c r="Q1743" s="130"/>
    </row>
    <row r="1744" spans="1:17" ht="12.6" customHeight="1" x14ac:dyDescent="0.2">
      <c r="A1744" s="234"/>
      <c r="B1744" s="98"/>
      <c r="C1744" s="130"/>
      <c r="D1744" s="240"/>
      <c r="E1744" s="240"/>
      <c r="F1744" s="224"/>
      <c r="G1744" s="98"/>
      <c r="H1744" s="98"/>
      <c r="I1744" s="130"/>
      <c r="J1744" s="98"/>
      <c r="K1744" s="98"/>
      <c r="L1744" s="98"/>
      <c r="M1744" s="255"/>
      <c r="N1744" s="255"/>
      <c r="O1744" s="98"/>
      <c r="P1744" s="98"/>
      <c r="Q1744" s="130"/>
    </row>
    <row r="1745" spans="1:17" ht="12.6" customHeight="1" x14ac:dyDescent="0.2">
      <c r="A1745" s="234"/>
      <c r="B1745" s="98"/>
      <c r="C1745" s="130"/>
      <c r="D1745" s="240"/>
      <c r="E1745" s="240"/>
      <c r="F1745" s="224"/>
      <c r="G1745" s="98"/>
      <c r="H1745" s="98"/>
      <c r="I1745" s="130"/>
      <c r="J1745" s="98"/>
      <c r="K1745" s="98"/>
      <c r="L1745" s="98"/>
      <c r="M1745" s="255"/>
      <c r="N1745" s="255"/>
      <c r="O1745" s="98"/>
      <c r="P1745" s="98"/>
      <c r="Q1745" s="130"/>
    </row>
    <row r="1746" spans="1:17" ht="12.6" customHeight="1" x14ac:dyDescent="0.2">
      <c r="A1746" s="234"/>
      <c r="B1746" s="98"/>
      <c r="C1746" s="130"/>
      <c r="D1746" s="240"/>
      <c r="E1746" s="240"/>
      <c r="F1746" s="224"/>
      <c r="G1746" s="98"/>
      <c r="H1746" s="98"/>
      <c r="I1746" s="130"/>
      <c r="J1746" s="98"/>
      <c r="K1746" s="98"/>
      <c r="L1746" s="98"/>
      <c r="M1746" s="255"/>
      <c r="N1746" s="255"/>
      <c r="O1746" s="98"/>
      <c r="P1746" s="98"/>
      <c r="Q1746" s="130"/>
    </row>
    <row r="1747" spans="1:17" ht="12.6" customHeight="1" x14ac:dyDescent="0.2">
      <c r="A1747" s="234"/>
      <c r="B1747" s="98"/>
      <c r="C1747" s="130"/>
      <c r="D1747" s="240"/>
      <c r="E1747" s="240"/>
      <c r="F1747" s="224"/>
      <c r="G1747" s="98"/>
      <c r="H1747" s="98"/>
      <c r="I1747" s="130"/>
      <c r="J1747" s="98"/>
      <c r="K1747" s="98"/>
      <c r="L1747" s="98"/>
      <c r="M1747" s="255"/>
      <c r="N1747" s="255"/>
      <c r="O1747" s="98"/>
      <c r="P1747" s="98"/>
      <c r="Q1747" s="130"/>
    </row>
    <row r="1748" spans="1:17" ht="12.6" customHeight="1" x14ac:dyDescent="0.2">
      <c r="A1748" s="234"/>
      <c r="B1748" s="98"/>
      <c r="C1748" s="130"/>
      <c r="D1748" s="240"/>
      <c r="E1748" s="240"/>
      <c r="F1748" s="224"/>
      <c r="G1748" s="98"/>
      <c r="H1748" s="98"/>
      <c r="I1748" s="130"/>
      <c r="J1748" s="98"/>
      <c r="K1748" s="98"/>
      <c r="L1748" s="98"/>
      <c r="M1748" s="255"/>
      <c r="N1748" s="255"/>
      <c r="O1748" s="98"/>
      <c r="P1748" s="98"/>
      <c r="Q1748" s="130"/>
    </row>
    <row r="1749" spans="1:17" ht="12.6" customHeight="1" x14ac:dyDescent="0.2">
      <c r="A1749" s="234"/>
      <c r="B1749" s="98"/>
      <c r="C1749" s="130"/>
      <c r="D1749" s="240"/>
      <c r="E1749" s="240"/>
      <c r="F1749" s="224"/>
      <c r="G1749" s="98"/>
      <c r="H1749" s="98"/>
      <c r="I1749" s="130"/>
      <c r="J1749" s="98"/>
      <c r="K1749" s="98"/>
      <c r="L1749" s="98"/>
      <c r="M1749" s="255"/>
      <c r="N1749" s="255"/>
      <c r="O1749" s="98"/>
      <c r="P1749" s="98"/>
      <c r="Q1749" s="130"/>
    </row>
    <row r="1750" spans="1:17" ht="12.6" customHeight="1" x14ac:dyDescent="0.2">
      <c r="A1750" s="234"/>
      <c r="B1750" s="98"/>
      <c r="C1750" s="130"/>
      <c r="D1750" s="240"/>
      <c r="E1750" s="240"/>
      <c r="F1750" s="224"/>
      <c r="G1750" s="98"/>
      <c r="H1750" s="98"/>
      <c r="I1750" s="130"/>
      <c r="J1750" s="98"/>
      <c r="K1750" s="98"/>
      <c r="L1750" s="98"/>
      <c r="M1750" s="255"/>
      <c r="N1750" s="255"/>
      <c r="O1750" s="98"/>
      <c r="P1750" s="98"/>
      <c r="Q1750" s="130"/>
    </row>
    <row r="1751" spans="1:17" ht="12.6" customHeight="1" x14ac:dyDescent="0.2">
      <c r="A1751" s="234"/>
      <c r="B1751" s="98"/>
      <c r="C1751" s="130"/>
      <c r="D1751" s="240"/>
      <c r="E1751" s="240"/>
      <c r="F1751" s="224"/>
      <c r="G1751" s="98"/>
      <c r="H1751" s="98"/>
      <c r="I1751" s="130"/>
      <c r="J1751" s="98"/>
      <c r="K1751" s="98"/>
      <c r="L1751" s="98"/>
      <c r="M1751" s="255"/>
      <c r="N1751" s="255"/>
      <c r="O1751" s="98"/>
      <c r="P1751" s="98"/>
      <c r="Q1751" s="130"/>
    </row>
    <row r="1752" spans="1:17" ht="12.6" customHeight="1" x14ac:dyDescent="0.2">
      <c r="A1752" s="234"/>
      <c r="B1752" s="98"/>
      <c r="C1752" s="130"/>
      <c r="D1752" s="240"/>
      <c r="E1752" s="240"/>
      <c r="F1752" s="224"/>
      <c r="G1752" s="98"/>
      <c r="H1752" s="98"/>
      <c r="I1752" s="130"/>
      <c r="J1752" s="98"/>
      <c r="K1752" s="98"/>
      <c r="L1752" s="98"/>
      <c r="M1752" s="255"/>
      <c r="N1752" s="255"/>
      <c r="O1752" s="98"/>
      <c r="P1752" s="98"/>
      <c r="Q1752" s="130"/>
    </row>
    <row r="1753" spans="1:17" ht="12.6" customHeight="1" x14ac:dyDescent="0.2">
      <c r="A1753" s="234"/>
      <c r="B1753" s="98"/>
      <c r="C1753" s="130"/>
      <c r="D1753" s="240"/>
      <c r="E1753" s="240"/>
      <c r="F1753" s="224"/>
      <c r="G1753" s="98"/>
      <c r="H1753" s="98"/>
      <c r="I1753" s="130"/>
      <c r="J1753" s="98"/>
      <c r="K1753" s="98"/>
      <c r="L1753" s="98"/>
      <c r="M1753" s="255"/>
      <c r="N1753" s="255"/>
      <c r="O1753" s="98"/>
      <c r="P1753" s="98"/>
      <c r="Q1753" s="130"/>
    </row>
    <row r="1754" spans="1:17" ht="12.6" customHeight="1" x14ac:dyDescent="0.2">
      <c r="A1754" s="234"/>
      <c r="B1754" s="98"/>
      <c r="C1754" s="130"/>
      <c r="D1754" s="240"/>
      <c r="E1754" s="240"/>
      <c r="F1754" s="224"/>
      <c r="G1754" s="98"/>
      <c r="H1754" s="98"/>
      <c r="I1754" s="130"/>
      <c r="J1754" s="98"/>
      <c r="K1754" s="98"/>
      <c r="L1754" s="98"/>
      <c r="M1754" s="255"/>
      <c r="N1754" s="255"/>
      <c r="O1754" s="98"/>
      <c r="P1754" s="98"/>
      <c r="Q1754" s="130"/>
    </row>
    <row r="1755" spans="1:17" ht="12.6" customHeight="1" x14ac:dyDescent="0.2">
      <c r="A1755" s="234"/>
      <c r="B1755" s="98"/>
      <c r="C1755" s="130"/>
      <c r="D1755" s="240"/>
      <c r="E1755" s="240"/>
      <c r="F1755" s="224"/>
      <c r="G1755" s="98"/>
      <c r="H1755" s="98"/>
      <c r="I1755" s="130"/>
      <c r="J1755" s="98"/>
      <c r="K1755" s="98"/>
      <c r="L1755" s="98"/>
      <c r="M1755" s="255"/>
      <c r="N1755" s="255"/>
      <c r="O1755" s="98"/>
      <c r="P1755" s="98"/>
      <c r="Q1755" s="130"/>
    </row>
    <row r="1756" spans="1:17" ht="12.6" customHeight="1" x14ac:dyDescent="0.2">
      <c r="A1756" s="234"/>
      <c r="B1756" s="98"/>
      <c r="C1756" s="130"/>
      <c r="D1756" s="240"/>
      <c r="E1756" s="240"/>
      <c r="F1756" s="224"/>
      <c r="G1756" s="98"/>
      <c r="H1756" s="98"/>
      <c r="I1756" s="130"/>
      <c r="J1756" s="98"/>
      <c r="K1756" s="98"/>
      <c r="L1756" s="98"/>
      <c r="M1756" s="255"/>
      <c r="N1756" s="255"/>
      <c r="O1756" s="98"/>
      <c r="P1756" s="98"/>
      <c r="Q1756" s="130"/>
    </row>
    <row r="1757" spans="1:17" ht="12.6" customHeight="1" x14ac:dyDescent="0.2">
      <c r="A1757" s="234"/>
      <c r="B1757" s="98"/>
      <c r="C1757" s="130"/>
      <c r="D1757" s="240"/>
      <c r="E1757" s="240"/>
      <c r="F1757" s="224"/>
      <c r="G1757" s="98"/>
      <c r="H1757" s="98"/>
      <c r="I1757" s="130"/>
      <c r="J1757" s="98"/>
      <c r="K1757" s="98"/>
      <c r="L1757" s="98"/>
      <c r="M1757" s="255"/>
      <c r="N1757" s="255"/>
      <c r="O1757" s="98"/>
      <c r="P1757" s="98"/>
      <c r="Q1757" s="130"/>
    </row>
    <row r="1758" spans="1:17" ht="12.6" customHeight="1" x14ac:dyDescent="0.2">
      <c r="A1758" s="234"/>
      <c r="B1758" s="98"/>
      <c r="C1758" s="130"/>
      <c r="D1758" s="240"/>
      <c r="E1758" s="240"/>
      <c r="F1758" s="224"/>
      <c r="G1758" s="98"/>
      <c r="H1758" s="98"/>
      <c r="I1758" s="130"/>
      <c r="J1758" s="98"/>
      <c r="K1758" s="98"/>
      <c r="L1758" s="98"/>
      <c r="M1758" s="255"/>
      <c r="N1758" s="255"/>
      <c r="O1758" s="98"/>
      <c r="P1758" s="98"/>
      <c r="Q1758" s="130"/>
    </row>
    <row r="1759" spans="1:17" ht="12.6" customHeight="1" x14ac:dyDescent="0.2">
      <c r="A1759" s="234"/>
      <c r="B1759" s="98"/>
      <c r="C1759" s="130"/>
      <c r="D1759" s="240"/>
      <c r="E1759" s="240"/>
      <c r="F1759" s="224"/>
      <c r="G1759" s="98"/>
      <c r="H1759" s="98"/>
      <c r="I1759" s="130"/>
      <c r="J1759" s="98"/>
      <c r="K1759" s="98"/>
      <c r="L1759" s="98"/>
      <c r="M1759" s="255"/>
      <c r="N1759" s="255"/>
      <c r="O1759" s="98"/>
      <c r="P1759" s="98"/>
      <c r="Q1759" s="130"/>
    </row>
    <row r="1760" spans="1:17" ht="12.6" customHeight="1" x14ac:dyDescent="0.2">
      <c r="A1760" s="234"/>
      <c r="B1760" s="98"/>
      <c r="C1760" s="130"/>
      <c r="D1760" s="240"/>
      <c r="E1760" s="240"/>
      <c r="F1760" s="224"/>
      <c r="G1760" s="98"/>
      <c r="H1760" s="98"/>
      <c r="I1760" s="130"/>
      <c r="J1760" s="98"/>
      <c r="K1760" s="98"/>
      <c r="L1760" s="98"/>
      <c r="M1760" s="255"/>
      <c r="N1760" s="255"/>
      <c r="O1760" s="98"/>
      <c r="P1760" s="98"/>
      <c r="Q1760" s="130"/>
    </row>
    <row r="1761" spans="1:17" ht="12.6" customHeight="1" x14ac:dyDescent="0.2">
      <c r="A1761" s="234"/>
      <c r="B1761" s="98"/>
      <c r="C1761" s="130"/>
      <c r="D1761" s="240"/>
      <c r="E1761" s="240"/>
      <c r="F1761" s="224"/>
      <c r="G1761" s="98"/>
      <c r="H1761" s="98"/>
      <c r="I1761" s="130"/>
      <c r="J1761" s="98"/>
      <c r="K1761" s="98"/>
      <c r="L1761" s="98"/>
      <c r="M1761" s="255"/>
      <c r="N1761" s="255"/>
      <c r="O1761" s="98"/>
      <c r="P1761" s="98"/>
      <c r="Q1761" s="130"/>
    </row>
    <row r="1762" spans="1:17" ht="12.6" customHeight="1" x14ac:dyDescent="0.2">
      <c r="A1762" s="234"/>
      <c r="B1762" s="98"/>
      <c r="C1762" s="130"/>
      <c r="D1762" s="240"/>
      <c r="E1762" s="240"/>
      <c r="F1762" s="224"/>
      <c r="G1762" s="98"/>
      <c r="H1762" s="98"/>
      <c r="I1762" s="130"/>
      <c r="J1762" s="98"/>
      <c r="K1762" s="98"/>
      <c r="L1762" s="98"/>
      <c r="M1762" s="255"/>
      <c r="N1762" s="255"/>
      <c r="O1762" s="98"/>
      <c r="P1762" s="98"/>
      <c r="Q1762" s="130"/>
    </row>
    <row r="1763" spans="1:17" ht="12.6" customHeight="1" x14ac:dyDescent="0.2">
      <c r="A1763" s="234"/>
      <c r="B1763" s="98"/>
      <c r="C1763" s="130"/>
      <c r="D1763" s="240"/>
      <c r="E1763" s="240"/>
      <c r="F1763" s="224"/>
      <c r="G1763" s="98"/>
      <c r="H1763" s="98"/>
      <c r="I1763" s="130"/>
      <c r="J1763" s="98"/>
      <c r="K1763" s="98"/>
      <c r="L1763" s="98"/>
      <c r="M1763" s="255"/>
      <c r="N1763" s="255"/>
      <c r="O1763" s="98"/>
      <c r="P1763" s="98"/>
      <c r="Q1763" s="130"/>
    </row>
    <row r="1764" spans="1:17" ht="12.6" customHeight="1" x14ac:dyDescent="0.2">
      <c r="A1764" s="234"/>
      <c r="B1764" s="98"/>
      <c r="C1764" s="130"/>
      <c r="D1764" s="240"/>
      <c r="E1764" s="240"/>
      <c r="F1764" s="224"/>
      <c r="G1764" s="98"/>
      <c r="H1764" s="98"/>
      <c r="I1764" s="130"/>
      <c r="J1764" s="98"/>
      <c r="K1764" s="98"/>
      <c r="L1764" s="98"/>
      <c r="M1764" s="255"/>
      <c r="N1764" s="255"/>
      <c r="O1764" s="98"/>
      <c r="P1764" s="98"/>
      <c r="Q1764" s="130"/>
    </row>
    <row r="1765" spans="1:17" ht="12.6" customHeight="1" x14ac:dyDescent="0.2">
      <c r="A1765" s="234"/>
      <c r="B1765" s="98"/>
      <c r="C1765" s="130"/>
      <c r="D1765" s="240"/>
      <c r="E1765" s="240"/>
      <c r="F1765" s="224"/>
      <c r="G1765" s="98"/>
      <c r="H1765" s="98"/>
      <c r="I1765" s="130"/>
      <c r="J1765" s="98"/>
      <c r="K1765" s="98"/>
      <c r="L1765" s="98"/>
      <c r="M1765" s="255"/>
      <c r="N1765" s="255"/>
      <c r="O1765" s="98"/>
      <c r="P1765" s="98"/>
      <c r="Q1765" s="130"/>
    </row>
    <row r="1766" spans="1:17" ht="12.6" customHeight="1" x14ac:dyDescent="0.2">
      <c r="A1766" s="234"/>
      <c r="B1766" s="98"/>
      <c r="C1766" s="130"/>
      <c r="D1766" s="240"/>
      <c r="E1766" s="240"/>
      <c r="F1766" s="224"/>
      <c r="G1766" s="98"/>
      <c r="H1766" s="98"/>
      <c r="I1766" s="130"/>
      <c r="J1766" s="98"/>
      <c r="K1766" s="98"/>
      <c r="L1766" s="98"/>
      <c r="M1766" s="255"/>
      <c r="N1766" s="255"/>
      <c r="O1766" s="98"/>
      <c r="P1766" s="98"/>
      <c r="Q1766" s="130"/>
    </row>
    <row r="1767" spans="1:17" ht="12.6" customHeight="1" x14ac:dyDescent="0.2">
      <c r="A1767" s="234"/>
      <c r="B1767" s="98"/>
      <c r="C1767" s="130"/>
      <c r="D1767" s="240"/>
      <c r="E1767" s="240"/>
      <c r="F1767" s="224"/>
      <c r="G1767" s="98"/>
      <c r="H1767" s="98"/>
      <c r="I1767" s="130"/>
      <c r="J1767" s="98"/>
      <c r="K1767" s="98"/>
      <c r="L1767" s="98"/>
      <c r="M1767" s="255"/>
      <c r="N1767" s="255"/>
      <c r="O1767" s="98"/>
      <c r="P1767" s="98"/>
      <c r="Q1767" s="130"/>
    </row>
    <row r="1768" spans="1:17" ht="12.6" customHeight="1" x14ac:dyDescent="0.2">
      <c r="A1768" s="234"/>
      <c r="B1768" s="98"/>
      <c r="C1768" s="130"/>
      <c r="D1768" s="240"/>
      <c r="E1768" s="240"/>
      <c r="F1768" s="224"/>
      <c r="G1768" s="98"/>
      <c r="H1768" s="98"/>
      <c r="I1768" s="130"/>
      <c r="J1768" s="98"/>
      <c r="K1768" s="98"/>
      <c r="L1768" s="98"/>
      <c r="M1768" s="255"/>
      <c r="N1768" s="255"/>
      <c r="O1768" s="98"/>
      <c r="P1768" s="98"/>
      <c r="Q1768" s="130"/>
    </row>
    <row r="1769" spans="1:17" ht="12.6" customHeight="1" x14ac:dyDescent="0.2">
      <c r="A1769" s="234"/>
      <c r="B1769" s="98"/>
      <c r="C1769" s="130"/>
      <c r="D1769" s="240"/>
      <c r="E1769" s="240"/>
      <c r="F1769" s="224"/>
      <c r="G1769" s="98"/>
      <c r="H1769" s="98"/>
      <c r="I1769" s="130"/>
      <c r="J1769" s="98"/>
      <c r="K1769" s="98"/>
      <c r="L1769" s="98"/>
      <c r="M1769" s="255"/>
      <c r="N1769" s="255"/>
      <c r="O1769" s="98"/>
      <c r="P1769" s="98"/>
      <c r="Q1769" s="130"/>
    </row>
    <row r="1770" spans="1:17" ht="12.6" customHeight="1" x14ac:dyDescent="0.2">
      <c r="A1770" s="234"/>
      <c r="B1770" s="98"/>
      <c r="C1770" s="130"/>
      <c r="D1770" s="240"/>
      <c r="E1770" s="240"/>
      <c r="F1770" s="224"/>
      <c r="G1770" s="98"/>
      <c r="H1770" s="98"/>
      <c r="I1770" s="130"/>
      <c r="J1770" s="98"/>
      <c r="K1770" s="98"/>
      <c r="L1770" s="98"/>
      <c r="M1770" s="255"/>
      <c r="N1770" s="255"/>
      <c r="O1770" s="98"/>
      <c r="P1770" s="98"/>
      <c r="Q1770" s="130"/>
    </row>
    <row r="1771" spans="1:17" ht="12.6" customHeight="1" x14ac:dyDescent="0.2">
      <c r="A1771" s="234"/>
      <c r="B1771" s="98"/>
      <c r="C1771" s="130"/>
      <c r="D1771" s="240"/>
      <c r="E1771" s="240"/>
      <c r="F1771" s="224"/>
      <c r="G1771" s="98"/>
      <c r="H1771" s="98"/>
      <c r="I1771" s="130"/>
      <c r="J1771" s="98"/>
      <c r="K1771" s="98"/>
      <c r="L1771" s="98"/>
      <c r="M1771" s="255"/>
      <c r="N1771" s="255"/>
      <c r="O1771" s="98"/>
      <c r="P1771" s="98"/>
      <c r="Q1771" s="130"/>
    </row>
    <row r="1772" spans="1:17" ht="12.6" customHeight="1" x14ac:dyDescent="0.2">
      <c r="A1772" s="234"/>
      <c r="B1772" s="98"/>
      <c r="C1772" s="130"/>
      <c r="D1772" s="240"/>
      <c r="E1772" s="240"/>
      <c r="F1772" s="224"/>
      <c r="G1772" s="98"/>
      <c r="H1772" s="98"/>
      <c r="I1772" s="130"/>
      <c r="J1772" s="98"/>
      <c r="K1772" s="98"/>
      <c r="L1772" s="98"/>
      <c r="M1772" s="255"/>
      <c r="N1772" s="255"/>
      <c r="O1772" s="98"/>
      <c r="P1772" s="98"/>
      <c r="Q1772" s="130"/>
    </row>
    <row r="1773" spans="1:17" ht="12.6" customHeight="1" x14ac:dyDescent="0.2">
      <c r="A1773" s="234"/>
      <c r="B1773" s="98"/>
      <c r="C1773" s="130"/>
      <c r="D1773" s="240"/>
      <c r="E1773" s="240"/>
      <c r="F1773" s="224"/>
      <c r="G1773" s="98"/>
      <c r="H1773" s="98"/>
      <c r="I1773" s="130"/>
      <c r="J1773" s="98"/>
      <c r="K1773" s="98"/>
      <c r="L1773" s="98"/>
      <c r="M1773" s="255"/>
      <c r="N1773" s="255"/>
      <c r="O1773" s="98"/>
      <c r="P1773" s="98"/>
      <c r="Q1773" s="130"/>
    </row>
    <row r="1774" spans="1:17" ht="12.6" customHeight="1" x14ac:dyDescent="0.2">
      <c r="A1774" s="234"/>
      <c r="B1774" s="98"/>
      <c r="C1774" s="130"/>
      <c r="D1774" s="240"/>
      <c r="E1774" s="240"/>
      <c r="F1774" s="224"/>
      <c r="G1774" s="98"/>
      <c r="H1774" s="98"/>
      <c r="I1774" s="130"/>
      <c r="J1774" s="98"/>
      <c r="K1774" s="98"/>
      <c r="L1774" s="98"/>
      <c r="M1774" s="255"/>
      <c r="N1774" s="255"/>
      <c r="O1774" s="98"/>
      <c r="P1774" s="98"/>
      <c r="Q1774" s="130"/>
    </row>
    <row r="1775" spans="1:17" ht="12.6" customHeight="1" x14ac:dyDescent="0.2">
      <c r="A1775" s="234"/>
      <c r="B1775" s="98"/>
      <c r="C1775" s="130"/>
      <c r="D1775" s="240"/>
      <c r="E1775" s="240"/>
      <c r="F1775" s="224"/>
      <c r="G1775" s="98"/>
      <c r="H1775" s="98"/>
      <c r="I1775" s="130"/>
      <c r="J1775" s="98"/>
      <c r="K1775" s="98"/>
      <c r="L1775" s="98"/>
      <c r="M1775" s="255"/>
      <c r="N1775" s="255"/>
      <c r="O1775" s="98"/>
      <c r="P1775" s="98"/>
      <c r="Q1775" s="130"/>
    </row>
    <row r="1776" spans="1:17" ht="12.6" customHeight="1" x14ac:dyDescent="0.2">
      <c r="A1776" s="234"/>
      <c r="B1776" s="98"/>
      <c r="C1776" s="130"/>
      <c r="D1776" s="240"/>
      <c r="E1776" s="240"/>
      <c r="F1776" s="224"/>
      <c r="G1776" s="98"/>
      <c r="H1776" s="98"/>
      <c r="I1776" s="130"/>
      <c r="J1776" s="98"/>
      <c r="K1776" s="98"/>
      <c r="L1776" s="98"/>
      <c r="M1776" s="255"/>
      <c r="N1776" s="255"/>
      <c r="O1776" s="98"/>
      <c r="P1776" s="98"/>
      <c r="Q1776" s="130"/>
    </row>
    <row r="1777" spans="1:17" ht="12.6" customHeight="1" x14ac:dyDescent="0.2">
      <c r="A1777" s="234"/>
      <c r="B1777" s="98"/>
      <c r="C1777" s="130"/>
      <c r="D1777" s="240"/>
      <c r="E1777" s="240"/>
      <c r="F1777" s="224"/>
      <c r="G1777" s="98"/>
      <c r="H1777" s="98"/>
      <c r="I1777" s="130"/>
      <c r="J1777" s="98"/>
      <c r="K1777" s="98"/>
      <c r="L1777" s="98"/>
      <c r="M1777" s="255"/>
      <c r="N1777" s="255"/>
      <c r="O1777" s="98"/>
      <c r="P1777" s="98"/>
      <c r="Q1777" s="130"/>
    </row>
    <row r="1778" spans="1:17" ht="12.6" customHeight="1" x14ac:dyDescent="0.2">
      <c r="A1778" s="234"/>
      <c r="B1778" s="98"/>
      <c r="C1778" s="130"/>
      <c r="D1778" s="240"/>
      <c r="E1778" s="240"/>
      <c r="F1778" s="224"/>
      <c r="G1778" s="98"/>
      <c r="H1778" s="98"/>
      <c r="I1778" s="130"/>
      <c r="J1778" s="98"/>
      <c r="K1778" s="98"/>
      <c r="L1778" s="98"/>
      <c r="M1778" s="255"/>
      <c r="N1778" s="255"/>
      <c r="O1778" s="98"/>
      <c r="P1778" s="98"/>
      <c r="Q1778" s="130"/>
    </row>
    <row r="1779" spans="1:17" ht="12.6" customHeight="1" x14ac:dyDescent="0.2">
      <c r="A1779" s="234"/>
      <c r="B1779" s="98"/>
      <c r="C1779" s="130"/>
      <c r="D1779" s="240"/>
      <c r="E1779" s="240"/>
      <c r="F1779" s="224"/>
      <c r="G1779" s="98"/>
      <c r="H1779" s="98"/>
      <c r="I1779" s="130"/>
      <c r="J1779" s="98"/>
      <c r="K1779" s="98"/>
      <c r="L1779" s="98"/>
      <c r="M1779" s="255"/>
      <c r="N1779" s="255"/>
      <c r="O1779" s="98"/>
      <c r="P1779" s="98"/>
      <c r="Q1779" s="130"/>
    </row>
    <row r="1780" spans="1:17" ht="12.6" customHeight="1" x14ac:dyDescent="0.2">
      <c r="A1780" s="234"/>
      <c r="B1780" s="98"/>
      <c r="C1780" s="130"/>
      <c r="D1780" s="240"/>
      <c r="E1780" s="240"/>
      <c r="F1780" s="224"/>
      <c r="G1780" s="98"/>
      <c r="H1780" s="98"/>
      <c r="I1780" s="130"/>
      <c r="J1780" s="98"/>
      <c r="K1780" s="98"/>
      <c r="L1780" s="98"/>
      <c r="M1780" s="255"/>
      <c r="N1780" s="255"/>
      <c r="O1780" s="98"/>
      <c r="P1780" s="98"/>
      <c r="Q1780" s="130"/>
    </row>
    <row r="1781" spans="1:17" ht="12.6" customHeight="1" x14ac:dyDescent="0.2">
      <c r="A1781" s="234"/>
      <c r="B1781" s="98"/>
      <c r="C1781" s="130"/>
      <c r="D1781" s="240"/>
      <c r="E1781" s="240"/>
      <c r="F1781" s="224"/>
      <c r="G1781" s="98"/>
      <c r="H1781" s="98"/>
      <c r="I1781" s="130"/>
      <c r="J1781" s="98"/>
      <c r="K1781" s="98"/>
      <c r="L1781" s="98"/>
      <c r="M1781" s="255"/>
      <c r="N1781" s="255"/>
      <c r="O1781" s="98"/>
      <c r="P1781" s="98"/>
      <c r="Q1781" s="130"/>
    </row>
    <row r="1782" spans="1:17" ht="12.6" customHeight="1" x14ac:dyDescent="0.2">
      <c r="A1782" s="234"/>
      <c r="B1782" s="98"/>
      <c r="C1782" s="130"/>
      <c r="D1782" s="240"/>
      <c r="E1782" s="240"/>
      <c r="F1782" s="224"/>
      <c r="G1782" s="98"/>
      <c r="H1782" s="98"/>
      <c r="I1782" s="130"/>
      <c r="J1782" s="98"/>
      <c r="K1782" s="98"/>
      <c r="L1782" s="98"/>
      <c r="M1782" s="255"/>
      <c r="N1782" s="255"/>
      <c r="O1782" s="98"/>
      <c r="P1782" s="98"/>
      <c r="Q1782" s="130"/>
    </row>
    <row r="1783" spans="1:17" ht="12.6" customHeight="1" x14ac:dyDescent="0.2">
      <c r="A1783" s="234"/>
      <c r="B1783" s="98"/>
      <c r="C1783" s="130"/>
      <c r="D1783" s="240"/>
      <c r="E1783" s="240"/>
      <c r="F1783" s="224"/>
      <c r="G1783" s="98"/>
      <c r="H1783" s="98"/>
      <c r="I1783" s="130"/>
      <c r="J1783" s="98"/>
      <c r="K1783" s="98"/>
      <c r="L1783" s="98"/>
      <c r="M1783" s="255"/>
      <c r="N1783" s="255"/>
      <c r="O1783" s="98"/>
      <c r="P1783" s="98"/>
      <c r="Q1783" s="130"/>
    </row>
    <row r="1784" spans="1:17" ht="12.6" customHeight="1" x14ac:dyDescent="0.2">
      <c r="A1784" s="234"/>
      <c r="B1784" s="98"/>
      <c r="C1784" s="130"/>
      <c r="D1784" s="240"/>
      <c r="E1784" s="240"/>
      <c r="F1784" s="224"/>
      <c r="G1784" s="98"/>
      <c r="H1784" s="98"/>
      <c r="I1784" s="130"/>
      <c r="J1784" s="98"/>
      <c r="K1784" s="98"/>
      <c r="L1784" s="98"/>
      <c r="M1784" s="255"/>
      <c r="N1784" s="255"/>
      <c r="O1784" s="98"/>
      <c r="P1784" s="98"/>
      <c r="Q1784" s="130"/>
    </row>
    <row r="1785" spans="1:17" ht="12.6" customHeight="1" x14ac:dyDescent="0.2">
      <c r="A1785" s="234"/>
      <c r="B1785" s="98"/>
      <c r="C1785" s="130"/>
      <c r="D1785" s="240"/>
      <c r="E1785" s="240"/>
      <c r="F1785" s="224"/>
      <c r="G1785" s="98"/>
      <c r="H1785" s="98"/>
      <c r="I1785" s="130"/>
      <c r="J1785" s="98"/>
      <c r="K1785" s="98"/>
      <c r="L1785" s="98"/>
      <c r="M1785" s="255"/>
      <c r="N1785" s="255"/>
      <c r="O1785" s="98"/>
      <c r="P1785" s="98"/>
      <c r="Q1785" s="130"/>
    </row>
    <row r="1786" spans="1:17" ht="12.6" customHeight="1" x14ac:dyDescent="0.2">
      <c r="A1786" s="234"/>
      <c r="B1786" s="98"/>
      <c r="C1786" s="130"/>
      <c r="D1786" s="240"/>
      <c r="E1786" s="240"/>
      <c r="F1786" s="224"/>
      <c r="G1786" s="98"/>
      <c r="H1786" s="98"/>
      <c r="I1786" s="130"/>
      <c r="J1786" s="98"/>
      <c r="K1786" s="98"/>
      <c r="L1786" s="98"/>
      <c r="M1786" s="255"/>
      <c r="N1786" s="255"/>
      <c r="O1786" s="98"/>
      <c r="P1786" s="98"/>
      <c r="Q1786" s="130"/>
    </row>
    <row r="1787" spans="1:17" ht="12.6" customHeight="1" x14ac:dyDescent="0.2">
      <c r="A1787" s="234"/>
      <c r="B1787" s="98"/>
      <c r="C1787" s="130"/>
      <c r="D1787" s="240"/>
      <c r="E1787" s="240"/>
      <c r="F1787" s="224"/>
      <c r="G1787" s="98"/>
      <c r="H1787" s="98"/>
      <c r="I1787" s="130"/>
      <c r="J1787" s="98"/>
      <c r="K1787" s="98"/>
      <c r="L1787" s="98"/>
      <c r="M1787" s="255"/>
      <c r="N1787" s="255"/>
      <c r="O1787" s="98"/>
      <c r="P1787" s="98"/>
      <c r="Q1787" s="130"/>
    </row>
    <row r="1788" spans="1:17" ht="12.6" customHeight="1" x14ac:dyDescent="0.2">
      <c r="A1788" s="234"/>
      <c r="B1788" s="98"/>
      <c r="C1788" s="130"/>
      <c r="D1788" s="240"/>
      <c r="E1788" s="240"/>
      <c r="F1788" s="224"/>
      <c r="G1788" s="98"/>
      <c r="H1788" s="98"/>
      <c r="I1788" s="130"/>
      <c r="J1788" s="98"/>
      <c r="K1788" s="98"/>
      <c r="L1788" s="98"/>
      <c r="M1788" s="255"/>
      <c r="N1788" s="255"/>
      <c r="O1788" s="98"/>
      <c r="P1788" s="98"/>
      <c r="Q1788" s="130"/>
    </row>
    <row r="1789" spans="1:17" ht="12.6" customHeight="1" x14ac:dyDescent="0.2">
      <c r="A1789" s="234"/>
      <c r="B1789" s="98"/>
      <c r="C1789" s="130"/>
      <c r="D1789" s="240"/>
      <c r="E1789" s="240"/>
      <c r="F1789" s="224"/>
      <c r="G1789" s="98"/>
      <c r="H1789" s="98"/>
      <c r="I1789" s="130"/>
      <c r="J1789" s="98"/>
      <c r="K1789" s="98"/>
      <c r="L1789" s="98"/>
      <c r="M1789" s="255"/>
      <c r="N1789" s="255"/>
      <c r="O1789" s="98"/>
      <c r="P1789" s="98"/>
      <c r="Q1789" s="130"/>
    </row>
    <row r="1790" spans="1:17" ht="12.6" customHeight="1" x14ac:dyDescent="0.2">
      <c r="A1790" s="234"/>
      <c r="B1790" s="98"/>
      <c r="C1790" s="130"/>
      <c r="D1790" s="240"/>
      <c r="E1790" s="240"/>
      <c r="F1790" s="224"/>
      <c r="G1790" s="98"/>
      <c r="H1790" s="98"/>
      <c r="I1790" s="130"/>
      <c r="J1790" s="98"/>
      <c r="K1790" s="98"/>
      <c r="L1790" s="98"/>
      <c r="M1790" s="255"/>
      <c r="N1790" s="255"/>
      <c r="O1790" s="98"/>
      <c r="P1790" s="98"/>
      <c r="Q1790" s="130"/>
    </row>
    <row r="1791" spans="1:17" ht="12.6" customHeight="1" x14ac:dyDescent="0.2">
      <c r="A1791" s="234"/>
      <c r="B1791" s="98"/>
      <c r="C1791" s="130"/>
      <c r="D1791" s="240"/>
      <c r="E1791" s="240"/>
      <c r="F1791" s="224"/>
      <c r="G1791" s="98"/>
      <c r="H1791" s="98"/>
      <c r="I1791" s="130"/>
      <c r="J1791" s="98"/>
      <c r="K1791" s="98"/>
      <c r="L1791" s="98"/>
      <c r="M1791" s="255"/>
      <c r="N1791" s="255"/>
      <c r="O1791" s="98"/>
      <c r="P1791" s="98"/>
      <c r="Q1791" s="130"/>
    </row>
    <row r="1792" spans="1:17" ht="12.6" customHeight="1" x14ac:dyDescent="0.2">
      <c r="A1792" s="234"/>
      <c r="B1792" s="98"/>
      <c r="C1792" s="130"/>
      <c r="D1792" s="240"/>
      <c r="E1792" s="240"/>
      <c r="F1792" s="224"/>
      <c r="G1792" s="98"/>
      <c r="H1792" s="98"/>
      <c r="I1792" s="130"/>
      <c r="J1792" s="98"/>
      <c r="K1792" s="98"/>
      <c r="L1792" s="98"/>
      <c r="M1792" s="255"/>
      <c r="N1792" s="255"/>
      <c r="O1792" s="98"/>
      <c r="P1792" s="98"/>
      <c r="Q1792" s="130"/>
    </row>
    <row r="1793" spans="1:17" ht="12.6" customHeight="1" x14ac:dyDescent="0.2">
      <c r="A1793" s="234"/>
      <c r="B1793" s="98"/>
      <c r="C1793" s="130"/>
      <c r="D1793" s="240"/>
      <c r="E1793" s="240"/>
      <c r="F1793" s="224"/>
      <c r="G1793" s="98"/>
      <c r="H1793" s="98"/>
      <c r="I1793" s="130"/>
      <c r="J1793" s="98"/>
      <c r="K1793" s="98"/>
      <c r="L1793" s="98"/>
      <c r="M1793" s="255"/>
      <c r="N1793" s="255"/>
      <c r="O1793" s="98"/>
      <c r="P1793" s="98"/>
      <c r="Q1793" s="130"/>
    </row>
    <row r="1794" spans="1:17" ht="12.6" customHeight="1" x14ac:dyDescent="0.2">
      <c r="A1794" s="234"/>
      <c r="B1794" s="98"/>
      <c r="C1794" s="130"/>
      <c r="D1794" s="240"/>
      <c r="E1794" s="240"/>
      <c r="F1794" s="224"/>
      <c r="G1794" s="98"/>
      <c r="H1794" s="98"/>
      <c r="I1794" s="130"/>
      <c r="J1794" s="98"/>
      <c r="K1794" s="98"/>
      <c r="L1794" s="98"/>
      <c r="M1794" s="255"/>
      <c r="N1794" s="255"/>
      <c r="O1794" s="98"/>
      <c r="P1794" s="98"/>
      <c r="Q1794" s="130"/>
    </row>
    <row r="1795" spans="1:17" ht="12.6" customHeight="1" x14ac:dyDescent="0.2">
      <c r="A1795" s="234"/>
      <c r="B1795" s="98"/>
      <c r="C1795" s="130"/>
      <c r="D1795" s="240"/>
      <c r="E1795" s="240"/>
      <c r="F1795" s="224"/>
      <c r="G1795" s="98"/>
      <c r="H1795" s="98"/>
      <c r="I1795" s="130"/>
      <c r="J1795" s="98"/>
      <c r="K1795" s="98"/>
      <c r="L1795" s="98"/>
      <c r="M1795" s="255"/>
      <c r="N1795" s="255"/>
      <c r="O1795" s="98"/>
      <c r="P1795" s="98"/>
      <c r="Q1795" s="130"/>
    </row>
    <row r="1796" spans="1:17" ht="12.6" customHeight="1" x14ac:dyDescent="0.2">
      <c r="A1796" s="234"/>
      <c r="B1796" s="98"/>
      <c r="C1796" s="130"/>
      <c r="D1796" s="240"/>
      <c r="E1796" s="240"/>
      <c r="F1796" s="224"/>
      <c r="G1796" s="98"/>
      <c r="H1796" s="98"/>
      <c r="I1796" s="130"/>
      <c r="J1796" s="98"/>
      <c r="K1796" s="98"/>
      <c r="L1796" s="98"/>
      <c r="M1796" s="255"/>
      <c r="N1796" s="255"/>
      <c r="O1796" s="98"/>
      <c r="P1796" s="98"/>
      <c r="Q1796" s="130"/>
    </row>
    <row r="1797" spans="1:17" ht="12.6" customHeight="1" x14ac:dyDescent="0.2">
      <c r="A1797" s="234"/>
      <c r="B1797" s="98"/>
      <c r="C1797" s="130"/>
      <c r="D1797" s="240"/>
      <c r="E1797" s="240"/>
      <c r="F1797" s="224"/>
      <c r="G1797" s="98"/>
      <c r="H1797" s="98"/>
      <c r="I1797" s="130"/>
      <c r="J1797" s="98"/>
      <c r="K1797" s="98"/>
      <c r="L1797" s="98"/>
      <c r="M1797" s="255"/>
      <c r="N1797" s="255"/>
      <c r="O1797" s="98"/>
      <c r="P1797" s="98"/>
      <c r="Q1797" s="130"/>
    </row>
    <row r="1798" spans="1:17" ht="12.6" customHeight="1" x14ac:dyDescent="0.2">
      <c r="A1798" s="234"/>
      <c r="B1798" s="98"/>
      <c r="C1798" s="130"/>
      <c r="D1798" s="240"/>
      <c r="E1798" s="240"/>
      <c r="F1798" s="224"/>
      <c r="G1798" s="98"/>
      <c r="H1798" s="98"/>
      <c r="I1798" s="130"/>
      <c r="J1798" s="98"/>
      <c r="K1798" s="98"/>
      <c r="L1798" s="98"/>
      <c r="M1798" s="255"/>
      <c r="N1798" s="255"/>
      <c r="O1798" s="98"/>
      <c r="P1798" s="98"/>
      <c r="Q1798" s="130"/>
    </row>
    <row r="1799" spans="1:17" ht="12.6" customHeight="1" x14ac:dyDescent="0.2">
      <c r="A1799" s="234"/>
      <c r="B1799" s="98"/>
      <c r="C1799" s="130"/>
      <c r="D1799" s="240"/>
      <c r="E1799" s="240"/>
      <c r="F1799" s="224"/>
      <c r="G1799" s="98"/>
      <c r="H1799" s="98"/>
      <c r="I1799" s="130"/>
      <c r="J1799" s="98"/>
      <c r="K1799" s="98"/>
      <c r="L1799" s="98"/>
      <c r="M1799" s="255"/>
      <c r="N1799" s="255"/>
      <c r="O1799" s="98"/>
      <c r="P1799" s="98"/>
      <c r="Q1799" s="130"/>
    </row>
    <row r="1800" spans="1:17" ht="12.6" customHeight="1" x14ac:dyDescent="0.2">
      <c r="A1800" s="234"/>
      <c r="B1800" s="98"/>
      <c r="C1800" s="130"/>
      <c r="D1800" s="240"/>
      <c r="E1800" s="240"/>
      <c r="F1800" s="224"/>
      <c r="G1800" s="98"/>
      <c r="H1800" s="98"/>
      <c r="I1800" s="130"/>
      <c r="J1800" s="98"/>
      <c r="K1800" s="98"/>
      <c r="L1800" s="98"/>
      <c r="M1800" s="255"/>
      <c r="N1800" s="255"/>
      <c r="O1800" s="98"/>
      <c r="P1800" s="98"/>
      <c r="Q1800" s="130"/>
    </row>
    <row r="1801" spans="1:17" ht="12.6" customHeight="1" x14ac:dyDescent="0.2">
      <c r="A1801" s="234"/>
      <c r="B1801" s="98"/>
      <c r="C1801" s="130"/>
      <c r="D1801" s="240"/>
      <c r="E1801" s="240"/>
      <c r="F1801" s="224"/>
      <c r="G1801" s="98"/>
      <c r="H1801" s="98"/>
      <c r="I1801" s="130"/>
      <c r="J1801" s="98"/>
      <c r="K1801" s="98"/>
      <c r="L1801" s="98"/>
      <c r="M1801" s="255"/>
      <c r="N1801" s="255"/>
      <c r="O1801" s="98"/>
      <c r="P1801" s="98"/>
      <c r="Q1801" s="130"/>
    </row>
    <row r="1802" spans="1:17" ht="12.6" customHeight="1" x14ac:dyDescent="0.2">
      <c r="A1802" s="234"/>
      <c r="B1802" s="98"/>
      <c r="C1802" s="130"/>
      <c r="D1802" s="240"/>
      <c r="E1802" s="240"/>
      <c r="F1802" s="224"/>
      <c r="G1802" s="98"/>
      <c r="H1802" s="98"/>
      <c r="I1802" s="130"/>
      <c r="J1802" s="98"/>
      <c r="K1802" s="98"/>
      <c r="L1802" s="98"/>
      <c r="M1802" s="255"/>
      <c r="N1802" s="255"/>
      <c r="O1802" s="98"/>
      <c r="P1802" s="98"/>
      <c r="Q1802" s="130"/>
    </row>
    <row r="1803" spans="1:17" ht="12.6" customHeight="1" x14ac:dyDescent="0.2">
      <c r="A1803" s="234"/>
      <c r="B1803" s="98"/>
      <c r="C1803" s="130"/>
      <c r="D1803" s="240"/>
      <c r="E1803" s="240"/>
      <c r="F1803" s="224"/>
      <c r="G1803" s="98"/>
      <c r="H1803" s="98"/>
      <c r="I1803" s="130"/>
      <c r="J1803" s="98"/>
      <c r="K1803" s="98"/>
      <c r="L1803" s="98"/>
      <c r="M1803" s="255"/>
      <c r="N1803" s="255"/>
      <c r="O1803" s="98"/>
      <c r="P1803" s="98"/>
      <c r="Q1803" s="130"/>
    </row>
    <row r="1804" spans="1:17" ht="12.6" customHeight="1" x14ac:dyDescent="0.2">
      <c r="A1804" s="234"/>
      <c r="B1804" s="98"/>
      <c r="C1804" s="130"/>
      <c r="D1804" s="240"/>
      <c r="E1804" s="240"/>
      <c r="F1804" s="224"/>
      <c r="G1804" s="98"/>
      <c r="H1804" s="98"/>
      <c r="I1804" s="130"/>
      <c r="J1804" s="98"/>
      <c r="K1804" s="98"/>
      <c r="L1804" s="98"/>
      <c r="M1804" s="255"/>
      <c r="N1804" s="255"/>
      <c r="O1804" s="98"/>
      <c r="P1804" s="98"/>
      <c r="Q1804" s="130"/>
    </row>
    <row r="1805" spans="1:17" ht="12.6" customHeight="1" x14ac:dyDescent="0.2">
      <c r="A1805" s="234"/>
      <c r="B1805" s="98"/>
      <c r="C1805" s="130"/>
      <c r="D1805" s="240"/>
      <c r="E1805" s="240"/>
      <c r="F1805" s="224"/>
      <c r="G1805" s="98"/>
      <c r="H1805" s="98"/>
      <c r="I1805" s="130"/>
      <c r="J1805" s="98"/>
      <c r="K1805" s="98"/>
      <c r="L1805" s="98"/>
      <c r="M1805" s="255"/>
      <c r="N1805" s="255"/>
      <c r="O1805" s="98"/>
      <c r="P1805" s="98"/>
      <c r="Q1805" s="130"/>
    </row>
    <row r="1806" spans="1:17" ht="12.6" customHeight="1" x14ac:dyDescent="0.2">
      <c r="A1806" s="234"/>
      <c r="B1806" s="98"/>
      <c r="C1806" s="130"/>
      <c r="D1806" s="240"/>
      <c r="E1806" s="240"/>
      <c r="F1806" s="224"/>
      <c r="G1806" s="98"/>
      <c r="H1806" s="98"/>
      <c r="I1806" s="130"/>
      <c r="J1806" s="98"/>
      <c r="K1806" s="98"/>
      <c r="L1806" s="98"/>
      <c r="M1806" s="255"/>
      <c r="N1806" s="255"/>
      <c r="O1806" s="98"/>
      <c r="P1806" s="98"/>
      <c r="Q1806" s="130"/>
    </row>
    <row r="1807" spans="1:17" ht="12.6" customHeight="1" x14ac:dyDescent="0.2">
      <c r="A1807" s="234"/>
      <c r="B1807" s="98"/>
      <c r="C1807" s="130"/>
      <c r="D1807" s="240"/>
      <c r="E1807" s="240"/>
      <c r="F1807" s="224"/>
      <c r="G1807" s="98"/>
      <c r="H1807" s="98"/>
      <c r="I1807" s="130"/>
      <c r="J1807" s="98"/>
      <c r="K1807" s="98"/>
      <c r="L1807" s="98"/>
      <c r="M1807" s="255"/>
      <c r="N1807" s="255"/>
      <c r="O1807" s="98"/>
      <c r="P1807" s="98"/>
      <c r="Q1807" s="130"/>
    </row>
    <row r="1808" spans="1:17" ht="12.6" customHeight="1" x14ac:dyDescent="0.2">
      <c r="A1808" s="234"/>
      <c r="B1808" s="98"/>
      <c r="C1808" s="130"/>
      <c r="D1808" s="240"/>
      <c r="E1808" s="240"/>
      <c r="F1808" s="224"/>
      <c r="G1808" s="98"/>
      <c r="H1808" s="98"/>
      <c r="I1808" s="130"/>
      <c r="J1808" s="98"/>
      <c r="K1808" s="98"/>
      <c r="L1808" s="98"/>
      <c r="M1808" s="255"/>
      <c r="N1808" s="255"/>
      <c r="O1808" s="98"/>
      <c r="P1808" s="98"/>
      <c r="Q1808" s="130"/>
    </row>
    <row r="1809" spans="1:17" ht="12.6" customHeight="1" x14ac:dyDescent="0.2">
      <c r="A1809" s="234"/>
      <c r="B1809" s="98"/>
      <c r="C1809" s="130"/>
      <c r="D1809" s="240"/>
      <c r="E1809" s="240"/>
      <c r="F1809" s="224"/>
      <c r="G1809" s="98"/>
      <c r="H1809" s="98"/>
      <c r="I1809" s="130"/>
      <c r="J1809" s="98"/>
      <c r="K1809" s="98"/>
      <c r="L1809" s="98"/>
      <c r="M1809" s="255"/>
      <c r="N1809" s="255"/>
      <c r="O1809" s="98"/>
      <c r="P1809" s="98"/>
      <c r="Q1809" s="130"/>
    </row>
    <row r="1810" spans="1:17" ht="12.6" customHeight="1" x14ac:dyDescent="0.2">
      <c r="A1810" s="234"/>
      <c r="B1810" s="98"/>
      <c r="C1810" s="130"/>
      <c r="D1810" s="240"/>
      <c r="E1810" s="240"/>
      <c r="F1810" s="224"/>
      <c r="G1810" s="98"/>
      <c r="H1810" s="98"/>
      <c r="I1810" s="130"/>
      <c r="J1810" s="98"/>
      <c r="K1810" s="98"/>
      <c r="L1810" s="98"/>
      <c r="M1810" s="255"/>
      <c r="N1810" s="255"/>
      <c r="O1810" s="98"/>
      <c r="P1810" s="98"/>
      <c r="Q1810" s="130"/>
    </row>
    <row r="1811" spans="1:17" ht="12.6" customHeight="1" x14ac:dyDescent="0.2">
      <c r="A1811" s="234"/>
      <c r="B1811" s="98"/>
      <c r="C1811" s="130"/>
      <c r="D1811" s="240"/>
      <c r="E1811" s="240"/>
      <c r="F1811" s="224"/>
      <c r="G1811" s="98"/>
      <c r="H1811" s="98"/>
      <c r="I1811" s="130"/>
      <c r="J1811" s="98"/>
      <c r="K1811" s="98"/>
      <c r="L1811" s="98"/>
      <c r="M1811" s="255"/>
      <c r="N1811" s="255"/>
      <c r="O1811" s="98"/>
      <c r="P1811" s="98"/>
      <c r="Q1811" s="130"/>
    </row>
    <row r="1812" spans="1:17" ht="12.6" customHeight="1" x14ac:dyDescent="0.2">
      <c r="A1812" s="234"/>
      <c r="B1812" s="98"/>
      <c r="C1812" s="130"/>
      <c r="D1812" s="240"/>
      <c r="E1812" s="240"/>
      <c r="F1812" s="224"/>
      <c r="G1812" s="98"/>
      <c r="H1812" s="98"/>
      <c r="I1812" s="130"/>
      <c r="J1812" s="98"/>
      <c r="K1812" s="98"/>
      <c r="L1812" s="98"/>
      <c r="M1812" s="255"/>
      <c r="N1812" s="255"/>
      <c r="O1812" s="98"/>
      <c r="P1812" s="98"/>
      <c r="Q1812" s="130"/>
    </row>
    <row r="1813" spans="1:17" ht="12.6" customHeight="1" x14ac:dyDescent="0.2">
      <c r="A1813" s="234"/>
      <c r="B1813" s="98"/>
      <c r="C1813" s="130"/>
      <c r="D1813" s="240"/>
      <c r="E1813" s="240"/>
      <c r="F1813" s="224"/>
      <c r="G1813" s="98"/>
      <c r="H1813" s="98"/>
      <c r="I1813" s="130"/>
      <c r="J1813" s="98"/>
      <c r="K1813" s="98"/>
      <c r="L1813" s="98"/>
      <c r="M1813" s="255"/>
      <c r="N1813" s="255"/>
      <c r="O1813" s="98"/>
      <c r="P1813" s="98"/>
      <c r="Q1813" s="130"/>
    </row>
    <row r="1814" spans="1:17" ht="12.6" customHeight="1" x14ac:dyDescent="0.2">
      <c r="A1814" s="234"/>
      <c r="B1814" s="98"/>
      <c r="C1814" s="130"/>
      <c r="D1814" s="240"/>
      <c r="E1814" s="240"/>
      <c r="F1814" s="224"/>
      <c r="G1814" s="98"/>
      <c r="H1814" s="98"/>
      <c r="I1814" s="130"/>
      <c r="J1814" s="98"/>
      <c r="K1814" s="98"/>
      <c r="L1814" s="98"/>
      <c r="M1814" s="255"/>
      <c r="N1814" s="255"/>
      <c r="O1814" s="98"/>
      <c r="P1814" s="98"/>
      <c r="Q1814" s="130"/>
    </row>
    <row r="1815" spans="1:17" ht="12.6" customHeight="1" x14ac:dyDescent="0.2">
      <c r="A1815" s="234"/>
      <c r="B1815" s="98"/>
      <c r="C1815" s="130"/>
      <c r="D1815" s="240"/>
      <c r="E1815" s="240"/>
      <c r="F1815" s="224"/>
      <c r="G1815" s="98"/>
      <c r="H1815" s="98"/>
      <c r="I1815" s="130"/>
      <c r="J1815" s="98"/>
      <c r="K1815" s="98"/>
      <c r="L1815" s="98"/>
      <c r="M1815" s="255"/>
      <c r="N1815" s="255"/>
      <c r="O1815" s="98"/>
      <c r="P1815" s="98"/>
      <c r="Q1815" s="130"/>
    </row>
    <row r="1816" spans="1:17" ht="12.6" customHeight="1" x14ac:dyDescent="0.2">
      <c r="A1816" s="234"/>
      <c r="B1816" s="98"/>
      <c r="C1816" s="130"/>
      <c r="D1816" s="240"/>
      <c r="E1816" s="240"/>
      <c r="F1816" s="224"/>
      <c r="G1816" s="98"/>
      <c r="H1816" s="98"/>
      <c r="I1816" s="130"/>
      <c r="J1816" s="98"/>
      <c r="K1816" s="98"/>
      <c r="L1816" s="98"/>
      <c r="M1816" s="255"/>
      <c r="N1816" s="255"/>
      <c r="O1816" s="98"/>
      <c r="P1816" s="98"/>
      <c r="Q1816" s="130"/>
    </row>
    <row r="1817" spans="1:17" ht="12.6" customHeight="1" x14ac:dyDescent="0.2">
      <c r="A1817" s="234"/>
      <c r="B1817" s="98"/>
      <c r="C1817" s="130"/>
      <c r="D1817" s="240"/>
      <c r="E1817" s="240"/>
      <c r="F1817" s="224"/>
      <c r="G1817" s="98"/>
      <c r="H1817" s="98"/>
      <c r="I1817" s="130"/>
      <c r="J1817" s="98"/>
      <c r="K1817" s="98"/>
      <c r="L1817" s="98"/>
      <c r="M1817" s="255"/>
      <c r="N1817" s="255"/>
      <c r="O1817" s="98"/>
      <c r="P1817" s="98"/>
      <c r="Q1817" s="130"/>
    </row>
    <row r="1818" spans="1:17" ht="12.6" customHeight="1" x14ac:dyDescent="0.2">
      <c r="A1818" s="234"/>
      <c r="B1818" s="98"/>
      <c r="C1818" s="130"/>
      <c r="D1818" s="240"/>
      <c r="E1818" s="240"/>
      <c r="F1818" s="224"/>
      <c r="G1818" s="98"/>
      <c r="H1818" s="98"/>
      <c r="I1818" s="130"/>
      <c r="J1818" s="98"/>
      <c r="K1818" s="98"/>
      <c r="L1818" s="98"/>
      <c r="M1818" s="255"/>
      <c r="N1818" s="255"/>
      <c r="O1818" s="98"/>
      <c r="P1818" s="98"/>
      <c r="Q1818" s="130"/>
    </row>
    <row r="1819" spans="1:17" ht="12.6" customHeight="1" x14ac:dyDescent="0.2">
      <c r="A1819" s="234"/>
      <c r="B1819" s="98"/>
      <c r="C1819" s="130"/>
      <c r="D1819" s="240"/>
      <c r="E1819" s="240"/>
      <c r="F1819" s="224"/>
      <c r="G1819" s="98"/>
      <c r="H1819" s="98"/>
      <c r="I1819" s="130"/>
      <c r="J1819" s="98"/>
      <c r="K1819" s="98"/>
      <c r="L1819" s="98"/>
      <c r="M1819" s="255"/>
      <c r="N1819" s="255"/>
      <c r="O1819" s="98"/>
      <c r="P1819" s="98"/>
      <c r="Q1819" s="130"/>
    </row>
    <row r="1820" spans="1:17" ht="12.6" customHeight="1" x14ac:dyDescent="0.2">
      <c r="A1820" s="234"/>
      <c r="B1820" s="98"/>
      <c r="C1820" s="130"/>
      <c r="D1820" s="240"/>
      <c r="E1820" s="240"/>
      <c r="F1820" s="224"/>
      <c r="G1820" s="98"/>
      <c r="H1820" s="98"/>
      <c r="I1820" s="130"/>
      <c r="J1820" s="98"/>
      <c r="K1820" s="98"/>
      <c r="L1820" s="98"/>
      <c r="M1820" s="255"/>
      <c r="N1820" s="255"/>
      <c r="O1820" s="98"/>
      <c r="P1820" s="98"/>
      <c r="Q1820" s="130"/>
    </row>
    <row r="1821" spans="1:17" ht="12.6" customHeight="1" x14ac:dyDescent="0.2">
      <c r="A1821" s="234"/>
      <c r="B1821" s="98"/>
      <c r="C1821" s="130"/>
      <c r="D1821" s="240"/>
      <c r="E1821" s="240"/>
      <c r="F1821" s="224"/>
      <c r="G1821" s="98"/>
      <c r="H1821" s="98"/>
      <c r="I1821" s="130"/>
      <c r="J1821" s="98"/>
      <c r="K1821" s="98"/>
      <c r="L1821" s="98"/>
      <c r="M1821" s="255"/>
      <c r="N1821" s="255"/>
      <c r="O1821" s="98"/>
      <c r="P1821" s="98"/>
      <c r="Q1821" s="130"/>
    </row>
    <row r="1822" spans="1:17" ht="12.6" customHeight="1" x14ac:dyDescent="0.2">
      <c r="A1822" s="234"/>
      <c r="B1822" s="98"/>
      <c r="C1822" s="130"/>
      <c r="D1822" s="240"/>
      <c r="E1822" s="240"/>
      <c r="F1822" s="224"/>
      <c r="G1822" s="98"/>
      <c r="H1822" s="98"/>
      <c r="I1822" s="130"/>
      <c r="J1822" s="98"/>
      <c r="K1822" s="98"/>
      <c r="L1822" s="98"/>
      <c r="M1822" s="255"/>
      <c r="N1822" s="255"/>
      <c r="O1822" s="98"/>
      <c r="P1822" s="98"/>
      <c r="Q1822" s="130"/>
    </row>
    <row r="1823" spans="1:17" ht="12.6" customHeight="1" x14ac:dyDescent="0.2">
      <c r="A1823" s="234"/>
      <c r="B1823" s="98"/>
      <c r="C1823" s="130"/>
      <c r="D1823" s="240"/>
      <c r="E1823" s="240"/>
      <c r="F1823" s="224"/>
      <c r="G1823" s="98"/>
      <c r="H1823" s="98"/>
      <c r="I1823" s="130"/>
      <c r="J1823" s="98"/>
      <c r="K1823" s="98"/>
      <c r="L1823" s="98"/>
      <c r="M1823" s="255"/>
      <c r="N1823" s="255"/>
      <c r="O1823" s="98"/>
      <c r="P1823" s="98"/>
      <c r="Q1823" s="130"/>
    </row>
    <row r="1824" spans="1:17" ht="12.6" customHeight="1" x14ac:dyDescent="0.2">
      <c r="A1824" s="234"/>
      <c r="B1824" s="98"/>
      <c r="C1824" s="130"/>
      <c r="D1824" s="240"/>
      <c r="E1824" s="240"/>
      <c r="F1824" s="224"/>
      <c r="G1824" s="98"/>
      <c r="H1824" s="98"/>
      <c r="I1824" s="130"/>
      <c r="J1824" s="98"/>
      <c r="K1824" s="98"/>
      <c r="L1824" s="98"/>
      <c r="M1824" s="255"/>
      <c r="N1824" s="255"/>
      <c r="O1824" s="98"/>
      <c r="P1824" s="98"/>
      <c r="Q1824" s="130"/>
    </row>
    <row r="1825" spans="1:17" ht="12.6" customHeight="1" x14ac:dyDescent="0.2">
      <c r="A1825" s="234"/>
      <c r="B1825" s="98"/>
      <c r="C1825" s="130"/>
      <c r="D1825" s="240"/>
      <c r="E1825" s="240"/>
      <c r="F1825" s="224"/>
      <c r="G1825" s="98"/>
      <c r="H1825" s="98"/>
      <c r="I1825" s="130"/>
      <c r="J1825" s="98"/>
      <c r="K1825" s="98"/>
      <c r="L1825" s="98"/>
      <c r="M1825" s="255"/>
      <c r="N1825" s="255"/>
      <c r="O1825" s="98"/>
      <c r="P1825" s="98"/>
      <c r="Q1825" s="130"/>
    </row>
    <row r="1826" spans="1:17" ht="12.6" customHeight="1" x14ac:dyDescent="0.2">
      <c r="A1826" s="234"/>
      <c r="B1826" s="98"/>
      <c r="C1826" s="130"/>
      <c r="D1826" s="240"/>
      <c r="E1826" s="240"/>
      <c r="F1826" s="224"/>
      <c r="G1826" s="98"/>
      <c r="H1826" s="98"/>
      <c r="I1826" s="130"/>
      <c r="J1826" s="98"/>
      <c r="K1826" s="98"/>
      <c r="L1826" s="98"/>
      <c r="M1826" s="255"/>
      <c r="N1826" s="255"/>
      <c r="O1826" s="98"/>
      <c r="P1826" s="98"/>
      <c r="Q1826" s="130"/>
    </row>
    <row r="1827" spans="1:17" ht="12.6" customHeight="1" x14ac:dyDescent="0.2">
      <c r="A1827" s="234"/>
      <c r="B1827" s="98"/>
      <c r="C1827" s="130"/>
      <c r="D1827" s="240"/>
      <c r="E1827" s="240"/>
      <c r="F1827" s="224"/>
      <c r="G1827" s="98"/>
      <c r="H1827" s="98"/>
      <c r="I1827" s="130"/>
      <c r="J1827" s="98"/>
      <c r="K1827" s="98"/>
      <c r="L1827" s="98"/>
      <c r="M1827" s="255"/>
      <c r="N1827" s="255"/>
      <c r="O1827" s="98"/>
      <c r="P1827" s="98"/>
      <c r="Q1827" s="130"/>
    </row>
    <row r="1828" spans="1:17" ht="12.6" customHeight="1" x14ac:dyDescent="0.2">
      <c r="A1828" s="234"/>
      <c r="B1828" s="98"/>
      <c r="C1828" s="130"/>
      <c r="D1828" s="240"/>
      <c r="E1828" s="240"/>
      <c r="F1828" s="224"/>
      <c r="G1828" s="98"/>
      <c r="H1828" s="98"/>
      <c r="I1828" s="130"/>
      <c r="J1828" s="98"/>
      <c r="K1828" s="98"/>
      <c r="L1828" s="98"/>
      <c r="M1828" s="255"/>
      <c r="N1828" s="255"/>
      <c r="O1828" s="98"/>
      <c r="P1828" s="98"/>
      <c r="Q1828" s="130"/>
    </row>
    <row r="1829" spans="1:17" ht="12.6" customHeight="1" x14ac:dyDescent="0.2">
      <c r="A1829" s="234"/>
      <c r="B1829" s="98"/>
      <c r="C1829" s="130"/>
      <c r="D1829" s="240"/>
      <c r="E1829" s="240"/>
      <c r="F1829" s="224"/>
      <c r="G1829" s="98"/>
      <c r="H1829" s="98"/>
      <c r="I1829" s="130"/>
      <c r="J1829" s="98"/>
      <c r="K1829" s="98"/>
      <c r="L1829" s="98"/>
      <c r="M1829" s="255"/>
      <c r="N1829" s="255"/>
      <c r="O1829" s="98"/>
      <c r="P1829" s="98"/>
      <c r="Q1829" s="130"/>
    </row>
    <row r="1830" spans="1:17" ht="12.6" customHeight="1" x14ac:dyDescent="0.2">
      <c r="A1830" s="234"/>
      <c r="B1830" s="98"/>
      <c r="C1830" s="130"/>
      <c r="D1830" s="240"/>
      <c r="E1830" s="240"/>
      <c r="F1830" s="224"/>
      <c r="G1830" s="98"/>
      <c r="H1830" s="98"/>
      <c r="I1830" s="130"/>
      <c r="J1830" s="98"/>
      <c r="K1830" s="98"/>
      <c r="L1830" s="98"/>
      <c r="M1830" s="255"/>
      <c r="N1830" s="255"/>
      <c r="O1830" s="98"/>
      <c r="P1830" s="98"/>
      <c r="Q1830" s="130"/>
    </row>
    <row r="1831" spans="1:17" ht="12.6" customHeight="1" x14ac:dyDescent="0.2">
      <c r="A1831" s="234"/>
      <c r="B1831" s="98"/>
      <c r="C1831" s="130"/>
      <c r="D1831" s="240"/>
      <c r="E1831" s="240"/>
      <c r="F1831" s="224"/>
      <c r="G1831" s="98"/>
      <c r="H1831" s="98"/>
      <c r="I1831" s="130"/>
      <c r="J1831" s="98"/>
      <c r="K1831" s="98"/>
      <c r="L1831" s="98"/>
      <c r="M1831" s="255"/>
      <c r="N1831" s="255"/>
      <c r="O1831" s="98"/>
      <c r="P1831" s="98"/>
      <c r="Q1831" s="130"/>
    </row>
    <row r="1832" spans="1:17" ht="12.6" customHeight="1" x14ac:dyDescent="0.2">
      <c r="A1832" s="234"/>
      <c r="B1832" s="98"/>
      <c r="C1832" s="130"/>
      <c r="D1832" s="240"/>
      <c r="E1832" s="240"/>
      <c r="F1832" s="224"/>
      <c r="G1832" s="98"/>
      <c r="H1832" s="98"/>
      <c r="I1832" s="130"/>
      <c r="J1832" s="98"/>
      <c r="K1832" s="98"/>
      <c r="L1832" s="98"/>
      <c r="M1832" s="255"/>
      <c r="N1832" s="255"/>
      <c r="O1832" s="98"/>
      <c r="P1832" s="98"/>
      <c r="Q1832" s="130"/>
    </row>
    <row r="1833" spans="1:17" ht="12.6" customHeight="1" x14ac:dyDescent="0.2">
      <c r="A1833" s="234"/>
      <c r="B1833" s="98"/>
      <c r="C1833" s="130"/>
      <c r="D1833" s="240"/>
      <c r="E1833" s="240"/>
      <c r="F1833" s="224"/>
      <c r="G1833" s="98"/>
      <c r="H1833" s="98"/>
      <c r="I1833" s="130"/>
      <c r="J1833" s="98"/>
      <c r="K1833" s="98"/>
      <c r="L1833" s="98"/>
      <c r="M1833" s="255"/>
      <c r="N1833" s="255"/>
      <c r="O1833" s="98"/>
      <c r="P1833" s="98"/>
      <c r="Q1833" s="130"/>
    </row>
    <row r="1834" spans="1:17" ht="12.6" customHeight="1" x14ac:dyDescent="0.2">
      <c r="A1834" s="234"/>
      <c r="B1834" s="98"/>
      <c r="C1834" s="130"/>
      <c r="D1834" s="240"/>
      <c r="E1834" s="240"/>
      <c r="F1834" s="224"/>
      <c r="G1834" s="98"/>
      <c r="H1834" s="98"/>
      <c r="I1834" s="130"/>
      <c r="J1834" s="98"/>
      <c r="K1834" s="98"/>
      <c r="L1834" s="98"/>
      <c r="M1834" s="255"/>
      <c r="N1834" s="255"/>
      <c r="O1834" s="98"/>
      <c r="P1834" s="98"/>
      <c r="Q1834" s="130"/>
    </row>
    <row r="1835" spans="1:17" ht="12.6" customHeight="1" x14ac:dyDescent="0.2">
      <c r="A1835" s="234"/>
      <c r="B1835" s="98"/>
      <c r="C1835" s="130"/>
      <c r="D1835" s="240"/>
      <c r="E1835" s="240"/>
      <c r="F1835" s="224"/>
      <c r="G1835" s="98"/>
      <c r="H1835" s="98"/>
      <c r="I1835" s="130"/>
      <c r="J1835" s="98"/>
      <c r="K1835" s="98"/>
      <c r="L1835" s="98"/>
      <c r="M1835" s="255"/>
      <c r="N1835" s="255"/>
      <c r="O1835" s="98"/>
      <c r="P1835" s="98"/>
      <c r="Q1835" s="130"/>
    </row>
    <row r="1836" spans="1:17" ht="12.6" customHeight="1" x14ac:dyDescent="0.2">
      <c r="A1836" s="234"/>
      <c r="B1836" s="98"/>
      <c r="C1836" s="130"/>
      <c r="D1836" s="240"/>
      <c r="E1836" s="240"/>
      <c r="F1836" s="224"/>
      <c r="G1836" s="98"/>
      <c r="H1836" s="98"/>
      <c r="I1836" s="130"/>
      <c r="J1836" s="98"/>
      <c r="K1836" s="98"/>
      <c r="L1836" s="98"/>
      <c r="M1836" s="255"/>
      <c r="N1836" s="255"/>
      <c r="O1836" s="98"/>
      <c r="P1836" s="98"/>
      <c r="Q1836" s="130"/>
    </row>
    <row r="1837" spans="1:17" ht="12.6" customHeight="1" x14ac:dyDescent="0.2">
      <c r="A1837" s="234"/>
      <c r="B1837" s="98"/>
      <c r="C1837" s="130"/>
      <c r="D1837" s="240"/>
      <c r="E1837" s="240"/>
      <c r="F1837" s="224"/>
      <c r="G1837" s="98"/>
      <c r="H1837" s="98"/>
      <c r="I1837" s="130"/>
      <c r="J1837" s="98"/>
      <c r="K1837" s="98"/>
      <c r="L1837" s="98"/>
      <c r="M1837" s="255"/>
      <c r="N1837" s="255"/>
      <c r="O1837" s="98"/>
      <c r="P1837" s="98"/>
      <c r="Q1837" s="130"/>
    </row>
    <row r="1838" spans="1:17" ht="12.6" customHeight="1" x14ac:dyDescent="0.2">
      <c r="A1838" s="234"/>
      <c r="B1838" s="98"/>
      <c r="C1838" s="130"/>
      <c r="D1838" s="240"/>
      <c r="E1838" s="240"/>
      <c r="F1838" s="224"/>
      <c r="G1838" s="98"/>
      <c r="H1838" s="98"/>
      <c r="I1838" s="130"/>
      <c r="J1838" s="98"/>
      <c r="K1838" s="98"/>
      <c r="L1838" s="98"/>
      <c r="M1838" s="255"/>
      <c r="N1838" s="255"/>
      <c r="O1838" s="98"/>
      <c r="P1838" s="98"/>
      <c r="Q1838" s="130"/>
    </row>
    <row r="1839" spans="1:17" ht="12.6" customHeight="1" x14ac:dyDescent="0.2">
      <c r="A1839" s="234"/>
      <c r="B1839" s="98"/>
      <c r="C1839" s="130"/>
      <c r="D1839" s="240"/>
      <c r="E1839" s="240"/>
      <c r="F1839" s="224"/>
      <c r="G1839" s="98"/>
      <c r="H1839" s="98"/>
      <c r="I1839" s="130"/>
      <c r="J1839" s="98"/>
      <c r="K1839" s="98"/>
      <c r="L1839" s="98"/>
      <c r="M1839" s="255"/>
      <c r="N1839" s="255"/>
      <c r="O1839" s="98"/>
      <c r="P1839" s="98"/>
      <c r="Q1839" s="130"/>
    </row>
    <row r="1840" spans="1:17" ht="12.6" customHeight="1" x14ac:dyDescent="0.2">
      <c r="A1840" s="234"/>
      <c r="B1840" s="98"/>
      <c r="C1840" s="130"/>
      <c r="D1840" s="240"/>
      <c r="E1840" s="240"/>
      <c r="F1840" s="224"/>
      <c r="G1840" s="98"/>
      <c r="H1840" s="98"/>
      <c r="I1840" s="130"/>
      <c r="J1840" s="98"/>
      <c r="K1840" s="98"/>
      <c r="L1840" s="98"/>
      <c r="M1840" s="255"/>
      <c r="N1840" s="255"/>
      <c r="O1840" s="98"/>
      <c r="P1840" s="98"/>
      <c r="Q1840" s="130"/>
    </row>
    <row r="1841" spans="1:17" ht="12.6" customHeight="1" x14ac:dyDescent="0.2">
      <c r="A1841" s="234"/>
      <c r="B1841" s="98"/>
      <c r="C1841" s="130"/>
      <c r="D1841" s="240"/>
      <c r="E1841" s="240"/>
      <c r="F1841" s="224"/>
      <c r="G1841" s="98"/>
      <c r="H1841" s="98"/>
      <c r="I1841" s="130"/>
      <c r="J1841" s="98"/>
      <c r="K1841" s="98"/>
      <c r="L1841" s="98"/>
      <c r="M1841" s="255"/>
      <c r="N1841" s="255"/>
      <c r="O1841" s="98"/>
      <c r="P1841" s="98"/>
      <c r="Q1841" s="130"/>
    </row>
    <row r="1842" spans="1:17" ht="12.6" customHeight="1" x14ac:dyDescent="0.2">
      <c r="A1842" s="234"/>
      <c r="B1842" s="98"/>
      <c r="C1842" s="130"/>
      <c r="D1842" s="240"/>
      <c r="E1842" s="240"/>
      <c r="F1842" s="224"/>
      <c r="G1842" s="98"/>
      <c r="H1842" s="98"/>
      <c r="I1842" s="130"/>
      <c r="J1842" s="98"/>
      <c r="K1842" s="98"/>
      <c r="L1842" s="98"/>
      <c r="M1842" s="255"/>
      <c r="N1842" s="255"/>
      <c r="O1842" s="98"/>
      <c r="P1842" s="98"/>
      <c r="Q1842" s="130"/>
    </row>
    <row r="1843" spans="1:17" ht="12.6" customHeight="1" x14ac:dyDescent="0.2">
      <c r="A1843" s="234"/>
      <c r="B1843" s="98"/>
      <c r="C1843" s="130"/>
      <c r="D1843" s="240"/>
      <c r="E1843" s="240"/>
      <c r="F1843" s="224"/>
      <c r="G1843" s="98"/>
      <c r="H1843" s="98"/>
      <c r="I1843" s="130"/>
      <c r="J1843" s="98"/>
      <c r="K1843" s="98"/>
      <c r="L1843" s="98"/>
      <c r="M1843" s="255"/>
      <c r="N1843" s="255"/>
      <c r="O1843" s="98"/>
      <c r="P1843" s="98"/>
      <c r="Q1843" s="130"/>
    </row>
    <row r="1844" spans="1:17" ht="12.6" customHeight="1" x14ac:dyDescent="0.2">
      <c r="A1844" s="234"/>
      <c r="B1844" s="98"/>
      <c r="C1844" s="130"/>
      <c r="D1844" s="240"/>
      <c r="E1844" s="240"/>
      <c r="F1844" s="224"/>
      <c r="G1844" s="98"/>
      <c r="H1844" s="98"/>
      <c r="I1844" s="130"/>
      <c r="J1844" s="98"/>
      <c r="K1844" s="98"/>
      <c r="L1844" s="98"/>
      <c r="M1844" s="255"/>
      <c r="N1844" s="255"/>
      <c r="O1844" s="98"/>
      <c r="P1844" s="98"/>
      <c r="Q1844" s="130"/>
    </row>
    <row r="1845" spans="1:17" ht="12.6" customHeight="1" x14ac:dyDescent="0.2">
      <c r="A1845" s="234"/>
      <c r="B1845" s="98"/>
      <c r="C1845" s="130"/>
      <c r="D1845" s="240"/>
      <c r="E1845" s="240"/>
      <c r="F1845" s="224"/>
      <c r="G1845" s="98"/>
      <c r="H1845" s="98"/>
      <c r="I1845" s="130"/>
      <c r="J1845" s="98"/>
      <c r="K1845" s="98"/>
      <c r="L1845" s="98"/>
      <c r="M1845" s="255"/>
      <c r="N1845" s="255"/>
      <c r="O1845" s="98"/>
      <c r="P1845" s="98"/>
      <c r="Q1845" s="130"/>
    </row>
    <row r="1846" spans="1:17" ht="12.6" customHeight="1" x14ac:dyDescent="0.2">
      <c r="A1846" s="234"/>
      <c r="B1846" s="98"/>
      <c r="C1846" s="130"/>
      <c r="D1846" s="240"/>
      <c r="E1846" s="240"/>
      <c r="F1846" s="224"/>
      <c r="G1846" s="98"/>
      <c r="H1846" s="98"/>
      <c r="I1846" s="130"/>
      <c r="J1846" s="98"/>
      <c r="K1846" s="98"/>
      <c r="L1846" s="98"/>
      <c r="M1846" s="255"/>
      <c r="N1846" s="255"/>
      <c r="O1846" s="98"/>
      <c r="P1846" s="98"/>
      <c r="Q1846" s="130"/>
    </row>
    <row r="1847" spans="1:17" ht="12.6" customHeight="1" x14ac:dyDescent="0.2">
      <c r="A1847" s="234"/>
      <c r="B1847" s="98"/>
      <c r="C1847" s="130"/>
      <c r="D1847" s="240"/>
      <c r="E1847" s="240"/>
      <c r="F1847" s="224"/>
      <c r="G1847" s="98"/>
      <c r="H1847" s="98"/>
      <c r="I1847" s="130"/>
      <c r="J1847" s="98"/>
      <c r="K1847" s="98"/>
      <c r="L1847" s="98"/>
      <c r="M1847" s="255"/>
      <c r="N1847" s="255"/>
      <c r="O1847" s="98"/>
      <c r="P1847" s="98"/>
      <c r="Q1847" s="130"/>
    </row>
    <row r="1848" spans="1:17" ht="12.6" customHeight="1" x14ac:dyDescent="0.2">
      <c r="A1848" s="234"/>
      <c r="B1848" s="98"/>
      <c r="C1848" s="130"/>
      <c r="D1848" s="240"/>
      <c r="E1848" s="240"/>
      <c r="F1848" s="224"/>
      <c r="G1848" s="98"/>
      <c r="H1848" s="98"/>
      <c r="I1848" s="130"/>
      <c r="J1848" s="98"/>
      <c r="K1848" s="98"/>
      <c r="L1848" s="98"/>
      <c r="M1848" s="255"/>
      <c r="N1848" s="255"/>
      <c r="O1848" s="98"/>
      <c r="P1848" s="98"/>
      <c r="Q1848" s="130"/>
    </row>
    <row r="1849" spans="1:17" ht="12.6" customHeight="1" x14ac:dyDescent="0.2">
      <c r="A1849" s="234"/>
      <c r="B1849" s="98"/>
      <c r="C1849" s="130"/>
      <c r="D1849" s="240"/>
      <c r="E1849" s="240"/>
      <c r="F1849" s="224"/>
      <c r="G1849" s="98"/>
      <c r="H1849" s="98"/>
      <c r="I1849" s="130"/>
      <c r="J1849" s="98"/>
      <c r="K1849" s="98"/>
      <c r="L1849" s="98"/>
      <c r="M1849" s="255"/>
      <c r="N1849" s="255"/>
      <c r="O1849" s="98"/>
      <c r="P1849" s="98"/>
      <c r="Q1849" s="130"/>
    </row>
    <row r="1850" spans="1:17" ht="12.6" customHeight="1" x14ac:dyDescent="0.2">
      <c r="A1850" s="234"/>
      <c r="B1850" s="98"/>
      <c r="C1850" s="130"/>
      <c r="D1850" s="240"/>
      <c r="E1850" s="240"/>
      <c r="F1850" s="224"/>
      <c r="G1850" s="98"/>
      <c r="H1850" s="98"/>
      <c r="I1850" s="130"/>
      <c r="J1850" s="98"/>
      <c r="K1850" s="98"/>
      <c r="L1850" s="98"/>
      <c r="M1850" s="255"/>
      <c r="N1850" s="255"/>
      <c r="O1850" s="98"/>
      <c r="P1850" s="98"/>
      <c r="Q1850" s="130"/>
    </row>
    <row r="1851" spans="1:17" ht="12.6" customHeight="1" x14ac:dyDescent="0.2">
      <c r="A1851" s="234"/>
      <c r="B1851" s="98"/>
      <c r="C1851" s="130"/>
      <c r="D1851" s="240"/>
      <c r="E1851" s="240"/>
      <c r="F1851" s="224"/>
      <c r="G1851" s="98"/>
      <c r="H1851" s="98"/>
      <c r="I1851" s="130"/>
      <c r="J1851" s="98"/>
      <c r="K1851" s="98"/>
      <c r="L1851" s="98"/>
      <c r="M1851" s="255"/>
      <c r="N1851" s="255"/>
      <c r="O1851" s="98"/>
      <c r="P1851" s="98"/>
      <c r="Q1851" s="130"/>
    </row>
    <row r="1852" spans="1:17" ht="12.6" customHeight="1" x14ac:dyDescent="0.2">
      <c r="A1852" s="234"/>
      <c r="B1852" s="98"/>
      <c r="C1852" s="130"/>
      <c r="D1852" s="240"/>
      <c r="E1852" s="240"/>
      <c r="F1852" s="224"/>
      <c r="G1852" s="98"/>
      <c r="H1852" s="98"/>
      <c r="I1852" s="130"/>
      <c r="J1852" s="98"/>
      <c r="K1852" s="98"/>
      <c r="L1852" s="98"/>
      <c r="M1852" s="255"/>
      <c r="N1852" s="255"/>
      <c r="O1852" s="98"/>
      <c r="P1852" s="98"/>
      <c r="Q1852" s="130"/>
    </row>
    <row r="1853" spans="1:17" ht="12.6" customHeight="1" x14ac:dyDescent="0.2">
      <c r="A1853" s="234"/>
      <c r="B1853" s="98"/>
      <c r="C1853" s="130"/>
      <c r="D1853" s="240"/>
      <c r="E1853" s="240"/>
      <c r="F1853" s="224"/>
      <c r="G1853" s="98"/>
      <c r="H1853" s="98"/>
      <c r="I1853" s="130"/>
      <c r="J1853" s="98"/>
      <c r="K1853" s="98"/>
      <c r="L1853" s="98"/>
      <c r="M1853" s="255"/>
      <c r="N1853" s="255"/>
      <c r="O1853" s="98"/>
      <c r="P1853" s="98"/>
      <c r="Q1853" s="130"/>
    </row>
    <row r="1854" spans="1:17" ht="12.6" customHeight="1" x14ac:dyDescent="0.2">
      <c r="A1854" s="234"/>
      <c r="B1854" s="98"/>
      <c r="C1854" s="130"/>
      <c r="D1854" s="240"/>
      <c r="E1854" s="240"/>
      <c r="F1854" s="224"/>
      <c r="G1854" s="98"/>
      <c r="H1854" s="98"/>
      <c r="I1854" s="130"/>
      <c r="J1854" s="98"/>
      <c r="K1854" s="98"/>
      <c r="L1854" s="98"/>
      <c r="M1854" s="255"/>
      <c r="N1854" s="255"/>
      <c r="O1854" s="98"/>
      <c r="P1854" s="98"/>
      <c r="Q1854" s="130"/>
    </row>
    <row r="1855" spans="1:17" ht="12.6" customHeight="1" x14ac:dyDescent="0.2">
      <c r="A1855" s="234"/>
      <c r="B1855" s="98"/>
      <c r="C1855" s="130"/>
      <c r="D1855" s="240"/>
      <c r="E1855" s="240"/>
      <c r="F1855" s="224"/>
      <c r="G1855" s="98"/>
      <c r="H1855" s="98"/>
      <c r="I1855" s="130"/>
      <c r="J1855" s="98"/>
      <c r="K1855" s="98"/>
      <c r="L1855" s="98"/>
      <c r="M1855" s="255"/>
      <c r="N1855" s="255"/>
      <c r="O1855" s="98"/>
      <c r="P1855" s="98"/>
      <c r="Q1855" s="130"/>
    </row>
    <row r="1856" spans="1:17" ht="12.6" customHeight="1" x14ac:dyDescent="0.2">
      <c r="A1856" s="234"/>
      <c r="B1856" s="98"/>
      <c r="C1856" s="130"/>
      <c r="D1856" s="240"/>
      <c r="E1856" s="240"/>
      <c r="F1856" s="224"/>
      <c r="G1856" s="98"/>
      <c r="H1856" s="98"/>
      <c r="I1856" s="130"/>
      <c r="J1856" s="98"/>
      <c r="K1856" s="98"/>
      <c r="L1856" s="98"/>
      <c r="M1856" s="255"/>
      <c r="N1856" s="255"/>
      <c r="O1856" s="98"/>
      <c r="P1856" s="98"/>
      <c r="Q1856" s="130"/>
    </row>
    <row r="1857" spans="1:17" ht="12.6" customHeight="1" x14ac:dyDescent="0.2">
      <c r="A1857" s="234"/>
      <c r="B1857" s="98"/>
      <c r="C1857" s="130"/>
      <c r="D1857" s="240"/>
      <c r="E1857" s="240"/>
      <c r="F1857" s="224"/>
      <c r="G1857" s="98"/>
      <c r="H1857" s="98"/>
      <c r="I1857" s="130"/>
      <c r="J1857" s="98"/>
      <c r="K1857" s="98"/>
      <c r="L1857" s="98"/>
      <c r="M1857" s="255"/>
      <c r="N1857" s="255"/>
      <c r="O1857" s="98"/>
      <c r="P1857" s="98"/>
      <c r="Q1857" s="130"/>
    </row>
    <row r="1858" spans="1:17" ht="12.6" customHeight="1" x14ac:dyDescent="0.2">
      <c r="A1858" s="234"/>
      <c r="B1858" s="98"/>
      <c r="C1858" s="130"/>
      <c r="D1858" s="240"/>
      <c r="E1858" s="240"/>
      <c r="F1858" s="224"/>
      <c r="G1858" s="98"/>
      <c r="H1858" s="98"/>
      <c r="I1858" s="130"/>
      <c r="J1858" s="98"/>
      <c r="K1858" s="98"/>
      <c r="L1858" s="98"/>
      <c r="M1858" s="255"/>
      <c r="N1858" s="255"/>
      <c r="O1858" s="98"/>
      <c r="P1858" s="98"/>
      <c r="Q1858" s="130"/>
    </row>
    <row r="1859" spans="1:17" ht="12.6" customHeight="1" x14ac:dyDescent="0.2">
      <c r="A1859" s="234"/>
      <c r="B1859" s="98"/>
      <c r="C1859" s="130"/>
      <c r="D1859" s="240"/>
      <c r="E1859" s="240"/>
      <c r="F1859" s="224"/>
      <c r="G1859" s="98"/>
      <c r="H1859" s="98"/>
      <c r="I1859" s="130"/>
      <c r="J1859" s="98"/>
      <c r="K1859" s="98"/>
      <c r="L1859" s="98"/>
      <c r="M1859" s="255"/>
      <c r="N1859" s="255"/>
      <c r="O1859" s="98"/>
      <c r="P1859" s="98"/>
      <c r="Q1859" s="130"/>
    </row>
    <row r="1860" spans="1:17" ht="12.6" customHeight="1" x14ac:dyDescent="0.2">
      <c r="A1860" s="234"/>
      <c r="B1860" s="98"/>
      <c r="C1860" s="130"/>
      <c r="D1860" s="240"/>
      <c r="E1860" s="240"/>
      <c r="F1860" s="224"/>
      <c r="G1860" s="98"/>
      <c r="H1860" s="98"/>
      <c r="I1860" s="130"/>
      <c r="J1860" s="98"/>
      <c r="K1860" s="98"/>
      <c r="L1860" s="98"/>
      <c r="M1860" s="255"/>
      <c r="N1860" s="255"/>
      <c r="O1860" s="98"/>
      <c r="P1860" s="98"/>
      <c r="Q1860" s="130"/>
    </row>
    <row r="1861" spans="1:17" ht="12.6" customHeight="1" x14ac:dyDescent="0.2">
      <c r="A1861" s="234"/>
      <c r="B1861" s="98"/>
      <c r="C1861" s="130"/>
      <c r="D1861" s="240"/>
      <c r="E1861" s="240"/>
      <c r="F1861" s="224"/>
      <c r="G1861" s="98"/>
      <c r="H1861" s="98"/>
      <c r="I1861" s="130"/>
      <c r="J1861" s="98"/>
      <c r="K1861" s="98"/>
      <c r="L1861" s="98"/>
      <c r="M1861" s="255"/>
      <c r="N1861" s="255"/>
      <c r="O1861" s="98"/>
      <c r="P1861" s="98"/>
      <c r="Q1861" s="130"/>
    </row>
    <row r="1862" spans="1:17" ht="12.6" customHeight="1" x14ac:dyDescent="0.2">
      <c r="A1862" s="234"/>
      <c r="B1862" s="98"/>
      <c r="C1862" s="130"/>
      <c r="D1862" s="240"/>
      <c r="E1862" s="240"/>
      <c r="F1862" s="224"/>
      <c r="G1862" s="98"/>
      <c r="H1862" s="98"/>
      <c r="I1862" s="130"/>
      <c r="J1862" s="98"/>
      <c r="K1862" s="98"/>
      <c r="L1862" s="98"/>
      <c r="M1862" s="255"/>
      <c r="N1862" s="255"/>
      <c r="O1862" s="98"/>
      <c r="P1862" s="98"/>
      <c r="Q1862" s="130"/>
    </row>
    <row r="1863" spans="1:17" ht="12.6" customHeight="1" x14ac:dyDescent="0.2">
      <c r="A1863" s="234"/>
      <c r="B1863" s="98"/>
      <c r="C1863" s="130"/>
      <c r="D1863" s="240"/>
      <c r="E1863" s="240"/>
      <c r="F1863" s="224"/>
      <c r="G1863" s="98"/>
      <c r="H1863" s="98"/>
      <c r="I1863" s="130"/>
      <c r="J1863" s="98"/>
      <c r="K1863" s="98"/>
      <c r="L1863" s="98"/>
      <c r="M1863" s="255"/>
      <c r="N1863" s="255"/>
      <c r="O1863" s="98"/>
      <c r="P1863" s="98"/>
      <c r="Q1863" s="130"/>
    </row>
    <row r="1864" spans="1:17" ht="12.6" customHeight="1" x14ac:dyDescent="0.2">
      <c r="A1864" s="234"/>
      <c r="B1864" s="98"/>
      <c r="C1864" s="130"/>
      <c r="D1864" s="240"/>
      <c r="E1864" s="240"/>
      <c r="F1864" s="224"/>
      <c r="G1864" s="98"/>
      <c r="H1864" s="98"/>
      <c r="I1864" s="130"/>
      <c r="J1864" s="98"/>
      <c r="K1864" s="98"/>
      <c r="L1864" s="98"/>
      <c r="M1864" s="255"/>
      <c r="N1864" s="255"/>
      <c r="O1864" s="98"/>
      <c r="P1864" s="98"/>
      <c r="Q1864" s="130"/>
    </row>
    <row r="1865" spans="1:17" ht="12.6" customHeight="1" x14ac:dyDescent="0.2">
      <c r="A1865" s="234"/>
      <c r="B1865" s="98"/>
      <c r="C1865" s="130"/>
      <c r="D1865" s="240"/>
      <c r="E1865" s="240"/>
      <c r="F1865" s="224"/>
      <c r="G1865" s="98"/>
      <c r="H1865" s="98"/>
      <c r="I1865" s="130"/>
      <c r="J1865" s="98"/>
      <c r="K1865" s="98"/>
      <c r="L1865" s="98"/>
      <c r="M1865" s="255"/>
      <c r="N1865" s="255"/>
      <c r="O1865" s="98"/>
      <c r="P1865" s="98"/>
      <c r="Q1865" s="130"/>
    </row>
    <row r="1866" spans="1:17" ht="12.6" customHeight="1" x14ac:dyDescent="0.2">
      <c r="A1866" s="234"/>
      <c r="B1866" s="98"/>
      <c r="C1866" s="130"/>
      <c r="D1866" s="240"/>
      <c r="E1866" s="240"/>
      <c r="F1866" s="224"/>
      <c r="G1866" s="98"/>
      <c r="H1866" s="98"/>
      <c r="I1866" s="130"/>
      <c r="J1866" s="98"/>
      <c r="K1866" s="98"/>
      <c r="L1866" s="98"/>
      <c r="M1866" s="255"/>
      <c r="N1866" s="255"/>
      <c r="O1866" s="98"/>
      <c r="P1866" s="98"/>
      <c r="Q1866" s="130"/>
    </row>
    <row r="1867" spans="1:17" ht="12.6" customHeight="1" x14ac:dyDescent="0.2">
      <c r="A1867" s="234"/>
      <c r="B1867" s="98"/>
      <c r="C1867" s="130"/>
      <c r="D1867" s="240"/>
      <c r="E1867" s="240"/>
      <c r="F1867" s="224"/>
      <c r="G1867" s="98"/>
      <c r="H1867" s="98"/>
      <c r="I1867" s="130"/>
      <c r="J1867" s="98"/>
      <c r="K1867" s="98"/>
      <c r="L1867" s="98"/>
      <c r="M1867" s="255"/>
      <c r="N1867" s="255"/>
      <c r="O1867" s="98"/>
      <c r="P1867" s="98"/>
      <c r="Q1867" s="130"/>
    </row>
    <row r="1868" spans="1:17" ht="12.6" customHeight="1" x14ac:dyDescent="0.2">
      <c r="A1868" s="234"/>
      <c r="B1868" s="98"/>
      <c r="C1868" s="130"/>
      <c r="D1868" s="240"/>
      <c r="E1868" s="240"/>
      <c r="F1868" s="224"/>
      <c r="G1868" s="98"/>
      <c r="H1868" s="98"/>
      <c r="I1868" s="130"/>
      <c r="J1868" s="98"/>
      <c r="K1868" s="98"/>
      <c r="L1868" s="98"/>
      <c r="M1868" s="255"/>
      <c r="N1868" s="255"/>
      <c r="O1868" s="98"/>
      <c r="P1868" s="98"/>
      <c r="Q1868" s="130"/>
    </row>
    <row r="1869" spans="1:17" ht="12.6" customHeight="1" x14ac:dyDescent="0.2">
      <c r="A1869" s="234"/>
      <c r="B1869" s="98"/>
      <c r="C1869" s="130"/>
      <c r="D1869" s="240"/>
      <c r="E1869" s="240"/>
      <c r="F1869" s="224"/>
      <c r="G1869" s="98"/>
      <c r="H1869" s="98"/>
      <c r="I1869" s="130"/>
      <c r="J1869" s="98"/>
      <c r="K1869" s="98"/>
      <c r="L1869" s="98"/>
      <c r="M1869" s="255"/>
      <c r="N1869" s="255"/>
      <c r="O1869" s="98"/>
      <c r="P1869" s="98"/>
      <c r="Q1869" s="130"/>
    </row>
    <row r="1870" spans="1:17" ht="12.6" customHeight="1" x14ac:dyDescent="0.2">
      <c r="A1870" s="234"/>
      <c r="B1870" s="98"/>
      <c r="C1870" s="130"/>
      <c r="D1870" s="240"/>
      <c r="E1870" s="240"/>
      <c r="F1870" s="224"/>
      <c r="G1870" s="98"/>
      <c r="H1870" s="98"/>
      <c r="I1870" s="130"/>
      <c r="J1870" s="98"/>
      <c r="K1870" s="98"/>
      <c r="L1870" s="98"/>
      <c r="M1870" s="255"/>
      <c r="N1870" s="255"/>
      <c r="O1870" s="98"/>
      <c r="P1870" s="98"/>
      <c r="Q1870" s="130"/>
    </row>
    <row r="1871" spans="1:17" ht="12.6" customHeight="1" x14ac:dyDescent="0.2">
      <c r="A1871" s="234"/>
      <c r="B1871" s="98"/>
      <c r="C1871" s="130"/>
      <c r="D1871" s="240"/>
      <c r="E1871" s="240"/>
      <c r="F1871" s="224"/>
      <c r="G1871" s="98"/>
      <c r="H1871" s="98"/>
      <c r="I1871" s="130"/>
      <c r="J1871" s="98"/>
      <c r="K1871" s="98"/>
      <c r="L1871" s="98"/>
      <c r="M1871" s="255"/>
      <c r="N1871" s="255"/>
      <c r="O1871" s="98"/>
      <c r="P1871" s="98"/>
      <c r="Q1871" s="130"/>
    </row>
    <row r="1872" spans="1:17" ht="12.6" customHeight="1" x14ac:dyDescent="0.2">
      <c r="A1872" s="234"/>
      <c r="B1872" s="98"/>
      <c r="C1872" s="130"/>
      <c r="D1872" s="240"/>
      <c r="E1872" s="240"/>
      <c r="F1872" s="224"/>
      <c r="G1872" s="98"/>
      <c r="H1872" s="98"/>
      <c r="I1872" s="130"/>
      <c r="J1872" s="98"/>
      <c r="K1872" s="98"/>
      <c r="L1872" s="98"/>
      <c r="M1872" s="255"/>
      <c r="N1872" s="255"/>
      <c r="O1872" s="98"/>
      <c r="P1872" s="98"/>
      <c r="Q1872" s="130"/>
    </row>
    <row r="1873" spans="1:17" ht="12.6" customHeight="1" x14ac:dyDescent="0.2">
      <c r="A1873" s="234"/>
      <c r="B1873" s="98"/>
      <c r="C1873" s="130"/>
      <c r="D1873" s="240"/>
      <c r="E1873" s="240"/>
      <c r="F1873" s="224"/>
      <c r="G1873" s="98"/>
      <c r="H1873" s="98"/>
      <c r="I1873" s="130"/>
      <c r="J1873" s="98"/>
      <c r="K1873" s="98"/>
      <c r="L1873" s="98"/>
      <c r="M1873" s="255"/>
      <c r="N1873" s="255"/>
      <c r="O1873" s="98"/>
      <c r="P1873" s="98"/>
      <c r="Q1873" s="130"/>
    </row>
    <row r="1874" spans="1:17" ht="12.6" customHeight="1" x14ac:dyDescent="0.2">
      <c r="A1874" s="234"/>
      <c r="B1874" s="98"/>
      <c r="C1874" s="130"/>
      <c r="D1874" s="240"/>
      <c r="E1874" s="240"/>
      <c r="F1874" s="224"/>
      <c r="G1874" s="98"/>
      <c r="H1874" s="98"/>
      <c r="I1874" s="130"/>
      <c r="J1874" s="98"/>
      <c r="K1874" s="98"/>
      <c r="L1874" s="98"/>
      <c r="M1874" s="255"/>
      <c r="N1874" s="255"/>
      <c r="O1874" s="98"/>
      <c r="P1874" s="98"/>
      <c r="Q1874" s="130"/>
    </row>
    <row r="1875" spans="1:17" ht="12.6" customHeight="1" x14ac:dyDescent="0.2">
      <c r="A1875" s="234"/>
      <c r="B1875" s="98"/>
      <c r="C1875" s="130"/>
      <c r="D1875" s="240"/>
      <c r="E1875" s="240"/>
      <c r="F1875" s="224"/>
      <c r="G1875" s="98"/>
      <c r="H1875" s="98"/>
      <c r="I1875" s="130"/>
      <c r="J1875" s="98"/>
      <c r="K1875" s="98"/>
      <c r="L1875" s="98"/>
      <c r="M1875" s="255"/>
      <c r="N1875" s="255"/>
      <c r="O1875" s="98"/>
      <c r="P1875" s="98"/>
      <c r="Q1875" s="130"/>
    </row>
    <row r="1876" spans="1:17" ht="12.6" customHeight="1" x14ac:dyDescent="0.2">
      <c r="A1876" s="234"/>
      <c r="B1876" s="98"/>
      <c r="C1876" s="130"/>
      <c r="D1876" s="240"/>
      <c r="E1876" s="240"/>
      <c r="F1876" s="224"/>
      <c r="G1876" s="98"/>
      <c r="H1876" s="98"/>
      <c r="I1876" s="130"/>
      <c r="J1876" s="98"/>
      <c r="K1876" s="98"/>
      <c r="L1876" s="98"/>
      <c r="M1876" s="255"/>
      <c r="N1876" s="255"/>
      <c r="O1876" s="98"/>
      <c r="P1876" s="98"/>
      <c r="Q1876" s="130"/>
    </row>
    <row r="1877" spans="1:17" ht="12.6" customHeight="1" x14ac:dyDescent="0.2">
      <c r="A1877" s="234"/>
      <c r="B1877" s="98"/>
      <c r="C1877" s="130"/>
      <c r="D1877" s="240"/>
      <c r="E1877" s="240"/>
      <c r="F1877" s="224"/>
      <c r="G1877" s="98"/>
      <c r="H1877" s="98"/>
      <c r="I1877" s="130"/>
      <c r="J1877" s="98"/>
      <c r="K1877" s="98"/>
      <c r="L1877" s="98"/>
      <c r="M1877" s="255"/>
      <c r="N1877" s="255"/>
      <c r="O1877" s="98"/>
      <c r="P1877" s="98"/>
      <c r="Q1877" s="130"/>
    </row>
    <row r="1878" spans="1:17" ht="12.6" customHeight="1" x14ac:dyDescent="0.2">
      <c r="A1878" s="234"/>
      <c r="B1878" s="98"/>
      <c r="C1878" s="130"/>
      <c r="D1878" s="240"/>
      <c r="E1878" s="240"/>
      <c r="F1878" s="224"/>
      <c r="G1878" s="98"/>
      <c r="H1878" s="98"/>
      <c r="I1878" s="130"/>
      <c r="J1878" s="98"/>
      <c r="K1878" s="98"/>
      <c r="L1878" s="98"/>
      <c r="M1878" s="255"/>
      <c r="N1878" s="255"/>
      <c r="O1878" s="98"/>
      <c r="P1878" s="98"/>
      <c r="Q1878" s="130"/>
    </row>
    <row r="1879" spans="1:17" ht="12.6" customHeight="1" x14ac:dyDescent="0.2">
      <c r="A1879" s="234"/>
      <c r="B1879" s="98"/>
      <c r="C1879" s="130"/>
      <c r="D1879" s="240"/>
      <c r="E1879" s="240"/>
      <c r="F1879" s="224"/>
      <c r="G1879" s="98"/>
      <c r="H1879" s="98"/>
      <c r="I1879" s="130"/>
      <c r="J1879" s="98"/>
      <c r="K1879" s="98"/>
      <c r="L1879" s="98"/>
      <c r="M1879" s="255"/>
      <c r="N1879" s="255"/>
      <c r="O1879" s="98"/>
      <c r="P1879" s="98"/>
      <c r="Q1879" s="130"/>
    </row>
    <row r="1880" spans="1:17" ht="12.6" customHeight="1" x14ac:dyDescent="0.2">
      <c r="A1880" s="234"/>
      <c r="B1880" s="98"/>
      <c r="C1880" s="130"/>
      <c r="D1880" s="240"/>
      <c r="E1880" s="240"/>
      <c r="F1880" s="224"/>
      <c r="G1880" s="98"/>
      <c r="H1880" s="98"/>
      <c r="I1880" s="130"/>
      <c r="J1880" s="98"/>
      <c r="K1880" s="98"/>
      <c r="L1880" s="98"/>
      <c r="M1880" s="255"/>
      <c r="N1880" s="255"/>
      <c r="O1880" s="98"/>
      <c r="P1880" s="98"/>
      <c r="Q1880" s="130"/>
    </row>
    <row r="1881" spans="1:17" ht="12.6" customHeight="1" x14ac:dyDescent="0.2">
      <c r="A1881" s="234"/>
      <c r="B1881" s="98"/>
      <c r="C1881" s="130"/>
      <c r="D1881" s="240"/>
      <c r="E1881" s="240"/>
      <c r="F1881" s="224"/>
      <c r="G1881" s="98"/>
      <c r="H1881" s="98"/>
      <c r="I1881" s="130"/>
      <c r="J1881" s="98"/>
      <c r="K1881" s="98"/>
      <c r="L1881" s="98"/>
      <c r="M1881" s="255"/>
      <c r="N1881" s="255"/>
      <c r="O1881" s="98"/>
      <c r="P1881" s="98"/>
      <c r="Q1881" s="130"/>
    </row>
    <row r="1882" spans="1:17" ht="12.6" customHeight="1" x14ac:dyDescent="0.2">
      <c r="A1882" s="234"/>
      <c r="B1882" s="98"/>
      <c r="C1882" s="130"/>
      <c r="D1882" s="240"/>
      <c r="E1882" s="240"/>
      <c r="F1882" s="224"/>
      <c r="G1882" s="98"/>
      <c r="H1882" s="98"/>
      <c r="I1882" s="130"/>
      <c r="J1882" s="98"/>
      <c r="K1882" s="98"/>
      <c r="L1882" s="98"/>
      <c r="M1882" s="255"/>
      <c r="N1882" s="255"/>
      <c r="O1882" s="98"/>
      <c r="P1882" s="98"/>
      <c r="Q1882" s="130"/>
    </row>
    <row r="1883" spans="1:17" ht="12.6" customHeight="1" x14ac:dyDescent="0.2">
      <c r="A1883" s="234"/>
      <c r="B1883" s="98"/>
      <c r="C1883" s="130"/>
      <c r="D1883" s="240"/>
      <c r="E1883" s="240"/>
      <c r="F1883" s="224"/>
      <c r="G1883" s="98"/>
      <c r="H1883" s="98"/>
      <c r="I1883" s="130"/>
      <c r="J1883" s="98"/>
      <c r="K1883" s="98"/>
      <c r="L1883" s="98"/>
      <c r="M1883" s="255"/>
      <c r="N1883" s="255"/>
      <c r="O1883" s="98"/>
      <c r="P1883" s="98"/>
      <c r="Q1883" s="130"/>
    </row>
    <row r="1884" spans="1:17" ht="12.6" customHeight="1" x14ac:dyDescent="0.2">
      <c r="A1884" s="234"/>
      <c r="B1884" s="98"/>
      <c r="C1884" s="130"/>
      <c r="D1884" s="240"/>
      <c r="E1884" s="240"/>
      <c r="F1884" s="224"/>
      <c r="G1884" s="98"/>
      <c r="H1884" s="98"/>
      <c r="I1884" s="130"/>
      <c r="J1884" s="98"/>
      <c r="K1884" s="98"/>
      <c r="L1884" s="98"/>
      <c r="M1884" s="255"/>
      <c r="N1884" s="255"/>
      <c r="O1884" s="98"/>
      <c r="P1884" s="98"/>
      <c r="Q1884" s="130"/>
    </row>
    <row r="1885" spans="1:17" ht="12.6" customHeight="1" x14ac:dyDescent="0.2">
      <c r="A1885" s="234"/>
      <c r="B1885" s="98"/>
      <c r="C1885" s="130"/>
      <c r="D1885" s="240"/>
      <c r="E1885" s="240"/>
      <c r="F1885" s="224"/>
      <c r="G1885" s="98"/>
      <c r="H1885" s="98"/>
      <c r="I1885" s="130"/>
      <c r="J1885" s="98"/>
      <c r="K1885" s="98"/>
      <c r="L1885" s="98"/>
      <c r="M1885" s="255"/>
      <c r="N1885" s="255"/>
      <c r="O1885" s="98"/>
      <c r="P1885" s="98"/>
      <c r="Q1885" s="130"/>
    </row>
    <row r="1886" spans="1:17" ht="12.6" customHeight="1" x14ac:dyDescent="0.2">
      <c r="A1886" s="234"/>
      <c r="B1886" s="98"/>
      <c r="C1886" s="130"/>
      <c r="D1886" s="240"/>
      <c r="E1886" s="240"/>
      <c r="F1886" s="224"/>
      <c r="G1886" s="98"/>
      <c r="H1886" s="98"/>
      <c r="I1886" s="130"/>
      <c r="J1886" s="98"/>
      <c r="K1886" s="98"/>
      <c r="L1886" s="98"/>
      <c r="M1886" s="255"/>
      <c r="N1886" s="255"/>
      <c r="O1886" s="98"/>
      <c r="P1886" s="98"/>
      <c r="Q1886" s="130"/>
    </row>
    <row r="1887" spans="1:17" ht="12.6" customHeight="1" x14ac:dyDescent="0.2">
      <c r="A1887" s="234"/>
      <c r="B1887" s="98"/>
      <c r="C1887" s="130"/>
      <c r="D1887" s="240"/>
      <c r="E1887" s="240"/>
      <c r="F1887" s="224"/>
      <c r="G1887" s="98"/>
      <c r="H1887" s="98"/>
      <c r="I1887" s="130"/>
      <c r="J1887" s="98"/>
      <c r="K1887" s="98"/>
      <c r="L1887" s="98"/>
      <c r="M1887" s="255"/>
      <c r="N1887" s="255"/>
      <c r="O1887" s="98"/>
      <c r="P1887" s="98"/>
      <c r="Q1887" s="130"/>
    </row>
    <row r="1888" spans="1:17" ht="12.6" customHeight="1" x14ac:dyDescent="0.2">
      <c r="A1888" s="234"/>
      <c r="B1888" s="98"/>
      <c r="C1888" s="130"/>
      <c r="D1888" s="240"/>
      <c r="E1888" s="240"/>
      <c r="F1888" s="224"/>
      <c r="G1888" s="98"/>
      <c r="H1888" s="98"/>
      <c r="I1888" s="130"/>
      <c r="J1888" s="98"/>
      <c r="K1888" s="98"/>
      <c r="L1888" s="98"/>
      <c r="M1888" s="255"/>
      <c r="N1888" s="255"/>
      <c r="O1888" s="98"/>
      <c r="P1888" s="98"/>
      <c r="Q1888" s="130"/>
    </row>
    <row r="1889" spans="1:17" ht="12.6" customHeight="1" x14ac:dyDescent="0.2">
      <c r="A1889" s="234"/>
      <c r="B1889" s="98"/>
      <c r="C1889" s="130"/>
      <c r="D1889" s="240"/>
      <c r="E1889" s="240"/>
      <c r="F1889" s="224"/>
      <c r="G1889" s="98"/>
      <c r="H1889" s="98"/>
      <c r="I1889" s="130"/>
      <c r="J1889" s="98"/>
      <c r="K1889" s="98"/>
      <c r="L1889" s="98"/>
      <c r="M1889" s="255"/>
      <c r="N1889" s="255"/>
      <c r="O1889" s="98"/>
      <c r="P1889" s="98"/>
      <c r="Q1889" s="130"/>
    </row>
    <row r="1890" spans="1:17" ht="12.6" customHeight="1" x14ac:dyDescent="0.2">
      <c r="A1890" s="234"/>
      <c r="B1890" s="98"/>
      <c r="C1890" s="130"/>
      <c r="D1890" s="240"/>
      <c r="E1890" s="240"/>
      <c r="F1890" s="224"/>
      <c r="G1890" s="98"/>
      <c r="H1890" s="98"/>
      <c r="I1890" s="130"/>
      <c r="J1890" s="98"/>
      <c r="K1890" s="98"/>
      <c r="L1890" s="98"/>
      <c r="M1890" s="255"/>
      <c r="N1890" s="255"/>
      <c r="O1890" s="98"/>
      <c r="P1890" s="98"/>
      <c r="Q1890" s="130"/>
    </row>
    <row r="1891" spans="1:17" ht="12.6" customHeight="1" x14ac:dyDescent="0.2">
      <c r="A1891" s="234"/>
      <c r="B1891" s="98"/>
      <c r="C1891" s="130"/>
      <c r="D1891" s="240"/>
      <c r="E1891" s="240"/>
      <c r="F1891" s="224"/>
      <c r="G1891" s="98"/>
      <c r="H1891" s="98"/>
      <c r="I1891" s="130"/>
      <c r="J1891" s="98"/>
      <c r="K1891" s="98"/>
      <c r="L1891" s="98"/>
      <c r="M1891" s="255"/>
      <c r="N1891" s="255"/>
      <c r="O1891" s="98"/>
      <c r="P1891" s="98"/>
      <c r="Q1891" s="130"/>
    </row>
    <row r="1892" spans="1:17" ht="12.6" customHeight="1" x14ac:dyDescent="0.2">
      <c r="A1892" s="234"/>
      <c r="B1892" s="98"/>
      <c r="C1892" s="130"/>
      <c r="D1892" s="240"/>
      <c r="E1892" s="240"/>
      <c r="F1892" s="224"/>
      <c r="G1892" s="98"/>
      <c r="H1892" s="98"/>
      <c r="I1892" s="130"/>
      <c r="J1892" s="98"/>
      <c r="K1892" s="98"/>
      <c r="L1892" s="98"/>
      <c r="M1892" s="255"/>
      <c r="N1892" s="255"/>
      <c r="O1892" s="98"/>
      <c r="P1892" s="98"/>
      <c r="Q1892" s="130"/>
    </row>
    <row r="1893" spans="1:17" ht="12.6" customHeight="1" x14ac:dyDescent="0.2">
      <c r="A1893" s="234"/>
      <c r="B1893" s="98"/>
      <c r="C1893" s="130"/>
      <c r="D1893" s="240"/>
      <c r="E1893" s="240"/>
      <c r="F1893" s="224"/>
      <c r="G1893" s="98"/>
      <c r="H1893" s="98"/>
      <c r="I1893" s="130"/>
      <c r="J1893" s="98"/>
      <c r="K1893" s="98"/>
      <c r="L1893" s="98"/>
      <c r="M1893" s="255"/>
      <c r="N1893" s="255"/>
      <c r="O1893" s="98"/>
      <c r="P1893" s="98"/>
      <c r="Q1893" s="130"/>
    </row>
    <row r="1894" spans="1:17" ht="12.6" customHeight="1" x14ac:dyDescent="0.2">
      <c r="A1894" s="234"/>
      <c r="B1894" s="98"/>
      <c r="C1894" s="130"/>
      <c r="D1894" s="240"/>
      <c r="E1894" s="240"/>
      <c r="F1894" s="224"/>
      <c r="G1894" s="98"/>
      <c r="H1894" s="98"/>
      <c r="I1894" s="130"/>
      <c r="J1894" s="98"/>
      <c r="K1894" s="98"/>
      <c r="L1894" s="98"/>
      <c r="M1894" s="255"/>
      <c r="N1894" s="255"/>
      <c r="O1894" s="98"/>
      <c r="P1894" s="98"/>
      <c r="Q1894" s="130"/>
    </row>
    <row r="1895" spans="1:17" ht="12.6" customHeight="1" x14ac:dyDescent="0.2">
      <c r="A1895" s="234"/>
      <c r="B1895" s="98"/>
      <c r="C1895" s="130"/>
      <c r="D1895" s="240"/>
      <c r="E1895" s="240"/>
      <c r="F1895" s="224"/>
      <c r="G1895" s="98"/>
      <c r="H1895" s="98"/>
      <c r="I1895" s="130"/>
      <c r="J1895" s="98"/>
      <c r="K1895" s="98"/>
      <c r="L1895" s="98"/>
      <c r="M1895" s="255"/>
      <c r="N1895" s="255"/>
      <c r="O1895" s="98"/>
      <c r="P1895" s="98"/>
      <c r="Q1895" s="130"/>
    </row>
    <row r="1896" spans="1:17" ht="12.6" customHeight="1" x14ac:dyDescent="0.2">
      <c r="A1896" s="234"/>
      <c r="B1896" s="98"/>
      <c r="C1896" s="130"/>
      <c r="D1896" s="240"/>
      <c r="E1896" s="240"/>
      <c r="F1896" s="224"/>
      <c r="G1896" s="98"/>
      <c r="H1896" s="98"/>
      <c r="I1896" s="130"/>
      <c r="J1896" s="98"/>
      <c r="K1896" s="98"/>
      <c r="L1896" s="98"/>
      <c r="M1896" s="255"/>
      <c r="N1896" s="255"/>
      <c r="O1896" s="98"/>
      <c r="P1896" s="98"/>
      <c r="Q1896" s="130"/>
    </row>
    <row r="1897" spans="1:17" ht="12.6" customHeight="1" x14ac:dyDescent="0.2">
      <c r="A1897" s="234"/>
      <c r="B1897" s="98"/>
      <c r="C1897" s="130"/>
      <c r="D1897" s="240"/>
      <c r="E1897" s="240"/>
      <c r="F1897" s="224"/>
      <c r="G1897" s="98"/>
      <c r="H1897" s="98"/>
      <c r="I1897" s="130"/>
      <c r="J1897" s="98"/>
      <c r="K1897" s="98"/>
      <c r="L1897" s="98"/>
      <c r="M1897" s="255"/>
      <c r="N1897" s="255"/>
      <c r="O1897" s="98"/>
      <c r="P1897" s="98"/>
      <c r="Q1897" s="130"/>
    </row>
    <row r="1898" spans="1:17" ht="12.6" customHeight="1" x14ac:dyDescent="0.2">
      <c r="A1898" s="234"/>
      <c r="B1898" s="98"/>
      <c r="C1898" s="130"/>
      <c r="D1898" s="240"/>
      <c r="E1898" s="240"/>
      <c r="F1898" s="224"/>
      <c r="G1898" s="98"/>
      <c r="H1898" s="98"/>
      <c r="I1898" s="130"/>
      <c r="J1898" s="98"/>
      <c r="K1898" s="98"/>
      <c r="L1898" s="98"/>
      <c r="M1898" s="255"/>
      <c r="N1898" s="255"/>
      <c r="O1898" s="98"/>
      <c r="P1898" s="98"/>
      <c r="Q1898" s="130"/>
    </row>
    <row r="1899" spans="1:17" ht="12.6" customHeight="1" x14ac:dyDescent="0.2">
      <c r="A1899" s="234"/>
      <c r="B1899" s="98"/>
      <c r="C1899" s="130"/>
      <c r="D1899" s="240"/>
      <c r="E1899" s="240"/>
      <c r="F1899" s="224"/>
      <c r="G1899" s="98"/>
      <c r="H1899" s="98"/>
      <c r="I1899" s="130"/>
      <c r="J1899" s="98"/>
      <c r="K1899" s="98"/>
      <c r="L1899" s="98"/>
      <c r="M1899" s="255"/>
      <c r="N1899" s="255"/>
      <c r="O1899" s="98"/>
      <c r="P1899" s="98"/>
      <c r="Q1899" s="130"/>
    </row>
    <row r="1900" spans="1:17" ht="12.6" customHeight="1" x14ac:dyDescent="0.2">
      <c r="A1900" s="234"/>
      <c r="B1900" s="98"/>
      <c r="C1900" s="130"/>
      <c r="D1900" s="240"/>
      <c r="E1900" s="240"/>
      <c r="F1900" s="224"/>
      <c r="G1900" s="98"/>
      <c r="H1900" s="98"/>
      <c r="I1900" s="130"/>
      <c r="J1900" s="98"/>
      <c r="K1900" s="98"/>
      <c r="L1900" s="98"/>
      <c r="M1900" s="255"/>
      <c r="N1900" s="255"/>
      <c r="O1900" s="98"/>
      <c r="P1900" s="98"/>
      <c r="Q1900" s="130"/>
    </row>
    <row r="1901" spans="1:17" ht="12.6" customHeight="1" x14ac:dyDescent="0.2">
      <c r="A1901" s="234"/>
      <c r="B1901" s="98"/>
      <c r="C1901" s="130"/>
      <c r="D1901" s="240"/>
      <c r="E1901" s="240"/>
      <c r="F1901" s="224"/>
      <c r="G1901" s="98"/>
      <c r="H1901" s="98"/>
      <c r="I1901" s="130"/>
      <c r="J1901" s="98"/>
      <c r="K1901" s="98"/>
      <c r="L1901" s="98"/>
      <c r="M1901" s="255"/>
      <c r="N1901" s="255"/>
      <c r="O1901" s="98"/>
      <c r="P1901" s="98"/>
      <c r="Q1901" s="130"/>
    </row>
    <row r="1902" spans="1:17" ht="12.6" customHeight="1" x14ac:dyDescent="0.2">
      <c r="A1902" s="234"/>
      <c r="B1902" s="98"/>
      <c r="C1902" s="130"/>
      <c r="D1902" s="240"/>
      <c r="E1902" s="240"/>
      <c r="F1902" s="224"/>
      <c r="G1902" s="98"/>
      <c r="H1902" s="98"/>
      <c r="I1902" s="130"/>
      <c r="J1902" s="98"/>
      <c r="K1902" s="98"/>
      <c r="L1902" s="98"/>
      <c r="M1902" s="255"/>
      <c r="N1902" s="255"/>
      <c r="O1902" s="98"/>
      <c r="P1902" s="98"/>
      <c r="Q1902" s="130"/>
    </row>
    <row r="1903" spans="1:17" ht="12.6" customHeight="1" x14ac:dyDescent="0.2">
      <c r="A1903" s="234"/>
      <c r="B1903" s="98"/>
      <c r="C1903" s="130"/>
      <c r="D1903" s="240"/>
      <c r="E1903" s="240"/>
      <c r="F1903" s="224"/>
      <c r="G1903" s="98"/>
      <c r="H1903" s="98"/>
      <c r="I1903" s="130"/>
      <c r="J1903" s="98"/>
      <c r="K1903" s="98"/>
      <c r="L1903" s="98"/>
      <c r="M1903" s="255"/>
      <c r="N1903" s="255"/>
      <c r="O1903" s="98"/>
      <c r="P1903" s="98"/>
      <c r="Q1903" s="130"/>
    </row>
    <row r="1904" spans="1:17" ht="12.6" customHeight="1" x14ac:dyDescent="0.2">
      <c r="A1904" s="234"/>
      <c r="B1904" s="98"/>
      <c r="C1904" s="130"/>
      <c r="D1904" s="240"/>
      <c r="E1904" s="240"/>
      <c r="F1904" s="224"/>
      <c r="G1904" s="98"/>
      <c r="H1904" s="98"/>
      <c r="I1904" s="130"/>
      <c r="J1904" s="98"/>
      <c r="K1904" s="98"/>
      <c r="L1904" s="98"/>
      <c r="M1904" s="255"/>
      <c r="N1904" s="255"/>
      <c r="O1904" s="98"/>
      <c r="P1904" s="98"/>
      <c r="Q1904" s="130"/>
    </row>
    <row r="1905" spans="1:17" ht="12.6" customHeight="1" x14ac:dyDescent="0.2">
      <c r="A1905" s="234"/>
      <c r="B1905" s="98"/>
      <c r="C1905" s="130"/>
      <c r="D1905" s="240"/>
      <c r="E1905" s="240"/>
      <c r="F1905" s="224"/>
      <c r="G1905" s="98"/>
      <c r="H1905" s="98"/>
      <c r="I1905" s="130"/>
      <c r="J1905" s="98"/>
      <c r="K1905" s="98"/>
      <c r="L1905" s="98"/>
      <c r="M1905" s="255"/>
      <c r="N1905" s="255"/>
      <c r="O1905" s="98"/>
      <c r="P1905" s="98"/>
      <c r="Q1905" s="130"/>
    </row>
    <row r="1906" spans="1:17" ht="12.6" customHeight="1" x14ac:dyDescent="0.2">
      <c r="A1906" s="234"/>
      <c r="B1906" s="98"/>
      <c r="C1906" s="130"/>
      <c r="D1906" s="240"/>
      <c r="E1906" s="240"/>
      <c r="F1906" s="224"/>
      <c r="G1906" s="98"/>
      <c r="H1906" s="98"/>
      <c r="I1906" s="130"/>
      <c r="J1906" s="98"/>
      <c r="K1906" s="98"/>
      <c r="L1906" s="98"/>
      <c r="M1906" s="255"/>
      <c r="N1906" s="255"/>
      <c r="O1906" s="98"/>
      <c r="P1906" s="98"/>
      <c r="Q1906" s="130"/>
    </row>
    <row r="1907" spans="1:17" ht="12.6" customHeight="1" x14ac:dyDescent="0.2">
      <c r="A1907" s="234"/>
      <c r="B1907" s="98"/>
      <c r="C1907" s="130"/>
      <c r="D1907" s="240"/>
      <c r="E1907" s="240"/>
      <c r="F1907" s="224"/>
      <c r="G1907" s="98"/>
      <c r="H1907" s="98"/>
      <c r="I1907" s="130"/>
      <c r="J1907" s="98"/>
      <c r="K1907" s="98"/>
      <c r="L1907" s="98"/>
      <c r="M1907" s="255"/>
      <c r="N1907" s="255"/>
      <c r="O1907" s="98"/>
      <c r="P1907" s="98"/>
      <c r="Q1907" s="130"/>
    </row>
    <row r="1908" spans="1:17" ht="12.6" customHeight="1" x14ac:dyDescent="0.2">
      <c r="A1908" s="234"/>
      <c r="B1908" s="98"/>
      <c r="C1908" s="130"/>
      <c r="D1908" s="240"/>
      <c r="E1908" s="240"/>
      <c r="F1908" s="224"/>
      <c r="G1908" s="98"/>
      <c r="H1908" s="98"/>
      <c r="I1908" s="130"/>
      <c r="J1908" s="98"/>
      <c r="K1908" s="98"/>
      <c r="L1908" s="98"/>
      <c r="M1908" s="255"/>
      <c r="N1908" s="255"/>
      <c r="O1908" s="98"/>
      <c r="P1908" s="98"/>
      <c r="Q1908" s="130"/>
    </row>
    <row r="1909" spans="1:17" ht="12.6" customHeight="1" x14ac:dyDescent="0.2">
      <c r="A1909" s="234"/>
      <c r="B1909" s="98"/>
      <c r="C1909" s="130"/>
      <c r="D1909" s="240"/>
      <c r="E1909" s="240"/>
      <c r="F1909" s="224"/>
      <c r="G1909" s="98"/>
      <c r="H1909" s="98"/>
      <c r="I1909" s="130"/>
      <c r="J1909" s="98"/>
      <c r="K1909" s="98"/>
      <c r="L1909" s="98"/>
      <c r="M1909" s="255"/>
      <c r="N1909" s="255"/>
      <c r="O1909" s="98"/>
      <c r="P1909" s="98"/>
      <c r="Q1909" s="130"/>
    </row>
    <row r="1910" spans="1:17" ht="12.6" customHeight="1" x14ac:dyDescent="0.2">
      <c r="A1910" s="234"/>
      <c r="B1910" s="98"/>
      <c r="C1910" s="130"/>
      <c r="D1910" s="240"/>
      <c r="E1910" s="240"/>
      <c r="F1910" s="224"/>
      <c r="G1910" s="98"/>
      <c r="H1910" s="98"/>
      <c r="I1910" s="130"/>
      <c r="J1910" s="98"/>
      <c r="K1910" s="98"/>
      <c r="L1910" s="98"/>
      <c r="M1910" s="255"/>
      <c r="N1910" s="255"/>
      <c r="O1910" s="98"/>
      <c r="P1910" s="98"/>
      <c r="Q1910" s="130"/>
    </row>
    <row r="1911" spans="1:17" ht="12.6" customHeight="1" x14ac:dyDescent="0.2">
      <c r="A1911" s="234"/>
      <c r="B1911" s="98"/>
      <c r="C1911" s="130"/>
      <c r="D1911" s="240"/>
      <c r="E1911" s="240"/>
      <c r="F1911" s="224"/>
      <c r="G1911" s="98"/>
      <c r="H1911" s="98"/>
      <c r="I1911" s="130"/>
      <c r="J1911" s="98"/>
      <c r="K1911" s="98"/>
      <c r="L1911" s="98"/>
      <c r="M1911" s="255"/>
      <c r="N1911" s="255"/>
      <c r="O1911" s="98"/>
      <c r="P1911" s="98"/>
      <c r="Q1911" s="130"/>
    </row>
    <row r="1912" spans="1:17" ht="12.6" customHeight="1" x14ac:dyDescent="0.2">
      <c r="A1912" s="234"/>
      <c r="B1912" s="98"/>
      <c r="C1912" s="130"/>
      <c r="D1912" s="240"/>
      <c r="E1912" s="240"/>
      <c r="F1912" s="224"/>
      <c r="G1912" s="98"/>
      <c r="H1912" s="98"/>
      <c r="I1912" s="130"/>
      <c r="J1912" s="98"/>
      <c r="K1912" s="98"/>
      <c r="L1912" s="98"/>
      <c r="M1912" s="255"/>
      <c r="N1912" s="255"/>
      <c r="O1912" s="98"/>
      <c r="P1912" s="98"/>
      <c r="Q1912" s="130"/>
    </row>
    <row r="1913" spans="1:17" ht="12.6" customHeight="1" x14ac:dyDescent="0.2">
      <c r="A1913" s="234"/>
      <c r="B1913" s="98"/>
      <c r="C1913" s="130"/>
      <c r="D1913" s="240"/>
      <c r="E1913" s="240"/>
      <c r="F1913" s="224"/>
      <c r="G1913" s="98"/>
      <c r="H1913" s="98"/>
      <c r="I1913" s="130"/>
      <c r="J1913" s="98"/>
      <c r="K1913" s="98"/>
      <c r="L1913" s="98"/>
      <c r="M1913" s="255"/>
      <c r="N1913" s="255"/>
      <c r="O1913" s="98"/>
      <c r="P1913" s="98"/>
      <c r="Q1913" s="130"/>
    </row>
    <row r="1914" spans="1:17" ht="12.6" customHeight="1" x14ac:dyDescent="0.2">
      <c r="A1914" s="234"/>
      <c r="B1914" s="98"/>
      <c r="C1914" s="130"/>
      <c r="D1914" s="240"/>
      <c r="E1914" s="240"/>
      <c r="F1914" s="224"/>
      <c r="G1914" s="98"/>
      <c r="H1914" s="98"/>
      <c r="I1914" s="130"/>
      <c r="J1914" s="98"/>
      <c r="K1914" s="98"/>
      <c r="L1914" s="98"/>
      <c r="M1914" s="255"/>
      <c r="N1914" s="255"/>
      <c r="O1914" s="98"/>
      <c r="P1914" s="98"/>
      <c r="Q1914" s="130"/>
    </row>
    <row r="1915" spans="1:17" ht="12.6" customHeight="1" x14ac:dyDescent="0.2">
      <c r="A1915" s="234"/>
      <c r="B1915" s="98"/>
      <c r="C1915" s="130"/>
      <c r="D1915" s="240"/>
      <c r="E1915" s="240"/>
      <c r="F1915" s="224"/>
      <c r="G1915" s="98"/>
      <c r="H1915" s="98"/>
      <c r="I1915" s="130"/>
      <c r="J1915" s="98"/>
      <c r="K1915" s="98"/>
      <c r="L1915" s="98"/>
      <c r="M1915" s="255"/>
      <c r="N1915" s="255"/>
      <c r="O1915" s="98"/>
      <c r="P1915" s="98"/>
      <c r="Q1915" s="130"/>
    </row>
    <row r="1916" spans="1:17" ht="12.6" customHeight="1" x14ac:dyDescent="0.2">
      <c r="A1916" s="234"/>
      <c r="B1916" s="98"/>
      <c r="C1916" s="130"/>
      <c r="D1916" s="240"/>
      <c r="E1916" s="240"/>
      <c r="F1916" s="224"/>
      <c r="G1916" s="98"/>
      <c r="H1916" s="98"/>
      <c r="I1916" s="130"/>
      <c r="J1916" s="98"/>
      <c r="K1916" s="98"/>
      <c r="L1916" s="98"/>
      <c r="M1916" s="255"/>
      <c r="N1916" s="255"/>
      <c r="O1916" s="98"/>
      <c r="P1916" s="98"/>
      <c r="Q1916" s="130"/>
    </row>
    <row r="1917" spans="1:17" ht="12.6" customHeight="1" x14ac:dyDescent="0.2">
      <c r="A1917" s="234"/>
      <c r="B1917" s="98"/>
      <c r="C1917" s="130"/>
      <c r="D1917" s="240"/>
      <c r="E1917" s="240"/>
      <c r="F1917" s="224"/>
      <c r="G1917" s="98"/>
      <c r="H1917" s="98"/>
      <c r="I1917" s="130"/>
      <c r="J1917" s="98"/>
      <c r="K1917" s="98"/>
      <c r="L1917" s="98"/>
      <c r="M1917" s="255"/>
      <c r="N1917" s="255"/>
      <c r="O1917" s="98"/>
      <c r="P1917" s="98"/>
      <c r="Q1917" s="130"/>
    </row>
    <row r="1918" spans="1:17" ht="12.6" customHeight="1" x14ac:dyDescent="0.2">
      <c r="A1918" s="234"/>
      <c r="B1918" s="98"/>
      <c r="C1918" s="130"/>
      <c r="D1918" s="240"/>
      <c r="E1918" s="240"/>
      <c r="F1918" s="224"/>
      <c r="G1918" s="98"/>
      <c r="H1918" s="98"/>
      <c r="I1918" s="130"/>
      <c r="J1918" s="98"/>
      <c r="K1918" s="98"/>
      <c r="L1918" s="98"/>
      <c r="M1918" s="255"/>
      <c r="N1918" s="255"/>
      <c r="O1918" s="98"/>
      <c r="P1918" s="98"/>
      <c r="Q1918" s="130"/>
    </row>
    <row r="1919" spans="1:17" ht="12.6" customHeight="1" x14ac:dyDescent="0.2">
      <c r="A1919" s="234"/>
      <c r="B1919" s="98"/>
      <c r="C1919" s="130"/>
      <c r="D1919" s="240"/>
      <c r="E1919" s="240"/>
      <c r="F1919" s="224"/>
      <c r="G1919" s="98"/>
      <c r="H1919" s="98"/>
      <c r="I1919" s="130"/>
      <c r="J1919" s="98"/>
      <c r="K1919" s="98"/>
      <c r="L1919" s="98"/>
      <c r="M1919" s="255"/>
      <c r="N1919" s="255"/>
      <c r="O1919" s="98"/>
      <c r="P1919" s="98"/>
      <c r="Q1919" s="130"/>
    </row>
    <row r="1920" spans="1:17" ht="12.6" customHeight="1" x14ac:dyDescent="0.2">
      <c r="A1920" s="234"/>
      <c r="B1920" s="98"/>
      <c r="C1920" s="130"/>
      <c r="D1920" s="240"/>
      <c r="E1920" s="240"/>
      <c r="F1920" s="224"/>
      <c r="G1920" s="98"/>
      <c r="H1920" s="98"/>
      <c r="I1920" s="130"/>
      <c r="J1920" s="98"/>
      <c r="K1920" s="98"/>
      <c r="L1920" s="98"/>
      <c r="M1920" s="255"/>
      <c r="N1920" s="255"/>
      <c r="O1920" s="98"/>
      <c r="P1920" s="98"/>
      <c r="Q1920" s="130"/>
    </row>
    <row r="1921" spans="1:17" ht="12.6" customHeight="1" x14ac:dyDescent="0.2">
      <c r="A1921" s="234"/>
      <c r="B1921" s="98"/>
      <c r="C1921" s="130"/>
      <c r="D1921" s="240"/>
      <c r="E1921" s="240"/>
      <c r="F1921" s="224"/>
      <c r="G1921" s="98"/>
      <c r="H1921" s="98"/>
      <c r="I1921" s="130"/>
      <c r="J1921" s="98"/>
      <c r="K1921" s="98"/>
      <c r="L1921" s="98"/>
      <c r="M1921" s="255"/>
      <c r="N1921" s="255"/>
      <c r="O1921" s="98"/>
      <c r="P1921" s="98"/>
      <c r="Q1921" s="130"/>
    </row>
    <row r="1922" spans="1:17" ht="12.6" customHeight="1" x14ac:dyDescent="0.2">
      <c r="A1922" s="234"/>
      <c r="B1922" s="98"/>
      <c r="C1922" s="130"/>
      <c r="D1922" s="240"/>
      <c r="E1922" s="240"/>
      <c r="F1922" s="224"/>
      <c r="G1922" s="98"/>
      <c r="H1922" s="98"/>
      <c r="I1922" s="130"/>
      <c r="J1922" s="98"/>
      <c r="K1922" s="98"/>
      <c r="L1922" s="98"/>
      <c r="M1922" s="255"/>
      <c r="N1922" s="255"/>
      <c r="O1922" s="98"/>
      <c r="P1922" s="98"/>
      <c r="Q1922" s="130"/>
    </row>
    <row r="1923" spans="1:17" ht="12.6" customHeight="1" x14ac:dyDescent="0.2">
      <c r="A1923" s="234"/>
      <c r="B1923" s="98"/>
      <c r="C1923" s="130"/>
      <c r="D1923" s="240"/>
      <c r="E1923" s="240"/>
      <c r="F1923" s="224"/>
      <c r="G1923" s="98"/>
      <c r="H1923" s="98"/>
      <c r="I1923" s="130"/>
      <c r="J1923" s="98"/>
      <c r="K1923" s="98"/>
      <c r="L1923" s="98"/>
      <c r="M1923" s="255"/>
      <c r="N1923" s="255"/>
      <c r="O1923" s="98"/>
      <c r="P1923" s="98"/>
      <c r="Q1923" s="130"/>
    </row>
    <row r="1924" spans="1:17" ht="12.6" customHeight="1" x14ac:dyDescent="0.2">
      <c r="A1924" s="234"/>
      <c r="B1924" s="98"/>
      <c r="C1924" s="130"/>
      <c r="D1924" s="240"/>
      <c r="E1924" s="240"/>
      <c r="F1924" s="224"/>
      <c r="G1924" s="98"/>
      <c r="H1924" s="98"/>
      <c r="I1924" s="130"/>
      <c r="J1924" s="98"/>
      <c r="K1924" s="98"/>
      <c r="L1924" s="98"/>
      <c r="M1924" s="255"/>
      <c r="N1924" s="255"/>
      <c r="O1924" s="98"/>
      <c r="P1924" s="98"/>
      <c r="Q1924" s="130"/>
    </row>
    <row r="1925" spans="1:17" ht="12.6" customHeight="1" x14ac:dyDescent="0.2">
      <c r="A1925" s="234"/>
      <c r="B1925" s="98"/>
      <c r="C1925" s="130"/>
      <c r="D1925" s="240"/>
      <c r="E1925" s="240"/>
      <c r="F1925" s="224"/>
      <c r="G1925" s="98"/>
      <c r="H1925" s="98"/>
      <c r="I1925" s="130"/>
      <c r="J1925" s="98"/>
      <c r="K1925" s="98"/>
      <c r="L1925" s="98"/>
      <c r="M1925" s="255"/>
      <c r="N1925" s="255"/>
      <c r="O1925" s="98"/>
      <c r="P1925" s="98"/>
      <c r="Q1925" s="130"/>
    </row>
    <row r="1926" spans="1:17" ht="12.6" customHeight="1" x14ac:dyDescent="0.2">
      <c r="A1926" s="234"/>
      <c r="B1926" s="98"/>
      <c r="C1926" s="130"/>
      <c r="D1926" s="240"/>
      <c r="E1926" s="240"/>
      <c r="F1926" s="224"/>
      <c r="G1926" s="98"/>
      <c r="H1926" s="98"/>
      <c r="I1926" s="130"/>
      <c r="J1926" s="98"/>
      <c r="K1926" s="98"/>
      <c r="L1926" s="98"/>
      <c r="M1926" s="255"/>
      <c r="N1926" s="255"/>
      <c r="O1926" s="98"/>
      <c r="P1926" s="98"/>
      <c r="Q1926" s="130"/>
    </row>
    <row r="1927" spans="1:17" ht="12.6" customHeight="1" x14ac:dyDescent="0.2">
      <c r="A1927" s="234"/>
      <c r="B1927" s="98"/>
      <c r="C1927" s="130"/>
      <c r="D1927" s="240"/>
      <c r="E1927" s="240"/>
      <c r="F1927" s="224"/>
      <c r="G1927" s="98"/>
      <c r="H1927" s="98"/>
      <c r="I1927" s="130"/>
      <c r="J1927" s="98"/>
      <c r="K1927" s="98"/>
      <c r="L1927" s="98"/>
      <c r="M1927" s="255"/>
      <c r="N1927" s="255"/>
      <c r="O1927" s="98"/>
      <c r="P1927" s="98"/>
      <c r="Q1927" s="130"/>
    </row>
    <row r="1928" spans="1:17" ht="12.6" customHeight="1" x14ac:dyDescent="0.2">
      <c r="A1928" s="234"/>
      <c r="B1928" s="98"/>
      <c r="C1928" s="130"/>
      <c r="D1928" s="240"/>
      <c r="E1928" s="240"/>
      <c r="F1928" s="224"/>
      <c r="G1928" s="98"/>
      <c r="H1928" s="98"/>
      <c r="I1928" s="130"/>
      <c r="J1928" s="98"/>
      <c r="K1928" s="98"/>
      <c r="L1928" s="98"/>
      <c r="M1928" s="255"/>
      <c r="N1928" s="255"/>
      <c r="O1928" s="98"/>
      <c r="P1928" s="98"/>
      <c r="Q1928" s="130"/>
    </row>
    <row r="1929" spans="1:17" ht="12.6" customHeight="1" x14ac:dyDescent="0.2">
      <c r="A1929" s="234"/>
      <c r="B1929" s="98"/>
      <c r="C1929" s="130"/>
      <c r="D1929" s="240"/>
      <c r="E1929" s="240"/>
      <c r="F1929" s="224"/>
      <c r="G1929" s="98"/>
      <c r="H1929" s="98"/>
      <c r="I1929" s="130"/>
      <c r="J1929" s="98"/>
      <c r="K1929" s="98"/>
      <c r="L1929" s="98"/>
      <c r="M1929" s="255"/>
      <c r="N1929" s="255"/>
      <c r="O1929" s="98"/>
      <c r="P1929" s="98"/>
      <c r="Q1929" s="130"/>
    </row>
    <row r="1930" spans="1:17" ht="12.6" customHeight="1" x14ac:dyDescent="0.2">
      <c r="A1930" s="234"/>
      <c r="B1930" s="98"/>
      <c r="C1930" s="130"/>
      <c r="D1930" s="240"/>
      <c r="E1930" s="240"/>
      <c r="F1930" s="224"/>
      <c r="G1930" s="98"/>
      <c r="H1930" s="98"/>
      <c r="I1930" s="130"/>
      <c r="J1930" s="98"/>
      <c r="K1930" s="98"/>
      <c r="L1930" s="98"/>
      <c r="M1930" s="255"/>
      <c r="N1930" s="255"/>
      <c r="O1930" s="98"/>
      <c r="P1930" s="98"/>
      <c r="Q1930" s="130"/>
    </row>
    <row r="1931" spans="1:17" ht="12.6" customHeight="1" x14ac:dyDescent="0.2">
      <c r="A1931" s="234"/>
      <c r="B1931" s="98"/>
      <c r="C1931" s="130"/>
      <c r="D1931" s="240"/>
      <c r="E1931" s="240"/>
      <c r="F1931" s="224"/>
      <c r="G1931" s="98"/>
      <c r="H1931" s="98"/>
      <c r="I1931" s="130"/>
      <c r="J1931" s="98"/>
      <c r="K1931" s="98"/>
      <c r="L1931" s="98"/>
      <c r="M1931" s="255"/>
      <c r="N1931" s="255"/>
      <c r="O1931" s="98"/>
      <c r="P1931" s="98"/>
      <c r="Q1931" s="130"/>
    </row>
    <row r="1932" spans="1:17" ht="12.6" customHeight="1" x14ac:dyDescent="0.2">
      <c r="A1932" s="234"/>
      <c r="B1932" s="98"/>
      <c r="C1932" s="130"/>
      <c r="D1932" s="240"/>
      <c r="E1932" s="240"/>
      <c r="F1932" s="224"/>
      <c r="G1932" s="98"/>
      <c r="H1932" s="98"/>
      <c r="I1932" s="130"/>
      <c r="J1932" s="98"/>
      <c r="K1932" s="98"/>
      <c r="L1932" s="98"/>
      <c r="M1932" s="255"/>
      <c r="N1932" s="255"/>
      <c r="O1932" s="98"/>
      <c r="P1932" s="98"/>
      <c r="Q1932" s="130"/>
    </row>
    <row r="1933" spans="1:17" ht="12.6" customHeight="1" x14ac:dyDescent="0.2">
      <c r="A1933" s="234"/>
      <c r="B1933" s="98"/>
      <c r="C1933" s="130"/>
      <c r="D1933" s="240"/>
      <c r="E1933" s="240"/>
      <c r="F1933" s="224"/>
      <c r="G1933" s="98"/>
      <c r="H1933" s="98"/>
      <c r="I1933" s="130"/>
      <c r="J1933" s="98"/>
      <c r="K1933" s="98"/>
      <c r="L1933" s="98"/>
      <c r="M1933" s="255"/>
      <c r="N1933" s="255"/>
      <c r="O1933" s="98"/>
      <c r="P1933" s="98"/>
      <c r="Q1933" s="130"/>
    </row>
    <row r="1934" spans="1:17" ht="12.6" customHeight="1" x14ac:dyDescent="0.2">
      <c r="A1934" s="234"/>
      <c r="B1934" s="98"/>
      <c r="C1934" s="130"/>
      <c r="D1934" s="240"/>
      <c r="E1934" s="240"/>
      <c r="F1934" s="224"/>
      <c r="G1934" s="98"/>
      <c r="H1934" s="98"/>
      <c r="I1934" s="130"/>
      <c r="J1934" s="98"/>
      <c r="K1934" s="98"/>
      <c r="L1934" s="98"/>
      <c r="M1934" s="255"/>
      <c r="N1934" s="255"/>
      <c r="O1934" s="98"/>
      <c r="P1934" s="98"/>
      <c r="Q1934" s="130"/>
    </row>
    <row r="1935" spans="1:17" ht="12.6" customHeight="1" x14ac:dyDescent="0.2">
      <c r="A1935" s="234"/>
      <c r="B1935" s="98"/>
      <c r="C1935" s="130"/>
      <c r="D1935" s="240"/>
      <c r="E1935" s="240"/>
      <c r="F1935" s="224"/>
      <c r="G1935" s="98"/>
      <c r="H1935" s="98"/>
      <c r="I1935" s="130"/>
      <c r="J1935" s="98"/>
      <c r="K1935" s="98"/>
      <c r="L1935" s="98"/>
      <c r="M1935" s="255"/>
      <c r="N1935" s="255"/>
      <c r="O1935" s="98"/>
      <c r="P1935" s="98"/>
      <c r="Q1935" s="130"/>
    </row>
    <row r="1936" spans="1:17" ht="12.6" customHeight="1" x14ac:dyDescent="0.2">
      <c r="A1936" s="234"/>
      <c r="B1936" s="98"/>
      <c r="C1936" s="130"/>
      <c r="D1936" s="240"/>
      <c r="E1936" s="240"/>
      <c r="F1936" s="224"/>
      <c r="G1936" s="98"/>
      <c r="H1936" s="98"/>
      <c r="I1936" s="130"/>
      <c r="J1936" s="98"/>
      <c r="K1936" s="98"/>
      <c r="L1936" s="98"/>
      <c r="M1936" s="255"/>
      <c r="N1936" s="255"/>
      <c r="O1936" s="98"/>
      <c r="P1936" s="98"/>
      <c r="Q1936" s="130"/>
    </row>
    <row r="1937" spans="1:17" ht="12.6" customHeight="1" x14ac:dyDescent="0.2">
      <c r="A1937" s="234"/>
      <c r="B1937" s="98"/>
      <c r="C1937" s="130"/>
      <c r="D1937" s="240"/>
      <c r="E1937" s="240"/>
      <c r="F1937" s="224"/>
      <c r="G1937" s="98"/>
      <c r="H1937" s="98"/>
      <c r="I1937" s="130"/>
      <c r="J1937" s="98"/>
      <c r="K1937" s="98"/>
      <c r="L1937" s="98"/>
      <c r="M1937" s="255"/>
      <c r="N1937" s="255"/>
      <c r="O1937" s="98"/>
      <c r="P1937" s="98"/>
      <c r="Q1937" s="130"/>
    </row>
    <row r="1938" spans="1:17" ht="12.6" customHeight="1" x14ac:dyDescent="0.2">
      <c r="A1938" s="234"/>
      <c r="B1938" s="98"/>
      <c r="C1938" s="130"/>
      <c r="D1938" s="240"/>
      <c r="E1938" s="240"/>
      <c r="F1938" s="224"/>
      <c r="G1938" s="98"/>
      <c r="H1938" s="98"/>
      <c r="I1938" s="130"/>
      <c r="J1938" s="98"/>
      <c r="K1938" s="98"/>
      <c r="L1938" s="98"/>
      <c r="M1938" s="255"/>
      <c r="N1938" s="255"/>
      <c r="O1938" s="98"/>
      <c r="P1938" s="98"/>
      <c r="Q1938" s="130"/>
    </row>
    <row r="1939" spans="1:17" ht="12.6" customHeight="1" x14ac:dyDescent="0.2">
      <c r="A1939" s="234"/>
      <c r="B1939" s="98"/>
      <c r="C1939" s="130"/>
      <c r="D1939" s="240"/>
      <c r="E1939" s="240"/>
      <c r="F1939" s="224"/>
      <c r="G1939" s="98"/>
      <c r="H1939" s="98"/>
      <c r="I1939" s="130"/>
      <c r="J1939" s="98"/>
      <c r="K1939" s="98"/>
      <c r="L1939" s="98"/>
      <c r="M1939" s="255"/>
      <c r="N1939" s="255"/>
      <c r="O1939" s="98"/>
      <c r="P1939" s="98"/>
      <c r="Q1939" s="130"/>
    </row>
    <row r="1940" spans="1:17" ht="12.6" customHeight="1" x14ac:dyDescent="0.2">
      <c r="A1940" s="234"/>
      <c r="B1940" s="98"/>
      <c r="C1940" s="130"/>
      <c r="D1940" s="240"/>
      <c r="E1940" s="240"/>
      <c r="F1940" s="224"/>
      <c r="G1940" s="98"/>
      <c r="H1940" s="98"/>
      <c r="I1940" s="130"/>
      <c r="J1940" s="98"/>
      <c r="K1940" s="98"/>
      <c r="L1940" s="98"/>
      <c r="M1940" s="255"/>
      <c r="N1940" s="255"/>
      <c r="O1940" s="98"/>
      <c r="P1940" s="98"/>
      <c r="Q1940" s="130"/>
    </row>
    <row r="1941" spans="1:17" ht="12.6" customHeight="1" x14ac:dyDescent="0.2">
      <c r="A1941" s="234"/>
      <c r="B1941" s="98"/>
      <c r="C1941" s="130"/>
      <c r="D1941" s="240"/>
      <c r="E1941" s="240"/>
      <c r="F1941" s="224"/>
      <c r="G1941" s="98"/>
      <c r="H1941" s="98"/>
      <c r="I1941" s="130"/>
      <c r="J1941" s="98"/>
      <c r="K1941" s="98"/>
      <c r="L1941" s="98"/>
      <c r="M1941" s="255"/>
      <c r="N1941" s="255"/>
      <c r="O1941" s="98"/>
      <c r="P1941" s="98"/>
      <c r="Q1941" s="130"/>
    </row>
    <row r="1942" spans="1:17" ht="12.6" customHeight="1" x14ac:dyDescent="0.2">
      <c r="A1942" s="234"/>
      <c r="B1942" s="98"/>
      <c r="C1942" s="130"/>
      <c r="D1942" s="240"/>
      <c r="E1942" s="240"/>
      <c r="F1942" s="224"/>
      <c r="G1942" s="98"/>
      <c r="H1942" s="98"/>
      <c r="I1942" s="130"/>
      <c r="J1942" s="98"/>
      <c r="K1942" s="98"/>
      <c r="L1942" s="98"/>
      <c r="M1942" s="255"/>
      <c r="N1942" s="255"/>
      <c r="O1942" s="98"/>
      <c r="P1942" s="98"/>
      <c r="Q1942" s="130"/>
    </row>
    <row r="1943" spans="1:17" ht="12.6" customHeight="1" x14ac:dyDescent="0.2">
      <c r="A1943" s="234"/>
      <c r="B1943" s="98"/>
      <c r="C1943" s="130"/>
      <c r="D1943" s="240"/>
      <c r="E1943" s="240"/>
      <c r="F1943" s="224"/>
      <c r="G1943" s="98"/>
      <c r="H1943" s="98"/>
      <c r="I1943" s="130"/>
      <c r="J1943" s="98"/>
      <c r="K1943" s="98"/>
      <c r="L1943" s="98"/>
      <c r="M1943" s="255"/>
      <c r="N1943" s="255"/>
      <c r="O1943" s="98"/>
      <c r="P1943" s="98"/>
      <c r="Q1943" s="130"/>
    </row>
    <row r="1944" spans="1:17" ht="12.6" customHeight="1" x14ac:dyDescent="0.2">
      <c r="A1944" s="234"/>
      <c r="B1944" s="98"/>
      <c r="C1944" s="130"/>
      <c r="D1944" s="240"/>
      <c r="E1944" s="240"/>
      <c r="F1944" s="224"/>
      <c r="G1944" s="98"/>
      <c r="H1944" s="98"/>
      <c r="I1944" s="130"/>
      <c r="J1944" s="98"/>
      <c r="K1944" s="98"/>
      <c r="L1944" s="98"/>
      <c r="M1944" s="255"/>
      <c r="N1944" s="255"/>
      <c r="O1944" s="98"/>
      <c r="P1944" s="98"/>
      <c r="Q1944" s="130"/>
    </row>
    <row r="1945" spans="1:17" ht="12.6" customHeight="1" x14ac:dyDescent="0.2">
      <c r="A1945" s="234"/>
      <c r="B1945" s="98"/>
      <c r="C1945" s="130"/>
      <c r="D1945" s="240"/>
      <c r="E1945" s="240"/>
      <c r="F1945" s="224"/>
      <c r="G1945" s="98"/>
      <c r="H1945" s="98"/>
      <c r="I1945" s="130"/>
      <c r="J1945" s="98"/>
      <c r="K1945" s="98"/>
      <c r="L1945" s="98"/>
      <c r="M1945" s="255"/>
      <c r="N1945" s="255"/>
      <c r="O1945" s="98"/>
      <c r="P1945" s="98"/>
      <c r="Q1945" s="130"/>
    </row>
    <row r="1946" spans="1:17" ht="12.6" customHeight="1" x14ac:dyDescent="0.2">
      <c r="A1946" s="234"/>
      <c r="B1946" s="98"/>
      <c r="C1946" s="130"/>
      <c r="D1946" s="240"/>
      <c r="E1946" s="240"/>
      <c r="F1946" s="224"/>
      <c r="G1946" s="98"/>
      <c r="H1946" s="98"/>
      <c r="I1946" s="130"/>
      <c r="J1946" s="98"/>
      <c r="K1946" s="98"/>
      <c r="L1946" s="98"/>
      <c r="M1946" s="255"/>
      <c r="N1946" s="255"/>
      <c r="O1946" s="98"/>
      <c r="P1946" s="98"/>
      <c r="Q1946" s="130"/>
    </row>
    <row r="1947" spans="1:17" ht="12.6" customHeight="1" x14ac:dyDescent="0.2">
      <c r="A1947" s="234"/>
      <c r="B1947" s="98"/>
      <c r="C1947" s="130"/>
      <c r="D1947" s="240"/>
      <c r="E1947" s="240"/>
      <c r="F1947" s="224"/>
      <c r="G1947" s="98"/>
      <c r="H1947" s="98"/>
      <c r="I1947" s="130"/>
      <c r="J1947" s="98"/>
      <c r="K1947" s="98"/>
      <c r="L1947" s="98"/>
      <c r="M1947" s="255"/>
      <c r="N1947" s="255"/>
      <c r="O1947" s="98"/>
      <c r="P1947" s="98"/>
      <c r="Q1947" s="130"/>
    </row>
    <row r="1948" spans="1:17" ht="12.6" customHeight="1" x14ac:dyDescent="0.2">
      <c r="A1948" s="234"/>
      <c r="B1948" s="98"/>
      <c r="C1948" s="130"/>
      <c r="D1948" s="240"/>
      <c r="E1948" s="240"/>
      <c r="F1948" s="224"/>
      <c r="G1948" s="98"/>
      <c r="H1948" s="98"/>
      <c r="I1948" s="130"/>
      <c r="J1948" s="98"/>
      <c r="K1948" s="98"/>
      <c r="L1948" s="98"/>
      <c r="M1948" s="255"/>
      <c r="N1948" s="255"/>
      <c r="O1948" s="98"/>
      <c r="P1948" s="98"/>
      <c r="Q1948" s="130"/>
    </row>
    <row r="1949" spans="1:17" ht="12.6" customHeight="1" x14ac:dyDescent="0.2">
      <c r="A1949" s="234"/>
      <c r="B1949" s="98"/>
      <c r="C1949" s="130"/>
      <c r="D1949" s="240"/>
      <c r="E1949" s="240"/>
      <c r="F1949" s="224"/>
      <c r="G1949" s="98"/>
      <c r="H1949" s="98"/>
      <c r="I1949" s="130"/>
      <c r="J1949" s="98"/>
      <c r="K1949" s="98"/>
      <c r="L1949" s="98"/>
      <c r="M1949" s="255"/>
      <c r="N1949" s="255"/>
      <c r="O1949" s="98"/>
      <c r="P1949" s="98"/>
      <c r="Q1949" s="130"/>
    </row>
    <row r="1950" spans="1:17" ht="12.6" customHeight="1" x14ac:dyDescent="0.2">
      <c r="A1950" s="234"/>
      <c r="B1950" s="98"/>
      <c r="C1950" s="130"/>
      <c r="D1950" s="240"/>
      <c r="E1950" s="240"/>
      <c r="F1950" s="224"/>
      <c r="G1950" s="98"/>
      <c r="H1950" s="98"/>
      <c r="I1950" s="130"/>
      <c r="J1950" s="98"/>
      <c r="K1950" s="98"/>
      <c r="L1950" s="98"/>
      <c r="M1950" s="255"/>
      <c r="N1950" s="255"/>
      <c r="O1950" s="98"/>
      <c r="P1950" s="98"/>
      <c r="Q1950" s="130"/>
    </row>
    <row r="1951" spans="1:17" ht="12.6" customHeight="1" x14ac:dyDescent="0.2">
      <c r="A1951" s="234"/>
      <c r="B1951" s="98"/>
      <c r="C1951" s="130"/>
      <c r="D1951" s="240"/>
      <c r="E1951" s="240"/>
      <c r="F1951" s="224"/>
      <c r="G1951" s="98"/>
      <c r="H1951" s="98"/>
      <c r="I1951" s="130"/>
      <c r="J1951" s="98"/>
      <c r="K1951" s="98"/>
      <c r="L1951" s="98"/>
      <c r="M1951" s="255"/>
      <c r="N1951" s="255"/>
      <c r="O1951" s="98"/>
      <c r="P1951" s="98"/>
      <c r="Q1951" s="130"/>
    </row>
    <row r="1952" spans="1:17" ht="12.6" customHeight="1" x14ac:dyDescent="0.2">
      <c r="A1952" s="234"/>
      <c r="B1952" s="98"/>
      <c r="C1952" s="130"/>
      <c r="D1952" s="240"/>
      <c r="E1952" s="240"/>
      <c r="F1952" s="224"/>
      <c r="G1952" s="98"/>
      <c r="H1952" s="98"/>
      <c r="I1952" s="130"/>
      <c r="J1952" s="98"/>
      <c r="K1952" s="98"/>
      <c r="L1952" s="98"/>
      <c r="M1952" s="255"/>
      <c r="N1952" s="255"/>
      <c r="O1952" s="98"/>
      <c r="P1952" s="98"/>
      <c r="Q1952" s="130"/>
    </row>
    <row r="1953" spans="1:17" ht="12.6" customHeight="1" x14ac:dyDescent="0.2">
      <c r="A1953" s="234"/>
      <c r="B1953" s="98"/>
      <c r="C1953" s="130"/>
      <c r="D1953" s="240"/>
      <c r="E1953" s="240"/>
      <c r="F1953" s="224"/>
      <c r="G1953" s="98"/>
      <c r="H1953" s="98"/>
      <c r="I1953" s="130"/>
      <c r="J1953" s="98"/>
      <c r="K1953" s="98"/>
      <c r="L1953" s="98"/>
      <c r="M1953" s="255"/>
      <c r="N1953" s="255"/>
      <c r="O1953" s="98"/>
      <c r="P1953" s="98"/>
      <c r="Q1953" s="130"/>
    </row>
    <row r="1954" spans="1:17" ht="12.6" customHeight="1" x14ac:dyDescent="0.2">
      <c r="A1954" s="234"/>
      <c r="B1954" s="98"/>
      <c r="C1954" s="130"/>
      <c r="D1954" s="240"/>
      <c r="E1954" s="240"/>
      <c r="F1954" s="224"/>
      <c r="G1954" s="98"/>
      <c r="H1954" s="98"/>
      <c r="I1954" s="130"/>
      <c r="J1954" s="98"/>
      <c r="K1954" s="98"/>
      <c r="L1954" s="98"/>
      <c r="M1954" s="255"/>
      <c r="N1954" s="255"/>
      <c r="O1954" s="98"/>
      <c r="P1954" s="98"/>
      <c r="Q1954" s="130"/>
    </row>
    <row r="1955" spans="1:17" ht="12.6" customHeight="1" x14ac:dyDescent="0.2">
      <c r="A1955" s="234"/>
      <c r="B1955" s="98"/>
      <c r="C1955" s="130"/>
      <c r="D1955" s="240"/>
      <c r="E1955" s="240"/>
      <c r="F1955" s="224"/>
      <c r="G1955" s="98"/>
      <c r="H1955" s="98"/>
      <c r="I1955" s="130"/>
      <c r="J1955" s="98"/>
      <c r="K1955" s="98"/>
      <c r="L1955" s="98"/>
      <c r="M1955" s="255"/>
      <c r="N1955" s="255"/>
      <c r="O1955" s="98"/>
      <c r="P1955" s="98"/>
      <c r="Q1955" s="130"/>
    </row>
    <row r="1956" spans="1:17" ht="12.6" customHeight="1" x14ac:dyDescent="0.2">
      <c r="A1956" s="234"/>
      <c r="B1956" s="98"/>
      <c r="C1956" s="130"/>
      <c r="D1956" s="240"/>
      <c r="E1956" s="240"/>
      <c r="F1956" s="224"/>
      <c r="G1956" s="98"/>
      <c r="H1956" s="98"/>
      <c r="I1956" s="130"/>
      <c r="J1956" s="98"/>
      <c r="K1956" s="98"/>
      <c r="L1956" s="98"/>
      <c r="M1956" s="255"/>
      <c r="N1956" s="255"/>
      <c r="O1956" s="98"/>
      <c r="P1956" s="98"/>
      <c r="Q1956" s="130"/>
    </row>
    <row r="1957" spans="1:17" ht="12.6" customHeight="1" x14ac:dyDescent="0.2">
      <c r="A1957" s="234"/>
      <c r="B1957" s="98"/>
      <c r="C1957" s="130"/>
      <c r="D1957" s="240"/>
      <c r="E1957" s="240"/>
      <c r="F1957" s="224"/>
      <c r="G1957" s="98"/>
      <c r="H1957" s="98"/>
      <c r="I1957" s="130"/>
      <c r="J1957" s="98"/>
      <c r="K1957" s="98"/>
      <c r="L1957" s="98"/>
      <c r="M1957" s="255"/>
      <c r="N1957" s="255"/>
      <c r="O1957" s="98"/>
      <c r="P1957" s="98"/>
      <c r="Q1957" s="130"/>
    </row>
    <row r="1958" spans="1:17" ht="12.6" customHeight="1" x14ac:dyDescent="0.2">
      <c r="A1958" s="234"/>
      <c r="B1958" s="98"/>
      <c r="C1958" s="130"/>
      <c r="D1958" s="240"/>
      <c r="E1958" s="240"/>
      <c r="F1958" s="224"/>
      <c r="G1958" s="98"/>
      <c r="H1958" s="98"/>
      <c r="I1958" s="130"/>
      <c r="J1958" s="98"/>
      <c r="K1958" s="98"/>
      <c r="L1958" s="98"/>
      <c r="M1958" s="255"/>
      <c r="N1958" s="255"/>
      <c r="O1958" s="98"/>
      <c r="P1958" s="98"/>
      <c r="Q1958" s="130"/>
    </row>
    <row r="1959" spans="1:17" ht="12.6" customHeight="1" x14ac:dyDescent="0.2">
      <c r="A1959" s="234"/>
      <c r="B1959" s="98"/>
      <c r="C1959" s="130"/>
      <c r="D1959" s="240"/>
      <c r="E1959" s="240"/>
      <c r="F1959" s="224"/>
      <c r="G1959" s="98"/>
      <c r="H1959" s="98"/>
      <c r="I1959" s="130"/>
      <c r="J1959" s="98"/>
      <c r="K1959" s="98"/>
      <c r="L1959" s="98"/>
      <c r="M1959" s="255"/>
      <c r="N1959" s="255"/>
      <c r="O1959" s="98"/>
      <c r="P1959" s="98"/>
      <c r="Q1959" s="130"/>
    </row>
    <row r="1960" spans="1:17" ht="12.6" customHeight="1" x14ac:dyDescent="0.2">
      <c r="A1960" s="234"/>
      <c r="B1960" s="98"/>
      <c r="C1960" s="130"/>
      <c r="D1960" s="240"/>
      <c r="E1960" s="240"/>
      <c r="F1960" s="224"/>
      <c r="G1960" s="98"/>
      <c r="H1960" s="98"/>
      <c r="I1960" s="130"/>
      <c r="J1960" s="98"/>
      <c r="K1960" s="98"/>
      <c r="L1960" s="98"/>
      <c r="M1960" s="255"/>
      <c r="N1960" s="255"/>
      <c r="O1960" s="98"/>
      <c r="P1960" s="98"/>
      <c r="Q1960" s="130"/>
    </row>
    <row r="1961" spans="1:17" ht="12.6" customHeight="1" x14ac:dyDescent="0.2">
      <c r="A1961" s="234"/>
      <c r="B1961" s="98"/>
      <c r="C1961" s="130"/>
      <c r="D1961" s="240"/>
      <c r="E1961" s="240"/>
      <c r="F1961" s="224"/>
      <c r="G1961" s="98"/>
      <c r="H1961" s="98"/>
      <c r="I1961" s="130"/>
      <c r="J1961" s="98"/>
      <c r="K1961" s="98"/>
      <c r="L1961" s="98"/>
      <c r="M1961" s="255"/>
      <c r="N1961" s="255"/>
      <c r="O1961" s="98"/>
      <c r="P1961" s="98"/>
      <c r="Q1961" s="130"/>
    </row>
    <row r="1962" spans="1:17" ht="12.6" customHeight="1" x14ac:dyDescent="0.2">
      <c r="A1962" s="234"/>
      <c r="B1962" s="98"/>
      <c r="C1962" s="130"/>
      <c r="D1962" s="240"/>
      <c r="E1962" s="240"/>
      <c r="F1962" s="224"/>
      <c r="G1962" s="98"/>
      <c r="H1962" s="98"/>
      <c r="I1962" s="130"/>
      <c r="J1962" s="98"/>
      <c r="K1962" s="98"/>
      <c r="L1962" s="98"/>
      <c r="M1962" s="255"/>
      <c r="N1962" s="255"/>
      <c r="O1962" s="98"/>
      <c r="P1962" s="98"/>
      <c r="Q1962" s="130"/>
    </row>
    <row r="1963" spans="1:17" ht="12.6" customHeight="1" x14ac:dyDescent="0.2">
      <c r="A1963" s="234"/>
      <c r="B1963" s="98"/>
      <c r="C1963" s="130"/>
      <c r="D1963" s="240"/>
      <c r="E1963" s="240"/>
      <c r="F1963" s="224"/>
      <c r="G1963" s="98"/>
      <c r="H1963" s="98"/>
      <c r="I1963" s="130"/>
      <c r="J1963" s="98"/>
      <c r="K1963" s="98"/>
      <c r="L1963" s="98"/>
      <c r="M1963" s="255"/>
      <c r="N1963" s="255"/>
      <c r="O1963" s="98"/>
      <c r="P1963" s="98"/>
      <c r="Q1963" s="130"/>
    </row>
    <row r="1964" spans="1:17" ht="12.6" customHeight="1" x14ac:dyDescent="0.2">
      <c r="A1964" s="234"/>
      <c r="B1964" s="98"/>
      <c r="C1964" s="130"/>
      <c r="D1964" s="240"/>
      <c r="E1964" s="240"/>
      <c r="F1964" s="224"/>
      <c r="G1964" s="98"/>
      <c r="H1964" s="98"/>
      <c r="I1964" s="130"/>
      <c r="J1964" s="98"/>
      <c r="K1964" s="98"/>
      <c r="L1964" s="98"/>
      <c r="M1964" s="255"/>
      <c r="N1964" s="255"/>
      <c r="O1964" s="98"/>
      <c r="P1964" s="98"/>
      <c r="Q1964" s="130"/>
    </row>
    <row r="1965" spans="1:17" ht="12.6" customHeight="1" x14ac:dyDescent="0.2">
      <c r="A1965" s="234"/>
      <c r="B1965" s="98"/>
      <c r="C1965" s="130"/>
      <c r="D1965" s="240"/>
      <c r="E1965" s="240"/>
      <c r="F1965" s="224"/>
      <c r="G1965" s="98"/>
      <c r="H1965" s="98"/>
      <c r="I1965" s="130"/>
      <c r="J1965" s="98"/>
      <c r="K1965" s="98"/>
      <c r="L1965" s="98"/>
      <c r="M1965" s="255"/>
      <c r="N1965" s="255"/>
      <c r="O1965" s="98"/>
      <c r="P1965" s="98"/>
      <c r="Q1965" s="130"/>
    </row>
    <row r="1966" spans="1:17" ht="12.6" customHeight="1" x14ac:dyDescent="0.2">
      <c r="A1966" s="234"/>
      <c r="B1966" s="98"/>
      <c r="C1966" s="130"/>
      <c r="D1966" s="240"/>
      <c r="E1966" s="240"/>
      <c r="F1966" s="224"/>
      <c r="G1966" s="98"/>
      <c r="H1966" s="98"/>
      <c r="I1966" s="130"/>
      <c r="J1966" s="98"/>
      <c r="K1966" s="98"/>
      <c r="L1966" s="98"/>
      <c r="M1966" s="255"/>
      <c r="N1966" s="255"/>
      <c r="O1966" s="98"/>
      <c r="P1966" s="98"/>
      <c r="Q1966" s="130"/>
    </row>
    <row r="1967" spans="1:17" ht="12.6" customHeight="1" x14ac:dyDescent="0.2">
      <c r="A1967" s="234"/>
      <c r="B1967" s="98"/>
      <c r="C1967" s="130"/>
      <c r="D1967" s="240"/>
      <c r="E1967" s="240"/>
      <c r="F1967" s="224"/>
      <c r="G1967" s="98"/>
      <c r="H1967" s="98"/>
      <c r="I1967" s="130"/>
      <c r="J1967" s="98"/>
      <c r="K1967" s="98"/>
      <c r="L1967" s="98"/>
      <c r="M1967" s="255"/>
      <c r="N1967" s="255"/>
      <c r="O1967" s="98"/>
      <c r="P1967" s="98"/>
      <c r="Q1967" s="130"/>
    </row>
    <row r="1968" spans="1:17" ht="12.6" customHeight="1" x14ac:dyDescent="0.2">
      <c r="A1968" s="234"/>
      <c r="B1968" s="98"/>
      <c r="C1968" s="130"/>
      <c r="D1968" s="240"/>
      <c r="E1968" s="240"/>
      <c r="F1968" s="224"/>
      <c r="G1968" s="98"/>
      <c r="H1968" s="98"/>
      <c r="I1968" s="130"/>
      <c r="J1968" s="98"/>
      <c r="K1968" s="98"/>
      <c r="L1968" s="98"/>
      <c r="M1968" s="255"/>
      <c r="N1968" s="255"/>
      <c r="O1968" s="98"/>
      <c r="P1968" s="98"/>
      <c r="Q1968" s="130"/>
    </row>
    <row r="1969" spans="1:17" ht="12.6" customHeight="1" x14ac:dyDescent="0.2">
      <c r="A1969" s="234"/>
      <c r="B1969" s="98"/>
      <c r="C1969" s="130"/>
      <c r="D1969" s="240"/>
      <c r="E1969" s="240"/>
      <c r="F1969" s="224"/>
      <c r="G1969" s="98"/>
      <c r="H1969" s="98"/>
      <c r="I1969" s="130"/>
      <c r="J1969" s="98"/>
      <c r="K1969" s="98"/>
      <c r="L1969" s="98"/>
      <c r="M1969" s="255"/>
      <c r="N1969" s="255"/>
      <c r="O1969" s="98"/>
      <c r="P1969" s="98"/>
      <c r="Q1969" s="130"/>
    </row>
    <row r="1970" spans="1:17" ht="12.6" customHeight="1" x14ac:dyDescent="0.2">
      <c r="A1970" s="234"/>
      <c r="B1970" s="98"/>
      <c r="C1970" s="130"/>
      <c r="D1970" s="240"/>
      <c r="E1970" s="240"/>
      <c r="F1970" s="224"/>
      <c r="G1970" s="98"/>
      <c r="H1970" s="98"/>
      <c r="I1970" s="130"/>
      <c r="J1970" s="98"/>
      <c r="K1970" s="98"/>
      <c r="L1970" s="98"/>
      <c r="M1970" s="255"/>
      <c r="N1970" s="255"/>
      <c r="O1970" s="98"/>
      <c r="P1970" s="98"/>
      <c r="Q1970" s="130"/>
    </row>
    <row r="1971" spans="1:17" ht="12.6" customHeight="1" x14ac:dyDescent="0.2">
      <c r="A1971" s="234"/>
      <c r="B1971" s="98"/>
      <c r="C1971" s="130"/>
      <c r="D1971" s="240"/>
      <c r="E1971" s="240"/>
      <c r="F1971" s="224"/>
      <c r="G1971" s="98"/>
      <c r="H1971" s="98"/>
      <c r="I1971" s="130"/>
      <c r="J1971" s="98"/>
      <c r="K1971" s="98"/>
      <c r="L1971" s="98"/>
      <c r="M1971" s="255"/>
      <c r="N1971" s="255"/>
      <c r="O1971" s="98"/>
      <c r="P1971" s="98"/>
      <c r="Q1971" s="130"/>
    </row>
    <row r="1972" spans="1:17" ht="12.6" customHeight="1" x14ac:dyDescent="0.2">
      <c r="A1972" s="234"/>
      <c r="B1972" s="98"/>
      <c r="C1972" s="130"/>
      <c r="D1972" s="240"/>
      <c r="E1972" s="240"/>
      <c r="F1972" s="224"/>
      <c r="G1972" s="98"/>
      <c r="H1972" s="98"/>
      <c r="I1972" s="130"/>
      <c r="J1972" s="98"/>
      <c r="K1972" s="98"/>
      <c r="L1972" s="98"/>
      <c r="M1972" s="255"/>
      <c r="N1972" s="255"/>
      <c r="O1972" s="98"/>
      <c r="P1972" s="98"/>
      <c r="Q1972" s="130"/>
    </row>
    <row r="1973" spans="1:17" ht="12.6" customHeight="1" x14ac:dyDescent="0.2">
      <c r="A1973" s="234"/>
      <c r="B1973" s="98"/>
      <c r="C1973" s="130"/>
      <c r="D1973" s="240"/>
      <c r="E1973" s="240"/>
      <c r="F1973" s="224"/>
      <c r="G1973" s="98"/>
      <c r="H1973" s="98"/>
      <c r="I1973" s="130"/>
      <c r="J1973" s="98"/>
      <c r="K1973" s="98"/>
      <c r="L1973" s="98"/>
      <c r="M1973" s="255"/>
      <c r="N1973" s="255"/>
      <c r="O1973" s="98"/>
      <c r="P1973" s="98"/>
      <c r="Q1973" s="130"/>
    </row>
    <row r="1974" spans="1:17" ht="12.6" customHeight="1" x14ac:dyDescent="0.2">
      <c r="A1974" s="234"/>
      <c r="B1974" s="98"/>
      <c r="C1974" s="130"/>
      <c r="D1974" s="240"/>
      <c r="E1974" s="240"/>
      <c r="F1974" s="224"/>
      <c r="G1974" s="98"/>
      <c r="H1974" s="98"/>
      <c r="I1974" s="130"/>
      <c r="J1974" s="98"/>
      <c r="K1974" s="98"/>
      <c r="L1974" s="98"/>
      <c r="M1974" s="255"/>
      <c r="N1974" s="255"/>
      <c r="O1974" s="98"/>
      <c r="P1974" s="98"/>
      <c r="Q1974" s="130"/>
    </row>
    <row r="1975" spans="1:17" ht="12.6" customHeight="1" x14ac:dyDescent="0.2">
      <c r="A1975" s="234"/>
      <c r="B1975" s="98"/>
      <c r="C1975" s="130"/>
      <c r="D1975" s="240"/>
      <c r="E1975" s="240"/>
      <c r="F1975" s="224"/>
      <c r="G1975" s="98"/>
      <c r="H1975" s="98"/>
      <c r="I1975" s="130"/>
      <c r="J1975" s="98"/>
      <c r="K1975" s="98"/>
      <c r="L1975" s="98"/>
      <c r="M1975" s="255"/>
      <c r="N1975" s="255"/>
      <c r="O1975" s="98"/>
      <c r="P1975" s="98"/>
      <c r="Q1975" s="130"/>
    </row>
    <row r="1976" spans="1:17" ht="12.6" customHeight="1" x14ac:dyDescent="0.2">
      <c r="A1976" s="234"/>
      <c r="B1976" s="98"/>
      <c r="C1976" s="130"/>
      <c r="D1976" s="240"/>
      <c r="E1976" s="240"/>
      <c r="F1976" s="224"/>
      <c r="G1976" s="98"/>
      <c r="H1976" s="98"/>
      <c r="I1976" s="130"/>
      <c r="J1976" s="98"/>
      <c r="K1976" s="98"/>
      <c r="L1976" s="98"/>
      <c r="M1976" s="255"/>
      <c r="N1976" s="255"/>
      <c r="O1976" s="98"/>
      <c r="P1976" s="98"/>
      <c r="Q1976" s="130"/>
    </row>
    <row r="1977" spans="1:17" ht="12.6" customHeight="1" x14ac:dyDescent="0.2">
      <c r="A1977" s="234"/>
      <c r="B1977" s="98"/>
      <c r="C1977" s="130"/>
      <c r="D1977" s="240"/>
      <c r="E1977" s="240"/>
      <c r="F1977" s="224"/>
      <c r="G1977" s="98"/>
      <c r="H1977" s="98"/>
      <c r="I1977" s="130"/>
      <c r="J1977" s="98"/>
      <c r="K1977" s="98"/>
      <c r="L1977" s="98"/>
      <c r="M1977" s="255"/>
      <c r="N1977" s="255"/>
      <c r="O1977" s="98"/>
      <c r="P1977" s="98"/>
      <c r="Q1977" s="130"/>
    </row>
    <row r="1978" spans="1:17" ht="12.6" customHeight="1" x14ac:dyDescent="0.2">
      <c r="A1978" s="234"/>
      <c r="B1978" s="98"/>
      <c r="C1978" s="130"/>
      <c r="D1978" s="240"/>
      <c r="E1978" s="240"/>
      <c r="F1978" s="224"/>
      <c r="G1978" s="98"/>
      <c r="H1978" s="98"/>
      <c r="I1978" s="130"/>
      <c r="J1978" s="98"/>
      <c r="K1978" s="98"/>
      <c r="L1978" s="98"/>
      <c r="M1978" s="255"/>
      <c r="N1978" s="255"/>
      <c r="O1978" s="98"/>
      <c r="P1978" s="98"/>
      <c r="Q1978" s="130"/>
    </row>
    <row r="1979" spans="1:17" ht="12.6" customHeight="1" x14ac:dyDescent="0.2">
      <c r="A1979" s="234"/>
      <c r="B1979" s="98"/>
      <c r="C1979" s="130"/>
      <c r="D1979" s="240"/>
      <c r="E1979" s="240"/>
      <c r="F1979" s="224"/>
      <c r="G1979" s="98"/>
      <c r="H1979" s="98"/>
      <c r="I1979" s="130"/>
      <c r="J1979" s="98"/>
      <c r="K1979" s="98"/>
      <c r="L1979" s="98"/>
      <c r="M1979" s="255"/>
      <c r="N1979" s="255"/>
      <c r="O1979" s="98"/>
      <c r="P1979" s="98"/>
      <c r="Q1979" s="130"/>
    </row>
    <row r="1980" spans="1:17" ht="12.6" customHeight="1" x14ac:dyDescent="0.2">
      <c r="A1980" s="234"/>
      <c r="B1980" s="98"/>
      <c r="C1980" s="130"/>
      <c r="D1980" s="240"/>
      <c r="E1980" s="240"/>
      <c r="F1980" s="224"/>
      <c r="G1980" s="98"/>
      <c r="H1980" s="98"/>
      <c r="I1980" s="130"/>
      <c r="J1980" s="98"/>
      <c r="K1980" s="98"/>
      <c r="L1980" s="98"/>
      <c r="M1980" s="255"/>
      <c r="N1980" s="255"/>
      <c r="O1980" s="98"/>
      <c r="P1980" s="98"/>
      <c r="Q1980" s="130"/>
    </row>
    <row r="1981" spans="1:17" ht="12.6" customHeight="1" x14ac:dyDescent="0.2">
      <c r="A1981" s="234"/>
      <c r="B1981" s="98"/>
      <c r="C1981" s="130"/>
      <c r="D1981" s="240"/>
      <c r="E1981" s="240"/>
      <c r="F1981" s="224"/>
      <c r="G1981" s="98"/>
      <c r="H1981" s="98"/>
      <c r="I1981" s="130"/>
      <c r="J1981" s="98"/>
      <c r="K1981" s="98"/>
      <c r="L1981" s="98"/>
      <c r="M1981" s="255"/>
      <c r="N1981" s="255"/>
      <c r="O1981" s="98"/>
      <c r="P1981" s="98"/>
      <c r="Q1981" s="130"/>
    </row>
    <row r="1982" spans="1:17" ht="12.6" customHeight="1" x14ac:dyDescent="0.2">
      <c r="A1982" s="234"/>
      <c r="B1982" s="98"/>
      <c r="C1982" s="130"/>
      <c r="D1982" s="240"/>
      <c r="E1982" s="240"/>
      <c r="F1982" s="224"/>
      <c r="G1982" s="98"/>
      <c r="H1982" s="98"/>
      <c r="I1982" s="130"/>
      <c r="J1982" s="98"/>
      <c r="K1982" s="98"/>
      <c r="L1982" s="98"/>
      <c r="M1982" s="255"/>
      <c r="N1982" s="255"/>
      <c r="O1982" s="98"/>
      <c r="P1982" s="98"/>
      <c r="Q1982" s="130"/>
    </row>
    <row r="1983" spans="1:17" ht="12.6" customHeight="1" x14ac:dyDescent="0.2">
      <c r="A1983" s="234"/>
      <c r="B1983" s="98"/>
      <c r="C1983" s="130"/>
      <c r="D1983" s="240"/>
      <c r="E1983" s="240"/>
      <c r="F1983" s="224"/>
      <c r="G1983" s="98"/>
      <c r="H1983" s="98"/>
      <c r="I1983" s="130"/>
      <c r="J1983" s="98"/>
      <c r="K1983" s="98"/>
      <c r="L1983" s="98"/>
      <c r="M1983" s="255"/>
      <c r="N1983" s="255"/>
      <c r="O1983" s="98"/>
      <c r="P1983" s="98"/>
      <c r="Q1983" s="130"/>
    </row>
    <row r="1984" spans="1:17" ht="12.6" customHeight="1" x14ac:dyDescent="0.2">
      <c r="A1984" s="234"/>
      <c r="B1984" s="98"/>
      <c r="C1984" s="130"/>
      <c r="D1984" s="240"/>
      <c r="E1984" s="240"/>
      <c r="F1984" s="224"/>
      <c r="G1984" s="98"/>
      <c r="H1984" s="98"/>
      <c r="I1984" s="130"/>
      <c r="J1984" s="98"/>
      <c r="K1984" s="98"/>
      <c r="L1984" s="98"/>
      <c r="M1984" s="255"/>
      <c r="N1984" s="255"/>
      <c r="O1984" s="98"/>
      <c r="P1984" s="98"/>
      <c r="Q1984" s="130"/>
    </row>
    <row r="1985" spans="1:17" ht="12.6" customHeight="1" x14ac:dyDescent="0.2">
      <c r="A1985" s="234"/>
      <c r="B1985" s="98"/>
      <c r="C1985" s="130"/>
      <c r="D1985" s="240"/>
      <c r="E1985" s="240"/>
      <c r="F1985" s="224"/>
      <c r="G1985" s="98"/>
      <c r="H1985" s="98"/>
      <c r="I1985" s="130"/>
      <c r="J1985" s="98"/>
      <c r="K1985" s="98"/>
      <c r="L1985" s="98"/>
      <c r="M1985" s="255"/>
      <c r="N1985" s="255"/>
      <c r="O1985" s="98"/>
      <c r="P1985" s="98"/>
      <c r="Q1985" s="130"/>
    </row>
    <row r="1986" spans="1:17" ht="12.6" customHeight="1" x14ac:dyDescent="0.2">
      <c r="A1986" s="234"/>
      <c r="B1986" s="98"/>
      <c r="C1986" s="130"/>
      <c r="D1986" s="240"/>
      <c r="E1986" s="240"/>
      <c r="F1986" s="224"/>
      <c r="G1986" s="98"/>
      <c r="H1986" s="98"/>
      <c r="I1986" s="130"/>
      <c r="J1986" s="98"/>
      <c r="K1986" s="98"/>
      <c r="L1986" s="98"/>
      <c r="M1986" s="255"/>
      <c r="N1986" s="255"/>
      <c r="O1986" s="98"/>
      <c r="P1986" s="98"/>
      <c r="Q1986" s="130"/>
    </row>
    <row r="1987" spans="1:17" ht="12.6" customHeight="1" x14ac:dyDescent="0.2">
      <c r="A1987" s="234"/>
      <c r="B1987" s="98"/>
      <c r="C1987" s="130"/>
      <c r="D1987" s="240"/>
      <c r="E1987" s="240"/>
      <c r="F1987" s="224"/>
      <c r="G1987" s="98"/>
      <c r="H1987" s="98"/>
      <c r="I1987" s="130"/>
      <c r="J1987" s="98"/>
      <c r="K1987" s="98"/>
      <c r="L1987" s="98"/>
      <c r="M1987" s="255"/>
      <c r="N1987" s="255"/>
      <c r="O1987" s="98"/>
      <c r="P1987" s="98"/>
      <c r="Q1987" s="130"/>
    </row>
    <row r="1988" spans="1:17" ht="12.6" customHeight="1" x14ac:dyDescent="0.2">
      <c r="A1988" s="234"/>
      <c r="B1988" s="98"/>
      <c r="C1988" s="130"/>
      <c r="D1988" s="240"/>
      <c r="E1988" s="240"/>
      <c r="F1988" s="224"/>
      <c r="G1988" s="98"/>
      <c r="H1988" s="98"/>
      <c r="I1988" s="130"/>
      <c r="J1988" s="98"/>
      <c r="K1988" s="98"/>
      <c r="L1988" s="98"/>
      <c r="M1988" s="255"/>
      <c r="N1988" s="255"/>
      <c r="O1988" s="98"/>
      <c r="P1988" s="98"/>
      <c r="Q1988" s="130"/>
    </row>
    <row r="1989" spans="1:17" ht="12.6" customHeight="1" x14ac:dyDescent="0.2">
      <c r="A1989" s="234"/>
      <c r="B1989" s="98"/>
      <c r="C1989" s="130"/>
      <c r="D1989" s="240"/>
      <c r="E1989" s="240"/>
      <c r="F1989" s="224"/>
      <c r="G1989" s="98"/>
      <c r="H1989" s="98"/>
      <c r="I1989" s="130"/>
      <c r="J1989" s="98"/>
      <c r="K1989" s="98"/>
      <c r="L1989" s="98"/>
      <c r="M1989" s="255"/>
      <c r="N1989" s="255"/>
      <c r="O1989" s="98"/>
      <c r="P1989" s="98"/>
      <c r="Q1989" s="130"/>
    </row>
    <row r="1990" spans="1:17" ht="12.6" customHeight="1" x14ac:dyDescent="0.2">
      <c r="A1990" s="234"/>
      <c r="B1990" s="98"/>
      <c r="C1990" s="130"/>
      <c r="D1990" s="240"/>
      <c r="E1990" s="240"/>
      <c r="F1990" s="224"/>
      <c r="G1990" s="98"/>
      <c r="H1990" s="98"/>
      <c r="I1990" s="130"/>
      <c r="J1990" s="98"/>
      <c r="K1990" s="98"/>
      <c r="L1990" s="98"/>
      <c r="M1990" s="255"/>
      <c r="N1990" s="255"/>
      <c r="O1990" s="98"/>
      <c r="P1990" s="98"/>
      <c r="Q1990" s="130"/>
    </row>
    <row r="1991" spans="1:17" ht="12.6" customHeight="1" x14ac:dyDescent="0.2">
      <c r="A1991" s="234"/>
      <c r="B1991" s="98"/>
      <c r="C1991" s="130"/>
      <c r="D1991" s="240"/>
      <c r="E1991" s="240"/>
      <c r="F1991" s="224"/>
      <c r="G1991" s="98"/>
      <c r="H1991" s="98"/>
      <c r="I1991" s="130"/>
      <c r="J1991" s="98"/>
      <c r="K1991" s="98"/>
      <c r="L1991" s="98"/>
      <c r="M1991" s="255"/>
      <c r="N1991" s="255"/>
      <c r="O1991" s="98"/>
      <c r="P1991" s="98"/>
      <c r="Q1991" s="130"/>
    </row>
    <row r="1992" spans="1:17" ht="12.6" customHeight="1" x14ac:dyDescent="0.2">
      <c r="A1992" s="234"/>
      <c r="B1992" s="98"/>
      <c r="C1992" s="130"/>
      <c r="D1992" s="240"/>
      <c r="E1992" s="240"/>
      <c r="F1992" s="224"/>
      <c r="G1992" s="98"/>
      <c r="H1992" s="98"/>
      <c r="I1992" s="130"/>
      <c r="J1992" s="98"/>
      <c r="K1992" s="98"/>
      <c r="L1992" s="98"/>
      <c r="M1992" s="255"/>
      <c r="N1992" s="255"/>
      <c r="O1992" s="98"/>
      <c r="P1992" s="98"/>
      <c r="Q1992" s="130"/>
    </row>
    <row r="1993" spans="1:17" ht="12.6" customHeight="1" x14ac:dyDescent="0.2">
      <c r="A1993" s="234"/>
      <c r="B1993" s="98"/>
      <c r="C1993" s="130"/>
      <c r="D1993" s="240"/>
      <c r="E1993" s="240"/>
      <c r="F1993" s="224"/>
      <c r="G1993" s="98"/>
      <c r="H1993" s="98"/>
      <c r="I1993" s="130"/>
      <c r="J1993" s="98"/>
      <c r="K1993" s="98"/>
      <c r="L1993" s="98"/>
      <c r="M1993" s="255"/>
      <c r="N1993" s="255"/>
      <c r="O1993" s="98"/>
      <c r="P1993" s="98"/>
      <c r="Q1993" s="130"/>
    </row>
    <row r="1994" spans="1:17" ht="12.6" customHeight="1" x14ac:dyDescent="0.2">
      <c r="A1994" s="234"/>
      <c r="B1994" s="98"/>
      <c r="C1994" s="130"/>
      <c r="D1994" s="240"/>
      <c r="E1994" s="240"/>
      <c r="F1994" s="224"/>
      <c r="G1994" s="98"/>
      <c r="H1994" s="98"/>
      <c r="I1994" s="130"/>
      <c r="J1994" s="98"/>
      <c r="K1994" s="98"/>
      <c r="L1994" s="98"/>
      <c r="M1994" s="255"/>
      <c r="N1994" s="255"/>
      <c r="O1994" s="98"/>
      <c r="P1994" s="98"/>
      <c r="Q1994" s="130"/>
    </row>
    <row r="1995" spans="1:17" ht="12.6" customHeight="1" x14ac:dyDescent="0.2">
      <c r="A1995" s="234"/>
      <c r="B1995" s="98"/>
      <c r="C1995" s="130"/>
      <c r="D1995" s="240"/>
      <c r="E1995" s="240"/>
      <c r="F1995" s="224"/>
      <c r="G1995" s="98"/>
      <c r="H1995" s="98"/>
      <c r="I1995" s="130"/>
      <c r="J1995" s="98"/>
      <c r="K1995" s="98"/>
      <c r="L1995" s="98"/>
      <c r="M1995" s="255"/>
      <c r="N1995" s="255"/>
      <c r="O1995" s="98"/>
      <c r="P1995" s="98"/>
      <c r="Q1995" s="130"/>
    </row>
    <row r="1996" spans="1:17" ht="12.6" customHeight="1" x14ac:dyDescent="0.2">
      <c r="A1996" s="234"/>
      <c r="B1996" s="98"/>
      <c r="C1996" s="130"/>
      <c r="D1996" s="240"/>
      <c r="E1996" s="240"/>
      <c r="F1996" s="224"/>
      <c r="G1996" s="98"/>
      <c r="H1996" s="98"/>
      <c r="I1996" s="130"/>
      <c r="J1996" s="98"/>
      <c r="K1996" s="98"/>
      <c r="L1996" s="98"/>
      <c r="M1996" s="255"/>
      <c r="N1996" s="255"/>
      <c r="O1996" s="98"/>
      <c r="P1996" s="98"/>
      <c r="Q1996" s="130"/>
    </row>
    <row r="1997" spans="1:17" ht="12.6" customHeight="1" x14ac:dyDescent="0.2">
      <c r="A1997" s="234"/>
      <c r="B1997" s="98"/>
      <c r="C1997" s="130"/>
      <c r="D1997" s="240"/>
      <c r="E1997" s="240"/>
      <c r="F1997" s="224"/>
      <c r="G1997" s="98"/>
      <c r="H1997" s="98"/>
      <c r="I1997" s="130"/>
      <c r="J1997" s="98"/>
      <c r="K1997" s="98"/>
      <c r="L1997" s="98"/>
      <c r="M1997" s="255"/>
      <c r="N1997" s="255"/>
      <c r="O1997" s="98"/>
      <c r="P1997" s="98"/>
      <c r="Q1997" s="130"/>
    </row>
    <row r="1998" spans="1:17" ht="12.6" customHeight="1" x14ac:dyDescent="0.2">
      <c r="A1998" s="234"/>
      <c r="B1998" s="98"/>
      <c r="C1998" s="130"/>
      <c r="D1998" s="240"/>
      <c r="E1998" s="240"/>
      <c r="F1998" s="224"/>
      <c r="G1998" s="98"/>
      <c r="H1998" s="98"/>
      <c r="I1998" s="130"/>
      <c r="J1998" s="98"/>
      <c r="K1998" s="98"/>
      <c r="L1998" s="98"/>
      <c r="M1998" s="255"/>
      <c r="N1998" s="255"/>
      <c r="O1998" s="98"/>
      <c r="P1998" s="98"/>
      <c r="Q1998" s="130"/>
    </row>
    <row r="1999" spans="1:17" ht="12.6" customHeight="1" x14ac:dyDescent="0.2">
      <c r="A1999" s="234"/>
      <c r="B1999" s="98"/>
      <c r="C1999" s="130"/>
      <c r="D1999" s="240"/>
      <c r="E1999" s="240"/>
      <c r="F1999" s="224"/>
      <c r="G1999" s="98"/>
      <c r="H1999" s="98"/>
      <c r="I1999" s="130"/>
      <c r="J1999" s="98"/>
      <c r="K1999" s="98"/>
      <c r="L1999" s="98"/>
      <c r="M1999" s="255"/>
      <c r="N1999" s="255"/>
      <c r="O1999" s="98"/>
      <c r="P1999" s="98"/>
      <c r="Q1999" s="130"/>
    </row>
    <row r="2000" spans="1:17" ht="12.6" customHeight="1" x14ac:dyDescent="0.2">
      <c r="A2000" s="234"/>
      <c r="B2000" s="98"/>
      <c r="C2000" s="130"/>
      <c r="D2000" s="240"/>
      <c r="E2000" s="240"/>
      <c r="F2000" s="224"/>
      <c r="G2000" s="98"/>
      <c r="H2000" s="98"/>
      <c r="I2000" s="130"/>
      <c r="J2000" s="98"/>
      <c r="K2000" s="98"/>
      <c r="L2000" s="98"/>
      <c r="M2000" s="255"/>
      <c r="N2000" s="255"/>
      <c r="O2000" s="98"/>
      <c r="P2000" s="98"/>
      <c r="Q2000" s="130"/>
    </row>
    <row r="2001" spans="1:17" ht="12.6" customHeight="1" x14ac:dyDescent="0.2">
      <c r="A2001" s="234"/>
      <c r="B2001" s="98"/>
      <c r="C2001" s="130"/>
      <c r="D2001" s="240"/>
      <c r="E2001" s="240"/>
      <c r="F2001" s="224"/>
      <c r="G2001" s="98"/>
      <c r="H2001" s="98"/>
      <c r="I2001" s="130"/>
      <c r="J2001" s="98"/>
      <c r="K2001" s="98"/>
      <c r="L2001" s="98"/>
      <c r="M2001" s="255"/>
      <c r="N2001" s="255"/>
      <c r="O2001" s="98"/>
      <c r="P2001" s="98"/>
      <c r="Q2001" s="130"/>
    </row>
    <row r="2002" spans="1:17" ht="12.6" customHeight="1" x14ac:dyDescent="0.2">
      <c r="A2002" s="234"/>
      <c r="B2002" s="98"/>
      <c r="C2002" s="130"/>
      <c r="D2002" s="240"/>
      <c r="E2002" s="240"/>
      <c r="F2002" s="224"/>
      <c r="G2002" s="98"/>
      <c r="H2002" s="98"/>
      <c r="I2002" s="130"/>
      <c r="J2002" s="98"/>
      <c r="K2002" s="98"/>
      <c r="L2002" s="98"/>
      <c r="M2002" s="255"/>
      <c r="N2002" s="255"/>
      <c r="O2002" s="98"/>
      <c r="P2002" s="98"/>
      <c r="Q2002" s="130"/>
    </row>
    <row r="2003" spans="1:17" ht="12.6" customHeight="1" x14ac:dyDescent="0.2">
      <c r="A2003" s="234"/>
      <c r="B2003" s="98"/>
      <c r="C2003" s="130"/>
      <c r="D2003" s="240"/>
      <c r="E2003" s="240"/>
      <c r="F2003" s="224"/>
      <c r="G2003" s="98"/>
      <c r="H2003" s="98"/>
      <c r="I2003" s="130"/>
      <c r="J2003" s="98"/>
      <c r="K2003" s="98"/>
      <c r="L2003" s="98"/>
      <c r="M2003" s="255"/>
      <c r="N2003" s="255"/>
      <c r="O2003" s="98"/>
      <c r="P2003" s="98"/>
      <c r="Q2003" s="130"/>
    </row>
    <row r="2004" spans="1:17" ht="12.6" customHeight="1" x14ac:dyDescent="0.2">
      <c r="A2004" s="234"/>
      <c r="B2004" s="98"/>
      <c r="C2004" s="130"/>
      <c r="D2004" s="240"/>
      <c r="E2004" s="240"/>
      <c r="F2004" s="224"/>
      <c r="G2004" s="98"/>
      <c r="H2004" s="98"/>
      <c r="I2004" s="130"/>
      <c r="J2004" s="98"/>
      <c r="K2004" s="98"/>
      <c r="L2004" s="98"/>
      <c r="M2004" s="255"/>
      <c r="N2004" s="255"/>
      <c r="O2004" s="98"/>
      <c r="P2004" s="98"/>
      <c r="Q2004" s="130"/>
    </row>
    <row r="2005" spans="1:17" ht="12.6" customHeight="1" x14ac:dyDescent="0.2">
      <c r="A2005" s="234"/>
      <c r="B2005" s="98"/>
      <c r="C2005" s="130"/>
      <c r="D2005" s="240"/>
      <c r="E2005" s="240"/>
      <c r="F2005" s="224"/>
      <c r="G2005" s="98"/>
      <c r="H2005" s="98"/>
      <c r="I2005" s="130"/>
      <c r="J2005" s="98"/>
      <c r="K2005" s="98"/>
      <c r="L2005" s="98"/>
      <c r="M2005" s="255"/>
      <c r="N2005" s="255"/>
      <c r="O2005" s="98"/>
      <c r="P2005" s="98"/>
      <c r="Q2005" s="130"/>
    </row>
    <row r="2006" spans="1:17" ht="12.6" customHeight="1" x14ac:dyDescent="0.2">
      <c r="A2006" s="234"/>
      <c r="B2006" s="98"/>
      <c r="C2006" s="130"/>
      <c r="D2006" s="240"/>
      <c r="E2006" s="240"/>
      <c r="F2006" s="224"/>
      <c r="G2006" s="98"/>
      <c r="H2006" s="98"/>
      <c r="I2006" s="130"/>
      <c r="J2006" s="98"/>
      <c r="K2006" s="98"/>
      <c r="L2006" s="98"/>
      <c r="M2006" s="255"/>
      <c r="N2006" s="255"/>
      <c r="O2006" s="98"/>
      <c r="P2006" s="98"/>
      <c r="Q2006" s="130"/>
    </row>
    <row r="2007" spans="1:17" ht="12.6" customHeight="1" x14ac:dyDescent="0.2">
      <c r="A2007" s="234"/>
      <c r="B2007" s="98"/>
      <c r="C2007" s="130"/>
      <c r="D2007" s="240"/>
      <c r="E2007" s="240"/>
      <c r="F2007" s="224"/>
      <c r="G2007" s="98"/>
      <c r="H2007" s="98"/>
      <c r="I2007" s="130"/>
      <c r="J2007" s="98"/>
      <c r="K2007" s="98"/>
      <c r="L2007" s="98"/>
      <c r="M2007" s="255"/>
      <c r="N2007" s="255"/>
      <c r="O2007" s="98"/>
      <c r="P2007" s="98"/>
      <c r="Q2007" s="130"/>
    </row>
    <row r="2008" spans="1:17" ht="12.6" customHeight="1" x14ac:dyDescent="0.2">
      <c r="A2008" s="234"/>
      <c r="B2008" s="98"/>
      <c r="C2008" s="130"/>
      <c r="D2008" s="240"/>
      <c r="E2008" s="240"/>
      <c r="F2008" s="224"/>
      <c r="G2008" s="98"/>
      <c r="H2008" s="98"/>
      <c r="I2008" s="130"/>
      <c r="J2008" s="98"/>
      <c r="K2008" s="98"/>
      <c r="L2008" s="98"/>
      <c r="M2008" s="255"/>
      <c r="N2008" s="255"/>
      <c r="O2008" s="98"/>
      <c r="P2008" s="98"/>
      <c r="Q2008" s="130"/>
    </row>
    <row r="2009" spans="1:17" ht="12.6" customHeight="1" x14ac:dyDescent="0.2">
      <c r="A2009" s="234"/>
      <c r="B2009" s="98"/>
      <c r="C2009" s="130"/>
      <c r="D2009" s="240"/>
      <c r="E2009" s="240"/>
      <c r="F2009" s="224"/>
      <c r="G2009" s="98"/>
      <c r="H2009" s="98"/>
      <c r="I2009" s="130"/>
      <c r="J2009" s="98"/>
      <c r="K2009" s="98"/>
      <c r="L2009" s="98"/>
      <c r="M2009" s="255"/>
      <c r="N2009" s="255"/>
      <c r="O2009" s="98"/>
      <c r="P2009" s="98"/>
      <c r="Q2009" s="130"/>
    </row>
    <row r="2010" spans="1:17" ht="12.6" customHeight="1" x14ac:dyDescent="0.2">
      <c r="A2010" s="234"/>
      <c r="B2010" s="98"/>
      <c r="C2010" s="130"/>
      <c r="D2010" s="240"/>
      <c r="E2010" s="240"/>
      <c r="F2010" s="224"/>
      <c r="G2010" s="98"/>
      <c r="H2010" s="98"/>
      <c r="I2010" s="130"/>
      <c r="J2010" s="98"/>
      <c r="K2010" s="98"/>
      <c r="L2010" s="98"/>
      <c r="M2010" s="255"/>
      <c r="N2010" s="255"/>
      <c r="O2010" s="98"/>
      <c r="P2010" s="98"/>
      <c r="Q2010" s="130"/>
    </row>
    <row r="2011" spans="1:17" ht="12.6" customHeight="1" x14ac:dyDescent="0.2">
      <c r="A2011" s="234"/>
      <c r="B2011" s="98"/>
      <c r="C2011" s="130"/>
      <c r="D2011" s="240"/>
      <c r="E2011" s="240"/>
      <c r="F2011" s="224"/>
      <c r="G2011" s="98"/>
      <c r="H2011" s="98"/>
      <c r="I2011" s="130"/>
      <c r="J2011" s="98"/>
      <c r="K2011" s="98"/>
      <c r="L2011" s="98"/>
      <c r="M2011" s="255"/>
      <c r="N2011" s="255"/>
      <c r="O2011" s="98"/>
      <c r="P2011" s="98"/>
      <c r="Q2011" s="130"/>
    </row>
    <row r="2012" spans="1:17" ht="12.6" customHeight="1" x14ac:dyDescent="0.2">
      <c r="A2012" s="234"/>
      <c r="B2012" s="98"/>
      <c r="C2012" s="130"/>
      <c r="D2012" s="240"/>
      <c r="E2012" s="240"/>
      <c r="F2012" s="224"/>
      <c r="G2012" s="98"/>
      <c r="H2012" s="98"/>
      <c r="I2012" s="130"/>
      <c r="J2012" s="98"/>
      <c r="K2012" s="98"/>
      <c r="L2012" s="98"/>
      <c r="M2012" s="255"/>
      <c r="N2012" s="255"/>
      <c r="O2012" s="98"/>
      <c r="P2012" s="98"/>
      <c r="Q2012" s="130"/>
    </row>
    <row r="2013" spans="1:17" ht="12.6" customHeight="1" x14ac:dyDescent="0.2">
      <c r="A2013" s="234"/>
      <c r="B2013" s="98"/>
      <c r="C2013" s="130"/>
      <c r="D2013" s="240"/>
      <c r="E2013" s="240"/>
      <c r="F2013" s="224"/>
      <c r="G2013" s="98"/>
      <c r="H2013" s="98"/>
      <c r="I2013" s="130"/>
      <c r="J2013" s="98"/>
      <c r="K2013" s="98"/>
      <c r="L2013" s="98"/>
      <c r="M2013" s="255"/>
      <c r="N2013" s="255"/>
      <c r="O2013" s="98"/>
      <c r="P2013" s="98"/>
      <c r="Q2013" s="130"/>
    </row>
    <row r="2014" spans="1:17" ht="12.6" customHeight="1" x14ac:dyDescent="0.2">
      <c r="A2014" s="234"/>
      <c r="B2014" s="98"/>
      <c r="C2014" s="130"/>
      <c r="D2014" s="240"/>
      <c r="E2014" s="240"/>
      <c r="F2014" s="224"/>
      <c r="G2014" s="98"/>
      <c r="H2014" s="98"/>
      <c r="I2014" s="130"/>
      <c r="J2014" s="98"/>
      <c r="K2014" s="98"/>
      <c r="L2014" s="98"/>
      <c r="M2014" s="255"/>
      <c r="N2014" s="255"/>
      <c r="O2014" s="98"/>
      <c r="P2014" s="98"/>
      <c r="Q2014" s="130"/>
    </row>
    <row r="2015" spans="1:17" ht="12.6" customHeight="1" x14ac:dyDescent="0.2">
      <c r="A2015" s="234"/>
      <c r="B2015" s="98"/>
      <c r="C2015" s="130"/>
      <c r="D2015" s="240"/>
      <c r="E2015" s="240"/>
      <c r="F2015" s="224"/>
      <c r="G2015" s="98"/>
      <c r="H2015" s="98"/>
      <c r="I2015" s="130"/>
      <c r="J2015" s="98"/>
      <c r="K2015" s="98"/>
      <c r="L2015" s="98"/>
      <c r="M2015" s="255"/>
      <c r="N2015" s="255"/>
      <c r="O2015" s="98"/>
      <c r="P2015" s="98"/>
      <c r="Q2015" s="130"/>
    </row>
    <row r="2016" spans="1:17" ht="12.6" customHeight="1" x14ac:dyDescent="0.2">
      <c r="A2016" s="234"/>
      <c r="B2016" s="98"/>
      <c r="C2016" s="130"/>
      <c r="D2016" s="240"/>
      <c r="E2016" s="240"/>
      <c r="F2016" s="224"/>
      <c r="G2016" s="98"/>
      <c r="H2016" s="98"/>
      <c r="I2016" s="130"/>
      <c r="J2016" s="98"/>
      <c r="K2016" s="98"/>
      <c r="L2016" s="98"/>
      <c r="M2016" s="255"/>
      <c r="N2016" s="255"/>
      <c r="O2016" s="98"/>
      <c r="P2016" s="98"/>
      <c r="Q2016" s="130"/>
    </row>
    <row r="2017" spans="1:17" ht="12.6" customHeight="1" x14ac:dyDescent="0.2">
      <c r="A2017" s="234"/>
      <c r="B2017" s="98"/>
      <c r="C2017" s="130"/>
      <c r="D2017" s="240"/>
      <c r="E2017" s="240"/>
      <c r="F2017" s="224"/>
      <c r="G2017" s="98"/>
      <c r="H2017" s="98"/>
      <c r="I2017" s="130"/>
      <c r="J2017" s="98"/>
      <c r="K2017" s="98"/>
      <c r="L2017" s="98"/>
      <c r="M2017" s="255"/>
      <c r="N2017" s="255"/>
      <c r="O2017" s="98"/>
      <c r="P2017" s="98"/>
      <c r="Q2017" s="130"/>
    </row>
    <row r="2018" spans="1:17" ht="12.6" customHeight="1" x14ac:dyDescent="0.2">
      <c r="A2018" s="234"/>
      <c r="B2018" s="98"/>
      <c r="C2018" s="130"/>
      <c r="D2018" s="240"/>
      <c r="E2018" s="240"/>
      <c r="F2018" s="224"/>
      <c r="G2018" s="98"/>
      <c r="H2018" s="98"/>
      <c r="I2018" s="130"/>
      <c r="J2018" s="98"/>
      <c r="K2018" s="98"/>
      <c r="L2018" s="98"/>
      <c r="M2018" s="255"/>
      <c r="N2018" s="255"/>
      <c r="O2018" s="98"/>
      <c r="P2018" s="98"/>
      <c r="Q2018" s="130"/>
    </row>
    <row r="2019" spans="1:17" ht="12.6" customHeight="1" x14ac:dyDescent="0.2">
      <c r="A2019" s="234"/>
      <c r="B2019" s="98"/>
      <c r="C2019" s="130"/>
      <c r="D2019" s="240"/>
      <c r="E2019" s="240"/>
      <c r="F2019" s="224"/>
      <c r="G2019" s="98"/>
      <c r="H2019" s="98"/>
      <c r="I2019" s="130"/>
      <c r="J2019" s="98"/>
      <c r="K2019" s="98"/>
      <c r="L2019" s="98"/>
      <c r="M2019" s="255"/>
      <c r="N2019" s="255"/>
      <c r="O2019" s="98"/>
      <c r="P2019" s="98"/>
      <c r="Q2019" s="130"/>
    </row>
    <row r="2020" spans="1:17" ht="12.6" customHeight="1" x14ac:dyDescent="0.2">
      <c r="A2020" s="234"/>
      <c r="B2020" s="98"/>
      <c r="C2020" s="130"/>
      <c r="D2020" s="240"/>
      <c r="E2020" s="240"/>
      <c r="F2020" s="224"/>
      <c r="G2020" s="98"/>
      <c r="H2020" s="98"/>
      <c r="I2020" s="130"/>
      <c r="J2020" s="98"/>
      <c r="K2020" s="98"/>
      <c r="L2020" s="98"/>
      <c r="M2020" s="255"/>
      <c r="N2020" s="255"/>
      <c r="O2020" s="98"/>
      <c r="P2020" s="98"/>
      <c r="Q2020" s="130"/>
    </row>
    <row r="2021" spans="1:17" ht="12.6" customHeight="1" x14ac:dyDescent="0.2">
      <c r="A2021" s="234"/>
      <c r="B2021" s="98"/>
      <c r="C2021" s="130"/>
      <c r="D2021" s="240"/>
      <c r="E2021" s="240"/>
      <c r="F2021" s="224"/>
      <c r="G2021" s="98"/>
      <c r="H2021" s="98"/>
      <c r="I2021" s="130"/>
      <c r="J2021" s="98"/>
      <c r="K2021" s="98"/>
      <c r="L2021" s="98"/>
      <c r="M2021" s="255"/>
      <c r="N2021" s="255"/>
      <c r="O2021" s="98"/>
      <c r="P2021" s="98"/>
      <c r="Q2021" s="130"/>
    </row>
    <row r="2022" spans="1:17" ht="12.6" customHeight="1" x14ac:dyDescent="0.2">
      <c r="A2022" s="234"/>
      <c r="B2022" s="98"/>
      <c r="C2022" s="130"/>
      <c r="D2022" s="240"/>
      <c r="E2022" s="240"/>
      <c r="F2022" s="224"/>
      <c r="G2022" s="98"/>
      <c r="H2022" s="98"/>
      <c r="I2022" s="130"/>
      <c r="J2022" s="98"/>
      <c r="K2022" s="98"/>
      <c r="L2022" s="98"/>
      <c r="M2022" s="255"/>
      <c r="N2022" s="255"/>
      <c r="O2022" s="98"/>
      <c r="P2022" s="98"/>
      <c r="Q2022" s="130"/>
    </row>
    <row r="2023" spans="1:17" ht="12.6" customHeight="1" x14ac:dyDescent="0.2">
      <c r="A2023" s="234"/>
      <c r="B2023" s="98"/>
      <c r="C2023" s="130"/>
      <c r="D2023" s="240"/>
      <c r="E2023" s="240"/>
      <c r="F2023" s="224"/>
      <c r="G2023" s="98"/>
      <c r="H2023" s="98"/>
      <c r="I2023" s="130"/>
      <c r="J2023" s="98"/>
      <c r="K2023" s="98"/>
      <c r="L2023" s="98"/>
      <c r="M2023" s="255"/>
      <c r="N2023" s="255"/>
      <c r="O2023" s="98"/>
      <c r="P2023" s="98"/>
      <c r="Q2023" s="130"/>
    </row>
    <row r="2024" spans="1:17" ht="12.6" customHeight="1" x14ac:dyDescent="0.2">
      <c r="A2024" s="234"/>
      <c r="B2024" s="98"/>
      <c r="C2024" s="130"/>
      <c r="D2024" s="240"/>
      <c r="E2024" s="240"/>
      <c r="F2024" s="224"/>
      <c r="G2024" s="98"/>
      <c r="H2024" s="98"/>
      <c r="I2024" s="130"/>
      <c r="J2024" s="98"/>
      <c r="K2024" s="98"/>
      <c r="L2024" s="98"/>
      <c r="M2024" s="255"/>
      <c r="N2024" s="255"/>
      <c r="O2024" s="98"/>
      <c r="P2024" s="98"/>
      <c r="Q2024" s="130"/>
    </row>
    <row r="2025" spans="1:17" ht="12.6" customHeight="1" x14ac:dyDescent="0.2">
      <c r="A2025" s="234"/>
      <c r="B2025" s="98"/>
      <c r="C2025" s="130"/>
      <c r="D2025" s="240"/>
      <c r="E2025" s="240"/>
      <c r="F2025" s="224"/>
      <c r="G2025" s="98"/>
      <c r="H2025" s="98"/>
      <c r="I2025" s="130"/>
      <c r="J2025" s="98"/>
      <c r="K2025" s="98"/>
      <c r="L2025" s="98"/>
      <c r="M2025" s="255"/>
      <c r="N2025" s="255"/>
      <c r="O2025" s="98"/>
      <c r="P2025" s="98"/>
      <c r="Q2025" s="130"/>
    </row>
    <row r="2026" spans="1:17" ht="12.6" customHeight="1" x14ac:dyDescent="0.2">
      <c r="A2026" s="234"/>
      <c r="B2026" s="98"/>
      <c r="C2026" s="130"/>
      <c r="D2026" s="240"/>
      <c r="E2026" s="240"/>
      <c r="F2026" s="224"/>
      <c r="G2026" s="98"/>
      <c r="H2026" s="98"/>
      <c r="I2026" s="130"/>
      <c r="J2026" s="98"/>
      <c r="K2026" s="98"/>
      <c r="L2026" s="98"/>
      <c r="M2026" s="255"/>
      <c r="N2026" s="255"/>
      <c r="O2026" s="98"/>
      <c r="P2026" s="98"/>
      <c r="Q2026" s="130"/>
    </row>
    <row r="2027" spans="1:17" ht="12.6" customHeight="1" x14ac:dyDescent="0.2">
      <c r="A2027" s="234"/>
      <c r="B2027" s="98"/>
      <c r="C2027" s="130"/>
      <c r="D2027" s="240"/>
      <c r="E2027" s="240"/>
      <c r="F2027" s="224"/>
      <c r="G2027" s="98"/>
      <c r="H2027" s="98"/>
      <c r="I2027" s="130"/>
      <c r="J2027" s="98"/>
      <c r="K2027" s="98"/>
      <c r="L2027" s="98"/>
      <c r="M2027" s="255"/>
      <c r="N2027" s="255"/>
      <c r="O2027" s="98"/>
      <c r="P2027" s="98"/>
      <c r="Q2027" s="130"/>
    </row>
    <row r="2028" spans="1:17" ht="12.6" customHeight="1" x14ac:dyDescent="0.2">
      <c r="A2028" s="234"/>
      <c r="B2028" s="98"/>
      <c r="C2028" s="130"/>
      <c r="D2028" s="240"/>
      <c r="E2028" s="240"/>
      <c r="F2028" s="224"/>
      <c r="G2028" s="98"/>
      <c r="H2028" s="98"/>
      <c r="I2028" s="130"/>
      <c r="J2028" s="98"/>
      <c r="K2028" s="98"/>
      <c r="L2028" s="98"/>
      <c r="M2028" s="255"/>
      <c r="N2028" s="255"/>
      <c r="O2028" s="98"/>
      <c r="P2028" s="98"/>
      <c r="Q2028" s="130"/>
    </row>
    <row r="2029" spans="1:17" ht="12.6" customHeight="1" x14ac:dyDescent="0.2">
      <c r="A2029" s="234"/>
      <c r="B2029" s="98"/>
      <c r="C2029" s="130"/>
      <c r="D2029" s="240"/>
      <c r="E2029" s="240"/>
      <c r="F2029" s="224"/>
      <c r="G2029" s="98"/>
      <c r="H2029" s="98"/>
      <c r="I2029" s="130"/>
      <c r="J2029" s="98"/>
      <c r="K2029" s="98"/>
      <c r="L2029" s="98"/>
      <c r="M2029" s="255"/>
      <c r="N2029" s="255"/>
      <c r="O2029" s="98"/>
      <c r="P2029" s="98"/>
      <c r="Q2029" s="130"/>
    </row>
    <row r="2030" spans="1:17" ht="12.6" customHeight="1" x14ac:dyDescent="0.2">
      <c r="A2030" s="234"/>
      <c r="B2030" s="98"/>
      <c r="C2030" s="130"/>
      <c r="D2030" s="240"/>
      <c r="E2030" s="240"/>
      <c r="F2030" s="224"/>
      <c r="G2030" s="98"/>
      <c r="H2030" s="98"/>
      <c r="I2030" s="130"/>
      <c r="J2030" s="98"/>
      <c r="K2030" s="98"/>
      <c r="L2030" s="98"/>
      <c r="M2030" s="255"/>
      <c r="N2030" s="255"/>
      <c r="O2030" s="98"/>
      <c r="P2030" s="98"/>
      <c r="Q2030" s="130"/>
    </row>
    <row r="2031" spans="1:17" ht="12.6" customHeight="1" x14ac:dyDescent="0.2">
      <c r="A2031" s="234"/>
      <c r="B2031" s="98"/>
      <c r="C2031" s="130"/>
      <c r="D2031" s="240"/>
      <c r="E2031" s="240"/>
      <c r="F2031" s="224"/>
      <c r="G2031" s="98"/>
      <c r="H2031" s="98"/>
      <c r="I2031" s="130"/>
      <c r="J2031" s="98"/>
      <c r="K2031" s="98"/>
      <c r="L2031" s="98"/>
      <c r="M2031" s="255"/>
      <c r="N2031" s="255"/>
      <c r="O2031" s="98"/>
      <c r="P2031" s="98"/>
      <c r="Q2031" s="130"/>
    </row>
    <row r="2032" spans="1:17" ht="12.6" customHeight="1" x14ac:dyDescent="0.2">
      <c r="A2032" s="234"/>
      <c r="B2032" s="98"/>
      <c r="C2032" s="130"/>
      <c r="D2032" s="240"/>
      <c r="E2032" s="240"/>
      <c r="F2032" s="224"/>
      <c r="G2032" s="98"/>
      <c r="H2032" s="98"/>
      <c r="I2032" s="130"/>
      <c r="J2032" s="98"/>
      <c r="K2032" s="98"/>
      <c r="L2032" s="98"/>
      <c r="M2032" s="255"/>
      <c r="N2032" s="255"/>
      <c r="O2032" s="98"/>
      <c r="P2032" s="98"/>
      <c r="Q2032" s="130"/>
    </row>
    <row r="2033" spans="1:17" ht="12.6" customHeight="1" x14ac:dyDescent="0.2">
      <c r="A2033" s="234"/>
      <c r="B2033" s="98"/>
      <c r="C2033" s="130"/>
      <c r="D2033" s="240"/>
      <c r="E2033" s="240"/>
      <c r="F2033" s="224"/>
      <c r="G2033" s="98"/>
      <c r="H2033" s="98"/>
      <c r="I2033" s="130"/>
      <c r="J2033" s="98"/>
      <c r="K2033" s="98"/>
      <c r="L2033" s="98"/>
      <c r="M2033" s="255"/>
      <c r="N2033" s="255"/>
      <c r="O2033" s="98"/>
      <c r="P2033" s="98"/>
      <c r="Q2033" s="130"/>
    </row>
    <row r="2034" spans="1:17" ht="12.6" customHeight="1" x14ac:dyDescent="0.2">
      <c r="A2034" s="234"/>
      <c r="B2034" s="98"/>
      <c r="C2034" s="130"/>
      <c r="D2034" s="240"/>
      <c r="E2034" s="240"/>
      <c r="F2034" s="224"/>
      <c r="G2034" s="98"/>
      <c r="H2034" s="98"/>
      <c r="I2034" s="130"/>
      <c r="J2034" s="98"/>
      <c r="K2034" s="98"/>
      <c r="L2034" s="98"/>
      <c r="M2034" s="255"/>
      <c r="N2034" s="255"/>
      <c r="O2034" s="98"/>
      <c r="P2034" s="98"/>
      <c r="Q2034" s="130"/>
    </row>
    <row r="2035" spans="1:17" ht="12.6" customHeight="1" x14ac:dyDescent="0.2">
      <c r="A2035" s="234"/>
      <c r="B2035" s="98"/>
      <c r="C2035" s="130"/>
      <c r="D2035" s="240"/>
      <c r="E2035" s="240"/>
      <c r="F2035" s="224"/>
      <c r="G2035" s="98"/>
      <c r="H2035" s="98"/>
      <c r="I2035" s="130"/>
      <c r="J2035" s="98"/>
      <c r="K2035" s="98"/>
      <c r="L2035" s="98"/>
      <c r="M2035" s="255"/>
      <c r="N2035" s="255"/>
      <c r="O2035" s="98"/>
      <c r="P2035" s="98"/>
      <c r="Q2035" s="130"/>
    </row>
    <row r="2036" spans="1:17" ht="12.6" customHeight="1" x14ac:dyDescent="0.2">
      <c r="A2036" s="234"/>
      <c r="B2036" s="98"/>
      <c r="C2036" s="130"/>
      <c r="D2036" s="240"/>
      <c r="E2036" s="240"/>
      <c r="F2036" s="224"/>
      <c r="G2036" s="98"/>
      <c r="H2036" s="98"/>
      <c r="I2036" s="130"/>
      <c r="J2036" s="98"/>
      <c r="K2036" s="98"/>
      <c r="L2036" s="98"/>
      <c r="M2036" s="255"/>
      <c r="N2036" s="255"/>
      <c r="O2036" s="98"/>
      <c r="P2036" s="98"/>
      <c r="Q2036" s="130"/>
    </row>
    <row r="2037" spans="1:17" ht="12.6" customHeight="1" x14ac:dyDescent="0.2">
      <c r="A2037" s="234"/>
      <c r="B2037" s="98"/>
      <c r="C2037" s="130"/>
      <c r="D2037" s="240"/>
      <c r="E2037" s="240"/>
      <c r="F2037" s="224"/>
      <c r="G2037" s="98"/>
      <c r="H2037" s="98"/>
      <c r="I2037" s="130"/>
      <c r="J2037" s="98"/>
      <c r="K2037" s="98"/>
      <c r="L2037" s="98"/>
      <c r="M2037" s="255"/>
      <c r="N2037" s="255"/>
      <c r="O2037" s="98"/>
      <c r="P2037" s="98"/>
      <c r="Q2037" s="130"/>
    </row>
    <row r="2038" spans="1:17" ht="12.6" customHeight="1" x14ac:dyDescent="0.2">
      <c r="A2038" s="234"/>
      <c r="B2038" s="98"/>
      <c r="C2038" s="130"/>
      <c r="D2038" s="240"/>
      <c r="E2038" s="240"/>
      <c r="F2038" s="224"/>
      <c r="G2038" s="98"/>
      <c r="H2038" s="98"/>
      <c r="I2038" s="130"/>
      <c r="J2038" s="98"/>
      <c r="K2038" s="98"/>
      <c r="L2038" s="98"/>
      <c r="M2038" s="255"/>
      <c r="N2038" s="255"/>
      <c r="O2038" s="98"/>
      <c r="P2038" s="98"/>
      <c r="Q2038" s="130"/>
    </row>
    <row r="2039" spans="1:17" ht="12.6" customHeight="1" x14ac:dyDescent="0.2">
      <c r="A2039" s="234"/>
      <c r="B2039" s="98"/>
      <c r="C2039" s="130"/>
      <c r="D2039" s="240"/>
      <c r="E2039" s="240"/>
      <c r="F2039" s="224"/>
      <c r="G2039" s="98"/>
      <c r="H2039" s="98"/>
      <c r="I2039" s="130"/>
      <c r="J2039" s="98"/>
      <c r="K2039" s="98"/>
      <c r="L2039" s="98"/>
      <c r="M2039" s="255"/>
      <c r="N2039" s="255"/>
      <c r="O2039" s="98"/>
      <c r="P2039" s="98"/>
      <c r="Q2039" s="130"/>
    </row>
    <row r="2040" spans="1:17" ht="12.6" customHeight="1" x14ac:dyDescent="0.2">
      <c r="A2040" s="234"/>
      <c r="B2040" s="98"/>
      <c r="C2040" s="130"/>
      <c r="D2040" s="240"/>
      <c r="E2040" s="240"/>
      <c r="F2040" s="224"/>
      <c r="G2040" s="98"/>
      <c r="H2040" s="98"/>
      <c r="I2040" s="130"/>
      <c r="J2040" s="98"/>
      <c r="K2040" s="98"/>
      <c r="L2040" s="98"/>
      <c r="M2040" s="255"/>
      <c r="N2040" s="255"/>
      <c r="O2040" s="98"/>
      <c r="P2040" s="98"/>
      <c r="Q2040" s="130"/>
    </row>
    <row r="2041" spans="1:17" ht="12.6" customHeight="1" x14ac:dyDescent="0.2">
      <c r="A2041" s="234"/>
      <c r="B2041" s="98"/>
      <c r="C2041" s="130"/>
      <c r="D2041" s="240"/>
      <c r="E2041" s="240"/>
      <c r="F2041" s="224"/>
      <c r="G2041" s="98"/>
      <c r="H2041" s="98"/>
      <c r="I2041" s="130"/>
      <c r="J2041" s="98"/>
      <c r="K2041" s="98"/>
      <c r="L2041" s="98"/>
      <c r="M2041" s="255"/>
      <c r="N2041" s="255"/>
      <c r="O2041" s="98"/>
      <c r="P2041" s="98"/>
      <c r="Q2041" s="130"/>
    </row>
    <row r="2042" spans="1:17" ht="12.6" customHeight="1" x14ac:dyDescent="0.2">
      <c r="A2042" s="234"/>
      <c r="B2042" s="98"/>
      <c r="C2042" s="130"/>
      <c r="D2042" s="240"/>
      <c r="E2042" s="240"/>
      <c r="F2042" s="224"/>
      <c r="G2042" s="98"/>
      <c r="H2042" s="98"/>
      <c r="I2042" s="130"/>
      <c r="J2042" s="98"/>
      <c r="K2042" s="98"/>
      <c r="L2042" s="98"/>
      <c r="M2042" s="255"/>
      <c r="N2042" s="255"/>
      <c r="O2042" s="98"/>
      <c r="P2042" s="98"/>
      <c r="Q2042" s="130"/>
    </row>
    <row r="2043" spans="1:17" ht="12.6" customHeight="1" x14ac:dyDescent="0.2">
      <c r="A2043" s="234"/>
      <c r="B2043" s="98"/>
      <c r="C2043" s="130"/>
      <c r="D2043" s="240"/>
      <c r="E2043" s="240"/>
      <c r="F2043" s="224"/>
      <c r="G2043" s="98"/>
      <c r="H2043" s="98"/>
      <c r="I2043" s="130"/>
      <c r="J2043" s="98"/>
      <c r="K2043" s="98"/>
      <c r="L2043" s="98"/>
      <c r="M2043" s="255"/>
      <c r="N2043" s="255"/>
      <c r="O2043" s="98"/>
      <c r="P2043" s="98"/>
      <c r="Q2043" s="130"/>
    </row>
    <row r="2044" spans="1:17" ht="12.6" customHeight="1" x14ac:dyDescent="0.2">
      <c r="A2044" s="234"/>
      <c r="B2044" s="98"/>
      <c r="C2044" s="130"/>
      <c r="D2044" s="240"/>
      <c r="E2044" s="240"/>
      <c r="F2044" s="224"/>
      <c r="G2044" s="98"/>
      <c r="H2044" s="98"/>
      <c r="I2044" s="130"/>
      <c r="J2044" s="98"/>
      <c r="K2044" s="98"/>
      <c r="L2044" s="98"/>
      <c r="M2044" s="255"/>
      <c r="N2044" s="255"/>
      <c r="O2044" s="98"/>
      <c r="P2044" s="98"/>
      <c r="Q2044" s="130"/>
    </row>
    <row r="2045" spans="1:17" ht="12.6" customHeight="1" x14ac:dyDescent="0.2">
      <c r="A2045" s="234"/>
      <c r="B2045" s="98"/>
      <c r="C2045" s="130"/>
      <c r="D2045" s="240"/>
      <c r="E2045" s="240"/>
      <c r="F2045" s="224"/>
      <c r="G2045" s="98"/>
      <c r="H2045" s="98"/>
      <c r="I2045" s="130"/>
      <c r="J2045" s="98"/>
      <c r="K2045" s="98"/>
      <c r="L2045" s="98"/>
      <c r="M2045" s="255"/>
      <c r="N2045" s="255"/>
      <c r="O2045" s="98"/>
      <c r="P2045" s="98"/>
      <c r="Q2045" s="130"/>
    </row>
    <row r="2046" spans="1:17" ht="12.6" customHeight="1" x14ac:dyDescent="0.2">
      <c r="A2046" s="234"/>
      <c r="B2046" s="98"/>
      <c r="C2046" s="130"/>
      <c r="D2046" s="240"/>
      <c r="E2046" s="240"/>
      <c r="F2046" s="224"/>
      <c r="G2046" s="98"/>
      <c r="H2046" s="98"/>
      <c r="I2046" s="130"/>
      <c r="J2046" s="98"/>
      <c r="K2046" s="98"/>
      <c r="L2046" s="98"/>
      <c r="M2046" s="255"/>
      <c r="N2046" s="255"/>
      <c r="O2046" s="98"/>
      <c r="P2046" s="98"/>
      <c r="Q2046" s="130"/>
    </row>
    <row r="2047" spans="1:17" ht="12.6" customHeight="1" x14ac:dyDescent="0.2">
      <c r="A2047" s="234"/>
      <c r="B2047" s="98"/>
      <c r="C2047" s="130"/>
      <c r="D2047" s="240"/>
      <c r="E2047" s="240"/>
      <c r="F2047" s="224"/>
      <c r="G2047" s="98"/>
      <c r="H2047" s="98"/>
      <c r="I2047" s="130"/>
      <c r="J2047" s="98"/>
      <c r="K2047" s="98"/>
      <c r="L2047" s="98"/>
      <c r="M2047" s="255"/>
      <c r="N2047" s="255"/>
      <c r="O2047" s="98"/>
      <c r="P2047" s="98"/>
      <c r="Q2047" s="130"/>
    </row>
    <row r="2048" spans="1:17" ht="12.6" customHeight="1" x14ac:dyDescent="0.2">
      <c r="A2048" s="234"/>
      <c r="B2048" s="98"/>
      <c r="C2048" s="130"/>
      <c r="D2048" s="240"/>
      <c r="E2048" s="240"/>
      <c r="F2048" s="224"/>
      <c r="G2048" s="98"/>
      <c r="H2048" s="98"/>
      <c r="I2048" s="130"/>
      <c r="J2048" s="98"/>
      <c r="K2048" s="98"/>
      <c r="L2048" s="98"/>
      <c r="M2048" s="255"/>
      <c r="N2048" s="255"/>
      <c r="O2048" s="98"/>
      <c r="P2048" s="98"/>
      <c r="Q2048" s="130"/>
    </row>
    <row r="2049" spans="1:17" ht="12.6" customHeight="1" x14ac:dyDescent="0.2">
      <c r="A2049" s="234"/>
      <c r="B2049" s="98"/>
      <c r="C2049" s="130"/>
      <c r="D2049" s="240"/>
      <c r="E2049" s="240"/>
      <c r="F2049" s="224"/>
      <c r="G2049" s="98"/>
      <c r="H2049" s="98"/>
      <c r="I2049" s="130"/>
      <c r="J2049" s="98"/>
      <c r="K2049" s="98"/>
      <c r="L2049" s="98"/>
      <c r="M2049" s="255"/>
      <c r="N2049" s="255"/>
      <c r="O2049" s="98"/>
      <c r="P2049" s="98"/>
      <c r="Q2049" s="130"/>
    </row>
    <row r="2050" spans="1:17" ht="12.6" customHeight="1" x14ac:dyDescent="0.2">
      <c r="A2050" s="234"/>
      <c r="B2050" s="98"/>
      <c r="C2050" s="130"/>
      <c r="D2050" s="240"/>
      <c r="E2050" s="240"/>
      <c r="F2050" s="224"/>
      <c r="G2050" s="98"/>
      <c r="H2050" s="98"/>
      <c r="I2050" s="130"/>
      <c r="J2050" s="98"/>
      <c r="K2050" s="98"/>
      <c r="L2050" s="98"/>
      <c r="M2050" s="255"/>
      <c r="N2050" s="255"/>
      <c r="O2050" s="98"/>
      <c r="P2050" s="98"/>
      <c r="Q2050" s="130"/>
    </row>
    <row r="2051" spans="1:17" ht="12.6" customHeight="1" x14ac:dyDescent="0.2">
      <c r="A2051" s="234"/>
      <c r="B2051" s="98"/>
      <c r="C2051" s="130"/>
      <c r="D2051" s="240"/>
      <c r="E2051" s="240"/>
      <c r="F2051" s="224"/>
      <c r="G2051" s="98"/>
      <c r="H2051" s="98"/>
      <c r="I2051" s="130"/>
      <c r="J2051" s="98"/>
      <c r="K2051" s="98"/>
      <c r="L2051" s="98"/>
      <c r="M2051" s="255"/>
      <c r="N2051" s="255"/>
      <c r="O2051" s="98"/>
      <c r="P2051" s="98"/>
      <c r="Q2051" s="130"/>
    </row>
    <row r="2052" spans="1:17" ht="12.6" customHeight="1" x14ac:dyDescent="0.2">
      <c r="A2052" s="234"/>
      <c r="B2052" s="98"/>
      <c r="C2052" s="130"/>
      <c r="D2052" s="240"/>
      <c r="E2052" s="240"/>
      <c r="F2052" s="224"/>
      <c r="G2052" s="98"/>
      <c r="H2052" s="98"/>
      <c r="I2052" s="130"/>
      <c r="J2052" s="98"/>
      <c r="K2052" s="98"/>
      <c r="L2052" s="98"/>
      <c r="M2052" s="255"/>
      <c r="N2052" s="255"/>
      <c r="O2052" s="98"/>
      <c r="P2052" s="98"/>
      <c r="Q2052" s="130"/>
    </row>
    <row r="2053" spans="1:17" ht="12.6" customHeight="1" x14ac:dyDescent="0.2">
      <c r="A2053" s="234"/>
      <c r="B2053" s="98"/>
      <c r="C2053" s="130"/>
      <c r="D2053" s="240"/>
      <c r="E2053" s="240"/>
      <c r="F2053" s="224"/>
      <c r="G2053" s="98"/>
      <c r="H2053" s="98"/>
      <c r="I2053" s="130"/>
      <c r="J2053" s="98"/>
      <c r="K2053" s="98"/>
      <c r="L2053" s="98"/>
      <c r="M2053" s="255"/>
      <c r="N2053" s="255"/>
      <c r="O2053" s="98"/>
      <c r="P2053" s="98"/>
      <c r="Q2053" s="130"/>
    </row>
    <row r="2054" spans="1:17" ht="12.6" customHeight="1" x14ac:dyDescent="0.2">
      <c r="A2054" s="234"/>
      <c r="B2054" s="98"/>
      <c r="C2054" s="130"/>
      <c r="D2054" s="240"/>
      <c r="E2054" s="240"/>
      <c r="F2054" s="224"/>
      <c r="G2054" s="98"/>
      <c r="H2054" s="98"/>
      <c r="I2054" s="130"/>
      <c r="J2054" s="98"/>
      <c r="K2054" s="98"/>
      <c r="L2054" s="98"/>
      <c r="M2054" s="255"/>
      <c r="N2054" s="255"/>
      <c r="O2054" s="98"/>
      <c r="P2054" s="98"/>
      <c r="Q2054" s="130"/>
    </row>
    <row r="2055" spans="1:17" ht="12.6" customHeight="1" x14ac:dyDescent="0.2">
      <c r="A2055" s="234"/>
      <c r="B2055" s="98"/>
      <c r="C2055" s="130"/>
      <c r="D2055" s="240"/>
      <c r="E2055" s="240"/>
      <c r="F2055" s="224"/>
      <c r="G2055" s="98"/>
      <c r="H2055" s="98"/>
      <c r="I2055" s="130"/>
      <c r="J2055" s="98"/>
      <c r="K2055" s="98"/>
      <c r="L2055" s="98"/>
      <c r="M2055" s="255"/>
      <c r="N2055" s="255"/>
      <c r="O2055" s="98"/>
      <c r="P2055" s="98"/>
      <c r="Q2055" s="130"/>
    </row>
    <row r="2056" spans="1:17" ht="12.6" customHeight="1" x14ac:dyDescent="0.2">
      <c r="A2056" s="234"/>
      <c r="B2056" s="98"/>
      <c r="C2056" s="130"/>
      <c r="D2056" s="240"/>
      <c r="E2056" s="240"/>
      <c r="F2056" s="224"/>
      <c r="G2056" s="98"/>
      <c r="H2056" s="98"/>
      <c r="I2056" s="130"/>
      <c r="J2056" s="98"/>
      <c r="K2056" s="98"/>
      <c r="L2056" s="98"/>
      <c r="M2056" s="255"/>
      <c r="N2056" s="255"/>
      <c r="O2056" s="98"/>
      <c r="P2056" s="98"/>
      <c r="Q2056" s="130"/>
    </row>
    <row r="2057" spans="1:17" ht="12.6" customHeight="1" x14ac:dyDescent="0.2">
      <c r="A2057" s="234"/>
      <c r="B2057" s="98"/>
      <c r="C2057" s="130"/>
      <c r="D2057" s="240"/>
      <c r="E2057" s="240"/>
      <c r="F2057" s="224"/>
      <c r="G2057" s="98"/>
      <c r="H2057" s="98"/>
      <c r="I2057" s="130"/>
      <c r="J2057" s="98"/>
      <c r="K2057" s="98"/>
      <c r="L2057" s="98"/>
      <c r="M2057" s="255"/>
      <c r="N2057" s="255"/>
      <c r="O2057" s="98"/>
      <c r="P2057" s="98"/>
      <c r="Q2057" s="130"/>
    </row>
    <row r="2058" spans="1:17" ht="12.6" customHeight="1" x14ac:dyDescent="0.2">
      <c r="A2058" s="234"/>
      <c r="B2058" s="98"/>
      <c r="C2058" s="130"/>
      <c r="D2058" s="240"/>
      <c r="E2058" s="240"/>
      <c r="F2058" s="224"/>
      <c r="G2058" s="98"/>
      <c r="H2058" s="98"/>
      <c r="I2058" s="130"/>
      <c r="J2058" s="98"/>
      <c r="K2058" s="98"/>
      <c r="L2058" s="98"/>
      <c r="M2058" s="255"/>
      <c r="N2058" s="255"/>
      <c r="O2058" s="98"/>
      <c r="P2058" s="98"/>
      <c r="Q2058" s="130"/>
    </row>
    <row r="2059" spans="1:17" ht="12.6" customHeight="1" x14ac:dyDescent="0.2">
      <c r="A2059" s="234"/>
      <c r="B2059" s="98"/>
      <c r="C2059" s="130"/>
      <c r="D2059" s="240"/>
      <c r="E2059" s="240"/>
      <c r="F2059" s="224"/>
      <c r="G2059" s="98"/>
      <c r="H2059" s="98"/>
      <c r="I2059" s="130"/>
      <c r="J2059" s="98"/>
      <c r="K2059" s="98"/>
      <c r="L2059" s="98"/>
      <c r="M2059" s="255"/>
      <c r="N2059" s="255"/>
      <c r="O2059" s="98"/>
      <c r="P2059" s="98"/>
      <c r="Q2059" s="130"/>
    </row>
    <row r="2060" spans="1:17" ht="12.6" customHeight="1" x14ac:dyDescent="0.2">
      <c r="A2060" s="234"/>
      <c r="B2060" s="98"/>
      <c r="C2060" s="130"/>
      <c r="D2060" s="240"/>
      <c r="E2060" s="240"/>
      <c r="F2060" s="224"/>
      <c r="G2060" s="98"/>
      <c r="H2060" s="98"/>
      <c r="I2060" s="130"/>
      <c r="J2060" s="98"/>
      <c r="K2060" s="98"/>
      <c r="L2060" s="98"/>
      <c r="M2060" s="255"/>
      <c r="N2060" s="255"/>
      <c r="O2060" s="98"/>
      <c r="P2060" s="98"/>
      <c r="Q2060" s="130"/>
    </row>
    <row r="2061" spans="1:17" ht="12.6" customHeight="1" x14ac:dyDescent="0.2">
      <c r="A2061" s="234"/>
      <c r="B2061" s="98"/>
      <c r="C2061" s="130"/>
      <c r="D2061" s="240"/>
      <c r="E2061" s="240"/>
      <c r="F2061" s="224"/>
      <c r="G2061" s="98"/>
      <c r="H2061" s="98"/>
      <c r="I2061" s="130"/>
      <c r="J2061" s="98"/>
      <c r="K2061" s="98"/>
      <c r="L2061" s="98"/>
      <c r="M2061" s="255"/>
      <c r="N2061" s="255"/>
      <c r="O2061" s="98"/>
      <c r="P2061" s="98"/>
      <c r="Q2061" s="130"/>
    </row>
    <row r="2062" spans="1:17" ht="12.6" customHeight="1" x14ac:dyDescent="0.2">
      <c r="A2062" s="234"/>
      <c r="B2062" s="98"/>
      <c r="C2062" s="130"/>
      <c r="D2062" s="240"/>
      <c r="E2062" s="240"/>
      <c r="F2062" s="224"/>
      <c r="G2062" s="98"/>
      <c r="H2062" s="98"/>
      <c r="I2062" s="130"/>
      <c r="J2062" s="98"/>
      <c r="K2062" s="98"/>
      <c r="L2062" s="98"/>
      <c r="M2062" s="255"/>
      <c r="N2062" s="255"/>
      <c r="O2062" s="98"/>
      <c r="P2062" s="98"/>
      <c r="Q2062" s="130"/>
    </row>
    <row r="2063" spans="1:17" ht="12.6" customHeight="1" x14ac:dyDescent="0.2">
      <c r="A2063" s="234"/>
      <c r="B2063" s="98"/>
      <c r="C2063" s="130"/>
      <c r="D2063" s="240"/>
      <c r="E2063" s="240"/>
      <c r="F2063" s="224"/>
      <c r="G2063" s="98"/>
      <c r="H2063" s="98"/>
      <c r="I2063" s="130"/>
      <c r="J2063" s="98"/>
      <c r="K2063" s="98"/>
      <c r="L2063" s="98"/>
      <c r="M2063" s="255"/>
      <c r="N2063" s="255"/>
      <c r="O2063" s="98"/>
      <c r="P2063" s="98"/>
      <c r="Q2063" s="130"/>
    </row>
    <row r="2064" spans="1:17" ht="12.6" customHeight="1" x14ac:dyDescent="0.2">
      <c r="A2064" s="234"/>
      <c r="B2064" s="98"/>
      <c r="C2064" s="130"/>
      <c r="D2064" s="240"/>
      <c r="E2064" s="240"/>
      <c r="F2064" s="224"/>
      <c r="G2064" s="98"/>
      <c r="H2064" s="98"/>
      <c r="I2064" s="130"/>
      <c r="J2064" s="98"/>
      <c r="K2064" s="98"/>
      <c r="L2064" s="98"/>
      <c r="M2064" s="255"/>
      <c r="N2064" s="255"/>
      <c r="O2064" s="98"/>
      <c r="P2064" s="98"/>
      <c r="Q2064" s="130"/>
    </row>
    <row r="2065" spans="1:17" ht="12.6" customHeight="1" x14ac:dyDescent="0.2">
      <c r="A2065" s="234"/>
      <c r="B2065" s="98"/>
      <c r="C2065" s="130"/>
      <c r="D2065" s="240"/>
      <c r="E2065" s="240"/>
      <c r="F2065" s="224"/>
      <c r="G2065" s="98"/>
      <c r="H2065" s="98"/>
      <c r="I2065" s="130"/>
      <c r="J2065" s="98"/>
      <c r="K2065" s="98"/>
      <c r="L2065" s="98"/>
      <c r="M2065" s="255"/>
      <c r="N2065" s="255"/>
      <c r="O2065" s="98"/>
      <c r="P2065" s="98"/>
      <c r="Q2065" s="130"/>
    </row>
    <row r="2066" spans="1:17" ht="12.6" customHeight="1" x14ac:dyDescent="0.2">
      <c r="A2066" s="234"/>
      <c r="B2066" s="98"/>
      <c r="C2066" s="130"/>
      <c r="D2066" s="240"/>
      <c r="E2066" s="240"/>
      <c r="F2066" s="224"/>
      <c r="G2066" s="98"/>
      <c r="H2066" s="98"/>
      <c r="I2066" s="130"/>
      <c r="J2066" s="98"/>
      <c r="K2066" s="98"/>
      <c r="L2066" s="98"/>
      <c r="M2066" s="255"/>
      <c r="N2066" s="255"/>
      <c r="O2066" s="98"/>
      <c r="P2066" s="98"/>
      <c r="Q2066" s="130"/>
    </row>
    <row r="2067" spans="1:17" ht="12.6" customHeight="1" x14ac:dyDescent="0.2">
      <c r="A2067" s="234"/>
      <c r="B2067" s="98"/>
      <c r="C2067" s="130"/>
      <c r="D2067" s="240"/>
      <c r="E2067" s="240"/>
      <c r="F2067" s="224"/>
      <c r="G2067" s="98"/>
      <c r="H2067" s="98"/>
      <c r="I2067" s="130"/>
      <c r="J2067" s="98"/>
      <c r="K2067" s="98"/>
      <c r="L2067" s="98"/>
      <c r="M2067" s="255"/>
      <c r="N2067" s="255"/>
      <c r="O2067" s="98"/>
      <c r="P2067" s="98"/>
      <c r="Q2067" s="130"/>
    </row>
    <row r="2068" spans="1:17" ht="12.6" customHeight="1" x14ac:dyDescent="0.2">
      <c r="A2068" s="234"/>
      <c r="B2068" s="98"/>
      <c r="C2068" s="130"/>
      <c r="D2068" s="240"/>
      <c r="E2068" s="240"/>
      <c r="F2068" s="224"/>
      <c r="G2068" s="98"/>
      <c r="H2068" s="98"/>
      <c r="I2068" s="130"/>
      <c r="J2068" s="98"/>
      <c r="K2068" s="98"/>
      <c r="L2068" s="98"/>
      <c r="M2068" s="255"/>
      <c r="N2068" s="255"/>
      <c r="O2068" s="98"/>
      <c r="P2068" s="98"/>
      <c r="Q2068" s="130"/>
    </row>
    <row r="2069" spans="1:17" ht="12.6" customHeight="1" x14ac:dyDescent="0.2">
      <c r="A2069" s="234"/>
      <c r="B2069" s="98"/>
      <c r="C2069" s="130"/>
      <c r="D2069" s="240"/>
      <c r="E2069" s="240"/>
      <c r="F2069" s="224"/>
      <c r="G2069" s="98"/>
      <c r="H2069" s="98"/>
      <c r="I2069" s="130"/>
      <c r="J2069" s="98"/>
      <c r="K2069" s="98"/>
      <c r="L2069" s="98"/>
      <c r="M2069" s="255"/>
      <c r="N2069" s="255"/>
      <c r="O2069" s="98"/>
      <c r="P2069" s="98"/>
      <c r="Q2069" s="130"/>
    </row>
    <row r="2070" spans="1:17" ht="12.6" customHeight="1" x14ac:dyDescent="0.2">
      <c r="A2070" s="234"/>
      <c r="B2070" s="98"/>
      <c r="C2070" s="130"/>
      <c r="D2070" s="240"/>
      <c r="E2070" s="240"/>
      <c r="F2070" s="224"/>
      <c r="G2070" s="98"/>
      <c r="H2070" s="98"/>
      <c r="I2070" s="130"/>
      <c r="J2070" s="98"/>
      <c r="K2070" s="98"/>
      <c r="L2070" s="98"/>
      <c r="M2070" s="255"/>
      <c r="N2070" s="255"/>
      <c r="O2070" s="98"/>
      <c r="P2070" s="98"/>
      <c r="Q2070" s="130"/>
    </row>
    <row r="2071" spans="1:17" ht="12.6" customHeight="1" x14ac:dyDescent="0.2">
      <c r="A2071" s="234"/>
      <c r="B2071" s="98"/>
      <c r="C2071" s="130"/>
      <c r="D2071" s="240"/>
      <c r="E2071" s="240"/>
      <c r="F2071" s="224"/>
      <c r="G2071" s="98"/>
      <c r="H2071" s="98"/>
      <c r="I2071" s="130"/>
      <c r="J2071" s="98"/>
      <c r="K2071" s="98"/>
      <c r="L2071" s="98"/>
      <c r="M2071" s="255"/>
      <c r="N2071" s="255"/>
      <c r="O2071" s="98"/>
      <c r="P2071" s="98"/>
      <c r="Q2071" s="130"/>
    </row>
    <row r="2072" spans="1:17" ht="12.6" customHeight="1" x14ac:dyDescent="0.2">
      <c r="A2072" s="234"/>
      <c r="B2072" s="98"/>
      <c r="C2072" s="130"/>
      <c r="D2072" s="240"/>
      <c r="E2072" s="240"/>
      <c r="F2072" s="224"/>
      <c r="G2072" s="98"/>
      <c r="H2072" s="98"/>
      <c r="I2072" s="130"/>
      <c r="J2072" s="98"/>
      <c r="K2072" s="98"/>
      <c r="L2072" s="98"/>
      <c r="M2072" s="255"/>
      <c r="N2072" s="255"/>
      <c r="O2072" s="98"/>
      <c r="P2072" s="98"/>
      <c r="Q2072" s="130"/>
    </row>
    <row r="2073" spans="1:17" ht="12.6" customHeight="1" x14ac:dyDescent="0.2">
      <c r="A2073" s="234"/>
      <c r="B2073" s="98"/>
      <c r="C2073" s="130"/>
      <c r="D2073" s="240"/>
      <c r="E2073" s="240"/>
      <c r="F2073" s="224"/>
      <c r="G2073" s="98"/>
      <c r="H2073" s="98"/>
      <c r="I2073" s="130"/>
      <c r="J2073" s="98"/>
      <c r="K2073" s="98"/>
      <c r="L2073" s="98"/>
      <c r="M2073" s="255"/>
      <c r="N2073" s="255"/>
      <c r="O2073" s="98"/>
      <c r="P2073" s="98"/>
      <c r="Q2073" s="130"/>
    </row>
    <row r="2074" spans="1:17" ht="12.6" customHeight="1" x14ac:dyDescent="0.2">
      <c r="A2074" s="234"/>
      <c r="B2074" s="98"/>
      <c r="C2074" s="130"/>
      <c r="D2074" s="240"/>
      <c r="E2074" s="240"/>
      <c r="F2074" s="224"/>
      <c r="G2074" s="98"/>
      <c r="H2074" s="98"/>
      <c r="I2074" s="130"/>
      <c r="J2074" s="98"/>
      <c r="K2074" s="98"/>
      <c r="L2074" s="98"/>
      <c r="M2074" s="255"/>
      <c r="N2074" s="255"/>
      <c r="O2074" s="98"/>
      <c r="P2074" s="98"/>
      <c r="Q2074" s="130"/>
    </row>
    <row r="2075" spans="1:17" ht="12.6" customHeight="1" x14ac:dyDescent="0.2">
      <c r="A2075" s="234"/>
      <c r="B2075" s="98"/>
      <c r="C2075" s="130"/>
      <c r="D2075" s="240"/>
      <c r="E2075" s="240"/>
      <c r="F2075" s="224"/>
      <c r="G2075" s="98"/>
      <c r="H2075" s="98"/>
      <c r="I2075" s="130"/>
      <c r="J2075" s="98"/>
      <c r="K2075" s="98"/>
      <c r="L2075" s="98"/>
      <c r="M2075" s="255"/>
      <c r="N2075" s="255"/>
      <c r="O2075" s="98"/>
      <c r="P2075" s="98"/>
      <c r="Q2075" s="130"/>
    </row>
    <row r="2076" spans="1:17" ht="12.6" customHeight="1" x14ac:dyDescent="0.2">
      <c r="A2076" s="234"/>
      <c r="B2076" s="98"/>
      <c r="C2076" s="130"/>
      <c r="D2076" s="240"/>
      <c r="E2076" s="240"/>
      <c r="F2076" s="224"/>
      <c r="G2076" s="98"/>
      <c r="H2076" s="98"/>
      <c r="I2076" s="130"/>
      <c r="J2076" s="98"/>
      <c r="K2076" s="98"/>
      <c r="L2076" s="98"/>
      <c r="M2076" s="255"/>
      <c r="N2076" s="255"/>
      <c r="O2076" s="98"/>
      <c r="P2076" s="98"/>
      <c r="Q2076" s="130"/>
    </row>
    <row r="2077" spans="1:17" ht="12.6" customHeight="1" x14ac:dyDescent="0.2">
      <c r="A2077" s="234"/>
      <c r="B2077" s="98"/>
      <c r="C2077" s="130"/>
      <c r="D2077" s="240"/>
      <c r="E2077" s="240"/>
      <c r="F2077" s="224"/>
      <c r="G2077" s="98"/>
      <c r="H2077" s="98"/>
      <c r="I2077" s="130"/>
      <c r="J2077" s="98"/>
      <c r="K2077" s="98"/>
      <c r="L2077" s="98"/>
      <c r="M2077" s="255"/>
      <c r="N2077" s="255"/>
      <c r="O2077" s="98"/>
      <c r="P2077" s="98"/>
      <c r="Q2077" s="130"/>
    </row>
    <row r="2078" spans="1:17" ht="12.6" customHeight="1" x14ac:dyDescent="0.2">
      <c r="A2078" s="234"/>
      <c r="B2078" s="98"/>
      <c r="C2078" s="130"/>
      <c r="D2078" s="240"/>
      <c r="E2078" s="240"/>
      <c r="F2078" s="224"/>
      <c r="G2078" s="98"/>
      <c r="H2078" s="98"/>
      <c r="I2078" s="130"/>
      <c r="J2078" s="98"/>
      <c r="K2078" s="98"/>
      <c r="L2078" s="98"/>
      <c r="M2078" s="255"/>
      <c r="N2078" s="255"/>
      <c r="O2078" s="98"/>
      <c r="P2078" s="98"/>
      <c r="Q2078" s="130"/>
    </row>
    <row r="2079" spans="1:17" ht="12.6" customHeight="1" x14ac:dyDescent="0.2">
      <c r="A2079" s="234"/>
      <c r="B2079" s="98"/>
      <c r="C2079" s="130"/>
      <c r="D2079" s="240"/>
      <c r="E2079" s="240"/>
      <c r="F2079" s="224"/>
      <c r="G2079" s="98"/>
      <c r="H2079" s="98"/>
      <c r="I2079" s="130"/>
      <c r="J2079" s="98"/>
      <c r="K2079" s="98"/>
      <c r="L2079" s="98"/>
      <c r="M2079" s="255"/>
      <c r="N2079" s="255"/>
      <c r="O2079" s="98"/>
      <c r="P2079" s="98"/>
      <c r="Q2079" s="130"/>
    </row>
    <row r="2080" spans="1:17" ht="12.6" customHeight="1" x14ac:dyDescent="0.2">
      <c r="A2080" s="234"/>
      <c r="B2080" s="98"/>
      <c r="C2080" s="130"/>
      <c r="D2080" s="240"/>
      <c r="E2080" s="240"/>
      <c r="F2080" s="224"/>
      <c r="G2080" s="98"/>
      <c r="H2080" s="98"/>
      <c r="I2080" s="130"/>
      <c r="J2080" s="98"/>
      <c r="K2080" s="98"/>
      <c r="L2080" s="98"/>
      <c r="M2080" s="255"/>
      <c r="N2080" s="255"/>
      <c r="O2080" s="98"/>
      <c r="P2080" s="98"/>
      <c r="Q2080" s="130"/>
    </row>
    <row r="2081" spans="1:17" ht="12.6" customHeight="1" x14ac:dyDescent="0.2">
      <c r="A2081" s="234"/>
      <c r="B2081" s="98"/>
      <c r="C2081" s="130"/>
      <c r="D2081" s="240"/>
      <c r="E2081" s="240"/>
      <c r="F2081" s="224"/>
      <c r="G2081" s="98"/>
      <c r="H2081" s="98"/>
      <c r="I2081" s="130"/>
      <c r="J2081" s="98"/>
      <c r="K2081" s="98"/>
      <c r="L2081" s="98"/>
      <c r="M2081" s="255"/>
      <c r="N2081" s="255"/>
      <c r="O2081" s="98"/>
      <c r="P2081" s="98"/>
      <c r="Q2081" s="130"/>
    </row>
    <row r="2082" spans="1:17" ht="12.6" customHeight="1" x14ac:dyDescent="0.2">
      <c r="A2082" s="234"/>
      <c r="B2082" s="98"/>
      <c r="C2082" s="130"/>
      <c r="D2082" s="240"/>
      <c r="E2082" s="240"/>
      <c r="F2082" s="224"/>
      <c r="G2082" s="98"/>
      <c r="H2082" s="98"/>
      <c r="I2082" s="130"/>
      <c r="J2082" s="98"/>
      <c r="K2082" s="98"/>
      <c r="L2082" s="98"/>
      <c r="M2082" s="255"/>
      <c r="N2082" s="255"/>
      <c r="O2082" s="98"/>
      <c r="P2082" s="98"/>
      <c r="Q2082" s="130"/>
    </row>
    <row r="2083" spans="1:17" ht="12.6" customHeight="1" x14ac:dyDescent="0.2">
      <c r="A2083" s="234"/>
      <c r="B2083" s="98"/>
      <c r="C2083" s="130"/>
      <c r="D2083" s="240"/>
      <c r="E2083" s="240"/>
      <c r="F2083" s="224"/>
      <c r="G2083" s="98"/>
      <c r="H2083" s="98"/>
      <c r="I2083" s="130"/>
      <c r="J2083" s="98"/>
      <c r="K2083" s="98"/>
      <c r="L2083" s="98"/>
      <c r="M2083" s="255"/>
      <c r="N2083" s="255"/>
      <c r="O2083" s="98"/>
      <c r="P2083" s="98"/>
      <c r="Q2083" s="130"/>
    </row>
    <row r="2084" spans="1:17" ht="12.6" customHeight="1" x14ac:dyDescent="0.2">
      <c r="A2084" s="234"/>
      <c r="B2084" s="98"/>
      <c r="C2084" s="130"/>
      <c r="D2084" s="240"/>
      <c r="E2084" s="240"/>
      <c r="F2084" s="224"/>
      <c r="G2084" s="98"/>
      <c r="H2084" s="98"/>
      <c r="I2084" s="130"/>
      <c r="J2084" s="98"/>
      <c r="K2084" s="98"/>
      <c r="L2084" s="98"/>
      <c r="M2084" s="255"/>
      <c r="N2084" s="255"/>
      <c r="O2084" s="98"/>
      <c r="P2084" s="98"/>
      <c r="Q2084" s="130"/>
    </row>
    <row r="2085" spans="1:17" ht="12.6" customHeight="1" x14ac:dyDescent="0.2">
      <c r="A2085" s="234"/>
      <c r="B2085" s="98"/>
      <c r="C2085" s="130"/>
      <c r="D2085" s="240"/>
      <c r="E2085" s="240"/>
      <c r="F2085" s="224"/>
      <c r="G2085" s="98"/>
      <c r="H2085" s="98"/>
      <c r="I2085" s="130"/>
      <c r="J2085" s="98"/>
      <c r="K2085" s="98"/>
      <c r="L2085" s="98"/>
      <c r="M2085" s="255"/>
      <c r="N2085" s="255"/>
      <c r="O2085" s="98"/>
      <c r="P2085" s="98"/>
      <c r="Q2085" s="130"/>
    </row>
    <row r="2086" spans="1:17" ht="12.6" customHeight="1" x14ac:dyDescent="0.2">
      <c r="A2086" s="234"/>
      <c r="B2086" s="98"/>
      <c r="C2086" s="130"/>
      <c r="D2086" s="240"/>
      <c r="E2086" s="240"/>
      <c r="F2086" s="224"/>
      <c r="G2086" s="98"/>
      <c r="H2086" s="98"/>
      <c r="I2086" s="130"/>
      <c r="J2086" s="98"/>
      <c r="K2086" s="98"/>
      <c r="L2086" s="98"/>
      <c r="M2086" s="255"/>
      <c r="N2086" s="255"/>
      <c r="O2086" s="98"/>
      <c r="P2086" s="98"/>
      <c r="Q2086" s="130"/>
    </row>
    <row r="2087" spans="1:17" ht="12.6" customHeight="1" x14ac:dyDescent="0.2">
      <c r="A2087" s="234"/>
      <c r="B2087" s="98"/>
      <c r="C2087" s="130"/>
      <c r="D2087" s="240"/>
      <c r="E2087" s="240"/>
      <c r="F2087" s="224"/>
      <c r="G2087" s="98"/>
      <c r="H2087" s="98"/>
      <c r="I2087" s="130"/>
      <c r="J2087" s="98"/>
      <c r="K2087" s="98"/>
      <c r="L2087" s="98"/>
      <c r="M2087" s="255"/>
      <c r="N2087" s="255"/>
      <c r="O2087" s="98"/>
      <c r="P2087" s="98"/>
      <c r="Q2087" s="130"/>
    </row>
    <row r="2088" spans="1:17" ht="12.6" customHeight="1" x14ac:dyDescent="0.2">
      <c r="A2088" s="234"/>
      <c r="B2088" s="98"/>
      <c r="C2088" s="130"/>
      <c r="D2088" s="240"/>
      <c r="E2088" s="240"/>
      <c r="F2088" s="224"/>
      <c r="G2088" s="98"/>
      <c r="H2088" s="98"/>
      <c r="I2088" s="130"/>
      <c r="J2088" s="98"/>
      <c r="K2088" s="98"/>
      <c r="L2088" s="98"/>
      <c r="M2088" s="255"/>
      <c r="N2088" s="255"/>
      <c r="O2088" s="98"/>
      <c r="P2088" s="98"/>
      <c r="Q2088" s="130"/>
    </row>
    <row r="2089" spans="1:17" ht="12.6" customHeight="1" x14ac:dyDescent="0.2">
      <c r="A2089" s="234"/>
      <c r="B2089" s="98"/>
      <c r="C2089" s="130"/>
      <c r="D2089" s="240"/>
      <c r="E2089" s="240"/>
      <c r="F2089" s="224"/>
      <c r="G2089" s="98"/>
      <c r="H2089" s="98"/>
      <c r="I2089" s="130"/>
      <c r="J2089" s="98"/>
      <c r="K2089" s="98"/>
      <c r="L2089" s="98"/>
      <c r="M2089" s="255"/>
      <c r="N2089" s="255"/>
      <c r="O2089" s="98"/>
      <c r="P2089" s="98"/>
      <c r="Q2089" s="130"/>
    </row>
    <row r="2090" spans="1:17" ht="12.6" customHeight="1" x14ac:dyDescent="0.2">
      <c r="A2090" s="234"/>
      <c r="B2090" s="98"/>
      <c r="C2090" s="130"/>
      <c r="D2090" s="240"/>
      <c r="E2090" s="240"/>
      <c r="F2090" s="224"/>
      <c r="G2090" s="98"/>
      <c r="H2090" s="98"/>
      <c r="I2090" s="130"/>
      <c r="J2090" s="98"/>
      <c r="K2090" s="98"/>
      <c r="L2090" s="98"/>
      <c r="M2090" s="255"/>
      <c r="N2090" s="255"/>
      <c r="O2090" s="98"/>
      <c r="P2090" s="98"/>
      <c r="Q2090" s="130"/>
    </row>
    <row r="2091" spans="1:17" ht="12.6" customHeight="1" x14ac:dyDescent="0.2">
      <c r="A2091" s="234"/>
      <c r="B2091" s="98"/>
      <c r="C2091" s="130"/>
      <c r="D2091" s="240"/>
      <c r="E2091" s="240"/>
      <c r="F2091" s="224"/>
      <c r="G2091" s="98"/>
      <c r="H2091" s="98"/>
      <c r="I2091" s="130"/>
      <c r="J2091" s="98"/>
      <c r="K2091" s="98"/>
      <c r="L2091" s="98"/>
      <c r="M2091" s="255"/>
      <c r="N2091" s="255"/>
      <c r="O2091" s="98"/>
      <c r="P2091" s="98"/>
      <c r="Q2091" s="130"/>
    </row>
    <row r="2092" spans="1:17" ht="12.6" customHeight="1" x14ac:dyDescent="0.2">
      <c r="A2092" s="234"/>
      <c r="B2092" s="98"/>
      <c r="C2092" s="130"/>
      <c r="D2092" s="240"/>
      <c r="E2092" s="240"/>
      <c r="F2092" s="224"/>
      <c r="G2092" s="98"/>
      <c r="H2092" s="98"/>
      <c r="I2092" s="130"/>
      <c r="J2092" s="98"/>
      <c r="K2092" s="98"/>
      <c r="L2092" s="98"/>
      <c r="M2092" s="255"/>
      <c r="N2092" s="255"/>
      <c r="O2092" s="98"/>
      <c r="P2092" s="98"/>
      <c r="Q2092" s="130"/>
    </row>
    <row r="2093" spans="1:17" ht="12.6" customHeight="1" x14ac:dyDescent="0.2">
      <c r="A2093" s="234"/>
      <c r="B2093" s="98"/>
      <c r="C2093" s="130"/>
      <c r="D2093" s="240"/>
      <c r="E2093" s="240"/>
      <c r="F2093" s="224"/>
      <c r="G2093" s="98"/>
      <c r="H2093" s="98"/>
      <c r="I2093" s="130"/>
      <c r="J2093" s="98"/>
      <c r="K2093" s="98"/>
      <c r="L2093" s="98"/>
      <c r="M2093" s="255"/>
      <c r="N2093" s="255"/>
      <c r="O2093" s="98"/>
      <c r="P2093" s="98"/>
      <c r="Q2093" s="130"/>
    </row>
    <row r="2094" spans="1:17" ht="12.6" customHeight="1" x14ac:dyDescent="0.2">
      <c r="A2094" s="234"/>
      <c r="B2094" s="98"/>
      <c r="C2094" s="130"/>
      <c r="D2094" s="240"/>
      <c r="E2094" s="240"/>
      <c r="F2094" s="224"/>
      <c r="G2094" s="98"/>
      <c r="H2094" s="98"/>
      <c r="I2094" s="130"/>
      <c r="J2094" s="98"/>
      <c r="K2094" s="98"/>
      <c r="L2094" s="98"/>
      <c r="M2094" s="255"/>
      <c r="N2094" s="255"/>
      <c r="O2094" s="98"/>
      <c r="P2094" s="98"/>
      <c r="Q2094" s="130"/>
    </row>
    <row r="2095" spans="1:17" ht="12.6" customHeight="1" x14ac:dyDescent="0.2">
      <c r="A2095" s="234"/>
      <c r="B2095" s="98"/>
      <c r="C2095" s="130"/>
      <c r="D2095" s="240"/>
      <c r="E2095" s="240"/>
      <c r="F2095" s="224"/>
      <c r="G2095" s="98"/>
      <c r="H2095" s="98"/>
      <c r="I2095" s="130"/>
      <c r="J2095" s="98"/>
      <c r="K2095" s="98"/>
      <c r="L2095" s="98"/>
      <c r="M2095" s="255"/>
      <c r="N2095" s="255"/>
      <c r="O2095" s="98"/>
      <c r="P2095" s="98"/>
      <c r="Q2095" s="130"/>
    </row>
    <row r="2096" spans="1:17" ht="12.6" customHeight="1" x14ac:dyDescent="0.2">
      <c r="A2096" s="234"/>
      <c r="B2096" s="98"/>
      <c r="C2096" s="130"/>
      <c r="D2096" s="240"/>
      <c r="E2096" s="240"/>
      <c r="F2096" s="224"/>
      <c r="G2096" s="98"/>
      <c r="H2096" s="98"/>
      <c r="I2096" s="130"/>
      <c r="J2096" s="98"/>
      <c r="K2096" s="98"/>
      <c r="L2096" s="98"/>
      <c r="M2096" s="255"/>
      <c r="N2096" s="255"/>
      <c r="O2096" s="98"/>
      <c r="P2096" s="98"/>
      <c r="Q2096" s="130"/>
    </row>
    <row r="2097" spans="1:17" ht="12.6" customHeight="1" x14ac:dyDescent="0.2">
      <c r="A2097" s="234"/>
      <c r="B2097" s="98"/>
      <c r="C2097" s="130"/>
      <c r="D2097" s="240"/>
      <c r="E2097" s="240"/>
      <c r="F2097" s="224"/>
      <c r="G2097" s="98"/>
      <c r="H2097" s="98"/>
      <c r="I2097" s="130"/>
      <c r="J2097" s="98"/>
      <c r="K2097" s="98"/>
      <c r="L2097" s="98"/>
      <c r="M2097" s="255"/>
      <c r="N2097" s="255"/>
      <c r="O2097" s="98"/>
      <c r="P2097" s="98"/>
      <c r="Q2097" s="130"/>
    </row>
    <row r="2098" spans="1:17" ht="12.6" customHeight="1" x14ac:dyDescent="0.2">
      <c r="A2098" s="234"/>
      <c r="B2098" s="98"/>
      <c r="C2098" s="130"/>
      <c r="D2098" s="240"/>
      <c r="E2098" s="240"/>
      <c r="F2098" s="224"/>
      <c r="G2098" s="98"/>
      <c r="H2098" s="98"/>
      <c r="I2098" s="130"/>
      <c r="J2098" s="98"/>
      <c r="K2098" s="98"/>
      <c r="L2098" s="98"/>
      <c r="M2098" s="255"/>
      <c r="N2098" s="255"/>
      <c r="O2098" s="98"/>
      <c r="P2098" s="98"/>
      <c r="Q2098" s="130"/>
    </row>
    <row r="2099" spans="1:17" ht="12.6" customHeight="1" x14ac:dyDescent="0.2">
      <c r="A2099" s="234"/>
      <c r="B2099" s="98"/>
      <c r="C2099" s="130"/>
      <c r="D2099" s="240"/>
      <c r="E2099" s="240"/>
      <c r="F2099" s="224"/>
      <c r="G2099" s="98"/>
      <c r="H2099" s="98"/>
      <c r="I2099" s="130"/>
      <c r="J2099" s="98"/>
      <c r="K2099" s="98"/>
      <c r="L2099" s="98"/>
      <c r="M2099" s="255"/>
      <c r="N2099" s="255"/>
      <c r="O2099" s="98"/>
      <c r="P2099" s="98"/>
      <c r="Q2099" s="130"/>
    </row>
    <row r="2100" spans="1:17" ht="12.6" customHeight="1" x14ac:dyDescent="0.2">
      <c r="A2100" s="234"/>
      <c r="B2100" s="98"/>
      <c r="C2100" s="130"/>
      <c r="D2100" s="240"/>
      <c r="E2100" s="240"/>
      <c r="F2100" s="224"/>
      <c r="G2100" s="98"/>
      <c r="H2100" s="98"/>
      <c r="I2100" s="130"/>
      <c r="J2100" s="98"/>
      <c r="K2100" s="98"/>
      <c r="L2100" s="98"/>
      <c r="M2100" s="255"/>
      <c r="N2100" s="255"/>
      <c r="O2100" s="98"/>
      <c r="P2100" s="98"/>
      <c r="Q2100" s="130"/>
    </row>
    <row r="2101" spans="1:17" ht="12.6" customHeight="1" x14ac:dyDescent="0.2">
      <c r="A2101" s="234"/>
      <c r="B2101" s="98"/>
      <c r="C2101" s="130"/>
      <c r="D2101" s="240"/>
      <c r="E2101" s="240"/>
      <c r="F2101" s="224"/>
      <c r="G2101" s="98"/>
      <c r="H2101" s="98"/>
      <c r="I2101" s="130"/>
      <c r="J2101" s="98"/>
      <c r="K2101" s="98"/>
      <c r="L2101" s="98"/>
      <c r="M2101" s="255"/>
      <c r="N2101" s="255"/>
      <c r="O2101" s="98"/>
      <c r="P2101" s="98"/>
      <c r="Q2101" s="130"/>
    </row>
    <row r="2102" spans="1:17" ht="12.6" customHeight="1" x14ac:dyDescent="0.2">
      <c r="A2102" s="234"/>
      <c r="B2102" s="98"/>
      <c r="C2102" s="130"/>
      <c r="D2102" s="240"/>
      <c r="E2102" s="240"/>
      <c r="F2102" s="224"/>
      <c r="G2102" s="98"/>
      <c r="H2102" s="98"/>
      <c r="I2102" s="130"/>
      <c r="J2102" s="98"/>
      <c r="K2102" s="98"/>
      <c r="L2102" s="98"/>
      <c r="M2102" s="255"/>
      <c r="N2102" s="255"/>
      <c r="O2102" s="98"/>
      <c r="P2102" s="98"/>
      <c r="Q2102" s="130"/>
    </row>
    <row r="2103" spans="1:17" ht="12.6" customHeight="1" x14ac:dyDescent="0.2">
      <c r="A2103" s="234"/>
      <c r="B2103" s="98"/>
      <c r="C2103" s="130"/>
      <c r="D2103" s="240"/>
      <c r="E2103" s="240"/>
      <c r="F2103" s="224"/>
      <c r="G2103" s="98"/>
      <c r="H2103" s="98"/>
      <c r="I2103" s="130"/>
      <c r="J2103" s="98"/>
      <c r="K2103" s="98"/>
      <c r="L2103" s="98"/>
      <c r="M2103" s="255"/>
      <c r="N2103" s="255"/>
      <c r="O2103" s="98"/>
      <c r="P2103" s="98"/>
      <c r="Q2103" s="130"/>
    </row>
    <row r="2104" spans="1:17" ht="12.6" customHeight="1" x14ac:dyDescent="0.2">
      <c r="A2104" s="234"/>
      <c r="B2104" s="98"/>
      <c r="C2104" s="130"/>
      <c r="D2104" s="240"/>
      <c r="E2104" s="240"/>
      <c r="F2104" s="224"/>
      <c r="G2104" s="98"/>
      <c r="H2104" s="98"/>
      <c r="I2104" s="130"/>
      <c r="J2104" s="98"/>
      <c r="K2104" s="98"/>
      <c r="L2104" s="98"/>
      <c r="M2104" s="255"/>
      <c r="N2104" s="255"/>
      <c r="O2104" s="98"/>
      <c r="P2104" s="98"/>
      <c r="Q2104" s="130"/>
    </row>
    <row r="2105" spans="1:17" ht="12.6" customHeight="1" x14ac:dyDescent="0.2">
      <c r="A2105" s="234"/>
      <c r="B2105" s="98"/>
      <c r="C2105" s="130"/>
      <c r="D2105" s="240"/>
      <c r="E2105" s="240"/>
      <c r="F2105" s="224"/>
      <c r="G2105" s="98"/>
      <c r="H2105" s="98"/>
      <c r="I2105" s="130"/>
      <c r="J2105" s="98"/>
      <c r="K2105" s="98"/>
      <c r="L2105" s="98"/>
      <c r="M2105" s="255"/>
      <c r="N2105" s="255"/>
      <c r="O2105" s="98"/>
      <c r="P2105" s="98"/>
      <c r="Q2105" s="130"/>
    </row>
    <row r="2106" spans="1:17" ht="12.6" customHeight="1" x14ac:dyDescent="0.2">
      <c r="A2106" s="234"/>
      <c r="B2106" s="98"/>
      <c r="C2106" s="130"/>
      <c r="D2106" s="240"/>
      <c r="E2106" s="240"/>
      <c r="F2106" s="224"/>
      <c r="G2106" s="98"/>
      <c r="H2106" s="98"/>
      <c r="I2106" s="130"/>
      <c r="J2106" s="98"/>
      <c r="K2106" s="98"/>
      <c r="L2106" s="98"/>
      <c r="M2106" s="255"/>
      <c r="N2106" s="255"/>
      <c r="O2106" s="98"/>
      <c r="P2106" s="98"/>
      <c r="Q2106" s="130"/>
    </row>
    <row r="2107" spans="1:17" ht="12.6" customHeight="1" x14ac:dyDescent="0.2">
      <c r="A2107" s="234"/>
      <c r="B2107" s="98"/>
      <c r="C2107" s="130"/>
      <c r="D2107" s="240"/>
      <c r="E2107" s="240"/>
      <c r="F2107" s="224"/>
      <c r="G2107" s="98"/>
      <c r="H2107" s="98"/>
      <c r="I2107" s="130"/>
      <c r="J2107" s="98"/>
      <c r="K2107" s="98"/>
      <c r="L2107" s="98"/>
      <c r="M2107" s="255"/>
      <c r="N2107" s="255"/>
      <c r="O2107" s="98"/>
      <c r="P2107" s="98"/>
      <c r="Q2107" s="130"/>
    </row>
    <row r="2108" spans="1:17" ht="12.6" customHeight="1" x14ac:dyDescent="0.2">
      <c r="A2108" s="234"/>
      <c r="B2108" s="98"/>
      <c r="C2108" s="130"/>
      <c r="D2108" s="240"/>
      <c r="E2108" s="240"/>
      <c r="F2108" s="224"/>
      <c r="G2108" s="98"/>
      <c r="H2108" s="98"/>
      <c r="I2108" s="130"/>
      <c r="J2108" s="98"/>
      <c r="K2108" s="98"/>
      <c r="L2108" s="98"/>
      <c r="M2108" s="255"/>
      <c r="N2108" s="255"/>
      <c r="O2108" s="98"/>
      <c r="P2108" s="98"/>
      <c r="Q2108" s="130"/>
    </row>
    <row r="2109" spans="1:17" ht="12.6" customHeight="1" x14ac:dyDescent="0.2">
      <c r="A2109" s="234"/>
      <c r="B2109" s="98"/>
      <c r="C2109" s="130"/>
      <c r="D2109" s="240"/>
      <c r="E2109" s="240"/>
      <c r="F2109" s="224"/>
      <c r="G2109" s="98"/>
      <c r="H2109" s="98"/>
      <c r="I2109" s="130"/>
      <c r="J2109" s="98"/>
      <c r="K2109" s="98"/>
      <c r="L2109" s="98"/>
      <c r="M2109" s="255"/>
      <c r="N2109" s="255"/>
      <c r="O2109" s="98"/>
      <c r="P2109" s="98"/>
      <c r="Q2109" s="130"/>
    </row>
    <row r="2110" spans="1:17" ht="12.6" customHeight="1" x14ac:dyDescent="0.2">
      <c r="A2110" s="234"/>
      <c r="B2110" s="98"/>
      <c r="C2110" s="130"/>
      <c r="D2110" s="240"/>
      <c r="E2110" s="240"/>
      <c r="F2110" s="224"/>
      <c r="G2110" s="98"/>
      <c r="H2110" s="98"/>
      <c r="I2110" s="130"/>
      <c r="J2110" s="98"/>
      <c r="K2110" s="98"/>
      <c r="L2110" s="98"/>
      <c r="M2110" s="255"/>
      <c r="N2110" s="255"/>
      <c r="O2110" s="98"/>
      <c r="P2110" s="98"/>
      <c r="Q2110" s="130"/>
    </row>
    <row r="2111" spans="1:17" ht="12.6" customHeight="1" x14ac:dyDescent="0.2">
      <c r="A2111" s="234"/>
      <c r="B2111" s="98"/>
      <c r="C2111" s="130"/>
      <c r="D2111" s="240"/>
      <c r="E2111" s="240"/>
      <c r="F2111" s="224"/>
      <c r="G2111" s="98"/>
      <c r="H2111" s="98"/>
      <c r="I2111" s="130"/>
      <c r="J2111" s="98"/>
      <c r="K2111" s="98"/>
      <c r="L2111" s="98"/>
      <c r="M2111" s="255"/>
      <c r="N2111" s="255"/>
      <c r="O2111" s="98"/>
      <c r="P2111" s="98"/>
      <c r="Q2111" s="130"/>
    </row>
    <row r="2112" spans="1:17" ht="12.6" customHeight="1" x14ac:dyDescent="0.2">
      <c r="A2112" s="234"/>
      <c r="B2112" s="98"/>
      <c r="C2112" s="130"/>
      <c r="D2112" s="240"/>
      <c r="E2112" s="240"/>
      <c r="F2112" s="224"/>
      <c r="G2112" s="98"/>
      <c r="H2112" s="98"/>
      <c r="I2112" s="130"/>
      <c r="J2112" s="98"/>
      <c r="K2112" s="98"/>
      <c r="L2112" s="98"/>
      <c r="M2112" s="255"/>
      <c r="N2112" s="255"/>
      <c r="O2112" s="98"/>
      <c r="P2112" s="98"/>
      <c r="Q2112" s="130"/>
    </row>
    <row r="2113" spans="1:17" ht="12.6" customHeight="1" x14ac:dyDescent="0.2">
      <c r="A2113" s="234"/>
      <c r="B2113" s="98"/>
      <c r="C2113" s="130"/>
      <c r="D2113" s="240"/>
      <c r="E2113" s="240"/>
      <c r="F2113" s="224"/>
      <c r="G2113" s="98"/>
      <c r="H2113" s="98"/>
      <c r="I2113" s="130"/>
      <c r="J2113" s="98"/>
      <c r="K2113" s="98"/>
      <c r="L2113" s="98"/>
      <c r="M2113" s="255"/>
      <c r="N2113" s="255"/>
      <c r="O2113" s="98"/>
      <c r="P2113" s="98"/>
      <c r="Q2113" s="130"/>
    </row>
    <row r="2114" spans="1:17" ht="12.6" customHeight="1" x14ac:dyDescent="0.2">
      <c r="A2114" s="234"/>
      <c r="B2114" s="98"/>
      <c r="C2114" s="130"/>
      <c r="D2114" s="240"/>
      <c r="E2114" s="240"/>
      <c r="F2114" s="224"/>
      <c r="G2114" s="98"/>
      <c r="H2114" s="98"/>
      <c r="I2114" s="130"/>
      <c r="J2114" s="98"/>
      <c r="K2114" s="98"/>
      <c r="L2114" s="98"/>
      <c r="M2114" s="255"/>
      <c r="N2114" s="255"/>
      <c r="O2114" s="98"/>
      <c r="P2114" s="98"/>
      <c r="Q2114" s="130"/>
    </row>
    <row r="2115" spans="1:17" ht="12.6" customHeight="1" x14ac:dyDescent="0.2">
      <c r="A2115" s="234"/>
      <c r="B2115" s="98"/>
      <c r="C2115" s="130"/>
      <c r="D2115" s="240"/>
      <c r="E2115" s="240"/>
      <c r="F2115" s="224"/>
      <c r="G2115" s="98"/>
      <c r="H2115" s="98"/>
      <c r="I2115" s="130"/>
      <c r="J2115" s="98"/>
      <c r="K2115" s="98"/>
      <c r="L2115" s="98"/>
      <c r="M2115" s="255"/>
      <c r="N2115" s="255"/>
      <c r="O2115" s="98"/>
      <c r="P2115" s="98"/>
      <c r="Q2115" s="130"/>
    </row>
    <row r="2116" spans="1:17" ht="12.6" customHeight="1" x14ac:dyDescent="0.2">
      <c r="A2116" s="234"/>
      <c r="B2116" s="98"/>
      <c r="C2116" s="130"/>
      <c r="D2116" s="240"/>
      <c r="E2116" s="240"/>
      <c r="F2116" s="224"/>
      <c r="G2116" s="98"/>
      <c r="H2116" s="98"/>
      <c r="I2116" s="130"/>
      <c r="J2116" s="98"/>
      <c r="K2116" s="98"/>
      <c r="L2116" s="98"/>
      <c r="M2116" s="255"/>
      <c r="N2116" s="255"/>
      <c r="O2116" s="98"/>
      <c r="P2116" s="98"/>
      <c r="Q2116" s="130"/>
    </row>
    <row r="2117" spans="1:17" ht="12.6" customHeight="1" x14ac:dyDescent="0.2">
      <c r="A2117" s="234"/>
      <c r="B2117" s="98"/>
      <c r="C2117" s="130"/>
      <c r="D2117" s="240"/>
      <c r="E2117" s="240"/>
      <c r="F2117" s="224"/>
      <c r="G2117" s="98"/>
      <c r="H2117" s="98"/>
      <c r="I2117" s="130"/>
      <c r="J2117" s="98"/>
      <c r="K2117" s="98"/>
      <c r="L2117" s="98"/>
      <c r="M2117" s="255"/>
      <c r="N2117" s="255"/>
      <c r="O2117" s="98"/>
      <c r="P2117" s="98"/>
      <c r="Q2117" s="130"/>
    </row>
    <row r="2118" spans="1:17" ht="12.6" customHeight="1" x14ac:dyDescent="0.2">
      <c r="A2118" s="234"/>
      <c r="B2118" s="98"/>
      <c r="C2118" s="130"/>
      <c r="D2118" s="240"/>
      <c r="E2118" s="240"/>
      <c r="F2118" s="224"/>
      <c r="G2118" s="98"/>
      <c r="H2118" s="98"/>
      <c r="I2118" s="130"/>
      <c r="J2118" s="98"/>
      <c r="K2118" s="98"/>
      <c r="L2118" s="98"/>
      <c r="M2118" s="255"/>
      <c r="N2118" s="255"/>
      <c r="O2118" s="98"/>
      <c r="P2118" s="98"/>
      <c r="Q2118" s="130"/>
    </row>
    <row r="2119" spans="1:17" ht="12.6" customHeight="1" x14ac:dyDescent="0.2">
      <c r="A2119" s="234"/>
      <c r="B2119" s="98"/>
      <c r="C2119" s="130"/>
      <c r="D2119" s="240"/>
      <c r="E2119" s="240"/>
      <c r="F2119" s="224"/>
      <c r="G2119" s="98"/>
      <c r="H2119" s="98"/>
      <c r="I2119" s="130"/>
      <c r="J2119" s="98"/>
      <c r="K2119" s="98"/>
      <c r="L2119" s="98"/>
      <c r="M2119" s="255"/>
      <c r="N2119" s="255"/>
      <c r="O2119" s="98"/>
      <c r="P2119" s="98"/>
      <c r="Q2119" s="130"/>
    </row>
    <row r="2120" spans="1:17" ht="12.6" customHeight="1" x14ac:dyDescent="0.2">
      <c r="A2120" s="234"/>
      <c r="B2120" s="98"/>
      <c r="C2120" s="130"/>
      <c r="D2120" s="240"/>
      <c r="E2120" s="240"/>
      <c r="F2120" s="224"/>
      <c r="G2120" s="98"/>
      <c r="H2120" s="98"/>
      <c r="I2120" s="130"/>
      <c r="J2120" s="98"/>
      <c r="K2120" s="98"/>
      <c r="L2120" s="98"/>
      <c r="M2120" s="255"/>
      <c r="N2120" s="255"/>
      <c r="O2120" s="98"/>
      <c r="P2120" s="98"/>
      <c r="Q2120" s="130"/>
    </row>
    <row r="2121" spans="1:17" ht="12.6" customHeight="1" x14ac:dyDescent="0.2">
      <c r="A2121" s="234"/>
      <c r="B2121" s="98"/>
      <c r="C2121" s="130"/>
      <c r="D2121" s="240"/>
      <c r="E2121" s="240"/>
      <c r="F2121" s="224"/>
      <c r="G2121" s="98"/>
      <c r="H2121" s="98"/>
      <c r="I2121" s="130"/>
      <c r="J2121" s="98"/>
      <c r="K2121" s="98"/>
      <c r="L2121" s="98"/>
      <c r="M2121" s="255"/>
      <c r="N2121" s="255"/>
      <c r="O2121" s="98"/>
      <c r="P2121" s="98"/>
      <c r="Q2121" s="130"/>
    </row>
    <row r="2122" spans="1:17" ht="12.6" customHeight="1" x14ac:dyDescent="0.2">
      <c r="A2122" s="234"/>
      <c r="B2122" s="98"/>
      <c r="C2122" s="130"/>
      <c r="D2122" s="240"/>
      <c r="E2122" s="240"/>
      <c r="F2122" s="224"/>
      <c r="G2122" s="98"/>
      <c r="H2122" s="98"/>
      <c r="I2122" s="130"/>
      <c r="J2122" s="98"/>
      <c r="K2122" s="98"/>
      <c r="L2122" s="98"/>
      <c r="M2122" s="255"/>
      <c r="N2122" s="255"/>
      <c r="O2122" s="98"/>
      <c r="P2122" s="98"/>
      <c r="Q2122" s="130"/>
    </row>
    <row r="2123" spans="1:17" ht="12.6" customHeight="1" x14ac:dyDescent="0.2">
      <c r="A2123" s="234"/>
      <c r="B2123" s="98"/>
      <c r="C2123" s="130"/>
      <c r="D2123" s="240"/>
      <c r="E2123" s="240"/>
      <c r="F2123" s="224"/>
      <c r="G2123" s="98"/>
      <c r="H2123" s="98"/>
      <c r="I2123" s="130"/>
      <c r="J2123" s="98"/>
      <c r="K2123" s="98"/>
      <c r="L2123" s="98"/>
      <c r="M2123" s="255"/>
      <c r="N2123" s="255"/>
      <c r="O2123" s="98"/>
      <c r="P2123" s="98"/>
      <c r="Q2123" s="130"/>
    </row>
    <row r="2124" spans="1:17" ht="12.6" customHeight="1" x14ac:dyDescent="0.2">
      <c r="A2124" s="234"/>
      <c r="B2124" s="98"/>
      <c r="C2124" s="130"/>
      <c r="D2124" s="240"/>
      <c r="E2124" s="240"/>
      <c r="F2124" s="224"/>
      <c r="G2124" s="98"/>
      <c r="H2124" s="98"/>
      <c r="I2124" s="130"/>
      <c r="J2124" s="98"/>
      <c r="K2124" s="98"/>
      <c r="L2124" s="98"/>
      <c r="M2124" s="255"/>
      <c r="N2124" s="255"/>
      <c r="O2124" s="98"/>
      <c r="P2124" s="98"/>
      <c r="Q2124" s="130"/>
    </row>
    <row r="2125" spans="1:17" ht="12.6" customHeight="1" x14ac:dyDescent="0.2">
      <c r="A2125" s="234"/>
      <c r="B2125" s="98"/>
      <c r="C2125" s="130"/>
      <c r="D2125" s="240"/>
      <c r="E2125" s="240"/>
      <c r="F2125" s="224"/>
      <c r="G2125" s="98"/>
      <c r="H2125" s="98"/>
      <c r="I2125" s="130"/>
      <c r="J2125" s="98"/>
      <c r="K2125" s="98"/>
      <c r="L2125" s="98"/>
      <c r="M2125" s="255"/>
      <c r="N2125" s="255"/>
      <c r="O2125" s="98"/>
      <c r="P2125" s="98"/>
      <c r="Q2125" s="130"/>
    </row>
    <row r="2126" spans="1:17" ht="12.6" customHeight="1" x14ac:dyDescent="0.2">
      <c r="A2126" s="234"/>
      <c r="B2126" s="98"/>
      <c r="C2126" s="130"/>
      <c r="D2126" s="240"/>
      <c r="E2126" s="240"/>
      <c r="F2126" s="224"/>
      <c r="G2126" s="98"/>
      <c r="H2126" s="98"/>
      <c r="I2126" s="130"/>
      <c r="J2126" s="98"/>
      <c r="K2126" s="98"/>
      <c r="L2126" s="98"/>
      <c r="M2126" s="255"/>
      <c r="N2126" s="255"/>
      <c r="O2126" s="98"/>
      <c r="P2126" s="98"/>
      <c r="Q2126" s="130"/>
    </row>
    <row r="2127" spans="1:17" ht="12.6" customHeight="1" x14ac:dyDescent="0.2">
      <c r="A2127" s="234"/>
      <c r="B2127" s="98"/>
      <c r="C2127" s="130"/>
      <c r="D2127" s="240"/>
      <c r="E2127" s="240"/>
      <c r="F2127" s="224"/>
      <c r="G2127" s="98"/>
      <c r="H2127" s="98"/>
      <c r="I2127" s="130"/>
      <c r="J2127" s="98"/>
      <c r="K2127" s="98"/>
      <c r="L2127" s="98"/>
      <c r="M2127" s="255"/>
      <c r="N2127" s="255"/>
      <c r="O2127" s="98"/>
      <c r="P2127" s="98"/>
      <c r="Q2127" s="130"/>
    </row>
    <row r="2128" spans="1:17" ht="12.6" customHeight="1" x14ac:dyDescent="0.2">
      <c r="A2128" s="234"/>
      <c r="B2128" s="98"/>
      <c r="C2128" s="130"/>
      <c r="D2128" s="240"/>
      <c r="E2128" s="240"/>
      <c r="F2128" s="224"/>
      <c r="G2128" s="98"/>
      <c r="H2128" s="98"/>
      <c r="I2128" s="130"/>
      <c r="J2128" s="98"/>
      <c r="K2128" s="98"/>
      <c r="L2128" s="98"/>
      <c r="M2128" s="255"/>
      <c r="N2128" s="255"/>
      <c r="O2128" s="98"/>
      <c r="P2128" s="98"/>
      <c r="Q2128" s="130"/>
    </row>
    <row r="2129" spans="1:17" ht="12.6" customHeight="1" x14ac:dyDescent="0.2">
      <c r="A2129" s="234"/>
      <c r="B2129" s="98"/>
      <c r="C2129" s="130"/>
      <c r="D2129" s="240"/>
      <c r="E2129" s="240"/>
      <c r="F2129" s="224"/>
      <c r="G2129" s="98"/>
      <c r="H2129" s="98"/>
      <c r="I2129" s="130"/>
      <c r="J2129" s="98"/>
      <c r="K2129" s="98"/>
      <c r="L2129" s="98"/>
      <c r="M2129" s="255"/>
      <c r="N2129" s="255"/>
      <c r="O2129" s="98"/>
      <c r="P2129" s="98"/>
      <c r="Q2129" s="130"/>
    </row>
    <row r="2130" spans="1:17" ht="12.6" customHeight="1" x14ac:dyDescent="0.2">
      <c r="A2130" s="234"/>
      <c r="B2130" s="98"/>
      <c r="C2130" s="130"/>
      <c r="D2130" s="240"/>
      <c r="E2130" s="240"/>
      <c r="F2130" s="224"/>
      <c r="G2130" s="98"/>
      <c r="H2130" s="98"/>
      <c r="I2130" s="130"/>
      <c r="J2130" s="98"/>
      <c r="K2130" s="98"/>
      <c r="L2130" s="98"/>
      <c r="M2130" s="255"/>
      <c r="N2130" s="255"/>
      <c r="O2130" s="98"/>
      <c r="P2130" s="98"/>
      <c r="Q2130" s="130"/>
    </row>
    <row r="2131" spans="1:17" ht="12.6" customHeight="1" x14ac:dyDescent="0.2">
      <c r="A2131" s="234"/>
      <c r="B2131" s="98"/>
      <c r="C2131" s="130"/>
      <c r="D2131" s="240"/>
      <c r="E2131" s="240"/>
      <c r="F2131" s="224"/>
      <c r="G2131" s="98"/>
      <c r="H2131" s="98"/>
      <c r="I2131" s="130"/>
      <c r="J2131" s="98"/>
      <c r="K2131" s="98"/>
      <c r="L2131" s="98"/>
      <c r="M2131" s="255"/>
      <c r="N2131" s="255"/>
      <c r="O2131" s="98"/>
      <c r="P2131" s="98"/>
      <c r="Q2131" s="130"/>
    </row>
    <row r="2132" spans="1:17" ht="12.6" customHeight="1" x14ac:dyDescent="0.2">
      <c r="A2132" s="234"/>
      <c r="B2132" s="98"/>
      <c r="C2132" s="130"/>
      <c r="D2132" s="240"/>
      <c r="E2132" s="240"/>
      <c r="F2132" s="224"/>
      <c r="G2132" s="98"/>
      <c r="H2132" s="98"/>
      <c r="I2132" s="130"/>
      <c r="J2132" s="98"/>
      <c r="K2132" s="98"/>
      <c r="L2132" s="98"/>
      <c r="M2132" s="255"/>
      <c r="N2132" s="255"/>
      <c r="O2132" s="98"/>
      <c r="P2132" s="98"/>
      <c r="Q2132" s="130"/>
    </row>
    <row r="2133" spans="1:17" ht="12.6" customHeight="1" x14ac:dyDescent="0.2">
      <c r="A2133" s="234"/>
      <c r="B2133" s="98"/>
      <c r="C2133" s="130"/>
      <c r="D2133" s="240"/>
      <c r="E2133" s="240"/>
      <c r="F2133" s="224"/>
      <c r="G2133" s="98"/>
      <c r="H2133" s="98"/>
      <c r="I2133" s="130"/>
      <c r="J2133" s="98"/>
      <c r="K2133" s="98"/>
      <c r="L2133" s="98"/>
      <c r="M2133" s="255"/>
      <c r="N2133" s="255"/>
      <c r="O2133" s="98"/>
      <c r="P2133" s="98"/>
      <c r="Q2133" s="130"/>
    </row>
    <row r="2134" spans="1:17" ht="12.6" customHeight="1" x14ac:dyDescent="0.2">
      <c r="A2134" s="234"/>
      <c r="B2134" s="98"/>
      <c r="C2134" s="130"/>
      <c r="D2134" s="240"/>
      <c r="E2134" s="240"/>
      <c r="F2134" s="224"/>
      <c r="G2134" s="98"/>
      <c r="H2134" s="98"/>
      <c r="I2134" s="130"/>
      <c r="J2134" s="98"/>
      <c r="K2134" s="98"/>
      <c r="L2134" s="98"/>
      <c r="M2134" s="255"/>
      <c r="N2134" s="255"/>
      <c r="O2134" s="98"/>
      <c r="P2134" s="98"/>
      <c r="Q2134" s="130"/>
    </row>
    <row r="2135" spans="1:17" ht="12.6" customHeight="1" x14ac:dyDescent="0.2">
      <c r="A2135" s="234"/>
      <c r="B2135" s="98"/>
      <c r="C2135" s="130"/>
      <c r="D2135" s="240"/>
      <c r="E2135" s="240"/>
      <c r="F2135" s="224"/>
      <c r="G2135" s="98"/>
      <c r="H2135" s="98"/>
      <c r="I2135" s="130"/>
      <c r="J2135" s="98"/>
      <c r="K2135" s="98"/>
      <c r="L2135" s="98"/>
      <c r="M2135" s="255"/>
      <c r="N2135" s="255"/>
      <c r="O2135" s="98"/>
      <c r="P2135" s="98"/>
      <c r="Q2135" s="130"/>
    </row>
    <row r="2136" spans="1:17" ht="12.6" customHeight="1" x14ac:dyDescent="0.2">
      <c r="A2136" s="234"/>
      <c r="B2136" s="98"/>
      <c r="C2136" s="130"/>
      <c r="D2136" s="240"/>
      <c r="E2136" s="240"/>
      <c r="F2136" s="224"/>
      <c r="G2136" s="98"/>
      <c r="H2136" s="98"/>
      <c r="I2136" s="130"/>
      <c r="J2136" s="98"/>
      <c r="K2136" s="98"/>
      <c r="L2136" s="98"/>
      <c r="M2136" s="255"/>
      <c r="N2136" s="255"/>
      <c r="O2136" s="98"/>
      <c r="P2136" s="98"/>
      <c r="Q2136" s="130"/>
    </row>
    <row r="2137" spans="1:17" ht="12.6" customHeight="1" x14ac:dyDescent="0.2">
      <c r="A2137" s="234"/>
      <c r="B2137" s="98"/>
      <c r="C2137" s="130"/>
      <c r="D2137" s="240"/>
      <c r="E2137" s="240"/>
      <c r="F2137" s="224"/>
      <c r="G2137" s="98"/>
      <c r="H2137" s="98"/>
      <c r="I2137" s="130"/>
      <c r="J2137" s="98"/>
      <c r="K2137" s="98"/>
      <c r="L2137" s="98"/>
      <c r="M2137" s="255"/>
      <c r="N2137" s="255"/>
      <c r="O2137" s="98"/>
      <c r="P2137" s="98"/>
      <c r="Q2137" s="130"/>
    </row>
    <row r="2138" spans="1:17" ht="12.6" customHeight="1" x14ac:dyDescent="0.2">
      <c r="A2138" s="234"/>
      <c r="B2138" s="98"/>
      <c r="C2138" s="130"/>
      <c r="D2138" s="240"/>
      <c r="E2138" s="240"/>
      <c r="F2138" s="224"/>
      <c r="G2138" s="98"/>
      <c r="H2138" s="98"/>
      <c r="I2138" s="130"/>
      <c r="J2138" s="98"/>
      <c r="K2138" s="98"/>
      <c r="L2138" s="98"/>
      <c r="M2138" s="255"/>
      <c r="N2138" s="255"/>
      <c r="O2138" s="98"/>
      <c r="P2138" s="98"/>
      <c r="Q2138" s="130"/>
    </row>
    <row r="2139" spans="1:17" ht="12.6" customHeight="1" x14ac:dyDescent="0.2">
      <c r="A2139" s="234"/>
      <c r="B2139" s="98"/>
      <c r="C2139" s="130"/>
      <c r="D2139" s="240"/>
      <c r="E2139" s="240"/>
      <c r="F2139" s="224"/>
      <c r="G2139" s="98"/>
      <c r="H2139" s="98"/>
      <c r="I2139" s="130"/>
      <c r="J2139" s="98"/>
      <c r="K2139" s="98"/>
      <c r="L2139" s="98"/>
      <c r="M2139" s="255"/>
      <c r="N2139" s="255"/>
      <c r="O2139" s="98"/>
      <c r="P2139" s="98"/>
      <c r="Q2139" s="130"/>
    </row>
    <row r="2140" spans="1:17" ht="12.6" customHeight="1" x14ac:dyDescent="0.2">
      <c r="A2140" s="234"/>
      <c r="B2140" s="98"/>
      <c r="C2140" s="130"/>
      <c r="D2140" s="240"/>
      <c r="E2140" s="240"/>
      <c r="F2140" s="224"/>
      <c r="G2140" s="98"/>
      <c r="H2140" s="98"/>
      <c r="I2140" s="130"/>
      <c r="J2140" s="98"/>
      <c r="K2140" s="98"/>
      <c r="L2140" s="98"/>
      <c r="M2140" s="255"/>
      <c r="N2140" s="255"/>
      <c r="O2140" s="98"/>
      <c r="P2140" s="98"/>
      <c r="Q2140" s="130"/>
    </row>
    <row r="2141" spans="1:17" ht="12.6" customHeight="1" x14ac:dyDescent="0.2">
      <c r="A2141" s="234"/>
      <c r="B2141" s="98"/>
      <c r="C2141" s="130"/>
      <c r="D2141" s="240"/>
      <c r="E2141" s="240"/>
      <c r="F2141" s="224"/>
      <c r="G2141" s="98"/>
      <c r="H2141" s="98"/>
      <c r="I2141" s="130"/>
      <c r="J2141" s="98"/>
      <c r="K2141" s="98"/>
      <c r="L2141" s="98"/>
      <c r="M2141" s="255"/>
      <c r="N2141" s="255"/>
      <c r="O2141" s="98"/>
      <c r="P2141" s="98"/>
      <c r="Q2141" s="130"/>
    </row>
    <row r="2142" spans="1:17" ht="12.6" customHeight="1" x14ac:dyDescent="0.2">
      <c r="A2142" s="234"/>
      <c r="B2142" s="98"/>
      <c r="C2142" s="130"/>
      <c r="D2142" s="240"/>
      <c r="E2142" s="240"/>
      <c r="F2142" s="224"/>
      <c r="G2142" s="98"/>
      <c r="H2142" s="98"/>
      <c r="I2142" s="130"/>
      <c r="J2142" s="98"/>
      <c r="K2142" s="98"/>
      <c r="L2142" s="98"/>
      <c r="M2142" s="255"/>
      <c r="N2142" s="255"/>
      <c r="O2142" s="98"/>
      <c r="P2142" s="98"/>
      <c r="Q2142" s="130"/>
    </row>
    <row r="2143" spans="1:17" ht="12.6" customHeight="1" x14ac:dyDescent="0.2">
      <c r="A2143" s="234"/>
      <c r="B2143" s="98"/>
      <c r="C2143" s="130"/>
      <c r="D2143" s="240"/>
      <c r="E2143" s="240"/>
      <c r="F2143" s="224"/>
      <c r="G2143" s="98"/>
      <c r="H2143" s="98"/>
      <c r="I2143" s="130"/>
      <c r="J2143" s="98"/>
      <c r="K2143" s="98"/>
      <c r="L2143" s="98"/>
      <c r="M2143" s="255"/>
      <c r="N2143" s="255"/>
      <c r="O2143" s="98"/>
      <c r="P2143" s="98"/>
      <c r="Q2143" s="130"/>
    </row>
    <row r="2144" spans="1:17" ht="12.6" customHeight="1" x14ac:dyDescent="0.2">
      <c r="A2144" s="234"/>
      <c r="B2144" s="98"/>
      <c r="C2144" s="130"/>
      <c r="D2144" s="240"/>
      <c r="E2144" s="240"/>
      <c r="F2144" s="224"/>
      <c r="G2144" s="98"/>
      <c r="H2144" s="98"/>
      <c r="I2144" s="130"/>
      <c r="J2144" s="98"/>
      <c r="K2144" s="98"/>
      <c r="L2144" s="98"/>
      <c r="M2144" s="255"/>
      <c r="N2144" s="255"/>
      <c r="O2144" s="98"/>
      <c r="P2144" s="98"/>
      <c r="Q2144" s="130"/>
    </row>
    <row r="2145" spans="1:17" ht="12.6" customHeight="1" x14ac:dyDescent="0.2">
      <c r="A2145" s="234"/>
      <c r="B2145" s="98"/>
      <c r="C2145" s="130"/>
      <c r="D2145" s="240"/>
      <c r="E2145" s="240"/>
      <c r="F2145" s="224"/>
      <c r="G2145" s="98"/>
      <c r="H2145" s="98"/>
      <c r="I2145" s="130"/>
      <c r="J2145" s="98"/>
      <c r="K2145" s="98"/>
      <c r="L2145" s="98"/>
      <c r="M2145" s="255"/>
      <c r="N2145" s="255"/>
      <c r="O2145" s="98"/>
      <c r="P2145" s="98"/>
      <c r="Q2145" s="130"/>
    </row>
    <row r="2146" spans="1:17" ht="12.6" customHeight="1" x14ac:dyDescent="0.2">
      <c r="A2146" s="234"/>
      <c r="B2146" s="98"/>
      <c r="C2146" s="130"/>
      <c r="D2146" s="240"/>
      <c r="E2146" s="240"/>
      <c r="F2146" s="224"/>
      <c r="G2146" s="98"/>
      <c r="H2146" s="98"/>
      <c r="I2146" s="130"/>
      <c r="J2146" s="98"/>
      <c r="K2146" s="98"/>
      <c r="L2146" s="98"/>
      <c r="M2146" s="255"/>
      <c r="N2146" s="255"/>
      <c r="O2146" s="98"/>
      <c r="P2146" s="98"/>
      <c r="Q2146" s="130"/>
    </row>
    <row r="2147" spans="1:17" ht="12.6" customHeight="1" x14ac:dyDescent="0.2">
      <c r="A2147" s="234"/>
      <c r="B2147" s="98"/>
      <c r="C2147" s="130"/>
      <c r="D2147" s="240"/>
      <c r="E2147" s="240"/>
      <c r="F2147" s="224"/>
      <c r="G2147" s="98"/>
      <c r="H2147" s="98"/>
      <c r="I2147" s="130"/>
      <c r="J2147" s="98"/>
      <c r="K2147" s="98"/>
      <c r="L2147" s="98"/>
      <c r="M2147" s="255"/>
      <c r="N2147" s="255"/>
      <c r="O2147" s="98"/>
      <c r="P2147" s="98"/>
      <c r="Q2147" s="130"/>
    </row>
    <row r="2148" spans="1:17" ht="12.6" customHeight="1" x14ac:dyDescent="0.2">
      <c r="A2148" s="234"/>
      <c r="B2148" s="98"/>
      <c r="C2148" s="130"/>
      <c r="D2148" s="240"/>
      <c r="E2148" s="240"/>
      <c r="F2148" s="224"/>
      <c r="G2148" s="98"/>
      <c r="H2148" s="98"/>
      <c r="I2148" s="130"/>
      <c r="J2148" s="98"/>
      <c r="K2148" s="98"/>
      <c r="L2148" s="98"/>
      <c r="M2148" s="255"/>
      <c r="N2148" s="255"/>
      <c r="O2148" s="98"/>
      <c r="P2148" s="98"/>
      <c r="Q2148" s="130"/>
    </row>
    <row r="2149" spans="1:17" ht="12.6" customHeight="1" x14ac:dyDescent="0.2">
      <c r="A2149" s="234"/>
      <c r="B2149" s="98"/>
      <c r="C2149" s="130"/>
      <c r="D2149" s="240"/>
      <c r="E2149" s="240"/>
      <c r="F2149" s="224"/>
      <c r="G2149" s="98"/>
      <c r="H2149" s="98"/>
      <c r="I2149" s="130"/>
      <c r="J2149" s="98"/>
      <c r="K2149" s="98"/>
      <c r="L2149" s="98"/>
      <c r="M2149" s="255"/>
      <c r="N2149" s="255"/>
      <c r="O2149" s="98"/>
      <c r="P2149" s="98"/>
      <c r="Q2149" s="130"/>
    </row>
    <row r="2150" spans="1:17" ht="12.6" customHeight="1" x14ac:dyDescent="0.2">
      <c r="A2150" s="234"/>
      <c r="B2150" s="98"/>
      <c r="C2150" s="130"/>
      <c r="D2150" s="240"/>
      <c r="E2150" s="240"/>
      <c r="F2150" s="224"/>
      <c r="G2150" s="98"/>
      <c r="H2150" s="98"/>
      <c r="I2150" s="130"/>
      <c r="J2150" s="98"/>
      <c r="K2150" s="98"/>
      <c r="L2150" s="98"/>
      <c r="M2150" s="255"/>
      <c r="N2150" s="255"/>
      <c r="O2150" s="98"/>
      <c r="P2150" s="98"/>
      <c r="Q2150" s="130"/>
    </row>
    <row r="2151" spans="1:17" ht="12.6" customHeight="1" x14ac:dyDescent="0.2">
      <c r="A2151" s="234"/>
      <c r="B2151" s="98"/>
      <c r="C2151" s="130"/>
      <c r="D2151" s="240"/>
      <c r="E2151" s="240"/>
      <c r="F2151" s="224"/>
      <c r="G2151" s="98"/>
      <c r="H2151" s="98"/>
      <c r="I2151" s="130"/>
      <c r="J2151" s="98"/>
      <c r="K2151" s="98"/>
      <c r="L2151" s="98"/>
      <c r="M2151" s="255"/>
      <c r="N2151" s="255"/>
      <c r="O2151" s="98"/>
      <c r="P2151" s="98"/>
      <c r="Q2151" s="130"/>
    </row>
    <row r="2152" spans="1:17" ht="12.6" customHeight="1" x14ac:dyDescent="0.2">
      <c r="A2152" s="234"/>
      <c r="B2152" s="98"/>
      <c r="C2152" s="130"/>
      <c r="D2152" s="240"/>
      <c r="E2152" s="240"/>
      <c r="F2152" s="224"/>
      <c r="G2152" s="98"/>
      <c r="H2152" s="98"/>
      <c r="I2152" s="130"/>
      <c r="J2152" s="98"/>
      <c r="K2152" s="98"/>
      <c r="L2152" s="98"/>
      <c r="M2152" s="255"/>
      <c r="N2152" s="255"/>
      <c r="O2152" s="98"/>
      <c r="P2152" s="98"/>
      <c r="Q2152" s="130"/>
    </row>
    <row r="2153" spans="1:17" ht="12.6" customHeight="1" x14ac:dyDescent="0.2">
      <c r="A2153" s="234"/>
      <c r="B2153" s="98"/>
      <c r="C2153" s="130"/>
      <c r="D2153" s="240"/>
      <c r="E2153" s="240"/>
      <c r="F2153" s="224"/>
      <c r="G2153" s="98"/>
      <c r="H2153" s="98"/>
      <c r="I2153" s="130"/>
      <c r="J2153" s="98"/>
      <c r="K2153" s="98"/>
      <c r="L2153" s="98"/>
      <c r="M2153" s="255"/>
      <c r="N2153" s="255"/>
      <c r="O2153" s="98"/>
      <c r="P2153" s="98"/>
      <c r="Q2153" s="130"/>
    </row>
    <row r="2154" spans="1:17" ht="12.6" customHeight="1" x14ac:dyDescent="0.2">
      <c r="A2154" s="234"/>
      <c r="B2154" s="98"/>
      <c r="C2154" s="130"/>
      <c r="D2154" s="240"/>
      <c r="E2154" s="240"/>
      <c r="F2154" s="224"/>
      <c r="G2154" s="98"/>
      <c r="H2154" s="98"/>
      <c r="I2154" s="130"/>
      <c r="J2154" s="98"/>
      <c r="K2154" s="98"/>
      <c r="L2154" s="98"/>
      <c r="M2154" s="255"/>
      <c r="N2154" s="255"/>
      <c r="O2154" s="98"/>
      <c r="P2154" s="98"/>
      <c r="Q2154" s="130"/>
    </row>
    <row r="2155" spans="1:17" ht="12.6" customHeight="1" x14ac:dyDescent="0.2">
      <c r="A2155" s="234"/>
      <c r="B2155" s="98"/>
      <c r="C2155" s="130"/>
      <c r="D2155" s="240"/>
      <c r="E2155" s="240"/>
      <c r="F2155" s="224"/>
      <c r="G2155" s="98"/>
      <c r="H2155" s="98"/>
      <c r="I2155" s="130"/>
      <c r="J2155" s="98"/>
      <c r="K2155" s="98"/>
      <c r="L2155" s="98"/>
      <c r="M2155" s="255"/>
      <c r="N2155" s="255"/>
      <c r="O2155" s="98"/>
      <c r="P2155" s="98"/>
      <c r="Q2155" s="130"/>
    </row>
    <row r="2156" spans="1:17" ht="12.6" customHeight="1" x14ac:dyDescent="0.2">
      <c r="A2156" s="234"/>
      <c r="B2156" s="98"/>
      <c r="C2156" s="130"/>
      <c r="D2156" s="240"/>
      <c r="E2156" s="240"/>
      <c r="F2156" s="224"/>
      <c r="G2156" s="98"/>
      <c r="H2156" s="98"/>
      <c r="I2156" s="130"/>
      <c r="J2156" s="98"/>
      <c r="K2156" s="98"/>
      <c r="L2156" s="98"/>
      <c r="M2156" s="255"/>
      <c r="N2156" s="255"/>
      <c r="O2156" s="98"/>
      <c r="P2156" s="98"/>
      <c r="Q2156" s="130"/>
    </row>
    <row r="2157" spans="1:17" ht="12.6" customHeight="1" x14ac:dyDescent="0.2">
      <c r="A2157" s="234"/>
      <c r="B2157" s="98"/>
      <c r="C2157" s="130"/>
      <c r="D2157" s="240"/>
      <c r="E2157" s="240"/>
      <c r="F2157" s="224"/>
      <c r="G2157" s="98"/>
      <c r="H2157" s="98"/>
      <c r="I2157" s="130"/>
      <c r="J2157" s="98"/>
      <c r="K2157" s="98"/>
      <c r="L2157" s="98"/>
      <c r="M2157" s="255"/>
      <c r="N2157" s="255"/>
      <c r="O2157" s="98"/>
      <c r="P2157" s="98"/>
      <c r="Q2157" s="130"/>
    </row>
    <row r="2158" spans="1:17" ht="12.6" customHeight="1" x14ac:dyDescent="0.2">
      <c r="A2158" s="234"/>
      <c r="B2158" s="98"/>
      <c r="C2158" s="130"/>
      <c r="D2158" s="240"/>
      <c r="E2158" s="240"/>
      <c r="F2158" s="224"/>
      <c r="G2158" s="98"/>
      <c r="H2158" s="98"/>
      <c r="I2158" s="130"/>
      <c r="J2158" s="98"/>
      <c r="K2158" s="98"/>
      <c r="L2158" s="98"/>
      <c r="M2158" s="255"/>
      <c r="N2158" s="255"/>
      <c r="O2158" s="98"/>
      <c r="P2158" s="98"/>
      <c r="Q2158" s="130"/>
    </row>
    <row r="2159" spans="1:17" ht="12.6" customHeight="1" x14ac:dyDescent="0.2">
      <c r="A2159" s="234"/>
      <c r="B2159" s="98"/>
      <c r="C2159" s="130"/>
      <c r="D2159" s="240"/>
      <c r="E2159" s="240"/>
      <c r="F2159" s="224"/>
      <c r="G2159" s="98"/>
      <c r="H2159" s="98"/>
      <c r="I2159" s="130"/>
      <c r="J2159" s="98"/>
      <c r="K2159" s="98"/>
      <c r="L2159" s="98"/>
      <c r="M2159" s="255"/>
      <c r="N2159" s="255"/>
      <c r="O2159" s="98"/>
      <c r="P2159" s="98"/>
      <c r="Q2159" s="130"/>
    </row>
    <row r="2160" spans="1:17" ht="12.6" customHeight="1" x14ac:dyDescent="0.2">
      <c r="A2160" s="234"/>
      <c r="B2160" s="98"/>
      <c r="C2160" s="130"/>
      <c r="D2160" s="240"/>
      <c r="E2160" s="240"/>
      <c r="F2160" s="224"/>
      <c r="G2160" s="98"/>
      <c r="H2160" s="98"/>
      <c r="I2160" s="130"/>
      <c r="J2160" s="98"/>
      <c r="K2160" s="98"/>
      <c r="L2160" s="98"/>
      <c r="M2160" s="255"/>
      <c r="N2160" s="255"/>
      <c r="O2160" s="98"/>
      <c r="P2160" s="98"/>
      <c r="Q2160" s="130"/>
    </row>
    <row r="2161" spans="1:17" ht="12.6" customHeight="1" x14ac:dyDescent="0.2">
      <c r="A2161" s="234"/>
      <c r="B2161" s="98"/>
      <c r="C2161" s="130"/>
      <c r="D2161" s="240"/>
      <c r="E2161" s="240"/>
      <c r="F2161" s="224"/>
      <c r="G2161" s="98"/>
      <c r="H2161" s="98"/>
      <c r="I2161" s="130"/>
      <c r="J2161" s="98"/>
      <c r="K2161" s="98"/>
      <c r="L2161" s="98"/>
      <c r="M2161" s="255"/>
      <c r="N2161" s="255"/>
      <c r="O2161" s="98"/>
      <c r="P2161" s="98"/>
      <c r="Q2161" s="130"/>
    </row>
    <row r="2162" spans="1:17" ht="12.6" customHeight="1" x14ac:dyDescent="0.2">
      <c r="A2162" s="234"/>
      <c r="B2162" s="98"/>
      <c r="C2162" s="130"/>
      <c r="D2162" s="240"/>
      <c r="E2162" s="240"/>
      <c r="F2162" s="224"/>
      <c r="G2162" s="98"/>
      <c r="H2162" s="98"/>
      <c r="I2162" s="130"/>
      <c r="J2162" s="98"/>
      <c r="K2162" s="98"/>
      <c r="L2162" s="98"/>
      <c r="M2162" s="255"/>
      <c r="N2162" s="255"/>
      <c r="O2162" s="98"/>
      <c r="P2162" s="98"/>
      <c r="Q2162" s="130"/>
    </row>
    <row r="2163" spans="1:17" ht="12.6" customHeight="1" x14ac:dyDescent="0.2">
      <c r="A2163" s="234"/>
      <c r="B2163" s="98"/>
      <c r="C2163" s="130"/>
      <c r="D2163" s="240"/>
      <c r="E2163" s="240"/>
      <c r="F2163" s="224"/>
      <c r="G2163" s="98"/>
      <c r="H2163" s="98"/>
      <c r="I2163" s="130"/>
      <c r="J2163" s="98"/>
      <c r="K2163" s="98"/>
      <c r="L2163" s="98"/>
      <c r="M2163" s="255"/>
      <c r="N2163" s="255"/>
      <c r="O2163" s="98"/>
      <c r="P2163" s="98"/>
      <c r="Q2163" s="130"/>
    </row>
    <row r="2164" spans="1:17" ht="12.6" customHeight="1" x14ac:dyDescent="0.2">
      <c r="A2164" s="234"/>
      <c r="B2164" s="98"/>
      <c r="C2164" s="130"/>
      <c r="D2164" s="240"/>
      <c r="E2164" s="240"/>
      <c r="F2164" s="224"/>
      <c r="G2164" s="98"/>
      <c r="H2164" s="98"/>
      <c r="I2164" s="130"/>
      <c r="J2164" s="98"/>
      <c r="K2164" s="98"/>
      <c r="L2164" s="98"/>
      <c r="M2164" s="255"/>
      <c r="N2164" s="255"/>
      <c r="O2164" s="98"/>
      <c r="P2164" s="98"/>
      <c r="Q2164" s="130"/>
    </row>
    <row r="2165" spans="1:17" ht="12.6" customHeight="1" x14ac:dyDescent="0.2">
      <c r="A2165" s="234"/>
      <c r="B2165" s="98"/>
      <c r="C2165" s="130"/>
      <c r="D2165" s="240"/>
      <c r="E2165" s="240"/>
      <c r="F2165" s="224"/>
      <c r="G2165" s="98"/>
      <c r="H2165" s="98"/>
      <c r="I2165" s="130"/>
      <c r="J2165" s="98"/>
      <c r="K2165" s="98"/>
      <c r="L2165" s="98"/>
      <c r="M2165" s="255"/>
      <c r="N2165" s="255"/>
      <c r="O2165" s="98"/>
      <c r="P2165" s="98"/>
      <c r="Q2165" s="130"/>
    </row>
    <row r="2166" spans="1:17" ht="12.6" customHeight="1" x14ac:dyDescent="0.2">
      <c r="A2166" s="234"/>
      <c r="B2166" s="98"/>
      <c r="C2166" s="130"/>
      <c r="D2166" s="240"/>
      <c r="E2166" s="240"/>
      <c r="F2166" s="224"/>
      <c r="G2166" s="98"/>
      <c r="H2166" s="98"/>
      <c r="I2166" s="130"/>
      <c r="J2166" s="98"/>
      <c r="K2166" s="98"/>
      <c r="L2166" s="98"/>
      <c r="M2166" s="255"/>
      <c r="N2166" s="255"/>
      <c r="O2166" s="98"/>
      <c r="P2166" s="98"/>
      <c r="Q2166" s="130"/>
    </row>
    <row r="2167" spans="1:17" ht="12.6" customHeight="1" x14ac:dyDescent="0.2">
      <c r="A2167" s="234"/>
      <c r="B2167" s="98"/>
      <c r="C2167" s="130"/>
      <c r="D2167" s="240"/>
      <c r="E2167" s="240"/>
      <c r="F2167" s="224"/>
      <c r="G2167" s="98"/>
      <c r="H2167" s="98"/>
      <c r="I2167" s="130"/>
      <c r="J2167" s="98"/>
      <c r="K2167" s="98"/>
      <c r="L2167" s="98"/>
      <c r="M2167" s="255"/>
      <c r="N2167" s="255"/>
      <c r="O2167" s="98"/>
      <c r="P2167" s="98"/>
      <c r="Q2167" s="130"/>
    </row>
    <row r="2168" spans="1:17" ht="12.6" customHeight="1" x14ac:dyDescent="0.2">
      <c r="A2168" s="234"/>
      <c r="B2168" s="98"/>
      <c r="C2168" s="130"/>
      <c r="D2168" s="240"/>
      <c r="E2168" s="240"/>
      <c r="F2168" s="224"/>
      <c r="G2168" s="98"/>
      <c r="H2168" s="98"/>
      <c r="I2168" s="130"/>
      <c r="J2168" s="98"/>
      <c r="K2168" s="98"/>
      <c r="L2168" s="98"/>
      <c r="M2168" s="255"/>
      <c r="N2168" s="255"/>
      <c r="O2168" s="98"/>
      <c r="P2168" s="98"/>
      <c r="Q2168" s="130"/>
    </row>
    <row r="2169" spans="1:17" ht="12.6" customHeight="1" x14ac:dyDescent="0.2">
      <c r="A2169" s="234"/>
      <c r="B2169" s="98"/>
      <c r="C2169" s="130"/>
      <c r="D2169" s="240"/>
      <c r="E2169" s="240"/>
      <c r="F2169" s="224"/>
      <c r="G2169" s="98"/>
      <c r="H2169" s="98"/>
      <c r="I2169" s="130"/>
      <c r="J2169" s="98"/>
      <c r="K2169" s="98"/>
      <c r="L2169" s="98"/>
      <c r="M2169" s="255"/>
      <c r="N2169" s="255"/>
      <c r="O2169" s="98"/>
      <c r="P2169" s="98"/>
      <c r="Q2169" s="130"/>
    </row>
    <row r="2170" spans="1:17" ht="12.6" customHeight="1" x14ac:dyDescent="0.2">
      <c r="A2170" s="234"/>
      <c r="B2170" s="98"/>
      <c r="C2170" s="130"/>
      <c r="D2170" s="240"/>
      <c r="E2170" s="240"/>
      <c r="F2170" s="224"/>
      <c r="G2170" s="98"/>
      <c r="H2170" s="98"/>
      <c r="I2170" s="130"/>
      <c r="J2170" s="98"/>
      <c r="K2170" s="98"/>
      <c r="L2170" s="98"/>
      <c r="M2170" s="255"/>
      <c r="N2170" s="255"/>
      <c r="O2170" s="98"/>
      <c r="P2170" s="98"/>
      <c r="Q2170" s="130"/>
    </row>
    <row r="2171" spans="1:17" ht="12.6" customHeight="1" x14ac:dyDescent="0.2">
      <c r="A2171" s="234"/>
      <c r="B2171" s="98"/>
      <c r="C2171" s="130"/>
      <c r="D2171" s="240"/>
      <c r="E2171" s="240"/>
      <c r="F2171" s="224"/>
      <c r="G2171" s="98"/>
      <c r="H2171" s="98"/>
      <c r="I2171" s="130"/>
      <c r="J2171" s="98"/>
      <c r="K2171" s="98"/>
      <c r="L2171" s="98"/>
      <c r="M2171" s="255"/>
      <c r="N2171" s="255"/>
      <c r="O2171" s="98"/>
      <c r="P2171" s="98"/>
      <c r="Q2171" s="130"/>
    </row>
    <row r="2172" spans="1:17" ht="12.6" customHeight="1" x14ac:dyDescent="0.2">
      <c r="A2172" s="234"/>
      <c r="B2172" s="98"/>
      <c r="C2172" s="130"/>
      <c r="D2172" s="240"/>
      <c r="E2172" s="240"/>
      <c r="F2172" s="224"/>
      <c r="G2172" s="98"/>
      <c r="H2172" s="98"/>
      <c r="I2172" s="130"/>
      <c r="J2172" s="98"/>
      <c r="K2172" s="98"/>
      <c r="L2172" s="98"/>
      <c r="M2172" s="255"/>
      <c r="N2172" s="255"/>
      <c r="O2172" s="98"/>
      <c r="P2172" s="98"/>
      <c r="Q2172" s="130"/>
    </row>
    <row r="2173" spans="1:17" ht="12.6" customHeight="1" x14ac:dyDescent="0.2">
      <c r="A2173" s="234"/>
      <c r="B2173" s="98"/>
      <c r="C2173" s="130"/>
      <c r="D2173" s="240"/>
      <c r="E2173" s="240"/>
      <c r="F2173" s="224"/>
      <c r="G2173" s="98"/>
      <c r="H2173" s="98"/>
      <c r="I2173" s="130"/>
      <c r="J2173" s="98"/>
      <c r="K2173" s="98"/>
      <c r="L2173" s="98"/>
      <c r="M2173" s="255"/>
      <c r="N2173" s="255"/>
      <c r="O2173" s="98"/>
      <c r="P2173" s="98"/>
      <c r="Q2173" s="130"/>
    </row>
    <row r="2174" spans="1:17" ht="12.6" customHeight="1" x14ac:dyDescent="0.2">
      <c r="A2174" s="234"/>
      <c r="B2174" s="98"/>
      <c r="C2174" s="130"/>
      <c r="D2174" s="240"/>
      <c r="E2174" s="240"/>
      <c r="F2174" s="224"/>
      <c r="G2174" s="98"/>
      <c r="H2174" s="98"/>
      <c r="I2174" s="130"/>
      <c r="J2174" s="98"/>
      <c r="K2174" s="98"/>
      <c r="L2174" s="98"/>
      <c r="M2174" s="255"/>
      <c r="N2174" s="255"/>
      <c r="O2174" s="98"/>
      <c r="P2174" s="98"/>
      <c r="Q2174" s="130"/>
    </row>
    <row r="2175" spans="1:17" ht="12.6" customHeight="1" x14ac:dyDescent="0.2">
      <c r="A2175" s="234"/>
      <c r="B2175" s="98"/>
      <c r="C2175" s="130"/>
      <c r="D2175" s="240"/>
      <c r="E2175" s="240"/>
      <c r="F2175" s="224"/>
      <c r="G2175" s="98"/>
      <c r="H2175" s="98"/>
      <c r="I2175" s="130"/>
      <c r="J2175" s="98"/>
      <c r="K2175" s="98"/>
      <c r="L2175" s="98"/>
      <c r="M2175" s="255"/>
      <c r="N2175" s="255"/>
      <c r="O2175" s="98"/>
      <c r="P2175" s="98"/>
      <c r="Q2175" s="130"/>
    </row>
    <row r="2176" spans="1:17" ht="12.6" customHeight="1" x14ac:dyDescent="0.2">
      <c r="A2176" s="234"/>
      <c r="B2176" s="98"/>
      <c r="C2176" s="130"/>
      <c r="D2176" s="240"/>
      <c r="E2176" s="240"/>
      <c r="F2176" s="224"/>
      <c r="G2176" s="98"/>
      <c r="H2176" s="98"/>
      <c r="I2176" s="130"/>
      <c r="J2176" s="98"/>
      <c r="K2176" s="98"/>
      <c r="L2176" s="98"/>
      <c r="M2176" s="255"/>
      <c r="N2176" s="255"/>
      <c r="O2176" s="98"/>
      <c r="P2176" s="98"/>
      <c r="Q2176" s="130"/>
    </row>
    <row r="2177" spans="1:17" ht="12.6" customHeight="1" x14ac:dyDescent="0.2">
      <c r="A2177" s="234"/>
      <c r="B2177" s="98"/>
      <c r="C2177" s="130"/>
      <c r="D2177" s="240"/>
      <c r="E2177" s="240"/>
      <c r="F2177" s="224"/>
      <c r="G2177" s="98"/>
      <c r="H2177" s="98"/>
      <c r="I2177" s="130"/>
      <c r="J2177" s="98"/>
      <c r="K2177" s="98"/>
      <c r="L2177" s="98"/>
      <c r="M2177" s="255"/>
      <c r="N2177" s="255"/>
      <c r="O2177" s="98"/>
      <c r="P2177" s="98"/>
      <c r="Q2177" s="130"/>
    </row>
    <row r="2178" spans="1:17" ht="12.6" customHeight="1" x14ac:dyDescent="0.2">
      <c r="A2178" s="234"/>
      <c r="B2178" s="98"/>
      <c r="C2178" s="130"/>
      <c r="D2178" s="240"/>
      <c r="E2178" s="240"/>
      <c r="F2178" s="224"/>
      <c r="G2178" s="98"/>
      <c r="H2178" s="98"/>
      <c r="I2178" s="130"/>
      <c r="J2178" s="98"/>
      <c r="K2178" s="98"/>
      <c r="L2178" s="98"/>
      <c r="M2178" s="255"/>
      <c r="N2178" s="255"/>
      <c r="O2178" s="98"/>
      <c r="P2178" s="98"/>
      <c r="Q2178" s="130"/>
    </row>
    <row r="2179" spans="1:17" ht="12.6" customHeight="1" x14ac:dyDescent="0.2">
      <c r="A2179" s="234"/>
      <c r="B2179" s="98"/>
      <c r="C2179" s="130"/>
      <c r="D2179" s="240"/>
      <c r="E2179" s="240"/>
      <c r="F2179" s="224"/>
      <c r="G2179" s="98"/>
      <c r="H2179" s="98"/>
      <c r="I2179" s="130"/>
      <c r="J2179" s="98"/>
      <c r="K2179" s="98"/>
      <c r="L2179" s="98"/>
      <c r="M2179" s="255"/>
      <c r="N2179" s="255"/>
      <c r="O2179" s="98"/>
      <c r="P2179" s="98"/>
      <c r="Q2179" s="130"/>
    </row>
    <row r="2180" spans="1:17" ht="12.6" customHeight="1" x14ac:dyDescent="0.2">
      <c r="A2180" s="234"/>
      <c r="B2180" s="98"/>
      <c r="C2180" s="130"/>
      <c r="D2180" s="240"/>
      <c r="E2180" s="240"/>
      <c r="F2180" s="224"/>
      <c r="G2180" s="98"/>
      <c r="H2180" s="98"/>
      <c r="I2180" s="130"/>
      <c r="J2180" s="98"/>
      <c r="K2180" s="98"/>
      <c r="L2180" s="98"/>
      <c r="M2180" s="255"/>
      <c r="N2180" s="255"/>
      <c r="O2180" s="98"/>
      <c r="P2180" s="98"/>
      <c r="Q2180" s="130"/>
    </row>
    <row r="2181" spans="1:17" ht="12.6" customHeight="1" x14ac:dyDescent="0.2">
      <c r="A2181" s="234"/>
      <c r="B2181" s="98"/>
      <c r="C2181" s="130"/>
      <c r="D2181" s="240"/>
      <c r="E2181" s="240"/>
      <c r="F2181" s="224"/>
      <c r="G2181" s="98"/>
      <c r="H2181" s="98"/>
      <c r="I2181" s="130"/>
      <c r="J2181" s="98"/>
      <c r="K2181" s="98"/>
      <c r="L2181" s="98"/>
      <c r="M2181" s="255"/>
      <c r="N2181" s="255"/>
      <c r="O2181" s="98"/>
      <c r="P2181" s="98"/>
      <c r="Q2181" s="130"/>
    </row>
    <row r="2182" spans="1:17" ht="12.6" customHeight="1" x14ac:dyDescent="0.2">
      <c r="A2182" s="234"/>
      <c r="B2182" s="98"/>
      <c r="C2182" s="130"/>
      <c r="D2182" s="240"/>
      <c r="E2182" s="240"/>
      <c r="F2182" s="224"/>
      <c r="G2182" s="98"/>
      <c r="H2182" s="98"/>
      <c r="I2182" s="130"/>
      <c r="J2182" s="98"/>
      <c r="K2182" s="98"/>
      <c r="L2182" s="98"/>
      <c r="M2182" s="255"/>
      <c r="N2182" s="255"/>
      <c r="O2182" s="98"/>
      <c r="P2182" s="98"/>
      <c r="Q2182" s="130"/>
    </row>
    <row r="2183" spans="1:17" ht="12.6" customHeight="1" x14ac:dyDescent="0.2">
      <c r="A2183" s="234"/>
      <c r="B2183" s="98"/>
      <c r="C2183" s="130"/>
      <c r="D2183" s="240"/>
      <c r="E2183" s="240"/>
      <c r="F2183" s="224"/>
      <c r="G2183" s="98"/>
      <c r="H2183" s="98"/>
      <c r="I2183" s="130"/>
      <c r="J2183" s="98"/>
      <c r="K2183" s="98"/>
      <c r="L2183" s="98"/>
      <c r="M2183" s="255"/>
      <c r="N2183" s="255"/>
      <c r="O2183" s="98"/>
      <c r="P2183" s="98"/>
      <c r="Q2183" s="130"/>
    </row>
    <row r="2184" spans="1:17" ht="12.6" customHeight="1" x14ac:dyDescent="0.2">
      <c r="A2184" s="234"/>
      <c r="B2184" s="98"/>
      <c r="C2184" s="130"/>
      <c r="D2184" s="240"/>
      <c r="E2184" s="240"/>
      <c r="F2184" s="224"/>
      <c r="G2184" s="98"/>
      <c r="H2184" s="98"/>
      <c r="I2184" s="130"/>
      <c r="J2184" s="98"/>
      <c r="K2184" s="98"/>
      <c r="L2184" s="98"/>
      <c r="M2184" s="255"/>
      <c r="N2184" s="255"/>
      <c r="O2184" s="98"/>
      <c r="P2184" s="98"/>
      <c r="Q2184" s="130"/>
    </row>
    <row r="2185" spans="1:17" ht="12.6" customHeight="1" x14ac:dyDescent="0.2">
      <c r="A2185" s="234"/>
      <c r="B2185" s="98"/>
      <c r="C2185" s="130"/>
      <c r="D2185" s="240"/>
      <c r="E2185" s="240"/>
      <c r="F2185" s="224"/>
      <c r="G2185" s="98"/>
      <c r="H2185" s="98"/>
      <c r="I2185" s="130"/>
      <c r="J2185" s="98"/>
      <c r="K2185" s="98"/>
      <c r="L2185" s="98"/>
      <c r="M2185" s="255"/>
      <c r="N2185" s="255"/>
      <c r="O2185" s="98"/>
      <c r="P2185" s="98"/>
      <c r="Q2185" s="130"/>
    </row>
    <row r="2186" spans="1:17" ht="12.6" customHeight="1" x14ac:dyDescent="0.2">
      <c r="A2186" s="234"/>
      <c r="B2186" s="98"/>
      <c r="C2186" s="130"/>
      <c r="D2186" s="240"/>
      <c r="E2186" s="240"/>
      <c r="F2186" s="224"/>
      <c r="G2186" s="98"/>
      <c r="H2186" s="98"/>
      <c r="I2186" s="130"/>
      <c r="J2186" s="98"/>
      <c r="K2186" s="98"/>
      <c r="L2186" s="98"/>
      <c r="M2186" s="255"/>
      <c r="N2186" s="255"/>
      <c r="O2186" s="98"/>
      <c r="P2186" s="98"/>
      <c r="Q2186" s="130"/>
    </row>
    <row r="2187" spans="1:17" ht="12.6" customHeight="1" x14ac:dyDescent="0.2">
      <c r="A2187" s="234"/>
      <c r="B2187" s="98"/>
      <c r="C2187" s="130"/>
      <c r="D2187" s="240"/>
      <c r="E2187" s="240"/>
      <c r="F2187" s="224"/>
      <c r="G2187" s="98"/>
      <c r="H2187" s="98"/>
      <c r="I2187" s="130"/>
      <c r="J2187" s="98"/>
      <c r="K2187" s="98"/>
      <c r="L2187" s="98"/>
      <c r="M2187" s="255"/>
      <c r="N2187" s="255"/>
      <c r="O2187" s="98"/>
      <c r="P2187" s="98"/>
      <c r="Q2187" s="130"/>
    </row>
    <row r="2188" spans="1:17" ht="12.6" customHeight="1" x14ac:dyDescent="0.2">
      <c r="A2188" s="234"/>
      <c r="B2188" s="98"/>
      <c r="C2188" s="130"/>
      <c r="D2188" s="240"/>
      <c r="E2188" s="240"/>
      <c r="F2188" s="224"/>
      <c r="G2188" s="98"/>
      <c r="H2188" s="98"/>
      <c r="I2188" s="130"/>
      <c r="J2188" s="98"/>
      <c r="K2188" s="98"/>
      <c r="L2188" s="98"/>
      <c r="M2188" s="255"/>
      <c r="N2188" s="255"/>
      <c r="O2188" s="98"/>
      <c r="P2188" s="98"/>
      <c r="Q2188" s="130"/>
    </row>
    <row r="2189" spans="1:17" ht="12.6" customHeight="1" x14ac:dyDescent="0.2">
      <c r="A2189" s="234"/>
      <c r="B2189" s="98"/>
      <c r="C2189" s="130"/>
      <c r="D2189" s="240"/>
      <c r="E2189" s="240"/>
      <c r="F2189" s="224"/>
      <c r="G2189" s="98"/>
      <c r="H2189" s="98"/>
      <c r="I2189" s="130"/>
      <c r="J2189" s="98"/>
      <c r="K2189" s="98"/>
      <c r="L2189" s="98"/>
      <c r="M2189" s="255"/>
      <c r="N2189" s="255"/>
      <c r="O2189" s="98"/>
      <c r="P2189" s="98"/>
      <c r="Q2189" s="130"/>
    </row>
    <row r="2190" spans="1:17" ht="12.6" customHeight="1" x14ac:dyDescent="0.2">
      <c r="A2190" s="234"/>
      <c r="B2190" s="98"/>
      <c r="C2190" s="130"/>
      <c r="D2190" s="240"/>
      <c r="E2190" s="240"/>
      <c r="F2190" s="224"/>
      <c r="G2190" s="98"/>
      <c r="H2190" s="98"/>
      <c r="I2190" s="130"/>
      <c r="J2190" s="98"/>
      <c r="K2190" s="98"/>
      <c r="L2190" s="98"/>
      <c r="M2190" s="255"/>
      <c r="N2190" s="255"/>
      <c r="O2190" s="98"/>
      <c r="P2190" s="98"/>
      <c r="Q2190" s="130"/>
    </row>
    <row r="2191" spans="1:17" ht="12.6" customHeight="1" x14ac:dyDescent="0.2">
      <c r="A2191" s="234"/>
      <c r="B2191" s="98"/>
      <c r="C2191" s="130"/>
      <c r="D2191" s="240"/>
      <c r="E2191" s="240"/>
      <c r="F2191" s="224"/>
      <c r="G2191" s="98"/>
      <c r="H2191" s="98"/>
      <c r="I2191" s="130"/>
      <c r="J2191" s="98"/>
      <c r="K2191" s="98"/>
      <c r="L2191" s="98"/>
      <c r="M2191" s="255"/>
      <c r="N2191" s="255"/>
      <c r="O2191" s="98"/>
      <c r="P2191" s="98"/>
      <c r="Q2191" s="130"/>
    </row>
    <row r="2192" spans="1:17" ht="12.6" customHeight="1" x14ac:dyDescent="0.2">
      <c r="A2192" s="234"/>
      <c r="B2192" s="98"/>
      <c r="C2192" s="130"/>
      <c r="D2192" s="240"/>
      <c r="E2192" s="240"/>
      <c r="F2192" s="224"/>
      <c r="G2192" s="98"/>
      <c r="H2192" s="98"/>
      <c r="I2192" s="130"/>
      <c r="J2192" s="98"/>
      <c r="K2192" s="98"/>
      <c r="L2192" s="98"/>
      <c r="M2192" s="255"/>
      <c r="N2192" s="255"/>
      <c r="O2192" s="98"/>
      <c r="P2192" s="98"/>
      <c r="Q2192" s="130"/>
    </row>
    <row r="2193" spans="1:17" ht="12.6" customHeight="1" x14ac:dyDescent="0.2">
      <c r="A2193" s="234"/>
      <c r="B2193" s="98"/>
      <c r="C2193" s="130"/>
      <c r="D2193" s="240"/>
      <c r="E2193" s="240"/>
      <c r="F2193" s="224"/>
      <c r="G2193" s="98"/>
      <c r="H2193" s="98"/>
      <c r="I2193" s="130"/>
      <c r="J2193" s="98"/>
      <c r="K2193" s="98"/>
      <c r="L2193" s="98"/>
      <c r="M2193" s="255"/>
      <c r="N2193" s="255"/>
      <c r="O2193" s="98"/>
      <c r="P2193" s="98"/>
      <c r="Q2193" s="130"/>
    </row>
    <row r="2194" spans="1:17" ht="12.6" customHeight="1" x14ac:dyDescent="0.2">
      <c r="A2194" s="234"/>
      <c r="B2194" s="98"/>
      <c r="C2194" s="130"/>
      <c r="D2194" s="240"/>
      <c r="E2194" s="240"/>
      <c r="F2194" s="224"/>
      <c r="G2194" s="98"/>
      <c r="H2194" s="98"/>
      <c r="I2194" s="130"/>
      <c r="J2194" s="98"/>
      <c r="K2194" s="98"/>
      <c r="L2194" s="98"/>
      <c r="M2194" s="255"/>
      <c r="N2194" s="255"/>
      <c r="O2194" s="98"/>
      <c r="P2194" s="98"/>
      <c r="Q2194" s="130"/>
    </row>
    <row r="2195" spans="1:17" ht="12.6" customHeight="1" x14ac:dyDescent="0.2">
      <c r="A2195" s="234"/>
      <c r="B2195" s="98"/>
      <c r="C2195" s="130"/>
      <c r="D2195" s="240"/>
      <c r="E2195" s="240"/>
      <c r="F2195" s="224"/>
      <c r="G2195" s="98"/>
      <c r="H2195" s="98"/>
      <c r="I2195" s="130"/>
      <c r="J2195" s="98"/>
      <c r="K2195" s="98"/>
      <c r="L2195" s="98"/>
      <c r="M2195" s="255"/>
      <c r="N2195" s="255"/>
      <c r="O2195" s="98"/>
      <c r="P2195" s="98"/>
      <c r="Q2195" s="130"/>
    </row>
    <row r="2196" spans="1:17" ht="12.6" customHeight="1" x14ac:dyDescent="0.2">
      <c r="A2196" s="234"/>
      <c r="B2196" s="98"/>
      <c r="C2196" s="130"/>
      <c r="D2196" s="240"/>
      <c r="E2196" s="240"/>
      <c r="F2196" s="224"/>
      <c r="G2196" s="98"/>
      <c r="H2196" s="98"/>
      <c r="I2196" s="130"/>
      <c r="J2196" s="98"/>
      <c r="K2196" s="98"/>
      <c r="L2196" s="98"/>
      <c r="M2196" s="255"/>
      <c r="N2196" s="255"/>
      <c r="O2196" s="98"/>
      <c r="P2196" s="98"/>
      <c r="Q2196" s="130"/>
    </row>
    <row r="2197" spans="1:17" ht="12.6" customHeight="1" x14ac:dyDescent="0.2">
      <c r="A2197" s="234"/>
      <c r="B2197" s="98"/>
      <c r="C2197" s="130"/>
      <c r="D2197" s="240"/>
      <c r="E2197" s="240"/>
      <c r="F2197" s="224"/>
      <c r="G2197" s="98"/>
      <c r="H2197" s="98"/>
      <c r="I2197" s="130"/>
      <c r="J2197" s="98"/>
      <c r="K2197" s="98"/>
      <c r="L2197" s="98"/>
      <c r="M2197" s="255"/>
      <c r="N2197" s="255"/>
      <c r="O2197" s="98"/>
      <c r="P2197" s="98"/>
      <c r="Q2197" s="130"/>
    </row>
    <row r="2198" spans="1:17" ht="12.6" customHeight="1" x14ac:dyDescent="0.2">
      <c r="A2198" s="234"/>
      <c r="B2198" s="98"/>
      <c r="C2198" s="130"/>
      <c r="D2198" s="240"/>
      <c r="E2198" s="240"/>
      <c r="F2198" s="224"/>
      <c r="G2198" s="98"/>
      <c r="H2198" s="98"/>
      <c r="I2198" s="130"/>
      <c r="J2198" s="98"/>
      <c r="K2198" s="98"/>
      <c r="L2198" s="98"/>
      <c r="M2198" s="255"/>
      <c r="N2198" s="255"/>
      <c r="O2198" s="98"/>
      <c r="P2198" s="98"/>
      <c r="Q2198" s="130"/>
    </row>
    <row r="2199" spans="1:17" ht="12.6" customHeight="1" x14ac:dyDescent="0.2">
      <c r="A2199" s="234"/>
      <c r="B2199" s="98"/>
      <c r="C2199" s="130"/>
      <c r="D2199" s="240"/>
      <c r="E2199" s="240"/>
      <c r="F2199" s="224"/>
      <c r="G2199" s="98"/>
      <c r="H2199" s="98"/>
      <c r="I2199" s="130"/>
      <c r="J2199" s="98"/>
      <c r="K2199" s="98"/>
      <c r="L2199" s="98"/>
      <c r="M2199" s="255"/>
      <c r="N2199" s="255"/>
      <c r="O2199" s="98"/>
      <c r="P2199" s="98"/>
      <c r="Q2199" s="130"/>
    </row>
    <row r="2200" spans="1:17" ht="12.6" customHeight="1" x14ac:dyDescent="0.2">
      <c r="A2200" s="234"/>
      <c r="B2200" s="98"/>
      <c r="C2200" s="130"/>
      <c r="D2200" s="240"/>
      <c r="E2200" s="240"/>
      <c r="F2200" s="224"/>
      <c r="G2200" s="98"/>
      <c r="H2200" s="98"/>
      <c r="I2200" s="130"/>
      <c r="J2200" s="98"/>
      <c r="K2200" s="98"/>
      <c r="L2200" s="98"/>
      <c r="M2200" s="255"/>
      <c r="N2200" s="255"/>
      <c r="O2200" s="98"/>
      <c r="P2200" s="98"/>
      <c r="Q2200" s="130"/>
    </row>
    <row r="2201" spans="1:17" ht="12.6" customHeight="1" x14ac:dyDescent="0.2">
      <c r="A2201" s="234"/>
      <c r="B2201" s="98"/>
      <c r="C2201" s="130"/>
      <c r="D2201" s="240"/>
      <c r="E2201" s="240"/>
      <c r="F2201" s="224"/>
      <c r="G2201" s="98"/>
      <c r="H2201" s="98"/>
      <c r="I2201" s="130"/>
      <c r="J2201" s="98"/>
      <c r="K2201" s="98"/>
      <c r="L2201" s="98"/>
      <c r="M2201" s="255"/>
      <c r="N2201" s="255"/>
      <c r="O2201" s="98"/>
      <c r="P2201" s="98"/>
      <c r="Q2201" s="130"/>
    </row>
    <row r="2202" spans="1:17" ht="12.6" customHeight="1" x14ac:dyDescent="0.2">
      <c r="A2202" s="234"/>
      <c r="B2202" s="98"/>
      <c r="C2202" s="130"/>
      <c r="D2202" s="240"/>
      <c r="E2202" s="240"/>
      <c r="F2202" s="224"/>
      <c r="G2202" s="98"/>
      <c r="H2202" s="98"/>
      <c r="I2202" s="130"/>
      <c r="J2202" s="98"/>
      <c r="K2202" s="98"/>
      <c r="L2202" s="98"/>
      <c r="M2202" s="255"/>
      <c r="N2202" s="255"/>
      <c r="O2202" s="98"/>
      <c r="P2202" s="98"/>
      <c r="Q2202" s="130"/>
    </row>
    <row r="2203" spans="1:17" ht="12.6" customHeight="1" x14ac:dyDescent="0.2">
      <c r="A2203" s="234"/>
      <c r="B2203" s="98"/>
      <c r="C2203" s="130"/>
      <c r="D2203" s="240"/>
      <c r="E2203" s="240"/>
      <c r="F2203" s="224"/>
      <c r="G2203" s="98"/>
      <c r="H2203" s="98"/>
      <c r="I2203" s="130"/>
      <c r="J2203" s="98"/>
      <c r="K2203" s="98"/>
      <c r="L2203" s="98"/>
      <c r="M2203" s="255"/>
      <c r="N2203" s="255"/>
      <c r="O2203" s="98"/>
      <c r="P2203" s="98"/>
      <c r="Q2203" s="130"/>
    </row>
    <row r="2204" spans="1:17" ht="12.6" customHeight="1" x14ac:dyDescent="0.2">
      <c r="A2204" s="234"/>
      <c r="B2204" s="98"/>
      <c r="C2204" s="130"/>
      <c r="D2204" s="240"/>
      <c r="E2204" s="240"/>
      <c r="F2204" s="224"/>
      <c r="G2204" s="98"/>
      <c r="H2204" s="98"/>
      <c r="I2204" s="130"/>
      <c r="J2204" s="98"/>
      <c r="K2204" s="98"/>
      <c r="L2204" s="98"/>
      <c r="M2204" s="255"/>
      <c r="N2204" s="255"/>
      <c r="O2204" s="98"/>
      <c r="P2204" s="98"/>
      <c r="Q2204" s="130"/>
    </row>
    <row r="2205" spans="1:17" ht="12.6" customHeight="1" x14ac:dyDescent="0.2">
      <c r="A2205" s="234"/>
      <c r="B2205" s="98"/>
      <c r="C2205" s="130"/>
      <c r="D2205" s="240"/>
      <c r="E2205" s="240"/>
      <c r="F2205" s="224"/>
      <c r="G2205" s="98"/>
      <c r="H2205" s="98"/>
      <c r="I2205" s="130"/>
      <c r="J2205" s="98"/>
      <c r="K2205" s="98"/>
      <c r="L2205" s="98"/>
      <c r="M2205" s="255"/>
      <c r="N2205" s="255"/>
      <c r="O2205" s="98"/>
      <c r="P2205" s="98"/>
      <c r="Q2205" s="130"/>
    </row>
    <row r="2206" spans="1:17" ht="12.6" customHeight="1" x14ac:dyDescent="0.2">
      <c r="A2206" s="234"/>
      <c r="B2206" s="98"/>
      <c r="C2206" s="130"/>
      <c r="D2206" s="240"/>
      <c r="E2206" s="240"/>
      <c r="F2206" s="224"/>
      <c r="G2206" s="98"/>
      <c r="H2206" s="98"/>
      <c r="I2206" s="130"/>
      <c r="J2206" s="98"/>
      <c r="K2206" s="98"/>
      <c r="L2206" s="98"/>
      <c r="M2206" s="255"/>
      <c r="N2206" s="255"/>
      <c r="O2206" s="98"/>
      <c r="P2206" s="98"/>
      <c r="Q2206" s="130"/>
    </row>
    <row r="2207" spans="1:17" ht="12.6" customHeight="1" x14ac:dyDescent="0.2">
      <c r="A2207" s="234"/>
      <c r="B2207" s="98"/>
      <c r="C2207" s="130"/>
      <c r="D2207" s="240"/>
      <c r="E2207" s="240"/>
      <c r="F2207" s="224"/>
      <c r="G2207" s="98"/>
      <c r="H2207" s="98"/>
      <c r="I2207" s="130"/>
      <c r="J2207" s="98"/>
      <c r="K2207" s="98"/>
      <c r="L2207" s="98"/>
      <c r="M2207" s="255"/>
      <c r="N2207" s="255"/>
      <c r="O2207" s="98"/>
      <c r="P2207" s="98"/>
      <c r="Q2207" s="130"/>
    </row>
    <row r="2208" spans="1:17" ht="12.6" customHeight="1" x14ac:dyDescent="0.2">
      <c r="A2208" s="234"/>
      <c r="B2208" s="98"/>
      <c r="C2208" s="130"/>
      <c r="D2208" s="240"/>
      <c r="E2208" s="240"/>
      <c r="F2208" s="224"/>
      <c r="G2208" s="98"/>
      <c r="H2208" s="98"/>
      <c r="I2208" s="130"/>
      <c r="J2208" s="98"/>
      <c r="K2208" s="98"/>
      <c r="L2208" s="98"/>
      <c r="M2208" s="255"/>
      <c r="N2208" s="255"/>
      <c r="O2208" s="98"/>
      <c r="P2208" s="98"/>
      <c r="Q2208" s="130"/>
    </row>
    <row r="2209" spans="1:17" ht="12.6" customHeight="1" x14ac:dyDescent="0.2">
      <c r="A2209" s="234"/>
      <c r="B2209" s="98"/>
      <c r="C2209" s="130"/>
      <c r="D2209" s="240"/>
      <c r="E2209" s="240"/>
      <c r="F2209" s="224"/>
      <c r="G2209" s="98"/>
      <c r="H2209" s="98"/>
      <c r="I2209" s="130"/>
      <c r="J2209" s="98"/>
      <c r="K2209" s="98"/>
      <c r="L2209" s="98"/>
      <c r="M2209" s="255"/>
      <c r="N2209" s="255"/>
      <c r="O2209" s="98"/>
      <c r="P2209" s="98"/>
      <c r="Q2209" s="130"/>
    </row>
    <row r="2210" spans="1:17" ht="12.6" customHeight="1" x14ac:dyDescent="0.2">
      <c r="A2210" s="234"/>
      <c r="B2210" s="98"/>
      <c r="C2210" s="130"/>
      <c r="D2210" s="240"/>
      <c r="E2210" s="240"/>
      <c r="F2210" s="224"/>
      <c r="G2210" s="98"/>
      <c r="H2210" s="98"/>
      <c r="I2210" s="130"/>
      <c r="J2210" s="98"/>
      <c r="K2210" s="98"/>
      <c r="L2210" s="98"/>
      <c r="M2210" s="255"/>
      <c r="N2210" s="255"/>
      <c r="O2210" s="98"/>
      <c r="P2210" s="98"/>
      <c r="Q2210" s="130"/>
    </row>
    <row r="2211" spans="1:17" ht="12.6" customHeight="1" x14ac:dyDescent="0.2">
      <c r="A2211" s="234"/>
      <c r="B2211" s="98"/>
      <c r="C2211" s="130"/>
      <c r="D2211" s="240"/>
      <c r="E2211" s="240"/>
      <c r="F2211" s="224"/>
      <c r="G2211" s="98"/>
      <c r="H2211" s="98"/>
      <c r="I2211" s="130"/>
      <c r="J2211" s="98"/>
      <c r="K2211" s="98"/>
      <c r="L2211" s="98"/>
      <c r="M2211" s="255"/>
      <c r="N2211" s="255"/>
      <c r="O2211" s="98"/>
      <c r="P2211" s="98"/>
      <c r="Q2211" s="130"/>
    </row>
    <row r="2212" spans="1:17" ht="12.6" customHeight="1" x14ac:dyDescent="0.2">
      <c r="A2212" s="234"/>
      <c r="B2212" s="98"/>
      <c r="C2212" s="130"/>
      <c r="D2212" s="240"/>
      <c r="E2212" s="240"/>
      <c r="F2212" s="224"/>
      <c r="G2212" s="98"/>
      <c r="H2212" s="98"/>
      <c r="I2212" s="130"/>
      <c r="J2212" s="98"/>
      <c r="K2212" s="98"/>
      <c r="L2212" s="98"/>
      <c r="M2212" s="255"/>
      <c r="N2212" s="255"/>
      <c r="O2212" s="98"/>
      <c r="P2212" s="98"/>
      <c r="Q2212" s="130"/>
    </row>
    <row r="2213" spans="1:17" ht="12.6" customHeight="1" x14ac:dyDescent="0.2">
      <c r="A2213" s="234"/>
      <c r="B2213" s="98"/>
      <c r="C2213" s="130"/>
      <c r="D2213" s="240"/>
      <c r="E2213" s="240"/>
      <c r="F2213" s="224"/>
      <c r="G2213" s="98"/>
      <c r="H2213" s="98"/>
      <c r="I2213" s="130"/>
      <c r="J2213" s="98"/>
      <c r="K2213" s="98"/>
      <c r="L2213" s="98"/>
      <c r="M2213" s="255"/>
      <c r="N2213" s="255"/>
      <c r="O2213" s="98"/>
      <c r="P2213" s="98"/>
      <c r="Q2213" s="130"/>
    </row>
    <row r="2214" spans="1:17" ht="12.6" customHeight="1" x14ac:dyDescent="0.2">
      <c r="A2214" s="234"/>
      <c r="B2214" s="98"/>
      <c r="C2214" s="130"/>
      <c r="D2214" s="240"/>
      <c r="E2214" s="240"/>
      <c r="F2214" s="224"/>
      <c r="G2214" s="98"/>
      <c r="H2214" s="98"/>
      <c r="I2214" s="130"/>
      <c r="J2214" s="98"/>
      <c r="K2214" s="98"/>
      <c r="L2214" s="98"/>
      <c r="M2214" s="255"/>
      <c r="N2214" s="255"/>
      <c r="O2214" s="98"/>
      <c r="P2214" s="98"/>
      <c r="Q2214" s="130"/>
    </row>
    <row r="2215" spans="1:17" ht="12.6" customHeight="1" x14ac:dyDescent="0.2">
      <c r="A2215" s="234"/>
      <c r="B2215" s="98"/>
      <c r="C2215" s="130"/>
      <c r="D2215" s="240"/>
      <c r="E2215" s="240"/>
      <c r="F2215" s="224"/>
      <c r="G2215" s="98"/>
      <c r="H2215" s="98"/>
      <c r="I2215" s="130"/>
      <c r="J2215" s="98"/>
      <c r="K2215" s="98"/>
      <c r="L2215" s="98"/>
      <c r="M2215" s="255"/>
      <c r="N2215" s="255"/>
      <c r="O2215" s="98"/>
      <c r="P2215" s="98"/>
      <c r="Q2215" s="130"/>
    </row>
    <row r="2216" spans="1:17" ht="12.6" customHeight="1" x14ac:dyDescent="0.2">
      <c r="A2216" s="234"/>
      <c r="B2216" s="98"/>
      <c r="C2216" s="130"/>
      <c r="D2216" s="240"/>
      <c r="E2216" s="240"/>
      <c r="F2216" s="224"/>
      <c r="G2216" s="98"/>
      <c r="H2216" s="98"/>
      <c r="I2216" s="130"/>
      <c r="J2216" s="98"/>
      <c r="K2216" s="98"/>
      <c r="L2216" s="98"/>
      <c r="M2216" s="255"/>
      <c r="N2216" s="255"/>
      <c r="O2216" s="98"/>
      <c r="P2216" s="98"/>
      <c r="Q2216" s="130"/>
    </row>
    <row r="2217" spans="1:17" ht="12.6" customHeight="1" x14ac:dyDescent="0.2">
      <c r="A2217" s="234"/>
      <c r="B2217" s="98"/>
      <c r="C2217" s="130"/>
      <c r="D2217" s="240"/>
      <c r="E2217" s="240"/>
      <c r="F2217" s="224"/>
      <c r="G2217" s="98"/>
      <c r="H2217" s="98"/>
      <c r="I2217" s="130"/>
      <c r="J2217" s="98"/>
      <c r="K2217" s="98"/>
      <c r="L2217" s="98"/>
      <c r="M2217" s="255"/>
      <c r="N2217" s="255"/>
      <c r="O2217" s="98"/>
      <c r="P2217" s="98"/>
      <c r="Q2217" s="130"/>
    </row>
    <row r="2218" spans="1:17" ht="12.6" customHeight="1" x14ac:dyDescent="0.2">
      <c r="A2218" s="234"/>
      <c r="B2218" s="98"/>
      <c r="C2218" s="130"/>
      <c r="D2218" s="240"/>
      <c r="E2218" s="240"/>
      <c r="F2218" s="224"/>
      <c r="G2218" s="98"/>
      <c r="H2218" s="98"/>
      <c r="I2218" s="130"/>
      <c r="J2218" s="98"/>
      <c r="K2218" s="98"/>
      <c r="L2218" s="98"/>
      <c r="M2218" s="255"/>
      <c r="N2218" s="255"/>
      <c r="O2218" s="98"/>
      <c r="P2218" s="98"/>
      <c r="Q2218" s="130"/>
    </row>
    <row r="2219" spans="1:17" ht="12.6" customHeight="1" x14ac:dyDescent="0.2">
      <c r="A2219" s="234"/>
      <c r="B2219" s="98"/>
      <c r="C2219" s="130"/>
      <c r="D2219" s="240"/>
      <c r="E2219" s="240"/>
      <c r="F2219" s="224"/>
      <c r="G2219" s="98"/>
      <c r="H2219" s="98"/>
      <c r="I2219" s="130"/>
      <c r="J2219" s="98"/>
      <c r="K2219" s="98"/>
      <c r="L2219" s="98"/>
      <c r="M2219" s="255"/>
      <c r="N2219" s="255"/>
      <c r="O2219" s="98"/>
      <c r="P2219" s="98"/>
      <c r="Q2219" s="130"/>
    </row>
    <row r="2220" spans="1:17" ht="12.6" customHeight="1" x14ac:dyDescent="0.2">
      <c r="A2220" s="234"/>
      <c r="B2220" s="98"/>
      <c r="C2220" s="130"/>
      <c r="D2220" s="240"/>
      <c r="E2220" s="240"/>
      <c r="F2220" s="224"/>
      <c r="G2220" s="98"/>
      <c r="H2220" s="98"/>
      <c r="I2220" s="130"/>
      <c r="J2220" s="98"/>
      <c r="K2220" s="98"/>
      <c r="L2220" s="98"/>
      <c r="M2220" s="255"/>
      <c r="N2220" s="255"/>
      <c r="O2220" s="98"/>
      <c r="P2220" s="98"/>
      <c r="Q2220" s="130"/>
    </row>
    <row r="2221" spans="1:17" ht="12.6" customHeight="1" x14ac:dyDescent="0.2">
      <c r="A2221" s="234"/>
      <c r="B2221" s="98"/>
      <c r="C2221" s="130"/>
      <c r="D2221" s="240"/>
      <c r="E2221" s="240"/>
      <c r="F2221" s="224"/>
      <c r="G2221" s="98"/>
      <c r="H2221" s="98"/>
      <c r="I2221" s="130"/>
      <c r="J2221" s="98"/>
      <c r="K2221" s="98"/>
      <c r="L2221" s="98"/>
      <c r="M2221" s="255"/>
      <c r="N2221" s="255"/>
      <c r="O2221" s="98"/>
      <c r="P2221" s="98"/>
      <c r="Q2221" s="130"/>
    </row>
    <row r="2222" spans="1:17" ht="12.6" customHeight="1" x14ac:dyDescent="0.2">
      <c r="A2222" s="234"/>
      <c r="B2222" s="98"/>
      <c r="C2222" s="130"/>
      <c r="D2222" s="240"/>
      <c r="E2222" s="240"/>
      <c r="F2222" s="224"/>
      <c r="G2222" s="98"/>
      <c r="H2222" s="98"/>
      <c r="I2222" s="130"/>
      <c r="J2222" s="98"/>
      <c r="K2222" s="98"/>
      <c r="L2222" s="98"/>
      <c r="M2222" s="255"/>
      <c r="N2222" s="255"/>
      <c r="O2222" s="98"/>
      <c r="P2222" s="98"/>
      <c r="Q2222" s="130"/>
    </row>
    <row r="2223" spans="1:17" ht="12.6" customHeight="1" x14ac:dyDescent="0.2">
      <c r="A2223" s="234"/>
      <c r="B2223" s="98"/>
      <c r="C2223" s="130"/>
      <c r="D2223" s="240"/>
      <c r="E2223" s="240"/>
      <c r="F2223" s="224"/>
      <c r="G2223" s="98"/>
      <c r="H2223" s="98"/>
      <c r="I2223" s="130"/>
      <c r="J2223" s="98"/>
      <c r="K2223" s="98"/>
      <c r="L2223" s="98"/>
      <c r="M2223" s="255"/>
      <c r="N2223" s="255"/>
      <c r="O2223" s="98"/>
      <c r="P2223" s="98"/>
      <c r="Q2223" s="130"/>
    </row>
    <row r="2224" spans="1:17" ht="12.6" customHeight="1" x14ac:dyDescent="0.2">
      <c r="A2224" s="234"/>
      <c r="B2224" s="98"/>
      <c r="C2224" s="130"/>
      <c r="D2224" s="240"/>
      <c r="E2224" s="240"/>
      <c r="F2224" s="224"/>
      <c r="G2224" s="98"/>
      <c r="H2224" s="98"/>
      <c r="I2224" s="130"/>
      <c r="J2224" s="98"/>
      <c r="K2224" s="98"/>
      <c r="L2224" s="98"/>
      <c r="M2224" s="255"/>
      <c r="N2224" s="255"/>
      <c r="O2224" s="98"/>
      <c r="P2224" s="98"/>
      <c r="Q2224" s="130"/>
    </row>
    <row r="2225" spans="1:17" ht="12.6" customHeight="1" x14ac:dyDescent="0.2">
      <c r="A2225" s="234"/>
      <c r="B2225" s="98"/>
      <c r="C2225" s="130"/>
      <c r="D2225" s="240"/>
      <c r="E2225" s="240"/>
      <c r="F2225" s="224"/>
      <c r="G2225" s="98"/>
      <c r="H2225" s="98"/>
      <c r="I2225" s="130"/>
      <c r="J2225" s="98"/>
      <c r="K2225" s="98"/>
      <c r="L2225" s="98"/>
      <c r="M2225" s="255"/>
      <c r="N2225" s="255"/>
      <c r="O2225" s="98"/>
      <c r="P2225" s="98"/>
      <c r="Q2225" s="130"/>
    </row>
    <row r="2226" spans="1:17" ht="12.6" customHeight="1" x14ac:dyDescent="0.2">
      <c r="A2226" s="234"/>
      <c r="B2226" s="98"/>
      <c r="C2226" s="130"/>
      <c r="D2226" s="240"/>
      <c r="E2226" s="240"/>
      <c r="F2226" s="224"/>
      <c r="G2226" s="98"/>
      <c r="H2226" s="98"/>
      <c r="I2226" s="130"/>
      <c r="J2226" s="98"/>
      <c r="K2226" s="98"/>
      <c r="L2226" s="98"/>
      <c r="M2226" s="255"/>
      <c r="N2226" s="255"/>
      <c r="O2226" s="98"/>
      <c r="P2226" s="98"/>
      <c r="Q2226" s="130"/>
    </row>
    <row r="2227" spans="1:17" ht="12.6" customHeight="1" x14ac:dyDescent="0.2">
      <c r="A2227" s="234"/>
      <c r="B2227" s="98"/>
      <c r="C2227" s="130"/>
      <c r="D2227" s="240"/>
      <c r="E2227" s="240"/>
      <c r="F2227" s="224"/>
      <c r="G2227" s="98"/>
      <c r="H2227" s="98"/>
      <c r="I2227" s="130"/>
      <c r="J2227" s="98"/>
      <c r="K2227" s="98"/>
      <c r="L2227" s="98"/>
      <c r="M2227" s="255"/>
      <c r="N2227" s="255"/>
      <c r="O2227" s="98"/>
      <c r="P2227" s="98"/>
      <c r="Q2227" s="130"/>
    </row>
    <row r="2228" spans="1:17" ht="12.6" customHeight="1" x14ac:dyDescent="0.2">
      <c r="A2228" s="234"/>
      <c r="B2228" s="98"/>
      <c r="C2228" s="130"/>
      <c r="D2228" s="240"/>
      <c r="E2228" s="240"/>
      <c r="F2228" s="224"/>
      <c r="G2228" s="98"/>
      <c r="H2228" s="98"/>
      <c r="I2228" s="130"/>
      <c r="J2228" s="98"/>
      <c r="K2228" s="98"/>
      <c r="L2228" s="98"/>
      <c r="M2228" s="255"/>
      <c r="N2228" s="255"/>
      <c r="O2228" s="98"/>
      <c r="P2228" s="98"/>
      <c r="Q2228" s="130"/>
    </row>
    <row r="2229" spans="1:17" ht="12.6" customHeight="1" x14ac:dyDescent="0.2">
      <c r="A2229" s="234"/>
      <c r="B2229" s="98"/>
      <c r="C2229" s="130"/>
      <c r="D2229" s="240"/>
      <c r="E2229" s="240"/>
      <c r="F2229" s="224"/>
      <c r="G2229" s="98"/>
      <c r="H2229" s="98"/>
      <c r="I2229" s="130"/>
      <c r="J2229" s="98"/>
      <c r="K2229" s="98"/>
      <c r="L2229" s="98"/>
      <c r="M2229" s="255"/>
      <c r="N2229" s="255"/>
      <c r="O2229" s="98"/>
      <c r="P2229" s="98"/>
      <c r="Q2229" s="130"/>
    </row>
    <row r="2230" spans="1:17" ht="12.6" customHeight="1" x14ac:dyDescent="0.2">
      <c r="A2230" s="234"/>
      <c r="B2230" s="98"/>
      <c r="C2230" s="130"/>
      <c r="D2230" s="240"/>
      <c r="E2230" s="240"/>
      <c r="F2230" s="224"/>
      <c r="G2230" s="98"/>
      <c r="H2230" s="98"/>
      <c r="I2230" s="130"/>
      <c r="J2230" s="98"/>
      <c r="K2230" s="98"/>
      <c r="L2230" s="98"/>
      <c r="M2230" s="255"/>
      <c r="N2230" s="255"/>
      <c r="O2230" s="98"/>
      <c r="P2230" s="98"/>
      <c r="Q2230" s="130"/>
    </row>
    <row r="2231" spans="1:17" ht="12.6" customHeight="1" x14ac:dyDescent="0.2">
      <c r="A2231" s="234"/>
      <c r="B2231" s="98"/>
      <c r="C2231" s="130"/>
      <c r="D2231" s="240"/>
      <c r="E2231" s="240"/>
      <c r="F2231" s="224"/>
      <c r="G2231" s="98"/>
      <c r="H2231" s="98"/>
      <c r="I2231" s="130"/>
      <c r="J2231" s="98"/>
      <c r="K2231" s="98"/>
      <c r="L2231" s="98"/>
      <c r="M2231" s="255"/>
      <c r="N2231" s="255"/>
      <c r="O2231" s="98"/>
      <c r="P2231" s="98"/>
      <c r="Q2231" s="130"/>
    </row>
    <row r="2232" spans="1:17" ht="12.6" customHeight="1" x14ac:dyDescent="0.2">
      <c r="A2232" s="234"/>
      <c r="B2232" s="98"/>
      <c r="C2232" s="130"/>
      <c r="D2232" s="240"/>
      <c r="E2232" s="240"/>
      <c r="F2232" s="224"/>
      <c r="G2232" s="98"/>
      <c r="H2232" s="98"/>
      <c r="I2232" s="130"/>
      <c r="J2232" s="98"/>
      <c r="K2232" s="98"/>
      <c r="L2232" s="98"/>
      <c r="M2232" s="255"/>
      <c r="N2232" s="255"/>
      <c r="O2232" s="98"/>
      <c r="P2232" s="98"/>
      <c r="Q2232" s="130"/>
    </row>
    <row r="2233" spans="1:17" ht="12.6" customHeight="1" x14ac:dyDescent="0.2">
      <c r="A2233" s="234"/>
      <c r="B2233" s="98"/>
      <c r="C2233" s="130"/>
      <c r="D2233" s="240"/>
      <c r="E2233" s="240"/>
      <c r="F2233" s="224"/>
      <c r="G2233" s="98"/>
      <c r="H2233" s="98"/>
      <c r="I2233" s="130"/>
      <c r="J2233" s="98"/>
      <c r="K2233" s="98"/>
      <c r="L2233" s="98"/>
      <c r="M2233" s="255"/>
      <c r="N2233" s="255"/>
      <c r="O2233" s="98"/>
      <c r="P2233" s="98"/>
      <c r="Q2233" s="130"/>
    </row>
    <row r="2234" spans="1:17" ht="12.6" customHeight="1" x14ac:dyDescent="0.2">
      <c r="A2234" s="234"/>
      <c r="B2234" s="98"/>
      <c r="C2234" s="130"/>
      <c r="D2234" s="240"/>
      <c r="E2234" s="240"/>
      <c r="F2234" s="224"/>
      <c r="G2234" s="98"/>
      <c r="H2234" s="98"/>
      <c r="I2234" s="130"/>
      <c r="J2234" s="98"/>
      <c r="K2234" s="98"/>
      <c r="L2234" s="98"/>
      <c r="M2234" s="255"/>
      <c r="N2234" s="255"/>
      <c r="O2234" s="98"/>
      <c r="P2234" s="98"/>
      <c r="Q2234" s="130"/>
    </row>
    <row r="2235" spans="1:17" ht="12.6" customHeight="1" x14ac:dyDescent="0.2">
      <c r="A2235" s="234"/>
      <c r="B2235" s="98"/>
      <c r="C2235" s="130"/>
      <c r="D2235" s="240"/>
      <c r="E2235" s="240"/>
      <c r="F2235" s="224"/>
      <c r="G2235" s="98"/>
      <c r="H2235" s="98"/>
      <c r="I2235" s="130"/>
      <c r="J2235" s="98"/>
      <c r="K2235" s="98"/>
      <c r="L2235" s="98"/>
      <c r="M2235" s="255"/>
      <c r="N2235" s="255"/>
      <c r="O2235" s="98"/>
      <c r="P2235" s="98"/>
      <c r="Q2235" s="130"/>
    </row>
    <row r="2236" spans="1:17" ht="12.6" customHeight="1" x14ac:dyDescent="0.2">
      <c r="A2236" s="234"/>
      <c r="B2236" s="98"/>
      <c r="C2236" s="130"/>
      <c r="D2236" s="240"/>
      <c r="E2236" s="240"/>
      <c r="F2236" s="224"/>
      <c r="G2236" s="98"/>
      <c r="H2236" s="98"/>
      <c r="I2236" s="130"/>
      <c r="J2236" s="98"/>
      <c r="K2236" s="98"/>
      <c r="L2236" s="98"/>
      <c r="M2236" s="255"/>
      <c r="N2236" s="255"/>
      <c r="O2236" s="98"/>
      <c r="P2236" s="98"/>
      <c r="Q2236" s="130"/>
    </row>
    <row r="2237" spans="1:17" ht="12.6" customHeight="1" x14ac:dyDescent="0.2">
      <c r="A2237" s="234"/>
      <c r="B2237" s="98"/>
      <c r="C2237" s="130"/>
      <c r="D2237" s="240"/>
      <c r="E2237" s="240"/>
      <c r="F2237" s="224"/>
      <c r="G2237" s="98"/>
      <c r="H2237" s="98"/>
      <c r="I2237" s="130"/>
      <c r="J2237" s="98"/>
      <c r="K2237" s="98"/>
      <c r="L2237" s="98"/>
      <c r="M2237" s="255"/>
      <c r="N2237" s="255"/>
      <c r="O2237" s="98"/>
      <c r="P2237" s="98"/>
      <c r="Q2237" s="130"/>
    </row>
    <row r="2238" spans="1:17" ht="12.6" customHeight="1" x14ac:dyDescent="0.2">
      <c r="A2238" s="234"/>
      <c r="B2238" s="98"/>
      <c r="C2238" s="130"/>
      <c r="D2238" s="240"/>
      <c r="E2238" s="240"/>
      <c r="F2238" s="224"/>
      <c r="G2238" s="98"/>
      <c r="H2238" s="98"/>
      <c r="I2238" s="130"/>
      <c r="J2238" s="98"/>
      <c r="K2238" s="98"/>
      <c r="L2238" s="98"/>
      <c r="M2238" s="255"/>
      <c r="N2238" s="255"/>
      <c r="O2238" s="98"/>
      <c r="P2238" s="98"/>
      <c r="Q2238" s="130"/>
    </row>
    <row r="2239" spans="1:17" ht="12.6" customHeight="1" x14ac:dyDescent="0.2">
      <c r="A2239" s="234"/>
      <c r="B2239" s="98"/>
      <c r="C2239" s="130"/>
      <c r="D2239" s="240"/>
      <c r="E2239" s="240"/>
      <c r="F2239" s="224"/>
      <c r="G2239" s="98"/>
      <c r="H2239" s="98"/>
      <c r="I2239" s="130"/>
      <c r="J2239" s="98"/>
      <c r="K2239" s="98"/>
      <c r="L2239" s="98"/>
      <c r="M2239" s="255"/>
      <c r="N2239" s="255"/>
      <c r="O2239" s="98"/>
      <c r="P2239" s="98"/>
      <c r="Q2239" s="130"/>
    </row>
    <row r="2240" spans="1:17" ht="12.6" customHeight="1" x14ac:dyDescent="0.2">
      <c r="A2240" s="234"/>
      <c r="B2240" s="98"/>
      <c r="C2240" s="130"/>
      <c r="D2240" s="240"/>
      <c r="E2240" s="240"/>
      <c r="F2240" s="224"/>
      <c r="G2240" s="98"/>
      <c r="H2240" s="98"/>
      <c r="I2240" s="130"/>
      <c r="J2240" s="98"/>
      <c r="K2240" s="98"/>
      <c r="L2240" s="98"/>
      <c r="M2240" s="255"/>
      <c r="N2240" s="255"/>
      <c r="O2240" s="98"/>
      <c r="P2240" s="98"/>
      <c r="Q2240" s="130"/>
    </row>
    <row r="2241" spans="1:17" ht="12.6" customHeight="1" x14ac:dyDescent="0.2">
      <c r="A2241" s="234"/>
      <c r="B2241" s="98"/>
      <c r="C2241" s="130"/>
      <c r="D2241" s="240"/>
      <c r="E2241" s="240"/>
      <c r="F2241" s="224"/>
      <c r="G2241" s="98"/>
      <c r="H2241" s="98"/>
      <c r="I2241" s="130"/>
      <c r="J2241" s="98"/>
      <c r="K2241" s="98"/>
      <c r="L2241" s="98"/>
      <c r="M2241" s="255"/>
      <c r="N2241" s="255"/>
      <c r="O2241" s="98"/>
      <c r="P2241" s="98"/>
      <c r="Q2241" s="130"/>
    </row>
    <row r="2242" spans="1:17" ht="12.6" customHeight="1" x14ac:dyDescent="0.2">
      <c r="A2242" s="234"/>
      <c r="B2242" s="98"/>
      <c r="C2242" s="130"/>
      <c r="D2242" s="240"/>
      <c r="E2242" s="240"/>
      <c r="F2242" s="224"/>
      <c r="G2242" s="98"/>
      <c r="H2242" s="98"/>
      <c r="I2242" s="130"/>
      <c r="J2242" s="98"/>
      <c r="K2242" s="98"/>
      <c r="L2242" s="98"/>
      <c r="M2242" s="255"/>
      <c r="N2242" s="255"/>
      <c r="O2242" s="98"/>
      <c r="P2242" s="98"/>
      <c r="Q2242" s="130"/>
    </row>
    <row r="2243" spans="1:17" ht="12.6" customHeight="1" x14ac:dyDescent="0.2">
      <c r="A2243" s="234"/>
      <c r="B2243" s="98"/>
      <c r="C2243" s="130"/>
      <c r="D2243" s="240"/>
      <c r="E2243" s="240"/>
      <c r="F2243" s="224"/>
      <c r="G2243" s="98"/>
      <c r="H2243" s="98"/>
      <c r="I2243" s="130"/>
      <c r="J2243" s="98"/>
      <c r="K2243" s="98"/>
      <c r="L2243" s="98"/>
      <c r="M2243" s="255"/>
      <c r="N2243" s="255"/>
      <c r="O2243" s="98"/>
      <c r="P2243" s="98"/>
      <c r="Q2243" s="130"/>
    </row>
    <row r="2244" spans="1:17" ht="12.6" customHeight="1" x14ac:dyDescent="0.2">
      <c r="A2244" s="234"/>
      <c r="B2244" s="98"/>
      <c r="C2244" s="130"/>
      <c r="D2244" s="240"/>
      <c r="E2244" s="240"/>
      <c r="F2244" s="224"/>
      <c r="G2244" s="98"/>
      <c r="H2244" s="98"/>
      <c r="I2244" s="130"/>
      <c r="J2244" s="98"/>
      <c r="K2244" s="98"/>
      <c r="L2244" s="98"/>
      <c r="M2244" s="255"/>
      <c r="N2244" s="255"/>
      <c r="O2244" s="98"/>
      <c r="P2244" s="98"/>
      <c r="Q2244" s="130"/>
    </row>
    <row r="2245" spans="1:17" ht="12.6" customHeight="1" x14ac:dyDescent="0.2">
      <c r="A2245" s="234"/>
      <c r="B2245" s="98"/>
      <c r="C2245" s="130"/>
      <c r="D2245" s="240"/>
      <c r="E2245" s="240"/>
      <c r="F2245" s="224"/>
      <c r="G2245" s="98"/>
      <c r="H2245" s="98"/>
      <c r="I2245" s="130"/>
      <c r="J2245" s="98"/>
      <c r="K2245" s="98"/>
      <c r="L2245" s="98"/>
      <c r="M2245" s="255"/>
      <c r="N2245" s="255"/>
      <c r="O2245" s="98"/>
      <c r="P2245" s="98"/>
      <c r="Q2245" s="130"/>
    </row>
    <row r="2246" spans="1:17" ht="12.6" customHeight="1" x14ac:dyDescent="0.2">
      <c r="A2246" s="234"/>
      <c r="B2246" s="98"/>
      <c r="C2246" s="130"/>
      <c r="D2246" s="240"/>
      <c r="E2246" s="240"/>
      <c r="F2246" s="224"/>
      <c r="G2246" s="98"/>
      <c r="H2246" s="98"/>
      <c r="I2246" s="130"/>
      <c r="J2246" s="98"/>
      <c r="K2246" s="98"/>
      <c r="L2246" s="98"/>
      <c r="M2246" s="255"/>
      <c r="N2246" s="255"/>
      <c r="O2246" s="98"/>
      <c r="P2246" s="98"/>
      <c r="Q2246" s="130"/>
    </row>
    <row r="2247" spans="1:17" ht="12.6" customHeight="1" x14ac:dyDescent="0.2">
      <c r="A2247" s="234"/>
      <c r="B2247" s="98"/>
      <c r="C2247" s="130"/>
      <c r="D2247" s="240"/>
      <c r="E2247" s="240"/>
      <c r="F2247" s="224"/>
      <c r="G2247" s="98"/>
      <c r="H2247" s="98"/>
      <c r="I2247" s="130"/>
      <c r="J2247" s="98"/>
      <c r="K2247" s="98"/>
      <c r="L2247" s="98"/>
      <c r="M2247" s="255"/>
      <c r="N2247" s="255"/>
      <c r="O2247" s="98"/>
      <c r="P2247" s="98"/>
      <c r="Q2247" s="130"/>
    </row>
    <row r="2248" spans="1:17" ht="12.6" customHeight="1" x14ac:dyDescent="0.2">
      <c r="A2248" s="234"/>
      <c r="B2248" s="98"/>
      <c r="C2248" s="130"/>
      <c r="D2248" s="240"/>
      <c r="E2248" s="240"/>
      <c r="F2248" s="224"/>
      <c r="G2248" s="98"/>
      <c r="H2248" s="98"/>
      <c r="I2248" s="130"/>
      <c r="J2248" s="98"/>
      <c r="K2248" s="98"/>
      <c r="L2248" s="98"/>
      <c r="M2248" s="255"/>
      <c r="N2248" s="255"/>
      <c r="O2248" s="98"/>
      <c r="P2248" s="98"/>
      <c r="Q2248" s="130"/>
    </row>
    <row r="2249" spans="1:17" ht="12.6" customHeight="1" x14ac:dyDescent="0.2">
      <c r="A2249" s="234"/>
      <c r="B2249" s="98"/>
      <c r="C2249" s="130"/>
      <c r="D2249" s="240"/>
      <c r="E2249" s="240"/>
      <c r="F2249" s="224"/>
      <c r="G2249" s="98"/>
      <c r="H2249" s="98"/>
      <c r="I2249" s="130"/>
      <c r="J2249" s="98"/>
      <c r="K2249" s="98"/>
      <c r="L2249" s="98"/>
      <c r="M2249" s="255"/>
      <c r="N2249" s="255"/>
      <c r="O2249" s="98"/>
      <c r="P2249" s="98"/>
      <c r="Q2249" s="130"/>
    </row>
    <row r="2250" spans="1:17" ht="12.6" customHeight="1" x14ac:dyDescent="0.2">
      <c r="A2250" s="234"/>
      <c r="B2250" s="98"/>
      <c r="C2250" s="130"/>
      <c r="D2250" s="240"/>
      <c r="E2250" s="240"/>
      <c r="F2250" s="224"/>
      <c r="G2250" s="98"/>
      <c r="H2250" s="98"/>
      <c r="I2250" s="130"/>
      <c r="J2250" s="98"/>
      <c r="K2250" s="98"/>
      <c r="L2250" s="98"/>
      <c r="M2250" s="255"/>
      <c r="N2250" s="255"/>
      <c r="O2250" s="98"/>
      <c r="P2250" s="98"/>
      <c r="Q2250" s="130"/>
    </row>
    <row r="2251" spans="1:17" ht="12.6" customHeight="1" x14ac:dyDescent="0.2">
      <c r="A2251" s="234"/>
      <c r="B2251" s="98"/>
      <c r="C2251" s="130"/>
      <c r="D2251" s="240"/>
      <c r="E2251" s="240"/>
      <c r="F2251" s="224"/>
      <c r="G2251" s="98"/>
      <c r="H2251" s="98"/>
      <c r="I2251" s="130"/>
      <c r="J2251" s="98"/>
      <c r="K2251" s="98"/>
      <c r="L2251" s="98"/>
      <c r="M2251" s="255"/>
      <c r="N2251" s="255"/>
      <c r="O2251" s="98"/>
      <c r="P2251" s="98"/>
      <c r="Q2251" s="130"/>
    </row>
    <row r="2252" spans="1:17" ht="12.6" customHeight="1" x14ac:dyDescent="0.2">
      <c r="A2252" s="234"/>
      <c r="B2252" s="98"/>
      <c r="C2252" s="130"/>
      <c r="D2252" s="240"/>
      <c r="E2252" s="240"/>
      <c r="F2252" s="224"/>
      <c r="G2252" s="98"/>
      <c r="H2252" s="98"/>
      <c r="I2252" s="130"/>
      <c r="J2252" s="98"/>
      <c r="K2252" s="98"/>
      <c r="L2252" s="98"/>
      <c r="M2252" s="255"/>
      <c r="N2252" s="255"/>
      <c r="O2252" s="98"/>
      <c r="P2252" s="98"/>
      <c r="Q2252" s="130"/>
    </row>
    <row r="2253" spans="1:17" ht="12.6" customHeight="1" x14ac:dyDescent="0.2">
      <c r="A2253" s="234"/>
      <c r="B2253" s="98"/>
      <c r="C2253" s="130"/>
      <c r="D2253" s="240"/>
      <c r="E2253" s="240"/>
      <c r="F2253" s="224"/>
      <c r="G2253" s="98"/>
      <c r="H2253" s="98"/>
      <c r="I2253" s="130"/>
      <c r="J2253" s="98"/>
      <c r="K2253" s="98"/>
      <c r="L2253" s="98"/>
      <c r="M2253" s="255"/>
      <c r="N2253" s="255"/>
      <c r="O2253" s="98"/>
      <c r="P2253" s="98"/>
      <c r="Q2253" s="130"/>
    </row>
    <row r="2254" spans="1:17" ht="12.6" customHeight="1" x14ac:dyDescent="0.2">
      <c r="A2254" s="234"/>
      <c r="B2254" s="98"/>
      <c r="C2254" s="130"/>
      <c r="D2254" s="240"/>
      <c r="E2254" s="240"/>
      <c r="F2254" s="224"/>
      <c r="G2254" s="98"/>
      <c r="H2254" s="98"/>
      <c r="I2254" s="130"/>
      <c r="J2254" s="98"/>
      <c r="K2254" s="98"/>
      <c r="L2254" s="98"/>
      <c r="M2254" s="255"/>
      <c r="N2254" s="255"/>
      <c r="O2254" s="98"/>
      <c r="P2254" s="98"/>
      <c r="Q2254" s="130"/>
    </row>
    <row r="2255" spans="1:17" ht="12.6" customHeight="1" x14ac:dyDescent="0.2">
      <c r="A2255" s="234"/>
      <c r="B2255" s="98"/>
      <c r="C2255" s="130"/>
      <c r="D2255" s="240"/>
      <c r="E2255" s="240"/>
      <c r="F2255" s="224"/>
      <c r="G2255" s="98"/>
      <c r="H2255" s="98"/>
      <c r="I2255" s="130"/>
      <c r="J2255" s="98"/>
      <c r="K2255" s="98"/>
      <c r="L2255" s="98"/>
      <c r="M2255" s="255"/>
      <c r="N2255" s="255"/>
      <c r="O2255" s="98"/>
      <c r="P2255" s="98"/>
      <c r="Q2255" s="130"/>
    </row>
    <row r="2256" spans="1:17" ht="12.6" customHeight="1" x14ac:dyDescent="0.2">
      <c r="A2256" s="234"/>
      <c r="B2256" s="98"/>
      <c r="C2256" s="130"/>
      <c r="D2256" s="240"/>
      <c r="E2256" s="240"/>
      <c r="F2256" s="224"/>
      <c r="G2256" s="98"/>
      <c r="H2256" s="98"/>
      <c r="I2256" s="130"/>
      <c r="J2256" s="98"/>
      <c r="K2256" s="98"/>
      <c r="L2256" s="98"/>
      <c r="M2256" s="255"/>
      <c r="N2256" s="255"/>
      <c r="O2256" s="98"/>
      <c r="P2256" s="98"/>
      <c r="Q2256" s="130"/>
    </row>
    <row r="2257" spans="1:17" ht="12.6" customHeight="1" x14ac:dyDescent="0.2">
      <c r="A2257" s="234"/>
      <c r="B2257" s="98"/>
      <c r="C2257" s="130"/>
      <c r="D2257" s="240"/>
      <c r="E2257" s="240"/>
      <c r="F2257" s="224"/>
      <c r="G2257" s="98"/>
      <c r="H2257" s="98"/>
      <c r="I2257" s="130"/>
      <c r="J2257" s="98"/>
      <c r="K2257" s="98"/>
      <c r="L2257" s="98"/>
      <c r="M2257" s="255"/>
      <c r="N2257" s="255"/>
      <c r="O2257" s="98"/>
      <c r="P2257" s="98"/>
      <c r="Q2257" s="130"/>
    </row>
    <row r="2258" spans="1:17" ht="12.6" customHeight="1" x14ac:dyDescent="0.2">
      <c r="A2258" s="234"/>
      <c r="B2258" s="98"/>
      <c r="C2258" s="130"/>
      <c r="D2258" s="240"/>
      <c r="E2258" s="240"/>
      <c r="F2258" s="224"/>
      <c r="G2258" s="98"/>
      <c r="H2258" s="98"/>
      <c r="I2258" s="130"/>
      <c r="J2258" s="98"/>
      <c r="K2258" s="98"/>
      <c r="L2258" s="98"/>
      <c r="M2258" s="255"/>
      <c r="N2258" s="255"/>
      <c r="O2258" s="98"/>
      <c r="P2258" s="98"/>
      <c r="Q2258" s="130"/>
    </row>
    <row r="2259" spans="1:17" ht="12.6" customHeight="1" x14ac:dyDescent="0.2">
      <c r="A2259" s="234"/>
      <c r="B2259" s="98"/>
      <c r="C2259" s="130"/>
      <c r="D2259" s="240"/>
      <c r="E2259" s="240"/>
      <c r="F2259" s="224"/>
      <c r="G2259" s="98"/>
      <c r="H2259" s="98"/>
      <c r="I2259" s="130"/>
      <c r="J2259" s="98"/>
      <c r="K2259" s="98"/>
      <c r="L2259" s="98"/>
      <c r="M2259" s="255"/>
      <c r="N2259" s="255"/>
      <c r="O2259" s="98"/>
      <c r="P2259" s="98"/>
      <c r="Q2259" s="130"/>
    </row>
    <row r="2260" spans="1:17" ht="12.6" customHeight="1" x14ac:dyDescent="0.2">
      <c r="A2260" s="234"/>
      <c r="B2260" s="98"/>
      <c r="C2260" s="130"/>
      <c r="D2260" s="240"/>
      <c r="E2260" s="240"/>
      <c r="F2260" s="224"/>
      <c r="G2260" s="98"/>
      <c r="H2260" s="98"/>
      <c r="I2260" s="130"/>
      <c r="J2260" s="98"/>
      <c r="K2260" s="98"/>
      <c r="L2260" s="98"/>
      <c r="M2260" s="255"/>
      <c r="N2260" s="255"/>
      <c r="O2260" s="98"/>
      <c r="P2260" s="98"/>
      <c r="Q2260" s="130"/>
    </row>
    <row r="2261" spans="1:17" ht="12.6" customHeight="1" x14ac:dyDescent="0.2">
      <c r="A2261" s="234"/>
      <c r="B2261" s="98"/>
      <c r="C2261" s="130"/>
      <c r="D2261" s="240"/>
      <c r="E2261" s="240"/>
      <c r="F2261" s="224"/>
      <c r="G2261" s="98"/>
      <c r="H2261" s="98"/>
      <c r="I2261" s="130"/>
      <c r="J2261" s="98"/>
      <c r="K2261" s="98"/>
      <c r="L2261" s="98"/>
      <c r="M2261" s="255"/>
      <c r="N2261" s="255"/>
      <c r="O2261" s="98"/>
      <c r="P2261" s="98"/>
      <c r="Q2261" s="130"/>
    </row>
    <row r="2262" spans="1:17" ht="12.6" customHeight="1" x14ac:dyDescent="0.2">
      <c r="A2262" s="234"/>
      <c r="B2262" s="98"/>
      <c r="C2262" s="130"/>
      <c r="D2262" s="240"/>
      <c r="E2262" s="240"/>
      <c r="F2262" s="224"/>
      <c r="G2262" s="98"/>
      <c r="H2262" s="98"/>
      <c r="I2262" s="130"/>
      <c r="J2262" s="98"/>
      <c r="K2262" s="98"/>
      <c r="L2262" s="98"/>
      <c r="M2262" s="255"/>
      <c r="N2262" s="255"/>
      <c r="O2262" s="98"/>
      <c r="P2262" s="98"/>
      <c r="Q2262" s="130"/>
    </row>
    <row r="2263" spans="1:17" ht="12.6" customHeight="1" x14ac:dyDescent="0.2">
      <c r="A2263" s="234"/>
      <c r="B2263" s="98"/>
      <c r="C2263" s="130"/>
      <c r="D2263" s="240"/>
      <c r="E2263" s="240"/>
      <c r="F2263" s="224"/>
      <c r="G2263" s="98"/>
      <c r="H2263" s="98"/>
      <c r="I2263" s="130"/>
      <c r="J2263" s="98"/>
      <c r="K2263" s="98"/>
      <c r="L2263" s="98"/>
      <c r="M2263" s="255"/>
      <c r="N2263" s="255"/>
      <c r="O2263" s="98"/>
      <c r="P2263" s="98"/>
      <c r="Q2263" s="130"/>
    </row>
    <row r="2264" spans="1:17" ht="12.6" customHeight="1" x14ac:dyDescent="0.2">
      <c r="A2264" s="234"/>
      <c r="B2264" s="98"/>
      <c r="C2264" s="130"/>
      <c r="D2264" s="240"/>
      <c r="E2264" s="240"/>
      <c r="F2264" s="224"/>
      <c r="G2264" s="98"/>
      <c r="H2264" s="98"/>
      <c r="I2264" s="130"/>
      <c r="J2264" s="98"/>
      <c r="K2264" s="98"/>
      <c r="L2264" s="98"/>
      <c r="M2264" s="255"/>
      <c r="N2264" s="255"/>
      <c r="O2264" s="98"/>
      <c r="P2264" s="98"/>
      <c r="Q2264" s="130"/>
    </row>
    <row r="2265" spans="1:17" ht="12.6" customHeight="1" x14ac:dyDescent="0.2">
      <c r="A2265" s="234"/>
      <c r="B2265" s="98"/>
      <c r="C2265" s="130"/>
      <c r="D2265" s="240"/>
      <c r="E2265" s="240"/>
      <c r="F2265" s="224"/>
      <c r="G2265" s="98"/>
      <c r="H2265" s="98"/>
      <c r="I2265" s="130"/>
      <c r="J2265" s="98"/>
      <c r="K2265" s="98"/>
      <c r="L2265" s="98"/>
      <c r="M2265" s="255"/>
      <c r="N2265" s="255"/>
      <c r="O2265" s="98"/>
      <c r="P2265" s="98"/>
      <c r="Q2265" s="130"/>
    </row>
    <row r="2266" spans="1:17" ht="12.6" customHeight="1" x14ac:dyDescent="0.2">
      <c r="A2266" s="234"/>
      <c r="B2266" s="98"/>
      <c r="C2266" s="130"/>
      <c r="D2266" s="240"/>
      <c r="E2266" s="240"/>
      <c r="F2266" s="224"/>
      <c r="G2266" s="98"/>
      <c r="H2266" s="98"/>
      <c r="I2266" s="130"/>
      <c r="J2266" s="98"/>
      <c r="K2266" s="98"/>
      <c r="L2266" s="98"/>
      <c r="M2266" s="255"/>
      <c r="N2266" s="255"/>
      <c r="O2266" s="98"/>
      <c r="P2266" s="98"/>
      <c r="Q2266" s="130"/>
    </row>
    <row r="2267" spans="1:17" ht="12.6" customHeight="1" x14ac:dyDescent="0.2">
      <c r="A2267" s="234"/>
      <c r="B2267" s="98"/>
      <c r="C2267" s="130"/>
      <c r="D2267" s="240"/>
      <c r="E2267" s="240"/>
      <c r="F2267" s="224"/>
      <c r="G2267" s="98"/>
      <c r="H2267" s="98"/>
      <c r="I2267" s="130"/>
      <c r="J2267" s="98"/>
      <c r="K2267" s="98"/>
      <c r="L2267" s="98"/>
      <c r="M2267" s="255"/>
      <c r="N2267" s="255"/>
      <c r="O2267" s="98"/>
      <c r="P2267" s="98"/>
      <c r="Q2267" s="130"/>
    </row>
    <row r="2268" spans="1:17" ht="12.6" customHeight="1" x14ac:dyDescent="0.2">
      <c r="A2268" s="234"/>
      <c r="B2268" s="98"/>
      <c r="C2268" s="130"/>
      <c r="D2268" s="240"/>
      <c r="E2268" s="240"/>
      <c r="F2268" s="224"/>
      <c r="G2268" s="98"/>
      <c r="H2268" s="98"/>
      <c r="I2268" s="130"/>
      <c r="J2268" s="98"/>
      <c r="K2268" s="98"/>
      <c r="L2268" s="98"/>
      <c r="M2268" s="255"/>
      <c r="N2268" s="255"/>
      <c r="O2268" s="98"/>
      <c r="P2268" s="98"/>
      <c r="Q2268" s="130"/>
    </row>
    <row r="2269" spans="1:17" ht="12.6" customHeight="1" x14ac:dyDescent="0.2">
      <c r="A2269" s="234"/>
      <c r="B2269" s="98"/>
      <c r="C2269" s="130"/>
      <c r="D2269" s="240"/>
      <c r="E2269" s="240"/>
      <c r="F2269" s="224"/>
      <c r="G2269" s="98"/>
      <c r="H2269" s="98"/>
      <c r="I2269" s="130"/>
      <c r="J2269" s="98"/>
      <c r="K2269" s="98"/>
      <c r="L2269" s="98"/>
      <c r="M2269" s="255"/>
      <c r="N2269" s="255"/>
      <c r="O2269" s="98"/>
      <c r="P2269" s="98"/>
      <c r="Q2269" s="130"/>
    </row>
    <row r="2270" spans="1:17" ht="12.6" customHeight="1" x14ac:dyDescent="0.2">
      <c r="A2270" s="234"/>
      <c r="B2270" s="98"/>
      <c r="C2270" s="130"/>
      <c r="D2270" s="240"/>
      <c r="E2270" s="240"/>
      <c r="F2270" s="224"/>
      <c r="G2270" s="98"/>
      <c r="H2270" s="98"/>
      <c r="I2270" s="130"/>
      <c r="J2270" s="98"/>
      <c r="K2270" s="98"/>
      <c r="L2270" s="98"/>
      <c r="M2270" s="255"/>
      <c r="N2270" s="255"/>
      <c r="O2270" s="98"/>
      <c r="P2270" s="98"/>
      <c r="Q2270" s="130"/>
    </row>
    <row r="2271" spans="1:17" ht="12.6" customHeight="1" x14ac:dyDescent="0.2">
      <c r="A2271" s="234"/>
      <c r="B2271" s="98"/>
      <c r="C2271" s="130"/>
      <c r="D2271" s="240"/>
      <c r="E2271" s="240"/>
      <c r="F2271" s="224"/>
      <c r="G2271" s="98"/>
      <c r="H2271" s="98"/>
      <c r="I2271" s="130"/>
      <c r="J2271" s="98"/>
      <c r="K2271" s="98"/>
      <c r="L2271" s="98"/>
      <c r="M2271" s="255"/>
      <c r="N2271" s="255"/>
      <c r="O2271" s="98"/>
      <c r="P2271" s="98"/>
      <c r="Q2271" s="130"/>
    </row>
    <row r="2272" spans="1:17" ht="12.6" customHeight="1" x14ac:dyDescent="0.2">
      <c r="A2272" s="234"/>
      <c r="B2272" s="98"/>
      <c r="C2272" s="130"/>
      <c r="D2272" s="240"/>
      <c r="E2272" s="240"/>
      <c r="F2272" s="224"/>
      <c r="G2272" s="98"/>
      <c r="H2272" s="98"/>
      <c r="I2272" s="130"/>
      <c r="J2272" s="98"/>
      <c r="K2272" s="98"/>
      <c r="L2272" s="98"/>
      <c r="M2272" s="255"/>
      <c r="N2272" s="255"/>
      <c r="O2272" s="98"/>
      <c r="P2272" s="98"/>
      <c r="Q2272" s="130"/>
    </row>
    <row r="2273" spans="1:17" ht="12.6" customHeight="1" x14ac:dyDescent="0.2">
      <c r="A2273" s="234"/>
      <c r="B2273" s="98"/>
      <c r="C2273" s="130"/>
      <c r="D2273" s="240"/>
      <c r="E2273" s="240"/>
      <c r="F2273" s="224"/>
      <c r="G2273" s="98"/>
      <c r="H2273" s="98"/>
      <c r="I2273" s="130"/>
      <c r="J2273" s="98"/>
      <c r="K2273" s="98"/>
      <c r="L2273" s="98"/>
      <c r="M2273" s="255"/>
      <c r="N2273" s="255"/>
      <c r="O2273" s="98"/>
      <c r="P2273" s="98"/>
      <c r="Q2273" s="130"/>
    </row>
    <row r="2274" spans="1:17" ht="12.6" customHeight="1" x14ac:dyDescent="0.2">
      <c r="A2274" s="234"/>
      <c r="B2274" s="98"/>
      <c r="C2274" s="130"/>
      <c r="D2274" s="240"/>
      <c r="E2274" s="240"/>
      <c r="F2274" s="224"/>
      <c r="G2274" s="98"/>
      <c r="H2274" s="98"/>
      <c r="I2274" s="130"/>
      <c r="J2274" s="98"/>
      <c r="K2274" s="98"/>
      <c r="L2274" s="98"/>
      <c r="M2274" s="255"/>
      <c r="N2274" s="255"/>
      <c r="O2274" s="98"/>
      <c r="P2274" s="98"/>
      <c r="Q2274" s="130"/>
    </row>
    <row r="2275" spans="1:17" ht="12.6" customHeight="1" x14ac:dyDescent="0.2">
      <c r="A2275" s="234"/>
      <c r="B2275" s="98"/>
      <c r="C2275" s="130"/>
      <c r="D2275" s="240"/>
      <c r="E2275" s="240"/>
      <c r="F2275" s="224"/>
      <c r="G2275" s="98"/>
      <c r="H2275" s="98"/>
      <c r="I2275" s="130"/>
      <c r="J2275" s="98"/>
      <c r="K2275" s="98"/>
      <c r="L2275" s="98"/>
      <c r="M2275" s="255"/>
      <c r="N2275" s="255"/>
      <c r="O2275" s="98"/>
      <c r="P2275" s="98"/>
      <c r="Q2275" s="130"/>
    </row>
    <row r="2276" spans="1:17" ht="12.6" customHeight="1" x14ac:dyDescent="0.2">
      <c r="A2276" s="234"/>
      <c r="B2276" s="98"/>
      <c r="C2276" s="130"/>
      <c r="D2276" s="240"/>
      <c r="E2276" s="240"/>
      <c r="F2276" s="224"/>
      <c r="G2276" s="98"/>
      <c r="H2276" s="98"/>
      <c r="I2276" s="130"/>
      <c r="J2276" s="98"/>
      <c r="K2276" s="98"/>
      <c r="L2276" s="98"/>
      <c r="M2276" s="255"/>
      <c r="N2276" s="255"/>
      <c r="O2276" s="98"/>
      <c r="P2276" s="98"/>
      <c r="Q2276" s="130"/>
    </row>
    <row r="2277" spans="1:17" ht="12.6" customHeight="1" x14ac:dyDescent="0.2">
      <c r="A2277" s="234"/>
      <c r="B2277" s="98"/>
      <c r="C2277" s="130"/>
      <c r="D2277" s="240"/>
      <c r="E2277" s="240"/>
      <c r="F2277" s="224"/>
      <c r="G2277" s="98"/>
      <c r="H2277" s="98"/>
      <c r="I2277" s="130"/>
      <c r="J2277" s="98"/>
      <c r="K2277" s="98"/>
      <c r="L2277" s="98"/>
      <c r="M2277" s="255"/>
      <c r="N2277" s="255"/>
      <c r="O2277" s="98"/>
      <c r="P2277" s="98"/>
      <c r="Q2277" s="130"/>
    </row>
    <row r="2278" spans="1:17" ht="12.6" customHeight="1" x14ac:dyDescent="0.2">
      <c r="A2278" s="234"/>
      <c r="B2278" s="98"/>
      <c r="C2278" s="130"/>
      <c r="D2278" s="240"/>
      <c r="E2278" s="240"/>
      <c r="F2278" s="224"/>
      <c r="G2278" s="98"/>
      <c r="H2278" s="98"/>
      <c r="I2278" s="130"/>
      <c r="J2278" s="98"/>
      <c r="K2278" s="98"/>
      <c r="L2278" s="98"/>
      <c r="M2278" s="255"/>
      <c r="N2278" s="255"/>
      <c r="O2278" s="98"/>
      <c r="P2278" s="98"/>
      <c r="Q2278" s="130"/>
    </row>
    <row r="2279" spans="1:17" ht="12.6" customHeight="1" x14ac:dyDescent="0.2">
      <c r="A2279" s="234"/>
      <c r="B2279" s="98"/>
      <c r="C2279" s="130"/>
      <c r="D2279" s="240"/>
      <c r="E2279" s="240"/>
      <c r="F2279" s="224"/>
      <c r="G2279" s="98"/>
      <c r="H2279" s="98"/>
      <c r="I2279" s="130"/>
      <c r="J2279" s="98"/>
      <c r="K2279" s="98"/>
      <c r="L2279" s="98"/>
      <c r="M2279" s="255"/>
      <c r="N2279" s="255"/>
      <c r="O2279" s="98"/>
      <c r="P2279" s="98"/>
      <c r="Q2279" s="130"/>
    </row>
    <row r="2280" spans="1:17" ht="12.6" customHeight="1" x14ac:dyDescent="0.2">
      <c r="A2280" s="234"/>
      <c r="B2280" s="98"/>
      <c r="C2280" s="130"/>
      <c r="D2280" s="240"/>
      <c r="E2280" s="240"/>
      <c r="F2280" s="224"/>
      <c r="G2280" s="98"/>
      <c r="H2280" s="98"/>
      <c r="I2280" s="130"/>
      <c r="J2280" s="98"/>
      <c r="K2280" s="98"/>
      <c r="L2280" s="98"/>
      <c r="M2280" s="255"/>
      <c r="N2280" s="255"/>
      <c r="O2280" s="98"/>
      <c r="P2280" s="98"/>
      <c r="Q2280" s="130"/>
    </row>
    <row r="2281" spans="1:17" ht="12.6" customHeight="1" x14ac:dyDescent="0.2">
      <c r="A2281" s="234"/>
      <c r="B2281" s="98"/>
      <c r="C2281" s="130"/>
      <c r="D2281" s="240"/>
      <c r="E2281" s="240"/>
      <c r="F2281" s="224"/>
      <c r="G2281" s="98"/>
      <c r="H2281" s="98"/>
      <c r="I2281" s="130"/>
      <c r="J2281" s="98"/>
      <c r="K2281" s="98"/>
      <c r="L2281" s="98"/>
      <c r="M2281" s="255"/>
      <c r="N2281" s="255"/>
      <c r="O2281" s="98"/>
      <c r="P2281" s="98"/>
      <c r="Q2281" s="130"/>
    </row>
    <row r="2282" spans="1:17" ht="12.6" customHeight="1" x14ac:dyDescent="0.2">
      <c r="A2282" s="234"/>
      <c r="B2282" s="98"/>
      <c r="C2282" s="130"/>
      <c r="D2282" s="240"/>
      <c r="E2282" s="240"/>
      <c r="F2282" s="224"/>
      <c r="G2282" s="98"/>
      <c r="H2282" s="98"/>
      <c r="I2282" s="130"/>
      <c r="J2282" s="98"/>
      <c r="K2282" s="98"/>
      <c r="L2282" s="98"/>
      <c r="M2282" s="255"/>
      <c r="N2282" s="255"/>
      <c r="O2282" s="98"/>
      <c r="P2282" s="98"/>
      <c r="Q2282" s="130"/>
    </row>
    <row r="2283" spans="1:17" ht="12.6" customHeight="1" x14ac:dyDescent="0.2">
      <c r="A2283" s="234"/>
      <c r="B2283" s="98"/>
      <c r="C2283" s="130"/>
      <c r="D2283" s="240"/>
      <c r="E2283" s="240"/>
      <c r="F2283" s="224"/>
      <c r="G2283" s="98"/>
      <c r="H2283" s="98"/>
      <c r="I2283" s="130"/>
      <c r="J2283" s="98"/>
      <c r="K2283" s="98"/>
      <c r="L2283" s="98"/>
      <c r="M2283" s="255"/>
      <c r="N2283" s="255"/>
      <c r="O2283" s="98"/>
      <c r="P2283" s="98"/>
      <c r="Q2283" s="130"/>
    </row>
    <row r="2284" spans="1:17" ht="12.6" customHeight="1" x14ac:dyDescent="0.2">
      <c r="A2284" s="234"/>
      <c r="B2284" s="98"/>
      <c r="C2284" s="130"/>
      <c r="D2284" s="240"/>
      <c r="E2284" s="240"/>
      <c r="F2284" s="224"/>
      <c r="G2284" s="98"/>
      <c r="H2284" s="98"/>
      <c r="I2284" s="130"/>
      <c r="J2284" s="98"/>
      <c r="K2284" s="98"/>
      <c r="L2284" s="98"/>
      <c r="M2284" s="255"/>
      <c r="N2284" s="255"/>
      <c r="O2284" s="98"/>
      <c r="P2284" s="98"/>
      <c r="Q2284" s="130"/>
    </row>
    <row r="2285" spans="1:17" ht="12.6" customHeight="1" x14ac:dyDescent="0.2">
      <c r="A2285" s="234"/>
      <c r="B2285" s="98"/>
      <c r="C2285" s="130"/>
      <c r="D2285" s="240"/>
      <c r="E2285" s="240"/>
      <c r="F2285" s="224"/>
      <c r="G2285" s="98"/>
      <c r="H2285" s="98"/>
      <c r="I2285" s="130"/>
      <c r="J2285" s="98"/>
      <c r="K2285" s="98"/>
      <c r="L2285" s="98"/>
      <c r="M2285" s="255"/>
      <c r="N2285" s="255"/>
      <c r="O2285" s="98"/>
      <c r="P2285" s="98"/>
      <c r="Q2285" s="130"/>
    </row>
    <row r="2286" spans="1:17" ht="12.6" customHeight="1" x14ac:dyDescent="0.2">
      <c r="A2286" s="234"/>
      <c r="B2286" s="98"/>
      <c r="C2286" s="130"/>
      <c r="D2286" s="240"/>
      <c r="E2286" s="240"/>
      <c r="F2286" s="224"/>
      <c r="G2286" s="98"/>
      <c r="H2286" s="98"/>
      <c r="I2286" s="130"/>
      <c r="J2286" s="98"/>
      <c r="K2286" s="98"/>
      <c r="L2286" s="98"/>
      <c r="M2286" s="255"/>
      <c r="N2286" s="255"/>
      <c r="O2286" s="98"/>
      <c r="P2286" s="98"/>
      <c r="Q2286" s="130"/>
    </row>
    <row r="2287" spans="1:17" ht="12.6" customHeight="1" x14ac:dyDescent="0.2">
      <c r="A2287" s="234"/>
      <c r="B2287" s="98"/>
      <c r="C2287" s="130"/>
      <c r="D2287" s="240"/>
      <c r="E2287" s="240"/>
      <c r="F2287" s="224"/>
      <c r="G2287" s="98"/>
      <c r="H2287" s="98"/>
      <c r="I2287" s="130"/>
      <c r="J2287" s="98"/>
      <c r="K2287" s="98"/>
      <c r="L2287" s="98"/>
      <c r="M2287" s="255"/>
      <c r="N2287" s="255"/>
      <c r="O2287" s="98"/>
      <c r="P2287" s="98"/>
      <c r="Q2287" s="130"/>
    </row>
    <row r="2288" spans="1:17" ht="12.6" customHeight="1" x14ac:dyDescent="0.2">
      <c r="A2288" s="234"/>
      <c r="B2288" s="98"/>
      <c r="C2288" s="130"/>
      <c r="D2288" s="240"/>
      <c r="E2288" s="240"/>
      <c r="F2288" s="224"/>
      <c r="G2288" s="98"/>
      <c r="H2288" s="98"/>
      <c r="I2288" s="130"/>
      <c r="J2288" s="98"/>
      <c r="K2288" s="98"/>
      <c r="L2288" s="98"/>
      <c r="M2288" s="255"/>
      <c r="N2288" s="255"/>
      <c r="O2288" s="98"/>
      <c r="P2288" s="98"/>
      <c r="Q2288" s="130"/>
    </row>
    <row r="2289" spans="1:17" ht="12.6" customHeight="1" x14ac:dyDescent="0.2">
      <c r="A2289" s="234"/>
      <c r="B2289" s="98"/>
      <c r="C2289" s="130"/>
      <c r="D2289" s="240"/>
      <c r="E2289" s="240"/>
      <c r="F2289" s="224"/>
      <c r="G2289" s="98"/>
      <c r="H2289" s="98"/>
      <c r="I2289" s="130"/>
      <c r="J2289" s="98"/>
      <c r="K2289" s="98"/>
      <c r="L2289" s="98"/>
      <c r="M2289" s="255"/>
      <c r="N2289" s="255"/>
      <c r="O2289" s="98"/>
      <c r="P2289" s="98"/>
      <c r="Q2289" s="130"/>
    </row>
    <row r="2290" spans="1:17" ht="12.6" customHeight="1" x14ac:dyDescent="0.2">
      <c r="A2290" s="234"/>
      <c r="B2290" s="98"/>
      <c r="C2290" s="130"/>
      <c r="D2290" s="240"/>
      <c r="E2290" s="240"/>
      <c r="F2290" s="224"/>
      <c r="G2290" s="98"/>
      <c r="H2290" s="98"/>
      <c r="I2290" s="130"/>
      <c r="J2290" s="98"/>
      <c r="K2290" s="98"/>
      <c r="L2290" s="98"/>
      <c r="M2290" s="255"/>
      <c r="N2290" s="255"/>
      <c r="O2290" s="98"/>
      <c r="P2290" s="98"/>
      <c r="Q2290" s="130"/>
    </row>
    <row r="2291" spans="1:17" ht="12.6" customHeight="1" x14ac:dyDescent="0.2">
      <c r="A2291" s="234"/>
      <c r="B2291" s="98"/>
      <c r="C2291" s="130"/>
      <c r="D2291" s="240"/>
      <c r="E2291" s="240"/>
      <c r="F2291" s="224"/>
      <c r="G2291" s="98"/>
      <c r="H2291" s="98"/>
      <c r="I2291" s="130"/>
      <c r="J2291" s="98"/>
      <c r="K2291" s="98"/>
      <c r="L2291" s="98"/>
      <c r="M2291" s="255"/>
      <c r="N2291" s="255"/>
      <c r="O2291" s="98"/>
      <c r="P2291" s="98"/>
      <c r="Q2291" s="130"/>
    </row>
    <row r="2292" spans="1:17" ht="12.6" customHeight="1" x14ac:dyDescent="0.2">
      <c r="A2292" s="234"/>
      <c r="B2292" s="98"/>
      <c r="C2292" s="130"/>
      <c r="D2292" s="240"/>
      <c r="E2292" s="240"/>
      <c r="F2292" s="224"/>
      <c r="G2292" s="98"/>
      <c r="H2292" s="98"/>
      <c r="I2292" s="130"/>
      <c r="J2292" s="98"/>
      <c r="K2292" s="98"/>
      <c r="L2292" s="98"/>
      <c r="M2292" s="255"/>
      <c r="N2292" s="255"/>
      <c r="O2292" s="98"/>
      <c r="P2292" s="98"/>
      <c r="Q2292" s="130"/>
    </row>
    <row r="2293" spans="1:17" ht="12.6" customHeight="1" x14ac:dyDescent="0.2">
      <c r="A2293" s="234"/>
      <c r="B2293" s="98"/>
      <c r="C2293" s="130"/>
      <c r="D2293" s="240"/>
      <c r="E2293" s="240"/>
      <c r="F2293" s="224"/>
      <c r="G2293" s="98"/>
      <c r="H2293" s="98"/>
      <c r="I2293" s="130"/>
      <c r="J2293" s="98"/>
      <c r="K2293" s="98"/>
      <c r="L2293" s="98"/>
      <c r="M2293" s="255"/>
      <c r="N2293" s="255"/>
      <c r="O2293" s="98"/>
      <c r="P2293" s="98"/>
      <c r="Q2293" s="130"/>
    </row>
    <row r="2294" spans="1:17" ht="12.6" customHeight="1" x14ac:dyDescent="0.2">
      <c r="A2294" s="234"/>
      <c r="B2294" s="98"/>
      <c r="C2294" s="130"/>
      <c r="D2294" s="240"/>
      <c r="E2294" s="240"/>
      <c r="F2294" s="224"/>
      <c r="G2294" s="98"/>
      <c r="H2294" s="98"/>
      <c r="I2294" s="130"/>
      <c r="J2294" s="98"/>
      <c r="K2294" s="98"/>
      <c r="L2294" s="98"/>
      <c r="M2294" s="255"/>
      <c r="N2294" s="255"/>
      <c r="O2294" s="98"/>
      <c r="P2294" s="98"/>
      <c r="Q2294" s="130"/>
    </row>
    <row r="2295" spans="1:17" ht="12.6" customHeight="1" x14ac:dyDescent="0.2">
      <c r="A2295" s="234"/>
      <c r="B2295" s="98"/>
      <c r="C2295" s="130"/>
      <c r="D2295" s="240"/>
      <c r="E2295" s="240"/>
      <c r="F2295" s="224"/>
      <c r="G2295" s="98"/>
      <c r="H2295" s="98"/>
      <c r="I2295" s="130"/>
      <c r="J2295" s="98"/>
      <c r="K2295" s="98"/>
      <c r="L2295" s="98"/>
      <c r="M2295" s="255"/>
      <c r="N2295" s="255"/>
      <c r="O2295" s="98"/>
      <c r="P2295" s="98"/>
      <c r="Q2295" s="130"/>
    </row>
    <row r="2296" spans="1:17" ht="12.6" customHeight="1" x14ac:dyDescent="0.2">
      <c r="A2296" s="234"/>
      <c r="B2296" s="98"/>
      <c r="C2296" s="130"/>
      <c r="D2296" s="240"/>
      <c r="E2296" s="240"/>
      <c r="F2296" s="224"/>
      <c r="G2296" s="98"/>
      <c r="H2296" s="98"/>
      <c r="I2296" s="130"/>
      <c r="J2296" s="98"/>
      <c r="K2296" s="98"/>
      <c r="L2296" s="98"/>
      <c r="M2296" s="255"/>
      <c r="N2296" s="255"/>
      <c r="O2296" s="98"/>
      <c r="P2296" s="98"/>
      <c r="Q2296" s="130"/>
    </row>
    <row r="2297" spans="1:17" ht="12.6" customHeight="1" x14ac:dyDescent="0.2">
      <c r="A2297" s="234"/>
      <c r="B2297" s="98"/>
      <c r="C2297" s="130"/>
      <c r="D2297" s="240"/>
      <c r="E2297" s="240"/>
      <c r="F2297" s="224"/>
      <c r="G2297" s="98"/>
      <c r="H2297" s="98"/>
      <c r="I2297" s="130"/>
      <c r="J2297" s="98"/>
      <c r="K2297" s="98"/>
      <c r="L2297" s="98"/>
      <c r="M2297" s="255"/>
      <c r="N2297" s="255"/>
      <c r="O2297" s="98"/>
      <c r="P2297" s="98"/>
      <c r="Q2297" s="130"/>
    </row>
    <row r="2298" spans="1:17" ht="12.6" customHeight="1" x14ac:dyDescent="0.2">
      <c r="A2298" s="234"/>
      <c r="B2298" s="98"/>
      <c r="C2298" s="130"/>
      <c r="D2298" s="240"/>
      <c r="E2298" s="240"/>
      <c r="F2298" s="224"/>
      <c r="G2298" s="98"/>
      <c r="H2298" s="98"/>
      <c r="I2298" s="130"/>
      <c r="J2298" s="98"/>
      <c r="K2298" s="98"/>
      <c r="L2298" s="98"/>
      <c r="M2298" s="255"/>
      <c r="N2298" s="255"/>
      <c r="O2298" s="98"/>
      <c r="P2298" s="98"/>
      <c r="Q2298" s="130"/>
    </row>
    <row r="2299" spans="1:17" ht="12.6" customHeight="1" x14ac:dyDescent="0.2">
      <c r="A2299" s="234"/>
      <c r="B2299" s="98"/>
      <c r="C2299" s="130"/>
      <c r="D2299" s="240"/>
      <c r="E2299" s="240"/>
      <c r="F2299" s="224"/>
      <c r="G2299" s="98"/>
      <c r="H2299" s="98"/>
      <c r="I2299" s="130"/>
      <c r="J2299" s="98"/>
      <c r="K2299" s="98"/>
      <c r="L2299" s="98"/>
      <c r="M2299" s="255"/>
      <c r="N2299" s="255"/>
      <c r="O2299" s="98"/>
      <c r="P2299" s="98"/>
      <c r="Q2299" s="130"/>
    </row>
    <row r="2300" spans="1:17" ht="12.6" customHeight="1" x14ac:dyDescent="0.2">
      <c r="A2300" s="234"/>
      <c r="B2300" s="98"/>
      <c r="C2300" s="130"/>
      <c r="D2300" s="240"/>
      <c r="E2300" s="240"/>
      <c r="F2300" s="224"/>
      <c r="G2300" s="98"/>
      <c r="H2300" s="98"/>
      <c r="I2300" s="130"/>
      <c r="J2300" s="98"/>
      <c r="K2300" s="98"/>
      <c r="L2300" s="98"/>
      <c r="M2300" s="255"/>
      <c r="N2300" s="255"/>
      <c r="O2300" s="98"/>
      <c r="P2300" s="98"/>
      <c r="Q2300" s="130"/>
    </row>
    <row r="2301" spans="1:17" ht="12.6" customHeight="1" x14ac:dyDescent="0.2">
      <c r="A2301" s="234"/>
      <c r="B2301" s="98"/>
      <c r="C2301" s="130"/>
      <c r="D2301" s="240"/>
      <c r="E2301" s="240"/>
      <c r="F2301" s="224"/>
      <c r="G2301" s="98"/>
      <c r="H2301" s="98"/>
      <c r="I2301" s="130"/>
      <c r="J2301" s="98"/>
      <c r="K2301" s="98"/>
      <c r="L2301" s="98"/>
      <c r="M2301" s="255"/>
      <c r="N2301" s="255"/>
      <c r="O2301" s="98"/>
      <c r="P2301" s="98"/>
      <c r="Q2301" s="130"/>
    </row>
    <row r="2302" spans="1:17" ht="12.6" customHeight="1" x14ac:dyDescent="0.2">
      <c r="A2302" s="234"/>
      <c r="B2302" s="98"/>
      <c r="C2302" s="130"/>
      <c r="D2302" s="240"/>
      <c r="E2302" s="240"/>
      <c r="F2302" s="224"/>
      <c r="G2302" s="98"/>
      <c r="H2302" s="98"/>
      <c r="I2302" s="130"/>
      <c r="J2302" s="98"/>
      <c r="K2302" s="98"/>
      <c r="L2302" s="98"/>
      <c r="M2302" s="255"/>
      <c r="N2302" s="255"/>
      <c r="O2302" s="98"/>
      <c r="P2302" s="98"/>
      <c r="Q2302" s="130"/>
    </row>
    <row r="2303" spans="1:17" ht="12.6" customHeight="1" x14ac:dyDescent="0.2">
      <c r="A2303" s="234"/>
      <c r="B2303" s="98"/>
      <c r="C2303" s="130"/>
      <c r="D2303" s="240"/>
      <c r="E2303" s="240"/>
      <c r="F2303" s="224"/>
      <c r="G2303" s="98"/>
      <c r="H2303" s="98"/>
      <c r="I2303" s="130"/>
      <c r="J2303" s="98"/>
      <c r="K2303" s="98"/>
      <c r="L2303" s="98"/>
      <c r="M2303" s="255"/>
      <c r="N2303" s="255"/>
      <c r="O2303" s="98"/>
      <c r="P2303" s="98"/>
      <c r="Q2303" s="130"/>
    </row>
    <row r="2304" spans="1:17" ht="12.6" customHeight="1" x14ac:dyDescent="0.2">
      <c r="A2304" s="234"/>
      <c r="B2304" s="98"/>
      <c r="C2304" s="130"/>
      <c r="D2304" s="240"/>
      <c r="E2304" s="240"/>
      <c r="F2304" s="224"/>
      <c r="G2304" s="98"/>
      <c r="H2304" s="98"/>
      <c r="I2304" s="130"/>
      <c r="J2304" s="98"/>
      <c r="K2304" s="98"/>
      <c r="L2304" s="98"/>
      <c r="M2304" s="255"/>
      <c r="N2304" s="255"/>
      <c r="O2304" s="98"/>
      <c r="P2304" s="98"/>
      <c r="Q2304" s="130"/>
    </row>
    <row r="2305" spans="1:17" ht="12.6" customHeight="1" x14ac:dyDescent="0.2">
      <c r="A2305" s="234"/>
      <c r="B2305" s="98"/>
      <c r="C2305" s="130"/>
      <c r="D2305" s="240"/>
      <c r="E2305" s="240"/>
      <c r="F2305" s="224"/>
      <c r="G2305" s="98"/>
      <c r="H2305" s="98"/>
      <c r="I2305" s="130"/>
      <c r="J2305" s="98"/>
      <c r="K2305" s="98"/>
      <c r="L2305" s="98"/>
      <c r="M2305" s="255"/>
      <c r="N2305" s="255"/>
      <c r="O2305" s="98"/>
      <c r="P2305" s="98"/>
      <c r="Q2305" s="130"/>
    </row>
    <row r="2306" spans="1:17" ht="12.6" customHeight="1" x14ac:dyDescent="0.2">
      <c r="A2306" s="234"/>
      <c r="B2306" s="98"/>
      <c r="C2306" s="130"/>
      <c r="D2306" s="240"/>
      <c r="E2306" s="240"/>
      <c r="F2306" s="224"/>
      <c r="G2306" s="98"/>
      <c r="H2306" s="98"/>
      <c r="I2306" s="130"/>
      <c r="J2306" s="98"/>
      <c r="K2306" s="98"/>
      <c r="L2306" s="98"/>
      <c r="M2306" s="255"/>
      <c r="N2306" s="255"/>
      <c r="O2306" s="98"/>
      <c r="P2306" s="98"/>
      <c r="Q2306" s="130"/>
    </row>
    <row r="2307" spans="1:17" ht="12.6" customHeight="1" x14ac:dyDescent="0.2">
      <c r="A2307" s="234"/>
      <c r="B2307" s="98"/>
      <c r="C2307" s="130"/>
      <c r="D2307" s="240"/>
      <c r="E2307" s="240"/>
      <c r="F2307" s="224"/>
      <c r="G2307" s="98"/>
      <c r="H2307" s="98"/>
      <c r="I2307" s="130"/>
      <c r="J2307" s="98"/>
      <c r="K2307" s="98"/>
      <c r="L2307" s="98"/>
      <c r="M2307" s="255"/>
      <c r="N2307" s="255"/>
      <c r="O2307" s="98"/>
      <c r="P2307" s="98"/>
      <c r="Q2307" s="130"/>
    </row>
    <row r="2308" spans="1:17" ht="12.6" customHeight="1" x14ac:dyDescent="0.2">
      <c r="A2308" s="234"/>
      <c r="B2308" s="98"/>
      <c r="C2308" s="130"/>
      <c r="D2308" s="240"/>
      <c r="E2308" s="240"/>
      <c r="F2308" s="224"/>
      <c r="G2308" s="98"/>
      <c r="H2308" s="98"/>
      <c r="I2308" s="130"/>
      <c r="J2308" s="98"/>
      <c r="K2308" s="98"/>
      <c r="L2308" s="98"/>
      <c r="M2308" s="255"/>
      <c r="N2308" s="255"/>
      <c r="O2308" s="98"/>
      <c r="P2308" s="98"/>
      <c r="Q2308" s="130"/>
    </row>
    <row r="2309" spans="1:17" ht="12.6" customHeight="1" x14ac:dyDescent="0.2">
      <c r="A2309" s="234"/>
      <c r="B2309" s="98"/>
      <c r="C2309" s="130"/>
      <c r="D2309" s="240"/>
      <c r="E2309" s="240"/>
      <c r="F2309" s="224"/>
      <c r="G2309" s="98"/>
      <c r="H2309" s="98"/>
      <c r="I2309" s="130"/>
      <c r="J2309" s="98"/>
      <c r="K2309" s="98"/>
      <c r="L2309" s="98"/>
      <c r="M2309" s="255"/>
      <c r="N2309" s="255"/>
      <c r="O2309" s="98"/>
      <c r="P2309" s="98"/>
      <c r="Q2309" s="130"/>
    </row>
    <row r="2310" spans="1:17" ht="12.6" customHeight="1" x14ac:dyDescent="0.2">
      <c r="A2310" s="234"/>
      <c r="B2310" s="98"/>
      <c r="C2310" s="130"/>
      <c r="D2310" s="240"/>
      <c r="E2310" s="240"/>
      <c r="F2310" s="224"/>
      <c r="G2310" s="98"/>
      <c r="H2310" s="98"/>
      <c r="I2310" s="130"/>
      <c r="J2310" s="98"/>
      <c r="K2310" s="98"/>
      <c r="L2310" s="98"/>
      <c r="M2310" s="255"/>
      <c r="N2310" s="255"/>
      <c r="O2310" s="98"/>
      <c r="P2310" s="98"/>
      <c r="Q2310" s="130"/>
    </row>
    <row r="2311" spans="1:17" ht="12.6" customHeight="1" x14ac:dyDescent="0.2">
      <c r="A2311" s="234"/>
      <c r="B2311" s="98"/>
      <c r="C2311" s="130"/>
      <c r="D2311" s="240"/>
      <c r="E2311" s="240"/>
      <c r="F2311" s="224"/>
      <c r="G2311" s="98"/>
      <c r="H2311" s="98"/>
      <c r="I2311" s="130"/>
      <c r="J2311" s="98"/>
      <c r="K2311" s="98"/>
      <c r="L2311" s="98"/>
      <c r="M2311" s="255"/>
      <c r="N2311" s="255"/>
      <c r="O2311" s="98"/>
      <c r="P2311" s="98"/>
      <c r="Q2311" s="130"/>
    </row>
    <row r="2312" spans="1:17" ht="12.6" customHeight="1" x14ac:dyDescent="0.2">
      <c r="A2312" s="234"/>
      <c r="B2312" s="98"/>
      <c r="C2312" s="130"/>
      <c r="D2312" s="240"/>
      <c r="E2312" s="240"/>
      <c r="F2312" s="224"/>
      <c r="G2312" s="98"/>
      <c r="H2312" s="98"/>
      <c r="I2312" s="130"/>
      <c r="J2312" s="98"/>
      <c r="K2312" s="98"/>
      <c r="L2312" s="98"/>
      <c r="M2312" s="255"/>
      <c r="N2312" s="255"/>
      <c r="O2312" s="98"/>
      <c r="P2312" s="98"/>
      <c r="Q2312" s="130"/>
    </row>
    <row r="2313" spans="1:17" ht="12.6" customHeight="1" x14ac:dyDescent="0.2">
      <c r="A2313" s="234"/>
      <c r="B2313" s="98"/>
      <c r="C2313" s="130"/>
      <c r="D2313" s="240"/>
      <c r="E2313" s="240"/>
      <c r="F2313" s="224"/>
      <c r="G2313" s="98"/>
      <c r="H2313" s="98"/>
      <c r="I2313" s="130"/>
      <c r="J2313" s="98"/>
      <c r="K2313" s="98"/>
      <c r="L2313" s="98"/>
      <c r="M2313" s="255"/>
      <c r="N2313" s="255"/>
      <c r="O2313" s="98"/>
      <c r="P2313" s="98"/>
      <c r="Q2313" s="130"/>
    </row>
    <row r="2314" spans="1:17" ht="12.6" customHeight="1" x14ac:dyDescent="0.2">
      <c r="A2314" s="234"/>
      <c r="B2314" s="98"/>
      <c r="C2314" s="130"/>
      <c r="D2314" s="240"/>
      <c r="E2314" s="240"/>
      <c r="F2314" s="224"/>
      <c r="G2314" s="98"/>
      <c r="H2314" s="98"/>
      <c r="I2314" s="130"/>
      <c r="J2314" s="98"/>
      <c r="K2314" s="98"/>
      <c r="L2314" s="98"/>
      <c r="M2314" s="255"/>
      <c r="N2314" s="255"/>
      <c r="O2314" s="98"/>
      <c r="P2314" s="98"/>
      <c r="Q2314" s="130"/>
    </row>
    <row r="2315" spans="1:17" ht="12.6" customHeight="1" x14ac:dyDescent="0.2">
      <c r="A2315" s="234"/>
      <c r="B2315" s="98"/>
      <c r="C2315" s="130"/>
      <c r="D2315" s="240"/>
      <c r="E2315" s="240"/>
      <c r="F2315" s="224"/>
      <c r="G2315" s="98"/>
      <c r="H2315" s="98"/>
      <c r="I2315" s="130"/>
      <c r="J2315" s="98"/>
      <c r="K2315" s="98"/>
      <c r="L2315" s="98"/>
      <c r="M2315" s="255"/>
      <c r="N2315" s="255"/>
      <c r="O2315" s="98"/>
      <c r="P2315" s="98"/>
      <c r="Q2315" s="130"/>
    </row>
    <row r="2316" spans="1:17" ht="12.6" customHeight="1" x14ac:dyDescent="0.2">
      <c r="A2316" s="234"/>
      <c r="B2316" s="98"/>
      <c r="C2316" s="130"/>
      <c r="D2316" s="240"/>
      <c r="E2316" s="240"/>
      <c r="F2316" s="224"/>
      <c r="G2316" s="98"/>
      <c r="H2316" s="98"/>
      <c r="I2316" s="130"/>
      <c r="J2316" s="98"/>
      <c r="K2316" s="98"/>
      <c r="L2316" s="98"/>
      <c r="M2316" s="255"/>
      <c r="N2316" s="255"/>
      <c r="O2316" s="98"/>
      <c r="P2316" s="98"/>
      <c r="Q2316" s="130"/>
    </row>
    <row r="2317" spans="1:17" ht="12.6" customHeight="1" x14ac:dyDescent="0.2">
      <c r="A2317" s="234"/>
      <c r="B2317" s="98"/>
      <c r="C2317" s="130"/>
      <c r="D2317" s="240"/>
      <c r="E2317" s="240"/>
      <c r="F2317" s="224"/>
      <c r="G2317" s="98"/>
      <c r="H2317" s="98"/>
      <c r="I2317" s="130"/>
      <c r="J2317" s="98"/>
      <c r="K2317" s="98"/>
      <c r="L2317" s="98"/>
      <c r="M2317" s="255"/>
      <c r="N2317" s="255"/>
      <c r="O2317" s="98"/>
      <c r="P2317" s="98"/>
      <c r="Q2317" s="130"/>
    </row>
    <row r="2318" spans="1:17" ht="12.6" customHeight="1" x14ac:dyDescent="0.2">
      <c r="A2318" s="234"/>
      <c r="B2318" s="98"/>
      <c r="C2318" s="130"/>
      <c r="D2318" s="240"/>
      <c r="E2318" s="240"/>
      <c r="F2318" s="224"/>
      <c r="G2318" s="98"/>
      <c r="H2318" s="98"/>
      <c r="I2318" s="130"/>
      <c r="J2318" s="98"/>
      <c r="K2318" s="98"/>
      <c r="L2318" s="98"/>
      <c r="M2318" s="255"/>
      <c r="N2318" s="255"/>
      <c r="O2318" s="98"/>
      <c r="P2318" s="98"/>
      <c r="Q2318" s="130"/>
    </row>
    <row r="2319" spans="1:17" ht="12.6" customHeight="1" x14ac:dyDescent="0.2">
      <c r="A2319" s="234"/>
      <c r="B2319" s="98"/>
      <c r="C2319" s="130"/>
      <c r="D2319" s="240"/>
      <c r="E2319" s="240"/>
      <c r="F2319" s="224"/>
      <c r="G2319" s="98"/>
      <c r="H2319" s="98"/>
      <c r="I2319" s="130"/>
      <c r="J2319" s="98"/>
      <c r="K2319" s="98"/>
      <c r="L2319" s="98"/>
      <c r="M2319" s="255"/>
      <c r="N2319" s="255"/>
      <c r="O2319" s="98"/>
      <c r="P2319" s="98"/>
      <c r="Q2319" s="130"/>
    </row>
    <row r="2320" spans="1:17" ht="12.6" customHeight="1" x14ac:dyDescent="0.2">
      <c r="A2320" s="234"/>
      <c r="B2320" s="98"/>
      <c r="C2320" s="130"/>
      <c r="D2320" s="240"/>
      <c r="E2320" s="240"/>
      <c r="F2320" s="224"/>
      <c r="G2320" s="98"/>
      <c r="H2320" s="98"/>
      <c r="I2320" s="130"/>
      <c r="J2320" s="98"/>
      <c r="K2320" s="98"/>
      <c r="L2320" s="98"/>
      <c r="M2320" s="255"/>
      <c r="N2320" s="255"/>
      <c r="O2320" s="98"/>
      <c r="P2320" s="98"/>
      <c r="Q2320" s="130"/>
    </row>
    <row r="2321" spans="1:17" ht="12.6" customHeight="1" x14ac:dyDescent="0.2">
      <c r="A2321" s="234"/>
      <c r="B2321" s="98"/>
      <c r="C2321" s="130"/>
      <c r="D2321" s="240"/>
      <c r="E2321" s="240"/>
      <c r="F2321" s="224"/>
      <c r="G2321" s="98"/>
      <c r="H2321" s="98"/>
      <c r="I2321" s="130"/>
      <c r="J2321" s="98"/>
      <c r="K2321" s="98"/>
      <c r="L2321" s="98"/>
      <c r="M2321" s="255"/>
      <c r="N2321" s="255"/>
      <c r="O2321" s="98"/>
      <c r="P2321" s="98"/>
      <c r="Q2321" s="130"/>
    </row>
    <row r="2322" spans="1:17" ht="12.6" customHeight="1" x14ac:dyDescent="0.2">
      <c r="A2322" s="234"/>
      <c r="B2322" s="98"/>
      <c r="C2322" s="130"/>
      <c r="D2322" s="240"/>
      <c r="E2322" s="240"/>
      <c r="F2322" s="224"/>
      <c r="G2322" s="98"/>
      <c r="H2322" s="98"/>
      <c r="I2322" s="130"/>
      <c r="J2322" s="98"/>
      <c r="K2322" s="98"/>
      <c r="L2322" s="98"/>
      <c r="M2322" s="255"/>
      <c r="N2322" s="255"/>
      <c r="O2322" s="98"/>
      <c r="P2322" s="98"/>
      <c r="Q2322" s="130"/>
    </row>
    <row r="2323" spans="1:17" ht="12.6" customHeight="1" x14ac:dyDescent="0.2">
      <c r="A2323" s="234"/>
      <c r="B2323" s="98"/>
      <c r="C2323" s="130"/>
      <c r="D2323" s="240"/>
      <c r="E2323" s="240"/>
      <c r="F2323" s="224"/>
      <c r="G2323" s="98"/>
      <c r="H2323" s="98"/>
      <c r="I2323" s="130"/>
      <c r="J2323" s="98"/>
      <c r="K2323" s="98"/>
      <c r="L2323" s="98"/>
      <c r="M2323" s="255"/>
      <c r="N2323" s="255"/>
      <c r="O2323" s="98"/>
      <c r="P2323" s="98"/>
      <c r="Q2323" s="130"/>
    </row>
    <row r="2324" spans="1:17" ht="12.6" customHeight="1" x14ac:dyDescent="0.2">
      <c r="A2324" s="234"/>
      <c r="B2324" s="98"/>
      <c r="C2324" s="130"/>
      <c r="D2324" s="240"/>
      <c r="E2324" s="240"/>
      <c r="F2324" s="224"/>
      <c r="G2324" s="98"/>
      <c r="H2324" s="98"/>
      <c r="I2324" s="130"/>
      <c r="J2324" s="98"/>
      <c r="K2324" s="98"/>
      <c r="L2324" s="98"/>
      <c r="M2324" s="255"/>
      <c r="N2324" s="255"/>
      <c r="O2324" s="98"/>
      <c r="P2324" s="98"/>
      <c r="Q2324" s="130"/>
    </row>
    <row r="2325" spans="1:17" ht="12.6" customHeight="1" x14ac:dyDescent="0.2">
      <c r="A2325" s="234"/>
      <c r="B2325" s="98"/>
      <c r="C2325" s="130"/>
      <c r="D2325" s="240"/>
      <c r="E2325" s="240"/>
      <c r="F2325" s="224"/>
      <c r="G2325" s="98"/>
      <c r="H2325" s="98"/>
      <c r="I2325" s="130"/>
      <c r="J2325" s="98"/>
      <c r="K2325" s="98"/>
      <c r="L2325" s="98"/>
      <c r="M2325" s="255"/>
      <c r="N2325" s="255"/>
      <c r="O2325" s="98"/>
      <c r="P2325" s="98"/>
      <c r="Q2325" s="130"/>
    </row>
    <row r="2326" spans="1:17" ht="12.6" customHeight="1" x14ac:dyDescent="0.2">
      <c r="A2326" s="234"/>
      <c r="B2326" s="98"/>
      <c r="C2326" s="130"/>
      <c r="D2326" s="240"/>
      <c r="E2326" s="240"/>
      <c r="F2326" s="224"/>
      <c r="G2326" s="98"/>
      <c r="H2326" s="98"/>
      <c r="I2326" s="130"/>
      <c r="J2326" s="98"/>
      <c r="K2326" s="98"/>
      <c r="L2326" s="98"/>
      <c r="M2326" s="255"/>
      <c r="N2326" s="255"/>
      <c r="O2326" s="98"/>
      <c r="P2326" s="98"/>
      <c r="Q2326" s="130"/>
    </row>
    <row r="2327" spans="1:17" ht="12.6" customHeight="1" x14ac:dyDescent="0.2">
      <c r="A2327" s="234"/>
      <c r="B2327" s="98"/>
      <c r="C2327" s="130"/>
      <c r="D2327" s="240"/>
      <c r="E2327" s="240"/>
      <c r="F2327" s="224"/>
      <c r="G2327" s="98"/>
      <c r="H2327" s="98"/>
      <c r="I2327" s="130"/>
      <c r="J2327" s="98"/>
      <c r="K2327" s="98"/>
      <c r="L2327" s="98"/>
      <c r="M2327" s="255"/>
      <c r="N2327" s="255"/>
      <c r="O2327" s="98"/>
      <c r="P2327" s="98"/>
      <c r="Q2327" s="130"/>
    </row>
    <row r="2328" spans="1:17" ht="12.6" customHeight="1" x14ac:dyDescent="0.2">
      <c r="A2328" s="234"/>
      <c r="B2328" s="98"/>
      <c r="C2328" s="130"/>
      <c r="D2328" s="240"/>
      <c r="E2328" s="240"/>
      <c r="F2328" s="224"/>
      <c r="G2328" s="98"/>
      <c r="H2328" s="98"/>
      <c r="I2328" s="130"/>
      <c r="J2328" s="98"/>
      <c r="K2328" s="98"/>
      <c r="L2328" s="98"/>
      <c r="M2328" s="255"/>
      <c r="N2328" s="255"/>
      <c r="O2328" s="98"/>
      <c r="P2328" s="98"/>
      <c r="Q2328" s="130"/>
    </row>
    <row r="2329" spans="1:17" ht="12.6" customHeight="1" x14ac:dyDescent="0.2">
      <c r="A2329" s="234"/>
      <c r="B2329" s="98"/>
      <c r="C2329" s="130"/>
      <c r="D2329" s="240"/>
      <c r="E2329" s="240"/>
      <c r="F2329" s="224"/>
      <c r="G2329" s="98"/>
      <c r="H2329" s="98"/>
      <c r="I2329" s="130"/>
      <c r="J2329" s="98"/>
      <c r="K2329" s="98"/>
      <c r="L2329" s="98"/>
      <c r="M2329" s="255"/>
      <c r="N2329" s="255"/>
      <c r="O2329" s="98"/>
      <c r="P2329" s="98"/>
      <c r="Q2329" s="130"/>
    </row>
    <row r="2330" spans="1:17" ht="12.6" customHeight="1" x14ac:dyDescent="0.2">
      <c r="A2330" s="234"/>
      <c r="B2330" s="98"/>
      <c r="C2330" s="130"/>
      <c r="D2330" s="240"/>
      <c r="E2330" s="240"/>
      <c r="F2330" s="224"/>
      <c r="G2330" s="98"/>
      <c r="H2330" s="98"/>
      <c r="I2330" s="130"/>
      <c r="J2330" s="98"/>
      <c r="K2330" s="98"/>
      <c r="L2330" s="98"/>
      <c r="M2330" s="255"/>
      <c r="N2330" s="255"/>
      <c r="O2330" s="98"/>
      <c r="P2330" s="98"/>
      <c r="Q2330" s="130"/>
    </row>
    <row r="2331" spans="1:17" ht="12.6" customHeight="1" x14ac:dyDescent="0.2">
      <c r="A2331" s="234"/>
      <c r="B2331" s="98"/>
      <c r="C2331" s="130"/>
      <c r="D2331" s="240"/>
      <c r="E2331" s="240"/>
      <c r="F2331" s="224"/>
      <c r="G2331" s="98"/>
      <c r="H2331" s="98"/>
      <c r="I2331" s="130"/>
      <c r="J2331" s="98"/>
      <c r="K2331" s="98"/>
      <c r="L2331" s="98"/>
      <c r="M2331" s="255"/>
      <c r="N2331" s="255"/>
      <c r="O2331" s="98"/>
      <c r="P2331" s="98"/>
      <c r="Q2331" s="130"/>
    </row>
    <row r="2332" spans="1:17" ht="12.6" customHeight="1" x14ac:dyDescent="0.2">
      <c r="A2332" s="234"/>
      <c r="B2332" s="98"/>
      <c r="C2332" s="130"/>
      <c r="D2332" s="240"/>
      <c r="E2332" s="240"/>
      <c r="F2332" s="224"/>
      <c r="G2332" s="98"/>
      <c r="H2332" s="98"/>
      <c r="I2332" s="130"/>
      <c r="J2332" s="98"/>
      <c r="K2332" s="98"/>
      <c r="L2332" s="98"/>
      <c r="M2332" s="255"/>
      <c r="N2332" s="255"/>
      <c r="O2332" s="98"/>
      <c r="P2332" s="98"/>
      <c r="Q2332" s="130"/>
    </row>
    <row r="2333" spans="1:17" ht="12.6" customHeight="1" x14ac:dyDescent="0.2">
      <c r="A2333" s="234"/>
      <c r="B2333" s="98"/>
      <c r="C2333" s="130"/>
      <c r="D2333" s="240"/>
      <c r="E2333" s="240"/>
      <c r="F2333" s="224"/>
      <c r="G2333" s="98"/>
      <c r="H2333" s="98"/>
      <c r="I2333" s="130"/>
      <c r="J2333" s="98"/>
      <c r="K2333" s="98"/>
      <c r="L2333" s="98"/>
      <c r="M2333" s="255"/>
      <c r="N2333" s="255"/>
      <c r="O2333" s="98"/>
      <c r="P2333" s="98"/>
      <c r="Q2333" s="130"/>
    </row>
    <row r="2334" spans="1:17" ht="12.6" customHeight="1" x14ac:dyDescent="0.2">
      <c r="A2334" s="234"/>
      <c r="B2334" s="98"/>
      <c r="C2334" s="130"/>
      <c r="D2334" s="240"/>
      <c r="E2334" s="240"/>
      <c r="F2334" s="224"/>
      <c r="G2334" s="98"/>
      <c r="H2334" s="98"/>
      <c r="I2334" s="130"/>
      <c r="J2334" s="98"/>
      <c r="K2334" s="98"/>
      <c r="L2334" s="98"/>
      <c r="M2334" s="255"/>
      <c r="N2334" s="255"/>
      <c r="O2334" s="98"/>
      <c r="P2334" s="98"/>
      <c r="Q2334" s="130"/>
    </row>
    <row r="2335" spans="1:17" ht="12.6" customHeight="1" x14ac:dyDescent="0.2">
      <c r="A2335" s="234"/>
      <c r="B2335" s="98"/>
      <c r="C2335" s="130"/>
      <c r="D2335" s="240"/>
      <c r="E2335" s="240"/>
      <c r="F2335" s="224"/>
      <c r="G2335" s="98"/>
      <c r="H2335" s="98"/>
      <c r="I2335" s="130"/>
      <c r="J2335" s="98"/>
      <c r="K2335" s="98"/>
      <c r="L2335" s="98"/>
      <c r="M2335" s="255"/>
      <c r="N2335" s="255"/>
      <c r="O2335" s="98"/>
      <c r="P2335" s="98"/>
      <c r="Q2335" s="130"/>
    </row>
    <row r="2336" spans="1:17" ht="12.6" customHeight="1" x14ac:dyDescent="0.2">
      <c r="A2336" s="234"/>
      <c r="B2336" s="98"/>
      <c r="C2336" s="130"/>
      <c r="D2336" s="240"/>
      <c r="E2336" s="240"/>
      <c r="F2336" s="224"/>
      <c r="G2336" s="98"/>
      <c r="H2336" s="98"/>
      <c r="I2336" s="130"/>
      <c r="J2336" s="98"/>
      <c r="K2336" s="98"/>
      <c r="L2336" s="98"/>
      <c r="M2336" s="255"/>
      <c r="N2336" s="255"/>
      <c r="O2336" s="98"/>
      <c r="P2336" s="98"/>
      <c r="Q2336" s="130"/>
    </row>
    <row r="2337" spans="1:17" ht="12.6" customHeight="1" x14ac:dyDescent="0.2">
      <c r="A2337" s="234"/>
      <c r="B2337" s="98"/>
      <c r="C2337" s="130"/>
      <c r="D2337" s="240"/>
      <c r="E2337" s="240"/>
      <c r="F2337" s="224"/>
      <c r="G2337" s="98"/>
      <c r="H2337" s="98"/>
      <c r="I2337" s="130"/>
      <c r="J2337" s="98"/>
      <c r="K2337" s="98"/>
      <c r="L2337" s="98"/>
      <c r="M2337" s="255"/>
      <c r="N2337" s="255"/>
      <c r="O2337" s="98"/>
      <c r="P2337" s="98"/>
      <c r="Q2337" s="130"/>
    </row>
    <row r="2338" spans="1:17" ht="12.6" customHeight="1" x14ac:dyDescent="0.2">
      <c r="A2338" s="234"/>
      <c r="B2338" s="98"/>
      <c r="C2338" s="130"/>
      <c r="D2338" s="240"/>
      <c r="E2338" s="240"/>
      <c r="F2338" s="224"/>
      <c r="G2338" s="98"/>
      <c r="H2338" s="98"/>
      <c r="I2338" s="130"/>
      <c r="J2338" s="98"/>
      <c r="K2338" s="98"/>
      <c r="L2338" s="98"/>
      <c r="M2338" s="255"/>
      <c r="N2338" s="255"/>
      <c r="O2338" s="98"/>
      <c r="P2338" s="98"/>
      <c r="Q2338" s="130"/>
    </row>
    <row r="2339" spans="1:17" ht="12.6" customHeight="1" x14ac:dyDescent="0.2">
      <c r="A2339" s="234"/>
      <c r="B2339" s="98"/>
      <c r="C2339" s="130"/>
      <c r="D2339" s="240"/>
      <c r="E2339" s="240"/>
      <c r="F2339" s="224"/>
      <c r="G2339" s="98"/>
      <c r="H2339" s="98"/>
      <c r="I2339" s="130"/>
      <c r="J2339" s="98"/>
      <c r="K2339" s="98"/>
      <c r="L2339" s="98"/>
      <c r="M2339" s="255"/>
      <c r="N2339" s="255"/>
      <c r="O2339" s="98"/>
      <c r="P2339" s="98"/>
      <c r="Q2339" s="130"/>
    </row>
    <row r="2340" spans="1:17" ht="12.6" customHeight="1" x14ac:dyDescent="0.2">
      <c r="A2340" s="234"/>
      <c r="B2340" s="98"/>
      <c r="C2340" s="130"/>
      <c r="D2340" s="240"/>
      <c r="E2340" s="240"/>
      <c r="F2340" s="224"/>
      <c r="G2340" s="98"/>
      <c r="H2340" s="98"/>
      <c r="I2340" s="130"/>
      <c r="J2340" s="98"/>
      <c r="K2340" s="98"/>
      <c r="L2340" s="98"/>
      <c r="M2340" s="255"/>
      <c r="N2340" s="255"/>
      <c r="O2340" s="98"/>
      <c r="P2340" s="98"/>
      <c r="Q2340" s="130"/>
    </row>
    <row r="2341" spans="1:17" ht="12.6" customHeight="1" x14ac:dyDescent="0.2">
      <c r="A2341" s="234"/>
      <c r="B2341" s="98"/>
      <c r="C2341" s="130"/>
      <c r="D2341" s="240"/>
      <c r="E2341" s="240"/>
      <c r="F2341" s="224"/>
      <c r="G2341" s="98"/>
      <c r="H2341" s="98"/>
      <c r="I2341" s="130"/>
      <c r="J2341" s="98"/>
      <c r="K2341" s="98"/>
      <c r="L2341" s="98"/>
      <c r="M2341" s="255"/>
      <c r="N2341" s="255"/>
      <c r="O2341" s="98"/>
      <c r="P2341" s="98"/>
      <c r="Q2341" s="130"/>
    </row>
    <row r="2342" spans="1:17" ht="12.6" customHeight="1" x14ac:dyDescent="0.2">
      <c r="A2342" s="234"/>
      <c r="B2342" s="98"/>
      <c r="C2342" s="130"/>
      <c r="D2342" s="240"/>
      <c r="E2342" s="240"/>
      <c r="F2342" s="224"/>
      <c r="G2342" s="98"/>
      <c r="H2342" s="98"/>
      <c r="I2342" s="130"/>
      <c r="J2342" s="98"/>
      <c r="K2342" s="98"/>
      <c r="L2342" s="98"/>
      <c r="M2342" s="255"/>
      <c r="N2342" s="255"/>
      <c r="O2342" s="98"/>
      <c r="P2342" s="98"/>
      <c r="Q2342" s="130"/>
    </row>
    <row r="2343" spans="1:17" ht="12.6" customHeight="1" x14ac:dyDescent="0.2">
      <c r="A2343" s="234"/>
      <c r="B2343" s="98"/>
      <c r="C2343" s="130"/>
      <c r="D2343" s="240"/>
      <c r="E2343" s="240"/>
      <c r="F2343" s="224"/>
      <c r="G2343" s="98"/>
      <c r="H2343" s="98"/>
      <c r="I2343" s="130"/>
      <c r="J2343" s="98"/>
      <c r="K2343" s="98"/>
      <c r="L2343" s="98"/>
      <c r="M2343" s="255"/>
      <c r="N2343" s="255"/>
      <c r="O2343" s="98"/>
      <c r="P2343" s="98"/>
      <c r="Q2343" s="130"/>
    </row>
    <row r="2344" spans="1:17" ht="12.6" customHeight="1" x14ac:dyDescent="0.2">
      <c r="A2344" s="234"/>
      <c r="B2344" s="98"/>
      <c r="C2344" s="130"/>
      <c r="D2344" s="240"/>
      <c r="E2344" s="240"/>
      <c r="F2344" s="224"/>
      <c r="G2344" s="98"/>
      <c r="H2344" s="98"/>
      <c r="I2344" s="130"/>
      <c r="J2344" s="98"/>
      <c r="K2344" s="98"/>
      <c r="L2344" s="98"/>
      <c r="M2344" s="255"/>
      <c r="N2344" s="255"/>
      <c r="O2344" s="98"/>
      <c r="P2344" s="98"/>
      <c r="Q2344" s="130"/>
    </row>
    <row r="2345" spans="1:17" ht="12.6" customHeight="1" x14ac:dyDescent="0.2">
      <c r="A2345" s="234"/>
      <c r="B2345" s="98"/>
      <c r="C2345" s="130"/>
      <c r="D2345" s="240"/>
      <c r="E2345" s="240"/>
      <c r="F2345" s="224"/>
      <c r="G2345" s="98"/>
      <c r="H2345" s="98"/>
      <c r="I2345" s="130"/>
      <c r="J2345" s="98"/>
      <c r="K2345" s="98"/>
      <c r="L2345" s="98"/>
      <c r="M2345" s="255"/>
      <c r="N2345" s="255"/>
      <c r="O2345" s="98"/>
      <c r="P2345" s="98"/>
      <c r="Q2345" s="130"/>
    </row>
    <row r="2346" spans="1:17" ht="12.6" customHeight="1" x14ac:dyDescent="0.2">
      <c r="A2346" s="234"/>
      <c r="B2346" s="98"/>
      <c r="C2346" s="130"/>
      <c r="D2346" s="240"/>
      <c r="E2346" s="240"/>
      <c r="F2346" s="224"/>
      <c r="G2346" s="98"/>
      <c r="H2346" s="98"/>
      <c r="I2346" s="130"/>
      <c r="J2346" s="98"/>
      <c r="K2346" s="98"/>
      <c r="L2346" s="98"/>
      <c r="M2346" s="255"/>
      <c r="N2346" s="255"/>
      <c r="O2346" s="98"/>
      <c r="P2346" s="98"/>
      <c r="Q2346" s="130"/>
    </row>
    <row r="2347" spans="1:17" ht="12.6" customHeight="1" x14ac:dyDescent="0.2">
      <c r="A2347" s="234"/>
      <c r="B2347" s="98"/>
      <c r="C2347" s="130"/>
      <c r="D2347" s="240"/>
      <c r="E2347" s="240"/>
      <c r="F2347" s="224"/>
      <c r="G2347" s="98"/>
      <c r="H2347" s="98"/>
      <c r="I2347" s="130"/>
      <c r="J2347" s="98"/>
      <c r="K2347" s="98"/>
      <c r="L2347" s="98"/>
      <c r="M2347" s="255"/>
      <c r="N2347" s="255"/>
      <c r="O2347" s="98"/>
      <c r="P2347" s="98"/>
      <c r="Q2347" s="130"/>
    </row>
    <row r="2348" spans="1:17" ht="12.6" customHeight="1" x14ac:dyDescent="0.2">
      <c r="A2348" s="234"/>
      <c r="B2348" s="98"/>
      <c r="C2348" s="130"/>
      <c r="D2348" s="240"/>
      <c r="E2348" s="240"/>
      <c r="F2348" s="224"/>
      <c r="G2348" s="98"/>
      <c r="H2348" s="98"/>
      <c r="I2348" s="130"/>
      <c r="J2348" s="98"/>
      <c r="K2348" s="98"/>
      <c r="L2348" s="98"/>
      <c r="M2348" s="255"/>
      <c r="N2348" s="255"/>
      <c r="O2348" s="98"/>
      <c r="P2348" s="98"/>
      <c r="Q2348" s="130"/>
    </row>
    <row r="2349" spans="1:17" ht="12.6" customHeight="1" x14ac:dyDescent="0.2">
      <c r="A2349" s="234"/>
      <c r="B2349" s="98"/>
      <c r="C2349" s="130"/>
      <c r="D2349" s="240"/>
      <c r="E2349" s="240"/>
      <c r="F2349" s="224"/>
      <c r="G2349" s="98"/>
      <c r="H2349" s="98"/>
      <c r="I2349" s="130"/>
      <c r="J2349" s="98"/>
      <c r="K2349" s="98"/>
      <c r="L2349" s="98"/>
      <c r="M2349" s="255"/>
      <c r="N2349" s="255"/>
      <c r="O2349" s="98"/>
      <c r="P2349" s="98"/>
      <c r="Q2349" s="130"/>
    </row>
    <row r="2350" spans="1:17" ht="12.6" customHeight="1" x14ac:dyDescent="0.2">
      <c r="A2350" s="234"/>
      <c r="B2350" s="98"/>
      <c r="C2350" s="130"/>
      <c r="D2350" s="240"/>
      <c r="E2350" s="240"/>
      <c r="F2350" s="224"/>
      <c r="G2350" s="98"/>
      <c r="H2350" s="98"/>
      <c r="I2350" s="130"/>
      <c r="J2350" s="98"/>
      <c r="K2350" s="98"/>
      <c r="L2350" s="98"/>
      <c r="M2350" s="255"/>
      <c r="N2350" s="255"/>
      <c r="O2350" s="98"/>
      <c r="P2350" s="98"/>
      <c r="Q2350" s="130"/>
    </row>
    <row r="2351" spans="1:17" ht="12.6" customHeight="1" x14ac:dyDescent="0.2">
      <c r="A2351" s="234"/>
      <c r="B2351" s="98"/>
      <c r="C2351" s="130"/>
      <c r="D2351" s="240"/>
      <c r="E2351" s="240"/>
      <c r="F2351" s="224"/>
      <c r="G2351" s="98"/>
      <c r="H2351" s="98"/>
      <c r="I2351" s="130"/>
      <c r="J2351" s="98"/>
      <c r="K2351" s="98"/>
      <c r="L2351" s="98"/>
      <c r="M2351" s="255"/>
      <c r="N2351" s="255"/>
      <c r="O2351" s="98"/>
      <c r="P2351" s="98"/>
      <c r="Q2351" s="130"/>
    </row>
    <row r="2352" spans="1:17" ht="12.6" customHeight="1" x14ac:dyDescent="0.2">
      <c r="A2352" s="234"/>
      <c r="B2352" s="98"/>
      <c r="C2352" s="130"/>
      <c r="D2352" s="240"/>
      <c r="E2352" s="240"/>
      <c r="F2352" s="224"/>
      <c r="G2352" s="98"/>
      <c r="H2352" s="98"/>
      <c r="I2352" s="130"/>
      <c r="J2352" s="98"/>
      <c r="K2352" s="98"/>
      <c r="L2352" s="98"/>
      <c r="M2352" s="255"/>
      <c r="N2352" s="255"/>
      <c r="O2352" s="98"/>
      <c r="P2352" s="98"/>
      <c r="Q2352" s="130"/>
    </row>
    <row r="2353" spans="1:17" ht="12.6" customHeight="1" x14ac:dyDescent="0.2">
      <c r="A2353" s="234"/>
      <c r="B2353" s="98"/>
      <c r="C2353" s="130"/>
      <c r="D2353" s="240"/>
      <c r="E2353" s="240"/>
      <c r="F2353" s="224"/>
      <c r="G2353" s="98"/>
      <c r="H2353" s="98"/>
      <c r="I2353" s="130"/>
      <c r="J2353" s="98"/>
      <c r="K2353" s="98"/>
      <c r="L2353" s="98"/>
      <c r="M2353" s="255"/>
      <c r="N2353" s="255"/>
      <c r="O2353" s="98"/>
      <c r="P2353" s="98"/>
      <c r="Q2353" s="130"/>
    </row>
    <row r="2354" spans="1:17" ht="12.6" customHeight="1" x14ac:dyDescent="0.2">
      <c r="A2354" s="234"/>
      <c r="B2354" s="98"/>
      <c r="C2354" s="130"/>
      <c r="D2354" s="240"/>
      <c r="E2354" s="240"/>
      <c r="F2354" s="224"/>
      <c r="G2354" s="98"/>
      <c r="H2354" s="98"/>
      <c r="I2354" s="130"/>
      <c r="J2354" s="98"/>
      <c r="K2354" s="98"/>
      <c r="L2354" s="98"/>
      <c r="M2354" s="255"/>
      <c r="N2354" s="255"/>
      <c r="O2354" s="98"/>
      <c r="P2354" s="98"/>
      <c r="Q2354" s="130"/>
    </row>
    <row r="2355" spans="1:17" ht="12.6" customHeight="1" x14ac:dyDescent="0.2">
      <c r="A2355" s="234"/>
      <c r="B2355" s="98"/>
      <c r="C2355" s="130"/>
      <c r="D2355" s="240"/>
      <c r="E2355" s="240"/>
      <c r="F2355" s="224"/>
      <c r="G2355" s="98"/>
      <c r="H2355" s="98"/>
      <c r="I2355" s="130"/>
      <c r="J2355" s="98"/>
      <c r="K2355" s="98"/>
      <c r="L2355" s="98"/>
      <c r="M2355" s="255"/>
      <c r="N2355" s="255"/>
      <c r="O2355" s="98"/>
      <c r="P2355" s="98"/>
      <c r="Q2355" s="130"/>
    </row>
    <row r="2356" spans="1:17" ht="12.6" customHeight="1" x14ac:dyDescent="0.2">
      <c r="A2356" s="234"/>
      <c r="B2356" s="98"/>
      <c r="C2356" s="130"/>
      <c r="D2356" s="240"/>
      <c r="E2356" s="240"/>
      <c r="F2356" s="224"/>
      <c r="G2356" s="98"/>
      <c r="H2356" s="98"/>
      <c r="I2356" s="130"/>
      <c r="J2356" s="98"/>
      <c r="K2356" s="98"/>
      <c r="L2356" s="98"/>
      <c r="M2356" s="255"/>
      <c r="N2356" s="255"/>
      <c r="O2356" s="98"/>
      <c r="P2356" s="98"/>
      <c r="Q2356" s="130"/>
    </row>
    <row r="2357" spans="1:17" ht="12.6" customHeight="1" x14ac:dyDescent="0.2">
      <c r="A2357" s="234"/>
      <c r="B2357" s="98"/>
      <c r="C2357" s="130"/>
      <c r="D2357" s="240"/>
      <c r="E2357" s="240"/>
      <c r="F2357" s="224"/>
      <c r="G2357" s="98"/>
      <c r="H2357" s="98"/>
      <c r="I2357" s="130"/>
      <c r="J2357" s="98"/>
      <c r="K2357" s="98"/>
      <c r="L2357" s="98"/>
      <c r="M2357" s="255"/>
      <c r="N2357" s="255"/>
      <c r="O2357" s="98"/>
      <c r="P2357" s="98"/>
      <c r="Q2357" s="130"/>
    </row>
    <row r="2358" spans="1:17" ht="12.6" customHeight="1" x14ac:dyDescent="0.2">
      <c r="A2358" s="234"/>
      <c r="B2358" s="98"/>
      <c r="C2358" s="130"/>
      <c r="D2358" s="240"/>
      <c r="E2358" s="240"/>
      <c r="F2358" s="224"/>
      <c r="G2358" s="98"/>
      <c r="H2358" s="98"/>
      <c r="I2358" s="130"/>
      <c r="J2358" s="98"/>
      <c r="K2358" s="98"/>
      <c r="L2358" s="98"/>
      <c r="M2358" s="255"/>
      <c r="N2358" s="255"/>
      <c r="O2358" s="98"/>
      <c r="P2358" s="98"/>
      <c r="Q2358" s="130"/>
    </row>
    <row r="2359" spans="1:17" ht="12.6" customHeight="1" x14ac:dyDescent="0.2">
      <c r="A2359" s="234"/>
      <c r="B2359" s="98"/>
      <c r="C2359" s="130"/>
      <c r="D2359" s="240"/>
      <c r="E2359" s="240"/>
      <c r="F2359" s="224"/>
      <c r="G2359" s="98"/>
      <c r="H2359" s="98"/>
      <c r="I2359" s="130"/>
      <c r="J2359" s="98"/>
      <c r="K2359" s="98"/>
      <c r="L2359" s="98"/>
      <c r="M2359" s="255"/>
      <c r="N2359" s="255"/>
      <c r="O2359" s="98"/>
      <c r="P2359" s="98"/>
      <c r="Q2359" s="130"/>
    </row>
    <row r="2360" spans="1:17" ht="12.6" customHeight="1" x14ac:dyDescent="0.2">
      <c r="A2360" s="234"/>
      <c r="B2360" s="98"/>
      <c r="C2360" s="130"/>
      <c r="D2360" s="240"/>
      <c r="E2360" s="240"/>
      <c r="F2360" s="224"/>
      <c r="G2360" s="98"/>
      <c r="H2360" s="98"/>
      <c r="I2360" s="130"/>
      <c r="J2360" s="98"/>
      <c r="K2360" s="98"/>
      <c r="L2360" s="98"/>
      <c r="M2360" s="255"/>
      <c r="N2360" s="255"/>
      <c r="O2360" s="98"/>
      <c r="P2360" s="98"/>
      <c r="Q2360" s="130"/>
    </row>
    <row r="2361" spans="1:17" ht="12.6" customHeight="1" x14ac:dyDescent="0.2">
      <c r="A2361" s="234"/>
      <c r="B2361" s="98"/>
      <c r="C2361" s="130"/>
      <c r="D2361" s="240"/>
      <c r="E2361" s="240"/>
      <c r="F2361" s="224"/>
      <c r="G2361" s="98"/>
      <c r="H2361" s="98"/>
      <c r="I2361" s="130"/>
      <c r="J2361" s="98"/>
      <c r="K2361" s="98"/>
      <c r="L2361" s="98"/>
      <c r="M2361" s="255"/>
      <c r="N2361" s="255"/>
      <c r="O2361" s="98"/>
      <c r="P2361" s="98"/>
      <c r="Q2361" s="130"/>
    </row>
    <row r="2362" spans="1:17" ht="12.6" customHeight="1" x14ac:dyDescent="0.2">
      <c r="A2362" s="234"/>
      <c r="B2362" s="98"/>
      <c r="C2362" s="130"/>
      <c r="D2362" s="240"/>
      <c r="E2362" s="240"/>
      <c r="F2362" s="224"/>
      <c r="G2362" s="98"/>
      <c r="H2362" s="98"/>
      <c r="I2362" s="130"/>
      <c r="J2362" s="98"/>
      <c r="K2362" s="98"/>
      <c r="L2362" s="98"/>
      <c r="M2362" s="255"/>
      <c r="N2362" s="255"/>
      <c r="O2362" s="98"/>
      <c r="P2362" s="98"/>
      <c r="Q2362" s="130"/>
    </row>
    <row r="2363" spans="1:17" ht="12.6" customHeight="1" x14ac:dyDescent="0.2">
      <c r="A2363" s="234"/>
      <c r="B2363" s="98"/>
      <c r="C2363" s="130"/>
      <c r="D2363" s="240"/>
      <c r="E2363" s="240"/>
      <c r="F2363" s="224"/>
      <c r="G2363" s="98"/>
      <c r="H2363" s="98"/>
      <c r="I2363" s="130"/>
      <c r="J2363" s="98"/>
      <c r="K2363" s="98"/>
      <c r="L2363" s="98"/>
      <c r="M2363" s="255"/>
      <c r="N2363" s="255"/>
      <c r="O2363" s="98"/>
      <c r="P2363" s="98"/>
      <c r="Q2363" s="130"/>
    </row>
    <row r="2364" spans="1:17" ht="12.6" customHeight="1" x14ac:dyDescent="0.2">
      <c r="A2364" s="234"/>
      <c r="B2364" s="98"/>
      <c r="C2364" s="130"/>
      <c r="D2364" s="240"/>
      <c r="E2364" s="240"/>
      <c r="F2364" s="224"/>
      <c r="G2364" s="98"/>
      <c r="H2364" s="98"/>
      <c r="I2364" s="130"/>
      <c r="J2364" s="98"/>
      <c r="K2364" s="98"/>
      <c r="L2364" s="98"/>
      <c r="M2364" s="255"/>
      <c r="N2364" s="255"/>
      <c r="O2364" s="98"/>
      <c r="P2364" s="98"/>
      <c r="Q2364" s="130"/>
    </row>
    <row r="2365" spans="1:17" ht="12.6" customHeight="1" x14ac:dyDescent="0.2">
      <c r="A2365" s="234"/>
      <c r="B2365" s="98"/>
      <c r="C2365" s="130"/>
      <c r="D2365" s="240"/>
      <c r="E2365" s="240"/>
      <c r="F2365" s="224"/>
      <c r="G2365" s="98"/>
      <c r="H2365" s="98"/>
      <c r="I2365" s="130"/>
      <c r="J2365" s="98"/>
      <c r="K2365" s="98"/>
      <c r="L2365" s="98"/>
      <c r="M2365" s="255"/>
      <c r="N2365" s="255"/>
      <c r="O2365" s="98"/>
      <c r="P2365" s="98"/>
      <c r="Q2365" s="130"/>
    </row>
    <row r="2366" spans="1:17" ht="12.6" customHeight="1" x14ac:dyDescent="0.2">
      <c r="A2366" s="234"/>
      <c r="B2366" s="98"/>
      <c r="C2366" s="130"/>
      <c r="D2366" s="240"/>
      <c r="E2366" s="240"/>
      <c r="F2366" s="224"/>
      <c r="G2366" s="98"/>
      <c r="H2366" s="98"/>
      <c r="I2366" s="130"/>
      <c r="J2366" s="98"/>
      <c r="K2366" s="98"/>
      <c r="L2366" s="98"/>
      <c r="M2366" s="255"/>
      <c r="N2366" s="255"/>
      <c r="O2366" s="98"/>
      <c r="P2366" s="98"/>
      <c r="Q2366" s="130"/>
    </row>
    <row r="2367" spans="1:17" ht="12.6" customHeight="1" x14ac:dyDescent="0.2">
      <c r="A2367" s="234"/>
      <c r="B2367" s="98"/>
      <c r="C2367" s="130"/>
      <c r="D2367" s="240"/>
      <c r="E2367" s="240"/>
      <c r="F2367" s="224"/>
      <c r="G2367" s="98"/>
      <c r="H2367" s="98"/>
      <c r="I2367" s="130"/>
      <c r="J2367" s="98"/>
      <c r="K2367" s="98"/>
      <c r="L2367" s="98"/>
      <c r="M2367" s="255"/>
      <c r="N2367" s="255"/>
      <c r="O2367" s="98"/>
      <c r="P2367" s="98"/>
      <c r="Q2367" s="130"/>
    </row>
    <row r="2368" spans="1:17" ht="12.6" customHeight="1" x14ac:dyDescent="0.2">
      <c r="A2368" s="234"/>
      <c r="B2368" s="98"/>
      <c r="C2368" s="130"/>
      <c r="D2368" s="240"/>
      <c r="E2368" s="240"/>
      <c r="F2368" s="224"/>
      <c r="G2368" s="98"/>
      <c r="H2368" s="98"/>
      <c r="I2368" s="130"/>
      <c r="J2368" s="98"/>
      <c r="K2368" s="98"/>
      <c r="L2368" s="98"/>
      <c r="M2368" s="255"/>
      <c r="N2368" s="255"/>
      <c r="O2368" s="98"/>
      <c r="P2368" s="98"/>
      <c r="Q2368" s="130"/>
    </row>
    <row r="2369" spans="1:17" ht="12.6" customHeight="1" x14ac:dyDescent="0.2">
      <c r="A2369" s="234"/>
      <c r="B2369" s="98"/>
      <c r="C2369" s="130"/>
      <c r="D2369" s="240"/>
      <c r="E2369" s="240"/>
      <c r="F2369" s="224"/>
      <c r="G2369" s="98"/>
      <c r="H2369" s="98"/>
      <c r="I2369" s="130"/>
      <c r="J2369" s="98"/>
      <c r="K2369" s="98"/>
      <c r="L2369" s="98"/>
      <c r="M2369" s="255"/>
      <c r="N2369" s="255"/>
      <c r="O2369" s="98"/>
      <c r="P2369" s="98"/>
      <c r="Q2369" s="130"/>
    </row>
    <row r="2370" spans="1:17" ht="12.6" customHeight="1" x14ac:dyDescent="0.2">
      <c r="A2370" s="234"/>
      <c r="B2370" s="98"/>
      <c r="C2370" s="130"/>
      <c r="D2370" s="240"/>
      <c r="E2370" s="240"/>
      <c r="F2370" s="224"/>
      <c r="G2370" s="98"/>
      <c r="H2370" s="98"/>
      <c r="I2370" s="130"/>
      <c r="J2370" s="98"/>
      <c r="K2370" s="98"/>
      <c r="L2370" s="98"/>
      <c r="M2370" s="255"/>
      <c r="N2370" s="255"/>
      <c r="O2370" s="98"/>
      <c r="P2370" s="98"/>
      <c r="Q2370" s="130"/>
    </row>
    <row r="2371" spans="1:17" ht="12.6" customHeight="1" x14ac:dyDescent="0.2">
      <c r="A2371" s="234"/>
      <c r="B2371" s="98"/>
      <c r="C2371" s="130"/>
      <c r="D2371" s="240"/>
      <c r="E2371" s="240"/>
      <c r="F2371" s="224"/>
      <c r="G2371" s="98"/>
      <c r="H2371" s="98"/>
      <c r="I2371" s="130"/>
      <c r="J2371" s="98"/>
      <c r="K2371" s="98"/>
      <c r="L2371" s="98"/>
      <c r="M2371" s="255"/>
      <c r="N2371" s="255"/>
      <c r="O2371" s="98"/>
      <c r="P2371" s="98"/>
      <c r="Q2371" s="130"/>
    </row>
    <row r="2372" spans="1:17" ht="12.6" customHeight="1" x14ac:dyDescent="0.2">
      <c r="A2372" s="234"/>
      <c r="B2372" s="98"/>
      <c r="C2372" s="130"/>
      <c r="D2372" s="240"/>
      <c r="E2372" s="240"/>
      <c r="F2372" s="224"/>
      <c r="G2372" s="98"/>
      <c r="H2372" s="98"/>
      <c r="I2372" s="130"/>
      <c r="J2372" s="98"/>
      <c r="K2372" s="98"/>
      <c r="L2372" s="98"/>
      <c r="M2372" s="255"/>
      <c r="N2372" s="255"/>
      <c r="O2372" s="98"/>
      <c r="P2372" s="98"/>
      <c r="Q2372" s="130"/>
    </row>
    <row r="2373" spans="1:17" ht="12.6" customHeight="1" x14ac:dyDescent="0.2">
      <c r="A2373" s="234"/>
      <c r="B2373" s="98"/>
      <c r="C2373" s="130"/>
      <c r="D2373" s="240"/>
      <c r="E2373" s="240"/>
      <c r="F2373" s="224"/>
      <c r="G2373" s="98"/>
      <c r="H2373" s="98"/>
      <c r="I2373" s="130"/>
      <c r="J2373" s="98"/>
      <c r="K2373" s="98"/>
      <c r="L2373" s="98"/>
      <c r="M2373" s="255"/>
      <c r="N2373" s="255"/>
      <c r="O2373" s="98"/>
      <c r="P2373" s="98"/>
      <c r="Q2373" s="130"/>
    </row>
    <row r="2374" spans="1:17" ht="12.6" customHeight="1" x14ac:dyDescent="0.2">
      <c r="A2374" s="234"/>
      <c r="B2374" s="98"/>
      <c r="C2374" s="130"/>
      <c r="D2374" s="240"/>
      <c r="E2374" s="240"/>
      <c r="F2374" s="224"/>
      <c r="G2374" s="98"/>
      <c r="H2374" s="98"/>
      <c r="I2374" s="130"/>
      <c r="J2374" s="98"/>
      <c r="K2374" s="98"/>
      <c r="L2374" s="98"/>
      <c r="M2374" s="255"/>
      <c r="N2374" s="255"/>
      <c r="O2374" s="98"/>
      <c r="P2374" s="98"/>
      <c r="Q2374" s="130"/>
    </row>
    <row r="2375" spans="1:17" ht="12.6" customHeight="1" x14ac:dyDescent="0.2">
      <c r="A2375" s="234"/>
      <c r="B2375" s="98"/>
      <c r="C2375" s="130"/>
      <c r="D2375" s="240"/>
      <c r="E2375" s="240"/>
      <c r="F2375" s="224"/>
      <c r="G2375" s="98"/>
      <c r="H2375" s="98"/>
      <c r="I2375" s="130"/>
      <c r="J2375" s="98"/>
      <c r="K2375" s="98"/>
      <c r="L2375" s="98"/>
      <c r="M2375" s="255"/>
      <c r="N2375" s="255"/>
      <c r="O2375" s="98"/>
      <c r="P2375" s="98"/>
      <c r="Q2375" s="130"/>
    </row>
    <row r="2376" spans="1:17" ht="12.6" customHeight="1" x14ac:dyDescent="0.2">
      <c r="A2376" s="234"/>
      <c r="B2376" s="98"/>
      <c r="C2376" s="130"/>
      <c r="D2376" s="240"/>
      <c r="E2376" s="240"/>
      <c r="F2376" s="224"/>
      <c r="G2376" s="98"/>
      <c r="H2376" s="98"/>
      <c r="I2376" s="130"/>
      <c r="J2376" s="98"/>
      <c r="K2376" s="98"/>
      <c r="L2376" s="98"/>
      <c r="M2376" s="255"/>
      <c r="N2376" s="255"/>
      <c r="O2376" s="98"/>
      <c r="P2376" s="98"/>
      <c r="Q2376" s="130"/>
    </row>
    <row r="2377" spans="1:17" ht="12.6" customHeight="1" x14ac:dyDescent="0.2">
      <c r="A2377" s="234"/>
      <c r="B2377" s="98"/>
      <c r="C2377" s="130"/>
      <c r="D2377" s="240"/>
      <c r="E2377" s="240"/>
      <c r="F2377" s="224"/>
      <c r="G2377" s="98"/>
      <c r="H2377" s="98"/>
      <c r="I2377" s="130"/>
      <c r="J2377" s="98"/>
      <c r="K2377" s="98"/>
      <c r="L2377" s="98"/>
      <c r="M2377" s="255"/>
      <c r="N2377" s="255"/>
      <c r="O2377" s="98"/>
      <c r="P2377" s="98"/>
      <c r="Q2377" s="130"/>
    </row>
    <row r="2378" spans="1:17" ht="12.6" customHeight="1" x14ac:dyDescent="0.2">
      <c r="A2378" s="234"/>
      <c r="B2378" s="98"/>
      <c r="C2378" s="130"/>
      <c r="D2378" s="240"/>
      <c r="E2378" s="240"/>
      <c r="F2378" s="224"/>
      <c r="G2378" s="98"/>
      <c r="H2378" s="98"/>
      <c r="I2378" s="130"/>
      <c r="J2378" s="98"/>
      <c r="K2378" s="98"/>
      <c r="L2378" s="98"/>
      <c r="M2378" s="255"/>
      <c r="N2378" s="255"/>
      <c r="O2378" s="98"/>
      <c r="P2378" s="98"/>
      <c r="Q2378" s="130"/>
    </row>
    <row r="2379" spans="1:17" ht="12.6" customHeight="1" x14ac:dyDescent="0.2">
      <c r="A2379" s="234"/>
      <c r="B2379" s="98"/>
      <c r="C2379" s="130"/>
      <c r="D2379" s="240"/>
      <c r="E2379" s="240"/>
      <c r="F2379" s="224"/>
      <c r="G2379" s="98"/>
      <c r="H2379" s="98"/>
      <c r="I2379" s="130"/>
      <c r="J2379" s="98"/>
      <c r="K2379" s="98"/>
      <c r="L2379" s="98"/>
      <c r="M2379" s="255"/>
      <c r="N2379" s="255"/>
      <c r="O2379" s="98"/>
      <c r="P2379" s="98"/>
      <c r="Q2379" s="130"/>
    </row>
    <row r="2380" spans="1:17" ht="12.6" customHeight="1" x14ac:dyDescent="0.2">
      <c r="A2380" s="234"/>
      <c r="B2380" s="98"/>
      <c r="C2380" s="130"/>
      <c r="D2380" s="240"/>
      <c r="E2380" s="240"/>
      <c r="F2380" s="224"/>
      <c r="G2380" s="98"/>
      <c r="H2380" s="98"/>
      <c r="I2380" s="130"/>
      <c r="J2380" s="98"/>
      <c r="K2380" s="98"/>
      <c r="L2380" s="98"/>
      <c r="M2380" s="255"/>
      <c r="N2380" s="255"/>
      <c r="O2380" s="98"/>
      <c r="P2380" s="98"/>
      <c r="Q2380" s="130"/>
    </row>
    <row r="2381" spans="1:17" ht="12.6" customHeight="1" x14ac:dyDescent="0.2">
      <c r="A2381" s="234"/>
      <c r="B2381" s="98"/>
      <c r="C2381" s="130"/>
      <c r="D2381" s="240"/>
      <c r="E2381" s="240"/>
      <c r="F2381" s="224"/>
      <c r="G2381" s="98"/>
      <c r="H2381" s="98"/>
      <c r="I2381" s="130"/>
      <c r="J2381" s="98"/>
      <c r="K2381" s="98"/>
      <c r="L2381" s="98"/>
      <c r="M2381" s="255"/>
      <c r="N2381" s="255"/>
      <c r="O2381" s="98"/>
      <c r="P2381" s="98"/>
      <c r="Q2381" s="130"/>
    </row>
    <row r="2382" spans="1:17" ht="12.6" customHeight="1" x14ac:dyDescent="0.2">
      <c r="A2382" s="234"/>
      <c r="B2382" s="98"/>
      <c r="C2382" s="130"/>
      <c r="D2382" s="240"/>
      <c r="E2382" s="240"/>
      <c r="F2382" s="224"/>
      <c r="G2382" s="98"/>
      <c r="H2382" s="98"/>
      <c r="I2382" s="130"/>
      <c r="J2382" s="98"/>
      <c r="K2382" s="98"/>
      <c r="L2382" s="98"/>
      <c r="M2382" s="255"/>
      <c r="N2382" s="255"/>
      <c r="O2382" s="98"/>
      <c r="P2382" s="98"/>
      <c r="Q2382" s="130"/>
    </row>
    <row r="2383" spans="1:17" ht="12.6" customHeight="1" x14ac:dyDescent="0.2">
      <c r="A2383" s="234"/>
      <c r="B2383" s="98"/>
      <c r="C2383" s="130"/>
      <c r="D2383" s="240"/>
      <c r="E2383" s="240"/>
      <c r="F2383" s="224"/>
      <c r="G2383" s="98"/>
      <c r="H2383" s="98"/>
      <c r="I2383" s="130"/>
      <c r="J2383" s="98"/>
      <c r="K2383" s="98"/>
      <c r="L2383" s="98"/>
      <c r="M2383" s="255"/>
      <c r="N2383" s="255"/>
      <c r="O2383" s="98"/>
      <c r="P2383" s="98"/>
      <c r="Q2383" s="130"/>
    </row>
    <row r="2384" spans="1:17" ht="12.6" customHeight="1" x14ac:dyDescent="0.2">
      <c r="A2384" s="234"/>
      <c r="B2384" s="98"/>
      <c r="C2384" s="130"/>
      <c r="D2384" s="240"/>
      <c r="E2384" s="240"/>
      <c r="F2384" s="224"/>
      <c r="G2384" s="98"/>
      <c r="H2384" s="98"/>
      <c r="I2384" s="130"/>
      <c r="J2384" s="98"/>
      <c r="K2384" s="98"/>
      <c r="L2384" s="98"/>
      <c r="M2384" s="255"/>
      <c r="N2384" s="255"/>
      <c r="O2384" s="98"/>
      <c r="P2384" s="98"/>
      <c r="Q2384" s="130"/>
    </row>
    <row r="2385" spans="1:17" ht="12.6" customHeight="1" x14ac:dyDescent="0.2">
      <c r="A2385" s="234"/>
      <c r="B2385" s="98"/>
      <c r="C2385" s="130"/>
      <c r="D2385" s="240"/>
      <c r="E2385" s="240"/>
      <c r="F2385" s="224"/>
      <c r="G2385" s="98"/>
      <c r="H2385" s="98"/>
      <c r="I2385" s="130"/>
      <c r="J2385" s="98"/>
      <c r="K2385" s="98"/>
      <c r="L2385" s="98"/>
      <c r="M2385" s="255"/>
      <c r="N2385" s="255"/>
      <c r="O2385" s="98"/>
      <c r="P2385" s="98"/>
      <c r="Q2385" s="130"/>
    </row>
    <row r="2386" spans="1:17" ht="12.6" customHeight="1" x14ac:dyDescent="0.2">
      <c r="A2386" s="234"/>
      <c r="B2386" s="98"/>
      <c r="C2386" s="130"/>
      <c r="D2386" s="240"/>
      <c r="E2386" s="240"/>
      <c r="F2386" s="224"/>
      <c r="G2386" s="98"/>
      <c r="H2386" s="98"/>
      <c r="I2386" s="130"/>
      <c r="J2386" s="98"/>
      <c r="K2386" s="98"/>
      <c r="L2386" s="98"/>
      <c r="M2386" s="255"/>
      <c r="N2386" s="255"/>
      <c r="O2386" s="98"/>
      <c r="P2386" s="98"/>
      <c r="Q2386" s="130"/>
    </row>
    <row r="2387" spans="1:17" ht="12.6" customHeight="1" x14ac:dyDescent="0.2">
      <c r="A2387" s="234"/>
      <c r="B2387" s="98"/>
      <c r="C2387" s="130"/>
      <c r="D2387" s="240"/>
      <c r="E2387" s="240"/>
      <c r="F2387" s="224"/>
      <c r="G2387" s="98"/>
      <c r="H2387" s="98"/>
      <c r="I2387" s="130"/>
      <c r="J2387" s="98"/>
      <c r="K2387" s="98"/>
      <c r="L2387" s="98"/>
      <c r="M2387" s="255"/>
      <c r="N2387" s="255"/>
      <c r="O2387" s="98"/>
      <c r="P2387" s="98"/>
      <c r="Q2387" s="130"/>
    </row>
    <row r="2388" spans="1:17" ht="12.6" customHeight="1" x14ac:dyDescent="0.2">
      <c r="A2388" s="234"/>
      <c r="B2388" s="98"/>
      <c r="C2388" s="130"/>
      <c r="D2388" s="240"/>
      <c r="E2388" s="240"/>
      <c r="F2388" s="224"/>
      <c r="G2388" s="98"/>
      <c r="H2388" s="98"/>
      <c r="I2388" s="130"/>
      <c r="J2388" s="98"/>
      <c r="K2388" s="98"/>
      <c r="L2388" s="98"/>
      <c r="M2388" s="255"/>
      <c r="N2388" s="255"/>
      <c r="O2388" s="98"/>
      <c r="P2388" s="98"/>
      <c r="Q2388" s="130"/>
    </row>
    <row r="2389" spans="1:17" ht="12.6" customHeight="1" x14ac:dyDescent="0.2">
      <c r="A2389" s="234"/>
      <c r="B2389" s="98"/>
      <c r="C2389" s="130"/>
      <c r="D2389" s="240"/>
      <c r="E2389" s="240"/>
      <c r="F2389" s="224"/>
      <c r="G2389" s="98"/>
      <c r="H2389" s="98"/>
      <c r="I2389" s="130"/>
      <c r="J2389" s="98"/>
      <c r="K2389" s="98"/>
      <c r="L2389" s="98"/>
      <c r="M2389" s="255"/>
      <c r="N2389" s="255"/>
      <c r="O2389" s="98"/>
      <c r="P2389" s="98"/>
      <c r="Q2389" s="130"/>
    </row>
    <row r="2390" spans="1:17" ht="12.6" customHeight="1" x14ac:dyDescent="0.2">
      <c r="A2390" s="234"/>
      <c r="B2390" s="98"/>
      <c r="C2390" s="130"/>
      <c r="D2390" s="240"/>
      <c r="E2390" s="240"/>
      <c r="F2390" s="224"/>
      <c r="G2390" s="98"/>
      <c r="H2390" s="98"/>
      <c r="I2390" s="130"/>
      <c r="J2390" s="98"/>
      <c r="K2390" s="98"/>
      <c r="L2390" s="98"/>
      <c r="M2390" s="255"/>
      <c r="N2390" s="255"/>
      <c r="O2390" s="98"/>
      <c r="P2390" s="98"/>
      <c r="Q2390" s="130"/>
    </row>
    <row r="2391" spans="1:17" ht="12.6" customHeight="1" x14ac:dyDescent="0.2">
      <c r="A2391" s="234"/>
      <c r="B2391" s="98"/>
      <c r="C2391" s="130"/>
      <c r="D2391" s="240"/>
      <c r="E2391" s="240"/>
      <c r="F2391" s="224"/>
      <c r="G2391" s="98"/>
      <c r="H2391" s="98"/>
      <c r="I2391" s="130"/>
      <c r="J2391" s="98"/>
      <c r="K2391" s="98"/>
      <c r="L2391" s="98"/>
      <c r="M2391" s="255"/>
      <c r="N2391" s="255"/>
      <c r="O2391" s="98"/>
      <c r="P2391" s="98"/>
      <c r="Q2391" s="130"/>
    </row>
    <row r="2392" spans="1:17" ht="12.6" customHeight="1" x14ac:dyDescent="0.2">
      <c r="A2392" s="234"/>
      <c r="B2392" s="98"/>
      <c r="C2392" s="130"/>
      <c r="D2392" s="240"/>
      <c r="E2392" s="240"/>
      <c r="F2392" s="224"/>
      <c r="G2392" s="98"/>
      <c r="H2392" s="98"/>
      <c r="I2392" s="130"/>
      <c r="J2392" s="98"/>
      <c r="K2392" s="98"/>
      <c r="L2392" s="98"/>
      <c r="M2392" s="255"/>
      <c r="N2392" s="255"/>
      <c r="O2392" s="98"/>
      <c r="P2392" s="98"/>
      <c r="Q2392" s="130"/>
    </row>
    <row r="2393" spans="1:17" ht="12.6" customHeight="1" x14ac:dyDescent="0.2">
      <c r="A2393" s="234"/>
      <c r="B2393" s="98"/>
      <c r="C2393" s="130"/>
      <c r="D2393" s="240"/>
      <c r="E2393" s="240"/>
      <c r="F2393" s="224"/>
      <c r="G2393" s="98"/>
      <c r="H2393" s="98"/>
      <c r="I2393" s="130"/>
      <c r="J2393" s="98"/>
      <c r="K2393" s="98"/>
      <c r="L2393" s="98"/>
      <c r="M2393" s="255"/>
      <c r="N2393" s="255"/>
      <c r="O2393" s="98"/>
      <c r="P2393" s="98"/>
      <c r="Q2393" s="130"/>
    </row>
    <row r="2394" spans="1:17" ht="12.6" customHeight="1" x14ac:dyDescent="0.2">
      <c r="A2394" s="234"/>
      <c r="B2394" s="98"/>
      <c r="C2394" s="130"/>
      <c r="D2394" s="240"/>
      <c r="E2394" s="240"/>
      <c r="F2394" s="224"/>
      <c r="G2394" s="98"/>
      <c r="H2394" s="98"/>
      <c r="I2394" s="130"/>
      <c r="J2394" s="98"/>
      <c r="K2394" s="98"/>
      <c r="L2394" s="98"/>
      <c r="M2394" s="255"/>
      <c r="N2394" s="255"/>
      <c r="O2394" s="98"/>
      <c r="P2394" s="98"/>
      <c r="Q2394" s="130"/>
    </row>
    <row r="2395" spans="1:17" ht="12.6" customHeight="1" x14ac:dyDescent="0.2">
      <c r="A2395" s="234"/>
      <c r="B2395" s="98"/>
      <c r="C2395" s="130"/>
      <c r="D2395" s="240"/>
      <c r="E2395" s="240"/>
      <c r="F2395" s="224"/>
      <c r="G2395" s="98"/>
      <c r="H2395" s="98"/>
      <c r="I2395" s="130"/>
      <c r="J2395" s="98"/>
      <c r="K2395" s="98"/>
      <c r="L2395" s="98"/>
      <c r="M2395" s="255"/>
      <c r="N2395" s="255"/>
      <c r="O2395" s="98"/>
      <c r="P2395" s="98"/>
      <c r="Q2395" s="130"/>
    </row>
    <row r="2396" spans="1:17" ht="12.6" customHeight="1" x14ac:dyDescent="0.2">
      <c r="A2396" s="234"/>
      <c r="B2396" s="98"/>
      <c r="C2396" s="130"/>
      <c r="D2396" s="240"/>
      <c r="E2396" s="240"/>
      <c r="F2396" s="224"/>
      <c r="G2396" s="98"/>
      <c r="H2396" s="98"/>
      <c r="I2396" s="130"/>
      <c r="J2396" s="98"/>
      <c r="K2396" s="98"/>
      <c r="L2396" s="98"/>
      <c r="M2396" s="255"/>
      <c r="N2396" s="255"/>
      <c r="O2396" s="98"/>
      <c r="P2396" s="98"/>
      <c r="Q2396" s="130"/>
    </row>
    <row r="2397" spans="1:17" ht="12.6" customHeight="1" x14ac:dyDescent="0.2">
      <c r="A2397" s="234"/>
      <c r="B2397" s="98"/>
      <c r="C2397" s="130"/>
      <c r="D2397" s="240"/>
      <c r="E2397" s="240"/>
      <c r="F2397" s="224"/>
      <c r="G2397" s="98"/>
      <c r="H2397" s="98"/>
      <c r="I2397" s="130"/>
      <c r="J2397" s="98"/>
      <c r="K2397" s="98"/>
      <c r="L2397" s="98"/>
      <c r="M2397" s="255"/>
      <c r="N2397" s="255"/>
      <c r="O2397" s="98"/>
      <c r="P2397" s="98"/>
      <c r="Q2397" s="130"/>
    </row>
    <row r="2398" spans="1:17" ht="12.6" customHeight="1" x14ac:dyDescent="0.2">
      <c r="A2398" s="234"/>
      <c r="B2398" s="98"/>
      <c r="C2398" s="130"/>
      <c r="D2398" s="240"/>
      <c r="E2398" s="240"/>
      <c r="F2398" s="224"/>
      <c r="G2398" s="98"/>
      <c r="H2398" s="98"/>
      <c r="I2398" s="130"/>
      <c r="J2398" s="98"/>
      <c r="K2398" s="98"/>
      <c r="L2398" s="98"/>
      <c r="M2398" s="255"/>
      <c r="N2398" s="255"/>
      <c r="O2398" s="98"/>
      <c r="P2398" s="98"/>
      <c r="Q2398" s="130"/>
    </row>
    <row r="2399" spans="1:17" ht="12.6" customHeight="1" x14ac:dyDescent="0.2">
      <c r="A2399" s="234"/>
      <c r="B2399" s="98"/>
      <c r="C2399" s="130"/>
      <c r="D2399" s="240"/>
      <c r="E2399" s="240"/>
      <c r="F2399" s="224"/>
      <c r="G2399" s="98"/>
      <c r="H2399" s="98"/>
      <c r="I2399" s="130"/>
      <c r="J2399" s="98"/>
      <c r="K2399" s="98"/>
      <c r="L2399" s="98"/>
      <c r="M2399" s="255"/>
      <c r="N2399" s="255"/>
      <c r="O2399" s="98"/>
      <c r="P2399" s="98"/>
      <c r="Q2399" s="130"/>
    </row>
    <row r="2400" spans="1:17" ht="12.6" customHeight="1" x14ac:dyDescent="0.2">
      <c r="A2400" s="234"/>
      <c r="B2400" s="98"/>
      <c r="C2400" s="130"/>
      <c r="D2400" s="240"/>
      <c r="E2400" s="240"/>
      <c r="F2400" s="224"/>
      <c r="G2400" s="98"/>
      <c r="H2400" s="98"/>
      <c r="I2400" s="130"/>
      <c r="J2400" s="98"/>
      <c r="K2400" s="98"/>
      <c r="L2400" s="98"/>
      <c r="M2400" s="255"/>
      <c r="N2400" s="255"/>
      <c r="O2400" s="98"/>
      <c r="P2400" s="98"/>
      <c r="Q2400" s="130"/>
    </row>
    <row r="2401" spans="1:17" ht="12.6" customHeight="1" x14ac:dyDescent="0.2">
      <c r="A2401" s="234"/>
      <c r="B2401" s="98"/>
      <c r="C2401" s="130"/>
      <c r="D2401" s="240"/>
      <c r="E2401" s="240"/>
      <c r="F2401" s="224"/>
      <c r="G2401" s="98"/>
      <c r="H2401" s="98"/>
      <c r="I2401" s="130"/>
      <c r="J2401" s="98"/>
      <c r="K2401" s="98"/>
      <c r="L2401" s="98"/>
      <c r="M2401" s="255"/>
      <c r="N2401" s="255"/>
      <c r="O2401" s="98"/>
      <c r="P2401" s="98"/>
      <c r="Q2401" s="130"/>
    </row>
    <row r="2402" spans="1:17" ht="12.6" customHeight="1" x14ac:dyDescent="0.2">
      <c r="A2402" s="234"/>
      <c r="B2402" s="98"/>
      <c r="C2402" s="130"/>
      <c r="D2402" s="240"/>
      <c r="E2402" s="240"/>
      <c r="F2402" s="224"/>
      <c r="G2402" s="98"/>
      <c r="H2402" s="98"/>
      <c r="I2402" s="130"/>
      <c r="J2402" s="98"/>
      <c r="K2402" s="98"/>
      <c r="L2402" s="98"/>
      <c r="M2402" s="255"/>
      <c r="N2402" s="255"/>
      <c r="O2402" s="98"/>
      <c r="P2402" s="98"/>
      <c r="Q2402" s="130"/>
    </row>
    <row r="2403" spans="1:17" ht="12.6" customHeight="1" x14ac:dyDescent="0.2">
      <c r="A2403" s="234"/>
      <c r="B2403" s="98"/>
      <c r="C2403" s="130"/>
      <c r="D2403" s="240"/>
      <c r="E2403" s="240"/>
      <c r="F2403" s="224"/>
      <c r="G2403" s="98"/>
      <c r="H2403" s="98"/>
      <c r="I2403" s="130"/>
      <c r="J2403" s="98"/>
      <c r="K2403" s="98"/>
      <c r="L2403" s="98"/>
      <c r="M2403" s="255"/>
      <c r="N2403" s="255"/>
      <c r="O2403" s="98"/>
      <c r="P2403" s="98"/>
      <c r="Q2403" s="130"/>
    </row>
    <row r="2404" spans="1:17" ht="12.6" customHeight="1" x14ac:dyDescent="0.2">
      <c r="A2404" s="234"/>
      <c r="B2404" s="98"/>
      <c r="C2404" s="130"/>
      <c r="D2404" s="240"/>
      <c r="E2404" s="240"/>
      <c r="F2404" s="224"/>
      <c r="G2404" s="98"/>
      <c r="H2404" s="98"/>
      <c r="I2404" s="130"/>
      <c r="J2404" s="98"/>
      <c r="K2404" s="98"/>
      <c r="L2404" s="98"/>
      <c r="M2404" s="255"/>
      <c r="N2404" s="255"/>
      <c r="O2404" s="98"/>
      <c r="P2404" s="98"/>
      <c r="Q2404" s="130"/>
    </row>
    <row r="2405" spans="1:17" ht="12.6" customHeight="1" x14ac:dyDescent="0.2">
      <c r="A2405" s="234"/>
      <c r="B2405" s="98"/>
      <c r="C2405" s="130"/>
      <c r="D2405" s="240"/>
      <c r="E2405" s="240"/>
      <c r="F2405" s="224"/>
      <c r="G2405" s="98"/>
      <c r="H2405" s="98"/>
      <c r="I2405" s="130"/>
      <c r="J2405" s="98"/>
      <c r="K2405" s="98"/>
      <c r="L2405" s="98"/>
      <c r="M2405" s="255"/>
      <c r="N2405" s="255"/>
      <c r="O2405" s="98"/>
      <c r="P2405" s="98"/>
      <c r="Q2405" s="130"/>
    </row>
    <row r="2406" spans="1:17" ht="12.6" customHeight="1" x14ac:dyDescent="0.2">
      <c r="A2406" s="234"/>
      <c r="B2406" s="98"/>
      <c r="C2406" s="130"/>
      <c r="D2406" s="240"/>
      <c r="E2406" s="240"/>
      <c r="F2406" s="224"/>
      <c r="G2406" s="98"/>
      <c r="H2406" s="98"/>
      <c r="I2406" s="130"/>
      <c r="J2406" s="98"/>
      <c r="K2406" s="98"/>
      <c r="L2406" s="98"/>
      <c r="M2406" s="255"/>
      <c r="N2406" s="255"/>
      <c r="O2406" s="98"/>
      <c r="P2406" s="98"/>
      <c r="Q2406" s="130"/>
    </row>
    <row r="2407" spans="1:17" ht="12.6" customHeight="1" x14ac:dyDescent="0.2">
      <c r="A2407" s="234"/>
      <c r="B2407" s="98"/>
      <c r="C2407" s="130"/>
      <c r="D2407" s="240"/>
      <c r="E2407" s="240"/>
      <c r="F2407" s="224"/>
      <c r="G2407" s="98"/>
      <c r="H2407" s="98"/>
      <c r="I2407" s="130"/>
      <c r="J2407" s="98"/>
      <c r="K2407" s="98"/>
      <c r="L2407" s="98"/>
      <c r="M2407" s="255"/>
      <c r="N2407" s="255"/>
      <c r="O2407" s="98"/>
      <c r="P2407" s="98"/>
      <c r="Q2407" s="130"/>
    </row>
    <row r="2408" spans="1:17" ht="12.6" customHeight="1" x14ac:dyDescent="0.2">
      <c r="A2408" s="234"/>
      <c r="B2408" s="98"/>
      <c r="C2408" s="130"/>
      <c r="D2408" s="240"/>
      <c r="E2408" s="240"/>
      <c r="F2408" s="224"/>
      <c r="G2408" s="98"/>
      <c r="H2408" s="98"/>
      <c r="I2408" s="130"/>
      <c r="J2408" s="98"/>
      <c r="K2408" s="98"/>
      <c r="L2408" s="98"/>
      <c r="M2408" s="255"/>
      <c r="N2408" s="255"/>
      <c r="O2408" s="98"/>
      <c r="P2408" s="98"/>
      <c r="Q2408" s="130"/>
    </row>
    <row r="2409" spans="1:17" ht="12.6" customHeight="1" x14ac:dyDescent="0.2">
      <c r="A2409" s="234"/>
      <c r="B2409" s="98"/>
      <c r="C2409" s="130"/>
      <c r="D2409" s="240"/>
      <c r="E2409" s="240"/>
      <c r="F2409" s="224"/>
      <c r="G2409" s="98"/>
      <c r="H2409" s="98"/>
      <c r="I2409" s="130"/>
      <c r="J2409" s="98"/>
      <c r="K2409" s="98"/>
      <c r="L2409" s="98"/>
      <c r="M2409" s="255"/>
      <c r="N2409" s="255"/>
      <c r="O2409" s="98"/>
      <c r="P2409" s="98"/>
      <c r="Q2409" s="130"/>
    </row>
    <row r="2410" spans="1:17" ht="12.6" customHeight="1" x14ac:dyDescent="0.2">
      <c r="A2410" s="234"/>
      <c r="B2410" s="98"/>
      <c r="C2410" s="130"/>
      <c r="D2410" s="240"/>
      <c r="E2410" s="240"/>
      <c r="F2410" s="224"/>
      <c r="G2410" s="98"/>
      <c r="H2410" s="98"/>
      <c r="I2410" s="130"/>
      <c r="J2410" s="98"/>
      <c r="K2410" s="98"/>
      <c r="L2410" s="98"/>
      <c r="M2410" s="255"/>
      <c r="N2410" s="255"/>
      <c r="O2410" s="98"/>
      <c r="P2410" s="98"/>
      <c r="Q2410" s="130"/>
    </row>
    <row r="2411" spans="1:17" ht="12.6" customHeight="1" x14ac:dyDescent="0.2">
      <c r="A2411" s="234"/>
      <c r="B2411" s="98"/>
      <c r="C2411" s="130"/>
      <c r="D2411" s="240"/>
      <c r="E2411" s="240"/>
      <c r="F2411" s="224"/>
      <c r="G2411" s="98"/>
      <c r="H2411" s="98"/>
      <c r="I2411" s="130"/>
      <c r="J2411" s="98"/>
      <c r="K2411" s="98"/>
      <c r="L2411" s="98"/>
      <c r="M2411" s="255"/>
      <c r="N2411" s="255"/>
      <c r="O2411" s="98"/>
      <c r="P2411" s="98"/>
      <c r="Q2411" s="130"/>
    </row>
    <row r="2412" spans="1:17" ht="12.6" customHeight="1" x14ac:dyDescent="0.2">
      <c r="A2412" s="234"/>
      <c r="B2412" s="98"/>
      <c r="C2412" s="130"/>
      <c r="D2412" s="240"/>
      <c r="E2412" s="240"/>
      <c r="F2412" s="224"/>
      <c r="G2412" s="98"/>
      <c r="H2412" s="98"/>
      <c r="I2412" s="130"/>
      <c r="J2412" s="98"/>
      <c r="K2412" s="98"/>
      <c r="L2412" s="98"/>
      <c r="M2412" s="255"/>
      <c r="N2412" s="255"/>
      <c r="O2412" s="98"/>
      <c r="P2412" s="98"/>
      <c r="Q2412" s="130"/>
    </row>
    <row r="2413" spans="1:17" ht="12.6" customHeight="1" x14ac:dyDescent="0.2">
      <c r="A2413" s="234"/>
      <c r="B2413" s="98"/>
      <c r="C2413" s="130"/>
      <c r="D2413" s="240"/>
      <c r="E2413" s="240"/>
      <c r="F2413" s="224"/>
      <c r="G2413" s="98"/>
      <c r="H2413" s="98"/>
      <c r="I2413" s="130"/>
      <c r="J2413" s="98"/>
      <c r="K2413" s="98"/>
      <c r="L2413" s="98"/>
      <c r="M2413" s="255"/>
      <c r="N2413" s="255"/>
      <c r="O2413" s="98"/>
      <c r="P2413" s="98"/>
      <c r="Q2413" s="130"/>
    </row>
    <row r="2414" spans="1:17" ht="12.6" customHeight="1" x14ac:dyDescent="0.2">
      <c r="A2414" s="234"/>
      <c r="B2414" s="98"/>
      <c r="C2414" s="130"/>
      <c r="D2414" s="240"/>
      <c r="E2414" s="240"/>
      <c r="F2414" s="224"/>
      <c r="G2414" s="98"/>
      <c r="H2414" s="98"/>
      <c r="I2414" s="130"/>
      <c r="J2414" s="98"/>
      <c r="K2414" s="98"/>
      <c r="L2414" s="98"/>
      <c r="M2414" s="255"/>
      <c r="N2414" s="255"/>
      <c r="O2414" s="98"/>
      <c r="P2414" s="98"/>
      <c r="Q2414" s="130"/>
    </row>
    <row r="2415" spans="1:17" ht="12.6" customHeight="1" x14ac:dyDescent="0.2">
      <c r="A2415" s="234"/>
      <c r="B2415" s="98"/>
      <c r="C2415" s="130"/>
      <c r="D2415" s="240"/>
      <c r="E2415" s="240"/>
      <c r="F2415" s="224"/>
      <c r="G2415" s="98"/>
      <c r="H2415" s="98"/>
      <c r="I2415" s="130"/>
      <c r="J2415" s="98"/>
      <c r="K2415" s="98"/>
      <c r="L2415" s="98"/>
      <c r="M2415" s="255"/>
      <c r="N2415" s="255"/>
      <c r="O2415" s="98"/>
      <c r="P2415" s="98"/>
      <c r="Q2415" s="130"/>
    </row>
    <row r="2416" spans="1:17" ht="12.6" customHeight="1" x14ac:dyDescent="0.2">
      <c r="A2416" s="234"/>
      <c r="B2416" s="98"/>
      <c r="C2416" s="130"/>
      <c r="D2416" s="240"/>
      <c r="E2416" s="240"/>
      <c r="F2416" s="224"/>
      <c r="G2416" s="98"/>
      <c r="H2416" s="98"/>
      <c r="I2416" s="130"/>
      <c r="J2416" s="98"/>
      <c r="K2416" s="98"/>
      <c r="L2416" s="98"/>
      <c r="M2416" s="255"/>
      <c r="N2416" s="255"/>
      <c r="O2416" s="98"/>
      <c r="P2416" s="98"/>
      <c r="Q2416" s="130"/>
    </row>
    <row r="2417" spans="1:17" ht="12.6" customHeight="1" x14ac:dyDescent="0.2">
      <c r="A2417" s="234"/>
      <c r="B2417" s="98"/>
      <c r="C2417" s="130"/>
      <c r="D2417" s="240"/>
      <c r="E2417" s="240"/>
      <c r="F2417" s="224"/>
      <c r="G2417" s="98"/>
      <c r="H2417" s="98"/>
      <c r="I2417" s="130"/>
      <c r="J2417" s="98"/>
      <c r="K2417" s="98"/>
      <c r="L2417" s="98"/>
      <c r="M2417" s="255"/>
      <c r="N2417" s="255"/>
      <c r="O2417" s="98"/>
      <c r="P2417" s="98"/>
      <c r="Q2417" s="130"/>
    </row>
    <row r="2418" spans="1:17" ht="12.6" customHeight="1" x14ac:dyDescent="0.2">
      <c r="A2418" s="234"/>
      <c r="B2418" s="98"/>
      <c r="C2418" s="130"/>
      <c r="D2418" s="240"/>
      <c r="E2418" s="240"/>
      <c r="F2418" s="224"/>
      <c r="G2418" s="98"/>
      <c r="H2418" s="98"/>
      <c r="I2418" s="130"/>
      <c r="J2418" s="98"/>
      <c r="K2418" s="98"/>
      <c r="L2418" s="98"/>
      <c r="M2418" s="255"/>
      <c r="N2418" s="255"/>
      <c r="O2418" s="98"/>
      <c r="P2418" s="98"/>
      <c r="Q2418" s="130"/>
    </row>
    <row r="2419" spans="1:17" ht="12.6" customHeight="1" x14ac:dyDescent="0.2">
      <c r="A2419" s="234"/>
      <c r="B2419" s="98"/>
      <c r="C2419" s="130"/>
      <c r="D2419" s="240"/>
      <c r="E2419" s="240"/>
      <c r="F2419" s="224"/>
      <c r="G2419" s="98"/>
      <c r="H2419" s="98"/>
      <c r="I2419" s="130"/>
      <c r="J2419" s="98"/>
      <c r="K2419" s="98"/>
      <c r="L2419" s="98"/>
      <c r="M2419" s="255"/>
      <c r="N2419" s="255"/>
      <c r="O2419" s="98"/>
      <c r="P2419" s="98"/>
      <c r="Q2419" s="130"/>
    </row>
    <row r="2420" spans="1:17" ht="12.6" customHeight="1" x14ac:dyDescent="0.2">
      <c r="A2420" s="234"/>
      <c r="B2420" s="98"/>
      <c r="C2420" s="130"/>
      <c r="D2420" s="240"/>
      <c r="E2420" s="240"/>
      <c r="F2420" s="224"/>
      <c r="G2420" s="98"/>
      <c r="H2420" s="98"/>
      <c r="I2420" s="130"/>
      <c r="J2420" s="98"/>
      <c r="K2420" s="98"/>
      <c r="L2420" s="98"/>
      <c r="M2420" s="255"/>
      <c r="N2420" s="255"/>
      <c r="O2420" s="98"/>
      <c r="P2420" s="98"/>
      <c r="Q2420" s="130"/>
    </row>
    <row r="2421" spans="1:17" ht="12.6" customHeight="1" x14ac:dyDescent="0.2">
      <c r="A2421" s="234"/>
      <c r="B2421" s="98"/>
      <c r="C2421" s="130"/>
      <c r="D2421" s="240"/>
      <c r="E2421" s="240"/>
      <c r="F2421" s="224"/>
      <c r="G2421" s="98"/>
      <c r="H2421" s="98"/>
      <c r="I2421" s="130"/>
      <c r="J2421" s="98"/>
      <c r="K2421" s="98"/>
      <c r="L2421" s="98"/>
      <c r="M2421" s="255"/>
      <c r="N2421" s="255"/>
      <c r="O2421" s="98"/>
      <c r="P2421" s="98"/>
      <c r="Q2421" s="130"/>
    </row>
    <row r="2422" spans="1:17" ht="12.6" customHeight="1" x14ac:dyDescent="0.2">
      <c r="A2422" s="234"/>
      <c r="B2422" s="98"/>
      <c r="C2422" s="130"/>
      <c r="D2422" s="240"/>
      <c r="E2422" s="240"/>
      <c r="F2422" s="224"/>
      <c r="G2422" s="98"/>
      <c r="H2422" s="98"/>
      <c r="I2422" s="130"/>
      <c r="J2422" s="98"/>
      <c r="K2422" s="98"/>
      <c r="L2422" s="98"/>
      <c r="M2422" s="255"/>
      <c r="N2422" s="255"/>
      <c r="O2422" s="98"/>
      <c r="P2422" s="98"/>
      <c r="Q2422" s="130"/>
    </row>
    <row r="2423" spans="1:17" ht="12.6" customHeight="1" x14ac:dyDescent="0.2">
      <c r="A2423" s="234"/>
      <c r="B2423" s="98"/>
      <c r="C2423" s="130"/>
      <c r="D2423" s="240"/>
      <c r="E2423" s="240"/>
      <c r="F2423" s="224"/>
      <c r="G2423" s="98"/>
      <c r="H2423" s="98"/>
      <c r="I2423" s="130"/>
      <c r="J2423" s="98"/>
      <c r="K2423" s="98"/>
      <c r="L2423" s="98"/>
      <c r="M2423" s="255"/>
      <c r="N2423" s="255"/>
      <c r="O2423" s="98"/>
      <c r="P2423" s="98"/>
      <c r="Q2423" s="130"/>
    </row>
    <row r="2424" spans="1:17" ht="12.6" customHeight="1" x14ac:dyDescent="0.2">
      <c r="A2424" s="234"/>
      <c r="B2424" s="98"/>
      <c r="C2424" s="130"/>
      <c r="D2424" s="240"/>
      <c r="E2424" s="240"/>
      <c r="F2424" s="224"/>
      <c r="G2424" s="98"/>
      <c r="H2424" s="98"/>
      <c r="I2424" s="130"/>
      <c r="J2424" s="98"/>
      <c r="K2424" s="98"/>
      <c r="L2424" s="98"/>
      <c r="M2424" s="255"/>
      <c r="N2424" s="255"/>
      <c r="O2424" s="98"/>
      <c r="P2424" s="98"/>
      <c r="Q2424" s="130"/>
    </row>
    <row r="2425" spans="1:17" ht="12.6" customHeight="1" x14ac:dyDescent="0.2">
      <c r="A2425" s="234"/>
      <c r="B2425" s="98"/>
      <c r="C2425" s="130"/>
      <c r="D2425" s="240"/>
      <c r="E2425" s="240"/>
      <c r="F2425" s="224"/>
      <c r="G2425" s="98"/>
      <c r="H2425" s="98"/>
      <c r="I2425" s="130"/>
      <c r="J2425" s="98"/>
      <c r="K2425" s="98"/>
      <c r="L2425" s="98"/>
      <c r="M2425" s="255"/>
      <c r="N2425" s="255"/>
      <c r="O2425" s="98"/>
      <c r="P2425" s="98"/>
      <c r="Q2425" s="130"/>
    </row>
    <row r="2426" spans="1:17" ht="12.6" customHeight="1" x14ac:dyDescent="0.2">
      <c r="A2426" s="234"/>
      <c r="B2426" s="98"/>
      <c r="C2426" s="130"/>
      <c r="D2426" s="240"/>
      <c r="E2426" s="240"/>
      <c r="F2426" s="224"/>
      <c r="G2426" s="98"/>
      <c r="H2426" s="98"/>
      <c r="I2426" s="130"/>
      <c r="J2426" s="98"/>
      <c r="K2426" s="98"/>
      <c r="L2426" s="98"/>
      <c r="M2426" s="255"/>
      <c r="N2426" s="255"/>
      <c r="O2426" s="98"/>
      <c r="P2426" s="98"/>
      <c r="Q2426" s="130"/>
    </row>
    <row r="2427" spans="1:17" ht="12.6" customHeight="1" x14ac:dyDescent="0.2">
      <c r="A2427" s="234"/>
      <c r="B2427" s="98"/>
      <c r="C2427" s="130"/>
      <c r="D2427" s="240"/>
      <c r="E2427" s="240"/>
      <c r="F2427" s="224"/>
      <c r="G2427" s="98"/>
      <c r="H2427" s="98"/>
      <c r="I2427" s="130"/>
      <c r="J2427" s="98"/>
      <c r="K2427" s="98"/>
      <c r="L2427" s="98"/>
      <c r="M2427" s="255"/>
      <c r="N2427" s="255"/>
      <c r="O2427" s="98"/>
      <c r="P2427" s="98"/>
      <c r="Q2427" s="130"/>
    </row>
    <row r="2428" spans="1:17" ht="12.6" customHeight="1" x14ac:dyDescent="0.2">
      <c r="A2428" s="234"/>
      <c r="B2428" s="98"/>
      <c r="C2428" s="130"/>
      <c r="D2428" s="240"/>
      <c r="E2428" s="240"/>
      <c r="F2428" s="224"/>
      <c r="G2428" s="98"/>
      <c r="H2428" s="98"/>
      <c r="I2428" s="130"/>
      <c r="J2428" s="98"/>
      <c r="K2428" s="98"/>
      <c r="L2428" s="98"/>
      <c r="M2428" s="255"/>
      <c r="N2428" s="255"/>
      <c r="O2428" s="98"/>
      <c r="P2428" s="98"/>
      <c r="Q2428" s="130"/>
    </row>
    <row r="2429" spans="1:17" ht="12.6" customHeight="1" x14ac:dyDescent="0.2">
      <c r="A2429" s="234"/>
      <c r="B2429" s="98"/>
      <c r="C2429" s="130"/>
      <c r="D2429" s="240"/>
      <c r="E2429" s="240"/>
      <c r="F2429" s="224"/>
      <c r="G2429" s="98"/>
      <c r="H2429" s="98"/>
      <c r="I2429" s="130"/>
      <c r="J2429" s="98"/>
      <c r="K2429" s="98"/>
      <c r="L2429" s="98"/>
      <c r="M2429" s="255"/>
      <c r="N2429" s="255"/>
      <c r="O2429" s="98"/>
      <c r="P2429" s="98"/>
      <c r="Q2429" s="130"/>
    </row>
    <row r="2430" spans="1:17" ht="12.6" customHeight="1" x14ac:dyDescent="0.2">
      <c r="A2430" s="234"/>
      <c r="B2430" s="98"/>
      <c r="C2430" s="130"/>
      <c r="D2430" s="240"/>
      <c r="E2430" s="240"/>
      <c r="F2430" s="224"/>
      <c r="G2430" s="98"/>
      <c r="H2430" s="98"/>
      <c r="I2430" s="130"/>
      <c r="J2430" s="98"/>
      <c r="K2430" s="98"/>
      <c r="L2430" s="98"/>
      <c r="M2430" s="255"/>
      <c r="N2430" s="255"/>
      <c r="O2430" s="98"/>
      <c r="P2430" s="98"/>
      <c r="Q2430" s="130"/>
    </row>
    <row r="2431" spans="1:17" ht="12.6" customHeight="1" x14ac:dyDescent="0.2">
      <c r="A2431" s="234"/>
      <c r="B2431" s="98"/>
      <c r="C2431" s="130"/>
      <c r="D2431" s="240"/>
      <c r="E2431" s="240"/>
      <c r="F2431" s="224"/>
      <c r="G2431" s="98"/>
      <c r="H2431" s="98"/>
      <c r="I2431" s="130"/>
      <c r="J2431" s="98"/>
      <c r="K2431" s="98"/>
      <c r="L2431" s="98"/>
      <c r="M2431" s="255"/>
      <c r="N2431" s="255"/>
      <c r="O2431" s="98"/>
      <c r="P2431" s="98"/>
      <c r="Q2431" s="130"/>
    </row>
    <row r="2432" spans="1:17" ht="12.6" customHeight="1" x14ac:dyDescent="0.2">
      <c r="A2432" s="234"/>
      <c r="B2432" s="98"/>
      <c r="C2432" s="130"/>
      <c r="D2432" s="240"/>
      <c r="E2432" s="240"/>
      <c r="F2432" s="224"/>
      <c r="G2432" s="98"/>
      <c r="H2432" s="98"/>
      <c r="I2432" s="130"/>
      <c r="J2432" s="98"/>
      <c r="K2432" s="98"/>
      <c r="L2432" s="98"/>
      <c r="M2432" s="255"/>
      <c r="N2432" s="255"/>
      <c r="O2432" s="98"/>
      <c r="P2432" s="98"/>
      <c r="Q2432" s="130"/>
    </row>
    <row r="2433" spans="1:17" ht="12.6" customHeight="1" x14ac:dyDescent="0.2">
      <c r="A2433" s="234"/>
      <c r="B2433" s="98"/>
      <c r="C2433" s="130"/>
      <c r="D2433" s="240"/>
      <c r="E2433" s="240"/>
      <c r="F2433" s="224"/>
      <c r="G2433" s="98"/>
      <c r="H2433" s="98"/>
      <c r="I2433" s="130"/>
      <c r="J2433" s="98"/>
      <c r="K2433" s="98"/>
      <c r="L2433" s="98"/>
      <c r="M2433" s="255"/>
      <c r="N2433" s="255"/>
      <c r="O2433" s="98"/>
      <c r="P2433" s="98"/>
      <c r="Q2433" s="130"/>
    </row>
    <row r="2434" spans="1:17" ht="12.6" customHeight="1" x14ac:dyDescent="0.2">
      <c r="A2434" s="234"/>
      <c r="B2434" s="98"/>
      <c r="C2434" s="130"/>
      <c r="D2434" s="240"/>
      <c r="E2434" s="240"/>
      <c r="F2434" s="224"/>
      <c r="G2434" s="98"/>
      <c r="H2434" s="98"/>
      <c r="I2434" s="130"/>
      <c r="J2434" s="98"/>
      <c r="K2434" s="98"/>
      <c r="L2434" s="98"/>
      <c r="M2434" s="255"/>
      <c r="N2434" s="255"/>
      <c r="O2434" s="98"/>
      <c r="P2434" s="98"/>
      <c r="Q2434" s="130"/>
    </row>
    <row r="2435" spans="1:17" ht="12.6" customHeight="1" x14ac:dyDescent="0.2">
      <c r="A2435" s="234"/>
      <c r="B2435" s="98"/>
      <c r="C2435" s="130"/>
      <c r="D2435" s="240"/>
      <c r="E2435" s="240"/>
      <c r="F2435" s="224"/>
      <c r="G2435" s="98"/>
      <c r="H2435" s="98"/>
      <c r="I2435" s="130"/>
      <c r="J2435" s="98"/>
      <c r="K2435" s="98"/>
      <c r="L2435" s="98"/>
      <c r="M2435" s="255"/>
      <c r="N2435" s="255"/>
      <c r="O2435" s="98"/>
      <c r="P2435" s="98"/>
      <c r="Q2435" s="130"/>
    </row>
    <row r="2436" spans="1:17" ht="12.6" customHeight="1" x14ac:dyDescent="0.2">
      <c r="A2436" s="234"/>
      <c r="B2436" s="98"/>
      <c r="C2436" s="130"/>
      <c r="D2436" s="240"/>
      <c r="E2436" s="240"/>
      <c r="F2436" s="224"/>
      <c r="G2436" s="98"/>
      <c r="H2436" s="98"/>
      <c r="I2436" s="130"/>
      <c r="J2436" s="98"/>
      <c r="K2436" s="98"/>
      <c r="L2436" s="98"/>
      <c r="M2436" s="255"/>
      <c r="N2436" s="255"/>
      <c r="O2436" s="98"/>
      <c r="P2436" s="98"/>
      <c r="Q2436" s="130"/>
    </row>
    <row r="2437" spans="1:17" ht="12.6" customHeight="1" x14ac:dyDescent="0.2">
      <c r="A2437" s="234"/>
      <c r="B2437" s="98"/>
      <c r="C2437" s="130"/>
      <c r="D2437" s="240"/>
      <c r="E2437" s="240"/>
      <c r="F2437" s="224"/>
      <c r="G2437" s="98"/>
      <c r="H2437" s="98"/>
      <c r="I2437" s="130"/>
      <c r="J2437" s="98"/>
      <c r="K2437" s="98"/>
      <c r="L2437" s="98"/>
      <c r="M2437" s="255"/>
      <c r="N2437" s="255"/>
      <c r="O2437" s="98"/>
      <c r="P2437" s="98"/>
      <c r="Q2437" s="130"/>
    </row>
    <row r="2438" spans="1:17" ht="12.6" customHeight="1" x14ac:dyDescent="0.2">
      <c r="A2438" s="234"/>
      <c r="B2438" s="98"/>
      <c r="C2438" s="130"/>
      <c r="D2438" s="240"/>
      <c r="E2438" s="240"/>
      <c r="F2438" s="224"/>
      <c r="G2438" s="98"/>
      <c r="H2438" s="98"/>
      <c r="I2438" s="130"/>
      <c r="J2438" s="98"/>
      <c r="K2438" s="98"/>
      <c r="L2438" s="98"/>
      <c r="M2438" s="255"/>
      <c r="N2438" s="255"/>
      <c r="O2438" s="98"/>
      <c r="P2438" s="98"/>
      <c r="Q2438" s="130"/>
    </row>
    <row r="2439" spans="1:17" ht="12.6" customHeight="1" x14ac:dyDescent="0.2">
      <c r="A2439" s="234"/>
      <c r="B2439" s="98"/>
      <c r="C2439" s="130"/>
      <c r="D2439" s="240"/>
      <c r="E2439" s="240"/>
      <c r="F2439" s="224"/>
      <c r="G2439" s="98"/>
      <c r="H2439" s="98"/>
      <c r="I2439" s="130"/>
      <c r="J2439" s="98"/>
      <c r="K2439" s="98"/>
      <c r="L2439" s="98"/>
      <c r="M2439" s="255"/>
      <c r="N2439" s="255"/>
      <c r="O2439" s="98"/>
      <c r="P2439" s="98"/>
      <c r="Q2439" s="130"/>
    </row>
    <row r="2440" spans="1:17" ht="12.6" customHeight="1" x14ac:dyDescent="0.2">
      <c r="A2440" s="234"/>
      <c r="B2440" s="98"/>
      <c r="C2440" s="130"/>
      <c r="D2440" s="240"/>
      <c r="E2440" s="240"/>
      <c r="F2440" s="224"/>
      <c r="G2440" s="98"/>
      <c r="H2440" s="98"/>
      <c r="I2440" s="130"/>
      <c r="J2440" s="98"/>
      <c r="K2440" s="98"/>
      <c r="L2440" s="98"/>
      <c r="M2440" s="255"/>
      <c r="N2440" s="255"/>
      <c r="O2440" s="98"/>
      <c r="P2440" s="98"/>
      <c r="Q2440" s="130"/>
    </row>
    <row r="2441" spans="1:17" ht="12.6" customHeight="1" x14ac:dyDescent="0.2">
      <c r="A2441" s="234"/>
      <c r="B2441" s="98"/>
      <c r="C2441" s="130"/>
      <c r="D2441" s="240"/>
      <c r="E2441" s="240"/>
      <c r="F2441" s="224"/>
      <c r="G2441" s="98"/>
      <c r="H2441" s="98"/>
      <c r="I2441" s="130"/>
      <c r="J2441" s="98"/>
      <c r="K2441" s="98"/>
      <c r="L2441" s="98"/>
      <c r="M2441" s="255"/>
      <c r="N2441" s="255"/>
      <c r="O2441" s="98"/>
      <c r="P2441" s="98"/>
      <c r="Q2441" s="130"/>
    </row>
    <row r="2442" spans="1:17" ht="12.6" customHeight="1" x14ac:dyDescent="0.2">
      <c r="A2442" s="234"/>
      <c r="B2442" s="98"/>
      <c r="C2442" s="130"/>
      <c r="D2442" s="240"/>
      <c r="E2442" s="240"/>
      <c r="F2442" s="224"/>
      <c r="G2442" s="98"/>
      <c r="H2442" s="98"/>
      <c r="I2442" s="130"/>
      <c r="J2442" s="98"/>
      <c r="K2442" s="98"/>
      <c r="L2442" s="98"/>
      <c r="M2442" s="255"/>
      <c r="N2442" s="255"/>
      <c r="O2442" s="98"/>
      <c r="P2442" s="98"/>
      <c r="Q2442" s="130"/>
    </row>
    <row r="2443" spans="1:17" ht="12.6" customHeight="1" x14ac:dyDescent="0.2">
      <c r="A2443" s="234"/>
      <c r="B2443" s="98"/>
      <c r="C2443" s="130"/>
      <c r="D2443" s="240"/>
      <c r="E2443" s="240"/>
      <c r="F2443" s="224"/>
      <c r="G2443" s="98"/>
      <c r="H2443" s="98"/>
      <c r="I2443" s="130"/>
      <c r="J2443" s="98"/>
      <c r="K2443" s="98"/>
      <c r="L2443" s="98"/>
      <c r="M2443" s="255"/>
      <c r="N2443" s="255"/>
      <c r="O2443" s="98"/>
      <c r="P2443" s="98"/>
      <c r="Q2443" s="130"/>
    </row>
    <row r="2444" spans="1:17" ht="12.6" customHeight="1" x14ac:dyDescent="0.2">
      <c r="A2444" s="234"/>
      <c r="B2444" s="98"/>
      <c r="C2444" s="130"/>
      <c r="D2444" s="240"/>
      <c r="E2444" s="240"/>
      <c r="F2444" s="224"/>
      <c r="G2444" s="98"/>
      <c r="H2444" s="98"/>
      <c r="I2444" s="130"/>
      <c r="J2444" s="98"/>
      <c r="K2444" s="98"/>
      <c r="L2444" s="98"/>
      <c r="M2444" s="255"/>
      <c r="N2444" s="255"/>
      <c r="O2444" s="98"/>
      <c r="P2444" s="98"/>
      <c r="Q2444" s="130"/>
    </row>
    <row r="2445" spans="1:17" ht="12.6" customHeight="1" x14ac:dyDescent="0.2">
      <c r="A2445" s="234"/>
      <c r="B2445" s="98"/>
      <c r="C2445" s="130"/>
      <c r="D2445" s="240"/>
      <c r="E2445" s="240"/>
      <c r="F2445" s="224"/>
      <c r="G2445" s="98"/>
      <c r="H2445" s="98"/>
      <c r="I2445" s="130"/>
      <c r="J2445" s="98"/>
      <c r="K2445" s="98"/>
      <c r="L2445" s="98"/>
      <c r="M2445" s="255"/>
      <c r="N2445" s="255"/>
      <c r="O2445" s="98"/>
      <c r="P2445" s="98"/>
      <c r="Q2445" s="130"/>
    </row>
    <row r="2446" spans="1:17" ht="12.6" customHeight="1" x14ac:dyDescent="0.2">
      <c r="A2446" s="234"/>
      <c r="B2446" s="98"/>
      <c r="C2446" s="130"/>
      <c r="D2446" s="240"/>
      <c r="E2446" s="240"/>
      <c r="F2446" s="224"/>
      <c r="G2446" s="98"/>
      <c r="H2446" s="98"/>
      <c r="I2446" s="130"/>
      <c r="J2446" s="98"/>
      <c r="K2446" s="98"/>
      <c r="L2446" s="98"/>
      <c r="M2446" s="255"/>
      <c r="N2446" s="255"/>
      <c r="O2446" s="98"/>
      <c r="P2446" s="98"/>
      <c r="Q2446" s="130"/>
    </row>
    <row r="2447" spans="1:17" ht="12.6" customHeight="1" x14ac:dyDescent="0.2">
      <c r="A2447" s="234"/>
      <c r="B2447" s="98"/>
      <c r="C2447" s="130"/>
      <c r="D2447" s="240"/>
      <c r="E2447" s="240"/>
      <c r="F2447" s="224"/>
      <c r="G2447" s="98"/>
      <c r="H2447" s="98"/>
      <c r="I2447" s="130"/>
      <c r="J2447" s="98"/>
      <c r="K2447" s="98"/>
      <c r="L2447" s="98"/>
      <c r="M2447" s="255"/>
      <c r="N2447" s="255"/>
      <c r="O2447" s="98"/>
      <c r="P2447" s="98"/>
      <c r="Q2447" s="130"/>
    </row>
    <row r="2448" spans="1:17" ht="12.6" customHeight="1" x14ac:dyDescent="0.2">
      <c r="A2448" s="234"/>
      <c r="B2448" s="98"/>
      <c r="C2448" s="130"/>
      <c r="D2448" s="240"/>
      <c r="E2448" s="240"/>
      <c r="F2448" s="224"/>
      <c r="G2448" s="98"/>
      <c r="H2448" s="98"/>
      <c r="I2448" s="130"/>
      <c r="J2448" s="98"/>
      <c r="K2448" s="98"/>
      <c r="L2448" s="98"/>
      <c r="M2448" s="255"/>
      <c r="N2448" s="255"/>
      <c r="O2448" s="98"/>
      <c r="P2448" s="98"/>
      <c r="Q2448" s="130"/>
    </row>
    <row r="2449" spans="1:17" ht="12.6" customHeight="1" x14ac:dyDescent="0.2">
      <c r="A2449" s="234"/>
      <c r="B2449" s="98"/>
      <c r="C2449" s="130"/>
      <c r="D2449" s="240"/>
      <c r="E2449" s="240"/>
      <c r="F2449" s="224"/>
      <c r="G2449" s="98"/>
      <c r="H2449" s="98"/>
      <c r="I2449" s="130"/>
      <c r="J2449" s="98"/>
      <c r="K2449" s="98"/>
      <c r="L2449" s="98"/>
      <c r="M2449" s="255"/>
      <c r="N2449" s="255"/>
      <c r="O2449" s="98"/>
      <c r="P2449" s="98"/>
      <c r="Q2449" s="130"/>
    </row>
    <row r="2450" spans="1:17" ht="12.6" customHeight="1" x14ac:dyDescent="0.2">
      <c r="A2450" s="234"/>
      <c r="B2450" s="98"/>
      <c r="C2450" s="130"/>
      <c r="D2450" s="240"/>
      <c r="E2450" s="240"/>
      <c r="F2450" s="224"/>
      <c r="G2450" s="98"/>
      <c r="H2450" s="98"/>
      <c r="I2450" s="130"/>
      <c r="J2450" s="98"/>
      <c r="K2450" s="98"/>
      <c r="L2450" s="98"/>
      <c r="M2450" s="255"/>
      <c r="N2450" s="255"/>
      <c r="O2450" s="98"/>
      <c r="P2450" s="98"/>
      <c r="Q2450" s="130"/>
    </row>
    <row r="2451" spans="1:17" ht="12.6" customHeight="1" x14ac:dyDescent="0.2">
      <c r="A2451" s="234"/>
      <c r="B2451" s="98"/>
      <c r="C2451" s="130"/>
      <c r="D2451" s="240"/>
      <c r="E2451" s="240"/>
      <c r="F2451" s="224"/>
      <c r="G2451" s="98"/>
      <c r="H2451" s="98"/>
      <c r="I2451" s="130"/>
      <c r="J2451" s="98"/>
      <c r="K2451" s="98"/>
      <c r="L2451" s="98"/>
      <c r="M2451" s="255"/>
      <c r="N2451" s="255"/>
      <c r="O2451" s="98"/>
      <c r="P2451" s="98"/>
      <c r="Q2451" s="130"/>
    </row>
    <row r="2452" spans="1:17" ht="12.6" customHeight="1" x14ac:dyDescent="0.2">
      <c r="A2452" s="234"/>
      <c r="B2452" s="98"/>
      <c r="C2452" s="130"/>
      <c r="D2452" s="240"/>
      <c r="E2452" s="240"/>
      <c r="F2452" s="224"/>
      <c r="G2452" s="98"/>
      <c r="H2452" s="98"/>
      <c r="I2452" s="130"/>
      <c r="J2452" s="98"/>
      <c r="K2452" s="98"/>
      <c r="L2452" s="98"/>
      <c r="M2452" s="255"/>
      <c r="N2452" s="255"/>
      <c r="O2452" s="98"/>
      <c r="P2452" s="98"/>
      <c r="Q2452" s="130"/>
    </row>
    <row r="2453" spans="1:17" ht="12.6" customHeight="1" x14ac:dyDescent="0.2">
      <c r="A2453" s="234"/>
      <c r="B2453" s="98"/>
      <c r="C2453" s="130"/>
      <c r="D2453" s="240"/>
      <c r="E2453" s="240"/>
      <c r="F2453" s="224"/>
      <c r="G2453" s="98"/>
      <c r="H2453" s="98"/>
      <c r="I2453" s="130"/>
      <c r="J2453" s="98"/>
      <c r="K2453" s="98"/>
      <c r="L2453" s="98"/>
      <c r="M2453" s="255"/>
      <c r="N2453" s="255"/>
      <c r="O2453" s="98"/>
      <c r="P2453" s="98"/>
      <c r="Q2453" s="130"/>
    </row>
    <row r="2454" spans="1:17" ht="12.6" customHeight="1" x14ac:dyDescent="0.2">
      <c r="A2454" s="234"/>
      <c r="B2454" s="98"/>
      <c r="C2454" s="130"/>
      <c r="D2454" s="240"/>
      <c r="E2454" s="240"/>
      <c r="F2454" s="224"/>
      <c r="G2454" s="98"/>
      <c r="H2454" s="98"/>
      <c r="I2454" s="130"/>
      <c r="J2454" s="98"/>
      <c r="K2454" s="98"/>
      <c r="L2454" s="98"/>
      <c r="M2454" s="255"/>
      <c r="N2454" s="255"/>
      <c r="O2454" s="98"/>
      <c r="P2454" s="98"/>
      <c r="Q2454" s="130"/>
    </row>
    <row r="2455" spans="1:17" ht="12.6" customHeight="1" x14ac:dyDescent="0.2">
      <c r="A2455" s="234"/>
      <c r="B2455" s="98"/>
      <c r="C2455" s="130"/>
      <c r="D2455" s="240"/>
      <c r="E2455" s="240"/>
      <c r="F2455" s="224"/>
      <c r="G2455" s="98"/>
      <c r="H2455" s="98"/>
      <c r="I2455" s="130"/>
      <c r="J2455" s="98"/>
      <c r="K2455" s="98"/>
      <c r="L2455" s="98"/>
      <c r="M2455" s="255"/>
      <c r="N2455" s="255"/>
      <c r="O2455" s="98"/>
      <c r="P2455" s="98"/>
      <c r="Q2455" s="130"/>
    </row>
    <row r="2456" spans="1:17" ht="12.6" customHeight="1" x14ac:dyDescent="0.2">
      <c r="A2456" s="234"/>
      <c r="B2456" s="98"/>
      <c r="C2456" s="130"/>
      <c r="D2456" s="240"/>
      <c r="E2456" s="240"/>
      <c r="F2456" s="224"/>
      <c r="G2456" s="98"/>
      <c r="H2456" s="98"/>
      <c r="I2456" s="130"/>
      <c r="J2456" s="98"/>
      <c r="K2456" s="98"/>
      <c r="L2456" s="98"/>
      <c r="M2456" s="255"/>
      <c r="N2456" s="255"/>
      <c r="O2456" s="98"/>
      <c r="P2456" s="98"/>
      <c r="Q2456" s="130"/>
    </row>
    <row r="2457" spans="1:17" ht="12.6" customHeight="1" x14ac:dyDescent="0.2">
      <c r="A2457" s="234"/>
      <c r="B2457" s="98"/>
      <c r="C2457" s="130"/>
      <c r="D2457" s="240"/>
      <c r="E2457" s="240"/>
      <c r="F2457" s="224"/>
      <c r="G2457" s="98"/>
      <c r="H2457" s="98"/>
      <c r="I2457" s="130"/>
      <c r="J2457" s="98"/>
      <c r="K2457" s="98"/>
      <c r="L2457" s="98"/>
      <c r="M2457" s="255"/>
      <c r="N2457" s="255"/>
      <c r="O2457" s="98"/>
      <c r="P2457" s="98"/>
      <c r="Q2457" s="130"/>
    </row>
    <row r="2458" spans="1:17" ht="12.6" customHeight="1" x14ac:dyDescent="0.2">
      <c r="A2458" s="234"/>
      <c r="B2458" s="98"/>
      <c r="C2458" s="130"/>
      <c r="D2458" s="240"/>
      <c r="E2458" s="240"/>
      <c r="F2458" s="224"/>
      <c r="G2458" s="98"/>
      <c r="H2458" s="98"/>
      <c r="I2458" s="130"/>
      <c r="J2458" s="98"/>
      <c r="K2458" s="98"/>
      <c r="L2458" s="98"/>
      <c r="M2458" s="255"/>
      <c r="N2458" s="255"/>
      <c r="O2458" s="98"/>
      <c r="P2458" s="98"/>
      <c r="Q2458" s="130"/>
    </row>
    <row r="2459" spans="1:17" ht="12.6" customHeight="1" x14ac:dyDescent="0.2">
      <c r="A2459" s="234"/>
      <c r="B2459" s="98"/>
      <c r="C2459" s="130"/>
      <c r="D2459" s="240"/>
      <c r="E2459" s="240"/>
      <c r="F2459" s="224"/>
      <c r="G2459" s="98"/>
      <c r="H2459" s="98"/>
      <c r="I2459" s="130"/>
      <c r="J2459" s="98"/>
      <c r="K2459" s="98"/>
      <c r="L2459" s="98"/>
      <c r="M2459" s="255"/>
      <c r="N2459" s="255"/>
      <c r="O2459" s="98"/>
      <c r="P2459" s="98"/>
      <c r="Q2459" s="130"/>
    </row>
    <row r="2460" spans="1:17" ht="12.6" customHeight="1" x14ac:dyDescent="0.2">
      <c r="A2460" s="234"/>
      <c r="B2460" s="98"/>
      <c r="C2460" s="130"/>
      <c r="D2460" s="240"/>
      <c r="E2460" s="240"/>
      <c r="F2460" s="224"/>
      <c r="G2460" s="98"/>
      <c r="H2460" s="98"/>
      <c r="I2460" s="130"/>
      <c r="J2460" s="98"/>
      <c r="K2460" s="98"/>
      <c r="L2460" s="98"/>
      <c r="M2460" s="255"/>
      <c r="N2460" s="255"/>
      <c r="O2460" s="98"/>
      <c r="P2460" s="98"/>
      <c r="Q2460" s="130"/>
    </row>
    <row r="2461" spans="1:17" ht="12.6" customHeight="1" x14ac:dyDescent="0.2">
      <c r="A2461" s="234"/>
      <c r="B2461" s="98"/>
      <c r="C2461" s="130"/>
      <c r="D2461" s="240"/>
      <c r="E2461" s="240"/>
      <c r="F2461" s="224"/>
      <c r="G2461" s="98"/>
      <c r="H2461" s="98"/>
      <c r="I2461" s="130"/>
      <c r="J2461" s="98"/>
      <c r="K2461" s="98"/>
      <c r="L2461" s="98"/>
      <c r="M2461" s="255"/>
      <c r="N2461" s="255"/>
      <c r="O2461" s="98"/>
      <c r="P2461" s="98"/>
      <c r="Q2461" s="130"/>
    </row>
    <row r="2462" spans="1:17" ht="12.6" customHeight="1" x14ac:dyDescent="0.2">
      <c r="A2462" s="234"/>
      <c r="B2462" s="98"/>
      <c r="C2462" s="130"/>
      <c r="D2462" s="240"/>
      <c r="E2462" s="240"/>
      <c r="F2462" s="224"/>
      <c r="G2462" s="98"/>
      <c r="H2462" s="98"/>
      <c r="I2462" s="130"/>
      <c r="J2462" s="98"/>
      <c r="K2462" s="98"/>
      <c r="L2462" s="98"/>
      <c r="M2462" s="255"/>
      <c r="N2462" s="255"/>
      <c r="O2462" s="98"/>
      <c r="P2462" s="98"/>
      <c r="Q2462" s="130"/>
    </row>
    <row r="2463" spans="1:17" ht="12.6" customHeight="1" x14ac:dyDescent="0.2">
      <c r="A2463" s="234"/>
      <c r="B2463" s="98"/>
      <c r="C2463" s="130"/>
      <c r="D2463" s="240"/>
      <c r="E2463" s="240"/>
      <c r="F2463" s="224"/>
      <c r="G2463" s="98"/>
      <c r="H2463" s="98"/>
      <c r="I2463" s="130"/>
      <c r="J2463" s="98"/>
      <c r="K2463" s="98"/>
      <c r="L2463" s="98"/>
      <c r="M2463" s="255"/>
      <c r="N2463" s="255"/>
      <c r="O2463" s="98"/>
      <c r="P2463" s="98"/>
      <c r="Q2463" s="130"/>
    </row>
    <row r="2464" spans="1:17" ht="12.6" customHeight="1" x14ac:dyDescent="0.2">
      <c r="A2464" s="234"/>
      <c r="B2464" s="98"/>
      <c r="C2464" s="130"/>
      <c r="D2464" s="240"/>
      <c r="E2464" s="240"/>
      <c r="F2464" s="224"/>
      <c r="G2464" s="98"/>
      <c r="H2464" s="98"/>
      <c r="I2464" s="130"/>
      <c r="J2464" s="98"/>
      <c r="K2464" s="98"/>
      <c r="L2464" s="98"/>
      <c r="M2464" s="255"/>
      <c r="N2464" s="255"/>
      <c r="O2464" s="98"/>
      <c r="P2464" s="98"/>
      <c r="Q2464" s="130"/>
    </row>
    <row r="2465" spans="1:17" ht="12.6" customHeight="1" x14ac:dyDescent="0.2">
      <c r="A2465" s="234"/>
      <c r="B2465" s="98"/>
      <c r="C2465" s="130"/>
      <c r="D2465" s="240"/>
      <c r="E2465" s="240"/>
      <c r="F2465" s="224"/>
      <c r="G2465" s="98"/>
      <c r="H2465" s="98"/>
      <c r="I2465" s="130"/>
      <c r="J2465" s="98"/>
      <c r="K2465" s="98"/>
      <c r="L2465" s="98"/>
      <c r="M2465" s="255"/>
      <c r="N2465" s="255"/>
      <c r="O2465" s="98"/>
      <c r="P2465" s="98"/>
      <c r="Q2465" s="130"/>
    </row>
    <row r="2466" spans="1:17" ht="12.6" customHeight="1" x14ac:dyDescent="0.2">
      <c r="A2466" s="234"/>
      <c r="B2466" s="98"/>
      <c r="C2466" s="130"/>
      <c r="D2466" s="240"/>
      <c r="E2466" s="240"/>
      <c r="F2466" s="224"/>
      <c r="G2466" s="98"/>
      <c r="H2466" s="98"/>
      <c r="I2466" s="130"/>
      <c r="J2466" s="98"/>
      <c r="K2466" s="98"/>
      <c r="L2466" s="98"/>
      <c r="M2466" s="255"/>
      <c r="N2466" s="255"/>
      <c r="O2466" s="98"/>
      <c r="P2466" s="98"/>
      <c r="Q2466" s="130"/>
    </row>
    <row r="2467" spans="1:17" ht="12.6" customHeight="1" x14ac:dyDescent="0.2">
      <c r="A2467" s="234"/>
      <c r="B2467" s="98"/>
      <c r="C2467" s="130"/>
      <c r="D2467" s="240"/>
      <c r="E2467" s="240"/>
      <c r="F2467" s="224"/>
      <c r="G2467" s="98"/>
      <c r="H2467" s="98"/>
      <c r="I2467" s="130"/>
      <c r="J2467" s="98"/>
      <c r="K2467" s="98"/>
      <c r="L2467" s="98"/>
      <c r="M2467" s="255"/>
      <c r="N2467" s="255"/>
      <c r="O2467" s="98"/>
      <c r="P2467" s="98"/>
      <c r="Q2467" s="130"/>
    </row>
    <row r="2468" spans="1:17" ht="12.6" customHeight="1" x14ac:dyDescent="0.2">
      <c r="A2468" s="234"/>
      <c r="B2468" s="98"/>
      <c r="C2468" s="130"/>
      <c r="D2468" s="240"/>
      <c r="E2468" s="240"/>
      <c r="F2468" s="224"/>
      <c r="G2468" s="98"/>
      <c r="H2468" s="98"/>
      <c r="I2468" s="130"/>
      <c r="J2468" s="98"/>
      <c r="K2468" s="98"/>
      <c r="L2468" s="98"/>
      <c r="M2468" s="255"/>
      <c r="N2468" s="255"/>
      <c r="O2468" s="98"/>
      <c r="P2468" s="98"/>
      <c r="Q2468" s="130"/>
    </row>
    <row r="2469" spans="1:17" ht="12.6" customHeight="1" x14ac:dyDescent="0.2">
      <c r="A2469" s="234"/>
      <c r="B2469" s="98"/>
      <c r="C2469" s="130"/>
      <c r="D2469" s="240"/>
      <c r="E2469" s="240"/>
      <c r="F2469" s="224"/>
      <c r="G2469" s="98"/>
      <c r="H2469" s="98"/>
      <c r="I2469" s="130"/>
      <c r="J2469" s="98"/>
      <c r="K2469" s="98"/>
      <c r="L2469" s="98"/>
      <c r="M2469" s="255"/>
      <c r="N2469" s="255"/>
      <c r="O2469" s="98"/>
      <c r="P2469" s="98"/>
      <c r="Q2469" s="130"/>
    </row>
    <row r="2470" spans="1:17" ht="12.6" customHeight="1" x14ac:dyDescent="0.2">
      <c r="A2470" s="234"/>
      <c r="B2470" s="98"/>
      <c r="C2470" s="130"/>
      <c r="D2470" s="240"/>
      <c r="E2470" s="240"/>
      <c r="F2470" s="224"/>
      <c r="G2470" s="98"/>
      <c r="H2470" s="98"/>
      <c r="I2470" s="130"/>
      <c r="J2470" s="98"/>
      <c r="K2470" s="98"/>
      <c r="L2470" s="98"/>
      <c r="M2470" s="255"/>
      <c r="N2470" s="255"/>
      <c r="O2470" s="98"/>
      <c r="P2470" s="98"/>
      <c r="Q2470" s="130"/>
    </row>
    <row r="2471" spans="1:17" ht="12.6" customHeight="1" x14ac:dyDescent="0.2">
      <c r="A2471" s="234"/>
      <c r="B2471" s="98"/>
      <c r="C2471" s="130"/>
      <c r="D2471" s="240"/>
      <c r="E2471" s="240"/>
      <c r="F2471" s="224"/>
      <c r="G2471" s="98"/>
      <c r="H2471" s="98"/>
      <c r="I2471" s="130"/>
      <c r="J2471" s="98"/>
      <c r="K2471" s="98"/>
      <c r="L2471" s="98"/>
      <c r="M2471" s="255"/>
      <c r="N2471" s="255"/>
      <c r="O2471" s="98"/>
      <c r="P2471" s="98"/>
      <c r="Q2471" s="130"/>
    </row>
    <row r="2472" spans="1:17" ht="12.6" customHeight="1" x14ac:dyDescent="0.2">
      <c r="A2472" s="234"/>
      <c r="B2472" s="98"/>
      <c r="C2472" s="130"/>
      <c r="D2472" s="240"/>
      <c r="E2472" s="240"/>
      <c r="F2472" s="224"/>
      <c r="G2472" s="98"/>
      <c r="H2472" s="98"/>
      <c r="I2472" s="130"/>
      <c r="J2472" s="98"/>
      <c r="K2472" s="98"/>
      <c r="L2472" s="98"/>
      <c r="M2472" s="255"/>
      <c r="N2472" s="255"/>
      <c r="O2472" s="98"/>
      <c r="P2472" s="98"/>
      <c r="Q2472" s="130"/>
    </row>
    <row r="2473" spans="1:17" ht="12.6" customHeight="1" x14ac:dyDescent="0.2">
      <c r="A2473" s="234"/>
      <c r="B2473" s="98"/>
      <c r="C2473" s="130"/>
      <c r="D2473" s="240"/>
      <c r="E2473" s="240"/>
      <c r="F2473" s="224"/>
      <c r="G2473" s="98"/>
      <c r="H2473" s="98"/>
      <c r="I2473" s="130"/>
      <c r="J2473" s="98"/>
      <c r="K2473" s="98"/>
      <c r="L2473" s="98"/>
      <c r="M2473" s="255"/>
      <c r="N2473" s="255"/>
      <c r="O2473" s="98"/>
      <c r="P2473" s="98"/>
      <c r="Q2473" s="130"/>
    </row>
    <row r="2474" spans="1:17" ht="12.6" customHeight="1" x14ac:dyDescent="0.2">
      <c r="A2474" s="234"/>
      <c r="B2474" s="98"/>
      <c r="C2474" s="130"/>
      <c r="D2474" s="240"/>
      <c r="E2474" s="240"/>
      <c r="F2474" s="224"/>
      <c r="G2474" s="98"/>
      <c r="H2474" s="98"/>
      <c r="I2474" s="130"/>
      <c r="J2474" s="98"/>
      <c r="K2474" s="98"/>
      <c r="L2474" s="98"/>
      <c r="M2474" s="255"/>
      <c r="N2474" s="255"/>
      <c r="O2474" s="98"/>
      <c r="P2474" s="98"/>
      <c r="Q2474" s="130"/>
    </row>
    <row r="2475" spans="1:17" ht="12.6" customHeight="1" x14ac:dyDescent="0.2">
      <c r="A2475" s="234"/>
      <c r="B2475" s="98"/>
      <c r="C2475" s="130"/>
      <c r="D2475" s="240"/>
      <c r="E2475" s="240"/>
      <c r="F2475" s="224"/>
      <c r="G2475" s="98"/>
      <c r="H2475" s="98"/>
      <c r="I2475" s="130"/>
      <c r="J2475" s="98"/>
      <c r="K2475" s="98"/>
      <c r="L2475" s="98"/>
      <c r="M2475" s="255"/>
      <c r="N2475" s="255"/>
      <c r="O2475" s="98"/>
      <c r="P2475" s="98"/>
      <c r="Q2475" s="130"/>
    </row>
    <row r="2476" spans="1:17" ht="12.6" customHeight="1" x14ac:dyDescent="0.2">
      <c r="A2476" s="234"/>
      <c r="B2476" s="98"/>
      <c r="C2476" s="130"/>
      <c r="D2476" s="240"/>
      <c r="E2476" s="240"/>
      <c r="F2476" s="224"/>
      <c r="G2476" s="98"/>
      <c r="H2476" s="98"/>
      <c r="I2476" s="130"/>
      <c r="J2476" s="98"/>
      <c r="K2476" s="98"/>
      <c r="L2476" s="98"/>
      <c r="M2476" s="255"/>
      <c r="N2476" s="255"/>
      <c r="O2476" s="98"/>
      <c r="P2476" s="98"/>
      <c r="Q2476" s="130"/>
    </row>
    <row r="2477" spans="1:17" ht="12.6" customHeight="1" x14ac:dyDescent="0.2">
      <c r="A2477" s="234"/>
      <c r="B2477" s="98"/>
      <c r="C2477" s="130"/>
      <c r="D2477" s="240"/>
      <c r="E2477" s="240"/>
      <c r="F2477" s="224"/>
      <c r="G2477" s="98"/>
      <c r="H2477" s="98"/>
      <c r="I2477" s="130"/>
      <c r="J2477" s="98"/>
      <c r="K2477" s="98"/>
      <c r="L2477" s="98"/>
      <c r="M2477" s="255"/>
      <c r="N2477" s="255"/>
      <c r="O2477" s="98"/>
      <c r="P2477" s="98"/>
      <c r="Q2477" s="130"/>
    </row>
    <row r="2478" spans="1:17" ht="12.6" customHeight="1" x14ac:dyDescent="0.2">
      <c r="A2478" s="234"/>
      <c r="B2478" s="98"/>
      <c r="C2478" s="130"/>
      <c r="D2478" s="240"/>
      <c r="E2478" s="240"/>
      <c r="F2478" s="224"/>
      <c r="G2478" s="98"/>
      <c r="H2478" s="98"/>
      <c r="I2478" s="130"/>
      <c r="J2478" s="98"/>
      <c r="K2478" s="98"/>
      <c r="L2478" s="98"/>
      <c r="M2478" s="255"/>
      <c r="N2478" s="255"/>
      <c r="O2478" s="98"/>
      <c r="P2478" s="98"/>
      <c r="Q2478" s="130"/>
    </row>
    <row r="2479" spans="1:17" ht="12.6" customHeight="1" x14ac:dyDescent="0.2">
      <c r="A2479" s="234"/>
      <c r="B2479" s="98"/>
      <c r="C2479" s="130"/>
      <c r="D2479" s="240"/>
      <c r="E2479" s="240"/>
      <c r="F2479" s="224"/>
      <c r="G2479" s="98"/>
      <c r="H2479" s="98"/>
      <c r="I2479" s="130"/>
      <c r="J2479" s="98"/>
      <c r="K2479" s="98"/>
      <c r="L2479" s="98"/>
      <c r="M2479" s="255"/>
      <c r="N2479" s="255"/>
      <c r="O2479" s="98"/>
      <c r="P2479" s="98"/>
      <c r="Q2479" s="130"/>
    </row>
    <row r="2480" spans="1:17" ht="12.6" customHeight="1" x14ac:dyDescent="0.2">
      <c r="A2480" s="234"/>
      <c r="B2480" s="98"/>
      <c r="C2480" s="130"/>
      <c r="D2480" s="240"/>
      <c r="E2480" s="240"/>
      <c r="F2480" s="224"/>
      <c r="G2480" s="98"/>
      <c r="H2480" s="98"/>
      <c r="I2480" s="130"/>
      <c r="J2480" s="98"/>
      <c r="K2480" s="98"/>
      <c r="L2480" s="98"/>
      <c r="M2480" s="255"/>
      <c r="N2480" s="255"/>
      <c r="O2480" s="98"/>
      <c r="P2480" s="98"/>
      <c r="Q2480" s="130"/>
    </row>
    <row r="2481" spans="1:17" ht="12.6" customHeight="1" x14ac:dyDescent="0.2">
      <c r="A2481" s="234"/>
      <c r="B2481" s="98"/>
      <c r="C2481" s="130"/>
      <c r="D2481" s="240"/>
      <c r="E2481" s="240"/>
      <c r="F2481" s="224"/>
      <c r="G2481" s="98"/>
      <c r="H2481" s="98"/>
      <c r="I2481" s="130"/>
      <c r="J2481" s="98"/>
      <c r="K2481" s="98"/>
      <c r="L2481" s="98"/>
      <c r="M2481" s="255"/>
      <c r="N2481" s="255"/>
      <c r="O2481" s="98"/>
      <c r="P2481" s="98"/>
      <c r="Q2481" s="130"/>
    </row>
    <row r="2482" spans="1:17" ht="12.6" customHeight="1" x14ac:dyDescent="0.2">
      <c r="A2482" s="234"/>
      <c r="B2482" s="98"/>
      <c r="C2482" s="130"/>
      <c r="D2482" s="240"/>
      <c r="E2482" s="240"/>
      <c r="F2482" s="224"/>
      <c r="G2482" s="98"/>
      <c r="H2482" s="98"/>
      <c r="I2482" s="130"/>
      <c r="J2482" s="98"/>
      <c r="K2482" s="98"/>
      <c r="L2482" s="98"/>
      <c r="M2482" s="255"/>
      <c r="N2482" s="255"/>
      <c r="O2482" s="98"/>
      <c r="P2482" s="98"/>
      <c r="Q2482" s="130"/>
    </row>
    <row r="2483" spans="1:17" ht="12.6" customHeight="1" x14ac:dyDescent="0.2">
      <c r="A2483" s="234"/>
      <c r="B2483" s="98"/>
      <c r="C2483" s="130"/>
      <c r="D2483" s="240"/>
      <c r="E2483" s="240"/>
      <c r="F2483" s="224"/>
      <c r="G2483" s="98"/>
      <c r="H2483" s="98"/>
      <c r="I2483" s="130"/>
      <c r="J2483" s="98"/>
      <c r="K2483" s="98"/>
      <c r="L2483" s="98"/>
      <c r="M2483" s="255"/>
      <c r="N2483" s="255"/>
      <c r="O2483" s="98"/>
      <c r="P2483" s="98"/>
      <c r="Q2483" s="130"/>
    </row>
    <row r="2484" spans="1:17" ht="12.6" customHeight="1" x14ac:dyDescent="0.2">
      <c r="A2484" s="234"/>
      <c r="B2484" s="98"/>
      <c r="C2484" s="130"/>
      <c r="D2484" s="240"/>
      <c r="E2484" s="240"/>
      <c r="F2484" s="224"/>
      <c r="G2484" s="98"/>
      <c r="H2484" s="98"/>
      <c r="I2484" s="130"/>
      <c r="J2484" s="98"/>
      <c r="K2484" s="98"/>
      <c r="L2484" s="98"/>
      <c r="M2484" s="255"/>
      <c r="N2484" s="255"/>
      <c r="O2484" s="98"/>
      <c r="P2484" s="98"/>
      <c r="Q2484" s="130"/>
    </row>
    <row r="2485" spans="1:17" ht="12.6" customHeight="1" x14ac:dyDescent="0.2">
      <c r="A2485" s="234"/>
      <c r="B2485" s="98"/>
      <c r="C2485" s="130"/>
      <c r="D2485" s="240"/>
      <c r="E2485" s="240"/>
      <c r="F2485" s="224"/>
      <c r="G2485" s="98"/>
      <c r="H2485" s="98"/>
      <c r="I2485" s="130"/>
      <c r="J2485" s="98"/>
      <c r="K2485" s="98"/>
      <c r="L2485" s="98"/>
      <c r="M2485" s="255"/>
      <c r="N2485" s="255"/>
      <c r="O2485" s="98"/>
      <c r="P2485" s="98"/>
      <c r="Q2485" s="130"/>
    </row>
    <row r="2486" spans="1:17" ht="12.6" customHeight="1" x14ac:dyDescent="0.2">
      <c r="A2486" s="234"/>
      <c r="B2486" s="98"/>
      <c r="C2486" s="130"/>
      <c r="D2486" s="240"/>
      <c r="E2486" s="240"/>
      <c r="F2486" s="224"/>
      <c r="G2486" s="98"/>
      <c r="H2486" s="98"/>
      <c r="I2486" s="130"/>
      <c r="J2486" s="98"/>
      <c r="K2486" s="98"/>
      <c r="L2486" s="98"/>
      <c r="M2486" s="255"/>
      <c r="N2486" s="255"/>
      <c r="O2486" s="98"/>
      <c r="P2486" s="98"/>
      <c r="Q2486" s="130"/>
    </row>
    <row r="2487" spans="1:17" ht="12.6" customHeight="1" x14ac:dyDescent="0.2">
      <c r="A2487" s="234"/>
      <c r="B2487" s="98"/>
      <c r="C2487" s="130"/>
      <c r="D2487" s="240"/>
      <c r="E2487" s="240"/>
      <c r="F2487" s="224"/>
      <c r="G2487" s="98"/>
      <c r="H2487" s="98"/>
      <c r="I2487" s="130"/>
      <c r="J2487" s="98"/>
      <c r="K2487" s="98"/>
      <c r="L2487" s="98"/>
      <c r="M2487" s="255"/>
      <c r="N2487" s="255"/>
      <c r="O2487" s="98"/>
      <c r="P2487" s="98"/>
      <c r="Q2487" s="130"/>
    </row>
    <row r="2488" spans="1:17" ht="12.6" customHeight="1" x14ac:dyDescent="0.2">
      <c r="A2488" s="234"/>
      <c r="B2488" s="98"/>
      <c r="C2488" s="130"/>
      <c r="D2488" s="240"/>
      <c r="E2488" s="240"/>
      <c r="F2488" s="224"/>
      <c r="G2488" s="98"/>
      <c r="H2488" s="98"/>
      <c r="I2488" s="130"/>
      <c r="J2488" s="98"/>
      <c r="K2488" s="98"/>
      <c r="L2488" s="98"/>
      <c r="M2488" s="255"/>
      <c r="N2488" s="255"/>
      <c r="O2488" s="98"/>
      <c r="P2488" s="98"/>
      <c r="Q2488" s="130"/>
    </row>
    <row r="2489" spans="1:17" ht="12.6" customHeight="1" x14ac:dyDescent="0.2">
      <c r="A2489" s="234"/>
      <c r="B2489" s="98"/>
      <c r="C2489" s="130"/>
      <c r="D2489" s="240"/>
      <c r="E2489" s="240"/>
      <c r="F2489" s="224"/>
      <c r="G2489" s="98"/>
      <c r="H2489" s="98"/>
      <c r="I2489" s="130"/>
      <c r="J2489" s="98"/>
      <c r="K2489" s="98"/>
      <c r="L2489" s="98"/>
      <c r="M2489" s="255"/>
      <c r="N2489" s="255"/>
      <c r="O2489" s="98"/>
      <c r="P2489" s="98"/>
      <c r="Q2489" s="130"/>
    </row>
    <row r="2490" spans="1:17" ht="12.6" customHeight="1" x14ac:dyDescent="0.2">
      <c r="A2490" s="234"/>
      <c r="B2490" s="98"/>
      <c r="C2490" s="130"/>
      <c r="D2490" s="240"/>
      <c r="E2490" s="240"/>
      <c r="F2490" s="224"/>
      <c r="G2490" s="98"/>
      <c r="H2490" s="98"/>
      <c r="I2490" s="130"/>
      <c r="J2490" s="98"/>
      <c r="K2490" s="98"/>
      <c r="L2490" s="98"/>
      <c r="M2490" s="255"/>
      <c r="N2490" s="255"/>
      <c r="O2490" s="98"/>
      <c r="P2490" s="98"/>
      <c r="Q2490" s="130"/>
    </row>
    <row r="2491" spans="1:17" ht="12.6" customHeight="1" x14ac:dyDescent="0.2">
      <c r="A2491" s="234"/>
      <c r="B2491" s="98"/>
      <c r="C2491" s="130"/>
      <c r="D2491" s="240"/>
      <c r="E2491" s="240"/>
      <c r="F2491" s="224"/>
      <c r="G2491" s="98"/>
      <c r="H2491" s="98"/>
      <c r="I2491" s="130"/>
      <c r="J2491" s="98"/>
      <c r="K2491" s="98"/>
      <c r="L2491" s="98"/>
      <c r="M2491" s="255"/>
      <c r="N2491" s="255"/>
      <c r="O2491" s="98"/>
      <c r="P2491" s="98"/>
      <c r="Q2491" s="130"/>
    </row>
    <row r="2492" spans="1:17" ht="12.6" customHeight="1" x14ac:dyDescent="0.2">
      <c r="A2492" s="234"/>
      <c r="B2492" s="98"/>
      <c r="C2492" s="130"/>
      <c r="D2492" s="240"/>
      <c r="E2492" s="240"/>
      <c r="F2492" s="224"/>
      <c r="G2492" s="98"/>
      <c r="H2492" s="98"/>
      <c r="I2492" s="130"/>
      <c r="J2492" s="98"/>
      <c r="K2492" s="98"/>
      <c r="L2492" s="98"/>
      <c r="M2492" s="255"/>
      <c r="N2492" s="255"/>
      <c r="O2492" s="98"/>
      <c r="P2492" s="98"/>
      <c r="Q2492" s="130"/>
    </row>
    <row r="2493" spans="1:17" ht="12.6" customHeight="1" x14ac:dyDescent="0.2">
      <c r="A2493" s="234"/>
      <c r="B2493" s="98"/>
      <c r="C2493" s="130"/>
      <c r="D2493" s="240"/>
      <c r="E2493" s="240"/>
      <c r="F2493" s="224"/>
      <c r="G2493" s="98"/>
      <c r="H2493" s="98"/>
      <c r="I2493" s="130"/>
      <c r="J2493" s="98"/>
      <c r="K2493" s="98"/>
      <c r="L2493" s="98"/>
      <c r="M2493" s="255"/>
      <c r="N2493" s="255"/>
      <c r="O2493" s="98"/>
      <c r="P2493" s="98"/>
      <c r="Q2493" s="130"/>
    </row>
    <row r="2494" spans="1:17" ht="12.6" customHeight="1" x14ac:dyDescent="0.2">
      <c r="A2494" s="234"/>
      <c r="B2494" s="98"/>
      <c r="C2494" s="130"/>
      <c r="D2494" s="240"/>
      <c r="E2494" s="240"/>
      <c r="F2494" s="224"/>
      <c r="G2494" s="98"/>
      <c r="H2494" s="98"/>
      <c r="I2494" s="130"/>
      <c r="J2494" s="98"/>
      <c r="K2494" s="98"/>
      <c r="L2494" s="98"/>
      <c r="M2494" s="255"/>
      <c r="N2494" s="255"/>
      <c r="O2494" s="98"/>
      <c r="P2494" s="98"/>
      <c r="Q2494" s="130"/>
    </row>
    <row r="2495" spans="1:17" ht="12.6" customHeight="1" x14ac:dyDescent="0.2">
      <c r="A2495" s="234"/>
      <c r="B2495" s="98"/>
      <c r="C2495" s="130"/>
      <c r="D2495" s="240"/>
      <c r="E2495" s="240"/>
      <c r="F2495" s="224"/>
      <c r="G2495" s="98"/>
      <c r="H2495" s="98"/>
      <c r="I2495" s="130"/>
      <c r="J2495" s="98"/>
      <c r="K2495" s="98"/>
      <c r="L2495" s="98"/>
      <c r="M2495" s="255"/>
      <c r="N2495" s="255"/>
      <c r="O2495" s="98"/>
      <c r="P2495" s="98"/>
      <c r="Q2495" s="130"/>
    </row>
    <row r="2496" spans="1:17" ht="12.6" customHeight="1" x14ac:dyDescent="0.2">
      <c r="A2496" s="234"/>
      <c r="B2496" s="98"/>
      <c r="C2496" s="130"/>
      <c r="D2496" s="240"/>
      <c r="E2496" s="240"/>
      <c r="F2496" s="224"/>
      <c r="G2496" s="98"/>
      <c r="H2496" s="98"/>
      <c r="I2496" s="130"/>
      <c r="J2496" s="98"/>
      <c r="K2496" s="98"/>
      <c r="L2496" s="98"/>
      <c r="M2496" s="255"/>
      <c r="N2496" s="255"/>
      <c r="O2496" s="98"/>
      <c r="P2496" s="98"/>
      <c r="Q2496" s="130"/>
    </row>
    <row r="2497" spans="1:17" ht="12.6" customHeight="1" x14ac:dyDescent="0.2">
      <c r="A2497" s="234"/>
      <c r="B2497" s="98"/>
      <c r="C2497" s="130"/>
      <c r="D2497" s="240"/>
      <c r="E2497" s="240"/>
      <c r="F2497" s="224"/>
      <c r="G2497" s="98"/>
      <c r="H2497" s="98"/>
      <c r="I2497" s="130"/>
      <c r="J2497" s="98"/>
      <c r="K2497" s="98"/>
      <c r="L2497" s="98"/>
      <c r="M2497" s="255"/>
      <c r="N2497" s="255"/>
      <c r="O2497" s="98"/>
      <c r="P2497" s="98"/>
      <c r="Q2497" s="130"/>
    </row>
    <row r="2498" spans="1:17" ht="12.6" customHeight="1" x14ac:dyDescent="0.2">
      <c r="A2498" s="234"/>
      <c r="B2498" s="98"/>
      <c r="C2498" s="130"/>
      <c r="D2498" s="240"/>
      <c r="E2498" s="240"/>
      <c r="F2498" s="224"/>
      <c r="G2498" s="98"/>
      <c r="H2498" s="98"/>
      <c r="I2498" s="130"/>
      <c r="J2498" s="98"/>
      <c r="K2498" s="98"/>
      <c r="L2498" s="98"/>
      <c r="M2498" s="255"/>
      <c r="N2498" s="255"/>
      <c r="O2498" s="98"/>
      <c r="P2498" s="98"/>
      <c r="Q2498" s="130"/>
    </row>
    <row r="2499" spans="1:17" ht="12.6" customHeight="1" x14ac:dyDescent="0.2">
      <c r="A2499" s="234"/>
      <c r="B2499" s="98"/>
      <c r="C2499" s="130"/>
      <c r="D2499" s="240"/>
      <c r="E2499" s="240"/>
      <c r="F2499" s="224"/>
      <c r="G2499" s="98"/>
      <c r="H2499" s="98"/>
      <c r="I2499" s="130"/>
      <c r="J2499" s="98"/>
      <c r="K2499" s="98"/>
      <c r="L2499" s="98"/>
      <c r="M2499" s="255"/>
      <c r="N2499" s="255"/>
      <c r="O2499" s="98"/>
      <c r="P2499" s="98"/>
      <c r="Q2499" s="130"/>
    </row>
    <row r="2500" spans="1:17" ht="12.6" customHeight="1" x14ac:dyDescent="0.2">
      <c r="A2500" s="234"/>
      <c r="B2500" s="98"/>
      <c r="C2500" s="130"/>
      <c r="D2500" s="240"/>
      <c r="E2500" s="240"/>
      <c r="F2500" s="224"/>
      <c r="G2500" s="98"/>
      <c r="H2500" s="98"/>
      <c r="I2500" s="130"/>
      <c r="J2500" s="98"/>
      <c r="K2500" s="98"/>
      <c r="L2500" s="98"/>
      <c r="M2500" s="255"/>
      <c r="N2500" s="255"/>
      <c r="O2500" s="98"/>
      <c r="P2500" s="98"/>
      <c r="Q2500" s="130"/>
    </row>
    <row r="2501" spans="1:17" ht="12.6" customHeight="1" x14ac:dyDescent="0.2">
      <c r="A2501" s="234"/>
      <c r="B2501" s="98"/>
      <c r="C2501" s="130"/>
      <c r="D2501" s="240"/>
      <c r="E2501" s="240"/>
      <c r="F2501" s="224"/>
      <c r="G2501" s="98"/>
      <c r="H2501" s="98"/>
      <c r="I2501" s="130"/>
      <c r="J2501" s="98"/>
      <c r="K2501" s="98"/>
      <c r="L2501" s="98"/>
      <c r="M2501" s="255"/>
      <c r="N2501" s="255"/>
      <c r="O2501" s="98"/>
      <c r="P2501" s="98"/>
      <c r="Q2501" s="130"/>
    </row>
    <row r="2502" spans="1:17" ht="12.6" customHeight="1" x14ac:dyDescent="0.2">
      <c r="A2502" s="234"/>
      <c r="B2502" s="98"/>
      <c r="C2502" s="130"/>
      <c r="D2502" s="240"/>
      <c r="E2502" s="240"/>
      <c r="F2502" s="224"/>
      <c r="G2502" s="98"/>
      <c r="H2502" s="98"/>
      <c r="I2502" s="130"/>
      <c r="J2502" s="98"/>
      <c r="K2502" s="98"/>
      <c r="L2502" s="98"/>
      <c r="M2502" s="255"/>
      <c r="N2502" s="255"/>
      <c r="O2502" s="98"/>
      <c r="P2502" s="98"/>
      <c r="Q2502" s="130"/>
    </row>
    <row r="2503" spans="1:17" ht="12.6" customHeight="1" x14ac:dyDescent="0.2">
      <c r="A2503" s="234"/>
      <c r="B2503" s="98"/>
      <c r="C2503" s="130"/>
      <c r="D2503" s="240"/>
      <c r="E2503" s="240"/>
      <c r="F2503" s="224"/>
      <c r="G2503" s="98"/>
      <c r="H2503" s="98"/>
      <c r="I2503" s="130"/>
      <c r="J2503" s="98"/>
      <c r="K2503" s="98"/>
      <c r="L2503" s="98"/>
      <c r="M2503" s="255"/>
      <c r="N2503" s="255"/>
      <c r="O2503" s="98"/>
      <c r="P2503" s="98"/>
      <c r="Q2503" s="130"/>
    </row>
    <row r="2504" spans="1:17" ht="12.6" customHeight="1" x14ac:dyDescent="0.2">
      <c r="A2504" s="234"/>
      <c r="B2504" s="98"/>
      <c r="C2504" s="130"/>
      <c r="D2504" s="240"/>
      <c r="E2504" s="240"/>
      <c r="F2504" s="224"/>
      <c r="G2504" s="98"/>
      <c r="H2504" s="98"/>
      <c r="I2504" s="130"/>
      <c r="J2504" s="98"/>
      <c r="K2504" s="98"/>
      <c r="L2504" s="98"/>
      <c r="M2504" s="255"/>
      <c r="N2504" s="255"/>
      <c r="O2504" s="98"/>
      <c r="P2504" s="98"/>
      <c r="Q2504" s="130"/>
    </row>
    <row r="2505" spans="1:17" ht="12.6" customHeight="1" x14ac:dyDescent="0.2">
      <c r="A2505" s="234"/>
      <c r="B2505" s="98"/>
      <c r="C2505" s="130"/>
      <c r="D2505" s="240"/>
      <c r="E2505" s="240"/>
      <c r="F2505" s="224"/>
      <c r="G2505" s="98"/>
      <c r="H2505" s="98"/>
      <c r="I2505" s="130"/>
      <c r="J2505" s="98"/>
      <c r="K2505" s="98"/>
      <c r="L2505" s="98"/>
      <c r="M2505" s="255"/>
      <c r="N2505" s="255"/>
      <c r="O2505" s="98"/>
      <c r="P2505" s="98"/>
      <c r="Q2505" s="130"/>
    </row>
    <row r="2506" spans="1:17" ht="12.6" customHeight="1" x14ac:dyDescent="0.2">
      <c r="A2506" s="234"/>
      <c r="B2506" s="98"/>
      <c r="C2506" s="130"/>
      <c r="D2506" s="240"/>
      <c r="E2506" s="240"/>
      <c r="F2506" s="224"/>
      <c r="G2506" s="98"/>
      <c r="H2506" s="98"/>
      <c r="I2506" s="130"/>
      <c r="J2506" s="98"/>
      <c r="K2506" s="98"/>
      <c r="L2506" s="98"/>
      <c r="M2506" s="255"/>
      <c r="N2506" s="255"/>
      <c r="O2506" s="98"/>
      <c r="P2506" s="98"/>
      <c r="Q2506" s="130"/>
    </row>
    <row r="2507" spans="1:17" ht="12.6" customHeight="1" x14ac:dyDescent="0.2">
      <c r="A2507" s="234"/>
      <c r="B2507" s="98"/>
      <c r="C2507" s="130"/>
      <c r="D2507" s="240"/>
      <c r="E2507" s="240"/>
      <c r="F2507" s="224"/>
      <c r="G2507" s="98"/>
      <c r="H2507" s="98"/>
      <c r="I2507" s="130"/>
      <c r="J2507" s="98"/>
      <c r="K2507" s="98"/>
      <c r="L2507" s="98"/>
      <c r="M2507" s="255"/>
      <c r="N2507" s="255"/>
      <c r="O2507" s="98"/>
      <c r="P2507" s="98"/>
      <c r="Q2507" s="130"/>
    </row>
    <row r="2508" spans="1:17" ht="12.6" customHeight="1" x14ac:dyDescent="0.2">
      <c r="A2508" s="234"/>
      <c r="B2508" s="98"/>
      <c r="C2508" s="130"/>
      <c r="D2508" s="240"/>
      <c r="E2508" s="240"/>
      <c r="F2508" s="224"/>
      <c r="G2508" s="98"/>
      <c r="H2508" s="98"/>
      <c r="I2508" s="130"/>
      <c r="J2508" s="98"/>
      <c r="K2508" s="98"/>
      <c r="L2508" s="98"/>
      <c r="M2508" s="255"/>
      <c r="N2508" s="255"/>
      <c r="O2508" s="98"/>
      <c r="P2508" s="98"/>
      <c r="Q2508" s="130"/>
    </row>
    <row r="2509" spans="1:17" ht="12.6" customHeight="1" x14ac:dyDescent="0.2">
      <c r="A2509" s="234"/>
      <c r="B2509" s="98"/>
      <c r="C2509" s="130"/>
      <c r="D2509" s="240"/>
      <c r="E2509" s="240"/>
      <c r="F2509" s="224"/>
      <c r="G2509" s="98"/>
      <c r="H2509" s="98"/>
      <c r="I2509" s="130"/>
      <c r="J2509" s="98"/>
      <c r="K2509" s="98"/>
      <c r="L2509" s="98"/>
      <c r="M2509" s="255"/>
      <c r="N2509" s="255"/>
      <c r="O2509" s="98"/>
      <c r="P2509" s="98"/>
      <c r="Q2509" s="130"/>
    </row>
    <row r="2510" spans="1:17" ht="12.6" customHeight="1" x14ac:dyDescent="0.2">
      <c r="A2510" s="234"/>
      <c r="B2510" s="98"/>
      <c r="C2510" s="130"/>
      <c r="D2510" s="240"/>
      <c r="E2510" s="240"/>
      <c r="F2510" s="224"/>
      <c r="G2510" s="98"/>
      <c r="H2510" s="98"/>
      <c r="I2510" s="130"/>
      <c r="J2510" s="98"/>
      <c r="K2510" s="98"/>
      <c r="L2510" s="98"/>
      <c r="M2510" s="255"/>
      <c r="N2510" s="255"/>
      <c r="O2510" s="98"/>
      <c r="P2510" s="98"/>
      <c r="Q2510" s="130"/>
    </row>
    <row r="2511" spans="1:17" ht="12.6" customHeight="1" x14ac:dyDescent="0.2">
      <c r="A2511" s="234"/>
      <c r="B2511" s="98"/>
      <c r="C2511" s="130"/>
      <c r="D2511" s="240"/>
      <c r="E2511" s="240"/>
      <c r="F2511" s="224"/>
      <c r="G2511" s="98"/>
      <c r="H2511" s="98"/>
      <c r="I2511" s="130"/>
      <c r="J2511" s="98"/>
      <c r="K2511" s="98"/>
      <c r="L2511" s="98"/>
      <c r="M2511" s="255"/>
      <c r="N2511" s="255"/>
      <c r="O2511" s="98"/>
      <c r="P2511" s="98"/>
      <c r="Q2511" s="130"/>
    </row>
    <row r="2512" spans="1:17" ht="12.6" customHeight="1" x14ac:dyDescent="0.2">
      <c r="A2512" s="234"/>
      <c r="B2512" s="98"/>
      <c r="C2512" s="130"/>
      <c r="D2512" s="240"/>
      <c r="E2512" s="240"/>
      <c r="F2512" s="224"/>
      <c r="G2512" s="98"/>
      <c r="H2512" s="98"/>
      <c r="I2512" s="130"/>
      <c r="J2512" s="98"/>
      <c r="K2512" s="98"/>
      <c r="L2512" s="98"/>
      <c r="M2512" s="255"/>
      <c r="N2512" s="255"/>
      <c r="O2512" s="98"/>
      <c r="P2512" s="98"/>
      <c r="Q2512" s="130"/>
    </row>
    <row r="2513" spans="1:17" ht="12.6" customHeight="1" x14ac:dyDescent="0.2">
      <c r="A2513" s="234"/>
      <c r="B2513" s="98"/>
      <c r="C2513" s="130"/>
      <c r="D2513" s="240"/>
      <c r="E2513" s="240"/>
      <c r="F2513" s="224"/>
      <c r="G2513" s="98"/>
      <c r="H2513" s="98"/>
      <c r="I2513" s="130"/>
      <c r="J2513" s="98"/>
      <c r="K2513" s="98"/>
      <c r="L2513" s="98"/>
      <c r="M2513" s="255"/>
      <c r="N2513" s="255"/>
      <c r="O2513" s="98"/>
      <c r="P2513" s="98"/>
      <c r="Q2513" s="130"/>
    </row>
    <row r="2514" spans="1:17" ht="12.6" customHeight="1" x14ac:dyDescent="0.2">
      <c r="A2514" s="234"/>
      <c r="B2514" s="98"/>
      <c r="C2514" s="130"/>
      <c r="D2514" s="240"/>
      <c r="E2514" s="240"/>
      <c r="F2514" s="224"/>
      <c r="G2514" s="98"/>
      <c r="H2514" s="98"/>
      <c r="I2514" s="130"/>
      <c r="J2514" s="98"/>
      <c r="K2514" s="98"/>
      <c r="L2514" s="98"/>
      <c r="M2514" s="255"/>
      <c r="N2514" s="255"/>
      <c r="O2514" s="98"/>
      <c r="P2514" s="98"/>
      <c r="Q2514" s="130"/>
    </row>
    <row r="2515" spans="1:17" ht="12.6" customHeight="1" x14ac:dyDescent="0.2">
      <c r="A2515" s="234"/>
      <c r="B2515" s="98"/>
      <c r="C2515" s="130"/>
      <c r="D2515" s="240"/>
      <c r="E2515" s="240"/>
      <c r="F2515" s="224"/>
      <c r="G2515" s="98"/>
      <c r="H2515" s="98"/>
      <c r="I2515" s="130"/>
      <c r="J2515" s="98"/>
      <c r="K2515" s="98"/>
      <c r="L2515" s="98"/>
      <c r="M2515" s="255"/>
      <c r="N2515" s="255"/>
      <c r="O2515" s="98"/>
      <c r="P2515" s="98"/>
      <c r="Q2515" s="130"/>
    </row>
    <row r="2516" spans="1:17" ht="12.6" customHeight="1" x14ac:dyDescent="0.2">
      <c r="A2516" s="234"/>
      <c r="B2516" s="98"/>
      <c r="C2516" s="130"/>
      <c r="D2516" s="240"/>
      <c r="E2516" s="240"/>
      <c r="F2516" s="224"/>
      <c r="G2516" s="98"/>
      <c r="H2516" s="98"/>
      <c r="I2516" s="130"/>
      <c r="J2516" s="98"/>
      <c r="K2516" s="98"/>
      <c r="L2516" s="98"/>
      <c r="M2516" s="255"/>
      <c r="N2516" s="255"/>
      <c r="O2516" s="98"/>
      <c r="P2516" s="98"/>
      <c r="Q2516" s="130"/>
    </row>
    <row r="2517" spans="1:17" ht="12.6" customHeight="1" x14ac:dyDescent="0.2">
      <c r="A2517" s="234"/>
      <c r="B2517" s="98"/>
      <c r="C2517" s="130"/>
      <c r="D2517" s="240"/>
      <c r="E2517" s="240"/>
      <c r="F2517" s="224"/>
      <c r="G2517" s="98"/>
      <c r="H2517" s="98"/>
      <c r="I2517" s="130"/>
      <c r="J2517" s="98"/>
      <c r="K2517" s="98"/>
      <c r="L2517" s="98"/>
      <c r="M2517" s="255"/>
      <c r="N2517" s="255"/>
      <c r="O2517" s="98"/>
      <c r="P2517" s="98"/>
      <c r="Q2517" s="130"/>
    </row>
    <row r="2518" spans="1:17" ht="12.6" customHeight="1" x14ac:dyDescent="0.2">
      <c r="A2518" s="234"/>
      <c r="B2518" s="98"/>
      <c r="C2518" s="130"/>
      <c r="D2518" s="240"/>
      <c r="E2518" s="240"/>
      <c r="F2518" s="224"/>
      <c r="G2518" s="98"/>
      <c r="H2518" s="98"/>
      <c r="I2518" s="130"/>
      <c r="J2518" s="98"/>
      <c r="K2518" s="98"/>
      <c r="L2518" s="98"/>
      <c r="M2518" s="255"/>
      <c r="N2518" s="255"/>
      <c r="O2518" s="98"/>
      <c r="P2518" s="98"/>
      <c r="Q2518" s="130"/>
    </row>
    <row r="2519" spans="1:17" ht="12.6" customHeight="1" x14ac:dyDescent="0.2">
      <c r="A2519" s="234"/>
      <c r="B2519" s="98"/>
      <c r="C2519" s="130"/>
      <c r="D2519" s="240"/>
      <c r="E2519" s="240"/>
      <c r="F2519" s="224"/>
      <c r="G2519" s="98"/>
      <c r="H2519" s="98"/>
      <c r="I2519" s="130"/>
      <c r="J2519" s="98"/>
      <c r="K2519" s="98"/>
      <c r="L2519" s="98"/>
      <c r="M2519" s="255"/>
      <c r="N2519" s="255"/>
      <c r="O2519" s="98"/>
      <c r="P2519" s="98"/>
      <c r="Q2519" s="130"/>
    </row>
    <row r="2520" spans="1:17" ht="12.6" customHeight="1" x14ac:dyDescent="0.2">
      <c r="A2520" s="234"/>
      <c r="B2520" s="98"/>
      <c r="C2520" s="130"/>
      <c r="D2520" s="240"/>
      <c r="E2520" s="240"/>
      <c r="F2520" s="224"/>
      <c r="G2520" s="98"/>
      <c r="H2520" s="98"/>
      <c r="I2520" s="130"/>
      <c r="J2520" s="98"/>
      <c r="K2520" s="98"/>
      <c r="L2520" s="98"/>
      <c r="M2520" s="255"/>
      <c r="N2520" s="255"/>
      <c r="O2520" s="98"/>
      <c r="P2520" s="98"/>
      <c r="Q2520" s="130"/>
    </row>
    <row r="2521" spans="1:17" ht="12.6" customHeight="1" x14ac:dyDescent="0.2">
      <c r="A2521" s="234"/>
      <c r="B2521" s="98"/>
      <c r="C2521" s="130"/>
      <c r="D2521" s="240"/>
      <c r="E2521" s="240"/>
      <c r="F2521" s="224"/>
      <c r="G2521" s="98"/>
      <c r="H2521" s="98"/>
      <c r="I2521" s="130"/>
      <c r="J2521" s="98"/>
      <c r="K2521" s="98"/>
      <c r="L2521" s="98"/>
      <c r="M2521" s="255"/>
      <c r="N2521" s="255"/>
      <c r="O2521" s="98"/>
      <c r="P2521" s="98"/>
      <c r="Q2521" s="130"/>
    </row>
    <row r="2522" spans="1:17" ht="12.6" customHeight="1" x14ac:dyDescent="0.2">
      <c r="A2522" s="234"/>
      <c r="B2522" s="98"/>
      <c r="C2522" s="130"/>
      <c r="D2522" s="240"/>
      <c r="E2522" s="240"/>
      <c r="F2522" s="224"/>
      <c r="G2522" s="98"/>
      <c r="H2522" s="98"/>
      <c r="I2522" s="130"/>
      <c r="J2522" s="98"/>
      <c r="K2522" s="98"/>
      <c r="L2522" s="98"/>
      <c r="M2522" s="255"/>
      <c r="N2522" s="255"/>
      <c r="O2522" s="98"/>
      <c r="P2522" s="98"/>
      <c r="Q2522" s="130"/>
    </row>
    <row r="2523" spans="1:17" ht="12.6" customHeight="1" x14ac:dyDescent="0.2">
      <c r="A2523" s="234"/>
      <c r="B2523" s="98"/>
      <c r="C2523" s="130"/>
      <c r="D2523" s="240"/>
      <c r="E2523" s="240"/>
      <c r="F2523" s="224"/>
      <c r="G2523" s="98"/>
      <c r="H2523" s="98"/>
      <c r="I2523" s="130"/>
      <c r="J2523" s="98"/>
      <c r="K2523" s="98"/>
      <c r="L2523" s="98"/>
      <c r="M2523" s="255"/>
      <c r="N2523" s="255"/>
      <c r="O2523" s="98"/>
      <c r="P2523" s="98"/>
      <c r="Q2523" s="130"/>
    </row>
    <row r="2524" spans="1:17" ht="12.6" customHeight="1" x14ac:dyDescent="0.2">
      <c r="A2524" s="234"/>
      <c r="B2524" s="98"/>
      <c r="C2524" s="130"/>
      <c r="D2524" s="240"/>
      <c r="E2524" s="240"/>
      <c r="F2524" s="224"/>
      <c r="G2524" s="98"/>
      <c r="H2524" s="98"/>
      <c r="I2524" s="130"/>
      <c r="J2524" s="98"/>
      <c r="K2524" s="98"/>
      <c r="L2524" s="98"/>
      <c r="M2524" s="255"/>
      <c r="N2524" s="255"/>
      <c r="O2524" s="98"/>
      <c r="P2524" s="98"/>
      <c r="Q2524" s="130"/>
    </row>
    <row r="2525" spans="1:17" ht="12.6" customHeight="1" x14ac:dyDescent="0.2">
      <c r="A2525" s="234"/>
      <c r="B2525" s="98"/>
      <c r="C2525" s="130"/>
      <c r="D2525" s="240"/>
      <c r="E2525" s="240"/>
      <c r="F2525" s="224"/>
      <c r="G2525" s="98"/>
      <c r="H2525" s="98"/>
      <c r="I2525" s="130"/>
      <c r="J2525" s="98"/>
      <c r="K2525" s="98"/>
      <c r="L2525" s="98"/>
      <c r="M2525" s="255"/>
      <c r="N2525" s="255"/>
      <c r="O2525" s="98"/>
      <c r="P2525" s="98"/>
      <c r="Q2525" s="130"/>
    </row>
    <row r="2526" spans="1:17" ht="12.6" customHeight="1" x14ac:dyDescent="0.2">
      <c r="A2526" s="234"/>
      <c r="B2526" s="98"/>
      <c r="C2526" s="130"/>
      <c r="D2526" s="240"/>
      <c r="E2526" s="240"/>
      <c r="F2526" s="224"/>
      <c r="G2526" s="98"/>
      <c r="H2526" s="98"/>
      <c r="I2526" s="130"/>
      <c r="J2526" s="98"/>
      <c r="K2526" s="98"/>
      <c r="L2526" s="98"/>
      <c r="M2526" s="255"/>
      <c r="N2526" s="255"/>
      <c r="O2526" s="98"/>
      <c r="P2526" s="98"/>
      <c r="Q2526" s="130"/>
    </row>
    <row r="2527" spans="1:17" ht="12.6" customHeight="1" x14ac:dyDescent="0.2">
      <c r="A2527" s="234"/>
      <c r="B2527" s="98"/>
      <c r="C2527" s="130"/>
      <c r="D2527" s="240"/>
      <c r="E2527" s="240"/>
      <c r="F2527" s="224"/>
      <c r="G2527" s="98"/>
      <c r="H2527" s="98"/>
      <c r="I2527" s="130"/>
      <c r="J2527" s="98"/>
      <c r="K2527" s="98"/>
      <c r="L2527" s="98"/>
      <c r="M2527" s="255"/>
      <c r="N2527" s="255"/>
      <c r="O2527" s="98"/>
      <c r="P2527" s="98"/>
      <c r="Q2527" s="130"/>
    </row>
    <row r="2528" spans="1:17" ht="12.6" customHeight="1" x14ac:dyDescent="0.2">
      <c r="A2528" s="234"/>
      <c r="B2528" s="98"/>
      <c r="C2528" s="130"/>
      <c r="D2528" s="240"/>
      <c r="E2528" s="240"/>
      <c r="F2528" s="224"/>
      <c r="G2528" s="98"/>
      <c r="H2528" s="98"/>
      <c r="I2528" s="130"/>
      <c r="J2528" s="98"/>
      <c r="K2528" s="98"/>
      <c r="L2528" s="98"/>
      <c r="M2528" s="255"/>
      <c r="N2528" s="255"/>
      <c r="O2528" s="98"/>
      <c r="P2528" s="98"/>
      <c r="Q2528" s="130"/>
    </row>
    <row r="2529" spans="1:17" ht="12.6" customHeight="1" x14ac:dyDescent="0.2">
      <c r="A2529" s="234"/>
      <c r="B2529" s="98"/>
      <c r="C2529" s="130"/>
      <c r="D2529" s="240"/>
      <c r="E2529" s="240"/>
      <c r="F2529" s="224"/>
      <c r="G2529" s="98"/>
      <c r="H2529" s="98"/>
      <c r="I2529" s="130"/>
      <c r="J2529" s="98"/>
      <c r="K2529" s="98"/>
      <c r="L2529" s="98"/>
      <c r="M2529" s="255"/>
      <c r="N2529" s="255"/>
      <c r="O2529" s="98"/>
      <c r="P2529" s="98"/>
      <c r="Q2529" s="130"/>
    </row>
    <row r="2530" spans="1:17" ht="12.6" customHeight="1" x14ac:dyDescent="0.2">
      <c r="A2530" s="234"/>
      <c r="B2530" s="98"/>
      <c r="C2530" s="130"/>
      <c r="D2530" s="240"/>
      <c r="E2530" s="240"/>
      <c r="F2530" s="224"/>
      <c r="G2530" s="98"/>
      <c r="H2530" s="98"/>
      <c r="I2530" s="130"/>
      <c r="J2530" s="98"/>
      <c r="K2530" s="98"/>
      <c r="L2530" s="98"/>
      <c r="M2530" s="255"/>
      <c r="N2530" s="255"/>
      <c r="O2530" s="98"/>
      <c r="P2530" s="98"/>
      <c r="Q2530" s="130"/>
    </row>
    <row r="2531" spans="1:17" ht="12.6" customHeight="1" x14ac:dyDescent="0.2">
      <c r="A2531" s="234"/>
      <c r="B2531" s="98"/>
      <c r="C2531" s="130"/>
      <c r="D2531" s="240"/>
      <c r="E2531" s="240"/>
      <c r="F2531" s="224"/>
      <c r="G2531" s="98"/>
      <c r="H2531" s="98"/>
      <c r="I2531" s="130"/>
      <c r="J2531" s="98"/>
      <c r="K2531" s="98"/>
      <c r="L2531" s="98"/>
      <c r="M2531" s="255"/>
      <c r="N2531" s="255"/>
      <c r="O2531" s="98"/>
      <c r="P2531" s="98"/>
      <c r="Q2531" s="130"/>
    </row>
    <row r="2532" spans="1:17" ht="12.6" customHeight="1" x14ac:dyDescent="0.2">
      <c r="A2532" s="234"/>
      <c r="B2532" s="98"/>
      <c r="C2532" s="130"/>
      <c r="D2532" s="240"/>
      <c r="E2532" s="240"/>
      <c r="F2532" s="224"/>
      <c r="G2532" s="98"/>
      <c r="H2532" s="98"/>
      <c r="I2532" s="130"/>
      <c r="J2532" s="98"/>
      <c r="K2532" s="98"/>
      <c r="L2532" s="98"/>
      <c r="M2532" s="255"/>
      <c r="N2532" s="255"/>
      <c r="O2532" s="98"/>
      <c r="P2532" s="98"/>
      <c r="Q2532" s="130"/>
    </row>
    <row r="2533" spans="1:17" ht="12.6" customHeight="1" x14ac:dyDescent="0.2">
      <c r="A2533" s="234"/>
      <c r="B2533" s="98"/>
      <c r="C2533" s="130"/>
      <c r="D2533" s="240"/>
      <c r="E2533" s="240"/>
      <c r="F2533" s="224"/>
      <c r="G2533" s="98"/>
      <c r="H2533" s="98"/>
      <c r="I2533" s="130"/>
      <c r="J2533" s="98"/>
      <c r="K2533" s="98"/>
      <c r="L2533" s="98"/>
      <c r="M2533" s="255"/>
      <c r="N2533" s="255"/>
      <c r="O2533" s="98"/>
      <c r="P2533" s="98"/>
      <c r="Q2533" s="130"/>
    </row>
    <row r="2534" spans="1:17" ht="12.6" customHeight="1" x14ac:dyDescent="0.2">
      <c r="A2534" s="234"/>
      <c r="B2534" s="98"/>
      <c r="C2534" s="130"/>
      <c r="D2534" s="240"/>
      <c r="E2534" s="240"/>
      <c r="F2534" s="224"/>
      <c r="G2534" s="98"/>
      <c r="H2534" s="98"/>
      <c r="I2534" s="130"/>
      <c r="J2534" s="98"/>
      <c r="K2534" s="98"/>
      <c r="L2534" s="98"/>
      <c r="M2534" s="255"/>
      <c r="N2534" s="255"/>
      <c r="O2534" s="98"/>
      <c r="P2534" s="98"/>
      <c r="Q2534" s="130"/>
    </row>
    <row r="2535" spans="1:17" ht="12.6" customHeight="1" x14ac:dyDescent="0.2">
      <c r="A2535" s="234"/>
      <c r="B2535" s="98"/>
      <c r="C2535" s="130"/>
      <c r="D2535" s="240"/>
      <c r="E2535" s="240"/>
      <c r="F2535" s="224"/>
      <c r="G2535" s="98"/>
      <c r="H2535" s="98"/>
      <c r="I2535" s="130"/>
      <c r="J2535" s="98"/>
      <c r="K2535" s="98"/>
      <c r="L2535" s="98"/>
      <c r="M2535" s="255"/>
      <c r="N2535" s="255"/>
      <c r="O2535" s="98"/>
      <c r="P2535" s="98"/>
      <c r="Q2535" s="130"/>
    </row>
    <row r="2536" spans="1:17" ht="12.6" customHeight="1" x14ac:dyDescent="0.2">
      <c r="A2536" s="234"/>
      <c r="B2536" s="98"/>
      <c r="C2536" s="130"/>
      <c r="D2536" s="240"/>
      <c r="E2536" s="240"/>
      <c r="F2536" s="224"/>
      <c r="G2536" s="98"/>
      <c r="H2536" s="98"/>
      <c r="I2536" s="130"/>
      <c r="J2536" s="98"/>
      <c r="K2536" s="98"/>
      <c r="L2536" s="98"/>
      <c r="M2536" s="255"/>
      <c r="N2536" s="255"/>
      <c r="O2536" s="98"/>
      <c r="P2536" s="98"/>
      <c r="Q2536" s="130"/>
    </row>
    <row r="2537" spans="1:17" ht="12.6" customHeight="1" x14ac:dyDescent="0.2">
      <c r="A2537" s="234"/>
      <c r="B2537" s="98"/>
      <c r="C2537" s="130"/>
      <c r="D2537" s="240"/>
      <c r="E2537" s="240"/>
      <c r="F2537" s="224"/>
      <c r="G2537" s="98"/>
      <c r="H2537" s="98"/>
      <c r="I2537" s="130"/>
      <c r="J2537" s="98"/>
      <c r="K2537" s="98"/>
      <c r="L2537" s="98"/>
      <c r="M2537" s="255"/>
      <c r="N2537" s="255"/>
      <c r="O2537" s="98"/>
      <c r="P2537" s="98"/>
      <c r="Q2537" s="130"/>
    </row>
    <row r="2538" spans="1:17" ht="12.6" customHeight="1" x14ac:dyDescent="0.2">
      <c r="A2538" s="234"/>
      <c r="B2538" s="98"/>
      <c r="C2538" s="130"/>
      <c r="D2538" s="240"/>
      <c r="E2538" s="240"/>
      <c r="F2538" s="224"/>
      <c r="G2538" s="98"/>
      <c r="H2538" s="98"/>
      <c r="I2538" s="130"/>
      <c r="J2538" s="98"/>
      <c r="K2538" s="98"/>
      <c r="L2538" s="98"/>
      <c r="M2538" s="255"/>
      <c r="N2538" s="255"/>
      <c r="O2538" s="98"/>
      <c r="P2538" s="98"/>
      <c r="Q2538" s="130"/>
    </row>
    <row r="2539" spans="1:17" ht="12.6" customHeight="1" x14ac:dyDescent="0.2">
      <c r="A2539" s="234"/>
      <c r="B2539" s="98"/>
      <c r="C2539" s="130"/>
      <c r="D2539" s="240"/>
      <c r="E2539" s="240"/>
      <c r="F2539" s="224"/>
      <c r="G2539" s="98"/>
      <c r="H2539" s="98"/>
      <c r="I2539" s="130"/>
      <c r="J2539" s="98"/>
      <c r="K2539" s="98"/>
      <c r="L2539" s="98"/>
      <c r="M2539" s="255"/>
      <c r="N2539" s="255"/>
      <c r="O2539" s="98"/>
      <c r="P2539" s="98"/>
      <c r="Q2539" s="130"/>
    </row>
    <row r="2540" spans="1:17" ht="12.6" customHeight="1" x14ac:dyDescent="0.2">
      <c r="A2540" s="234"/>
      <c r="B2540" s="98"/>
      <c r="C2540" s="130"/>
      <c r="D2540" s="240"/>
      <c r="E2540" s="240"/>
      <c r="F2540" s="224"/>
      <c r="G2540" s="98"/>
      <c r="H2540" s="98"/>
      <c r="I2540" s="130"/>
      <c r="J2540" s="98"/>
      <c r="K2540" s="98"/>
      <c r="L2540" s="98"/>
      <c r="M2540" s="255"/>
      <c r="N2540" s="255"/>
      <c r="O2540" s="98"/>
      <c r="P2540" s="98"/>
      <c r="Q2540" s="130"/>
    </row>
    <row r="2541" spans="1:17" ht="12.6" customHeight="1" x14ac:dyDescent="0.2">
      <c r="A2541" s="234"/>
      <c r="B2541" s="98"/>
      <c r="C2541" s="130"/>
      <c r="D2541" s="240"/>
      <c r="E2541" s="240"/>
      <c r="F2541" s="224"/>
      <c r="G2541" s="98"/>
      <c r="H2541" s="98"/>
      <c r="I2541" s="130"/>
      <c r="J2541" s="98"/>
      <c r="K2541" s="98"/>
      <c r="L2541" s="98"/>
      <c r="M2541" s="255"/>
      <c r="N2541" s="255"/>
      <c r="O2541" s="98"/>
      <c r="P2541" s="98"/>
      <c r="Q2541" s="130"/>
    </row>
    <row r="2542" spans="1:17" ht="12.6" customHeight="1" x14ac:dyDescent="0.2">
      <c r="A2542" s="234"/>
      <c r="B2542" s="98"/>
      <c r="C2542" s="130"/>
      <c r="D2542" s="240"/>
      <c r="E2542" s="240"/>
      <c r="F2542" s="224"/>
      <c r="G2542" s="98"/>
      <c r="H2542" s="98"/>
      <c r="I2542" s="130"/>
      <c r="J2542" s="98"/>
      <c r="K2542" s="98"/>
      <c r="L2542" s="98"/>
      <c r="M2542" s="255"/>
      <c r="N2542" s="255"/>
      <c r="O2542" s="98"/>
      <c r="P2542" s="98"/>
      <c r="Q2542" s="130"/>
    </row>
    <row r="2543" spans="1:17" ht="12.6" customHeight="1" x14ac:dyDescent="0.2">
      <c r="A2543" s="234"/>
      <c r="B2543" s="98"/>
      <c r="C2543" s="130"/>
      <c r="D2543" s="240"/>
      <c r="E2543" s="240"/>
      <c r="F2543" s="224"/>
      <c r="G2543" s="98"/>
      <c r="H2543" s="98"/>
      <c r="I2543" s="130"/>
      <c r="J2543" s="98"/>
      <c r="K2543" s="98"/>
      <c r="L2543" s="98"/>
      <c r="M2543" s="255"/>
      <c r="N2543" s="255"/>
      <c r="O2543" s="98"/>
      <c r="P2543" s="98"/>
      <c r="Q2543" s="130"/>
    </row>
    <row r="2544" spans="1:17" ht="12.6" customHeight="1" x14ac:dyDescent="0.2">
      <c r="A2544" s="234"/>
      <c r="B2544" s="98"/>
      <c r="C2544" s="130"/>
      <c r="D2544" s="240"/>
      <c r="E2544" s="240"/>
      <c r="F2544" s="224"/>
      <c r="G2544" s="98"/>
      <c r="H2544" s="98"/>
      <c r="I2544" s="130"/>
      <c r="J2544" s="98"/>
      <c r="K2544" s="98"/>
      <c r="L2544" s="98"/>
      <c r="M2544" s="255"/>
      <c r="N2544" s="255"/>
      <c r="O2544" s="98"/>
      <c r="P2544" s="98"/>
      <c r="Q2544" s="130"/>
    </row>
    <row r="2545" spans="1:17" ht="12.6" customHeight="1" x14ac:dyDescent="0.2">
      <c r="A2545" s="234"/>
      <c r="B2545" s="98"/>
      <c r="C2545" s="130"/>
      <c r="D2545" s="240"/>
      <c r="E2545" s="240"/>
      <c r="F2545" s="224"/>
      <c r="G2545" s="98"/>
      <c r="H2545" s="98"/>
      <c r="I2545" s="130"/>
      <c r="J2545" s="98"/>
      <c r="K2545" s="98"/>
      <c r="L2545" s="98"/>
      <c r="M2545" s="255"/>
      <c r="N2545" s="255"/>
      <c r="O2545" s="98"/>
      <c r="P2545" s="98"/>
      <c r="Q2545" s="130"/>
    </row>
    <row r="2546" spans="1:17" ht="12.6" customHeight="1" x14ac:dyDescent="0.2">
      <c r="A2546" s="234"/>
      <c r="B2546" s="98"/>
      <c r="C2546" s="130"/>
      <c r="D2546" s="240"/>
      <c r="E2546" s="240"/>
      <c r="F2546" s="224"/>
      <c r="G2546" s="98"/>
      <c r="H2546" s="98"/>
      <c r="I2546" s="130"/>
      <c r="J2546" s="98"/>
      <c r="K2546" s="98"/>
      <c r="L2546" s="98"/>
      <c r="M2546" s="255"/>
      <c r="N2546" s="255"/>
      <c r="O2546" s="98"/>
      <c r="P2546" s="98"/>
      <c r="Q2546" s="130"/>
    </row>
    <row r="2547" spans="1:17" ht="12.6" customHeight="1" x14ac:dyDescent="0.2">
      <c r="A2547" s="234"/>
      <c r="B2547" s="98"/>
      <c r="C2547" s="130"/>
      <c r="D2547" s="240"/>
      <c r="E2547" s="240"/>
      <c r="F2547" s="224"/>
      <c r="G2547" s="98"/>
      <c r="H2547" s="98"/>
      <c r="I2547" s="130"/>
      <c r="J2547" s="98"/>
      <c r="K2547" s="98"/>
      <c r="L2547" s="98"/>
      <c r="M2547" s="255"/>
      <c r="N2547" s="255"/>
      <c r="O2547" s="98"/>
      <c r="P2547" s="98"/>
      <c r="Q2547" s="130"/>
    </row>
    <row r="2548" spans="1:17" ht="12.6" customHeight="1" x14ac:dyDescent="0.2">
      <c r="A2548" s="234"/>
      <c r="B2548" s="98"/>
      <c r="C2548" s="130"/>
      <c r="D2548" s="240"/>
      <c r="E2548" s="240"/>
      <c r="F2548" s="224"/>
      <c r="G2548" s="98"/>
      <c r="H2548" s="98"/>
      <c r="I2548" s="130"/>
      <c r="J2548" s="98"/>
      <c r="K2548" s="98"/>
      <c r="L2548" s="98"/>
      <c r="M2548" s="255"/>
      <c r="N2548" s="255"/>
      <c r="O2548" s="98"/>
      <c r="P2548" s="98"/>
      <c r="Q2548" s="130"/>
    </row>
    <row r="2549" spans="1:17" ht="12.6" customHeight="1" x14ac:dyDescent="0.2">
      <c r="A2549" s="234"/>
      <c r="B2549" s="98"/>
      <c r="C2549" s="130"/>
      <c r="D2549" s="240"/>
      <c r="E2549" s="240"/>
      <c r="F2549" s="224"/>
      <c r="G2549" s="98"/>
      <c r="H2549" s="98"/>
      <c r="I2549" s="130"/>
      <c r="J2549" s="98"/>
      <c r="K2549" s="98"/>
      <c r="L2549" s="98"/>
      <c r="M2549" s="255"/>
      <c r="N2549" s="255"/>
      <c r="O2549" s="98"/>
      <c r="P2549" s="98"/>
      <c r="Q2549" s="130"/>
    </row>
    <row r="2550" spans="1:17" ht="12.6" customHeight="1" x14ac:dyDescent="0.2">
      <c r="A2550" s="234"/>
      <c r="B2550" s="98"/>
      <c r="C2550" s="130"/>
      <c r="D2550" s="240"/>
      <c r="E2550" s="240"/>
      <c r="F2550" s="224"/>
      <c r="G2550" s="98"/>
      <c r="H2550" s="98"/>
      <c r="I2550" s="130"/>
      <c r="J2550" s="98"/>
      <c r="K2550" s="98"/>
      <c r="L2550" s="98"/>
      <c r="M2550" s="255"/>
      <c r="N2550" s="255"/>
      <c r="O2550" s="98"/>
      <c r="P2550" s="98"/>
      <c r="Q2550" s="130"/>
    </row>
    <row r="2551" spans="1:17" ht="12.6" customHeight="1" x14ac:dyDescent="0.2">
      <c r="A2551" s="234"/>
      <c r="B2551" s="98"/>
      <c r="C2551" s="130"/>
      <c r="D2551" s="240"/>
      <c r="E2551" s="240"/>
      <c r="F2551" s="224"/>
      <c r="G2551" s="98"/>
      <c r="H2551" s="98"/>
      <c r="I2551" s="130"/>
      <c r="J2551" s="98"/>
      <c r="K2551" s="98"/>
      <c r="L2551" s="98"/>
      <c r="M2551" s="255"/>
      <c r="N2551" s="255"/>
      <c r="O2551" s="98"/>
      <c r="P2551" s="98"/>
      <c r="Q2551" s="130"/>
    </row>
    <row r="2552" spans="1:17" ht="12.6" customHeight="1" x14ac:dyDescent="0.2">
      <c r="A2552" s="234"/>
      <c r="B2552" s="98"/>
      <c r="C2552" s="130"/>
      <c r="D2552" s="240"/>
      <c r="E2552" s="240"/>
      <c r="F2552" s="224"/>
      <c r="G2552" s="98"/>
      <c r="H2552" s="98"/>
      <c r="I2552" s="130"/>
      <c r="J2552" s="98"/>
      <c r="K2552" s="98"/>
      <c r="L2552" s="98"/>
      <c r="M2552" s="255"/>
      <c r="N2552" s="255"/>
      <c r="O2552" s="98"/>
      <c r="P2552" s="98"/>
      <c r="Q2552" s="130"/>
    </row>
    <row r="2553" spans="1:17" ht="12.6" customHeight="1" x14ac:dyDescent="0.2">
      <c r="A2553" s="234"/>
      <c r="B2553" s="98"/>
      <c r="C2553" s="130"/>
      <c r="D2553" s="240"/>
      <c r="E2553" s="240"/>
      <c r="F2553" s="224"/>
      <c r="G2553" s="98"/>
      <c r="H2553" s="98"/>
      <c r="I2553" s="130"/>
      <c r="J2553" s="98"/>
      <c r="K2553" s="98"/>
      <c r="L2553" s="98"/>
      <c r="M2553" s="255"/>
      <c r="N2553" s="255"/>
      <c r="O2553" s="98"/>
      <c r="P2553" s="98"/>
      <c r="Q2553" s="130"/>
    </row>
    <row r="2554" spans="1:17" ht="12.6" customHeight="1" x14ac:dyDescent="0.2">
      <c r="A2554" s="234"/>
      <c r="B2554" s="98"/>
      <c r="C2554" s="130"/>
      <c r="D2554" s="240"/>
      <c r="E2554" s="240"/>
      <c r="F2554" s="224"/>
      <c r="G2554" s="98"/>
      <c r="H2554" s="98"/>
      <c r="I2554" s="130"/>
      <c r="J2554" s="98"/>
      <c r="K2554" s="98"/>
      <c r="L2554" s="98"/>
      <c r="M2554" s="255"/>
      <c r="N2554" s="255"/>
      <c r="O2554" s="98"/>
      <c r="P2554" s="98"/>
      <c r="Q2554" s="130"/>
    </row>
    <row r="2555" spans="1:17" ht="12.6" customHeight="1" x14ac:dyDescent="0.2">
      <c r="A2555" s="234"/>
      <c r="B2555" s="98"/>
      <c r="C2555" s="130"/>
      <c r="D2555" s="240"/>
      <c r="E2555" s="240"/>
      <c r="F2555" s="224"/>
      <c r="G2555" s="98"/>
      <c r="H2555" s="98"/>
      <c r="I2555" s="130"/>
      <c r="J2555" s="98"/>
      <c r="K2555" s="98"/>
      <c r="L2555" s="98"/>
      <c r="M2555" s="255"/>
      <c r="N2555" s="255"/>
      <c r="O2555" s="98"/>
      <c r="P2555" s="98"/>
      <c r="Q2555" s="130"/>
    </row>
    <row r="2556" spans="1:17" ht="12.6" customHeight="1" x14ac:dyDescent="0.2">
      <c r="A2556" s="234"/>
      <c r="B2556" s="98"/>
      <c r="C2556" s="130"/>
      <c r="D2556" s="240"/>
      <c r="E2556" s="240"/>
      <c r="F2556" s="224"/>
      <c r="G2556" s="98"/>
      <c r="H2556" s="98"/>
      <c r="I2556" s="130"/>
      <c r="J2556" s="98"/>
      <c r="K2556" s="98"/>
      <c r="L2556" s="98"/>
      <c r="M2556" s="255"/>
      <c r="N2556" s="255"/>
      <c r="O2556" s="98"/>
      <c r="P2556" s="98"/>
      <c r="Q2556" s="130"/>
    </row>
    <row r="2557" spans="1:17" ht="12.6" customHeight="1" x14ac:dyDescent="0.2">
      <c r="A2557" s="234"/>
      <c r="B2557" s="98"/>
      <c r="C2557" s="130"/>
      <c r="D2557" s="240"/>
      <c r="E2557" s="240"/>
      <c r="F2557" s="224"/>
      <c r="G2557" s="98"/>
      <c r="H2557" s="98"/>
      <c r="I2557" s="130"/>
      <c r="J2557" s="98"/>
      <c r="K2557" s="98"/>
      <c r="L2557" s="98"/>
      <c r="M2557" s="255"/>
      <c r="N2557" s="255"/>
      <c r="O2557" s="98"/>
      <c r="P2557" s="98"/>
      <c r="Q2557" s="130"/>
    </row>
    <row r="2558" spans="1:17" ht="12.6" customHeight="1" x14ac:dyDescent="0.2">
      <c r="A2558" s="234"/>
      <c r="B2558" s="98"/>
      <c r="C2558" s="130"/>
      <c r="D2558" s="240"/>
      <c r="E2558" s="240"/>
      <c r="F2558" s="224"/>
      <c r="G2558" s="98"/>
      <c r="H2558" s="98"/>
      <c r="I2558" s="130"/>
      <c r="J2558" s="98"/>
      <c r="K2558" s="98"/>
      <c r="L2558" s="98"/>
      <c r="M2558" s="255"/>
      <c r="N2558" s="255"/>
      <c r="O2558" s="98"/>
      <c r="P2558" s="98"/>
      <c r="Q2558" s="130"/>
    </row>
    <row r="2559" spans="1:17" ht="12.6" customHeight="1" x14ac:dyDescent="0.2">
      <c r="A2559" s="234"/>
      <c r="B2559" s="98"/>
      <c r="C2559" s="130"/>
      <c r="D2559" s="240"/>
      <c r="E2559" s="240"/>
      <c r="F2559" s="224"/>
      <c r="G2559" s="98"/>
      <c r="H2559" s="98"/>
      <c r="I2559" s="130"/>
      <c r="J2559" s="98"/>
      <c r="K2559" s="98"/>
      <c r="L2559" s="98"/>
      <c r="M2559" s="255"/>
      <c r="N2559" s="255"/>
      <c r="O2559" s="98"/>
      <c r="P2559" s="98"/>
      <c r="Q2559" s="130"/>
    </row>
    <row r="2560" spans="1:17" ht="12.6" customHeight="1" x14ac:dyDescent="0.2">
      <c r="A2560" s="234"/>
      <c r="B2560" s="98"/>
      <c r="C2560" s="130"/>
      <c r="D2560" s="240"/>
      <c r="E2560" s="240"/>
      <c r="F2560" s="224"/>
      <c r="G2560" s="98"/>
      <c r="H2560" s="98"/>
      <c r="I2560" s="130"/>
      <c r="J2560" s="98"/>
      <c r="K2560" s="98"/>
      <c r="L2560" s="98"/>
      <c r="M2560" s="255"/>
      <c r="N2560" s="255"/>
      <c r="O2560" s="98"/>
      <c r="P2560" s="98"/>
      <c r="Q2560" s="130"/>
    </row>
    <row r="2561" spans="1:17" ht="12.6" customHeight="1" x14ac:dyDescent="0.2">
      <c r="A2561" s="234"/>
      <c r="B2561" s="98"/>
      <c r="C2561" s="130"/>
      <c r="D2561" s="240"/>
      <c r="E2561" s="240"/>
      <c r="F2561" s="224"/>
      <c r="G2561" s="98"/>
      <c r="H2561" s="98"/>
      <c r="I2561" s="130"/>
      <c r="J2561" s="98"/>
      <c r="K2561" s="98"/>
      <c r="L2561" s="98"/>
      <c r="M2561" s="255"/>
      <c r="N2561" s="255"/>
      <c r="O2561" s="98"/>
      <c r="P2561" s="98"/>
      <c r="Q2561" s="130"/>
    </row>
    <row r="2562" spans="1:17" ht="12.6" customHeight="1" x14ac:dyDescent="0.2">
      <c r="A2562" s="234"/>
      <c r="B2562" s="98"/>
      <c r="C2562" s="130"/>
      <c r="D2562" s="240"/>
      <c r="E2562" s="240"/>
      <c r="F2562" s="224"/>
      <c r="G2562" s="98"/>
      <c r="H2562" s="98"/>
      <c r="I2562" s="130"/>
      <c r="J2562" s="98"/>
      <c r="K2562" s="98"/>
      <c r="L2562" s="98"/>
      <c r="M2562" s="255"/>
      <c r="N2562" s="255"/>
      <c r="O2562" s="98"/>
      <c r="P2562" s="98"/>
      <c r="Q2562" s="130"/>
    </row>
    <row r="2563" spans="1:17" ht="12.6" customHeight="1" x14ac:dyDescent="0.2">
      <c r="A2563" s="234"/>
      <c r="B2563" s="98"/>
      <c r="C2563" s="130"/>
      <c r="D2563" s="240"/>
      <c r="E2563" s="240"/>
      <c r="F2563" s="224"/>
      <c r="G2563" s="98"/>
      <c r="H2563" s="98"/>
      <c r="I2563" s="130"/>
      <c r="J2563" s="98"/>
      <c r="K2563" s="98"/>
      <c r="L2563" s="98"/>
      <c r="M2563" s="255"/>
      <c r="N2563" s="255"/>
      <c r="O2563" s="98"/>
      <c r="P2563" s="98"/>
      <c r="Q2563" s="130"/>
    </row>
    <row r="2564" spans="1:17" ht="12.6" customHeight="1" x14ac:dyDescent="0.2">
      <c r="A2564" s="234"/>
      <c r="B2564" s="98"/>
      <c r="C2564" s="130"/>
      <c r="D2564" s="240"/>
      <c r="E2564" s="240"/>
      <c r="F2564" s="224"/>
      <c r="G2564" s="98"/>
      <c r="H2564" s="98"/>
      <c r="I2564" s="130"/>
      <c r="J2564" s="98"/>
      <c r="K2564" s="98"/>
      <c r="L2564" s="98"/>
      <c r="M2564" s="255"/>
      <c r="N2564" s="255"/>
      <c r="O2564" s="98"/>
      <c r="P2564" s="98"/>
      <c r="Q2564" s="130"/>
    </row>
    <row r="2565" spans="1:17" ht="12.6" customHeight="1" x14ac:dyDescent="0.2">
      <c r="A2565" s="234"/>
      <c r="B2565" s="98"/>
      <c r="C2565" s="130"/>
      <c r="D2565" s="240"/>
      <c r="E2565" s="240"/>
      <c r="F2565" s="224"/>
      <c r="G2565" s="98"/>
      <c r="H2565" s="98"/>
      <c r="I2565" s="130"/>
      <c r="J2565" s="98"/>
      <c r="K2565" s="98"/>
      <c r="L2565" s="98"/>
      <c r="M2565" s="255"/>
      <c r="N2565" s="255"/>
      <c r="O2565" s="98"/>
      <c r="P2565" s="98"/>
      <c r="Q2565" s="130"/>
    </row>
    <row r="2566" spans="1:17" ht="12.6" customHeight="1" x14ac:dyDescent="0.2">
      <c r="A2566" s="234"/>
      <c r="B2566" s="98"/>
      <c r="C2566" s="130"/>
      <c r="D2566" s="240"/>
      <c r="E2566" s="240"/>
      <c r="F2566" s="224"/>
      <c r="G2566" s="98"/>
      <c r="H2566" s="98"/>
      <c r="I2566" s="130"/>
      <c r="J2566" s="98"/>
      <c r="K2566" s="98"/>
      <c r="L2566" s="98"/>
      <c r="M2566" s="255"/>
      <c r="N2566" s="255"/>
      <c r="O2566" s="98"/>
      <c r="P2566" s="98"/>
      <c r="Q2566" s="130"/>
    </row>
    <row r="2567" spans="1:17" ht="12.6" customHeight="1" x14ac:dyDescent="0.2">
      <c r="A2567" s="234"/>
      <c r="B2567" s="98"/>
      <c r="C2567" s="130"/>
      <c r="D2567" s="240"/>
      <c r="E2567" s="240"/>
      <c r="F2567" s="224"/>
      <c r="G2567" s="98"/>
      <c r="H2567" s="98"/>
      <c r="I2567" s="130"/>
      <c r="J2567" s="98"/>
      <c r="K2567" s="98"/>
      <c r="L2567" s="98"/>
      <c r="M2567" s="255"/>
      <c r="N2567" s="255"/>
      <c r="O2567" s="98"/>
      <c r="P2567" s="98"/>
      <c r="Q2567" s="130"/>
    </row>
    <row r="2568" spans="1:17" ht="12.6" customHeight="1" x14ac:dyDescent="0.2">
      <c r="A2568" s="234"/>
      <c r="B2568" s="98"/>
      <c r="C2568" s="130"/>
      <c r="D2568" s="240"/>
      <c r="E2568" s="240"/>
      <c r="F2568" s="224"/>
      <c r="G2568" s="98"/>
      <c r="H2568" s="98"/>
      <c r="I2568" s="130"/>
      <c r="J2568" s="98"/>
      <c r="K2568" s="98"/>
      <c r="L2568" s="98"/>
      <c r="M2568" s="255"/>
      <c r="N2568" s="255"/>
      <c r="O2568" s="98"/>
      <c r="P2568" s="98"/>
      <c r="Q2568" s="130"/>
    </row>
    <row r="2569" spans="1:17" ht="12.6" customHeight="1" x14ac:dyDescent="0.2">
      <c r="A2569" s="234"/>
      <c r="B2569" s="98"/>
      <c r="C2569" s="130"/>
      <c r="D2569" s="240"/>
      <c r="E2569" s="240"/>
      <c r="F2569" s="224"/>
      <c r="G2569" s="98"/>
      <c r="H2569" s="98"/>
      <c r="I2569" s="130"/>
      <c r="J2569" s="98"/>
      <c r="K2569" s="98"/>
      <c r="L2569" s="98"/>
      <c r="M2569" s="255"/>
      <c r="N2569" s="255"/>
      <c r="O2569" s="98"/>
      <c r="P2569" s="98"/>
      <c r="Q2569" s="130"/>
    </row>
    <row r="2570" spans="1:17" ht="12.6" customHeight="1" x14ac:dyDescent="0.2">
      <c r="A2570" s="234"/>
      <c r="B2570" s="98"/>
      <c r="C2570" s="130"/>
      <c r="D2570" s="240"/>
      <c r="E2570" s="240"/>
      <c r="F2570" s="224"/>
      <c r="G2570" s="98"/>
      <c r="H2570" s="98"/>
      <c r="I2570" s="130"/>
      <c r="J2570" s="98"/>
      <c r="K2570" s="98"/>
      <c r="L2570" s="98"/>
      <c r="M2570" s="255"/>
      <c r="N2570" s="255"/>
      <c r="O2570" s="98"/>
      <c r="P2570" s="98"/>
      <c r="Q2570" s="130"/>
    </row>
    <row r="2571" spans="1:17" ht="12.6" customHeight="1" x14ac:dyDescent="0.2">
      <c r="A2571" s="234"/>
      <c r="B2571" s="98"/>
      <c r="C2571" s="130"/>
      <c r="D2571" s="240"/>
      <c r="E2571" s="240"/>
      <c r="F2571" s="224"/>
      <c r="G2571" s="98"/>
      <c r="H2571" s="98"/>
      <c r="I2571" s="130"/>
      <c r="J2571" s="98"/>
      <c r="K2571" s="98"/>
      <c r="L2571" s="98"/>
      <c r="M2571" s="255"/>
      <c r="N2571" s="255"/>
      <c r="O2571" s="98"/>
      <c r="P2571" s="98"/>
      <c r="Q2571" s="130"/>
    </row>
    <row r="2572" spans="1:17" ht="12.6" customHeight="1" x14ac:dyDescent="0.2">
      <c r="A2572" s="234"/>
      <c r="B2572" s="98"/>
      <c r="C2572" s="130"/>
      <c r="D2572" s="240"/>
      <c r="E2572" s="240"/>
      <c r="F2572" s="224"/>
      <c r="G2572" s="98"/>
      <c r="H2572" s="98"/>
      <c r="I2572" s="130"/>
      <c r="J2572" s="98"/>
      <c r="K2572" s="98"/>
      <c r="L2572" s="98"/>
      <c r="M2572" s="255"/>
      <c r="N2572" s="255"/>
      <c r="O2572" s="98"/>
      <c r="P2572" s="98"/>
      <c r="Q2572" s="130"/>
    </row>
    <row r="2573" spans="1:17" ht="12.6" customHeight="1" x14ac:dyDescent="0.2">
      <c r="A2573" s="234"/>
      <c r="B2573" s="98"/>
      <c r="C2573" s="130"/>
      <c r="D2573" s="240"/>
      <c r="E2573" s="240"/>
      <c r="F2573" s="224"/>
      <c r="G2573" s="98"/>
      <c r="H2573" s="98"/>
      <c r="I2573" s="130"/>
      <c r="J2573" s="98"/>
      <c r="K2573" s="98"/>
      <c r="L2573" s="98"/>
      <c r="M2573" s="255"/>
      <c r="N2573" s="255"/>
      <c r="O2573" s="98"/>
      <c r="P2573" s="98"/>
      <c r="Q2573" s="130"/>
    </row>
    <row r="2574" spans="1:17" ht="12.6" customHeight="1" x14ac:dyDescent="0.2">
      <c r="A2574" s="234"/>
      <c r="B2574" s="98"/>
      <c r="C2574" s="130"/>
      <c r="D2574" s="240"/>
      <c r="E2574" s="240"/>
      <c r="F2574" s="224"/>
      <c r="G2574" s="98"/>
      <c r="H2574" s="98"/>
      <c r="I2574" s="130"/>
      <c r="J2574" s="98"/>
      <c r="K2574" s="98"/>
      <c r="L2574" s="98"/>
      <c r="M2574" s="255"/>
      <c r="N2574" s="255"/>
      <c r="O2574" s="98"/>
      <c r="P2574" s="98"/>
      <c r="Q2574" s="130"/>
    </row>
    <row r="2575" spans="1:17" ht="12.6" customHeight="1" x14ac:dyDescent="0.2">
      <c r="A2575" s="234"/>
      <c r="B2575" s="98"/>
      <c r="C2575" s="130"/>
      <c r="D2575" s="240"/>
      <c r="E2575" s="240"/>
      <c r="F2575" s="224"/>
      <c r="G2575" s="98"/>
      <c r="H2575" s="98"/>
      <c r="I2575" s="130"/>
      <c r="J2575" s="98"/>
      <c r="K2575" s="98"/>
      <c r="L2575" s="98"/>
      <c r="M2575" s="255"/>
      <c r="N2575" s="255"/>
      <c r="O2575" s="98"/>
      <c r="P2575" s="98"/>
      <c r="Q2575" s="130"/>
    </row>
    <row r="2576" spans="1:17" ht="12.6" customHeight="1" x14ac:dyDescent="0.2">
      <c r="A2576" s="234"/>
      <c r="B2576" s="98"/>
      <c r="C2576" s="130"/>
      <c r="D2576" s="240"/>
      <c r="E2576" s="240"/>
      <c r="F2576" s="224"/>
      <c r="G2576" s="98"/>
      <c r="H2576" s="98"/>
      <c r="I2576" s="130"/>
      <c r="J2576" s="98"/>
      <c r="K2576" s="98"/>
      <c r="L2576" s="98"/>
      <c r="M2576" s="255"/>
      <c r="N2576" s="255"/>
      <c r="O2576" s="98"/>
      <c r="P2576" s="98"/>
      <c r="Q2576" s="130"/>
    </row>
    <row r="2577" spans="1:17" ht="12.6" customHeight="1" x14ac:dyDescent="0.2">
      <c r="A2577" s="234"/>
      <c r="B2577" s="98"/>
      <c r="C2577" s="130"/>
      <c r="D2577" s="240"/>
      <c r="E2577" s="240"/>
      <c r="F2577" s="224"/>
      <c r="G2577" s="98"/>
      <c r="H2577" s="98"/>
      <c r="I2577" s="130"/>
      <c r="J2577" s="98"/>
      <c r="K2577" s="98"/>
      <c r="L2577" s="98"/>
      <c r="M2577" s="255"/>
      <c r="N2577" s="255"/>
      <c r="O2577" s="98"/>
      <c r="P2577" s="98"/>
      <c r="Q2577" s="130"/>
    </row>
    <row r="2578" spans="1:17" ht="12.6" customHeight="1" x14ac:dyDescent="0.2">
      <c r="A2578" s="234"/>
      <c r="B2578" s="98"/>
      <c r="C2578" s="130"/>
      <c r="D2578" s="240"/>
      <c r="E2578" s="240"/>
      <c r="F2578" s="224"/>
      <c r="G2578" s="98"/>
      <c r="H2578" s="98"/>
      <c r="I2578" s="130"/>
      <c r="J2578" s="98"/>
      <c r="K2578" s="98"/>
      <c r="L2578" s="98"/>
      <c r="M2578" s="255"/>
      <c r="N2578" s="255"/>
      <c r="O2578" s="98"/>
      <c r="P2578" s="98"/>
      <c r="Q2578" s="130"/>
    </row>
    <row r="2579" spans="1:17" ht="12.6" customHeight="1" x14ac:dyDescent="0.2">
      <c r="A2579" s="234"/>
      <c r="B2579" s="98"/>
      <c r="C2579" s="130"/>
      <c r="D2579" s="240"/>
      <c r="E2579" s="240"/>
      <c r="F2579" s="224"/>
      <c r="G2579" s="98"/>
      <c r="H2579" s="98"/>
      <c r="I2579" s="130"/>
      <c r="J2579" s="98"/>
      <c r="K2579" s="98"/>
      <c r="L2579" s="98"/>
      <c r="M2579" s="255"/>
      <c r="N2579" s="255"/>
      <c r="O2579" s="98"/>
      <c r="P2579" s="98"/>
      <c r="Q2579" s="130"/>
    </row>
    <row r="2580" spans="1:17" ht="12.6" customHeight="1" x14ac:dyDescent="0.2">
      <c r="A2580" s="234"/>
      <c r="B2580" s="98"/>
      <c r="C2580" s="130"/>
      <c r="D2580" s="240"/>
      <c r="E2580" s="240"/>
      <c r="F2580" s="224"/>
      <c r="G2580" s="98"/>
      <c r="H2580" s="98"/>
      <c r="I2580" s="130"/>
      <c r="J2580" s="98"/>
      <c r="K2580" s="98"/>
      <c r="L2580" s="98"/>
      <c r="M2580" s="255"/>
      <c r="N2580" s="255"/>
      <c r="O2580" s="98"/>
      <c r="P2580" s="98"/>
      <c r="Q2580" s="130"/>
    </row>
    <row r="2581" spans="1:17" ht="12.6" customHeight="1" x14ac:dyDescent="0.2">
      <c r="A2581" s="234"/>
      <c r="B2581" s="98"/>
      <c r="C2581" s="130"/>
      <c r="D2581" s="240"/>
      <c r="E2581" s="240"/>
      <c r="F2581" s="224"/>
      <c r="G2581" s="98"/>
      <c r="H2581" s="98"/>
      <c r="I2581" s="130"/>
      <c r="J2581" s="98"/>
      <c r="K2581" s="98"/>
      <c r="L2581" s="98"/>
      <c r="M2581" s="255"/>
      <c r="N2581" s="255"/>
      <c r="O2581" s="98"/>
      <c r="P2581" s="98"/>
      <c r="Q2581" s="130"/>
    </row>
    <row r="2582" spans="1:17" ht="12.6" customHeight="1" x14ac:dyDescent="0.2">
      <c r="A2582" s="234"/>
      <c r="B2582" s="98"/>
      <c r="C2582" s="130"/>
      <c r="D2582" s="240"/>
      <c r="E2582" s="240"/>
      <c r="F2582" s="224"/>
      <c r="G2582" s="98"/>
      <c r="H2582" s="98"/>
      <c r="I2582" s="130"/>
      <c r="J2582" s="98"/>
      <c r="K2582" s="98"/>
      <c r="L2582" s="98"/>
      <c r="M2582" s="255"/>
      <c r="N2582" s="255"/>
      <c r="O2582" s="98"/>
      <c r="P2582" s="98"/>
      <c r="Q2582" s="130"/>
    </row>
    <row r="2583" spans="1:17" ht="12.6" customHeight="1" x14ac:dyDescent="0.2">
      <c r="A2583" s="234"/>
      <c r="B2583" s="98"/>
      <c r="C2583" s="130"/>
      <c r="D2583" s="240"/>
      <c r="E2583" s="240"/>
      <c r="F2583" s="224"/>
      <c r="G2583" s="98"/>
      <c r="H2583" s="98"/>
      <c r="I2583" s="130"/>
      <c r="J2583" s="98"/>
      <c r="K2583" s="98"/>
      <c r="L2583" s="98"/>
      <c r="M2583" s="255"/>
      <c r="N2583" s="255"/>
      <c r="O2583" s="98"/>
      <c r="P2583" s="98"/>
      <c r="Q2583" s="130"/>
    </row>
    <row r="2584" spans="1:17" ht="12.6" customHeight="1" x14ac:dyDescent="0.2">
      <c r="A2584" s="234"/>
      <c r="B2584" s="98"/>
      <c r="C2584" s="130"/>
      <c r="D2584" s="240"/>
      <c r="E2584" s="240"/>
      <c r="F2584" s="224"/>
      <c r="G2584" s="98"/>
      <c r="H2584" s="98"/>
      <c r="I2584" s="130"/>
      <c r="J2584" s="98"/>
      <c r="K2584" s="98"/>
      <c r="L2584" s="98"/>
      <c r="M2584" s="255"/>
      <c r="N2584" s="255"/>
      <c r="O2584" s="98"/>
      <c r="P2584" s="98"/>
      <c r="Q2584" s="130"/>
    </row>
    <row r="2585" spans="1:17" ht="12.6" customHeight="1" x14ac:dyDescent="0.2">
      <c r="A2585" s="234"/>
      <c r="B2585" s="98"/>
      <c r="C2585" s="130"/>
      <c r="D2585" s="240"/>
      <c r="E2585" s="240"/>
      <c r="F2585" s="224"/>
      <c r="G2585" s="98"/>
      <c r="H2585" s="98"/>
      <c r="I2585" s="130"/>
      <c r="J2585" s="98"/>
      <c r="K2585" s="98"/>
      <c r="L2585" s="98"/>
      <c r="M2585" s="255"/>
      <c r="N2585" s="255"/>
      <c r="O2585" s="98"/>
      <c r="P2585" s="98"/>
      <c r="Q2585" s="130"/>
    </row>
    <row r="2586" spans="1:17" ht="12.6" customHeight="1" x14ac:dyDescent="0.2">
      <c r="A2586" s="234"/>
      <c r="B2586" s="98"/>
      <c r="C2586" s="130"/>
      <c r="D2586" s="240"/>
      <c r="E2586" s="240"/>
      <c r="F2586" s="224"/>
      <c r="G2586" s="98"/>
      <c r="H2586" s="98"/>
      <c r="I2586" s="130"/>
      <c r="J2586" s="98"/>
      <c r="K2586" s="98"/>
      <c r="L2586" s="98"/>
      <c r="M2586" s="255"/>
      <c r="N2586" s="255"/>
      <c r="O2586" s="98"/>
      <c r="P2586" s="98"/>
      <c r="Q2586" s="130"/>
    </row>
    <row r="2587" spans="1:17" ht="12.6" customHeight="1" x14ac:dyDescent="0.2">
      <c r="A2587" s="234"/>
      <c r="B2587" s="98"/>
      <c r="C2587" s="130"/>
      <c r="D2587" s="240"/>
      <c r="E2587" s="240"/>
      <c r="F2587" s="224"/>
      <c r="G2587" s="98"/>
      <c r="H2587" s="98"/>
      <c r="I2587" s="130"/>
      <c r="J2587" s="98"/>
      <c r="K2587" s="98"/>
      <c r="L2587" s="98"/>
      <c r="M2587" s="255"/>
      <c r="N2587" s="255"/>
      <c r="O2587" s="98"/>
      <c r="P2587" s="98"/>
      <c r="Q2587" s="130"/>
    </row>
    <row r="2588" spans="1:17" ht="12.6" customHeight="1" x14ac:dyDescent="0.2">
      <c r="A2588" s="234"/>
      <c r="B2588" s="98"/>
      <c r="C2588" s="130"/>
      <c r="D2588" s="240"/>
      <c r="E2588" s="240"/>
      <c r="F2588" s="224"/>
      <c r="G2588" s="98"/>
      <c r="H2588" s="98"/>
      <c r="I2588" s="130"/>
      <c r="J2588" s="98"/>
      <c r="K2588" s="98"/>
      <c r="L2588" s="98"/>
      <c r="M2588" s="255"/>
      <c r="N2588" s="255"/>
      <c r="O2588" s="98"/>
      <c r="P2588" s="98"/>
      <c r="Q2588" s="130"/>
    </row>
    <row r="2589" spans="1:17" ht="12.6" customHeight="1" x14ac:dyDescent="0.2">
      <c r="A2589" s="234"/>
      <c r="B2589" s="98"/>
      <c r="C2589" s="130"/>
      <c r="D2589" s="240"/>
      <c r="E2589" s="240"/>
      <c r="F2589" s="224"/>
      <c r="G2589" s="98"/>
      <c r="H2589" s="98"/>
      <c r="I2589" s="130"/>
      <c r="J2589" s="98"/>
      <c r="K2589" s="98"/>
      <c r="L2589" s="98"/>
      <c r="M2589" s="255"/>
      <c r="N2589" s="255"/>
      <c r="O2589" s="98"/>
      <c r="P2589" s="98"/>
      <c r="Q2589" s="130"/>
    </row>
    <row r="2590" spans="1:17" ht="12.6" customHeight="1" x14ac:dyDescent="0.2">
      <c r="A2590" s="234"/>
      <c r="B2590" s="98"/>
      <c r="C2590" s="130"/>
      <c r="D2590" s="240"/>
      <c r="E2590" s="240"/>
      <c r="F2590" s="224"/>
      <c r="G2590" s="98"/>
      <c r="H2590" s="98"/>
      <c r="I2590" s="130"/>
      <c r="J2590" s="98"/>
      <c r="K2590" s="98"/>
      <c r="L2590" s="98"/>
      <c r="M2590" s="255"/>
      <c r="N2590" s="255"/>
      <c r="O2590" s="98"/>
      <c r="P2590" s="98"/>
      <c r="Q2590" s="130"/>
    </row>
    <row r="2591" spans="1:17" ht="12.6" customHeight="1" x14ac:dyDescent="0.2">
      <c r="A2591" s="234"/>
      <c r="B2591" s="98"/>
      <c r="C2591" s="130"/>
      <c r="D2591" s="240"/>
      <c r="E2591" s="240"/>
      <c r="F2591" s="224"/>
      <c r="G2591" s="98"/>
      <c r="H2591" s="98"/>
      <c r="I2591" s="130"/>
      <c r="J2591" s="98"/>
      <c r="K2591" s="98"/>
      <c r="L2591" s="98"/>
      <c r="M2591" s="255"/>
      <c r="N2591" s="255"/>
      <c r="O2591" s="98"/>
      <c r="P2591" s="98"/>
      <c r="Q2591" s="130"/>
    </row>
    <row r="2592" spans="1:17" ht="12.6" customHeight="1" x14ac:dyDescent="0.2">
      <c r="A2592" s="234"/>
      <c r="B2592" s="98"/>
      <c r="C2592" s="130"/>
      <c r="D2592" s="240"/>
      <c r="E2592" s="240"/>
      <c r="F2592" s="224"/>
      <c r="G2592" s="98"/>
      <c r="H2592" s="98"/>
      <c r="I2592" s="130"/>
      <c r="J2592" s="98"/>
      <c r="K2592" s="98"/>
      <c r="L2592" s="98"/>
      <c r="M2592" s="255"/>
      <c r="N2592" s="255"/>
      <c r="O2592" s="98"/>
      <c r="P2592" s="98"/>
      <c r="Q2592" s="130"/>
    </row>
    <row r="2593" spans="1:17" ht="12.6" customHeight="1" x14ac:dyDescent="0.2">
      <c r="A2593" s="234"/>
      <c r="B2593" s="98"/>
      <c r="C2593" s="130"/>
      <c r="D2593" s="240"/>
      <c r="E2593" s="240"/>
      <c r="F2593" s="224"/>
      <c r="G2593" s="98"/>
      <c r="H2593" s="98"/>
      <c r="I2593" s="130"/>
      <c r="J2593" s="98"/>
      <c r="K2593" s="98"/>
      <c r="L2593" s="98"/>
      <c r="M2593" s="255"/>
      <c r="N2593" s="255"/>
      <c r="O2593" s="98"/>
      <c r="P2593" s="98"/>
      <c r="Q2593" s="130"/>
    </row>
    <row r="2594" spans="1:17" ht="12.6" customHeight="1" x14ac:dyDescent="0.2">
      <c r="A2594" s="234"/>
      <c r="B2594" s="98"/>
      <c r="C2594" s="130"/>
      <c r="D2594" s="240"/>
      <c r="E2594" s="240"/>
      <c r="F2594" s="224"/>
      <c r="G2594" s="98"/>
      <c r="H2594" s="98"/>
      <c r="I2594" s="130"/>
      <c r="J2594" s="98"/>
      <c r="K2594" s="98"/>
      <c r="L2594" s="98"/>
      <c r="M2594" s="255"/>
      <c r="N2594" s="255"/>
      <c r="O2594" s="98"/>
      <c r="P2594" s="98"/>
      <c r="Q2594" s="130"/>
    </row>
    <row r="2595" spans="1:17" ht="12.6" customHeight="1" x14ac:dyDescent="0.2">
      <c r="A2595" s="234"/>
      <c r="B2595" s="98"/>
      <c r="C2595" s="130"/>
      <c r="D2595" s="240"/>
      <c r="E2595" s="240"/>
      <c r="F2595" s="224"/>
      <c r="G2595" s="98"/>
      <c r="H2595" s="98"/>
      <c r="I2595" s="130"/>
      <c r="J2595" s="98"/>
      <c r="K2595" s="98"/>
      <c r="L2595" s="98"/>
      <c r="M2595" s="255"/>
      <c r="N2595" s="255"/>
      <c r="O2595" s="98"/>
      <c r="P2595" s="98"/>
      <c r="Q2595" s="130"/>
    </row>
    <row r="2596" spans="1:17" ht="12.6" customHeight="1" x14ac:dyDescent="0.2">
      <c r="A2596" s="234"/>
      <c r="B2596" s="98"/>
      <c r="C2596" s="130"/>
      <c r="D2596" s="240"/>
      <c r="E2596" s="240"/>
      <c r="F2596" s="224"/>
      <c r="G2596" s="98"/>
      <c r="H2596" s="98"/>
      <c r="I2596" s="130"/>
      <c r="J2596" s="98"/>
      <c r="K2596" s="98"/>
      <c r="L2596" s="98"/>
      <c r="M2596" s="255"/>
      <c r="N2596" s="255"/>
      <c r="O2596" s="98"/>
      <c r="P2596" s="98"/>
      <c r="Q2596" s="130"/>
    </row>
    <row r="2597" spans="1:17" ht="12.6" customHeight="1" x14ac:dyDescent="0.2">
      <c r="A2597" s="234"/>
      <c r="B2597" s="98"/>
      <c r="C2597" s="130"/>
      <c r="D2597" s="240"/>
      <c r="E2597" s="240"/>
      <c r="F2597" s="224"/>
      <c r="G2597" s="98"/>
      <c r="H2597" s="98"/>
      <c r="I2597" s="130"/>
      <c r="J2597" s="98"/>
      <c r="K2597" s="98"/>
      <c r="L2597" s="98"/>
      <c r="M2597" s="255"/>
      <c r="N2597" s="255"/>
      <c r="O2597" s="98"/>
      <c r="P2597" s="98"/>
      <c r="Q2597" s="130"/>
    </row>
    <row r="2598" spans="1:17" ht="12.6" customHeight="1" x14ac:dyDescent="0.2">
      <c r="A2598" s="234"/>
      <c r="B2598" s="98"/>
      <c r="C2598" s="130"/>
      <c r="D2598" s="240"/>
      <c r="E2598" s="240"/>
      <c r="F2598" s="224"/>
      <c r="G2598" s="98"/>
      <c r="H2598" s="98"/>
      <c r="I2598" s="130"/>
      <c r="J2598" s="98"/>
      <c r="K2598" s="98"/>
      <c r="L2598" s="98"/>
      <c r="M2598" s="255"/>
      <c r="N2598" s="255"/>
      <c r="O2598" s="98"/>
      <c r="P2598" s="98"/>
      <c r="Q2598" s="130"/>
    </row>
    <row r="2599" spans="1:17" ht="12.6" customHeight="1" x14ac:dyDescent="0.2">
      <c r="A2599" s="234"/>
      <c r="B2599" s="98"/>
      <c r="C2599" s="130"/>
      <c r="D2599" s="240"/>
      <c r="E2599" s="240"/>
      <c r="F2599" s="224"/>
      <c r="G2599" s="98"/>
      <c r="H2599" s="98"/>
      <c r="I2599" s="130"/>
      <c r="J2599" s="98"/>
      <c r="K2599" s="98"/>
      <c r="L2599" s="98"/>
      <c r="M2599" s="255"/>
      <c r="N2599" s="255"/>
      <c r="O2599" s="98"/>
      <c r="P2599" s="98"/>
      <c r="Q2599" s="130"/>
    </row>
    <row r="2600" spans="1:17" ht="12.6" customHeight="1" x14ac:dyDescent="0.2">
      <c r="A2600" s="234"/>
      <c r="B2600" s="98"/>
      <c r="C2600" s="130"/>
      <c r="D2600" s="240"/>
      <c r="E2600" s="240"/>
      <c r="F2600" s="224"/>
      <c r="G2600" s="98"/>
      <c r="H2600" s="98"/>
      <c r="I2600" s="130"/>
      <c r="J2600" s="98"/>
      <c r="K2600" s="98"/>
      <c r="L2600" s="98"/>
      <c r="M2600" s="255"/>
      <c r="N2600" s="255"/>
      <c r="O2600" s="98"/>
      <c r="P2600" s="98"/>
      <c r="Q2600" s="130"/>
    </row>
    <row r="2601" spans="1:17" ht="12.6" customHeight="1" x14ac:dyDescent="0.2">
      <c r="A2601" s="234"/>
      <c r="B2601" s="98"/>
      <c r="C2601" s="130"/>
      <c r="D2601" s="240"/>
      <c r="E2601" s="240"/>
      <c r="F2601" s="224"/>
      <c r="G2601" s="98"/>
      <c r="H2601" s="98"/>
      <c r="I2601" s="130"/>
      <c r="J2601" s="98"/>
      <c r="K2601" s="98"/>
      <c r="L2601" s="98"/>
      <c r="M2601" s="255"/>
      <c r="N2601" s="255"/>
      <c r="O2601" s="98"/>
      <c r="P2601" s="98"/>
      <c r="Q2601" s="130"/>
    </row>
    <row r="2602" spans="1:17" ht="12.6" customHeight="1" x14ac:dyDescent="0.2">
      <c r="A2602" s="234"/>
      <c r="B2602" s="98"/>
      <c r="C2602" s="130"/>
      <c r="D2602" s="240"/>
      <c r="E2602" s="240"/>
      <c r="F2602" s="224"/>
      <c r="G2602" s="98"/>
      <c r="H2602" s="98"/>
      <c r="I2602" s="130"/>
      <c r="J2602" s="98"/>
      <c r="K2602" s="98"/>
      <c r="L2602" s="98"/>
      <c r="M2602" s="255"/>
      <c r="N2602" s="255"/>
      <c r="O2602" s="98"/>
      <c r="P2602" s="98"/>
      <c r="Q2602" s="130"/>
    </row>
    <row r="2603" spans="1:17" ht="12.6" customHeight="1" x14ac:dyDescent="0.2">
      <c r="A2603" s="234"/>
      <c r="B2603" s="98"/>
      <c r="C2603" s="130"/>
      <c r="D2603" s="240"/>
      <c r="E2603" s="240"/>
      <c r="F2603" s="224"/>
      <c r="G2603" s="98"/>
      <c r="H2603" s="98"/>
      <c r="I2603" s="130"/>
      <c r="J2603" s="98"/>
      <c r="K2603" s="98"/>
      <c r="L2603" s="98"/>
      <c r="M2603" s="255"/>
      <c r="N2603" s="255"/>
      <c r="O2603" s="98"/>
      <c r="P2603" s="98"/>
      <c r="Q2603" s="130"/>
    </row>
    <row r="2604" spans="1:17" ht="12.6" customHeight="1" x14ac:dyDescent="0.2">
      <c r="A2604" s="234"/>
      <c r="B2604" s="98"/>
      <c r="C2604" s="130"/>
      <c r="D2604" s="240"/>
      <c r="E2604" s="240"/>
      <c r="F2604" s="224"/>
      <c r="G2604" s="98"/>
      <c r="H2604" s="98"/>
      <c r="I2604" s="130"/>
      <c r="J2604" s="98"/>
      <c r="K2604" s="98"/>
      <c r="L2604" s="98"/>
      <c r="M2604" s="255"/>
      <c r="N2604" s="255"/>
      <c r="O2604" s="98"/>
      <c r="P2604" s="98"/>
      <c r="Q2604" s="130"/>
    </row>
    <row r="2605" spans="1:17" ht="12.6" customHeight="1" x14ac:dyDescent="0.2">
      <c r="A2605" s="234"/>
      <c r="B2605" s="98"/>
      <c r="C2605" s="130"/>
      <c r="D2605" s="240"/>
      <c r="E2605" s="240"/>
      <c r="F2605" s="224"/>
      <c r="G2605" s="98"/>
      <c r="H2605" s="98"/>
      <c r="I2605" s="130"/>
      <c r="J2605" s="98"/>
      <c r="K2605" s="98"/>
      <c r="L2605" s="98"/>
      <c r="M2605" s="255"/>
      <c r="N2605" s="255"/>
      <c r="O2605" s="98"/>
      <c r="P2605" s="98"/>
      <c r="Q2605" s="130"/>
    </row>
    <row r="2606" spans="1:17" ht="12.6" customHeight="1" x14ac:dyDescent="0.2">
      <c r="A2606" s="234"/>
      <c r="B2606" s="98"/>
      <c r="C2606" s="130"/>
      <c r="D2606" s="240"/>
      <c r="E2606" s="240"/>
      <c r="F2606" s="224"/>
      <c r="G2606" s="98"/>
      <c r="H2606" s="98"/>
      <c r="I2606" s="130"/>
      <c r="J2606" s="98"/>
      <c r="K2606" s="98"/>
      <c r="L2606" s="98"/>
      <c r="M2606" s="255"/>
      <c r="N2606" s="255"/>
      <c r="O2606" s="98"/>
      <c r="P2606" s="98"/>
      <c r="Q2606" s="130"/>
    </row>
    <row r="2607" spans="1:17" ht="12.6" customHeight="1" x14ac:dyDescent="0.2">
      <c r="A2607" s="234"/>
      <c r="B2607" s="98"/>
      <c r="C2607" s="130"/>
      <c r="D2607" s="240"/>
      <c r="E2607" s="240"/>
      <c r="F2607" s="224"/>
      <c r="G2607" s="98"/>
      <c r="H2607" s="98"/>
      <c r="I2607" s="130"/>
      <c r="J2607" s="98"/>
      <c r="K2607" s="98"/>
      <c r="L2607" s="98"/>
      <c r="M2607" s="255"/>
      <c r="N2607" s="255"/>
      <c r="O2607" s="98"/>
      <c r="P2607" s="98"/>
      <c r="Q2607" s="130"/>
    </row>
    <row r="2608" spans="1:17" ht="12.6" customHeight="1" x14ac:dyDescent="0.2">
      <c r="A2608" s="234"/>
      <c r="B2608" s="98"/>
      <c r="C2608" s="130"/>
      <c r="D2608" s="240"/>
      <c r="E2608" s="240"/>
      <c r="F2608" s="224"/>
      <c r="G2608" s="98"/>
      <c r="H2608" s="98"/>
      <c r="I2608" s="130"/>
      <c r="J2608" s="98"/>
      <c r="K2608" s="98"/>
      <c r="L2608" s="98"/>
      <c r="M2608" s="255"/>
      <c r="N2608" s="255"/>
      <c r="O2608" s="98"/>
      <c r="P2608" s="98"/>
      <c r="Q2608" s="130"/>
    </row>
    <row r="2609" spans="1:17" ht="12.6" customHeight="1" x14ac:dyDescent="0.2">
      <c r="A2609" s="234"/>
      <c r="B2609" s="98"/>
      <c r="C2609" s="130"/>
      <c r="D2609" s="240"/>
      <c r="E2609" s="240"/>
      <c r="F2609" s="224"/>
      <c r="G2609" s="98"/>
      <c r="H2609" s="98"/>
      <c r="I2609" s="130"/>
      <c r="J2609" s="98"/>
      <c r="K2609" s="98"/>
      <c r="L2609" s="98"/>
      <c r="M2609" s="255"/>
      <c r="N2609" s="255"/>
      <c r="O2609" s="98"/>
      <c r="P2609" s="98"/>
      <c r="Q2609" s="130"/>
    </row>
    <row r="2610" spans="1:17" ht="12.6" customHeight="1" x14ac:dyDescent="0.2">
      <c r="A2610" s="234"/>
      <c r="B2610" s="98"/>
      <c r="C2610" s="130"/>
      <c r="D2610" s="240"/>
      <c r="E2610" s="240"/>
      <c r="F2610" s="224"/>
      <c r="G2610" s="98"/>
      <c r="H2610" s="98"/>
      <c r="I2610" s="130"/>
      <c r="J2610" s="98"/>
      <c r="K2610" s="98"/>
      <c r="L2610" s="98"/>
      <c r="M2610" s="255"/>
      <c r="N2610" s="255"/>
      <c r="O2610" s="98"/>
      <c r="P2610" s="98"/>
      <c r="Q2610" s="130"/>
    </row>
    <row r="2611" spans="1:17" ht="12.6" customHeight="1" x14ac:dyDescent="0.2">
      <c r="A2611" s="234"/>
      <c r="B2611" s="98"/>
      <c r="C2611" s="130"/>
      <c r="D2611" s="240"/>
      <c r="E2611" s="240"/>
      <c r="F2611" s="224"/>
      <c r="G2611" s="98"/>
      <c r="H2611" s="98"/>
      <c r="I2611" s="130"/>
      <c r="J2611" s="98"/>
      <c r="K2611" s="98"/>
      <c r="L2611" s="98"/>
      <c r="M2611" s="255"/>
      <c r="N2611" s="255"/>
      <c r="O2611" s="98"/>
      <c r="P2611" s="98"/>
      <c r="Q2611" s="130"/>
    </row>
    <row r="2612" spans="1:17" ht="12.6" customHeight="1" x14ac:dyDescent="0.2">
      <c r="A2612" s="234"/>
      <c r="B2612" s="98"/>
      <c r="C2612" s="130"/>
      <c r="D2612" s="240"/>
      <c r="E2612" s="240"/>
      <c r="F2612" s="224"/>
      <c r="G2612" s="98"/>
      <c r="H2612" s="98"/>
      <c r="I2612" s="130"/>
      <c r="J2612" s="98"/>
      <c r="K2612" s="98"/>
      <c r="L2612" s="98"/>
      <c r="M2612" s="255"/>
      <c r="N2612" s="255"/>
      <c r="O2612" s="98"/>
      <c r="P2612" s="98"/>
      <c r="Q2612" s="130"/>
    </row>
    <row r="2613" spans="1:17" ht="12.6" customHeight="1" x14ac:dyDescent="0.2">
      <c r="A2613" s="234"/>
      <c r="B2613" s="98"/>
      <c r="C2613" s="130"/>
      <c r="D2613" s="240"/>
      <c r="E2613" s="240"/>
      <c r="F2613" s="224"/>
      <c r="G2613" s="98"/>
      <c r="H2613" s="98"/>
      <c r="I2613" s="130"/>
      <c r="J2613" s="98"/>
      <c r="K2613" s="98"/>
      <c r="L2613" s="98"/>
      <c r="M2613" s="255"/>
      <c r="N2613" s="255"/>
      <c r="O2613" s="98"/>
      <c r="P2613" s="98"/>
      <c r="Q2613" s="130"/>
    </row>
    <row r="2614" spans="1:17" ht="12.6" customHeight="1" x14ac:dyDescent="0.2">
      <c r="A2614" s="234"/>
      <c r="B2614" s="98"/>
      <c r="C2614" s="130"/>
      <c r="D2614" s="240"/>
      <c r="E2614" s="240"/>
      <c r="F2614" s="224"/>
      <c r="G2614" s="98"/>
      <c r="H2614" s="98"/>
      <c r="I2614" s="130"/>
      <c r="J2614" s="98"/>
      <c r="K2614" s="98"/>
      <c r="L2614" s="98"/>
      <c r="M2614" s="255"/>
      <c r="N2614" s="255"/>
      <c r="O2614" s="98"/>
      <c r="P2614" s="98"/>
      <c r="Q2614" s="130"/>
    </row>
    <row r="2615" spans="1:17" ht="12.6" customHeight="1" x14ac:dyDescent="0.2">
      <c r="A2615" s="234"/>
      <c r="B2615" s="98"/>
      <c r="C2615" s="130"/>
      <c r="D2615" s="240"/>
      <c r="E2615" s="240"/>
      <c r="F2615" s="224"/>
      <c r="G2615" s="98"/>
      <c r="H2615" s="98"/>
      <c r="I2615" s="130"/>
      <c r="J2615" s="98"/>
      <c r="K2615" s="98"/>
      <c r="L2615" s="98"/>
      <c r="M2615" s="255"/>
      <c r="N2615" s="255"/>
      <c r="O2615" s="98"/>
      <c r="P2615" s="98"/>
      <c r="Q2615" s="130"/>
    </row>
    <row r="2616" spans="1:17" ht="12.6" customHeight="1" x14ac:dyDescent="0.2">
      <c r="A2616" s="234"/>
      <c r="B2616" s="98"/>
      <c r="C2616" s="130"/>
      <c r="D2616" s="240"/>
      <c r="E2616" s="240"/>
      <c r="F2616" s="224"/>
      <c r="G2616" s="98"/>
      <c r="H2616" s="98"/>
      <c r="I2616" s="130"/>
      <c r="J2616" s="98"/>
      <c r="K2616" s="98"/>
      <c r="L2616" s="98"/>
      <c r="M2616" s="255"/>
      <c r="N2616" s="255"/>
      <c r="O2616" s="98"/>
      <c r="P2616" s="98"/>
      <c r="Q2616" s="130"/>
    </row>
    <row r="2617" spans="1:17" ht="12.6" customHeight="1" x14ac:dyDescent="0.2">
      <c r="A2617" s="234"/>
      <c r="B2617" s="98"/>
      <c r="C2617" s="130"/>
      <c r="D2617" s="240"/>
      <c r="E2617" s="240"/>
      <c r="F2617" s="224"/>
      <c r="G2617" s="98"/>
      <c r="H2617" s="98"/>
      <c r="I2617" s="130"/>
      <c r="J2617" s="98"/>
      <c r="K2617" s="98"/>
      <c r="L2617" s="98"/>
      <c r="M2617" s="255"/>
      <c r="N2617" s="255"/>
      <c r="O2617" s="98"/>
      <c r="P2617" s="98"/>
      <c r="Q2617" s="130"/>
    </row>
    <row r="2618" spans="1:17" ht="12.6" customHeight="1" x14ac:dyDescent="0.2">
      <c r="A2618" s="234"/>
      <c r="B2618" s="98"/>
      <c r="C2618" s="130"/>
      <c r="D2618" s="240"/>
      <c r="E2618" s="240"/>
      <c r="F2618" s="224"/>
      <c r="G2618" s="98"/>
      <c r="H2618" s="98"/>
      <c r="I2618" s="130"/>
      <c r="J2618" s="98"/>
      <c r="K2618" s="98"/>
      <c r="L2618" s="98"/>
      <c r="M2618" s="255"/>
      <c r="N2618" s="255"/>
      <c r="O2618" s="98"/>
      <c r="P2618" s="98"/>
      <c r="Q2618" s="130"/>
    </row>
    <row r="2619" spans="1:17" ht="12.6" customHeight="1" x14ac:dyDescent="0.2">
      <c r="A2619" s="234"/>
      <c r="B2619" s="98"/>
      <c r="C2619" s="130"/>
      <c r="D2619" s="240"/>
      <c r="E2619" s="240"/>
      <c r="F2619" s="224"/>
      <c r="G2619" s="98"/>
      <c r="H2619" s="98"/>
      <c r="I2619" s="130"/>
      <c r="J2619" s="98"/>
      <c r="K2619" s="98"/>
      <c r="L2619" s="98"/>
      <c r="M2619" s="255"/>
      <c r="N2619" s="255"/>
      <c r="O2619" s="98"/>
      <c r="P2619" s="98"/>
      <c r="Q2619" s="130"/>
    </row>
    <row r="2620" spans="1:17" ht="12.6" customHeight="1" x14ac:dyDescent="0.2">
      <c r="A2620" s="234"/>
      <c r="B2620" s="98"/>
      <c r="C2620" s="130"/>
      <c r="D2620" s="240"/>
      <c r="E2620" s="240"/>
      <c r="F2620" s="224"/>
      <c r="G2620" s="98"/>
      <c r="H2620" s="98"/>
      <c r="I2620" s="130"/>
      <c r="J2620" s="98"/>
      <c r="K2620" s="98"/>
      <c r="L2620" s="98"/>
      <c r="M2620" s="255"/>
      <c r="N2620" s="255"/>
      <c r="O2620" s="98"/>
      <c r="P2620" s="98"/>
      <c r="Q2620" s="130"/>
    </row>
    <row r="2621" spans="1:17" ht="12.6" customHeight="1" x14ac:dyDescent="0.2">
      <c r="A2621" s="234"/>
      <c r="B2621" s="98"/>
      <c r="C2621" s="130"/>
      <c r="D2621" s="240"/>
      <c r="E2621" s="240"/>
      <c r="F2621" s="224"/>
      <c r="G2621" s="98"/>
      <c r="H2621" s="98"/>
      <c r="I2621" s="130"/>
      <c r="J2621" s="98"/>
      <c r="K2621" s="98"/>
      <c r="L2621" s="98"/>
      <c r="M2621" s="255"/>
      <c r="N2621" s="255"/>
      <c r="O2621" s="98"/>
      <c r="P2621" s="98"/>
      <c r="Q2621" s="130"/>
    </row>
    <row r="2622" spans="1:17" ht="12.6" customHeight="1" x14ac:dyDescent="0.2">
      <c r="A2622" s="234"/>
      <c r="B2622" s="98"/>
      <c r="C2622" s="130"/>
      <c r="D2622" s="240"/>
      <c r="E2622" s="240"/>
      <c r="F2622" s="224"/>
      <c r="G2622" s="98"/>
      <c r="H2622" s="98"/>
      <c r="I2622" s="130"/>
      <c r="J2622" s="98"/>
      <c r="K2622" s="98"/>
      <c r="L2622" s="98"/>
      <c r="M2622" s="255"/>
      <c r="N2622" s="255"/>
      <c r="O2622" s="98"/>
      <c r="P2622" s="98"/>
      <c r="Q2622" s="130"/>
    </row>
    <row r="2623" spans="1:17" ht="12.6" customHeight="1" x14ac:dyDescent="0.2">
      <c r="A2623" s="234"/>
      <c r="B2623" s="98"/>
      <c r="C2623" s="130"/>
      <c r="D2623" s="240"/>
      <c r="E2623" s="240"/>
      <c r="F2623" s="224"/>
      <c r="G2623" s="98"/>
      <c r="H2623" s="98"/>
      <c r="I2623" s="130"/>
      <c r="J2623" s="98"/>
      <c r="K2623" s="98"/>
      <c r="L2623" s="98"/>
      <c r="M2623" s="255"/>
      <c r="N2623" s="255"/>
      <c r="O2623" s="98"/>
      <c r="P2623" s="98"/>
      <c r="Q2623" s="130"/>
    </row>
    <row r="2624" spans="1:17" ht="12.6" customHeight="1" x14ac:dyDescent="0.2">
      <c r="A2624" s="234"/>
      <c r="B2624" s="98"/>
      <c r="C2624" s="130"/>
      <c r="D2624" s="240"/>
      <c r="E2624" s="240"/>
      <c r="F2624" s="224"/>
      <c r="G2624" s="98"/>
      <c r="H2624" s="98"/>
      <c r="I2624" s="130"/>
      <c r="J2624" s="98"/>
      <c r="K2624" s="98"/>
      <c r="L2624" s="98"/>
      <c r="M2624" s="255"/>
      <c r="N2624" s="255"/>
      <c r="O2624" s="98"/>
      <c r="P2624" s="98"/>
      <c r="Q2624" s="130"/>
    </row>
    <row r="2625" spans="1:17" ht="12.6" customHeight="1" x14ac:dyDescent="0.2">
      <c r="A2625" s="234"/>
      <c r="B2625" s="98"/>
      <c r="C2625" s="130"/>
      <c r="D2625" s="240"/>
      <c r="E2625" s="240"/>
      <c r="F2625" s="224"/>
      <c r="G2625" s="98"/>
      <c r="H2625" s="98"/>
      <c r="I2625" s="130"/>
      <c r="J2625" s="98"/>
      <c r="K2625" s="98"/>
      <c r="L2625" s="98"/>
      <c r="M2625" s="255"/>
      <c r="N2625" s="255"/>
      <c r="O2625" s="98"/>
      <c r="P2625" s="98"/>
      <c r="Q2625" s="130"/>
    </row>
    <row r="2626" spans="1:17" ht="12.6" customHeight="1" x14ac:dyDescent="0.2">
      <c r="A2626" s="234"/>
      <c r="B2626" s="98"/>
      <c r="C2626" s="130"/>
      <c r="D2626" s="240"/>
      <c r="E2626" s="240"/>
      <c r="F2626" s="224"/>
      <c r="G2626" s="98"/>
      <c r="H2626" s="98"/>
      <c r="I2626" s="130"/>
      <c r="J2626" s="98"/>
      <c r="K2626" s="98"/>
      <c r="L2626" s="98"/>
      <c r="M2626" s="255"/>
      <c r="N2626" s="255"/>
      <c r="O2626" s="98"/>
      <c r="P2626" s="98"/>
      <c r="Q2626" s="130"/>
    </row>
    <row r="2627" spans="1:17" ht="12.6" customHeight="1" x14ac:dyDescent="0.2">
      <c r="A2627" s="234"/>
      <c r="B2627" s="98"/>
      <c r="C2627" s="130"/>
      <c r="D2627" s="240"/>
      <c r="E2627" s="240"/>
      <c r="F2627" s="224"/>
      <c r="G2627" s="98"/>
      <c r="H2627" s="98"/>
      <c r="I2627" s="130"/>
      <c r="J2627" s="98"/>
      <c r="K2627" s="98"/>
      <c r="L2627" s="98"/>
      <c r="M2627" s="255"/>
      <c r="N2627" s="255"/>
      <c r="O2627" s="98"/>
      <c r="P2627" s="98"/>
      <c r="Q2627" s="130"/>
    </row>
    <row r="2628" spans="1:17" ht="12.6" customHeight="1" x14ac:dyDescent="0.2">
      <c r="A2628" s="234"/>
      <c r="B2628" s="98"/>
      <c r="C2628" s="130"/>
      <c r="D2628" s="240"/>
      <c r="E2628" s="240"/>
      <c r="F2628" s="224"/>
      <c r="G2628" s="98"/>
      <c r="H2628" s="98"/>
      <c r="I2628" s="130"/>
      <c r="J2628" s="98"/>
      <c r="K2628" s="98"/>
      <c r="L2628" s="98"/>
      <c r="M2628" s="255"/>
      <c r="N2628" s="255"/>
      <c r="O2628" s="98"/>
      <c r="P2628" s="98"/>
      <c r="Q2628" s="130"/>
    </row>
    <row r="2629" spans="1:17" ht="12.6" customHeight="1" x14ac:dyDescent="0.2">
      <c r="A2629" s="234"/>
      <c r="B2629" s="98"/>
      <c r="C2629" s="130"/>
      <c r="D2629" s="240"/>
      <c r="E2629" s="240"/>
      <c r="F2629" s="224"/>
      <c r="G2629" s="98"/>
      <c r="H2629" s="98"/>
      <c r="I2629" s="130"/>
      <c r="J2629" s="98"/>
      <c r="K2629" s="98"/>
      <c r="L2629" s="98"/>
      <c r="M2629" s="255"/>
      <c r="N2629" s="255"/>
      <c r="O2629" s="98"/>
      <c r="P2629" s="98"/>
      <c r="Q2629" s="130"/>
    </row>
    <row r="2630" spans="1:17" ht="12.6" customHeight="1" x14ac:dyDescent="0.2">
      <c r="A2630" s="234"/>
      <c r="B2630" s="98"/>
      <c r="C2630" s="130"/>
      <c r="D2630" s="240"/>
      <c r="E2630" s="240"/>
      <c r="F2630" s="224"/>
      <c r="G2630" s="98"/>
      <c r="H2630" s="98"/>
      <c r="I2630" s="130"/>
      <c r="J2630" s="98"/>
      <c r="K2630" s="98"/>
      <c r="L2630" s="98"/>
      <c r="M2630" s="255"/>
      <c r="N2630" s="255"/>
      <c r="O2630" s="98"/>
      <c r="P2630" s="98"/>
      <c r="Q2630" s="130"/>
    </row>
    <row r="2631" spans="1:17" ht="12.6" customHeight="1" x14ac:dyDescent="0.2">
      <c r="A2631" s="234"/>
      <c r="B2631" s="98"/>
      <c r="C2631" s="130"/>
      <c r="D2631" s="240"/>
      <c r="E2631" s="240"/>
      <c r="F2631" s="224"/>
      <c r="G2631" s="98"/>
      <c r="H2631" s="98"/>
      <c r="I2631" s="130"/>
      <c r="J2631" s="98"/>
      <c r="K2631" s="98"/>
      <c r="L2631" s="98"/>
      <c r="M2631" s="255"/>
      <c r="N2631" s="255"/>
      <c r="O2631" s="98"/>
      <c r="P2631" s="98"/>
      <c r="Q2631" s="130"/>
    </row>
    <row r="2632" spans="1:17" ht="12.6" customHeight="1" x14ac:dyDescent="0.2">
      <c r="A2632" s="234"/>
      <c r="B2632" s="98"/>
      <c r="C2632" s="130"/>
      <c r="D2632" s="240"/>
      <c r="E2632" s="240"/>
      <c r="F2632" s="224"/>
      <c r="G2632" s="98"/>
      <c r="H2632" s="98"/>
      <c r="I2632" s="130"/>
      <c r="J2632" s="98"/>
      <c r="K2632" s="98"/>
      <c r="L2632" s="98"/>
      <c r="M2632" s="255"/>
      <c r="N2632" s="255"/>
      <c r="O2632" s="98"/>
      <c r="P2632" s="98"/>
      <c r="Q2632" s="130"/>
    </row>
    <row r="2633" spans="1:17" ht="12.6" customHeight="1" x14ac:dyDescent="0.2">
      <c r="A2633" s="234"/>
      <c r="B2633" s="98"/>
      <c r="C2633" s="130"/>
      <c r="D2633" s="240"/>
      <c r="E2633" s="240"/>
      <c r="F2633" s="224"/>
      <c r="G2633" s="98"/>
      <c r="H2633" s="98"/>
      <c r="I2633" s="130"/>
      <c r="J2633" s="98"/>
      <c r="K2633" s="98"/>
      <c r="L2633" s="98"/>
      <c r="M2633" s="255"/>
      <c r="N2633" s="255"/>
      <c r="O2633" s="98"/>
      <c r="P2633" s="98"/>
      <c r="Q2633" s="130"/>
    </row>
    <row r="2634" spans="1:17" ht="12.6" customHeight="1" x14ac:dyDescent="0.2">
      <c r="A2634" s="234"/>
      <c r="B2634" s="98"/>
      <c r="C2634" s="130"/>
      <c r="D2634" s="240"/>
      <c r="E2634" s="240"/>
      <c r="F2634" s="224"/>
      <c r="G2634" s="98"/>
      <c r="H2634" s="98"/>
      <c r="I2634" s="130"/>
      <c r="J2634" s="98"/>
      <c r="K2634" s="98"/>
      <c r="L2634" s="98"/>
      <c r="M2634" s="255"/>
      <c r="N2634" s="255"/>
      <c r="O2634" s="98"/>
      <c r="P2634" s="98"/>
      <c r="Q2634" s="130"/>
    </row>
    <row r="2635" spans="1:17" ht="12.6" customHeight="1" x14ac:dyDescent="0.2">
      <c r="A2635" s="234"/>
      <c r="B2635" s="98"/>
      <c r="C2635" s="130"/>
      <c r="D2635" s="240"/>
      <c r="E2635" s="240"/>
      <c r="F2635" s="224"/>
      <c r="G2635" s="98"/>
      <c r="H2635" s="98"/>
      <c r="I2635" s="130"/>
      <c r="J2635" s="98"/>
      <c r="K2635" s="98"/>
      <c r="L2635" s="98"/>
      <c r="M2635" s="255"/>
      <c r="N2635" s="255"/>
      <c r="O2635" s="98"/>
      <c r="P2635" s="98"/>
      <c r="Q2635" s="130"/>
    </row>
    <row r="2636" spans="1:17" ht="12.6" customHeight="1" x14ac:dyDescent="0.2">
      <c r="A2636" s="234"/>
      <c r="B2636" s="98"/>
      <c r="C2636" s="130"/>
      <c r="D2636" s="240"/>
      <c r="E2636" s="240"/>
      <c r="F2636" s="224"/>
      <c r="G2636" s="98"/>
      <c r="H2636" s="98"/>
      <c r="I2636" s="130"/>
      <c r="J2636" s="98"/>
      <c r="K2636" s="98"/>
      <c r="L2636" s="98"/>
      <c r="M2636" s="255"/>
      <c r="N2636" s="255"/>
      <c r="O2636" s="98"/>
      <c r="P2636" s="98"/>
      <c r="Q2636" s="130"/>
    </row>
    <row r="2637" spans="1:17" ht="12.6" customHeight="1" x14ac:dyDescent="0.2">
      <c r="A2637" s="234"/>
      <c r="B2637" s="98"/>
      <c r="C2637" s="130"/>
      <c r="D2637" s="240"/>
      <c r="E2637" s="240"/>
      <c r="F2637" s="224"/>
      <c r="G2637" s="98"/>
      <c r="H2637" s="98"/>
      <c r="I2637" s="130"/>
      <c r="J2637" s="98"/>
      <c r="K2637" s="98"/>
      <c r="L2637" s="98"/>
      <c r="M2637" s="255"/>
      <c r="N2637" s="255"/>
      <c r="O2637" s="98"/>
      <c r="P2637" s="98"/>
      <c r="Q2637" s="130"/>
    </row>
    <row r="2638" spans="1:17" ht="12.6" customHeight="1" x14ac:dyDescent="0.2">
      <c r="A2638" s="234"/>
      <c r="B2638" s="98"/>
      <c r="C2638" s="130"/>
      <c r="D2638" s="240"/>
      <c r="E2638" s="240"/>
      <c r="F2638" s="224"/>
      <c r="G2638" s="98"/>
      <c r="H2638" s="98"/>
      <c r="I2638" s="130"/>
      <c r="J2638" s="98"/>
      <c r="K2638" s="98"/>
      <c r="L2638" s="98"/>
      <c r="M2638" s="255"/>
      <c r="N2638" s="255"/>
      <c r="O2638" s="98"/>
      <c r="P2638" s="98"/>
      <c r="Q2638" s="130"/>
    </row>
    <row r="2639" spans="1:17" ht="12.6" customHeight="1" x14ac:dyDescent="0.2">
      <c r="A2639" s="234"/>
      <c r="B2639" s="98"/>
      <c r="C2639" s="130"/>
      <c r="D2639" s="240"/>
      <c r="E2639" s="240"/>
      <c r="F2639" s="224"/>
      <c r="G2639" s="98"/>
      <c r="H2639" s="98"/>
      <c r="I2639" s="130"/>
      <c r="J2639" s="98"/>
      <c r="K2639" s="98"/>
      <c r="L2639" s="98"/>
      <c r="M2639" s="255"/>
      <c r="N2639" s="255"/>
      <c r="O2639" s="98"/>
      <c r="P2639" s="98"/>
      <c r="Q2639" s="130"/>
    </row>
    <row r="2640" spans="1:17" ht="12.6" customHeight="1" x14ac:dyDescent="0.2">
      <c r="A2640" s="234"/>
      <c r="B2640" s="98"/>
      <c r="C2640" s="130"/>
      <c r="D2640" s="240"/>
      <c r="E2640" s="240"/>
      <c r="F2640" s="224"/>
      <c r="G2640" s="98"/>
      <c r="H2640" s="98"/>
      <c r="I2640" s="130"/>
      <c r="J2640" s="98"/>
      <c r="K2640" s="98"/>
      <c r="L2640" s="98"/>
      <c r="M2640" s="255"/>
      <c r="N2640" s="255"/>
      <c r="O2640" s="98"/>
      <c r="P2640" s="98"/>
      <c r="Q2640" s="130"/>
    </row>
    <row r="2641" spans="1:17" ht="12.6" customHeight="1" x14ac:dyDescent="0.2">
      <c r="A2641" s="234"/>
      <c r="B2641" s="98"/>
      <c r="C2641" s="130"/>
      <c r="D2641" s="240"/>
      <c r="E2641" s="240"/>
      <c r="F2641" s="224"/>
      <c r="G2641" s="98"/>
      <c r="H2641" s="98"/>
      <c r="I2641" s="130"/>
      <c r="J2641" s="98"/>
      <c r="K2641" s="98"/>
      <c r="L2641" s="98"/>
      <c r="M2641" s="255"/>
      <c r="N2641" s="255"/>
      <c r="O2641" s="98"/>
      <c r="P2641" s="98"/>
      <c r="Q2641" s="130"/>
    </row>
    <row r="2642" spans="1:17" ht="12.6" customHeight="1" x14ac:dyDescent="0.2">
      <c r="A2642" s="234"/>
      <c r="B2642" s="98"/>
      <c r="C2642" s="130"/>
      <c r="D2642" s="240"/>
      <c r="E2642" s="240"/>
      <c r="F2642" s="224"/>
      <c r="G2642" s="98"/>
      <c r="H2642" s="98"/>
      <c r="I2642" s="130"/>
      <c r="J2642" s="98"/>
      <c r="K2642" s="98"/>
      <c r="L2642" s="98"/>
      <c r="M2642" s="255"/>
      <c r="N2642" s="255"/>
      <c r="O2642" s="98"/>
      <c r="P2642" s="98"/>
      <c r="Q2642" s="130"/>
    </row>
    <row r="2643" spans="1:17" ht="12.6" customHeight="1" x14ac:dyDescent="0.2">
      <c r="A2643" s="234"/>
      <c r="B2643" s="98"/>
      <c r="C2643" s="130"/>
      <c r="D2643" s="240"/>
      <c r="E2643" s="240"/>
      <c r="F2643" s="224"/>
      <c r="G2643" s="98"/>
      <c r="H2643" s="98"/>
      <c r="I2643" s="130"/>
      <c r="J2643" s="98"/>
      <c r="K2643" s="98"/>
      <c r="L2643" s="98"/>
      <c r="M2643" s="255"/>
      <c r="N2643" s="255"/>
      <c r="O2643" s="98"/>
      <c r="P2643" s="98"/>
      <c r="Q2643" s="130"/>
    </row>
    <row r="2644" spans="1:17" ht="12.6" customHeight="1" x14ac:dyDescent="0.2">
      <c r="A2644" s="234"/>
      <c r="B2644" s="98"/>
      <c r="C2644" s="130"/>
      <c r="D2644" s="240"/>
      <c r="E2644" s="240"/>
      <c r="F2644" s="224"/>
      <c r="G2644" s="98"/>
      <c r="H2644" s="98"/>
      <c r="I2644" s="130"/>
      <c r="J2644" s="98"/>
      <c r="K2644" s="98"/>
      <c r="L2644" s="98"/>
      <c r="M2644" s="255"/>
      <c r="N2644" s="255"/>
      <c r="O2644" s="98"/>
      <c r="P2644" s="98"/>
      <c r="Q2644" s="130"/>
    </row>
    <row r="2645" spans="1:17" ht="12.6" customHeight="1" x14ac:dyDescent="0.2">
      <c r="A2645" s="234"/>
      <c r="B2645" s="98"/>
      <c r="C2645" s="130"/>
      <c r="D2645" s="240"/>
      <c r="E2645" s="240"/>
      <c r="F2645" s="224"/>
      <c r="G2645" s="98"/>
      <c r="H2645" s="98"/>
      <c r="I2645" s="130"/>
      <c r="J2645" s="98"/>
      <c r="K2645" s="98"/>
      <c r="L2645" s="98"/>
      <c r="M2645" s="255"/>
      <c r="N2645" s="255"/>
      <c r="O2645" s="98"/>
      <c r="P2645" s="98"/>
      <c r="Q2645" s="130"/>
    </row>
    <row r="2646" spans="1:17" ht="12.6" customHeight="1" x14ac:dyDescent="0.2">
      <c r="A2646" s="234"/>
      <c r="B2646" s="98"/>
      <c r="C2646" s="130"/>
      <c r="D2646" s="240"/>
      <c r="E2646" s="240"/>
      <c r="F2646" s="224"/>
      <c r="G2646" s="98"/>
      <c r="H2646" s="98"/>
      <c r="I2646" s="130"/>
      <c r="J2646" s="98"/>
      <c r="K2646" s="98"/>
      <c r="L2646" s="98"/>
      <c r="M2646" s="255"/>
      <c r="N2646" s="255"/>
      <c r="O2646" s="98"/>
      <c r="P2646" s="98"/>
      <c r="Q2646" s="130"/>
    </row>
    <row r="2647" spans="1:17" ht="12.6" customHeight="1" x14ac:dyDescent="0.2">
      <c r="A2647" s="234"/>
      <c r="B2647" s="98"/>
      <c r="C2647" s="130"/>
      <c r="D2647" s="240"/>
      <c r="E2647" s="240"/>
      <c r="F2647" s="224"/>
      <c r="G2647" s="98"/>
      <c r="H2647" s="98"/>
      <c r="I2647" s="130"/>
      <c r="J2647" s="98"/>
      <c r="K2647" s="98"/>
      <c r="L2647" s="98"/>
      <c r="M2647" s="255"/>
      <c r="N2647" s="255"/>
      <c r="O2647" s="98"/>
      <c r="P2647" s="98"/>
      <c r="Q2647" s="130"/>
    </row>
    <row r="2648" spans="1:17" ht="12.6" customHeight="1" x14ac:dyDescent="0.2">
      <c r="A2648" s="234"/>
      <c r="B2648" s="98"/>
      <c r="C2648" s="130"/>
      <c r="D2648" s="240"/>
      <c r="E2648" s="240"/>
      <c r="F2648" s="224"/>
      <c r="G2648" s="98"/>
      <c r="H2648" s="98"/>
      <c r="I2648" s="130"/>
      <c r="J2648" s="98"/>
      <c r="K2648" s="98"/>
      <c r="L2648" s="98"/>
      <c r="M2648" s="255"/>
      <c r="N2648" s="255"/>
      <c r="O2648" s="98"/>
      <c r="P2648" s="98"/>
      <c r="Q2648" s="130"/>
    </row>
    <row r="2649" spans="1:17" ht="12.6" customHeight="1" x14ac:dyDescent="0.2">
      <c r="A2649" s="234"/>
      <c r="B2649" s="98"/>
      <c r="C2649" s="130"/>
      <c r="D2649" s="240"/>
      <c r="E2649" s="240"/>
      <c r="F2649" s="224"/>
      <c r="G2649" s="98"/>
      <c r="H2649" s="98"/>
      <c r="I2649" s="130"/>
      <c r="J2649" s="98"/>
      <c r="K2649" s="98"/>
      <c r="L2649" s="98"/>
      <c r="M2649" s="255"/>
      <c r="N2649" s="255"/>
      <c r="O2649" s="98"/>
      <c r="P2649" s="98"/>
      <c r="Q2649" s="130"/>
    </row>
    <row r="2650" spans="1:17" ht="12.6" customHeight="1" x14ac:dyDescent="0.2">
      <c r="A2650" s="234"/>
      <c r="B2650" s="98"/>
      <c r="C2650" s="130"/>
      <c r="D2650" s="240"/>
      <c r="E2650" s="240"/>
      <c r="F2650" s="224"/>
      <c r="G2650" s="98"/>
      <c r="H2650" s="98"/>
      <c r="I2650" s="130"/>
      <c r="J2650" s="98"/>
      <c r="K2650" s="98"/>
      <c r="L2650" s="98"/>
      <c r="M2650" s="255"/>
      <c r="N2650" s="255"/>
      <c r="O2650" s="98"/>
      <c r="P2650" s="98"/>
      <c r="Q2650" s="130"/>
    </row>
    <row r="2651" spans="1:17" ht="12.6" customHeight="1" x14ac:dyDescent="0.2">
      <c r="A2651" s="234"/>
      <c r="B2651" s="98"/>
      <c r="C2651" s="130"/>
      <c r="D2651" s="240"/>
      <c r="E2651" s="240"/>
      <c r="F2651" s="224"/>
      <c r="G2651" s="98"/>
      <c r="H2651" s="98"/>
      <c r="I2651" s="130"/>
      <c r="J2651" s="98"/>
      <c r="K2651" s="98"/>
      <c r="L2651" s="98"/>
      <c r="M2651" s="255"/>
      <c r="N2651" s="255"/>
      <c r="O2651" s="98"/>
      <c r="P2651" s="98"/>
      <c r="Q2651" s="130"/>
    </row>
    <row r="2652" spans="1:17" ht="12.6" customHeight="1" x14ac:dyDescent="0.2">
      <c r="A2652" s="234"/>
      <c r="B2652" s="98"/>
      <c r="C2652" s="130"/>
      <c r="D2652" s="240"/>
      <c r="E2652" s="240"/>
      <c r="F2652" s="224"/>
      <c r="G2652" s="98"/>
      <c r="H2652" s="98"/>
      <c r="I2652" s="130"/>
      <c r="J2652" s="98"/>
      <c r="K2652" s="98"/>
      <c r="L2652" s="98"/>
      <c r="M2652" s="255"/>
      <c r="N2652" s="255"/>
      <c r="O2652" s="98"/>
      <c r="P2652" s="98"/>
      <c r="Q2652" s="130"/>
    </row>
    <row r="2653" spans="1:17" ht="12.6" customHeight="1" x14ac:dyDescent="0.2">
      <c r="A2653" s="234"/>
      <c r="B2653" s="98"/>
      <c r="C2653" s="130"/>
      <c r="D2653" s="240"/>
      <c r="E2653" s="240"/>
      <c r="F2653" s="224"/>
      <c r="G2653" s="98"/>
      <c r="H2653" s="98"/>
      <c r="I2653" s="130"/>
      <c r="J2653" s="98"/>
      <c r="K2653" s="98"/>
      <c r="L2653" s="98"/>
      <c r="M2653" s="255"/>
      <c r="N2653" s="255"/>
      <c r="O2653" s="98"/>
      <c r="P2653" s="98"/>
      <c r="Q2653" s="130"/>
    </row>
    <row r="2654" spans="1:17" ht="12.6" customHeight="1" x14ac:dyDescent="0.2">
      <c r="A2654" s="234"/>
      <c r="B2654" s="98"/>
      <c r="C2654" s="130"/>
      <c r="D2654" s="240"/>
      <c r="E2654" s="240"/>
      <c r="F2654" s="224"/>
      <c r="G2654" s="98"/>
      <c r="H2654" s="98"/>
      <c r="I2654" s="130"/>
      <c r="J2654" s="98"/>
      <c r="K2654" s="98"/>
      <c r="L2654" s="98"/>
      <c r="M2654" s="255"/>
      <c r="N2654" s="255"/>
      <c r="O2654" s="98"/>
      <c r="P2654" s="98"/>
      <c r="Q2654" s="130"/>
    </row>
    <row r="2655" spans="1:17" ht="12.6" customHeight="1" x14ac:dyDescent="0.2">
      <c r="A2655" s="234"/>
      <c r="B2655" s="98"/>
      <c r="C2655" s="130"/>
      <c r="D2655" s="240"/>
      <c r="E2655" s="240"/>
      <c r="F2655" s="224"/>
      <c r="G2655" s="98"/>
      <c r="H2655" s="98"/>
      <c r="I2655" s="130"/>
      <c r="J2655" s="98"/>
      <c r="K2655" s="98"/>
      <c r="L2655" s="98"/>
      <c r="M2655" s="255"/>
      <c r="N2655" s="255"/>
      <c r="O2655" s="98"/>
      <c r="P2655" s="98"/>
      <c r="Q2655" s="130"/>
    </row>
    <row r="2656" spans="1:17" ht="12.6" customHeight="1" x14ac:dyDescent="0.2">
      <c r="A2656" s="234"/>
      <c r="B2656" s="98"/>
      <c r="C2656" s="130"/>
      <c r="D2656" s="240"/>
      <c r="E2656" s="240"/>
      <c r="F2656" s="224"/>
      <c r="G2656" s="98"/>
      <c r="H2656" s="98"/>
      <c r="I2656" s="130"/>
      <c r="J2656" s="98"/>
      <c r="K2656" s="98"/>
      <c r="L2656" s="98"/>
      <c r="M2656" s="255"/>
      <c r="N2656" s="255"/>
      <c r="O2656" s="98"/>
      <c r="P2656" s="98"/>
      <c r="Q2656" s="130"/>
    </row>
    <row r="2657" spans="1:17" ht="12.6" customHeight="1" x14ac:dyDescent="0.2">
      <c r="A2657" s="234"/>
      <c r="B2657" s="98"/>
      <c r="C2657" s="130"/>
      <c r="D2657" s="240"/>
      <c r="E2657" s="240"/>
      <c r="F2657" s="224"/>
      <c r="G2657" s="98"/>
      <c r="H2657" s="98"/>
      <c r="I2657" s="130"/>
      <c r="J2657" s="98"/>
      <c r="K2657" s="98"/>
      <c r="L2657" s="98"/>
      <c r="M2657" s="255"/>
      <c r="N2657" s="255"/>
      <c r="O2657" s="98"/>
      <c r="P2657" s="98"/>
      <c r="Q2657" s="130"/>
    </row>
    <row r="2658" spans="1:17" ht="12.6" customHeight="1" x14ac:dyDescent="0.2">
      <c r="A2658" s="234"/>
      <c r="B2658" s="98"/>
      <c r="C2658" s="130"/>
      <c r="D2658" s="240"/>
      <c r="E2658" s="240"/>
      <c r="F2658" s="224"/>
      <c r="G2658" s="98"/>
      <c r="H2658" s="98"/>
      <c r="I2658" s="130"/>
      <c r="J2658" s="98"/>
      <c r="K2658" s="98"/>
      <c r="L2658" s="98"/>
      <c r="M2658" s="255"/>
      <c r="N2658" s="255"/>
      <c r="O2658" s="98"/>
      <c r="P2658" s="98"/>
      <c r="Q2658" s="130"/>
    </row>
    <row r="2659" spans="1:17" ht="12.6" customHeight="1" x14ac:dyDescent="0.2">
      <c r="A2659" s="234"/>
      <c r="B2659" s="98"/>
      <c r="C2659" s="130"/>
      <c r="D2659" s="240"/>
      <c r="E2659" s="240"/>
      <c r="F2659" s="224"/>
      <c r="G2659" s="98"/>
      <c r="H2659" s="98"/>
      <c r="I2659" s="130"/>
      <c r="J2659" s="98"/>
      <c r="K2659" s="98"/>
      <c r="L2659" s="98"/>
      <c r="M2659" s="255"/>
      <c r="N2659" s="255"/>
      <c r="O2659" s="98"/>
      <c r="P2659" s="98"/>
      <c r="Q2659" s="130"/>
    </row>
    <row r="2660" spans="1:17" ht="12.6" customHeight="1" x14ac:dyDescent="0.2">
      <c r="A2660" s="234"/>
      <c r="B2660" s="98"/>
      <c r="C2660" s="130"/>
      <c r="D2660" s="240"/>
      <c r="E2660" s="240"/>
      <c r="F2660" s="224"/>
      <c r="G2660" s="98"/>
      <c r="H2660" s="98"/>
      <c r="I2660" s="130"/>
      <c r="J2660" s="98"/>
      <c r="K2660" s="98"/>
      <c r="L2660" s="98"/>
      <c r="M2660" s="255"/>
      <c r="N2660" s="255"/>
      <c r="O2660" s="98"/>
      <c r="P2660" s="98"/>
      <c r="Q2660" s="130"/>
    </row>
    <row r="2661" spans="1:17" ht="12.6" customHeight="1" x14ac:dyDescent="0.2">
      <c r="A2661" s="234"/>
      <c r="B2661" s="98"/>
      <c r="C2661" s="130"/>
      <c r="D2661" s="240"/>
      <c r="E2661" s="240"/>
      <c r="F2661" s="224"/>
      <c r="G2661" s="98"/>
      <c r="H2661" s="98"/>
      <c r="I2661" s="130"/>
      <c r="J2661" s="98"/>
      <c r="K2661" s="98"/>
      <c r="L2661" s="98"/>
      <c r="M2661" s="255"/>
      <c r="N2661" s="255"/>
      <c r="O2661" s="98"/>
      <c r="P2661" s="98"/>
      <c r="Q2661" s="130"/>
    </row>
    <row r="2662" spans="1:17" ht="12.6" customHeight="1" x14ac:dyDescent="0.2">
      <c r="A2662" s="234"/>
      <c r="B2662" s="98"/>
      <c r="C2662" s="130"/>
      <c r="D2662" s="240"/>
      <c r="E2662" s="240"/>
      <c r="F2662" s="224"/>
      <c r="G2662" s="98"/>
      <c r="H2662" s="98"/>
      <c r="I2662" s="130"/>
      <c r="J2662" s="98"/>
      <c r="K2662" s="98"/>
      <c r="L2662" s="98"/>
      <c r="M2662" s="255"/>
      <c r="N2662" s="255"/>
      <c r="O2662" s="98"/>
      <c r="P2662" s="98"/>
      <c r="Q2662" s="130"/>
    </row>
    <row r="2663" spans="1:17" ht="12.6" customHeight="1" x14ac:dyDescent="0.2">
      <c r="A2663" s="234"/>
      <c r="B2663" s="98"/>
      <c r="C2663" s="130"/>
      <c r="D2663" s="240"/>
      <c r="E2663" s="240"/>
      <c r="F2663" s="224"/>
      <c r="G2663" s="98"/>
      <c r="H2663" s="98"/>
      <c r="I2663" s="130"/>
      <c r="J2663" s="98"/>
      <c r="K2663" s="98"/>
      <c r="L2663" s="98"/>
      <c r="M2663" s="255"/>
      <c r="N2663" s="255"/>
      <c r="O2663" s="98"/>
      <c r="P2663" s="98"/>
      <c r="Q2663" s="130"/>
    </row>
    <row r="2664" spans="1:17" ht="12.6" customHeight="1" x14ac:dyDescent="0.2">
      <c r="A2664" s="234"/>
      <c r="B2664" s="98"/>
      <c r="C2664" s="130"/>
      <c r="D2664" s="240"/>
      <c r="E2664" s="240"/>
      <c r="F2664" s="224"/>
      <c r="G2664" s="98"/>
      <c r="H2664" s="98"/>
      <c r="I2664" s="130"/>
      <c r="J2664" s="98"/>
      <c r="K2664" s="98"/>
      <c r="L2664" s="98"/>
      <c r="M2664" s="255"/>
      <c r="N2664" s="255"/>
      <c r="O2664" s="98"/>
      <c r="P2664" s="98"/>
      <c r="Q2664" s="130"/>
    </row>
    <row r="2665" spans="1:17" ht="12.6" customHeight="1" x14ac:dyDescent="0.2">
      <c r="A2665" s="234"/>
      <c r="B2665" s="98"/>
      <c r="C2665" s="130"/>
      <c r="D2665" s="240"/>
      <c r="E2665" s="240"/>
      <c r="F2665" s="224"/>
      <c r="G2665" s="98"/>
      <c r="H2665" s="98"/>
      <c r="I2665" s="130"/>
      <c r="J2665" s="98"/>
      <c r="K2665" s="98"/>
      <c r="L2665" s="98"/>
      <c r="M2665" s="255"/>
      <c r="N2665" s="255"/>
      <c r="O2665" s="98"/>
      <c r="P2665" s="98"/>
      <c r="Q2665" s="130"/>
    </row>
    <row r="2666" spans="1:17" ht="12.6" customHeight="1" x14ac:dyDescent="0.2">
      <c r="A2666" s="234"/>
      <c r="B2666" s="98"/>
      <c r="C2666" s="130"/>
      <c r="D2666" s="240"/>
      <c r="E2666" s="240"/>
      <c r="F2666" s="224"/>
      <c r="G2666" s="98"/>
      <c r="H2666" s="98"/>
      <c r="I2666" s="130"/>
      <c r="J2666" s="98"/>
      <c r="K2666" s="98"/>
      <c r="L2666" s="98"/>
      <c r="M2666" s="255"/>
      <c r="N2666" s="255"/>
      <c r="O2666" s="98"/>
      <c r="P2666" s="98"/>
      <c r="Q2666" s="130"/>
    </row>
    <row r="2667" spans="1:17" ht="12.6" customHeight="1" x14ac:dyDescent="0.2">
      <c r="A2667" s="234"/>
      <c r="B2667" s="98"/>
      <c r="C2667" s="130"/>
      <c r="D2667" s="240"/>
      <c r="E2667" s="240"/>
      <c r="F2667" s="224"/>
      <c r="G2667" s="98"/>
      <c r="H2667" s="98"/>
      <c r="I2667" s="130"/>
      <c r="J2667" s="98"/>
      <c r="K2667" s="98"/>
      <c r="L2667" s="98"/>
      <c r="M2667" s="255"/>
      <c r="N2667" s="255"/>
      <c r="O2667" s="98"/>
      <c r="P2667" s="98"/>
      <c r="Q2667" s="130"/>
    </row>
    <row r="2668" spans="1:17" ht="12.6" customHeight="1" x14ac:dyDescent="0.2">
      <c r="A2668" s="234"/>
      <c r="B2668" s="98"/>
      <c r="C2668" s="130"/>
      <c r="D2668" s="240"/>
      <c r="E2668" s="240"/>
      <c r="F2668" s="224"/>
      <c r="G2668" s="98"/>
      <c r="H2668" s="98"/>
      <c r="I2668" s="130"/>
      <c r="J2668" s="98"/>
      <c r="K2668" s="98"/>
      <c r="L2668" s="98"/>
      <c r="M2668" s="255"/>
      <c r="N2668" s="255"/>
      <c r="O2668" s="98"/>
      <c r="P2668" s="98"/>
      <c r="Q2668" s="130"/>
    </row>
    <row r="2669" spans="1:17" ht="12.6" customHeight="1" x14ac:dyDescent="0.2">
      <c r="A2669" s="234"/>
      <c r="B2669" s="98"/>
      <c r="C2669" s="130"/>
      <c r="D2669" s="240"/>
      <c r="E2669" s="240"/>
      <c r="F2669" s="224"/>
      <c r="G2669" s="98"/>
      <c r="H2669" s="98"/>
      <c r="I2669" s="130"/>
      <c r="J2669" s="98"/>
      <c r="K2669" s="98"/>
      <c r="L2669" s="98"/>
      <c r="M2669" s="255"/>
      <c r="N2669" s="255"/>
      <c r="O2669" s="98"/>
      <c r="P2669" s="98"/>
      <c r="Q2669" s="130"/>
    </row>
    <row r="2670" spans="1:17" ht="12.6" customHeight="1" x14ac:dyDescent="0.2">
      <c r="A2670" s="234"/>
      <c r="B2670" s="98"/>
      <c r="C2670" s="130"/>
      <c r="D2670" s="240"/>
      <c r="E2670" s="240"/>
      <c r="F2670" s="224"/>
      <c r="G2670" s="98"/>
      <c r="H2670" s="98"/>
      <c r="I2670" s="130"/>
      <c r="J2670" s="98"/>
      <c r="K2670" s="98"/>
      <c r="L2670" s="98"/>
      <c r="M2670" s="255"/>
      <c r="N2670" s="255"/>
      <c r="O2670" s="98"/>
      <c r="P2670" s="98"/>
      <c r="Q2670" s="130"/>
    </row>
    <row r="2671" spans="1:17" ht="12.6" customHeight="1" x14ac:dyDescent="0.2">
      <c r="A2671" s="234"/>
      <c r="B2671" s="98"/>
      <c r="C2671" s="130"/>
      <c r="D2671" s="240"/>
      <c r="E2671" s="240"/>
      <c r="F2671" s="224"/>
      <c r="G2671" s="98"/>
      <c r="H2671" s="98"/>
      <c r="I2671" s="130"/>
      <c r="J2671" s="98"/>
      <c r="K2671" s="98"/>
      <c r="L2671" s="98"/>
      <c r="M2671" s="255"/>
      <c r="N2671" s="255"/>
      <c r="O2671" s="98"/>
      <c r="P2671" s="98"/>
      <c r="Q2671" s="130"/>
    </row>
    <row r="2672" spans="1:17" ht="12.6" customHeight="1" x14ac:dyDescent="0.2">
      <c r="A2672" s="234"/>
      <c r="B2672" s="98"/>
      <c r="C2672" s="130"/>
      <c r="D2672" s="240"/>
      <c r="E2672" s="240"/>
      <c r="F2672" s="224"/>
      <c r="G2672" s="98"/>
      <c r="H2672" s="98"/>
      <c r="I2672" s="130"/>
      <c r="J2672" s="98"/>
      <c r="K2672" s="98"/>
      <c r="L2672" s="98"/>
      <c r="M2672" s="255"/>
      <c r="N2672" s="255"/>
      <c r="O2672" s="98"/>
      <c r="P2672" s="98"/>
      <c r="Q2672" s="130"/>
    </row>
    <row r="2673" spans="1:17" ht="12.6" customHeight="1" x14ac:dyDescent="0.2">
      <c r="A2673" s="234"/>
      <c r="B2673" s="98"/>
      <c r="C2673" s="130"/>
      <c r="D2673" s="240"/>
      <c r="E2673" s="240"/>
      <c r="F2673" s="224"/>
      <c r="G2673" s="98"/>
      <c r="H2673" s="98"/>
      <c r="I2673" s="130"/>
      <c r="J2673" s="98"/>
      <c r="K2673" s="98"/>
      <c r="L2673" s="98"/>
      <c r="M2673" s="255"/>
      <c r="N2673" s="255"/>
      <c r="O2673" s="98"/>
      <c r="P2673" s="98"/>
      <c r="Q2673" s="130"/>
    </row>
    <row r="2674" spans="1:17" ht="12.6" customHeight="1" x14ac:dyDescent="0.2">
      <c r="A2674" s="234"/>
      <c r="B2674" s="98"/>
      <c r="C2674" s="130"/>
      <c r="D2674" s="240"/>
      <c r="E2674" s="240"/>
      <c r="F2674" s="224"/>
      <c r="G2674" s="98"/>
      <c r="H2674" s="98"/>
      <c r="I2674" s="130"/>
      <c r="J2674" s="98"/>
      <c r="K2674" s="98"/>
      <c r="L2674" s="98"/>
      <c r="M2674" s="255"/>
      <c r="N2674" s="255"/>
      <c r="O2674" s="98"/>
      <c r="P2674" s="98"/>
      <c r="Q2674" s="130"/>
    </row>
    <row r="2675" spans="1:17" ht="12.6" customHeight="1" x14ac:dyDescent="0.2">
      <c r="A2675" s="234"/>
      <c r="B2675" s="98"/>
      <c r="C2675" s="130"/>
      <c r="D2675" s="240"/>
      <c r="E2675" s="240"/>
      <c r="F2675" s="224"/>
      <c r="G2675" s="98"/>
      <c r="H2675" s="98"/>
      <c r="I2675" s="130"/>
      <c r="J2675" s="98"/>
      <c r="K2675" s="98"/>
      <c r="L2675" s="98"/>
      <c r="M2675" s="255"/>
      <c r="N2675" s="255"/>
      <c r="O2675" s="98"/>
      <c r="P2675" s="98"/>
      <c r="Q2675" s="130"/>
    </row>
    <row r="2676" spans="1:17" ht="12.6" customHeight="1" x14ac:dyDescent="0.2">
      <c r="A2676" s="234"/>
      <c r="B2676" s="98"/>
      <c r="C2676" s="130"/>
      <c r="D2676" s="240"/>
      <c r="E2676" s="240"/>
      <c r="F2676" s="224"/>
      <c r="G2676" s="98"/>
      <c r="H2676" s="98"/>
      <c r="I2676" s="130"/>
      <c r="J2676" s="98"/>
      <c r="K2676" s="98"/>
      <c r="L2676" s="98"/>
      <c r="M2676" s="255"/>
      <c r="N2676" s="255"/>
      <c r="O2676" s="98"/>
      <c r="P2676" s="98"/>
      <c r="Q2676" s="130"/>
    </row>
    <row r="2677" spans="1:17" ht="12.6" customHeight="1" x14ac:dyDescent="0.2">
      <c r="A2677" s="234"/>
      <c r="B2677" s="98"/>
      <c r="C2677" s="130"/>
      <c r="D2677" s="240"/>
      <c r="E2677" s="240"/>
      <c r="F2677" s="224"/>
      <c r="G2677" s="98"/>
      <c r="H2677" s="98"/>
      <c r="I2677" s="130"/>
      <c r="J2677" s="98"/>
      <c r="K2677" s="98"/>
      <c r="L2677" s="98"/>
      <c r="M2677" s="255"/>
      <c r="N2677" s="255"/>
      <c r="O2677" s="98"/>
      <c r="P2677" s="98"/>
      <c r="Q2677" s="130"/>
    </row>
    <row r="2678" spans="1:17" ht="12.6" customHeight="1" x14ac:dyDescent="0.2">
      <c r="A2678" s="234"/>
      <c r="B2678" s="98"/>
      <c r="C2678" s="130"/>
      <c r="D2678" s="240"/>
      <c r="E2678" s="240"/>
      <c r="F2678" s="224"/>
      <c r="G2678" s="98"/>
      <c r="H2678" s="98"/>
      <c r="I2678" s="130"/>
      <c r="J2678" s="98"/>
      <c r="K2678" s="98"/>
      <c r="L2678" s="98"/>
      <c r="M2678" s="255"/>
      <c r="N2678" s="255"/>
      <c r="O2678" s="98"/>
      <c r="P2678" s="98"/>
      <c r="Q2678" s="130"/>
    </row>
    <row r="2679" spans="1:17" ht="12.6" customHeight="1" x14ac:dyDescent="0.2">
      <c r="A2679" s="234"/>
      <c r="B2679" s="98"/>
      <c r="C2679" s="130"/>
      <c r="D2679" s="240"/>
      <c r="E2679" s="240"/>
      <c r="F2679" s="224"/>
      <c r="G2679" s="98"/>
      <c r="H2679" s="98"/>
      <c r="I2679" s="130"/>
      <c r="J2679" s="98"/>
      <c r="K2679" s="98"/>
      <c r="L2679" s="98"/>
      <c r="M2679" s="255"/>
      <c r="N2679" s="255"/>
      <c r="O2679" s="98"/>
      <c r="P2679" s="98"/>
      <c r="Q2679" s="130"/>
    </row>
    <row r="2680" spans="1:17" ht="12.6" customHeight="1" x14ac:dyDescent="0.2">
      <c r="A2680" s="234"/>
      <c r="B2680" s="98"/>
      <c r="C2680" s="130"/>
      <c r="D2680" s="240"/>
      <c r="E2680" s="240"/>
      <c r="F2680" s="224"/>
      <c r="G2680" s="98"/>
      <c r="H2680" s="98"/>
      <c r="I2680" s="130"/>
      <c r="J2680" s="98"/>
      <c r="K2680" s="98"/>
      <c r="L2680" s="98"/>
      <c r="M2680" s="255"/>
      <c r="N2680" s="255"/>
      <c r="O2680" s="98"/>
      <c r="P2680" s="98"/>
      <c r="Q2680" s="130"/>
    </row>
    <row r="2681" spans="1:17" ht="12.6" customHeight="1" x14ac:dyDescent="0.2">
      <c r="A2681" s="234"/>
      <c r="B2681" s="98"/>
      <c r="C2681" s="130"/>
      <c r="D2681" s="240"/>
      <c r="E2681" s="240"/>
      <c r="F2681" s="224"/>
      <c r="G2681" s="98"/>
      <c r="H2681" s="98"/>
      <c r="I2681" s="130"/>
      <c r="J2681" s="98"/>
      <c r="K2681" s="98"/>
      <c r="L2681" s="98"/>
      <c r="M2681" s="255"/>
      <c r="N2681" s="255"/>
      <c r="O2681" s="98"/>
      <c r="P2681" s="98"/>
      <c r="Q2681" s="130"/>
    </row>
    <row r="2682" spans="1:17" ht="12.6" customHeight="1" x14ac:dyDescent="0.2">
      <c r="A2682" s="234"/>
      <c r="B2682" s="98"/>
      <c r="C2682" s="130"/>
      <c r="D2682" s="240"/>
      <c r="E2682" s="240"/>
      <c r="F2682" s="224"/>
      <c r="G2682" s="98"/>
      <c r="H2682" s="98"/>
      <c r="I2682" s="130"/>
      <c r="J2682" s="98"/>
      <c r="K2682" s="98"/>
      <c r="L2682" s="98"/>
      <c r="M2682" s="255"/>
      <c r="N2682" s="255"/>
      <c r="O2682" s="98"/>
      <c r="P2682" s="98"/>
      <c r="Q2682" s="130"/>
    </row>
    <row r="2683" spans="1:17" ht="12.6" customHeight="1" x14ac:dyDescent="0.2">
      <c r="A2683" s="234"/>
      <c r="B2683" s="98"/>
      <c r="C2683" s="130"/>
      <c r="D2683" s="240"/>
      <c r="E2683" s="240"/>
      <c r="F2683" s="224"/>
      <c r="G2683" s="98"/>
      <c r="H2683" s="98"/>
      <c r="I2683" s="130"/>
      <c r="J2683" s="98"/>
      <c r="K2683" s="98"/>
      <c r="L2683" s="98"/>
      <c r="M2683" s="255"/>
      <c r="N2683" s="255"/>
      <c r="O2683" s="98"/>
      <c r="P2683" s="98"/>
      <c r="Q2683" s="130"/>
    </row>
    <row r="2684" spans="1:17" ht="12.6" customHeight="1" x14ac:dyDescent="0.2">
      <c r="A2684" s="234"/>
      <c r="B2684" s="98"/>
      <c r="C2684" s="130"/>
      <c r="D2684" s="240"/>
      <c r="E2684" s="240"/>
      <c r="F2684" s="224"/>
      <c r="G2684" s="98"/>
      <c r="H2684" s="98"/>
      <c r="I2684" s="130"/>
      <c r="J2684" s="98"/>
      <c r="K2684" s="98"/>
      <c r="L2684" s="98"/>
      <c r="M2684" s="255"/>
      <c r="N2684" s="255"/>
      <c r="O2684" s="98"/>
      <c r="P2684" s="98"/>
      <c r="Q2684" s="130"/>
    </row>
    <row r="2685" spans="1:17" ht="12.6" customHeight="1" x14ac:dyDescent="0.2">
      <c r="A2685" s="234"/>
      <c r="B2685" s="98"/>
      <c r="C2685" s="130"/>
      <c r="D2685" s="240"/>
      <c r="E2685" s="240"/>
      <c r="F2685" s="224"/>
      <c r="G2685" s="98"/>
      <c r="H2685" s="98"/>
      <c r="I2685" s="130"/>
      <c r="J2685" s="98"/>
      <c r="K2685" s="98"/>
      <c r="L2685" s="98"/>
      <c r="M2685" s="255"/>
      <c r="N2685" s="255"/>
      <c r="O2685" s="98"/>
      <c r="P2685" s="98"/>
      <c r="Q2685" s="130"/>
    </row>
    <row r="2686" spans="1:17" ht="12.6" customHeight="1" x14ac:dyDescent="0.2">
      <c r="A2686" s="234"/>
      <c r="B2686" s="98"/>
      <c r="C2686" s="130"/>
      <c r="D2686" s="240"/>
      <c r="E2686" s="240"/>
      <c r="F2686" s="224"/>
      <c r="G2686" s="98"/>
      <c r="H2686" s="98"/>
      <c r="I2686" s="130"/>
      <c r="J2686" s="98"/>
      <c r="K2686" s="98"/>
      <c r="L2686" s="98"/>
      <c r="M2686" s="255"/>
      <c r="N2686" s="255"/>
      <c r="O2686" s="98"/>
      <c r="P2686" s="98"/>
      <c r="Q2686" s="130"/>
    </row>
    <row r="2687" spans="1:17" ht="12.6" customHeight="1" x14ac:dyDescent="0.2">
      <c r="A2687" s="234"/>
      <c r="B2687" s="98"/>
      <c r="C2687" s="130"/>
      <c r="D2687" s="240"/>
      <c r="E2687" s="240"/>
      <c r="F2687" s="224"/>
      <c r="G2687" s="98"/>
      <c r="H2687" s="98"/>
      <c r="I2687" s="130"/>
      <c r="J2687" s="98"/>
      <c r="K2687" s="98"/>
      <c r="L2687" s="98"/>
      <c r="M2687" s="255"/>
      <c r="N2687" s="255"/>
      <c r="O2687" s="98"/>
      <c r="P2687" s="98"/>
      <c r="Q2687" s="130"/>
    </row>
    <row r="2688" spans="1:17" ht="12.6" customHeight="1" x14ac:dyDescent="0.2">
      <c r="A2688" s="234"/>
      <c r="B2688" s="98"/>
      <c r="C2688" s="130"/>
      <c r="D2688" s="240"/>
      <c r="E2688" s="240"/>
      <c r="F2688" s="224"/>
      <c r="G2688" s="98"/>
      <c r="H2688" s="98"/>
      <c r="I2688" s="130"/>
      <c r="J2688" s="98"/>
      <c r="K2688" s="98"/>
      <c r="L2688" s="98"/>
      <c r="M2688" s="255"/>
      <c r="N2688" s="255"/>
      <c r="O2688" s="98"/>
      <c r="P2688" s="98"/>
      <c r="Q2688" s="130"/>
    </row>
    <row r="2689" spans="1:17" ht="12.6" customHeight="1" x14ac:dyDescent="0.2">
      <c r="A2689" s="234"/>
      <c r="B2689" s="98"/>
      <c r="C2689" s="130"/>
      <c r="D2689" s="240"/>
      <c r="E2689" s="240"/>
      <c r="F2689" s="224"/>
      <c r="G2689" s="98"/>
      <c r="H2689" s="98"/>
      <c r="I2689" s="130"/>
      <c r="J2689" s="98"/>
      <c r="K2689" s="98"/>
      <c r="L2689" s="98"/>
      <c r="M2689" s="255"/>
      <c r="N2689" s="255"/>
      <c r="O2689" s="98"/>
      <c r="P2689" s="98"/>
      <c r="Q2689" s="130"/>
    </row>
    <row r="2690" spans="1:17" ht="12.6" customHeight="1" x14ac:dyDescent="0.2">
      <c r="A2690" s="234"/>
      <c r="B2690" s="98"/>
      <c r="C2690" s="130"/>
      <c r="D2690" s="240"/>
      <c r="E2690" s="240"/>
      <c r="F2690" s="224"/>
      <c r="G2690" s="98"/>
      <c r="H2690" s="98"/>
      <c r="I2690" s="130"/>
      <c r="J2690" s="98"/>
      <c r="K2690" s="98"/>
      <c r="L2690" s="98"/>
      <c r="M2690" s="255"/>
      <c r="N2690" s="255"/>
      <c r="O2690" s="98"/>
      <c r="P2690" s="98"/>
      <c r="Q2690" s="130"/>
    </row>
    <row r="2691" spans="1:17" ht="12.6" customHeight="1" x14ac:dyDescent="0.2">
      <c r="A2691" s="234"/>
      <c r="B2691" s="98"/>
      <c r="C2691" s="130"/>
      <c r="D2691" s="240"/>
      <c r="E2691" s="240"/>
      <c r="F2691" s="224"/>
      <c r="G2691" s="98"/>
      <c r="H2691" s="98"/>
      <c r="I2691" s="130"/>
      <c r="J2691" s="98"/>
      <c r="K2691" s="98"/>
      <c r="L2691" s="98"/>
      <c r="M2691" s="255"/>
      <c r="N2691" s="255"/>
      <c r="O2691" s="98"/>
      <c r="P2691" s="98"/>
      <c r="Q2691" s="130"/>
    </row>
    <row r="2692" spans="1:17" ht="12.6" customHeight="1" x14ac:dyDescent="0.2">
      <c r="A2692" s="234"/>
      <c r="B2692" s="98"/>
      <c r="C2692" s="130"/>
      <c r="D2692" s="240"/>
      <c r="E2692" s="240"/>
      <c r="F2692" s="224"/>
      <c r="G2692" s="98"/>
      <c r="H2692" s="98"/>
      <c r="I2692" s="130"/>
      <c r="J2692" s="98"/>
      <c r="K2692" s="98"/>
      <c r="L2692" s="98"/>
      <c r="M2692" s="255"/>
      <c r="N2692" s="255"/>
      <c r="O2692" s="98"/>
      <c r="P2692" s="98"/>
      <c r="Q2692" s="130"/>
    </row>
    <row r="2693" spans="1:17" ht="12.6" customHeight="1" x14ac:dyDescent="0.2">
      <c r="A2693" s="234"/>
      <c r="B2693" s="98"/>
      <c r="C2693" s="130"/>
      <c r="D2693" s="240"/>
      <c r="E2693" s="240"/>
      <c r="F2693" s="224"/>
      <c r="G2693" s="98"/>
      <c r="H2693" s="98"/>
      <c r="I2693" s="130"/>
      <c r="J2693" s="98"/>
      <c r="K2693" s="98"/>
      <c r="L2693" s="98"/>
      <c r="M2693" s="255"/>
      <c r="N2693" s="255"/>
      <c r="O2693" s="98"/>
      <c r="P2693" s="98"/>
      <c r="Q2693" s="130"/>
    </row>
    <row r="2694" spans="1:17" ht="12.6" customHeight="1" x14ac:dyDescent="0.2">
      <c r="A2694" s="234"/>
      <c r="B2694" s="98"/>
      <c r="C2694" s="130"/>
      <c r="D2694" s="240"/>
      <c r="E2694" s="240"/>
      <c r="F2694" s="224"/>
      <c r="G2694" s="98"/>
      <c r="H2694" s="98"/>
      <c r="I2694" s="130"/>
      <c r="J2694" s="98"/>
      <c r="K2694" s="98"/>
      <c r="L2694" s="98"/>
      <c r="M2694" s="255"/>
      <c r="N2694" s="255"/>
      <c r="O2694" s="98"/>
      <c r="P2694" s="98"/>
      <c r="Q2694" s="130"/>
    </row>
    <row r="2695" spans="1:17" ht="12.6" customHeight="1" x14ac:dyDescent="0.2">
      <c r="A2695" s="234"/>
      <c r="B2695" s="98"/>
      <c r="C2695" s="130"/>
      <c r="D2695" s="240"/>
      <c r="E2695" s="240"/>
      <c r="F2695" s="224"/>
      <c r="G2695" s="98"/>
      <c r="H2695" s="98"/>
      <c r="I2695" s="130"/>
      <c r="J2695" s="98"/>
      <c r="K2695" s="98"/>
      <c r="L2695" s="98"/>
      <c r="M2695" s="255"/>
      <c r="N2695" s="255"/>
      <c r="O2695" s="98"/>
      <c r="P2695" s="98"/>
      <c r="Q2695" s="130"/>
    </row>
    <row r="2696" spans="1:17" ht="12.6" customHeight="1" x14ac:dyDescent="0.2">
      <c r="A2696" s="234"/>
      <c r="B2696" s="98"/>
      <c r="C2696" s="130"/>
      <c r="D2696" s="240"/>
      <c r="E2696" s="240"/>
      <c r="F2696" s="224"/>
      <c r="G2696" s="98"/>
      <c r="H2696" s="98"/>
      <c r="I2696" s="130"/>
      <c r="J2696" s="98"/>
      <c r="K2696" s="98"/>
      <c r="L2696" s="98"/>
      <c r="M2696" s="255"/>
      <c r="N2696" s="255"/>
      <c r="O2696" s="98"/>
      <c r="P2696" s="98"/>
      <c r="Q2696" s="130"/>
    </row>
    <row r="2697" spans="1:17" ht="12.6" customHeight="1" x14ac:dyDescent="0.2">
      <c r="A2697" s="234"/>
      <c r="B2697" s="98"/>
      <c r="C2697" s="130"/>
      <c r="D2697" s="240"/>
      <c r="E2697" s="240"/>
      <c r="F2697" s="224"/>
      <c r="G2697" s="98"/>
      <c r="H2697" s="98"/>
      <c r="I2697" s="130"/>
      <c r="J2697" s="98"/>
      <c r="K2697" s="98"/>
      <c r="L2697" s="98"/>
      <c r="M2697" s="255"/>
      <c r="N2697" s="255"/>
      <c r="O2697" s="98"/>
      <c r="P2697" s="98"/>
      <c r="Q2697" s="130"/>
    </row>
    <row r="2698" spans="1:17" ht="12.6" customHeight="1" x14ac:dyDescent="0.2">
      <c r="A2698" s="234"/>
      <c r="B2698" s="98"/>
      <c r="C2698" s="130"/>
      <c r="D2698" s="240"/>
      <c r="E2698" s="240"/>
      <c r="F2698" s="224"/>
      <c r="G2698" s="98"/>
      <c r="H2698" s="98"/>
      <c r="I2698" s="130"/>
      <c r="J2698" s="98"/>
      <c r="K2698" s="98"/>
      <c r="L2698" s="98"/>
      <c r="M2698" s="255"/>
      <c r="N2698" s="255"/>
      <c r="O2698" s="98"/>
      <c r="P2698" s="98"/>
      <c r="Q2698" s="130"/>
    </row>
    <row r="2699" spans="1:17" ht="12.6" customHeight="1" x14ac:dyDescent="0.2">
      <c r="A2699" s="234"/>
      <c r="B2699" s="98"/>
      <c r="C2699" s="130"/>
      <c r="D2699" s="240"/>
      <c r="E2699" s="240"/>
      <c r="F2699" s="224"/>
      <c r="G2699" s="98"/>
      <c r="H2699" s="98"/>
      <c r="I2699" s="130"/>
      <c r="J2699" s="98"/>
      <c r="K2699" s="98"/>
      <c r="L2699" s="98"/>
      <c r="M2699" s="255"/>
      <c r="N2699" s="255"/>
      <c r="O2699" s="98"/>
      <c r="P2699" s="98"/>
      <c r="Q2699" s="130"/>
    </row>
    <row r="2700" spans="1:17" ht="12.6" customHeight="1" x14ac:dyDescent="0.2">
      <c r="A2700" s="234"/>
      <c r="B2700" s="98"/>
      <c r="C2700" s="130"/>
      <c r="D2700" s="240"/>
      <c r="E2700" s="240"/>
      <c r="F2700" s="224"/>
      <c r="G2700" s="98"/>
      <c r="H2700" s="98"/>
      <c r="I2700" s="130"/>
      <c r="J2700" s="98"/>
      <c r="K2700" s="98"/>
      <c r="L2700" s="98"/>
      <c r="M2700" s="255"/>
      <c r="N2700" s="255"/>
      <c r="O2700" s="98"/>
      <c r="P2700" s="98"/>
      <c r="Q2700" s="130"/>
    </row>
    <row r="2701" spans="1:17" ht="12.6" customHeight="1" x14ac:dyDescent="0.2">
      <c r="A2701" s="234"/>
      <c r="B2701" s="98"/>
      <c r="C2701" s="130"/>
      <c r="D2701" s="240"/>
      <c r="E2701" s="240"/>
      <c r="F2701" s="224"/>
      <c r="G2701" s="98"/>
      <c r="H2701" s="98"/>
      <c r="I2701" s="130"/>
      <c r="J2701" s="98"/>
      <c r="K2701" s="98"/>
      <c r="L2701" s="98"/>
      <c r="M2701" s="255"/>
      <c r="N2701" s="255"/>
      <c r="O2701" s="98"/>
      <c r="P2701" s="98"/>
      <c r="Q2701" s="130"/>
    </row>
    <row r="2702" spans="1:17" ht="12.6" customHeight="1" x14ac:dyDescent="0.2">
      <c r="A2702" s="234"/>
      <c r="B2702" s="98"/>
      <c r="C2702" s="130"/>
      <c r="D2702" s="240"/>
      <c r="E2702" s="240"/>
      <c r="F2702" s="224"/>
      <c r="G2702" s="98"/>
      <c r="H2702" s="98"/>
      <c r="I2702" s="130"/>
      <c r="J2702" s="98"/>
      <c r="K2702" s="98"/>
      <c r="L2702" s="98"/>
      <c r="M2702" s="255"/>
      <c r="N2702" s="255"/>
      <c r="O2702" s="98"/>
      <c r="P2702" s="98"/>
      <c r="Q2702" s="130"/>
    </row>
    <row r="2703" spans="1:17" ht="12.6" customHeight="1" x14ac:dyDescent="0.2">
      <c r="A2703" s="234"/>
      <c r="B2703" s="98"/>
      <c r="C2703" s="130"/>
      <c r="D2703" s="240"/>
      <c r="E2703" s="240"/>
      <c r="F2703" s="224"/>
      <c r="G2703" s="98"/>
      <c r="H2703" s="98"/>
      <c r="I2703" s="130"/>
      <c r="J2703" s="98"/>
      <c r="K2703" s="98"/>
      <c r="L2703" s="98"/>
      <c r="M2703" s="255"/>
      <c r="N2703" s="255"/>
      <c r="O2703" s="98"/>
      <c r="P2703" s="98"/>
      <c r="Q2703" s="130"/>
    </row>
    <row r="2704" spans="1:17" ht="12.6" customHeight="1" x14ac:dyDescent="0.2">
      <c r="A2704" s="234"/>
      <c r="B2704" s="98"/>
      <c r="C2704" s="130"/>
      <c r="D2704" s="240"/>
      <c r="E2704" s="240"/>
      <c r="F2704" s="224"/>
      <c r="G2704" s="98"/>
      <c r="H2704" s="98"/>
      <c r="I2704" s="130"/>
      <c r="J2704" s="98"/>
      <c r="K2704" s="98"/>
      <c r="L2704" s="98"/>
      <c r="M2704" s="255"/>
      <c r="N2704" s="255"/>
      <c r="O2704" s="98"/>
      <c r="P2704" s="98"/>
      <c r="Q2704" s="130"/>
    </row>
    <row r="2705" spans="1:17" ht="12.6" customHeight="1" x14ac:dyDescent="0.2">
      <c r="A2705" s="234"/>
      <c r="B2705" s="98"/>
      <c r="C2705" s="130"/>
      <c r="D2705" s="240"/>
      <c r="E2705" s="240"/>
      <c r="F2705" s="224"/>
      <c r="G2705" s="98"/>
      <c r="H2705" s="98"/>
      <c r="I2705" s="130"/>
      <c r="J2705" s="98"/>
      <c r="K2705" s="98"/>
      <c r="L2705" s="98"/>
      <c r="M2705" s="255"/>
      <c r="N2705" s="255"/>
      <c r="O2705" s="98"/>
      <c r="P2705" s="98"/>
      <c r="Q2705" s="130"/>
    </row>
    <row r="2706" spans="1:17" ht="12.6" customHeight="1" x14ac:dyDescent="0.2">
      <c r="A2706" s="234"/>
      <c r="B2706" s="98"/>
      <c r="C2706" s="130"/>
      <c r="D2706" s="240"/>
      <c r="E2706" s="240"/>
      <c r="F2706" s="224"/>
      <c r="G2706" s="98"/>
      <c r="H2706" s="98"/>
      <c r="I2706" s="130"/>
      <c r="J2706" s="98"/>
      <c r="K2706" s="98"/>
      <c r="L2706" s="98"/>
      <c r="M2706" s="255"/>
      <c r="N2706" s="255"/>
      <c r="O2706" s="98"/>
      <c r="P2706" s="98"/>
      <c r="Q2706" s="130"/>
    </row>
    <row r="2707" spans="1:17" ht="12.6" customHeight="1" x14ac:dyDescent="0.2">
      <c r="A2707" s="234"/>
      <c r="B2707" s="98"/>
      <c r="C2707" s="130"/>
      <c r="D2707" s="240"/>
      <c r="E2707" s="240"/>
      <c r="F2707" s="224"/>
      <c r="G2707" s="98"/>
      <c r="H2707" s="98"/>
      <c r="I2707" s="130"/>
      <c r="J2707" s="98"/>
      <c r="K2707" s="98"/>
      <c r="L2707" s="98"/>
      <c r="M2707" s="255"/>
      <c r="N2707" s="255"/>
      <c r="O2707" s="98"/>
      <c r="P2707" s="98"/>
      <c r="Q2707" s="130"/>
    </row>
    <row r="2708" spans="1:17" ht="12.6" customHeight="1" x14ac:dyDescent="0.2">
      <c r="A2708" s="234"/>
      <c r="B2708" s="98"/>
      <c r="C2708" s="130"/>
      <c r="D2708" s="240"/>
      <c r="E2708" s="240"/>
      <c r="F2708" s="224"/>
      <c r="G2708" s="98"/>
      <c r="H2708" s="98"/>
      <c r="I2708" s="130"/>
      <c r="J2708" s="98"/>
      <c r="K2708" s="98"/>
      <c r="L2708" s="98"/>
      <c r="M2708" s="255"/>
      <c r="N2708" s="255"/>
      <c r="O2708" s="98"/>
      <c r="P2708" s="98"/>
      <c r="Q2708" s="130"/>
    </row>
    <row r="2709" spans="1:17" ht="12.6" customHeight="1" x14ac:dyDescent="0.2">
      <c r="A2709" s="234"/>
      <c r="B2709" s="98"/>
      <c r="C2709" s="130"/>
      <c r="D2709" s="240"/>
      <c r="E2709" s="240"/>
      <c r="F2709" s="224"/>
      <c r="G2709" s="98"/>
      <c r="H2709" s="98"/>
      <c r="I2709" s="130"/>
      <c r="J2709" s="98"/>
      <c r="K2709" s="98"/>
      <c r="L2709" s="98"/>
      <c r="M2709" s="255"/>
      <c r="N2709" s="255"/>
      <c r="O2709" s="98"/>
      <c r="P2709" s="98"/>
      <c r="Q2709" s="130"/>
    </row>
    <row r="2710" spans="1:17" ht="12.6" customHeight="1" x14ac:dyDescent="0.2">
      <c r="A2710" s="234"/>
      <c r="B2710" s="98"/>
      <c r="C2710" s="130"/>
      <c r="D2710" s="240"/>
      <c r="E2710" s="240"/>
      <c r="F2710" s="224"/>
      <c r="G2710" s="98"/>
      <c r="H2710" s="98"/>
      <c r="I2710" s="130"/>
      <c r="J2710" s="98"/>
      <c r="K2710" s="98"/>
      <c r="L2710" s="98"/>
      <c r="M2710" s="255"/>
      <c r="N2710" s="255"/>
      <c r="O2710" s="98"/>
      <c r="P2710" s="98"/>
      <c r="Q2710" s="130"/>
    </row>
    <row r="2711" spans="1:17" ht="12.6" customHeight="1" x14ac:dyDescent="0.2">
      <c r="A2711" s="234"/>
      <c r="B2711" s="98"/>
      <c r="C2711" s="130"/>
      <c r="D2711" s="240"/>
      <c r="E2711" s="240"/>
      <c r="F2711" s="224"/>
      <c r="G2711" s="98"/>
      <c r="H2711" s="98"/>
      <c r="I2711" s="130"/>
      <c r="J2711" s="98"/>
      <c r="K2711" s="98"/>
      <c r="L2711" s="98"/>
      <c r="M2711" s="255"/>
      <c r="N2711" s="255"/>
      <c r="O2711" s="98"/>
      <c r="P2711" s="98"/>
      <c r="Q2711" s="130"/>
    </row>
    <row r="2712" spans="1:17" ht="12.6" customHeight="1" x14ac:dyDescent="0.2">
      <c r="A2712" s="234"/>
      <c r="B2712" s="98"/>
      <c r="C2712" s="130"/>
      <c r="D2712" s="240"/>
      <c r="E2712" s="240"/>
      <c r="F2712" s="224"/>
      <c r="G2712" s="98"/>
      <c r="H2712" s="98"/>
      <c r="I2712" s="130"/>
      <c r="J2712" s="98"/>
      <c r="K2712" s="98"/>
      <c r="L2712" s="98"/>
      <c r="M2712" s="255"/>
      <c r="N2712" s="255"/>
      <c r="O2712" s="98"/>
      <c r="P2712" s="98"/>
      <c r="Q2712" s="130"/>
    </row>
    <row r="2713" spans="1:17" ht="12.6" customHeight="1" x14ac:dyDescent="0.2">
      <c r="A2713" s="234"/>
      <c r="B2713" s="98"/>
      <c r="C2713" s="130"/>
      <c r="D2713" s="240"/>
      <c r="E2713" s="240"/>
      <c r="F2713" s="224"/>
      <c r="G2713" s="98"/>
      <c r="H2713" s="98"/>
      <c r="I2713" s="130"/>
      <c r="J2713" s="98"/>
      <c r="K2713" s="98"/>
      <c r="L2713" s="98"/>
      <c r="M2713" s="255"/>
      <c r="N2713" s="255"/>
      <c r="O2713" s="98"/>
      <c r="P2713" s="98"/>
      <c r="Q2713" s="130"/>
    </row>
    <row r="2714" spans="1:17" ht="12.6" customHeight="1" x14ac:dyDescent="0.2">
      <c r="A2714" s="234"/>
      <c r="B2714" s="98"/>
      <c r="C2714" s="130"/>
      <c r="D2714" s="240"/>
      <c r="E2714" s="240"/>
      <c r="F2714" s="224"/>
      <c r="G2714" s="98"/>
      <c r="H2714" s="98"/>
      <c r="I2714" s="130"/>
      <c r="J2714" s="98"/>
      <c r="K2714" s="98"/>
      <c r="L2714" s="98"/>
      <c r="M2714" s="255"/>
      <c r="N2714" s="255"/>
      <c r="O2714" s="98"/>
      <c r="P2714" s="98"/>
      <c r="Q2714" s="130"/>
    </row>
    <row r="2715" spans="1:17" ht="12.6" customHeight="1" x14ac:dyDescent="0.2">
      <c r="A2715" s="234"/>
      <c r="B2715" s="98"/>
      <c r="C2715" s="130"/>
      <c r="D2715" s="240"/>
      <c r="E2715" s="240"/>
      <c r="F2715" s="224"/>
      <c r="G2715" s="98"/>
      <c r="H2715" s="98"/>
      <c r="I2715" s="130"/>
      <c r="J2715" s="98"/>
      <c r="K2715" s="98"/>
      <c r="L2715" s="98"/>
      <c r="M2715" s="255"/>
      <c r="N2715" s="255"/>
      <c r="O2715" s="98"/>
      <c r="P2715" s="98"/>
      <c r="Q2715" s="130"/>
    </row>
    <row r="2716" spans="1:17" ht="12.6" customHeight="1" x14ac:dyDescent="0.2">
      <c r="A2716" s="234"/>
      <c r="B2716" s="98"/>
      <c r="C2716" s="130"/>
      <c r="D2716" s="240"/>
      <c r="E2716" s="240"/>
      <c r="F2716" s="224"/>
      <c r="G2716" s="98"/>
      <c r="H2716" s="98"/>
      <c r="I2716" s="130"/>
      <c r="J2716" s="98"/>
      <c r="K2716" s="98"/>
      <c r="L2716" s="98"/>
      <c r="M2716" s="255"/>
      <c r="N2716" s="255"/>
      <c r="O2716" s="98"/>
      <c r="P2716" s="98"/>
      <c r="Q2716" s="130"/>
    </row>
    <row r="2717" spans="1:17" ht="12.6" customHeight="1" x14ac:dyDescent="0.2">
      <c r="A2717" s="234"/>
      <c r="B2717" s="98"/>
      <c r="C2717" s="130"/>
      <c r="D2717" s="240"/>
      <c r="E2717" s="240"/>
      <c r="F2717" s="224"/>
      <c r="G2717" s="98"/>
      <c r="H2717" s="98"/>
      <c r="I2717" s="130"/>
      <c r="J2717" s="98"/>
      <c r="K2717" s="98"/>
      <c r="L2717" s="98"/>
      <c r="M2717" s="255"/>
      <c r="N2717" s="255"/>
      <c r="O2717" s="98"/>
      <c r="P2717" s="98"/>
      <c r="Q2717" s="130"/>
    </row>
    <row r="2718" spans="1:17" ht="12.6" customHeight="1" x14ac:dyDescent="0.2">
      <c r="A2718" s="234"/>
      <c r="B2718" s="98"/>
      <c r="C2718" s="130"/>
      <c r="D2718" s="240"/>
      <c r="E2718" s="240"/>
      <c r="F2718" s="224"/>
      <c r="G2718" s="98"/>
      <c r="H2718" s="98"/>
      <c r="I2718" s="130"/>
      <c r="J2718" s="98"/>
      <c r="K2718" s="98"/>
      <c r="L2718" s="98"/>
      <c r="M2718" s="255"/>
      <c r="N2718" s="255"/>
      <c r="O2718" s="98"/>
      <c r="P2718" s="98"/>
      <c r="Q2718" s="130"/>
    </row>
    <row r="2719" spans="1:17" ht="12.6" customHeight="1" x14ac:dyDescent="0.2">
      <c r="A2719" s="234"/>
      <c r="B2719" s="98"/>
      <c r="C2719" s="130"/>
      <c r="D2719" s="240"/>
      <c r="E2719" s="240"/>
      <c r="F2719" s="224"/>
      <c r="G2719" s="98"/>
      <c r="H2719" s="98"/>
      <c r="I2719" s="130"/>
      <c r="J2719" s="98"/>
      <c r="K2719" s="98"/>
      <c r="L2719" s="98"/>
      <c r="M2719" s="255"/>
      <c r="N2719" s="255"/>
      <c r="O2719" s="98"/>
      <c r="P2719" s="98"/>
      <c r="Q2719" s="130"/>
    </row>
    <row r="2720" spans="1:17" ht="12.6" customHeight="1" x14ac:dyDescent="0.2">
      <c r="A2720" s="234"/>
      <c r="B2720" s="98"/>
      <c r="C2720" s="130"/>
      <c r="D2720" s="240"/>
      <c r="E2720" s="240"/>
      <c r="F2720" s="224"/>
      <c r="G2720" s="98"/>
      <c r="H2720" s="98"/>
      <c r="I2720" s="130"/>
      <c r="J2720" s="98"/>
      <c r="K2720" s="98"/>
      <c r="L2720" s="98"/>
      <c r="M2720" s="255"/>
      <c r="N2720" s="255"/>
      <c r="O2720" s="98"/>
      <c r="P2720" s="98"/>
      <c r="Q2720" s="130"/>
    </row>
    <row r="2721" spans="1:17" ht="12.6" customHeight="1" x14ac:dyDescent="0.2">
      <c r="A2721" s="234"/>
      <c r="B2721" s="98"/>
      <c r="C2721" s="130"/>
      <c r="D2721" s="240"/>
      <c r="E2721" s="240"/>
      <c r="F2721" s="224"/>
      <c r="G2721" s="98"/>
      <c r="H2721" s="98"/>
      <c r="I2721" s="130"/>
      <c r="J2721" s="98"/>
      <c r="K2721" s="98"/>
      <c r="L2721" s="98"/>
      <c r="M2721" s="255"/>
      <c r="N2721" s="255"/>
      <c r="O2721" s="98"/>
      <c r="P2721" s="98"/>
      <c r="Q2721" s="130"/>
    </row>
    <row r="2722" spans="1:17" ht="12.6" customHeight="1" x14ac:dyDescent="0.2">
      <c r="A2722" s="234"/>
      <c r="B2722" s="98"/>
      <c r="C2722" s="130"/>
      <c r="D2722" s="240"/>
      <c r="E2722" s="240"/>
      <c r="F2722" s="224"/>
      <c r="G2722" s="98"/>
      <c r="H2722" s="98"/>
      <c r="I2722" s="130"/>
      <c r="J2722" s="98"/>
      <c r="K2722" s="98"/>
      <c r="L2722" s="98"/>
      <c r="M2722" s="255"/>
      <c r="N2722" s="255"/>
      <c r="O2722" s="98"/>
      <c r="P2722" s="98"/>
      <c r="Q2722" s="130"/>
    </row>
    <row r="2723" spans="1:17" ht="12.6" customHeight="1" x14ac:dyDescent="0.2">
      <c r="A2723" s="234"/>
      <c r="B2723" s="98"/>
      <c r="C2723" s="130"/>
      <c r="D2723" s="240"/>
      <c r="E2723" s="240"/>
      <c r="F2723" s="224"/>
      <c r="G2723" s="98"/>
      <c r="H2723" s="98"/>
      <c r="I2723" s="130"/>
      <c r="J2723" s="98"/>
      <c r="K2723" s="98"/>
      <c r="L2723" s="98"/>
      <c r="M2723" s="255"/>
      <c r="N2723" s="255"/>
      <c r="O2723" s="98"/>
      <c r="P2723" s="98"/>
      <c r="Q2723" s="130"/>
    </row>
    <row r="2724" spans="1:17" ht="12.6" customHeight="1" x14ac:dyDescent="0.2">
      <c r="A2724" s="234"/>
      <c r="B2724" s="98"/>
      <c r="C2724" s="130"/>
      <c r="D2724" s="240"/>
      <c r="E2724" s="240"/>
      <c r="F2724" s="224"/>
      <c r="G2724" s="98"/>
      <c r="H2724" s="98"/>
      <c r="I2724" s="130"/>
      <c r="J2724" s="98"/>
      <c r="K2724" s="98"/>
      <c r="L2724" s="98"/>
      <c r="M2724" s="255"/>
      <c r="N2724" s="255"/>
      <c r="O2724" s="98"/>
      <c r="P2724" s="98"/>
      <c r="Q2724" s="130"/>
    </row>
    <row r="2725" spans="1:17" ht="12.6" customHeight="1" x14ac:dyDescent="0.2">
      <c r="A2725" s="234"/>
      <c r="B2725" s="98"/>
      <c r="C2725" s="130"/>
      <c r="D2725" s="240"/>
      <c r="E2725" s="240"/>
      <c r="F2725" s="224"/>
      <c r="G2725" s="98"/>
      <c r="H2725" s="98"/>
      <c r="I2725" s="130"/>
      <c r="J2725" s="98"/>
      <c r="K2725" s="98"/>
      <c r="L2725" s="98"/>
      <c r="M2725" s="255"/>
      <c r="N2725" s="255"/>
      <c r="O2725" s="98"/>
      <c r="P2725" s="98"/>
      <c r="Q2725" s="130"/>
    </row>
    <row r="2726" spans="1:17" ht="12.6" customHeight="1" x14ac:dyDescent="0.2">
      <c r="A2726" s="234"/>
      <c r="B2726" s="98"/>
      <c r="C2726" s="130"/>
      <c r="D2726" s="240"/>
      <c r="E2726" s="240"/>
      <c r="F2726" s="224"/>
      <c r="G2726" s="98"/>
      <c r="H2726" s="98"/>
      <c r="I2726" s="130"/>
      <c r="J2726" s="98"/>
      <c r="K2726" s="98"/>
      <c r="L2726" s="98"/>
      <c r="M2726" s="255"/>
      <c r="N2726" s="255"/>
      <c r="O2726" s="98"/>
      <c r="P2726" s="98"/>
      <c r="Q2726" s="130"/>
    </row>
    <row r="2727" spans="1:17" ht="12.6" customHeight="1" x14ac:dyDescent="0.2">
      <c r="A2727" s="234"/>
      <c r="B2727" s="98"/>
      <c r="C2727" s="130"/>
      <c r="D2727" s="240"/>
      <c r="E2727" s="240"/>
      <c r="F2727" s="224"/>
      <c r="G2727" s="98"/>
      <c r="H2727" s="98"/>
      <c r="I2727" s="130"/>
      <c r="J2727" s="98"/>
      <c r="K2727" s="98"/>
      <c r="L2727" s="98"/>
      <c r="M2727" s="255"/>
      <c r="N2727" s="255"/>
      <c r="O2727" s="98"/>
      <c r="P2727" s="98"/>
      <c r="Q2727" s="130"/>
    </row>
    <row r="2728" spans="1:17" ht="12.6" customHeight="1" x14ac:dyDescent="0.2">
      <c r="A2728" s="234"/>
      <c r="B2728" s="98"/>
      <c r="C2728" s="130"/>
      <c r="D2728" s="240"/>
      <c r="E2728" s="240"/>
      <c r="F2728" s="224"/>
      <c r="G2728" s="98"/>
      <c r="H2728" s="98"/>
      <c r="I2728" s="130"/>
      <c r="J2728" s="98"/>
      <c r="K2728" s="98"/>
      <c r="L2728" s="98"/>
      <c r="M2728" s="255"/>
      <c r="N2728" s="255"/>
      <c r="O2728" s="98"/>
      <c r="P2728" s="98"/>
      <c r="Q2728" s="130"/>
    </row>
    <row r="2729" spans="1:17" ht="12.6" customHeight="1" x14ac:dyDescent="0.2">
      <c r="A2729" s="234"/>
      <c r="B2729" s="98"/>
      <c r="C2729" s="130"/>
      <c r="D2729" s="240"/>
      <c r="E2729" s="240"/>
      <c r="F2729" s="224"/>
      <c r="G2729" s="98"/>
      <c r="H2729" s="98"/>
      <c r="I2729" s="130"/>
      <c r="J2729" s="98"/>
      <c r="K2729" s="98"/>
      <c r="L2729" s="98"/>
      <c r="M2729" s="255"/>
      <c r="N2729" s="255"/>
      <c r="O2729" s="98"/>
      <c r="P2729" s="98"/>
      <c r="Q2729" s="130"/>
    </row>
    <row r="2730" spans="1:17" ht="12.6" customHeight="1" x14ac:dyDescent="0.2">
      <c r="A2730" s="234"/>
      <c r="B2730" s="98"/>
      <c r="C2730" s="130"/>
      <c r="D2730" s="240"/>
      <c r="E2730" s="240"/>
      <c r="F2730" s="224"/>
      <c r="G2730" s="98"/>
      <c r="H2730" s="98"/>
      <c r="I2730" s="130"/>
      <c r="J2730" s="98"/>
      <c r="K2730" s="98"/>
      <c r="L2730" s="98"/>
      <c r="M2730" s="255"/>
      <c r="N2730" s="255"/>
      <c r="O2730" s="98"/>
      <c r="P2730" s="98"/>
      <c r="Q2730" s="130"/>
    </row>
    <row r="2731" spans="1:17" ht="12.6" customHeight="1" x14ac:dyDescent="0.2">
      <c r="A2731" s="234"/>
      <c r="B2731" s="98"/>
      <c r="C2731" s="130"/>
      <c r="D2731" s="240"/>
      <c r="E2731" s="240"/>
      <c r="F2731" s="224"/>
      <c r="G2731" s="98"/>
      <c r="H2731" s="98"/>
      <c r="I2731" s="130"/>
      <c r="J2731" s="98"/>
      <c r="K2731" s="98"/>
      <c r="L2731" s="98"/>
      <c r="M2731" s="255"/>
      <c r="N2731" s="255"/>
      <c r="O2731" s="98"/>
      <c r="P2731" s="98"/>
      <c r="Q2731" s="130"/>
    </row>
    <row r="2732" spans="1:17" ht="12.6" customHeight="1" x14ac:dyDescent="0.2">
      <c r="A2732" s="234"/>
      <c r="B2732" s="98"/>
      <c r="C2732" s="130"/>
      <c r="D2732" s="240"/>
      <c r="E2732" s="240"/>
      <c r="F2732" s="224"/>
      <c r="G2732" s="98"/>
      <c r="H2732" s="98"/>
      <c r="I2732" s="130"/>
      <c r="J2732" s="98"/>
      <c r="K2732" s="98"/>
      <c r="L2732" s="98"/>
      <c r="M2732" s="255"/>
      <c r="N2732" s="255"/>
      <c r="O2732" s="98"/>
      <c r="P2732" s="98"/>
      <c r="Q2732" s="130"/>
    </row>
    <row r="2733" spans="1:17" ht="12.6" customHeight="1" x14ac:dyDescent="0.2">
      <c r="A2733" s="234"/>
      <c r="B2733" s="98"/>
      <c r="C2733" s="130"/>
      <c r="D2733" s="240"/>
      <c r="E2733" s="240"/>
      <c r="F2733" s="224"/>
      <c r="G2733" s="98"/>
      <c r="H2733" s="98"/>
      <c r="I2733" s="130"/>
      <c r="J2733" s="98"/>
      <c r="K2733" s="98"/>
      <c r="L2733" s="98"/>
      <c r="M2733" s="255"/>
      <c r="N2733" s="255"/>
      <c r="O2733" s="98"/>
      <c r="P2733" s="98"/>
      <c r="Q2733" s="130"/>
    </row>
    <row r="2734" spans="1:17" ht="12.6" customHeight="1" x14ac:dyDescent="0.2">
      <c r="A2734" s="234"/>
      <c r="B2734" s="98"/>
      <c r="C2734" s="130"/>
      <c r="D2734" s="240"/>
      <c r="E2734" s="240"/>
      <c r="F2734" s="224"/>
      <c r="G2734" s="98"/>
      <c r="H2734" s="98"/>
      <c r="I2734" s="130"/>
      <c r="J2734" s="98"/>
      <c r="K2734" s="98"/>
      <c r="L2734" s="98"/>
      <c r="M2734" s="255"/>
      <c r="N2734" s="255"/>
      <c r="O2734" s="98"/>
      <c r="P2734" s="98"/>
      <c r="Q2734" s="130"/>
    </row>
    <row r="2735" spans="1:17" ht="12.6" customHeight="1" x14ac:dyDescent="0.2">
      <c r="A2735" s="234"/>
      <c r="B2735" s="98"/>
      <c r="C2735" s="130"/>
      <c r="D2735" s="240"/>
      <c r="E2735" s="240"/>
      <c r="F2735" s="224"/>
      <c r="G2735" s="98"/>
      <c r="H2735" s="98"/>
      <c r="I2735" s="130"/>
      <c r="J2735" s="98"/>
      <c r="K2735" s="98"/>
      <c r="L2735" s="98"/>
      <c r="M2735" s="255"/>
      <c r="N2735" s="255"/>
      <c r="O2735" s="98"/>
      <c r="P2735" s="98"/>
      <c r="Q2735" s="130"/>
    </row>
    <row r="2736" spans="1:17" ht="12.6" customHeight="1" x14ac:dyDescent="0.2">
      <c r="A2736" s="234"/>
      <c r="B2736" s="98"/>
      <c r="C2736" s="130"/>
      <c r="D2736" s="240"/>
      <c r="E2736" s="240"/>
      <c r="F2736" s="224"/>
      <c r="G2736" s="98"/>
      <c r="H2736" s="98"/>
      <c r="I2736" s="130"/>
      <c r="J2736" s="98"/>
      <c r="K2736" s="98"/>
      <c r="L2736" s="98"/>
      <c r="M2736" s="255"/>
      <c r="N2736" s="255"/>
      <c r="O2736" s="98"/>
      <c r="P2736" s="98"/>
      <c r="Q2736" s="130"/>
    </row>
    <row r="2737" spans="1:17" ht="12.6" customHeight="1" x14ac:dyDescent="0.2">
      <c r="A2737" s="234"/>
      <c r="B2737" s="98"/>
      <c r="C2737" s="130"/>
      <c r="D2737" s="240"/>
      <c r="E2737" s="240"/>
      <c r="F2737" s="224"/>
      <c r="G2737" s="98"/>
      <c r="H2737" s="98"/>
      <c r="I2737" s="130"/>
      <c r="J2737" s="98"/>
      <c r="K2737" s="98"/>
      <c r="L2737" s="98"/>
      <c r="M2737" s="255"/>
      <c r="N2737" s="255"/>
      <c r="O2737" s="98"/>
      <c r="P2737" s="98"/>
      <c r="Q2737" s="130"/>
    </row>
    <row r="2738" spans="1:17" ht="12.6" customHeight="1" x14ac:dyDescent="0.2">
      <c r="A2738" s="234"/>
      <c r="B2738" s="98"/>
      <c r="C2738" s="130"/>
      <c r="D2738" s="240"/>
      <c r="E2738" s="240"/>
      <c r="F2738" s="224"/>
      <c r="G2738" s="98"/>
      <c r="H2738" s="98"/>
      <c r="I2738" s="130"/>
      <c r="J2738" s="98"/>
      <c r="K2738" s="98"/>
      <c r="L2738" s="98"/>
      <c r="M2738" s="255"/>
      <c r="N2738" s="255"/>
      <c r="O2738" s="98"/>
      <c r="P2738" s="98"/>
      <c r="Q2738" s="130"/>
    </row>
    <row r="2739" spans="1:17" ht="12.6" customHeight="1" x14ac:dyDescent="0.2">
      <c r="A2739" s="234"/>
      <c r="B2739" s="98"/>
      <c r="C2739" s="130"/>
      <c r="D2739" s="240"/>
      <c r="E2739" s="240"/>
      <c r="F2739" s="224"/>
      <c r="G2739" s="98"/>
      <c r="H2739" s="98"/>
      <c r="I2739" s="130"/>
      <c r="J2739" s="98"/>
      <c r="K2739" s="98"/>
      <c r="L2739" s="98"/>
      <c r="M2739" s="255"/>
      <c r="N2739" s="255"/>
      <c r="O2739" s="98"/>
      <c r="P2739" s="98"/>
      <c r="Q2739" s="130"/>
    </row>
    <row r="2740" spans="1:17" ht="12.6" customHeight="1" x14ac:dyDescent="0.2">
      <c r="A2740" s="234"/>
      <c r="B2740" s="98"/>
      <c r="C2740" s="130"/>
      <c r="D2740" s="240"/>
      <c r="E2740" s="240"/>
      <c r="F2740" s="224"/>
      <c r="G2740" s="98"/>
      <c r="H2740" s="98"/>
      <c r="I2740" s="130"/>
      <c r="J2740" s="98"/>
      <c r="K2740" s="98"/>
      <c r="L2740" s="98"/>
      <c r="M2740" s="255"/>
      <c r="N2740" s="255"/>
      <c r="O2740" s="98"/>
      <c r="P2740" s="98"/>
      <c r="Q2740" s="130"/>
    </row>
    <row r="2741" spans="1:17" ht="12.6" customHeight="1" x14ac:dyDescent="0.2">
      <c r="A2741" s="234"/>
      <c r="B2741" s="98"/>
      <c r="C2741" s="130"/>
      <c r="D2741" s="240"/>
      <c r="E2741" s="240"/>
      <c r="F2741" s="224"/>
      <c r="G2741" s="98"/>
      <c r="H2741" s="98"/>
      <c r="I2741" s="130"/>
      <c r="J2741" s="98"/>
      <c r="K2741" s="98"/>
      <c r="L2741" s="98"/>
      <c r="M2741" s="255"/>
      <c r="N2741" s="255"/>
      <c r="O2741" s="98"/>
      <c r="P2741" s="98"/>
      <c r="Q2741" s="130"/>
    </row>
    <row r="2742" spans="1:17" ht="12.6" customHeight="1" x14ac:dyDescent="0.2">
      <c r="A2742" s="234"/>
      <c r="B2742" s="98"/>
      <c r="C2742" s="130"/>
      <c r="D2742" s="240"/>
      <c r="E2742" s="240"/>
      <c r="F2742" s="224"/>
      <c r="G2742" s="98"/>
      <c r="H2742" s="98"/>
      <c r="I2742" s="130"/>
      <c r="J2742" s="98"/>
      <c r="K2742" s="98"/>
      <c r="L2742" s="98"/>
      <c r="M2742" s="255"/>
      <c r="N2742" s="255"/>
      <c r="O2742" s="98"/>
      <c r="P2742" s="98"/>
      <c r="Q2742" s="130"/>
    </row>
    <row r="2743" spans="1:17" ht="12.6" customHeight="1" x14ac:dyDescent="0.2">
      <c r="A2743" s="234"/>
      <c r="B2743" s="98"/>
      <c r="C2743" s="130"/>
      <c r="D2743" s="240"/>
      <c r="E2743" s="240"/>
      <c r="F2743" s="224"/>
      <c r="G2743" s="98"/>
      <c r="H2743" s="98"/>
      <c r="I2743" s="130"/>
      <c r="J2743" s="98"/>
      <c r="K2743" s="98"/>
      <c r="L2743" s="98"/>
      <c r="M2743" s="255"/>
      <c r="N2743" s="255"/>
      <c r="O2743" s="98"/>
      <c r="P2743" s="98"/>
      <c r="Q2743" s="130"/>
    </row>
    <row r="2744" spans="1:17" ht="12.6" customHeight="1" x14ac:dyDescent="0.2">
      <c r="A2744" s="234"/>
      <c r="B2744" s="98"/>
      <c r="C2744" s="130"/>
      <c r="D2744" s="240"/>
      <c r="E2744" s="240"/>
      <c r="F2744" s="224"/>
      <c r="G2744" s="98"/>
      <c r="H2744" s="98"/>
      <c r="I2744" s="130"/>
      <c r="J2744" s="98"/>
      <c r="K2744" s="98"/>
      <c r="L2744" s="98"/>
      <c r="M2744" s="255"/>
      <c r="N2744" s="255"/>
      <c r="O2744" s="98"/>
      <c r="P2744" s="98"/>
      <c r="Q2744" s="130"/>
    </row>
    <row r="2745" spans="1:17" ht="12.6" customHeight="1" x14ac:dyDescent="0.2">
      <c r="A2745" s="234"/>
      <c r="B2745" s="98"/>
      <c r="C2745" s="130"/>
      <c r="D2745" s="240"/>
      <c r="E2745" s="240"/>
      <c r="F2745" s="224"/>
      <c r="G2745" s="98"/>
      <c r="H2745" s="98"/>
      <c r="I2745" s="130"/>
      <c r="J2745" s="98"/>
      <c r="K2745" s="98"/>
      <c r="L2745" s="98"/>
      <c r="M2745" s="255"/>
      <c r="N2745" s="255"/>
      <c r="O2745" s="98"/>
      <c r="P2745" s="98"/>
      <c r="Q2745" s="130"/>
    </row>
    <row r="2746" spans="1:17" ht="12.6" customHeight="1" x14ac:dyDescent="0.2">
      <c r="A2746" s="234"/>
      <c r="B2746" s="98"/>
      <c r="C2746" s="130"/>
      <c r="D2746" s="240"/>
      <c r="E2746" s="240"/>
      <c r="F2746" s="224"/>
      <c r="G2746" s="98"/>
      <c r="H2746" s="98"/>
      <c r="I2746" s="130"/>
      <c r="J2746" s="98"/>
      <c r="K2746" s="98"/>
      <c r="L2746" s="98"/>
      <c r="M2746" s="255"/>
      <c r="N2746" s="255"/>
      <c r="O2746" s="98"/>
      <c r="P2746" s="98"/>
      <c r="Q2746" s="130"/>
    </row>
    <row r="2747" spans="1:17" ht="12.6" customHeight="1" x14ac:dyDescent="0.2">
      <c r="A2747" s="234"/>
      <c r="B2747" s="98"/>
      <c r="C2747" s="130"/>
      <c r="D2747" s="240"/>
      <c r="E2747" s="240"/>
      <c r="F2747" s="224"/>
      <c r="G2747" s="98"/>
      <c r="H2747" s="98"/>
      <c r="I2747" s="130"/>
      <c r="J2747" s="98"/>
      <c r="K2747" s="98"/>
      <c r="L2747" s="98"/>
      <c r="M2747" s="255"/>
      <c r="N2747" s="255"/>
      <c r="O2747" s="98"/>
      <c r="P2747" s="98"/>
      <c r="Q2747" s="130"/>
    </row>
    <row r="2748" spans="1:17" ht="12.6" customHeight="1" x14ac:dyDescent="0.2">
      <c r="A2748" s="234"/>
      <c r="B2748" s="98"/>
      <c r="C2748" s="130"/>
      <c r="D2748" s="240"/>
      <c r="E2748" s="240"/>
      <c r="F2748" s="224"/>
      <c r="G2748" s="98"/>
      <c r="H2748" s="98"/>
      <c r="I2748" s="130"/>
      <c r="J2748" s="98"/>
      <c r="K2748" s="98"/>
      <c r="L2748" s="98"/>
      <c r="M2748" s="255"/>
      <c r="N2748" s="255"/>
      <c r="O2748" s="98"/>
      <c r="P2748" s="98"/>
      <c r="Q2748" s="130"/>
    </row>
    <row r="2749" spans="1:17" ht="12.6" customHeight="1" x14ac:dyDescent="0.2">
      <c r="A2749" s="234"/>
      <c r="B2749" s="98"/>
      <c r="C2749" s="130"/>
      <c r="D2749" s="240"/>
      <c r="E2749" s="240"/>
      <c r="F2749" s="224"/>
      <c r="G2749" s="98"/>
      <c r="H2749" s="98"/>
      <c r="I2749" s="130"/>
      <c r="J2749" s="98"/>
      <c r="K2749" s="98"/>
      <c r="L2749" s="98"/>
      <c r="M2749" s="255"/>
      <c r="N2749" s="255"/>
      <c r="O2749" s="98"/>
      <c r="P2749" s="98"/>
      <c r="Q2749" s="130"/>
    </row>
    <row r="2750" spans="1:17" ht="12.6" customHeight="1" x14ac:dyDescent="0.2">
      <c r="A2750" s="234"/>
      <c r="B2750" s="98"/>
      <c r="C2750" s="130"/>
      <c r="D2750" s="240"/>
      <c r="E2750" s="240"/>
      <c r="F2750" s="224"/>
      <c r="G2750" s="98"/>
      <c r="H2750" s="98"/>
      <c r="I2750" s="130"/>
      <c r="J2750" s="98"/>
      <c r="K2750" s="98"/>
      <c r="L2750" s="98"/>
      <c r="M2750" s="255"/>
      <c r="N2750" s="255"/>
      <c r="O2750" s="98"/>
      <c r="P2750" s="98"/>
      <c r="Q2750" s="130"/>
    </row>
    <row r="2751" spans="1:17" ht="12.6" customHeight="1" x14ac:dyDescent="0.2">
      <c r="A2751" s="234"/>
      <c r="B2751" s="98"/>
      <c r="C2751" s="130"/>
      <c r="D2751" s="240"/>
      <c r="E2751" s="240"/>
      <c r="F2751" s="224"/>
      <c r="G2751" s="98"/>
      <c r="H2751" s="98"/>
      <c r="I2751" s="130"/>
      <c r="J2751" s="98"/>
      <c r="K2751" s="98"/>
      <c r="L2751" s="98"/>
      <c r="M2751" s="255"/>
      <c r="N2751" s="255"/>
      <c r="O2751" s="98"/>
      <c r="P2751" s="98"/>
      <c r="Q2751" s="130"/>
    </row>
    <row r="2752" spans="1:17" ht="12.6" customHeight="1" x14ac:dyDescent="0.2">
      <c r="A2752" s="234"/>
      <c r="B2752" s="98"/>
      <c r="C2752" s="130"/>
      <c r="D2752" s="240"/>
      <c r="E2752" s="240"/>
      <c r="F2752" s="224"/>
      <c r="G2752" s="98"/>
      <c r="H2752" s="98"/>
      <c r="I2752" s="130"/>
      <c r="J2752" s="98"/>
      <c r="K2752" s="98"/>
      <c r="L2752" s="98"/>
      <c r="M2752" s="255"/>
      <c r="N2752" s="255"/>
      <c r="O2752" s="98"/>
      <c r="P2752" s="98"/>
      <c r="Q2752" s="130"/>
    </row>
    <row r="2753" spans="1:17" ht="12.6" customHeight="1" x14ac:dyDescent="0.2">
      <c r="A2753" s="234"/>
      <c r="B2753" s="98"/>
      <c r="C2753" s="130"/>
      <c r="D2753" s="240"/>
      <c r="E2753" s="240"/>
      <c r="F2753" s="224"/>
      <c r="G2753" s="98"/>
      <c r="H2753" s="98"/>
      <c r="I2753" s="130"/>
      <c r="J2753" s="98"/>
      <c r="K2753" s="98"/>
      <c r="L2753" s="98"/>
      <c r="M2753" s="255"/>
      <c r="N2753" s="255"/>
      <c r="O2753" s="98"/>
      <c r="P2753" s="98"/>
      <c r="Q2753" s="130"/>
    </row>
    <row r="2754" spans="1:17" ht="12.6" customHeight="1" x14ac:dyDescent="0.2">
      <c r="A2754" s="234"/>
      <c r="B2754" s="98"/>
      <c r="C2754" s="130"/>
      <c r="D2754" s="240"/>
      <c r="E2754" s="240"/>
      <c r="F2754" s="224"/>
      <c r="G2754" s="98"/>
      <c r="H2754" s="98"/>
      <c r="I2754" s="130"/>
      <c r="J2754" s="98"/>
      <c r="K2754" s="98"/>
      <c r="L2754" s="98"/>
      <c r="M2754" s="255"/>
      <c r="N2754" s="255"/>
      <c r="O2754" s="98"/>
      <c r="P2754" s="98"/>
      <c r="Q2754" s="130"/>
    </row>
    <row r="2755" spans="1:17" ht="12.6" customHeight="1" x14ac:dyDescent="0.2">
      <c r="A2755" s="234"/>
      <c r="B2755" s="98"/>
      <c r="C2755" s="130"/>
      <c r="D2755" s="240"/>
      <c r="E2755" s="240"/>
      <c r="F2755" s="224"/>
      <c r="G2755" s="98"/>
      <c r="H2755" s="98"/>
      <c r="I2755" s="130"/>
      <c r="J2755" s="98"/>
      <c r="K2755" s="98"/>
      <c r="L2755" s="98"/>
      <c r="M2755" s="255"/>
      <c r="N2755" s="255"/>
      <c r="O2755" s="98"/>
      <c r="P2755" s="98"/>
      <c r="Q2755" s="130"/>
    </row>
    <row r="2756" spans="1:17" ht="12.6" customHeight="1" x14ac:dyDescent="0.2">
      <c r="A2756" s="234"/>
      <c r="B2756" s="98"/>
      <c r="C2756" s="130"/>
      <c r="D2756" s="240"/>
      <c r="E2756" s="240"/>
      <c r="F2756" s="224"/>
      <c r="G2756" s="98"/>
      <c r="H2756" s="98"/>
      <c r="I2756" s="130"/>
      <c r="J2756" s="98"/>
      <c r="K2756" s="98"/>
      <c r="L2756" s="98"/>
      <c r="M2756" s="255"/>
      <c r="N2756" s="255"/>
      <c r="O2756" s="98"/>
      <c r="P2756" s="98"/>
      <c r="Q2756" s="130"/>
    </row>
    <row r="2757" spans="1:17" ht="12.6" customHeight="1" x14ac:dyDescent="0.2">
      <c r="A2757" s="234"/>
      <c r="B2757" s="98"/>
      <c r="C2757" s="130"/>
      <c r="D2757" s="240"/>
      <c r="E2757" s="240"/>
      <c r="F2757" s="224"/>
      <c r="G2757" s="98"/>
      <c r="H2757" s="98"/>
      <c r="I2757" s="130"/>
      <c r="J2757" s="98"/>
      <c r="K2757" s="98"/>
      <c r="L2757" s="98"/>
      <c r="M2757" s="255"/>
      <c r="N2757" s="255"/>
      <c r="O2757" s="98"/>
      <c r="P2757" s="98"/>
      <c r="Q2757" s="130"/>
    </row>
    <row r="2758" spans="1:17" ht="12.6" customHeight="1" x14ac:dyDescent="0.2">
      <c r="A2758" s="234"/>
      <c r="B2758" s="98"/>
      <c r="C2758" s="130"/>
      <c r="D2758" s="240"/>
      <c r="E2758" s="240"/>
      <c r="F2758" s="224"/>
      <c r="G2758" s="98"/>
      <c r="H2758" s="98"/>
      <c r="I2758" s="130"/>
      <c r="J2758" s="98"/>
      <c r="K2758" s="98"/>
      <c r="L2758" s="98"/>
      <c r="M2758" s="255"/>
      <c r="N2758" s="255"/>
      <c r="O2758" s="98"/>
      <c r="P2758" s="98"/>
      <c r="Q2758" s="130"/>
    </row>
    <row r="2759" spans="1:17" ht="12.6" customHeight="1" x14ac:dyDescent="0.2">
      <c r="A2759" s="234"/>
      <c r="B2759" s="98"/>
      <c r="C2759" s="130"/>
      <c r="D2759" s="240"/>
      <c r="E2759" s="240"/>
      <c r="F2759" s="224"/>
      <c r="G2759" s="98"/>
      <c r="H2759" s="98"/>
      <c r="I2759" s="130"/>
      <c r="J2759" s="98"/>
      <c r="K2759" s="98"/>
      <c r="L2759" s="98"/>
      <c r="M2759" s="255"/>
      <c r="N2759" s="255"/>
      <c r="O2759" s="98"/>
      <c r="P2759" s="98"/>
      <c r="Q2759" s="130"/>
    </row>
    <row r="2760" spans="1:17" ht="12.6" customHeight="1" x14ac:dyDescent="0.2">
      <c r="A2760" s="234"/>
      <c r="B2760" s="98"/>
      <c r="C2760" s="130"/>
      <c r="D2760" s="240"/>
      <c r="E2760" s="240"/>
      <c r="F2760" s="224"/>
      <c r="G2760" s="98"/>
      <c r="H2760" s="98"/>
      <c r="I2760" s="130"/>
      <c r="J2760" s="98"/>
      <c r="K2760" s="98"/>
      <c r="L2760" s="98"/>
      <c r="M2760" s="255"/>
      <c r="N2760" s="255"/>
      <c r="O2760" s="98"/>
      <c r="P2760" s="98"/>
      <c r="Q2760" s="130"/>
    </row>
    <row r="2761" spans="1:17" ht="12.6" customHeight="1" x14ac:dyDescent="0.2">
      <c r="A2761" s="234"/>
      <c r="B2761" s="98"/>
      <c r="C2761" s="130"/>
      <c r="D2761" s="240"/>
      <c r="E2761" s="240"/>
      <c r="F2761" s="224"/>
      <c r="G2761" s="98"/>
      <c r="H2761" s="98"/>
      <c r="I2761" s="130"/>
      <c r="J2761" s="98"/>
      <c r="K2761" s="98"/>
      <c r="L2761" s="98"/>
      <c r="M2761" s="255"/>
      <c r="N2761" s="255"/>
      <c r="O2761" s="98"/>
      <c r="P2761" s="98"/>
      <c r="Q2761" s="130"/>
    </row>
    <row r="2762" spans="1:17" ht="12.6" customHeight="1" x14ac:dyDescent="0.2">
      <c r="A2762" s="234"/>
      <c r="B2762" s="98"/>
      <c r="C2762" s="130"/>
      <c r="D2762" s="240"/>
      <c r="E2762" s="240"/>
      <c r="F2762" s="224"/>
      <c r="G2762" s="98"/>
      <c r="H2762" s="98"/>
      <c r="I2762" s="130"/>
      <c r="J2762" s="98"/>
      <c r="K2762" s="98"/>
      <c r="L2762" s="98"/>
      <c r="M2762" s="255"/>
      <c r="N2762" s="255"/>
      <c r="O2762" s="98"/>
      <c r="P2762" s="98"/>
      <c r="Q2762" s="130"/>
    </row>
    <row r="2763" spans="1:17" ht="12.6" customHeight="1" x14ac:dyDescent="0.2">
      <c r="A2763" s="234"/>
      <c r="B2763" s="98"/>
      <c r="C2763" s="130"/>
      <c r="D2763" s="240"/>
      <c r="E2763" s="240"/>
      <c r="F2763" s="224"/>
      <c r="G2763" s="98"/>
      <c r="H2763" s="98"/>
      <c r="I2763" s="130"/>
      <c r="J2763" s="98"/>
      <c r="K2763" s="98"/>
      <c r="L2763" s="98"/>
      <c r="M2763" s="255"/>
      <c r="N2763" s="255"/>
      <c r="O2763" s="98"/>
      <c r="P2763" s="98"/>
      <c r="Q2763" s="130"/>
    </row>
    <row r="2764" spans="1:17" ht="12.6" customHeight="1" x14ac:dyDescent="0.2">
      <c r="A2764" s="234"/>
      <c r="B2764" s="98"/>
      <c r="C2764" s="130"/>
      <c r="D2764" s="240"/>
      <c r="E2764" s="240"/>
      <c r="F2764" s="224"/>
      <c r="G2764" s="98"/>
      <c r="H2764" s="98"/>
      <c r="I2764" s="130"/>
      <c r="J2764" s="98"/>
      <c r="K2764" s="98"/>
      <c r="L2764" s="98"/>
      <c r="M2764" s="255"/>
      <c r="N2764" s="255"/>
      <c r="O2764" s="98"/>
      <c r="P2764" s="98"/>
      <c r="Q2764" s="130"/>
    </row>
    <row r="2765" spans="1:17" ht="12.6" customHeight="1" x14ac:dyDescent="0.2">
      <c r="A2765" s="234"/>
      <c r="B2765" s="98"/>
      <c r="C2765" s="130"/>
      <c r="D2765" s="240"/>
      <c r="E2765" s="240"/>
      <c r="F2765" s="224"/>
      <c r="G2765" s="98"/>
      <c r="H2765" s="98"/>
      <c r="I2765" s="130"/>
      <c r="J2765" s="98"/>
      <c r="K2765" s="98"/>
      <c r="L2765" s="98"/>
      <c r="M2765" s="255"/>
      <c r="N2765" s="255"/>
      <c r="O2765" s="98"/>
      <c r="P2765" s="98"/>
      <c r="Q2765" s="130"/>
    </row>
    <row r="2766" spans="1:17" ht="12.6" customHeight="1" x14ac:dyDescent="0.2">
      <c r="A2766" s="234"/>
      <c r="B2766" s="98"/>
      <c r="C2766" s="130"/>
      <c r="D2766" s="240"/>
      <c r="E2766" s="240"/>
      <c r="F2766" s="224"/>
      <c r="G2766" s="98"/>
      <c r="H2766" s="98"/>
      <c r="I2766" s="130"/>
      <c r="J2766" s="98"/>
      <c r="K2766" s="98"/>
      <c r="L2766" s="98"/>
      <c r="M2766" s="255"/>
      <c r="N2766" s="255"/>
      <c r="O2766" s="98"/>
      <c r="P2766" s="98"/>
      <c r="Q2766" s="130"/>
    </row>
    <row r="2767" spans="1:17" ht="12.6" customHeight="1" x14ac:dyDescent="0.2">
      <c r="A2767" s="234"/>
      <c r="B2767" s="98"/>
      <c r="C2767" s="130"/>
      <c r="D2767" s="240"/>
      <c r="E2767" s="240"/>
      <c r="F2767" s="224"/>
      <c r="G2767" s="98"/>
      <c r="H2767" s="98"/>
      <c r="I2767" s="130"/>
      <c r="J2767" s="98"/>
      <c r="K2767" s="98"/>
      <c r="L2767" s="98"/>
      <c r="M2767" s="255"/>
      <c r="N2767" s="255"/>
      <c r="O2767" s="98"/>
      <c r="P2767" s="98"/>
      <c r="Q2767" s="130"/>
    </row>
    <row r="2768" spans="1:17" ht="12.6" customHeight="1" x14ac:dyDescent="0.2">
      <c r="A2768" s="234"/>
      <c r="B2768" s="98"/>
      <c r="C2768" s="130"/>
      <c r="D2768" s="240"/>
      <c r="E2768" s="240"/>
      <c r="F2768" s="224"/>
      <c r="G2768" s="98"/>
      <c r="H2768" s="98"/>
      <c r="I2768" s="130"/>
      <c r="J2768" s="98"/>
      <c r="K2768" s="98"/>
      <c r="L2768" s="98"/>
      <c r="M2768" s="255"/>
      <c r="N2768" s="255"/>
      <c r="O2768" s="98"/>
      <c r="P2768" s="98"/>
      <c r="Q2768" s="130"/>
    </row>
    <row r="2769" spans="1:17" ht="12.6" customHeight="1" x14ac:dyDescent="0.2">
      <c r="A2769" s="234"/>
      <c r="B2769" s="98"/>
      <c r="C2769" s="130"/>
      <c r="D2769" s="240"/>
      <c r="E2769" s="240"/>
      <c r="F2769" s="224"/>
      <c r="G2769" s="98"/>
      <c r="H2769" s="98"/>
      <c r="I2769" s="130"/>
      <c r="J2769" s="98"/>
      <c r="K2769" s="98"/>
      <c r="L2769" s="98"/>
      <c r="M2769" s="255"/>
      <c r="N2769" s="255"/>
      <c r="O2769" s="98"/>
      <c r="P2769" s="98"/>
      <c r="Q2769" s="130"/>
    </row>
    <row r="2770" spans="1:17" ht="12.6" customHeight="1" x14ac:dyDescent="0.2">
      <c r="A2770" s="234"/>
      <c r="B2770" s="98"/>
      <c r="C2770" s="130"/>
      <c r="D2770" s="240"/>
      <c r="E2770" s="240"/>
      <c r="F2770" s="224"/>
      <c r="G2770" s="98"/>
      <c r="H2770" s="98"/>
      <c r="I2770" s="130"/>
      <c r="J2770" s="98"/>
      <c r="K2770" s="98"/>
      <c r="L2770" s="98"/>
      <c r="M2770" s="255"/>
      <c r="N2770" s="255"/>
      <c r="O2770" s="98"/>
      <c r="P2770" s="98"/>
      <c r="Q2770" s="130"/>
    </row>
    <row r="2771" spans="1:17" ht="12.6" customHeight="1" x14ac:dyDescent="0.2">
      <c r="A2771" s="234"/>
      <c r="B2771" s="98"/>
      <c r="C2771" s="130"/>
      <c r="D2771" s="240"/>
      <c r="E2771" s="240"/>
      <c r="F2771" s="224"/>
      <c r="G2771" s="98"/>
      <c r="H2771" s="98"/>
      <c r="I2771" s="130"/>
      <c r="J2771" s="98"/>
      <c r="K2771" s="98"/>
      <c r="L2771" s="98"/>
      <c r="M2771" s="255"/>
      <c r="N2771" s="255"/>
      <c r="O2771" s="98"/>
      <c r="P2771" s="98"/>
      <c r="Q2771" s="130"/>
    </row>
    <row r="2772" spans="1:17" ht="12.6" customHeight="1" x14ac:dyDescent="0.2">
      <c r="A2772" s="234"/>
      <c r="B2772" s="98"/>
      <c r="C2772" s="130"/>
      <c r="D2772" s="240"/>
      <c r="E2772" s="240"/>
      <c r="F2772" s="224"/>
      <c r="G2772" s="98"/>
      <c r="H2772" s="98"/>
      <c r="I2772" s="130"/>
      <c r="J2772" s="98"/>
      <c r="K2772" s="98"/>
      <c r="L2772" s="98"/>
      <c r="M2772" s="255"/>
      <c r="N2772" s="255"/>
      <c r="O2772" s="98"/>
      <c r="P2772" s="98"/>
      <c r="Q2772" s="130"/>
    </row>
    <row r="2773" spans="1:17" ht="12.6" customHeight="1" x14ac:dyDescent="0.2">
      <c r="A2773" s="234"/>
      <c r="B2773" s="98"/>
      <c r="C2773" s="130"/>
      <c r="D2773" s="240"/>
      <c r="E2773" s="240"/>
      <c r="F2773" s="224"/>
      <c r="G2773" s="98"/>
      <c r="H2773" s="98"/>
      <c r="I2773" s="130"/>
      <c r="J2773" s="98"/>
      <c r="K2773" s="98"/>
      <c r="L2773" s="98"/>
      <c r="M2773" s="255"/>
      <c r="N2773" s="255"/>
      <c r="O2773" s="98"/>
      <c r="P2773" s="98"/>
      <c r="Q2773" s="130"/>
    </row>
    <row r="2774" spans="1:17" ht="12.6" customHeight="1" x14ac:dyDescent="0.2">
      <c r="A2774" s="234"/>
      <c r="B2774" s="98"/>
      <c r="C2774" s="130"/>
      <c r="D2774" s="240"/>
      <c r="E2774" s="240"/>
      <c r="F2774" s="224"/>
      <c r="G2774" s="98"/>
      <c r="H2774" s="98"/>
      <c r="I2774" s="130"/>
      <c r="J2774" s="98"/>
      <c r="K2774" s="98"/>
      <c r="L2774" s="98"/>
      <c r="M2774" s="255"/>
      <c r="N2774" s="255"/>
      <c r="O2774" s="98"/>
      <c r="P2774" s="98"/>
      <c r="Q2774" s="130"/>
    </row>
    <row r="2775" spans="1:17" ht="12.6" customHeight="1" x14ac:dyDescent="0.2">
      <c r="A2775" s="234"/>
      <c r="B2775" s="98"/>
      <c r="C2775" s="130"/>
      <c r="D2775" s="240"/>
      <c r="E2775" s="240"/>
      <c r="F2775" s="224"/>
      <c r="G2775" s="98"/>
      <c r="H2775" s="98"/>
      <c r="I2775" s="130"/>
      <c r="J2775" s="98"/>
      <c r="K2775" s="98"/>
      <c r="L2775" s="98"/>
      <c r="M2775" s="255"/>
      <c r="N2775" s="255"/>
      <c r="O2775" s="98"/>
      <c r="P2775" s="98"/>
      <c r="Q2775" s="130"/>
    </row>
    <row r="2776" spans="1:17" ht="12.6" customHeight="1" x14ac:dyDescent="0.2">
      <c r="A2776" s="234"/>
      <c r="B2776" s="98"/>
      <c r="C2776" s="130"/>
      <c r="D2776" s="240"/>
      <c r="E2776" s="240"/>
      <c r="F2776" s="224"/>
      <c r="G2776" s="98"/>
      <c r="H2776" s="98"/>
      <c r="I2776" s="130"/>
      <c r="J2776" s="98"/>
      <c r="K2776" s="98"/>
      <c r="L2776" s="98"/>
      <c r="M2776" s="255"/>
      <c r="N2776" s="255"/>
      <c r="O2776" s="98"/>
      <c r="P2776" s="98"/>
      <c r="Q2776" s="130"/>
    </row>
    <row r="2777" spans="1:17" ht="12.6" customHeight="1" x14ac:dyDescent="0.2">
      <c r="A2777" s="234"/>
      <c r="B2777" s="98"/>
      <c r="C2777" s="130"/>
      <c r="D2777" s="240"/>
      <c r="E2777" s="240"/>
      <c r="F2777" s="224"/>
      <c r="G2777" s="98"/>
      <c r="H2777" s="98"/>
      <c r="I2777" s="130"/>
      <c r="J2777" s="98"/>
      <c r="K2777" s="98"/>
      <c r="L2777" s="98"/>
      <c r="M2777" s="255"/>
      <c r="N2777" s="255"/>
      <c r="O2777" s="98"/>
      <c r="P2777" s="98"/>
      <c r="Q2777" s="130"/>
    </row>
    <row r="2778" spans="1:17" ht="12.6" customHeight="1" x14ac:dyDescent="0.2">
      <c r="A2778" s="234"/>
      <c r="B2778" s="98"/>
      <c r="C2778" s="130"/>
      <c r="D2778" s="240"/>
      <c r="E2778" s="240"/>
      <c r="F2778" s="224"/>
      <c r="G2778" s="98"/>
      <c r="H2778" s="98"/>
      <c r="I2778" s="130"/>
      <c r="J2778" s="98"/>
      <c r="K2778" s="98"/>
      <c r="L2778" s="98"/>
      <c r="M2778" s="255"/>
      <c r="N2778" s="255"/>
      <c r="O2778" s="98"/>
      <c r="P2778" s="98"/>
      <c r="Q2778" s="130"/>
    </row>
    <row r="2779" spans="1:17" ht="12.6" customHeight="1" x14ac:dyDescent="0.2">
      <c r="A2779" s="234"/>
      <c r="B2779" s="98"/>
      <c r="C2779" s="130"/>
      <c r="D2779" s="240"/>
      <c r="E2779" s="240"/>
      <c r="F2779" s="224"/>
      <c r="G2779" s="98"/>
      <c r="H2779" s="98"/>
      <c r="I2779" s="130"/>
      <c r="J2779" s="98"/>
      <c r="K2779" s="98"/>
      <c r="L2779" s="98"/>
      <c r="M2779" s="255"/>
      <c r="N2779" s="255"/>
      <c r="O2779" s="98"/>
      <c r="P2779" s="98"/>
      <c r="Q2779" s="130"/>
    </row>
    <row r="2780" spans="1:17" ht="12.6" customHeight="1" x14ac:dyDescent="0.2">
      <c r="A2780" s="234"/>
      <c r="B2780" s="98"/>
      <c r="C2780" s="130"/>
      <c r="D2780" s="240"/>
      <c r="E2780" s="240"/>
      <c r="F2780" s="224"/>
      <c r="G2780" s="98"/>
      <c r="H2780" s="98"/>
      <c r="I2780" s="130"/>
      <c r="J2780" s="98"/>
      <c r="K2780" s="98"/>
      <c r="L2780" s="98"/>
      <c r="M2780" s="255"/>
      <c r="N2780" s="255"/>
      <c r="O2780" s="98"/>
      <c r="P2780" s="98"/>
      <c r="Q2780" s="130"/>
    </row>
    <row r="2781" spans="1:17" ht="12.6" customHeight="1" x14ac:dyDescent="0.2">
      <c r="A2781" s="234"/>
      <c r="B2781" s="98"/>
      <c r="C2781" s="130"/>
      <c r="D2781" s="240"/>
      <c r="E2781" s="240"/>
      <c r="F2781" s="224"/>
      <c r="G2781" s="98"/>
      <c r="H2781" s="98"/>
      <c r="I2781" s="130"/>
      <c r="J2781" s="98"/>
      <c r="K2781" s="98"/>
      <c r="L2781" s="98"/>
      <c r="M2781" s="255"/>
      <c r="N2781" s="255"/>
      <c r="O2781" s="98"/>
      <c r="P2781" s="98"/>
      <c r="Q2781" s="130"/>
    </row>
    <row r="2782" spans="1:17" ht="12.6" customHeight="1" x14ac:dyDescent="0.2">
      <c r="A2782" s="234"/>
      <c r="B2782" s="98"/>
      <c r="C2782" s="130"/>
      <c r="D2782" s="240"/>
      <c r="E2782" s="240"/>
      <c r="F2782" s="224"/>
      <c r="G2782" s="98"/>
      <c r="H2782" s="98"/>
      <c r="I2782" s="130"/>
      <c r="J2782" s="98"/>
      <c r="K2782" s="98"/>
      <c r="L2782" s="98"/>
      <c r="M2782" s="255"/>
      <c r="N2782" s="255"/>
      <c r="O2782" s="98"/>
      <c r="P2782" s="98"/>
      <c r="Q2782" s="130"/>
    </row>
    <row r="2783" spans="1:17" ht="12.6" customHeight="1" x14ac:dyDescent="0.2">
      <c r="A2783" s="234"/>
      <c r="B2783" s="98"/>
      <c r="C2783" s="130"/>
      <c r="D2783" s="240"/>
      <c r="E2783" s="240"/>
      <c r="F2783" s="224"/>
      <c r="G2783" s="98"/>
      <c r="H2783" s="98"/>
      <c r="I2783" s="130"/>
      <c r="J2783" s="98"/>
      <c r="K2783" s="98"/>
      <c r="L2783" s="98"/>
      <c r="M2783" s="255"/>
      <c r="N2783" s="255"/>
      <c r="O2783" s="98"/>
      <c r="P2783" s="98"/>
      <c r="Q2783" s="130"/>
    </row>
    <row r="2784" spans="1:17" ht="12.6" customHeight="1" x14ac:dyDescent="0.2">
      <c r="A2784" s="234"/>
      <c r="B2784" s="98"/>
      <c r="C2784" s="130"/>
      <c r="D2784" s="240"/>
      <c r="E2784" s="240"/>
      <c r="F2784" s="224"/>
      <c r="G2784" s="98"/>
      <c r="H2784" s="98"/>
      <c r="I2784" s="130"/>
      <c r="J2784" s="98"/>
      <c r="K2784" s="98"/>
      <c r="L2784" s="98"/>
      <c r="M2784" s="255"/>
      <c r="N2784" s="255"/>
      <c r="O2784" s="98"/>
      <c r="P2784" s="98"/>
      <c r="Q2784" s="130"/>
    </row>
    <row r="2785" spans="1:17" ht="12.6" customHeight="1" x14ac:dyDescent="0.2">
      <c r="A2785" s="234"/>
      <c r="B2785" s="98"/>
      <c r="C2785" s="130"/>
      <c r="D2785" s="240"/>
      <c r="E2785" s="240"/>
      <c r="F2785" s="224"/>
      <c r="G2785" s="98"/>
      <c r="H2785" s="98"/>
      <c r="I2785" s="130"/>
      <c r="J2785" s="98"/>
      <c r="K2785" s="98"/>
      <c r="L2785" s="98"/>
      <c r="M2785" s="255"/>
      <c r="N2785" s="255"/>
      <c r="O2785" s="98"/>
      <c r="P2785" s="98"/>
      <c r="Q2785" s="130"/>
    </row>
    <row r="2786" spans="1:17" ht="12.6" customHeight="1" x14ac:dyDescent="0.2">
      <c r="A2786" s="234"/>
      <c r="B2786" s="98"/>
      <c r="C2786" s="130"/>
      <c r="D2786" s="240"/>
      <c r="E2786" s="240"/>
      <c r="F2786" s="224"/>
      <c r="G2786" s="98"/>
      <c r="H2786" s="98"/>
      <c r="I2786" s="130"/>
      <c r="J2786" s="98"/>
      <c r="K2786" s="98"/>
      <c r="L2786" s="98"/>
      <c r="M2786" s="255"/>
      <c r="N2786" s="255"/>
      <c r="O2786" s="98"/>
      <c r="P2786" s="98"/>
      <c r="Q2786" s="130"/>
    </row>
    <row r="2787" spans="1:17" ht="12.6" customHeight="1" x14ac:dyDescent="0.2">
      <c r="A2787" s="234"/>
      <c r="B2787" s="98"/>
      <c r="C2787" s="130"/>
      <c r="D2787" s="240"/>
      <c r="E2787" s="240"/>
      <c r="F2787" s="224"/>
      <c r="G2787" s="98"/>
      <c r="H2787" s="98"/>
      <c r="I2787" s="130"/>
      <c r="J2787" s="98"/>
      <c r="K2787" s="98"/>
      <c r="L2787" s="98"/>
      <c r="M2787" s="255"/>
      <c r="N2787" s="255"/>
      <c r="O2787" s="98"/>
      <c r="P2787" s="98"/>
      <c r="Q2787" s="130"/>
    </row>
    <row r="2788" spans="1:17" ht="12.6" customHeight="1" x14ac:dyDescent="0.2">
      <c r="A2788" s="234"/>
      <c r="B2788" s="98"/>
      <c r="C2788" s="130"/>
      <c r="D2788" s="240"/>
      <c r="E2788" s="240"/>
      <c r="F2788" s="224"/>
      <c r="G2788" s="98"/>
      <c r="H2788" s="98"/>
      <c r="I2788" s="130"/>
      <c r="J2788" s="98"/>
      <c r="K2788" s="98"/>
      <c r="L2788" s="98"/>
      <c r="M2788" s="255"/>
      <c r="N2788" s="255"/>
      <c r="O2788" s="98"/>
      <c r="P2788" s="98"/>
      <c r="Q2788" s="130"/>
    </row>
    <row r="2789" spans="1:17" ht="12.6" customHeight="1" x14ac:dyDescent="0.2">
      <c r="A2789" s="234"/>
      <c r="B2789" s="98"/>
      <c r="C2789" s="130"/>
      <c r="D2789" s="240"/>
      <c r="E2789" s="240"/>
      <c r="F2789" s="224"/>
      <c r="G2789" s="98"/>
      <c r="H2789" s="98"/>
      <c r="I2789" s="130"/>
      <c r="J2789" s="98"/>
      <c r="K2789" s="98"/>
      <c r="L2789" s="98"/>
      <c r="M2789" s="255"/>
      <c r="N2789" s="255"/>
      <c r="O2789" s="98"/>
      <c r="P2789" s="98"/>
      <c r="Q2789" s="130"/>
    </row>
    <row r="2790" spans="1:17" ht="12.6" customHeight="1" x14ac:dyDescent="0.2">
      <c r="A2790" s="234"/>
      <c r="B2790" s="98"/>
      <c r="C2790" s="130"/>
      <c r="D2790" s="240"/>
      <c r="E2790" s="240"/>
      <c r="F2790" s="224"/>
      <c r="G2790" s="98"/>
      <c r="H2790" s="98"/>
      <c r="I2790" s="130"/>
      <c r="J2790" s="98"/>
      <c r="K2790" s="98"/>
      <c r="L2790" s="98"/>
      <c r="M2790" s="255"/>
      <c r="N2790" s="255"/>
      <c r="O2790" s="98"/>
      <c r="P2790" s="98"/>
      <c r="Q2790" s="130"/>
    </row>
    <row r="2791" spans="1:17" ht="12.6" customHeight="1" x14ac:dyDescent="0.2">
      <c r="A2791" s="234"/>
      <c r="B2791" s="98"/>
      <c r="C2791" s="130"/>
      <c r="D2791" s="240"/>
      <c r="E2791" s="240"/>
      <c r="F2791" s="224"/>
      <c r="G2791" s="98"/>
      <c r="H2791" s="98"/>
      <c r="I2791" s="130"/>
      <c r="J2791" s="98"/>
      <c r="K2791" s="98"/>
      <c r="L2791" s="98"/>
      <c r="M2791" s="255"/>
      <c r="N2791" s="255"/>
      <c r="O2791" s="98"/>
      <c r="P2791" s="98"/>
      <c r="Q2791" s="130"/>
    </row>
    <row r="2792" spans="1:17" ht="12.6" customHeight="1" x14ac:dyDescent="0.2">
      <c r="A2792" s="234"/>
      <c r="B2792" s="98"/>
      <c r="C2792" s="130"/>
      <c r="D2792" s="240"/>
      <c r="E2792" s="240"/>
      <c r="F2792" s="224"/>
      <c r="G2792" s="98"/>
      <c r="H2792" s="98"/>
      <c r="I2792" s="130"/>
      <c r="J2792" s="98"/>
      <c r="K2792" s="98"/>
      <c r="L2792" s="98"/>
      <c r="M2792" s="255"/>
      <c r="N2792" s="255"/>
      <c r="O2792" s="98"/>
      <c r="P2792" s="98"/>
      <c r="Q2792" s="130"/>
    </row>
    <row r="2793" spans="1:17" ht="12.6" customHeight="1" x14ac:dyDescent="0.2">
      <c r="A2793" s="234"/>
      <c r="B2793" s="98"/>
      <c r="C2793" s="130"/>
      <c r="D2793" s="240"/>
      <c r="E2793" s="240"/>
      <c r="F2793" s="224"/>
      <c r="G2793" s="98"/>
      <c r="H2793" s="98"/>
      <c r="I2793" s="130"/>
      <c r="J2793" s="98"/>
      <c r="K2793" s="98"/>
      <c r="L2793" s="98"/>
      <c r="M2793" s="255"/>
      <c r="N2793" s="255"/>
      <c r="O2793" s="98"/>
      <c r="P2793" s="98"/>
      <c r="Q2793" s="130"/>
    </row>
    <row r="2794" spans="1:17" ht="12.6" customHeight="1" x14ac:dyDescent="0.2">
      <c r="A2794" s="234"/>
      <c r="B2794" s="98"/>
      <c r="C2794" s="130"/>
      <c r="D2794" s="240"/>
      <c r="E2794" s="240"/>
      <c r="F2794" s="224"/>
      <c r="G2794" s="98"/>
      <c r="H2794" s="98"/>
      <c r="I2794" s="130"/>
      <c r="J2794" s="98"/>
      <c r="K2794" s="98"/>
      <c r="L2794" s="98"/>
      <c r="M2794" s="255"/>
      <c r="N2794" s="255"/>
      <c r="O2794" s="98"/>
      <c r="P2794" s="98"/>
      <c r="Q2794" s="130"/>
    </row>
    <row r="2795" spans="1:17" ht="12.6" customHeight="1" x14ac:dyDescent="0.2">
      <c r="A2795" s="234"/>
      <c r="B2795" s="98"/>
      <c r="C2795" s="130"/>
      <c r="D2795" s="240"/>
      <c r="E2795" s="240"/>
      <c r="F2795" s="224"/>
      <c r="G2795" s="98"/>
      <c r="H2795" s="98"/>
      <c r="I2795" s="130"/>
      <c r="J2795" s="98"/>
      <c r="K2795" s="98"/>
      <c r="L2795" s="98"/>
      <c r="M2795" s="255"/>
      <c r="N2795" s="255"/>
      <c r="O2795" s="98"/>
      <c r="P2795" s="98"/>
      <c r="Q2795" s="130"/>
    </row>
    <row r="2796" spans="1:17" ht="12.6" customHeight="1" x14ac:dyDescent="0.2">
      <c r="A2796" s="234"/>
      <c r="B2796" s="98"/>
      <c r="C2796" s="130"/>
      <c r="D2796" s="240"/>
      <c r="E2796" s="240"/>
      <c r="F2796" s="224"/>
      <c r="G2796" s="98"/>
      <c r="H2796" s="98"/>
      <c r="I2796" s="130"/>
      <c r="J2796" s="98"/>
      <c r="K2796" s="98"/>
      <c r="L2796" s="98"/>
      <c r="M2796" s="255"/>
      <c r="N2796" s="255"/>
      <c r="O2796" s="98"/>
      <c r="P2796" s="98"/>
      <c r="Q2796" s="130"/>
    </row>
    <row r="2797" spans="1:17" ht="12.6" customHeight="1" x14ac:dyDescent="0.2">
      <c r="A2797" s="234"/>
      <c r="B2797" s="98"/>
      <c r="C2797" s="130"/>
      <c r="D2797" s="240"/>
      <c r="E2797" s="240"/>
      <c r="F2797" s="224"/>
      <c r="G2797" s="98"/>
      <c r="H2797" s="98"/>
      <c r="I2797" s="130"/>
      <c r="J2797" s="98"/>
      <c r="K2797" s="98"/>
      <c r="L2797" s="98"/>
      <c r="M2797" s="255"/>
      <c r="N2797" s="255"/>
      <c r="O2797" s="98"/>
      <c r="P2797" s="98"/>
      <c r="Q2797" s="130"/>
    </row>
    <row r="2798" spans="1:17" ht="12.6" customHeight="1" x14ac:dyDescent="0.2">
      <c r="A2798" s="234"/>
      <c r="B2798" s="98"/>
      <c r="C2798" s="130"/>
      <c r="D2798" s="240"/>
      <c r="E2798" s="240"/>
      <c r="F2798" s="224"/>
      <c r="G2798" s="98"/>
      <c r="H2798" s="98"/>
      <c r="I2798" s="130"/>
      <c r="J2798" s="98"/>
      <c r="K2798" s="98"/>
      <c r="L2798" s="98"/>
      <c r="M2798" s="255"/>
      <c r="N2798" s="255"/>
      <c r="O2798" s="98"/>
      <c r="P2798" s="98"/>
      <c r="Q2798" s="130"/>
    </row>
    <row r="2799" spans="1:17" ht="12.6" customHeight="1" x14ac:dyDescent="0.2">
      <c r="A2799" s="234"/>
      <c r="B2799" s="98"/>
      <c r="C2799" s="130"/>
      <c r="D2799" s="240"/>
      <c r="E2799" s="240"/>
      <c r="F2799" s="224"/>
      <c r="G2799" s="98"/>
      <c r="H2799" s="98"/>
      <c r="I2799" s="130"/>
      <c r="J2799" s="98"/>
      <c r="K2799" s="98"/>
      <c r="L2799" s="98"/>
      <c r="M2799" s="255"/>
      <c r="N2799" s="255"/>
      <c r="O2799" s="98"/>
      <c r="P2799" s="98"/>
      <c r="Q2799" s="130"/>
    </row>
    <row r="2800" spans="1:17" ht="12.6" customHeight="1" x14ac:dyDescent="0.2">
      <c r="A2800" s="234"/>
      <c r="B2800" s="98"/>
      <c r="C2800" s="130"/>
      <c r="D2800" s="240"/>
      <c r="E2800" s="240"/>
      <c r="F2800" s="224"/>
      <c r="G2800" s="98"/>
      <c r="H2800" s="98"/>
      <c r="I2800" s="130"/>
      <c r="J2800" s="98"/>
      <c r="K2800" s="98"/>
      <c r="L2800" s="98"/>
      <c r="M2800" s="255"/>
      <c r="N2800" s="255"/>
      <c r="O2800" s="98"/>
      <c r="P2800" s="98"/>
      <c r="Q2800" s="130"/>
    </row>
    <row r="2801" spans="1:17" ht="12.6" customHeight="1" x14ac:dyDescent="0.2">
      <c r="A2801" s="234"/>
      <c r="B2801" s="98"/>
      <c r="C2801" s="130"/>
      <c r="D2801" s="240"/>
      <c r="E2801" s="240"/>
      <c r="F2801" s="224"/>
      <c r="G2801" s="98"/>
      <c r="H2801" s="98"/>
      <c r="I2801" s="130"/>
      <c r="J2801" s="98"/>
      <c r="K2801" s="98"/>
      <c r="L2801" s="98"/>
      <c r="M2801" s="255"/>
      <c r="N2801" s="255"/>
      <c r="O2801" s="98"/>
      <c r="P2801" s="98"/>
      <c r="Q2801" s="130"/>
    </row>
    <row r="2802" spans="1:17" ht="12.6" customHeight="1" x14ac:dyDescent="0.2">
      <c r="A2802" s="234"/>
      <c r="B2802" s="98"/>
      <c r="C2802" s="130"/>
      <c r="D2802" s="240"/>
      <c r="E2802" s="240"/>
      <c r="F2802" s="224"/>
      <c r="G2802" s="98"/>
      <c r="H2802" s="98"/>
      <c r="I2802" s="130"/>
      <c r="J2802" s="98"/>
      <c r="K2802" s="98"/>
      <c r="L2802" s="98"/>
      <c r="M2802" s="255"/>
      <c r="N2802" s="255"/>
      <c r="O2802" s="98"/>
      <c r="P2802" s="98"/>
      <c r="Q2802" s="130"/>
    </row>
    <row r="2803" spans="1:17" ht="12.6" customHeight="1" x14ac:dyDescent="0.2">
      <c r="A2803" s="234"/>
      <c r="B2803" s="98"/>
      <c r="C2803" s="130"/>
      <c r="D2803" s="240"/>
      <c r="E2803" s="240"/>
      <c r="F2803" s="224"/>
      <c r="G2803" s="98"/>
      <c r="H2803" s="98"/>
      <c r="I2803" s="130"/>
      <c r="J2803" s="98"/>
      <c r="K2803" s="98"/>
      <c r="L2803" s="98"/>
      <c r="M2803" s="255"/>
      <c r="N2803" s="255"/>
      <c r="O2803" s="98"/>
      <c r="P2803" s="98"/>
      <c r="Q2803" s="130"/>
    </row>
    <row r="2804" spans="1:17" ht="12.6" customHeight="1" x14ac:dyDescent="0.2">
      <c r="A2804" s="234"/>
      <c r="B2804" s="98"/>
      <c r="C2804" s="130"/>
      <c r="D2804" s="240"/>
      <c r="E2804" s="240"/>
      <c r="F2804" s="224"/>
      <c r="G2804" s="98"/>
      <c r="H2804" s="98"/>
      <c r="I2804" s="130"/>
      <c r="J2804" s="98"/>
      <c r="K2804" s="98"/>
      <c r="L2804" s="98"/>
      <c r="M2804" s="255"/>
      <c r="N2804" s="255"/>
      <c r="O2804" s="98"/>
      <c r="P2804" s="98"/>
      <c r="Q2804" s="130"/>
    </row>
    <row r="2805" spans="1:17" ht="12.6" customHeight="1" x14ac:dyDescent="0.2">
      <c r="A2805" s="234"/>
      <c r="B2805" s="98"/>
      <c r="C2805" s="130"/>
      <c r="D2805" s="240"/>
      <c r="E2805" s="240"/>
      <c r="F2805" s="224"/>
      <c r="G2805" s="98"/>
      <c r="H2805" s="98"/>
      <c r="I2805" s="130"/>
      <c r="J2805" s="98"/>
      <c r="K2805" s="98"/>
      <c r="L2805" s="98"/>
      <c r="M2805" s="255"/>
      <c r="N2805" s="255"/>
      <c r="O2805" s="98"/>
      <c r="P2805" s="98"/>
      <c r="Q2805" s="130"/>
    </row>
    <row r="2806" spans="1:17" ht="12.6" customHeight="1" x14ac:dyDescent="0.2">
      <c r="A2806" s="234"/>
      <c r="B2806" s="98"/>
      <c r="C2806" s="130"/>
      <c r="D2806" s="240"/>
      <c r="E2806" s="240"/>
      <c r="F2806" s="224"/>
      <c r="G2806" s="98"/>
      <c r="H2806" s="98"/>
      <c r="I2806" s="130"/>
      <c r="J2806" s="98"/>
      <c r="K2806" s="98"/>
      <c r="L2806" s="98"/>
      <c r="M2806" s="255"/>
      <c r="N2806" s="255"/>
      <c r="O2806" s="98"/>
      <c r="P2806" s="98"/>
      <c r="Q2806" s="130"/>
    </row>
    <row r="2807" spans="1:17" ht="12.6" customHeight="1" x14ac:dyDescent="0.2">
      <c r="A2807" s="234"/>
      <c r="B2807" s="98"/>
      <c r="C2807" s="130"/>
      <c r="D2807" s="240"/>
      <c r="E2807" s="240"/>
      <c r="F2807" s="224"/>
      <c r="G2807" s="98"/>
      <c r="H2807" s="98"/>
      <c r="I2807" s="130"/>
      <c r="J2807" s="98"/>
      <c r="K2807" s="98"/>
      <c r="L2807" s="98"/>
      <c r="M2807" s="255"/>
      <c r="N2807" s="255"/>
      <c r="O2807" s="98"/>
      <c r="P2807" s="98"/>
      <c r="Q2807" s="130"/>
    </row>
    <row r="2808" spans="1:17" ht="12.6" customHeight="1" x14ac:dyDescent="0.2">
      <c r="A2808" s="234"/>
      <c r="B2808" s="98"/>
      <c r="C2808" s="130"/>
      <c r="D2808" s="240"/>
      <c r="E2808" s="240"/>
      <c r="F2808" s="224"/>
      <c r="G2808" s="98"/>
      <c r="H2808" s="98"/>
      <c r="I2808" s="130"/>
      <c r="J2808" s="98"/>
      <c r="K2808" s="98"/>
      <c r="L2808" s="98"/>
      <c r="M2808" s="255"/>
      <c r="N2808" s="255"/>
      <c r="O2808" s="98"/>
      <c r="P2808" s="98"/>
      <c r="Q2808" s="130"/>
    </row>
    <row r="2809" spans="1:17" ht="12.6" customHeight="1" x14ac:dyDescent="0.2">
      <c r="A2809" s="234"/>
      <c r="B2809" s="98"/>
      <c r="C2809" s="130"/>
      <c r="D2809" s="240"/>
      <c r="E2809" s="240"/>
      <c r="F2809" s="224"/>
      <c r="G2809" s="98"/>
      <c r="H2809" s="98"/>
      <c r="I2809" s="130"/>
      <c r="J2809" s="98"/>
      <c r="K2809" s="98"/>
      <c r="L2809" s="98"/>
      <c r="M2809" s="255"/>
      <c r="N2809" s="255"/>
      <c r="O2809" s="98"/>
      <c r="P2809" s="98"/>
      <c r="Q2809" s="130"/>
    </row>
    <row r="2810" spans="1:17" ht="12.6" customHeight="1" x14ac:dyDescent="0.2">
      <c r="A2810" s="234"/>
      <c r="B2810" s="98"/>
      <c r="C2810" s="130"/>
      <c r="D2810" s="240"/>
      <c r="E2810" s="240"/>
      <c r="F2810" s="224"/>
      <c r="G2810" s="98"/>
      <c r="H2810" s="98"/>
      <c r="I2810" s="130"/>
      <c r="J2810" s="98"/>
      <c r="K2810" s="98"/>
      <c r="L2810" s="98"/>
      <c r="M2810" s="255"/>
      <c r="N2810" s="255"/>
      <c r="O2810" s="98"/>
      <c r="P2810" s="98"/>
      <c r="Q2810" s="130"/>
    </row>
    <row r="2811" spans="1:17" ht="12.6" customHeight="1" x14ac:dyDescent="0.2">
      <c r="A2811" s="234"/>
      <c r="B2811" s="98"/>
      <c r="C2811" s="130"/>
      <c r="D2811" s="240"/>
      <c r="E2811" s="240"/>
      <c r="F2811" s="224"/>
      <c r="G2811" s="98"/>
      <c r="H2811" s="98"/>
      <c r="I2811" s="130"/>
      <c r="J2811" s="98"/>
      <c r="K2811" s="98"/>
      <c r="L2811" s="98"/>
      <c r="M2811" s="255"/>
      <c r="N2811" s="255"/>
      <c r="O2811" s="98"/>
      <c r="P2811" s="98"/>
      <c r="Q2811" s="130"/>
    </row>
    <row r="2812" spans="1:17" ht="12.6" customHeight="1" x14ac:dyDescent="0.2">
      <c r="A2812" s="234"/>
      <c r="B2812" s="98"/>
      <c r="C2812" s="130"/>
      <c r="D2812" s="240"/>
      <c r="E2812" s="240"/>
      <c r="F2812" s="224"/>
      <c r="G2812" s="98"/>
      <c r="H2812" s="98"/>
      <c r="I2812" s="130"/>
      <c r="J2812" s="98"/>
      <c r="K2812" s="98"/>
      <c r="L2812" s="98"/>
      <c r="M2812" s="255"/>
      <c r="N2812" s="255"/>
      <c r="O2812" s="98"/>
      <c r="P2812" s="98"/>
      <c r="Q2812" s="130"/>
    </row>
    <row r="2813" spans="1:17" ht="12.6" customHeight="1" x14ac:dyDescent="0.2">
      <c r="A2813" s="234"/>
      <c r="B2813" s="98"/>
      <c r="C2813" s="130"/>
      <c r="D2813" s="240"/>
      <c r="E2813" s="240"/>
      <c r="F2813" s="224"/>
      <c r="G2813" s="98"/>
      <c r="H2813" s="98"/>
      <c r="I2813" s="130"/>
      <c r="J2813" s="98"/>
      <c r="K2813" s="98"/>
      <c r="L2813" s="98"/>
      <c r="M2813" s="255"/>
      <c r="N2813" s="255"/>
      <c r="O2813" s="98"/>
      <c r="P2813" s="98"/>
      <c r="Q2813" s="130"/>
    </row>
    <row r="2814" spans="1:17" ht="12.6" customHeight="1" x14ac:dyDescent="0.2">
      <c r="A2814" s="234"/>
      <c r="B2814" s="98"/>
      <c r="C2814" s="130"/>
      <c r="D2814" s="240"/>
      <c r="E2814" s="240"/>
      <c r="F2814" s="224"/>
      <c r="G2814" s="98"/>
      <c r="H2814" s="98"/>
      <c r="I2814" s="130"/>
      <c r="J2814" s="98"/>
      <c r="K2814" s="98"/>
      <c r="L2814" s="98"/>
      <c r="M2814" s="255"/>
      <c r="N2814" s="255"/>
      <c r="O2814" s="98"/>
      <c r="P2814" s="98"/>
      <c r="Q2814" s="130"/>
    </row>
    <row r="2815" spans="1:17" ht="12.6" customHeight="1" x14ac:dyDescent="0.2">
      <c r="A2815" s="234"/>
      <c r="B2815" s="98"/>
      <c r="C2815" s="130"/>
      <c r="D2815" s="240"/>
      <c r="E2815" s="240"/>
      <c r="F2815" s="224"/>
      <c r="G2815" s="98"/>
      <c r="H2815" s="98"/>
      <c r="I2815" s="130"/>
      <c r="J2815" s="98"/>
      <c r="K2815" s="98"/>
      <c r="L2815" s="98"/>
      <c r="M2815" s="255"/>
      <c r="N2815" s="255"/>
      <c r="O2815" s="98"/>
      <c r="P2815" s="98"/>
      <c r="Q2815" s="130"/>
    </row>
    <row r="2816" spans="1:17" ht="12.6" customHeight="1" x14ac:dyDescent="0.2">
      <c r="A2816" s="234"/>
      <c r="B2816" s="98"/>
      <c r="C2816" s="130"/>
      <c r="D2816" s="240"/>
      <c r="E2816" s="240"/>
      <c r="F2816" s="224"/>
      <c r="G2816" s="98"/>
      <c r="H2816" s="98"/>
      <c r="I2816" s="130"/>
      <c r="J2816" s="98"/>
      <c r="K2816" s="98"/>
      <c r="L2816" s="98"/>
      <c r="M2816" s="255"/>
      <c r="N2816" s="255"/>
      <c r="O2816" s="98"/>
      <c r="P2816" s="98"/>
      <c r="Q2816" s="130"/>
    </row>
    <row r="2817" spans="1:17" ht="12.6" customHeight="1" x14ac:dyDescent="0.2">
      <c r="A2817" s="234"/>
      <c r="B2817" s="98"/>
      <c r="C2817" s="130"/>
      <c r="D2817" s="240"/>
      <c r="E2817" s="240"/>
      <c r="F2817" s="224"/>
      <c r="G2817" s="98"/>
      <c r="H2817" s="98"/>
      <c r="I2817" s="130"/>
      <c r="J2817" s="98"/>
      <c r="K2817" s="98"/>
      <c r="L2817" s="98"/>
      <c r="M2817" s="255"/>
      <c r="N2817" s="255"/>
      <c r="O2817" s="98"/>
      <c r="P2817" s="98"/>
      <c r="Q2817" s="130"/>
    </row>
    <row r="2818" spans="1:17" ht="12.6" customHeight="1" x14ac:dyDescent="0.2">
      <c r="A2818" s="234"/>
      <c r="B2818" s="98"/>
      <c r="C2818" s="130"/>
      <c r="D2818" s="240"/>
      <c r="E2818" s="240"/>
      <c r="F2818" s="224"/>
      <c r="G2818" s="98"/>
      <c r="H2818" s="98"/>
      <c r="I2818" s="130"/>
      <c r="J2818" s="98"/>
      <c r="K2818" s="98"/>
      <c r="L2818" s="98"/>
      <c r="M2818" s="255"/>
      <c r="N2818" s="255"/>
      <c r="O2818" s="98"/>
      <c r="P2818" s="98"/>
      <c r="Q2818" s="130"/>
    </row>
    <row r="2819" spans="1:17" ht="12.6" customHeight="1" x14ac:dyDescent="0.2">
      <c r="A2819" s="234"/>
      <c r="B2819" s="98"/>
      <c r="C2819" s="130"/>
      <c r="D2819" s="240"/>
      <c r="E2819" s="240"/>
      <c r="F2819" s="224"/>
      <c r="G2819" s="98"/>
      <c r="H2819" s="98"/>
      <c r="I2819" s="130"/>
      <c r="J2819" s="98"/>
      <c r="K2819" s="98"/>
      <c r="L2819" s="98"/>
      <c r="M2819" s="255"/>
      <c r="N2819" s="255"/>
      <c r="O2819" s="98"/>
      <c r="P2819" s="98"/>
      <c r="Q2819" s="130"/>
    </row>
    <row r="2820" spans="1:17" ht="12.6" customHeight="1" x14ac:dyDescent="0.2">
      <c r="A2820" s="234"/>
      <c r="B2820" s="98"/>
      <c r="C2820" s="130"/>
      <c r="D2820" s="240"/>
      <c r="E2820" s="240"/>
      <c r="F2820" s="224"/>
      <c r="G2820" s="98"/>
      <c r="H2820" s="98"/>
      <c r="I2820" s="130"/>
      <c r="J2820" s="98"/>
      <c r="K2820" s="98"/>
      <c r="L2820" s="98"/>
      <c r="M2820" s="255"/>
      <c r="N2820" s="255"/>
      <c r="O2820" s="98"/>
      <c r="P2820" s="98"/>
      <c r="Q2820" s="130"/>
    </row>
    <row r="2821" spans="1:17" ht="12.6" customHeight="1" x14ac:dyDescent="0.2">
      <c r="A2821" s="234"/>
      <c r="B2821" s="98"/>
      <c r="C2821" s="130"/>
      <c r="D2821" s="240"/>
      <c r="E2821" s="240"/>
      <c r="F2821" s="224"/>
      <c r="G2821" s="98"/>
      <c r="H2821" s="98"/>
      <c r="I2821" s="130"/>
      <c r="J2821" s="98"/>
      <c r="K2821" s="98"/>
      <c r="L2821" s="98"/>
      <c r="M2821" s="255"/>
      <c r="N2821" s="255"/>
      <c r="O2821" s="98"/>
      <c r="P2821" s="98"/>
      <c r="Q2821" s="130"/>
    </row>
    <row r="2822" spans="1:17" ht="12.6" customHeight="1" x14ac:dyDescent="0.2">
      <c r="A2822" s="234"/>
      <c r="B2822" s="98"/>
      <c r="C2822" s="130"/>
      <c r="D2822" s="240"/>
      <c r="E2822" s="240"/>
      <c r="F2822" s="224"/>
      <c r="G2822" s="98"/>
      <c r="H2822" s="98"/>
      <c r="I2822" s="130"/>
      <c r="J2822" s="98"/>
      <c r="K2822" s="98"/>
      <c r="L2822" s="98"/>
      <c r="M2822" s="255"/>
      <c r="N2822" s="255"/>
      <c r="O2822" s="98"/>
      <c r="P2822" s="98"/>
      <c r="Q2822" s="130"/>
    </row>
    <row r="2823" spans="1:17" ht="12.6" customHeight="1" x14ac:dyDescent="0.2">
      <c r="A2823" s="234"/>
      <c r="B2823" s="98"/>
      <c r="C2823" s="130"/>
      <c r="D2823" s="240"/>
      <c r="E2823" s="240"/>
      <c r="F2823" s="224"/>
      <c r="G2823" s="98"/>
      <c r="H2823" s="98"/>
      <c r="I2823" s="130"/>
      <c r="J2823" s="98"/>
      <c r="K2823" s="98"/>
      <c r="L2823" s="98"/>
      <c r="M2823" s="255"/>
      <c r="N2823" s="255"/>
      <c r="O2823" s="98"/>
      <c r="P2823" s="98"/>
      <c r="Q2823" s="130"/>
    </row>
    <row r="2824" spans="1:17" ht="12.6" customHeight="1" x14ac:dyDescent="0.2">
      <c r="A2824" s="234"/>
      <c r="B2824" s="98"/>
      <c r="C2824" s="130"/>
      <c r="D2824" s="240"/>
      <c r="E2824" s="240"/>
      <c r="F2824" s="224"/>
      <c r="G2824" s="98"/>
      <c r="H2824" s="98"/>
      <c r="I2824" s="130"/>
      <c r="J2824" s="98"/>
      <c r="K2824" s="98"/>
      <c r="L2824" s="98"/>
      <c r="M2824" s="255"/>
      <c r="N2824" s="255"/>
      <c r="O2824" s="98"/>
      <c r="P2824" s="98"/>
      <c r="Q2824" s="130"/>
    </row>
    <row r="2825" spans="1:17" ht="12.6" customHeight="1" x14ac:dyDescent="0.2">
      <c r="A2825" s="234"/>
      <c r="B2825" s="98"/>
      <c r="C2825" s="130"/>
      <c r="D2825" s="240"/>
      <c r="E2825" s="240"/>
      <c r="F2825" s="224"/>
      <c r="G2825" s="98"/>
      <c r="H2825" s="98"/>
      <c r="I2825" s="130"/>
      <c r="J2825" s="98"/>
      <c r="K2825" s="98"/>
      <c r="L2825" s="98"/>
      <c r="M2825" s="255"/>
      <c r="N2825" s="255"/>
      <c r="O2825" s="98"/>
      <c r="P2825" s="98"/>
      <c r="Q2825" s="130"/>
    </row>
    <row r="2826" spans="1:17" ht="12.6" customHeight="1" x14ac:dyDescent="0.2">
      <c r="A2826" s="234"/>
      <c r="B2826" s="98"/>
      <c r="C2826" s="130"/>
      <c r="D2826" s="240"/>
      <c r="E2826" s="240"/>
      <c r="F2826" s="224"/>
      <c r="G2826" s="98"/>
      <c r="H2826" s="98"/>
      <c r="I2826" s="130"/>
      <c r="J2826" s="98"/>
      <c r="K2826" s="98"/>
      <c r="L2826" s="98"/>
      <c r="M2826" s="255"/>
      <c r="N2826" s="255"/>
      <c r="O2826" s="98"/>
      <c r="P2826" s="98"/>
      <c r="Q2826" s="130"/>
    </row>
    <row r="2827" spans="1:17" ht="12.6" customHeight="1" x14ac:dyDescent="0.2">
      <c r="A2827" s="234"/>
      <c r="B2827" s="98"/>
      <c r="C2827" s="130"/>
      <c r="D2827" s="240"/>
      <c r="E2827" s="240"/>
      <c r="F2827" s="224"/>
      <c r="G2827" s="98"/>
      <c r="H2827" s="98"/>
      <c r="I2827" s="130"/>
      <c r="J2827" s="98"/>
      <c r="K2827" s="98"/>
      <c r="L2827" s="98"/>
      <c r="M2827" s="255"/>
      <c r="N2827" s="255"/>
      <c r="O2827" s="98"/>
      <c r="P2827" s="98"/>
      <c r="Q2827" s="130"/>
    </row>
    <row r="2828" spans="1:17" ht="12.6" customHeight="1" x14ac:dyDescent="0.2">
      <c r="A2828" s="234"/>
      <c r="B2828" s="98"/>
      <c r="C2828" s="130"/>
      <c r="D2828" s="240"/>
      <c r="E2828" s="240"/>
      <c r="F2828" s="224"/>
      <c r="G2828" s="98"/>
      <c r="H2828" s="98"/>
      <c r="I2828" s="130"/>
      <c r="J2828" s="98"/>
      <c r="K2828" s="98"/>
      <c r="L2828" s="98"/>
      <c r="M2828" s="255"/>
      <c r="N2828" s="255"/>
      <c r="O2828" s="98"/>
      <c r="P2828" s="98"/>
      <c r="Q2828" s="130"/>
    </row>
    <row r="2829" spans="1:17" ht="12.6" customHeight="1" x14ac:dyDescent="0.2">
      <c r="A2829" s="234"/>
      <c r="B2829" s="98"/>
      <c r="C2829" s="130"/>
      <c r="D2829" s="240"/>
      <c r="E2829" s="240"/>
      <c r="F2829" s="224"/>
      <c r="G2829" s="98"/>
      <c r="H2829" s="98"/>
      <c r="I2829" s="130"/>
      <c r="J2829" s="98"/>
      <c r="K2829" s="98"/>
      <c r="L2829" s="98"/>
      <c r="M2829" s="255"/>
      <c r="N2829" s="255"/>
      <c r="O2829" s="98"/>
      <c r="P2829" s="98"/>
      <c r="Q2829" s="130"/>
    </row>
    <row r="2830" spans="1:17" ht="12.6" customHeight="1" x14ac:dyDescent="0.2">
      <c r="A2830" s="234"/>
      <c r="B2830" s="98"/>
      <c r="C2830" s="130"/>
      <c r="D2830" s="240"/>
      <c r="E2830" s="240"/>
      <c r="F2830" s="224"/>
      <c r="G2830" s="98"/>
      <c r="H2830" s="98"/>
      <c r="I2830" s="130"/>
      <c r="J2830" s="98"/>
      <c r="K2830" s="98"/>
      <c r="L2830" s="98"/>
      <c r="M2830" s="255"/>
      <c r="N2830" s="255"/>
      <c r="O2830" s="98"/>
      <c r="P2830" s="98"/>
      <c r="Q2830" s="130"/>
    </row>
    <row r="2831" spans="1:17" ht="12.6" customHeight="1" x14ac:dyDescent="0.2">
      <c r="A2831" s="234"/>
      <c r="B2831" s="98"/>
      <c r="C2831" s="130"/>
      <c r="D2831" s="240"/>
      <c r="E2831" s="240"/>
      <c r="F2831" s="224"/>
      <c r="G2831" s="98"/>
      <c r="H2831" s="98"/>
      <c r="I2831" s="130"/>
      <c r="J2831" s="98"/>
      <c r="K2831" s="98"/>
      <c r="L2831" s="98"/>
      <c r="M2831" s="255"/>
      <c r="N2831" s="255"/>
      <c r="O2831" s="98"/>
      <c r="P2831" s="98"/>
      <c r="Q2831" s="130"/>
    </row>
    <row r="2832" spans="1:17" ht="12.6" customHeight="1" x14ac:dyDescent="0.2">
      <c r="A2832" s="234"/>
      <c r="B2832" s="98"/>
      <c r="C2832" s="130"/>
      <c r="D2832" s="240"/>
      <c r="E2832" s="240"/>
      <c r="F2832" s="224"/>
      <c r="G2832" s="98"/>
      <c r="H2832" s="98"/>
      <c r="I2832" s="130"/>
      <c r="J2832" s="98"/>
      <c r="K2832" s="98"/>
      <c r="L2832" s="98"/>
      <c r="M2832" s="255"/>
      <c r="N2832" s="255"/>
      <c r="O2832" s="98"/>
      <c r="P2832" s="98"/>
      <c r="Q2832" s="130"/>
    </row>
    <row r="2833" spans="1:17" ht="12.6" customHeight="1" x14ac:dyDescent="0.2">
      <c r="A2833" s="234"/>
      <c r="B2833" s="98"/>
      <c r="C2833" s="130"/>
      <c r="D2833" s="240"/>
      <c r="E2833" s="240"/>
      <c r="F2833" s="224"/>
      <c r="G2833" s="98"/>
      <c r="H2833" s="98"/>
      <c r="I2833" s="130"/>
      <c r="J2833" s="98"/>
      <c r="K2833" s="98"/>
      <c r="L2833" s="98"/>
      <c r="M2833" s="255"/>
      <c r="N2833" s="255"/>
      <c r="O2833" s="98"/>
      <c r="P2833" s="98"/>
      <c r="Q2833" s="130"/>
    </row>
    <row r="2834" spans="1:17" ht="12.6" customHeight="1" x14ac:dyDescent="0.2">
      <c r="A2834" s="234"/>
      <c r="B2834" s="98"/>
      <c r="C2834" s="130"/>
      <c r="D2834" s="240"/>
      <c r="E2834" s="240"/>
      <c r="F2834" s="224"/>
      <c r="G2834" s="98"/>
      <c r="H2834" s="98"/>
      <c r="I2834" s="130"/>
      <c r="J2834" s="98"/>
      <c r="K2834" s="98"/>
      <c r="L2834" s="98"/>
      <c r="M2834" s="255"/>
      <c r="N2834" s="255"/>
      <c r="O2834" s="98"/>
      <c r="P2834" s="98"/>
      <c r="Q2834" s="130"/>
    </row>
    <row r="2835" spans="1:17" ht="12.6" customHeight="1" x14ac:dyDescent="0.2">
      <c r="A2835" s="234"/>
      <c r="B2835" s="98"/>
      <c r="C2835" s="130"/>
      <c r="D2835" s="240"/>
      <c r="E2835" s="240"/>
      <c r="F2835" s="224"/>
      <c r="G2835" s="98"/>
      <c r="H2835" s="98"/>
      <c r="I2835" s="130"/>
      <c r="J2835" s="98"/>
      <c r="K2835" s="98"/>
      <c r="L2835" s="98"/>
      <c r="M2835" s="255"/>
      <c r="N2835" s="255"/>
      <c r="O2835" s="98"/>
      <c r="P2835" s="98"/>
      <c r="Q2835" s="130"/>
    </row>
    <row r="2836" spans="1:17" ht="12.6" customHeight="1" x14ac:dyDescent="0.2">
      <c r="A2836" s="234"/>
      <c r="B2836" s="98"/>
      <c r="C2836" s="130"/>
      <c r="D2836" s="240"/>
      <c r="E2836" s="240"/>
      <c r="F2836" s="224"/>
      <c r="G2836" s="98"/>
      <c r="H2836" s="98"/>
      <c r="I2836" s="130"/>
      <c r="J2836" s="98"/>
      <c r="K2836" s="98"/>
      <c r="L2836" s="98"/>
      <c r="M2836" s="255"/>
      <c r="N2836" s="255"/>
      <c r="O2836" s="98"/>
      <c r="P2836" s="98"/>
      <c r="Q2836" s="130"/>
    </row>
    <row r="2837" spans="1:17" ht="12.6" customHeight="1" x14ac:dyDescent="0.2">
      <c r="A2837" s="234"/>
      <c r="B2837" s="98"/>
      <c r="C2837" s="130"/>
      <c r="D2837" s="240"/>
      <c r="E2837" s="240"/>
      <c r="F2837" s="224"/>
      <c r="G2837" s="98"/>
      <c r="H2837" s="98"/>
      <c r="I2837" s="130"/>
      <c r="J2837" s="98"/>
      <c r="K2837" s="98"/>
      <c r="L2837" s="98"/>
      <c r="M2837" s="255"/>
      <c r="N2837" s="255"/>
      <c r="O2837" s="98"/>
      <c r="P2837" s="98"/>
      <c r="Q2837" s="130"/>
    </row>
    <row r="2838" spans="1:17" ht="12.6" customHeight="1" x14ac:dyDescent="0.2">
      <c r="A2838" s="234"/>
      <c r="B2838" s="98"/>
      <c r="C2838" s="130"/>
      <c r="D2838" s="240"/>
      <c r="E2838" s="240"/>
      <c r="F2838" s="224"/>
      <c r="G2838" s="98"/>
      <c r="H2838" s="98"/>
      <c r="I2838" s="130"/>
      <c r="J2838" s="98"/>
      <c r="K2838" s="98"/>
      <c r="L2838" s="98"/>
      <c r="M2838" s="255"/>
      <c r="N2838" s="255"/>
      <c r="O2838" s="98"/>
      <c r="P2838" s="98"/>
      <c r="Q2838" s="130"/>
    </row>
    <row r="2839" spans="1:17" ht="12.6" customHeight="1" x14ac:dyDescent="0.2">
      <c r="A2839" s="234"/>
      <c r="B2839" s="98"/>
      <c r="C2839" s="130"/>
      <c r="D2839" s="240"/>
      <c r="E2839" s="240"/>
      <c r="F2839" s="224"/>
      <c r="G2839" s="98"/>
      <c r="H2839" s="98"/>
      <c r="I2839" s="130"/>
      <c r="J2839" s="98"/>
      <c r="K2839" s="98"/>
      <c r="L2839" s="98"/>
      <c r="M2839" s="255"/>
      <c r="N2839" s="255"/>
      <c r="O2839" s="98"/>
      <c r="P2839" s="98"/>
      <c r="Q2839" s="130"/>
    </row>
    <row r="2840" spans="1:17" ht="12.6" customHeight="1" x14ac:dyDescent="0.2">
      <c r="A2840" s="234"/>
      <c r="B2840" s="98"/>
      <c r="C2840" s="130"/>
      <c r="D2840" s="240"/>
      <c r="E2840" s="240"/>
      <c r="F2840" s="224"/>
      <c r="G2840" s="98"/>
      <c r="H2840" s="98"/>
      <c r="I2840" s="130"/>
      <c r="J2840" s="98"/>
      <c r="K2840" s="98"/>
      <c r="L2840" s="98"/>
      <c r="M2840" s="255"/>
      <c r="N2840" s="255"/>
      <c r="O2840" s="98"/>
      <c r="P2840" s="98"/>
      <c r="Q2840" s="130"/>
    </row>
    <row r="2841" spans="1:17" ht="12.6" customHeight="1" x14ac:dyDescent="0.2">
      <c r="A2841" s="234"/>
      <c r="B2841" s="98"/>
      <c r="C2841" s="130"/>
      <c r="D2841" s="240"/>
      <c r="E2841" s="240"/>
      <c r="F2841" s="224"/>
      <c r="G2841" s="98"/>
      <c r="H2841" s="98"/>
      <c r="I2841" s="130"/>
      <c r="J2841" s="98"/>
      <c r="K2841" s="98"/>
      <c r="L2841" s="98"/>
      <c r="M2841" s="255"/>
      <c r="N2841" s="255"/>
      <c r="O2841" s="98"/>
      <c r="P2841" s="98"/>
      <c r="Q2841" s="130"/>
    </row>
    <row r="2842" spans="1:17" ht="12.6" customHeight="1" x14ac:dyDescent="0.2">
      <c r="A2842" s="234"/>
      <c r="B2842" s="98"/>
      <c r="C2842" s="130"/>
      <c r="D2842" s="240"/>
      <c r="E2842" s="240"/>
      <c r="F2842" s="224"/>
      <c r="G2842" s="98"/>
      <c r="H2842" s="98"/>
      <c r="I2842" s="130"/>
      <c r="J2842" s="98"/>
      <c r="K2842" s="98"/>
      <c r="L2842" s="98"/>
      <c r="M2842" s="255"/>
      <c r="N2842" s="255"/>
      <c r="O2842" s="98"/>
      <c r="P2842" s="98"/>
      <c r="Q2842" s="130"/>
    </row>
    <row r="2843" spans="1:17" ht="12.6" customHeight="1" x14ac:dyDescent="0.2">
      <c r="A2843" s="234"/>
      <c r="B2843" s="98"/>
      <c r="C2843" s="130"/>
      <c r="D2843" s="240"/>
      <c r="E2843" s="240"/>
      <c r="F2843" s="224"/>
      <c r="G2843" s="98"/>
      <c r="H2843" s="98"/>
      <c r="I2843" s="130"/>
      <c r="J2843" s="98"/>
      <c r="K2843" s="98"/>
      <c r="L2843" s="98"/>
      <c r="M2843" s="255"/>
      <c r="N2843" s="255"/>
      <c r="O2843" s="98"/>
      <c r="P2843" s="98"/>
      <c r="Q2843" s="130"/>
    </row>
    <row r="2844" spans="1:17" ht="12.6" customHeight="1" x14ac:dyDescent="0.2">
      <c r="A2844" s="234"/>
      <c r="B2844" s="98"/>
      <c r="C2844" s="130"/>
      <c r="D2844" s="240"/>
      <c r="E2844" s="240"/>
      <c r="F2844" s="224"/>
      <c r="G2844" s="98"/>
      <c r="H2844" s="98"/>
      <c r="I2844" s="130"/>
      <c r="J2844" s="98"/>
      <c r="K2844" s="98"/>
      <c r="L2844" s="98"/>
      <c r="M2844" s="255"/>
      <c r="N2844" s="255"/>
      <c r="O2844" s="98"/>
      <c r="P2844" s="98"/>
      <c r="Q2844" s="130"/>
    </row>
    <row r="2845" spans="1:17" ht="12.6" customHeight="1" x14ac:dyDescent="0.2">
      <c r="A2845" s="234"/>
      <c r="B2845" s="98"/>
      <c r="C2845" s="130"/>
      <c r="D2845" s="240"/>
      <c r="E2845" s="240"/>
      <c r="F2845" s="224"/>
      <c r="G2845" s="98"/>
      <c r="H2845" s="98"/>
      <c r="I2845" s="130"/>
      <c r="J2845" s="98"/>
      <c r="K2845" s="98"/>
      <c r="L2845" s="98"/>
      <c r="M2845" s="255"/>
      <c r="N2845" s="255"/>
      <c r="O2845" s="98"/>
      <c r="P2845" s="98"/>
      <c r="Q2845" s="130"/>
    </row>
    <row r="2846" spans="1:17" ht="12.6" customHeight="1" x14ac:dyDescent="0.2">
      <c r="A2846" s="234"/>
      <c r="B2846" s="98"/>
      <c r="C2846" s="130"/>
      <c r="D2846" s="240"/>
      <c r="E2846" s="240"/>
      <c r="F2846" s="224"/>
      <c r="G2846" s="98"/>
      <c r="H2846" s="98"/>
      <c r="I2846" s="130"/>
      <c r="J2846" s="98"/>
      <c r="K2846" s="98"/>
      <c r="L2846" s="98"/>
      <c r="M2846" s="255"/>
      <c r="N2846" s="255"/>
      <c r="O2846" s="98"/>
      <c r="P2846" s="98"/>
      <c r="Q2846" s="130"/>
    </row>
    <row r="2847" spans="1:17" ht="12.6" customHeight="1" x14ac:dyDescent="0.2">
      <c r="A2847" s="234"/>
      <c r="B2847" s="98"/>
      <c r="C2847" s="130"/>
      <c r="D2847" s="240"/>
      <c r="E2847" s="240"/>
      <c r="F2847" s="224"/>
      <c r="G2847" s="98"/>
      <c r="H2847" s="98"/>
      <c r="I2847" s="130"/>
      <c r="J2847" s="98"/>
      <c r="K2847" s="98"/>
      <c r="L2847" s="98"/>
      <c r="M2847" s="255"/>
      <c r="N2847" s="255"/>
      <c r="O2847" s="98"/>
      <c r="P2847" s="98"/>
      <c r="Q2847" s="130"/>
    </row>
    <row r="2848" spans="1:17" ht="12.6" customHeight="1" x14ac:dyDescent="0.2">
      <c r="A2848" s="234"/>
      <c r="B2848" s="98"/>
      <c r="C2848" s="130"/>
      <c r="D2848" s="240"/>
      <c r="E2848" s="240"/>
      <c r="F2848" s="224"/>
      <c r="G2848" s="98"/>
      <c r="H2848" s="98"/>
      <c r="I2848" s="130"/>
      <c r="J2848" s="98"/>
      <c r="K2848" s="98"/>
      <c r="L2848" s="98"/>
      <c r="M2848" s="255"/>
      <c r="N2848" s="255"/>
      <c r="O2848" s="98"/>
      <c r="P2848" s="98"/>
      <c r="Q2848" s="130"/>
    </row>
    <row r="2849" spans="1:17" ht="12.6" customHeight="1" x14ac:dyDescent="0.2">
      <c r="A2849" s="234"/>
      <c r="B2849" s="98"/>
      <c r="C2849" s="130"/>
      <c r="D2849" s="240"/>
      <c r="E2849" s="240"/>
      <c r="F2849" s="224"/>
      <c r="G2849" s="98"/>
      <c r="H2849" s="98"/>
      <c r="I2849" s="130"/>
      <c r="J2849" s="98"/>
      <c r="K2849" s="98"/>
      <c r="L2849" s="98"/>
      <c r="M2849" s="255"/>
      <c r="N2849" s="255"/>
      <c r="O2849" s="98"/>
      <c r="P2849" s="98"/>
      <c r="Q2849" s="130"/>
    </row>
    <row r="2850" spans="1:17" ht="12.6" customHeight="1" x14ac:dyDescent="0.2">
      <c r="A2850" s="234"/>
      <c r="B2850" s="98"/>
      <c r="C2850" s="130"/>
      <c r="D2850" s="240"/>
      <c r="E2850" s="240"/>
      <c r="F2850" s="224"/>
      <c r="G2850" s="98"/>
      <c r="H2850" s="98"/>
      <c r="I2850" s="130"/>
      <c r="J2850" s="98"/>
      <c r="K2850" s="98"/>
      <c r="L2850" s="98"/>
      <c r="M2850" s="255"/>
      <c r="N2850" s="255"/>
      <c r="O2850" s="98"/>
      <c r="P2850" s="98"/>
      <c r="Q2850" s="130"/>
    </row>
    <row r="2851" spans="1:17" ht="12.6" customHeight="1" x14ac:dyDescent="0.2">
      <c r="A2851" s="234"/>
      <c r="B2851" s="98"/>
      <c r="C2851" s="130"/>
      <c r="D2851" s="240"/>
      <c r="E2851" s="240"/>
      <c r="F2851" s="224"/>
      <c r="G2851" s="98"/>
      <c r="H2851" s="98"/>
      <c r="I2851" s="130"/>
      <c r="J2851" s="98"/>
      <c r="K2851" s="98"/>
      <c r="L2851" s="98"/>
      <c r="M2851" s="255"/>
      <c r="N2851" s="255"/>
      <c r="O2851" s="98"/>
      <c r="P2851" s="98"/>
      <c r="Q2851" s="130"/>
    </row>
    <row r="2852" spans="1:17" ht="12.6" customHeight="1" x14ac:dyDescent="0.2">
      <c r="A2852" s="234"/>
      <c r="B2852" s="98"/>
      <c r="C2852" s="130"/>
      <c r="D2852" s="240"/>
      <c r="E2852" s="240"/>
      <c r="F2852" s="224"/>
      <c r="G2852" s="98"/>
      <c r="H2852" s="98"/>
      <c r="I2852" s="130"/>
      <c r="J2852" s="98"/>
      <c r="K2852" s="98"/>
      <c r="L2852" s="98"/>
      <c r="M2852" s="255"/>
      <c r="N2852" s="255"/>
      <c r="O2852" s="98"/>
      <c r="P2852" s="98"/>
      <c r="Q2852" s="130"/>
    </row>
    <row r="2853" spans="1:17" ht="12.6" customHeight="1" x14ac:dyDescent="0.2">
      <c r="A2853" s="234"/>
      <c r="B2853" s="98"/>
      <c r="C2853" s="130"/>
      <c r="D2853" s="240"/>
      <c r="E2853" s="240"/>
      <c r="F2853" s="224"/>
      <c r="G2853" s="98"/>
      <c r="H2853" s="98"/>
      <c r="I2853" s="130"/>
      <c r="J2853" s="98"/>
      <c r="K2853" s="98"/>
      <c r="L2853" s="98"/>
      <c r="M2853" s="255"/>
      <c r="N2853" s="255"/>
      <c r="O2853" s="98"/>
      <c r="P2853" s="98"/>
      <c r="Q2853" s="130"/>
    </row>
    <row r="2854" spans="1:17" ht="12.6" customHeight="1" x14ac:dyDescent="0.2">
      <c r="A2854" s="234"/>
      <c r="B2854" s="98"/>
      <c r="C2854" s="130"/>
      <c r="D2854" s="240"/>
      <c r="E2854" s="240"/>
      <c r="F2854" s="224"/>
      <c r="G2854" s="98"/>
      <c r="H2854" s="98"/>
      <c r="I2854" s="130"/>
      <c r="J2854" s="98"/>
      <c r="K2854" s="98"/>
      <c r="L2854" s="98"/>
      <c r="M2854" s="255"/>
      <c r="N2854" s="255"/>
      <c r="O2854" s="98"/>
      <c r="P2854" s="98"/>
      <c r="Q2854" s="130"/>
    </row>
    <row r="2855" spans="1:17" ht="12.6" customHeight="1" x14ac:dyDescent="0.2">
      <c r="A2855" s="234"/>
      <c r="B2855" s="98"/>
      <c r="C2855" s="130"/>
      <c r="D2855" s="240"/>
      <c r="E2855" s="240"/>
      <c r="F2855" s="224"/>
      <c r="G2855" s="98"/>
      <c r="H2855" s="98"/>
      <c r="I2855" s="130"/>
      <c r="J2855" s="98"/>
      <c r="K2855" s="98"/>
      <c r="L2855" s="98"/>
      <c r="M2855" s="255"/>
      <c r="N2855" s="255"/>
      <c r="O2855" s="98"/>
      <c r="P2855" s="98"/>
      <c r="Q2855" s="130"/>
    </row>
    <row r="2856" spans="1:17" ht="12.6" customHeight="1" x14ac:dyDescent="0.2">
      <c r="A2856" s="234"/>
      <c r="B2856" s="98"/>
      <c r="C2856" s="130"/>
      <c r="D2856" s="240"/>
      <c r="E2856" s="240"/>
      <c r="F2856" s="224"/>
      <c r="G2856" s="98"/>
      <c r="H2856" s="98"/>
      <c r="I2856" s="130"/>
      <c r="J2856" s="98"/>
      <c r="K2856" s="98"/>
      <c r="L2856" s="98"/>
      <c r="M2856" s="255"/>
      <c r="N2856" s="255"/>
      <c r="O2856" s="98"/>
      <c r="P2856" s="98"/>
      <c r="Q2856" s="130"/>
    </row>
    <row r="2857" spans="1:17" ht="12.6" customHeight="1" x14ac:dyDescent="0.2">
      <c r="A2857" s="234"/>
      <c r="B2857" s="98"/>
      <c r="C2857" s="130"/>
      <c r="D2857" s="240"/>
      <c r="E2857" s="240"/>
      <c r="F2857" s="224"/>
      <c r="G2857" s="98"/>
      <c r="H2857" s="98"/>
      <c r="I2857" s="130"/>
      <c r="J2857" s="98"/>
      <c r="K2857" s="98"/>
      <c r="L2857" s="98"/>
      <c r="M2857" s="255"/>
      <c r="N2857" s="255"/>
      <c r="O2857" s="98"/>
      <c r="P2857" s="98"/>
      <c r="Q2857" s="130"/>
    </row>
    <row r="2858" spans="1:17" ht="12.6" customHeight="1" x14ac:dyDescent="0.2">
      <c r="A2858" s="234"/>
      <c r="B2858" s="98"/>
      <c r="C2858" s="130"/>
      <c r="D2858" s="240"/>
      <c r="E2858" s="240"/>
      <c r="F2858" s="224"/>
      <c r="G2858" s="98"/>
      <c r="H2858" s="98"/>
      <c r="I2858" s="130"/>
      <c r="J2858" s="98"/>
      <c r="K2858" s="98"/>
      <c r="L2858" s="98"/>
      <c r="M2858" s="255"/>
      <c r="N2858" s="255"/>
      <c r="O2858" s="98"/>
      <c r="P2858" s="98"/>
      <c r="Q2858" s="130"/>
    </row>
    <row r="2859" spans="1:17" ht="12.6" customHeight="1" x14ac:dyDescent="0.2">
      <c r="A2859" s="234"/>
      <c r="B2859" s="98"/>
      <c r="C2859" s="130"/>
      <c r="D2859" s="240"/>
      <c r="E2859" s="240"/>
      <c r="F2859" s="224"/>
      <c r="G2859" s="98"/>
      <c r="H2859" s="98"/>
      <c r="I2859" s="130"/>
      <c r="J2859" s="98"/>
      <c r="K2859" s="98"/>
      <c r="L2859" s="98"/>
      <c r="M2859" s="255"/>
      <c r="N2859" s="255"/>
      <c r="O2859" s="98"/>
      <c r="P2859" s="98"/>
      <c r="Q2859" s="130"/>
    </row>
    <row r="2860" spans="1:17" ht="12.6" customHeight="1" x14ac:dyDescent="0.2">
      <c r="A2860" s="234"/>
      <c r="B2860" s="98"/>
      <c r="C2860" s="130"/>
      <c r="D2860" s="240"/>
      <c r="E2860" s="240"/>
      <c r="F2860" s="224"/>
      <c r="G2860" s="98"/>
      <c r="H2860" s="98"/>
      <c r="I2860" s="130"/>
      <c r="J2860" s="98"/>
      <c r="K2860" s="98"/>
      <c r="L2860" s="98"/>
      <c r="M2860" s="255"/>
      <c r="N2860" s="255"/>
      <c r="O2860" s="98"/>
      <c r="P2860" s="98"/>
      <c r="Q2860" s="130"/>
    </row>
    <row r="2861" spans="1:17" ht="12.6" customHeight="1" x14ac:dyDescent="0.2">
      <c r="A2861" s="234"/>
      <c r="B2861" s="98"/>
      <c r="C2861" s="130"/>
      <c r="D2861" s="240"/>
      <c r="E2861" s="240"/>
      <c r="F2861" s="224"/>
      <c r="G2861" s="98"/>
      <c r="H2861" s="98"/>
      <c r="I2861" s="130"/>
      <c r="J2861" s="98"/>
      <c r="K2861" s="98"/>
      <c r="L2861" s="98"/>
      <c r="M2861" s="255"/>
      <c r="N2861" s="255"/>
      <c r="O2861" s="98"/>
      <c r="P2861" s="98"/>
      <c r="Q2861" s="130"/>
    </row>
    <row r="2862" spans="1:17" ht="12.6" customHeight="1" x14ac:dyDescent="0.2">
      <c r="A2862" s="234"/>
      <c r="B2862" s="98"/>
      <c r="C2862" s="130"/>
      <c r="D2862" s="240"/>
      <c r="E2862" s="240"/>
      <c r="F2862" s="224"/>
      <c r="G2862" s="98"/>
      <c r="H2862" s="98"/>
      <c r="I2862" s="130"/>
      <c r="J2862" s="98"/>
      <c r="K2862" s="98"/>
      <c r="L2862" s="98"/>
      <c r="M2862" s="255"/>
      <c r="N2862" s="255"/>
      <c r="O2862" s="98"/>
      <c r="P2862" s="98"/>
      <c r="Q2862" s="130"/>
    </row>
    <row r="2863" spans="1:17" ht="12.6" customHeight="1" x14ac:dyDescent="0.2">
      <c r="A2863" s="234"/>
      <c r="B2863" s="98"/>
      <c r="C2863" s="130"/>
      <c r="D2863" s="240"/>
      <c r="E2863" s="240"/>
      <c r="F2863" s="224"/>
      <c r="G2863" s="98"/>
      <c r="H2863" s="98"/>
      <c r="I2863" s="130"/>
      <c r="J2863" s="98"/>
      <c r="K2863" s="98"/>
      <c r="L2863" s="98"/>
      <c r="M2863" s="255"/>
      <c r="N2863" s="255"/>
      <c r="O2863" s="98"/>
      <c r="P2863" s="98"/>
      <c r="Q2863" s="130"/>
    </row>
    <row r="2864" spans="1:17" ht="12.6" customHeight="1" x14ac:dyDescent="0.2">
      <c r="A2864" s="234"/>
      <c r="B2864" s="98"/>
      <c r="C2864" s="130"/>
      <c r="D2864" s="240"/>
      <c r="E2864" s="240"/>
      <c r="F2864" s="224"/>
      <c r="G2864" s="98"/>
      <c r="H2864" s="98"/>
      <c r="I2864" s="130"/>
      <c r="J2864" s="98"/>
      <c r="K2864" s="98"/>
      <c r="L2864" s="98"/>
      <c r="M2864" s="255"/>
      <c r="N2864" s="255"/>
      <c r="O2864" s="98"/>
      <c r="P2864" s="98"/>
      <c r="Q2864" s="130"/>
    </row>
    <row r="2865" spans="1:17" ht="12.6" customHeight="1" x14ac:dyDescent="0.2">
      <c r="A2865" s="234"/>
      <c r="B2865" s="98"/>
      <c r="C2865" s="130"/>
      <c r="D2865" s="240"/>
      <c r="E2865" s="240"/>
      <c r="F2865" s="224"/>
      <c r="G2865" s="98"/>
      <c r="H2865" s="98"/>
      <c r="I2865" s="130"/>
      <c r="J2865" s="98"/>
      <c r="K2865" s="98"/>
      <c r="L2865" s="98"/>
      <c r="M2865" s="255"/>
      <c r="N2865" s="255"/>
      <c r="O2865" s="98"/>
      <c r="P2865" s="98"/>
      <c r="Q2865" s="130"/>
    </row>
    <row r="2866" spans="1:17" ht="12.6" customHeight="1" x14ac:dyDescent="0.2">
      <c r="A2866" s="234"/>
      <c r="B2866" s="98"/>
      <c r="C2866" s="130"/>
      <c r="D2866" s="240"/>
      <c r="E2866" s="240"/>
      <c r="F2866" s="224"/>
      <c r="G2866" s="98"/>
      <c r="H2866" s="98"/>
      <c r="I2866" s="130"/>
      <c r="J2866" s="98"/>
      <c r="K2866" s="98"/>
      <c r="L2866" s="98"/>
      <c r="M2866" s="255"/>
      <c r="N2866" s="255"/>
      <c r="O2866" s="98"/>
      <c r="P2866" s="98"/>
      <c r="Q2866" s="130"/>
    </row>
    <row r="2867" spans="1:17" ht="12.6" customHeight="1" x14ac:dyDescent="0.2">
      <c r="A2867" s="234"/>
      <c r="B2867" s="98"/>
      <c r="C2867" s="130"/>
      <c r="D2867" s="240"/>
      <c r="E2867" s="240"/>
      <c r="F2867" s="224"/>
      <c r="G2867" s="98"/>
      <c r="H2867" s="98"/>
      <c r="I2867" s="130"/>
      <c r="J2867" s="98"/>
      <c r="K2867" s="98"/>
      <c r="L2867" s="98"/>
      <c r="M2867" s="255"/>
      <c r="N2867" s="255"/>
      <c r="O2867" s="98"/>
      <c r="P2867" s="98"/>
      <c r="Q2867" s="130"/>
    </row>
    <row r="2868" spans="1:17" ht="12.6" customHeight="1" x14ac:dyDescent="0.2">
      <c r="A2868" s="234"/>
      <c r="B2868" s="98"/>
      <c r="C2868" s="130"/>
      <c r="D2868" s="240"/>
      <c r="E2868" s="240"/>
      <c r="F2868" s="224"/>
      <c r="G2868" s="98"/>
      <c r="H2868" s="98"/>
      <c r="I2868" s="130"/>
      <c r="J2868" s="98"/>
      <c r="K2868" s="98"/>
      <c r="L2868" s="98"/>
      <c r="M2868" s="255"/>
      <c r="N2868" s="255"/>
      <c r="O2868" s="98"/>
      <c r="P2868" s="98"/>
      <c r="Q2868" s="130"/>
    </row>
    <row r="2869" spans="1:17" ht="12.6" customHeight="1" x14ac:dyDescent="0.2">
      <c r="A2869" s="234"/>
      <c r="B2869" s="98"/>
      <c r="C2869" s="130"/>
      <c r="D2869" s="240"/>
      <c r="E2869" s="240"/>
      <c r="F2869" s="224"/>
      <c r="G2869" s="98"/>
      <c r="H2869" s="98"/>
      <c r="I2869" s="130"/>
      <c r="J2869" s="98"/>
      <c r="K2869" s="98"/>
      <c r="L2869" s="98"/>
      <c r="M2869" s="255"/>
      <c r="N2869" s="255"/>
      <c r="O2869" s="98"/>
      <c r="P2869" s="98"/>
      <c r="Q2869" s="130"/>
    </row>
    <row r="2870" spans="1:17" ht="12.6" customHeight="1" x14ac:dyDescent="0.2">
      <c r="A2870" s="234"/>
      <c r="B2870" s="98"/>
      <c r="C2870" s="130"/>
      <c r="D2870" s="240"/>
      <c r="E2870" s="240"/>
      <c r="F2870" s="224"/>
      <c r="G2870" s="98"/>
      <c r="H2870" s="98"/>
      <c r="I2870" s="130"/>
      <c r="J2870" s="98"/>
      <c r="K2870" s="98"/>
      <c r="L2870" s="98"/>
      <c r="M2870" s="255"/>
      <c r="N2870" s="255"/>
      <c r="O2870" s="98"/>
      <c r="P2870" s="98"/>
      <c r="Q2870" s="130"/>
    </row>
    <row r="2871" spans="1:17" ht="12.6" customHeight="1" x14ac:dyDescent="0.2">
      <c r="A2871" s="234"/>
      <c r="B2871" s="98"/>
      <c r="C2871" s="130"/>
      <c r="D2871" s="240"/>
      <c r="E2871" s="240"/>
      <c r="F2871" s="224"/>
      <c r="G2871" s="98"/>
      <c r="H2871" s="98"/>
      <c r="I2871" s="130"/>
      <c r="J2871" s="98"/>
      <c r="K2871" s="98"/>
      <c r="L2871" s="98"/>
      <c r="M2871" s="255"/>
      <c r="N2871" s="255"/>
      <c r="O2871" s="98"/>
      <c r="P2871" s="98"/>
      <c r="Q2871" s="130"/>
    </row>
    <row r="2872" spans="1:17" ht="12.6" customHeight="1" x14ac:dyDescent="0.2">
      <c r="A2872" s="234"/>
      <c r="B2872" s="98"/>
      <c r="C2872" s="130"/>
      <c r="D2872" s="240"/>
      <c r="E2872" s="240"/>
      <c r="F2872" s="224"/>
      <c r="G2872" s="98"/>
      <c r="H2872" s="98"/>
      <c r="I2872" s="130"/>
      <c r="J2872" s="98"/>
      <c r="K2872" s="98"/>
      <c r="L2872" s="98"/>
      <c r="M2872" s="255"/>
      <c r="N2872" s="255"/>
      <c r="O2872" s="98"/>
      <c r="P2872" s="98"/>
      <c r="Q2872" s="130"/>
    </row>
    <row r="2873" spans="1:17" ht="12.6" customHeight="1" x14ac:dyDescent="0.2">
      <c r="A2873" s="234"/>
      <c r="B2873" s="98"/>
      <c r="C2873" s="130"/>
      <c r="D2873" s="240"/>
      <c r="E2873" s="240"/>
      <c r="F2873" s="224"/>
      <c r="G2873" s="98"/>
      <c r="H2873" s="98"/>
      <c r="I2873" s="130"/>
      <c r="J2873" s="98"/>
      <c r="K2873" s="98"/>
      <c r="L2873" s="98"/>
      <c r="M2873" s="255"/>
      <c r="N2873" s="255"/>
      <c r="O2873" s="98"/>
      <c r="P2873" s="98"/>
      <c r="Q2873" s="130"/>
    </row>
    <row r="2874" spans="1:17" ht="12.6" customHeight="1" x14ac:dyDescent="0.2">
      <c r="A2874" s="234"/>
      <c r="B2874" s="98"/>
      <c r="C2874" s="130"/>
      <c r="D2874" s="240"/>
      <c r="E2874" s="240"/>
      <c r="F2874" s="224"/>
      <c r="G2874" s="98"/>
      <c r="H2874" s="98"/>
      <c r="I2874" s="130"/>
      <c r="J2874" s="98"/>
      <c r="K2874" s="98"/>
      <c r="L2874" s="98"/>
      <c r="M2874" s="255"/>
      <c r="N2874" s="255"/>
      <c r="O2874" s="98"/>
      <c r="P2874" s="98"/>
      <c r="Q2874" s="130"/>
    </row>
    <row r="2875" spans="1:17" ht="12.6" customHeight="1" x14ac:dyDescent="0.2">
      <c r="A2875" s="234"/>
      <c r="B2875" s="98"/>
      <c r="C2875" s="130"/>
      <c r="D2875" s="240"/>
      <c r="E2875" s="240"/>
      <c r="F2875" s="224"/>
      <c r="G2875" s="98"/>
      <c r="H2875" s="98"/>
      <c r="I2875" s="130"/>
      <c r="J2875" s="98"/>
      <c r="K2875" s="98"/>
      <c r="L2875" s="98"/>
      <c r="M2875" s="255"/>
      <c r="N2875" s="255"/>
      <c r="O2875" s="98"/>
      <c r="P2875" s="98"/>
      <c r="Q2875" s="130"/>
    </row>
    <row r="2876" spans="1:17" ht="12.6" customHeight="1" x14ac:dyDescent="0.2">
      <c r="A2876" s="234"/>
      <c r="B2876" s="98"/>
      <c r="C2876" s="130"/>
      <c r="D2876" s="240"/>
      <c r="E2876" s="240"/>
      <c r="F2876" s="224"/>
      <c r="G2876" s="98"/>
      <c r="H2876" s="98"/>
      <c r="I2876" s="130"/>
      <c r="J2876" s="98"/>
      <c r="K2876" s="98"/>
      <c r="L2876" s="98"/>
      <c r="M2876" s="255"/>
      <c r="N2876" s="255"/>
      <c r="O2876" s="98"/>
      <c r="P2876" s="98"/>
      <c r="Q2876" s="130"/>
    </row>
    <row r="2877" spans="1:17" ht="12.6" customHeight="1" x14ac:dyDescent="0.2">
      <c r="A2877" s="234"/>
      <c r="B2877" s="98"/>
      <c r="C2877" s="130"/>
      <c r="D2877" s="240"/>
      <c r="E2877" s="240"/>
      <c r="F2877" s="224"/>
      <c r="G2877" s="98"/>
      <c r="H2877" s="98"/>
      <c r="I2877" s="130"/>
      <c r="J2877" s="98"/>
      <c r="K2877" s="98"/>
      <c r="L2877" s="98"/>
      <c r="M2877" s="255"/>
      <c r="N2877" s="255"/>
      <c r="O2877" s="98"/>
      <c r="P2877" s="98"/>
      <c r="Q2877" s="130"/>
    </row>
    <row r="2878" spans="1:17" ht="12.6" customHeight="1" x14ac:dyDescent="0.2">
      <c r="A2878" s="234"/>
      <c r="B2878" s="98"/>
      <c r="C2878" s="130"/>
      <c r="D2878" s="240"/>
      <c r="E2878" s="240"/>
      <c r="F2878" s="224"/>
      <c r="G2878" s="98"/>
      <c r="H2878" s="98"/>
      <c r="I2878" s="130"/>
      <c r="J2878" s="98"/>
      <c r="K2878" s="98"/>
      <c r="L2878" s="98"/>
      <c r="M2878" s="255"/>
      <c r="N2878" s="255"/>
      <c r="O2878" s="98"/>
      <c r="P2878" s="98"/>
      <c r="Q2878" s="130"/>
    </row>
    <row r="2879" spans="1:17" ht="12.6" customHeight="1" x14ac:dyDescent="0.2">
      <c r="A2879" s="234"/>
      <c r="B2879" s="98"/>
      <c r="C2879" s="130"/>
      <c r="D2879" s="240"/>
      <c r="E2879" s="240"/>
      <c r="F2879" s="224"/>
      <c r="G2879" s="98"/>
      <c r="H2879" s="98"/>
      <c r="I2879" s="130"/>
      <c r="J2879" s="98"/>
      <c r="K2879" s="98"/>
      <c r="L2879" s="98"/>
      <c r="M2879" s="255"/>
      <c r="N2879" s="255"/>
      <c r="O2879" s="98"/>
      <c r="P2879" s="98"/>
      <c r="Q2879" s="130"/>
    </row>
    <row r="2880" spans="1:17" ht="12.6" customHeight="1" x14ac:dyDescent="0.2">
      <c r="A2880" s="234"/>
      <c r="B2880" s="98"/>
      <c r="C2880" s="130"/>
      <c r="D2880" s="240"/>
      <c r="E2880" s="240"/>
      <c r="F2880" s="224"/>
      <c r="G2880" s="98"/>
      <c r="H2880" s="98"/>
      <c r="I2880" s="130"/>
      <c r="J2880" s="98"/>
      <c r="K2880" s="98"/>
      <c r="L2880" s="98"/>
      <c r="M2880" s="255"/>
      <c r="N2880" s="255"/>
      <c r="O2880" s="98"/>
      <c r="P2880" s="98"/>
      <c r="Q2880" s="130"/>
    </row>
    <row r="2881" spans="1:17" ht="12.6" customHeight="1" x14ac:dyDescent="0.2">
      <c r="A2881" s="234"/>
      <c r="B2881" s="98"/>
      <c r="C2881" s="130"/>
      <c r="D2881" s="240"/>
      <c r="E2881" s="240"/>
      <c r="F2881" s="224"/>
      <c r="G2881" s="98"/>
      <c r="H2881" s="98"/>
      <c r="I2881" s="130"/>
      <c r="J2881" s="98"/>
      <c r="K2881" s="98"/>
      <c r="L2881" s="98"/>
      <c r="M2881" s="255"/>
      <c r="N2881" s="255"/>
      <c r="O2881" s="98"/>
      <c r="P2881" s="98"/>
      <c r="Q2881" s="130"/>
    </row>
    <row r="2882" spans="1:17" ht="12.6" customHeight="1" x14ac:dyDescent="0.2">
      <c r="A2882" s="234"/>
      <c r="B2882" s="98"/>
      <c r="C2882" s="130"/>
      <c r="D2882" s="240"/>
      <c r="E2882" s="240"/>
      <c r="F2882" s="224"/>
      <c r="G2882" s="98"/>
      <c r="H2882" s="98"/>
      <c r="I2882" s="130"/>
      <c r="J2882" s="98"/>
      <c r="K2882" s="98"/>
      <c r="L2882" s="98"/>
      <c r="M2882" s="255"/>
      <c r="N2882" s="255"/>
      <c r="O2882" s="98"/>
      <c r="P2882" s="98"/>
      <c r="Q2882" s="130"/>
    </row>
    <row r="2883" spans="1:17" ht="12.6" customHeight="1" x14ac:dyDescent="0.2">
      <c r="A2883" s="234"/>
      <c r="B2883" s="98"/>
      <c r="C2883" s="130"/>
      <c r="D2883" s="240"/>
      <c r="E2883" s="240"/>
      <c r="F2883" s="224"/>
      <c r="G2883" s="98"/>
      <c r="H2883" s="98"/>
      <c r="I2883" s="130"/>
      <c r="J2883" s="98"/>
      <c r="K2883" s="98"/>
      <c r="L2883" s="98"/>
      <c r="M2883" s="255"/>
      <c r="N2883" s="255"/>
      <c r="O2883" s="98"/>
      <c r="P2883" s="98"/>
      <c r="Q2883" s="130"/>
    </row>
    <row r="2884" spans="1:17" ht="12.6" customHeight="1" x14ac:dyDescent="0.2">
      <c r="A2884" s="234"/>
      <c r="B2884" s="98"/>
      <c r="C2884" s="130"/>
      <c r="D2884" s="240"/>
      <c r="E2884" s="240"/>
      <c r="F2884" s="224"/>
      <c r="G2884" s="98"/>
      <c r="H2884" s="98"/>
      <c r="I2884" s="130"/>
      <c r="J2884" s="98"/>
      <c r="K2884" s="98"/>
      <c r="L2884" s="98"/>
      <c r="M2884" s="255"/>
      <c r="N2884" s="255"/>
      <c r="O2884" s="98"/>
      <c r="P2884" s="98"/>
      <c r="Q2884" s="130"/>
    </row>
    <row r="2885" spans="1:17" ht="12.6" customHeight="1" x14ac:dyDescent="0.2">
      <c r="A2885" s="234"/>
      <c r="B2885" s="98"/>
      <c r="C2885" s="130"/>
      <c r="D2885" s="240"/>
      <c r="E2885" s="240"/>
      <c r="F2885" s="224"/>
      <c r="G2885" s="98"/>
      <c r="H2885" s="98"/>
      <c r="I2885" s="130"/>
      <c r="J2885" s="98"/>
      <c r="K2885" s="98"/>
      <c r="L2885" s="98"/>
      <c r="M2885" s="255"/>
      <c r="N2885" s="255"/>
      <c r="O2885" s="98"/>
      <c r="P2885" s="98"/>
      <c r="Q2885" s="130"/>
    </row>
    <row r="2886" spans="1:17" ht="12.6" customHeight="1" x14ac:dyDescent="0.2">
      <c r="A2886" s="234"/>
      <c r="B2886" s="98"/>
      <c r="C2886" s="130"/>
      <c r="D2886" s="240"/>
      <c r="E2886" s="240"/>
      <c r="F2886" s="224"/>
      <c r="G2886" s="98"/>
      <c r="H2886" s="98"/>
      <c r="I2886" s="130"/>
      <c r="J2886" s="98"/>
      <c r="K2886" s="98"/>
      <c r="L2886" s="98"/>
      <c r="M2886" s="255"/>
      <c r="N2886" s="255"/>
      <c r="O2886" s="98"/>
      <c r="P2886" s="98"/>
      <c r="Q2886" s="130"/>
    </row>
    <row r="2887" spans="1:17" ht="12.6" customHeight="1" x14ac:dyDescent="0.2">
      <c r="A2887" s="234"/>
      <c r="B2887" s="98"/>
      <c r="C2887" s="130"/>
      <c r="D2887" s="240"/>
      <c r="E2887" s="240"/>
      <c r="F2887" s="224"/>
      <c r="G2887" s="98"/>
      <c r="H2887" s="98"/>
      <c r="I2887" s="130"/>
      <c r="J2887" s="98"/>
      <c r="K2887" s="98"/>
      <c r="L2887" s="98"/>
      <c r="M2887" s="255"/>
      <c r="N2887" s="255"/>
      <c r="O2887" s="98"/>
      <c r="P2887" s="98"/>
      <c r="Q2887" s="130"/>
    </row>
    <row r="2888" spans="1:17" ht="12.6" customHeight="1" x14ac:dyDescent="0.2">
      <c r="A2888" s="234"/>
      <c r="B2888" s="98"/>
      <c r="C2888" s="130"/>
      <c r="D2888" s="240"/>
      <c r="E2888" s="240"/>
      <c r="F2888" s="224"/>
      <c r="G2888" s="98"/>
      <c r="H2888" s="98"/>
      <c r="I2888" s="130"/>
      <c r="J2888" s="98"/>
      <c r="K2888" s="98"/>
      <c r="L2888" s="98"/>
      <c r="M2888" s="255"/>
      <c r="N2888" s="255"/>
      <c r="O2888" s="98"/>
      <c r="P2888" s="98"/>
      <c r="Q2888" s="130"/>
    </row>
    <row r="2889" spans="1:17" ht="12.6" customHeight="1" x14ac:dyDescent="0.2">
      <c r="A2889" s="234"/>
      <c r="B2889" s="98"/>
      <c r="C2889" s="130"/>
      <c r="D2889" s="240"/>
      <c r="E2889" s="240"/>
      <c r="F2889" s="224"/>
      <c r="G2889" s="98"/>
      <c r="H2889" s="98"/>
      <c r="I2889" s="130"/>
      <c r="J2889" s="98"/>
      <c r="K2889" s="98"/>
      <c r="L2889" s="98"/>
      <c r="M2889" s="255"/>
      <c r="N2889" s="255"/>
      <c r="O2889" s="98"/>
      <c r="P2889" s="98"/>
      <c r="Q2889" s="130"/>
    </row>
    <row r="2890" spans="1:17" ht="12.6" customHeight="1" x14ac:dyDescent="0.2">
      <c r="A2890" s="234"/>
      <c r="B2890" s="98"/>
      <c r="C2890" s="130"/>
      <c r="D2890" s="240"/>
      <c r="E2890" s="240"/>
      <c r="F2890" s="224"/>
      <c r="G2890" s="98"/>
      <c r="H2890" s="98"/>
      <c r="I2890" s="130"/>
      <c r="J2890" s="98"/>
      <c r="K2890" s="98"/>
      <c r="L2890" s="98"/>
      <c r="M2890" s="255"/>
      <c r="N2890" s="255"/>
      <c r="O2890" s="98"/>
      <c r="P2890" s="98"/>
      <c r="Q2890" s="130"/>
    </row>
    <row r="2891" spans="1:17" ht="12.6" customHeight="1" x14ac:dyDescent="0.2">
      <c r="A2891" s="234"/>
      <c r="B2891" s="98"/>
      <c r="C2891" s="130"/>
      <c r="D2891" s="240"/>
      <c r="E2891" s="240"/>
      <c r="F2891" s="224"/>
      <c r="G2891" s="98"/>
      <c r="H2891" s="98"/>
      <c r="I2891" s="130"/>
      <c r="J2891" s="98"/>
      <c r="K2891" s="98"/>
      <c r="L2891" s="98"/>
      <c r="M2891" s="255"/>
      <c r="N2891" s="255"/>
      <c r="O2891" s="98"/>
      <c r="P2891" s="98"/>
      <c r="Q2891" s="130"/>
    </row>
    <row r="2892" spans="1:17" ht="12.6" customHeight="1" x14ac:dyDescent="0.2">
      <c r="A2892" s="234"/>
      <c r="B2892" s="98"/>
      <c r="C2892" s="130"/>
      <c r="D2892" s="240"/>
      <c r="E2892" s="240"/>
      <c r="F2892" s="224"/>
      <c r="G2892" s="98"/>
      <c r="H2892" s="98"/>
      <c r="I2892" s="130"/>
      <c r="J2892" s="98"/>
      <c r="K2892" s="98"/>
      <c r="L2892" s="98"/>
      <c r="M2892" s="255"/>
      <c r="N2892" s="255"/>
      <c r="O2892" s="98"/>
      <c r="P2892" s="98"/>
      <c r="Q2892" s="130"/>
    </row>
    <row r="2893" spans="1:17" ht="12.6" customHeight="1" x14ac:dyDescent="0.2">
      <c r="A2893" s="234"/>
      <c r="B2893" s="98"/>
      <c r="C2893" s="130"/>
      <c r="D2893" s="240"/>
      <c r="E2893" s="240"/>
      <c r="F2893" s="224"/>
      <c r="G2893" s="98"/>
      <c r="H2893" s="98"/>
      <c r="I2893" s="130"/>
      <c r="J2893" s="98"/>
      <c r="K2893" s="98"/>
      <c r="L2893" s="98"/>
      <c r="M2893" s="255"/>
      <c r="N2893" s="255"/>
      <c r="O2893" s="98"/>
      <c r="P2893" s="98"/>
      <c r="Q2893" s="130"/>
    </row>
    <row r="2894" spans="1:17" ht="12.6" customHeight="1" x14ac:dyDescent="0.2">
      <c r="A2894" s="234"/>
      <c r="B2894" s="98"/>
      <c r="C2894" s="130"/>
      <c r="D2894" s="240"/>
      <c r="E2894" s="240"/>
      <c r="F2894" s="224"/>
      <c r="G2894" s="98"/>
      <c r="H2894" s="98"/>
      <c r="I2894" s="130"/>
      <c r="J2894" s="98"/>
      <c r="K2894" s="98"/>
      <c r="L2894" s="98"/>
      <c r="M2894" s="255"/>
      <c r="N2894" s="255"/>
      <c r="O2894" s="98"/>
      <c r="P2894" s="98"/>
      <c r="Q2894" s="130"/>
    </row>
    <row r="2895" spans="1:17" ht="12.6" customHeight="1" x14ac:dyDescent="0.2">
      <c r="A2895" s="234"/>
      <c r="B2895" s="98"/>
      <c r="C2895" s="130"/>
      <c r="D2895" s="240"/>
      <c r="E2895" s="240"/>
      <c r="F2895" s="224"/>
      <c r="G2895" s="98"/>
      <c r="H2895" s="98"/>
      <c r="I2895" s="130"/>
      <c r="J2895" s="98"/>
      <c r="K2895" s="98"/>
      <c r="L2895" s="98"/>
      <c r="M2895" s="255"/>
      <c r="N2895" s="255"/>
      <c r="O2895" s="98"/>
      <c r="P2895" s="98"/>
      <c r="Q2895" s="130"/>
    </row>
    <row r="2896" spans="1:17" ht="12.6" customHeight="1" x14ac:dyDescent="0.2">
      <c r="A2896" s="234"/>
      <c r="B2896" s="98"/>
      <c r="C2896" s="130"/>
      <c r="D2896" s="240"/>
      <c r="E2896" s="240"/>
      <c r="F2896" s="224"/>
      <c r="G2896" s="98"/>
      <c r="H2896" s="98"/>
      <c r="I2896" s="130"/>
      <c r="J2896" s="98"/>
      <c r="K2896" s="98"/>
      <c r="L2896" s="98"/>
      <c r="M2896" s="255"/>
      <c r="N2896" s="255"/>
      <c r="O2896" s="98"/>
      <c r="P2896" s="98"/>
      <c r="Q2896" s="130"/>
    </row>
    <row r="2897" spans="1:17" ht="12.6" customHeight="1" x14ac:dyDescent="0.2">
      <c r="A2897" s="234"/>
      <c r="B2897" s="98"/>
      <c r="C2897" s="130"/>
      <c r="D2897" s="240"/>
      <c r="E2897" s="240"/>
      <c r="F2897" s="224"/>
      <c r="G2897" s="98"/>
      <c r="H2897" s="98"/>
      <c r="I2897" s="130"/>
      <c r="J2897" s="98"/>
      <c r="K2897" s="98"/>
      <c r="L2897" s="98"/>
      <c r="M2897" s="255"/>
      <c r="N2897" s="255"/>
      <c r="O2897" s="98"/>
      <c r="P2897" s="98"/>
      <c r="Q2897" s="130"/>
    </row>
    <row r="2898" spans="1:17" ht="12.6" customHeight="1" x14ac:dyDescent="0.2">
      <c r="A2898" s="234"/>
      <c r="B2898" s="98"/>
      <c r="C2898" s="130"/>
      <c r="D2898" s="240"/>
      <c r="E2898" s="240"/>
      <c r="F2898" s="224"/>
      <c r="G2898" s="98"/>
      <c r="H2898" s="98"/>
      <c r="I2898" s="130"/>
      <c r="J2898" s="98"/>
      <c r="K2898" s="98"/>
      <c r="L2898" s="98"/>
      <c r="M2898" s="255"/>
      <c r="N2898" s="255"/>
      <c r="O2898" s="98"/>
      <c r="P2898" s="98"/>
      <c r="Q2898" s="130"/>
    </row>
    <row r="2899" spans="1:17" ht="12.6" customHeight="1" x14ac:dyDescent="0.2">
      <c r="A2899" s="234"/>
      <c r="B2899" s="98"/>
      <c r="C2899" s="130"/>
      <c r="D2899" s="240"/>
      <c r="E2899" s="240"/>
      <c r="F2899" s="224"/>
      <c r="G2899" s="98"/>
      <c r="H2899" s="98"/>
      <c r="I2899" s="130"/>
      <c r="J2899" s="98"/>
      <c r="K2899" s="98"/>
      <c r="L2899" s="98"/>
      <c r="M2899" s="255"/>
      <c r="N2899" s="255"/>
      <c r="O2899" s="98"/>
      <c r="P2899" s="98"/>
      <c r="Q2899" s="130"/>
    </row>
    <row r="2900" spans="1:17" ht="12.6" customHeight="1" x14ac:dyDescent="0.2">
      <c r="A2900" s="234"/>
      <c r="B2900" s="98"/>
      <c r="C2900" s="130"/>
      <c r="D2900" s="240"/>
      <c r="E2900" s="240"/>
      <c r="F2900" s="224"/>
      <c r="G2900" s="98"/>
      <c r="H2900" s="98"/>
      <c r="I2900" s="130"/>
      <c r="J2900" s="98"/>
      <c r="K2900" s="98"/>
      <c r="L2900" s="98"/>
      <c r="M2900" s="255"/>
      <c r="N2900" s="255"/>
      <c r="O2900" s="98"/>
      <c r="P2900" s="98"/>
      <c r="Q2900" s="130"/>
    </row>
    <row r="2901" spans="1:17" ht="12.6" customHeight="1" x14ac:dyDescent="0.2">
      <c r="A2901" s="234"/>
      <c r="B2901" s="98"/>
      <c r="C2901" s="130"/>
      <c r="D2901" s="240"/>
      <c r="E2901" s="240"/>
      <c r="F2901" s="224"/>
      <c r="G2901" s="98"/>
      <c r="H2901" s="98"/>
      <c r="I2901" s="130"/>
      <c r="J2901" s="98"/>
      <c r="K2901" s="98"/>
      <c r="L2901" s="98"/>
      <c r="M2901" s="255"/>
      <c r="N2901" s="255"/>
      <c r="O2901" s="98"/>
      <c r="P2901" s="98"/>
      <c r="Q2901" s="130"/>
    </row>
    <row r="2902" spans="1:17" ht="12.6" customHeight="1" x14ac:dyDescent="0.2">
      <c r="A2902" s="234"/>
      <c r="B2902" s="98"/>
      <c r="C2902" s="130"/>
      <c r="D2902" s="240"/>
      <c r="E2902" s="240"/>
      <c r="F2902" s="224"/>
      <c r="G2902" s="98"/>
      <c r="H2902" s="98"/>
      <c r="I2902" s="130"/>
      <c r="J2902" s="98"/>
      <c r="K2902" s="98"/>
      <c r="L2902" s="98"/>
      <c r="M2902" s="255"/>
      <c r="N2902" s="255"/>
      <c r="O2902" s="98"/>
      <c r="P2902" s="98"/>
      <c r="Q2902" s="130"/>
    </row>
    <row r="2903" spans="1:17" ht="12.6" customHeight="1" x14ac:dyDescent="0.2">
      <c r="A2903" s="234"/>
      <c r="B2903" s="98"/>
      <c r="C2903" s="130"/>
      <c r="D2903" s="240"/>
      <c r="E2903" s="240"/>
      <c r="F2903" s="224"/>
      <c r="G2903" s="98"/>
      <c r="H2903" s="98"/>
      <c r="I2903" s="130"/>
      <c r="J2903" s="98"/>
      <c r="K2903" s="98"/>
      <c r="L2903" s="98"/>
      <c r="M2903" s="255"/>
      <c r="N2903" s="255"/>
      <c r="O2903" s="98"/>
      <c r="P2903" s="98"/>
      <c r="Q2903" s="130"/>
    </row>
    <row r="2904" spans="1:17" ht="12.6" customHeight="1" x14ac:dyDescent="0.2">
      <c r="A2904" s="234"/>
      <c r="B2904" s="98"/>
      <c r="C2904" s="130"/>
      <c r="D2904" s="240"/>
      <c r="E2904" s="240"/>
      <c r="F2904" s="224"/>
      <c r="G2904" s="98"/>
      <c r="H2904" s="98"/>
      <c r="I2904" s="130"/>
      <c r="J2904" s="98"/>
      <c r="K2904" s="98"/>
      <c r="L2904" s="98"/>
      <c r="M2904" s="255"/>
      <c r="N2904" s="255"/>
      <c r="O2904" s="98"/>
      <c r="P2904" s="98"/>
      <c r="Q2904" s="130"/>
    </row>
    <row r="2905" spans="1:17" ht="12.6" customHeight="1" x14ac:dyDescent="0.2">
      <c r="A2905" s="234"/>
      <c r="B2905" s="98"/>
      <c r="C2905" s="130"/>
      <c r="D2905" s="240"/>
      <c r="E2905" s="240"/>
      <c r="F2905" s="224"/>
      <c r="G2905" s="98"/>
      <c r="H2905" s="98"/>
      <c r="I2905" s="130"/>
      <c r="J2905" s="98"/>
      <c r="K2905" s="98"/>
      <c r="L2905" s="98"/>
      <c r="M2905" s="255"/>
      <c r="N2905" s="255"/>
      <c r="O2905" s="98"/>
      <c r="P2905" s="98"/>
      <c r="Q2905" s="130"/>
    </row>
    <row r="2906" spans="1:17" ht="12.6" customHeight="1" x14ac:dyDescent="0.2">
      <c r="A2906" s="234"/>
      <c r="B2906" s="98"/>
      <c r="C2906" s="130"/>
      <c r="D2906" s="240"/>
      <c r="E2906" s="240"/>
      <c r="F2906" s="224"/>
      <c r="G2906" s="98"/>
      <c r="H2906" s="98"/>
      <c r="I2906" s="130"/>
      <c r="J2906" s="98"/>
      <c r="K2906" s="98"/>
      <c r="L2906" s="98"/>
      <c r="M2906" s="255"/>
      <c r="N2906" s="255"/>
      <c r="O2906" s="98"/>
      <c r="P2906" s="98"/>
      <c r="Q2906" s="130"/>
    </row>
    <row r="2907" spans="1:17" ht="12.6" customHeight="1" x14ac:dyDescent="0.2">
      <c r="A2907" s="234"/>
      <c r="B2907" s="98"/>
      <c r="C2907" s="130"/>
      <c r="D2907" s="240"/>
      <c r="E2907" s="240"/>
      <c r="F2907" s="224"/>
      <c r="G2907" s="98"/>
      <c r="H2907" s="98"/>
      <c r="I2907" s="130"/>
      <c r="J2907" s="98"/>
      <c r="K2907" s="98"/>
      <c r="L2907" s="98"/>
      <c r="M2907" s="255"/>
      <c r="N2907" s="255"/>
      <c r="O2907" s="98"/>
      <c r="P2907" s="98"/>
      <c r="Q2907" s="130"/>
    </row>
    <row r="2908" spans="1:17" ht="12.6" customHeight="1" x14ac:dyDescent="0.2">
      <c r="A2908" s="234"/>
      <c r="B2908" s="98"/>
      <c r="C2908" s="130"/>
      <c r="D2908" s="240"/>
      <c r="E2908" s="240"/>
      <c r="F2908" s="224"/>
      <c r="G2908" s="98"/>
      <c r="H2908" s="98"/>
      <c r="I2908" s="130"/>
      <c r="J2908" s="98"/>
      <c r="K2908" s="98"/>
      <c r="L2908" s="98"/>
      <c r="M2908" s="255"/>
      <c r="N2908" s="255"/>
      <c r="O2908" s="98"/>
      <c r="P2908" s="98"/>
      <c r="Q2908" s="130"/>
    </row>
    <row r="2909" spans="1:17" ht="12.6" customHeight="1" x14ac:dyDescent="0.2">
      <c r="A2909" s="234"/>
      <c r="B2909" s="98"/>
      <c r="C2909" s="130"/>
      <c r="D2909" s="240"/>
      <c r="E2909" s="240"/>
      <c r="F2909" s="224"/>
      <c r="G2909" s="98"/>
      <c r="H2909" s="98"/>
      <c r="I2909" s="130"/>
      <c r="J2909" s="98"/>
      <c r="K2909" s="98"/>
      <c r="L2909" s="98"/>
      <c r="M2909" s="255"/>
      <c r="N2909" s="255"/>
      <c r="O2909" s="98"/>
      <c r="P2909" s="98"/>
      <c r="Q2909" s="130"/>
    </row>
    <row r="2910" spans="1:17" ht="12.6" customHeight="1" x14ac:dyDescent="0.2">
      <c r="A2910" s="234"/>
      <c r="B2910" s="98"/>
      <c r="C2910" s="130"/>
      <c r="D2910" s="240"/>
      <c r="E2910" s="240"/>
      <c r="F2910" s="224"/>
      <c r="G2910" s="98"/>
      <c r="H2910" s="98"/>
      <c r="I2910" s="130"/>
      <c r="J2910" s="98"/>
      <c r="K2910" s="98"/>
      <c r="L2910" s="98"/>
      <c r="M2910" s="255"/>
      <c r="N2910" s="255"/>
      <c r="O2910" s="98"/>
      <c r="P2910" s="98"/>
      <c r="Q2910" s="130"/>
    </row>
    <row r="2911" spans="1:17" ht="12.6" customHeight="1" x14ac:dyDescent="0.2">
      <c r="A2911" s="234"/>
      <c r="B2911" s="98"/>
      <c r="C2911" s="130"/>
      <c r="D2911" s="240"/>
      <c r="E2911" s="240"/>
      <c r="F2911" s="224"/>
      <c r="G2911" s="98"/>
      <c r="H2911" s="98"/>
      <c r="I2911" s="130"/>
      <c r="J2911" s="98"/>
      <c r="K2911" s="98"/>
      <c r="L2911" s="98"/>
      <c r="M2911" s="255"/>
      <c r="N2911" s="255"/>
      <c r="O2911" s="98"/>
      <c r="P2911" s="98"/>
      <c r="Q2911" s="130"/>
    </row>
    <row r="2912" spans="1:17" ht="12.6" customHeight="1" x14ac:dyDescent="0.2">
      <c r="A2912" s="234"/>
      <c r="B2912" s="98"/>
      <c r="C2912" s="130"/>
      <c r="D2912" s="240"/>
      <c r="E2912" s="240"/>
      <c r="F2912" s="224"/>
      <c r="G2912" s="98"/>
      <c r="H2912" s="98"/>
      <c r="I2912" s="130"/>
      <c r="J2912" s="98"/>
      <c r="K2912" s="98"/>
      <c r="L2912" s="98"/>
      <c r="M2912" s="255"/>
      <c r="N2912" s="255"/>
      <c r="O2912" s="98"/>
      <c r="P2912" s="98"/>
      <c r="Q2912" s="130"/>
    </row>
    <row r="2913" spans="1:17" ht="12.6" customHeight="1" x14ac:dyDescent="0.2">
      <c r="A2913" s="234"/>
      <c r="B2913" s="98"/>
      <c r="C2913" s="130"/>
      <c r="D2913" s="240"/>
      <c r="E2913" s="240"/>
      <c r="F2913" s="224"/>
      <c r="G2913" s="98"/>
      <c r="H2913" s="98"/>
      <c r="I2913" s="130"/>
      <c r="J2913" s="98"/>
      <c r="K2913" s="98"/>
      <c r="L2913" s="98"/>
      <c r="M2913" s="255"/>
      <c r="N2913" s="255"/>
      <c r="O2913" s="98"/>
      <c r="P2913" s="98"/>
      <c r="Q2913" s="130"/>
    </row>
    <row r="2914" spans="1:17" ht="12.6" customHeight="1" x14ac:dyDescent="0.2">
      <c r="A2914" s="234"/>
      <c r="B2914" s="98"/>
      <c r="C2914" s="130"/>
      <c r="D2914" s="240"/>
      <c r="E2914" s="240"/>
      <c r="F2914" s="224"/>
      <c r="G2914" s="98"/>
      <c r="H2914" s="98"/>
      <c r="I2914" s="130"/>
      <c r="J2914" s="98"/>
      <c r="K2914" s="98"/>
      <c r="L2914" s="98"/>
      <c r="M2914" s="255"/>
      <c r="N2914" s="255"/>
      <c r="O2914" s="98"/>
      <c r="P2914" s="98"/>
      <c r="Q2914" s="130"/>
    </row>
    <row r="2915" spans="1:17" ht="12.6" customHeight="1" x14ac:dyDescent="0.2">
      <c r="A2915" s="234"/>
      <c r="B2915" s="98"/>
      <c r="C2915" s="130"/>
      <c r="D2915" s="240"/>
      <c r="E2915" s="240"/>
      <c r="F2915" s="224"/>
      <c r="G2915" s="98"/>
      <c r="H2915" s="98"/>
      <c r="I2915" s="130"/>
      <c r="J2915" s="98"/>
      <c r="K2915" s="98"/>
      <c r="L2915" s="98"/>
      <c r="M2915" s="255"/>
      <c r="N2915" s="255"/>
      <c r="O2915" s="98"/>
      <c r="P2915" s="98"/>
      <c r="Q2915" s="130"/>
    </row>
    <row r="2916" spans="1:17" ht="12.6" customHeight="1" x14ac:dyDescent="0.2">
      <c r="A2916" s="234"/>
      <c r="B2916" s="98"/>
      <c r="C2916" s="130"/>
      <c r="D2916" s="240"/>
      <c r="E2916" s="240"/>
      <c r="F2916" s="224"/>
      <c r="G2916" s="98"/>
      <c r="H2916" s="98"/>
      <c r="I2916" s="130"/>
      <c r="J2916" s="98"/>
      <c r="K2916" s="98"/>
      <c r="L2916" s="98"/>
      <c r="M2916" s="255"/>
      <c r="N2916" s="255"/>
      <c r="O2916" s="98"/>
      <c r="P2916" s="98"/>
      <c r="Q2916" s="130"/>
    </row>
    <row r="2917" spans="1:17" ht="12.6" customHeight="1" x14ac:dyDescent="0.2">
      <c r="A2917" s="234"/>
      <c r="B2917" s="98"/>
      <c r="C2917" s="130"/>
      <c r="D2917" s="240"/>
      <c r="E2917" s="240"/>
      <c r="F2917" s="224"/>
      <c r="G2917" s="98"/>
      <c r="H2917" s="98"/>
      <c r="I2917" s="130"/>
      <c r="J2917" s="98"/>
      <c r="K2917" s="98"/>
      <c r="L2917" s="98"/>
      <c r="M2917" s="255"/>
      <c r="N2917" s="255"/>
      <c r="O2917" s="98"/>
      <c r="P2917" s="98"/>
      <c r="Q2917" s="130"/>
    </row>
    <row r="2918" spans="1:17" ht="12.6" customHeight="1" x14ac:dyDescent="0.2">
      <c r="A2918" s="234"/>
      <c r="B2918" s="98"/>
      <c r="C2918" s="130"/>
      <c r="D2918" s="240"/>
      <c r="E2918" s="240"/>
      <c r="F2918" s="224"/>
      <c r="G2918" s="98"/>
      <c r="H2918" s="98"/>
      <c r="I2918" s="130"/>
      <c r="J2918" s="98"/>
      <c r="K2918" s="98"/>
      <c r="L2918" s="98"/>
      <c r="M2918" s="255"/>
      <c r="N2918" s="255"/>
      <c r="O2918" s="98"/>
      <c r="P2918" s="98"/>
      <c r="Q2918" s="130"/>
    </row>
    <row r="2919" spans="1:17" ht="12.6" customHeight="1" x14ac:dyDescent="0.2">
      <c r="A2919" s="234"/>
      <c r="B2919" s="98"/>
      <c r="C2919" s="130"/>
      <c r="D2919" s="240"/>
      <c r="E2919" s="240"/>
      <c r="F2919" s="224"/>
      <c r="G2919" s="98"/>
      <c r="H2919" s="98"/>
      <c r="I2919" s="130"/>
      <c r="J2919" s="98"/>
      <c r="K2919" s="98"/>
      <c r="L2919" s="98"/>
      <c r="M2919" s="255"/>
      <c r="N2919" s="255"/>
      <c r="O2919" s="98"/>
      <c r="P2919" s="98"/>
      <c r="Q2919" s="130"/>
    </row>
    <row r="2920" spans="1:17" ht="12.6" customHeight="1" x14ac:dyDescent="0.2">
      <c r="A2920" s="234"/>
      <c r="B2920" s="98"/>
      <c r="C2920" s="130"/>
      <c r="D2920" s="240"/>
      <c r="E2920" s="240"/>
      <c r="F2920" s="224"/>
      <c r="G2920" s="98"/>
      <c r="H2920" s="98"/>
      <c r="I2920" s="130"/>
      <c r="J2920" s="98"/>
      <c r="K2920" s="98"/>
      <c r="L2920" s="98"/>
      <c r="M2920" s="255"/>
      <c r="N2920" s="255"/>
      <c r="O2920" s="98"/>
      <c r="P2920" s="98"/>
      <c r="Q2920" s="130"/>
    </row>
    <row r="2921" spans="1:17" ht="12.6" customHeight="1" x14ac:dyDescent="0.2">
      <c r="A2921" s="234"/>
      <c r="B2921" s="98"/>
      <c r="C2921" s="130"/>
      <c r="D2921" s="240"/>
      <c r="E2921" s="240"/>
      <c r="F2921" s="224"/>
      <c r="G2921" s="98"/>
      <c r="H2921" s="98"/>
      <c r="I2921" s="130"/>
      <c r="J2921" s="98"/>
      <c r="K2921" s="98"/>
      <c r="L2921" s="98"/>
      <c r="M2921" s="255"/>
      <c r="N2921" s="255"/>
      <c r="O2921" s="98"/>
      <c r="P2921" s="98"/>
      <c r="Q2921" s="130"/>
    </row>
    <row r="2922" spans="1:17" ht="12.6" customHeight="1" x14ac:dyDescent="0.2">
      <c r="A2922" s="234"/>
      <c r="B2922" s="98"/>
      <c r="C2922" s="130"/>
      <c r="D2922" s="240"/>
      <c r="E2922" s="240"/>
      <c r="F2922" s="224"/>
      <c r="G2922" s="98"/>
      <c r="H2922" s="98"/>
      <c r="I2922" s="130"/>
      <c r="J2922" s="98"/>
      <c r="K2922" s="98"/>
      <c r="L2922" s="98"/>
      <c r="M2922" s="255"/>
      <c r="N2922" s="255"/>
      <c r="O2922" s="98"/>
      <c r="P2922" s="98"/>
      <c r="Q2922" s="130"/>
    </row>
    <row r="2923" spans="1:17" ht="12.6" customHeight="1" x14ac:dyDescent="0.2">
      <c r="A2923" s="234"/>
      <c r="B2923" s="98"/>
      <c r="C2923" s="130"/>
      <c r="D2923" s="240"/>
      <c r="E2923" s="240"/>
      <c r="F2923" s="224"/>
      <c r="G2923" s="98"/>
      <c r="H2923" s="98"/>
      <c r="I2923" s="130"/>
      <c r="J2923" s="98"/>
      <c r="K2923" s="98"/>
      <c r="L2923" s="98"/>
      <c r="M2923" s="255"/>
      <c r="N2923" s="255"/>
      <c r="O2923" s="98"/>
      <c r="P2923" s="98"/>
      <c r="Q2923" s="130"/>
    </row>
    <row r="2924" spans="1:17" ht="12.6" customHeight="1" x14ac:dyDescent="0.2">
      <c r="A2924" s="234"/>
      <c r="B2924" s="98"/>
      <c r="C2924" s="130"/>
      <c r="D2924" s="240"/>
      <c r="E2924" s="240"/>
      <c r="F2924" s="224"/>
      <c r="G2924" s="98"/>
      <c r="H2924" s="98"/>
      <c r="I2924" s="130"/>
      <c r="J2924" s="98"/>
      <c r="K2924" s="98"/>
      <c r="L2924" s="98"/>
      <c r="M2924" s="255"/>
      <c r="N2924" s="255"/>
      <c r="O2924" s="98"/>
      <c r="P2924" s="98"/>
      <c r="Q2924" s="130"/>
    </row>
    <row r="2925" spans="1:17" ht="12.6" customHeight="1" x14ac:dyDescent="0.2">
      <c r="A2925" s="234"/>
      <c r="B2925" s="98"/>
      <c r="C2925" s="130"/>
      <c r="D2925" s="240"/>
      <c r="E2925" s="240"/>
      <c r="F2925" s="224"/>
      <c r="G2925" s="98"/>
      <c r="H2925" s="98"/>
      <c r="I2925" s="130"/>
      <c r="J2925" s="98"/>
      <c r="K2925" s="98"/>
      <c r="L2925" s="98"/>
      <c r="M2925" s="255"/>
      <c r="N2925" s="255"/>
      <c r="O2925" s="98"/>
      <c r="P2925" s="98"/>
      <c r="Q2925" s="130"/>
    </row>
    <row r="2926" spans="1:17" ht="12.6" customHeight="1" x14ac:dyDescent="0.2">
      <c r="A2926" s="234"/>
      <c r="B2926" s="98"/>
      <c r="C2926" s="130"/>
      <c r="D2926" s="240"/>
      <c r="E2926" s="240"/>
      <c r="F2926" s="224"/>
      <c r="G2926" s="98"/>
      <c r="H2926" s="98"/>
      <c r="I2926" s="130"/>
      <c r="J2926" s="98"/>
      <c r="K2926" s="98"/>
      <c r="L2926" s="98"/>
      <c r="M2926" s="255"/>
      <c r="N2926" s="255"/>
      <c r="O2926" s="98"/>
      <c r="P2926" s="98"/>
      <c r="Q2926" s="130"/>
    </row>
    <row r="2927" spans="1:17" ht="12.6" customHeight="1" x14ac:dyDescent="0.2">
      <c r="A2927" s="234"/>
      <c r="B2927" s="98"/>
      <c r="C2927" s="130"/>
      <c r="D2927" s="240"/>
      <c r="E2927" s="240"/>
      <c r="F2927" s="224"/>
      <c r="G2927" s="98"/>
      <c r="H2927" s="98"/>
      <c r="I2927" s="130"/>
      <c r="J2927" s="98"/>
      <c r="K2927" s="98"/>
      <c r="L2927" s="98"/>
      <c r="M2927" s="255"/>
      <c r="N2927" s="255"/>
      <c r="O2927" s="98"/>
      <c r="P2927" s="98"/>
      <c r="Q2927" s="130"/>
    </row>
    <row r="2928" spans="1:17" ht="12.6" customHeight="1" x14ac:dyDescent="0.2">
      <c r="A2928" s="234"/>
      <c r="B2928" s="98"/>
      <c r="C2928" s="130"/>
      <c r="D2928" s="240"/>
      <c r="E2928" s="240"/>
      <c r="F2928" s="224"/>
      <c r="G2928" s="98"/>
      <c r="H2928" s="98"/>
      <c r="I2928" s="130"/>
      <c r="J2928" s="98"/>
      <c r="K2928" s="98"/>
      <c r="L2928" s="98"/>
      <c r="M2928" s="255"/>
      <c r="N2928" s="255"/>
      <c r="O2928" s="98"/>
      <c r="P2928" s="98"/>
      <c r="Q2928" s="130"/>
    </row>
    <row r="2929" spans="1:17" ht="12.6" customHeight="1" x14ac:dyDescent="0.2">
      <c r="A2929" s="234"/>
      <c r="B2929" s="98"/>
      <c r="C2929" s="130"/>
      <c r="D2929" s="240"/>
      <c r="E2929" s="240"/>
      <c r="F2929" s="224"/>
      <c r="G2929" s="98"/>
      <c r="H2929" s="98"/>
      <c r="I2929" s="130"/>
      <c r="J2929" s="98"/>
      <c r="K2929" s="98"/>
      <c r="L2929" s="98"/>
      <c r="M2929" s="255"/>
      <c r="N2929" s="255"/>
      <c r="O2929" s="98"/>
      <c r="P2929" s="98"/>
      <c r="Q2929" s="130"/>
    </row>
    <row r="2930" spans="1:17" ht="12.6" customHeight="1" x14ac:dyDescent="0.2">
      <c r="A2930" s="234"/>
      <c r="B2930" s="98"/>
      <c r="C2930" s="130"/>
      <c r="D2930" s="240"/>
      <c r="E2930" s="240"/>
      <c r="F2930" s="224"/>
      <c r="G2930" s="98"/>
      <c r="H2930" s="98"/>
      <c r="I2930" s="130"/>
      <c r="J2930" s="98"/>
      <c r="K2930" s="98"/>
      <c r="L2930" s="98"/>
      <c r="M2930" s="255"/>
      <c r="N2930" s="255"/>
      <c r="O2930" s="98"/>
      <c r="P2930" s="98"/>
      <c r="Q2930" s="130"/>
    </row>
    <row r="2931" spans="1:17" ht="12.6" customHeight="1" x14ac:dyDescent="0.2">
      <c r="A2931" s="234"/>
      <c r="B2931" s="98"/>
      <c r="C2931" s="130"/>
      <c r="D2931" s="240"/>
      <c r="E2931" s="240"/>
      <c r="F2931" s="224"/>
      <c r="G2931" s="98"/>
      <c r="H2931" s="98"/>
      <c r="I2931" s="130"/>
      <c r="J2931" s="98"/>
      <c r="K2931" s="98"/>
      <c r="L2931" s="98"/>
      <c r="M2931" s="255"/>
      <c r="N2931" s="255"/>
      <c r="O2931" s="98"/>
      <c r="P2931" s="98"/>
      <c r="Q2931" s="130"/>
    </row>
    <row r="2932" spans="1:17" ht="12.6" customHeight="1" x14ac:dyDescent="0.2">
      <c r="A2932" s="234"/>
      <c r="B2932" s="98"/>
      <c r="C2932" s="130"/>
      <c r="D2932" s="240"/>
      <c r="E2932" s="240"/>
      <c r="F2932" s="224"/>
      <c r="G2932" s="98"/>
      <c r="H2932" s="98"/>
      <c r="I2932" s="130"/>
      <c r="J2932" s="98"/>
      <c r="K2932" s="98"/>
      <c r="L2932" s="98"/>
      <c r="M2932" s="255"/>
      <c r="N2932" s="255"/>
      <c r="O2932" s="98"/>
      <c r="P2932" s="98"/>
      <c r="Q2932" s="130"/>
    </row>
    <row r="2933" spans="1:17" ht="12.6" customHeight="1" x14ac:dyDescent="0.2">
      <c r="A2933" s="234"/>
      <c r="B2933" s="98"/>
      <c r="C2933" s="130"/>
      <c r="D2933" s="240"/>
      <c r="E2933" s="240"/>
      <c r="F2933" s="224"/>
      <c r="G2933" s="98"/>
      <c r="H2933" s="98"/>
      <c r="I2933" s="130"/>
      <c r="J2933" s="98"/>
      <c r="K2933" s="98"/>
      <c r="L2933" s="98"/>
      <c r="M2933" s="255"/>
      <c r="N2933" s="255"/>
      <c r="O2933" s="98"/>
      <c r="P2933" s="98"/>
      <c r="Q2933" s="130"/>
    </row>
    <row r="2934" spans="1:17" ht="12.6" customHeight="1" x14ac:dyDescent="0.2">
      <c r="A2934" s="234"/>
      <c r="B2934" s="98"/>
      <c r="C2934" s="130"/>
      <c r="D2934" s="240"/>
      <c r="E2934" s="240"/>
      <c r="F2934" s="224"/>
      <c r="G2934" s="98"/>
      <c r="H2934" s="98"/>
      <c r="I2934" s="130"/>
      <c r="J2934" s="98"/>
      <c r="K2934" s="98"/>
      <c r="L2934" s="98"/>
      <c r="M2934" s="255"/>
      <c r="N2934" s="255"/>
      <c r="O2934" s="98"/>
      <c r="P2934" s="98"/>
      <c r="Q2934" s="130"/>
    </row>
    <row r="2935" spans="1:17" ht="12.6" customHeight="1" x14ac:dyDescent="0.2">
      <c r="A2935" s="234"/>
      <c r="B2935" s="98"/>
      <c r="C2935" s="130"/>
      <c r="D2935" s="240"/>
      <c r="E2935" s="240"/>
      <c r="F2935" s="224"/>
      <c r="G2935" s="98"/>
      <c r="H2935" s="98"/>
      <c r="I2935" s="130"/>
      <c r="J2935" s="98"/>
      <c r="K2935" s="98"/>
      <c r="L2935" s="98"/>
      <c r="M2935" s="255"/>
      <c r="N2935" s="255"/>
      <c r="O2935" s="98"/>
      <c r="P2935" s="98"/>
      <c r="Q2935" s="130"/>
    </row>
    <row r="2936" spans="1:17" ht="12.6" customHeight="1" x14ac:dyDescent="0.2">
      <c r="A2936" s="234"/>
      <c r="B2936" s="98"/>
      <c r="C2936" s="130"/>
      <c r="D2936" s="240"/>
      <c r="E2936" s="240"/>
      <c r="F2936" s="224"/>
      <c r="G2936" s="98"/>
      <c r="H2936" s="98"/>
      <c r="I2936" s="130"/>
      <c r="J2936" s="98"/>
      <c r="K2936" s="98"/>
      <c r="L2936" s="98"/>
      <c r="M2936" s="255"/>
      <c r="N2936" s="255"/>
      <c r="O2936" s="98"/>
      <c r="P2936" s="98"/>
      <c r="Q2936" s="130"/>
    </row>
    <row r="2937" spans="1:17" ht="12.6" customHeight="1" x14ac:dyDescent="0.2">
      <c r="A2937" s="234"/>
      <c r="B2937" s="98"/>
      <c r="C2937" s="130"/>
      <c r="D2937" s="240"/>
      <c r="E2937" s="240"/>
      <c r="F2937" s="224"/>
      <c r="G2937" s="98"/>
      <c r="H2937" s="98"/>
      <c r="I2937" s="130"/>
      <c r="J2937" s="98"/>
      <c r="K2937" s="98"/>
      <c r="L2937" s="98"/>
      <c r="M2937" s="255"/>
      <c r="N2937" s="255"/>
      <c r="O2937" s="98"/>
      <c r="P2937" s="98"/>
      <c r="Q2937" s="130"/>
    </row>
    <row r="2938" spans="1:17" ht="12.6" customHeight="1" x14ac:dyDescent="0.2">
      <c r="A2938" s="234"/>
      <c r="B2938" s="98"/>
      <c r="C2938" s="130"/>
      <c r="D2938" s="240"/>
      <c r="E2938" s="240"/>
      <c r="F2938" s="224"/>
      <c r="G2938" s="98"/>
      <c r="H2938" s="98"/>
      <c r="I2938" s="130"/>
      <c r="J2938" s="98"/>
      <c r="K2938" s="98"/>
      <c r="L2938" s="98"/>
      <c r="M2938" s="255"/>
      <c r="N2938" s="255"/>
      <c r="O2938" s="98"/>
      <c r="P2938" s="98"/>
      <c r="Q2938" s="130"/>
    </row>
    <row r="2939" spans="1:17" ht="12.6" customHeight="1" x14ac:dyDescent="0.2">
      <c r="A2939" s="234"/>
      <c r="B2939" s="98"/>
      <c r="C2939" s="130"/>
      <c r="D2939" s="240"/>
      <c r="E2939" s="240"/>
      <c r="F2939" s="224"/>
      <c r="G2939" s="98"/>
      <c r="H2939" s="98"/>
      <c r="I2939" s="130"/>
      <c r="J2939" s="98"/>
      <c r="K2939" s="98"/>
      <c r="L2939" s="98"/>
      <c r="M2939" s="255"/>
      <c r="N2939" s="255"/>
      <c r="O2939" s="98"/>
      <c r="P2939" s="98"/>
      <c r="Q2939" s="130"/>
    </row>
    <row r="2940" spans="1:17" ht="12.6" customHeight="1" x14ac:dyDescent="0.2">
      <c r="A2940" s="234"/>
      <c r="B2940" s="98"/>
      <c r="C2940" s="130"/>
      <c r="D2940" s="240"/>
      <c r="E2940" s="240"/>
      <c r="F2940" s="224"/>
      <c r="G2940" s="98"/>
      <c r="H2940" s="98"/>
      <c r="I2940" s="130"/>
      <c r="J2940" s="98"/>
      <c r="K2940" s="98"/>
      <c r="L2940" s="98"/>
      <c r="M2940" s="255"/>
      <c r="N2940" s="255"/>
      <c r="O2940" s="98"/>
      <c r="P2940" s="98"/>
      <c r="Q2940" s="130"/>
    </row>
    <row r="2941" spans="1:17" ht="12.6" customHeight="1" x14ac:dyDescent="0.2">
      <c r="A2941" s="234"/>
      <c r="B2941" s="98"/>
      <c r="C2941" s="130"/>
      <c r="D2941" s="240"/>
      <c r="E2941" s="240"/>
      <c r="F2941" s="224"/>
      <c r="G2941" s="98"/>
      <c r="H2941" s="98"/>
      <c r="I2941" s="130"/>
      <c r="J2941" s="98"/>
      <c r="K2941" s="98"/>
      <c r="L2941" s="98"/>
      <c r="M2941" s="255"/>
      <c r="N2941" s="255"/>
      <c r="O2941" s="98"/>
      <c r="P2941" s="98"/>
      <c r="Q2941" s="130"/>
    </row>
    <row r="2942" spans="1:17" ht="12.6" customHeight="1" x14ac:dyDescent="0.2">
      <c r="A2942" s="234"/>
      <c r="B2942" s="98"/>
      <c r="C2942" s="130"/>
      <c r="D2942" s="240"/>
      <c r="E2942" s="240"/>
      <c r="F2942" s="224"/>
      <c r="G2942" s="98"/>
      <c r="H2942" s="98"/>
      <c r="I2942" s="130"/>
      <c r="J2942" s="98"/>
      <c r="K2942" s="98"/>
      <c r="L2942" s="98"/>
      <c r="M2942" s="255"/>
      <c r="N2942" s="255"/>
      <c r="O2942" s="98"/>
      <c r="P2942" s="98"/>
      <c r="Q2942" s="130"/>
    </row>
    <row r="2943" spans="1:17" ht="12.6" customHeight="1" x14ac:dyDescent="0.2">
      <c r="A2943" s="234"/>
      <c r="B2943" s="98"/>
      <c r="C2943" s="130"/>
      <c r="D2943" s="240"/>
      <c r="E2943" s="240"/>
      <c r="F2943" s="224"/>
      <c r="G2943" s="98"/>
      <c r="H2943" s="98"/>
      <c r="I2943" s="130"/>
      <c r="J2943" s="98"/>
      <c r="K2943" s="98"/>
      <c r="L2943" s="98"/>
      <c r="M2943" s="255"/>
      <c r="N2943" s="255"/>
      <c r="O2943" s="98"/>
      <c r="P2943" s="98"/>
      <c r="Q2943" s="130"/>
    </row>
    <row r="2944" spans="1:17" ht="12.6" customHeight="1" x14ac:dyDescent="0.2">
      <c r="A2944" s="234"/>
      <c r="B2944" s="98"/>
      <c r="C2944" s="130"/>
      <c r="D2944" s="240"/>
      <c r="E2944" s="240"/>
      <c r="F2944" s="224"/>
      <c r="G2944" s="98"/>
      <c r="H2944" s="98"/>
      <c r="I2944" s="130"/>
      <c r="J2944" s="98"/>
      <c r="K2944" s="98"/>
      <c r="L2944" s="98"/>
      <c r="M2944" s="255"/>
      <c r="N2944" s="255"/>
      <c r="O2944" s="98"/>
      <c r="P2944" s="98"/>
      <c r="Q2944" s="130"/>
    </row>
    <row r="2945" spans="1:17" ht="12.6" customHeight="1" x14ac:dyDescent="0.2">
      <c r="A2945" s="234"/>
      <c r="B2945" s="98"/>
      <c r="C2945" s="130"/>
      <c r="D2945" s="240"/>
      <c r="E2945" s="240"/>
      <c r="F2945" s="224"/>
      <c r="G2945" s="98"/>
      <c r="H2945" s="98"/>
      <c r="I2945" s="130"/>
      <c r="J2945" s="98"/>
      <c r="K2945" s="98"/>
      <c r="L2945" s="98"/>
      <c r="M2945" s="255"/>
      <c r="N2945" s="255"/>
      <c r="O2945" s="98"/>
      <c r="P2945" s="98"/>
      <c r="Q2945" s="130"/>
    </row>
    <row r="2946" spans="1:17" ht="12.6" customHeight="1" x14ac:dyDescent="0.2">
      <c r="A2946" s="234"/>
      <c r="B2946" s="98"/>
      <c r="C2946" s="130"/>
      <c r="D2946" s="240"/>
      <c r="E2946" s="240"/>
      <c r="F2946" s="224"/>
      <c r="G2946" s="98"/>
      <c r="H2946" s="98"/>
      <c r="I2946" s="130"/>
      <c r="J2946" s="98"/>
      <c r="K2946" s="98"/>
      <c r="L2946" s="98"/>
      <c r="M2946" s="255"/>
      <c r="N2946" s="255"/>
      <c r="O2946" s="98"/>
      <c r="P2946" s="98"/>
      <c r="Q2946" s="130"/>
    </row>
    <row r="2947" spans="1:17" ht="12.6" customHeight="1" x14ac:dyDescent="0.2">
      <c r="A2947" s="234"/>
      <c r="B2947" s="98"/>
      <c r="C2947" s="130"/>
      <c r="D2947" s="240"/>
      <c r="E2947" s="240"/>
      <c r="F2947" s="224"/>
      <c r="G2947" s="98"/>
      <c r="H2947" s="98"/>
      <c r="I2947" s="130"/>
      <c r="J2947" s="98"/>
      <c r="K2947" s="98"/>
      <c r="L2947" s="98"/>
      <c r="M2947" s="255"/>
      <c r="N2947" s="255"/>
      <c r="O2947" s="98"/>
      <c r="P2947" s="98"/>
      <c r="Q2947" s="130"/>
    </row>
    <row r="2948" spans="1:17" ht="12.6" customHeight="1" x14ac:dyDescent="0.2">
      <c r="A2948" s="234"/>
      <c r="B2948" s="98"/>
      <c r="C2948" s="130"/>
      <c r="D2948" s="240"/>
      <c r="E2948" s="240"/>
      <c r="F2948" s="224"/>
      <c r="G2948" s="98"/>
      <c r="H2948" s="98"/>
      <c r="I2948" s="130"/>
      <c r="J2948" s="98"/>
      <c r="K2948" s="98"/>
      <c r="L2948" s="98"/>
      <c r="M2948" s="255"/>
      <c r="N2948" s="255"/>
      <c r="O2948" s="98"/>
      <c r="P2948" s="98"/>
      <c r="Q2948" s="130"/>
    </row>
    <row r="2949" spans="1:17" ht="12.6" customHeight="1" x14ac:dyDescent="0.2">
      <c r="A2949" s="234"/>
      <c r="B2949" s="98"/>
      <c r="C2949" s="130"/>
      <c r="D2949" s="240"/>
      <c r="E2949" s="240"/>
      <c r="F2949" s="224"/>
      <c r="G2949" s="98"/>
      <c r="H2949" s="98"/>
      <c r="I2949" s="130"/>
      <c r="J2949" s="98"/>
      <c r="K2949" s="98"/>
      <c r="L2949" s="98"/>
      <c r="M2949" s="255"/>
      <c r="N2949" s="255"/>
      <c r="O2949" s="98"/>
      <c r="P2949" s="98"/>
      <c r="Q2949" s="130"/>
    </row>
    <row r="2950" spans="1:17" ht="12.6" customHeight="1" x14ac:dyDescent="0.2">
      <c r="A2950" s="234"/>
      <c r="B2950" s="98"/>
      <c r="C2950" s="130"/>
      <c r="D2950" s="240"/>
      <c r="E2950" s="240"/>
      <c r="F2950" s="224"/>
      <c r="G2950" s="98"/>
      <c r="H2950" s="98"/>
      <c r="I2950" s="130"/>
      <c r="J2950" s="98"/>
      <c r="K2950" s="98"/>
      <c r="L2950" s="98"/>
      <c r="M2950" s="255"/>
      <c r="N2950" s="255"/>
      <c r="O2950" s="98"/>
      <c r="P2950" s="98"/>
      <c r="Q2950" s="130"/>
    </row>
    <row r="2951" spans="1:17" ht="12.6" customHeight="1" x14ac:dyDescent="0.2">
      <c r="A2951" s="234"/>
      <c r="B2951" s="98"/>
      <c r="C2951" s="130"/>
      <c r="D2951" s="240"/>
      <c r="E2951" s="240"/>
      <c r="F2951" s="224"/>
      <c r="G2951" s="98"/>
      <c r="H2951" s="98"/>
      <c r="I2951" s="130"/>
      <c r="J2951" s="98"/>
      <c r="K2951" s="98"/>
      <c r="L2951" s="98"/>
      <c r="M2951" s="255"/>
      <c r="N2951" s="255"/>
      <c r="O2951" s="98"/>
      <c r="P2951" s="98"/>
      <c r="Q2951" s="130"/>
    </row>
    <row r="2952" spans="1:17" ht="12.6" customHeight="1" x14ac:dyDescent="0.2">
      <c r="A2952" s="234"/>
      <c r="B2952" s="98"/>
      <c r="C2952" s="130"/>
      <c r="D2952" s="240"/>
      <c r="E2952" s="240"/>
      <c r="F2952" s="224"/>
      <c r="G2952" s="98"/>
      <c r="H2952" s="98"/>
      <c r="I2952" s="130"/>
      <c r="J2952" s="98"/>
      <c r="K2952" s="98"/>
      <c r="L2952" s="98"/>
      <c r="M2952" s="255"/>
      <c r="N2952" s="255"/>
      <c r="O2952" s="98"/>
      <c r="P2952" s="98"/>
      <c r="Q2952" s="130"/>
    </row>
    <row r="2953" spans="1:17" ht="12.6" customHeight="1" x14ac:dyDescent="0.2">
      <c r="A2953" s="234"/>
      <c r="B2953" s="98"/>
      <c r="C2953" s="130"/>
      <c r="D2953" s="240"/>
      <c r="E2953" s="240"/>
      <c r="F2953" s="224"/>
      <c r="G2953" s="98"/>
      <c r="H2953" s="98"/>
      <c r="I2953" s="130"/>
      <c r="J2953" s="98"/>
      <c r="K2953" s="98"/>
      <c r="L2953" s="98"/>
      <c r="M2953" s="255"/>
      <c r="N2953" s="255"/>
      <c r="O2953" s="98"/>
      <c r="P2953" s="98"/>
      <c r="Q2953" s="130"/>
    </row>
    <row r="2954" spans="1:17" ht="12.6" customHeight="1" x14ac:dyDescent="0.2">
      <c r="A2954" s="234"/>
      <c r="B2954" s="98"/>
      <c r="C2954" s="130"/>
      <c r="D2954" s="240"/>
      <c r="E2954" s="240"/>
      <c r="F2954" s="224"/>
      <c r="G2954" s="98"/>
      <c r="H2954" s="98"/>
      <c r="I2954" s="130"/>
      <c r="J2954" s="98"/>
      <c r="K2954" s="98"/>
      <c r="L2954" s="98"/>
      <c r="M2954" s="255"/>
      <c r="N2954" s="255"/>
      <c r="O2954" s="98"/>
      <c r="P2954" s="98"/>
      <c r="Q2954" s="130"/>
    </row>
    <row r="2955" spans="1:17" ht="12.6" customHeight="1" x14ac:dyDescent="0.2">
      <c r="A2955" s="234"/>
      <c r="B2955" s="98"/>
      <c r="C2955" s="130"/>
      <c r="D2955" s="240"/>
      <c r="E2955" s="240"/>
      <c r="F2955" s="224"/>
      <c r="G2955" s="98"/>
      <c r="H2955" s="98"/>
      <c r="I2955" s="130"/>
      <c r="J2955" s="98"/>
      <c r="K2955" s="98"/>
      <c r="L2955" s="98"/>
      <c r="M2955" s="255"/>
      <c r="N2955" s="255"/>
      <c r="O2955" s="98"/>
      <c r="P2955" s="98"/>
      <c r="Q2955" s="130"/>
    </row>
    <row r="2956" spans="1:17" ht="12.6" customHeight="1" x14ac:dyDescent="0.2">
      <c r="A2956" s="234"/>
      <c r="B2956" s="98"/>
      <c r="C2956" s="130"/>
      <c r="D2956" s="240"/>
      <c r="E2956" s="240"/>
      <c r="F2956" s="224"/>
      <c r="G2956" s="98"/>
      <c r="H2956" s="98"/>
      <c r="I2956" s="130"/>
      <c r="J2956" s="98"/>
      <c r="K2956" s="98"/>
      <c r="L2956" s="98"/>
      <c r="M2956" s="255"/>
      <c r="N2956" s="255"/>
      <c r="O2956" s="98"/>
      <c r="P2956" s="98"/>
      <c r="Q2956" s="130"/>
    </row>
    <row r="2957" spans="1:17" ht="12.6" customHeight="1" x14ac:dyDescent="0.2">
      <c r="A2957" s="234"/>
      <c r="B2957" s="98"/>
      <c r="C2957" s="130"/>
      <c r="D2957" s="240"/>
      <c r="E2957" s="240"/>
      <c r="F2957" s="224"/>
      <c r="G2957" s="98"/>
      <c r="H2957" s="98"/>
      <c r="I2957" s="130"/>
      <c r="J2957" s="98"/>
      <c r="K2957" s="98"/>
      <c r="L2957" s="98"/>
      <c r="M2957" s="255"/>
      <c r="N2957" s="255"/>
      <c r="O2957" s="98"/>
      <c r="P2957" s="98"/>
      <c r="Q2957" s="130"/>
    </row>
    <row r="2958" spans="1:17" ht="12.6" customHeight="1" x14ac:dyDescent="0.2">
      <c r="A2958" s="234"/>
      <c r="B2958" s="98"/>
      <c r="C2958" s="130"/>
      <c r="D2958" s="240"/>
      <c r="E2958" s="240"/>
      <c r="F2958" s="224"/>
      <c r="G2958" s="98"/>
      <c r="H2958" s="98"/>
      <c r="I2958" s="130"/>
      <c r="J2958" s="98"/>
      <c r="K2958" s="98"/>
      <c r="L2958" s="98"/>
      <c r="M2958" s="255"/>
      <c r="N2958" s="255"/>
      <c r="O2958" s="98"/>
      <c r="P2958" s="98"/>
      <c r="Q2958" s="130"/>
    </row>
    <row r="2959" spans="1:17" ht="12.6" customHeight="1" x14ac:dyDescent="0.2">
      <c r="A2959" s="234"/>
      <c r="B2959" s="98"/>
      <c r="C2959" s="130"/>
      <c r="D2959" s="240"/>
      <c r="E2959" s="240"/>
      <c r="F2959" s="224"/>
      <c r="G2959" s="98"/>
      <c r="H2959" s="98"/>
      <c r="I2959" s="130"/>
      <c r="J2959" s="98"/>
      <c r="K2959" s="98"/>
      <c r="L2959" s="98"/>
      <c r="M2959" s="255"/>
      <c r="N2959" s="255"/>
      <c r="O2959" s="98"/>
      <c r="P2959" s="98"/>
      <c r="Q2959" s="130"/>
    </row>
    <row r="2960" spans="1:17" ht="12.6" customHeight="1" x14ac:dyDescent="0.2">
      <c r="A2960" s="234"/>
      <c r="B2960" s="98"/>
      <c r="C2960" s="130"/>
      <c r="D2960" s="240"/>
      <c r="E2960" s="240"/>
      <c r="F2960" s="224"/>
      <c r="G2960" s="98"/>
      <c r="H2960" s="98"/>
      <c r="I2960" s="130"/>
      <c r="J2960" s="98"/>
      <c r="K2960" s="98"/>
      <c r="L2960" s="98"/>
      <c r="M2960" s="255"/>
      <c r="N2960" s="255"/>
      <c r="O2960" s="98"/>
      <c r="P2960" s="98"/>
      <c r="Q2960" s="130"/>
    </row>
    <row r="2961" spans="1:17" ht="12.6" customHeight="1" x14ac:dyDescent="0.2">
      <c r="A2961" s="234"/>
      <c r="B2961" s="98"/>
      <c r="C2961" s="130"/>
      <c r="D2961" s="240"/>
      <c r="E2961" s="240"/>
      <c r="F2961" s="224"/>
      <c r="G2961" s="98"/>
      <c r="H2961" s="98"/>
      <c r="I2961" s="130"/>
      <c r="J2961" s="98"/>
      <c r="K2961" s="98"/>
      <c r="L2961" s="98"/>
      <c r="M2961" s="255"/>
      <c r="N2961" s="255"/>
      <c r="O2961" s="98"/>
      <c r="P2961" s="98"/>
      <c r="Q2961" s="130"/>
    </row>
    <row r="2962" spans="1:17" ht="12.6" customHeight="1" x14ac:dyDescent="0.2">
      <c r="A2962" s="234"/>
      <c r="B2962" s="98"/>
      <c r="C2962" s="130"/>
      <c r="D2962" s="240"/>
      <c r="E2962" s="240"/>
      <c r="F2962" s="224"/>
      <c r="G2962" s="98"/>
      <c r="H2962" s="98"/>
      <c r="I2962" s="130"/>
      <c r="J2962" s="98"/>
      <c r="K2962" s="98"/>
      <c r="L2962" s="98"/>
      <c r="M2962" s="255"/>
      <c r="N2962" s="255"/>
      <c r="O2962" s="98"/>
      <c r="P2962" s="98"/>
      <c r="Q2962" s="130"/>
    </row>
    <row r="2963" spans="1:17" ht="12.6" customHeight="1" x14ac:dyDescent="0.2">
      <c r="A2963" s="234"/>
      <c r="B2963" s="98"/>
      <c r="C2963" s="130"/>
      <c r="D2963" s="240"/>
      <c r="E2963" s="240"/>
      <c r="F2963" s="224"/>
      <c r="G2963" s="98"/>
      <c r="H2963" s="98"/>
      <c r="I2963" s="130"/>
      <c r="J2963" s="98"/>
      <c r="K2963" s="98"/>
      <c r="L2963" s="98"/>
      <c r="M2963" s="255"/>
      <c r="N2963" s="255"/>
      <c r="O2963" s="98"/>
      <c r="P2963" s="98"/>
      <c r="Q2963" s="130"/>
    </row>
    <row r="2964" spans="1:17" ht="12.6" customHeight="1" x14ac:dyDescent="0.2">
      <c r="A2964" s="234"/>
      <c r="B2964" s="98"/>
      <c r="C2964" s="130"/>
      <c r="D2964" s="240"/>
      <c r="E2964" s="240"/>
      <c r="F2964" s="224"/>
      <c r="G2964" s="98"/>
      <c r="H2964" s="98"/>
      <c r="I2964" s="130"/>
      <c r="J2964" s="98"/>
      <c r="K2964" s="98"/>
      <c r="L2964" s="98"/>
      <c r="M2964" s="255"/>
      <c r="N2964" s="255"/>
      <c r="O2964" s="98"/>
      <c r="P2964" s="98"/>
      <c r="Q2964" s="130"/>
    </row>
    <row r="2965" spans="1:17" ht="12.6" customHeight="1" x14ac:dyDescent="0.2">
      <c r="A2965" s="234"/>
      <c r="B2965" s="98"/>
      <c r="C2965" s="130"/>
      <c r="D2965" s="240"/>
      <c r="E2965" s="240"/>
      <c r="F2965" s="224"/>
      <c r="G2965" s="98"/>
      <c r="H2965" s="98"/>
      <c r="I2965" s="130"/>
      <c r="J2965" s="98"/>
      <c r="K2965" s="98"/>
      <c r="L2965" s="98"/>
      <c r="M2965" s="255"/>
      <c r="N2965" s="255"/>
      <c r="O2965" s="98"/>
      <c r="P2965" s="98"/>
      <c r="Q2965" s="130"/>
    </row>
    <row r="2966" spans="1:17" ht="12.6" customHeight="1" x14ac:dyDescent="0.2">
      <c r="A2966" s="234"/>
      <c r="B2966" s="98"/>
      <c r="C2966" s="130"/>
      <c r="D2966" s="240"/>
      <c r="E2966" s="240"/>
      <c r="F2966" s="224"/>
      <c r="G2966" s="98"/>
      <c r="H2966" s="98"/>
      <c r="I2966" s="130"/>
      <c r="J2966" s="98"/>
      <c r="K2966" s="98"/>
      <c r="L2966" s="98"/>
      <c r="M2966" s="255"/>
      <c r="N2966" s="255"/>
      <c r="O2966" s="98"/>
      <c r="P2966" s="98"/>
      <c r="Q2966" s="130"/>
    </row>
    <row r="2967" spans="1:17" ht="12.6" customHeight="1" x14ac:dyDescent="0.2">
      <c r="A2967" s="234"/>
      <c r="B2967" s="98"/>
      <c r="C2967" s="130"/>
      <c r="D2967" s="240"/>
      <c r="E2967" s="240"/>
      <c r="F2967" s="224"/>
      <c r="G2967" s="98"/>
      <c r="H2967" s="98"/>
      <c r="I2967" s="130"/>
      <c r="J2967" s="98"/>
      <c r="K2967" s="98"/>
      <c r="L2967" s="98"/>
      <c r="M2967" s="255"/>
      <c r="N2967" s="255"/>
      <c r="O2967" s="98"/>
      <c r="P2967" s="98"/>
      <c r="Q2967" s="130"/>
    </row>
    <row r="2968" spans="1:17" ht="12.6" customHeight="1" x14ac:dyDescent="0.2">
      <c r="A2968" s="234"/>
      <c r="B2968" s="98"/>
      <c r="C2968" s="130"/>
      <c r="D2968" s="240"/>
      <c r="E2968" s="240"/>
      <c r="F2968" s="224"/>
      <c r="G2968" s="98"/>
      <c r="H2968" s="98"/>
      <c r="I2968" s="130"/>
      <c r="J2968" s="98"/>
      <c r="K2968" s="98"/>
      <c r="L2968" s="98"/>
      <c r="M2968" s="255"/>
      <c r="N2968" s="255"/>
      <c r="O2968" s="98"/>
      <c r="P2968" s="98"/>
      <c r="Q2968" s="130"/>
    </row>
    <row r="2969" spans="1:17" ht="12.6" customHeight="1" x14ac:dyDescent="0.2">
      <c r="A2969" s="234"/>
      <c r="B2969" s="98"/>
      <c r="C2969" s="130"/>
      <c r="D2969" s="240"/>
      <c r="E2969" s="240"/>
      <c r="F2969" s="224"/>
      <c r="G2969" s="98"/>
      <c r="H2969" s="98"/>
      <c r="I2969" s="130"/>
      <c r="J2969" s="98"/>
      <c r="K2969" s="98"/>
      <c r="L2969" s="98"/>
      <c r="M2969" s="255"/>
      <c r="N2969" s="255"/>
      <c r="O2969" s="98"/>
      <c r="P2969" s="98"/>
      <c r="Q2969" s="130"/>
    </row>
    <row r="2970" spans="1:17" ht="12.6" customHeight="1" x14ac:dyDescent="0.2">
      <c r="A2970" s="234"/>
      <c r="B2970" s="98"/>
      <c r="C2970" s="130"/>
      <c r="D2970" s="240"/>
      <c r="E2970" s="240"/>
      <c r="F2970" s="224"/>
      <c r="G2970" s="98"/>
      <c r="H2970" s="98"/>
      <c r="I2970" s="130"/>
      <c r="J2970" s="98"/>
      <c r="K2970" s="98"/>
      <c r="L2970" s="98"/>
      <c r="M2970" s="255"/>
      <c r="N2970" s="255"/>
      <c r="O2970" s="98"/>
      <c r="P2970" s="98"/>
      <c r="Q2970" s="130"/>
    </row>
    <row r="2971" spans="1:17" ht="12.6" customHeight="1" x14ac:dyDescent="0.2">
      <c r="A2971" s="234"/>
      <c r="B2971" s="98"/>
      <c r="C2971" s="130"/>
      <c r="D2971" s="240"/>
      <c r="E2971" s="240"/>
      <c r="F2971" s="224"/>
      <c r="G2971" s="98"/>
      <c r="H2971" s="98"/>
      <c r="I2971" s="130"/>
      <c r="J2971" s="98"/>
      <c r="K2971" s="98"/>
      <c r="L2971" s="98"/>
      <c r="M2971" s="255"/>
      <c r="N2971" s="255"/>
      <c r="O2971" s="98"/>
      <c r="P2971" s="98"/>
      <c r="Q2971" s="130"/>
    </row>
    <row r="2972" spans="1:17" ht="12.6" customHeight="1" x14ac:dyDescent="0.2">
      <c r="A2972" s="234"/>
      <c r="B2972" s="98"/>
      <c r="C2972" s="130"/>
      <c r="D2972" s="240"/>
      <c r="E2972" s="240"/>
      <c r="F2972" s="224"/>
      <c r="G2972" s="98"/>
      <c r="H2972" s="98"/>
      <c r="I2972" s="130"/>
      <c r="J2972" s="98"/>
      <c r="K2972" s="98"/>
      <c r="L2972" s="98"/>
      <c r="M2972" s="255"/>
      <c r="N2972" s="255"/>
      <c r="O2972" s="98"/>
      <c r="P2972" s="98"/>
      <c r="Q2972" s="130"/>
    </row>
    <row r="2973" spans="1:17" ht="12.6" customHeight="1" x14ac:dyDescent="0.2">
      <c r="A2973" s="234"/>
      <c r="B2973" s="98"/>
      <c r="C2973" s="130"/>
      <c r="D2973" s="240"/>
      <c r="E2973" s="240"/>
      <c r="F2973" s="224"/>
      <c r="G2973" s="98"/>
      <c r="H2973" s="98"/>
      <c r="I2973" s="130"/>
      <c r="J2973" s="98"/>
      <c r="K2973" s="98"/>
      <c r="L2973" s="98"/>
      <c r="M2973" s="255"/>
      <c r="N2973" s="255"/>
      <c r="O2973" s="98"/>
      <c r="P2973" s="98"/>
      <c r="Q2973" s="130"/>
    </row>
    <row r="2974" spans="1:17" ht="12.6" customHeight="1" x14ac:dyDescent="0.2">
      <c r="A2974" s="234"/>
      <c r="B2974" s="98"/>
      <c r="C2974" s="130"/>
      <c r="D2974" s="240"/>
      <c r="E2974" s="240"/>
      <c r="F2974" s="224"/>
      <c r="G2974" s="98"/>
      <c r="H2974" s="98"/>
      <c r="I2974" s="130"/>
      <c r="J2974" s="98"/>
      <c r="K2974" s="98"/>
      <c r="L2974" s="98"/>
      <c r="M2974" s="255"/>
      <c r="N2974" s="255"/>
      <c r="O2974" s="98"/>
      <c r="P2974" s="98"/>
      <c r="Q2974" s="130"/>
    </row>
    <row r="2975" spans="1:17" ht="12.6" customHeight="1" x14ac:dyDescent="0.2">
      <c r="A2975" s="234"/>
      <c r="B2975" s="98"/>
      <c r="C2975" s="130"/>
      <c r="D2975" s="240"/>
      <c r="E2975" s="240"/>
      <c r="F2975" s="224"/>
      <c r="G2975" s="98"/>
      <c r="H2975" s="98"/>
      <c r="I2975" s="130"/>
      <c r="J2975" s="98"/>
      <c r="K2975" s="98"/>
      <c r="L2975" s="98"/>
      <c r="M2975" s="255"/>
      <c r="N2975" s="255"/>
      <c r="O2975" s="98"/>
      <c r="P2975" s="98"/>
      <c r="Q2975" s="130"/>
    </row>
    <row r="2976" spans="1:17" ht="12.6" customHeight="1" x14ac:dyDescent="0.2">
      <c r="A2976" s="234"/>
      <c r="B2976" s="98"/>
      <c r="C2976" s="130"/>
      <c r="D2976" s="240"/>
      <c r="E2976" s="240"/>
      <c r="F2976" s="224"/>
      <c r="G2976" s="98"/>
      <c r="H2976" s="98"/>
      <c r="I2976" s="130"/>
      <c r="J2976" s="98"/>
      <c r="K2976" s="98"/>
      <c r="L2976" s="98"/>
      <c r="M2976" s="255"/>
      <c r="N2976" s="255"/>
      <c r="O2976" s="98"/>
      <c r="P2976" s="98"/>
      <c r="Q2976" s="130"/>
    </row>
    <row r="2977" spans="1:17" ht="12.6" customHeight="1" x14ac:dyDescent="0.2">
      <c r="A2977" s="234"/>
      <c r="B2977" s="98"/>
      <c r="C2977" s="130"/>
      <c r="D2977" s="240"/>
      <c r="E2977" s="240"/>
      <c r="F2977" s="224"/>
      <c r="G2977" s="98"/>
      <c r="H2977" s="98"/>
      <c r="I2977" s="130"/>
      <c r="J2977" s="98"/>
      <c r="K2977" s="98"/>
      <c r="L2977" s="98"/>
      <c r="M2977" s="255"/>
      <c r="N2977" s="255"/>
      <c r="O2977" s="98"/>
      <c r="P2977" s="98"/>
      <c r="Q2977" s="130"/>
    </row>
    <row r="2978" spans="1:17" ht="12.6" customHeight="1" x14ac:dyDescent="0.2">
      <c r="A2978" s="234"/>
      <c r="B2978" s="98"/>
      <c r="C2978" s="130"/>
      <c r="D2978" s="240"/>
      <c r="E2978" s="240"/>
      <c r="F2978" s="224"/>
      <c r="G2978" s="98"/>
      <c r="H2978" s="98"/>
      <c r="I2978" s="130"/>
      <c r="J2978" s="98"/>
      <c r="K2978" s="98"/>
      <c r="L2978" s="98"/>
      <c r="M2978" s="255"/>
      <c r="N2978" s="255"/>
      <c r="O2978" s="98"/>
      <c r="P2978" s="98"/>
      <c r="Q2978" s="130"/>
    </row>
    <row r="2979" spans="1:17" ht="12.6" customHeight="1" x14ac:dyDescent="0.2">
      <c r="A2979" s="234"/>
      <c r="B2979" s="98"/>
      <c r="C2979" s="130"/>
      <c r="D2979" s="240"/>
      <c r="E2979" s="240"/>
      <c r="F2979" s="224"/>
      <c r="G2979" s="98"/>
      <c r="H2979" s="98"/>
      <c r="I2979" s="130"/>
      <c r="J2979" s="98"/>
      <c r="K2979" s="98"/>
      <c r="L2979" s="98"/>
      <c r="M2979" s="255"/>
      <c r="N2979" s="255"/>
      <c r="O2979" s="98"/>
      <c r="P2979" s="98"/>
      <c r="Q2979" s="130"/>
    </row>
    <row r="2980" spans="1:17" ht="12.6" customHeight="1" x14ac:dyDescent="0.2">
      <c r="A2980" s="234"/>
      <c r="B2980" s="98"/>
      <c r="C2980" s="130"/>
      <c r="D2980" s="240"/>
      <c r="E2980" s="240"/>
      <c r="F2980" s="224"/>
      <c r="G2980" s="98"/>
      <c r="H2980" s="98"/>
      <c r="I2980" s="130"/>
      <c r="J2980" s="98"/>
      <c r="K2980" s="98"/>
      <c r="L2980" s="98"/>
      <c r="M2980" s="255"/>
      <c r="N2980" s="255"/>
      <c r="O2980" s="98"/>
      <c r="P2980" s="98"/>
      <c r="Q2980" s="130"/>
    </row>
    <row r="2981" spans="1:17" ht="12.6" customHeight="1" x14ac:dyDescent="0.2">
      <c r="A2981" s="234"/>
      <c r="B2981" s="98"/>
      <c r="C2981" s="130"/>
      <c r="D2981" s="240"/>
      <c r="E2981" s="240"/>
      <c r="F2981" s="224"/>
      <c r="G2981" s="98"/>
      <c r="H2981" s="98"/>
      <c r="I2981" s="130"/>
      <c r="J2981" s="98"/>
      <c r="K2981" s="98"/>
      <c r="L2981" s="98"/>
      <c r="M2981" s="255"/>
      <c r="N2981" s="255"/>
      <c r="O2981" s="98"/>
      <c r="P2981" s="98"/>
      <c r="Q2981" s="130"/>
    </row>
    <row r="2982" spans="1:17" ht="12.6" customHeight="1" x14ac:dyDescent="0.2">
      <c r="A2982" s="234"/>
      <c r="B2982" s="98"/>
      <c r="C2982" s="130"/>
      <c r="D2982" s="240"/>
      <c r="E2982" s="240"/>
      <c r="F2982" s="224"/>
      <c r="G2982" s="98"/>
      <c r="H2982" s="98"/>
      <c r="I2982" s="130"/>
      <c r="J2982" s="98"/>
      <c r="K2982" s="98"/>
      <c r="L2982" s="98"/>
      <c r="M2982" s="255"/>
      <c r="N2982" s="255"/>
      <c r="O2982" s="98"/>
      <c r="P2982" s="98"/>
      <c r="Q2982" s="130"/>
    </row>
    <row r="2983" spans="1:17" ht="12.6" customHeight="1" x14ac:dyDescent="0.2">
      <c r="A2983" s="234"/>
      <c r="B2983" s="98"/>
      <c r="C2983" s="130"/>
      <c r="D2983" s="240"/>
      <c r="E2983" s="240"/>
      <c r="F2983" s="224"/>
      <c r="G2983" s="98"/>
      <c r="H2983" s="98"/>
      <c r="I2983" s="130"/>
      <c r="J2983" s="98"/>
      <c r="K2983" s="98"/>
      <c r="L2983" s="98"/>
      <c r="M2983" s="255"/>
      <c r="N2983" s="255"/>
      <c r="O2983" s="98"/>
      <c r="P2983" s="98"/>
      <c r="Q2983" s="130"/>
    </row>
    <row r="2984" spans="1:17" ht="12.6" customHeight="1" x14ac:dyDescent="0.2">
      <c r="A2984" s="234"/>
      <c r="B2984" s="98"/>
      <c r="C2984" s="130"/>
      <c r="D2984" s="240"/>
      <c r="E2984" s="240"/>
      <c r="F2984" s="224"/>
      <c r="G2984" s="98"/>
      <c r="H2984" s="98"/>
      <c r="I2984" s="130"/>
      <c r="J2984" s="98"/>
      <c r="K2984" s="98"/>
      <c r="L2984" s="98"/>
      <c r="M2984" s="255"/>
      <c r="N2984" s="255"/>
      <c r="O2984" s="98"/>
      <c r="P2984" s="98"/>
      <c r="Q2984" s="130"/>
    </row>
    <row r="2985" spans="1:17" ht="12.6" customHeight="1" x14ac:dyDescent="0.2">
      <c r="A2985" s="234"/>
      <c r="B2985" s="98"/>
      <c r="C2985" s="130"/>
      <c r="D2985" s="240"/>
      <c r="E2985" s="240"/>
      <c r="F2985" s="224"/>
      <c r="G2985" s="98"/>
      <c r="H2985" s="98"/>
      <c r="I2985" s="130"/>
      <c r="J2985" s="98"/>
      <c r="K2985" s="98"/>
      <c r="L2985" s="98"/>
      <c r="M2985" s="255"/>
      <c r="N2985" s="255"/>
      <c r="O2985" s="98"/>
      <c r="P2985" s="98"/>
      <c r="Q2985" s="130"/>
    </row>
    <row r="2986" spans="1:17" ht="12.6" customHeight="1" x14ac:dyDescent="0.2">
      <c r="A2986" s="234"/>
      <c r="B2986" s="98"/>
      <c r="C2986" s="130"/>
      <c r="D2986" s="240"/>
      <c r="E2986" s="240"/>
      <c r="F2986" s="224"/>
      <c r="G2986" s="98"/>
      <c r="H2986" s="98"/>
      <c r="I2986" s="130"/>
      <c r="J2986" s="98"/>
      <c r="K2986" s="98"/>
      <c r="L2986" s="98"/>
      <c r="M2986" s="255"/>
      <c r="N2986" s="255"/>
      <c r="O2986" s="98"/>
      <c r="P2986" s="98"/>
      <c r="Q2986" s="130"/>
    </row>
    <row r="2987" spans="1:17" ht="12.6" customHeight="1" x14ac:dyDescent="0.2">
      <c r="A2987" s="234"/>
      <c r="B2987" s="98"/>
      <c r="C2987" s="130"/>
      <c r="D2987" s="240"/>
      <c r="E2987" s="240"/>
      <c r="F2987" s="224"/>
      <c r="G2987" s="98"/>
      <c r="H2987" s="98"/>
      <c r="I2987" s="130"/>
      <c r="J2987" s="98"/>
      <c r="K2987" s="98"/>
      <c r="L2987" s="98"/>
      <c r="M2987" s="255"/>
      <c r="N2987" s="255"/>
      <c r="O2987" s="98"/>
      <c r="P2987" s="98"/>
      <c r="Q2987" s="130"/>
    </row>
    <row r="2988" spans="1:17" ht="12.6" customHeight="1" x14ac:dyDescent="0.2">
      <c r="A2988" s="234"/>
      <c r="B2988" s="98"/>
      <c r="C2988" s="130"/>
      <c r="D2988" s="240"/>
      <c r="E2988" s="240"/>
      <c r="F2988" s="224"/>
      <c r="G2988" s="98"/>
      <c r="H2988" s="98"/>
      <c r="I2988" s="130"/>
      <c r="J2988" s="98"/>
      <c r="K2988" s="98"/>
      <c r="L2988" s="98"/>
      <c r="M2988" s="255"/>
      <c r="N2988" s="255"/>
      <c r="O2988" s="98"/>
      <c r="P2988" s="98"/>
      <c r="Q2988" s="130"/>
    </row>
    <row r="2989" spans="1:17" ht="12.6" customHeight="1" x14ac:dyDescent="0.2">
      <c r="A2989" s="234"/>
      <c r="B2989" s="98"/>
      <c r="C2989" s="130"/>
      <c r="D2989" s="240"/>
      <c r="E2989" s="240"/>
      <c r="F2989" s="224"/>
      <c r="G2989" s="98"/>
      <c r="H2989" s="98"/>
      <c r="I2989" s="130"/>
      <c r="J2989" s="98"/>
      <c r="K2989" s="98"/>
      <c r="L2989" s="98"/>
      <c r="M2989" s="255"/>
      <c r="N2989" s="255"/>
      <c r="O2989" s="98"/>
      <c r="P2989" s="98"/>
      <c r="Q2989" s="130"/>
    </row>
    <row r="2990" spans="1:17" ht="12.6" customHeight="1" x14ac:dyDescent="0.2">
      <c r="A2990" s="234"/>
      <c r="B2990" s="98"/>
      <c r="C2990" s="130"/>
      <c r="D2990" s="240"/>
      <c r="E2990" s="240"/>
      <c r="F2990" s="224"/>
      <c r="G2990" s="98"/>
      <c r="H2990" s="98"/>
      <c r="I2990" s="130"/>
      <c r="J2990" s="98"/>
      <c r="K2990" s="98"/>
      <c r="L2990" s="98"/>
      <c r="M2990" s="255"/>
      <c r="N2990" s="255"/>
      <c r="O2990" s="98"/>
      <c r="P2990" s="98"/>
      <c r="Q2990" s="130"/>
    </row>
    <row r="2991" spans="1:17" ht="12.6" customHeight="1" x14ac:dyDescent="0.2">
      <c r="A2991" s="234"/>
      <c r="B2991" s="98"/>
      <c r="C2991" s="130"/>
      <c r="D2991" s="240"/>
      <c r="E2991" s="240"/>
      <c r="F2991" s="224"/>
      <c r="G2991" s="98"/>
      <c r="H2991" s="98"/>
      <c r="I2991" s="130"/>
      <c r="J2991" s="98"/>
      <c r="K2991" s="98"/>
      <c r="L2991" s="98"/>
      <c r="M2991" s="255"/>
      <c r="N2991" s="255"/>
      <c r="O2991" s="98"/>
      <c r="P2991" s="98"/>
      <c r="Q2991" s="130"/>
    </row>
    <row r="2992" spans="1:17" ht="12.6" customHeight="1" x14ac:dyDescent="0.2">
      <c r="A2992" s="234"/>
      <c r="B2992" s="98"/>
      <c r="C2992" s="130"/>
      <c r="D2992" s="240"/>
      <c r="E2992" s="240"/>
      <c r="F2992" s="224"/>
      <c r="G2992" s="98"/>
      <c r="H2992" s="98"/>
      <c r="I2992" s="130"/>
      <c r="J2992" s="98"/>
      <c r="K2992" s="98"/>
      <c r="L2992" s="98"/>
      <c r="M2992" s="255"/>
      <c r="N2992" s="255"/>
      <c r="O2992" s="98"/>
      <c r="P2992" s="98"/>
      <c r="Q2992" s="130"/>
    </row>
    <row r="2993" spans="1:17" ht="12.6" customHeight="1" x14ac:dyDescent="0.2">
      <c r="A2993" s="234"/>
      <c r="B2993" s="98"/>
      <c r="C2993" s="130"/>
      <c r="D2993" s="240"/>
      <c r="E2993" s="240"/>
      <c r="F2993" s="224"/>
      <c r="G2993" s="98"/>
      <c r="H2993" s="98"/>
      <c r="I2993" s="130"/>
      <c r="J2993" s="98"/>
      <c r="K2993" s="98"/>
      <c r="L2993" s="98"/>
      <c r="M2993" s="255"/>
      <c r="N2993" s="255"/>
      <c r="O2993" s="98"/>
      <c r="P2993" s="98"/>
      <c r="Q2993" s="130"/>
    </row>
    <row r="2994" spans="1:17" ht="12.6" customHeight="1" x14ac:dyDescent="0.2">
      <c r="A2994" s="234"/>
      <c r="B2994" s="98"/>
      <c r="C2994" s="130"/>
      <c r="D2994" s="240"/>
      <c r="E2994" s="240"/>
      <c r="F2994" s="224"/>
      <c r="G2994" s="98"/>
      <c r="H2994" s="98"/>
      <c r="I2994" s="130"/>
      <c r="J2994" s="98"/>
      <c r="K2994" s="98"/>
      <c r="L2994" s="98"/>
      <c r="M2994" s="255"/>
      <c r="N2994" s="255"/>
      <c r="O2994" s="98"/>
      <c r="P2994" s="98"/>
      <c r="Q2994" s="130"/>
    </row>
    <row r="2995" spans="1:17" ht="12.6" customHeight="1" x14ac:dyDescent="0.2">
      <c r="A2995" s="234"/>
      <c r="B2995" s="98"/>
      <c r="C2995" s="130"/>
      <c r="D2995" s="240"/>
      <c r="E2995" s="240"/>
      <c r="F2995" s="224"/>
      <c r="G2995" s="98"/>
      <c r="H2995" s="98"/>
      <c r="I2995" s="130"/>
      <c r="J2995" s="98"/>
      <c r="K2995" s="98"/>
      <c r="L2995" s="98"/>
      <c r="M2995" s="255"/>
      <c r="N2995" s="255"/>
      <c r="O2995" s="98"/>
      <c r="P2995" s="98"/>
      <c r="Q2995" s="130"/>
    </row>
    <row r="2996" spans="1:17" ht="12.6" customHeight="1" x14ac:dyDescent="0.2">
      <c r="A2996" s="234"/>
      <c r="B2996" s="98"/>
      <c r="C2996" s="130"/>
      <c r="D2996" s="240"/>
      <c r="E2996" s="240"/>
      <c r="F2996" s="224"/>
      <c r="G2996" s="98"/>
      <c r="H2996" s="98"/>
      <c r="I2996" s="130"/>
      <c r="J2996" s="98"/>
      <c r="K2996" s="98"/>
      <c r="L2996" s="98"/>
      <c r="M2996" s="255"/>
      <c r="N2996" s="255"/>
      <c r="O2996" s="98"/>
      <c r="P2996" s="98"/>
      <c r="Q2996" s="130"/>
    </row>
    <row r="2997" spans="1:17" ht="12.6" customHeight="1" x14ac:dyDescent="0.2">
      <c r="A2997" s="234"/>
      <c r="B2997" s="98"/>
      <c r="C2997" s="130"/>
      <c r="D2997" s="240"/>
      <c r="E2997" s="240"/>
      <c r="F2997" s="224"/>
      <c r="G2997" s="98"/>
      <c r="H2997" s="98"/>
      <c r="I2997" s="130"/>
      <c r="J2997" s="98"/>
      <c r="K2997" s="98"/>
      <c r="L2997" s="98"/>
      <c r="M2997" s="255"/>
      <c r="N2997" s="255"/>
      <c r="O2997" s="98"/>
      <c r="P2997" s="98"/>
      <c r="Q2997" s="130"/>
    </row>
    <row r="2998" spans="1:17" ht="12.6" customHeight="1" x14ac:dyDescent="0.2">
      <c r="A2998" s="234"/>
      <c r="B2998" s="98"/>
      <c r="C2998" s="130"/>
      <c r="D2998" s="240"/>
      <c r="E2998" s="240"/>
      <c r="F2998" s="224"/>
      <c r="G2998" s="98"/>
      <c r="H2998" s="98"/>
      <c r="I2998" s="130"/>
      <c r="J2998" s="98"/>
      <c r="K2998" s="98"/>
      <c r="L2998" s="98"/>
      <c r="M2998" s="255"/>
      <c r="N2998" s="255"/>
      <c r="O2998" s="98"/>
      <c r="P2998" s="98"/>
      <c r="Q2998" s="130"/>
    </row>
    <row r="2999" spans="1:17" ht="12.6" customHeight="1" x14ac:dyDescent="0.2">
      <c r="A2999" s="234"/>
      <c r="B2999" s="98"/>
      <c r="C2999" s="130"/>
      <c r="D2999" s="240"/>
      <c r="E2999" s="240"/>
      <c r="F2999" s="224"/>
      <c r="G2999" s="98"/>
      <c r="H2999" s="98"/>
      <c r="I2999" s="130"/>
      <c r="J2999" s="98"/>
      <c r="K2999" s="98"/>
      <c r="L2999" s="98"/>
      <c r="M2999" s="255"/>
      <c r="N2999" s="255"/>
      <c r="O2999" s="98"/>
      <c r="P2999" s="98"/>
      <c r="Q2999" s="130"/>
    </row>
    <row r="3000" spans="1:17" ht="12.6" customHeight="1" x14ac:dyDescent="0.2">
      <c r="A3000" s="234"/>
      <c r="B3000" s="98"/>
      <c r="C3000" s="130"/>
      <c r="D3000" s="240"/>
      <c r="E3000" s="240"/>
      <c r="F3000" s="224"/>
      <c r="G3000" s="98"/>
      <c r="H3000" s="98"/>
      <c r="I3000" s="130"/>
      <c r="J3000" s="98"/>
      <c r="K3000" s="98"/>
      <c r="L3000" s="98"/>
      <c r="M3000" s="255"/>
      <c r="N3000" s="255"/>
      <c r="O3000" s="98"/>
      <c r="P3000" s="98"/>
      <c r="Q3000" s="130"/>
    </row>
    <row r="3001" spans="1:17" ht="12.6" customHeight="1" x14ac:dyDescent="0.2">
      <c r="A3001" s="234"/>
      <c r="B3001" s="98"/>
      <c r="C3001" s="130"/>
      <c r="D3001" s="240"/>
      <c r="E3001" s="240"/>
      <c r="F3001" s="224"/>
      <c r="G3001" s="98"/>
      <c r="H3001" s="98"/>
      <c r="I3001" s="130"/>
      <c r="J3001" s="98"/>
      <c r="K3001" s="98"/>
      <c r="L3001" s="98"/>
      <c r="M3001" s="255"/>
      <c r="N3001" s="255"/>
      <c r="O3001" s="98"/>
      <c r="P3001" s="98"/>
      <c r="Q3001" s="130"/>
    </row>
    <row r="3002" spans="1:17" ht="12.6" customHeight="1" x14ac:dyDescent="0.2">
      <c r="A3002" s="234"/>
      <c r="B3002" s="98"/>
      <c r="C3002" s="130"/>
      <c r="D3002" s="240"/>
      <c r="E3002" s="240"/>
      <c r="F3002" s="224"/>
      <c r="G3002" s="98"/>
      <c r="H3002" s="98"/>
      <c r="I3002" s="130"/>
      <c r="J3002" s="98"/>
      <c r="K3002" s="98"/>
      <c r="L3002" s="98"/>
      <c r="M3002" s="255"/>
      <c r="N3002" s="255"/>
      <c r="O3002" s="98"/>
      <c r="P3002" s="98"/>
      <c r="Q3002" s="130"/>
    </row>
    <row r="3003" spans="1:17" ht="12.6" customHeight="1" x14ac:dyDescent="0.2">
      <c r="A3003" s="234"/>
      <c r="B3003" s="98"/>
      <c r="C3003" s="130"/>
      <c r="D3003" s="240"/>
      <c r="E3003" s="240"/>
      <c r="F3003" s="224"/>
      <c r="G3003" s="98"/>
      <c r="H3003" s="98"/>
      <c r="I3003" s="130"/>
      <c r="J3003" s="98"/>
      <c r="K3003" s="98"/>
      <c r="L3003" s="98"/>
      <c r="M3003" s="255"/>
      <c r="N3003" s="255"/>
      <c r="O3003" s="98"/>
      <c r="P3003" s="98"/>
      <c r="Q3003" s="130"/>
    </row>
    <row r="3004" spans="1:17" ht="12.6" customHeight="1" x14ac:dyDescent="0.2">
      <c r="A3004" s="234"/>
      <c r="B3004" s="98"/>
      <c r="C3004" s="130"/>
      <c r="D3004" s="240"/>
      <c r="E3004" s="240"/>
      <c r="F3004" s="224"/>
      <c r="G3004" s="98"/>
      <c r="H3004" s="98"/>
      <c r="I3004" s="130"/>
      <c r="J3004" s="98"/>
      <c r="K3004" s="98"/>
      <c r="L3004" s="98"/>
      <c r="M3004" s="255"/>
      <c r="N3004" s="255"/>
      <c r="O3004" s="98"/>
      <c r="P3004" s="98"/>
      <c r="Q3004" s="130"/>
    </row>
    <row r="3005" spans="1:17" ht="12.6" customHeight="1" x14ac:dyDescent="0.2">
      <c r="A3005" s="234"/>
      <c r="B3005" s="98"/>
      <c r="C3005" s="130"/>
      <c r="D3005" s="240"/>
      <c r="E3005" s="240"/>
      <c r="F3005" s="224"/>
      <c r="G3005" s="98"/>
      <c r="H3005" s="98"/>
      <c r="I3005" s="130"/>
      <c r="J3005" s="98"/>
      <c r="K3005" s="98"/>
      <c r="L3005" s="98"/>
      <c r="M3005" s="255"/>
      <c r="N3005" s="255"/>
      <c r="O3005" s="98"/>
      <c r="P3005" s="98"/>
      <c r="Q3005" s="130"/>
    </row>
    <row r="3006" spans="1:17" ht="12.6" customHeight="1" x14ac:dyDescent="0.2">
      <c r="A3006" s="234"/>
      <c r="B3006" s="98"/>
      <c r="C3006" s="130"/>
      <c r="D3006" s="240"/>
      <c r="E3006" s="240"/>
      <c r="F3006" s="224"/>
      <c r="G3006" s="98"/>
      <c r="H3006" s="98"/>
      <c r="I3006" s="130"/>
      <c r="J3006" s="98"/>
      <c r="K3006" s="98"/>
      <c r="L3006" s="98"/>
      <c r="M3006" s="255"/>
      <c r="N3006" s="255"/>
      <c r="O3006" s="98"/>
      <c r="P3006" s="98"/>
      <c r="Q3006" s="130"/>
    </row>
    <row r="3007" spans="1:17" ht="12.6" customHeight="1" x14ac:dyDescent="0.2">
      <c r="A3007" s="234"/>
      <c r="B3007" s="98"/>
      <c r="C3007" s="130"/>
      <c r="D3007" s="240"/>
      <c r="E3007" s="240"/>
      <c r="F3007" s="224"/>
      <c r="G3007" s="98"/>
      <c r="H3007" s="98"/>
      <c r="I3007" s="130"/>
      <c r="J3007" s="98"/>
      <c r="K3007" s="98"/>
      <c r="L3007" s="98"/>
      <c r="M3007" s="255"/>
      <c r="N3007" s="255"/>
      <c r="O3007" s="98"/>
      <c r="P3007" s="98"/>
      <c r="Q3007" s="130"/>
    </row>
    <row r="3008" spans="1:17" ht="12.6" customHeight="1" x14ac:dyDescent="0.2">
      <c r="A3008" s="234"/>
      <c r="B3008" s="98"/>
      <c r="C3008" s="130"/>
      <c r="D3008" s="240"/>
      <c r="E3008" s="240"/>
      <c r="F3008" s="224"/>
      <c r="G3008" s="98"/>
      <c r="H3008" s="98"/>
      <c r="I3008" s="130"/>
      <c r="J3008" s="98"/>
      <c r="K3008" s="98"/>
      <c r="L3008" s="98"/>
      <c r="M3008" s="255"/>
      <c r="N3008" s="255"/>
      <c r="O3008" s="98"/>
      <c r="P3008" s="98"/>
      <c r="Q3008" s="130"/>
    </row>
    <row r="3009" spans="1:17" ht="12.6" customHeight="1" x14ac:dyDescent="0.2">
      <c r="A3009" s="234"/>
      <c r="B3009" s="98"/>
      <c r="C3009" s="130"/>
      <c r="D3009" s="240"/>
      <c r="E3009" s="240"/>
      <c r="F3009" s="224"/>
      <c r="G3009" s="98"/>
      <c r="H3009" s="98"/>
      <c r="I3009" s="130"/>
      <c r="J3009" s="98"/>
      <c r="K3009" s="98"/>
      <c r="L3009" s="98"/>
      <c r="M3009" s="255"/>
      <c r="N3009" s="255"/>
      <c r="O3009" s="98"/>
      <c r="P3009" s="98"/>
      <c r="Q3009" s="130"/>
    </row>
    <row r="3010" spans="1:17" ht="12.6" customHeight="1" x14ac:dyDescent="0.2">
      <c r="A3010" s="234"/>
      <c r="B3010" s="98"/>
      <c r="C3010" s="130"/>
      <c r="D3010" s="240"/>
      <c r="E3010" s="240"/>
      <c r="F3010" s="224"/>
      <c r="G3010" s="98"/>
      <c r="H3010" s="98"/>
      <c r="I3010" s="130"/>
      <c r="J3010" s="98"/>
      <c r="K3010" s="98"/>
      <c r="L3010" s="98"/>
      <c r="M3010" s="255"/>
      <c r="N3010" s="255"/>
      <c r="O3010" s="98"/>
      <c r="P3010" s="98"/>
      <c r="Q3010" s="130"/>
    </row>
    <row r="3011" spans="1:17" ht="12.6" customHeight="1" x14ac:dyDescent="0.2">
      <c r="A3011" s="234"/>
      <c r="B3011" s="98"/>
      <c r="C3011" s="130"/>
      <c r="D3011" s="240"/>
      <c r="E3011" s="240"/>
      <c r="F3011" s="224"/>
      <c r="G3011" s="98"/>
      <c r="H3011" s="98"/>
      <c r="I3011" s="130"/>
      <c r="J3011" s="98"/>
      <c r="K3011" s="98"/>
      <c r="L3011" s="98"/>
      <c r="M3011" s="255"/>
      <c r="N3011" s="255"/>
      <c r="O3011" s="98"/>
      <c r="P3011" s="98"/>
      <c r="Q3011" s="130"/>
    </row>
    <row r="3012" spans="1:17" ht="12.6" customHeight="1" x14ac:dyDescent="0.2">
      <c r="A3012" s="234"/>
      <c r="B3012" s="98"/>
      <c r="C3012" s="130"/>
      <c r="D3012" s="240"/>
      <c r="E3012" s="240"/>
      <c r="F3012" s="224"/>
      <c r="G3012" s="98"/>
      <c r="H3012" s="98"/>
      <c r="I3012" s="130"/>
      <c r="J3012" s="98"/>
      <c r="K3012" s="98"/>
      <c r="L3012" s="98"/>
      <c r="M3012" s="255"/>
      <c r="N3012" s="255"/>
      <c r="O3012" s="98"/>
      <c r="P3012" s="98"/>
      <c r="Q3012" s="130"/>
    </row>
    <row r="3013" spans="1:17" ht="12.6" customHeight="1" x14ac:dyDescent="0.2">
      <c r="A3013" s="234"/>
      <c r="B3013" s="98"/>
      <c r="C3013" s="130"/>
      <c r="D3013" s="240"/>
      <c r="E3013" s="240"/>
      <c r="F3013" s="224"/>
      <c r="G3013" s="98"/>
      <c r="H3013" s="98"/>
      <c r="I3013" s="130"/>
      <c r="J3013" s="98"/>
      <c r="K3013" s="98"/>
      <c r="L3013" s="98"/>
      <c r="M3013" s="255"/>
      <c r="N3013" s="255"/>
      <c r="O3013" s="98"/>
      <c r="P3013" s="98"/>
      <c r="Q3013" s="130"/>
    </row>
    <row r="3014" spans="1:17" ht="12.6" customHeight="1" x14ac:dyDescent="0.2">
      <c r="A3014" s="234"/>
      <c r="B3014" s="98"/>
      <c r="C3014" s="130"/>
      <c r="D3014" s="240"/>
      <c r="E3014" s="240"/>
      <c r="F3014" s="224"/>
      <c r="G3014" s="98"/>
      <c r="H3014" s="98"/>
      <c r="I3014" s="130"/>
      <c r="J3014" s="98"/>
      <c r="K3014" s="98"/>
      <c r="L3014" s="98"/>
      <c r="M3014" s="255"/>
      <c r="N3014" s="255"/>
      <c r="O3014" s="98"/>
      <c r="P3014" s="98"/>
      <c r="Q3014" s="130"/>
    </row>
    <row r="3015" spans="1:17" ht="12.6" customHeight="1" x14ac:dyDescent="0.2">
      <c r="A3015" s="234"/>
      <c r="B3015" s="98"/>
      <c r="C3015" s="130"/>
      <c r="D3015" s="240"/>
      <c r="E3015" s="240"/>
      <c r="F3015" s="224"/>
      <c r="G3015" s="98"/>
      <c r="H3015" s="98"/>
      <c r="I3015" s="130"/>
      <c r="J3015" s="98"/>
      <c r="K3015" s="98"/>
      <c r="L3015" s="98"/>
      <c r="M3015" s="255"/>
      <c r="N3015" s="255"/>
      <c r="O3015" s="98"/>
      <c r="P3015" s="98"/>
      <c r="Q3015" s="130"/>
    </row>
    <row r="3016" spans="1:17" ht="12.6" customHeight="1" x14ac:dyDescent="0.2">
      <c r="A3016" s="234"/>
      <c r="B3016" s="98"/>
      <c r="C3016" s="130"/>
      <c r="D3016" s="240"/>
      <c r="E3016" s="240"/>
      <c r="F3016" s="224"/>
      <c r="G3016" s="98"/>
      <c r="H3016" s="98"/>
      <c r="I3016" s="130"/>
      <c r="J3016" s="98"/>
      <c r="K3016" s="98"/>
      <c r="L3016" s="98"/>
      <c r="M3016" s="255"/>
      <c r="N3016" s="255"/>
      <c r="O3016" s="98"/>
      <c r="P3016" s="98"/>
      <c r="Q3016" s="130"/>
    </row>
    <row r="3017" spans="1:17" ht="12.6" customHeight="1" x14ac:dyDescent="0.2">
      <c r="A3017" s="234"/>
      <c r="B3017" s="98"/>
      <c r="C3017" s="130"/>
      <c r="D3017" s="240"/>
      <c r="E3017" s="240"/>
      <c r="F3017" s="224"/>
      <c r="G3017" s="98"/>
      <c r="H3017" s="98"/>
      <c r="I3017" s="130"/>
      <c r="J3017" s="98"/>
      <c r="K3017" s="98"/>
      <c r="L3017" s="98"/>
      <c r="M3017" s="255"/>
      <c r="N3017" s="255"/>
      <c r="O3017" s="98"/>
      <c r="P3017" s="98"/>
      <c r="Q3017" s="130"/>
    </row>
    <row r="3018" spans="1:17" ht="12.6" customHeight="1" x14ac:dyDescent="0.2">
      <c r="A3018" s="234"/>
      <c r="B3018" s="98"/>
      <c r="C3018" s="130"/>
      <c r="D3018" s="240"/>
      <c r="E3018" s="240"/>
      <c r="F3018" s="224"/>
      <c r="G3018" s="98"/>
      <c r="H3018" s="98"/>
      <c r="I3018" s="130"/>
      <c r="J3018" s="98"/>
      <c r="K3018" s="98"/>
      <c r="L3018" s="98"/>
      <c r="M3018" s="255"/>
      <c r="N3018" s="255"/>
      <c r="O3018" s="98"/>
      <c r="P3018" s="98"/>
      <c r="Q3018" s="130"/>
    </row>
    <row r="3019" spans="1:17" ht="12.6" customHeight="1" x14ac:dyDescent="0.2">
      <c r="A3019" s="234"/>
      <c r="B3019" s="98"/>
      <c r="C3019" s="130"/>
      <c r="D3019" s="240"/>
      <c r="E3019" s="240"/>
      <c r="F3019" s="224"/>
      <c r="G3019" s="98"/>
      <c r="H3019" s="98"/>
      <c r="I3019" s="130"/>
      <c r="J3019" s="98"/>
      <c r="K3019" s="98"/>
      <c r="L3019" s="98"/>
      <c r="M3019" s="255"/>
      <c r="N3019" s="255"/>
      <c r="O3019" s="98"/>
      <c r="P3019" s="98"/>
      <c r="Q3019" s="130"/>
    </row>
    <row r="3020" spans="1:17" ht="12.6" customHeight="1" x14ac:dyDescent="0.2">
      <c r="A3020" s="234"/>
      <c r="B3020" s="98"/>
      <c r="C3020" s="130"/>
      <c r="D3020" s="240"/>
      <c r="E3020" s="240"/>
      <c r="F3020" s="224"/>
      <c r="G3020" s="98"/>
      <c r="H3020" s="98"/>
      <c r="I3020" s="130"/>
      <c r="J3020" s="98"/>
      <c r="K3020" s="98"/>
      <c r="L3020" s="98"/>
      <c r="M3020" s="255"/>
      <c r="N3020" s="255"/>
      <c r="O3020" s="98"/>
      <c r="P3020" s="98"/>
      <c r="Q3020" s="130"/>
    </row>
    <row r="3021" spans="1:17" ht="12.6" customHeight="1" x14ac:dyDescent="0.2">
      <c r="A3021" s="234"/>
      <c r="B3021" s="98"/>
      <c r="C3021" s="130"/>
      <c r="D3021" s="240"/>
      <c r="E3021" s="240"/>
      <c r="F3021" s="224"/>
      <c r="G3021" s="98"/>
      <c r="H3021" s="98"/>
      <c r="I3021" s="130"/>
      <c r="J3021" s="98"/>
      <c r="K3021" s="98"/>
      <c r="L3021" s="98"/>
      <c r="M3021" s="255"/>
      <c r="N3021" s="255"/>
      <c r="O3021" s="98"/>
      <c r="P3021" s="98"/>
      <c r="Q3021" s="130"/>
    </row>
    <row r="3022" spans="1:17" ht="12.6" customHeight="1" x14ac:dyDescent="0.2">
      <c r="A3022" s="234"/>
      <c r="B3022" s="98"/>
      <c r="C3022" s="130"/>
      <c r="D3022" s="240"/>
      <c r="E3022" s="240"/>
      <c r="F3022" s="224"/>
      <c r="G3022" s="98"/>
      <c r="H3022" s="98"/>
      <c r="I3022" s="130"/>
      <c r="J3022" s="98"/>
      <c r="K3022" s="98"/>
      <c r="L3022" s="98"/>
      <c r="M3022" s="255"/>
      <c r="N3022" s="255"/>
      <c r="O3022" s="98"/>
      <c r="P3022" s="98"/>
      <c r="Q3022" s="130"/>
    </row>
    <row r="3023" spans="1:17" ht="12.6" customHeight="1" x14ac:dyDescent="0.2">
      <c r="A3023" s="234"/>
      <c r="B3023" s="98"/>
      <c r="C3023" s="130"/>
      <c r="D3023" s="240"/>
      <c r="E3023" s="240"/>
      <c r="F3023" s="224"/>
      <c r="G3023" s="98"/>
      <c r="H3023" s="98"/>
      <c r="I3023" s="130"/>
      <c r="J3023" s="98"/>
      <c r="K3023" s="98"/>
      <c r="L3023" s="98"/>
      <c r="M3023" s="255"/>
      <c r="N3023" s="255"/>
      <c r="O3023" s="98"/>
      <c r="P3023" s="98"/>
      <c r="Q3023" s="130"/>
    </row>
    <row r="3024" spans="1:17" ht="12.6" customHeight="1" x14ac:dyDescent="0.2">
      <c r="A3024" s="234"/>
      <c r="B3024" s="98"/>
      <c r="C3024" s="130"/>
      <c r="D3024" s="240"/>
      <c r="E3024" s="240"/>
      <c r="F3024" s="224"/>
      <c r="G3024" s="98"/>
      <c r="H3024" s="98"/>
      <c r="I3024" s="130"/>
      <c r="J3024" s="98"/>
      <c r="K3024" s="98"/>
      <c r="L3024" s="98"/>
      <c r="M3024" s="255"/>
      <c r="N3024" s="255"/>
      <c r="O3024" s="98"/>
      <c r="P3024" s="98"/>
      <c r="Q3024" s="130"/>
    </row>
    <row r="3025" spans="1:17" ht="12.6" customHeight="1" x14ac:dyDescent="0.2">
      <c r="A3025" s="234"/>
      <c r="B3025" s="98"/>
      <c r="C3025" s="130"/>
      <c r="D3025" s="240"/>
      <c r="E3025" s="240"/>
      <c r="F3025" s="224"/>
      <c r="G3025" s="98"/>
      <c r="H3025" s="98"/>
      <c r="I3025" s="130"/>
      <c r="J3025" s="98"/>
      <c r="K3025" s="98"/>
      <c r="L3025" s="98"/>
      <c r="M3025" s="255"/>
      <c r="N3025" s="255"/>
      <c r="O3025" s="98"/>
      <c r="P3025" s="98"/>
      <c r="Q3025" s="130"/>
    </row>
    <row r="3026" spans="1:17" ht="12.6" customHeight="1" x14ac:dyDescent="0.2">
      <c r="A3026" s="234"/>
      <c r="B3026" s="98"/>
      <c r="C3026" s="130"/>
      <c r="D3026" s="240"/>
      <c r="E3026" s="240"/>
      <c r="F3026" s="224"/>
      <c r="G3026" s="98"/>
      <c r="H3026" s="98"/>
      <c r="I3026" s="130"/>
      <c r="J3026" s="98"/>
      <c r="K3026" s="98"/>
      <c r="L3026" s="98"/>
      <c r="M3026" s="255"/>
      <c r="N3026" s="255"/>
      <c r="O3026" s="98"/>
      <c r="P3026" s="98"/>
      <c r="Q3026" s="130"/>
    </row>
    <row r="3027" spans="1:17" ht="12.6" customHeight="1" x14ac:dyDescent="0.2">
      <c r="A3027" s="234"/>
      <c r="B3027" s="98"/>
      <c r="C3027" s="130"/>
      <c r="D3027" s="240"/>
      <c r="E3027" s="240"/>
      <c r="F3027" s="224"/>
      <c r="G3027" s="98"/>
      <c r="H3027" s="98"/>
      <c r="I3027" s="130"/>
      <c r="J3027" s="98"/>
      <c r="K3027" s="98"/>
      <c r="L3027" s="98"/>
      <c r="M3027" s="255"/>
      <c r="N3027" s="255"/>
      <c r="O3027" s="98"/>
      <c r="P3027" s="98"/>
      <c r="Q3027" s="130"/>
    </row>
    <row r="3028" spans="1:17" ht="12.6" customHeight="1" x14ac:dyDescent="0.2">
      <c r="A3028" s="234"/>
      <c r="B3028" s="98"/>
      <c r="C3028" s="130"/>
      <c r="D3028" s="240"/>
      <c r="E3028" s="240"/>
      <c r="F3028" s="224"/>
      <c r="G3028" s="98"/>
      <c r="H3028" s="98"/>
      <c r="I3028" s="130"/>
      <c r="J3028" s="98"/>
      <c r="K3028" s="98"/>
      <c r="L3028" s="98"/>
      <c r="M3028" s="255"/>
      <c r="N3028" s="255"/>
      <c r="O3028" s="98"/>
      <c r="P3028" s="98"/>
      <c r="Q3028" s="130"/>
    </row>
    <row r="3029" spans="1:17" ht="12.6" customHeight="1" x14ac:dyDescent="0.2">
      <c r="A3029" s="234"/>
      <c r="B3029" s="98"/>
      <c r="C3029" s="130"/>
      <c r="D3029" s="240"/>
      <c r="E3029" s="240"/>
      <c r="F3029" s="224"/>
      <c r="G3029" s="98"/>
      <c r="H3029" s="98"/>
      <c r="I3029" s="130"/>
      <c r="J3029" s="98"/>
      <c r="K3029" s="98"/>
      <c r="L3029" s="98"/>
      <c r="M3029" s="255"/>
      <c r="N3029" s="255"/>
      <c r="O3029" s="98"/>
      <c r="P3029" s="98"/>
      <c r="Q3029" s="130"/>
    </row>
    <row r="3030" spans="1:17" ht="12.6" customHeight="1" x14ac:dyDescent="0.2">
      <c r="A3030" s="234"/>
      <c r="B3030" s="98"/>
      <c r="C3030" s="130"/>
      <c r="D3030" s="240"/>
      <c r="E3030" s="240"/>
      <c r="F3030" s="224"/>
      <c r="G3030" s="98"/>
      <c r="H3030" s="98"/>
      <c r="I3030" s="130"/>
      <c r="J3030" s="98"/>
      <c r="K3030" s="98"/>
      <c r="L3030" s="98"/>
      <c r="M3030" s="255"/>
      <c r="N3030" s="255"/>
      <c r="O3030" s="98"/>
      <c r="P3030" s="98"/>
      <c r="Q3030" s="130"/>
    </row>
    <row r="3031" spans="1:17" ht="12.6" customHeight="1" x14ac:dyDescent="0.2">
      <c r="A3031" s="234"/>
      <c r="B3031" s="98"/>
      <c r="C3031" s="130"/>
      <c r="D3031" s="240"/>
      <c r="E3031" s="240"/>
      <c r="F3031" s="224"/>
      <c r="G3031" s="98"/>
      <c r="H3031" s="98"/>
      <c r="I3031" s="130"/>
      <c r="J3031" s="98"/>
      <c r="K3031" s="98"/>
      <c r="L3031" s="98"/>
      <c r="M3031" s="255"/>
      <c r="N3031" s="255"/>
      <c r="O3031" s="98"/>
      <c r="P3031" s="98"/>
      <c r="Q3031" s="130"/>
    </row>
    <row r="3032" spans="1:17" ht="12.6" customHeight="1" x14ac:dyDescent="0.2">
      <c r="A3032" s="234"/>
      <c r="B3032" s="98"/>
      <c r="C3032" s="130"/>
      <c r="D3032" s="240"/>
      <c r="E3032" s="240"/>
      <c r="F3032" s="224"/>
      <c r="G3032" s="98"/>
      <c r="H3032" s="98"/>
      <c r="I3032" s="130"/>
      <c r="J3032" s="98"/>
      <c r="K3032" s="98"/>
      <c r="L3032" s="98"/>
      <c r="M3032" s="255"/>
      <c r="N3032" s="255"/>
      <c r="O3032" s="98"/>
      <c r="P3032" s="98"/>
      <c r="Q3032" s="130"/>
    </row>
    <row r="3033" spans="1:17" ht="12.6" customHeight="1" x14ac:dyDescent="0.2">
      <c r="A3033" s="234"/>
      <c r="B3033" s="98"/>
      <c r="C3033" s="130"/>
      <c r="D3033" s="240"/>
      <c r="E3033" s="240"/>
      <c r="F3033" s="224"/>
      <c r="G3033" s="98"/>
      <c r="H3033" s="98"/>
      <c r="I3033" s="130"/>
      <c r="J3033" s="98"/>
      <c r="K3033" s="98"/>
      <c r="L3033" s="98"/>
      <c r="M3033" s="255"/>
      <c r="N3033" s="255"/>
      <c r="O3033" s="98"/>
      <c r="P3033" s="98"/>
      <c r="Q3033" s="130"/>
    </row>
    <row r="3034" spans="1:17" ht="12.6" customHeight="1" x14ac:dyDescent="0.2">
      <c r="A3034" s="234"/>
      <c r="B3034" s="98"/>
      <c r="C3034" s="130"/>
      <c r="D3034" s="240"/>
      <c r="E3034" s="240"/>
      <c r="F3034" s="224"/>
      <c r="G3034" s="98"/>
      <c r="H3034" s="98"/>
      <c r="I3034" s="130"/>
      <c r="J3034" s="98"/>
      <c r="K3034" s="98"/>
      <c r="L3034" s="98"/>
      <c r="M3034" s="255"/>
      <c r="N3034" s="255"/>
      <c r="O3034" s="98"/>
      <c r="P3034" s="98"/>
      <c r="Q3034" s="130"/>
    </row>
    <row r="3035" spans="1:17" ht="12.6" customHeight="1" x14ac:dyDescent="0.2">
      <c r="A3035" s="234"/>
      <c r="B3035" s="98"/>
      <c r="C3035" s="130"/>
      <c r="D3035" s="240"/>
      <c r="E3035" s="240"/>
      <c r="F3035" s="224"/>
      <c r="G3035" s="98"/>
      <c r="H3035" s="98"/>
      <c r="I3035" s="130"/>
      <c r="J3035" s="98"/>
      <c r="K3035" s="98"/>
      <c r="L3035" s="98"/>
      <c r="M3035" s="255"/>
      <c r="N3035" s="255"/>
      <c r="O3035" s="98"/>
      <c r="P3035" s="98"/>
      <c r="Q3035" s="130"/>
    </row>
    <row r="3036" spans="1:17" ht="12.6" customHeight="1" x14ac:dyDescent="0.2">
      <c r="A3036" s="234"/>
      <c r="B3036" s="98"/>
      <c r="C3036" s="130"/>
      <c r="D3036" s="240"/>
      <c r="E3036" s="240"/>
      <c r="F3036" s="224"/>
      <c r="G3036" s="98"/>
      <c r="H3036" s="98"/>
      <c r="I3036" s="130"/>
      <c r="J3036" s="98"/>
      <c r="K3036" s="98"/>
      <c r="L3036" s="98"/>
      <c r="M3036" s="255"/>
      <c r="N3036" s="255"/>
      <c r="O3036" s="98"/>
      <c r="P3036" s="98"/>
      <c r="Q3036" s="130"/>
    </row>
    <row r="3037" spans="1:17" ht="12.6" customHeight="1" x14ac:dyDescent="0.2">
      <c r="A3037" s="234"/>
      <c r="B3037" s="98"/>
      <c r="C3037" s="130"/>
      <c r="D3037" s="240"/>
      <c r="E3037" s="240"/>
      <c r="F3037" s="224"/>
      <c r="G3037" s="98"/>
      <c r="H3037" s="98"/>
      <c r="I3037" s="130"/>
      <c r="J3037" s="98"/>
      <c r="K3037" s="98"/>
      <c r="L3037" s="98"/>
      <c r="M3037" s="255"/>
      <c r="N3037" s="255"/>
      <c r="O3037" s="98"/>
      <c r="P3037" s="98"/>
      <c r="Q3037" s="130"/>
    </row>
    <row r="3038" spans="1:17" ht="12.6" customHeight="1" x14ac:dyDescent="0.2">
      <c r="A3038" s="234"/>
      <c r="B3038" s="98"/>
      <c r="C3038" s="130"/>
      <c r="D3038" s="240"/>
      <c r="E3038" s="240"/>
      <c r="F3038" s="224"/>
      <c r="G3038" s="98"/>
      <c r="H3038" s="98"/>
      <c r="I3038" s="130"/>
      <c r="J3038" s="98"/>
      <c r="K3038" s="98"/>
      <c r="L3038" s="98"/>
      <c r="M3038" s="255"/>
      <c r="N3038" s="255"/>
      <c r="O3038" s="98"/>
      <c r="P3038" s="98"/>
      <c r="Q3038" s="130"/>
    </row>
    <row r="3039" spans="1:17" ht="12.6" customHeight="1" x14ac:dyDescent="0.2">
      <c r="A3039" s="234"/>
      <c r="B3039" s="98"/>
      <c r="C3039" s="130"/>
      <c r="D3039" s="240"/>
      <c r="E3039" s="240"/>
      <c r="F3039" s="224"/>
      <c r="G3039" s="98"/>
      <c r="H3039" s="98"/>
      <c r="I3039" s="130"/>
      <c r="J3039" s="98"/>
      <c r="K3039" s="98"/>
      <c r="L3039" s="98"/>
      <c r="M3039" s="255"/>
      <c r="N3039" s="255"/>
      <c r="O3039" s="98"/>
      <c r="P3039" s="98"/>
      <c r="Q3039" s="130"/>
    </row>
    <row r="3040" spans="1:17" ht="12.6" customHeight="1" x14ac:dyDescent="0.2">
      <c r="A3040" s="234"/>
      <c r="B3040" s="98"/>
      <c r="C3040" s="130"/>
      <c r="D3040" s="240"/>
      <c r="E3040" s="240"/>
      <c r="F3040" s="224"/>
      <c r="G3040" s="98"/>
      <c r="H3040" s="98"/>
      <c r="I3040" s="130"/>
      <c r="J3040" s="98"/>
      <c r="K3040" s="98"/>
      <c r="L3040" s="98"/>
      <c r="M3040" s="255"/>
      <c r="N3040" s="255"/>
      <c r="O3040" s="98"/>
      <c r="P3040" s="98"/>
      <c r="Q3040" s="130"/>
    </row>
    <row r="3041" spans="1:17" ht="12.6" customHeight="1" x14ac:dyDescent="0.2">
      <c r="A3041" s="234"/>
      <c r="B3041" s="98"/>
      <c r="C3041" s="130"/>
      <c r="D3041" s="240"/>
      <c r="E3041" s="240"/>
      <c r="F3041" s="224"/>
      <c r="G3041" s="98"/>
      <c r="H3041" s="98"/>
      <c r="I3041" s="130"/>
      <c r="J3041" s="98"/>
      <c r="K3041" s="98"/>
      <c r="L3041" s="98"/>
      <c r="M3041" s="255"/>
      <c r="N3041" s="255"/>
      <c r="O3041" s="98"/>
      <c r="P3041" s="98"/>
      <c r="Q3041" s="130"/>
    </row>
    <row r="3042" spans="1:17" ht="12.6" customHeight="1" x14ac:dyDescent="0.2">
      <c r="A3042" s="234"/>
      <c r="B3042" s="98"/>
      <c r="C3042" s="130"/>
      <c r="D3042" s="240"/>
      <c r="E3042" s="240"/>
      <c r="F3042" s="224"/>
      <c r="G3042" s="98"/>
      <c r="H3042" s="98"/>
      <c r="I3042" s="130"/>
      <c r="J3042" s="98"/>
      <c r="K3042" s="98"/>
      <c r="L3042" s="98"/>
      <c r="M3042" s="255"/>
      <c r="N3042" s="255"/>
      <c r="O3042" s="98"/>
      <c r="P3042" s="98"/>
      <c r="Q3042" s="130"/>
    </row>
    <row r="3043" spans="1:17" ht="12.6" customHeight="1" x14ac:dyDescent="0.2">
      <c r="A3043" s="234"/>
      <c r="B3043" s="98"/>
      <c r="C3043" s="130"/>
      <c r="D3043" s="240"/>
      <c r="E3043" s="240"/>
      <c r="F3043" s="224"/>
      <c r="G3043" s="98"/>
      <c r="H3043" s="98"/>
      <c r="I3043" s="130"/>
      <c r="J3043" s="98"/>
      <c r="K3043" s="98"/>
      <c r="L3043" s="98"/>
      <c r="M3043" s="255"/>
      <c r="N3043" s="255"/>
      <c r="O3043" s="98"/>
      <c r="P3043" s="98"/>
      <c r="Q3043" s="130"/>
    </row>
    <row r="3044" spans="1:17" ht="12.6" customHeight="1" x14ac:dyDescent="0.2">
      <c r="A3044" s="234"/>
      <c r="B3044" s="98"/>
      <c r="C3044" s="130"/>
      <c r="D3044" s="240"/>
      <c r="E3044" s="240"/>
      <c r="F3044" s="224"/>
      <c r="G3044" s="98"/>
      <c r="H3044" s="98"/>
      <c r="I3044" s="130"/>
      <c r="J3044" s="98"/>
      <c r="K3044" s="98"/>
      <c r="L3044" s="98"/>
      <c r="M3044" s="255"/>
      <c r="N3044" s="255"/>
      <c r="O3044" s="98"/>
      <c r="P3044" s="98"/>
      <c r="Q3044" s="130"/>
    </row>
    <row r="3045" spans="1:17" ht="12.6" customHeight="1" x14ac:dyDescent="0.2">
      <c r="A3045" s="234"/>
      <c r="B3045" s="98"/>
      <c r="C3045" s="130"/>
      <c r="D3045" s="240"/>
      <c r="E3045" s="240"/>
      <c r="F3045" s="224"/>
      <c r="G3045" s="98"/>
      <c r="H3045" s="98"/>
      <c r="I3045" s="130"/>
      <c r="J3045" s="98"/>
      <c r="K3045" s="98"/>
      <c r="L3045" s="98"/>
      <c r="M3045" s="255"/>
      <c r="N3045" s="255"/>
      <c r="O3045" s="98"/>
      <c r="P3045" s="98"/>
      <c r="Q3045" s="130"/>
    </row>
    <row r="3046" spans="1:17" ht="12.6" customHeight="1" x14ac:dyDescent="0.2">
      <c r="A3046" s="234"/>
      <c r="B3046" s="98"/>
      <c r="C3046" s="130"/>
      <c r="D3046" s="240"/>
      <c r="E3046" s="240"/>
      <c r="F3046" s="224"/>
      <c r="G3046" s="98"/>
      <c r="H3046" s="98"/>
      <c r="I3046" s="130"/>
      <c r="J3046" s="98"/>
      <c r="K3046" s="98"/>
      <c r="L3046" s="98"/>
      <c r="M3046" s="255"/>
      <c r="N3046" s="255"/>
      <c r="O3046" s="98"/>
      <c r="P3046" s="98"/>
      <c r="Q3046" s="130"/>
    </row>
    <row r="3047" spans="1:17" ht="12.6" customHeight="1" x14ac:dyDescent="0.2">
      <c r="A3047" s="234"/>
      <c r="B3047" s="98"/>
      <c r="C3047" s="130"/>
      <c r="D3047" s="240"/>
      <c r="E3047" s="240"/>
      <c r="F3047" s="224"/>
      <c r="G3047" s="98"/>
      <c r="H3047" s="98"/>
      <c r="I3047" s="130"/>
      <c r="J3047" s="98"/>
      <c r="K3047" s="98"/>
      <c r="L3047" s="98"/>
      <c r="M3047" s="255"/>
      <c r="N3047" s="255"/>
      <c r="O3047" s="98"/>
      <c r="P3047" s="98"/>
      <c r="Q3047" s="130"/>
    </row>
    <row r="3048" spans="1:17" ht="12.6" customHeight="1" x14ac:dyDescent="0.2">
      <c r="A3048" s="234"/>
      <c r="B3048" s="98"/>
      <c r="C3048" s="130"/>
      <c r="D3048" s="240"/>
      <c r="E3048" s="240"/>
      <c r="F3048" s="224"/>
      <c r="G3048" s="98"/>
      <c r="H3048" s="98"/>
      <c r="I3048" s="130"/>
      <c r="J3048" s="98"/>
      <c r="K3048" s="98"/>
      <c r="L3048" s="98"/>
      <c r="M3048" s="255"/>
      <c r="N3048" s="255"/>
      <c r="O3048" s="98"/>
      <c r="P3048" s="98"/>
      <c r="Q3048" s="130"/>
    </row>
    <row r="3049" spans="1:17" ht="12.6" customHeight="1" x14ac:dyDescent="0.2">
      <c r="A3049" s="234"/>
      <c r="B3049" s="98"/>
      <c r="C3049" s="130"/>
      <c r="D3049" s="240"/>
      <c r="E3049" s="240"/>
      <c r="F3049" s="224"/>
      <c r="G3049" s="98"/>
      <c r="H3049" s="98"/>
      <c r="I3049" s="130"/>
      <c r="J3049" s="98"/>
      <c r="K3049" s="98"/>
      <c r="L3049" s="98"/>
      <c r="M3049" s="255"/>
      <c r="N3049" s="255"/>
      <c r="O3049" s="98"/>
      <c r="P3049" s="98"/>
      <c r="Q3049" s="130"/>
    </row>
    <row r="3050" spans="1:17" ht="12.6" customHeight="1" x14ac:dyDescent="0.2">
      <c r="A3050" s="234"/>
      <c r="B3050" s="98"/>
      <c r="C3050" s="130"/>
      <c r="D3050" s="240"/>
      <c r="E3050" s="240"/>
      <c r="F3050" s="224"/>
      <c r="G3050" s="98"/>
      <c r="H3050" s="98"/>
      <c r="I3050" s="130"/>
      <c r="J3050" s="98"/>
      <c r="K3050" s="98"/>
      <c r="L3050" s="98"/>
      <c r="M3050" s="255"/>
      <c r="N3050" s="255"/>
      <c r="O3050" s="98"/>
      <c r="P3050" s="98"/>
      <c r="Q3050" s="130"/>
    </row>
    <row r="3051" spans="1:17" ht="12.6" customHeight="1" x14ac:dyDescent="0.2">
      <c r="A3051" s="234"/>
      <c r="B3051" s="98"/>
      <c r="C3051" s="130"/>
      <c r="D3051" s="240"/>
      <c r="E3051" s="240"/>
      <c r="F3051" s="224"/>
      <c r="G3051" s="98"/>
      <c r="H3051" s="98"/>
      <c r="I3051" s="130"/>
      <c r="J3051" s="98"/>
      <c r="K3051" s="98"/>
      <c r="L3051" s="98"/>
      <c r="M3051" s="255"/>
      <c r="N3051" s="255"/>
      <c r="O3051" s="98"/>
      <c r="P3051" s="98"/>
      <c r="Q3051" s="130"/>
    </row>
    <row r="3052" spans="1:17" ht="12.6" customHeight="1" x14ac:dyDescent="0.2">
      <c r="A3052" s="234"/>
      <c r="B3052" s="98"/>
      <c r="C3052" s="130"/>
      <c r="D3052" s="240"/>
      <c r="E3052" s="240"/>
      <c r="F3052" s="224"/>
      <c r="G3052" s="98"/>
      <c r="H3052" s="98"/>
      <c r="I3052" s="130"/>
      <c r="J3052" s="98"/>
      <c r="K3052" s="98"/>
      <c r="L3052" s="98"/>
      <c r="M3052" s="255"/>
      <c r="N3052" s="255"/>
      <c r="O3052" s="98"/>
      <c r="P3052" s="98"/>
      <c r="Q3052" s="130"/>
    </row>
    <row r="3053" spans="1:17" ht="12.6" customHeight="1" x14ac:dyDescent="0.2">
      <c r="A3053" s="234"/>
      <c r="B3053" s="98"/>
      <c r="C3053" s="130"/>
      <c r="D3053" s="240"/>
      <c r="E3053" s="240"/>
      <c r="F3053" s="224"/>
      <c r="G3053" s="98"/>
      <c r="H3053" s="98"/>
      <c r="I3053" s="130"/>
      <c r="J3053" s="98"/>
      <c r="K3053" s="98"/>
      <c r="L3053" s="98"/>
      <c r="M3053" s="255"/>
      <c r="N3053" s="255"/>
      <c r="O3053" s="98"/>
      <c r="P3053" s="98"/>
      <c r="Q3053" s="130"/>
    </row>
    <row r="3054" spans="1:17" ht="12.6" customHeight="1" x14ac:dyDescent="0.2">
      <c r="A3054" s="234"/>
      <c r="B3054" s="98"/>
      <c r="C3054" s="130"/>
      <c r="D3054" s="240"/>
      <c r="E3054" s="240"/>
      <c r="F3054" s="224"/>
      <c r="G3054" s="98"/>
      <c r="H3054" s="98"/>
      <c r="I3054" s="130"/>
      <c r="J3054" s="98"/>
      <c r="K3054" s="98"/>
      <c r="L3054" s="98"/>
      <c r="M3054" s="255"/>
      <c r="N3054" s="255"/>
      <c r="O3054" s="98"/>
      <c r="P3054" s="98"/>
      <c r="Q3054" s="130"/>
    </row>
    <row r="3055" spans="1:17" ht="12.6" customHeight="1" x14ac:dyDescent="0.2">
      <c r="A3055" s="234"/>
      <c r="B3055" s="98"/>
      <c r="C3055" s="130"/>
      <c r="D3055" s="240"/>
      <c r="E3055" s="240"/>
      <c r="F3055" s="224"/>
      <c r="G3055" s="98"/>
      <c r="H3055" s="98"/>
      <c r="I3055" s="130"/>
      <c r="J3055" s="98"/>
      <c r="K3055" s="98"/>
      <c r="L3055" s="98"/>
      <c r="M3055" s="255"/>
      <c r="N3055" s="255"/>
      <c r="O3055" s="98"/>
      <c r="P3055" s="98"/>
      <c r="Q3055" s="130"/>
    </row>
    <row r="3056" spans="1:17" ht="12.6" customHeight="1" x14ac:dyDescent="0.2">
      <c r="A3056" s="234"/>
      <c r="B3056" s="98"/>
      <c r="C3056" s="130"/>
      <c r="D3056" s="240"/>
      <c r="E3056" s="240"/>
      <c r="F3056" s="224"/>
      <c r="G3056" s="98"/>
      <c r="H3056" s="98"/>
      <c r="I3056" s="130"/>
      <c r="J3056" s="98"/>
      <c r="K3056" s="98"/>
      <c r="L3056" s="98"/>
      <c r="M3056" s="255"/>
      <c r="N3056" s="255"/>
      <c r="O3056" s="98"/>
      <c r="P3056" s="98"/>
      <c r="Q3056" s="130"/>
    </row>
    <row r="3057" spans="1:17" ht="12.6" customHeight="1" x14ac:dyDescent="0.2">
      <c r="A3057" s="234"/>
      <c r="B3057" s="98"/>
      <c r="C3057" s="130"/>
      <c r="D3057" s="240"/>
      <c r="E3057" s="240"/>
      <c r="F3057" s="224"/>
      <c r="G3057" s="98"/>
      <c r="H3057" s="98"/>
      <c r="I3057" s="130"/>
      <c r="J3057" s="98"/>
      <c r="K3057" s="98"/>
      <c r="L3057" s="98"/>
      <c r="M3057" s="255"/>
      <c r="N3057" s="255"/>
      <c r="O3057" s="98"/>
      <c r="P3057" s="98"/>
      <c r="Q3057" s="130"/>
    </row>
    <row r="3058" spans="1:17" ht="12.6" customHeight="1" x14ac:dyDescent="0.2">
      <c r="A3058" s="234"/>
      <c r="B3058" s="98"/>
      <c r="C3058" s="130"/>
      <c r="D3058" s="240"/>
      <c r="E3058" s="240"/>
      <c r="F3058" s="224"/>
      <c r="G3058" s="98"/>
      <c r="H3058" s="98"/>
      <c r="I3058" s="130"/>
      <c r="J3058" s="98"/>
      <c r="K3058" s="98"/>
      <c r="L3058" s="98"/>
      <c r="M3058" s="255"/>
      <c r="N3058" s="255"/>
      <c r="O3058" s="98"/>
      <c r="P3058" s="98"/>
      <c r="Q3058" s="130"/>
    </row>
    <row r="3059" spans="1:17" ht="12.6" customHeight="1" x14ac:dyDescent="0.2">
      <c r="A3059" s="234"/>
      <c r="B3059" s="98"/>
      <c r="C3059" s="130"/>
      <c r="D3059" s="240"/>
      <c r="E3059" s="240"/>
      <c r="F3059" s="224"/>
      <c r="G3059" s="98"/>
      <c r="H3059" s="98"/>
      <c r="I3059" s="130"/>
      <c r="J3059" s="98"/>
      <c r="K3059" s="98"/>
      <c r="L3059" s="98"/>
      <c r="M3059" s="255"/>
      <c r="N3059" s="255"/>
      <c r="O3059" s="98"/>
      <c r="P3059" s="98"/>
      <c r="Q3059" s="130"/>
    </row>
    <row r="3060" spans="1:17" ht="12.6" customHeight="1" x14ac:dyDescent="0.2">
      <c r="A3060" s="234"/>
      <c r="B3060" s="98"/>
      <c r="C3060" s="130"/>
      <c r="D3060" s="240"/>
      <c r="E3060" s="240"/>
      <c r="F3060" s="224"/>
      <c r="G3060" s="98"/>
      <c r="H3060" s="98"/>
      <c r="I3060" s="130"/>
      <c r="J3060" s="98"/>
      <c r="K3060" s="98"/>
      <c r="L3060" s="98"/>
      <c r="M3060" s="255"/>
      <c r="N3060" s="255"/>
      <c r="O3060" s="98"/>
      <c r="P3060" s="98"/>
      <c r="Q3060" s="130"/>
    </row>
    <row r="3061" spans="1:17" ht="12.6" customHeight="1" x14ac:dyDescent="0.2">
      <c r="A3061" s="234"/>
      <c r="B3061" s="98"/>
      <c r="C3061" s="130"/>
      <c r="D3061" s="240"/>
      <c r="E3061" s="240"/>
      <c r="F3061" s="224"/>
      <c r="G3061" s="98"/>
      <c r="H3061" s="98"/>
      <c r="I3061" s="130"/>
      <c r="J3061" s="98"/>
      <c r="K3061" s="98"/>
      <c r="L3061" s="98"/>
      <c r="M3061" s="255"/>
      <c r="N3061" s="255"/>
      <c r="O3061" s="98"/>
      <c r="P3061" s="98"/>
      <c r="Q3061" s="130"/>
    </row>
    <row r="3062" spans="1:17" ht="12.6" customHeight="1" x14ac:dyDescent="0.2">
      <c r="A3062" s="234"/>
      <c r="B3062" s="98"/>
      <c r="C3062" s="130"/>
      <c r="D3062" s="240"/>
      <c r="E3062" s="240"/>
      <c r="F3062" s="224"/>
      <c r="G3062" s="98"/>
      <c r="H3062" s="98"/>
      <c r="I3062" s="130"/>
      <c r="J3062" s="98"/>
      <c r="K3062" s="98"/>
      <c r="L3062" s="98"/>
      <c r="M3062" s="255"/>
      <c r="N3062" s="255"/>
      <c r="O3062" s="98"/>
      <c r="P3062" s="98"/>
      <c r="Q3062" s="130"/>
    </row>
    <row r="3063" spans="1:17" ht="12.6" customHeight="1" x14ac:dyDescent="0.2">
      <c r="A3063" s="234"/>
      <c r="B3063" s="98"/>
      <c r="C3063" s="130"/>
      <c r="D3063" s="240"/>
      <c r="E3063" s="240"/>
      <c r="F3063" s="224"/>
      <c r="G3063" s="98"/>
      <c r="H3063" s="98"/>
      <c r="I3063" s="130"/>
      <c r="J3063" s="98"/>
      <c r="K3063" s="98"/>
      <c r="L3063" s="98"/>
      <c r="M3063" s="255"/>
      <c r="N3063" s="255"/>
      <c r="O3063" s="98"/>
      <c r="P3063" s="98"/>
      <c r="Q3063" s="130"/>
    </row>
    <row r="3064" spans="1:17" ht="12.6" customHeight="1" x14ac:dyDescent="0.2">
      <c r="A3064" s="234"/>
      <c r="B3064" s="98"/>
      <c r="C3064" s="130"/>
      <c r="D3064" s="240"/>
      <c r="E3064" s="240"/>
      <c r="F3064" s="224"/>
      <c r="G3064" s="98"/>
      <c r="H3064" s="98"/>
      <c r="I3064" s="130"/>
      <c r="J3064" s="98"/>
      <c r="K3064" s="98"/>
      <c r="L3064" s="98"/>
      <c r="M3064" s="255"/>
      <c r="N3064" s="255"/>
      <c r="O3064" s="98"/>
      <c r="P3064" s="98"/>
      <c r="Q3064" s="130"/>
    </row>
    <row r="3065" spans="1:17" ht="12.6" customHeight="1" x14ac:dyDescent="0.2">
      <c r="A3065" s="234"/>
      <c r="B3065" s="98"/>
      <c r="C3065" s="130"/>
      <c r="D3065" s="240"/>
      <c r="E3065" s="240"/>
      <c r="F3065" s="224"/>
      <c r="G3065" s="98"/>
      <c r="H3065" s="98"/>
      <c r="I3065" s="130"/>
      <c r="J3065" s="98"/>
      <c r="K3065" s="98"/>
      <c r="L3065" s="98"/>
      <c r="M3065" s="255"/>
      <c r="N3065" s="255"/>
      <c r="O3065" s="98"/>
      <c r="P3065" s="98"/>
      <c r="Q3065" s="130"/>
    </row>
    <row r="3066" spans="1:17" ht="12.6" customHeight="1" x14ac:dyDescent="0.2">
      <c r="A3066" s="234"/>
      <c r="B3066" s="98"/>
      <c r="C3066" s="130"/>
      <c r="D3066" s="240"/>
      <c r="E3066" s="240"/>
      <c r="F3066" s="224"/>
      <c r="G3066" s="98"/>
      <c r="H3066" s="98"/>
      <c r="I3066" s="130"/>
      <c r="J3066" s="98"/>
      <c r="K3066" s="98"/>
      <c r="L3066" s="98"/>
      <c r="M3066" s="255"/>
      <c r="N3066" s="255"/>
      <c r="O3066" s="98"/>
      <c r="P3066" s="98"/>
      <c r="Q3066" s="130"/>
    </row>
    <row r="3067" spans="1:17" ht="12.6" customHeight="1" x14ac:dyDescent="0.2">
      <c r="A3067" s="234"/>
      <c r="B3067" s="98"/>
      <c r="C3067" s="130"/>
      <c r="D3067" s="240"/>
      <c r="E3067" s="240"/>
      <c r="F3067" s="224"/>
      <c r="G3067" s="98"/>
      <c r="H3067" s="98"/>
      <c r="I3067" s="130"/>
      <c r="J3067" s="98"/>
      <c r="K3067" s="98"/>
      <c r="L3067" s="98"/>
      <c r="M3067" s="255"/>
      <c r="N3067" s="255"/>
      <c r="O3067" s="98"/>
      <c r="P3067" s="98"/>
      <c r="Q3067" s="130"/>
    </row>
    <row r="3068" spans="1:17" ht="12.6" customHeight="1" x14ac:dyDescent="0.2">
      <c r="A3068" s="234"/>
      <c r="B3068" s="98"/>
      <c r="C3068" s="130"/>
      <c r="D3068" s="240"/>
      <c r="E3068" s="240"/>
      <c r="F3068" s="224"/>
      <c r="G3068" s="98"/>
      <c r="H3068" s="98"/>
      <c r="I3068" s="130"/>
      <c r="J3068" s="98"/>
      <c r="K3068" s="98"/>
      <c r="L3068" s="98"/>
      <c r="M3068" s="255"/>
      <c r="N3068" s="255"/>
      <c r="O3068" s="98"/>
      <c r="P3068" s="98"/>
      <c r="Q3068" s="130"/>
    </row>
    <row r="3069" spans="1:17" ht="12.6" customHeight="1" x14ac:dyDescent="0.2">
      <c r="A3069" s="234"/>
      <c r="B3069" s="98"/>
      <c r="C3069" s="130"/>
      <c r="D3069" s="240"/>
      <c r="E3069" s="240"/>
      <c r="F3069" s="224"/>
      <c r="G3069" s="98"/>
      <c r="H3069" s="98"/>
      <c r="I3069" s="130"/>
      <c r="J3069" s="98"/>
      <c r="K3069" s="98"/>
      <c r="L3069" s="98"/>
      <c r="M3069" s="255"/>
      <c r="N3069" s="255"/>
      <c r="O3069" s="98"/>
      <c r="P3069" s="98"/>
      <c r="Q3069" s="130"/>
    </row>
    <row r="3070" spans="1:17" ht="12.6" customHeight="1" x14ac:dyDescent="0.2">
      <c r="A3070" s="234"/>
      <c r="B3070" s="98"/>
      <c r="C3070" s="130"/>
      <c r="D3070" s="240"/>
      <c r="E3070" s="240"/>
      <c r="F3070" s="224"/>
      <c r="G3070" s="98"/>
      <c r="H3070" s="98"/>
      <c r="I3070" s="130"/>
      <c r="J3070" s="98"/>
      <c r="K3070" s="98"/>
      <c r="L3070" s="98"/>
      <c r="M3070" s="255"/>
      <c r="N3070" s="255"/>
      <c r="O3070" s="98"/>
      <c r="P3070" s="98"/>
      <c r="Q3070" s="130"/>
    </row>
    <row r="3071" spans="1:17" ht="12.6" customHeight="1" x14ac:dyDescent="0.2">
      <c r="A3071" s="234"/>
      <c r="B3071" s="98"/>
      <c r="C3071" s="130"/>
      <c r="D3071" s="240"/>
      <c r="E3071" s="240"/>
      <c r="F3071" s="224"/>
      <c r="G3071" s="98"/>
      <c r="H3071" s="98"/>
      <c r="I3071" s="130"/>
      <c r="J3071" s="98"/>
      <c r="K3071" s="98"/>
      <c r="L3071" s="98"/>
      <c r="M3071" s="255"/>
      <c r="N3071" s="255"/>
      <c r="O3071" s="98"/>
      <c r="P3071" s="98"/>
      <c r="Q3071" s="130"/>
    </row>
    <row r="3072" spans="1:17" ht="12.6" customHeight="1" x14ac:dyDescent="0.2">
      <c r="A3072" s="234"/>
      <c r="B3072" s="98"/>
      <c r="C3072" s="130"/>
      <c r="D3072" s="240"/>
      <c r="E3072" s="240"/>
      <c r="F3072" s="224"/>
      <c r="G3072" s="98"/>
      <c r="H3072" s="98"/>
      <c r="I3072" s="130"/>
      <c r="J3072" s="98"/>
      <c r="K3072" s="98"/>
      <c r="L3072" s="98"/>
      <c r="M3072" s="255"/>
      <c r="N3072" s="255"/>
      <c r="O3072" s="98"/>
      <c r="P3072" s="98"/>
      <c r="Q3072" s="130"/>
    </row>
    <row r="3073" spans="1:17" ht="12.6" customHeight="1" x14ac:dyDescent="0.2">
      <c r="A3073" s="234"/>
      <c r="B3073" s="98"/>
      <c r="C3073" s="130"/>
      <c r="D3073" s="240"/>
      <c r="E3073" s="240"/>
      <c r="F3073" s="224"/>
      <c r="G3073" s="98"/>
      <c r="H3073" s="98"/>
      <c r="I3073" s="130"/>
      <c r="J3073" s="98"/>
      <c r="K3073" s="98"/>
      <c r="L3073" s="98"/>
      <c r="M3073" s="255"/>
      <c r="N3073" s="255"/>
      <c r="O3073" s="98"/>
      <c r="P3073" s="98"/>
      <c r="Q3073" s="130"/>
    </row>
    <row r="3074" spans="1:17" ht="12.6" customHeight="1" x14ac:dyDescent="0.2">
      <c r="A3074" s="234"/>
      <c r="B3074" s="98"/>
      <c r="C3074" s="130"/>
      <c r="D3074" s="240"/>
      <c r="E3074" s="240"/>
      <c r="F3074" s="224"/>
      <c r="G3074" s="98"/>
      <c r="H3074" s="98"/>
      <c r="I3074" s="130"/>
      <c r="J3074" s="98"/>
      <c r="K3074" s="98"/>
      <c r="L3074" s="98"/>
      <c r="M3074" s="255"/>
      <c r="N3074" s="255"/>
      <c r="O3074" s="98"/>
      <c r="P3074" s="98"/>
      <c r="Q3074" s="130"/>
    </row>
    <row r="3075" spans="1:17" ht="12.6" customHeight="1" x14ac:dyDescent="0.2">
      <c r="A3075" s="234"/>
      <c r="B3075" s="98"/>
      <c r="C3075" s="130"/>
      <c r="D3075" s="240"/>
      <c r="E3075" s="240"/>
      <c r="F3075" s="224"/>
      <c r="G3075" s="98"/>
      <c r="H3075" s="98"/>
      <c r="I3075" s="130"/>
      <c r="J3075" s="98"/>
      <c r="K3075" s="98"/>
      <c r="L3075" s="98"/>
      <c r="M3075" s="255"/>
      <c r="N3075" s="255"/>
      <c r="O3075" s="98"/>
      <c r="P3075" s="98"/>
      <c r="Q3075" s="130"/>
    </row>
    <row r="3076" spans="1:17" ht="12.6" customHeight="1" x14ac:dyDescent="0.2">
      <c r="A3076" s="234"/>
      <c r="B3076" s="98"/>
      <c r="C3076" s="130"/>
      <c r="D3076" s="240"/>
      <c r="E3076" s="240"/>
      <c r="F3076" s="224"/>
      <c r="G3076" s="98"/>
      <c r="H3076" s="98"/>
      <c r="I3076" s="130"/>
      <c r="J3076" s="98"/>
      <c r="K3076" s="98"/>
      <c r="L3076" s="98"/>
      <c r="M3076" s="255"/>
      <c r="N3076" s="255"/>
      <c r="O3076" s="98"/>
      <c r="P3076" s="98"/>
      <c r="Q3076" s="130"/>
    </row>
    <row r="3077" spans="1:17" ht="12.6" customHeight="1" x14ac:dyDescent="0.2">
      <c r="A3077" s="234"/>
      <c r="B3077" s="98"/>
      <c r="C3077" s="130"/>
      <c r="D3077" s="240"/>
      <c r="E3077" s="240"/>
      <c r="F3077" s="224"/>
      <c r="G3077" s="98"/>
      <c r="H3077" s="98"/>
      <c r="I3077" s="130"/>
      <c r="J3077" s="98"/>
      <c r="K3077" s="98"/>
      <c r="L3077" s="98"/>
      <c r="M3077" s="255"/>
      <c r="N3077" s="255"/>
      <c r="O3077" s="98"/>
      <c r="P3077" s="98"/>
      <c r="Q3077" s="130"/>
    </row>
    <row r="3078" spans="1:17" ht="12.6" customHeight="1" x14ac:dyDescent="0.2">
      <c r="A3078" s="234"/>
      <c r="B3078" s="98"/>
      <c r="C3078" s="130"/>
      <c r="D3078" s="240"/>
      <c r="E3078" s="240"/>
      <c r="F3078" s="224"/>
      <c r="G3078" s="98"/>
      <c r="H3078" s="98"/>
      <c r="I3078" s="130"/>
      <c r="J3078" s="98"/>
      <c r="K3078" s="98"/>
      <c r="L3078" s="98"/>
      <c r="M3078" s="255"/>
      <c r="N3078" s="255"/>
      <c r="O3078" s="98"/>
      <c r="P3078" s="98"/>
      <c r="Q3078" s="130"/>
    </row>
    <row r="3079" spans="1:17" ht="12.6" customHeight="1" x14ac:dyDescent="0.2">
      <c r="A3079" s="234"/>
      <c r="B3079" s="98"/>
      <c r="C3079" s="130"/>
      <c r="D3079" s="240"/>
      <c r="E3079" s="240"/>
      <c r="F3079" s="224"/>
      <c r="G3079" s="98"/>
      <c r="H3079" s="98"/>
      <c r="I3079" s="130"/>
      <c r="J3079" s="98"/>
      <c r="K3079" s="98"/>
      <c r="L3079" s="98"/>
      <c r="M3079" s="255"/>
      <c r="N3079" s="255"/>
      <c r="O3079" s="98"/>
      <c r="P3079" s="98"/>
      <c r="Q3079" s="130"/>
    </row>
    <row r="3080" spans="1:17" ht="12.6" customHeight="1" x14ac:dyDescent="0.2">
      <c r="A3080" s="234"/>
      <c r="B3080" s="98"/>
      <c r="C3080" s="130"/>
      <c r="D3080" s="240"/>
      <c r="E3080" s="240"/>
      <c r="F3080" s="224"/>
      <c r="G3080" s="98"/>
      <c r="H3080" s="98"/>
      <c r="I3080" s="130"/>
      <c r="J3080" s="98"/>
      <c r="K3080" s="98"/>
      <c r="L3080" s="98"/>
      <c r="M3080" s="255"/>
      <c r="N3080" s="255"/>
      <c r="O3080" s="98"/>
      <c r="P3080" s="98"/>
      <c r="Q3080" s="130"/>
    </row>
    <row r="3081" spans="1:17" ht="12.6" customHeight="1" x14ac:dyDescent="0.2">
      <c r="A3081" s="234"/>
      <c r="B3081" s="98"/>
      <c r="C3081" s="130"/>
      <c r="D3081" s="240"/>
      <c r="E3081" s="240"/>
      <c r="F3081" s="224"/>
      <c r="G3081" s="98"/>
      <c r="H3081" s="98"/>
      <c r="I3081" s="130"/>
      <c r="J3081" s="98"/>
      <c r="K3081" s="98"/>
      <c r="L3081" s="98"/>
      <c r="M3081" s="255"/>
      <c r="N3081" s="255"/>
      <c r="O3081" s="98"/>
      <c r="P3081" s="98"/>
      <c r="Q3081" s="130"/>
    </row>
    <row r="3082" spans="1:17" ht="12.6" customHeight="1" x14ac:dyDescent="0.2">
      <c r="A3082" s="234"/>
      <c r="B3082" s="98"/>
      <c r="C3082" s="130"/>
      <c r="D3082" s="240"/>
      <c r="E3082" s="240"/>
      <c r="F3082" s="224"/>
      <c r="G3082" s="98"/>
      <c r="H3082" s="98"/>
      <c r="I3082" s="130"/>
      <c r="J3082" s="98"/>
      <c r="K3082" s="98"/>
      <c r="L3082" s="98"/>
      <c r="M3082" s="255"/>
      <c r="N3082" s="255"/>
      <c r="O3082" s="98"/>
      <c r="P3082" s="98"/>
      <c r="Q3082" s="130"/>
    </row>
    <row r="3083" spans="1:17" ht="12.6" customHeight="1" x14ac:dyDescent="0.2">
      <c r="A3083" s="234"/>
      <c r="B3083" s="98"/>
      <c r="C3083" s="130"/>
      <c r="D3083" s="240"/>
      <c r="E3083" s="240"/>
      <c r="F3083" s="224"/>
      <c r="G3083" s="98"/>
      <c r="H3083" s="98"/>
      <c r="I3083" s="130"/>
      <c r="J3083" s="98"/>
      <c r="K3083" s="98"/>
      <c r="L3083" s="98"/>
      <c r="M3083" s="255"/>
      <c r="N3083" s="255"/>
      <c r="O3083" s="98"/>
      <c r="P3083" s="98"/>
      <c r="Q3083" s="130"/>
    </row>
    <row r="3084" spans="1:17" ht="12.6" customHeight="1" x14ac:dyDescent="0.2">
      <c r="A3084" s="234"/>
      <c r="B3084" s="98"/>
      <c r="C3084" s="130"/>
      <c r="D3084" s="240"/>
      <c r="E3084" s="240"/>
      <c r="F3084" s="224"/>
      <c r="G3084" s="98"/>
      <c r="H3084" s="98"/>
      <c r="I3084" s="130"/>
      <c r="J3084" s="98"/>
      <c r="K3084" s="98"/>
      <c r="L3084" s="98"/>
      <c r="M3084" s="255"/>
      <c r="N3084" s="255"/>
      <c r="O3084" s="98"/>
      <c r="P3084" s="98"/>
      <c r="Q3084" s="130"/>
    </row>
    <row r="3085" spans="1:17" ht="12.6" customHeight="1" x14ac:dyDescent="0.2">
      <c r="A3085" s="234"/>
      <c r="B3085" s="98"/>
      <c r="C3085" s="130"/>
      <c r="D3085" s="240"/>
      <c r="E3085" s="240"/>
      <c r="F3085" s="224"/>
      <c r="G3085" s="98"/>
      <c r="H3085" s="98"/>
      <c r="I3085" s="130"/>
      <c r="J3085" s="98"/>
      <c r="K3085" s="98"/>
      <c r="L3085" s="98"/>
      <c r="M3085" s="255"/>
      <c r="N3085" s="255"/>
      <c r="O3085" s="98"/>
      <c r="P3085" s="98"/>
      <c r="Q3085" s="130"/>
    </row>
    <row r="3086" spans="1:17" ht="12.6" customHeight="1" x14ac:dyDescent="0.2">
      <c r="A3086" s="234"/>
      <c r="B3086" s="98"/>
      <c r="C3086" s="130"/>
      <c r="D3086" s="240"/>
      <c r="E3086" s="240"/>
      <c r="F3086" s="224"/>
      <c r="G3086" s="98"/>
      <c r="H3086" s="98"/>
      <c r="I3086" s="130"/>
      <c r="J3086" s="98"/>
      <c r="K3086" s="98"/>
      <c r="L3086" s="98"/>
      <c r="M3086" s="255"/>
      <c r="N3086" s="255"/>
      <c r="O3086" s="98"/>
      <c r="P3086" s="98"/>
      <c r="Q3086" s="130"/>
    </row>
    <row r="3087" spans="1:17" ht="12.6" customHeight="1" x14ac:dyDescent="0.2">
      <c r="A3087" s="234"/>
      <c r="B3087" s="98"/>
      <c r="C3087" s="130"/>
      <c r="D3087" s="240"/>
      <c r="E3087" s="240"/>
      <c r="F3087" s="224"/>
      <c r="G3087" s="98"/>
      <c r="H3087" s="98"/>
      <c r="I3087" s="130"/>
      <c r="J3087" s="98"/>
      <c r="K3087" s="98"/>
      <c r="L3087" s="98"/>
      <c r="M3087" s="255"/>
      <c r="N3087" s="255"/>
      <c r="O3087" s="98"/>
      <c r="P3087" s="98"/>
      <c r="Q3087" s="130"/>
    </row>
    <row r="3088" spans="1:17" ht="12.6" customHeight="1" x14ac:dyDescent="0.2">
      <c r="A3088" s="234"/>
      <c r="B3088" s="98"/>
      <c r="C3088" s="130"/>
      <c r="D3088" s="240"/>
      <c r="E3088" s="240"/>
      <c r="F3088" s="224"/>
      <c r="G3088" s="98"/>
      <c r="H3088" s="98"/>
      <c r="I3088" s="130"/>
      <c r="J3088" s="98"/>
      <c r="K3088" s="98"/>
      <c r="L3088" s="98"/>
      <c r="M3088" s="255"/>
      <c r="N3088" s="255"/>
      <c r="O3088" s="98"/>
      <c r="P3088" s="98"/>
      <c r="Q3088" s="130"/>
    </row>
    <row r="3089" spans="1:17" ht="12.6" customHeight="1" x14ac:dyDescent="0.2">
      <c r="A3089" s="234"/>
      <c r="B3089" s="98"/>
      <c r="C3089" s="130"/>
      <c r="D3089" s="240"/>
      <c r="E3089" s="240"/>
      <c r="F3089" s="224"/>
      <c r="G3089" s="98"/>
      <c r="H3089" s="98"/>
      <c r="I3089" s="130"/>
      <c r="J3089" s="98"/>
      <c r="K3089" s="98"/>
      <c r="L3089" s="98"/>
      <c r="M3089" s="255"/>
      <c r="N3089" s="255"/>
      <c r="O3089" s="98"/>
      <c r="P3089" s="98"/>
      <c r="Q3089" s="130"/>
    </row>
    <row r="3090" spans="1:17" ht="12.6" customHeight="1" x14ac:dyDescent="0.2">
      <c r="A3090" s="234"/>
      <c r="B3090" s="98"/>
      <c r="C3090" s="130"/>
      <c r="D3090" s="240"/>
      <c r="E3090" s="240"/>
      <c r="F3090" s="224"/>
      <c r="G3090" s="98"/>
      <c r="H3090" s="98"/>
      <c r="I3090" s="130"/>
      <c r="J3090" s="98"/>
      <c r="K3090" s="98"/>
      <c r="L3090" s="98"/>
      <c r="M3090" s="255"/>
      <c r="N3090" s="255"/>
      <c r="O3090" s="98"/>
      <c r="P3090" s="98"/>
      <c r="Q3090" s="130"/>
    </row>
    <row r="3091" spans="1:17" ht="12.6" customHeight="1" x14ac:dyDescent="0.2">
      <c r="A3091" s="234"/>
      <c r="B3091" s="98"/>
      <c r="C3091" s="130"/>
      <c r="D3091" s="240"/>
      <c r="E3091" s="240"/>
      <c r="F3091" s="224"/>
      <c r="G3091" s="98"/>
      <c r="H3091" s="98"/>
      <c r="I3091" s="130"/>
      <c r="J3091" s="98"/>
      <c r="K3091" s="98"/>
      <c r="L3091" s="98"/>
      <c r="M3091" s="255"/>
      <c r="N3091" s="255"/>
      <c r="O3091" s="98"/>
      <c r="P3091" s="98"/>
      <c r="Q3091" s="130"/>
    </row>
    <row r="3092" spans="1:17" ht="12.6" customHeight="1" x14ac:dyDescent="0.2">
      <c r="A3092" s="234"/>
      <c r="B3092" s="98"/>
      <c r="C3092" s="130"/>
      <c r="D3092" s="240"/>
      <c r="E3092" s="240"/>
      <c r="F3092" s="224"/>
      <c r="G3092" s="98"/>
      <c r="H3092" s="98"/>
      <c r="I3092" s="130"/>
      <c r="J3092" s="98"/>
      <c r="K3092" s="98"/>
      <c r="L3092" s="98"/>
      <c r="M3092" s="255"/>
      <c r="N3092" s="255"/>
      <c r="O3092" s="98"/>
      <c r="P3092" s="98"/>
      <c r="Q3092" s="130"/>
    </row>
    <row r="3093" spans="1:17" ht="12.6" customHeight="1" x14ac:dyDescent="0.2">
      <c r="A3093" s="234"/>
      <c r="B3093" s="98"/>
      <c r="C3093" s="130"/>
      <c r="D3093" s="240"/>
      <c r="E3093" s="240"/>
      <c r="F3093" s="224"/>
      <c r="G3093" s="98"/>
      <c r="H3093" s="98"/>
      <c r="I3093" s="130"/>
      <c r="J3093" s="98"/>
      <c r="K3093" s="98"/>
      <c r="L3093" s="98"/>
      <c r="M3093" s="255"/>
      <c r="N3093" s="255"/>
      <c r="O3093" s="98"/>
      <c r="P3093" s="98"/>
      <c r="Q3093" s="130"/>
    </row>
    <row r="3094" spans="1:17" ht="12.6" customHeight="1" x14ac:dyDescent="0.2">
      <c r="A3094" s="234"/>
      <c r="B3094" s="98"/>
      <c r="C3094" s="130"/>
      <c r="D3094" s="240"/>
      <c r="E3094" s="240"/>
      <c r="F3094" s="224"/>
      <c r="G3094" s="98"/>
      <c r="H3094" s="98"/>
      <c r="I3094" s="130"/>
      <c r="J3094" s="98"/>
      <c r="K3094" s="98"/>
      <c r="L3094" s="98"/>
      <c r="M3094" s="255"/>
      <c r="N3094" s="255"/>
      <c r="O3094" s="98"/>
      <c r="P3094" s="98"/>
      <c r="Q3094" s="130"/>
    </row>
    <row r="3095" spans="1:17" ht="12.6" customHeight="1" x14ac:dyDescent="0.2">
      <c r="A3095" s="234"/>
      <c r="B3095" s="98"/>
      <c r="C3095" s="130"/>
      <c r="D3095" s="240"/>
      <c r="E3095" s="240"/>
      <c r="F3095" s="224"/>
      <c r="G3095" s="98"/>
      <c r="H3095" s="98"/>
      <c r="I3095" s="130"/>
      <c r="J3095" s="98"/>
      <c r="K3095" s="98"/>
      <c r="L3095" s="98"/>
      <c r="M3095" s="255"/>
      <c r="N3095" s="255"/>
      <c r="O3095" s="98"/>
      <c r="P3095" s="98"/>
      <c r="Q3095" s="130"/>
    </row>
    <row r="3096" spans="1:17" ht="12.6" customHeight="1" x14ac:dyDescent="0.2">
      <c r="A3096" s="234"/>
      <c r="B3096" s="98"/>
      <c r="C3096" s="130"/>
      <c r="D3096" s="240"/>
      <c r="E3096" s="240"/>
      <c r="F3096" s="224"/>
      <c r="G3096" s="98"/>
      <c r="H3096" s="98"/>
      <c r="I3096" s="130"/>
      <c r="J3096" s="98"/>
      <c r="K3096" s="98"/>
      <c r="L3096" s="98"/>
      <c r="M3096" s="255"/>
      <c r="N3096" s="255"/>
      <c r="O3096" s="98"/>
      <c r="P3096" s="98"/>
      <c r="Q3096" s="130"/>
    </row>
    <row r="3097" spans="1:17" ht="12.6" customHeight="1" x14ac:dyDescent="0.2">
      <c r="A3097" s="234"/>
      <c r="B3097" s="98"/>
      <c r="C3097" s="130"/>
      <c r="D3097" s="240"/>
      <c r="E3097" s="240"/>
      <c r="F3097" s="224"/>
      <c r="G3097" s="98"/>
      <c r="H3097" s="98"/>
      <c r="I3097" s="130"/>
      <c r="J3097" s="98"/>
      <c r="K3097" s="98"/>
      <c r="L3097" s="98"/>
      <c r="M3097" s="255"/>
      <c r="N3097" s="255"/>
      <c r="O3097" s="98"/>
      <c r="P3097" s="98"/>
      <c r="Q3097" s="130"/>
    </row>
    <row r="3098" spans="1:17" ht="12.6" customHeight="1" x14ac:dyDescent="0.2">
      <c r="A3098" s="234"/>
      <c r="B3098" s="98"/>
      <c r="C3098" s="130"/>
      <c r="D3098" s="240"/>
      <c r="E3098" s="240"/>
      <c r="F3098" s="224"/>
      <c r="G3098" s="98"/>
      <c r="H3098" s="98"/>
      <c r="I3098" s="130"/>
      <c r="J3098" s="98"/>
      <c r="K3098" s="98"/>
      <c r="L3098" s="98"/>
      <c r="M3098" s="255"/>
      <c r="N3098" s="255"/>
      <c r="O3098" s="98"/>
      <c r="P3098" s="98"/>
      <c r="Q3098" s="130"/>
    </row>
    <row r="3099" spans="1:17" ht="12.6" customHeight="1" x14ac:dyDescent="0.2">
      <c r="A3099" s="234"/>
      <c r="B3099" s="98"/>
      <c r="C3099" s="130"/>
      <c r="D3099" s="240"/>
      <c r="E3099" s="240"/>
      <c r="F3099" s="224"/>
      <c r="G3099" s="98"/>
      <c r="H3099" s="98"/>
      <c r="I3099" s="130"/>
      <c r="J3099" s="98"/>
      <c r="K3099" s="98"/>
      <c r="L3099" s="98"/>
      <c r="M3099" s="255"/>
      <c r="N3099" s="255"/>
      <c r="O3099" s="98"/>
      <c r="P3099" s="98"/>
      <c r="Q3099" s="130"/>
    </row>
    <row r="3100" spans="1:17" ht="12.6" customHeight="1" x14ac:dyDescent="0.2">
      <c r="A3100" s="234"/>
      <c r="B3100" s="98"/>
      <c r="C3100" s="130"/>
      <c r="D3100" s="240"/>
      <c r="E3100" s="240"/>
      <c r="F3100" s="224"/>
      <c r="G3100" s="98"/>
      <c r="H3100" s="98"/>
      <c r="I3100" s="130"/>
      <c r="J3100" s="98"/>
      <c r="K3100" s="98"/>
      <c r="L3100" s="98"/>
      <c r="M3100" s="255"/>
      <c r="N3100" s="255"/>
      <c r="O3100" s="98"/>
      <c r="P3100" s="98"/>
      <c r="Q3100" s="130"/>
    </row>
    <row r="3101" spans="1:17" ht="12.6" customHeight="1" x14ac:dyDescent="0.2">
      <c r="A3101" s="234"/>
      <c r="B3101" s="98"/>
      <c r="C3101" s="130"/>
      <c r="D3101" s="240"/>
      <c r="E3101" s="240"/>
      <c r="F3101" s="224"/>
      <c r="G3101" s="98"/>
      <c r="H3101" s="98"/>
      <c r="I3101" s="130"/>
      <c r="J3101" s="98"/>
      <c r="K3101" s="98"/>
      <c r="L3101" s="98"/>
      <c r="M3101" s="255"/>
      <c r="N3101" s="255"/>
      <c r="O3101" s="98"/>
      <c r="P3101" s="98"/>
      <c r="Q3101" s="130"/>
    </row>
    <row r="3102" spans="1:17" ht="12.6" customHeight="1" x14ac:dyDescent="0.2">
      <c r="A3102" s="234"/>
      <c r="B3102" s="98"/>
      <c r="C3102" s="130"/>
      <c r="D3102" s="240"/>
      <c r="E3102" s="240"/>
      <c r="F3102" s="224"/>
      <c r="G3102" s="98"/>
      <c r="H3102" s="98"/>
      <c r="I3102" s="130"/>
      <c r="J3102" s="98"/>
      <c r="K3102" s="98"/>
      <c r="L3102" s="98"/>
      <c r="M3102" s="255"/>
      <c r="N3102" s="255"/>
      <c r="O3102" s="98"/>
      <c r="P3102" s="98"/>
      <c r="Q3102" s="130"/>
    </row>
    <row r="3103" spans="1:17" ht="12.6" customHeight="1" x14ac:dyDescent="0.2">
      <c r="A3103" s="234"/>
      <c r="B3103" s="98"/>
      <c r="C3103" s="130"/>
      <c r="D3103" s="240"/>
      <c r="E3103" s="240"/>
      <c r="F3103" s="224"/>
      <c r="G3103" s="98"/>
      <c r="H3103" s="98"/>
      <c r="I3103" s="130"/>
      <c r="J3103" s="98"/>
      <c r="K3103" s="98"/>
      <c r="L3103" s="98"/>
      <c r="M3103" s="255"/>
      <c r="N3103" s="255"/>
      <c r="O3103" s="98"/>
      <c r="P3103" s="98"/>
      <c r="Q3103" s="130"/>
    </row>
    <row r="3104" spans="1:17" ht="12.6" customHeight="1" x14ac:dyDescent="0.2">
      <c r="A3104" s="234"/>
      <c r="B3104" s="98"/>
      <c r="C3104" s="130"/>
      <c r="D3104" s="240"/>
      <c r="E3104" s="240"/>
      <c r="F3104" s="224"/>
      <c r="G3104" s="98"/>
      <c r="H3104" s="98"/>
      <c r="I3104" s="130"/>
      <c r="J3104" s="98"/>
      <c r="K3104" s="98"/>
      <c r="L3104" s="98"/>
      <c r="M3104" s="255"/>
      <c r="N3104" s="255"/>
      <c r="O3104" s="98"/>
      <c r="P3104" s="98"/>
      <c r="Q3104" s="130"/>
    </row>
    <row r="3105" spans="1:17" ht="12.6" customHeight="1" x14ac:dyDescent="0.2">
      <c r="A3105" s="234"/>
      <c r="B3105" s="98"/>
      <c r="C3105" s="130"/>
      <c r="D3105" s="240"/>
      <c r="E3105" s="240"/>
      <c r="F3105" s="224"/>
      <c r="G3105" s="98"/>
      <c r="H3105" s="98"/>
      <c r="I3105" s="130"/>
      <c r="J3105" s="98"/>
      <c r="K3105" s="98"/>
      <c r="L3105" s="98"/>
      <c r="M3105" s="255"/>
      <c r="N3105" s="255"/>
      <c r="O3105" s="98"/>
      <c r="P3105" s="98"/>
      <c r="Q3105" s="130"/>
    </row>
    <row r="3106" spans="1:17" ht="12.6" customHeight="1" x14ac:dyDescent="0.2">
      <c r="A3106" s="234"/>
      <c r="B3106" s="98"/>
      <c r="C3106" s="130"/>
      <c r="D3106" s="240"/>
      <c r="E3106" s="240"/>
      <c r="F3106" s="224"/>
      <c r="G3106" s="98"/>
      <c r="H3106" s="98"/>
      <c r="I3106" s="130"/>
      <c r="J3106" s="98"/>
      <c r="K3106" s="98"/>
      <c r="L3106" s="98"/>
      <c r="M3106" s="255"/>
      <c r="N3106" s="255"/>
      <c r="O3106" s="98"/>
      <c r="P3106" s="98"/>
      <c r="Q3106" s="130"/>
    </row>
    <row r="3107" spans="1:17" ht="12.6" customHeight="1" x14ac:dyDescent="0.2">
      <c r="A3107" s="234"/>
      <c r="B3107" s="98"/>
      <c r="C3107" s="130"/>
      <c r="D3107" s="240"/>
      <c r="E3107" s="240"/>
      <c r="F3107" s="224"/>
      <c r="G3107" s="98"/>
      <c r="H3107" s="98"/>
      <c r="I3107" s="130"/>
      <c r="J3107" s="98"/>
      <c r="K3107" s="98"/>
      <c r="L3107" s="98"/>
      <c r="M3107" s="255"/>
      <c r="N3107" s="255"/>
      <c r="O3107" s="98"/>
      <c r="P3107" s="98"/>
      <c r="Q3107" s="130"/>
    </row>
    <row r="3108" spans="1:17" ht="12.6" customHeight="1" x14ac:dyDescent="0.2">
      <c r="A3108" s="234"/>
      <c r="B3108" s="98"/>
      <c r="C3108" s="130"/>
      <c r="D3108" s="240"/>
      <c r="E3108" s="240"/>
      <c r="F3108" s="224"/>
      <c r="G3108" s="98"/>
      <c r="H3108" s="98"/>
      <c r="I3108" s="130"/>
      <c r="J3108" s="98"/>
      <c r="K3108" s="98"/>
      <c r="L3108" s="98"/>
      <c r="M3108" s="255"/>
      <c r="N3108" s="255"/>
      <c r="O3108" s="98"/>
      <c r="P3108" s="98"/>
      <c r="Q3108" s="130"/>
    </row>
    <row r="3109" spans="1:17" ht="12.6" customHeight="1" x14ac:dyDescent="0.2">
      <c r="A3109" s="234"/>
      <c r="B3109" s="98"/>
      <c r="C3109" s="130"/>
      <c r="D3109" s="240"/>
      <c r="E3109" s="240"/>
      <c r="F3109" s="224"/>
      <c r="G3109" s="98"/>
      <c r="H3109" s="98"/>
      <c r="I3109" s="130"/>
      <c r="J3109" s="98"/>
      <c r="K3109" s="98"/>
      <c r="L3109" s="98"/>
      <c r="M3109" s="255"/>
      <c r="N3109" s="255"/>
      <c r="O3109" s="98"/>
      <c r="P3109" s="98"/>
      <c r="Q3109" s="130"/>
    </row>
    <row r="3110" spans="1:17" ht="12.6" customHeight="1" x14ac:dyDescent="0.2">
      <c r="A3110" s="234"/>
      <c r="B3110" s="98"/>
      <c r="C3110" s="130"/>
      <c r="D3110" s="240"/>
      <c r="E3110" s="240"/>
      <c r="F3110" s="224"/>
      <c r="G3110" s="98"/>
      <c r="H3110" s="98"/>
      <c r="I3110" s="130"/>
      <c r="J3110" s="98"/>
      <c r="K3110" s="98"/>
      <c r="L3110" s="98"/>
      <c r="M3110" s="255"/>
      <c r="N3110" s="255"/>
      <c r="O3110" s="98"/>
      <c r="P3110" s="98"/>
      <c r="Q3110" s="130"/>
    </row>
    <row r="3111" spans="1:17" ht="12.6" customHeight="1" x14ac:dyDescent="0.2">
      <c r="A3111" s="234"/>
      <c r="B3111" s="98"/>
      <c r="C3111" s="130"/>
      <c r="D3111" s="240"/>
      <c r="E3111" s="240"/>
      <c r="F3111" s="224"/>
      <c r="G3111" s="98"/>
      <c r="H3111" s="98"/>
      <c r="I3111" s="130"/>
      <c r="J3111" s="98"/>
      <c r="K3111" s="98"/>
      <c r="L3111" s="98"/>
      <c r="M3111" s="255"/>
      <c r="N3111" s="255"/>
      <c r="O3111" s="98"/>
      <c r="P3111" s="98"/>
      <c r="Q3111" s="130"/>
    </row>
    <row r="3112" spans="1:17" ht="12.6" customHeight="1" x14ac:dyDescent="0.2">
      <c r="A3112" s="234"/>
      <c r="B3112" s="98"/>
      <c r="C3112" s="130"/>
      <c r="D3112" s="240"/>
      <c r="E3112" s="240"/>
      <c r="F3112" s="224"/>
      <c r="G3112" s="98"/>
      <c r="H3112" s="98"/>
      <c r="I3112" s="130"/>
      <c r="J3112" s="98"/>
      <c r="K3112" s="98"/>
      <c r="L3112" s="98"/>
      <c r="M3112" s="255"/>
      <c r="N3112" s="255"/>
      <c r="O3112" s="98"/>
      <c r="P3112" s="98"/>
      <c r="Q3112" s="130"/>
    </row>
    <row r="3113" spans="1:17" ht="12.6" customHeight="1" x14ac:dyDescent="0.2">
      <c r="A3113" s="234"/>
      <c r="B3113" s="98"/>
      <c r="C3113" s="130"/>
      <c r="D3113" s="240"/>
      <c r="E3113" s="240"/>
      <c r="F3113" s="224"/>
      <c r="G3113" s="98"/>
      <c r="H3113" s="98"/>
      <c r="I3113" s="130"/>
      <c r="J3113" s="98"/>
      <c r="K3113" s="98"/>
      <c r="L3113" s="98"/>
      <c r="M3113" s="255"/>
      <c r="N3113" s="255"/>
      <c r="O3113" s="98"/>
      <c r="P3113" s="98"/>
      <c r="Q3113" s="130"/>
    </row>
    <row r="3114" spans="1:17" ht="12.6" customHeight="1" x14ac:dyDescent="0.2">
      <c r="A3114" s="234"/>
      <c r="B3114" s="98"/>
      <c r="C3114" s="130"/>
      <c r="D3114" s="240"/>
      <c r="E3114" s="240"/>
      <c r="F3114" s="224"/>
      <c r="G3114" s="98"/>
      <c r="H3114" s="98"/>
      <c r="I3114" s="130"/>
      <c r="J3114" s="98"/>
      <c r="K3114" s="98"/>
      <c r="L3114" s="98"/>
      <c r="M3114" s="255"/>
      <c r="N3114" s="255"/>
      <c r="O3114" s="98"/>
      <c r="P3114" s="98"/>
      <c r="Q3114" s="130"/>
    </row>
    <row r="3115" spans="1:17" ht="12.6" customHeight="1" x14ac:dyDescent="0.2">
      <c r="A3115" s="234"/>
      <c r="B3115" s="98"/>
      <c r="C3115" s="130"/>
      <c r="D3115" s="240"/>
      <c r="E3115" s="240"/>
      <c r="F3115" s="224"/>
      <c r="G3115" s="98"/>
      <c r="H3115" s="98"/>
      <c r="I3115" s="130"/>
      <c r="J3115" s="98"/>
      <c r="K3115" s="98"/>
      <c r="L3115" s="98"/>
      <c r="M3115" s="255"/>
      <c r="N3115" s="255"/>
      <c r="O3115" s="98"/>
      <c r="P3115" s="98"/>
      <c r="Q3115" s="130"/>
    </row>
    <row r="3116" spans="1:17" ht="12.6" customHeight="1" x14ac:dyDescent="0.2">
      <c r="A3116" s="234"/>
      <c r="B3116" s="98"/>
      <c r="C3116" s="130"/>
      <c r="D3116" s="240"/>
      <c r="E3116" s="240"/>
      <c r="F3116" s="224"/>
      <c r="G3116" s="98"/>
      <c r="H3116" s="98"/>
      <c r="I3116" s="130"/>
      <c r="J3116" s="98"/>
      <c r="K3116" s="98"/>
      <c r="L3116" s="98"/>
      <c r="M3116" s="255"/>
      <c r="N3116" s="255"/>
      <c r="O3116" s="98"/>
      <c r="P3116" s="98"/>
      <c r="Q3116" s="130"/>
    </row>
    <row r="3117" spans="1:17" ht="12.6" customHeight="1" x14ac:dyDescent="0.2">
      <c r="A3117" s="234"/>
      <c r="B3117" s="98"/>
      <c r="C3117" s="130"/>
      <c r="D3117" s="240"/>
      <c r="E3117" s="240"/>
      <c r="F3117" s="224"/>
      <c r="G3117" s="98"/>
      <c r="H3117" s="98"/>
      <c r="I3117" s="130"/>
      <c r="J3117" s="98"/>
      <c r="K3117" s="98"/>
      <c r="L3117" s="98"/>
      <c r="M3117" s="255"/>
      <c r="N3117" s="255"/>
      <c r="O3117" s="98"/>
      <c r="P3117" s="98"/>
      <c r="Q3117" s="130"/>
    </row>
    <row r="3118" spans="1:17" ht="12.6" customHeight="1" x14ac:dyDescent="0.2">
      <c r="A3118" s="234"/>
      <c r="B3118" s="98"/>
      <c r="C3118" s="130"/>
      <c r="D3118" s="240"/>
      <c r="E3118" s="240"/>
      <c r="F3118" s="224"/>
      <c r="G3118" s="98"/>
      <c r="H3118" s="98"/>
      <c r="I3118" s="130"/>
      <c r="J3118" s="98"/>
      <c r="K3118" s="98"/>
      <c r="L3118" s="98"/>
      <c r="M3118" s="255"/>
      <c r="N3118" s="255"/>
      <c r="O3118" s="98"/>
      <c r="P3118" s="98"/>
      <c r="Q3118" s="130"/>
    </row>
    <row r="3119" spans="1:17" ht="12.6" customHeight="1" x14ac:dyDescent="0.2">
      <c r="A3119" s="234"/>
      <c r="B3119" s="98"/>
      <c r="C3119" s="130"/>
      <c r="D3119" s="240"/>
      <c r="E3119" s="240"/>
      <c r="F3119" s="224"/>
      <c r="G3119" s="98"/>
      <c r="H3119" s="98"/>
      <c r="I3119" s="130"/>
      <c r="J3119" s="98"/>
      <c r="K3119" s="98"/>
      <c r="L3119" s="98"/>
      <c r="M3119" s="255"/>
      <c r="N3119" s="255"/>
      <c r="O3119" s="98"/>
      <c r="P3119" s="98"/>
      <c r="Q3119" s="130"/>
    </row>
    <row r="3120" spans="1:17" ht="12.6" customHeight="1" x14ac:dyDescent="0.2">
      <c r="A3120" s="234"/>
      <c r="B3120" s="98"/>
      <c r="C3120" s="130"/>
      <c r="D3120" s="240"/>
      <c r="E3120" s="240"/>
      <c r="F3120" s="224"/>
      <c r="G3120" s="98"/>
      <c r="H3120" s="98"/>
      <c r="I3120" s="130"/>
      <c r="J3120" s="98"/>
      <c r="K3120" s="98"/>
      <c r="L3120" s="98"/>
      <c r="M3120" s="255"/>
      <c r="N3120" s="255"/>
      <c r="O3120" s="98"/>
      <c r="P3120" s="98"/>
      <c r="Q3120" s="130"/>
    </row>
    <row r="3121" spans="1:17" ht="12.6" customHeight="1" x14ac:dyDescent="0.2">
      <c r="A3121" s="234"/>
      <c r="B3121" s="98"/>
      <c r="C3121" s="130"/>
      <c r="D3121" s="240"/>
      <c r="E3121" s="240"/>
      <c r="F3121" s="224"/>
      <c r="G3121" s="98"/>
      <c r="H3121" s="98"/>
      <c r="I3121" s="130"/>
      <c r="J3121" s="98"/>
      <c r="K3121" s="98"/>
      <c r="L3121" s="98"/>
      <c r="M3121" s="255"/>
      <c r="N3121" s="255"/>
      <c r="O3121" s="98"/>
      <c r="P3121" s="98"/>
      <c r="Q3121" s="130"/>
    </row>
    <row r="3122" spans="1:17" ht="12.6" customHeight="1" x14ac:dyDescent="0.2">
      <c r="A3122" s="234"/>
      <c r="B3122" s="98"/>
      <c r="C3122" s="130"/>
      <c r="D3122" s="240"/>
      <c r="E3122" s="240"/>
      <c r="F3122" s="224"/>
      <c r="G3122" s="98"/>
      <c r="H3122" s="98"/>
      <c r="I3122" s="130"/>
      <c r="J3122" s="98"/>
      <c r="K3122" s="98"/>
      <c r="L3122" s="98"/>
      <c r="M3122" s="255"/>
      <c r="N3122" s="255"/>
      <c r="O3122" s="98"/>
      <c r="P3122" s="98"/>
      <c r="Q3122" s="130"/>
    </row>
    <row r="3123" spans="1:17" ht="12.6" customHeight="1" x14ac:dyDescent="0.2">
      <c r="A3123" s="234"/>
      <c r="B3123" s="98"/>
      <c r="C3123" s="130"/>
      <c r="D3123" s="240"/>
      <c r="E3123" s="240"/>
      <c r="F3123" s="224"/>
      <c r="G3123" s="98"/>
      <c r="H3123" s="98"/>
      <c r="I3123" s="130"/>
      <c r="J3123" s="98"/>
      <c r="K3123" s="98"/>
      <c r="L3123" s="98"/>
      <c r="M3123" s="255"/>
      <c r="N3123" s="255"/>
      <c r="O3123" s="98"/>
      <c r="P3123" s="98"/>
      <c r="Q3123" s="130"/>
    </row>
    <row r="3124" spans="1:17" ht="12.6" customHeight="1" x14ac:dyDescent="0.2">
      <c r="A3124" s="234"/>
      <c r="B3124" s="98"/>
      <c r="C3124" s="130"/>
      <c r="D3124" s="240"/>
      <c r="E3124" s="240"/>
      <c r="F3124" s="224"/>
      <c r="G3124" s="98"/>
      <c r="H3124" s="98"/>
      <c r="I3124" s="130"/>
      <c r="J3124" s="98"/>
      <c r="K3124" s="98"/>
      <c r="L3124" s="98"/>
      <c r="M3124" s="255"/>
      <c r="N3124" s="255"/>
      <c r="O3124" s="98"/>
      <c r="P3124" s="98"/>
      <c r="Q3124" s="130"/>
    </row>
    <row r="3125" spans="1:17" ht="12.6" customHeight="1" x14ac:dyDescent="0.2">
      <c r="A3125" s="234"/>
      <c r="B3125" s="98"/>
      <c r="C3125" s="130"/>
      <c r="D3125" s="240"/>
      <c r="E3125" s="240"/>
      <c r="F3125" s="224"/>
      <c r="G3125" s="98"/>
      <c r="H3125" s="98"/>
      <c r="I3125" s="130"/>
      <c r="J3125" s="98"/>
      <c r="K3125" s="98"/>
      <c r="L3125" s="98"/>
      <c r="M3125" s="255"/>
      <c r="N3125" s="255"/>
      <c r="O3125" s="98"/>
      <c r="P3125" s="98"/>
      <c r="Q3125" s="130"/>
    </row>
    <row r="3126" spans="1:17" ht="12.6" customHeight="1" x14ac:dyDescent="0.2">
      <c r="A3126" s="234"/>
      <c r="B3126" s="98"/>
      <c r="C3126" s="130"/>
      <c r="D3126" s="240"/>
      <c r="E3126" s="240"/>
      <c r="F3126" s="224"/>
      <c r="G3126" s="98"/>
      <c r="H3126" s="98"/>
      <c r="I3126" s="130"/>
      <c r="J3126" s="98"/>
      <c r="K3126" s="98"/>
      <c r="L3126" s="98"/>
      <c r="M3126" s="255"/>
      <c r="N3126" s="255"/>
      <c r="O3126" s="98"/>
      <c r="P3126" s="98"/>
      <c r="Q3126" s="130"/>
    </row>
    <row r="3127" spans="1:17" ht="12.6" customHeight="1" x14ac:dyDescent="0.2">
      <c r="A3127" s="234"/>
      <c r="B3127" s="98"/>
      <c r="C3127" s="130"/>
      <c r="D3127" s="240"/>
      <c r="E3127" s="240"/>
      <c r="F3127" s="224"/>
      <c r="G3127" s="98"/>
      <c r="H3127" s="98"/>
      <c r="I3127" s="130"/>
      <c r="J3127" s="98"/>
      <c r="K3127" s="98"/>
      <c r="L3127" s="98"/>
      <c r="M3127" s="255"/>
      <c r="N3127" s="255"/>
      <c r="O3127" s="98"/>
      <c r="P3127" s="98"/>
      <c r="Q3127" s="130"/>
    </row>
    <row r="3128" spans="1:17" ht="12.6" customHeight="1" x14ac:dyDescent="0.2">
      <c r="A3128" s="234"/>
      <c r="B3128" s="98"/>
      <c r="C3128" s="130"/>
      <c r="D3128" s="240"/>
      <c r="E3128" s="240"/>
      <c r="F3128" s="224"/>
      <c r="G3128" s="98"/>
      <c r="H3128" s="98"/>
      <c r="I3128" s="130"/>
      <c r="J3128" s="98"/>
      <c r="K3128" s="98"/>
      <c r="L3128" s="98"/>
      <c r="M3128" s="255"/>
      <c r="N3128" s="255"/>
      <c r="O3128" s="98"/>
      <c r="P3128" s="98"/>
      <c r="Q3128" s="130"/>
    </row>
    <row r="3129" spans="1:17" ht="12.6" customHeight="1" x14ac:dyDescent="0.2">
      <c r="A3129" s="234"/>
      <c r="B3129" s="98"/>
      <c r="C3129" s="130"/>
      <c r="D3129" s="240"/>
      <c r="E3129" s="240"/>
      <c r="F3129" s="224"/>
      <c r="G3129" s="98"/>
      <c r="H3129" s="98"/>
      <c r="I3129" s="130"/>
      <c r="J3129" s="98"/>
      <c r="K3129" s="98"/>
      <c r="L3129" s="98"/>
      <c r="M3129" s="255"/>
      <c r="N3129" s="255"/>
      <c r="O3129" s="98"/>
      <c r="P3129" s="98"/>
      <c r="Q3129" s="130"/>
    </row>
    <row r="3130" spans="1:17" ht="12.6" customHeight="1" x14ac:dyDescent="0.2">
      <c r="A3130" s="234"/>
      <c r="B3130" s="98"/>
      <c r="C3130" s="130"/>
      <c r="D3130" s="240"/>
      <c r="E3130" s="240"/>
      <c r="F3130" s="224"/>
      <c r="G3130" s="98"/>
      <c r="H3130" s="98"/>
      <c r="I3130" s="130"/>
      <c r="J3130" s="98"/>
      <c r="K3130" s="98"/>
      <c r="L3130" s="98"/>
      <c r="M3130" s="255"/>
      <c r="N3130" s="255"/>
      <c r="O3130" s="98"/>
      <c r="P3130" s="98"/>
      <c r="Q3130" s="130"/>
    </row>
    <row r="3131" spans="1:17" ht="12.6" customHeight="1" x14ac:dyDescent="0.2">
      <c r="A3131" s="234"/>
      <c r="B3131" s="98"/>
      <c r="C3131" s="130"/>
      <c r="D3131" s="240"/>
      <c r="E3131" s="240"/>
      <c r="F3131" s="224"/>
      <c r="G3131" s="98"/>
      <c r="H3131" s="98"/>
      <c r="I3131" s="130"/>
      <c r="J3131" s="98"/>
      <c r="K3131" s="98"/>
      <c r="L3131" s="98"/>
      <c r="M3131" s="255"/>
      <c r="N3131" s="255"/>
      <c r="O3131" s="98"/>
      <c r="P3131" s="98"/>
      <c r="Q3131" s="130"/>
    </row>
    <row r="3132" spans="1:17" ht="12.6" customHeight="1" x14ac:dyDescent="0.2">
      <c r="A3132" s="234"/>
      <c r="B3132" s="98"/>
      <c r="C3132" s="130"/>
      <c r="D3132" s="240"/>
      <c r="E3132" s="240"/>
      <c r="F3132" s="224"/>
      <c r="G3132" s="98"/>
      <c r="H3132" s="98"/>
      <c r="I3132" s="130"/>
      <c r="J3132" s="98"/>
      <c r="K3132" s="98"/>
      <c r="L3132" s="98"/>
      <c r="M3132" s="255"/>
      <c r="N3132" s="255"/>
      <c r="O3132" s="98"/>
      <c r="P3132" s="98"/>
      <c r="Q3132" s="130"/>
    </row>
    <row r="3133" spans="1:17" ht="12.6" customHeight="1" x14ac:dyDescent="0.2">
      <c r="A3133" s="234"/>
      <c r="B3133" s="98"/>
      <c r="C3133" s="130"/>
      <c r="D3133" s="240"/>
      <c r="E3133" s="240"/>
      <c r="F3133" s="224"/>
      <c r="G3133" s="98"/>
      <c r="H3133" s="98"/>
      <c r="I3133" s="130"/>
      <c r="J3133" s="98"/>
      <c r="K3133" s="98"/>
      <c r="L3133" s="98"/>
      <c r="M3133" s="255"/>
      <c r="N3133" s="255"/>
      <c r="O3133" s="98"/>
      <c r="P3133" s="98"/>
      <c r="Q3133" s="130"/>
    </row>
    <row r="3134" spans="1:17" ht="12.6" customHeight="1" x14ac:dyDescent="0.2">
      <c r="A3134" s="234"/>
      <c r="B3134" s="98"/>
      <c r="C3134" s="130"/>
      <c r="D3134" s="240"/>
      <c r="E3134" s="240"/>
      <c r="F3134" s="224"/>
      <c r="G3134" s="98"/>
      <c r="H3134" s="98"/>
      <c r="I3134" s="130"/>
      <c r="J3134" s="98"/>
      <c r="K3134" s="98"/>
      <c r="L3134" s="98"/>
      <c r="M3134" s="255"/>
      <c r="N3134" s="255"/>
      <c r="O3134" s="98"/>
      <c r="P3134" s="98"/>
      <c r="Q3134" s="130"/>
    </row>
    <row r="3135" spans="1:17" ht="12.6" customHeight="1" x14ac:dyDescent="0.2">
      <c r="A3135" s="234"/>
      <c r="B3135" s="98"/>
      <c r="C3135" s="130"/>
      <c r="D3135" s="240"/>
      <c r="E3135" s="240"/>
      <c r="F3135" s="224"/>
      <c r="G3135" s="98"/>
      <c r="H3135" s="98"/>
      <c r="I3135" s="130"/>
      <c r="J3135" s="98"/>
      <c r="K3135" s="98"/>
      <c r="L3135" s="98"/>
      <c r="M3135" s="255"/>
      <c r="N3135" s="255"/>
      <c r="O3135" s="98"/>
      <c r="P3135" s="98"/>
      <c r="Q3135" s="130"/>
    </row>
    <row r="3136" spans="1:17" ht="12.6" customHeight="1" x14ac:dyDescent="0.2">
      <c r="A3136" s="234"/>
      <c r="B3136" s="98"/>
      <c r="C3136" s="130"/>
      <c r="D3136" s="240"/>
      <c r="E3136" s="240"/>
      <c r="F3136" s="224"/>
      <c r="G3136" s="98"/>
      <c r="H3136" s="98"/>
      <c r="I3136" s="130"/>
      <c r="J3136" s="98"/>
      <c r="K3136" s="98"/>
      <c r="L3136" s="98"/>
      <c r="M3136" s="255"/>
      <c r="N3136" s="255"/>
      <c r="O3136" s="98"/>
      <c r="P3136" s="98"/>
      <c r="Q3136" s="130"/>
    </row>
    <row r="3137" spans="1:17" ht="12.6" customHeight="1" x14ac:dyDescent="0.2">
      <c r="A3137" s="234"/>
      <c r="B3137" s="98"/>
      <c r="C3137" s="130"/>
      <c r="D3137" s="240"/>
      <c r="E3137" s="240"/>
      <c r="F3137" s="224"/>
      <c r="G3137" s="98"/>
      <c r="H3137" s="98"/>
      <c r="I3137" s="130"/>
      <c r="J3137" s="98"/>
      <c r="K3137" s="98"/>
      <c r="L3137" s="98"/>
      <c r="M3137" s="255"/>
      <c r="N3137" s="255"/>
      <c r="O3137" s="98"/>
      <c r="P3137" s="98"/>
      <c r="Q3137" s="130"/>
    </row>
    <row r="3138" spans="1:17" ht="12.6" customHeight="1" x14ac:dyDescent="0.2">
      <c r="A3138" s="234"/>
      <c r="B3138" s="98"/>
      <c r="C3138" s="130"/>
      <c r="D3138" s="240"/>
      <c r="E3138" s="240"/>
      <c r="F3138" s="224"/>
      <c r="G3138" s="98"/>
      <c r="H3138" s="98"/>
      <c r="I3138" s="130"/>
      <c r="J3138" s="98"/>
      <c r="K3138" s="98"/>
      <c r="L3138" s="98"/>
      <c r="M3138" s="255"/>
      <c r="N3138" s="255"/>
      <c r="O3138" s="98"/>
      <c r="P3138" s="98"/>
      <c r="Q3138" s="130"/>
    </row>
    <row r="3139" spans="1:17" ht="12.6" customHeight="1" x14ac:dyDescent="0.2">
      <c r="A3139" s="234"/>
      <c r="B3139" s="98"/>
      <c r="C3139" s="130"/>
      <c r="D3139" s="240"/>
      <c r="E3139" s="240"/>
      <c r="F3139" s="224"/>
      <c r="G3139" s="98"/>
      <c r="H3139" s="98"/>
      <c r="I3139" s="130"/>
      <c r="J3139" s="98"/>
      <c r="K3139" s="98"/>
      <c r="L3139" s="98"/>
      <c r="M3139" s="255"/>
      <c r="N3139" s="255"/>
      <c r="O3139" s="98"/>
      <c r="P3139" s="98"/>
      <c r="Q3139" s="130"/>
    </row>
    <row r="3140" spans="1:17" ht="12.6" customHeight="1" x14ac:dyDescent="0.2">
      <c r="A3140" s="234"/>
      <c r="B3140" s="98"/>
      <c r="C3140" s="130"/>
      <c r="D3140" s="240"/>
      <c r="E3140" s="240"/>
      <c r="F3140" s="224"/>
      <c r="G3140" s="98"/>
      <c r="H3140" s="98"/>
      <c r="I3140" s="130"/>
      <c r="J3140" s="98"/>
      <c r="K3140" s="98"/>
      <c r="L3140" s="98"/>
      <c r="M3140" s="255"/>
      <c r="N3140" s="255"/>
      <c r="O3140" s="98"/>
      <c r="P3140" s="98"/>
      <c r="Q3140" s="130"/>
    </row>
    <row r="3141" spans="1:17" ht="12.6" customHeight="1" x14ac:dyDescent="0.2">
      <c r="A3141" s="234"/>
      <c r="B3141" s="98"/>
      <c r="C3141" s="130"/>
      <c r="D3141" s="240"/>
      <c r="E3141" s="240"/>
      <c r="F3141" s="224"/>
      <c r="G3141" s="98"/>
      <c r="H3141" s="98"/>
      <c r="I3141" s="130"/>
      <c r="J3141" s="98"/>
      <c r="K3141" s="98"/>
      <c r="L3141" s="98"/>
      <c r="M3141" s="255"/>
      <c r="N3141" s="255"/>
      <c r="O3141" s="98"/>
      <c r="P3141" s="98"/>
      <c r="Q3141" s="130"/>
    </row>
    <row r="3142" spans="1:17" ht="12.6" customHeight="1" x14ac:dyDescent="0.2">
      <c r="A3142" s="234"/>
      <c r="B3142" s="98"/>
      <c r="C3142" s="130"/>
      <c r="D3142" s="240"/>
      <c r="E3142" s="240"/>
      <c r="F3142" s="224"/>
      <c r="G3142" s="98"/>
      <c r="H3142" s="98"/>
      <c r="I3142" s="130"/>
      <c r="J3142" s="98"/>
      <c r="K3142" s="98"/>
      <c r="L3142" s="98"/>
      <c r="M3142" s="255"/>
      <c r="N3142" s="255"/>
      <c r="O3142" s="98"/>
      <c r="P3142" s="98"/>
      <c r="Q3142" s="130"/>
    </row>
    <row r="3143" spans="1:17" ht="12.6" customHeight="1" x14ac:dyDescent="0.2">
      <c r="A3143" s="234"/>
      <c r="B3143" s="98"/>
      <c r="C3143" s="130"/>
      <c r="D3143" s="240"/>
      <c r="E3143" s="240"/>
      <c r="F3143" s="224"/>
      <c r="G3143" s="98"/>
      <c r="H3143" s="98"/>
      <c r="I3143" s="130"/>
      <c r="J3143" s="98"/>
      <c r="K3143" s="98"/>
      <c r="L3143" s="98"/>
      <c r="M3143" s="255"/>
      <c r="N3143" s="255"/>
      <c r="O3143" s="98"/>
      <c r="P3143" s="98"/>
      <c r="Q3143" s="130"/>
    </row>
    <row r="3144" spans="1:17" ht="12.6" customHeight="1" x14ac:dyDescent="0.2">
      <c r="A3144" s="234"/>
      <c r="B3144" s="98"/>
      <c r="C3144" s="130"/>
      <c r="D3144" s="240"/>
      <c r="E3144" s="240"/>
      <c r="F3144" s="224"/>
      <c r="G3144" s="98"/>
      <c r="H3144" s="98"/>
      <c r="I3144" s="130"/>
      <c r="J3144" s="98"/>
      <c r="K3144" s="98"/>
      <c r="L3144" s="98"/>
      <c r="M3144" s="255"/>
      <c r="N3144" s="255"/>
      <c r="O3144" s="98"/>
      <c r="P3144" s="98"/>
      <c r="Q3144" s="130"/>
    </row>
    <row r="3145" spans="1:17" ht="12.6" customHeight="1" x14ac:dyDescent="0.2">
      <c r="A3145" s="234"/>
      <c r="B3145" s="98"/>
      <c r="C3145" s="130"/>
      <c r="D3145" s="240"/>
      <c r="E3145" s="240"/>
      <c r="F3145" s="224"/>
      <c r="G3145" s="98"/>
      <c r="H3145" s="98"/>
      <c r="I3145" s="130"/>
      <c r="J3145" s="98"/>
      <c r="K3145" s="98"/>
      <c r="L3145" s="98"/>
      <c r="M3145" s="255"/>
      <c r="N3145" s="255"/>
      <c r="O3145" s="98"/>
      <c r="P3145" s="98"/>
      <c r="Q3145" s="130"/>
    </row>
    <row r="3146" spans="1:17" ht="12.6" customHeight="1" x14ac:dyDescent="0.2">
      <c r="A3146" s="234"/>
      <c r="B3146" s="98"/>
      <c r="C3146" s="130"/>
      <c r="D3146" s="240"/>
      <c r="E3146" s="240"/>
      <c r="F3146" s="224"/>
      <c r="G3146" s="98"/>
      <c r="H3146" s="98"/>
      <c r="I3146" s="130"/>
      <c r="J3146" s="98"/>
      <c r="K3146" s="98"/>
      <c r="L3146" s="98"/>
      <c r="M3146" s="255"/>
      <c r="N3146" s="255"/>
      <c r="O3146" s="98"/>
      <c r="P3146" s="98"/>
      <c r="Q3146" s="130"/>
    </row>
    <row r="3147" spans="1:17" ht="12.6" customHeight="1" x14ac:dyDescent="0.2">
      <c r="A3147" s="234"/>
      <c r="B3147" s="98"/>
      <c r="C3147" s="130"/>
      <c r="D3147" s="240"/>
      <c r="E3147" s="240"/>
      <c r="F3147" s="224"/>
      <c r="G3147" s="98"/>
      <c r="H3147" s="98"/>
      <c r="I3147" s="130"/>
      <c r="J3147" s="98"/>
      <c r="K3147" s="98"/>
      <c r="L3147" s="98"/>
      <c r="M3147" s="255"/>
      <c r="N3147" s="255"/>
      <c r="O3147" s="98"/>
      <c r="P3147" s="98"/>
      <c r="Q3147" s="130"/>
    </row>
    <row r="3148" spans="1:17" ht="12.6" customHeight="1" x14ac:dyDescent="0.2">
      <c r="A3148" s="234"/>
      <c r="B3148" s="98"/>
      <c r="C3148" s="130"/>
      <c r="D3148" s="240"/>
      <c r="E3148" s="240"/>
      <c r="F3148" s="224"/>
      <c r="G3148" s="98"/>
      <c r="H3148" s="98"/>
      <c r="I3148" s="130"/>
      <c r="J3148" s="98"/>
      <c r="K3148" s="98"/>
      <c r="L3148" s="98"/>
      <c r="M3148" s="255"/>
      <c r="N3148" s="255"/>
      <c r="O3148" s="98"/>
      <c r="P3148" s="98"/>
      <c r="Q3148" s="130"/>
    </row>
    <row r="3149" spans="1:17" ht="12.6" customHeight="1" x14ac:dyDescent="0.2">
      <c r="A3149" s="234"/>
      <c r="B3149" s="98"/>
      <c r="C3149" s="130"/>
      <c r="D3149" s="240"/>
      <c r="E3149" s="240"/>
      <c r="F3149" s="224"/>
      <c r="G3149" s="98"/>
      <c r="H3149" s="98"/>
      <c r="I3149" s="130"/>
      <c r="J3149" s="98"/>
      <c r="K3149" s="98"/>
      <c r="L3149" s="98"/>
      <c r="M3149" s="255"/>
      <c r="N3149" s="255"/>
      <c r="O3149" s="98"/>
      <c r="P3149" s="98"/>
      <c r="Q3149" s="130"/>
    </row>
    <row r="3150" spans="1:17" ht="12.6" customHeight="1" x14ac:dyDescent="0.2">
      <c r="A3150" s="234"/>
      <c r="B3150" s="98"/>
      <c r="C3150" s="130"/>
      <c r="D3150" s="240"/>
      <c r="E3150" s="240"/>
      <c r="F3150" s="224"/>
      <c r="G3150" s="98"/>
      <c r="H3150" s="98"/>
      <c r="I3150" s="130"/>
      <c r="J3150" s="98"/>
      <c r="K3150" s="98"/>
      <c r="L3150" s="98"/>
      <c r="M3150" s="255"/>
      <c r="N3150" s="255"/>
      <c r="O3150" s="98"/>
      <c r="P3150" s="98"/>
      <c r="Q3150" s="130"/>
    </row>
    <row r="3151" spans="1:17" ht="12.6" customHeight="1" x14ac:dyDescent="0.2">
      <c r="A3151" s="234"/>
      <c r="B3151" s="98"/>
      <c r="C3151" s="130"/>
      <c r="D3151" s="240"/>
      <c r="E3151" s="240"/>
      <c r="F3151" s="224"/>
      <c r="G3151" s="98"/>
      <c r="H3151" s="98"/>
      <c r="I3151" s="130"/>
      <c r="J3151" s="98"/>
      <c r="K3151" s="98"/>
      <c r="L3151" s="98"/>
      <c r="M3151" s="255"/>
      <c r="N3151" s="255"/>
      <c r="O3151" s="98"/>
      <c r="P3151" s="98"/>
      <c r="Q3151" s="130"/>
    </row>
    <row r="3152" spans="1:17" ht="12.6" customHeight="1" x14ac:dyDescent="0.2">
      <c r="A3152" s="234"/>
      <c r="B3152" s="98"/>
      <c r="C3152" s="130"/>
      <c r="D3152" s="240"/>
      <c r="E3152" s="240"/>
      <c r="F3152" s="224"/>
      <c r="G3152" s="98"/>
      <c r="H3152" s="98"/>
      <c r="I3152" s="130"/>
      <c r="J3152" s="98"/>
      <c r="K3152" s="98"/>
      <c r="L3152" s="98"/>
      <c r="M3152" s="255"/>
      <c r="N3152" s="255"/>
      <c r="O3152" s="98"/>
      <c r="P3152" s="98"/>
      <c r="Q3152" s="130"/>
    </row>
    <row r="3153" spans="1:17" ht="12.6" customHeight="1" x14ac:dyDescent="0.2">
      <c r="A3153" s="234"/>
      <c r="B3153" s="98"/>
      <c r="C3153" s="130"/>
      <c r="D3153" s="240"/>
      <c r="E3153" s="240"/>
      <c r="F3153" s="224"/>
      <c r="G3153" s="98"/>
      <c r="H3153" s="98"/>
      <c r="I3153" s="130"/>
      <c r="J3153" s="98"/>
      <c r="K3153" s="98"/>
      <c r="L3153" s="98"/>
      <c r="M3153" s="255"/>
      <c r="N3153" s="255"/>
      <c r="O3153" s="98"/>
      <c r="P3153" s="98"/>
      <c r="Q3153" s="130"/>
    </row>
    <row r="3154" spans="1:17" ht="12.6" customHeight="1" x14ac:dyDescent="0.2">
      <c r="A3154" s="234"/>
      <c r="B3154" s="98"/>
      <c r="C3154" s="130"/>
      <c r="D3154" s="240"/>
      <c r="E3154" s="240"/>
      <c r="F3154" s="224"/>
      <c r="G3154" s="98"/>
      <c r="H3154" s="98"/>
      <c r="I3154" s="130"/>
      <c r="J3154" s="98"/>
      <c r="K3154" s="98"/>
      <c r="L3154" s="98"/>
      <c r="M3154" s="255"/>
      <c r="N3154" s="255"/>
      <c r="O3154" s="98"/>
      <c r="P3154" s="98"/>
      <c r="Q3154" s="130"/>
    </row>
    <row r="3155" spans="1:17" ht="12.6" customHeight="1" x14ac:dyDescent="0.2">
      <c r="A3155" s="234"/>
      <c r="B3155" s="98"/>
      <c r="C3155" s="130"/>
      <c r="D3155" s="240"/>
      <c r="E3155" s="240"/>
      <c r="F3155" s="224"/>
      <c r="G3155" s="98"/>
      <c r="H3155" s="98"/>
      <c r="I3155" s="130"/>
      <c r="J3155" s="98"/>
      <c r="K3155" s="98"/>
      <c r="L3155" s="98"/>
      <c r="M3155" s="255"/>
      <c r="N3155" s="255"/>
      <c r="O3155" s="98"/>
      <c r="P3155" s="98"/>
      <c r="Q3155" s="130"/>
    </row>
    <row r="3156" spans="1:17" ht="12.6" customHeight="1" x14ac:dyDescent="0.2">
      <c r="A3156" s="234"/>
      <c r="B3156" s="98"/>
      <c r="C3156" s="130"/>
      <c r="D3156" s="240"/>
      <c r="E3156" s="240"/>
      <c r="F3156" s="224"/>
      <c r="G3156" s="98"/>
      <c r="H3156" s="98"/>
      <c r="I3156" s="130"/>
      <c r="J3156" s="98"/>
      <c r="K3156" s="98"/>
      <c r="L3156" s="98"/>
      <c r="M3156" s="255"/>
      <c r="N3156" s="255"/>
      <c r="O3156" s="98"/>
      <c r="P3156" s="98"/>
      <c r="Q3156" s="130"/>
    </row>
    <row r="3157" spans="1:17" ht="12.6" customHeight="1" x14ac:dyDescent="0.2">
      <c r="A3157" s="234"/>
      <c r="B3157" s="98"/>
      <c r="C3157" s="130"/>
      <c r="D3157" s="240"/>
      <c r="E3157" s="240"/>
      <c r="F3157" s="224"/>
      <c r="G3157" s="98"/>
      <c r="H3157" s="98"/>
      <c r="I3157" s="130"/>
      <c r="J3157" s="98"/>
      <c r="K3157" s="98"/>
      <c r="L3157" s="98"/>
      <c r="M3157" s="255"/>
      <c r="N3157" s="255"/>
      <c r="O3157" s="98"/>
      <c r="P3157" s="98"/>
      <c r="Q3157" s="130"/>
    </row>
    <row r="3158" spans="1:17" ht="12.6" customHeight="1" x14ac:dyDescent="0.2">
      <c r="A3158" s="234"/>
      <c r="B3158" s="98"/>
      <c r="C3158" s="130"/>
      <c r="D3158" s="240"/>
      <c r="E3158" s="240"/>
      <c r="F3158" s="224"/>
      <c r="G3158" s="98"/>
      <c r="H3158" s="98"/>
      <c r="I3158" s="130"/>
      <c r="J3158" s="98"/>
      <c r="K3158" s="98"/>
      <c r="L3158" s="98"/>
      <c r="M3158" s="255"/>
      <c r="N3158" s="255"/>
      <c r="O3158" s="98"/>
      <c r="P3158" s="98"/>
      <c r="Q3158" s="130"/>
    </row>
    <row r="3159" spans="1:17" ht="12.6" customHeight="1" x14ac:dyDescent="0.2">
      <c r="A3159" s="234"/>
      <c r="B3159" s="98"/>
      <c r="C3159" s="130"/>
      <c r="D3159" s="240"/>
      <c r="E3159" s="240"/>
      <c r="F3159" s="224"/>
      <c r="G3159" s="98"/>
      <c r="H3159" s="98"/>
      <c r="I3159" s="130"/>
      <c r="J3159" s="98"/>
      <c r="K3159" s="98"/>
      <c r="L3159" s="98"/>
      <c r="M3159" s="255"/>
      <c r="N3159" s="255"/>
      <c r="O3159" s="98"/>
      <c r="P3159" s="98"/>
      <c r="Q3159" s="130"/>
    </row>
    <row r="3160" spans="1:17" ht="12.6" customHeight="1" x14ac:dyDescent="0.2">
      <c r="A3160" s="234"/>
      <c r="B3160" s="98"/>
      <c r="C3160" s="130"/>
      <c r="D3160" s="240"/>
      <c r="E3160" s="240"/>
      <c r="F3160" s="224"/>
      <c r="G3160" s="98"/>
      <c r="H3160" s="98"/>
      <c r="I3160" s="130"/>
      <c r="J3160" s="98"/>
      <c r="K3160" s="98"/>
      <c r="L3160" s="98"/>
      <c r="M3160" s="255"/>
      <c r="N3160" s="255"/>
      <c r="O3160" s="98"/>
      <c r="P3160" s="98"/>
      <c r="Q3160" s="130"/>
    </row>
    <row r="3161" spans="1:17" ht="12.6" customHeight="1" x14ac:dyDescent="0.2">
      <c r="A3161" s="234"/>
      <c r="B3161" s="98"/>
      <c r="C3161" s="130"/>
      <c r="D3161" s="240"/>
      <c r="E3161" s="240"/>
      <c r="F3161" s="224"/>
      <c r="G3161" s="98"/>
      <c r="H3161" s="98"/>
      <c r="I3161" s="130"/>
      <c r="J3161" s="98"/>
      <c r="K3161" s="98"/>
      <c r="L3161" s="98"/>
      <c r="M3161" s="255"/>
      <c r="N3161" s="255"/>
      <c r="O3161" s="98"/>
      <c r="P3161" s="98"/>
      <c r="Q3161" s="130"/>
    </row>
    <row r="3162" spans="1:17" ht="12.6" customHeight="1" x14ac:dyDescent="0.2">
      <c r="A3162" s="234"/>
      <c r="B3162" s="98"/>
      <c r="C3162" s="130"/>
      <c r="D3162" s="240"/>
      <c r="E3162" s="240"/>
      <c r="F3162" s="224"/>
      <c r="G3162" s="98"/>
      <c r="H3162" s="98"/>
      <c r="I3162" s="130"/>
      <c r="J3162" s="98"/>
      <c r="K3162" s="98"/>
      <c r="L3162" s="98"/>
      <c r="M3162" s="255"/>
      <c r="N3162" s="255"/>
      <c r="O3162" s="98"/>
      <c r="P3162" s="98"/>
      <c r="Q3162" s="130"/>
    </row>
    <row r="3163" spans="1:17" ht="12.6" customHeight="1" x14ac:dyDescent="0.2">
      <c r="A3163" s="234"/>
      <c r="B3163" s="98"/>
      <c r="C3163" s="130"/>
      <c r="D3163" s="240"/>
      <c r="E3163" s="240"/>
      <c r="F3163" s="224"/>
      <c r="G3163" s="98"/>
      <c r="H3163" s="98"/>
      <c r="I3163" s="130"/>
      <c r="J3163" s="98"/>
      <c r="K3163" s="98"/>
      <c r="L3163" s="98"/>
      <c r="M3163" s="255"/>
      <c r="N3163" s="255"/>
      <c r="O3163" s="98"/>
      <c r="P3163" s="98"/>
      <c r="Q3163" s="130"/>
    </row>
    <row r="3164" spans="1:17" ht="12.6" customHeight="1" x14ac:dyDescent="0.2">
      <c r="A3164" s="234"/>
      <c r="B3164" s="98"/>
      <c r="C3164" s="130"/>
      <c r="D3164" s="240"/>
      <c r="E3164" s="240"/>
      <c r="F3164" s="224"/>
      <c r="G3164" s="98"/>
      <c r="H3164" s="98"/>
      <c r="I3164" s="130"/>
      <c r="J3164" s="98"/>
      <c r="K3164" s="98"/>
      <c r="L3164" s="98"/>
      <c r="M3164" s="255"/>
      <c r="N3164" s="255"/>
      <c r="O3164" s="98"/>
      <c r="P3164" s="98"/>
      <c r="Q3164" s="130"/>
    </row>
    <row r="3165" spans="1:17" ht="12.6" customHeight="1" x14ac:dyDescent="0.2">
      <c r="A3165" s="234"/>
      <c r="B3165" s="98"/>
      <c r="C3165" s="130"/>
      <c r="D3165" s="240"/>
      <c r="E3165" s="240"/>
      <c r="F3165" s="224"/>
      <c r="G3165" s="98"/>
      <c r="H3165" s="98"/>
      <c r="I3165" s="130"/>
      <c r="J3165" s="98"/>
      <c r="K3165" s="98"/>
      <c r="L3165" s="98"/>
      <c r="M3165" s="255"/>
      <c r="N3165" s="255"/>
      <c r="O3165" s="98"/>
      <c r="P3165" s="98"/>
      <c r="Q3165" s="130"/>
    </row>
    <row r="3166" spans="1:17" ht="12.6" customHeight="1" x14ac:dyDescent="0.2">
      <c r="A3166" s="234"/>
      <c r="B3166" s="98"/>
      <c r="C3166" s="130"/>
      <c r="D3166" s="240"/>
      <c r="E3166" s="240"/>
      <c r="F3166" s="224"/>
      <c r="G3166" s="98"/>
      <c r="H3166" s="98"/>
      <c r="I3166" s="130"/>
      <c r="J3166" s="98"/>
      <c r="K3166" s="98"/>
      <c r="L3166" s="98"/>
      <c r="M3166" s="255"/>
      <c r="N3166" s="255"/>
      <c r="O3166" s="98"/>
      <c r="P3166" s="98"/>
      <c r="Q3166" s="130"/>
    </row>
    <row r="3167" spans="1:17" ht="12.6" customHeight="1" x14ac:dyDescent="0.2">
      <c r="A3167" s="234"/>
      <c r="B3167" s="98"/>
      <c r="C3167" s="130"/>
      <c r="D3167" s="240"/>
      <c r="E3167" s="240"/>
      <c r="F3167" s="224"/>
      <c r="G3167" s="98"/>
      <c r="H3167" s="98"/>
      <c r="I3167" s="130"/>
      <c r="J3167" s="98"/>
      <c r="K3167" s="98"/>
      <c r="L3167" s="98"/>
      <c r="M3167" s="255"/>
      <c r="N3167" s="255"/>
      <c r="O3167" s="98"/>
      <c r="P3167" s="98"/>
      <c r="Q3167" s="130"/>
    </row>
    <row r="3168" spans="1:17" ht="12.6" customHeight="1" x14ac:dyDescent="0.2">
      <c r="A3168" s="234"/>
      <c r="B3168" s="98"/>
      <c r="C3168" s="130"/>
      <c r="D3168" s="240"/>
      <c r="E3168" s="240"/>
      <c r="F3168" s="224"/>
      <c r="G3168" s="98"/>
      <c r="H3168" s="98"/>
      <c r="I3168" s="130"/>
      <c r="J3168" s="98"/>
      <c r="K3168" s="98"/>
      <c r="L3168" s="98"/>
      <c r="M3168" s="255"/>
      <c r="N3168" s="255"/>
      <c r="O3168" s="98"/>
      <c r="P3168" s="98"/>
      <c r="Q3168" s="130"/>
    </row>
    <row r="3169" spans="1:17" ht="12.6" customHeight="1" x14ac:dyDescent="0.2">
      <c r="A3169" s="234"/>
      <c r="B3169" s="98"/>
      <c r="C3169" s="130"/>
      <c r="D3169" s="240"/>
      <c r="E3169" s="240"/>
      <c r="F3169" s="224"/>
      <c r="G3169" s="98"/>
      <c r="H3169" s="98"/>
      <c r="I3169" s="130"/>
      <c r="J3169" s="98"/>
      <c r="K3169" s="98"/>
      <c r="L3169" s="98"/>
      <c r="M3169" s="255"/>
      <c r="N3169" s="255"/>
      <c r="O3169" s="98"/>
      <c r="P3169" s="98"/>
      <c r="Q3169" s="130"/>
    </row>
    <row r="3170" spans="1:17" ht="12.6" customHeight="1" x14ac:dyDescent="0.2">
      <c r="A3170" s="234"/>
      <c r="B3170" s="98"/>
      <c r="C3170" s="130"/>
      <c r="D3170" s="240"/>
      <c r="E3170" s="240"/>
      <c r="F3170" s="224"/>
      <c r="G3170" s="98"/>
      <c r="H3170" s="98"/>
      <c r="I3170" s="130"/>
      <c r="J3170" s="98"/>
      <c r="K3170" s="98"/>
      <c r="L3170" s="98"/>
      <c r="M3170" s="255"/>
      <c r="N3170" s="255"/>
      <c r="O3170" s="98"/>
      <c r="P3170" s="98"/>
      <c r="Q3170" s="130"/>
    </row>
    <row r="3171" spans="1:17" ht="12.6" customHeight="1" x14ac:dyDescent="0.2">
      <c r="A3171" s="234"/>
      <c r="B3171" s="98"/>
      <c r="C3171" s="130"/>
      <c r="D3171" s="240"/>
      <c r="E3171" s="240"/>
      <c r="F3171" s="224"/>
      <c r="G3171" s="98"/>
      <c r="H3171" s="98"/>
      <c r="I3171" s="130"/>
      <c r="J3171" s="98"/>
      <c r="K3171" s="98"/>
      <c r="L3171" s="98"/>
      <c r="M3171" s="255"/>
      <c r="N3171" s="255"/>
      <c r="O3171" s="98"/>
      <c r="P3171" s="98"/>
      <c r="Q3171" s="130"/>
    </row>
    <row r="3172" spans="1:17" ht="12.6" customHeight="1" x14ac:dyDescent="0.2">
      <c r="A3172" s="234"/>
      <c r="B3172" s="98"/>
      <c r="C3172" s="130"/>
      <c r="D3172" s="240"/>
      <c r="E3172" s="240"/>
      <c r="F3172" s="224"/>
      <c r="G3172" s="98"/>
      <c r="H3172" s="98"/>
      <c r="I3172" s="130"/>
      <c r="J3172" s="98"/>
      <c r="K3172" s="98"/>
      <c r="L3172" s="98"/>
      <c r="M3172" s="255"/>
      <c r="N3172" s="255"/>
      <c r="O3172" s="98"/>
      <c r="P3172" s="98"/>
      <c r="Q3172" s="130"/>
    </row>
    <row r="3173" spans="1:17" ht="12.6" customHeight="1" x14ac:dyDescent="0.2">
      <c r="A3173" s="234"/>
      <c r="B3173" s="98"/>
      <c r="C3173" s="130"/>
      <c r="D3173" s="240"/>
      <c r="E3173" s="240"/>
      <c r="F3173" s="224"/>
      <c r="G3173" s="98"/>
      <c r="H3173" s="98"/>
      <c r="I3173" s="130"/>
      <c r="J3173" s="98"/>
      <c r="K3173" s="98"/>
      <c r="L3173" s="98"/>
      <c r="M3173" s="255"/>
      <c r="N3173" s="255"/>
      <c r="O3173" s="98"/>
      <c r="P3173" s="98"/>
      <c r="Q3173" s="130"/>
    </row>
    <row r="3174" spans="1:17" ht="12.6" customHeight="1" x14ac:dyDescent="0.2">
      <c r="A3174" s="234"/>
      <c r="B3174" s="98"/>
      <c r="C3174" s="130"/>
      <c r="D3174" s="240"/>
      <c r="E3174" s="240"/>
      <c r="F3174" s="224"/>
      <c r="G3174" s="98"/>
      <c r="H3174" s="98"/>
      <c r="I3174" s="130"/>
      <c r="J3174" s="98"/>
      <c r="K3174" s="98"/>
      <c r="L3174" s="98"/>
      <c r="M3174" s="255"/>
      <c r="N3174" s="255"/>
      <c r="O3174" s="98"/>
      <c r="P3174" s="98"/>
      <c r="Q3174" s="130"/>
    </row>
    <row r="3175" spans="1:17" ht="12.6" customHeight="1" x14ac:dyDescent="0.2">
      <c r="A3175" s="234"/>
      <c r="B3175" s="98"/>
      <c r="C3175" s="130"/>
      <c r="D3175" s="240"/>
      <c r="E3175" s="240"/>
      <c r="F3175" s="224"/>
      <c r="G3175" s="98"/>
      <c r="H3175" s="98"/>
      <c r="I3175" s="130"/>
      <c r="J3175" s="98"/>
      <c r="K3175" s="98"/>
      <c r="L3175" s="98"/>
      <c r="M3175" s="255"/>
      <c r="N3175" s="255"/>
      <c r="O3175" s="98"/>
      <c r="P3175" s="98"/>
      <c r="Q3175" s="130"/>
    </row>
    <row r="3176" spans="1:17" ht="12.6" customHeight="1" x14ac:dyDescent="0.2">
      <c r="A3176" s="234"/>
      <c r="B3176" s="98"/>
      <c r="C3176" s="130"/>
      <c r="D3176" s="240"/>
      <c r="E3176" s="240"/>
      <c r="F3176" s="224"/>
      <c r="G3176" s="98"/>
      <c r="H3176" s="98"/>
      <c r="I3176" s="130"/>
      <c r="J3176" s="98"/>
      <c r="K3176" s="98"/>
      <c r="L3176" s="98"/>
      <c r="M3176" s="255"/>
      <c r="N3176" s="255"/>
      <c r="O3176" s="98"/>
      <c r="P3176" s="98"/>
      <c r="Q3176" s="130"/>
    </row>
    <row r="3177" spans="1:17" ht="12.6" customHeight="1" x14ac:dyDescent="0.2">
      <c r="A3177" s="234"/>
      <c r="B3177" s="98"/>
      <c r="C3177" s="130"/>
      <c r="D3177" s="240"/>
      <c r="E3177" s="240"/>
      <c r="F3177" s="224"/>
      <c r="G3177" s="98"/>
      <c r="H3177" s="98"/>
      <c r="I3177" s="130"/>
      <c r="J3177" s="98"/>
      <c r="K3177" s="98"/>
      <c r="L3177" s="98"/>
      <c r="M3177" s="255"/>
      <c r="N3177" s="255"/>
      <c r="O3177" s="98"/>
      <c r="P3177" s="98"/>
      <c r="Q3177" s="130"/>
    </row>
    <row r="3178" spans="1:17" ht="12.6" customHeight="1" x14ac:dyDescent="0.2">
      <c r="A3178" s="234"/>
      <c r="B3178" s="98"/>
      <c r="C3178" s="130"/>
      <c r="D3178" s="240"/>
      <c r="E3178" s="240"/>
      <c r="F3178" s="224"/>
      <c r="G3178" s="98"/>
      <c r="H3178" s="98"/>
      <c r="I3178" s="130"/>
      <c r="J3178" s="98"/>
      <c r="K3178" s="98"/>
      <c r="L3178" s="98"/>
      <c r="M3178" s="255"/>
      <c r="N3178" s="255"/>
      <c r="O3178" s="98"/>
      <c r="P3178" s="98"/>
      <c r="Q3178" s="130"/>
    </row>
    <row r="3179" spans="1:17" ht="12.6" customHeight="1" x14ac:dyDescent="0.2">
      <c r="A3179" s="234"/>
      <c r="B3179" s="98"/>
      <c r="C3179" s="130"/>
      <c r="D3179" s="240"/>
      <c r="E3179" s="240"/>
      <c r="F3179" s="224"/>
      <c r="G3179" s="98"/>
      <c r="H3179" s="98"/>
      <c r="I3179" s="130"/>
      <c r="J3179" s="98"/>
      <c r="K3179" s="98"/>
      <c r="L3179" s="98"/>
      <c r="M3179" s="255"/>
      <c r="N3179" s="255"/>
      <c r="O3179" s="98"/>
      <c r="P3179" s="98"/>
      <c r="Q3179" s="130"/>
    </row>
    <row r="3180" spans="1:17" ht="12.6" customHeight="1" x14ac:dyDescent="0.2">
      <c r="A3180" s="234"/>
      <c r="B3180" s="98"/>
      <c r="C3180" s="130"/>
      <c r="D3180" s="240"/>
      <c r="E3180" s="240"/>
      <c r="F3180" s="224"/>
      <c r="G3180" s="98"/>
      <c r="H3180" s="98"/>
      <c r="I3180" s="130"/>
      <c r="J3180" s="98"/>
      <c r="K3180" s="98"/>
      <c r="L3180" s="98"/>
      <c r="M3180" s="255"/>
      <c r="N3180" s="255"/>
      <c r="O3180" s="98"/>
      <c r="P3180" s="98"/>
      <c r="Q3180" s="130"/>
    </row>
    <row r="3181" spans="1:17" ht="12.6" customHeight="1" x14ac:dyDescent="0.2">
      <c r="A3181" s="234"/>
      <c r="B3181" s="98"/>
      <c r="C3181" s="130"/>
      <c r="D3181" s="240"/>
      <c r="E3181" s="240"/>
      <c r="F3181" s="224"/>
      <c r="G3181" s="98"/>
      <c r="H3181" s="98"/>
      <c r="I3181" s="130"/>
      <c r="J3181" s="98"/>
      <c r="K3181" s="98"/>
      <c r="L3181" s="98"/>
      <c r="M3181" s="255"/>
      <c r="N3181" s="255"/>
      <c r="O3181" s="98"/>
      <c r="P3181" s="98"/>
      <c r="Q3181" s="130"/>
    </row>
    <row r="3182" spans="1:17" ht="12.6" customHeight="1" x14ac:dyDescent="0.2">
      <c r="A3182" s="234"/>
      <c r="B3182" s="98"/>
      <c r="C3182" s="130"/>
      <c r="D3182" s="240"/>
      <c r="E3182" s="240"/>
      <c r="F3182" s="224"/>
      <c r="G3182" s="98"/>
      <c r="H3182" s="98"/>
      <c r="I3182" s="130"/>
      <c r="J3182" s="98"/>
      <c r="K3182" s="98"/>
      <c r="L3182" s="98"/>
      <c r="M3182" s="255"/>
      <c r="N3182" s="255"/>
      <c r="O3182" s="98"/>
      <c r="P3182" s="98"/>
      <c r="Q3182" s="130"/>
    </row>
    <row r="3183" spans="1:17" ht="12.6" customHeight="1" x14ac:dyDescent="0.2">
      <c r="A3183" s="234"/>
      <c r="B3183" s="98"/>
      <c r="C3183" s="130"/>
      <c r="D3183" s="240"/>
      <c r="E3183" s="240"/>
      <c r="F3183" s="224"/>
      <c r="G3183" s="98"/>
      <c r="H3183" s="98"/>
      <c r="I3183" s="130"/>
      <c r="J3183" s="98"/>
      <c r="K3183" s="98"/>
      <c r="L3183" s="98"/>
      <c r="M3183" s="255"/>
      <c r="N3183" s="255"/>
      <c r="O3183" s="98"/>
      <c r="P3183" s="98"/>
      <c r="Q3183" s="130"/>
    </row>
    <row r="3184" spans="1:17" ht="12.6" customHeight="1" x14ac:dyDescent="0.2">
      <c r="A3184" s="234"/>
      <c r="B3184" s="98"/>
      <c r="C3184" s="130"/>
      <c r="D3184" s="240"/>
      <c r="E3184" s="240"/>
      <c r="F3184" s="224"/>
      <c r="G3184" s="98"/>
      <c r="H3184" s="98"/>
      <c r="I3184" s="130"/>
      <c r="J3184" s="98"/>
      <c r="K3184" s="98"/>
      <c r="L3184" s="98"/>
      <c r="M3184" s="255"/>
      <c r="N3184" s="255"/>
      <c r="O3184" s="98"/>
      <c r="P3184" s="98"/>
      <c r="Q3184" s="130"/>
    </row>
    <row r="3185" spans="1:17" ht="12.6" customHeight="1" x14ac:dyDescent="0.2">
      <c r="A3185" s="234"/>
      <c r="B3185" s="98"/>
      <c r="C3185" s="130"/>
      <c r="D3185" s="240"/>
      <c r="E3185" s="240"/>
      <c r="F3185" s="224"/>
      <c r="G3185" s="98"/>
      <c r="H3185" s="98"/>
      <c r="I3185" s="130"/>
      <c r="J3185" s="98"/>
      <c r="K3185" s="98"/>
      <c r="L3185" s="98"/>
      <c r="M3185" s="255"/>
      <c r="N3185" s="255"/>
      <c r="O3185" s="98"/>
      <c r="P3185" s="98"/>
      <c r="Q3185" s="130"/>
    </row>
    <row r="3186" spans="1:17" ht="12.6" customHeight="1" x14ac:dyDescent="0.2">
      <c r="A3186" s="234"/>
      <c r="B3186" s="98"/>
      <c r="C3186" s="130"/>
      <c r="D3186" s="240"/>
      <c r="E3186" s="240"/>
      <c r="F3186" s="224"/>
      <c r="G3186" s="98"/>
      <c r="H3186" s="98"/>
      <c r="I3186" s="130"/>
      <c r="J3186" s="98"/>
      <c r="K3186" s="98"/>
      <c r="L3186" s="98"/>
      <c r="M3186" s="255"/>
      <c r="N3186" s="255"/>
      <c r="O3186" s="98"/>
      <c r="P3186" s="98"/>
      <c r="Q3186" s="130"/>
    </row>
    <row r="3187" spans="1:17" ht="12.6" customHeight="1" x14ac:dyDescent="0.2">
      <c r="A3187" s="234"/>
      <c r="B3187" s="98"/>
      <c r="C3187" s="130"/>
      <c r="D3187" s="240"/>
      <c r="E3187" s="240"/>
      <c r="F3187" s="224"/>
      <c r="G3187" s="98"/>
      <c r="H3187" s="98"/>
      <c r="I3187" s="130"/>
      <c r="J3187" s="98"/>
      <c r="K3187" s="98"/>
      <c r="L3187" s="98"/>
      <c r="M3187" s="255"/>
      <c r="N3187" s="255"/>
      <c r="O3187" s="98"/>
      <c r="P3187" s="98"/>
      <c r="Q3187" s="130"/>
    </row>
    <row r="3188" spans="1:17" ht="12.6" customHeight="1" x14ac:dyDescent="0.2">
      <c r="A3188" s="234"/>
      <c r="B3188" s="98"/>
      <c r="C3188" s="130"/>
      <c r="D3188" s="240"/>
      <c r="E3188" s="240"/>
      <c r="F3188" s="224"/>
      <c r="G3188" s="98"/>
      <c r="H3188" s="98"/>
      <c r="I3188" s="130"/>
      <c r="J3188" s="98"/>
      <c r="K3188" s="98"/>
      <c r="L3188" s="98"/>
      <c r="M3188" s="255"/>
      <c r="N3188" s="255"/>
      <c r="O3188" s="98"/>
      <c r="P3188" s="98"/>
      <c r="Q3188" s="130"/>
    </row>
    <row r="3189" spans="1:17" ht="12.6" customHeight="1" x14ac:dyDescent="0.2">
      <c r="A3189" s="234"/>
      <c r="B3189" s="98"/>
      <c r="C3189" s="130"/>
      <c r="D3189" s="240"/>
      <c r="E3189" s="240"/>
      <c r="F3189" s="224"/>
      <c r="G3189" s="98"/>
      <c r="H3189" s="98"/>
      <c r="I3189" s="130"/>
      <c r="J3189" s="98"/>
      <c r="K3189" s="98"/>
      <c r="L3189" s="98"/>
      <c r="M3189" s="255"/>
      <c r="N3189" s="255"/>
      <c r="O3189" s="98"/>
      <c r="P3189" s="98"/>
      <c r="Q3189" s="130"/>
    </row>
    <row r="3190" spans="1:17" ht="12.6" customHeight="1" x14ac:dyDescent="0.2">
      <c r="A3190" s="234"/>
      <c r="B3190" s="98"/>
      <c r="C3190" s="130"/>
      <c r="D3190" s="240"/>
      <c r="E3190" s="240"/>
      <c r="F3190" s="224"/>
      <c r="G3190" s="98"/>
      <c r="H3190" s="98"/>
      <c r="I3190" s="130"/>
      <c r="J3190" s="98"/>
      <c r="K3190" s="98"/>
      <c r="L3190" s="98"/>
      <c r="M3190" s="255"/>
      <c r="N3190" s="255"/>
      <c r="O3190" s="98"/>
      <c r="P3190" s="98"/>
      <c r="Q3190" s="130"/>
    </row>
    <row r="3191" spans="1:17" ht="12.6" customHeight="1" x14ac:dyDescent="0.2">
      <c r="A3191" s="234"/>
      <c r="B3191" s="98"/>
      <c r="C3191" s="130"/>
      <c r="D3191" s="240"/>
      <c r="E3191" s="240"/>
      <c r="F3191" s="224"/>
      <c r="G3191" s="98"/>
      <c r="H3191" s="98"/>
      <c r="I3191" s="130"/>
      <c r="J3191" s="98"/>
      <c r="K3191" s="98"/>
      <c r="L3191" s="98"/>
      <c r="M3191" s="255"/>
      <c r="N3191" s="255"/>
      <c r="O3191" s="98"/>
      <c r="P3191" s="98"/>
      <c r="Q3191" s="130"/>
    </row>
    <row r="3192" spans="1:17" ht="12.6" customHeight="1" x14ac:dyDescent="0.2">
      <c r="A3192" s="234"/>
      <c r="B3192" s="98"/>
      <c r="C3192" s="130"/>
      <c r="D3192" s="240"/>
      <c r="E3192" s="240"/>
      <c r="F3192" s="224"/>
      <c r="G3192" s="98"/>
      <c r="H3192" s="98"/>
      <c r="I3192" s="130"/>
      <c r="J3192" s="98"/>
      <c r="K3192" s="98"/>
      <c r="L3192" s="98"/>
      <c r="M3192" s="255"/>
      <c r="N3192" s="255"/>
      <c r="O3192" s="98"/>
      <c r="P3192" s="98"/>
      <c r="Q3192" s="130"/>
    </row>
    <row r="3193" spans="1:17" ht="12.6" customHeight="1" x14ac:dyDescent="0.2">
      <c r="A3193" s="234"/>
      <c r="B3193" s="98"/>
      <c r="C3193" s="130"/>
      <c r="D3193" s="240"/>
      <c r="E3193" s="240"/>
      <c r="F3193" s="224"/>
      <c r="G3193" s="98"/>
      <c r="H3193" s="98"/>
      <c r="I3193" s="130"/>
      <c r="J3193" s="98"/>
      <c r="K3193" s="98"/>
      <c r="L3193" s="98"/>
      <c r="M3193" s="255"/>
      <c r="N3193" s="255"/>
      <c r="O3193" s="98"/>
      <c r="P3193" s="98"/>
      <c r="Q3193" s="130"/>
    </row>
    <row r="3194" spans="1:17" ht="12.6" customHeight="1" x14ac:dyDescent="0.2">
      <c r="A3194" s="234"/>
      <c r="B3194" s="98"/>
      <c r="C3194" s="130"/>
      <c r="D3194" s="240"/>
      <c r="E3194" s="240"/>
      <c r="F3194" s="224"/>
      <c r="G3194" s="98"/>
      <c r="H3194" s="98"/>
      <c r="I3194" s="130"/>
      <c r="J3194" s="98"/>
      <c r="K3194" s="98"/>
      <c r="L3194" s="98"/>
      <c r="M3194" s="255"/>
      <c r="N3194" s="255"/>
      <c r="O3194" s="98"/>
      <c r="P3194" s="98"/>
      <c r="Q3194" s="130"/>
    </row>
    <row r="3195" spans="1:17" ht="12.6" customHeight="1" x14ac:dyDescent="0.2">
      <c r="A3195" s="234"/>
      <c r="B3195" s="98"/>
      <c r="C3195" s="130"/>
      <c r="D3195" s="240"/>
      <c r="E3195" s="240"/>
      <c r="F3195" s="224"/>
      <c r="G3195" s="98"/>
      <c r="H3195" s="98"/>
      <c r="I3195" s="130"/>
      <c r="J3195" s="98"/>
      <c r="K3195" s="98"/>
      <c r="L3195" s="98"/>
      <c r="M3195" s="255"/>
      <c r="N3195" s="255"/>
      <c r="O3195" s="98"/>
      <c r="P3195" s="98"/>
      <c r="Q3195" s="130"/>
    </row>
    <row r="3196" spans="1:17" ht="12.6" customHeight="1" x14ac:dyDescent="0.2">
      <c r="A3196" s="234"/>
      <c r="B3196" s="98"/>
      <c r="C3196" s="130"/>
      <c r="D3196" s="240"/>
      <c r="E3196" s="240"/>
      <c r="F3196" s="224"/>
      <c r="G3196" s="98"/>
      <c r="H3196" s="98"/>
      <c r="I3196" s="130"/>
      <c r="J3196" s="98"/>
      <c r="K3196" s="98"/>
      <c r="L3196" s="98"/>
      <c r="M3196" s="255"/>
      <c r="N3196" s="255"/>
      <c r="O3196" s="98"/>
      <c r="P3196" s="98"/>
      <c r="Q3196" s="130"/>
    </row>
    <row r="3197" spans="1:17" ht="12.6" customHeight="1" x14ac:dyDescent="0.2">
      <c r="A3197" s="234"/>
      <c r="B3197" s="98"/>
      <c r="C3197" s="130"/>
      <c r="D3197" s="240"/>
      <c r="E3197" s="240"/>
      <c r="F3197" s="224"/>
      <c r="G3197" s="98"/>
      <c r="H3197" s="98"/>
      <c r="I3197" s="130"/>
      <c r="J3197" s="98"/>
      <c r="K3197" s="98"/>
      <c r="L3197" s="98"/>
      <c r="M3197" s="255"/>
      <c r="N3197" s="255"/>
      <c r="O3197" s="98"/>
      <c r="P3197" s="98"/>
      <c r="Q3197" s="130"/>
    </row>
    <row r="3198" spans="1:17" ht="12.6" customHeight="1" x14ac:dyDescent="0.2">
      <c r="A3198" s="234"/>
      <c r="B3198" s="98"/>
      <c r="C3198" s="130"/>
      <c r="D3198" s="240"/>
      <c r="E3198" s="240"/>
      <c r="F3198" s="224"/>
      <c r="G3198" s="98"/>
      <c r="H3198" s="98"/>
      <c r="I3198" s="130"/>
      <c r="J3198" s="98"/>
      <c r="K3198" s="98"/>
      <c r="L3198" s="98"/>
      <c r="M3198" s="255"/>
      <c r="N3198" s="255"/>
      <c r="O3198" s="98"/>
      <c r="P3198" s="98"/>
      <c r="Q3198" s="130"/>
    </row>
    <row r="3199" spans="1:17" ht="12.6" customHeight="1" x14ac:dyDescent="0.2">
      <c r="A3199" s="234"/>
      <c r="B3199" s="98"/>
      <c r="C3199" s="130"/>
      <c r="D3199" s="240"/>
      <c r="E3199" s="240"/>
      <c r="F3199" s="224"/>
      <c r="G3199" s="98"/>
      <c r="H3199" s="98"/>
      <c r="I3199" s="130"/>
      <c r="J3199" s="98"/>
      <c r="K3199" s="98"/>
      <c r="L3199" s="98"/>
      <c r="M3199" s="255"/>
      <c r="N3199" s="255"/>
      <c r="O3199" s="98"/>
      <c r="P3199" s="98"/>
      <c r="Q3199" s="130"/>
    </row>
    <row r="3200" spans="1:17" ht="12.6" customHeight="1" x14ac:dyDescent="0.2">
      <c r="A3200" s="234"/>
      <c r="B3200" s="98"/>
      <c r="C3200" s="130"/>
      <c r="D3200" s="240"/>
      <c r="E3200" s="240"/>
      <c r="F3200" s="224"/>
      <c r="G3200" s="98"/>
      <c r="H3200" s="98"/>
      <c r="I3200" s="130"/>
      <c r="J3200" s="98"/>
      <c r="K3200" s="98"/>
      <c r="L3200" s="98"/>
      <c r="M3200" s="255"/>
      <c r="N3200" s="255"/>
      <c r="O3200" s="98"/>
      <c r="P3200" s="98"/>
      <c r="Q3200" s="130"/>
    </row>
    <row r="3201" spans="1:17" ht="12.6" customHeight="1" x14ac:dyDescent="0.2">
      <c r="A3201" s="234"/>
      <c r="B3201" s="98"/>
      <c r="C3201" s="130"/>
      <c r="D3201" s="240"/>
      <c r="E3201" s="240"/>
      <c r="F3201" s="224"/>
      <c r="G3201" s="98"/>
      <c r="H3201" s="98"/>
      <c r="I3201" s="130"/>
      <c r="J3201" s="98"/>
      <c r="K3201" s="98"/>
      <c r="L3201" s="98"/>
      <c r="M3201" s="255"/>
      <c r="N3201" s="255"/>
      <c r="O3201" s="98"/>
      <c r="P3201" s="98"/>
      <c r="Q3201" s="130"/>
    </row>
    <row r="3202" spans="1:17" ht="12.6" customHeight="1" x14ac:dyDescent="0.2">
      <c r="A3202" s="234"/>
      <c r="B3202" s="98"/>
      <c r="C3202" s="130"/>
      <c r="D3202" s="240"/>
      <c r="E3202" s="240"/>
      <c r="F3202" s="224"/>
      <c r="G3202" s="98"/>
      <c r="H3202" s="98"/>
      <c r="I3202" s="130"/>
      <c r="J3202" s="98"/>
      <c r="K3202" s="98"/>
      <c r="L3202" s="98"/>
      <c r="M3202" s="255"/>
      <c r="N3202" s="255"/>
      <c r="O3202" s="98"/>
      <c r="P3202" s="98"/>
      <c r="Q3202" s="130"/>
    </row>
    <row r="3203" spans="1:17" ht="12.6" customHeight="1" x14ac:dyDescent="0.2">
      <c r="A3203" s="234"/>
      <c r="B3203" s="98"/>
      <c r="C3203" s="130"/>
      <c r="D3203" s="240"/>
      <c r="E3203" s="240"/>
      <c r="F3203" s="224"/>
      <c r="G3203" s="98"/>
      <c r="H3203" s="98"/>
      <c r="I3203" s="130"/>
      <c r="J3203" s="98"/>
      <c r="K3203" s="98"/>
      <c r="L3203" s="98"/>
      <c r="M3203" s="255"/>
      <c r="N3203" s="255"/>
      <c r="O3203" s="98"/>
      <c r="P3203" s="98"/>
      <c r="Q3203" s="130"/>
    </row>
    <row r="3204" spans="1:17" ht="12.6" customHeight="1" x14ac:dyDescent="0.2">
      <c r="A3204" s="234"/>
      <c r="B3204" s="98"/>
      <c r="C3204" s="130"/>
      <c r="D3204" s="240"/>
      <c r="E3204" s="240"/>
      <c r="F3204" s="224"/>
      <c r="G3204" s="98"/>
      <c r="H3204" s="98"/>
      <c r="I3204" s="130"/>
      <c r="J3204" s="98"/>
      <c r="K3204" s="98"/>
      <c r="L3204" s="98"/>
      <c r="M3204" s="255"/>
      <c r="N3204" s="255"/>
      <c r="O3204" s="98"/>
      <c r="P3204" s="98"/>
      <c r="Q3204" s="130"/>
    </row>
    <row r="3205" spans="1:17" ht="12.6" customHeight="1" x14ac:dyDescent="0.2">
      <c r="A3205" s="234"/>
      <c r="B3205" s="98"/>
      <c r="C3205" s="130"/>
      <c r="D3205" s="240"/>
      <c r="E3205" s="240"/>
      <c r="F3205" s="224"/>
      <c r="G3205" s="98"/>
      <c r="H3205" s="98"/>
      <c r="I3205" s="130"/>
      <c r="J3205" s="98"/>
      <c r="K3205" s="98"/>
      <c r="L3205" s="98"/>
      <c r="M3205" s="255"/>
      <c r="N3205" s="255"/>
      <c r="O3205" s="98"/>
      <c r="P3205" s="98"/>
      <c r="Q3205" s="130"/>
    </row>
    <row r="3206" spans="1:17" ht="12.6" customHeight="1" x14ac:dyDescent="0.2">
      <c r="A3206" s="234"/>
      <c r="B3206" s="98"/>
      <c r="C3206" s="130"/>
      <c r="D3206" s="240"/>
      <c r="E3206" s="240"/>
      <c r="F3206" s="224"/>
      <c r="G3206" s="98"/>
      <c r="H3206" s="98"/>
      <c r="I3206" s="130"/>
      <c r="J3206" s="98"/>
      <c r="K3206" s="98"/>
      <c r="L3206" s="98"/>
      <c r="M3206" s="255"/>
      <c r="N3206" s="255"/>
      <c r="O3206" s="98"/>
      <c r="P3206" s="98"/>
      <c r="Q3206" s="130"/>
    </row>
    <row r="3207" spans="1:17" ht="12.6" customHeight="1" x14ac:dyDescent="0.2">
      <c r="A3207" s="234"/>
      <c r="B3207" s="98"/>
      <c r="C3207" s="130"/>
      <c r="D3207" s="240"/>
      <c r="E3207" s="240"/>
      <c r="F3207" s="224"/>
      <c r="G3207" s="98"/>
      <c r="H3207" s="98"/>
      <c r="I3207" s="130"/>
      <c r="J3207" s="98"/>
      <c r="K3207" s="98"/>
      <c r="L3207" s="98"/>
      <c r="M3207" s="255"/>
      <c r="N3207" s="255"/>
      <c r="O3207" s="98"/>
      <c r="P3207" s="98"/>
      <c r="Q3207" s="130"/>
    </row>
    <row r="3208" spans="1:17" ht="12.6" customHeight="1" x14ac:dyDescent="0.2">
      <c r="A3208" s="234"/>
      <c r="B3208" s="98"/>
      <c r="C3208" s="130"/>
      <c r="D3208" s="240"/>
      <c r="E3208" s="240"/>
      <c r="F3208" s="224"/>
      <c r="G3208" s="98"/>
      <c r="H3208" s="98"/>
      <c r="I3208" s="130"/>
      <c r="J3208" s="98"/>
      <c r="K3208" s="98"/>
      <c r="L3208" s="98"/>
      <c r="M3208" s="255"/>
      <c r="N3208" s="255"/>
      <c r="O3208" s="98"/>
      <c r="P3208" s="98"/>
      <c r="Q3208" s="130"/>
    </row>
    <row r="3209" spans="1:17" ht="12.6" customHeight="1" x14ac:dyDescent="0.2">
      <c r="A3209" s="234"/>
      <c r="B3209" s="98"/>
      <c r="C3209" s="130"/>
      <c r="D3209" s="240"/>
      <c r="E3209" s="240"/>
      <c r="F3209" s="224"/>
      <c r="G3209" s="98"/>
      <c r="H3209" s="98"/>
      <c r="I3209" s="130"/>
      <c r="J3209" s="98"/>
      <c r="K3209" s="98"/>
      <c r="L3209" s="98"/>
      <c r="M3209" s="255"/>
      <c r="N3209" s="255"/>
      <c r="O3209" s="98"/>
      <c r="P3209" s="98"/>
      <c r="Q3209" s="130"/>
    </row>
    <row r="3210" spans="1:17" ht="12.6" customHeight="1" x14ac:dyDescent="0.2">
      <c r="A3210" s="234"/>
      <c r="B3210" s="98"/>
      <c r="C3210" s="130"/>
      <c r="D3210" s="240"/>
      <c r="E3210" s="240"/>
      <c r="F3210" s="224"/>
      <c r="G3210" s="98"/>
      <c r="H3210" s="98"/>
      <c r="I3210" s="130"/>
      <c r="J3210" s="98"/>
      <c r="K3210" s="98"/>
      <c r="L3210" s="98"/>
      <c r="M3210" s="255"/>
      <c r="N3210" s="255"/>
      <c r="O3210" s="98"/>
      <c r="P3210" s="98"/>
      <c r="Q3210" s="130"/>
    </row>
    <row r="3211" spans="1:17" ht="12.6" customHeight="1" x14ac:dyDescent="0.2">
      <c r="A3211" s="234"/>
      <c r="B3211" s="98"/>
      <c r="C3211" s="130"/>
      <c r="D3211" s="240"/>
      <c r="E3211" s="240"/>
      <c r="F3211" s="224"/>
      <c r="G3211" s="98"/>
      <c r="H3211" s="98"/>
      <c r="I3211" s="130"/>
      <c r="J3211" s="98"/>
      <c r="K3211" s="98"/>
      <c r="L3211" s="98"/>
      <c r="M3211" s="255"/>
      <c r="N3211" s="255"/>
      <c r="O3211" s="98"/>
      <c r="P3211" s="98"/>
      <c r="Q3211" s="130"/>
    </row>
    <row r="3212" spans="1:17" ht="12.6" customHeight="1" x14ac:dyDescent="0.2">
      <c r="A3212" s="234"/>
      <c r="B3212" s="98"/>
      <c r="C3212" s="130"/>
      <c r="D3212" s="240"/>
      <c r="E3212" s="240"/>
      <c r="F3212" s="224"/>
      <c r="G3212" s="98"/>
      <c r="H3212" s="98"/>
      <c r="I3212" s="130"/>
      <c r="J3212" s="98"/>
      <c r="K3212" s="98"/>
      <c r="L3212" s="98"/>
      <c r="M3212" s="255"/>
      <c r="N3212" s="255"/>
      <c r="O3212" s="98"/>
      <c r="P3212" s="98"/>
      <c r="Q3212" s="130"/>
    </row>
    <row r="3213" spans="1:17" ht="12.6" customHeight="1" x14ac:dyDescent="0.2">
      <c r="A3213" s="234"/>
      <c r="B3213" s="98"/>
      <c r="C3213" s="130"/>
      <c r="D3213" s="240"/>
      <c r="E3213" s="240"/>
      <c r="F3213" s="224"/>
      <c r="G3213" s="98"/>
      <c r="H3213" s="98"/>
      <c r="I3213" s="130"/>
      <c r="J3213" s="98"/>
      <c r="K3213" s="98"/>
      <c r="L3213" s="98"/>
      <c r="M3213" s="255"/>
      <c r="N3213" s="255"/>
      <c r="O3213" s="98"/>
      <c r="P3213" s="98"/>
      <c r="Q3213" s="130"/>
    </row>
    <row r="3214" spans="1:17" ht="12.6" customHeight="1" x14ac:dyDescent="0.2">
      <c r="A3214" s="234"/>
      <c r="B3214" s="98"/>
      <c r="C3214" s="130"/>
      <c r="D3214" s="240"/>
      <c r="E3214" s="240"/>
      <c r="F3214" s="224"/>
      <c r="G3214" s="98"/>
      <c r="H3214" s="98"/>
      <c r="I3214" s="130"/>
      <c r="J3214" s="98"/>
      <c r="K3214" s="98"/>
      <c r="L3214" s="98"/>
      <c r="M3214" s="255"/>
      <c r="N3214" s="255"/>
      <c r="O3214" s="98"/>
      <c r="P3214" s="98"/>
      <c r="Q3214" s="130"/>
    </row>
    <row r="3215" spans="1:17" ht="12.6" customHeight="1" x14ac:dyDescent="0.2">
      <c r="A3215" s="234"/>
      <c r="B3215" s="98"/>
      <c r="C3215" s="130"/>
      <c r="D3215" s="240"/>
      <c r="E3215" s="240"/>
      <c r="F3215" s="224"/>
      <c r="G3215" s="98"/>
      <c r="H3215" s="98"/>
      <c r="I3215" s="130"/>
      <c r="J3215" s="98"/>
      <c r="K3215" s="98"/>
      <c r="L3215" s="98"/>
      <c r="M3215" s="255"/>
      <c r="N3215" s="255"/>
      <c r="O3215" s="98"/>
      <c r="P3215" s="98"/>
      <c r="Q3215" s="130"/>
    </row>
    <row r="3216" spans="1:17" ht="12.6" customHeight="1" x14ac:dyDescent="0.2">
      <c r="A3216" s="234"/>
      <c r="B3216" s="98"/>
      <c r="C3216" s="130"/>
      <c r="D3216" s="240"/>
      <c r="E3216" s="240"/>
      <c r="F3216" s="224"/>
      <c r="G3216" s="98"/>
      <c r="H3216" s="98"/>
      <c r="I3216" s="130"/>
      <c r="J3216" s="98"/>
      <c r="K3216" s="98"/>
      <c r="L3216" s="98"/>
      <c r="M3216" s="255"/>
      <c r="N3216" s="255"/>
      <c r="O3216" s="98"/>
      <c r="P3216" s="98"/>
      <c r="Q3216" s="130"/>
    </row>
    <row r="3217" spans="1:17" ht="12.6" customHeight="1" x14ac:dyDescent="0.2">
      <c r="A3217" s="234"/>
      <c r="B3217" s="98"/>
      <c r="C3217" s="130"/>
      <c r="D3217" s="240"/>
      <c r="E3217" s="240"/>
      <c r="F3217" s="224"/>
      <c r="G3217" s="98"/>
      <c r="H3217" s="98"/>
      <c r="I3217" s="130"/>
      <c r="J3217" s="98"/>
      <c r="K3217" s="98"/>
      <c r="L3217" s="98"/>
      <c r="M3217" s="255"/>
      <c r="N3217" s="255"/>
      <c r="O3217" s="98"/>
      <c r="P3217" s="98"/>
      <c r="Q3217" s="130"/>
    </row>
    <row r="3218" spans="1:17" ht="12.6" customHeight="1" x14ac:dyDescent="0.2">
      <c r="A3218" s="234"/>
      <c r="B3218" s="98"/>
      <c r="C3218" s="130"/>
      <c r="D3218" s="240"/>
      <c r="E3218" s="240"/>
      <c r="F3218" s="224"/>
      <c r="G3218" s="98"/>
      <c r="H3218" s="98"/>
      <c r="I3218" s="130"/>
      <c r="J3218" s="98"/>
      <c r="K3218" s="98"/>
      <c r="L3218" s="98"/>
      <c r="M3218" s="255"/>
      <c r="N3218" s="255"/>
      <c r="O3218" s="98"/>
      <c r="P3218" s="98"/>
      <c r="Q3218" s="130"/>
    </row>
    <row r="3219" spans="1:17" ht="12.6" customHeight="1" x14ac:dyDescent="0.2">
      <c r="A3219" s="234"/>
      <c r="B3219" s="98"/>
      <c r="C3219" s="130"/>
      <c r="D3219" s="240"/>
      <c r="E3219" s="240"/>
      <c r="F3219" s="224"/>
      <c r="G3219" s="98"/>
      <c r="H3219" s="98"/>
      <c r="I3219" s="130"/>
      <c r="J3219" s="98"/>
      <c r="K3219" s="98"/>
      <c r="L3219" s="98"/>
      <c r="M3219" s="255"/>
      <c r="N3219" s="255"/>
      <c r="O3219" s="98"/>
      <c r="P3219" s="98"/>
      <c r="Q3219" s="130"/>
    </row>
    <row r="3220" spans="1:17" ht="12.6" customHeight="1" x14ac:dyDescent="0.2">
      <c r="A3220" s="234"/>
      <c r="B3220" s="98"/>
      <c r="C3220" s="130"/>
      <c r="D3220" s="240"/>
      <c r="E3220" s="240"/>
      <c r="F3220" s="224"/>
      <c r="G3220" s="98"/>
      <c r="H3220" s="98"/>
      <c r="I3220" s="130"/>
      <c r="J3220" s="98"/>
      <c r="K3220" s="98"/>
      <c r="L3220" s="98"/>
      <c r="M3220" s="255"/>
      <c r="N3220" s="255"/>
      <c r="O3220" s="98"/>
      <c r="P3220" s="98"/>
      <c r="Q3220" s="130"/>
    </row>
    <row r="3221" spans="1:17" ht="12.6" customHeight="1" x14ac:dyDescent="0.2">
      <c r="A3221" s="234"/>
      <c r="B3221" s="98"/>
      <c r="C3221" s="130"/>
      <c r="D3221" s="240"/>
      <c r="E3221" s="240"/>
      <c r="F3221" s="224"/>
      <c r="G3221" s="98"/>
      <c r="H3221" s="98"/>
      <c r="I3221" s="130"/>
      <c r="J3221" s="98"/>
      <c r="K3221" s="98"/>
      <c r="L3221" s="98"/>
      <c r="M3221" s="255"/>
      <c r="N3221" s="255"/>
      <c r="O3221" s="98"/>
      <c r="P3221" s="98"/>
      <c r="Q3221" s="130"/>
    </row>
    <row r="3222" spans="1:17" ht="12.6" customHeight="1" x14ac:dyDescent="0.2">
      <c r="A3222" s="234"/>
      <c r="B3222" s="98"/>
      <c r="C3222" s="130"/>
      <c r="D3222" s="240"/>
      <c r="E3222" s="240"/>
      <c r="F3222" s="224"/>
      <c r="G3222" s="98"/>
      <c r="H3222" s="98"/>
      <c r="I3222" s="130"/>
      <c r="J3222" s="98"/>
      <c r="K3222" s="98"/>
      <c r="L3222" s="98"/>
      <c r="M3222" s="255"/>
      <c r="N3222" s="255"/>
      <c r="O3222" s="98"/>
      <c r="P3222" s="98"/>
      <c r="Q3222" s="130"/>
    </row>
    <row r="3223" spans="1:17" ht="12.6" customHeight="1" x14ac:dyDescent="0.2">
      <c r="A3223" s="234"/>
      <c r="B3223" s="98"/>
      <c r="C3223" s="130"/>
      <c r="D3223" s="240"/>
      <c r="E3223" s="240"/>
      <c r="F3223" s="224"/>
      <c r="G3223" s="98"/>
      <c r="H3223" s="98"/>
      <c r="I3223" s="130"/>
      <c r="J3223" s="98"/>
      <c r="K3223" s="98"/>
      <c r="L3223" s="98"/>
      <c r="M3223" s="255"/>
      <c r="N3223" s="255"/>
      <c r="O3223" s="98"/>
      <c r="P3223" s="98"/>
      <c r="Q3223" s="130"/>
    </row>
    <row r="3224" spans="1:17" ht="12.6" customHeight="1" x14ac:dyDescent="0.2">
      <c r="A3224" s="234"/>
      <c r="B3224" s="98"/>
      <c r="C3224" s="130"/>
      <c r="D3224" s="240"/>
      <c r="E3224" s="240"/>
      <c r="F3224" s="224"/>
      <c r="G3224" s="98"/>
      <c r="H3224" s="98"/>
      <c r="I3224" s="130"/>
      <c r="J3224" s="98"/>
      <c r="K3224" s="98"/>
      <c r="L3224" s="98"/>
      <c r="M3224" s="255"/>
      <c r="N3224" s="255"/>
      <c r="O3224" s="98"/>
      <c r="P3224" s="98"/>
      <c r="Q3224" s="130"/>
    </row>
    <row r="3225" spans="1:17" ht="12.6" customHeight="1" x14ac:dyDescent="0.2">
      <c r="A3225" s="234"/>
      <c r="B3225" s="98"/>
      <c r="C3225" s="130"/>
      <c r="D3225" s="240"/>
      <c r="E3225" s="240"/>
      <c r="F3225" s="224"/>
      <c r="G3225" s="98"/>
      <c r="H3225" s="98"/>
      <c r="I3225" s="130"/>
      <c r="J3225" s="98"/>
      <c r="K3225" s="98"/>
      <c r="L3225" s="98"/>
      <c r="M3225" s="255"/>
      <c r="N3225" s="255"/>
      <c r="O3225" s="98"/>
      <c r="P3225" s="98"/>
      <c r="Q3225" s="130"/>
    </row>
    <row r="3226" spans="1:17" ht="12.6" customHeight="1" x14ac:dyDescent="0.2">
      <c r="A3226" s="234"/>
      <c r="B3226" s="98"/>
      <c r="C3226" s="130"/>
      <c r="D3226" s="240"/>
      <c r="E3226" s="240"/>
      <c r="F3226" s="224"/>
      <c r="G3226" s="98"/>
      <c r="H3226" s="98"/>
      <c r="I3226" s="130"/>
      <c r="J3226" s="98"/>
      <c r="K3226" s="98"/>
      <c r="L3226" s="98"/>
      <c r="M3226" s="255"/>
      <c r="N3226" s="255"/>
      <c r="O3226" s="98"/>
      <c r="P3226" s="98"/>
      <c r="Q3226" s="130"/>
    </row>
    <row r="3227" spans="1:17" ht="12.6" customHeight="1" x14ac:dyDescent="0.2">
      <c r="A3227" s="234"/>
      <c r="B3227" s="98"/>
      <c r="C3227" s="130"/>
      <c r="D3227" s="240"/>
      <c r="E3227" s="240"/>
      <c r="F3227" s="224"/>
      <c r="G3227" s="98"/>
      <c r="H3227" s="98"/>
      <c r="I3227" s="130"/>
      <c r="J3227" s="98"/>
      <c r="K3227" s="98"/>
      <c r="L3227" s="98"/>
      <c r="M3227" s="255"/>
      <c r="N3227" s="255"/>
      <c r="O3227" s="98"/>
      <c r="P3227" s="98"/>
      <c r="Q3227" s="130"/>
    </row>
    <row r="3228" spans="1:17" ht="12.6" customHeight="1" x14ac:dyDescent="0.2">
      <c r="A3228" s="234"/>
      <c r="B3228" s="98"/>
      <c r="C3228" s="130"/>
      <c r="D3228" s="240"/>
      <c r="E3228" s="240"/>
      <c r="F3228" s="224"/>
      <c r="G3228" s="98"/>
      <c r="H3228" s="98"/>
      <c r="I3228" s="130"/>
      <c r="J3228" s="98"/>
      <c r="K3228" s="98"/>
      <c r="L3228" s="98"/>
      <c r="M3228" s="255"/>
      <c r="N3228" s="255"/>
      <c r="O3228" s="98"/>
      <c r="P3228" s="98"/>
      <c r="Q3228" s="130"/>
    </row>
    <row r="3229" spans="1:17" ht="12.6" customHeight="1" x14ac:dyDescent="0.2">
      <c r="A3229" s="234"/>
      <c r="B3229" s="98"/>
      <c r="C3229" s="130"/>
      <c r="D3229" s="240"/>
      <c r="E3229" s="240"/>
      <c r="F3229" s="224"/>
      <c r="G3229" s="98"/>
      <c r="H3229" s="98"/>
      <c r="I3229" s="130"/>
      <c r="J3229" s="98"/>
      <c r="K3229" s="98"/>
      <c r="L3229" s="98"/>
      <c r="M3229" s="255"/>
      <c r="N3229" s="255"/>
      <c r="O3229" s="98"/>
      <c r="P3229" s="98"/>
      <c r="Q3229" s="130"/>
    </row>
    <row r="3230" spans="1:17" ht="12.6" customHeight="1" x14ac:dyDescent="0.2">
      <c r="A3230" s="234"/>
      <c r="B3230" s="98"/>
      <c r="C3230" s="130"/>
      <c r="D3230" s="240"/>
      <c r="E3230" s="240"/>
      <c r="F3230" s="224"/>
      <c r="G3230" s="98"/>
      <c r="H3230" s="98"/>
      <c r="I3230" s="130"/>
      <c r="J3230" s="98"/>
      <c r="K3230" s="98"/>
      <c r="L3230" s="98"/>
      <c r="M3230" s="255"/>
      <c r="N3230" s="255"/>
      <c r="O3230" s="98"/>
      <c r="P3230" s="98"/>
      <c r="Q3230" s="130"/>
    </row>
    <row r="3231" spans="1:17" ht="12.6" customHeight="1" x14ac:dyDescent="0.2">
      <c r="A3231" s="234"/>
      <c r="B3231" s="98"/>
      <c r="C3231" s="130"/>
      <c r="D3231" s="240"/>
      <c r="E3231" s="240"/>
      <c r="F3231" s="224"/>
      <c r="G3231" s="98"/>
      <c r="H3231" s="98"/>
      <c r="I3231" s="130"/>
      <c r="J3231" s="98"/>
      <c r="K3231" s="98"/>
      <c r="L3231" s="98"/>
      <c r="M3231" s="255"/>
      <c r="N3231" s="255"/>
      <c r="O3231" s="98"/>
      <c r="P3231" s="98"/>
      <c r="Q3231" s="130"/>
    </row>
    <row r="3232" spans="1:17" ht="12.6" customHeight="1" x14ac:dyDescent="0.2">
      <c r="A3232" s="234"/>
      <c r="B3232" s="98"/>
      <c r="C3232" s="130"/>
      <c r="D3232" s="240"/>
      <c r="E3232" s="240"/>
      <c r="F3232" s="224"/>
      <c r="G3232" s="98"/>
      <c r="H3232" s="98"/>
      <c r="I3232" s="130"/>
      <c r="J3232" s="98"/>
      <c r="K3232" s="98"/>
      <c r="L3232" s="98"/>
      <c r="M3232" s="255"/>
      <c r="N3232" s="255"/>
      <c r="O3232" s="98"/>
      <c r="P3232" s="98"/>
      <c r="Q3232" s="130"/>
    </row>
    <row r="3233" spans="1:17" ht="12.6" customHeight="1" x14ac:dyDescent="0.2">
      <c r="A3233" s="234"/>
      <c r="B3233" s="98"/>
      <c r="C3233" s="130"/>
      <c r="D3233" s="240"/>
      <c r="E3233" s="240"/>
      <c r="F3233" s="224"/>
      <c r="G3233" s="98"/>
      <c r="H3233" s="98"/>
      <c r="I3233" s="130"/>
      <c r="J3233" s="98"/>
      <c r="K3233" s="98"/>
      <c r="L3233" s="98"/>
      <c r="M3233" s="255"/>
      <c r="N3233" s="255"/>
      <c r="O3233" s="98"/>
      <c r="P3233" s="98"/>
      <c r="Q3233" s="130"/>
    </row>
    <row r="3234" spans="1:17" ht="12.6" customHeight="1" x14ac:dyDescent="0.2">
      <c r="A3234" s="234"/>
      <c r="B3234" s="98"/>
      <c r="C3234" s="130"/>
      <c r="D3234" s="240"/>
      <c r="E3234" s="240"/>
      <c r="F3234" s="224"/>
      <c r="G3234" s="98"/>
      <c r="H3234" s="98"/>
      <c r="I3234" s="130"/>
      <c r="J3234" s="98"/>
      <c r="K3234" s="98"/>
      <c r="L3234" s="98"/>
      <c r="M3234" s="255"/>
      <c r="N3234" s="255"/>
      <c r="O3234" s="98"/>
      <c r="P3234" s="98"/>
      <c r="Q3234" s="130"/>
    </row>
    <row r="3235" spans="1:17" ht="12.6" customHeight="1" x14ac:dyDescent="0.2">
      <c r="A3235" s="234"/>
      <c r="B3235" s="98"/>
      <c r="C3235" s="130"/>
      <c r="D3235" s="240"/>
      <c r="E3235" s="240"/>
      <c r="F3235" s="224"/>
      <c r="G3235" s="98"/>
      <c r="H3235" s="98"/>
      <c r="I3235" s="130"/>
      <c r="J3235" s="98"/>
      <c r="K3235" s="98"/>
      <c r="L3235" s="98"/>
      <c r="M3235" s="255"/>
      <c r="N3235" s="255"/>
      <c r="O3235" s="98"/>
      <c r="P3235" s="98"/>
      <c r="Q3235" s="130"/>
    </row>
    <row r="3236" spans="1:17" ht="12.6" customHeight="1" x14ac:dyDescent="0.2">
      <c r="A3236" s="234"/>
      <c r="B3236" s="98"/>
      <c r="C3236" s="130"/>
      <c r="D3236" s="240"/>
      <c r="E3236" s="240"/>
      <c r="F3236" s="224"/>
      <c r="G3236" s="98"/>
      <c r="H3236" s="98"/>
      <c r="I3236" s="130"/>
      <c r="J3236" s="98"/>
      <c r="K3236" s="98"/>
      <c r="L3236" s="98"/>
      <c r="M3236" s="255"/>
      <c r="N3236" s="255"/>
      <c r="O3236" s="98"/>
      <c r="P3236" s="98"/>
      <c r="Q3236" s="130"/>
    </row>
    <row r="3237" spans="1:17" ht="12.6" customHeight="1" x14ac:dyDescent="0.2">
      <c r="A3237" s="234"/>
      <c r="B3237" s="98"/>
      <c r="C3237" s="130"/>
      <c r="D3237" s="240"/>
      <c r="E3237" s="240"/>
      <c r="F3237" s="224"/>
      <c r="G3237" s="98"/>
      <c r="H3237" s="98"/>
      <c r="I3237" s="130"/>
      <c r="J3237" s="98"/>
      <c r="K3237" s="98"/>
      <c r="L3237" s="98"/>
      <c r="M3237" s="255"/>
      <c r="N3237" s="255"/>
      <c r="O3237" s="98"/>
      <c r="P3237" s="98"/>
      <c r="Q3237" s="130"/>
    </row>
    <row r="3238" spans="1:17" ht="12.6" customHeight="1" x14ac:dyDescent="0.2">
      <c r="A3238" s="234"/>
      <c r="B3238" s="98"/>
      <c r="C3238" s="130"/>
      <c r="D3238" s="240"/>
      <c r="E3238" s="240"/>
      <c r="F3238" s="224"/>
      <c r="G3238" s="98"/>
      <c r="H3238" s="98"/>
      <c r="I3238" s="130"/>
      <c r="J3238" s="98"/>
      <c r="K3238" s="98"/>
      <c r="L3238" s="98"/>
      <c r="M3238" s="255"/>
      <c r="N3238" s="255"/>
      <c r="O3238" s="98"/>
      <c r="P3238" s="98"/>
      <c r="Q3238" s="130"/>
    </row>
    <row r="3239" spans="1:17" ht="12.6" customHeight="1" x14ac:dyDescent="0.2">
      <c r="A3239" s="234"/>
      <c r="B3239" s="98"/>
      <c r="C3239" s="130"/>
      <c r="D3239" s="240"/>
      <c r="E3239" s="240"/>
      <c r="F3239" s="224"/>
      <c r="G3239" s="98"/>
      <c r="H3239" s="98"/>
      <c r="I3239" s="130"/>
      <c r="J3239" s="98"/>
      <c r="K3239" s="98"/>
      <c r="L3239" s="98"/>
      <c r="M3239" s="255"/>
      <c r="N3239" s="255"/>
      <c r="O3239" s="98"/>
      <c r="P3239" s="98"/>
      <c r="Q3239" s="130"/>
    </row>
    <row r="3240" spans="1:17" ht="12.6" customHeight="1" x14ac:dyDescent="0.2">
      <c r="A3240" s="234"/>
      <c r="B3240" s="98"/>
      <c r="C3240" s="130"/>
      <c r="D3240" s="240"/>
      <c r="E3240" s="240"/>
      <c r="F3240" s="224"/>
      <c r="G3240" s="98"/>
      <c r="H3240" s="98"/>
      <c r="I3240" s="130"/>
      <c r="J3240" s="98"/>
      <c r="K3240" s="98"/>
      <c r="L3240" s="98"/>
      <c r="M3240" s="255"/>
      <c r="N3240" s="255"/>
      <c r="O3240" s="98"/>
      <c r="P3240" s="98"/>
      <c r="Q3240" s="130"/>
    </row>
    <row r="3241" spans="1:17" ht="12.6" customHeight="1" x14ac:dyDescent="0.2">
      <c r="A3241" s="234"/>
      <c r="B3241" s="98"/>
      <c r="C3241" s="130"/>
      <c r="D3241" s="240"/>
      <c r="E3241" s="240"/>
      <c r="F3241" s="224"/>
      <c r="G3241" s="98"/>
      <c r="H3241" s="98"/>
      <c r="I3241" s="130"/>
      <c r="J3241" s="98"/>
      <c r="K3241" s="98"/>
      <c r="L3241" s="98"/>
      <c r="M3241" s="255"/>
      <c r="N3241" s="255"/>
      <c r="O3241" s="98"/>
      <c r="P3241" s="98"/>
      <c r="Q3241" s="130"/>
    </row>
    <row r="3242" spans="1:17" ht="12.6" customHeight="1" x14ac:dyDescent="0.2">
      <c r="A3242" s="234"/>
      <c r="B3242" s="98"/>
      <c r="C3242" s="130"/>
      <c r="D3242" s="240"/>
      <c r="E3242" s="240"/>
      <c r="F3242" s="224"/>
      <c r="G3242" s="98"/>
      <c r="H3242" s="98"/>
      <c r="I3242" s="130"/>
      <c r="J3242" s="98"/>
      <c r="K3242" s="98"/>
      <c r="L3242" s="98"/>
      <c r="M3242" s="255"/>
      <c r="N3242" s="255"/>
      <c r="O3242" s="98"/>
      <c r="P3242" s="98"/>
      <c r="Q3242" s="130"/>
    </row>
    <row r="3243" spans="1:17" ht="12.6" customHeight="1" x14ac:dyDescent="0.2">
      <c r="A3243" s="234"/>
      <c r="B3243" s="98"/>
      <c r="C3243" s="130"/>
      <c r="D3243" s="240"/>
      <c r="E3243" s="240"/>
      <c r="F3243" s="224"/>
      <c r="G3243" s="98"/>
      <c r="H3243" s="98"/>
      <c r="I3243" s="130"/>
      <c r="J3243" s="98"/>
      <c r="K3243" s="98"/>
      <c r="L3243" s="98"/>
      <c r="M3243" s="255"/>
      <c r="N3243" s="255"/>
      <c r="O3243" s="98"/>
      <c r="P3243" s="98"/>
      <c r="Q3243" s="130"/>
    </row>
    <row r="3244" spans="1:17" ht="12.6" customHeight="1" x14ac:dyDescent="0.2">
      <c r="A3244" s="234"/>
      <c r="B3244" s="98"/>
      <c r="C3244" s="130"/>
      <c r="D3244" s="240"/>
      <c r="E3244" s="240"/>
      <c r="F3244" s="224"/>
      <c r="G3244" s="98"/>
      <c r="H3244" s="98"/>
      <c r="I3244" s="130"/>
      <c r="J3244" s="98"/>
      <c r="K3244" s="98"/>
      <c r="L3244" s="98"/>
      <c r="M3244" s="255"/>
      <c r="N3244" s="255"/>
      <c r="O3244" s="98"/>
      <c r="P3244" s="98"/>
      <c r="Q3244" s="130"/>
    </row>
    <row r="3245" spans="1:17" ht="12.6" customHeight="1" x14ac:dyDescent="0.2">
      <c r="A3245" s="234"/>
      <c r="B3245" s="98"/>
      <c r="C3245" s="130"/>
      <c r="D3245" s="240"/>
      <c r="E3245" s="240"/>
      <c r="F3245" s="224"/>
      <c r="G3245" s="98"/>
      <c r="H3245" s="98"/>
      <c r="I3245" s="130"/>
      <c r="J3245" s="98"/>
      <c r="K3245" s="98"/>
      <c r="L3245" s="98"/>
      <c r="M3245" s="255"/>
      <c r="N3245" s="255"/>
      <c r="O3245" s="98"/>
      <c r="P3245" s="98"/>
      <c r="Q3245" s="130"/>
    </row>
    <row r="3246" spans="1:17" ht="12.6" customHeight="1" x14ac:dyDescent="0.2">
      <c r="A3246" s="234"/>
      <c r="B3246" s="98"/>
      <c r="C3246" s="130"/>
      <c r="D3246" s="240"/>
      <c r="E3246" s="240"/>
      <c r="F3246" s="224"/>
      <c r="G3246" s="98"/>
      <c r="H3246" s="98"/>
      <c r="I3246" s="130"/>
      <c r="J3246" s="98"/>
      <c r="K3246" s="98"/>
      <c r="L3246" s="98"/>
      <c r="M3246" s="255"/>
      <c r="N3246" s="255"/>
      <c r="O3246" s="98"/>
      <c r="P3246" s="98"/>
      <c r="Q3246" s="130"/>
    </row>
    <row r="3247" spans="1:17" ht="12.6" customHeight="1" x14ac:dyDescent="0.2">
      <c r="A3247" s="234"/>
      <c r="B3247" s="98"/>
      <c r="C3247" s="130"/>
      <c r="D3247" s="240"/>
      <c r="E3247" s="240"/>
      <c r="F3247" s="224"/>
      <c r="G3247" s="98"/>
      <c r="H3247" s="98"/>
      <c r="I3247" s="130"/>
      <c r="J3247" s="98"/>
      <c r="K3247" s="98"/>
      <c r="L3247" s="98"/>
      <c r="M3247" s="255"/>
      <c r="N3247" s="255"/>
      <c r="O3247" s="98"/>
      <c r="P3247" s="98"/>
      <c r="Q3247" s="130"/>
    </row>
    <row r="3248" spans="1:17" ht="12.6" customHeight="1" x14ac:dyDescent="0.2">
      <c r="A3248" s="234"/>
      <c r="B3248" s="98"/>
      <c r="C3248" s="130"/>
      <c r="D3248" s="240"/>
      <c r="E3248" s="240"/>
      <c r="F3248" s="224"/>
      <c r="G3248" s="98"/>
      <c r="H3248" s="98"/>
      <c r="I3248" s="130"/>
      <c r="J3248" s="98"/>
      <c r="K3248" s="98"/>
      <c r="L3248" s="98"/>
      <c r="M3248" s="255"/>
      <c r="N3248" s="255"/>
      <c r="O3248" s="98"/>
      <c r="P3248" s="98"/>
      <c r="Q3248" s="130"/>
    </row>
    <row r="3249" spans="1:17" ht="12.6" customHeight="1" x14ac:dyDescent="0.2">
      <c r="A3249" s="234"/>
      <c r="B3249" s="98"/>
      <c r="C3249" s="130"/>
      <c r="D3249" s="240"/>
      <c r="E3249" s="240"/>
      <c r="F3249" s="224"/>
      <c r="G3249" s="98"/>
      <c r="H3249" s="98"/>
      <c r="I3249" s="130"/>
      <c r="J3249" s="98"/>
      <c r="K3249" s="98"/>
      <c r="L3249" s="98"/>
      <c r="M3249" s="255"/>
      <c r="N3249" s="255"/>
      <c r="O3249" s="98"/>
      <c r="P3249" s="98"/>
      <c r="Q3249" s="130"/>
    </row>
    <row r="3250" spans="1:17" ht="12.6" customHeight="1" x14ac:dyDescent="0.2">
      <c r="A3250" s="234"/>
      <c r="B3250" s="98"/>
      <c r="C3250" s="130"/>
      <c r="D3250" s="240"/>
      <c r="E3250" s="240"/>
      <c r="F3250" s="224"/>
      <c r="G3250" s="98"/>
      <c r="H3250" s="98"/>
      <c r="I3250" s="130"/>
      <c r="J3250" s="98"/>
      <c r="K3250" s="98"/>
      <c r="L3250" s="98"/>
      <c r="M3250" s="255"/>
      <c r="N3250" s="255"/>
      <c r="O3250" s="98"/>
      <c r="P3250" s="98"/>
      <c r="Q3250" s="130"/>
    </row>
    <row r="3251" spans="1:17" ht="12.6" customHeight="1" x14ac:dyDescent="0.2">
      <c r="A3251" s="234"/>
      <c r="B3251" s="98"/>
      <c r="C3251" s="130"/>
      <c r="D3251" s="240"/>
      <c r="E3251" s="240"/>
      <c r="F3251" s="224"/>
      <c r="G3251" s="98"/>
      <c r="H3251" s="98"/>
      <c r="I3251" s="130"/>
      <c r="J3251" s="98"/>
      <c r="K3251" s="98"/>
      <c r="L3251" s="98"/>
      <c r="M3251" s="255"/>
      <c r="N3251" s="255"/>
      <c r="O3251" s="98"/>
      <c r="P3251" s="98"/>
      <c r="Q3251" s="130"/>
    </row>
    <row r="3252" spans="1:17" ht="12.6" customHeight="1" x14ac:dyDescent="0.2">
      <c r="A3252" s="234"/>
      <c r="B3252" s="98"/>
      <c r="C3252" s="130"/>
      <c r="D3252" s="240"/>
      <c r="E3252" s="240"/>
      <c r="F3252" s="224"/>
      <c r="G3252" s="98"/>
      <c r="H3252" s="98"/>
      <c r="I3252" s="130"/>
      <c r="J3252" s="98"/>
      <c r="K3252" s="98"/>
      <c r="L3252" s="98"/>
      <c r="M3252" s="255"/>
      <c r="N3252" s="255"/>
      <c r="O3252" s="98"/>
      <c r="P3252" s="98"/>
      <c r="Q3252" s="130"/>
    </row>
    <row r="3253" spans="1:17" ht="12.6" customHeight="1" x14ac:dyDescent="0.2">
      <c r="A3253" s="234"/>
      <c r="B3253" s="98"/>
      <c r="C3253" s="130"/>
      <c r="D3253" s="240"/>
      <c r="E3253" s="240"/>
      <c r="F3253" s="224"/>
      <c r="G3253" s="98"/>
      <c r="H3253" s="98"/>
      <c r="I3253" s="130"/>
      <c r="J3253" s="98"/>
      <c r="K3253" s="98"/>
      <c r="L3253" s="98"/>
      <c r="M3253" s="255"/>
      <c r="N3253" s="255"/>
      <c r="O3253" s="98"/>
      <c r="P3253" s="98"/>
      <c r="Q3253" s="130"/>
    </row>
    <row r="3254" spans="1:17" ht="12.6" customHeight="1" x14ac:dyDescent="0.2">
      <c r="A3254" s="234"/>
      <c r="B3254" s="98"/>
      <c r="C3254" s="130"/>
      <c r="D3254" s="240"/>
      <c r="E3254" s="240"/>
      <c r="F3254" s="224"/>
      <c r="G3254" s="98"/>
      <c r="H3254" s="98"/>
      <c r="I3254" s="130"/>
      <c r="J3254" s="98"/>
      <c r="K3254" s="98"/>
      <c r="L3254" s="98"/>
      <c r="M3254" s="255"/>
      <c r="N3254" s="255"/>
      <c r="O3254" s="98"/>
      <c r="P3254" s="98"/>
      <c r="Q3254" s="130"/>
    </row>
    <row r="3255" spans="1:17" ht="12.6" customHeight="1" x14ac:dyDescent="0.2">
      <c r="A3255" s="234"/>
      <c r="B3255" s="98"/>
      <c r="C3255" s="130"/>
      <c r="D3255" s="240"/>
      <c r="E3255" s="240"/>
      <c r="F3255" s="224"/>
      <c r="G3255" s="98"/>
      <c r="H3255" s="98"/>
      <c r="I3255" s="130"/>
      <c r="J3255" s="98"/>
      <c r="K3255" s="98"/>
      <c r="L3255" s="98"/>
      <c r="M3255" s="255"/>
      <c r="N3255" s="255"/>
      <c r="O3255" s="98"/>
      <c r="P3255" s="98"/>
      <c r="Q3255" s="130"/>
    </row>
    <row r="3256" spans="1:17" ht="12.6" customHeight="1" x14ac:dyDescent="0.2">
      <c r="A3256" s="234"/>
      <c r="B3256" s="98"/>
      <c r="C3256" s="130"/>
      <c r="D3256" s="240"/>
      <c r="E3256" s="240"/>
      <c r="F3256" s="224"/>
      <c r="G3256" s="98"/>
      <c r="H3256" s="98"/>
      <c r="I3256" s="130"/>
      <c r="J3256" s="98"/>
      <c r="K3256" s="98"/>
      <c r="L3256" s="98"/>
      <c r="M3256" s="255"/>
      <c r="N3256" s="255"/>
      <c r="O3256" s="98"/>
      <c r="P3256" s="98"/>
      <c r="Q3256" s="130"/>
    </row>
    <row r="3257" spans="1:17" ht="12.6" customHeight="1" x14ac:dyDescent="0.2">
      <c r="A3257" s="234"/>
      <c r="B3257" s="98"/>
      <c r="C3257" s="130"/>
      <c r="D3257" s="240"/>
      <c r="E3257" s="240"/>
      <c r="F3257" s="224"/>
      <c r="G3257" s="98"/>
      <c r="H3257" s="98"/>
      <c r="I3257" s="130"/>
      <c r="J3257" s="98"/>
      <c r="K3257" s="98"/>
      <c r="L3257" s="98"/>
      <c r="M3257" s="255"/>
      <c r="N3257" s="255"/>
      <c r="O3257" s="98"/>
      <c r="P3257" s="98"/>
      <c r="Q3257" s="130"/>
    </row>
    <row r="3258" spans="1:17" ht="12.6" customHeight="1" x14ac:dyDescent="0.2">
      <c r="A3258" s="234"/>
      <c r="B3258" s="98"/>
      <c r="C3258" s="130"/>
      <c r="D3258" s="240"/>
      <c r="E3258" s="240"/>
      <c r="F3258" s="224"/>
      <c r="G3258" s="98"/>
      <c r="H3258" s="98"/>
      <c r="I3258" s="130"/>
      <c r="J3258" s="98"/>
      <c r="K3258" s="98"/>
      <c r="L3258" s="98"/>
      <c r="M3258" s="255"/>
      <c r="N3258" s="255"/>
      <c r="O3258" s="98"/>
      <c r="P3258" s="98"/>
      <c r="Q3258" s="130"/>
    </row>
    <row r="3259" spans="1:17" ht="12.6" customHeight="1" x14ac:dyDescent="0.2">
      <c r="A3259" s="234"/>
      <c r="B3259" s="98"/>
      <c r="C3259" s="130"/>
      <c r="D3259" s="240"/>
      <c r="E3259" s="240"/>
      <c r="F3259" s="224"/>
      <c r="G3259" s="98"/>
      <c r="H3259" s="98"/>
      <c r="I3259" s="130"/>
      <c r="J3259" s="98"/>
      <c r="K3259" s="98"/>
      <c r="L3259" s="98"/>
      <c r="M3259" s="255"/>
      <c r="N3259" s="255"/>
      <c r="O3259" s="98"/>
      <c r="P3259" s="98"/>
      <c r="Q3259" s="130"/>
    </row>
    <row r="3260" spans="1:17" ht="12.6" customHeight="1" x14ac:dyDescent="0.2">
      <c r="A3260" s="234"/>
      <c r="B3260" s="98"/>
      <c r="C3260" s="130"/>
      <c r="D3260" s="240"/>
      <c r="E3260" s="240"/>
      <c r="F3260" s="224"/>
      <c r="G3260" s="98"/>
      <c r="H3260" s="98"/>
      <c r="I3260" s="130"/>
      <c r="J3260" s="98"/>
      <c r="K3260" s="98"/>
      <c r="L3260" s="98"/>
      <c r="M3260" s="255"/>
      <c r="N3260" s="255"/>
      <c r="O3260" s="98"/>
      <c r="P3260" s="98"/>
      <c r="Q3260" s="130"/>
    </row>
    <row r="3261" spans="1:17" ht="12.6" customHeight="1" x14ac:dyDescent="0.2">
      <c r="A3261" s="234"/>
      <c r="B3261" s="98"/>
      <c r="C3261" s="130"/>
      <c r="D3261" s="240"/>
      <c r="E3261" s="240"/>
      <c r="F3261" s="224"/>
      <c r="G3261" s="98"/>
      <c r="H3261" s="98"/>
      <c r="I3261" s="130"/>
      <c r="J3261" s="98"/>
      <c r="K3261" s="98"/>
      <c r="L3261" s="98"/>
      <c r="M3261" s="255"/>
      <c r="N3261" s="255"/>
      <c r="O3261" s="98"/>
      <c r="P3261" s="98"/>
      <c r="Q3261" s="130"/>
    </row>
    <row r="3262" spans="1:17" ht="12.6" customHeight="1" x14ac:dyDescent="0.2">
      <c r="A3262" s="234"/>
      <c r="B3262" s="98"/>
      <c r="C3262" s="130"/>
      <c r="D3262" s="240"/>
      <c r="E3262" s="240"/>
      <c r="F3262" s="224"/>
      <c r="G3262" s="98"/>
      <c r="H3262" s="98"/>
      <c r="I3262" s="130"/>
      <c r="J3262" s="98"/>
      <c r="K3262" s="98"/>
      <c r="L3262" s="98"/>
      <c r="M3262" s="255"/>
      <c r="N3262" s="255"/>
      <c r="O3262" s="98"/>
      <c r="P3262" s="98"/>
      <c r="Q3262" s="130"/>
    </row>
    <row r="3263" spans="1:17" ht="12.6" customHeight="1" x14ac:dyDescent="0.2">
      <c r="A3263" s="234"/>
      <c r="B3263" s="98"/>
      <c r="C3263" s="130"/>
      <c r="D3263" s="240"/>
      <c r="E3263" s="240"/>
      <c r="F3263" s="224"/>
      <c r="G3263" s="98"/>
      <c r="H3263" s="98"/>
      <c r="I3263" s="130"/>
      <c r="J3263" s="98"/>
      <c r="K3263" s="98"/>
      <c r="L3263" s="98"/>
      <c r="M3263" s="255"/>
      <c r="N3263" s="255"/>
      <c r="O3263" s="98"/>
      <c r="P3263" s="98"/>
      <c r="Q3263" s="130"/>
    </row>
    <row r="3264" spans="1:17" ht="12.6" customHeight="1" x14ac:dyDescent="0.2">
      <c r="A3264" s="234"/>
      <c r="B3264" s="98"/>
      <c r="C3264" s="130"/>
      <c r="D3264" s="240"/>
      <c r="E3264" s="240"/>
      <c r="F3264" s="224"/>
      <c r="G3264" s="98"/>
      <c r="H3264" s="98"/>
      <c r="I3264" s="130"/>
      <c r="J3264" s="98"/>
      <c r="K3264" s="98"/>
      <c r="L3264" s="98"/>
      <c r="M3264" s="255"/>
      <c r="N3264" s="255"/>
      <c r="O3264" s="98"/>
      <c r="P3264" s="98"/>
      <c r="Q3264" s="130"/>
    </row>
    <row r="3265" spans="1:17" ht="12.6" customHeight="1" x14ac:dyDescent="0.2">
      <c r="A3265" s="234"/>
      <c r="B3265" s="98"/>
      <c r="C3265" s="130"/>
      <c r="D3265" s="240"/>
      <c r="E3265" s="240"/>
      <c r="F3265" s="224"/>
      <c r="G3265" s="98"/>
      <c r="H3265" s="98"/>
      <c r="I3265" s="130"/>
      <c r="J3265" s="98"/>
      <c r="K3265" s="98"/>
      <c r="L3265" s="98"/>
      <c r="M3265" s="255"/>
      <c r="N3265" s="255"/>
      <c r="O3265" s="98"/>
      <c r="P3265" s="98"/>
      <c r="Q3265" s="130"/>
    </row>
    <row r="3266" spans="1:17" ht="12.6" customHeight="1" x14ac:dyDescent="0.2">
      <c r="A3266" s="234"/>
      <c r="B3266" s="98"/>
      <c r="C3266" s="130"/>
      <c r="D3266" s="240"/>
      <c r="E3266" s="240"/>
      <c r="F3266" s="224"/>
      <c r="G3266" s="98"/>
      <c r="H3266" s="98"/>
      <c r="I3266" s="130"/>
      <c r="J3266" s="98"/>
      <c r="K3266" s="98"/>
      <c r="L3266" s="98"/>
      <c r="M3266" s="255"/>
      <c r="N3266" s="255"/>
      <c r="O3266" s="98"/>
      <c r="P3266" s="98"/>
      <c r="Q3266" s="130"/>
    </row>
    <row r="3267" spans="1:17" ht="12.6" customHeight="1" x14ac:dyDescent="0.2">
      <c r="A3267" s="234"/>
      <c r="B3267" s="98"/>
      <c r="C3267" s="130"/>
      <c r="D3267" s="240"/>
      <c r="E3267" s="240"/>
      <c r="F3267" s="224"/>
      <c r="G3267" s="98"/>
      <c r="H3267" s="98"/>
      <c r="I3267" s="130"/>
      <c r="J3267" s="98"/>
      <c r="K3267" s="98"/>
      <c r="L3267" s="98"/>
      <c r="M3267" s="255"/>
      <c r="N3267" s="255"/>
      <c r="O3267" s="98"/>
      <c r="P3267" s="98"/>
      <c r="Q3267" s="130"/>
    </row>
    <row r="3268" spans="1:17" ht="12.6" customHeight="1" x14ac:dyDescent="0.2">
      <c r="A3268" s="234"/>
      <c r="B3268" s="98"/>
      <c r="C3268" s="130"/>
      <c r="D3268" s="240"/>
      <c r="E3268" s="240"/>
      <c r="F3268" s="224"/>
      <c r="G3268" s="98"/>
      <c r="H3268" s="98"/>
      <c r="I3268" s="130"/>
      <c r="J3268" s="98"/>
      <c r="K3268" s="98"/>
      <c r="L3268" s="98"/>
      <c r="M3268" s="255"/>
      <c r="N3268" s="255"/>
      <c r="O3268" s="98"/>
      <c r="P3268" s="98"/>
      <c r="Q3268" s="130"/>
    </row>
    <row r="3269" spans="1:17" ht="12.6" customHeight="1" x14ac:dyDescent="0.2">
      <c r="A3269" s="234"/>
      <c r="B3269" s="98"/>
      <c r="C3269" s="130"/>
      <c r="D3269" s="240"/>
      <c r="E3269" s="240"/>
      <c r="F3269" s="224"/>
      <c r="G3269" s="98"/>
      <c r="H3269" s="98"/>
      <c r="I3269" s="130"/>
      <c r="J3269" s="98"/>
      <c r="K3269" s="98"/>
      <c r="L3269" s="98"/>
      <c r="M3269" s="255"/>
      <c r="N3269" s="255"/>
      <c r="O3269" s="98"/>
      <c r="P3269" s="98"/>
      <c r="Q3269" s="130"/>
    </row>
    <row r="3270" spans="1:17" ht="12.6" customHeight="1" x14ac:dyDescent="0.2">
      <c r="A3270" s="234"/>
      <c r="B3270" s="98"/>
      <c r="C3270" s="130"/>
      <c r="D3270" s="240"/>
      <c r="E3270" s="240"/>
      <c r="F3270" s="224"/>
      <c r="G3270" s="98"/>
      <c r="H3270" s="98"/>
      <c r="I3270" s="130"/>
      <c r="J3270" s="98"/>
      <c r="K3270" s="98"/>
      <c r="L3270" s="98"/>
      <c r="M3270" s="255"/>
      <c r="N3270" s="255"/>
      <c r="O3270" s="98"/>
      <c r="P3270" s="98"/>
      <c r="Q3270" s="130"/>
    </row>
    <row r="3271" spans="1:17" ht="12.6" customHeight="1" x14ac:dyDescent="0.2">
      <c r="A3271" s="234"/>
      <c r="B3271" s="98"/>
      <c r="C3271" s="130"/>
      <c r="D3271" s="240"/>
      <c r="E3271" s="240"/>
      <c r="F3271" s="224"/>
      <c r="G3271" s="98"/>
      <c r="H3271" s="98"/>
      <c r="I3271" s="130"/>
      <c r="J3271" s="98"/>
      <c r="K3271" s="98"/>
      <c r="L3271" s="98"/>
      <c r="M3271" s="255"/>
      <c r="N3271" s="255"/>
      <c r="O3271" s="98"/>
      <c r="P3271" s="98"/>
      <c r="Q3271" s="130"/>
    </row>
    <row r="3272" spans="1:17" ht="12.6" customHeight="1" x14ac:dyDescent="0.2">
      <c r="A3272" s="234"/>
      <c r="B3272" s="98"/>
      <c r="C3272" s="130"/>
      <c r="D3272" s="240"/>
      <c r="E3272" s="240"/>
      <c r="F3272" s="224"/>
      <c r="G3272" s="98"/>
      <c r="H3272" s="98"/>
      <c r="I3272" s="130"/>
      <c r="J3272" s="98"/>
      <c r="K3272" s="98"/>
      <c r="L3272" s="98"/>
      <c r="M3272" s="255"/>
      <c r="N3272" s="255"/>
      <c r="O3272" s="98"/>
      <c r="P3272" s="98"/>
      <c r="Q3272" s="130"/>
    </row>
    <row r="3273" spans="1:17" ht="12.6" customHeight="1" x14ac:dyDescent="0.2">
      <c r="A3273" s="234"/>
      <c r="B3273" s="98"/>
      <c r="C3273" s="130"/>
      <c r="D3273" s="240"/>
      <c r="E3273" s="240"/>
      <c r="F3273" s="224"/>
      <c r="G3273" s="98"/>
      <c r="H3273" s="98"/>
      <c r="I3273" s="130"/>
      <c r="J3273" s="98"/>
      <c r="K3273" s="98"/>
      <c r="L3273" s="98"/>
      <c r="M3273" s="255"/>
      <c r="N3273" s="255"/>
      <c r="O3273" s="98"/>
      <c r="P3273" s="98"/>
      <c r="Q3273" s="130"/>
    </row>
    <row r="3274" spans="1:17" ht="12.6" customHeight="1" x14ac:dyDescent="0.2">
      <c r="A3274" s="234"/>
      <c r="B3274" s="98"/>
      <c r="C3274" s="130"/>
      <c r="D3274" s="240"/>
      <c r="E3274" s="240"/>
      <c r="F3274" s="224"/>
      <c r="G3274" s="98"/>
      <c r="H3274" s="98"/>
      <c r="I3274" s="130"/>
      <c r="J3274" s="98"/>
      <c r="K3274" s="98"/>
      <c r="L3274" s="98"/>
      <c r="M3274" s="255"/>
      <c r="N3274" s="255"/>
      <c r="O3274" s="98"/>
      <c r="P3274" s="98"/>
      <c r="Q3274" s="130"/>
    </row>
    <row r="3275" spans="1:17" ht="12.6" customHeight="1" x14ac:dyDescent="0.2">
      <c r="A3275" s="234"/>
      <c r="B3275" s="98"/>
      <c r="C3275" s="130"/>
      <c r="D3275" s="240"/>
      <c r="E3275" s="240"/>
      <c r="F3275" s="224"/>
      <c r="G3275" s="98"/>
      <c r="H3275" s="98"/>
      <c r="I3275" s="130"/>
      <c r="J3275" s="98"/>
      <c r="K3275" s="98"/>
      <c r="L3275" s="98"/>
      <c r="M3275" s="255"/>
      <c r="N3275" s="255"/>
      <c r="O3275" s="98"/>
      <c r="P3275" s="98"/>
      <c r="Q3275" s="130"/>
    </row>
    <row r="3276" spans="1:17" ht="12.6" customHeight="1" x14ac:dyDescent="0.2">
      <c r="A3276" s="234"/>
      <c r="B3276" s="98"/>
      <c r="C3276" s="130"/>
      <c r="D3276" s="240"/>
      <c r="E3276" s="240"/>
      <c r="F3276" s="224"/>
      <c r="G3276" s="98"/>
      <c r="H3276" s="98"/>
      <c r="I3276" s="130"/>
      <c r="J3276" s="98"/>
      <c r="K3276" s="98"/>
      <c r="L3276" s="98"/>
      <c r="M3276" s="255"/>
      <c r="N3276" s="255"/>
      <c r="O3276" s="98"/>
      <c r="P3276" s="98"/>
      <c r="Q3276" s="130"/>
    </row>
    <row r="3277" spans="1:17" ht="12.6" customHeight="1" x14ac:dyDescent="0.2">
      <c r="A3277" s="234"/>
      <c r="B3277" s="98"/>
      <c r="C3277" s="130"/>
      <c r="D3277" s="240"/>
      <c r="E3277" s="240"/>
      <c r="F3277" s="224"/>
      <c r="G3277" s="98"/>
      <c r="H3277" s="98"/>
      <c r="I3277" s="130"/>
      <c r="J3277" s="98"/>
      <c r="K3277" s="98"/>
      <c r="L3277" s="98"/>
      <c r="M3277" s="255"/>
      <c r="N3277" s="255"/>
      <c r="O3277" s="98"/>
      <c r="P3277" s="98"/>
      <c r="Q3277" s="130"/>
    </row>
    <row r="3278" spans="1:17" ht="12.6" customHeight="1" x14ac:dyDescent="0.2">
      <c r="A3278" s="234"/>
      <c r="B3278" s="98"/>
      <c r="C3278" s="130"/>
      <c r="D3278" s="240"/>
      <c r="E3278" s="240"/>
      <c r="F3278" s="224"/>
      <c r="G3278" s="98"/>
      <c r="H3278" s="98"/>
      <c r="I3278" s="130"/>
      <c r="J3278" s="98"/>
      <c r="K3278" s="98"/>
      <c r="L3278" s="98"/>
      <c r="M3278" s="255"/>
      <c r="N3278" s="255"/>
      <c r="O3278" s="98"/>
      <c r="P3278" s="98"/>
      <c r="Q3278" s="130"/>
    </row>
    <row r="3279" spans="1:17" ht="12.6" customHeight="1" x14ac:dyDescent="0.2">
      <c r="A3279" s="234"/>
      <c r="B3279" s="98"/>
      <c r="C3279" s="130"/>
      <c r="D3279" s="240"/>
      <c r="E3279" s="240"/>
      <c r="F3279" s="224"/>
      <c r="G3279" s="98"/>
      <c r="H3279" s="98"/>
      <c r="I3279" s="130"/>
      <c r="J3279" s="98"/>
      <c r="K3279" s="98"/>
      <c r="L3279" s="98"/>
      <c r="M3279" s="255"/>
      <c r="N3279" s="255"/>
      <c r="O3279" s="98"/>
      <c r="P3279" s="98"/>
      <c r="Q3279" s="130"/>
    </row>
    <row r="3280" spans="1:17" ht="12.6" customHeight="1" x14ac:dyDescent="0.2">
      <c r="A3280" s="234"/>
      <c r="B3280" s="98"/>
      <c r="C3280" s="130"/>
      <c r="D3280" s="240"/>
      <c r="E3280" s="240"/>
      <c r="F3280" s="224"/>
      <c r="G3280" s="98"/>
      <c r="H3280" s="98"/>
      <c r="I3280" s="130"/>
      <c r="J3280" s="98"/>
      <c r="K3280" s="98"/>
      <c r="L3280" s="98"/>
      <c r="M3280" s="255"/>
      <c r="N3280" s="255"/>
      <c r="O3280" s="98"/>
      <c r="P3280" s="98"/>
      <c r="Q3280" s="130"/>
    </row>
    <row r="3281" spans="1:17" ht="12.6" customHeight="1" x14ac:dyDescent="0.2">
      <c r="A3281" s="234"/>
      <c r="B3281" s="98"/>
      <c r="C3281" s="130"/>
      <c r="D3281" s="240"/>
      <c r="E3281" s="240"/>
      <c r="F3281" s="224"/>
      <c r="G3281" s="98"/>
      <c r="H3281" s="98"/>
      <c r="I3281" s="130"/>
      <c r="J3281" s="98"/>
      <c r="K3281" s="98"/>
      <c r="L3281" s="98"/>
      <c r="M3281" s="255"/>
      <c r="N3281" s="255"/>
      <c r="O3281" s="98"/>
      <c r="P3281" s="98"/>
      <c r="Q3281" s="130"/>
    </row>
    <row r="3282" spans="1:17" ht="12.6" customHeight="1" x14ac:dyDescent="0.2">
      <c r="A3282" s="234"/>
      <c r="B3282" s="98"/>
      <c r="C3282" s="130"/>
      <c r="D3282" s="240"/>
      <c r="E3282" s="240"/>
      <c r="F3282" s="224"/>
      <c r="G3282" s="98"/>
      <c r="H3282" s="98"/>
      <c r="I3282" s="130"/>
      <c r="J3282" s="98"/>
      <c r="K3282" s="98"/>
      <c r="L3282" s="98"/>
      <c r="M3282" s="255"/>
      <c r="N3282" s="255"/>
      <c r="O3282" s="98"/>
      <c r="P3282" s="98"/>
      <c r="Q3282" s="130"/>
    </row>
    <row r="3283" spans="1:17" ht="12.6" customHeight="1" x14ac:dyDescent="0.2">
      <c r="A3283" s="234"/>
      <c r="B3283" s="98"/>
      <c r="C3283" s="130"/>
      <c r="D3283" s="240"/>
      <c r="E3283" s="240"/>
      <c r="F3283" s="224"/>
      <c r="G3283" s="98"/>
      <c r="H3283" s="98"/>
      <c r="I3283" s="130"/>
      <c r="J3283" s="98"/>
      <c r="K3283" s="98"/>
      <c r="L3283" s="98"/>
      <c r="M3283" s="255"/>
      <c r="N3283" s="255"/>
      <c r="O3283" s="98"/>
      <c r="P3283" s="98"/>
      <c r="Q3283" s="130"/>
    </row>
    <row r="3284" spans="1:17" ht="12.6" customHeight="1" x14ac:dyDescent="0.2">
      <c r="A3284" s="234"/>
      <c r="B3284" s="98"/>
      <c r="C3284" s="130"/>
      <c r="D3284" s="240"/>
      <c r="E3284" s="240"/>
      <c r="F3284" s="224"/>
      <c r="G3284" s="98"/>
      <c r="H3284" s="98"/>
      <c r="I3284" s="130"/>
      <c r="J3284" s="98"/>
      <c r="K3284" s="98"/>
      <c r="L3284" s="98"/>
      <c r="M3284" s="255"/>
      <c r="N3284" s="255"/>
      <c r="O3284" s="98"/>
      <c r="P3284" s="98"/>
      <c r="Q3284" s="130"/>
    </row>
    <row r="3285" spans="1:17" ht="12.6" customHeight="1" x14ac:dyDescent="0.2">
      <c r="A3285" s="234"/>
      <c r="B3285" s="98"/>
      <c r="C3285" s="130"/>
      <c r="D3285" s="240"/>
      <c r="E3285" s="240"/>
      <c r="F3285" s="224"/>
      <c r="G3285" s="98"/>
      <c r="H3285" s="98"/>
      <c r="I3285" s="130"/>
      <c r="J3285" s="98"/>
      <c r="K3285" s="98"/>
      <c r="L3285" s="98"/>
      <c r="M3285" s="255"/>
      <c r="N3285" s="255"/>
      <c r="O3285" s="98"/>
      <c r="P3285" s="98"/>
      <c r="Q3285" s="130"/>
    </row>
    <row r="3286" spans="1:17" ht="12.6" customHeight="1" x14ac:dyDescent="0.2">
      <c r="A3286" s="234"/>
      <c r="B3286" s="98"/>
      <c r="C3286" s="130"/>
      <c r="D3286" s="240"/>
      <c r="E3286" s="240"/>
      <c r="F3286" s="224"/>
      <c r="G3286" s="98"/>
      <c r="H3286" s="98"/>
      <c r="I3286" s="130"/>
      <c r="J3286" s="98"/>
      <c r="K3286" s="98"/>
      <c r="L3286" s="98"/>
      <c r="M3286" s="255"/>
      <c r="N3286" s="255"/>
      <c r="O3286" s="98"/>
      <c r="P3286" s="98"/>
      <c r="Q3286" s="130"/>
    </row>
    <row r="3287" spans="1:17" ht="12.6" customHeight="1" x14ac:dyDescent="0.2">
      <c r="A3287" s="234"/>
      <c r="B3287" s="98"/>
      <c r="C3287" s="130"/>
      <c r="D3287" s="240"/>
      <c r="E3287" s="240"/>
      <c r="F3287" s="224"/>
      <c r="G3287" s="98"/>
      <c r="H3287" s="98"/>
      <c r="I3287" s="130"/>
      <c r="J3287" s="98"/>
      <c r="K3287" s="98"/>
      <c r="L3287" s="98"/>
      <c r="M3287" s="255"/>
      <c r="N3287" s="255"/>
      <c r="O3287" s="98"/>
      <c r="P3287" s="98"/>
      <c r="Q3287" s="130"/>
    </row>
    <row r="3288" spans="1:17" ht="12.6" customHeight="1" x14ac:dyDescent="0.2">
      <c r="A3288" s="234"/>
      <c r="B3288" s="98"/>
      <c r="C3288" s="130"/>
      <c r="D3288" s="240"/>
      <c r="E3288" s="240"/>
      <c r="F3288" s="224"/>
      <c r="G3288" s="98"/>
      <c r="H3288" s="98"/>
      <c r="I3288" s="130"/>
      <c r="J3288" s="98"/>
      <c r="K3288" s="98"/>
      <c r="L3288" s="98"/>
      <c r="M3288" s="255"/>
      <c r="N3288" s="255"/>
      <c r="O3288" s="98"/>
      <c r="P3288" s="98"/>
      <c r="Q3288" s="130"/>
    </row>
    <row r="3289" spans="1:17" ht="12.6" customHeight="1" x14ac:dyDescent="0.2">
      <c r="A3289" s="234"/>
      <c r="B3289" s="98"/>
      <c r="C3289" s="130"/>
      <c r="D3289" s="240"/>
      <c r="E3289" s="240"/>
      <c r="F3289" s="224"/>
      <c r="G3289" s="98"/>
      <c r="H3289" s="98"/>
      <c r="I3289" s="130"/>
      <c r="J3289" s="98"/>
      <c r="K3289" s="98"/>
      <c r="L3289" s="98"/>
      <c r="M3289" s="255"/>
      <c r="N3289" s="255"/>
      <c r="O3289" s="98"/>
      <c r="P3289" s="98"/>
      <c r="Q3289" s="130"/>
    </row>
    <row r="3290" spans="1:17" ht="12.6" customHeight="1" x14ac:dyDescent="0.2">
      <c r="A3290" s="234"/>
      <c r="B3290" s="98"/>
      <c r="C3290" s="130"/>
      <c r="D3290" s="240"/>
      <c r="E3290" s="240"/>
      <c r="F3290" s="224"/>
      <c r="G3290" s="98"/>
      <c r="H3290" s="98"/>
      <c r="I3290" s="130"/>
      <c r="J3290" s="98"/>
      <c r="K3290" s="98"/>
      <c r="L3290" s="98"/>
      <c r="M3290" s="255"/>
      <c r="N3290" s="255"/>
      <c r="O3290" s="98"/>
      <c r="P3290" s="98"/>
      <c r="Q3290" s="130"/>
    </row>
    <row r="3291" spans="1:17" ht="12.6" customHeight="1" x14ac:dyDescent="0.2">
      <c r="A3291" s="234"/>
      <c r="B3291" s="98"/>
      <c r="C3291" s="130"/>
      <c r="D3291" s="240"/>
      <c r="E3291" s="240"/>
      <c r="F3291" s="224"/>
      <c r="G3291" s="98"/>
      <c r="H3291" s="98"/>
      <c r="I3291" s="130"/>
      <c r="J3291" s="98"/>
      <c r="K3291" s="98"/>
      <c r="L3291" s="98"/>
      <c r="M3291" s="255"/>
      <c r="N3291" s="255"/>
      <c r="O3291" s="98"/>
      <c r="P3291" s="98"/>
      <c r="Q3291" s="130"/>
    </row>
    <row r="3292" spans="1:17" ht="12.6" customHeight="1" x14ac:dyDescent="0.2">
      <c r="A3292" s="234"/>
      <c r="B3292" s="98"/>
      <c r="C3292" s="130"/>
      <c r="D3292" s="240"/>
      <c r="E3292" s="240"/>
      <c r="F3292" s="224"/>
      <c r="G3292" s="98"/>
      <c r="H3292" s="98"/>
      <c r="I3292" s="130"/>
      <c r="J3292" s="98"/>
      <c r="K3292" s="98"/>
      <c r="L3292" s="98"/>
      <c r="M3292" s="255"/>
      <c r="N3292" s="255"/>
      <c r="O3292" s="98"/>
      <c r="P3292" s="98"/>
      <c r="Q3292" s="130"/>
    </row>
    <row r="3293" spans="1:17" ht="12.6" customHeight="1" x14ac:dyDescent="0.2">
      <c r="A3293" s="234"/>
      <c r="B3293" s="98"/>
      <c r="C3293" s="130"/>
      <c r="D3293" s="240"/>
      <c r="E3293" s="240"/>
      <c r="F3293" s="224"/>
      <c r="G3293" s="98"/>
      <c r="H3293" s="98"/>
      <c r="I3293" s="130"/>
      <c r="J3293" s="98"/>
      <c r="K3293" s="98"/>
      <c r="L3293" s="98"/>
      <c r="M3293" s="255"/>
      <c r="N3293" s="255"/>
      <c r="O3293" s="98"/>
      <c r="P3293" s="98"/>
      <c r="Q3293" s="130"/>
    </row>
    <row r="3294" spans="1:17" ht="12.6" customHeight="1" x14ac:dyDescent="0.2">
      <c r="A3294" s="234"/>
      <c r="B3294" s="98"/>
      <c r="C3294" s="130"/>
      <c r="D3294" s="240"/>
      <c r="E3294" s="240"/>
      <c r="F3294" s="224"/>
      <c r="G3294" s="98"/>
      <c r="H3294" s="98"/>
      <c r="I3294" s="130"/>
      <c r="J3294" s="98"/>
      <c r="K3294" s="98"/>
      <c r="L3294" s="98"/>
      <c r="M3294" s="255"/>
      <c r="N3294" s="255"/>
      <c r="O3294" s="98"/>
      <c r="P3294" s="98"/>
      <c r="Q3294" s="130"/>
    </row>
    <row r="3295" spans="1:17" ht="12.6" customHeight="1" x14ac:dyDescent="0.2">
      <c r="A3295" s="234"/>
      <c r="B3295" s="98"/>
      <c r="C3295" s="130"/>
      <c r="D3295" s="240"/>
      <c r="E3295" s="240"/>
      <c r="F3295" s="224"/>
      <c r="G3295" s="98"/>
      <c r="H3295" s="98"/>
      <c r="I3295" s="130"/>
      <c r="J3295" s="98"/>
      <c r="K3295" s="98"/>
      <c r="L3295" s="98"/>
      <c r="M3295" s="255"/>
      <c r="N3295" s="255"/>
      <c r="O3295" s="98"/>
      <c r="P3295" s="98"/>
      <c r="Q3295" s="130"/>
    </row>
    <row r="3296" spans="1:17" ht="12.6" customHeight="1" x14ac:dyDescent="0.2">
      <c r="A3296" s="234"/>
      <c r="B3296" s="98"/>
      <c r="C3296" s="130"/>
      <c r="D3296" s="240"/>
      <c r="E3296" s="240"/>
      <c r="F3296" s="224"/>
      <c r="G3296" s="98"/>
      <c r="H3296" s="98"/>
      <c r="I3296" s="130"/>
      <c r="J3296" s="98"/>
      <c r="K3296" s="98"/>
      <c r="L3296" s="98"/>
      <c r="M3296" s="255"/>
      <c r="N3296" s="255"/>
      <c r="O3296" s="98"/>
      <c r="P3296" s="98"/>
      <c r="Q3296" s="130"/>
    </row>
    <row r="3297" spans="1:17" ht="12.6" customHeight="1" x14ac:dyDescent="0.2">
      <c r="A3297" s="234"/>
      <c r="B3297" s="98"/>
      <c r="C3297" s="130"/>
      <c r="D3297" s="240"/>
      <c r="E3297" s="240"/>
      <c r="F3297" s="224"/>
      <c r="G3297" s="98"/>
      <c r="H3297" s="98"/>
      <c r="I3297" s="130"/>
      <c r="J3297" s="98"/>
      <c r="K3297" s="98"/>
      <c r="L3297" s="98"/>
      <c r="M3297" s="255"/>
      <c r="N3297" s="255"/>
      <c r="O3297" s="98"/>
      <c r="P3297" s="98"/>
      <c r="Q3297" s="130"/>
    </row>
    <row r="3298" spans="1:17" ht="12.6" customHeight="1" x14ac:dyDescent="0.2">
      <c r="A3298" s="234"/>
      <c r="B3298" s="98"/>
      <c r="C3298" s="130"/>
      <c r="D3298" s="240"/>
      <c r="E3298" s="240"/>
      <c r="F3298" s="224"/>
      <c r="G3298" s="98"/>
      <c r="H3298" s="98"/>
      <c r="I3298" s="130"/>
      <c r="J3298" s="98"/>
      <c r="K3298" s="98"/>
      <c r="L3298" s="98"/>
      <c r="M3298" s="255"/>
      <c r="N3298" s="255"/>
      <c r="O3298" s="98"/>
      <c r="P3298" s="98"/>
      <c r="Q3298" s="130"/>
    </row>
    <row r="3299" spans="1:17" ht="12.6" customHeight="1" x14ac:dyDescent="0.2">
      <c r="A3299" s="234"/>
      <c r="B3299" s="98"/>
      <c r="C3299" s="130"/>
      <c r="D3299" s="240"/>
      <c r="E3299" s="240"/>
      <c r="F3299" s="224"/>
      <c r="G3299" s="98"/>
      <c r="H3299" s="98"/>
      <c r="I3299" s="130"/>
      <c r="J3299" s="98"/>
      <c r="K3299" s="98"/>
      <c r="L3299" s="98"/>
      <c r="M3299" s="255"/>
      <c r="N3299" s="255"/>
      <c r="O3299" s="98"/>
      <c r="P3299" s="98"/>
      <c r="Q3299" s="130"/>
    </row>
    <row r="3300" spans="1:17" ht="12.6" customHeight="1" x14ac:dyDescent="0.2">
      <c r="A3300" s="234"/>
      <c r="B3300" s="98"/>
      <c r="C3300" s="130"/>
      <c r="D3300" s="240"/>
      <c r="E3300" s="240"/>
      <c r="F3300" s="224"/>
      <c r="G3300" s="98"/>
      <c r="H3300" s="98"/>
      <c r="I3300" s="130"/>
      <c r="J3300" s="98"/>
      <c r="K3300" s="98"/>
      <c r="L3300" s="98"/>
      <c r="M3300" s="255"/>
      <c r="N3300" s="255"/>
      <c r="O3300" s="98"/>
      <c r="P3300" s="98"/>
      <c r="Q3300" s="130"/>
    </row>
    <row r="3301" spans="1:17" ht="12.6" customHeight="1" x14ac:dyDescent="0.2">
      <c r="A3301" s="234"/>
      <c r="B3301" s="98"/>
      <c r="C3301" s="130"/>
      <c r="D3301" s="240"/>
      <c r="E3301" s="240"/>
      <c r="F3301" s="224"/>
      <c r="G3301" s="98"/>
      <c r="H3301" s="98"/>
      <c r="I3301" s="130"/>
      <c r="J3301" s="98"/>
      <c r="K3301" s="98"/>
      <c r="L3301" s="98"/>
      <c r="M3301" s="255"/>
      <c r="N3301" s="255"/>
      <c r="O3301" s="98"/>
      <c r="P3301" s="98"/>
      <c r="Q3301" s="130"/>
    </row>
    <row r="3302" spans="1:17" ht="12.6" customHeight="1" x14ac:dyDescent="0.2">
      <c r="A3302" s="234"/>
      <c r="B3302" s="98"/>
      <c r="C3302" s="130"/>
      <c r="D3302" s="240"/>
      <c r="E3302" s="240"/>
      <c r="F3302" s="224"/>
      <c r="G3302" s="98"/>
      <c r="H3302" s="98"/>
      <c r="I3302" s="130"/>
      <c r="J3302" s="98"/>
      <c r="K3302" s="98"/>
      <c r="L3302" s="98"/>
      <c r="M3302" s="255"/>
      <c r="N3302" s="255"/>
      <c r="O3302" s="98"/>
      <c r="P3302" s="98"/>
      <c r="Q3302" s="130"/>
    </row>
    <row r="3303" spans="1:17" ht="12.6" customHeight="1" x14ac:dyDescent="0.2">
      <c r="A3303" s="234"/>
      <c r="B3303" s="98"/>
      <c r="C3303" s="130"/>
      <c r="D3303" s="240"/>
      <c r="E3303" s="240"/>
      <c r="F3303" s="224"/>
      <c r="G3303" s="98"/>
      <c r="H3303" s="98"/>
      <c r="I3303" s="130"/>
      <c r="J3303" s="98"/>
      <c r="K3303" s="98"/>
      <c r="L3303" s="98"/>
      <c r="M3303" s="255"/>
      <c r="N3303" s="255"/>
      <c r="O3303" s="98"/>
      <c r="P3303" s="98"/>
      <c r="Q3303" s="130"/>
    </row>
    <row r="3304" spans="1:17" ht="12.6" customHeight="1" x14ac:dyDescent="0.2">
      <c r="A3304" s="234"/>
      <c r="B3304" s="98"/>
      <c r="C3304" s="130"/>
      <c r="D3304" s="240"/>
      <c r="E3304" s="240"/>
      <c r="F3304" s="224"/>
      <c r="G3304" s="98"/>
      <c r="H3304" s="98"/>
      <c r="I3304" s="130"/>
      <c r="J3304" s="98"/>
      <c r="K3304" s="98"/>
      <c r="L3304" s="98"/>
      <c r="M3304" s="255"/>
      <c r="N3304" s="255"/>
      <c r="O3304" s="98"/>
      <c r="P3304" s="98"/>
      <c r="Q3304" s="130"/>
    </row>
    <row r="3305" spans="1:17" ht="12.6" customHeight="1" x14ac:dyDescent="0.2">
      <c r="A3305" s="234"/>
      <c r="B3305" s="98"/>
      <c r="C3305" s="130"/>
      <c r="D3305" s="240"/>
      <c r="E3305" s="240"/>
      <c r="F3305" s="224"/>
      <c r="G3305" s="98"/>
      <c r="H3305" s="98"/>
      <c r="I3305" s="130"/>
      <c r="J3305" s="98"/>
      <c r="K3305" s="98"/>
      <c r="L3305" s="98"/>
      <c r="M3305" s="255"/>
      <c r="N3305" s="255"/>
      <c r="O3305" s="98"/>
      <c r="P3305" s="98"/>
      <c r="Q3305" s="130"/>
    </row>
    <row r="3306" spans="1:17" ht="12.6" customHeight="1" x14ac:dyDescent="0.2">
      <c r="A3306" s="234"/>
      <c r="B3306" s="98"/>
      <c r="C3306" s="130"/>
      <c r="D3306" s="240"/>
      <c r="E3306" s="240"/>
      <c r="F3306" s="224"/>
      <c r="G3306" s="98"/>
      <c r="H3306" s="98"/>
      <c r="I3306" s="130"/>
      <c r="J3306" s="98"/>
      <c r="K3306" s="98"/>
      <c r="L3306" s="98"/>
      <c r="M3306" s="255"/>
      <c r="N3306" s="255"/>
      <c r="O3306" s="98"/>
      <c r="P3306" s="98"/>
      <c r="Q3306" s="130"/>
    </row>
    <row r="3307" spans="1:17" ht="12.6" customHeight="1" x14ac:dyDescent="0.2">
      <c r="A3307" s="234"/>
      <c r="B3307" s="98"/>
      <c r="C3307" s="130"/>
      <c r="D3307" s="240"/>
      <c r="E3307" s="240"/>
      <c r="F3307" s="224"/>
      <c r="G3307" s="98"/>
      <c r="H3307" s="98"/>
      <c r="I3307" s="130"/>
      <c r="J3307" s="98"/>
      <c r="K3307" s="98"/>
      <c r="L3307" s="98"/>
      <c r="M3307" s="255"/>
      <c r="N3307" s="255"/>
      <c r="O3307" s="98"/>
      <c r="P3307" s="98"/>
      <c r="Q3307" s="130"/>
    </row>
    <row r="3308" spans="1:17" ht="12.6" customHeight="1" x14ac:dyDescent="0.2">
      <c r="A3308" s="234"/>
      <c r="B3308" s="98"/>
      <c r="C3308" s="130"/>
      <c r="D3308" s="240"/>
      <c r="E3308" s="240"/>
      <c r="F3308" s="224"/>
      <c r="G3308" s="98"/>
      <c r="H3308" s="98"/>
      <c r="I3308" s="130"/>
      <c r="J3308" s="98"/>
      <c r="K3308" s="98"/>
      <c r="L3308" s="98"/>
      <c r="M3308" s="255"/>
      <c r="N3308" s="255"/>
      <c r="O3308" s="98"/>
      <c r="P3308" s="98"/>
      <c r="Q3308" s="130"/>
    </row>
    <row r="3309" spans="1:17" ht="12.6" customHeight="1" x14ac:dyDescent="0.2">
      <c r="A3309" s="234"/>
      <c r="B3309" s="98"/>
      <c r="C3309" s="130"/>
      <c r="D3309" s="240"/>
      <c r="E3309" s="240"/>
      <c r="F3309" s="224"/>
      <c r="G3309" s="98"/>
      <c r="H3309" s="98"/>
      <c r="I3309" s="130"/>
      <c r="J3309" s="98"/>
      <c r="K3309" s="98"/>
      <c r="L3309" s="98"/>
      <c r="M3309" s="255"/>
      <c r="N3309" s="255"/>
      <c r="O3309" s="98"/>
      <c r="P3309" s="98"/>
      <c r="Q3309" s="130"/>
    </row>
    <row r="3310" spans="1:17" ht="12.6" customHeight="1" x14ac:dyDescent="0.2">
      <c r="A3310" s="234"/>
      <c r="B3310" s="98"/>
      <c r="C3310" s="130"/>
      <c r="D3310" s="240"/>
      <c r="E3310" s="240"/>
      <c r="F3310" s="224"/>
      <c r="G3310" s="98"/>
      <c r="H3310" s="98"/>
      <c r="I3310" s="130"/>
      <c r="J3310" s="98"/>
      <c r="K3310" s="98"/>
      <c r="L3310" s="98"/>
      <c r="M3310" s="255"/>
      <c r="N3310" s="255"/>
      <c r="O3310" s="98"/>
      <c r="P3310" s="98"/>
      <c r="Q3310" s="130"/>
    </row>
    <row r="3311" spans="1:17" ht="12.6" customHeight="1" x14ac:dyDescent="0.2">
      <c r="A3311" s="234"/>
      <c r="B3311" s="98"/>
      <c r="C3311" s="130"/>
      <c r="D3311" s="240"/>
      <c r="E3311" s="240"/>
      <c r="F3311" s="224"/>
      <c r="G3311" s="98"/>
      <c r="H3311" s="98"/>
      <c r="I3311" s="130"/>
      <c r="J3311" s="98"/>
      <c r="K3311" s="98"/>
      <c r="L3311" s="98"/>
      <c r="M3311" s="255"/>
      <c r="N3311" s="255"/>
      <c r="O3311" s="98"/>
      <c r="P3311" s="98"/>
      <c r="Q3311" s="130"/>
    </row>
    <row r="3312" spans="1:17" ht="12.6" customHeight="1" x14ac:dyDescent="0.2">
      <c r="A3312" s="234"/>
      <c r="B3312" s="98"/>
      <c r="C3312" s="130"/>
      <c r="D3312" s="240"/>
      <c r="E3312" s="240"/>
      <c r="F3312" s="224"/>
      <c r="G3312" s="98"/>
      <c r="H3312" s="98"/>
      <c r="I3312" s="130"/>
      <c r="J3312" s="98"/>
      <c r="K3312" s="98"/>
      <c r="L3312" s="98"/>
      <c r="M3312" s="255"/>
      <c r="N3312" s="255"/>
      <c r="O3312" s="98"/>
      <c r="P3312" s="98"/>
      <c r="Q3312" s="130"/>
    </row>
    <row r="3313" spans="1:17" ht="12.6" customHeight="1" x14ac:dyDescent="0.2">
      <c r="A3313" s="234"/>
      <c r="B3313" s="98"/>
      <c r="C3313" s="130"/>
      <c r="D3313" s="240"/>
      <c r="E3313" s="240"/>
      <c r="F3313" s="224"/>
      <c r="G3313" s="98"/>
      <c r="H3313" s="98"/>
      <c r="I3313" s="130"/>
      <c r="J3313" s="98"/>
      <c r="K3313" s="98"/>
      <c r="L3313" s="98"/>
      <c r="M3313" s="255"/>
      <c r="N3313" s="255"/>
      <c r="O3313" s="98"/>
      <c r="P3313" s="98"/>
      <c r="Q3313" s="130"/>
    </row>
    <row r="3314" spans="1:17" ht="12.6" customHeight="1" x14ac:dyDescent="0.2">
      <c r="A3314" s="234"/>
      <c r="B3314" s="98"/>
      <c r="C3314" s="130"/>
      <c r="D3314" s="240"/>
      <c r="E3314" s="240"/>
      <c r="F3314" s="224"/>
      <c r="G3314" s="98"/>
      <c r="H3314" s="98"/>
      <c r="I3314" s="130"/>
      <c r="J3314" s="98"/>
      <c r="K3314" s="98"/>
      <c r="L3314" s="98"/>
      <c r="M3314" s="255"/>
      <c r="N3314" s="255"/>
      <c r="O3314" s="98"/>
      <c r="P3314" s="98"/>
      <c r="Q3314" s="130"/>
    </row>
    <row r="3315" spans="1:17" ht="12.6" customHeight="1" x14ac:dyDescent="0.2">
      <c r="A3315" s="234"/>
      <c r="B3315" s="98"/>
      <c r="C3315" s="130"/>
      <c r="D3315" s="240"/>
      <c r="E3315" s="240"/>
      <c r="F3315" s="224"/>
      <c r="G3315" s="98"/>
      <c r="H3315" s="98"/>
      <c r="I3315" s="130"/>
      <c r="J3315" s="98"/>
      <c r="K3315" s="98"/>
      <c r="L3315" s="98"/>
      <c r="M3315" s="255"/>
      <c r="N3315" s="255"/>
      <c r="O3315" s="98"/>
      <c r="P3315" s="98"/>
      <c r="Q3315" s="130"/>
    </row>
    <row r="3316" spans="1:17" ht="12.6" customHeight="1" x14ac:dyDescent="0.2">
      <c r="A3316" s="234"/>
      <c r="B3316" s="98"/>
      <c r="C3316" s="130"/>
      <c r="D3316" s="240"/>
      <c r="E3316" s="240"/>
      <c r="F3316" s="224"/>
      <c r="G3316" s="98"/>
      <c r="H3316" s="98"/>
      <c r="I3316" s="130"/>
      <c r="J3316" s="98"/>
      <c r="K3316" s="98"/>
      <c r="L3316" s="98"/>
      <c r="M3316" s="255"/>
      <c r="N3316" s="255"/>
      <c r="O3316" s="98"/>
      <c r="P3316" s="98"/>
      <c r="Q3316" s="130"/>
    </row>
    <row r="3317" spans="1:17" ht="12.6" customHeight="1" x14ac:dyDescent="0.2">
      <c r="A3317" s="234"/>
      <c r="B3317" s="98"/>
      <c r="C3317" s="130"/>
      <c r="D3317" s="240"/>
      <c r="E3317" s="240"/>
      <c r="F3317" s="224"/>
      <c r="G3317" s="98"/>
      <c r="H3317" s="98"/>
      <c r="I3317" s="130"/>
      <c r="J3317" s="98"/>
      <c r="K3317" s="98"/>
      <c r="L3317" s="98"/>
      <c r="M3317" s="255"/>
      <c r="N3317" s="255"/>
      <c r="O3317" s="98"/>
      <c r="P3317" s="98"/>
      <c r="Q3317" s="130"/>
    </row>
    <row r="3318" spans="1:17" ht="12.6" customHeight="1" x14ac:dyDescent="0.2">
      <c r="A3318" s="234"/>
      <c r="B3318" s="98"/>
      <c r="C3318" s="130"/>
      <c r="D3318" s="240"/>
      <c r="E3318" s="240"/>
      <c r="F3318" s="224"/>
      <c r="G3318" s="98"/>
      <c r="H3318" s="98"/>
      <c r="I3318" s="130"/>
      <c r="J3318" s="98"/>
      <c r="K3318" s="98"/>
      <c r="L3318" s="98"/>
      <c r="M3318" s="255"/>
      <c r="N3318" s="255"/>
      <c r="O3318" s="98"/>
      <c r="P3318" s="98"/>
      <c r="Q3318" s="130"/>
    </row>
    <row r="3319" spans="1:17" ht="12.6" customHeight="1" x14ac:dyDescent="0.2">
      <c r="A3319" s="234"/>
      <c r="B3319" s="98"/>
      <c r="C3319" s="130"/>
      <c r="D3319" s="240"/>
      <c r="E3319" s="240"/>
      <c r="F3319" s="224"/>
      <c r="G3319" s="98"/>
      <c r="H3319" s="98"/>
      <c r="I3319" s="130"/>
      <c r="J3319" s="98"/>
      <c r="K3319" s="98"/>
      <c r="L3319" s="98"/>
      <c r="M3319" s="255"/>
      <c r="N3319" s="255"/>
      <c r="O3319" s="98"/>
      <c r="P3319" s="98"/>
      <c r="Q3319" s="130"/>
    </row>
    <row r="3320" spans="1:17" ht="12.6" customHeight="1" x14ac:dyDescent="0.2">
      <c r="A3320" s="234"/>
      <c r="B3320" s="98"/>
      <c r="C3320" s="130"/>
      <c r="D3320" s="240"/>
      <c r="E3320" s="240"/>
      <c r="F3320" s="224"/>
      <c r="G3320" s="98"/>
      <c r="H3320" s="98"/>
      <c r="I3320" s="130"/>
      <c r="J3320" s="98"/>
      <c r="K3320" s="98"/>
      <c r="L3320" s="98"/>
      <c r="M3320" s="255"/>
      <c r="N3320" s="255"/>
      <c r="O3320" s="98"/>
      <c r="P3320" s="98"/>
      <c r="Q3320" s="130"/>
    </row>
    <row r="3321" spans="1:17" ht="12.6" customHeight="1" x14ac:dyDescent="0.2">
      <c r="A3321" s="234"/>
      <c r="B3321" s="98"/>
      <c r="C3321" s="130"/>
      <c r="D3321" s="240"/>
      <c r="E3321" s="240"/>
      <c r="F3321" s="224"/>
      <c r="G3321" s="98"/>
      <c r="H3321" s="98"/>
      <c r="I3321" s="130"/>
      <c r="J3321" s="98"/>
      <c r="K3321" s="98"/>
      <c r="L3321" s="98"/>
      <c r="M3321" s="255"/>
      <c r="N3321" s="255"/>
      <c r="O3321" s="98"/>
      <c r="P3321" s="98"/>
      <c r="Q3321" s="130"/>
    </row>
    <row r="3322" spans="1:17" ht="12.6" customHeight="1" x14ac:dyDescent="0.2">
      <c r="A3322" s="234"/>
      <c r="B3322" s="98"/>
      <c r="C3322" s="130"/>
      <c r="D3322" s="240"/>
      <c r="E3322" s="240"/>
      <c r="F3322" s="224"/>
      <c r="G3322" s="98"/>
      <c r="H3322" s="98"/>
      <c r="I3322" s="130"/>
      <c r="J3322" s="98"/>
      <c r="K3322" s="98"/>
      <c r="L3322" s="98"/>
      <c r="M3322" s="255"/>
      <c r="N3322" s="255"/>
      <c r="O3322" s="98"/>
      <c r="P3322" s="98"/>
      <c r="Q3322" s="130"/>
    </row>
    <row r="3323" spans="1:17" ht="12.6" customHeight="1" x14ac:dyDescent="0.2">
      <c r="A3323" s="234"/>
      <c r="B3323" s="98"/>
      <c r="C3323" s="130"/>
      <c r="D3323" s="240"/>
      <c r="E3323" s="240"/>
      <c r="F3323" s="224"/>
      <c r="G3323" s="98"/>
      <c r="H3323" s="98"/>
      <c r="I3323" s="130"/>
      <c r="J3323" s="98"/>
      <c r="K3323" s="98"/>
      <c r="L3323" s="98"/>
      <c r="M3323" s="255"/>
      <c r="N3323" s="255"/>
      <c r="O3323" s="98"/>
      <c r="P3323" s="98"/>
      <c r="Q3323" s="130"/>
    </row>
    <row r="3324" spans="1:17" ht="12.6" customHeight="1" x14ac:dyDescent="0.2">
      <c r="A3324" s="234"/>
      <c r="B3324" s="98"/>
      <c r="C3324" s="130"/>
      <c r="D3324" s="240"/>
      <c r="E3324" s="240"/>
      <c r="F3324" s="224"/>
      <c r="G3324" s="98"/>
      <c r="H3324" s="98"/>
      <c r="I3324" s="130"/>
      <c r="J3324" s="98"/>
      <c r="K3324" s="98"/>
      <c r="L3324" s="98"/>
      <c r="M3324" s="255"/>
      <c r="N3324" s="255"/>
      <c r="O3324" s="98"/>
      <c r="P3324" s="98"/>
      <c r="Q3324" s="130"/>
    </row>
    <row r="3325" spans="1:17" ht="12.6" customHeight="1" x14ac:dyDescent="0.2">
      <c r="A3325" s="234"/>
      <c r="B3325" s="98"/>
      <c r="C3325" s="130"/>
      <c r="D3325" s="240"/>
      <c r="E3325" s="240"/>
      <c r="F3325" s="224"/>
      <c r="G3325" s="98"/>
      <c r="H3325" s="98"/>
      <c r="I3325" s="130"/>
      <c r="J3325" s="98"/>
      <c r="K3325" s="98"/>
      <c r="L3325" s="98"/>
      <c r="M3325" s="255"/>
      <c r="N3325" s="255"/>
      <c r="O3325" s="98"/>
      <c r="P3325" s="98"/>
      <c r="Q3325" s="130"/>
    </row>
    <row r="3326" spans="1:17" ht="12.6" customHeight="1" x14ac:dyDescent="0.2">
      <c r="A3326" s="234"/>
      <c r="B3326" s="98"/>
      <c r="C3326" s="130"/>
      <c r="D3326" s="240"/>
      <c r="E3326" s="240"/>
      <c r="F3326" s="224"/>
      <c r="G3326" s="98"/>
      <c r="H3326" s="98"/>
      <c r="I3326" s="130"/>
      <c r="J3326" s="98"/>
      <c r="K3326" s="98"/>
      <c r="L3326" s="98"/>
      <c r="M3326" s="255"/>
      <c r="N3326" s="255"/>
      <c r="O3326" s="98"/>
      <c r="P3326" s="98"/>
      <c r="Q3326" s="130"/>
    </row>
    <row r="3327" spans="1:17" ht="12.6" customHeight="1" x14ac:dyDescent="0.2">
      <c r="A3327" s="234"/>
      <c r="B3327" s="98"/>
      <c r="C3327" s="130"/>
      <c r="D3327" s="240"/>
      <c r="E3327" s="240"/>
      <c r="F3327" s="224"/>
      <c r="G3327" s="98"/>
      <c r="H3327" s="98"/>
      <c r="I3327" s="130"/>
      <c r="J3327" s="98"/>
      <c r="K3327" s="98"/>
      <c r="L3327" s="98"/>
      <c r="M3327" s="255"/>
      <c r="N3327" s="255"/>
      <c r="O3327" s="98"/>
      <c r="P3327" s="98"/>
      <c r="Q3327" s="130"/>
    </row>
    <row r="3328" spans="1:17" ht="12.6" customHeight="1" x14ac:dyDescent="0.2">
      <c r="A3328" s="234"/>
      <c r="B3328" s="98"/>
      <c r="C3328" s="130"/>
      <c r="D3328" s="240"/>
      <c r="E3328" s="240"/>
      <c r="F3328" s="224"/>
      <c r="G3328" s="98"/>
      <c r="H3328" s="98"/>
      <c r="I3328" s="130"/>
      <c r="J3328" s="98"/>
      <c r="K3328" s="98"/>
      <c r="L3328" s="98"/>
      <c r="M3328" s="255"/>
      <c r="N3328" s="255"/>
      <c r="O3328" s="98"/>
      <c r="P3328" s="98"/>
      <c r="Q3328" s="130"/>
    </row>
    <row r="3329" spans="1:17" ht="12.6" customHeight="1" x14ac:dyDescent="0.2">
      <c r="A3329" s="234"/>
      <c r="B3329" s="98"/>
      <c r="C3329" s="130"/>
      <c r="D3329" s="240"/>
      <c r="E3329" s="240"/>
      <c r="F3329" s="224"/>
      <c r="G3329" s="98"/>
      <c r="H3329" s="98"/>
      <c r="I3329" s="130"/>
      <c r="J3329" s="98"/>
      <c r="K3329" s="98"/>
      <c r="L3329" s="98"/>
      <c r="M3329" s="255"/>
      <c r="N3329" s="255"/>
      <c r="O3329" s="98"/>
      <c r="P3329" s="98"/>
      <c r="Q3329" s="130"/>
    </row>
    <row r="3330" spans="1:17" ht="12.6" customHeight="1" x14ac:dyDescent="0.2">
      <c r="A3330" s="234"/>
      <c r="B3330" s="98"/>
      <c r="C3330" s="130"/>
      <c r="D3330" s="240"/>
      <c r="E3330" s="240"/>
      <c r="F3330" s="224"/>
      <c r="G3330" s="98"/>
      <c r="H3330" s="98"/>
      <c r="I3330" s="130"/>
      <c r="J3330" s="98"/>
      <c r="K3330" s="98"/>
      <c r="L3330" s="98"/>
      <c r="M3330" s="255"/>
      <c r="N3330" s="255"/>
      <c r="O3330" s="98"/>
      <c r="P3330" s="98"/>
      <c r="Q3330" s="130"/>
    </row>
    <row r="3331" spans="1:17" ht="12.6" customHeight="1" x14ac:dyDescent="0.2">
      <c r="A3331" s="234"/>
      <c r="B3331" s="98"/>
      <c r="C3331" s="130"/>
      <c r="D3331" s="240"/>
      <c r="E3331" s="240"/>
      <c r="F3331" s="224"/>
      <c r="G3331" s="98"/>
      <c r="H3331" s="98"/>
      <c r="I3331" s="130"/>
      <c r="J3331" s="98"/>
      <c r="K3331" s="98"/>
      <c r="L3331" s="98"/>
      <c r="M3331" s="255"/>
      <c r="N3331" s="255"/>
      <c r="O3331" s="98"/>
      <c r="P3331" s="98"/>
      <c r="Q3331" s="130"/>
    </row>
    <row r="3332" spans="1:17" ht="12.6" customHeight="1" x14ac:dyDescent="0.2">
      <c r="A3332" s="234"/>
      <c r="B3332" s="98"/>
      <c r="C3332" s="130"/>
      <c r="D3332" s="240"/>
      <c r="E3332" s="240"/>
      <c r="F3332" s="224"/>
      <c r="G3332" s="98"/>
      <c r="H3332" s="98"/>
      <c r="I3332" s="130"/>
      <c r="J3332" s="98"/>
      <c r="K3332" s="98"/>
      <c r="L3332" s="98"/>
      <c r="M3332" s="255"/>
      <c r="N3332" s="255"/>
      <c r="O3332" s="98"/>
      <c r="P3332" s="98"/>
      <c r="Q3332" s="130"/>
    </row>
    <row r="3333" spans="1:17" ht="12.6" customHeight="1" x14ac:dyDescent="0.2">
      <c r="A3333" s="234"/>
      <c r="B3333" s="98"/>
      <c r="C3333" s="130"/>
      <c r="D3333" s="240"/>
      <c r="E3333" s="240"/>
      <c r="F3333" s="224"/>
      <c r="G3333" s="98"/>
      <c r="H3333" s="98"/>
      <c r="I3333" s="130"/>
      <c r="J3333" s="98"/>
      <c r="K3333" s="98"/>
      <c r="L3333" s="98"/>
      <c r="M3333" s="255"/>
      <c r="N3333" s="255"/>
      <c r="O3333" s="98"/>
      <c r="P3333" s="98"/>
      <c r="Q3333" s="130"/>
    </row>
    <row r="3334" spans="1:17" ht="12.6" customHeight="1" x14ac:dyDescent="0.2">
      <c r="A3334" s="234"/>
      <c r="B3334" s="98"/>
      <c r="C3334" s="130"/>
      <c r="D3334" s="240"/>
      <c r="E3334" s="240"/>
      <c r="F3334" s="224"/>
      <c r="G3334" s="98"/>
      <c r="H3334" s="98"/>
      <c r="I3334" s="130"/>
      <c r="J3334" s="98"/>
      <c r="K3334" s="98"/>
      <c r="L3334" s="98"/>
      <c r="M3334" s="255"/>
      <c r="N3334" s="255"/>
      <c r="O3334" s="98"/>
      <c r="P3334" s="98"/>
      <c r="Q3334" s="130"/>
    </row>
    <row r="3335" spans="1:17" ht="12.6" customHeight="1" x14ac:dyDescent="0.2">
      <c r="A3335" s="234"/>
      <c r="B3335" s="98"/>
      <c r="C3335" s="130"/>
      <c r="D3335" s="240"/>
      <c r="E3335" s="240"/>
      <c r="F3335" s="224"/>
      <c r="G3335" s="98"/>
      <c r="H3335" s="98"/>
      <c r="I3335" s="130"/>
      <c r="J3335" s="98"/>
      <c r="K3335" s="98"/>
      <c r="L3335" s="98"/>
      <c r="M3335" s="255"/>
      <c r="N3335" s="255"/>
      <c r="O3335" s="98"/>
      <c r="P3335" s="98"/>
      <c r="Q3335" s="130"/>
    </row>
    <row r="3336" spans="1:17" ht="12.6" customHeight="1" x14ac:dyDescent="0.2">
      <c r="A3336" s="234"/>
      <c r="B3336" s="98"/>
      <c r="C3336" s="130"/>
      <c r="D3336" s="240"/>
      <c r="E3336" s="240"/>
      <c r="F3336" s="224"/>
      <c r="G3336" s="98"/>
      <c r="H3336" s="98"/>
      <c r="I3336" s="130"/>
      <c r="J3336" s="98"/>
      <c r="K3336" s="98"/>
      <c r="L3336" s="98"/>
      <c r="M3336" s="255"/>
      <c r="N3336" s="255"/>
      <c r="O3336" s="98"/>
      <c r="P3336" s="98"/>
      <c r="Q3336" s="130"/>
    </row>
    <row r="3337" spans="1:17" ht="12.6" customHeight="1" x14ac:dyDescent="0.2">
      <c r="A3337" s="234"/>
      <c r="B3337" s="98"/>
      <c r="C3337" s="130"/>
      <c r="D3337" s="240"/>
      <c r="E3337" s="240"/>
      <c r="F3337" s="224"/>
      <c r="G3337" s="98"/>
      <c r="H3337" s="98"/>
      <c r="I3337" s="130"/>
      <c r="J3337" s="98"/>
      <c r="K3337" s="98"/>
      <c r="L3337" s="98"/>
      <c r="M3337" s="255"/>
      <c r="N3337" s="255"/>
      <c r="O3337" s="98"/>
      <c r="P3337" s="98"/>
      <c r="Q3337" s="130"/>
    </row>
    <row r="3338" spans="1:17" ht="12.6" customHeight="1" x14ac:dyDescent="0.2">
      <c r="A3338" s="234"/>
      <c r="B3338" s="98"/>
      <c r="C3338" s="130"/>
      <c r="D3338" s="240"/>
      <c r="E3338" s="240"/>
      <c r="F3338" s="224"/>
      <c r="G3338" s="98"/>
      <c r="H3338" s="98"/>
      <c r="I3338" s="130"/>
      <c r="J3338" s="98"/>
      <c r="K3338" s="98"/>
      <c r="L3338" s="98"/>
      <c r="M3338" s="255"/>
      <c r="N3338" s="255"/>
      <c r="O3338" s="98"/>
      <c r="P3338" s="98"/>
      <c r="Q3338" s="130"/>
    </row>
    <row r="3339" spans="1:17" ht="12.6" customHeight="1" x14ac:dyDescent="0.2">
      <c r="A3339" s="234"/>
      <c r="B3339" s="98"/>
      <c r="C3339" s="130"/>
      <c r="D3339" s="240"/>
      <c r="E3339" s="240"/>
      <c r="F3339" s="224"/>
      <c r="G3339" s="98"/>
      <c r="H3339" s="98"/>
      <c r="I3339" s="130"/>
      <c r="J3339" s="98"/>
      <c r="K3339" s="98"/>
      <c r="L3339" s="98"/>
      <c r="M3339" s="255"/>
      <c r="N3339" s="255"/>
      <c r="O3339" s="98"/>
      <c r="P3339" s="98"/>
      <c r="Q3339" s="130"/>
    </row>
    <row r="3340" spans="1:17" ht="12.6" customHeight="1" x14ac:dyDescent="0.2">
      <c r="A3340" s="234"/>
      <c r="B3340" s="98"/>
      <c r="C3340" s="130"/>
      <c r="D3340" s="240"/>
      <c r="E3340" s="240"/>
      <c r="F3340" s="224"/>
      <c r="G3340" s="98"/>
      <c r="H3340" s="98"/>
      <c r="I3340" s="130"/>
      <c r="J3340" s="98"/>
      <c r="K3340" s="98"/>
      <c r="L3340" s="98"/>
      <c r="M3340" s="255"/>
      <c r="N3340" s="255"/>
      <c r="O3340" s="98"/>
      <c r="P3340" s="98"/>
      <c r="Q3340" s="130"/>
    </row>
    <row r="3341" spans="1:17" ht="12.6" customHeight="1" x14ac:dyDescent="0.2">
      <c r="A3341" s="234"/>
      <c r="B3341" s="98"/>
      <c r="C3341" s="130"/>
      <c r="D3341" s="240"/>
      <c r="E3341" s="240"/>
      <c r="F3341" s="224"/>
      <c r="G3341" s="98"/>
      <c r="H3341" s="98"/>
      <c r="I3341" s="130"/>
      <c r="J3341" s="98"/>
      <c r="K3341" s="98"/>
      <c r="L3341" s="98"/>
      <c r="M3341" s="255"/>
      <c r="N3341" s="255"/>
      <c r="O3341" s="98"/>
      <c r="P3341" s="98"/>
      <c r="Q3341" s="130"/>
    </row>
    <row r="3342" spans="1:17" ht="12.6" customHeight="1" x14ac:dyDescent="0.2">
      <c r="A3342" s="234"/>
      <c r="B3342" s="98"/>
      <c r="C3342" s="130"/>
      <c r="D3342" s="240"/>
      <c r="E3342" s="240"/>
      <c r="F3342" s="224"/>
      <c r="G3342" s="98"/>
      <c r="H3342" s="98"/>
      <c r="I3342" s="130"/>
      <c r="J3342" s="98"/>
      <c r="K3342" s="98"/>
      <c r="L3342" s="98"/>
      <c r="M3342" s="255"/>
      <c r="N3342" s="255"/>
      <c r="O3342" s="98"/>
      <c r="P3342" s="98"/>
      <c r="Q3342" s="130"/>
    </row>
    <row r="3343" spans="1:17" ht="12.6" customHeight="1" x14ac:dyDescent="0.2">
      <c r="A3343" s="234"/>
      <c r="B3343" s="98"/>
      <c r="C3343" s="130"/>
      <c r="D3343" s="240"/>
      <c r="E3343" s="240"/>
      <c r="F3343" s="224"/>
      <c r="G3343" s="98"/>
      <c r="H3343" s="98"/>
      <c r="I3343" s="130"/>
      <c r="J3343" s="98"/>
      <c r="K3343" s="98"/>
      <c r="L3343" s="98"/>
      <c r="M3343" s="255"/>
      <c r="N3343" s="255"/>
      <c r="O3343" s="98"/>
      <c r="P3343" s="98"/>
      <c r="Q3343" s="130"/>
    </row>
    <row r="3344" spans="1:17" ht="12.6" customHeight="1" x14ac:dyDescent="0.2">
      <c r="A3344" s="234"/>
      <c r="B3344" s="98"/>
      <c r="C3344" s="130"/>
      <c r="D3344" s="240"/>
      <c r="E3344" s="240"/>
      <c r="F3344" s="224"/>
      <c r="G3344" s="98"/>
      <c r="H3344" s="98"/>
      <c r="I3344" s="130"/>
      <c r="J3344" s="98"/>
      <c r="K3344" s="98"/>
      <c r="L3344" s="98"/>
      <c r="M3344" s="255"/>
      <c r="N3344" s="255"/>
      <c r="O3344" s="98"/>
      <c r="P3344" s="98"/>
      <c r="Q3344" s="130"/>
    </row>
    <row r="3345" spans="1:17" ht="12.6" customHeight="1" x14ac:dyDescent="0.2">
      <c r="A3345" s="234"/>
      <c r="B3345" s="98"/>
      <c r="C3345" s="130"/>
      <c r="D3345" s="240"/>
      <c r="E3345" s="240"/>
      <c r="F3345" s="224"/>
      <c r="G3345" s="98"/>
      <c r="H3345" s="98"/>
      <c r="I3345" s="130"/>
      <c r="J3345" s="98"/>
      <c r="K3345" s="98"/>
      <c r="L3345" s="98"/>
      <c r="M3345" s="255"/>
      <c r="N3345" s="255"/>
      <c r="O3345" s="98"/>
      <c r="P3345" s="98"/>
      <c r="Q3345" s="130"/>
    </row>
    <row r="3346" spans="1:17" ht="12.6" customHeight="1" x14ac:dyDescent="0.2">
      <c r="A3346" s="234"/>
      <c r="B3346" s="98"/>
      <c r="C3346" s="130"/>
      <c r="D3346" s="240"/>
      <c r="E3346" s="240"/>
      <c r="F3346" s="224"/>
      <c r="G3346" s="98"/>
      <c r="H3346" s="98"/>
      <c r="I3346" s="130"/>
      <c r="J3346" s="98"/>
      <c r="K3346" s="98"/>
      <c r="L3346" s="98"/>
      <c r="M3346" s="255"/>
      <c r="N3346" s="255"/>
      <c r="O3346" s="98"/>
      <c r="P3346" s="98"/>
      <c r="Q3346" s="130"/>
    </row>
    <row r="3347" spans="1:17" ht="12.6" customHeight="1" x14ac:dyDescent="0.2">
      <c r="A3347" s="234"/>
      <c r="B3347" s="98"/>
      <c r="C3347" s="130"/>
      <c r="D3347" s="240"/>
      <c r="E3347" s="240"/>
      <c r="F3347" s="224"/>
      <c r="G3347" s="98"/>
      <c r="H3347" s="98"/>
      <c r="I3347" s="130"/>
      <c r="J3347" s="98"/>
      <c r="K3347" s="98"/>
      <c r="L3347" s="98"/>
      <c r="M3347" s="255"/>
      <c r="N3347" s="255"/>
      <c r="O3347" s="98"/>
      <c r="P3347" s="98"/>
      <c r="Q3347" s="130"/>
    </row>
    <row r="3348" spans="1:17" ht="12.6" customHeight="1" x14ac:dyDescent="0.2">
      <c r="A3348" s="234"/>
      <c r="B3348" s="98"/>
      <c r="C3348" s="130"/>
      <c r="D3348" s="240"/>
      <c r="E3348" s="240"/>
      <c r="F3348" s="224"/>
      <c r="G3348" s="98"/>
      <c r="H3348" s="98"/>
      <c r="I3348" s="130"/>
      <c r="J3348" s="98"/>
      <c r="K3348" s="98"/>
      <c r="L3348" s="98"/>
      <c r="M3348" s="255"/>
      <c r="N3348" s="255"/>
      <c r="O3348" s="98"/>
      <c r="P3348" s="98"/>
      <c r="Q3348" s="130"/>
    </row>
    <row r="3349" spans="1:17" ht="12.6" customHeight="1" x14ac:dyDescent="0.2">
      <c r="A3349" s="234"/>
      <c r="B3349" s="98"/>
      <c r="C3349" s="130"/>
      <c r="D3349" s="240"/>
      <c r="E3349" s="240"/>
      <c r="F3349" s="224"/>
      <c r="G3349" s="98"/>
      <c r="H3349" s="98"/>
      <c r="I3349" s="130"/>
      <c r="J3349" s="98"/>
      <c r="K3349" s="98"/>
      <c r="L3349" s="98"/>
      <c r="M3349" s="255"/>
      <c r="N3349" s="255"/>
      <c r="O3349" s="98"/>
      <c r="P3349" s="98"/>
      <c r="Q3349" s="130"/>
    </row>
    <row r="3350" spans="1:17" ht="12.6" customHeight="1" x14ac:dyDescent="0.2">
      <c r="A3350" s="234"/>
      <c r="B3350" s="98"/>
      <c r="C3350" s="130"/>
      <c r="D3350" s="240"/>
      <c r="E3350" s="240"/>
      <c r="F3350" s="224"/>
      <c r="G3350" s="98"/>
      <c r="H3350" s="98"/>
      <c r="I3350" s="130"/>
      <c r="J3350" s="98"/>
      <c r="K3350" s="98"/>
      <c r="L3350" s="98"/>
      <c r="M3350" s="255"/>
      <c r="N3350" s="255"/>
      <c r="O3350" s="98"/>
      <c r="P3350" s="98"/>
      <c r="Q3350" s="130"/>
    </row>
    <row r="3351" spans="1:17" ht="12.6" customHeight="1" x14ac:dyDescent="0.2">
      <c r="A3351" s="234"/>
      <c r="B3351" s="98"/>
      <c r="C3351" s="130"/>
      <c r="D3351" s="240"/>
      <c r="E3351" s="240"/>
      <c r="F3351" s="224"/>
      <c r="G3351" s="98"/>
      <c r="H3351" s="98"/>
      <c r="I3351" s="130"/>
      <c r="J3351" s="98"/>
      <c r="K3351" s="98"/>
      <c r="L3351" s="98"/>
      <c r="M3351" s="255"/>
      <c r="N3351" s="255"/>
      <c r="O3351" s="98"/>
      <c r="P3351" s="98"/>
      <c r="Q3351" s="130"/>
    </row>
    <row r="3352" spans="1:17" ht="12.6" customHeight="1" x14ac:dyDescent="0.2">
      <c r="A3352" s="234"/>
      <c r="B3352" s="98"/>
      <c r="C3352" s="130"/>
      <c r="D3352" s="240"/>
      <c r="E3352" s="240"/>
      <c r="F3352" s="224"/>
      <c r="G3352" s="98"/>
      <c r="H3352" s="98"/>
      <c r="I3352" s="130"/>
      <c r="J3352" s="98"/>
      <c r="K3352" s="98"/>
      <c r="L3352" s="98"/>
      <c r="M3352" s="255"/>
      <c r="N3352" s="255"/>
      <c r="O3352" s="98"/>
      <c r="P3352" s="98"/>
      <c r="Q3352" s="130"/>
    </row>
    <row r="3353" spans="1:17" ht="12.6" customHeight="1" x14ac:dyDescent="0.2">
      <c r="A3353" s="234"/>
      <c r="B3353" s="98"/>
      <c r="C3353" s="130"/>
      <c r="D3353" s="240"/>
      <c r="E3353" s="240"/>
      <c r="F3353" s="224"/>
      <c r="G3353" s="98"/>
      <c r="H3353" s="98"/>
      <c r="I3353" s="130"/>
      <c r="J3353" s="98"/>
      <c r="K3353" s="98"/>
      <c r="L3353" s="98"/>
      <c r="M3353" s="255"/>
      <c r="N3353" s="255"/>
      <c r="O3353" s="98"/>
      <c r="P3353" s="98"/>
      <c r="Q3353" s="130"/>
    </row>
    <row r="3354" spans="1:17" ht="12.6" customHeight="1" x14ac:dyDescent="0.2">
      <c r="A3354" s="234"/>
      <c r="B3354" s="98"/>
      <c r="C3354" s="130"/>
      <c r="D3354" s="240"/>
      <c r="E3354" s="240"/>
      <c r="F3354" s="224"/>
      <c r="G3354" s="98"/>
      <c r="H3354" s="98"/>
      <c r="I3354" s="130"/>
      <c r="J3354" s="98"/>
      <c r="K3354" s="98"/>
      <c r="L3354" s="98"/>
      <c r="M3354" s="255"/>
      <c r="N3354" s="255"/>
      <c r="O3354" s="98"/>
      <c r="P3354" s="98"/>
      <c r="Q3354" s="130"/>
    </row>
    <row r="3355" spans="1:17" ht="12.6" customHeight="1" x14ac:dyDescent="0.2">
      <c r="A3355" s="234"/>
      <c r="B3355" s="98"/>
      <c r="C3355" s="130"/>
      <c r="D3355" s="240"/>
      <c r="E3355" s="240"/>
      <c r="F3355" s="224"/>
      <c r="G3355" s="98"/>
      <c r="H3355" s="98"/>
      <c r="I3355" s="130"/>
      <c r="J3355" s="98"/>
      <c r="K3355" s="98"/>
      <c r="L3355" s="98"/>
      <c r="M3355" s="255"/>
      <c r="N3355" s="255"/>
      <c r="O3355" s="98"/>
      <c r="P3355" s="98"/>
      <c r="Q3355" s="130"/>
    </row>
    <row r="3356" spans="1:17" ht="12.6" customHeight="1" x14ac:dyDescent="0.2">
      <c r="A3356" s="234"/>
      <c r="B3356" s="98"/>
      <c r="C3356" s="130"/>
      <c r="D3356" s="240"/>
      <c r="E3356" s="240"/>
      <c r="F3356" s="224"/>
      <c r="G3356" s="98"/>
      <c r="H3356" s="98"/>
      <c r="I3356" s="130"/>
      <c r="J3356" s="98"/>
      <c r="K3356" s="98"/>
      <c r="L3356" s="98"/>
      <c r="M3356" s="255"/>
      <c r="N3356" s="255"/>
      <c r="O3356" s="98"/>
      <c r="P3356" s="98"/>
      <c r="Q3356" s="130"/>
    </row>
    <row r="3357" spans="1:17" ht="12.6" customHeight="1" x14ac:dyDescent="0.2">
      <c r="A3357" s="234"/>
      <c r="B3357" s="98"/>
      <c r="C3357" s="130"/>
      <c r="D3357" s="240"/>
      <c r="E3357" s="240"/>
      <c r="F3357" s="224"/>
      <c r="G3357" s="98"/>
      <c r="H3357" s="98"/>
      <c r="I3357" s="130"/>
      <c r="J3357" s="98"/>
      <c r="K3357" s="98"/>
      <c r="L3357" s="98"/>
      <c r="M3357" s="255"/>
      <c r="N3357" s="255"/>
      <c r="O3357" s="98"/>
      <c r="P3357" s="98"/>
      <c r="Q3357" s="130"/>
    </row>
    <row r="3358" spans="1:17" ht="12.6" customHeight="1" x14ac:dyDescent="0.2">
      <c r="A3358" s="234"/>
      <c r="B3358" s="98"/>
      <c r="C3358" s="130"/>
      <c r="D3358" s="240"/>
      <c r="E3358" s="240"/>
      <c r="F3358" s="224"/>
      <c r="G3358" s="98"/>
      <c r="H3358" s="98"/>
      <c r="I3358" s="130"/>
      <c r="J3358" s="98"/>
      <c r="K3358" s="98"/>
      <c r="L3358" s="98"/>
      <c r="M3358" s="255"/>
      <c r="N3358" s="255"/>
      <c r="O3358" s="98"/>
      <c r="P3358" s="98"/>
      <c r="Q3358" s="130"/>
    </row>
    <row r="3359" spans="1:17" ht="12.6" customHeight="1" x14ac:dyDescent="0.2">
      <c r="A3359" s="234"/>
      <c r="B3359" s="98"/>
      <c r="C3359" s="130"/>
      <c r="D3359" s="240"/>
      <c r="E3359" s="240"/>
      <c r="F3359" s="224"/>
      <c r="G3359" s="98"/>
      <c r="H3359" s="98"/>
      <c r="I3359" s="130"/>
      <c r="J3359" s="98"/>
      <c r="K3359" s="98"/>
      <c r="L3359" s="98"/>
      <c r="M3359" s="255"/>
      <c r="N3359" s="255"/>
      <c r="O3359" s="98"/>
      <c r="P3359" s="98"/>
      <c r="Q3359" s="130"/>
    </row>
    <row r="3360" spans="1:17" ht="12.6" customHeight="1" x14ac:dyDescent="0.2">
      <c r="A3360" s="234"/>
      <c r="B3360" s="98"/>
      <c r="C3360" s="130"/>
      <c r="D3360" s="240"/>
      <c r="E3360" s="240"/>
      <c r="F3360" s="224"/>
      <c r="G3360" s="98"/>
      <c r="H3360" s="98"/>
      <c r="I3360" s="130"/>
      <c r="J3360" s="98"/>
      <c r="K3360" s="98"/>
      <c r="L3360" s="98"/>
      <c r="M3360" s="255"/>
      <c r="N3360" s="255"/>
      <c r="O3360" s="98"/>
      <c r="P3360" s="98"/>
      <c r="Q3360" s="130"/>
    </row>
    <row r="3361" spans="1:17" ht="12.6" customHeight="1" x14ac:dyDescent="0.2">
      <c r="A3361" s="234"/>
      <c r="B3361" s="98"/>
      <c r="C3361" s="130"/>
      <c r="D3361" s="240"/>
      <c r="E3361" s="240"/>
      <c r="F3361" s="224"/>
      <c r="G3361" s="98"/>
      <c r="H3361" s="98"/>
      <c r="I3361" s="130"/>
      <c r="J3361" s="98"/>
      <c r="K3361" s="98"/>
      <c r="L3361" s="98"/>
      <c r="M3361" s="255"/>
      <c r="N3361" s="255"/>
      <c r="O3361" s="98"/>
      <c r="P3361" s="98"/>
      <c r="Q3361" s="130"/>
    </row>
    <row r="3362" spans="1:17" ht="12.6" customHeight="1" x14ac:dyDescent="0.2">
      <c r="A3362" s="234"/>
      <c r="B3362" s="98"/>
      <c r="C3362" s="130"/>
      <c r="D3362" s="240"/>
      <c r="E3362" s="240"/>
      <c r="F3362" s="224"/>
      <c r="G3362" s="98"/>
      <c r="H3362" s="98"/>
      <c r="I3362" s="130"/>
      <c r="J3362" s="98"/>
      <c r="K3362" s="98"/>
      <c r="L3362" s="98"/>
      <c r="M3362" s="255"/>
      <c r="N3362" s="255"/>
      <c r="O3362" s="98"/>
      <c r="P3362" s="98"/>
      <c r="Q3362" s="130"/>
    </row>
    <row r="3363" spans="1:17" ht="12.6" customHeight="1" x14ac:dyDescent="0.2">
      <c r="A3363" s="234"/>
      <c r="B3363" s="98"/>
      <c r="C3363" s="130"/>
      <c r="D3363" s="240"/>
      <c r="E3363" s="240"/>
      <c r="F3363" s="224"/>
      <c r="G3363" s="98"/>
      <c r="H3363" s="98"/>
      <c r="I3363" s="130"/>
      <c r="J3363" s="98"/>
      <c r="K3363" s="98"/>
      <c r="L3363" s="98"/>
      <c r="M3363" s="255"/>
      <c r="N3363" s="255"/>
      <c r="O3363" s="98"/>
      <c r="P3363" s="98"/>
      <c r="Q3363" s="130"/>
    </row>
    <row r="3364" spans="1:17" ht="12.6" customHeight="1" x14ac:dyDescent="0.2">
      <c r="A3364" s="234"/>
      <c r="B3364" s="98"/>
      <c r="C3364" s="130"/>
      <c r="D3364" s="240"/>
      <c r="E3364" s="240"/>
      <c r="F3364" s="224"/>
      <c r="G3364" s="98"/>
      <c r="H3364" s="98"/>
      <c r="I3364" s="130"/>
      <c r="J3364" s="98"/>
      <c r="K3364" s="98"/>
      <c r="L3364" s="98"/>
      <c r="M3364" s="255"/>
      <c r="N3364" s="255"/>
      <c r="O3364" s="98"/>
      <c r="P3364" s="98"/>
      <c r="Q3364" s="130"/>
    </row>
    <row r="3365" spans="1:17" ht="12.6" customHeight="1" x14ac:dyDescent="0.2">
      <c r="A3365" s="234"/>
      <c r="B3365" s="98"/>
      <c r="C3365" s="130"/>
      <c r="D3365" s="240"/>
      <c r="E3365" s="240"/>
      <c r="F3365" s="224"/>
      <c r="G3365" s="98"/>
      <c r="H3365" s="98"/>
      <c r="I3365" s="130"/>
      <c r="J3365" s="98"/>
      <c r="K3365" s="98"/>
      <c r="L3365" s="98"/>
      <c r="M3365" s="255"/>
      <c r="N3365" s="255"/>
      <c r="O3365" s="98"/>
      <c r="P3365" s="98"/>
      <c r="Q3365" s="130"/>
    </row>
    <row r="3366" spans="1:17" ht="12.6" customHeight="1" x14ac:dyDescent="0.2">
      <c r="A3366" s="234"/>
      <c r="B3366" s="98"/>
      <c r="C3366" s="130"/>
      <c r="D3366" s="240"/>
      <c r="E3366" s="240"/>
      <c r="F3366" s="224"/>
      <c r="G3366" s="98"/>
      <c r="H3366" s="98"/>
      <c r="I3366" s="130"/>
      <c r="J3366" s="98"/>
      <c r="K3366" s="98"/>
      <c r="L3366" s="98"/>
      <c r="M3366" s="255"/>
      <c r="N3366" s="255"/>
      <c r="O3366" s="98"/>
      <c r="P3366" s="98"/>
      <c r="Q3366" s="130"/>
    </row>
    <row r="3367" spans="1:17" ht="12.6" customHeight="1" x14ac:dyDescent="0.2">
      <c r="A3367" s="234"/>
      <c r="B3367" s="98"/>
      <c r="C3367" s="130"/>
      <c r="D3367" s="240"/>
      <c r="E3367" s="240"/>
      <c r="F3367" s="224"/>
      <c r="G3367" s="98"/>
      <c r="H3367" s="98"/>
      <c r="I3367" s="130"/>
      <c r="J3367" s="98"/>
      <c r="K3367" s="98"/>
      <c r="L3367" s="98"/>
      <c r="M3367" s="255"/>
      <c r="N3367" s="255"/>
      <c r="O3367" s="98"/>
      <c r="P3367" s="98"/>
      <c r="Q3367" s="130"/>
    </row>
    <row r="3368" spans="1:17" ht="12.6" customHeight="1" x14ac:dyDescent="0.2">
      <c r="A3368" s="234"/>
      <c r="B3368" s="98"/>
      <c r="C3368" s="130"/>
      <c r="D3368" s="240"/>
      <c r="E3368" s="240"/>
      <c r="F3368" s="224"/>
      <c r="G3368" s="98"/>
      <c r="H3368" s="98"/>
      <c r="I3368" s="130"/>
      <c r="J3368" s="98"/>
      <c r="K3368" s="98"/>
      <c r="L3368" s="98"/>
      <c r="M3368" s="255"/>
      <c r="N3368" s="255"/>
      <c r="O3368" s="98"/>
      <c r="P3368" s="98"/>
      <c r="Q3368" s="130"/>
    </row>
    <row r="3369" spans="1:17" ht="12.6" customHeight="1" x14ac:dyDescent="0.2">
      <c r="A3369" s="234"/>
      <c r="B3369" s="98"/>
      <c r="C3369" s="130"/>
      <c r="D3369" s="240"/>
      <c r="E3369" s="240"/>
      <c r="F3369" s="224"/>
      <c r="G3369" s="98"/>
      <c r="H3369" s="98"/>
      <c r="I3369" s="130"/>
      <c r="J3369" s="98"/>
      <c r="K3369" s="98"/>
      <c r="L3369" s="98"/>
      <c r="M3369" s="255"/>
      <c r="N3369" s="255"/>
      <c r="O3369" s="98"/>
      <c r="P3369" s="98"/>
      <c r="Q3369" s="130"/>
    </row>
    <row r="3370" spans="1:17" ht="12.6" customHeight="1" x14ac:dyDescent="0.2">
      <c r="A3370" s="234"/>
      <c r="B3370" s="98"/>
      <c r="C3370" s="130"/>
      <c r="D3370" s="240"/>
      <c r="E3370" s="240"/>
      <c r="F3370" s="224"/>
      <c r="G3370" s="98"/>
      <c r="H3370" s="98"/>
      <c r="I3370" s="130"/>
      <c r="J3370" s="98"/>
      <c r="K3370" s="98"/>
      <c r="L3370" s="98"/>
      <c r="M3370" s="255"/>
      <c r="N3370" s="255"/>
      <c r="O3370" s="98"/>
      <c r="P3370" s="98"/>
      <c r="Q3370" s="130"/>
    </row>
    <row r="3371" spans="1:17" ht="12.6" customHeight="1" x14ac:dyDescent="0.2">
      <c r="A3371" s="234"/>
      <c r="B3371" s="98"/>
      <c r="C3371" s="130"/>
      <c r="D3371" s="240"/>
      <c r="E3371" s="240"/>
      <c r="F3371" s="224"/>
      <c r="G3371" s="98"/>
      <c r="H3371" s="98"/>
      <c r="I3371" s="130"/>
      <c r="J3371" s="98"/>
      <c r="K3371" s="98"/>
      <c r="L3371" s="98"/>
      <c r="M3371" s="255"/>
      <c r="N3371" s="255"/>
      <c r="O3371" s="98"/>
      <c r="P3371" s="98"/>
      <c r="Q3371" s="130"/>
    </row>
    <row r="3372" spans="1:17" ht="12.6" customHeight="1" x14ac:dyDescent="0.2">
      <c r="A3372" s="234"/>
      <c r="B3372" s="98"/>
      <c r="C3372" s="130"/>
      <c r="D3372" s="240"/>
      <c r="E3372" s="240"/>
      <c r="F3372" s="224"/>
      <c r="G3372" s="98"/>
      <c r="H3372" s="98"/>
      <c r="I3372" s="130"/>
      <c r="J3372" s="98"/>
      <c r="K3372" s="98"/>
      <c r="L3372" s="98"/>
      <c r="M3372" s="255"/>
      <c r="N3372" s="255"/>
      <c r="O3372" s="98"/>
      <c r="P3372" s="98"/>
      <c r="Q3372" s="130"/>
    </row>
    <row r="3373" spans="1:17" ht="12.6" customHeight="1" x14ac:dyDescent="0.2">
      <c r="A3373" s="234"/>
      <c r="B3373" s="98"/>
      <c r="C3373" s="130"/>
      <c r="D3373" s="240"/>
      <c r="E3373" s="240"/>
      <c r="F3373" s="224"/>
      <c r="G3373" s="98"/>
      <c r="H3373" s="98"/>
      <c r="I3373" s="130"/>
      <c r="J3373" s="98"/>
      <c r="K3373" s="98"/>
      <c r="L3373" s="98"/>
      <c r="M3373" s="255"/>
      <c r="N3373" s="255"/>
      <c r="O3373" s="98"/>
      <c r="P3373" s="98"/>
      <c r="Q3373" s="130"/>
    </row>
    <row r="3374" spans="1:17" ht="12.6" customHeight="1" x14ac:dyDescent="0.2">
      <c r="A3374" s="234"/>
      <c r="B3374" s="98"/>
      <c r="C3374" s="130"/>
      <c r="D3374" s="240"/>
      <c r="E3374" s="240"/>
      <c r="F3374" s="224"/>
      <c r="G3374" s="98"/>
      <c r="H3374" s="98"/>
      <c r="I3374" s="130"/>
      <c r="J3374" s="98"/>
      <c r="K3374" s="98"/>
      <c r="L3374" s="98"/>
      <c r="M3374" s="255"/>
      <c r="N3374" s="255"/>
      <c r="O3374" s="98"/>
      <c r="P3374" s="98"/>
      <c r="Q3374" s="130"/>
    </row>
    <row r="3375" spans="1:17" ht="12.6" customHeight="1" x14ac:dyDescent="0.2">
      <c r="A3375" s="234"/>
      <c r="B3375" s="98"/>
      <c r="C3375" s="130"/>
      <c r="D3375" s="240"/>
      <c r="E3375" s="240"/>
      <c r="F3375" s="224"/>
      <c r="G3375" s="98"/>
      <c r="H3375" s="98"/>
      <c r="I3375" s="130"/>
      <c r="J3375" s="98"/>
      <c r="K3375" s="98"/>
      <c r="L3375" s="98"/>
      <c r="M3375" s="255"/>
      <c r="N3375" s="255"/>
      <c r="O3375" s="98"/>
      <c r="P3375" s="98"/>
      <c r="Q3375" s="130"/>
    </row>
    <row r="3376" spans="1:17" ht="12.6" customHeight="1" x14ac:dyDescent="0.2">
      <c r="A3376" s="234"/>
      <c r="B3376" s="98"/>
      <c r="C3376" s="130"/>
      <c r="D3376" s="240"/>
      <c r="E3376" s="240"/>
      <c r="F3376" s="224"/>
      <c r="G3376" s="98"/>
      <c r="H3376" s="98"/>
      <c r="I3376" s="130"/>
      <c r="J3376" s="98"/>
      <c r="K3376" s="98"/>
      <c r="L3376" s="98"/>
      <c r="M3376" s="255"/>
      <c r="N3376" s="255"/>
      <c r="O3376" s="98"/>
      <c r="P3376" s="98"/>
      <c r="Q3376" s="130"/>
    </row>
    <row r="3377" spans="1:17" ht="12.6" customHeight="1" x14ac:dyDescent="0.2">
      <c r="A3377" s="234"/>
      <c r="B3377" s="98"/>
      <c r="C3377" s="130"/>
      <c r="D3377" s="240"/>
      <c r="E3377" s="240"/>
      <c r="F3377" s="224"/>
      <c r="G3377" s="98"/>
      <c r="H3377" s="98"/>
      <c r="I3377" s="130"/>
      <c r="J3377" s="98"/>
      <c r="K3377" s="98"/>
      <c r="L3377" s="98"/>
      <c r="M3377" s="255"/>
      <c r="N3377" s="255"/>
      <c r="O3377" s="98"/>
      <c r="P3377" s="98"/>
      <c r="Q3377" s="130"/>
    </row>
    <row r="3378" spans="1:17" ht="12.6" customHeight="1" x14ac:dyDescent="0.2">
      <c r="A3378" s="234"/>
      <c r="B3378" s="98"/>
      <c r="C3378" s="130"/>
      <c r="D3378" s="240"/>
      <c r="E3378" s="240"/>
      <c r="F3378" s="224"/>
      <c r="G3378" s="98"/>
      <c r="H3378" s="98"/>
      <c r="I3378" s="130"/>
      <c r="J3378" s="98"/>
      <c r="K3378" s="98"/>
      <c r="L3378" s="98"/>
      <c r="M3378" s="255"/>
      <c r="N3378" s="255"/>
      <c r="O3378" s="98"/>
      <c r="P3378" s="98"/>
      <c r="Q3378" s="130"/>
    </row>
    <row r="3379" spans="1:17" ht="12.6" customHeight="1" x14ac:dyDescent="0.2">
      <c r="A3379" s="234"/>
      <c r="B3379" s="98"/>
      <c r="C3379" s="130"/>
      <c r="D3379" s="240"/>
      <c r="E3379" s="240"/>
      <c r="F3379" s="224"/>
      <c r="G3379" s="98"/>
      <c r="H3379" s="98"/>
      <c r="I3379" s="130"/>
      <c r="J3379" s="98"/>
      <c r="K3379" s="98"/>
      <c r="L3379" s="98"/>
      <c r="M3379" s="255"/>
      <c r="N3379" s="255"/>
      <c r="O3379" s="98"/>
      <c r="P3379" s="98"/>
      <c r="Q3379" s="130"/>
    </row>
    <row r="3380" spans="1:17" ht="12.6" customHeight="1" x14ac:dyDescent="0.2">
      <c r="A3380" s="234"/>
      <c r="B3380" s="98"/>
      <c r="C3380" s="130"/>
      <c r="D3380" s="240"/>
      <c r="E3380" s="240"/>
      <c r="F3380" s="224"/>
      <c r="G3380" s="98"/>
      <c r="H3380" s="98"/>
      <c r="I3380" s="130"/>
      <c r="J3380" s="98"/>
      <c r="K3380" s="98"/>
      <c r="L3380" s="98"/>
      <c r="M3380" s="255"/>
      <c r="N3380" s="255"/>
      <c r="O3380" s="98"/>
      <c r="P3380" s="98"/>
      <c r="Q3380" s="130"/>
    </row>
    <row r="3381" spans="1:17" ht="12.6" customHeight="1" x14ac:dyDescent="0.2">
      <c r="A3381" s="234"/>
      <c r="B3381" s="98"/>
      <c r="C3381" s="130"/>
      <c r="D3381" s="240"/>
      <c r="E3381" s="240"/>
      <c r="F3381" s="224"/>
      <c r="G3381" s="98"/>
      <c r="H3381" s="98"/>
      <c r="I3381" s="130"/>
      <c r="J3381" s="98"/>
      <c r="K3381" s="98"/>
      <c r="L3381" s="98"/>
      <c r="M3381" s="255"/>
      <c r="N3381" s="255"/>
      <c r="O3381" s="98"/>
      <c r="P3381" s="98"/>
      <c r="Q3381" s="130"/>
    </row>
    <row r="3382" spans="1:17" ht="12.6" customHeight="1" x14ac:dyDescent="0.2">
      <c r="A3382" s="234"/>
      <c r="B3382" s="98"/>
      <c r="C3382" s="130"/>
      <c r="D3382" s="240"/>
      <c r="E3382" s="240"/>
      <c r="F3382" s="224"/>
      <c r="G3382" s="98"/>
      <c r="H3382" s="98"/>
      <c r="I3382" s="130"/>
      <c r="J3382" s="98"/>
      <c r="K3382" s="98"/>
      <c r="L3382" s="98"/>
      <c r="M3382" s="255"/>
      <c r="N3382" s="255"/>
      <c r="O3382" s="98"/>
      <c r="P3382" s="98"/>
      <c r="Q3382" s="130"/>
    </row>
    <row r="3383" spans="1:17" ht="12.6" customHeight="1" x14ac:dyDescent="0.2">
      <c r="A3383" s="234"/>
      <c r="B3383" s="98"/>
      <c r="C3383" s="130"/>
      <c r="D3383" s="240"/>
      <c r="E3383" s="240"/>
      <c r="F3383" s="224"/>
      <c r="G3383" s="98"/>
      <c r="H3383" s="98"/>
      <c r="I3383" s="130"/>
      <c r="J3383" s="98"/>
      <c r="K3383" s="98"/>
      <c r="L3383" s="98"/>
      <c r="M3383" s="255"/>
      <c r="N3383" s="255"/>
      <c r="O3383" s="98"/>
      <c r="P3383" s="98"/>
      <c r="Q3383" s="130"/>
    </row>
    <row r="3384" spans="1:17" ht="12.6" customHeight="1" x14ac:dyDescent="0.2">
      <c r="A3384" s="234"/>
      <c r="B3384" s="98"/>
      <c r="C3384" s="130"/>
      <c r="D3384" s="240"/>
      <c r="E3384" s="240"/>
      <c r="F3384" s="224"/>
      <c r="G3384" s="98"/>
      <c r="H3384" s="98"/>
      <c r="I3384" s="130"/>
      <c r="J3384" s="98"/>
      <c r="K3384" s="98"/>
      <c r="L3384" s="98"/>
      <c r="M3384" s="255"/>
      <c r="N3384" s="255"/>
      <c r="O3384" s="98"/>
      <c r="P3384" s="98"/>
      <c r="Q3384" s="130"/>
    </row>
    <row r="3385" spans="1:17" ht="12.6" customHeight="1" x14ac:dyDescent="0.2">
      <c r="A3385" s="234"/>
      <c r="B3385" s="98"/>
      <c r="C3385" s="130"/>
      <c r="D3385" s="240"/>
      <c r="E3385" s="240"/>
      <c r="F3385" s="224"/>
      <c r="G3385" s="98"/>
      <c r="H3385" s="98"/>
      <c r="I3385" s="130"/>
      <c r="J3385" s="98"/>
      <c r="K3385" s="98"/>
      <c r="L3385" s="98"/>
      <c r="M3385" s="255"/>
      <c r="N3385" s="255"/>
      <c r="O3385" s="98"/>
      <c r="P3385" s="98"/>
      <c r="Q3385" s="130"/>
    </row>
    <row r="3386" spans="1:17" ht="12.6" customHeight="1" x14ac:dyDescent="0.2">
      <c r="A3386" s="234"/>
      <c r="B3386" s="98"/>
      <c r="C3386" s="130"/>
      <c r="D3386" s="240"/>
      <c r="E3386" s="240"/>
      <c r="F3386" s="224"/>
      <c r="G3386" s="98"/>
      <c r="H3386" s="98"/>
      <c r="I3386" s="130"/>
      <c r="J3386" s="98"/>
      <c r="K3386" s="98"/>
      <c r="L3386" s="98"/>
      <c r="M3386" s="255"/>
      <c r="N3386" s="255"/>
      <c r="O3386" s="98"/>
      <c r="P3386" s="98"/>
      <c r="Q3386" s="130"/>
    </row>
    <row r="3387" spans="1:17" ht="12.6" customHeight="1" x14ac:dyDescent="0.2">
      <c r="A3387" s="234"/>
      <c r="B3387" s="98"/>
      <c r="C3387" s="130"/>
      <c r="D3387" s="240"/>
      <c r="E3387" s="240"/>
      <c r="F3387" s="224"/>
      <c r="G3387" s="98"/>
      <c r="H3387" s="98"/>
      <c r="I3387" s="130"/>
      <c r="J3387" s="98"/>
      <c r="K3387" s="98"/>
      <c r="L3387" s="98"/>
      <c r="M3387" s="255"/>
      <c r="N3387" s="255"/>
      <c r="O3387" s="98"/>
      <c r="P3387" s="98"/>
      <c r="Q3387" s="130"/>
    </row>
    <row r="3388" spans="1:17" ht="12.6" customHeight="1" x14ac:dyDescent="0.2">
      <c r="A3388" s="234"/>
      <c r="B3388" s="98"/>
      <c r="C3388" s="130"/>
      <c r="D3388" s="240"/>
      <c r="E3388" s="240"/>
      <c r="F3388" s="224"/>
      <c r="G3388" s="98"/>
      <c r="H3388" s="98"/>
      <c r="I3388" s="130"/>
      <c r="J3388" s="98"/>
      <c r="K3388" s="98"/>
      <c r="L3388" s="98"/>
      <c r="M3388" s="255"/>
      <c r="N3388" s="255"/>
      <c r="O3388" s="98"/>
      <c r="P3388" s="98"/>
      <c r="Q3388" s="130"/>
    </row>
    <row r="3389" spans="1:17" ht="12.6" customHeight="1" x14ac:dyDescent="0.2">
      <c r="A3389" s="234"/>
      <c r="B3389" s="98"/>
      <c r="C3389" s="130"/>
      <c r="D3389" s="240"/>
      <c r="E3389" s="240"/>
      <c r="F3389" s="224"/>
      <c r="G3389" s="98"/>
      <c r="H3389" s="98"/>
      <c r="I3389" s="130"/>
      <c r="J3389" s="98"/>
      <c r="K3389" s="98"/>
      <c r="L3389" s="98"/>
      <c r="M3389" s="255"/>
      <c r="N3389" s="255"/>
      <c r="O3389" s="98"/>
      <c r="P3389" s="98"/>
      <c r="Q3389" s="130"/>
    </row>
    <row r="3390" spans="1:17" ht="12.6" customHeight="1" x14ac:dyDescent="0.2">
      <c r="A3390" s="234"/>
      <c r="B3390" s="98"/>
      <c r="C3390" s="130"/>
      <c r="D3390" s="240"/>
      <c r="E3390" s="240"/>
      <c r="F3390" s="224"/>
      <c r="G3390" s="98"/>
      <c r="H3390" s="98"/>
      <c r="I3390" s="130"/>
      <c r="J3390" s="98"/>
      <c r="K3390" s="98"/>
      <c r="L3390" s="98"/>
      <c r="M3390" s="255"/>
      <c r="N3390" s="255"/>
      <c r="O3390" s="98"/>
      <c r="P3390" s="98"/>
      <c r="Q3390" s="130"/>
    </row>
    <row r="3391" spans="1:17" ht="12.6" customHeight="1" x14ac:dyDescent="0.2">
      <c r="A3391" s="234"/>
      <c r="B3391" s="98"/>
      <c r="C3391" s="130"/>
      <c r="D3391" s="240"/>
      <c r="E3391" s="240"/>
      <c r="F3391" s="224"/>
      <c r="G3391" s="98"/>
      <c r="H3391" s="98"/>
      <c r="I3391" s="130"/>
      <c r="J3391" s="98"/>
      <c r="K3391" s="98"/>
      <c r="L3391" s="98"/>
      <c r="M3391" s="255"/>
      <c r="N3391" s="255"/>
      <c r="O3391" s="98"/>
      <c r="P3391" s="98"/>
      <c r="Q3391" s="130"/>
    </row>
    <row r="3392" spans="1:17" ht="12.6" customHeight="1" x14ac:dyDescent="0.2">
      <c r="A3392" s="234"/>
      <c r="B3392" s="98"/>
      <c r="C3392" s="130"/>
      <c r="D3392" s="240"/>
      <c r="E3392" s="240"/>
      <c r="F3392" s="224"/>
      <c r="G3392" s="98"/>
      <c r="H3392" s="98"/>
      <c r="I3392" s="130"/>
      <c r="J3392" s="98"/>
      <c r="K3392" s="98"/>
      <c r="L3392" s="98"/>
      <c r="M3392" s="255"/>
      <c r="N3392" s="255"/>
      <c r="O3392" s="98"/>
      <c r="P3392" s="98"/>
      <c r="Q3392" s="130"/>
    </row>
    <row r="3393" spans="1:17" ht="12.6" customHeight="1" x14ac:dyDescent="0.2">
      <c r="A3393" s="234"/>
      <c r="B3393" s="98"/>
      <c r="C3393" s="130"/>
      <c r="D3393" s="240"/>
      <c r="E3393" s="240"/>
      <c r="F3393" s="224"/>
      <c r="G3393" s="98"/>
      <c r="H3393" s="98"/>
      <c r="I3393" s="130"/>
      <c r="J3393" s="98"/>
      <c r="K3393" s="98"/>
      <c r="L3393" s="98"/>
      <c r="M3393" s="255"/>
      <c r="N3393" s="255"/>
      <c r="O3393" s="98"/>
      <c r="P3393" s="98"/>
      <c r="Q3393" s="130"/>
    </row>
    <row r="3394" spans="1:17" ht="12.6" customHeight="1" x14ac:dyDescent="0.2">
      <c r="A3394" s="234"/>
      <c r="B3394" s="98"/>
      <c r="C3394" s="130"/>
      <c r="D3394" s="240"/>
      <c r="E3394" s="240"/>
      <c r="F3394" s="224"/>
      <c r="G3394" s="98"/>
      <c r="H3394" s="98"/>
      <c r="I3394" s="130"/>
      <c r="J3394" s="98"/>
      <c r="K3394" s="98"/>
      <c r="L3394" s="98"/>
      <c r="M3394" s="255"/>
      <c r="N3394" s="255"/>
      <c r="O3394" s="98"/>
      <c r="P3394" s="98"/>
      <c r="Q3394" s="130"/>
    </row>
    <row r="3395" spans="1:17" ht="12.6" customHeight="1" x14ac:dyDescent="0.2">
      <c r="A3395" s="234"/>
      <c r="B3395" s="98"/>
      <c r="C3395" s="130"/>
      <c r="D3395" s="240"/>
      <c r="E3395" s="240"/>
      <c r="F3395" s="224"/>
      <c r="G3395" s="98"/>
      <c r="H3395" s="98"/>
      <c r="I3395" s="130"/>
      <c r="J3395" s="98"/>
      <c r="K3395" s="98"/>
      <c r="L3395" s="98"/>
      <c r="M3395" s="255"/>
      <c r="N3395" s="255"/>
      <c r="O3395" s="98"/>
      <c r="P3395" s="98"/>
      <c r="Q3395" s="130"/>
    </row>
    <row r="3396" spans="1:17" ht="12.6" customHeight="1" x14ac:dyDescent="0.2">
      <c r="A3396" s="234"/>
      <c r="B3396" s="98"/>
      <c r="C3396" s="130"/>
      <c r="D3396" s="240"/>
      <c r="E3396" s="240"/>
      <c r="F3396" s="224"/>
      <c r="G3396" s="98"/>
      <c r="H3396" s="98"/>
      <c r="I3396" s="130"/>
      <c r="J3396" s="98"/>
      <c r="K3396" s="98"/>
      <c r="L3396" s="98"/>
      <c r="M3396" s="255"/>
      <c r="N3396" s="255"/>
      <c r="O3396" s="98"/>
      <c r="P3396" s="98"/>
      <c r="Q3396" s="130"/>
    </row>
    <row r="3397" spans="1:17" ht="12.6" customHeight="1" x14ac:dyDescent="0.2">
      <c r="A3397" s="234"/>
      <c r="B3397" s="98"/>
      <c r="C3397" s="130"/>
      <c r="D3397" s="240"/>
      <c r="E3397" s="240"/>
      <c r="F3397" s="224"/>
      <c r="G3397" s="98"/>
      <c r="H3397" s="98"/>
      <c r="I3397" s="130"/>
      <c r="J3397" s="98"/>
      <c r="K3397" s="98"/>
      <c r="L3397" s="98"/>
      <c r="M3397" s="255"/>
      <c r="N3397" s="255"/>
      <c r="O3397" s="98"/>
      <c r="P3397" s="98"/>
      <c r="Q3397" s="130"/>
    </row>
    <row r="3398" spans="1:17" ht="12.6" customHeight="1" x14ac:dyDescent="0.2">
      <c r="A3398" s="234"/>
      <c r="B3398" s="98"/>
      <c r="C3398" s="130"/>
      <c r="D3398" s="240"/>
      <c r="E3398" s="240"/>
      <c r="F3398" s="224"/>
      <c r="G3398" s="98"/>
      <c r="H3398" s="98"/>
      <c r="I3398" s="130"/>
      <c r="J3398" s="98"/>
      <c r="K3398" s="98"/>
      <c r="L3398" s="98"/>
      <c r="M3398" s="255"/>
      <c r="N3398" s="255"/>
      <c r="O3398" s="98"/>
      <c r="P3398" s="98"/>
      <c r="Q3398" s="130"/>
    </row>
    <row r="3399" spans="1:17" ht="12.6" customHeight="1" x14ac:dyDescent="0.2">
      <c r="A3399" s="234"/>
      <c r="B3399" s="98"/>
      <c r="C3399" s="130"/>
      <c r="D3399" s="240"/>
      <c r="E3399" s="240"/>
      <c r="F3399" s="224"/>
      <c r="G3399" s="98"/>
      <c r="H3399" s="98"/>
      <c r="I3399" s="130"/>
      <c r="J3399" s="98"/>
      <c r="K3399" s="98"/>
      <c r="L3399" s="98"/>
      <c r="M3399" s="255"/>
      <c r="N3399" s="255"/>
      <c r="O3399" s="98"/>
      <c r="P3399" s="98"/>
      <c r="Q3399" s="130"/>
    </row>
    <row r="3400" spans="1:17" ht="12.6" customHeight="1" x14ac:dyDescent="0.2">
      <c r="A3400" s="234"/>
      <c r="B3400" s="98"/>
      <c r="C3400" s="130"/>
      <c r="D3400" s="240"/>
      <c r="E3400" s="240"/>
      <c r="F3400" s="224"/>
      <c r="G3400" s="98"/>
      <c r="H3400" s="98"/>
      <c r="I3400" s="130"/>
      <c r="J3400" s="98"/>
      <c r="K3400" s="98"/>
      <c r="L3400" s="98"/>
      <c r="M3400" s="255"/>
      <c r="N3400" s="255"/>
      <c r="O3400" s="98"/>
      <c r="P3400" s="98"/>
      <c r="Q3400" s="130"/>
    </row>
    <row r="3401" spans="1:17" ht="12.6" customHeight="1" x14ac:dyDescent="0.2">
      <c r="A3401" s="234"/>
      <c r="B3401" s="98"/>
      <c r="C3401" s="130"/>
      <c r="D3401" s="240"/>
      <c r="E3401" s="240"/>
      <c r="F3401" s="224"/>
      <c r="G3401" s="98"/>
      <c r="H3401" s="98"/>
      <c r="I3401" s="130"/>
      <c r="J3401" s="98"/>
      <c r="K3401" s="98"/>
      <c r="L3401" s="98"/>
      <c r="M3401" s="255"/>
      <c r="N3401" s="255"/>
      <c r="O3401" s="98"/>
      <c r="P3401" s="98"/>
      <c r="Q3401" s="130"/>
    </row>
    <row r="3402" spans="1:17" ht="12.6" customHeight="1" x14ac:dyDescent="0.2">
      <c r="A3402" s="234"/>
      <c r="B3402" s="98"/>
      <c r="C3402" s="130"/>
      <c r="D3402" s="240"/>
      <c r="E3402" s="240"/>
      <c r="F3402" s="224"/>
      <c r="G3402" s="98"/>
      <c r="H3402" s="98"/>
      <c r="I3402" s="130"/>
      <c r="J3402" s="98"/>
      <c r="K3402" s="98"/>
      <c r="L3402" s="98"/>
      <c r="M3402" s="255"/>
      <c r="N3402" s="255"/>
      <c r="O3402" s="98"/>
      <c r="P3402" s="98"/>
      <c r="Q3402" s="130"/>
    </row>
    <row r="3403" spans="1:17" ht="12.6" customHeight="1" x14ac:dyDescent="0.2">
      <c r="A3403" s="234"/>
      <c r="B3403" s="98"/>
      <c r="C3403" s="130"/>
      <c r="D3403" s="240"/>
      <c r="E3403" s="240"/>
      <c r="F3403" s="224"/>
      <c r="G3403" s="98"/>
      <c r="H3403" s="98"/>
      <c r="I3403" s="130"/>
      <c r="J3403" s="98"/>
      <c r="K3403" s="98"/>
      <c r="L3403" s="98"/>
      <c r="M3403" s="255"/>
      <c r="N3403" s="255"/>
      <c r="O3403" s="98"/>
      <c r="P3403" s="98"/>
      <c r="Q3403" s="130"/>
    </row>
    <row r="3404" spans="1:17" ht="12.6" customHeight="1" x14ac:dyDescent="0.2">
      <c r="A3404" s="234"/>
      <c r="B3404" s="98"/>
      <c r="C3404" s="130"/>
      <c r="D3404" s="240"/>
      <c r="E3404" s="240"/>
      <c r="F3404" s="224"/>
      <c r="G3404" s="98"/>
      <c r="H3404" s="98"/>
      <c r="I3404" s="130"/>
      <c r="J3404" s="98"/>
      <c r="K3404" s="98"/>
      <c r="L3404" s="98"/>
      <c r="M3404" s="255"/>
      <c r="N3404" s="255"/>
      <c r="O3404" s="98"/>
      <c r="P3404" s="98"/>
      <c r="Q3404" s="130"/>
    </row>
    <row r="3405" spans="1:17" ht="12.6" customHeight="1" x14ac:dyDescent="0.2">
      <c r="A3405" s="234"/>
      <c r="B3405" s="98"/>
      <c r="C3405" s="130"/>
      <c r="D3405" s="240"/>
      <c r="E3405" s="240"/>
      <c r="F3405" s="224"/>
      <c r="G3405" s="98"/>
      <c r="H3405" s="98"/>
      <c r="I3405" s="130"/>
      <c r="J3405" s="98"/>
      <c r="K3405" s="98"/>
      <c r="L3405" s="98"/>
      <c r="M3405" s="255"/>
      <c r="N3405" s="255"/>
      <c r="O3405" s="98"/>
      <c r="P3405" s="98"/>
      <c r="Q3405" s="130"/>
    </row>
    <row r="3406" spans="1:17" ht="12.6" customHeight="1" x14ac:dyDescent="0.2">
      <c r="A3406" s="234"/>
      <c r="B3406" s="98"/>
      <c r="C3406" s="130"/>
      <c r="D3406" s="240"/>
      <c r="E3406" s="240"/>
      <c r="F3406" s="224"/>
      <c r="G3406" s="98"/>
      <c r="H3406" s="98"/>
      <c r="I3406" s="130"/>
      <c r="J3406" s="98"/>
      <c r="K3406" s="98"/>
      <c r="L3406" s="98"/>
      <c r="M3406" s="255"/>
      <c r="N3406" s="255"/>
      <c r="O3406" s="98"/>
      <c r="P3406" s="98"/>
      <c r="Q3406" s="130"/>
    </row>
    <row r="3407" spans="1:17" ht="12.6" customHeight="1" x14ac:dyDescent="0.2">
      <c r="A3407" s="234"/>
      <c r="B3407" s="98"/>
      <c r="C3407" s="130"/>
      <c r="D3407" s="240"/>
      <c r="E3407" s="240"/>
      <c r="F3407" s="224"/>
      <c r="G3407" s="98"/>
      <c r="H3407" s="98"/>
      <c r="I3407" s="130"/>
      <c r="J3407" s="98"/>
      <c r="K3407" s="98"/>
      <c r="L3407" s="98"/>
      <c r="M3407" s="255"/>
      <c r="N3407" s="255"/>
      <c r="O3407" s="98"/>
      <c r="P3407" s="98"/>
      <c r="Q3407" s="130"/>
    </row>
    <row r="3408" spans="1:17" ht="12.6" customHeight="1" x14ac:dyDescent="0.2">
      <c r="A3408" s="234"/>
      <c r="B3408" s="98"/>
      <c r="C3408" s="130"/>
      <c r="D3408" s="240"/>
      <c r="E3408" s="240"/>
      <c r="F3408" s="224"/>
      <c r="G3408" s="98"/>
      <c r="H3408" s="98"/>
      <c r="I3408" s="130"/>
      <c r="J3408" s="98"/>
      <c r="K3408" s="98"/>
      <c r="L3408" s="98"/>
      <c r="M3408" s="255"/>
      <c r="N3408" s="255"/>
      <c r="O3408" s="98"/>
      <c r="P3408" s="98"/>
      <c r="Q3408" s="130"/>
    </row>
    <row r="3409" spans="1:17" ht="12.6" customHeight="1" x14ac:dyDescent="0.2">
      <c r="A3409" s="234"/>
      <c r="B3409" s="98"/>
      <c r="C3409" s="130"/>
      <c r="D3409" s="240"/>
      <c r="E3409" s="240"/>
      <c r="F3409" s="224"/>
      <c r="G3409" s="98"/>
      <c r="H3409" s="98"/>
      <c r="I3409" s="130"/>
      <c r="J3409" s="98"/>
      <c r="K3409" s="98"/>
      <c r="L3409" s="98"/>
      <c r="M3409" s="255"/>
      <c r="N3409" s="255"/>
      <c r="O3409" s="98"/>
      <c r="P3409" s="98"/>
      <c r="Q3409" s="130"/>
    </row>
    <row r="3410" spans="1:17" ht="12.6" customHeight="1" x14ac:dyDescent="0.2">
      <c r="A3410" s="234"/>
      <c r="B3410" s="98"/>
      <c r="C3410" s="130"/>
      <c r="D3410" s="240"/>
      <c r="E3410" s="240"/>
      <c r="F3410" s="224"/>
      <c r="G3410" s="98"/>
      <c r="H3410" s="98"/>
      <c r="I3410" s="130"/>
      <c r="J3410" s="98"/>
      <c r="K3410" s="98"/>
      <c r="L3410" s="98"/>
      <c r="M3410" s="255"/>
      <c r="N3410" s="255"/>
      <c r="O3410" s="98"/>
      <c r="P3410" s="98"/>
      <c r="Q3410" s="130"/>
    </row>
    <row r="3411" spans="1:17" ht="12.6" customHeight="1" x14ac:dyDescent="0.2">
      <c r="A3411" s="234"/>
      <c r="B3411" s="98"/>
      <c r="C3411" s="130"/>
      <c r="D3411" s="240"/>
      <c r="E3411" s="240"/>
      <c r="F3411" s="224"/>
      <c r="G3411" s="98"/>
      <c r="H3411" s="98"/>
      <c r="I3411" s="130"/>
      <c r="J3411" s="98"/>
      <c r="K3411" s="98"/>
      <c r="L3411" s="98"/>
      <c r="M3411" s="255"/>
      <c r="N3411" s="255"/>
      <c r="O3411" s="98"/>
      <c r="P3411" s="98"/>
      <c r="Q3411" s="130"/>
    </row>
    <row r="3412" spans="1:17" ht="12.6" customHeight="1" x14ac:dyDescent="0.2">
      <c r="A3412" s="234"/>
      <c r="B3412" s="98"/>
      <c r="C3412" s="130"/>
      <c r="D3412" s="240"/>
      <c r="E3412" s="240"/>
      <c r="F3412" s="224"/>
      <c r="G3412" s="98"/>
      <c r="H3412" s="98"/>
      <c r="I3412" s="130"/>
      <c r="J3412" s="98"/>
      <c r="K3412" s="98"/>
      <c r="L3412" s="98"/>
      <c r="M3412" s="255"/>
      <c r="N3412" s="255"/>
      <c r="O3412" s="98"/>
      <c r="P3412" s="98"/>
      <c r="Q3412" s="130"/>
    </row>
    <row r="3413" spans="1:17" ht="12.6" customHeight="1" x14ac:dyDescent="0.2">
      <c r="A3413" s="234"/>
      <c r="B3413" s="98"/>
      <c r="C3413" s="130"/>
      <c r="D3413" s="240"/>
      <c r="E3413" s="240"/>
      <c r="F3413" s="224"/>
      <c r="G3413" s="98"/>
      <c r="H3413" s="98"/>
      <c r="I3413" s="130"/>
      <c r="J3413" s="98"/>
      <c r="K3413" s="98"/>
      <c r="L3413" s="98"/>
      <c r="M3413" s="255"/>
      <c r="N3413" s="255"/>
      <c r="O3413" s="98"/>
      <c r="P3413" s="98"/>
      <c r="Q3413" s="130"/>
    </row>
    <row r="3414" spans="1:17" ht="12.6" customHeight="1" x14ac:dyDescent="0.2">
      <c r="A3414" s="234"/>
      <c r="B3414" s="98"/>
      <c r="C3414" s="130"/>
      <c r="D3414" s="240"/>
      <c r="E3414" s="240"/>
      <c r="F3414" s="224"/>
      <c r="G3414" s="98"/>
      <c r="H3414" s="98"/>
      <c r="I3414" s="130"/>
      <c r="J3414" s="98"/>
      <c r="K3414" s="98"/>
      <c r="L3414" s="98"/>
      <c r="M3414" s="255"/>
      <c r="N3414" s="255"/>
      <c r="O3414" s="98"/>
      <c r="P3414" s="98"/>
      <c r="Q3414" s="130"/>
    </row>
    <row r="3415" spans="1:17" ht="12.6" customHeight="1" x14ac:dyDescent="0.2">
      <c r="A3415" s="234"/>
      <c r="B3415" s="98"/>
      <c r="C3415" s="130"/>
      <c r="D3415" s="240"/>
      <c r="E3415" s="240"/>
      <c r="F3415" s="224"/>
      <c r="G3415" s="98"/>
      <c r="H3415" s="98"/>
      <c r="I3415" s="130"/>
      <c r="J3415" s="98"/>
      <c r="K3415" s="98"/>
      <c r="L3415" s="98"/>
      <c r="M3415" s="255"/>
      <c r="N3415" s="255"/>
      <c r="O3415" s="98"/>
      <c r="P3415" s="98"/>
      <c r="Q3415" s="130"/>
    </row>
    <row r="3416" spans="1:17" ht="12.6" customHeight="1" x14ac:dyDescent="0.2">
      <c r="A3416" s="234"/>
      <c r="B3416" s="98"/>
      <c r="C3416" s="130"/>
      <c r="D3416" s="240"/>
      <c r="E3416" s="240"/>
      <c r="F3416" s="224"/>
      <c r="G3416" s="98"/>
      <c r="H3416" s="98"/>
      <c r="I3416" s="130"/>
      <c r="J3416" s="98"/>
      <c r="K3416" s="98"/>
      <c r="L3416" s="98"/>
      <c r="M3416" s="255"/>
      <c r="N3416" s="255"/>
      <c r="O3416" s="98"/>
      <c r="P3416" s="98"/>
      <c r="Q3416" s="130"/>
    </row>
    <row r="3417" spans="1:17" ht="12.6" customHeight="1" x14ac:dyDescent="0.2">
      <c r="A3417" s="234"/>
      <c r="B3417" s="98"/>
      <c r="C3417" s="130"/>
      <c r="D3417" s="240"/>
      <c r="E3417" s="240"/>
      <c r="F3417" s="224"/>
      <c r="G3417" s="98"/>
      <c r="H3417" s="98"/>
      <c r="I3417" s="130"/>
      <c r="J3417" s="98"/>
      <c r="K3417" s="98"/>
      <c r="L3417" s="98"/>
      <c r="M3417" s="255"/>
      <c r="N3417" s="255"/>
      <c r="O3417" s="98"/>
      <c r="P3417" s="98"/>
      <c r="Q3417" s="130"/>
    </row>
    <row r="3418" spans="1:17" ht="12.6" customHeight="1" x14ac:dyDescent="0.2">
      <c r="A3418" s="234"/>
      <c r="B3418" s="98"/>
      <c r="C3418" s="130"/>
      <c r="D3418" s="240"/>
      <c r="E3418" s="240"/>
      <c r="F3418" s="224"/>
      <c r="G3418" s="98"/>
      <c r="H3418" s="98"/>
      <c r="I3418" s="130"/>
      <c r="J3418" s="98"/>
      <c r="K3418" s="98"/>
      <c r="L3418" s="98"/>
      <c r="M3418" s="255"/>
      <c r="N3418" s="255"/>
      <c r="O3418" s="98"/>
      <c r="P3418" s="98"/>
      <c r="Q3418" s="130"/>
    </row>
    <row r="3419" spans="1:17" ht="12.6" customHeight="1" x14ac:dyDescent="0.2">
      <c r="A3419" s="234"/>
      <c r="B3419" s="98"/>
      <c r="C3419" s="130"/>
      <c r="D3419" s="240"/>
      <c r="E3419" s="240"/>
      <c r="F3419" s="224"/>
      <c r="G3419" s="98"/>
      <c r="H3419" s="98"/>
      <c r="I3419" s="130"/>
      <c r="J3419" s="98"/>
      <c r="K3419" s="98"/>
      <c r="L3419" s="98"/>
      <c r="M3419" s="255"/>
      <c r="N3419" s="255"/>
      <c r="O3419" s="98"/>
      <c r="P3419" s="98"/>
      <c r="Q3419" s="130"/>
    </row>
    <row r="3420" spans="1:17" ht="12.6" customHeight="1" x14ac:dyDescent="0.2">
      <c r="A3420" s="234"/>
      <c r="B3420" s="98"/>
      <c r="C3420" s="130"/>
      <c r="D3420" s="240"/>
      <c r="E3420" s="240"/>
      <c r="F3420" s="224"/>
      <c r="G3420" s="98"/>
      <c r="H3420" s="98"/>
      <c r="I3420" s="130"/>
      <c r="J3420" s="98"/>
      <c r="K3420" s="98"/>
      <c r="L3420" s="98"/>
      <c r="M3420" s="255"/>
      <c r="N3420" s="255"/>
      <c r="O3420" s="98"/>
      <c r="P3420" s="98"/>
      <c r="Q3420" s="130"/>
    </row>
    <row r="3421" spans="1:17" ht="12.6" customHeight="1" x14ac:dyDescent="0.2">
      <c r="A3421" s="234"/>
      <c r="B3421" s="98"/>
      <c r="C3421" s="130"/>
      <c r="D3421" s="240"/>
      <c r="E3421" s="240"/>
      <c r="F3421" s="224"/>
      <c r="G3421" s="98"/>
      <c r="H3421" s="98"/>
      <c r="I3421" s="130"/>
      <c r="J3421" s="98"/>
      <c r="K3421" s="98"/>
      <c r="L3421" s="98"/>
      <c r="M3421" s="255"/>
      <c r="N3421" s="255"/>
      <c r="O3421" s="98"/>
      <c r="P3421" s="98"/>
      <c r="Q3421" s="130"/>
    </row>
    <row r="3422" spans="1:17" ht="12.6" customHeight="1" x14ac:dyDescent="0.2">
      <c r="A3422" s="234"/>
      <c r="B3422" s="98"/>
      <c r="C3422" s="130"/>
      <c r="D3422" s="240"/>
      <c r="E3422" s="240"/>
      <c r="F3422" s="224"/>
      <c r="G3422" s="98"/>
      <c r="H3422" s="98"/>
      <c r="I3422" s="130"/>
      <c r="J3422" s="98"/>
      <c r="K3422" s="98"/>
      <c r="L3422" s="98"/>
      <c r="M3422" s="255"/>
      <c r="N3422" s="255"/>
      <c r="O3422" s="98"/>
      <c r="P3422" s="98"/>
      <c r="Q3422" s="130"/>
    </row>
    <row r="3423" spans="1:17" ht="12.6" customHeight="1" x14ac:dyDescent="0.2">
      <c r="A3423" s="234"/>
      <c r="B3423" s="98"/>
      <c r="C3423" s="130"/>
      <c r="D3423" s="240"/>
      <c r="E3423" s="240"/>
      <c r="F3423" s="224"/>
      <c r="G3423" s="98"/>
      <c r="H3423" s="98"/>
      <c r="I3423" s="130"/>
      <c r="J3423" s="98"/>
      <c r="K3423" s="98"/>
      <c r="L3423" s="98"/>
      <c r="M3423" s="255"/>
      <c r="N3423" s="255"/>
      <c r="O3423" s="98"/>
      <c r="P3423" s="98"/>
      <c r="Q3423" s="130"/>
    </row>
    <row r="3424" spans="1:17" ht="12.6" customHeight="1" x14ac:dyDescent="0.2">
      <c r="A3424" s="234"/>
      <c r="B3424" s="98"/>
      <c r="C3424" s="130"/>
      <c r="D3424" s="240"/>
      <c r="E3424" s="240"/>
      <c r="F3424" s="224"/>
      <c r="G3424" s="98"/>
      <c r="H3424" s="98"/>
      <c r="I3424" s="130"/>
      <c r="J3424" s="98"/>
      <c r="K3424" s="98"/>
      <c r="L3424" s="98"/>
      <c r="M3424" s="255"/>
      <c r="N3424" s="255"/>
      <c r="O3424" s="98"/>
      <c r="P3424" s="98"/>
      <c r="Q3424" s="130"/>
    </row>
    <row r="3425" spans="1:17" ht="12.6" customHeight="1" x14ac:dyDescent="0.2">
      <c r="A3425" s="234"/>
      <c r="B3425" s="98"/>
      <c r="C3425" s="130"/>
      <c r="D3425" s="240"/>
      <c r="E3425" s="240"/>
      <c r="F3425" s="224"/>
      <c r="G3425" s="98"/>
      <c r="H3425" s="98"/>
      <c r="I3425" s="130"/>
      <c r="J3425" s="98"/>
      <c r="K3425" s="98"/>
      <c r="L3425" s="98"/>
      <c r="M3425" s="255"/>
      <c r="N3425" s="255"/>
      <c r="O3425" s="98"/>
      <c r="P3425" s="98"/>
      <c r="Q3425" s="130"/>
    </row>
    <row r="3426" spans="1:17" ht="12.6" customHeight="1" x14ac:dyDescent="0.2">
      <c r="A3426" s="234"/>
      <c r="B3426" s="98"/>
      <c r="C3426" s="130"/>
      <c r="D3426" s="240"/>
      <c r="E3426" s="240"/>
      <c r="F3426" s="224"/>
      <c r="G3426" s="98"/>
      <c r="H3426" s="98"/>
      <c r="I3426" s="130"/>
      <c r="J3426" s="98"/>
      <c r="K3426" s="98"/>
      <c r="L3426" s="98"/>
      <c r="M3426" s="255"/>
      <c r="N3426" s="255"/>
      <c r="O3426" s="98"/>
      <c r="P3426" s="98"/>
      <c r="Q3426" s="130"/>
    </row>
    <row r="3427" spans="1:17" ht="12.6" customHeight="1" x14ac:dyDescent="0.2">
      <c r="A3427" s="234"/>
      <c r="B3427" s="98"/>
      <c r="C3427" s="130"/>
      <c r="D3427" s="240"/>
      <c r="E3427" s="240"/>
      <c r="F3427" s="224"/>
      <c r="G3427" s="98"/>
      <c r="H3427" s="98"/>
      <c r="I3427" s="130"/>
      <c r="J3427" s="98"/>
      <c r="K3427" s="98"/>
      <c r="L3427" s="98"/>
      <c r="M3427" s="255"/>
      <c r="N3427" s="255"/>
      <c r="O3427" s="98"/>
      <c r="P3427" s="98"/>
      <c r="Q3427" s="130"/>
    </row>
    <row r="3428" spans="1:17" ht="12.6" customHeight="1" x14ac:dyDescent="0.2">
      <c r="A3428" s="234"/>
      <c r="B3428" s="98"/>
      <c r="C3428" s="130"/>
      <c r="D3428" s="240"/>
      <c r="E3428" s="240"/>
      <c r="F3428" s="224"/>
      <c r="G3428" s="98"/>
      <c r="H3428" s="98"/>
      <c r="I3428" s="130"/>
      <c r="J3428" s="98"/>
      <c r="K3428" s="98"/>
      <c r="L3428" s="98"/>
      <c r="M3428" s="255"/>
      <c r="N3428" s="255"/>
      <c r="O3428" s="98"/>
      <c r="P3428" s="98"/>
      <c r="Q3428" s="130"/>
    </row>
    <row r="3429" spans="1:17" ht="12.6" customHeight="1" x14ac:dyDescent="0.2">
      <c r="A3429" s="234"/>
      <c r="B3429" s="98"/>
      <c r="C3429" s="130"/>
      <c r="D3429" s="240"/>
      <c r="E3429" s="240"/>
      <c r="F3429" s="224"/>
      <c r="G3429" s="98"/>
      <c r="H3429" s="98"/>
      <c r="I3429" s="130"/>
      <c r="J3429" s="98"/>
      <c r="K3429" s="98"/>
      <c r="L3429" s="98"/>
      <c r="M3429" s="255"/>
      <c r="N3429" s="255"/>
      <c r="O3429" s="98"/>
      <c r="P3429" s="98"/>
      <c r="Q3429" s="130"/>
    </row>
    <row r="3430" spans="1:17" ht="12.6" customHeight="1" x14ac:dyDescent="0.2">
      <c r="A3430" s="234"/>
      <c r="B3430" s="98"/>
      <c r="C3430" s="130"/>
      <c r="D3430" s="240"/>
      <c r="E3430" s="240"/>
      <c r="F3430" s="224"/>
      <c r="G3430" s="98"/>
      <c r="H3430" s="98"/>
      <c r="I3430" s="130"/>
      <c r="J3430" s="98"/>
      <c r="K3430" s="98"/>
      <c r="L3430" s="98"/>
      <c r="M3430" s="255"/>
      <c r="N3430" s="255"/>
      <c r="O3430" s="98"/>
      <c r="P3430" s="98"/>
      <c r="Q3430" s="130"/>
    </row>
    <row r="3431" spans="1:17" ht="12.6" customHeight="1" x14ac:dyDescent="0.2">
      <c r="A3431" s="234"/>
      <c r="B3431" s="98"/>
      <c r="C3431" s="130"/>
      <c r="D3431" s="240"/>
      <c r="E3431" s="240"/>
      <c r="F3431" s="224"/>
      <c r="G3431" s="98"/>
      <c r="H3431" s="98"/>
      <c r="I3431" s="130"/>
      <c r="J3431" s="98"/>
      <c r="K3431" s="98"/>
      <c r="L3431" s="98"/>
      <c r="M3431" s="255"/>
      <c r="N3431" s="255"/>
      <c r="O3431" s="98"/>
      <c r="P3431" s="98"/>
      <c r="Q3431" s="130"/>
    </row>
    <row r="3432" spans="1:17" ht="12.6" customHeight="1" x14ac:dyDescent="0.2">
      <c r="A3432" s="234"/>
      <c r="B3432" s="98"/>
      <c r="C3432" s="130"/>
      <c r="D3432" s="240"/>
      <c r="E3432" s="240"/>
      <c r="F3432" s="224"/>
      <c r="G3432" s="98"/>
      <c r="H3432" s="98"/>
      <c r="I3432" s="130"/>
      <c r="J3432" s="98"/>
      <c r="K3432" s="98"/>
      <c r="L3432" s="98"/>
      <c r="M3432" s="255"/>
      <c r="N3432" s="255"/>
      <c r="O3432" s="98"/>
      <c r="P3432" s="98"/>
      <c r="Q3432" s="130"/>
    </row>
    <row r="3433" spans="1:17" ht="12.6" customHeight="1" x14ac:dyDescent="0.2">
      <c r="A3433" s="234"/>
      <c r="B3433" s="98"/>
      <c r="C3433" s="130"/>
      <c r="D3433" s="240"/>
      <c r="E3433" s="240"/>
      <c r="F3433" s="224"/>
      <c r="G3433" s="98"/>
      <c r="H3433" s="98"/>
      <c r="I3433" s="130"/>
      <c r="J3433" s="98"/>
      <c r="K3433" s="98"/>
      <c r="L3433" s="98"/>
      <c r="M3433" s="255"/>
      <c r="N3433" s="255"/>
      <c r="O3433" s="98"/>
      <c r="P3433" s="98"/>
      <c r="Q3433" s="130"/>
    </row>
    <row r="3434" spans="1:17" ht="12.6" customHeight="1" x14ac:dyDescent="0.2">
      <c r="A3434" s="234"/>
      <c r="B3434" s="98"/>
      <c r="C3434" s="130"/>
      <c r="D3434" s="240"/>
      <c r="E3434" s="240"/>
      <c r="F3434" s="224"/>
      <c r="G3434" s="98"/>
      <c r="H3434" s="98"/>
      <c r="I3434" s="130"/>
      <c r="J3434" s="98"/>
      <c r="K3434" s="98"/>
      <c r="L3434" s="98"/>
      <c r="M3434" s="255"/>
      <c r="N3434" s="255"/>
      <c r="O3434" s="98"/>
      <c r="P3434" s="98"/>
      <c r="Q3434" s="130"/>
    </row>
    <row r="3435" spans="1:17" ht="12.6" customHeight="1" x14ac:dyDescent="0.2">
      <c r="A3435" s="234"/>
      <c r="B3435" s="98"/>
      <c r="C3435" s="130"/>
      <c r="D3435" s="240"/>
      <c r="E3435" s="240"/>
      <c r="F3435" s="224"/>
      <c r="G3435" s="98"/>
      <c r="H3435" s="98"/>
      <c r="I3435" s="130"/>
      <c r="J3435" s="98"/>
      <c r="K3435" s="98"/>
      <c r="L3435" s="98"/>
      <c r="M3435" s="255"/>
      <c r="N3435" s="255"/>
      <c r="O3435" s="98"/>
      <c r="P3435" s="98"/>
      <c r="Q3435" s="130"/>
    </row>
    <row r="3436" spans="1:17" ht="12.6" customHeight="1" x14ac:dyDescent="0.2">
      <c r="A3436" s="234"/>
      <c r="B3436" s="98"/>
      <c r="C3436" s="130"/>
      <c r="D3436" s="240"/>
      <c r="E3436" s="240"/>
      <c r="F3436" s="224"/>
      <c r="G3436" s="98"/>
      <c r="H3436" s="98"/>
      <c r="I3436" s="130"/>
      <c r="J3436" s="98"/>
      <c r="K3436" s="98"/>
      <c r="L3436" s="98"/>
      <c r="M3436" s="255"/>
      <c r="N3436" s="255"/>
      <c r="O3436" s="98"/>
      <c r="P3436" s="98"/>
      <c r="Q3436" s="130"/>
    </row>
    <row r="3437" spans="1:17" ht="12.6" customHeight="1" x14ac:dyDescent="0.2">
      <c r="A3437" s="234"/>
      <c r="B3437" s="98"/>
      <c r="C3437" s="130"/>
      <c r="D3437" s="240"/>
      <c r="E3437" s="240"/>
      <c r="F3437" s="224"/>
      <c r="G3437" s="98"/>
      <c r="H3437" s="98"/>
      <c r="I3437" s="130"/>
      <c r="J3437" s="98"/>
      <c r="K3437" s="98"/>
      <c r="L3437" s="98"/>
      <c r="M3437" s="255"/>
      <c r="N3437" s="255"/>
      <c r="O3437" s="98"/>
      <c r="P3437" s="98"/>
      <c r="Q3437" s="130"/>
    </row>
    <row r="3438" spans="1:17" ht="12.6" customHeight="1" x14ac:dyDescent="0.2">
      <c r="A3438" s="234"/>
      <c r="B3438" s="98"/>
      <c r="C3438" s="130"/>
      <c r="D3438" s="240"/>
      <c r="E3438" s="240"/>
      <c r="F3438" s="224"/>
      <c r="G3438" s="98"/>
      <c r="H3438" s="98"/>
      <c r="I3438" s="130"/>
      <c r="J3438" s="98"/>
      <c r="K3438" s="98"/>
      <c r="L3438" s="98"/>
      <c r="M3438" s="255"/>
      <c r="N3438" s="255"/>
      <c r="O3438" s="98"/>
      <c r="P3438" s="98"/>
      <c r="Q3438" s="130"/>
    </row>
    <row r="3439" spans="1:17" ht="12.6" customHeight="1" x14ac:dyDescent="0.2">
      <c r="A3439" s="234"/>
      <c r="B3439" s="98"/>
      <c r="C3439" s="130"/>
      <c r="D3439" s="240"/>
      <c r="E3439" s="240"/>
      <c r="F3439" s="224"/>
      <c r="G3439" s="98"/>
      <c r="H3439" s="98"/>
      <c r="I3439" s="130"/>
      <c r="J3439" s="98"/>
      <c r="K3439" s="98"/>
      <c r="L3439" s="98"/>
      <c r="M3439" s="255"/>
      <c r="N3439" s="255"/>
      <c r="O3439" s="98"/>
      <c r="P3439" s="98"/>
      <c r="Q3439" s="130"/>
    </row>
    <row r="3440" spans="1:17" ht="12.6" customHeight="1" x14ac:dyDescent="0.2">
      <c r="A3440" s="234"/>
      <c r="B3440" s="98"/>
      <c r="C3440" s="130"/>
      <c r="D3440" s="240"/>
      <c r="E3440" s="240"/>
      <c r="F3440" s="224"/>
      <c r="G3440" s="98"/>
      <c r="H3440" s="98"/>
      <c r="I3440" s="130"/>
      <c r="J3440" s="98"/>
      <c r="K3440" s="98"/>
      <c r="L3440" s="98"/>
      <c r="M3440" s="255"/>
      <c r="N3440" s="255"/>
      <c r="O3440" s="98"/>
      <c r="P3440" s="98"/>
      <c r="Q3440" s="130"/>
    </row>
    <row r="3441" spans="1:17" ht="12.6" customHeight="1" x14ac:dyDescent="0.2">
      <c r="A3441" s="234"/>
      <c r="B3441" s="98"/>
      <c r="C3441" s="130"/>
      <c r="D3441" s="240"/>
      <c r="E3441" s="240"/>
      <c r="F3441" s="224"/>
      <c r="G3441" s="98"/>
      <c r="H3441" s="98"/>
      <c r="I3441" s="130"/>
      <c r="J3441" s="98"/>
      <c r="K3441" s="98"/>
      <c r="L3441" s="98"/>
      <c r="M3441" s="255"/>
      <c r="N3441" s="255"/>
      <c r="O3441" s="98"/>
      <c r="P3441" s="98"/>
      <c r="Q3441" s="130"/>
    </row>
    <row r="3442" spans="1:17" ht="12.6" customHeight="1" x14ac:dyDescent="0.2">
      <c r="A3442" s="234"/>
      <c r="B3442" s="98"/>
      <c r="C3442" s="130"/>
      <c r="D3442" s="240"/>
      <c r="E3442" s="240"/>
      <c r="F3442" s="224"/>
      <c r="G3442" s="98"/>
      <c r="H3442" s="98"/>
      <c r="I3442" s="130"/>
      <c r="J3442" s="98"/>
      <c r="K3442" s="98"/>
      <c r="L3442" s="98"/>
      <c r="M3442" s="255"/>
      <c r="N3442" s="255"/>
      <c r="O3442" s="98"/>
      <c r="P3442" s="98"/>
      <c r="Q3442" s="130"/>
    </row>
    <row r="3443" spans="1:17" ht="12.6" customHeight="1" x14ac:dyDescent="0.2">
      <c r="A3443" s="234"/>
      <c r="B3443" s="98"/>
      <c r="C3443" s="130"/>
      <c r="D3443" s="240"/>
      <c r="E3443" s="240"/>
      <c r="F3443" s="224"/>
      <c r="G3443" s="98"/>
      <c r="H3443" s="98"/>
      <c r="I3443" s="130"/>
      <c r="J3443" s="98"/>
      <c r="K3443" s="98"/>
      <c r="L3443" s="98"/>
      <c r="M3443" s="255"/>
      <c r="N3443" s="255"/>
      <c r="O3443" s="98"/>
      <c r="P3443" s="98"/>
      <c r="Q3443" s="130"/>
    </row>
    <row r="3444" spans="1:17" ht="12.6" customHeight="1" x14ac:dyDescent="0.2">
      <c r="A3444" s="234"/>
      <c r="B3444" s="98"/>
      <c r="C3444" s="130"/>
      <c r="D3444" s="240"/>
      <c r="E3444" s="240"/>
      <c r="F3444" s="224"/>
      <c r="G3444" s="98"/>
      <c r="H3444" s="98"/>
      <c r="I3444" s="130"/>
      <c r="J3444" s="98"/>
      <c r="K3444" s="98"/>
      <c r="L3444" s="98"/>
      <c r="M3444" s="255"/>
      <c r="N3444" s="255"/>
      <c r="O3444" s="98"/>
      <c r="P3444" s="98"/>
      <c r="Q3444" s="130"/>
    </row>
    <row r="3445" spans="1:17" ht="12.6" customHeight="1" x14ac:dyDescent="0.2">
      <c r="A3445" s="234"/>
      <c r="B3445" s="98"/>
      <c r="C3445" s="130"/>
      <c r="D3445" s="240"/>
      <c r="E3445" s="240"/>
      <c r="F3445" s="224"/>
      <c r="G3445" s="98"/>
      <c r="H3445" s="98"/>
      <c r="I3445" s="130"/>
      <c r="J3445" s="98"/>
      <c r="K3445" s="98"/>
      <c r="L3445" s="98"/>
      <c r="M3445" s="255"/>
      <c r="N3445" s="255"/>
      <c r="O3445" s="98"/>
      <c r="P3445" s="98"/>
      <c r="Q3445" s="130"/>
    </row>
    <row r="3446" spans="1:17" ht="12.6" customHeight="1" x14ac:dyDescent="0.2">
      <c r="A3446" s="234"/>
      <c r="B3446" s="98"/>
      <c r="C3446" s="130"/>
      <c r="D3446" s="240"/>
      <c r="E3446" s="240"/>
      <c r="F3446" s="224"/>
      <c r="G3446" s="98"/>
      <c r="H3446" s="98"/>
      <c r="I3446" s="130"/>
      <c r="J3446" s="98"/>
      <c r="K3446" s="98"/>
      <c r="L3446" s="98"/>
      <c r="M3446" s="255"/>
      <c r="N3446" s="255"/>
      <c r="O3446" s="98"/>
      <c r="P3446" s="98"/>
      <c r="Q3446" s="130"/>
    </row>
    <row r="3447" spans="1:17" ht="12.6" customHeight="1" x14ac:dyDescent="0.2">
      <c r="A3447" s="234"/>
      <c r="B3447" s="98"/>
      <c r="C3447" s="130"/>
      <c r="D3447" s="240"/>
      <c r="E3447" s="240"/>
      <c r="F3447" s="224"/>
      <c r="G3447" s="98"/>
      <c r="H3447" s="98"/>
      <c r="I3447" s="130"/>
      <c r="J3447" s="98"/>
      <c r="K3447" s="98"/>
      <c r="L3447" s="98"/>
      <c r="M3447" s="255"/>
      <c r="N3447" s="255"/>
      <c r="O3447" s="98"/>
      <c r="P3447" s="98"/>
      <c r="Q3447" s="130"/>
    </row>
    <row r="3448" spans="1:17" ht="12.6" customHeight="1" x14ac:dyDescent="0.2">
      <c r="A3448" s="234"/>
      <c r="B3448" s="98"/>
      <c r="C3448" s="130"/>
      <c r="D3448" s="240"/>
      <c r="E3448" s="240"/>
      <c r="F3448" s="224"/>
      <c r="G3448" s="98"/>
      <c r="H3448" s="98"/>
      <c r="I3448" s="130"/>
      <c r="J3448" s="98"/>
      <c r="K3448" s="98"/>
      <c r="L3448" s="98"/>
      <c r="M3448" s="255"/>
      <c r="N3448" s="255"/>
      <c r="O3448" s="98"/>
      <c r="P3448" s="98"/>
      <c r="Q3448" s="130"/>
    </row>
    <row r="3449" spans="1:17" ht="12.6" customHeight="1" x14ac:dyDescent="0.2">
      <c r="A3449" s="234"/>
      <c r="B3449" s="98"/>
      <c r="C3449" s="130"/>
      <c r="D3449" s="240"/>
      <c r="E3449" s="240"/>
      <c r="F3449" s="224"/>
      <c r="G3449" s="98"/>
      <c r="H3449" s="98"/>
      <c r="I3449" s="130"/>
      <c r="J3449" s="98"/>
      <c r="K3449" s="98"/>
      <c r="L3449" s="98"/>
      <c r="M3449" s="255"/>
      <c r="N3449" s="255"/>
      <c r="O3449" s="98"/>
      <c r="P3449" s="98"/>
      <c r="Q3449" s="130"/>
    </row>
    <row r="3450" spans="1:17" ht="12.6" customHeight="1" x14ac:dyDescent="0.2">
      <c r="A3450" s="234"/>
      <c r="B3450" s="98"/>
      <c r="C3450" s="130"/>
      <c r="D3450" s="240"/>
      <c r="E3450" s="240"/>
      <c r="F3450" s="224"/>
      <c r="G3450" s="98"/>
      <c r="H3450" s="98"/>
      <c r="I3450" s="130"/>
      <c r="J3450" s="98"/>
      <c r="K3450" s="98"/>
      <c r="L3450" s="98"/>
      <c r="M3450" s="255"/>
      <c r="N3450" s="255"/>
      <c r="O3450" s="98"/>
      <c r="P3450" s="98"/>
      <c r="Q3450" s="130"/>
    </row>
    <row r="3451" spans="1:17" ht="12.6" customHeight="1" x14ac:dyDescent="0.2">
      <c r="A3451" s="234"/>
      <c r="B3451" s="98"/>
      <c r="C3451" s="130"/>
      <c r="D3451" s="240"/>
      <c r="E3451" s="240"/>
      <c r="F3451" s="224"/>
      <c r="G3451" s="98"/>
      <c r="H3451" s="98"/>
      <c r="I3451" s="130"/>
      <c r="J3451" s="98"/>
      <c r="K3451" s="98"/>
      <c r="L3451" s="98"/>
      <c r="M3451" s="255"/>
      <c r="N3451" s="255"/>
      <c r="O3451" s="98"/>
      <c r="P3451" s="98"/>
      <c r="Q3451" s="130"/>
    </row>
    <row r="3452" spans="1:17" ht="12.6" customHeight="1" x14ac:dyDescent="0.2">
      <c r="A3452" s="234"/>
      <c r="B3452" s="98"/>
      <c r="C3452" s="130"/>
      <c r="D3452" s="240"/>
      <c r="E3452" s="240"/>
      <c r="F3452" s="224"/>
      <c r="G3452" s="98"/>
      <c r="H3452" s="98"/>
      <c r="I3452" s="130"/>
      <c r="J3452" s="98"/>
      <c r="K3452" s="98"/>
      <c r="L3452" s="98"/>
      <c r="M3452" s="255"/>
      <c r="N3452" s="255"/>
      <c r="O3452" s="98"/>
      <c r="P3452" s="98"/>
      <c r="Q3452" s="130"/>
    </row>
    <row r="3453" spans="1:17" ht="12.6" customHeight="1" x14ac:dyDescent="0.2">
      <c r="A3453" s="234"/>
      <c r="B3453" s="98"/>
      <c r="C3453" s="130"/>
      <c r="D3453" s="240"/>
      <c r="E3453" s="240"/>
      <c r="F3453" s="224"/>
      <c r="G3453" s="98"/>
      <c r="H3453" s="98"/>
      <c r="I3453" s="130"/>
      <c r="J3453" s="98"/>
      <c r="K3453" s="98"/>
      <c r="L3453" s="98"/>
      <c r="M3453" s="255"/>
      <c r="N3453" s="255"/>
      <c r="O3453" s="98"/>
      <c r="P3453" s="98"/>
      <c r="Q3453" s="130"/>
    </row>
    <row r="3454" spans="1:17" ht="12.6" customHeight="1" x14ac:dyDescent="0.2">
      <c r="A3454" s="234"/>
      <c r="B3454" s="98"/>
      <c r="C3454" s="130"/>
      <c r="D3454" s="240"/>
      <c r="E3454" s="240"/>
      <c r="F3454" s="224"/>
      <c r="G3454" s="98"/>
      <c r="H3454" s="98"/>
      <c r="I3454" s="130"/>
      <c r="J3454" s="98"/>
      <c r="K3454" s="98"/>
      <c r="L3454" s="98"/>
      <c r="M3454" s="255"/>
      <c r="N3454" s="255"/>
      <c r="O3454" s="98"/>
      <c r="P3454" s="98"/>
      <c r="Q3454" s="130"/>
    </row>
    <row r="3455" spans="1:17" ht="12.6" customHeight="1" x14ac:dyDescent="0.2">
      <c r="A3455" s="234"/>
      <c r="B3455" s="98"/>
      <c r="C3455" s="130"/>
      <c r="D3455" s="240"/>
      <c r="E3455" s="240"/>
      <c r="F3455" s="224"/>
      <c r="G3455" s="98"/>
      <c r="H3455" s="98"/>
      <c r="I3455" s="130"/>
      <c r="J3455" s="98"/>
      <c r="K3455" s="98"/>
      <c r="L3455" s="98"/>
      <c r="M3455" s="255"/>
      <c r="N3455" s="255"/>
      <c r="O3455" s="98"/>
      <c r="P3455" s="98"/>
      <c r="Q3455" s="130"/>
    </row>
    <row r="3456" spans="1:17" ht="12.6" customHeight="1" x14ac:dyDescent="0.2">
      <c r="A3456" s="234"/>
      <c r="B3456" s="98"/>
      <c r="C3456" s="130"/>
      <c r="D3456" s="240"/>
      <c r="E3456" s="240"/>
      <c r="F3456" s="224"/>
      <c r="G3456" s="98"/>
      <c r="H3456" s="98"/>
      <c r="I3456" s="130"/>
      <c r="J3456" s="98"/>
      <c r="K3456" s="98"/>
      <c r="L3456" s="98"/>
      <c r="M3456" s="255"/>
      <c r="N3456" s="255"/>
      <c r="O3456" s="98"/>
      <c r="P3456" s="98"/>
      <c r="Q3456" s="130"/>
    </row>
    <row r="3457" spans="1:17" ht="12.6" customHeight="1" x14ac:dyDescent="0.2">
      <c r="A3457" s="234"/>
      <c r="B3457" s="98"/>
      <c r="C3457" s="130"/>
      <c r="D3457" s="240"/>
      <c r="E3457" s="240"/>
      <c r="F3457" s="224"/>
      <c r="G3457" s="98"/>
      <c r="H3457" s="98"/>
      <c r="I3457" s="130"/>
      <c r="J3457" s="98"/>
      <c r="K3457" s="98"/>
      <c r="L3457" s="98"/>
      <c r="M3457" s="255"/>
      <c r="N3457" s="255"/>
      <c r="O3457" s="98"/>
      <c r="P3457" s="98"/>
      <c r="Q3457" s="130"/>
    </row>
    <row r="3458" spans="1:17" ht="12.6" customHeight="1" x14ac:dyDescent="0.2">
      <c r="A3458" s="234"/>
      <c r="B3458" s="98"/>
      <c r="C3458" s="130"/>
      <c r="D3458" s="240"/>
      <c r="E3458" s="240"/>
      <c r="F3458" s="224"/>
      <c r="G3458" s="98"/>
      <c r="H3458" s="98"/>
      <c r="I3458" s="130"/>
      <c r="J3458" s="98"/>
      <c r="K3458" s="98"/>
      <c r="L3458" s="98"/>
      <c r="M3458" s="255"/>
      <c r="N3458" s="255"/>
      <c r="O3458" s="98"/>
      <c r="P3458" s="98"/>
      <c r="Q3458" s="130"/>
    </row>
    <row r="3459" spans="1:17" ht="12.6" customHeight="1" x14ac:dyDescent="0.2">
      <c r="A3459" s="234"/>
      <c r="B3459" s="98"/>
      <c r="C3459" s="130"/>
      <c r="D3459" s="240"/>
      <c r="E3459" s="240"/>
      <c r="F3459" s="224"/>
      <c r="G3459" s="98"/>
      <c r="H3459" s="98"/>
      <c r="I3459" s="130"/>
      <c r="J3459" s="98"/>
      <c r="K3459" s="98"/>
      <c r="L3459" s="98"/>
      <c r="M3459" s="255"/>
      <c r="N3459" s="255"/>
      <c r="O3459" s="98"/>
      <c r="P3459" s="98"/>
      <c r="Q3459" s="130"/>
    </row>
    <row r="3460" spans="1:17" ht="12.6" customHeight="1" x14ac:dyDescent="0.2">
      <c r="A3460" s="234"/>
      <c r="B3460" s="98"/>
      <c r="C3460" s="130"/>
      <c r="D3460" s="240"/>
      <c r="E3460" s="240"/>
      <c r="F3460" s="224"/>
      <c r="G3460" s="98"/>
      <c r="H3460" s="98"/>
      <c r="I3460" s="130"/>
      <c r="J3460" s="98"/>
      <c r="K3460" s="98"/>
      <c r="L3460" s="98"/>
      <c r="M3460" s="255"/>
      <c r="N3460" s="255"/>
      <c r="O3460" s="98"/>
      <c r="P3460" s="98"/>
      <c r="Q3460" s="130"/>
    </row>
    <row r="3461" spans="1:17" ht="12.6" customHeight="1" x14ac:dyDescent="0.2">
      <c r="A3461" s="234"/>
      <c r="B3461" s="98"/>
      <c r="C3461" s="130"/>
      <c r="D3461" s="240"/>
      <c r="E3461" s="240"/>
      <c r="F3461" s="224"/>
      <c r="G3461" s="98"/>
      <c r="H3461" s="98"/>
      <c r="I3461" s="130"/>
      <c r="J3461" s="98"/>
      <c r="K3461" s="98"/>
      <c r="L3461" s="98"/>
      <c r="M3461" s="255"/>
      <c r="N3461" s="255"/>
      <c r="O3461" s="98"/>
      <c r="P3461" s="98"/>
      <c r="Q3461" s="130"/>
    </row>
    <row r="3462" spans="1:17" ht="12.6" customHeight="1" x14ac:dyDescent="0.2">
      <c r="A3462" s="234"/>
      <c r="B3462" s="98"/>
      <c r="C3462" s="130"/>
      <c r="D3462" s="240"/>
      <c r="E3462" s="240"/>
      <c r="F3462" s="224"/>
      <c r="G3462" s="98"/>
      <c r="H3462" s="98"/>
      <c r="I3462" s="130"/>
      <c r="J3462" s="98"/>
      <c r="K3462" s="98"/>
      <c r="L3462" s="98"/>
      <c r="M3462" s="255"/>
      <c r="N3462" s="255"/>
      <c r="O3462" s="98"/>
      <c r="P3462" s="98"/>
      <c r="Q3462" s="130"/>
    </row>
    <row r="3463" spans="1:17" ht="12.6" customHeight="1" x14ac:dyDescent="0.2">
      <c r="A3463" s="234"/>
      <c r="B3463" s="98"/>
      <c r="C3463" s="130"/>
      <c r="D3463" s="240"/>
      <c r="E3463" s="240"/>
      <c r="F3463" s="224"/>
      <c r="G3463" s="98"/>
      <c r="H3463" s="98"/>
      <c r="I3463" s="130"/>
      <c r="J3463" s="98"/>
      <c r="K3463" s="98"/>
      <c r="L3463" s="98"/>
      <c r="M3463" s="255"/>
      <c r="N3463" s="255"/>
      <c r="O3463" s="98"/>
      <c r="P3463" s="98"/>
      <c r="Q3463" s="130"/>
    </row>
    <row r="3464" spans="1:17" ht="12.6" customHeight="1" x14ac:dyDescent="0.2">
      <c r="A3464" s="234"/>
      <c r="B3464" s="98"/>
      <c r="C3464" s="130"/>
      <c r="D3464" s="240"/>
      <c r="E3464" s="240"/>
      <c r="F3464" s="224"/>
      <c r="G3464" s="98"/>
      <c r="H3464" s="98"/>
      <c r="I3464" s="130"/>
      <c r="J3464" s="98"/>
      <c r="K3464" s="98"/>
      <c r="L3464" s="98"/>
      <c r="M3464" s="255"/>
      <c r="N3464" s="255"/>
      <c r="O3464" s="98"/>
      <c r="P3464" s="98"/>
      <c r="Q3464" s="130"/>
    </row>
    <row r="3465" spans="1:17" ht="12.6" customHeight="1" x14ac:dyDescent="0.2">
      <c r="A3465" s="234"/>
      <c r="B3465" s="98"/>
      <c r="C3465" s="130"/>
      <c r="D3465" s="240"/>
      <c r="E3465" s="240"/>
      <c r="F3465" s="224"/>
      <c r="G3465" s="98"/>
      <c r="H3465" s="98"/>
      <c r="I3465" s="130"/>
      <c r="J3465" s="98"/>
      <c r="K3465" s="98"/>
      <c r="L3465" s="98"/>
      <c r="M3465" s="255"/>
      <c r="N3465" s="255"/>
      <c r="O3465" s="98"/>
      <c r="P3465" s="98"/>
      <c r="Q3465" s="130"/>
    </row>
    <row r="3466" spans="1:17" ht="12.6" customHeight="1" x14ac:dyDescent="0.2">
      <c r="A3466" s="234"/>
      <c r="B3466" s="98"/>
      <c r="C3466" s="130"/>
      <c r="D3466" s="240"/>
      <c r="E3466" s="240"/>
      <c r="F3466" s="224"/>
      <c r="G3466" s="98"/>
      <c r="H3466" s="98"/>
      <c r="I3466" s="130"/>
      <c r="J3466" s="98"/>
      <c r="K3466" s="98"/>
      <c r="L3466" s="98"/>
      <c r="M3466" s="255"/>
      <c r="N3466" s="255"/>
      <c r="O3466" s="98"/>
      <c r="P3466" s="98"/>
      <c r="Q3466" s="130"/>
    </row>
    <row r="3467" spans="1:17" ht="12.6" customHeight="1" x14ac:dyDescent="0.2">
      <c r="A3467" s="234"/>
      <c r="B3467" s="98"/>
      <c r="C3467" s="130"/>
      <c r="D3467" s="240"/>
      <c r="E3467" s="240"/>
      <c r="F3467" s="224"/>
      <c r="G3467" s="98"/>
      <c r="H3467" s="98"/>
      <c r="I3467" s="130"/>
      <c r="J3467" s="98"/>
      <c r="K3467" s="98"/>
      <c r="L3467" s="98"/>
      <c r="M3467" s="255"/>
      <c r="N3467" s="255"/>
      <c r="O3467" s="98"/>
      <c r="P3467" s="98"/>
      <c r="Q3467" s="130"/>
    </row>
    <row r="3468" spans="1:17" ht="12.6" customHeight="1" x14ac:dyDescent="0.2">
      <c r="A3468" s="234"/>
      <c r="B3468" s="98"/>
      <c r="C3468" s="130"/>
      <c r="D3468" s="240"/>
      <c r="E3468" s="240"/>
      <c r="F3468" s="224"/>
      <c r="G3468" s="98"/>
      <c r="H3468" s="98"/>
      <c r="I3468" s="130"/>
      <c r="J3468" s="98"/>
      <c r="K3468" s="98"/>
      <c r="L3468" s="98"/>
      <c r="M3468" s="255"/>
      <c r="N3468" s="255"/>
      <c r="O3468" s="98"/>
      <c r="P3468" s="98"/>
      <c r="Q3468" s="130"/>
    </row>
    <row r="3469" spans="1:17" ht="12.6" customHeight="1" x14ac:dyDescent="0.2">
      <c r="A3469" s="234"/>
      <c r="B3469" s="98"/>
      <c r="C3469" s="130"/>
      <c r="D3469" s="240"/>
      <c r="E3469" s="240"/>
      <c r="F3469" s="224"/>
      <c r="G3469" s="98"/>
      <c r="H3469" s="98"/>
      <c r="I3469" s="130"/>
      <c r="J3469" s="98"/>
      <c r="K3469" s="98"/>
      <c r="L3469" s="98"/>
      <c r="M3469" s="255"/>
      <c r="N3469" s="255"/>
      <c r="O3469" s="98"/>
      <c r="P3469" s="98"/>
      <c r="Q3469" s="130"/>
    </row>
    <row r="3470" spans="1:17" ht="12.6" customHeight="1" x14ac:dyDescent="0.2">
      <c r="A3470" s="234"/>
      <c r="B3470" s="98"/>
      <c r="C3470" s="130"/>
      <c r="D3470" s="240"/>
      <c r="E3470" s="240"/>
      <c r="F3470" s="224"/>
      <c r="G3470" s="98"/>
      <c r="H3470" s="98"/>
      <c r="I3470" s="130"/>
      <c r="J3470" s="98"/>
      <c r="K3470" s="98"/>
      <c r="L3470" s="98"/>
      <c r="M3470" s="255"/>
      <c r="N3470" s="255"/>
      <c r="O3470" s="98"/>
      <c r="P3470" s="98"/>
      <c r="Q3470" s="130"/>
    </row>
    <row r="3471" spans="1:17" ht="12.6" customHeight="1" x14ac:dyDescent="0.2">
      <c r="A3471" s="234"/>
      <c r="B3471" s="98"/>
      <c r="C3471" s="130"/>
      <c r="D3471" s="240"/>
      <c r="E3471" s="240"/>
      <c r="F3471" s="224"/>
      <c r="G3471" s="98"/>
      <c r="H3471" s="98"/>
      <c r="I3471" s="130"/>
      <c r="J3471" s="98"/>
      <c r="K3471" s="98"/>
      <c r="L3471" s="98"/>
      <c r="M3471" s="255"/>
      <c r="N3471" s="255"/>
      <c r="O3471" s="98"/>
      <c r="P3471" s="98"/>
      <c r="Q3471" s="130"/>
    </row>
    <row r="3472" spans="1:17" ht="12.6" customHeight="1" x14ac:dyDescent="0.2">
      <c r="A3472" s="234"/>
      <c r="B3472" s="98"/>
      <c r="C3472" s="130"/>
      <c r="D3472" s="240"/>
      <c r="E3472" s="240"/>
      <c r="F3472" s="224"/>
      <c r="G3472" s="98"/>
      <c r="H3472" s="98"/>
      <c r="I3472" s="130"/>
      <c r="J3472" s="98"/>
      <c r="K3472" s="98"/>
      <c r="L3472" s="98"/>
      <c r="M3472" s="255"/>
      <c r="N3472" s="255"/>
      <c r="O3472" s="98"/>
      <c r="P3472" s="98"/>
      <c r="Q3472" s="130"/>
    </row>
    <row r="3473" spans="1:17" ht="12.6" customHeight="1" x14ac:dyDescent="0.2">
      <c r="A3473" s="234"/>
      <c r="B3473" s="98"/>
      <c r="C3473" s="130"/>
      <c r="D3473" s="240"/>
      <c r="E3473" s="240"/>
      <c r="F3473" s="224"/>
      <c r="G3473" s="98"/>
      <c r="H3473" s="98"/>
      <c r="I3473" s="130"/>
      <c r="J3473" s="98"/>
      <c r="K3473" s="98"/>
      <c r="L3473" s="98"/>
      <c r="M3473" s="255"/>
      <c r="N3473" s="255"/>
      <c r="O3473" s="98"/>
      <c r="P3473" s="98"/>
      <c r="Q3473" s="130"/>
    </row>
    <row r="3474" spans="1:17" ht="12.6" customHeight="1" x14ac:dyDescent="0.2">
      <c r="A3474" s="234"/>
      <c r="B3474" s="98"/>
      <c r="C3474" s="130"/>
      <c r="D3474" s="240"/>
      <c r="E3474" s="240"/>
      <c r="F3474" s="224"/>
      <c r="G3474" s="98"/>
      <c r="H3474" s="98"/>
      <c r="I3474" s="130"/>
      <c r="J3474" s="98"/>
      <c r="K3474" s="98"/>
      <c r="L3474" s="98"/>
      <c r="M3474" s="255"/>
      <c r="N3474" s="255"/>
      <c r="O3474" s="98"/>
      <c r="P3474" s="98"/>
      <c r="Q3474" s="130"/>
    </row>
    <row r="3475" spans="1:17" ht="12.6" customHeight="1" x14ac:dyDescent="0.2">
      <c r="A3475" s="234"/>
      <c r="B3475" s="98"/>
      <c r="C3475" s="130"/>
      <c r="D3475" s="240"/>
      <c r="E3475" s="240"/>
      <c r="F3475" s="224"/>
      <c r="G3475" s="98"/>
      <c r="H3475" s="98"/>
      <c r="I3475" s="130"/>
      <c r="J3475" s="98"/>
      <c r="K3475" s="98"/>
      <c r="L3475" s="98"/>
      <c r="M3475" s="255"/>
      <c r="N3475" s="255"/>
      <c r="O3475" s="98"/>
      <c r="P3475" s="98"/>
      <c r="Q3475" s="130"/>
    </row>
    <row r="3476" spans="1:17" ht="12.6" customHeight="1" x14ac:dyDescent="0.2">
      <c r="A3476" s="234"/>
      <c r="B3476" s="98"/>
      <c r="C3476" s="130"/>
      <c r="D3476" s="240"/>
      <c r="E3476" s="240"/>
      <c r="F3476" s="224"/>
      <c r="G3476" s="98"/>
      <c r="H3476" s="98"/>
      <c r="I3476" s="130"/>
      <c r="J3476" s="98"/>
      <c r="K3476" s="98"/>
      <c r="L3476" s="98"/>
      <c r="M3476" s="255"/>
      <c r="N3476" s="255"/>
      <c r="O3476" s="98"/>
      <c r="P3476" s="98"/>
      <c r="Q3476" s="130"/>
    </row>
    <row r="3477" spans="1:17" ht="12.6" customHeight="1" x14ac:dyDescent="0.2">
      <c r="A3477" s="234"/>
      <c r="B3477" s="98"/>
      <c r="C3477" s="130"/>
      <c r="D3477" s="240"/>
      <c r="E3477" s="240"/>
      <c r="F3477" s="224"/>
      <c r="G3477" s="98"/>
      <c r="H3477" s="98"/>
      <c r="I3477" s="130"/>
      <c r="J3477" s="98"/>
      <c r="K3477" s="98"/>
      <c r="L3477" s="98"/>
      <c r="M3477" s="255"/>
      <c r="N3477" s="255"/>
      <c r="O3477" s="98"/>
      <c r="P3477" s="98"/>
      <c r="Q3477" s="130"/>
    </row>
    <row r="3478" spans="1:17" ht="12.6" customHeight="1" x14ac:dyDescent="0.2">
      <c r="A3478" s="234"/>
      <c r="B3478" s="98"/>
      <c r="C3478" s="130"/>
      <c r="D3478" s="240"/>
      <c r="E3478" s="240"/>
      <c r="F3478" s="224"/>
      <c r="G3478" s="98"/>
      <c r="H3478" s="98"/>
      <c r="I3478" s="130"/>
      <c r="J3478" s="98"/>
      <c r="K3478" s="98"/>
      <c r="L3478" s="98"/>
      <c r="M3478" s="255"/>
      <c r="N3478" s="255"/>
      <c r="O3478" s="98"/>
      <c r="P3478" s="98"/>
      <c r="Q3478" s="130"/>
    </row>
    <row r="3479" spans="1:17" ht="12.6" customHeight="1" x14ac:dyDescent="0.2">
      <c r="A3479" s="234"/>
      <c r="B3479" s="98"/>
      <c r="C3479" s="130"/>
      <c r="D3479" s="240"/>
      <c r="E3479" s="240"/>
      <c r="F3479" s="224"/>
      <c r="G3479" s="98"/>
      <c r="H3479" s="98"/>
      <c r="I3479" s="130"/>
      <c r="J3479" s="98"/>
      <c r="K3479" s="98"/>
      <c r="L3479" s="98"/>
      <c r="M3479" s="255"/>
      <c r="N3479" s="255"/>
      <c r="O3479" s="98"/>
      <c r="P3479" s="98"/>
      <c r="Q3479" s="130"/>
    </row>
    <row r="3480" spans="1:17" ht="12.6" customHeight="1" x14ac:dyDescent="0.2">
      <c r="A3480" s="234"/>
      <c r="B3480" s="98"/>
      <c r="C3480" s="130"/>
      <c r="D3480" s="240"/>
      <c r="E3480" s="240"/>
      <c r="F3480" s="224"/>
      <c r="G3480" s="98"/>
      <c r="H3480" s="98"/>
      <c r="I3480" s="130"/>
      <c r="J3480" s="98"/>
      <c r="K3480" s="98"/>
      <c r="L3480" s="98"/>
      <c r="M3480" s="255"/>
      <c r="N3480" s="255"/>
      <c r="O3480" s="98"/>
      <c r="P3480" s="98"/>
      <c r="Q3480" s="130"/>
    </row>
    <row r="3481" spans="1:17" ht="12.6" customHeight="1" x14ac:dyDescent="0.2">
      <c r="A3481" s="234"/>
      <c r="B3481" s="98"/>
      <c r="C3481" s="130"/>
      <c r="D3481" s="240"/>
      <c r="E3481" s="240"/>
      <c r="F3481" s="224"/>
      <c r="G3481" s="98"/>
      <c r="H3481" s="98"/>
      <c r="I3481" s="130"/>
      <c r="J3481" s="98"/>
      <c r="K3481" s="98"/>
      <c r="L3481" s="98"/>
      <c r="M3481" s="255"/>
      <c r="N3481" s="255"/>
      <c r="O3481" s="98"/>
      <c r="P3481" s="98"/>
      <c r="Q3481" s="130"/>
    </row>
    <row r="3482" spans="1:17" ht="12.6" customHeight="1" x14ac:dyDescent="0.2">
      <c r="A3482" s="234"/>
      <c r="B3482" s="98"/>
      <c r="C3482" s="130"/>
      <c r="D3482" s="240"/>
      <c r="E3482" s="240"/>
      <c r="F3482" s="224"/>
      <c r="G3482" s="98"/>
      <c r="H3482" s="98"/>
      <c r="I3482" s="130"/>
      <c r="J3482" s="98"/>
      <c r="K3482" s="98"/>
      <c r="L3482" s="98"/>
      <c r="M3482" s="255"/>
      <c r="N3482" s="255"/>
      <c r="O3482" s="98"/>
      <c r="P3482" s="98"/>
      <c r="Q3482" s="130"/>
    </row>
    <row r="3483" spans="1:17" ht="12.6" customHeight="1" x14ac:dyDescent="0.2">
      <c r="A3483" s="234"/>
      <c r="B3483" s="98"/>
      <c r="C3483" s="130"/>
      <c r="D3483" s="240"/>
      <c r="E3483" s="240"/>
      <c r="F3483" s="224"/>
      <c r="G3483" s="98"/>
      <c r="H3483" s="98"/>
      <c r="I3483" s="130"/>
      <c r="J3483" s="98"/>
      <c r="K3483" s="98"/>
      <c r="L3483" s="98"/>
      <c r="M3483" s="255"/>
      <c r="N3483" s="255"/>
      <c r="O3483" s="98"/>
      <c r="P3483" s="98"/>
      <c r="Q3483" s="130"/>
    </row>
    <row r="3484" spans="1:17" ht="12.6" customHeight="1" x14ac:dyDescent="0.2">
      <c r="A3484" s="234"/>
      <c r="B3484" s="98"/>
      <c r="C3484" s="130"/>
      <c r="D3484" s="240"/>
      <c r="E3484" s="240"/>
      <c r="F3484" s="224"/>
      <c r="G3484" s="98"/>
      <c r="H3484" s="98"/>
      <c r="I3484" s="130"/>
      <c r="J3484" s="98"/>
      <c r="K3484" s="98"/>
      <c r="L3484" s="98"/>
      <c r="M3484" s="255"/>
      <c r="N3484" s="255"/>
      <c r="O3484" s="98"/>
      <c r="P3484" s="98"/>
      <c r="Q3484" s="130"/>
    </row>
    <row r="3485" spans="1:17" ht="12.6" customHeight="1" x14ac:dyDescent="0.2">
      <c r="A3485" s="234"/>
      <c r="B3485" s="98"/>
      <c r="C3485" s="130"/>
      <c r="D3485" s="240"/>
      <c r="E3485" s="240"/>
      <c r="F3485" s="224"/>
      <c r="G3485" s="98"/>
      <c r="H3485" s="98"/>
      <c r="I3485" s="130"/>
      <c r="J3485" s="98"/>
      <c r="K3485" s="98"/>
      <c r="L3485" s="98"/>
      <c r="M3485" s="255"/>
      <c r="N3485" s="255"/>
      <c r="O3485" s="98"/>
      <c r="P3485" s="98"/>
      <c r="Q3485" s="130"/>
    </row>
    <row r="3486" spans="1:17" ht="12.6" customHeight="1" x14ac:dyDescent="0.2">
      <c r="A3486" s="234"/>
      <c r="B3486" s="98"/>
      <c r="C3486" s="130"/>
      <c r="D3486" s="240"/>
      <c r="E3486" s="240"/>
      <c r="F3486" s="224"/>
      <c r="G3486" s="98"/>
      <c r="H3486" s="98"/>
      <c r="I3486" s="130"/>
      <c r="J3486" s="98"/>
      <c r="K3486" s="98"/>
      <c r="L3486" s="98"/>
      <c r="M3486" s="255"/>
      <c r="N3486" s="255"/>
      <c r="O3486" s="98"/>
      <c r="P3486" s="98"/>
      <c r="Q3486" s="130"/>
    </row>
    <row r="3487" spans="1:17" ht="12.6" customHeight="1" x14ac:dyDescent="0.2">
      <c r="A3487" s="234"/>
      <c r="B3487" s="98"/>
      <c r="C3487" s="130"/>
      <c r="D3487" s="240"/>
      <c r="E3487" s="240"/>
      <c r="F3487" s="224"/>
      <c r="G3487" s="98"/>
      <c r="H3487" s="98"/>
      <c r="I3487" s="130"/>
      <c r="J3487" s="98"/>
      <c r="K3487" s="98"/>
      <c r="L3487" s="98"/>
      <c r="M3487" s="255"/>
      <c r="N3487" s="255"/>
      <c r="O3487" s="98"/>
      <c r="P3487" s="98"/>
      <c r="Q3487" s="130"/>
    </row>
    <row r="3488" spans="1:17" ht="12.6" customHeight="1" x14ac:dyDescent="0.2">
      <c r="A3488" s="234"/>
      <c r="B3488" s="98"/>
      <c r="C3488" s="130"/>
      <c r="D3488" s="240"/>
      <c r="E3488" s="240"/>
      <c r="F3488" s="224"/>
      <c r="G3488" s="98"/>
      <c r="H3488" s="98"/>
      <c r="I3488" s="130"/>
      <c r="J3488" s="98"/>
      <c r="K3488" s="98"/>
      <c r="L3488" s="98"/>
      <c r="M3488" s="255"/>
      <c r="N3488" s="255"/>
      <c r="O3488" s="98"/>
      <c r="P3488" s="98"/>
      <c r="Q3488" s="130"/>
    </row>
    <row r="3489" spans="1:17" ht="12.6" customHeight="1" x14ac:dyDescent="0.2">
      <c r="A3489" s="234"/>
      <c r="B3489" s="98"/>
      <c r="C3489" s="130"/>
      <c r="D3489" s="240"/>
      <c r="E3489" s="240"/>
      <c r="F3489" s="224"/>
      <c r="G3489" s="98"/>
      <c r="H3489" s="98"/>
      <c r="I3489" s="130"/>
      <c r="J3489" s="98"/>
      <c r="K3489" s="98"/>
      <c r="L3489" s="98"/>
      <c r="M3489" s="255"/>
      <c r="N3489" s="255"/>
      <c r="O3489" s="98"/>
      <c r="P3489" s="98"/>
      <c r="Q3489" s="130"/>
    </row>
    <row r="3490" spans="1:17" ht="12.6" customHeight="1" x14ac:dyDescent="0.2">
      <c r="A3490" s="234"/>
      <c r="B3490" s="98"/>
      <c r="C3490" s="130"/>
      <c r="D3490" s="240"/>
      <c r="E3490" s="240"/>
      <c r="F3490" s="224"/>
      <c r="G3490" s="98"/>
      <c r="H3490" s="98"/>
      <c r="I3490" s="130"/>
      <c r="J3490" s="98"/>
      <c r="K3490" s="98"/>
      <c r="L3490" s="98"/>
      <c r="M3490" s="255"/>
      <c r="N3490" s="255"/>
      <c r="O3490" s="98"/>
      <c r="P3490" s="98"/>
      <c r="Q3490" s="130"/>
    </row>
    <row r="3491" spans="1:17" ht="12.6" customHeight="1" x14ac:dyDescent="0.2">
      <c r="A3491" s="234"/>
      <c r="B3491" s="98"/>
      <c r="C3491" s="130"/>
      <c r="D3491" s="240"/>
      <c r="E3491" s="240"/>
      <c r="F3491" s="224"/>
      <c r="G3491" s="98"/>
      <c r="H3491" s="98"/>
      <c r="I3491" s="130"/>
      <c r="J3491" s="98"/>
      <c r="K3491" s="98"/>
      <c r="L3491" s="98"/>
      <c r="M3491" s="255"/>
      <c r="N3491" s="255"/>
      <c r="O3491" s="98"/>
      <c r="P3491" s="98"/>
      <c r="Q3491" s="130"/>
    </row>
    <row r="3492" spans="1:17" ht="12.6" customHeight="1" x14ac:dyDescent="0.2">
      <c r="A3492" s="234"/>
      <c r="B3492" s="98"/>
      <c r="C3492" s="130"/>
      <c r="D3492" s="240"/>
      <c r="E3492" s="240"/>
      <c r="F3492" s="224"/>
      <c r="G3492" s="98"/>
      <c r="H3492" s="98"/>
      <c r="I3492" s="130"/>
      <c r="J3492" s="98"/>
      <c r="K3492" s="98"/>
      <c r="L3492" s="98"/>
      <c r="M3492" s="255"/>
      <c r="N3492" s="255"/>
      <c r="O3492" s="98"/>
      <c r="P3492" s="98"/>
      <c r="Q3492" s="130"/>
    </row>
    <row r="3493" spans="1:17" ht="12.6" customHeight="1" x14ac:dyDescent="0.2">
      <c r="A3493" s="234"/>
      <c r="B3493" s="98"/>
      <c r="C3493" s="130"/>
      <c r="D3493" s="240"/>
      <c r="E3493" s="240"/>
      <c r="F3493" s="224"/>
      <c r="G3493" s="98"/>
      <c r="H3493" s="98"/>
      <c r="I3493" s="130"/>
      <c r="J3493" s="98"/>
      <c r="K3493" s="98"/>
      <c r="L3493" s="98"/>
      <c r="M3493" s="255"/>
      <c r="N3493" s="255"/>
      <c r="O3493" s="98"/>
      <c r="P3493" s="98"/>
      <c r="Q3493" s="130"/>
    </row>
    <row r="3494" spans="1:17" ht="12.6" customHeight="1" x14ac:dyDescent="0.2">
      <c r="A3494" s="234"/>
      <c r="B3494" s="98"/>
      <c r="C3494" s="130"/>
      <c r="D3494" s="240"/>
      <c r="E3494" s="240"/>
      <c r="F3494" s="224"/>
      <c r="G3494" s="98"/>
      <c r="H3494" s="98"/>
      <c r="I3494" s="130"/>
      <c r="J3494" s="98"/>
      <c r="K3494" s="98"/>
      <c r="L3494" s="98"/>
      <c r="M3494" s="255"/>
      <c r="N3494" s="255"/>
      <c r="O3494" s="98"/>
      <c r="P3494" s="98"/>
      <c r="Q3494" s="130"/>
    </row>
    <row r="3495" spans="1:17" ht="12.6" customHeight="1" x14ac:dyDescent="0.2">
      <c r="A3495" s="234"/>
      <c r="B3495" s="98"/>
      <c r="C3495" s="130"/>
      <c r="D3495" s="240"/>
      <c r="E3495" s="240"/>
      <c r="F3495" s="224"/>
      <c r="G3495" s="98"/>
      <c r="H3495" s="98"/>
      <c r="I3495" s="130"/>
      <c r="J3495" s="98"/>
      <c r="K3495" s="98"/>
      <c r="L3495" s="98"/>
      <c r="M3495" s="255"/>
      <c r="N3495" s="255"/>
      <c r="O3495" s="98"/>
      <c r="P3495" s="98"/>
      <c r="Q3495" s="130"/>
    </row>
    <row r="3496" spans="1:17" ht="12.6" customHeight="1" x14ac:dyDescent="0.2">
      <c r="A3496" s="234"/>
      <c r="B3496" s="98"/>
      <c r="C3496" s="130"/>
      <c r="D3496" s="240"/>
      <c r="E3496" s="240"/>
      <c r="F3496" s="224"/>
      <c r="G3496" s="98"/>
      <c r="H3496" s="98"/>
      <c r="I3496" s="130"/>
      <c r="J3496" s="98"/>
      <c r="K3496" s="98"/>
      <c r="L3496" s="98"/>
      <c r="M3496" s="255"/>
      <c r="N3496" s="255"/>
      <c r="O3496" s="98"/>
      <c r="P3496" s="98"/>
      <c r="Q3496" s="130"/>
    </row>
    <row r="3497" spans="1:17" ht="12.6" customHeight="1" x14ac:dyDescent="0.2">
      <c r="A3497" s="234"/>
      <c r="B3497" s="98"/>
      <c r="C3497" s="130"/>
      <c r="D3497" s="240"/>
      <c r="E3497" s="240"/>
      <c r="F3497" s="224"/>
      <c r="G3497" s="98"/>
      <c r="H3497" s="98"/>
      <c r="I3497" s="130"/>
      <c r="J3497" s="98"/>
      <c r="K3497" s="98"/>
      <c r="L3497" s="98"/>
      <c r="M3497" s="255"/>
      <c r="N3497" s="255"/>
      <c r="O3497" s="98"/>
      <c r="P3497" s="98"/>
      <c r="Q3497" s="130"/>
    </row>
    <row r="3498" spans="1:17" ht="12.6" customHeight="1" x14ac:dyDescent="0.2">
      <c r="A3498" s="234"/>
      <c r="B3498" s="98"/>
      <c r="C3498" s="130"/>
      <c r="D3498" s="240"/>
      <c r="E3498" s="240"/>
      <c r="F3498" s="224"/>
      <c r="G3498" s="98"/>
      <c r="H3498" s="98"/>
      <c r="I3498" s="130"/>
      <c r="J3498" s="98"/>
      <c r="K3498" s="98"/>
      <c r="L3498" s="98"/>
      <c r="M3498" s="255"/>
      <c r="N3498" s="255"/>
      <c r="O3498" s="98"/>
      <c r="P3498" s="98"/>
      <c r="Q3498" s="130"/>
    </row>
    <row r="3499" spans="1:17" ht="12.6" customHeight="1" x14ac:dyDescent="0.2">
      <c r="A3499" s="234"/>
      <c r="B3499" s="98"/>
      <c r="C3499" s="130"/>
      <c r="D3499" s="240"/>
      <c r="E3499" s="240"/>
      <c r="F3499" s="224"/>
      <c r="G3499" s="98"/>
      <c r="H3499" s="98"/>
      <c r="I3499" s="130"/>
      <c r="J3499" s="98"/>
      <c r="K3499" s="98"/>
      <c r="L3499" s="98"/>
      <c r="M3499" s="255"/>
      <c r="N3499" s="255"/>
      <c r="O3499" s="98"/>
      <c r="P3499" s="98"/>
      <c r="Q3499" s="130"/>
    </row>
    <row r="3500" spans="1:17" ht="12.6" customHeight="1" x14ac:dyDescent="0.2">
      <c r="A3500" s="234"/>
      <c r="B3500" s="98"/>
      <c r="C3500" s="130"/>
      <c r="D3500" s="240"/>
      <c r="E3500" s="240"/>
      <c r="F3500" s="224"/>
      <c r="G3500" s="98"/>
      <c r="H3500" s="98"/>
      <c r="I3500" s="130"/>
      <c r="J3500" s="98"/>
      <c r="K3500" s="98"/>
      <c r="L3500" s="98"/>
      <c r="M3500" s="255"/>
      <c r="N3500" s="255"/>
      <c r="O3500" s="98"/>
      <c r="P3500" s="98"/>
      <c r="Q3500" s="130"/>
    </row>
    <row r="3501" spans="1:17" ht="12.6" customHeight="1" x14ac:dyDescent="0.2">
      <c r="A3501" s="234"/>
      <c r="B3501" s="98"/>
      <c r="C3501" s="130"/>
      <c r="D3501" s="240"/>
      <c r="E3501" s="240"/>
      <c r="F3501" s="224"/>
      <c r="G3501" s="98"/>
      <c r="H3501" s="98"/>
      <c r="I3501" s="130"/>
      <c r="J3501" s="98"/>
      <c r="K3501" s="98"/>
      <c r="L3501" s="98"/>
      <c r="M3501" s="255"/>
      <c r="N3501" s="255"/>
      <c r="O3501" s="98"/>
      <c r="P3501" s="98"/>
      <c r="Q3501" s="130"/>
    </row>
    <row r="3502" spans="1:17" ht="12.6" customHeight="1" x14ac:dyDescent="0.2">
      <c r="A3502" s="234"/>
      <c r="B3502" s="98"/>
      <c r="C3502" s="130"/>
      <c r="D3502" s="240"/>
      <c r="E3502" s="240"/>
      <c r="F3502" s="224"/>
      <c r="G3502" s="98"/>
      <c r="H3502" s="98"/>
      <c r="I3502" s="130"/>
      <c r="J3502" s="98"/>
      <c r="K3502" s="98"/>
      <c r="L3502" s="98"/>
      <c r="M3502" s="255"/>
      <c r="N3502" s="255"/>
      <c r="O3502" s="98"/>
      <c r="P3502" s="98"/>
      <c r="Q3502" s="130"/>
    </row>
    <row r="3503" spans="1:17" ht="12.6" customHeight="1" x14ac:dyDescent="0.2">
      <c r="A3503" s="234"/>
      <c r="B3503" s="98"/>
      <c r="C3503" s="130"/>
      <c r="D3503" s="240"/>
      <c r="E3503" s="240"/>
      <c r="F3503" s="224"/>
      <c r="G3503" s="98"/>
      <c r="H3503" s="98"/>
      <c r="I3503" s="130"/>
      <c r="J3503" s="98"/>
      <c r="K3503" s="98"/>
      <c r="L3503" s="98"/>
      <c r="M3503" s="255"/>
      <c r="N3503" s="255"/>
      <c r="O3503" s="98"/>
      <c r="P3503" s="98"/>
      <c r="Q3503" s="130"/>
    </row>
    <row r="3504" spans="1:17" ht="12.6" customHeight="1" x14ac:dyDescent="0.2">
      <c r="A3504" s="234"/>
      <c r="B3504" s="98"/>
      <c r="C3504" s="130"/>
      <c r="D3504" s="240"/>
      <c r="E3504" s="240"/>
      <c r="F3504" s="224"/>
      <c r="G3504" s="98"/>
      <c r="H3504" s="98"/>
      <c r="I3504" s="130"/>
      <c r="J3504" s="98"/>
      <c r="K3504" s="98"/>
      <c r="L3504" s="98"/>
      <c r="M3504" s="255"/>
      <c r="N3504" s="255"/>
      <c r="O3504" s="98"/>
      <c r="P3504" s="98"/>
      <c r="Q3504" s="130"/>
    </row>
    <row r="3505" spans="1:17" ht="12.6" customHeight="1" x14ac:dyDescent="0.2">
      <c r="A3505" s="234"/>
      <c r="B3505" s="98"/>
      <c r="C3505" s="130"/>
      <c r="D3505" s="240"/>
      <c r="E3505" s="240"/>
      <c r="F3505" s="224"/>
      <c r="G3505" s="98"/>
      <c r="H3505" s="98"/>
      <c r="I3505" s="130"/>
      <c r="J3505" s="98"/>
      <c r="K3505" s="98"/>
      <c r="L3505" s="98"/>
      <c r="M3505" s="255"/>
      <c r="N3505" s="255"/>
      <c r="O3505" s="98"/>
      <c r="P3505" s="98"/>
      <c r="Q3505" s="130"/>
    </row>
    <row r="3506" spans="1:17" ht="12.6" customHeight="1" x14ac:dyDescent="0.2">
      <c r="A3506" s="234"/>
      <c r="B3506" s="98"/>
      <c r="C3506" s="130"/>
      <c r="D3506" s="240"/>
      <c r="E3506" s="240"/>
      <c r="F3506" s="224"/>
      <c r="G3506" s="98"/>
      <c r="H3506" s="98"/>
      <c r="I3506" s="130"/>
      <c r="J3506" s="98"/>
      <c r="K3506" s="98"/>
      <c r="L3506" s="98"/>
      <c r="M3506" s="255"/>
      <c r="N3506" s="255"/>
      <c r="O3506" s="98"/>
      <c r="P3506" s="98"/>
      <c r="Q3506" s="130"/>
    </row>
    <row r="3507" spans="1:17" ht="12.6" customHeight="1" x14ac:dyDescent="0.2">
      <c r="A3507" s="234"/>
      <c r="B3507" s="98"/>
      <c r="C3507" s="130"/>
      <c r="D3507" s="240"/>
      <c r="E3507" s="240"/>
      <c r="F3507" s="224"/>
      <c r="G3507" s="98"/>
      <c r="H3507" s="98"/>
      <c r="I3507" s="130"/>
      <c r="J3507" s="98"/>
      <c r="K3507" s="98"/>
      <c r="L3507" s="98"/>
      <c r="M3507" s="255"/>
      <c r="N3507" s="255"/>
      <c r="O3507" s="98"/>
      <c r="P3507" s="98"/>
      <c r="Q3507" s="130"/>
    </row>
    <row r="3508" spans="1:17" ht="12.6" customHeight="1" x14ac:dyDescent="0.2">
      <c r="A3508" s="234"/>
      <c r="B3508" s="98"/>
      <c r="C3508" s="130"/>
      <c r="D3508" s="240"/>
      <c r="E3508" s="240"/>
      <c r="F3508" s="224"/>
      <c r="G3508" s="98"/>
      <c r="H3508" s="98"/>
      <c r="I3508" s="130"/>
      <c r="J3508" s="98"/>
      <c r="K3508" s="98"/>
      <c r="L3508" s="98"/>
      <c r="M3508" s="255"/>
      <c r="N3508" s="255"/>
      <c r="O3508" s="98"/>
      <c r="P3508" s="98"/>
      <c r="Q3508" s="130"/>
    </row>
    <row r="3509" spans="1:17" ht="12.6" customHeight="1" x14ac:dyDescent="0.2">
      <c r="A3509" s="234"/>
      <c r="B3509" s="98"/>
      <c r="C3509" s="130"/>
      <c r="D3509" s="240"/>
      <c r="E3509" s="240"/>
      <c r="F3509" s="224"/>
      <c r="G3509" s="98"/>
      <c r="H3509" s="98"/>
      <c r="I3509" s="130"/>
      <c r="J3509" s="98"/>
      <c r="K3509" s="98"/>
      <c r="L3509" s="98"/>
      <c r="M3509" s="255"/>
      <c r="N3509" s="255"/>
      <c r="O3509" s="98"/>
      <c r="P3509" s="98"/>
      <c r="Q3509" s="130"/>
    </row>
    <row r="3510" spans="1:17" ht="12.6" customHeight="1" x14ac:dyDescent="0.2">
      <c r="A3510" s="234"/>
      <c r="B3510" s="98"/>
      <c r="C3510" s="130"/>
      <c r="D3510" s="240"/>
      <c r="E3510" s="240"/>
      <c r="F3510" s="224"/>
      <c r="G3510" s="98"/>
      <c r="H3510" s="98"/>
      <c r="I3510" s="130"/>
      <c r="J3510" s="98"/>
      <c r="K3510" s="98"/>
      <c r="L3510" s="98"/>
      <c r="M3510" s="255"/>
      <c r="N3510" s="255"/>
      <c r="O3510" s="98"/>
      <c r="P3510" s="98"/>
      <c r="Q3510" s="130"/>
    </row>
    <row r="3511" spans="1:17" ht="12.6" customHeight="1" x14ac:dyDescent="0.2">
      <c r="A3511" s="234"/>
      <c r="B3511" s="98"/>
      <c r="C3511" s="130"/>
      <c r="D3511" s="240"/>
      <c r="E3511" s="240"/>
      <c r="F3511" s="224"/>
      <c r="G3511" s="98"/>
      <c r="H3511" s="98"/>
      <c r="I3511" s="130"/>
      <c r="J3511" s="98"/>
      <c r="K3511" s="98"/>
      <c r="L3511" s="98"/>
      <c r="M3511" s="255"/>
      <c r="N3511" s="255"/>
      <c r="O3511" s="98"/>
      <c r="P3511" s="98"/>
      <c r="Q3511" s="130"/>
    </row>
    <row r="3512" spans="1:17" ht="12.6" customHeight="1" x14ac:dyDescent="0.2">
      <c r="A3512" s="234"/>
      <c r="B3512" s="98"/>
      <c r="C3512" s="130"/>
      <c r="D3512" s="240"/>
      <c r="E3512" s="240"/>
      <c r="F3512" s="224"/>
      <c r="G3512" s="98"/>
      <c r="H3512" s="98"/>
      <c r="I3512" s="130"/>
      <c r="J3512" s="98"/>
      <c r="K3512" s="98"/>
      <c r="L3512" s="98"/>
      <c r="M3512" s="255"/>
      <c r="N3512" s="255"/>
      <c r="O3512" s="98"/>
      <c r="P3512" s="98"/>
      <c r="Q3512" s="130"/>
    </row>
    <row r="3513" spans="1:17" ht="12.6" customHeight="1" x14ac:dyDescent="0.2">
      <c r="A3513" s="234"/>
      <c r="B3513" s="98"/>
      <c r="C3513" s="130"/>
      <c r="D3513" s="240"/>
      <c r="E3513" s="240"/>
      <c r="F3513" s="224"/>
      <c r="G3513" s="98"/>
      <c r="H3513" s="98"/>
      <c r="I3513" s="130"/>
      <c r="J3513" s="98"/>
      <c r="K3513" s="98"/>
      <c r="L3513" s="98"/>
      <c r="M3513" s="255"/>
      <c r="N3513" s="255"/>
      <c r="O3513" s="98"/>
      <c r="P3513" s="98"/>
      <c r="Q3513" s="130"/>
    </row>
    <row r="3514" spans="1:17" ht="12.6" customHeight="1" x14ac:dyDescent="0.2">
      <c r="A3514" s="234"/>
      <c r="B3514" s="98"/>
      <c r="C3514" s="130"/>
      <c r="D3514" s="240"/>
      <c r="E3514" s="240"/>
      <c r="F3514" s="224"/>
      <c r="G3514" s="98"/>
      <c r="H3514" s="98"/>
      <c r="I3514" s="130"/>
      <c r="J3514" s="98"/>
      <c r="K3514" s="98"/>
      <c r="L3514" s="98"/>
      <c r="M3514" s="255"/>
      <c r="N3514" s="255"/>
      <c r="O3514" s="98"/>
      <c r="P3514" s="98"/>
      <c r="Q3514" s="130"/>
    </row>
    <row r="3515" spans="1:17" ht="12.6" customHeight="1" x14ac:dyDescent="0.2">
      <c r="A3515" s="234"/>
      <c r="B3515" s="98"/>
      <c r="C3515" s="130"/>
      <c r="D3515" s="240"/>
      <c r="E3515" s="240"/>
      <c r="F3515" s="224"/>
      <c r="G3515" s="98"/>
      <c r="H3515" s="98"/>
      <c r="I3515" s="130"/>
      <c r="J3515" s="98"/>
      <c r="K3515" s="98"/>
      <c r="L3515" s="98"/>
      <c r="M3515" s="255"/>
      <c r="N3515" s="255"/>
      <c r="O3515" s="98"/>
      <c r="P3515" s="98"/>
      <c r="Q3515" s="130"/>
    </row>
    <row r="3516" spans="1:17" ht="12.6" customHeight="1" x14ac:dyDescent="0.2">
      <c r="A3516" s="234"/>
      <c r="B3516" s="98"/>
      <c r="C3516" s="130"/>
      <c r="D3516" s="240"/>
      <c r="E3516" s="240"/>
      <c r="F3516" s="224"/>
      <c r="G3516" s="98"/>
      <c r="H3516" s="98"/>
      <c r="I3516" s="130"/>
      <c r="J3516" s="98"/>
      <c r="K3516" s="98"/>
      <c r="L3516" s="98"/>
      <c r="M3516" s="255"/>
      <c r="N3516" s="255"/>
      <c r="O3516" s="98"/>
      <c r="P3516" s="98"/>
      <c r="Q3516" s="130"/>
    </row>
    <row r="3517" spans="1:17" ht="12.6" customHeight="1" x14ac:dyDescent="0.2">
      <c r="A3517" s="234"/>
      <c r="B3517" s="98"/>
      <c r="C3517" s="130"/>
      <c r="D3517" s="240"/>
      <c r="E3517" s="240"/>
      <c r="F3517" s="224"/>
      <c r="G3517" s="98"/>
      <c r="H3517" s="98"/>
      <c r="I3517" s="130"/>
      <c r="J3517" s="98"/>
      <c r="K3517" s="98"/>
      <c r="L3517" s="98"/>
      <c r="M3517" s="255"/>
      <c r="N3517" s="255"/>
      <c r="O3517" s="98"/>
      <c r="P3517" s="98"/>
      <c r="Q3517" s="130"/>
    </row>
    <row r="3518" spans="1:17" ht="12.6" customHeight="1" x14ac:dyDescent="0.2">
      <c r="A3518" s="234"/>
      <c r="B3518" s="98"/>
      <c r="C3518" s="130"/>
      <c r="D3518" s="240"/>
      <c r="E3518" s="240"/>
      <c r="F3518" s="224"/>
      <c r="G3518" s="98"/>
      <c r="H3518" s="98"/>
      <c r="I3518" s="130"/>
      <c r="J3518" s="98"/>
      <c r="K3518" s="98"/>
      <c r="L3518" s="98"/>
      <c r="M3518" s="255"/>
      <c r="N3518" s="255"/>
      <c r="O3518" s="98"/>
      <c r="P3518" s="98"/>
      <c r="Q3518" s="130"/>
    </row>
    <row r="3519" spans="1:17" ht="12.6" customHeight="1" x14ac:dyDescent="0.2">
      <c r="A3519" s="234"/>
      <c r="B3519" s="98"/>
      <c r="C3519" s="130"/>
      <c r="D3519" s="240"/>
      <c r="E3519" s="240"/>
      <c r="F3519" s="224"/>
      <c r="G3519" s="98"/>
      <c r="H3519" s="98"/>
      <c r="I3519" s="130"/>
      <c r="J3519" s="98"/>
      <c r="K3519" s="98"/>
      <c r="L3519" s="98"/>
      <c r="M3519" s="255"/>
      <c r="N3519" s="255"/>
      <c r="O3519" s="98"/>
      <c r="P3519" s="98"/>
      <c r="Q3519" s="130"/>
    </row>
    <row r="3520" spans="1:17" ht="12.6" customHeight="1" x14ac:dyDescent="0.2">
      <c r="A3520" s="234"/>
      <c r="B3520" s="98"/>
      <c r="C3520" s="130"/>
      <c r="D3520" s="240"/>
      <c r="E3520" s="240"/>
      <c r="F3520" s="224"/>
      <c r="G3520" s="98"/>
      <c r="H3520" s="98"/>
      <c r="I3520" s="130"/>
      <c r="J3520" s="98"/>
      <c r="K3520" s="98"/>
      <c r="L3520" s="98"/>
      <c r="M3520" s="255"/>
      <c r="N3520" s="255"/>
      <c r="O3520" s="98"/>
      <c r="P3520" s="98"/>
      <c r="Q3520" s="130"/>
    </row>
    <row r="3521" spans="1:17" ht="12.6" customHeight="1" x14ac:dyDescent="0.2">
      <c r="A3521" s="234"/>
      <c r="B3521" s="98"/>
      <c r="C3521" s="130"/>
      <c r="D3521" s="240"/>
      <c r="E3521" s="240"/>
      <c r="F3521" s="224"/>
      <c r="G3521" s="98"/>
      <c r="H3521" s="98"/>
      <c r="I3521" s="130"/>
      <c r="J3521" s="98"/>
      <c r="K3521" s="98"/>
      <c r="L3521" s="98"/>
      <c r="M3521" s="255"/>
      <c r="N3521" s="255"/>
      <c r="O3521" s="98"/>
      <c r="P3521" s="98"/>
      <c r="Q3521" s="130"/>
    </row>
    <row r="3522" spans="1:17" ht="12.6" customHeight="1" x14ac:dyDescent="0.2">
      <c r="A3522" s="234"/>
      <c r="B3522" s="98"/>
      <c r="C3522" s="130"/>
      <c r="D3522" s="240"/>
      <c r="E3522" s="240"/>
      <c r="F3522" s="224"/>
      <c r="G3522" s="98"/>
      <c r="H3522" s="98"/>
      <c r="I3522" s="130"/>
      <c r="J3522" s="98"/>
      <c r="K3522" s="98"/>
      <c r="L3522" s="98"/>
      <c r="M3522" s="255"/>
      <c r="N3522" s="255"/>
      <c r="O3522" s="98"/>
      <c r="P3522" s="98"/>
      <c r="Q3522" s="130"/>
    </row>
    <row r="3523" spans="1:17" ht="12.6" customHeight="1" x14ac:dyDescent="0.2">
      <c r="A3523" s="234"/>
      <c r="B3523" s="98"/>
      <c r="C3523" s="130"/>
      <c r="D3523" s="240"/>
      <c r="E3523" s="240"/>
      <c r="F3523" s="224"/>
      <c r="G3523" s="98"/>
      <c r="H3523" s="98"/>
      <c r="I3523" s="130"/>
      <c r="J3523" s="98"/>
      <c r="K3523" s="98"/>
      <c r="L3523" s="98"/>
      <c r="M3523" s="255"/>
      <c r="N3523" s="255"/>
      <c r="O3523" s="98"/>
      <c r="P3523" s="98"/>
      <c r="Q3523" s="130"/>
    </row>
    <row r="3524" spans="1:17" ht="12.6" customHeight="1" x14ac:dyDescent="0.2">
      <c r="A3524" s="234"/>
      <c r="B3524" s="98"/>
      <c r="C3524" s="130"/>
      <c r="D3524" s="240"/>
      <c r="E3524" s="240"/>
      <c r="F3524" s="224"/>
      <c r="G3524" s="98"/>
      <c r="H3524" s="98"/>
      <c r="I3524" s="130"/>
      <c r="J3524" s="98"/>
      <c r="K3524" s="98"/>
      <c r="L3524" s="98"/>
      <c r="M3524" s="255"/>
      <c r="N3524" s="255"/>
      <c r="O3524" s="98"/>
      <c r="P3524" s="98"/>
      <c r="Q3524" s="130"/>
    </row>
    <row r="3525" spans="1:17" ht="12.6" customHeight="1" x14ac:dyDescent="0.2">
      <c r="A3525" s="234"/>
      <c r="B3525" s="98"/>
      <c r="C3525" s="130"/>
      <c r="D3525" s="240"/>
      <c r="E3525" s="240"/>
      <c r="F3525" s="224"/>
      <c r="G3525" s="98"/>
      <c r="H3525" s="98"/>
      <c r="I3525" s="130"/>
      <c r="J3525" s="98"/>
      <c r="K3525" s="98"/>
      <c r="L3525" s="98"/>
      <c r="M3525" s="255"/>
      <c r="N3525" s="255"/>
      <c r="O3525" s="98"/>
      <c r="P3525" s="98"/>
      <c r="Q3525" s="130"/>
    </row>
    <row r="3526" spans="1:17" ht="12.6" customHeight="1" x14ac:dyDescent="0.2">
      <c r="A3526" s="234"/>
      <c r="B3526" s="98"/>
      <c r="C3526" s="130"/>
      <c r="D3526" s="240"/>
      <c r="E3526" s="240"/>
      <c r="F3526" s="224"/>
      <c r="G3526" s="98"/>
      <c r="H3526" s="98"/>
      <c r="I3526" s="130"/>
      <c r="J3526" s="98"/>
      <c r="K3526" s="98"/>
      <c r="L3526" s="98"/>
      <c r="M3526" s="255"/>
      <c r="N3526" s="255"/>
      <c r="O3526" s="98"/>
      <c r="P3526" s="98"/>
      <c r="Q3526" s="130"/>
    </row>
    <row r="3527" spans="1:17" ht="12.6" customHeight="1" x14ac:dyDescent="0.2">
      <c r="A3527" s="234"/>
      <c r="B3527" s="98"/>
      <c r="C3527" s="130"/>
      <c r="D3527" s="240"/>
      <c r="E3527" s="240"/>
      <c r="F3527" s="224"/>
      <c r="G3527" s="98"/>
      <c r="H3527" s="98"/>
      <c r="I3527" s="130"/>
      <c r="J3527" s="98"/>
      <c r="K3527" s="98"/>
      <c r="L3527" s="98"/>
      <c r="M3527" s="255"/>
      <c r="N3527" s="255"/>
      <c r="O3527" s="98"/>
      <c r="P3527" s="98"/>
      <c r="Q3527" s="130"/>
    </row>
    <row r="3528" spans="1:17" ht="12.6" customHeight="1" x14ac:dyDescent="0.2">
      <c r="A3528" s="234"/>
      <c r="B3528" s="98"/>
      <c r="C3528" s="130"/>
      <c r="D3528" s="240"/>
      <c r="E3528" s="240"/>
      <c r="F3528" s="224"/>
      <c r="G3528" s="98"/>
      <c r="H3528" s="98"/>
      <c r="I3528" s="130"/>
      <c r="J3528" s="98"/>
      <c r="K3528" s="98"/>
      <c r="L3528" s="98"/>
      <c r="M3528" s="255"/>
      <c r="N3528" s="255"/>
      <c r="O3528" s="98"/>
      <c r="P3528" s="98"/>
      <c r="Q3528" s="130"/>
    </row>
    <row r="3529" spans="1:17" ht="12.6" customHeight="1" x14ac:dyDescent="0.2">
      <c r="A3529" s="234"/>
      <c r="B3529" s="98"/>
      <c r="C3529" s="130"/>
      <c r="D3529" s="240"/>
      <c r="E3529" s="240"/>
      <c r="F3529" s="224"/>
      <c r="G3529" s="98"/>
      <c r="H3529" s="98"/>
      <c r="I3529" s="130"/>
      <c r="J3529" s="98"/>
      <c r="K3529" s="98"/>
      <c r="L3529" s="98"/>
      <c r="M3529" s="255"/>
      <c r="N3529" s="255"/>
      <c r="O3529" s="98"/>
      <c r="P3529" s="98"/>
      <c r="Q3529" s="130"/>
    </row>
    <row r="3530" spans="1:17" ht="12.6" customHeight="1" x14ac:dyDescent="0.2">
      <c r="A3530" s="234"/>
      <c r="B3530" s="98"/>
      <c r="C3530" s="130"/>
      <c r="D3530" s="240"/>
      <c r="E3530" s="240"/>
      <c r="F3530" s="224"/>
      <c r="G3530" s="98"/>
      <c r="H3530" s="98"/>
      <c r="I3530" s="130"/>
      <c r="J3530" s="98"/>
      <c r="K3530" s="98"/>
      <c r="L3530" s="98"/>
      <c r="M3530" s="255"/>
      <c r="N3530" s="255"/>
      <c r="O3530" s="98"/>
      <c r="P3530" s="98"/>
      <c r="Q3530" s="130"/>
    </row>
    <row r="3531" spans="1:17" ht="12.6" customHeight="1" x14ac:dyDescent="0.2">
      <c r="A3531" s="234"/>
      <c r="B3531" s="98"/>
      <c r="C3531" s="130"/>
      <c r="D3531" s="240"/>
      <c r="E3531" s="240"/>
      <c r="F3531" s="224"/>
      <c r="G3531" s="98"/>
      <c r="H3531" s="98"/>
      <c r="I3531" s="130"/>
      <c r="J3531" s="98"/>
      <c r="K3531" s="98"/>
      <c r="L3531" s="98"/>
      <c r="M3531" s="255"/>
      <c r="N3531" s="255"/>
      <c r="O3531" s="98"/>
      <c r="P3531" s="98"/>
      <c r="Q3531" s="130"/>
    </row>
    <row r="3532" spans="1:17" ht="12.6" customHeight="1" x14ac:dyDescent="0.2">
      <c r="A3532" s="234"/>
      <c r="B3532" s="98"/>
      <c r="C3532" s="130"/>
      <c r="D3532" s="240"/>
      <c r="E3532" s="240"/>
      <c r="F3532" s="224"/>
      <c r="G3532" s="98"/>
      <c r="H3532" s="98"/>
      <c r="I3532" s="130"/>
      <c r="J3532" s="98"/>
      <c r="K3532" s="98"/>
      <c r="L3532" s="98"/>
      <c r="M3532" s="255"/>
      <c r="N3532" s="255"/>
      <c r="O3532" s="98"/>
      <c r="P3532" s="98"/>
      <c r="Q3532" s="130"/>
    </row>
    <row r="3533" spans="1:17" ht="12.6" customHeight="1" x14ac:dyDescent="0.2">
      <c r="A3533" s="234"/>
      <c r="B3533" s="98"/>
      <c r="C3533" s="130"/>
      <c r="D3533" s="240"/>
      <c r="E3533" s="240"/>
      <c r="F3533" s="224"/>
      <c r="G3533" s="98"/>
      <c r="H3533" s="98"/>
      <c r="I3533" s="130"/>
      <c r="J3533" s="98"/>
      <c r="K3533" s="98"/>
      <c r="L3533" s="98"/>
      <c r="M3533" s="255"/>
      <c r="N3533" s="255"/>
      <c r="O3533" s="98"/>
      <c r="P3533" s="98"/>
      <c r="Q3533" s="130"/>
    </row>
    <row r="3534" spans="1:17" ht="12.6" customHeight="1" x14ac:dyDescent="0.2">
      <c r="A3534" s="234"/>
      <c r="B3534" s="98"/>
      <c r="C3534" s="130"/>
      <c r="D3534" s="240"/>
      <c r="E3534" s="240"/>
      <c r="F3534" s="224"/>
      <c r="G3534" s="98"/>
      <c r="H3534" s="98"/>
      <c r="I3534" s="130"/>
      <c r="J3534" s="98"/>
      <c r="K3534" s="98"/>
      <c r="L3534" s="98"/>
      <c r="M3534" s="255"/>
      <c r="N3534" s="255"/>
      <c r="O3534" s="98"/>
      <c r="P3534" s="98"/>
      <c r="Q3534" s="130"/>
    </row>
    <row r="3535" spans="1:17" ht="12.6" customHeight="1" x14ac:dyDescent="0.2">
      <c r="A3535" s="234"/>
      <c r="B3535" s="98"/>
      <c r="C3535" s="130"/>
      <c r="D3535" s="240"/>
      <c r="E3535" s="240"/>
      <c r="F3535" s="224"/>
      <c r="G3535" s="98"/>
      <c r="H3535" s="98"/>
      <c r="I3535" s="130"/>
      <c r="J3535" s="98"/>
      <c r="K3535" s="98"/>
      <c r="L3535" s="98"/>
      <c r="M3535" s="255"/>
      <c r="N3535" s="255"/>
      <c r="O3535" s="98"/>
      <c r="P3535" s="98"/>
      <c r="Q3535" s="130"/>
    </row>
    <row r="3536" spans="1:17" ht="12.6" customHeight="1" x14ac:dyDescent="0.2">
      <c r="A3536" s="234"/>
      <c r="B3536" s="98"/>
      <c r="C3536" s="130"/>
      <c r="D3536" s="240"/>
      <c r="E3536" s="240"/>
      <c r="F3536" s="224"/>
      <c r="G3536" s="98"/>
      <c r="H3536" s="98"/>
      <c r="I3536" s="130"/>
      <c r="J3536" s="98"/>
      <c r="K3536" s="98"/>
      <c r="L3536" s="98"/>
      <c r="M3536" s="255"/>
      <c r="N3536" s="255"/>
      <c r="O3536" s="98"/>
      <c r="P3536" s="98"/>
      <c r="Q3536" s="130"/>
    </row>
    <row r="3537" spans="1:17" ht="12.6" customHeight="1" x14ac:dyDescent="0.2">
      <c r="A3537" s="234"/>
      <c r="B3537" s="98"/>
      <c r="C3537" s="130"/>
      <c r="D3537" s="240"/>
      <c r="E3537" s="240"/>
      <c r="F3537" s="224"/>
      <c r="G3537" s="98"/>
      <c r="H3537" s="98"/>
      <c r="I3537" s="130"/>
      <c r="J3537" s="98"/>
      <c r="K3537" s="98"/>
      <c r="L3537" s="98"/>
      <c r="M3537" s="255"/>
      <c r="N3537" s="255"/>
      <c r="O3537" s="98"/>
      <c r="P3537" s="98"/>
      <c r="Q3537" s="130"/>
    </row>
    <row r="3538" spans="1:17" ht="12.6" customHeight="1" x14ac:dyDescent="0.2">
      <c r="A3538" s="234"/>
      <c r="B3538" s="98"/>
      <c r="C3538" s="130"/>
      <c r="D3538" s="240"/>
      <c r="E3538" s="240"/>
      <c r="F3538" s="224"/>
      <c r="G3538" s="98"/>
      <c r="H3538" s="98"/>
      <c r="I3538" s="130"/>
      <c r="J3538" s="98"/>
      <c r="K3538" s="98"/>
      <c r="L3538" s="98"/>
      <c r="M3538" s="255"/>
      <c r="N3538" s="255"/>
      <c r="O3538" s="98"/>
      <c r="P3538" s="98"/>
      <c r="Q3538" s="130"/>
    </row>
    <row r="3539" spans="1:17" ht="12.6" customHeight="1" x14ac:dyDescent="0.2">
      <c r="A3539" s="234"/>
      <c r="B3539" s="98"/>
      <c r="C3539" s="130"/>
      <c r="D3539" s="240"/>
      <c r="E3539" s="240"/>
      <c r="F3539" s="224"/>
      <c r="G3539" s="98"/>
      <c r="H3539" s="98"/>
      <c r="I3539" s="130"/>
      <c r="J3539" s="98"/>
      <c r="K3539" s="98"/>
      <c r="L3539" s="98"/>
      <c r="M3539" s="255"/>
      <c r="N3539" s="255"/>
      <c r="O3539" s="98"/>
      <c r="P3539" s="98"/>
      <c r="Q3539" s="130"/>
    </row>
    <row r="3540" spans="1:17" ht="12.6" customHeight="1" x14ac:dyDescent="0.2">
      <c r="A3540" s="234"/>
      <c r="B3540" s="98"/>
      <c r="C3540" s="130"/>
      <c r="D3540" s="240"/>
      <c r="E3540" s="240"/>
      <c r="F3540" s="224"/>
      <c r="G3540" s="98"/>
      <c r="H3540" s="98"/>
      <c r="I3540" s="130"/>
      <c r="J3540" s="98"/>
      <c r="K3540" s="98"/>
      <c r="L3540" s="98"/>
      <c r="M3540" s="255"/>
      <c r="N3540" s="255"/>
      <c r="O3540" s="98"/>
      <c r="P3540" s="98"/>
      <c r="Q3540" s="130"/>
    </row>
    <row r="3541" spans="1:17" ht="12.6" customHeight="1" x14ac:dyDescent="0.2">
      <c r="A3541" s="234"/>
      <c r="B3541" s="98"/>
      <c r="C3541" s="130"/>
      <c r="D3541" s="240"/>
      <c r="E3541" s="240"/>
      <c r="F3541" s="224"/>
      <c r="G3541" s="98"/>
      <c r="H3541" s="98"/>
      <c r="I3541" s="130"/>
      <c r="J3541" s="98"/>
      <c r="K3541" s="98"/>
      <c r="L3541" s="98"/>
      <c r="M3541" s="255"/>
      <c r="N3541" s="255"/>
      <c r="O3541" s="98"/>
      <c r="P3541" s="98"/>
      <c r="Q3541" s="130"/>
    </row>
    <row r="3542" spans="1:17" ht="12.6" customHeight="1" x14ac:dyDescent="0.2">
      <c r="A3542" s="234"/>
      <c r="B3542" s="98"/>
      <c r="C3542" s="130"/>
      <c r="D3542" s="240"/>
      <c r="E3542" s="240"/>
      <c r="F3542" s="224"/>
      <c r="G3542" s="98"/>
      <c r="H3542" s="98"/>
      <c r="I3542" s="130"/>
      <c r="J3542" s="98"/>
      <c r="K3542" s="98"/>
      <c r="L3542" s="98"/>
      <c r="M3542" s="255"/>
      <c r="N3542" s="255"/>
      <c r="O3542" s="98"/>
      <c r="P3542" s="98"/>
      <c r="Q3542" s="130"/>
    </row>
    <row r="3543" spans="1:17" ht="12.6" customHeight="1" x14ac:dyDescent="0.2">
      <c r="A3543" s="234"/>
      <c r="B3543" s="98"/>
      <c r="C3543" s="130"/>
      <c r="D3543" s="240"/>
      <c r="E3543" s="240"/>
      <c r="F3543" s="224"/>
      <c r="G3543" s="98"/>
      <c r="H3543" s="98"/>
      <c r="I3543" s="130"/>
      <c r="J3543" s="98"/>
      <c r="K3543" s="98"/>
      <c r="L3543" s="98"/>
      <c r="M3543" s="255"/>
      <c r="N3543" s="255"/>
      <c r="O3543" s="98"/>
      <c r="P3543" s="98"/>
      <c r="Q3543" s="130"/>
    </row>
    <row r="3544" spans="1:17" ht="12.6" customHeight="1" x14ac:dyDescent="0.2">
      <c r="A3544" s="234"/>
      <c r="B3544" s="98"/>
      <c r="C3544" s="130"/>
      <c r="D3544" s="240"/>
      <c r="E3544" s="240"/>
      <c r="F3544" s="224"/>
      <c r="G3544" s="98"/>
      <c r="H3544" s="98"/>
      <c r="I3544" s="130"/>
      <c r="J3544" s="98"/>
      <c r="K3544" s="98"/>
      <c r="L3544" s="98"/>
      <c r="M3544" s="255"/>
      <c r="N3544" s="255"/>
      <c r="O3544" s="98"/>
      <c r="P3544" s="98"/>
      <c r="Q3544" s="130"/>
    </row>
    <row r="3545" spans="1:17" ht="12.6" customHeight="1" x14ac:dyDescent="0.2">
      <c r="A3545" s="234"/>
      <c r="B3545" s="98"/>
      <c r="C3545" s="130"/>
      <c r="D3545" s="240"/>
      <c r="E3545" s="240"/>
      <c r="F3545" s="224"/>
      <c r="G3545" s="98"/>
      <c r="H3545" s="98"/>
      <c r="I3545" s="130"/>
      <c r="J3545" s="98"/>
      <c r="K3545" s="98"/>
      <c r="L3545" s="98"/>
      <c r="M3545" s="255"/>
      <c r="N3545" s="255"/>
      <c r="O3545" s="98"/>
      <c r="P3545" s="98"/>
      <c r="Q3545" s="130"/>
    </row>
    <row r="3546" spans="1:17" ht="12.6" customHeight="1" x14ac:dyDescent="0.2">
      <c r="A3546" s="234"/>
      <c r="B3546" s="98"/>
      <c r="C3546" s="130"/>
      <c r="D3546" s="240"/>
      <c r="E3546" s="240"/>
      <c r="F3546" s="224"/>
      <c r="G3546" s="98"/>
      <c r="H3546" s="98"/>
      <c r="I3546" s="130"/>
      <c r="J3546" s="98"/>
      <c r="K3546" s="98"/>
      <c r="L3546" s="98"/>
      <c r="M3546" s="255"/>
      <c r="N3546" s="255"/>
      <c r="O3546" s="98"/>
      <c r="P3546" s="98"/>
      <c r="Q3546" s="130"/>
    </row>
    <row r="3547" spans="1:17" ht="12.6" customHeight="1" x14ac:dyDescent="0.2">
      <c r="A3547" s="234"/>
      <c r="B3547" s="98"/>
      <c r="C3547" s="130"/>
      <c r="D3547" s="240"/>
      <c r="E3547" s="240"/>
      <c r="F3547" s="224"/>
      <c r="G3547" s="98"/>
      <c r="H3547" s="98"/>
      <c r="I3547" s="130"/>
      <c r="J3547" s="98"/>
      <c r="K3547" s="98"/>
      <c r="L3547" s="98"/>
      <c r="M3547" s="255"/>
      <c r="N3547" s="255"/>
      <c r="O3547" s="98"/>
      <c r="P3547" s="98"/>
      <c r="Q3547" s="130"/>
    </row>
    <row r="3548" spans="1:17" ht="12.6" customHeight="1" x14ac:dyDescent="0.2">
      <c r="A3548" s="234"/>
      <c r="B3548" s="98"/>
      <c r="C3548" s="130"/>
      <c r="D3548" s="240"/>
      <c r="E3548" s="240"/>
      <c r="F3548" s="224"/>
      <c r="G3548" s="98"/>
      <c r="H3548" s="98"/>
      <c r="I3548" s="130"/>
      <c r="J3548" s="98"/>
      <c r="K3548" s="98"/>
      <c r="L3548" s="98"/>
      <c r="M3548" s="255"/>
      <c r="N3548" s="255"/>
      <c r="O3548" s="98"/>
      <c r="P3548" s="98"/>
      <c r="Q3548" s="130"/>
    </row>
    <row r="3549" spans="1:17" ht="12.6" customHeight="1" x14ac:dyDescent="0.2">
      <c r="A3549" s="234"/>
      <c r="B3549" s="98"/>
      <c r="C3549" s="130"/>
      <c r="D3549" s="240"/>
      <c r="E3549" s="240"/>
      <c r="F3549" s="224"/>
      <c r="G3549" s="98"/>
      <c r="H3549" s="98"/>
      <c r="I3549" s="130"/>
      <c r="J3549" s="98"/>
      <c r="K3549" s="98"/>
      <c r="L3549" s="98"/>
      <c r="M3549" s="255"/>
      <c r="N3549" s="255"/>
      <c r="O3549" s="98"/>
      <c r="P3549" s="98"/>
      <c r="Q3549" s="130"/>
    </row>
    <row r="3550" spans="1:17" ht="12.6" customHeight="1" x14ac:dyDescent="0.2">
      <c r="A3550" s="234"/>
      <c r="B3550" s="98"/>
      <c r="C3550" s="130"/>
      <c r="D3550" s="240"/>
      <c r="E3550" s="240"/>
      <c r="F3550" s="224"/>
      <c r="G3550" s="98"/>
      <c r="H3550" s="98"/>
      <c r="I3550" s="130"/>
      <c r="J3550" s="98"/>
      <c r="K3550" s="98"/>
      <c r="L3550" s="98"/>
      <c r="M3550" s="255"/>
      <c r="N3550" s="255"/>
      <c r="O3550" s="98"/>
      <c r="P3550" s="98"/>
      <c r="Q3550" s="130"/>
    </row>
    <row r="3551" spans="1:17" ht="12.6" customHeight="1" x14ac:dyDescent="0.2">
      <c r="A3551" s="234"/>
      <c r="B3551" s="98"/>
      <c r="C3551" s="130"/>
      <c r="D3551" s="240"/>
      <c r="E3551" s="240"/>
      <c r="F3551" s="224"/>
      <c r="G3551" s="98"/>
      <c r="H3551" s="98"/>
      <c r="I3551" s="130"/>
      <c r="J3551" s="98"/>
      <c r="K3551" s="98"/>
      <c r="L3551" s="98"/>
      <c r="M3551" s="255"/>
      <c r="N3551" s="255"/>
      <c r="O3551" s="98"/>
      <c r="P3551" s="98"/>
      <c r="Q3551" s="130"/>
    </row>
    <row r="3552" spans="1:17" ht="12.6" customHeight="1" x14ac:dyDescent="0.2">
      <c r="A3552" s="234"/>
      <c r="B3552" s="98"/>
      <c r="C3552" s="130"/>
      <c r="D3552" s="240"/>
      <c r="E3552" s="240"/>
      <c r="F3552" s="224"/>
      <c r="G3552" s="98"/>
      <c r="H3552" s="98"/>
      <c r="I3552" s="130"/>
      <c r="J3552" s="98"/>
      <c r="K3552" s="98"/>
      <c r="L3552" s="98"/>
      <c r="M3552" s="255"/>
      <c r="N3552" s="255"/>
      <c r="O3552" s="98"/>
      <c r="P3552" s="98"/>
      <c r="Q3552" s="130"/>
    </row>
    <row r="3553" spans="1:17" ht="12.6" customHeight="1" x14ac:dyDescent="0.2">
      <c r="A3553" s="234"/>
      <c r="B3553" s="98"/>
      <c r="C3553" s="130"/>
      <c r="D3553" s="240"/>
      <c r="E3553" s="240"/>
      <c r="F3553" s="224"/>
      <c r="G3553" s="98"/>
      <c r="H3553" s="98"/>
      <c r="I3553" s="130"/>
      <c r="J3553" s="98"/>
      <c r="K3553" s="98"/>
      <c r="L3553" s="98"/>
      <c r="M3553" s="255"/>
      <c r="N3553" s="255"/>
      <c r="O3553" s="98"/>
      <c r="P3553" s="98"/>
      <c r="Q3553" s="130"/>
    </row>
    <row r="3554" spans="1:17" ht="12.6" customHeight="1" x14ac:dyDescent="0.2">
      <c r="A3554" s="234"/>
      <c r="B3554" s="98"/>
      <c r="C3554" s="130"/>
      <c r="D3554" s="240"/>
      <c r="E3554" s="240"/>
      <c r="F3554" s="224"/>
      <c r="G3554" s="98"/>
      <c r="H3554" s="98"/>
      <c r="I3554" s="130"/>
      <c r="J3554" s="98"/>
      <c r="K3554" s="98"/>
      <c r="L3554" s="98"/>
      <c r="M3554" s="255"/>
      <c r="N3554" s="255"/>
      <c r="O3554" s="98"/>
      <c r="P3554" s="98"/>
      <c r="Q3554" s="130"/>
    </row>
    <row r="3555" spans="1:17" ht="12.6" customHeight="1" x14ac:dyDescent="0.2">
      <c r="A3555" s="234"/>
      <c r="B3555" s="98"/>
      <c r="C3555" s="130"/>
      <c r="D3555" s="240"/>
      <c r="E3555" s="240"/>
      <c r="F3555" s="224"/>
      <c r="G3555" s="98"/>
      <c r="H3555" s="98"/>
      <c r="I3555" s="130"/>
      <c r="J3555" s="98"/>
      <c r="K3555" s="98"/>
      <c r="L3555" s="98"/>
      <c r="M3555" s="255"/>
      <c r="N3555" s="255"/>
      <c r="O3555" s="98"/>
      <c r="P3555" s="98"/>
      <c r="Q3555" s="130"/>
    </row>
    <row r="3556" spans="1:17" ht="12.6" customHeight="1" x14ac:dyDescent="0.2">
      <c r="A3556" s="234"/>
      <c r="B3556" s="98"/>
      <c r="C3556" s="130"/>
      <c r="D3556" s="240"/>
      <c r="E3556" s="240"/>
      <c r="F3556" s="224"/>
      <c r="G3556" s="98"/>
      <c r="H3556" s="98"/>
      <c r="I3556" s="130"/>
      <c r="J3556" s="98"/>
      <c r="K3556" s="98"/>
      <c r="L3556" s="98"/>
      <c r="M3556" s="255"/>
      <c r="N3556" s="255"/>
      <c r="O3556" s="98"/>
      <c r="P3556" s="98"/>
      <c r="Q3556" s="130"/>
    </row>
    <row r="3557" spans="1:17" ht="12.6" customHeight="1" x14ac:dyDescent="0.2">
      <c r="A3557" s="234"/>
      <c r="B3557" s="98"/>
      <c r="C3557" s="130"/>
      <c r="D3557" s="240"/>
      <c r="E3557" s="240"/>
      <c r="F3557" s="224"/>
      <c r="G3557" s="98"/>
      <c r="H3557" s="98"/>
      <c r="I3557" s="130"/>
      <c r="J3557" s="98"/>
      <c r="K3557" s="98"/>
      <c r="L3557" s="98"/>
      <c r="M3557" s="255"/>
      <c r="N3557" s="255"/>
      <c r="O3557" s="98"/>
      <c r="P3557" s="98"/>
      <c r="Q3557" s="130"/>
    </row>
    <row r="3558" spans="1:17" ht="12.6" customHeight="1" x14ac:dyDescent="0.2">
      <c r="A3558" s="234"/>
      <c r="B3558" s="98"/>
      <c r="C3558" s="130"/>
      <c r="D3558" s="240"/>
      <c r="E3558" s="240"/>
      <c r="F3558" s="224"/>
      <c r="G3558" s="98"/>
      <c r="H3558" s="98"/>
      <c r="I3558" s="130"/>
      <c r="J3558" s="98"/>
      <c r="K3558" s="98"/>
      <c r="L3558" s="98"/>
      <c r="M3558" s="255"/>
      <c r="N3558" s="255"/>
      <c r="O3558" s="98"/>
      <c r="P3558" s="98"/>
      <c r="Q3558" s="130"/>
    </row>
    <row r="3559" spans="1:17" ht="12.6" customHeight="1" x14ac:dyDescent="0.2">
      <c r="A3559" s="234"/>
      <c r="B3559" s="98"/>
      <c r="C3559" s="130"/>
      <c r="D3559" s="240"/>
      <c r="E3559" s="240"/>
      <c r="F3559" s="224"/>
      <c r="G3559" s="98"/>
      <c r="H3559" s="98"/>
      <c r="I3559" s="130"/>
      <c r="J3559" s="98"/>
      <c r="K3559" s="98"/>
      <c r="L3559" s="98"/>
      <c r="M3559" s="255"/>
      <c r="N3559" s="255"/>
      <c r="O3559" s="98"/>
      <c r="P3559" s="98"/>
      <c r="Q3559" s="130"/>
    </row>
    <row r="3560" spans="1:17" ht="12.6" customHeight="1" x14ac:dyDescent="0.2">
      <c r="A3560" s="234"/>
      <c r="B3560" s="98"/>
      <c r="C3560" s="130"/>
      <c r="D3560" s="240"/>
      <c r="E3560" s="240"/>
      <c r="F3560" s="224"/>
      <c r="G3560" s="98"/>
      <c r="H3560" s="98"/>
      <c r="I3560" s="130"/>
      <c r="J3560" s="98"/>
      <c r="K3560" s="98"/>
      <c r="L3560" s="98"/>
      <c r="M3560" s="255"/>
      <c r="N3560" s="255"/>
      <c r="O3560" s="98"/>
      <c r="P3560" s="98"/>
      <c r="Q3560" s="130"/>
    </row>
    <row r="3561" spans="1:17" ht="12.6" customHeight="1" x14ac:dyDescent="0.2">
      <c r="A3561" s="234"/>
      <c r="B3561" s="98"/>
      <c r="C3561" s="130"/>
      <c r="D3561" s="240"/>
      <c r="E3561" s="240"/>
      <c r="F3561" s="224"/>
      <c r="G3561" s="98"/>
      <c r="H3561" s="98"/>
      <c r="I3561" s="130"/>
      <c r="J3561" s="98"/>
      <c r="K3561" s="98"/>
      <c r="L3561" s="98"/>
      <c r="M3561" s="255"/>
      <c r="N3561" s="255"/>
      <c r="O3561" s="98"/>
      <c r="P3561" s="98"/>
      <c r="Q3561" s="130"/>
    </row>
    <row r="3562" spans="1:17" ht="12.6" customHeight="1" x14ac:dyDescent="0.2">
      <c r="A3562" s="234"/>
      <c r="B3562" s="98"/>
      <c r="C3562" s="130"/>
      <c r="D3562" s="240"/>
      <c r="E3562" s="240"/>
      <c r="F3562" s="224"/>
      <c r="G3562" s="98"/>
      <c r="H3562" s="98"/>
      <c r="I3562" s="130"/>
      <c r="J3562" s="98"/>
      <c r="K3562" s="98"/>
      <c r="L3562" s="98"/>
      <c r="M3562" s="255"/>
      <c r="N3562" s="255"/>
      <c r="O3562" s="98"/>
      <c r="P3562" s="98"/>
      <c r="Q3562" s="130"/>
    </row>
    <row r="3563" spans="1:17" ht="12.6" customHeight="1" x14ac:dyDescent="0.2">
      <c r="A3563" s="234"/>
      <c r="B3563" s="98"/>
      <c r="C3563" s="130"/>
      <c r="D3563" s="240"/>
      <c r="E3563" s="240"/>
      <c r="F3563" s="224"/>
      <c r="G3563" s="98"/>
      <c r="H3563" s="98"/>
      <c r="I3563" s="130"/>
      <c r="J3563" s="98"/>
      <c r="K3563" s="98"/>
      <c r="L3563" s="98"/>
      <c r="M3563" s="255"/>
      <c r="N3563" s="255"/>
      <c r="O3563" s="98"/>
      <c r="P3563" s="98"/>
      <c r="Q3563" s="130"/>
    </row>
    <row r="3564" spans="1:17" ht="12.6" customHeight="1" x14ac:dyDescent="0.2">
      <c r="A3564" s="234"/>
      <c r="B3564" s="98"/>
      <c r="C3564" s="130"/>
      <c r="D3564" s="240"/>
      <c r="E3564" s="240"/>
      <c r="F3564" s="224"/>
      <c r="G3564" s="98"/>
      <c r="H3564" s="98"/>
      <c r="I3564" s="130"/>
      <c r="J3564" s="98"/>
      <c r="K3564" s="98"/>
      <c r="L3564" s="98"/>
      <c r="M3564" s="255"/>
      <c r="N3564" s="255"/>
      <c r="O3564" s="98"/>
      <c r="P3564" s="98"/>
      <c r="Q3564" s="130"/>
    </row>
    <row r="3565" spans="1:17" ht="12.6" customHeight="1" x14ac:dyDescent="0.2">
      <c r="A3565" s="234"/>
      <c r="B3565" s="98"/>
      <c r="C3565" s="130"/>
      <c r="D3565" s="240"/>
      <c r="E3565" s="240"/>
      <c r="F3565" s="224"/>
      <c r="G3565" s="98"/>
      <c r="H3565" s="98"/>
      <c r="I3565" s="130"/>
      <c r="J3565" s="98"/>
      <c r="K3565" s="98"/>
      <c r="L3565" s="98"/>
      <c r="M3565" s="255"/>
      <c r="N3565" s="255"/>
      <c r="O3565" s="98"/>
      <c r="P3565" s="98"/>
      <c r="Q3565" s="130"/>
    </row>
    <row r="3566" spans="1:17" ht="12.6" customHeight="1" x14ac:dyDescent="0.2">
      <c r="A3566" s="234"/>
      <c r="B3566" s="98"/>
      <c r="C3566" s="130"/>
      <c r="D3566" s="240"/>
      <c r="E3566" s="240"/>
      <c r="F3566" s="224"/>
      <c r="G3566" s="98"/>
      <c r="H3566" s="98"/>
      <c r="I3566" s="130"/>
      <c r="J3566" s="98"/>
      <c r="K3566" s="98"/>
      <c r="L3566" s="98"/>
      <c r="M3566" s="255"/>
      <c r="N3566" s="255"/>
      <c r="O3566" s="98"/>
      <c r="P3566" s="98"/>
      <c r="Q3566" s="130"/>
    </row>
    <row r="3567" spans="1:17" ht="12.6" customHeight="1" x14ac:dyDescent="0.2">
      <c r="A3567" s="234"/>
      <c r="B3567" s="98"/>
      <c r="C3567" s="130"/>
      <c r="D3567" s="240"/>
      <c r="E3567" s="240"/>
      <c r="F3567" s="224"/>
      <c r="G3567" s="98"/>
      <c r="H3567" s="98"/>
      <c r="I3567" s="130"/>
      <c r="J3567" s="98"/>
      <c r="K3567" s="98"/>
      <c r="L3567" s="98"/>
      <c r="M3567" s="255"/>
      <c r="N3567" s="255"/>
      <c r="O3567" s="98"/>
      <c r="P3567" s="98"/>
      <c r="Q3567" s="130"/>
    </row>
    <row r="3568" spans="1:17" ht="12.6" customHeight="1" x14ac:dyDescent="0.2">
      <c r="A3568" s="234"/>
      <c r="B3568" s="98"/>
      <c r="C3568" s="130"/>
      <c r="D3568" s="240"/>
      <c r="E3568" s="240"/>
      <c r="F3568" s="224"/>
      <c r="G3568" s="98"/>
      <c r="H3568" s="98"/>
      <c r="I3568" s="130"/>
      <c r="J3568" s="98"/>
      <c r="K3568" s="98"/>
      <c r="L3568" s="98"/>
      <c r="M3568" s="255"/>
      <c r="N3568" s="255"/>
      <c r="O3568" s="98"/>
      <c r="P3568" s="98"/>
      <c r="Q3568" s="130"/>
    </row>
    <row r="3569" spans="1:17" ht="12.6" customHeight="1" x14ac:dyDescent="0.2">
      <c r="A3569" s="234"/>
      <c r="B3569" s="98"/>
      <c r="C3569" s="130"/>
      <c r="D3569" s="240"/>
      <c r="E3569" s="240"/>
      <c r="F3569" s="224"/>
      <c r="G3569" s="98"/>
      <c r="H3569" s="98"/>
      <c r="I3569" s="130"/>
      <c r="J3569" s="98"/>
      <c r="K3569" s="98"/>
      <c r="L3569" s="98"/>
      <c r="M3569" s="255"/>
      <c r="N3569" s="255"/>
      <c r="O3569" s="98"/>
      <c r="P3569" s="98"/>
      <c r="Q3569" s="130"/>
    </row>
    <row r="3570" spans="1:17" ht="12.6" customHeight="1" x14ac:dyDescent="0.2">
      <c r="A3570" s="234"/>
      <c r="B3570" s="98"/>
      <c r="C3570" s="130"/>
      <c r="D3570" s="240"/>
      <c r="E3570" s="240"/>
      <c r="F3570" s="224"/>
      <c r="G3570" s="98"/>
      <c r="H3570" s="98"/>
      <c r="I3570" s="130"/>
      <c r="J3570" s="98"/>
      <c r="K3570" s="98"/>
      <c r="L3570" s="98"/>
      <c r="M3570" s="255"/>
      <c r="N3570" s="255"/>
      <c r="O3570" s="98"/>
      <c r="P3570" s="98"/>
      <c r="Q3570" s="130"/>
    </row>
    <row r="3571" spans="1:17" ht="12.6" customHeight="1" x14ac:dyDescent="0.2">
      <c r="A3571" s="234"/>
      <c r="B3571" s="98"/>
      <c r="C3571" s="130"/>
      <c r="D3571" s="240"/>
      <c r="E3571" s="240"/>
      <c r="F3571" s="224"/>
      <c r="G3571" s="98"/>
      <c r="H3571" s="98"/>
      <c r="I3571" s="130"/>
      <c r="J3571" s="98"/>
      <c r="K3571" s="98"/>
      <c r="L3571" s="98"/>
      <c r="M3571" s="255"/>
      <c r="N3571" s="255"/>
      <c r="O3571" s="98"/>
      <c r="P3571" s="98"/>
      <c r="Q3571" s="130"/>
    </row>
    <row r="3572" spans="1:17" ht="12.6" customHeight="1" x14ac:dyDescent="0.2">
      <c r="A3572" s="234"/>
      <c r="B3572" s="98"/>
      <c r="C3572" s="130"/>
      <c r="D3572" s="240"/>
      <c r="E3572" s="240"/>
      <c r="F3572" s="224"/>
      <c r="G3572" s="98"/>
      <c r="H3572" s="98"/>
      <c r="I3572" s="130"/>
      <c r="J3572" s="98"/>
      <c r="K3572" s="98"/>
      <c r="L3572" s="98"/>
      <c r="M3572" s="255"/>
      <c r="N3572" s="255"/>
      <c r="O3572" s="98"/>
      <c r="P3572" s="98"/>
      <c r="Q3572" s="130"/>
    </row>
    <row r="3573" spans="1:17" ht="12.6" customHeight="1" x14ac:dyDescent="0.2">
      <c r="A3573" s="234"/>
      <c r="B3573" s="98"/>
      <c r="C3573" s="130"/>
      <c r="D3573" s="240"/>
      <c r="E3573" s="240"/>
      <c r="F3573" s="224"/>
      <c r="G3573" s="98"/>
      <c r="H3573" s="98"/>
      <c r="I3573" s="130"/>
      <c r="J3573" s="98"/>
      <c r="K3573" s="98"/>
      <c r="L3573" s="98"/>
      <c r="M3573" s="255"/>
      <c r="N3573" s="255"/>
      <c r="O3573" s="98"/>
      <c r="P3573" s="98"/>
      <c r="Q3573" s="130"/>
    </row>
    <row r="3574" spans="1:17" ht="12.6" customHeight="1" x14ac:dyDescent="0.2">
      <c r="A3574" s="234"/>
      <c r="B3574" s="98"/>
      <c r="C3574" s="130"/>
      <c r="D3574" s="240"/>
      <c r="E3574" s="240"/>
      <c r="F3574" s="224"/>
      <c r="G3574" s="98"/>
      <c r="H3574" s="98"/>
      <c r="I3574" s="130"/>
      <c r="J3574" s="98"/>
      <c r="K3574" s="98"/>
      <c r="L3574" s="98"/>
      <c r="M3574" s="255"/>
      <c r="N3574" s="255"/>
      <c r="O3574" s="98"/>
      <c r="P3574" s="98"/>
      <c r="Q3574" s="130"/>
    </row>
    <row r="3575" spans="1:17" ht="12.6" customHeight="1" x14ac:dyDescent="0.2">
      <c r="A3575" s="234"/>
      <c r="B3575" s="98"/>
      <c r="C3575" s="130"/>
      <c r="D3575" s="240"/>
      <c r="E3575" s="240"/>
      <c r="F3575" s="224"/>
      <c r="G3575" s="98"/>
      <c r="H3575" s="98"/>
      <c r="I3575" s="130"/>
      <c r="J3575" s="98"/>
      <c r="K3575" s="98"/>
      <c r="L3575" s="98"/>
      <c r="M3575" s="255"/>
      <c r="N3575" s="255"/>
      <c r="O3575" s="98"/>
      <c r="P3575" s="98"/>
      <c r="Q3575" s="130"/>
    </row>
    <row r="3576" spans="1:17" ht="12.6" customHeight="1" x14ac:dyDescent="0.2">
      <c r="A3576" s="234"/>
      <c r="B3576" s="98"/>
      <c r="C3576" s="130"/>
      <c r="D3576" s="240"/>
      <c r="E3576" s="240"/>
      <c r="F3576" s="224"/>
      <c r="G3576" s="98"/>
      <c r="H3576" s="98"/>
      <c r="I3576" s="130"/>
      <c r="J3576" s="98"/>
      <c r="K3576" s="98"/>
      <c r="L3576" s="98"/>
      <c r="M3576" s="255"/>
      <c r="N3576" s="255"/>
      <c r="O3576" s="98"/>
      <c r="P3576" s="98"/>
      <c r="Q3576" s="130"/>
    </row>
    <row r="3577" spans="1:17" ht="12.6" customHeight="1" x14ac:dyDescent="0.2">
      <c r="A3577" s="234"/>
      <c r="B3577" s="98"/>
      <c r="C3577" s="130"/>
      <c r="D3577" s="240"/>
      <c r="E3577" s="240"/>
      <c r="F3577" s="224"/>
      <c r="G3577" s="98"/>
      <c r="H3577" s="98"/>
      <c r="I3577" s="130"/>
      <c r="J3577" s="98"/>
      <c r="K3577" s="98"/>
      <c r="L3577" s="98"/>
      <c r="M3577" s="255"/>
      <c r="N3577" s="255"/>
      <c r="O3577" s="98"/>
      <c r="P3577" s="98"/>
      <c r="Q3577" s="130"/>
    </row>
    <row r="3578" spans="1:17" ht="12.6" customHeight="1" x14ac:dyDescent="0.2">
      <c r="A3578" s="234"/>
      <c r="B3578" s="98"/>
      <c r="C3578" s="130"/>
      <c r="D3578" s="240"/>
      <c r="E3578" s="240"/>
      <c r="F3578" s="224"/>
      <c r="G3578" s="98"/>
      <c r="H3578" s="98"/>
      <c r="I3578" s="130"/>
      <c r="J3578" s="98"/>
      <c r="K3578" s="98"/>
      <c r="L3578" s="98"/>
      <c r="M3578" s="255"/>
      <c r="N3578" s="255"/>
      <c r="O3578" s="98"/>
      <c r="P3578" s="98"/>
      <c r="Q3578" s="130"/>
    </row>
    <row r="3579" spans="1:17" ht="12.6" customHeight="1" x14ac:dyDescent="0.2">
      <c r="A3579" s="234"/>
      <c r="B3579" s="98"/>
      <c r="C3579" s="130"/>
      <c r="D3579" s="240"/>
      <c r="E3579" s="240"/>
      <c r="F3579" s="224"/>
      <c r="G3579" s="98"/>
      <c r="H3579" s="98"/>
      <c r="I3579" s="130"/>
      <c r="J3579" s="98"/>
      <c r="K3579" s="98"/>
      <c r="L3579" s="98"/>
      <c r="M3579" s="255"/>
      <c r="N3579" s="255"/>
      <c r="O3579" s="98"/>
      <c r="P3579" s="98"/>
      <c r="Q3579" s="130"/>
    </row>
    <row r="3580" spans="1:17" ht="12.6" customHeight="1" x14ac:dyDescent="0.2">
      <c r="A3580" s="234"/>
      <c r="B3580" s="98"/>
      <c r="C3580" s="130"/>
      <c r="D3580" s="240"/>
      <c r="E3580" s="240"/>
      <c r="F3580" s="224"/>
      <c r="G3580" s="98"/>
      <c r="H3580" s="98"/>
      <c r="I3580" s="130"/>
      <c r="J3580" s="98"/>
      <c r="K3580" s="98"/>
      <c r="L3580" s="98"/>
      <c r="M3580" s="255"/>
      <c r="N3580" s="255"/>
      <c r="O3580" s="98"/>
      <c r="P3580" s="98"/>
      <c r="Q3580" s="130"/>
    </row>
    <row r="3581" spans="1:17" ht="12.6" customHeight="1" x14ac:dyDescent="0.2">
      <c r="A3581" s="234"/>
      <c r="B3581" s="98"/>
      <c r="C3581" s="130"/>
      <c r="D3581" s="240"/>
      <c r="E3581" s="240"/>
      <c r="F3581" s="224"/>
      <c r="G3581" s="98"/>
      <c r="H3581" s="98"/>
      <c r="I3581" s="130"/>
      <c r="J3581" s="98"/>
      <c r="K3581" s="98"/>
      <c r="L3581" s="98"/>
      <c r="M3581" s="255"/>
      <c r="N3581" s="255"/>
      <c r="O3581" s="98"/>
      <c r="P3581" s="98"/>
      <c r="Q3581" s="130"/>
    </row>
    <row r="3582" spans="1:17" ht="12.6" customHeight="1" x14ac:dyDescent="0.2">
      <c r="A3582" s="234"/>
      <c r="B3582" s="98"/>
      <c r="C3582" s="130"/>
      <c r="D3582" s="240"/>
      <c r="E3582" s="240"/>
      <c r="F3582" s="224"/>
      <c r="G3582" s="98"/>
      <c r="H3582" s="98"/>
      <c r="I3582" s="130"/>
      <c r="J3582" s="98"/>
      <c r="K3582" s="98"/>
      <c r="L3582" s="98"/>
      <c r="M3582" s="255"/>
      <c r="N3582" s="255"/>
      <c r="O3582" s="98"/>
      <c r="P3582" s="98"/>
      <c r="Q3582" s="130"/>
    </row>
    <row r="3583" spans="1:17" ht="12.6" customHeight="1" x14ac:dyDescent="0.2">
      <c r="A3583" s="234"/>
      <c r="B3583" s="98"/>
      <c r="C3583" s="130"/>
      <c r="D3583" s="240"/>
      <c r="E3583" s="240"/>
      <c r="F3583" s="224"/>
      <c r="G3583" s="98"/>
      <c r="H3583" s="98"/>
      <c r="I3583" s="130"/>
      <c r="J3583" s="98"/>
      <c r="K3583" s="98"/>
      <c r="L3583" s="98"/>
      <c r="M3583" s="255"/>
      <c r="N3583" s="255"/>
      <c r="O3583" s="98"/>
      <c r="P3583" s="98"/>
      <c r="Q3583" s="130"/>
    </row>
    <row r="3584" spans="1:17" ht="12.6" customHeight="1" x14ac:dyDescent="0.2">
      <c r="A3584" s="234"/>
      <c r="B3584" s="98"/>
      <c r="C3584" s="130"/>
      <c r="D3584" s="240"/>
      <c r="E3584" s="240"/>
      <c r="F3584" s="224"/>
      <c r="G3584" s="98"/>
      <c r="H3584" s="98"/>
      <c r="I3584" s="130"/>
      <c r="J3584" s="98"/>
      <c r="K3584" s="98"/>
      <c r="L3584" s="98"/>
      <c r="M3584" s="255"/>
      <c r="N3584" s="255"/>
      <c r="O3584" s="98"/>
      <c r="P3584" s="98"/>
      <c r="Q3584" s="130"/>
    </row>
    <row r="3585" spans="1:17" ht="12.6" customHeight="1" x14ac:dyDescent="0.2">
      <c r="A3585" s="234"/>
      <c r="B3585" s="98"/>
      <c r="C3585" s="130"/>
      <c r="D3585" s="240"/>
      <c r="E3585" s="240"/>
      <c r="F3585" s="224"/>
      <c r="G3585" s="98"/>
      <c r="H3585" s="98"/>
      <c r="I3585" s="130"/>
      <c r="J3585" s="98"/>
      <c r="K3585" s="98"/>
      <c r="L3585" s="98"/>
      <c r="M3585" s="255"/>
      <c r="N3585" s="255"/>
      <c r="O3585" s="98"/>
      <c r="P3585" s="98"/>
      <c r="Q3585" s="130"/>
    </row>
    <row r="3586" spans="1:17" ht="12.6" customHeight="1" x14ac:dyDescent="0.2">
      <c r="A3586" s="234"/>
      <c r="B3586" s="98"/>
      <c r="C3586" s="130"/>
      <c r="D3586" s="240"/>
      <c r="E3586" s="240"/>
      <c r="F3586" s="224"/>
      <c r="G3586" s="98"/>
      <c r="H3586" s="98"/>
      <c r="I3586" s="130"/>
      <c r="J3586" s="98"/>
      <c r="K3586" s="98"/>
      <c r="L3586" s="98"/>
      <c r="M3586" s="255"/>
      <c r="N3586" s="255"/>
      <c r="O3586" s="98"/>
      <c r="P3586" s="98"/>
      <c r="Q3586" s="130"/>
    </row>
    <row r="3587" spans="1:17" ht="12.6" customHeight="1" x14ac:dyDescent="0.2">
      <c r="A3587" s="234"/>
      <c r="B3587" s="98"/>
      <c r="C3587" s="130"/>
      <c r="D3587" s="240"/>
      <c r="E3587" s="240"/>
      <c r="F3587" s="224"/>
      <c r="G3587" s="98"/>
      <c r="H3587" s="98"/>
      <c r="I3587" s="130"/>
      <c r="J3587" s="98"/>
      <c r="K3587" s="98"/>
      <c r="L3587" s="98"/>
      <c r="M3587" s="255"/>
      <c r="N3587" s="255"/>
      <c r="O3587" s="98"/>
      <c r="P3587" s="98"/>
      <c r="Q3587" s="130"/>
    </row>
    <row r="3588" spans="1:17" ht="12.6" customHeight="1" x14ac:dyDescent="0.2">
      <c r="A3588" s="234"/>
      <c r="B3588" s="98"/>
      <c r="C3588" s="130"/>
      <c r="D3588" s="240"/>
      <c r="E3588" s="240"/>
      <c r="F3588" s="224"/>
      <c r="G3588" s="98"/>
      <c r="H3588" s="98"/>
      <c r="I3588" s="130"/>
      <c r="J3588" s="98"/>
      <c r="K3588" s="98"/>
      <c r="L3588" s="98"/>
      <c r="M3588" s="255"/>
      <c r="N3588" s="255"/>
      <c r="O3588" s="98"/>
      <c r="P3588" s="98"/>
      <c r="Q3588" s="130"/>
    </row>
    <row r="3589" spans="1:17" ht="12.6" customHeight="1" x14ac:dyDescent="0.2">
      <c r="A3589" s="234"/>
      <c r="B3589" s="98"/>
      <c r="C3589" s="130"/>
      <c r="D3589" s="240"/>
      <c r="E3589" s="240"/>
      <c r="F3589" s="224"/>
      <c r="G3589" s="98"/>
      <c r="H3589" s="98"/>
      <c r="I3589" s="130"/>
      <c r="J3589" s="98"/>
      <c r="K3589" s="98"/>
      <c r="L3589" s="98"/>
      <c r="M3589" s="255"/>
      <c r="N3589" s="255"/>
      <c r="O3589" s="98"/>
      <c r="P3589" s="98"/>
      <c r="Q3589" s="130"/>
    </row>
    <row r="3590" spans="1:17" ht="12.6" customHeight="1" x14ac:dyDescent="0.2">
      <c r="A3590" s="234"/>
      <c r="B3590" s="98"/>
      <c r="C3590" s="130"/>
      <c r="D3590" s="240"/>
      <c r="E3590" s="240"/>
      <c r="F3590" s="224"/>
      <c r="G3590" s="98"/>
      <c r="H3590" s="98"/>
      <c r="I3590" s="130"/>
      <c r="J3590" s="98"/>
      <c r="K3590" s="98"/>
      <c r="L3590" s="98"/>
      <c r="M3590" s="255"/>
      <c r="N3590" s="255"/>
      <c r="O3590" s="98"/>
      <c r="P3590" s="98"/>
      <c r="Q3590" s="130"/>
    </row>
    <row r="3591" spans="1:17" ht="12.6" customHeight="1" x14ac:dyDescent="0.2">
      <c r="A3591" s="234"/>
      <c r="B3591" s="98"/>
      <c r="C3591" s="130"/>
      <c r="D3591" s="240"/>
      <c r="E3591" s="240"/>
      <c r="F3591" s="224"/>
      <c r="G3591" s="98"/>
      <c r="H3591" s="98"/>
      <c r="I3591" s="130"/>
      <c r="J3591" s="98"/>
      <c r="K3591" s="98"/>
      <c r="L3591" s="98"/>
      <c r="M3591" s="255"/>
      <c r="N3591" s="255"/>
      <c r="O3591" s="98"/>
      <c r="P3591" s="98"/>
      <c r="Q3591" s="130"/>
    </row>
    <row r="3592" spans="1:17" ht="12.6" customHeight="1" x14ac:dyDescent="0.2">
      <c r="A3592" s="234"/>
      <c r="B3592" s="98"/>
      <c r="C3592" s="130"/>
      <c r="D3592" s="240"/>
      <c r="E3592" s="240"/>
      <c r="F3592" s="224"/>
      <c r="G3592" s="98"/>
      <c r="H3592" s="98"/>
      <c r="I3592" s="130"/>
      <c r="J3592" s="98"/>
      <c r="K3592" s="98"/>
      <c r="L3592" s="98"/>
      <c r="M3592" s="255"/>
      <c r="N3592" s="255"/>
      <c r="O3592" s="98"/>
      <c r="P3592" s="98"/>
      <c r="Q3592" s="130"/>
    </row>
    <row r="3593" spans="1:17" ht="12.6" customHeight="1" x14ac:dyDescent="0.2">
      <c r="A3593" s="234"/>
      <c r="B3593" s="98"/>
      <c r="C3593" s="130"/>
      <c r="D3593" s="240"/>
      <c r="E3593" s="240"/>
      <c r="F3593" s="224"/>
      <c r="G3593" s="98"/>
      <c r="H3593" s="98"/>
      <c r="I3593" s="130"/>
      <c r="J3593" s="98"/>
      <c r="K3593" s="98"/>
      <c r="L3593" s="98"/>
      <c r="M3593" s="255"/>
      <c r="N3593" s="255"/>
      <c r="O3593" s="98"/>
      <c r="P3593" s="98"/>
      <c r="Q3593" s="130"/>
    </row>
    <row r="3594" spans="1:17" ht="12.6" customHeight="1" x14ac:dyDescent="0.2">
      <c r="A3594" s="234"/>
      <c r="B3594" s="98"/>
      <c r="C3594" s="130"/>
      <c r="D3594" s="240"/>
      <c r="E3594" s="240"/>
      <c r="F3594" s="224"/>
      <c r="G3594" s="98"/>
      <c r="H3594" s="98"/>
      <c r="I3594" s="130"/>
      <c r="J3594" s="98"/>
      <c r="K3594" s="98"/>
      <c r="L3594" s="98"/>
      <c r="M3594" s="255"/>
      <c r="N3594" s="255"/>
      <c r="O3594" s="98"/>
      <c r="P3594" s="98"/>
      <c r="Q3594" s="130"/>
    </row>
    <row r="3595" spans="1:17" ht="12.6" customHeight="1" x14ac:dyDescent="0.2">
      <c r="A3595" s="234"/>
      <c r="B3595" s="98"/>
      <c r="C3595" s="130"/>
      <c r="D3595" s="240"/>
      <c r="E3595" s="240"/>
      <c r="F3595" s="224"/>
      <c r="G3595" s="98"/>
      <c r="H3595" s="98"/>
      <c r="I3595" s="130"/>
      <c r="J3595" s="98"/>
      <c r="K3595" s="98"/>
      <c r="L3595" s="98"/>
      <c r="M3595" s="255"/>
      <c r="N3595" s="255"/>
      <c r="O3595" s="98"/>
      <c r="P3595" s="98"/>
      <c r="Q3595" s="130"/>
    </row>
    <row r="3596" spans="1:17" ht="12.6" customHeight="1" x14ac:dyDescent="0.2">
      <c r="A3596" s="234"/>
      <c r="B3596" s="98"/>
      <c r="C3596" s="130"/>
      <c r="D3596" s="240"/>
      <c r="E3596" s="240"/>
      <c r="F3596" s="224"/>
      <c r="G3596" s="98"/>
      <c r="H3596" s="98"/>
      <c r="I3596" s="130"/>
      <c r="J3596" s="98"/>
      <c r="K3596" s="98"/>
      <c r="L3596" s="98"/>
      <c r="M3596" s="255"/>
      <c r="N3596" s="255"/>
      <c r="O3596" s="98"/>
      <c r="P3596" s="98"/>
      <c r="Q3596" s="130"/>
    </row>
    <row r="3597" spans="1:17" ht="12.6" customHeight="1" x14ac:dyDescent="0.2">
      <c r="A3597" s="234"/>
      <c r="B3597" s="98"/>
      <c r="C3597" s="130"/>
      <c r="D3597" s="240"/>
      <c r="E3597" s="240"/>
      <c r="F3597" s="224"/>
      <c r="G3597" s="98"/>
      <c r="H3597" s="98"/>
      <c r="I3597" s="130"/>
      <c r="J3597" s="98"/>
      <c r="K3597" s="98"/>
      <c r="L3597" s="98"/>
      <c r="M3597" s="255"/>
      <c r="N3597" s="255"/>
      <c r="O3597" s="98"/>
      <c r="P3597" s="98"/>
      <c r="Q3597" s="130"/>
    </row>
    <row r="3598" spans="1:17" ht="12.6" customHeight="1" x14ac:dyDescent="0.2">
      <c r="A3598" s="234"/>
      <c r="B3598" s="98"/>
      <c r="C3598" s="130"/>
      <c r="D3598" s="240"/>
      <c r="E3598" s="240"/>
      <c r="F3598" s="224"/>
      <c r="G3598" s="98"/>
      <c r="H3598" s="98"/>
      <c r="I3598" s="130"/>
      <c r="J3598" s="98"/>
      <c r="K3598" s="98"/>
      <c r="L3598" s="98"/>
      <c r="M3598" s="255"/>
      <c r="N3598" s="255"/>
      <c r="O3598" s="98"/>
      <c r="P3598" s="98"/>
      <c r="Q3598" s="130"/>
    </row>
    <row r="3599" spans="1:17" ht="12.6" customHeight="1" x14ac:dyDescent="0.2">
      <c r="A3599" s="234"/>
      <c r="B3599" s="98"/>
      <c r="C3599" s="130"/>
      <c r="D3599" s="240"/>
      <c r="E3599" s="240"/>
      <c r="F3599" s="224"/>
      <c r="G3599" s="98"/>
      <c r="H3599" s="98"/>
      <c r="I3599" s="130"/>
      <c r="J3599" s="98"/>
      <c r="K3599" s="98"/>
      <c r="L3599" s="98"/>
      <c r="M3599" s="255"/>
      <c r="N3599" s="255"/>
      <c r="O3599" s="98"/>
      <c r="P3599" s="98"/>
      <c r="Q3599" s="130"/>
    </row>
    <row r="3600" spans="1:17" ht="12.6" customHeight="1" x14ac:dyDescent="0.2">
      <c r="A3600" s="234"/>
      <c r="B3600" s="98"/>
      <c r="C3600" s="130"/>
      <c r="D3600" s="240"/>
      <c r="E3600" s="240"/>
      <c r="F3600" s="224"/>
      <c r="G3600" s="98"/>
      <c r="H3600" s="98"/>
      <c r="I3600" s="130"/>
      <c r="J3600" s="98"/>
      <c r="K3600" s="98"/>
      <c r="L3600" s="98"/>
      <c r="M3600" s="255"/>
      <c r="N3600" s="255"/>
      <c r="O3600" s="98"/>
      <c r="P3600" s="98"/>
      <c r="Q3600" s="130"/>
    </row>
    <row r="3601" spans="1:17" ht="12.6" customHeight="1" x14ac:dyDescent="0.2">
      <c r="A3601" s="234"/>
      <c r="B3601" s="98"/>
      <c r="C3601" s="130"/>
      <c r="D3601" s="240"/>
      <c r="E3601" s="240"/>
      <c r="F3601" s="224"/>
      <c r="G3601" s="98"/>
      <c r="H3601" s="98"/>
      <c r="I3601" s="130"/>
      <c r="J3601" s="98"/>
      <c r="K3601" s="98"/>
      <c r="L3601" s="98"/>
      <c r="M3601" s="255"/>
      <c r="N3601" s="255"/>
      <c r="O3601" s="98"/>
      <c r="P3601" s="98"/>
      <c r="Q3601" s="130"/>
    </row>
    <row r="3602" spans="1:17" ht="12.6" customHeight="1" x14ac:dyDescent="0.2">
      <c r="A3602" s="234"/>
      <c r="B3602" s="98"/>
      <c r="C3602" s="130"/>
      <c r="D3602" s="240"/>
      <c r="E3602" s="240"/>
      <c r="F3602" s="224"/>
      <c r="G3602" s="98"/>
      <c r="H3602" s="98"/>
      <c r="I3602" s="130"/>
      <c r="J3602" s="98"/>
      <c r="K3602" s="98"/>
      <c r="L3602" s="98"/>
      <c r="M3602" s="255"/>
      <c r="N3602" s="255"/>
      <c r="O3602" s="98"/>
      <c r="P3602" s="98"/>
      <c r="Q3602" s="130"/>
    </row>
    <row r="3603" spans="1:17" ht="12.6" customHeight="1" x14ac:dyDescent="0.2">
      <c r="A3603" s="234"/>
      <c r="B3603" s="98"/>
      <c r="C3603" s="130"/>
      <c r="D3603" s="240"/>
      <c r="E3603" s="240"/>
      <c r="F3603" s="224"/>
      <c r="G3603" s="98"/>
      <c r="H3603" s="98"/>
      <c r="I3603" s="130"/>
      <c r="J3603" s="98"/>
      <c r="K3603" s="98"/>
      <c r="L3603" s="98"/>
      <c r="M3603" s="255"/>
      <c r="N3603" s="255"/>
      <c r="O3603" s="98"/>
      <c r="P3603" s="98"/>
      <c r="Q3603" s="130"/>
    </row>
    <row r="3604" spans="1:17" ht="12.6" customHeight="1" x14ac:dyDescent="0.2">
      <c r="A3604" s="234"/>
      <c r="B3604" s="98"/>
      <c r="C3604" s="130"/>
      <c r="D3604" s="240"/>
      <c r="E3604" s="240"/>
      <c r="F3604" s="224"/>
      <c r="G3604" s="98"/>
      <c r="H3604" s="98"/>
      <c r="I3604" s="130"/>
      <c r="J3604" s="98"/>
      <c r="K3604" s="98"/>
      <c r="L3604" s="98"/>
      <c r="M3604" s="255"/>
      <c r="N3604" s="255"/>
      <c r="O3604" s="98"/>
      <c r="P3604" s="98"/>
      <c r="Q3604" s="130"/>
    </row>
    <row r="3605" spans="1:17" ht="12.6" customHeight="1" x14ac:dyDescent="0.2">
      <c r="A3605" s="234"/>
      <c r="B3605" s="98"/>
      <c r="C3605" s="130"/>
      <c r="D3605" s="240"/>
      <c r="E3605" s="240"/>
      <c r="F3605" s="224"/>
      <c r="G3605" s="98"/>
      <c r="H3605" s="98"/>
      <c r="I3605" s="130"/>
      <c r="J3605" s="98"/>
      <c r="K3605" s="98"/>
      <c r="L3605" s="98"/>
      <c r="M3605" s="255"/>
      <c r="N3605" s="255"/>
      <c r="O3605" s="98"/>
      <c r="P3605" s="98"/>
      <c r="Q3605" s="130"/>
    </row>
    <row r="3606" spans="1:17" ht="12.6" customHeight="1" x14ac:dyDescent="0.2">
      <c r="A3606" s="234"/>
      <c r="B3606" s="98"/>
      <c r="C3606" s="130"/>
      <c r="D3606" s="240"/>
      <c r="E3606" s="240"/>
      <c r="F3606" s="224"/>
      <c r="G3606" s="98"/>
      <c r="H3606" s="98"/>
      <c r="I3606" s="130"/>
      <c r="J3606" s="98"/>
      <c r="K3606" s="98"/>
      <c r="L3606" s="98"/>
      <c r="M3606" s="255"/>
      <c r="N3606" s="255"/>
      <c r="O3606" s="98"/>
      <c r="P3606" s="98"/>
      <c r="Q3606" s="130"/>
    </row>
    <row r="3607" spans="1:17" ht="12.6" customHeight="1" x14ac:dyDescent="0.2">
      <c r="A3607" s="234"/>
      <c r="B3607" s="98"/>
      <c r="C3607" s="130"/>
      <c r="D3607" s="240"/>
      <c r="E3607" s="240"/>
      <c r="F3607" s="224"/>
      <c r="G3607" s="98"/>
      <c r="H3607" s="98"/>
      <c r="I3607" s="130"/>
      <c r="J3607" s="98"/>
      <c r="K3607" s="98"/>
      <c r="L3607" s="98"/>
      <c r="M3607" s="255"/>
      <c r="N3607" s="255"/>
      <c r="O3607" s="98"/>
      <c r="P3607" s="98"/>
      <c r="Q3607" s="130"/>
    </row>
    <row r="3608" spans="1:17" ht="12.6" customHeight="1" x14ac:dyDescent="0.2">
      <c r="A3608" s="234"/>
      <c r="B3608" s="98"/>
      <c r="C3608" s="130"/>
      <c r="D3608" s="240"/>
      <c r="E3608" s="240"/>
      <c r="F3608" s="224"/>
      <c r="G3608" s="98"/>
      <c r="H3608" s="98"/>
      <c r="I3608" s="130"/>
      <c r="J3608" s="98"/>
      <c r="K3608" s="98"/>
      <c r="L3608" s="98"/>
      <c r="M3608" s="255"/>
      <c r="N3608" s="255"/>
      <c r="O3608" s="98"/>
      <c r="P3608" s="98"/>
      <c r="Q3608" s="130"/>
    </row>
    <row r="3609" spans="1:17" ht="12.6" customHeight="1" x14ac:dyDescent="0.2">
      <c r="A3609" s="234"/>
      <c r="B3609" s="98"/>
      <c r="C3609" s="130"/>
      <c r="D3609" s="240"/>
      <c r="E3609" s="240"/>
      <c r="F3609" s="224"/>
      <c r="G3609" s="98"/>
      <c r="H3609" s="98"/>
      <c r="I3609" s="130"/>
      <c r="J3609" s="98"/>
      <c r="K3609" s="98"/>
      <c r="L3609" s="98"/>
      <c r="M3609" s="255"/>
      <c r="N3609" s="255"/>
      <c r="O3609" s="98"/>
      <c r="P3609" s="98"/>
      <c r="Q3609" s="130"/>
    </row>
    <row r="3610" spans="1:17" ht="12.6" customHeight="1" x14ac:dyDescent="0.2">
      <c r="A3610" s="234"/>
      <c r="B3610" s="98"/>
      <c r="C3610" s="130"/>
      <c r="D3610" s="240"/>
      <c r="E3610" s="240"/>
      <c r="F3610" s="224"/>
      <c r="G3610" s="98"/>
      <c r="H3610" s="98"/>
      <c r="I3610" s="130"/>
      <c r="J3610" s="98"/>
      <c r="K3610" s="98"/>
      <c r="L3610" s="98"/>
      <c r="M3610" s="255"/>
      <c r="N3610" s="255"/>
      <c r="O3610" s="98"/>
      <c r="P3610" s="98"/>
      <c r="Q3610" s="130"/>
    </row>
    <row r="3611" spans="1:17" ht="12.6" customHeight="1" x14ac:dyDescent="0.2">
      <c r="A3611" s="234"/>
      <c r="B3611" s="98"/>
      <c r="C3611" s="130"/>
      <c r="D3611" s="240"/>
      <c r="E3611" s="240"/>
      <c r="F3611" s="224"/>
      <c r="G3611" s="98"/>
      <c r="H3611" s="98"/>
      <c r="I3611" s="130"/>
      <c r="J3611" s="98"/>
      <c r="K3611" s="98"/>
      <c r="L3611" s="98"/>
      <c r="M3611" s="255"/>
      <c r="N3611" s="255"/>
      <c r="O3611" s="98"/>
      <c r="P3611" s="98"/>
      <c r="Q3611" s="130"/>
    </row>
    <row r="3612" spans="1:17" ht="12.6" customHeight="1" x14ac:dyDescent="0.2">
      <c r="A3612" s="234"/>
      <c r="B3612" s="98"/>
      <c r="C3612" s="130"/>
      <c r="D3612" s="240"/>
      <c r="E3612" s="240"/>
      <c r="F3612" s="224"/>
      <c r="G3612" s="98"/>
      <c r="H3612" s="98"/>
      <c r="I3612" s="130"/>
      <c r="J3612" s="98"/>
      <c r="K3612" s="98"/>
      <c r="L3612" s="98"/>
      <c r="M3612" s="255"/>
      <c r="N3612" s="255"/>
      <c r="O3612" s="98"/>
      <c r="P3612" s="98"/>
      <c r="Q3612" s="130"/>
    </row>
    <row r="3613" spans="1:17" ht="12.6" customHeight="1" x14ac:dyDescent="0.2">
      <c r="A3613" s="234"/>
      <c r="B3613" s="98"/>
      <c r="C3613" s="130"/>
      <c r="D3613" s="240"/>
      <c r="E3613" s="240"/>
      <c r="F3613" s="224"/>
      <c r="G3613" s="98"/>
      <c r="H3613" s="98"/>
      <c r="I3613" s="130"/>
      <c r="J3613" s="98"/>
      <c r="K3613" s="98"/>
      <c r="L3613" s="98"/>
      <c r="M3613" s="255"/>
      <c r="N3613" s="255"/>
      <c r="O3613" s="98"/>
      <c r="P3613" s="98"/>
      <c r="Q3613" s="130"/>
    </row>
    <row r="3614" spans="1:17" ht="12.6" customHeight="1" x14ac:dyDescent="0.2">
      <c r="A3614" s="234"/>
      <c r="B3614" s="98"/>
      <c r="C3614" s="130"/>
      <c r="D3614" s="240"/>
      <c r="E3614" s="240"/>
      <c r="F3614" s="224"/>
      <c r="G3614" s="98"/>
      <c r="H3614" s="98"/>
      <c r="I3614" s="130"/>
      <c r="J3614" s="98"/>
      <c r="K3614" s="98"/>
      <c r="L3614" s="98"/>
      <c r="M3614" s="255"/>
      <c r="N3614" s="255"/>
      <c r="O3614" s="98"/>
      <c r="P3614" s="98"/>
      <c r="Q3614" s="130"/>
    </row>
    <row r="3615" spans="1:17" ht="12.6" customHeight="1" x14ac:dyDescent="0.2">
      <c r="A3615" s="234"/>
      <c r="B3615" s="98"/>
      <c r="C3615" s="130"/>
      <c r="D3615" s="240"/>
      <c r="E3615" s="240"/>
      <c r="F3615" s="224"/>
      <c r="G3615" s="98"/>
      <c r="H3615" s="98"/>
      <c r="I3615" s="130"/>
      <c r="J3615" s="98"/>
      <c r="K3615" s="98"/>
      <c r="L3615" s="98"/>
      <c r="M3615" s="255"/>
      <c r="N3615" s="255"/>
      <c r="O3615" s="98"/>
      <c r="P3615" s="98"/>
      <c r="Q3615" s="130"/>
    </row>
    <row r="3616" spans="1:17" ht="12.6" customHeight="1" x14ac:dyDescent="0.2">
      <c r="A3616" s="234"/>
      <c r="B3616" s="98"/>
      <c r="C3616" s="130"/>
      <c r="D3616" s="240"/>
      <c r="E3616" s="240"/>
      <c r="F3616" s="224"/>
      <c r="G3616" s="98"/>
      <c r="H3616" s="98"/>
      <c r="I3616" s="130"/>
      <c r="J3616" s="98"/>
      <c r="K3616" s="98"/>
      <c r="L3616" s="98"/>
      <c r="M3616" s="255"/>
      <c r="N3616" s="255"/>
      <c r="O3616" s="98"/>
      <c r="P3616" s="98"/>
      <c r="Q3616" s="130"/>
    </row>
    <row r="3617" spans="1:17" ht="12.6" customHeight="1" x14ac:dyDescent="0.2">
      <c r="A3617" s="234"/>
      <c r="B3617" s="98"/>
      <c r="C3617" s="130"/>
      <c r="D3617" s="240"/>
      <c r="E3617" s="240"/>
      <c r="F3617" s="224"/>
      <c r="G3617" s="98"/>
      <c r="H3617" s="98"/>
      <c r="I3617" s="130"/>
      <c r="J3617" s="98"/>
      <c r="K3617" s="98"/>
      <c r="L3617" s="98"/>
      <c r="M3617" s="255"/>
      <c r="N3617" s="255"/>
      <c r="O3617" s="98"/>
      <c r="P3617" s="98"/>
      <c r="Q3617" s="130"/>
    </row>
    <row r="3618" spans="1:17" ht="12.6" customHeight="1" x14ac:dyDescent="0.2">
      <c r="A3618" s="234"/>
      <c r="B3618" s="98"/>
      <c r="C3618" s="130"/>
      <c r="D3618" s="240"/>
      <c r="E3618" s="240"/>
      <c r="F3618" s="224"/>
      <c r="G3618" s="98"/>
      <c r="H3618" s="98"/>
      <c r="I3618" s="130"/>
      <c r="J3618" s="98"/>
      <c r="K3618" s="98"/>
      <c r="L3618" s="98"/>
      <c r="M3618" s="255"/>
      <c r="N3618" s="255"/>
      <c r="O3618" s="98"/>
      <c r="P3618" s="98"/>
      <c r="Q3618" s="130"/>
    </row>
    <row r="3619" spans="1:17" ht="12.6" customHeight="1" x14ac:dyDescent="0.2">
      <c r="A3619" s="234"/>
      <c r="B3619" s="98"/>
      <c r="C3619" s="130"/>
      <c r="D3619" s="240"/>
      <c r="E3619" s="240"/>
      <c r="F3619" s="224"/>
      <c r="G3619" s="98"/>
      <c r="H3619" s="98"/>
      <c r="I3619" s="130"/>
      <c r="J3619" s="98"/>
      <c r="K3619" s="98"/>
      <c r="L3619" s="98"/>
      <c r="M3619" s="255"/>
      <c r="N3619" s="255"/>
      <c r="O3619" s="98"/>
      <c r="P3619" s="98"/>
      <c r="Q3619" s="130"/>
    </row>
    <row r="3620" spans="1:17" ht="12.6" customHeight="1" x14ac:dyDescent="0.2">
      <c r="A3620" s="234"/>
      <c r="B3620" s="98"/>
      <c r="C3620" s="130"/>
      <c r="D3620" s="240"/>
      <c r="E3620" s="240"/>
      <c r="F3620" s="224"/>
      <c r="G3620" s="98"/>
      <c r="H3620" s="98"/>
      <c r="I3620" s="130"/>
      <c r="J3620" s="98"/>
      <c r="K3620" s="98"/>
      <c r="L3620" s="98"/>
      <c r="M3620" s="255"/>
      <c r="N3620" s="255"/>
      <c r="O3620" s="98"/>
      <c r="P3620" s="98"/>
      <c r="Q3620" s="130"/>
    </row>
    <row r="3621" spans="1:17" ht="12.6" customHeight="1" x14ac:dyDescent="0.2">
      <c r="A3621" s="234"/>
      <c r="B3621" s="98"/>
      <c r="C3621" s="130"/>
      <c r="D3621" s="240"/>
      <c r="E3621" s="240"/>
      <c r="F3621" s="224"/>
      <c r="G3621" s="98"/>
      <c r="H3621" s="98"/>
      <c r="I3621" s="130"/>
      <c r="J3621" s="98"/>
      <c r="K3621" s="98"/>
      <c r="L3621" s="98"/>
      <c r="M3621" s="255"/>
      <c r="N3621" s="255"/>
      <c r="O3621" s="98"/>
      <c r="P3621" s="98"/>
      <c r="Q3621" s="130"/>
    </row>
    <row r="3622" spans="1:17" ht="12.6" customHeight="1" x14ac:dyDescent="0.2">
      <c r="A3622" s="234"/>
      <c r="B3622" s="98"/>
      <c r="C3622" s="130"/>
      <c r="D3622" s="240"/>
      <c r="E3622" s="240"/>
      <c r="F3622" s="224"/>
      <c r="G3622" s="98"/>
      <c r="H3622" s="98"/>
      <c r="I3622" s="130"/>
      <c r="J3622" s="98"/>
      <c r="K3622" s="98"/>
      <c r="L3622" s="98"/>
      <c r="M3622" s="255"/>
      <c r="N3622" s="255"/>
      <c r="O3622" s="98"/>
      <c r="P3622" s="98"/>
      <c r="Q3622" s="130"/>
    </row>
    <row r="3623" spans="1:17" ht="12.6" customHeight="1" x14ac:dyDescent="0.2">
      <c r="A3623" s="234"/>
      <c r="B3623" s="98"/>
      <c r="C3623" s="130"/>
      <c r="D3623" s="240"/>
      <c r="E3623" s="240"/>
      <c r="F3623" s="224"/>
      <c r="G3623" s="98"/>
      <c r="H3623" s="98"/>
      <c r="I3623" s="130"/>
      <c r="J3623" s="98"/>
      <c r="K3623" s="98"/>
      <c r="L3623" s="98"/>
      <c r="M3623" s="255"/>
      <c r="N3623" s="255"/>
      <c r="O3623" s="98"/>
      <c r="P3623" s="98"/>
      <c r="Q3623" s="130"/>
    </row>
    <row r="3624" spans="1:17" ht="12.6" customHeight="1" x14ac:dyDescent="0.2">
      <c r="A3624" s="234"/>
      <c r="B3624" s="98"/>
      <c r="C3624" s="130"/>
      <c r="D3624" s="240"/>
      <c r="E3624" s="240"/>
      <c r="F3624" s="224"/>
      <c r="G3624" s="98"/>
      <c r="H3624" s="98"/>
      <c r="I3624" s="130"/>
      <c r="J3624" s="98"/>
      <c r="K3624" s="98"/>
      <c r="L3624" s="98"/>
      <c r="M3624" s="255"/>
      <c r="N3624" s="255"/>
      <c r="O3624" s="98"/>
      <c r="P3624" s="98"/>
      <c r="Q3624" s="130"/>
    </row>
    <row r="3625" spans="1:17" ht="12.6" customHeight="1" x14ac:dyDescent="0.2">
      <c r="A3625" s="234"/>
      <c r="B3625" s="98"/>
      <c r="C3625" s="130"/>
      <c r="D3625" s="240"/>
      <c r="E3625" s="240"/>
      <c r="F3625" s="224"/>
      <c r="G3625" s="98"/>
      <c r="H3625" s="98"/>
      <c r="I3625" s="130"/>
      <c r="J3625" s="98"/>
      <c r="K3625" s="98"/>
      <c r="L3625" s="98"/>
      <c r="M3625" s="255"/>
      <c r="N3625" s="255"/>
      <c r="O3625" s="98"/>
      <c r="P3625" s="98"/>
      <c r="Q3625" s="130"/>
    </row>
    <row r="3626" spans="1:17" ht="12.6" customHeight="1" x14ac:dyDescent="0.2">
      <c r="A3626" s="234"/>
      <c r="B3626" s="98"/>
      <c r="C3626" s="130"/>
      <c r="D3626" s="240"/>
      <c r="E3626" s="240"/>
      <c r="F3626" s="224"/>
      <c r="G3626" s="98"/>
      <c r="H3626" s="98"/>
      <c r="I3626" s="130"/>
      <c r="J3626" s="98"/>
      <c r="K3626" s="98"/>
      <c r="L3626" s="98"/>
      <c r="M3626" s="255"/>
      <c r="N3626" s="255"/>
      <c r="O3626" s="98"/>
      <c r="P3626" s="98"/>
      <c r="Q3626" s="130"/>
    </row>
    <row r="3627" spans="1:17" ht="12.6" customHeight="1" x14ac:dyDescent="0.2">
      <c r="A3627" s="234"/>
      <c r="B3627" s="98"/>
      <c r="C3627" s="130"/>
      <c r="D3627" s="240"/>
      <c r="E3627" s="240"/>
      <c r="F3627" s="224"/>
      <c r="G3627" s="98"/>
      <c r="H3627" s="98"/>
      <c r="I3627" s="130"/>
      <c r="J3627" s="98"/>
      <c r="K3627" s="98"/>
      <c r="L3627" s="98"/>
      <c r="M3627" s="255"/>
      <c r="N3627" s="255"/>
      <c r="O3627" s="98"/>
      <c r="P3627" s="98"/>
      <c r="Q3627" s="130"/>
    </row>
    <row r="3628" spans="1:17" ht="12.6" customHeight="1" x14ac:dyDescent="0.2">
      <c r="A3628" s="234"/>
      <c r="B3628" s="98"/>
      <c r="C3628" s="130"/>
      <c r="D3628" s="240"/>
      <c r="E3628" s="240"/>
      <c r="F3628" s="224"/>
      <c r="G3628" s="98"/>
      <c r="H3628" s="98"/>
      <c r="I3628" s="130"/>
      <c r="J3628" s="98"/>
      <c r="K3628" s="98"/>
      <c r="L3628" s="98"/>
      <c r="M3628" s="255"/>
      <c r="N3628" s="255"/>
      <c r="O3628" s="98"/>
      <c r="P3628" s="98"/>
      <c r="Q3628" s="130"/>
    </row>
    <row r="3629" spans="1:17" ht="12.6" customHeight="1" x14ac:dyDescent="0.2">
      <c r="A3629" s="234"/>
      <c r="B3629" s="98"/>
      <c r="C3629" s="130"/>
      <c r="D3629" s="240"/>
      <c r="E3629" s="240"/>
      <c r="F3629" s="224"/>
      <c r="G3629" s="98"/>
      <c r="H3629" s="98"/>
      <c r="I3629" s="130"/>
      <c r="J3629" s="98"/>
      <c r="K3629" s="98"/>
      <c r="L3629" s="98"/>
      <c r="M3629" s="255"/>
      <c r="N3629" s="255"/>
      <c r="O3629" s="98"/>
      <c r="P3629" s="98"/>
      <c r="Q3629" s="130"/>
    </row>
    <row r="3630" spans="1:17" ht="12.6" customHeight="1" x14ac:dyDescent="0.2">
      <c r="A3630" s="234"/>
      <c r="B3630" s="98"/>
      <c r="C3630" s="130"/>
      <c r="D3630" s="240"/>
      <c r="E3630" s="240"/>
      <c r="F3630" s="224"/>
      <c r="G3630" s="98"/>
      <c r="H3630" s="98"/>
      <c r="I3630" s="130"/>
      <c r="J3630" s="98"/>
      <c r="K3630" s="98"/>
      <c r="L3630" s="98"/>
      <c r="M3630" s="255"/>
      <c r="N3630" s="255"/>
      <c r="O3630" s="98"/>
      <c r="P3630" s="98"/>
      <c r="Q3630" s="130"/>
    </row>
    <row r="3631" spans="1:17" ht="12.6" customHeight="1" x14ac:dyDescent="0.2">
      <c r="A3631" s="234"/>
      <c r="B3631" s="98"/>
      <c r="C3631" s="130"/>
      <c r="D3631" s="240"/>
      <c r="E3631" s="240"/>
      <c r="F3631" s="224"/>
      <c r="G3631" s="98"/>
      <c r="H3631" s="98"/>
      <c r="I3631" s="130"/>
      <c r="J3631" s="98"/>
      <c r="K3631" s="98"/>
      <c r="L3631" s="98"/>
      <c r="M3631" s="255"/>
      <c r="N3631" s="255"/>
      <c r="O3631" s="98"/>
      <c r="P3631" s="98"/>
      <c r="Q3631" s="130"/>
    </row>
    <row r="3632" spans="1:17" ht="12.6" customHeight="1" x14ac:dyDescent="0.2">
      <c r="A3632" s="234"/>
      <c r="B3632" s="98"/>
      <c r="C3632" s="130"/>
      <c r="D3632" s="240"/>
      <c r="E3632" s="240"/>
      <c r="F3632" s="224"/>
      <c r="G3632" s="98"/>
      <c r="H3632" s="98"/>
      <c r="I3632" s="130"/>
      <c r="J3632" s="98"/>
      <c r="K3632" s="98"/>
      <c r="L3632" s="98"/>
      <c r="M3632" s="255"/>
      <c r="N3632" s="255"/>
      <c r="O3632" s="98"/>
      <c r="P3632" s="98"/>
      <c r="Q3632" s="130"/>
    </row>
    <row r="3633" spans="1:17" ht="12.6" customHeight="1" x14ac:dyDescent="0.2">
      <c r="A3633" s="234"/>
      <c r="B3633" s="98"/>
      <c r="C3633" s="130"/>
      <c r="D3633" s="240"/>
      <c r="E3633" s="240"/>
      <c r="F3633" s="224"/>
      <c r="G3633" s="98"/>
      <c r="H3633" s="98"/>
      <c r="I3633" s="130"/>
      <c r="J3633" s="98"/>
      <c r="K3633" s="98"/>
      <c r="L3633" s="98"/>
      <c r="M3633" s="255"/>
      <c r="N3633" s="255"/>
      <c r="O3633" s="98"/>
      <c r="P3633" s="98"/>
      <c r="Q3633" s="130"/>
    </row>
    <row r="3634" spans="1:17" ht="12.6" customHeight="1" x14ac:dyDescent="0.2">
      <c r="A3634" s="234"/>
      <c r="B3634" s="98"/>
      <c r="C3634" s="130"/>
      <c r="D3634" s="240"/>
      <c r="E3634" s="240"/>
      <c r="F3634" s="224"/>
      <c r="G3634" s="98"/>
      <c r="H3634" s="98"/>
      <c r="I3634" s="130"/>
      <c r="J3634" s="98"/>
      <c r="K3634" s="98"/>
      <c r="L3634" s="98"/>
      <c r="M3634" s="255"/>
      <c r="N3634" s="255"/>
      <c r="O3634" s="98"/>
      <c r="P3634" s="98"/>
      <c r="Q3634" s="130"/>
    </row>
    <row r="3635" spans="1:17" ht="12.6" customHeight="1" x14ac:dyDescent="0.2">
      <c r="A3635" s="234"/>
      <c r="B3635" s="98"/>
      <c r="C3635" s="130"/>
      <c r="D3635" s="240"/>
      <c r="E3635" s="240"/>
      <c r="F3635" s="224"/>
      <c r="G3635" s="98"/>
      <c r="H3635" s="98"/>
      <c r="I3635" s="130"/>
      <c r="J3635" s="98"/>
      <c r="K3635" s="98"/>
      <c r="L3635" s="98"/>
      <c r="M3635" s="255"/>
      <c r="N3635" s="255"/>
      <c r="O3635" s="98"/>
      <c r="P3635" s="98"/>
      <c r="Q3635" s="130"/>
    </row>
    <row r="3636" spans="1:17" ht="12.6" customHeight="1" x14ac:dyDescent="0.2">
      <c r="A3636" s="234"/>
      <c r="B3636" s="98"/>
      <c r="C3636" s="130"/>
      <c r="D3636" s="240"/>
      <c r="E3636" s="240"/>
      <c r="F3636" s="224"/>
      <c r="G3636" s="98"/>
      <c r="H3636" s="98"/>
      <c r="I3636" s="130"/>
      <c r="J3636" s="98"/>
      <c r="K3636" s="98"/>
      <c r="L3636" s="98"/>
      <c r="M3636" s="255"/>
      <c r="N3636" s="255"/>
      <c r="O3636" s="98"/>
      <c r="P3636" s="98"/>
      <c r="Q3636" s="130"/>
    </row>
    <row r="3637" spans="1:17" ht="12.6" customHeight="1" x14ac:dyDescent="0.2">
      <c r="A3637" s="234"/>
      <c r="B3637" s="98"/>
      <c r="C3637" s="130"/>
      <c r="D3637" s="240"/>
      <c r="E3637" s="240"/>
      <c r="F3637" s="224"/>
      <c r="G3637" s="98"/>
      <c r="H3637" s="98"/>
      <c r="I3637" s="130"/>
      <c r="J3637" s="98"/>
      <c r="K3637" s="98"/>
      <c r="L3637" s="98"/>
      <c r="M3637" s="255"/>
      <c r="N3637" s="255"/>
      <c r="O3637" s="98"/>
      <c r="P3637" s="98"/>
      <c r="Q3637" s="130"/>
    </row>
    <row r="3638" spans="1:17" ht="12.6" customHeight="1" x14ac:dyDescent="0.2">
      <c r="A3638" s="234"/>
      <c r="B3638" s="98"/>
      <c r="C3638" s="130"/>
      <c r="D3638" s="240"/>
      <c r="E3638" s="240"/>
      <c r="F3638" s="224"/>
      <c r="G3638" s="98"/>
      <c r="H3638" s="98"/>
      <c r="I3638" s="130"/>
      <c r="J3638" s="98"/>
      <c r="K3638" s="98"/>
      <c r="L3638" s="98"/>
      <c r="M3638" s="255"/>
      <c r="N3638" s="255"/>
      <c r="O3638" s="98"/>
      <c r="P3638" s="98"/>
      <c r="Q3638" s="130"/>
    </row>
    <row r="3639" spans="1:17" ht="12.6" customHeight="1" x14ac:dyDescent="0.2">
      <c r="A3639" s="234"/>
      <c r="B3639" s="98"/>
      <c r="C3639" s="130"/>
      <c r="D3639" s="240"/>
      <c r="E3639" s="240"/>
      <c r="F3639" s="224"/>
      <c r="G3639" s="98"/>
      <c r="H3639" s="98"/>
      <c r="I3639" s="130"/>
      <c r="J3639" s="98"/>
      <c r="K3639" s="98"/>
      <c r="L3639" s="98"/>
      <c r="M3639" s="255"/>
      <c r="N3639" s="255"/>
      <c r="O3639" s="98"/>
      <c r="P3639" s="98"/>
      <c r="Q3639" s="130"/>
    </row>
    <row r="3640" spans="1:17" ht="12.6" customHeight="1" x14ac:dyDescent="0.2">
      <c r="A3640" s="234"/>
      <c r="B3640" s="98"/>
      <c r="C3640" s="130"/>
      <c r="D3640" s="240"/>
      <c r="E3640" s="240"/>
      <c r="F3640" s="224"/>
      <c r="G3640" s="98"/>
      <c r="H3640" s="98"/>
      <c r="I3640" s="130"/>
      <c r="J3640" s="98"/>
      <c r="K3640" s="98"/>
      <c r="L3640" s="98"/>
      <c r="M3640" s="255"/>
      <c r="N3640" s="255"/>
      <c r="O3640" s="98"/>
      <c r="P3640" s="98"/>
      <c r="Q3640" s="130"/>
    </row>
    <row r="3641" spans="1:17" ht="12.6" customHeight="1" x14ac:dyDescent="0.2">
      <c r="A3641" s="234"/>
      <c r="B3641" s="98"/>
      <c r="C3641" s="130"/>
      <c r="D3641" s="240"/>
      <c r="E3641" s="240"/>
      <c r="F3641" s="224"/>
      <c r="G3641" s="98"/>
      <c r="H3641" s="98"/>
      <c r="I3641" s="130"/>
      <c r="J3641" s="98"/>
      <c r="K3641" s="98"/>
      <c r="L3641" s="98"/>
      <c r="M3641" s="255"/>
      <c r="N3641" s="255"/>
      <c r="O3641" s="98"/>
      <c r="P3641" s="98"/>
      <c r="Q3641" s="130"/>
    </row>
    <row r="3642" spans="1:17" ht="12.6" customHeight="1" x14ac:dyDescent="0.2">
      <c r="A3642" s="234"/>
      <c r="B3642" s="98"/>
      <c r="C3642" s="130"/>
      <c r="D3642" s="240"/>
      <c r="E3642" s="240"/>
      <c r="F3642" s="224"/>
      <c r="G3642" s="98"/>
      <c r="H3642" s="98"/>
      <c r="I3642" s="130"/>
      <c r="J3642" s="98"/>
      <c r="K3642" s="98"/>
      <c r="L3642" s="98"/>
      <c r="M3642" s="255"/>
      <c r="N3642" s="255"/>
      <c r="O3642" s="98"/>
      <c r="P3642" s="98"/>
      <c r="Q3642" s="130"/>
    </row>
    <row r="3643" spans="1:17" ht="12.6" customHeight="1" x14ac:dyDescent="0.2">
      <c r="A3643" s="234"/>
      <c r="B3643" s="98"/>
      <c r="C3643" s="130"/>
      <c r="D3643" s="240"/>
      <c r="E3643" s="240"/>
      <c r="F3643" s="224"/>
      <c r="G3643" s="98"/>
      <c r="H3643" s="98"/>
      <c r="I3643" s="130"/>
      <c r="J3643" s="98"/>
      <c r="K3643" s="98"/>
      <c r="L3643" s="98"/>
      <c r="M3643" s="255"/>
      <c r="N3643" s="255"/>
      <c r="O3643" s="98"/>
      <c r="P3643" s="98"/>
      <c r="Q3643" s="130"/>
    </row>
    <row r="3644" spans="1:17" ht="12.6" customHeight="1" x14ac:dyDescent="0.2">
      <c r="A3644" s="234"/>
      <c r="B3644" s="98"/>
      <c r="C3644" s="130"/>
      <c r="D3644" s="240"/>
      <c r="E3644" s="240"/>
      <c r="F3644" s="224"/>
      <c r="G3644" s="98"/>
      <c r="H3644" s="98"/>
      <c r="I3644" s="130"/>
      <c r="J3644" s="98"/>
      <c r="K3644" s="98"/>
      <c r="L3644" s="98"/>
      <c r="M3644" s="255"/>
      <c r="N3644" s="255"/>
      <c r="O3644" s="98"/>
      <c r="P3644" s="98"/>
      <c r="Q3644" s="130"/>
    </row>
    <row r="3645" spans="1:17" ht="12.6" customHeight="1" x14ac:dyDescent="0.2">
      <c r="A3645" s="234"/>
      <c r="B3645" s="98"/>
      <c r="C3645" s="130"/>
      <c r="D3645" s="240"/>
      <c r="E3645" s="240"/>
      <c r="F3645" s="224"/>
      <c r="G3645" s="98"/>
      <c r="H3645" s="98"/>
      <c r="I3645" s="130"/>
      <c r="J3645" s="98"/>
      <c r="K3645" s="98"/>
      <c r="L3645" s="98"/>
      <c r="M3645" s="255"/>
      <c r="N3645" s="255"/>
      <c r="O3645" s="98"/>
      <c r="P3645" s="98"/>
      <c r="Q3645" s="130"/>
    </row>
    <row r="3646" spans="1:17" ht="12.6" customHeight="1" x14ac:dyDescent="0.2">
      <c r="A3646" s="234"/>
      <c r="B3646" s="98"/>
      <c r="C3646" s="130"/>
      <c r="D3646" s="240"/>
      <c r="E3646" s="240"/>
      <c r="F3646" s="224"/>
      <c r="G3646" s="98"/>
      <c r="H3646" s="98"/>
      <c r="I3646" s="130"/>
      <c r="J3646" s="98"/>
      <c r="K3646" s="98"/>
      <c r="L3646" s="98"/>
      <c r="M3646" s="255"/>
      <c r="N3646" s="255"/>
      <c r="O3646" s="98"/>
      <c r="P3646" s="98"/>
      <c r="Q3646" s="130"/>
    </row>
    <row r="3647" spans="1:17" ht="12.6" customHeight="1" x14ac:dyDescent="0.2">
      <c r="A3647" s="234"/>
      <c r="B3647" s="98"/>
      <c r="C3647" s="130"/>
      <c r="D3647" s="240"/>
      <c r="E3647" s="240"/>
      <c r="F3647" s="224"/>
      <c r="G3647" s="98"/>
      <c r="H3647" s="98"/>
      <c r="I3647" s="130"/>
      <c r="J3647" s="98"/>
      <c r="K3647" s="98"/>
      <c r="L3647" s="98"/>
      <c r="M3647" s="255"/>
      <c r="N3647" s="255"/>
      <c r="O3647" s="98"/>
      <c r="P3647" s="98"/>
      <c r="Q3647" s="130"/>
    </row>
    <row r="3648" spans="1:17" ht="12.6" customHeight="1" x14ac:dyDescent="0.2">
      <c r="A3648" s="234"/>
      <c r="B3648" s="98"/>
      <c r="C3648" s="130"/>
      <c r="D3648" s="240"/>
      <c r="E3648" s="240"/>
      <c r="F3648" s="224"/>
      <c r="G3648" s="98"/>
      <c r="H3648" s="98"/>
      <c r="I3648" s="130"/>
      <c r="J3648" s="98"/>
      <c r="K3648" s="98"/>
      <c r="L3648" s="98"/>
      <c r="M3648" s="255"/>
      <c r="N3648" s="255"/>
      <c r="O3648" s="98"/>
      <c r="P3648" s="98"/>
      <c r="Q3648" s="130"/>
    </row>
    <row r="3649" spans="1:17" ht="12.6" customHeight="1" x14ac:dyDescent="0.2">
      <c r="A3649" s="234"/>
      <c r="B3649" s="98"/>
      <c r="C3649" s="130"/>
      <c r="D3649" s="240"/>
      <c r="E3649" s="240"/>
      <c r="F3649" s="224"/>
      <c r="G3649" s="98"/>
      <c r="H3649" s="98"/>
      <c r="I3649" s="130"/>
      <c r="J3649" s="98"/>
      <c r="K3649" s="98"/>
      <c r="L3649" s="98"/>
      <c r="M3649" s="255"/>
      <c r="N3649" s="255"/>
      <c r="O3649" s="98"/>
      <c r="P3649" s="98"/>
      <c r="Q3649" s="130"/>
    </row>
    <row r="3650" spans="1:17" ht="12.6" customHeight="1" x14ac:dyDescent="0.2">
      <c r="A3650" s="234"/>
      <c r="B3650" s="98"/>
      <c r="C3650" s="130"/>
      <c r="D3650" s="240"/>
      <c r="E3650" s="240"/>
      <c r="F3650" s="224"/>
      <c r="G3650" s="98"/>
      <c r="H3650" s="98"/>
      <c r="I3650" s="130"/>
      <c r="J3650" s="98"/>
      <c r="K3650" s="98"/>
      <c r="L3650" s="98"/>
      <c r="M3650" s="255"/>
      <c r="N3650" s="255"/>
      <c r="O3650" s="98"/>
      <c r="P3650" s="98"/>
      <c r="Q3650" s="130"/>
    </row>
    <row r="3651" spans="1:17" ht="12.6" customHeight="1" x14ac:dyDescent="0.2">
      <c r="A3651" s="234"/>
      <c r="B3651" s="98"/>
      <c r="C3651" s="130"/>
      <c r="D3651" s="240"/>
      <c r="E3651" s="240"/>
      <c r="F3651" s="224"/>
      <c r="G3651" s="98"/>
      <c r="H3651" s="98"/>
      <c r="I3651" s="130"/>
      <c r="J3651" s="98"/>
      <c r="K3651" s="98"/>
      <c r="L3651" s="98"/>
      <c r="M3651" s="255"/>
      <c r="N3651" s="255"/>
      <c r="O3651" s="98"/>
      <c r="P3651" s="98"/>
      <c r="Q3651" s="130"/>
    </row>
    <row r="3652" spans="1:17" ht="12.6" customHeight="1" x14ac:dyDescent="0.2">
      <c r="A3652" s="234"/>
      <c r="B3652" s="98"/>
      <c r="C3652" s="130"/>
      <c r="D3652" s="240"/>
      <c r="E3652" s="240"/>
      <c r="F3652" s="224"/>
      <c r="G3652" s="98"/>
      <c r="H3652" s="98"/>
      <c r="I3652" s="130"/>
      <c r="J3652" s="98"/>
      <c r="K3652" s="98"/>
      <c r="L3652" s="98"/>
      <c r="M3652" s="255"/>
      <c r="N3652" s="255"/>
      <c r="O3652" s="98"/>
      <c r="P3652" s="98"/>
      <c r="Q3652" s="130"/>
    </row>
    <row r="3653" spans="1:17" ht="12.6" customHeight="1" x14ac:dyDescent="0.2">
      <c r="A3653" s="234"/>
      <c r="B3653" s="98"/>
      <c r="C3653" s="130"/>
      <c r="D3653" s="240"/>
      <c r="E3653" s="240"/>
      <c r="F3653" s="224"/>
      <c r="G3653" s="98"/>
      <c r="H3653" s="98"/>
      <c r="I3653" s="130"/>
      <c r="J3653" s="98"/>
      <c r="K3653" s="98"/>
      <c r="L3653" s="98"/>
      <c r="M3653" s="255"/>
      <c r="N3653" s="255"/>
      <c r="O3653" s="98"/>
      <c r="P3653" s="98"/>
      <c r="Q3653" s="130"/>
    </row>
    <row r="3654" spans="1:17" ht="12.6" customHeight="1" x14ac:dyDescent="0.2">
      <c r="A3654" s="234"/>
      <c r="B3654" s="98"/>
      <c r="C3654" s="130"/>
      <c r="D3654" s="240"/>
      <c r="E3654" s="240"/>
      <c r="F3654" s="224"/>
      <c r="G3654" s="98"/>
      <c r="H3654" s="98"/>
      <c r="I3654" s="130"/>
      <c r="J3654" s="98"/>
      <c r="K3654" s="98"/>
      <c r="L3654" s="98"/>
      <c r="M3654" s="255"/>
      <c r="N3654" s="255"/>
      <c r="O3654" s="98"/>
      <c r="P3654" s="98"/>
      <c r="Q3654" s="130"/>
    </row>
    <row r="3655" spans="1:17" ht="12.6" customHeight="1" x14ac:dyDescent="0.2">
      <c r="A3655" s="234"/>
      <c r="B3655" s="98"/>
      <c r="C3655" s="130"/>
      <c r="D3655" s="240"/>
      <c r="E3655" s="240"/>
      <c r="F3655" s="224"/>
      <c r="G3655" s="98"/>
      <c r="H3655" s="98"/>
      <c r="I3655" s="130"/>
      <c r="J3655" s="98"/>
      <c r="K3655" s="98"/>
      <c r="L3655" s="98"/>
      <c r="M3655" s="255"/>
      <c r="N3655" s="255"/>
      <c r="O3655" s="98"/>
      <c r="P3655" s="98"/>
      <c r="Q3655" s="130"/>
    </row>
    <row r="3656" spans="1:17" ht="12.6" customHeight="1" x14ac:dyDescent="0.2">
      <c r="A3656" s="234"/>
      <c r="B3656" s="98"/>
      <c r="C3656" s="130"/>
      <c r="D3656" s="240"/>
      <c r="E3656" s="240"/>
      <c r="F3656" s="224"/>
      <c r="G3656" s="98"/>
      <c r="H3656" s="98"/>
      <c r="I3656" s="130"/>
      <c r="J3656" s="98"/>
      <c r="K3656" s="98"/>
      <c r="L3656" s="98"/>
      <c r="M3656" s="255"/>
      <c r="N3656" s="255"/>
      <c r="O3656" s="98"/>
      <c r="P3656" s="98"/>
      <c r="Q3656" s="130"/>
    </row>
    <row r="3657" spans="1:17" ht="12.6" customHeight="1" x14ac:dyDescent="0.2">
      <c r="A3657" s="234"/>
      <c r="B3657" s="98"/>
      <c r="C3657" s="130"/>
      <c r="D3657" s="240"/>
      <c r="E3657" s="240"/>
      <c r="F3657" s="224"/>
      <c r="G3657" s="98"/>
      <c r="H3657" s="98"/>
      <c r="I3657" s="130"/>
      <c r="J3657" s="98"/>
      <c r="K3657" s="98"/>
      <c r="L3657" s="98"/>
      <c r="M3657" s="255"/>
      <c r="N3657" s="255"/>
      <c r="O3657" s="98"/>
      <c r="P3657" s="98"/>
      <c r="Q3657" s="130"/>
    </row>
    <row r="3658" spans="1:17" ht="12.6" customHeight="1" x14ac:dyDescent="0.2">
      <c r="A3658" s="234"/>
      <c r="B3658" s="98"/>
      <c r="C3658" s="130"/>
      <c r="D3658" s="240"/>
      <c r="E3658" s="240"/>
      <c r="F3658" s="224"/>
      <c r="G3658" s="98"/>
      <c r="H3658" s="98"/>
      <c r="I3658" s="130"/>
      <c r="J3658" s="98"/>
      <c r="K3658" s="98"/>
      <c r="L3658" s="98"/>
      <c r="M3658" s="255"/>
      <c r="N3658" s="255"/>
      <c r="O3658" s="98"/>
      <c r="P3658" s="98"/>
      <c r="Q3658" s="130"/>
    </row>
    <row r="3659" spans="1:17" ht="12.6" customHeight="1" x14ac:dyDescent="0.2">
      <c r="A3659" s="234"/>
      <c r="B3659" s="98"/>
      <c r="C3659" s="130"/>
      <c r="D3659" s="240"/>
      <c r="E3659" s="240"/>
      <c r="F3659" s="224"/>
      <c r="G3659" s="98"/>
      <c r="H3659" s="98"/>
      <c r="I3659" s="130"/>
      <c r="J3659" s="98"/>
      <c r="K3659" s="98"/>
      <c r="L3659" s="98"/>
      <c r="M3659" s="255"/>
      <c r="N3659" s="255"/>
      <c r="O3659" s="98"/>
      <c r="P3659" s="98"/>
      <c r="Q3659" s="130"/>
    </row>
    <row r="3660" spans="1:17" ht="12.6" customHeight="1" x14ac:dyDescent="0.2">
      <c r="A3660" s="234"/>
      <c r="B3660" s="98"/>
      <c r="C3660" s="130"/>
      <c r="D3660" s="240"/>
      <c r="E3660" s="240"/>
      <c r="F3660" s="224"/>
      <c r="G3660" s="98"/>
      <c r="H3660" s="98"/>
      <c r="I3660" s="130"/>
      <c r="J3660" s="98"/>
      <c r="K3660" s="98"/>
      <c r="L3660" s="98"/>
      <c r="M3660" s="255"/>
      <c r="N3660" s="255"/>
      <c r="O3660" s="98"/>
      <c r="P3660" s="98"/>
      <c r="Q3660" s="130"/>
    </row>
    <row r="3661" spans="1:17" ht="12.6" customHeight="1" x14ac:dyDescent="0.2">
      <c r="A3661" s="234"/>
      <c r="B3661" s="98"/>
      <c r="C3661" s="130"/>
      <c r="D3661" s="240"/>
      <c r="E3661" s="240"/>
      <c r="F3661" s="224"/>
      <c r="G3661" s="98"/>
      <c r="H3661" s="98"/>
      <c r="I3661" s="130"/>
      <c r="J3661" s="98"/>
      <c r="K3661" s="98"/>
      <c r="L3661" s="98"/>
      <c r="M3661" s="255"/>
      <c r="N3661" s="255"/>
      <c r="O3661" s="98"/>
      <c r="P3661" s="98"/>
      <c r="Q3661" s="130"/>
    </row>
    <row r="3662" spans="1:17" ht="12.6" customHeight="1" x14ac:dyDescent="0.2">
      <c r="A3662" s="234"/>
      <c r="B3662" s="98"/>
      <c r="C3662" s="130"/>
      <c r="D3662" s="240"/>
      <c r="E3662" s="240"/>
      <c r="F3662" s="224"/>
      <c r="G3662" s="98"/>
      <c r="H3662" s="98"/>
      <c r="I3662" s="130"/>
      <c r="J3662" s="98"/>
      <c r="K3662" s="98"/>
      <c r="L3662" s="98"/>
      <c r="M3662" s="255"/>
      <c r="N3662" s="255"/>
      <c r="O3662" s="98"/>
      <c r="P3662" s="98"/>
      <c r="Q3662" s="130"/>
    </row>
    <row r="3663" spans="1:17" ht="12.6" customHeight="1" x14ac:dyDescent="0.2">
      <c r="A3663" s="234"/>
      <c r="B3663" s="98"/>
      <c r="C3663" s="130"/>
      <c r="D3663" s="240"/>
      <c r="E3663" s="240"/>
      <c r="F3663" s="224"/>
      <c r="G3663" s="98"/>
      <c r="H3663" s="98"/>
      <c r="I3663" s="130"/>
      <c r="J3663" s="98"/>
      <c r="K3663" s="98"/>
      <c r="L3663" s="98"/>
      <c r="M3663" s="255"/>
      <c r="N3663" s="255"/>
      <c r="O3663" s="98"/>
      <c r="P3663" s="98"/>
      <c r="Q3663" s="130"/>
    </row>
    <row r="3664" spans="1:17" ht="12.6" customHeight="1" x14ac:dyDescent="0.2">
      <c r="A3664" s="234"/>
      <c r="B3664" s="98"/>
      <c r="C3664" s="130"/>
      <c r="D3664" s="240"/>
      <c r="E3664" s="240"/>
      <c r="F3664" s="224"/>
      <c r="G3664" s="98"/>
      <c r="H3664" s="98"/>
      <c r="I3664" s="130"/>
      <c r="J3664" s="98"/>
      <c r="K3664" s="98"/>
      <c r="L3664" s="98"/>
      <c r="M3664" s="255"/>
      <c r="N3664" s="255"/>
      <c r="O3664" s="98"/>
      <c r="P3664" s="98"/>
      <c r="Q3664" s="130"/>
    </row>
    <row r="3665" spans="1:17" ht="12.6" customHeight="1" x14ac:dyDescent="0.2">
      <c r="A3665" s="234"/>
      <c r="B3665" s="98"/>
      <c r="C3665" s="130"/>
      <c r="D3665" s="240"/>
      <c r="E3665" s="240"/>
      <c r="F3665" s="224"/>
      <c r="G3665" s="98"/>
      <c r="H3665" s="98"/>
      <c r="I3665" s="130"/>
      <c r="J3665" s="98"/>
      <c r="K3665" s="98"/>
      <c r="L3665" s="98"/>
      <c r="M3665" s="255"/>
      <c r="N3665" s="255"/>
      <c r="O3665" s="98"/>
      <c r="P3665" s="98"/>
      <c r="Q3665" s="130"/>
    </row>
    <row r="3666" spans="1:17" ht="12.6" customHeight="1" x14ac:dyDescent="0.2">
      <c r="A3666" s="234"/>
      <c r="B3666" s="98"/>
      <c r="C3666" s="130"/>
      <c r="D3666" s="240"/>
      <c r="E3666" s="240"/>
      <c r="F3666" s="224"/>
      <c r="G3666" s="98"/>
      <c r="H3666" s="98"/>
      <c r="I3666" s="130"/>
      <c r="J3666" s="98"/>
      <c r="K3666" s="98"/>
      <c r="L3666" s="98"/>
      <c r="M3666" s="255"/>
      <c r="N3666" s="255"/>
      <c r="O3666" s="98"/>
      <c r="P3666" s="98"/>
      <c r="Q3666" s="130"/>
    </row>
    <row r="3667" spans="1:17" ht="12.6" customHeight="1" x14ac:dyDescent="0.2">
      <c r="A3667" s="234"/>
      <c r="B3667" s="98"/>
      <c r="C3667" s="130"/>
      <c r="D3667" s="240"/>
      <c r="E3667" s="240"/>
      <c r="F3667" s="224"/>
      <c r="G3667" s="98"/>
      <c r="H3667" s="98"/>
      <c r="I3667" s="130"/>
      <c r="J3667" s="98"/>
      <c r="K3667" s="98"/>
      <c r="L3667" s="98"/>
      <c r="M3667" s="255"/>
      <c r="N3667" s="255"/>
      <c r="O3667" s="98"/>
      <c r="P3667" s="98"/>
      <c r="Q3667" s="130"/>
    </row>
    <row r="3668" spans="1:17" ht="12.6" customHeight="1" x14ac:dyDescent="0.2">
      <c r="A3668" s="234"/>
      <c r="B3668" s="98"/>
      <c r="C3668" s="130"/>
      <c r="D3668" s="240"/>
      <c r="E3668" s="240"/>
      <c r="F3668" s="224"/>
      <c r="G3668" s="98"/>
      <c r="H3668" s="98"/>
      <c r="I3668" s="130"/>
      <c r="J3668" s="98"/>
      <c r="K3668" s="98"/>
      <c r="L3668" s="98"/>
      <c r="M3668" s="255"/>
      <c r="N3668" s="255"/>
      <c r="O3668" s="98"/>
      <c r="P3668" s="98"/>
      <c r="Q3668" s="130"/>
    </row>
    <row r="3669" spans="1:17" ht="12.6" customHeight="1" x14ac:dyDescent="0.2">
      <c r="A3669" s="234"/>
      <c r="B3669" s="98"/>
      <c r="C3669" s="130"/>
      <c r="D3669" s="240"/>
      <c r="E3669" s="240"/>
      <c r="F3669" s="224"/>
      <c r="G3669" s="98"/>
      <c r="H3669" s="98"/>
      <c r="I3669" s="130"/>
      <c r="J3669" s="98"/>
      <c r="K3669" s="98"/>
      <c r="L3669" s="98"/>
      <c r="M3669" s="255"/>
      <c r="N3669" s="255"/>
      <c r="O3669" s="98"/>
      <c r="P3669" s="98"/>
      <c r="Q3669" s="130"/>
    </row>
    <row r="3670" spans="1:17" ht="12.6" customHeight="1" x14ac:dyDescent="0.2">
      <c r="A3670" s="234"/>
      <c r="B3670" s="98"/>
      <c r="C3670" s="130"/>
      <c r="D3670" s="240"/>
      <c r="E3670" s="240"/>
      <c r="F3670" s="224"/>
      <c r="G3670" s="98"/>
      <c r="H3670" s="98"/>
      <c r="I3670" s="130"/>
      <c r="J3670" s="98"/>
      <c r="K3670" s="98"/>
      <c r="L3670" s="98"/>
      <c r="M3670" s="255"/>
      <c r="N3670" s="255"/>
      <c r="O3670" s="98"/>
      <c r="P3670" s="98"/>
      <c r="Q3670" s="130"/>
    </row>
    <row r="3671" spans="1:17" ht="12.6" customHeight="1" x14ac:dyDescent="0.2">
      <c r="A3671" s="234"/>
      <c r="B3671" s="98"/>
      <c r="C3671" s="130"/>
      <c r="D3671" s="240"/>
      <c r="E3671" s="240"/>
      <c r="F3671" s="224"/>
      <c r="G3671" s="98"/>
      <c r="H3671" s="98"/>
      <c r="I3671" s="130"/>
      <c r="J3671" s="98"/>
      <c r="K3671" s="98"/>
      <c r="L3671" s="98"/>
      <c r="M3671" s="255"/>
      <c r="N3671" s="255"/>
      <c r="O3671" s="98"/>
      <c r="P3671" s="98"/>
      <c r="Q3671" s="130"/>
    </row>
    <row r="3672" spans="1:17" ht="12.6" customHeight="1" x14ac:dyDescent="0.2">
      <c r="A3672" s="234"/>
      <c r="B3672" s="98"/>
      <c r="C3672" s="130"/>
      <c r="D3672" s="240"/>
      <c r="E3672" s="240"/>
      <c r="F3672" s="224"/>
      <c r="G3672" s="98"/>
      <c r="H3672" s="98"/>
      <c r="I3672" s="130"/>
      <c r="J3672" s="98"/>
      <c r="K3672" s="98"/>
      <c r="L3672" s="98"/>
      <c r="M3672" s="255"/>
      <c r="N3672" s="255"/>
      <c r="O3672" s="98"/>
      <c r="P3672" s="98"/>
      <c r="Q3672" s="130"/>
    </row>
    <row r="3673" spans="1:17" ht="12.6" customHeight="1" x14ac:dyDescent="0.2">
      <c r="A3673" s="234"/>
      <c r="B3673" s="98"/>
      <c r="C3673" s="130"/>
      <c r="D3673" s="240"/>
      <c r="E3673" s="240"/>
      <c r="F3673" s="224"/>
      <c r="G3673" s="98"/>
      <c r="H3673" s="98"/>
      <c r="I3673" s="130"/>
      <c r="J3673" s="98"/>
      <c r="K3673" s="98"/>
      <c r="L3673" s="98"/>
      <c r="M3673" s="255"/>
      <c r="N3673" s="255"/>
      <c r="O3673" s="98"/>
      <c r="P3673" s="98"/>
      <c r="Q3673" s="130"/>
    </row>
    <row r="3674" spans="1:17" ht="12.6" customHeight="1" x14ac:dyDescent="0.2">
      <c r="A3674" s="234"/>
      <c r="B3674" s="98"/>
      <c r="C3674" s="130"/>
      <c r="D3674" s="240"/>
      <c r="E3674" s="240"/>
      <c r="F3674" s="224"/>
      <c r="G3674" s="98"/>
      <c r="H3674" s="98"/>
      <c r="I3674" s="130"/>
      <c r="J3674" s="98"/>
      <c r="K3674" s="98"/>
      <c r="L3674" s="98"/>
      <c r="M3674" s="255"/>
      <c r="N3674" s="255"/>
      <c r="O3674" s="98"/>
      <c r="P3674" s="98"/>
      <c r="Q3674" s="130"/>
    </row>
    <row r="3675" spans="1:17" ht="12.6" customHeight="1" x14ac:dyDescent="0.2">
      <c r="A3675" s="234"/>
      <c r="B3675" s="98"/>
      <c r="C3675" s="130"/>
      <c r="D3675" s="240"/>
      <c r="E3675" s="240"/>
      <c r="F3675" s="224"/>
      <c r="G3675" s="98"/>
      <c r="H3675" s="98"/>
      <c r="I3675" s="130"/>
      <c r="J3675" s="98"/>
      <c r="K3675" s="98"/>
      <c r="L3675" s="98"/>
      <c r="M3675" s="255"/>
      <c r="N3675" s="255"/>
      <c r="O3675" s="98"/>
      <c r="P3675" s="98"/>
      <c r="Q3675" s="130"/>
    </row>
    <row r="3676" spans="1:17" ht="12.6" customHeight="1" x14ac:dyDescent="0.2">
      <c r="A3676" s="234"/>
      <c r="B3676" s="98"/>
      <c r="C3676" s="130"/>
      <c r="D3676" s="240"/>
      <c r="E3676" s="240"/>
      <c r="F3676" s="224"/>
      <c r="G3676" s="98"/>
      <c r="H3676" s="98"/>
      <c r="I3676" s="130"/>
      <c r="J3676" s="98"/>
      <c r="K3676" s="98"/>
      <c r="L3676" s="98"/>
      <c r="M3676" s="255"/>
      <c r="N3676" s="255"/>
      <c r="O3676" s="98"/>
      <c r="P3676" s="98"/>
      <c r="Q3676" s="130"/>
    </row>
    <row r="3677" spans="1:17" ht="12.6" customHeight="1" x14ac:dyDescent="0.2">
      <c r="A3677" s="234"/>
      <c r="B3677" s="98"/>
      <c r="C3677" s="130"/>
      <c r="D3677" s="240"/>
      <c r="E3677" s="240"/>
      <c r="F3677" s="224"/>
      <c r="G3677" s="98"/>
      <c r="H3677" s="98"/>
      <c r="I3677" s="130"/>
      <c r="J3677" s="98"/>
      <c r="K3677" s="98"/>
      <c r="L3677" s="98"/>
      <c r="M3677" s="255"/>
      <c r="N3677" s="255"/>
      <c r="O3677" s="98"/>
      <c r="P3677" s="98"/>
      <c r="Q3677" s="130"/>
    </row>
    <row r="3678" spans="1:17" ht="12.6" customHeight="1" x14ac:dyDescent="0.2">
      <c r="A3678" s="234"/>
      <c r="B3678" s="98"/>
      <c r="C3678" s="130"/>
      <c r="D3678" s="240"/>
      <c r="E3678" s="240"/>
      <c r="F3678" s="224"/>
      <c r="G3678" s="98"/>
      <c r="H3678" s="98"/>
      <c r="I3678" s="130"/>
      <c r="J3678" s="98"/>
      <c r="K3678" s="98"/>
      <c r="L3678" s="98"/>
      <c r="M3678" s="255"/>
      <c r="N3678" s="255"/>
      <c r="O3678" s="98"/>
      <c r="P3678" s="98"/>
      <c r="Q3678" s="130"/>
    </row>
    <row r="3679" spans="1:17" ht="12.6" customHeight="1" x14ac:dyDescent="0.2">
      <c r="A3679" s="234"/>
      <c r="B3679" s="98"/>
      <c r="C3679" s="130"/>
      <c r="D3679" s="240"/>
      <c r="E3679" s="240"/>
      <c r="F3679" s="224"/>
      <c r="G3679" s="98"/>
      <c r="H3679" s="98"/>
      <c r="I3679" s="130"/>
      <c r="J3679" s="98"/>
      <c r="K3679" s="98"/>
      <c r="L3679" s="98"/>
      <c r="M3679" s="255"/>
      <c r="N3679" s="255"/>
      <c r="O3679" s="98"/>
      <c r="P3679" s="98"/>
      <c r="Q3679" s="130"/>
    </row>
    <row r="3680" spans="1:17" ht="12.6" customHeight="1" x14ac:dyDescent="0.2">
      <c r="A3680" s="234"/>
      <c r="B3680" s="98"/>
      <c r="C3680" s="130"/>
      <c r="D3680" s="240"/>
      <c r="E3680" s="240"/>
      <c r="F3680" s="224"/>
      <c r="G3680" s="98"/>
      <c r="H3680" s="98"/>
      <c r="I3680" s="130"/>
      <c r="J3680" s="98"/>
      <c r="K3680" s="98"/>
      <c r="L3680" s="98"/>
      <c r="M3680" s="255"/>
      <c r="N3680" s="255"/>
      <c r="O3680" s="98"/>
      <c r="P3680" s="98"/>
      <c r="Q3680" s="130"/>
    </row>
    <row r="3681" spans="1:17" ht="12.6" customHeight="1" x14ac:dyDescent="0.2">
      <c r="A3681" s="234"/>
      <c r="B3681" s="98"/>
      <c r="C3681" s="130"/>
      <c r="D3681" s="240"/>
      <c r="E3681" s="240"/>
      <c r="F3681" s="224"/>
      <c r="G3681" s="98"/>
      <c r="H3681" s="98"/>
      <c r="I3681" s="130"/>
      <c r="J3681" s="98"/>
      <c r="K3681" s="98"/>
      <c r="L3681" s="98"/>
      <c r="M3681" s="255"/>
      <c r="N3681" s="255"/>
      <c r="O3681" s="98"/>
      <c r="P3681" s="98"/>
      <c r="Q3681" s="130"/>
    </row>
    <row r="3682" spans="1:17" ht="12.6" customHeight="1" x14ac:dyDescent="0.2">
      <c r="A3682" s="234"/>
      <c r="B3682" s="98"/>
      <c r="C3682" s="130"/>
      <c r="D3682" s="240"/>
      <c r="E3682" s="240"/>
      <c r="F3682" s="224"/>
      <c r="G3682" s="98"/>
      <c r="H3682" s="98"/>
      <c r="I3682" s="130"/>
      <c r="J3682" s="98"/>
      <c r="K3682" s="98"/>
      <c r="L3682" s="98"/>
      <c r="M3682" s="255"/>
      <c r="N3682" s="255"/>
      <c r="O3682" s="98"/>
      <c r="P3682" s="98"/>
      <c r="Q3682" s="130"/>
    </row>
    <row r="3683" spans="1:17" ht="12.6" customHeight="1" x14ac:dyDescent="0.2">
      <c r="A3683" s="234"/>
      <c r="B3683" s="98"/>
      <c r="C3683" s="130"/>
      <c r="D3683" s="240"/>
      <c r="E3683" s="240"/>
      <c r="F3683" s="224"/>
      <c r="G3683" s="98"/>
      <c r="H3683" s="98"/>
      <c r="I3683" s="130"/>
      <c r="J3683" s="98"/>
      <c r="K3683" s="98"/>
      <c r="L3683" s="98"/>
      <c r="M3683" s="255"/>
      <c r="N3683" s="255"/>
      <c r="O3683" s="98"/>
      <c r="P3683" s="98"/>
      <c r="Q3683" s="130"/>
    </row>
    <row r="3684" spans="1:17" ht="12.6" customHeight="1" x14ac:dyDescent="0.2">
      <c r="A3684" s="234"/>
      <c r="B3684" s="98"/>
      <c r="C3684" s="130"/>
      <c r="D3684" s="240"/>
      <c r="E3684" s="240"/>
      <c r="F3684" s="224"/>
      <c r="G3684" s="98"/>
      <c r="H3684" s="98"/>
      <c r="I3684" s="130"/>
      <c r="J3684" s="98"/>
      <c r="K3684" s="98"/>
      <c r="L3684" s="98"/>
      <c r="M3684" s="255"/>
      <c r="N3684" s="255"/>
      <c r="O3684" s="98"/>
      <c r="P3684" s="98"/>
      <c r="Q3684" s="130"/>
    </row>
    <row r="3685" spans="1:17" ht="12.6" customHeight="1" x14ac:dyDescent="0.2">
      <c r="A3685" s="234"/>
      <c r="B3685" s="98"/>
      <c r="C3685" s="130"/>
      <c r="D3685" s="240"/>
      <c r="E3685" s="240"/>
      <c r="F3685" s="224"/>
      <c r="G3685" s="98"/>
      <c r="H3685" s="98"/>
      <c r="I3685" s="130"/>
      <c r="J3685" s="98"/>
      <c r="K3685" s="98"/>
      <c r="L3685" s="98"/>
      <c r="M3685" s="255"/>
      <c r="N3685" s="255"/>
      <c r="O3685" s="98"/>
      <c r="P3685" s="98"/>
      <c r="Q3685" s="130"/>
    </row>
    <row r="3686" spans="1:17" ht="12.6" customHeight="1" x14ac:dyDescent="0.2">
      <c r="A3686" s="234"/>
      <c r="B3686" s="98"/>
      <c r="C3686" s="130"/>
      <c r="D3686" s="240"/>
      <c r="E3686" s="240"/>
      <c r="F3686" s="224"/>
      <c r="G3686" s="98"/>
      <c r="H3686" s="98"/>
      <c r="I3686" s="130"/>
      <c r="J3686" s="98"/>
      <c r="K3686" s="98"/>
      <c r="L3686" s="98"/>
      <c r="M3686" s="255"/>
      <c r="N3686" s="255"/>
      <c r="O3686" s="98"/>
      <c r="P3686" s="98"/>
      <c r="Q3686" s="130"/>
    </row>
    <row r="3687" spans="1:17" ht="12.6" customHeight="1" x14ac:dyDescent="0.2">
      <c r="A3687" s="234"/>
      <c r="B3687" s="98"/>
      <c r="C3687" s="130"/>
      <c r="D3687" s="240"/>
      <c r="E3687" s="240"/>
      <c r="F3687" s="224"/>
      <c r="G3687" s="98"/>
      <c r="H3687" s="98"/>
      <c r="I3687" s="130"/>
      <c r="J3687" s="98"/>
      <c r="K3687" s="98"/>
      <c r="L3687" s="98"/>
      <c r="M3687" s="255"/>
      <c r="N3687" s="255"/>
      <c r="O3687" s="98"/>
      <c r="P3687" s="98"/>
      <c r="Q3687" s="130"/>
    </row>
    <row r="3688" spans="1:17" ht="12.6" customHeight="1" x14ac:dyDescent="0.2">
      <c r="A3688" s="234"/>
      <c r="B3688" s="98"/>
      <c r="C3688" s="130"/>
      <c r="D3688" s="240"/>
      <c r="E3688" s="240"/>
      <c r="F3688" s="224"/>
      <c r="G3688" s="98"/>
      <c r="H3688" s="98"/>
      <c r="I3688" s="130"/>
      <c r="J3688" s="98"/>
      <c r="K3688" s="98"/>
      <c r="L3688" s="98"/>
      <c r="M3688" s="255"/>
      <c r="N3688" s="255"/>
      <c r="O3688" s="98"/>
      <c r="P3688" s="98"/>
      <c r="Q3688" s="130"/>
    </row>
    <row r="3689" spans="1:17" ht="12.6" customHeight="1" x14ac:dyDescent="0.2">
      <c r="A3689" s="234"/>
      <c r="B3689" s="98"/>
      <c r="C3689" s="130"/>
      <c r="D3689" s="240"/>
      <c r="E3689" s="240"/>
      <c r="F3689" s="224"/>
      <c r="G3689" s="98"/>
      <c r="H3689" s="98"/>
      <c r="I3689" s="130"/>
      <c r="J3689" s="98"/>
      <c r="K3689" s="98"/>
      <c r="L3689" s="98"/>
      <c r="M3689" s="255"/>
      <c r="N3689" s="255"/>
      <c r="O3689" s="98"/>
      <c r="P3689" s="98"/>
      <c r="Q3689" s="130"/>
    </row>
    <row r="3690" spans="1:17" ht="12.6" customHeight="1" x14ac:dyDescent="0.2">
      <c r="A3690" s="234"/>
      <c r="B3690" s="98"/>
      <c r="C3690" s="130"/>
      <c r="D3690" s="240"/>
      <c r="E3690" s="240"/>
      <c r="F3690" s="224"/>
      <c r="G3690" s="98"/>
      <c r="H3690" s="98"/>
      <c r="I3690" s="130"/>
      <c r="J3690" s="98"/>
      <c r="K3690" s="98"/>
      <c r="L3690" s="98"/>
      <c r="M3690" s="255"/>
      <c r="N3690" s="255"/>
      <c r="O3690" s="98"/>
      <c r="P3690" s="98"/>
      <c r="Q3690" s="130"/>
    </row>
    <row r="3691" spans="1:17" ht="12.6" customHeight="1" x14ac:dyDescent="0.2">
      <c r="A3691" s="234"/>
      <c r="B3691" s="98"/>
      <c r="C3691" s="130"/>
      <c r="D3691" s="240"/>
      <c r="E3691" s="240"/>
      <c r="F3691" s="224"/>
      <c r="G3691" s="98"/>
      <c r="H3691" s="98"/>
      <c r="I3691" s="130"/>
      <c r="J3691" s="98"/>
      <c r="K3691" s="98"/>
      <c r="L3691" s="98"/>
      <c r="M3691" s="255"/>
      <c r="N3691" s="255"/>
      <c r="O3691" s="98"/>
      <c r="P3691" s="98"/>
      <c r="Q3691" s="130"/>
    </row>
    <row r="3692" spans="1:17" ht="12.6" customHeight="1" x14ac:dyDescent="0.2">
      <c r="A3692" s="234"/>
      <c r="B3692" s="98"/>
      <c r="C3692" s="130"/>
      <c r="D3692" s="240"/>
      <c r="E3692" s="240"/>
      <c r="F3692" s="224"/>
      <c r="G3692" s="98"/>
      <c r="H3692" s="98"/>
      <c r="I3692" s="130"/>
      <c r="J3692" s="98"/>
      <c r="K3692" s="98"/>
      <c r="L3692" s="98"/>
      <c r="M3692" s="255"/>
      <c r="N3692" s="255"/>
      <c r="O3692" s="98"/>
      <c r="P3692" s="98"/>
      <c r="Q3692" s="130"/>
    </row>
    <row r="3693" spans="1:17" ht="12.6" customHeight="1" x14ac:dyDescent="0.2">
      <c r="A3693" s="234"/>
      <c r="B3693" s="98"/>
      <c r="C3693" s="130"/>
      <c r="D3693" s="240"/>
      <c r="E3693" s="240"/>
      <c r="F3693" s="224"/>
      <c r="G3693" s="98"/>
      <c r="H3693" s="98"/>
      <c r="I3693" s="130"/>
      <c r="J3693" s="98"/>
      <c r="K3693" s="98"/>
      <c r="L3693" s="98"/>
      <c r="M3693" s="255"/>
      <c r="N3693" s="255"/>
      <c r="O3693" s="98"/>
      <c r="P3693" s="98"/>
      <c r="Q3693" s="130"/>
    </row>
    <row r="3694" spans="1:17" ht="12.6" customHeight="1" x14ac:dyDescent="0.2">
      <c r="A3694" s="234"/>
      <c r="B3694" s="98"/>
      <c r="C3694" s="130"/>
      <c r="D3694" s="240"/>
      <c r="E3694" s="240"/>
      <c r="F3694" s="224"/>
      <c r="G3694" s="98"/>
      <c r="H3694" s="98"/>
      <c r="I3694" s="130"/>
      <c r="J3694" s="98"/>
      <c r="K3694" s="98"/>
      <c r="L3694" s="98"/>
      <c r="M3694" s="255"/>
      <c r="N3694" s="255"/>
      <c r="O3694" s="98"/>
      <c r="P3694" s="98"/>
      <c r="Q3694" s="130"/>
    </row>
    <row r="3695" spans="1:17" ht="12.6" customHeight="1" x14ac:dyDescent="0.2">
      <c r="A3695" s="234"/>
      <c r="B3695" s="98"/>
      <c r="C3695" s="130"/>
      <c r="D3695" s="240"/>
      <c r="E3695" s="240"/>
      <c r="F3695" s="224"/>
      <c r="G3695" s="98"/>
      <c r="H3695" s="98"/>
      <c r="I3695" s="130"/>
      <c r="J3695" s="98"/>
      <c r="K3695" s="98"/>
      <c r="L3695" s="98"/>
      <c r="M3695" s="255"/>
      <c r="N3695" s="255"/>
      <c r="O3695" s="98"/>
      <c r="P3695" s="98"/>
      <c r="Q3695" s="130"/>
    </row>
    <row r="3696" spans="1:17" ht="12.6" customHeight="1" x14ac:dyDescent="0.2">
      <c r="A3696" s="234"/>
      <c r="B3696" s="98"/>
      <c r="C3696" s="130"/>
      <c r="D3696" s="240"/>
      <c r="E3696" s="240"/>
      <c r="F3696" s="224"/>
      <c r="G3696" s="98"/>
      <c r="H3696" s="98"/>
      <c r="I3696" s="130"/>
      <c r="J3696" s="98"/>
      <c r="K3696" s="98"/>
      <c r="L3696" s="98"/>
      <c r="M3696" s="255"/>
      <c r="N3696" s="255"/>
      <c r="O3696" s="98"/>
      <c r="P3696" s="98"/>
      <c r="Q3696" s="130"/>
    </row>
    <row r="3697" spans="1:17" ht="12.6" customHeight="1" x14ac:dyDescent="0.2">
      <c r="A3697" s="234"/>
      <c r="B3697" s="98"/>
      <c r="C3697" s="130"/>
      <c r="D3697" s="240"/>
      <c r="E3697" s="240"/>
      <c r="F3697" s="224"/>
      <c r="G3697" s="98"/>
      <c r="H3697" s="98"/>
      <c r="I3697" s="130"/>
      <c r="J3697" s="98"/>
      <c r="K3697" s="98"/>
      <c r="L3697" s="98"/>
      <c r="M3697" s="255"/>
      <c r="N3697" s="255"/>
      <c r="O3697" s="98"/>
      <c r="P3697" s="98"/>
      <c r="Q3697" s="130"/>
    </row>
    <row r="3698" spans="1:17" ht="12.6" customHeight="1" x14ac:dyDescent="0.2">
      <c r="A3698" s="234"/>
      <c r="B3698" s="98"/>
      <c r="C3698" s="130"/>
      <c r="D3698" s="240"/>
      <c r="E3698" s="240"/>
      <c r="F3698" s="224"/>
      <c r="G3698" s="98"/>
      <c r="H3698" s="98"/>
      <c r="I3698" s="130"/>
      <c r="J3698" s="98"/>
      <c r="K3698" s="98"/>
      <c r="L3698" s="98"/>
      <c r="M3698" s="255"/>
      <c r="N3698" s="255"/>
      <c r="O3698" s="98"/>
      <c r="P3698" s="98"/>
      <c r="Q3698" s="130"/>
    </row>
    <row r="3699" spans="1:17" ht="12.6" customHeight="1" x14ac:dyDescent="0.2">
      <c r="A3699" s="234"/>
      <c r="B3699" s="98"/>
      <c r="C3699" s="130"/>
      <c r="D3699" s="240"/>
      <c r="E3699" s="240"/>
      <c r="F3699" s="224"/>
      <c r="G3699" s="98"/>
      <c r="H3699" s="98"/>
      <c r="I3699" s="130"/>
      <c r="J3699" s="98"/>
      <c r="K3699" s="98"/>
      <c r="L3699" s="98"/>
      <c r="M3699" s="255"/>
      <c r="N3699" s="255"/>
      <c r="O3699" s="98"/>
      <c r="P3699" s="98"/>
      <c r="Q3699" s="130"/>
    </row>
    <row r="3700" spans="1:17" ht="12.6" customHeight="1" x14ac:dyDescent="0.2">
      <c r="A3700" s="234"/>
      <c r="B3700" s="98"/>
      <c r="C3700" s="130"/>
      <c r="D3700" s="240"/>
      <c r="E3700" s="240"/>
      <c r="F3700" s="224"/>
      <c r="G3700" s="98"/>
      <c r="H3700" s="98"/>
      <c r="I3700" s="130"/>
      <c r="J3700" s="98"/>
      <c r="K3700" s="98"/>
      <c r="L3700" s="98"/>
      <c r="M3700" s="255"/>
      <c r="N3700" s="255"/>
      <c r="O3700" s="98"/>
      <c r="P3700" s="98"/>
      <c r="Q3700" s="130"/>
    </row>
    <row r="3701" spans="1:17" ht="12.6" customHeight="1" x14ac:dyDescent="0.2">
      <c r="A3701" s="234"/>
      <c r="B3701" s="98"/>
      <c r="C3701" s="130"/>
      <c r="D3701" s="240"/>
      <c r="E3701" s="240"/>
      <c r="F3701" s="224"/>
      <c r="G3701" s="98"/>
      <c r="H3701" s="98"/>
      <c r="I3701" s="130"/>
      <c r="J3701" s="98"/>
      <c r="K3701" s="98"/>
      <c r="L3701" s="98"/>
      <c r="M3701" s="255"/>
      <c r="N3701" s="255"/>
      <c r="O3701" s="98"/>
      <c r="P3701" s="98"/>
      <c r="Q3701" s="130"/>
    </row>
    <row r="3702" spans="1:17" ht="12.6" customHeight="1" x14ac:dyDescent="0.2">
      <c r="A3702" s="234"/>
      <c r="B3702" s="98"/>
      <c r="C3702" s="130"/>
      <c r="D3702" s="240"/>
      <c r="E3702" s="240"/>
      <c r="F3702" s="224"/>
      <c r="G3702" s="98"/>
      <c r="H3702" s="98"/>
      <c r="I3702" s="130"/>
      <c r="J3702" s="98"/>
      <c r="K3702" s="98"/>
      <c r="L3702" s="98"/>
      <c r="M3702" s="255"/>
      <c r="N3702" s="255"/>
      <c r="O3702" s="98"/>
      <c r="P3702" s="98"/>
      <c r="Q3702" s="130"/>
    </row>
    <row r="3703" spans="1:17" ht="12.6" customHeight="1" x14ac:dyDescent="0.2">
      <c r="A3703" s="234"/>
      <c r="B3703" s="98"/>
      <c r="C3703" s="130"/>
      <c r="D3703" s="240"/>
      <c r="E3703" s="240"/>
      <c r="F3703" s="224"/>
      <c r="G3703" s="98"/>
      <c r="H3703" s="98"/>
      <c r="I3703" s="130"/>
      <c r="J3703" s="98"/>
      <c r="K3703" s="98"/>
      <c r="L3703" s="98"/>
      <c r="M3703" s="255"/>
      <c r="N3703" s="255"/>
      <c r="O3703" s="98"/>
      <c r="P3703" s="98"/>
      <c r="Q3703" s="130"/>
    </row>
    <row r="3704" spans="1:17" ht="12.6" customHeight="1" x14ac:dyDescent="0.2">
      <c r="A3704" s="234"/>
      <c r="B3704" s="98"/>
      <c r="C3704" s="130"/>
      <c r="D3704" s="240"/>
      <c r="E3704" s="240"/>
      <c r="F3704" s="224"/>
      <c r="G3704" s="98"/>
      <c r="H3704" s="98"/>
      <c r="I3704" s="130"/>
      <c r="J3704" s="98"/>
      <c r="K3704" s="98"/>
      <c r="L3704" s="98"/>
      <c r="M3704" s="255"/>
      <c r="N3704" s="255"/>
      <c r="O3704" s="98"/>
      <c r="P3704" s="98"/>
      <c r="Q3704" s="130"/>
    </row>
    <row r="3705" spans="1:17" ht="12.6" customHeight="1" x14ac:dyDescent="0.2">
      <c r="A3705" s="234"/>
      <c r="B3705" s="98"/>
      <c r="C3705" s="130"/>
      <c r="D3705" s="240"/>
      <c r="E3705" s="240"/>
      <c r="F3705" s="224"/>
      <c r="G3705" s="98"/>
      <c r="H3705" s="98"/>
      <c r="I3705" s="130"/>
      <c r="J3705" s="98"/>
      <c r="K3705" s="98"/>
      <c r="L3705" s="98"/>
      <c r="M3705" s="255"/>
      <c r="N3705" s="255"/>
      <c r="O3705" s="98"/>
      <c r="P3705" s="98"/>
      <c r="Q3705" s="130"/>
    </row>
    <row r="3706" spans="1:17" ht="12.6" customHeight="1" x14ac:dyDescent="0.2">
      <c r="A3706" s="234"/>
      <c r="B3706" s="98"/>
      <c r="C3706" s="130"/>
      <c r="D3706" s="240"/>
      <c r="E3706" s="240"/>
      <c r="F3706" s="224"/>
      <c r="G3706" s="98"/>
      <c r="H3706" s="98"/>
      <c r="I3706" s="130"/>
      <c r="J3706" s="98"/>
      <c r="K3706" s="98"/>
      <c r="L3706" s="98"/>
      <c r="M3706" s="255"/>
      <c r="N3706" s="255"/>
      <c r="O3706" s="98"/>
      <c r="P3706" s="98"/>
      <c r="Q3706" s="130"/>
    </row>
    <row r="3707" spans="1:17" ht="12.6" customHeight="1" x14ac:dyDescent="0.2">
      <c r="A3707" s="234"/>
      <c r="B3707" s="98"/>
      <c r="C3707" s="130"/>
      <c r="D3707" s="240"/>
      <c r="E3707" s="240"/>
      <c r="F3707" s="224"/>
      <c r="G3707" s="98"/>
      <c r="H3707" s="98"/>
      <c r="I3707" s="130"/>
      <c r="J3707" s="98"/>
      <c r="K3707" s="98"/>
      <c r="L3707" s="98"/>
      <c r="M3707" s="255"/>
      <c r="N3707" s="255"/>
      <c r="O3707" s="98"/>
      <c r="P3707" s="98"/>
      <c r="Q3707" s="130"/>
    </row>
    <row r="3708" spans="1:17" ht="12.6" customHeight="1" x14ac:dyDescent="0.2">
      <c r="A3708" s="234"/>
      <c r="B3708" s="98"/>
      <c r="C3708" s="130"/>
      <c r="D3708" s="240"/>
      <c r="E3708" s="240"/>
      <c r="F3708" s="224"/>
      <c r="G3708" s="98"/>
      <c r="H3708" s="98"/>
      <c r="I3708" s="130"/>
      <c r="J3708" s="98"/>
      <c r="K3708" s="98"/>
      <c r="L3708" s="98"/>
      <c r="M3708" s="255"/>
      <c r="N3708" s="255"/>
      <c r="O3708" s="98"/>
      <c r="P3708" s="98"/>
      <c r="Q3708" s="130"/>
    </row>
    <row r="3709" spans="1:17" ht="12.6" customHeight="1" x14ac:dyDescent="0.2">
      <c r="A3709" s="234"/>
      <c r="B3709" s="98"/>
      <c r="C3709" s="130"/>
      <c r="D3709" s="240"/>
      <c r="E3709" s="240"/>
      <c r="F3709" s="224"/>
      <c r="G3709" s="98"/>
      <c r="H3709" s="98"/>
      <c r="I3709" s="130"/>
      <c r="J3709" s="98"/>
      <c r="K3709" s="98"/>
      <c r="L3709" s="98"/>
      <c r="M3709" s="255"/>
      <c r="N3709" s="255"/>
      <c r="O3709" s="98"/>
      <c r="P3709" s="98"/>
      <c r="Q3709" s="130"/>
    </row>
    <row r="3710" spans="1:17" ht="12.6" customHeight="1" x14ac:dyDescent="0.2">
      <c r="A3710" s="234"/>
      <c r="B3710" s="98"/>
      <c r="C3710" s="130"/>
      <c r="D3710" s="240"/>
      <c r="E3710" s="240"/>
      <c r="F3710" s="224"/>
      <c r="G3710" s="98"/>
      <c r="H3710" s="98"/>
      <c r="I3710" s="130"/>
      <c r="J3710" s="98"/>
      <c r="K3710" s="98"/>
      <c r="L3710" s="98"/>
      <c r="M3710" s="255"/>
      <c r="N3710" s="255"/>
      <c r="O3710" s="98"/>
      <c r="P3710" s="98"/>
      <c r="Q3710" s="130"/>
    </row>
    <row r="3711" spans="1:17" ht="12.6" customHeight="1" x14ac:dyDescent="0.2">
      <c r="A3711" s="234"/>
      <c r="B3711" s="98"/>
      <c r="C3711" s="130"/>
      <c r="D3711" s="240"/>
      <c r="E3711" s="240"/>
      <c r="F3711" s="224"/>
      <c r="G3711" s="98"/>
      <c r="H3711" s="98"/>
      <c r="I3711" s="130"/>
      <c r="J3711" s="98"/>
      <c r="K3711" s="98"/>
      <c r="L3711" s="98"/>
      <c r="M3711" s="255"/>
      <c r="N3711" s="255"/>
      <c r="O3711" s="98"/>
      <c r="P3711" s="98"/>
      <c r="Q3711" s="130"/>
    </row>
    <row r="3712" spans="1:17" ht="12.6" customHeight="1" x14ac:dyDescent="0.2">
      <c r="A3712" s="234"/>
      <c r="B3712" s="98"/>
      <c r="C3712" s="130"/>
      <c r="D3712" s="240"/>
      <c r="E3712" s="240"/>
      <c r="F3712" s="224"/>
      <c r="G3712" s="98"/>
      <c r="H3712" s="98"/>
      <c r="I3712" s="130"/>
      <c r="J3712" s="98"/>
      <c r="K3712" s="98"/>
      <c r="L3712" s="98"/>
      <c r="M3712" s="255"/>
      <c r="N3712" s="255"/>
      <c r="O3712" s="98"/>
      <c r="P3712" s="98"/>
      <c r="Q3712" s="130"/>
    </row>
    <row r="3713" spans="1:17" ht="12.6" customHeight="1" x14ac:dyDescent="0.2">
      <c r="A3713" s="234"/>
      <c r="B3713" s="98"/>
      <c r="C3713" s="130"/>
      <c r="D3713" s="240"/>
      <c r="E3713" s="240"/>
      <c r="F3713" s="224"/>
      <c r="G3713" s="98"/>
      <c r="H3713" s="98"/>
      <c r="I3713" s="130"/>
      <c r="J3713" s="98"/>
      <c r="K3713" s="98"/>
      <c r="L3713" s="98"/>
      <c r="M3713" s="255"/>
      <c r="N3713" s="255"/>
      <c r="O3713" s="98"/>
      <c r="P3713" s="98"/>
      <c r="Q3713" s="130"/>
    </row>
    <row r="3714" spans="1:17" ht="12.6" customHeight="1" x14ac:dyDescent="0.2">
      <c r="A3714" s="234"/>
      <c r="B3714" s="98"/>
      <c r="C3714" s="130"/>
      <c r="D3714" s="240"/>
      <c r="E3714" s="240"/>
      <c r="F3714" s="224"/>
      <c r="G3714" s="98"/>
      <c r="H3714" s="98"/>
      <c r="I3714" s="130"/>
      <c r="J3714" s="98"/>
      <c r="K3714" s="98"/>
      <c r="L3714" s="98"/>
      <c r="M3714" s="255"/>
      <c r="N3714" s="255"/>
      <c r="O3714" s="98"/>
      <c r="P3714" s="98"/>
      <c r="Q3714" s="130"/>
    </row>
    <row r="3715" spans="1:17" ht="12.6" customHeight="1" x14ac:dyDescent="0.2">
      <c r="A3715" s="234"/>
      <c r="B3715" s="98"/>
      <c r="C3715" s="130"/>
      <c r="D3715" s="240"/>
      <c r="E3715" s="240"/>
      <c r="F3715" s="224"/>
      <c r="G3715" s="98"/>
      <c r="H3715" s="98"/>
      <c r="I3715" s="130"/>
      <c r="J3715" s="98"/>
      <c r="K3715" s="98"/>
      <c r="L3715" s="98"/>
      <c r="M3715" s="255"/>
      <c r="N3715" s="255"/>
      <c r="O3715" s="98"/>
      <c r="P3715" s="98"/>
      <c r="Q3715" s="130"/>
    </row>
    <row r="3716" spans="1:17" ht="12.6" customHeight="1" x14ac:dyDescent="0.2">
      <c r="A3716" s="234"/>
      <c r="B3716" s="98"/>
      <c r="C3716" s="130"/>
      <c r="D3716" s="240"/>
      <c r="E3716" s="240"/>
      <c r="F3716" s="224"/>
      <c r="G3716" s="98"/>
      <c r="H3716" s="98"/>
      <c r="I3716" s="130"/>
      <c r="J3716" s="98"/>
      <c r="K3716" s="98"/>
      <c r="L3716" s="98"/>
      <c r="M3716" s="255"/>
      <c r="N3716" s="255"/>
      <c r="O3716" s="98"/>
      <c r="P3716" s="98"/>
      <c r="Q3716" s="130"/>
    </row>
    <row r="3717" spans="1:17" ht="12.6" customHeight="1" x14ac:dyDescent="0.2">
      <c r="A3717" s="234"/>
      <c r="B3717" s="98"/>
      <c r="C3717" s="130"/>
      <c r="D3717" s="240"/>
      <c r="E3717" s="240"/>
      <c r="F3717" s="224"/>
      <c r="G3717" s="98"/>
      <c r="H3717" s="98"/>
      <c r="I3717" s="130"/>
      <c r="J3717" s="98"/>
      <c r="K3717" s="98"/>
      <c r="L3717" s="98"/>
      <c r="M3717" s="255"/>
      <c r="N3717" s="255"/>
      <c r="O3717" s="98"/>
      <c r="P3717" s="98"/>
      <c r="Q3717" s="130"/>
    </row>
    <row r="3718" spans="1:17" ht="12.6" customHeight="1" x14ac:dyDescent="0.2">
      <c r="A3718" s="234"/>
      <c r="B3718" s="98"/>
      <c r="C3718" s="130"/>
      <c r="D3718" s="240"/>
      <c r="E3718" s="240"/>
      <c r="F3718" s="224"/>
      <c r="G3718" s="98"/>
      <c r="H3718" s="98"/>
      <c r="I3718" s="130"/>
      <c r="J3718" s="98"/>
      <c r="K3718" s="98"/>
      <c r="L3718" s="98"/>
      <c r="M3718" s="255"/>
      <c r="N3718" s="255"/>
      <c r="O3718" s="98"/>
      <c r="P3718" s="98"/>
      <c r="Q3718" s="130"/>
    </row>
    <row r="3719" spans="1:17" ht="12.6" customHeight="1" x14ac:dyDescent="0.2">
      <c r="A3719" s="234"/>
      <c r="B3719" s="98"/>
      <c r="C3719" s="130"/>
      <c r="D3719" s="240"/>
      <c r="E3719" s="240"/>
      <c r="F3719" s="224"/>
      <c r="G3719" s="98"/>
      <c r="H3719" s="98"/>
      <c r="I3719" s="130"/>
      <c r="J3719" s="98"/>
      <c r="K3719" s="98"/>
      <c r="L3719" s="98"/>
      <c r="M3719" s="255"/>
      <c r="N3719" s="255"/>
      <c r="O3719" s="98"/>
      <c r="P3719" s="98"/>
      <c r="Q3719" s="130"/>
    </row>
    <row r="3720" spans="1:17" ht="12.6" customHeight="1" x14ac:dyDescent="0.2">
      <c r="A3720" s="234"/>
      <c r="B3720" s="98"/>
      <c r="C3720" s="130"/>
      <c r="D3720" s="240"/>
      <c r="E3720" s="240"/>
      <c r="F3720" s="224"/>
      <c r="G3720" s="98"/>
      <c r="H3720" s="98"/>
      <c r="I3720" s="130"/>
      <c r="J3720" s="98"/>
      <c r="K3720" s="98"/>
      <c r="L3720" s="98"/>
      <c r="M3720" s="255"/>
      <c r="N3720" s="255"/>
      <c r="O3720" s="98"/>
      <c r="P3720" s="98"/>
      <c r="Q3720" s="130"/>
    </row>
    <row r="3721" spans="1:17" ht="12.6" customHeight="1" x14ac:dyDescent="0.2">
      <c r="A3721" s="234"/>
      <c r="B3721" s="98"/>
      <c r="C3721" s="130"/>
      <c r="D3721" s="240"/>
      <c r="E3721" s="240"/>
      <c r="F3721" s="224"/>
      <c r="G3721" s="98"/>
      <c r="H3721" s="98"/>
      <c r="I3721" s="130"/>
      <c r="J3721" s="98"/>
      <c r="K3721" s="98"/>
      <c r="L3721" s="98"/>
      <c r="M3721" s="255"/>
      <c r="N3721" s="255"/>
      <c r="O3721" s="98"/>
      <c r="P3721" s="98"/>
      <c r="Q3721" s="130"/>
    </row>
    <row r="3722" spans="1:17" ht="12.6" customHeight="1" x14ac:dyDescent="0.2">
      <c r="A3722" s="234"/>
      <c r="B3722" s="98"/>
      <c r="C3722" s="130"/>
      <c r="D3722" s="240"/>
      <c r="E3722" s="240"/>
      <c r="F3722" s="224"/>
      <c r="G3722" s="98"/>
      <c r="H3722" s="98"/>
      <c r="I3722" s="130"/>
      <c r="J3722" s="98"/>
      <c r="K3722" s="98"/>
      <c r="L3722" s="98"/>
      <c r="M3722" s="255"/>
      <c r="N3722" s="255"/>
      <c r="O3722" s="98"/>
      <c r="P3722" s="98"/>
      <c r="Q3722" s="130"/>
    </row>
    <row r="3723" spans="1:17" ht="12.6" customHeight="1" x14ac:dyDescent="0.2">
      <c r="A3723" s="234"/>
      <c r="B3723" s="98"/>
      <c r="C3723" s="130"/>
      <c r="D3723" s="240"/>
      <c r="E3723" s="240"/>
      <c r="F3723" s="224"/>
      <c r="G3723" s="98"/>
      <c r="H3723" s="98"/>
      <c r="I3723" s="130"/>
      <c r="J3723" s="98"/>
      <c r="K3723" s="98"/>
      <c r="L3723" s="98"/>
      <c r="M3723" s="255"/>
      <c r="N3723" s="255"/>
      <c r="O3723" s="98"/>
      <c r="P3723" s="98"/>
      <c r="Q3723" s="130"/>
    </row>
    <row r="3724" spans="1:17" ht="12.6" customHeight="1" x14ac:dyDescent="0.2">
      <c r="A3724" s="234"/>
      <c r="B3724" s="98"/>
      <c r="C3724" s="130"/>
      <c r="D3724" s="240"/>
      <c r="E3724" s="240"/>
      <c r="F3724" s="224"/>
      <c r="G3724" s="98"/>
      <c r="H3724" s="98"/>
      <c r="I3724" s="130"/>
      <c r="J3724" s="98"/>
      <c r="K3724" s="98"/>
      <c r="L3724" s="98"/>
      <c r="M3724" s="255"/>
      <c r="N3724" s="255"/>
      <c r="O3724" s="98"/>
      <c r="P3724" s="98"/>
      <c r="Q3724" s="130"/>
    </row>
    <row r="3725" spans="1:17" ht="12.6" customHeight="1" x14ac:dyDescent="0.2">
      <c r="A3725" s="234"/>
      <c r="B3725" s="98"/>
      <c r="C3725" s="130"/>
      <c r="D3725" s="240"/>
      <c r="E3725" s="240"/>
      <c r="F3725" s="224"/>
      <c r="G3725" s="98"/>
      <c r="H3725" s="98"/>
      <c r="I3725" s="130"/>
      <c r="J3725" s="98"/>
      <c r="K3725" s="98"/>
      <c r="L3725" s="98"/>
      <c r="M3725" s="255"/>
      <c r="N3725" s="255"/>
      <c r="O3725" s="98"/>
      <c r="P3725" s="98"/>
      <c r="Q3725" s="130"/>
    </row>
    <row r="3726" spans="1:17" ht="12.6" customHeight="1" x14ac:dyDescent="0.2">
      <c r="A3726" s="234"/>
      <c r="B3726" s="98"/>
      <c r="C3726" s="130"/>
      <c r="D3726" s="240"/>
      <c r="E3726" s="240"/>
      <c r="F3726" s="224"/>
      <c r="G3726" s="98"/>
      <c r="H3726" s="98"/>
      <c r="I3726" s="130"/>
      <c r="J3726" s="98"/>
      <c r="K3726" s="98"/>
      <c r="L3726" s="98"/>
      <c r="M3726" s="255"/>
      <c r="N3726" s="255"/>
      <c r="O3726" s="98"/>
      <c r="P3726" s="98"/>
      <c r="Q3726" s="130"/>
    </row>
    <row r="3727" spans="1:17" ht="12.6" customHeight="1" x14ac:dyDescent="0.2">
      <c r="A3727" s="234"/>
      <c r="B3727" s="98"/>
      <c r="C3727" s="130"/>
      <c r="D3727" s="240"/>
      <c r="E3727" s="240"/>
      <c r="F3727" s="224"/>
      <c r="G3727" s="98"/>
      <c r="H3727" s="98"/>
      <c r="I3727" s="130"/>
      <c r="J3727" s="98"/>
      <c r="K3727" s="98"/>
      <c r="L3727" s="98"/>
      <c r="M3727" s="255"/>
      <c r="N3727" s="255"/>
      <c r="O3727" s="98"/>
      <c r="P3727" s="98"/>
      <c r="Q3727" s="130"/>
    </row>
    <row r="3728" spans="1:17" ht="12.6" customHeight="1" x14ac:dyDescent="0.2">
      <c r="A3728" s="234"/>
      <c r="B3728" s="98"/>
      <c r="C3728" s="130"/>
      <c r="D3728" s="240"/>
      <c r="E3728" s="240"/>
      <c r="F3728" s="224"/>
      <c r="G3728" s="98"/>
      <c r="H3728" s="98"/>
      <c r="I3728" s="130"/>
      <c r="J3728" s="98"/>
      <c r="K3728" s="98"/>
      <c r="L3728" s="98"/>
      <c r="M3728" s="255"/>
      <c r="N3728" s="255"/>
      <c r="O3728" s="98"/>
      <c r="P3728" s="98"/>
      <c r="Q3728" s="130"/>
    </row>
    <row r="3729" spans="1:17" ht="12.6" customHeight="1" x14ac:dyDescent="0.2">
      <c r="A3729" s="234"/>
      <c r="B3729" s="98"/>
      <c r="C3729" s="130"/>
      <c r="D3729" s="240"/>
      <c r="E3729" s="240"/>
      <c r="F3729" s="224"/>
      <c r="G3729" s="98"/>
      <c r="H3729" s="98"/>
      <c r="I3729" s="130"/>
      <c r="J3729" s="98"/>
      <c r="K3729" s="98"/>
      <c r="L3729" s="98"/>
      <c r="M3729" s="255"/>
      <c r="N3729" s="255"/>
      <c r="O3729" s="98"/>
      <c r="P3729" s="98"/>
      <c r="Q3729" s="130"/>
    </row>
    <row r="3730" spans="1:17" ht="12.6" customHeight="1" x14ac:dyDescent="0.2">
      <c r="A3730" s="234"/>
      <c r="B3730" s="98"/>
      <c r="C3730" s="130"/>
      <c r="D3730" s="240"/>
      <c r="E3730" s="240"/>
      <c r="F3730" s="224"/>
      <c r="G3730" s="98"/>
      <c r="H3730" s="98"/>
      <c r="I3730" s="130"/>
      <c r="J3730" s="98"/>
      <c r="K3730" s="98"/>
      <c r="L3730" s="98"/>
      <c r="M3730" s="255"/>
      <c r="N3730" s="255"/>
      <c r="O3730" s="98"/>
      <c r="P3730" s="98"/>
      <c r="Q3730" s="130"/>
    </row>
    <row r="3731" spans="1:17" ht="12.6" customHeight="1" x14ac:dyDescent="0.2">
      <c r="A3731" s="234"/>
      <c r="B3731" s="98"/>
      <c r="C3731" s="130"/>
      <c r="D3731" s="240"/>
      <c r="E3731" s="240"/>
      <c r="F3731" s="224"/>
      <c r="G3731" s="98"/>
      <c r="H3731" s="98"/>
      <c r="I3731" s="130"/>
      <c r="J3731" s="98"/>
      <c r="K3731" s="98"/>
      <c r="L3731" s="98"/>
      <c r="M3731" s="255"/>
      <c r="N3731" s="255"/>
      <c r="O3731" s="98"/>
      <c r="P3731" s="98"/>
      <c r="Q3731" s="130"/>
    </row>
    <row r="3732" spans="1:17" ht="12.6" customHeight="1" x14ac:dyDescent="0.2">
      <c r="A3732" s="234"/>
      <c r="B3732" s="98"/>
      <c r="C3732" s="130"/>
      <c r="D3732" s="240"/>
      <c r="E3732" s="240"/>
      <c r="F3732" s="224"/>
      <c r="G3732" s="98"/>
      <c r="H3732" s="98"/>
      <c r="I3732" s="130"/>
      <c r="J3732" s="98"/>
      <c r="K3732" s="98"/>
      <c r="L3732" s="98"/>
      <c r="M3732" s="255"/>
      <c r="N3732" s="255"/>
      <c r="O3732" s="98"/>
      <c r="P3732" s="98"/>
      <c r="Q3732" s="130"/>
    </row>
    <row r="3733" spans="1:17" ht="12.6" customHeight="1" x14ac:dyDescent="0.2">
      <c r="A3733" s="234"/>
      <c r="B3733" s="98"/>
      <c r="C3733" s="130"/>
      <c r="D3733" s="240"/>
      <c r="E3733" s="240"/>
      <c r="F3733" s="224"/>
      <c r="G3733" s="98"/>
      <c r="H3733" s="98"/>
      <c r="I3733" s="130"/>
      <c r="J3733" s="98"/>
      <c r="K3733" s="98"/>
      <c r="L3733" s="98"/>
      <c r="M3733" s="255"/>
      <c r="N3733" s="255"/>
      <c r="O3733" s="98"/>
      <c r="P3733" s="98"/>
      <c r="Q3733" s="130"/>
    </row>
    <row r="3734" spans="1:17" ht="12.6" customHeight="1" x14ac:dyDescent="0.2">
      <c r="A3734" s="234"/>
      <c r="B3734" s="98"/>
      <c r="C3734" s="130"/>
      <c r="D3734" s="240"/>
      <c r="E3734" s="240"/>
      <c r="F3734" s="224"/>
      <c r="G3734" s="98"/>
      <c r="H3734" s="98"/>
      <c r="I3734" s="130"/>
      <c r="J3734" s="98"/>
      <c r="K3734" s="98"/>
      <c r="L3734" s="98"/>
      <c r="M3734" s="255"/>
      <c r="N3734" s="255"/>
      <c r="O3734" s="98"/>
      <c r="P3734" s="98"/>
      <c r="Q3734" s="130"/>
    </row>
    <row r="3735" spans="1:17" ht="12.6" customHeight="1" x14ac:dyDescent="0.2">
      <c r="A3735" s="234"/>
      <c r="B3735" s="98"/>
      <c r="C3735" s="130"/>
      <c r="D3735" s="240"/>
      <c r="E3735" s="240"/>
      <c r="F3735" s="224"/>
      <c r="G3735" s="98"/>
      <c r="H3735" s="98"/>
      <c r="I3735" s="130"/>
      <c r="J3735" s="98"/>
      <c r="K3735" s="98"/>
      <c r="L3735" s="98"/>
      <c r="M3735" s="255"/>
      <c r="N3735" s="255"/>
      <c r="O3735" s="98"/>
      <c r="P3735" s="98"/>
      <c r="Q3735" s="130"/>
    </row>
    <row r="3736" spans="1:17" ht="12.6" customHeight="1" x14ac:dyDescent="0.2">
      <c r="A3736" s="234"/>
      <c r="B3736" s="98"/>
      <c r="C3736" s="130"/>
      <c r="D3736" s="240"/>
      <c r="E3736" s="240"/>
      <c r="F3736" s="224"/>
      <c r="G3736" s="98"/>
      <c r="H3736" s="98"/>
      <c r="I3736" s="130"/>
      <c r="J3736" s="98"/>
      <c r="K3736" s="98"/>
      <c r="L3736" s="98"/>
      <c r="M3736" s="255"/>
      <c r="N3736" s="255"/>
      <c r="O3736" s="98"/>
      <c r="P3736" s="98"/>
      <c r="Q3736" s="130"/>
    </row>
    <row r="3737" spans="1:17" ht="12.6" customHeight="1" x14ac:dyDescent="0.2">
      <c r="A3737" s="234"/>
      <c r="B3737" s="98"/>
      <c r="C3737" s="130"/>
      <c r="D3737" s="240"/>
      <c r="E3737" s="240"/>
      <c r="F3737" s="224"/>
      <c r="G3737" s="98"/>
      <c r="H3737" s="98"/>
      <c r="I3737" s="130"/>
      <c r="J3737" s="98"/>
      <c r="K3737" s="98"/>
      <c r="L3737" s="98"/>
      <c r="M3737" s="255"/>
      <c r="N3737" s="255"/>
      <c r="O3737" s="98"/>
      <c r="P3737" s="98"/>
      <c r="Q3737" s="130"/>
    </row>
    <row r="3738" spans="1:17" ht="12.6" customHeight="1" x14ac:dyDescent="0.2">
      <c r="A3738" s="234"/>
      <c r="B3738" s="98"/>
      <c r="C3738" s="130"/>
      <c r="D3738" s="240"/>
      <c r="E3738" s="240"/>
      <c r="F3738" s="224"/>
      <c r="G3738" s="98"/>
      <c r="H3738" s="98"/>
      <c r="I3738" s="130"/>
      <c r="J3738" s="98"/>
      <c r="K3738" s="98"/>
      <c r="L3738" s="98"/>
      <c r="M3738" s="255"/>
      <c r="N3738" s="255"/>
      <c r="O3738" s="98"/>
      <c r="P3738" s="98"/>
      <c r="Q3738" s="130"/>
    </row>
    <row r="3739" spans="1:17" ht="12.6" customHeight="1" x14ac:dyDescent="0.2">
      <c r="A3739" s="234"/>
      <c r="B3739" s="98"/>
      <c r="C3739" s="130"/>
      <c r="D3739" s="240"/>
      <c r="E3739" s="240"/>
      <c r="F3739" s="224"/>
      <c r="G3739" s="98"/>
      <c r="H3739" s="98"/>
      <c r="I3739" s="130"/>
      <c r="J3739" s="98"/>
      <c r="K3739" s="98"/>
      <c r="L3739" s="98"/>
      <c r="M3739" s="255"/>
      <c r="N3739" s="255"/>
      <c r="O3739" s="98"/>
      <c r="P3739" s="98"/>
      <c r="Q3739" s="130"/>
    </row>
    <row r="3740" spans="1:17" ht="12.6" customHeight="1" x14ac:dyDescent="0.2">
      <c r="A3740" s="234"/>
      <c r="B3740" s="98"/>
      <c r="C3740" s="130"/>
      <c r="D3740" s="240"/>
      <c r="E3740" s="240"/>
      <c r="F3740" s="224"/>
      <c r="G3740" s="98"/>
      <c r="H3740" s="98"/>
      <c r="I3740" s="130"/>
      <c r="J3740" s="98"/>
      <c r="K3740" s="98"/>
      <c r="L3740" s="98"/>
      <c r="M3740" s="255"/>
      <c r="N3740" s="255"/>
      <c r="O3740" s="98"/>
      <c r="P3740" s="98"/>
      <c r="Q3740" s="130"/>
    </row>
    <row r="3741" spans="1:17" ht="12.6" customHeight="1" x14ac:dyDescent="0.2">
      <c r="A3741" s="234"/>
      <c r="B3741" s="98"/>
      <c r="C3741" s="130"/>
      <c r="D3741" s="240"/>
      <c r="E3741" s="240"/>
      <c r="F3741" s="224"/>
      <c r="G3741" s="98"/>
      <c r="H3741" s="98"/>
      <c r="I3741" s="130"/>
      <c r="J3741" s="98"/>
      <c r="K3741" s="98"/>
      <c r="L3741" s="98"/>
      <c r="M3741" s="255"/>
      <c r="N3741" s="255"/>
      <c r="O3741" s="98"/>
      <c r="P3741" s="98"/>
      <c r="Q3741" s="130"/>
    </row>
    <row r="3742" spans="1:17" ht="12.6" customHeight="1" x14ac:dyDescent="0.2">
      <c r="A3742" s="234"/>
      <c r="B3742" s="98"/>
      <c r="C3742" s="130"/>
      <c r="D3742" s="240"/>
      <c r="E3742" s="240"/>
      <c r="F3742" s="224"/>
      <c r="G3742" s="98"/>
      <c r="H3742" s="98"/>
      <c r="I3742" s="130"/>
      <c r="J3742" s="98"/>
      <c r="K3742" s="98"/>
      <c r="L3742" s="98"/>
      <c r="M3742" s="255"/>
      <c r="N3742" s="255"/>
      <c r="O3742" s="98"/>
      <c r="P3742" s="98"/>
      <c r="Q3742" s="130"/>
    </row>
    <row r="3743" spans="1:17" ht="12.6" customHeight="1" x14ac:dyDescent="0.2">
      <c r="A3743" s="234"/>
      <c r="B3743" s="98"/>
      <c r="C3743" s="130"/>
      <c r="D3743" s="240"/>
      <c r="E3743" s="240"/>
      <c r="F3743" s="224"/>
      <c r="G3743" s="98"/>
      <c r="H3743" s="98"/>
      <c r="I3743" s="130"/>
      <c r="J3743" s="98"/>
      <c r="K3743" s="98"/>
      <c r="L3743" s="98"/>
      <c r="M3743" s="255"/>
      <c r="N3743" s="255"/>
      <c r="O3743" s="98"/>
      <c r="P3743" s="98"/>
      <c r="Q3743" s="130"/>
    </row>
    <row r="3744" spans="1:17" ht="12.6" customHeight="1" x14ac:dyDescent="0.2">
      <c r="A3744" s="234"/>
      <c r="B3744" s="98"/>
      <c r="C3744" s="130"/>
      <c r="D3744" s="240"/>
      <c r="E3744" s="240"/>
      <c r="F3744" s="224"/>
      <c r="G3744" s="98"/>
      <c r="H3744" s="98"/>
      <c r="I3744" s="130"/>
      <c r="J3744" s="98"/>
      <c r="K3744" s="98"/>
      <c r="L3744" s="98"/>
      <c r="M3744" s="255"/>
      <c r="N3744" s="255"/>
      <c r="O3744" s="98"/>
      <c r="P3744" s="98"/>
      <c r="Q3744" s="130"/>
    </row>
    <row r="3745" spans="1:17" ht="12.6" customHeight="1" x14ac:dyDescent="0.2">
      <c r="A3745" s="234"/>
      <c r="B3745" s="98"/>
      <c r="C3745" s="130"/>
      <c r="D3745" s="240"/>
      <c r="E3745" s="240"/>
      <c r="F3745" s="224"/>
      <c r="G3745" s="98"/>
      <c r="H3745" s="98"/>
      <c r="I3745" s="130"/>
      <c r="J3745" s="98"/>
      <c r="K3745" s="98"/>
      <c r="L3745" s="98"/>
      <c r="M3745" s="255"/>
      <c r="N3745" s="255"/>
      <c r="O3745" s="98"/>
      <c r="P3745" s="98"/>
      <c r="Q3745" s="130"/>
    </row>
    <row r="3746" spans="1:17" ht="12.6" customHeight="1" x14ac:dyDescent="0.2">
      <c r="A3746" s="234"/>
      <c r="B3746" s="98"/>
      <c r="C3746" s="130"/>
      <c r="D3746" s="240"/>
      <c r="E3746" s="240"/>
      <c r="F3746" s="224"/>
      <c r="G3746" s="98"/>
      <c r="H3746" s="98"/>
      <c r="I3746" s="130"/>
      <c r="J3746" s="98"/>
      <c r="K3746" s="98"/>
      <c r="L3746" s="98"/>
      <c r="M3746" s="255"/>
      <c r="N3746" s="255"/>
      <c r="O3746" s="98"/>
      <c r="P3746" s="98"/>
      <c r="Q3746" s="130"/>
    </row>
    <row r="3747" spans="1:17" ht="12.6" customHeight="1" x14ac:dyDescent="0.2">
      <c r="A3747" s="234"/>
      <c r="B3747" s="98"/>
      <c r="C3747" s="130"/>
      <c r="D3747" s="240"/>
      <c r="E3747" s="240"/>
      <c r="F3747" s="224"/>
      <c r="G3747" s="98"/>
      <c r="H3747" s="98"/>
      <c r="I3747" s="130"/>
      <c r="J3747" s="98"/>
      <c r="K3747" s="98"/>
      <c r="L3747" s="98"/>
      <c r="M3747" s="255"/>
      <c r="N3747" s="255"/>
      <c r="O3747" s="98"/>
      <c r="P3747" s="98"/>
      <c r="Q3747" s="130"/>
    </row>
    <row r="3748" spans="1:17" ht="12.6" customHeight="1" x14ac:dyDescent="0.2">
      <c r="A3748" s="234"/>
      <c r="B3748" s="98"/>
      <c r="C3748" s="130"/>
      <c r="D3748" s="240"/>
      <c r="E3748" s="240"/>
      <c r="F3748" s="224"/>
      <c r="G3748" s="98"/>
      <c r="H3748" s="98"/>
      <c r="I3748" s="130"/>
      <c r="J3748" s="98"/>
      <c r="K3748" s="98"/>
      <c r="L3748" s="98"/>
      <c r="M3748" s="255"/>
      <c r="N3748" s="255"/>
      <c r="O3748" s="98"/>
      <c r="P3748" s="98"/>
      <c r="Q3748" s="130"/>
    </row>
    <row r="3749" spans="1:17" ht="12.6" customHeight="1" x14ac:dyDescent="0.2">
      <c r="A3749" s="234"/>
      <c r="B3749" s="98"/>
      <c r="C3749" s="130"/>
      <c r="D3749" s="240"/>
      <c r="E3749" s="240"/>
      <c r="F3749" s="224"/>
      <c r="G3749" s="98"/>
      <c r="H3749" s="98"/>
      <c r="I3749" s="130"/>
      <c r="J3749" s="98"/>
      <c r="K3749" s="98"/>
      <c r="L3749" s="98"/>
      <c r="M3749" s="255"/>
      <c r="N3749" s="255"/>
      <c r="O3749" s="98"/>
      <c r="P3749" s="98"/>
      <c r="Q3749" s="130"/>
    </row>
    <row r="3750" spans="1:17" ht="12.6" customHeight="1" x14ac:dyDescent="0.2">
      <c r="A3750" s="234"/>
      <c r="B3750" s="98"/>
      <c r="C3750" s="130"/>
      <c r="D3750" s="240"/>
      <c r="E3750" s="240"/>
      <c r="F3750" s="224"/>
      <c r="G3750" s="98"/>
      <c r="H3750" s="98"/>
      <c r="I3750" s="130"/>
      <c r="J3750" s="98"/>
      <c r="K3750" s="98"/>
      <c r="L3750" s="98"/>
      <c r="M3750" s="255"/>
      <c r="N3750" s="255"/>
      <c r="O3750" s="98"/>
      <c r="P3750" s="98"/>
      <c r="Q3750" s="130"/>
    </row>
    <row r="3751" spans="1:17" ht="12.6" customHeight="1" x14ac:dyDescent="0.2">
      <c r="A3751" s="234"/>
      <c r="B3751" s="98"/>
      <c r="C3751" s="130"/>
      <c r="D3751" s="240"/>
      <c r="E3751" s="240"/>
      <c r="F3751" s="224"/>
      <c r="G3751" s="98"/>
      <c r="H3751" s="98"/>
      <c r="I3751" s="130"/>
      <c r="J3751" s="98"/>
      <c r="K3751" s="98"/>
      <c r="L3751" s="98"/>
      <c r="M3751" s="255"/>
      <c r="N3751" s="255"/>
      <c r="O3751" s="98"/>
      <c r="P3751" s="98"/>
      <c r="Q3751" s="130"/>
    </row>
    <row r="3752" spans="1:17" ht="12.6" customHeight="1" x14ac:dyDescent="0.2">
      <c r="A3752" s="234"/>
      <c r="B3752" s="98"/>
      <c r="C3752" s="130"/>
      <c r="D3752" s="240"/>
      <c r="E3752" s="240"/>
      <c r="F3752" s="224"/>
      <c r="G3752" s="98"/>
      <c r="H3752" s="98"/>
      <c r="I3752" s="130"/>
      <c r="J3752" s="98"/>
      <c r="K3752" s="98"/>
      <c r="L3752" s="98"/>
      <c r="M3752" s="255"/>
      <c r="N3752" s="255"/>
      <c r="O3752" s="98"/>
      <c r="P3752" s="98"/>
      <c r="Q3752" s="130"/>
    </row>
    <row r="3753" spans="1:17" ht="12.6" customHeight="1" x14ac:dyDescent="0.2">
      <c r="A3753" s="234"/>
      <c r="B3753" s="98"/>
      <c r="C3753" s="130"/>
      <c r="D3753" s="240"/>
      <c r="E3753" s="240"/>
      <c r="F3753" s="224"/>
      <c r="G3753" s="98"/>
      <c r="H3753" s="98"/>
      <c r="I3753" s="130"/>
      <c r="J3753" s="98"/>
      <c r="K3753" s="98"/>
      <c r="L3753" s="98"/>
      <c r="M3753" s="255"/>
      <c r="N3753" s="255"/>
      <c r="O3753" s="98"/>
      <c r="P3753" s="98"/>
      <c r="Q3753" s="130"/>
    </row>
    <row r="3754" spans="1:17" ht="12.6" customHeight="1" x14ac:dyDescent="0.2">
      <c r="A3754" s="234"/>
      <c r="B3754" s="98"/>
      <c r="C3754" s="130"/>
      <c r="D3754" s="240"/>
      <c r="E3754" s="240"/>
      <c r="F3754" s="224"/>
      <c r="G3754" s="98"/>
      <c r="H3754" s="98"/>
      <c r="I3754" s="130"/>
      <c r="J3754" s="98"/>
      <c r="K3754" s="98"/>
      <c r="L3754" s="98"/>
      <c r="M3754" s="255"/>
      <c r="N3754" s="255"/>
      <c r="O3754" s="98"/>
      <c r="P3754" s="98"/>
      <c r="Q3754" s="130"/>
    </row>
    <row r="3755" spans="1:17" ht="12.6" customHeight="1" x14ac:dyDescent="0.2">
      <c r="A3755" s="234"/>
      <c r="B3755" s="98"/>
      <c r="C3755" s="130"/>
      <c r="D3755" s="240"/>
      <c r="E3755" s="240"/>
      <c r="F3755" s="224"/>
      <c r="G3755" s="98"/>
      <c r="H3755" s="98"/>
      <c r="I3755" s="130"/>
      <c r="J3755" s="98"/>
      <c r="K3755" s="98"/>
      <c r="L3755" s="98"/>
      <c r="M3755" s="255"/>
      <c r="N3755" s="255"/>
      <c r="O3755" s="98"/>
      <c r="P3755" s="98"/>
      <c r="Q3755" s="130"/>
    </row>
    <row r="3756" spans="1:17" ht="12.6" customHeight="1" x14ac:dyDescent="0.2">
      <c r="A3756" s="234"/>
      <c r="B3756" s="98"/>
      <c r="C3756" s="130"/>
      <c r="D3756" s="240"/>
      <c r="E3756" s="240"/>
      <c r="F3756" s="224"/>
      <c r="G3756" s="98"/>
      <c r="H3756" s="98"/>
      <c r="I3756" s="130"/>
      <c r="J3756" s="98"/>
      <c r="K3756" s="98"/>
      <c r="L3756" s="98"/>
      <c r="M3756" s="255"/>
      <c r="N3756" s="255"/>
      <c r="O3756" s="98"/>
      <c r="P3756" s="98"/>
      <c r="Q3756" s="130"/>
    </row>
    <row r="3757" spans="1:17" ht="12.6" customHeight="1" x14ac:dyDescent="0.2">
      <c r="A3757" s="234"/>
      <c r="B3757" s="98"/>
      <c r="C3757" s="130"/>
      <c r="D3757" s="240"/>
      <c r="E3757" s="240"/>
      <c r="F3757" s="224"/>
      <c r="G3757" s="98"/>
      <c r="H3757" s="98"/>
      <c r="I3757" s="130"/>
      <c r="J3757" s="98"/>
      <c r="K3757" s="98"/>
      <c r="L3757" s="98"/>
      <c r="M3757" s="255"/>
      <c r="N3757" s="255"/>
      <c r="O3757" s="98"/>
      <c r="P3757" s="98"/>
      <c r="Q3757" s="130"/>
    </row>
    <row r="3758" spans="1:17" ht="12.6" customHeight="1" x14ac:dyDescent="0.2">
      <c r="A3758" s="234"/>
      <c r="B3758" s="98"/>
      <c r="C3758" s="130"/>
      <c r="D3758" s="240"/>
      <c r="E3758" s="240"/>
      <c r="F3758" s="224"/>
      <c r="G3758" s="98"/>
      <c r="H3758" s="98"/>
      <c r="I3758" s="130"/>
      <c r="J3758" s="98"/>
      <c r="K3758" s="98"/>
      <c r="L3758" s="98"/>
      <c r="M3758" s="255"/>
      <c r="N3758" s="255"/>
      <c r="O3758" s="98"/>
      <c r="P3758" s="98"/>
      <c r="Q3758" s="130"/>
    </row>
    <row r="3759" spans="1:17" ht="12.6" customHeight="1" x14ac:dyDescent="0.2">
      <c r="A3759" s="234"/>
      <c r="B3759" s="98"/>
      <c r="C3759" s="130"/>
      <c r="D3759" s="240"/>
      <c r="E3759" s="240"/>
      <c r="F3759" s="224"/>
      <c r="G3759" s="98"/>
      <c r="H3759" s="98"/>
      <c r="I3759" s="130"/>
      <c r="J3759" s="98"/>
      <c r="K3759" s="98"/>
      <c r="L3759" s="98"/>
      <c r="M3759" s="255"/>
      <c r="N3759" s="255"/>
      <c r="O3759" s="98"/>
      <c r="P3759" s="98"/>
      <c r="Q3759" s="130"/>
    </row>
    <row r="3760" spans="1:17" ht="12.6" customHeight="1" x14ac:dyDescent="0.2">
      <c r="A3760" s="234"/>
      <c r="B3760" s="98"/>
      <c r="C3760" s="130"/>
      <c r="D3760" s="240"/>
      <c r="E3760" s="240"/>
      <c r="F3760" s="224"/>
      <c r="G3760" s="98"/>
      <c r="H3760" s="98"/>
      <c r="I3760" s="130"/>
      <c r="J3760" s="98"/>
      <c r="K3760" s="98"/>
      <c r="L3760" s="98"/>
      <c r="M3760" s="255"/>
      <c r="N3760" s="255"/>
      <c r="O3760" s="98"/>
      <c r="P3760" s="98"/>
      <c r="Q3760" s="130"/>
    </row>
    <row r="3761" spans="1:17" ht="12.6" customHeight="1" x14ac:dyDescent="0.2">
      <c r="A3761" s="234"/>
      <c r="B3761" s="98"/>
      <c r="C3761" s="130"/>
      <c r="D3761" s="240"/>
      <c r="E3761" s="240"/>
      <c r="F3761" s="224"/>
      <c r="G3761" s="98"/>
      <c r="H3761" s="98"/>
      <c r="I3761" s="130"/>
      <c r="J3761" s="98"/>
      <c r="K3761" s="98"/>
      <c r="L3761" s="98"/>
      <c r="M3761" s="255"/>
      <c r="N3761" s="255"/>
      <c r="O3761" s="98"/>
      <c r="P3761" s="98"/>
      <c r="Q3761" s="130"/>
    </row>
    <row r="3762" spans="1:17" ht="12.6" customHeight="1" x14ac:dyDescent="0.2">
      <c r="A3762" s="234"/>
      <c r="B3762" s="98"/>
      <c r="C3762" s="130"/>
      <c r="D3762" s="240"/>
      <c r="E3762" s="240"/>
      <c r="F3762" s="224"/>
      <c r="G3762" s="98"/>
      <c r="H3762" s="98"/>
      <c r="I3762" s="130"/>
      <c r="J3762" s="98"/>
      <c r="K3762" s="98"/>
      <c r="L3762" s="98"/>
      <c r="M3762" s="255"/>
      <c r="N3762" s="255"/>
      <c r="O3762" s="98"/>
      <c r="P3762" s="98"/>
      <c r="Q3762" s="130"/>
    </row>
    <row r="3763" spans="1:17" ht="12.6" customHeight="1" x14ac:dyDescent="0.2">
      <c r="A3763" s="234"/>
      <c r="B3763" s="98"/>
      <c r="C3763" s="130"/>
      <c r="D3763" s="240"/>
      <c r="E3763" s="240"/>
      <c r="F3763" s="224"/>
      <c r="G3763" s="98"/>
      <c r="H3763" s="98"/>
      <c r="I3763" s="130"/>
      <c r="J3763" s="98"/>
      <c r="K3763" s="98"/>
      <c r="L3763" s="98"/>
      <c r="M3763" s="255"/>
      <c r="N3763" s="255"/>
      <c r="O3763" s="98"/>
      <c r="P3763" s="98"/>
      <c r="Q3763" s="130"/>
    </row>
    <row r="3764" spans="1:17" ht="12.6" customHeight="1" x14ac:dyDescent="0.2">
      <c r="A3764" s="234"/>
      <c r="B3764" s="98"/>
      <c r="C3764" s="130"/>
      <c r="D3764" s="240"/>
      <c r="E3764" s="240"/>
      <c r="F3764" s="224"/>
      <c r="G3764" s="98"/>
      <c r="H3764" s="98"/>
      <c r="I3764" s="130"/>
      <c r="J3764" s="98"/>
      <c r="K3764" s="98"/>
      <c r="L3764" s="98"/>
      <c r="M3764" s="255"/>
      <c r="N3764" s="255"/>
      <c r="O3764" s="98"/>
      <c r="P3764" s="98"/>
      <c r="Q3764" s="130"/>
    </row>
    <row r="3765" spans="1:17" ht="12.6" customHeight="1" x14ac:dyDescent="0.2">
      <c r="A3765" s="234"/>
      <c r="B3765" s="98"/>
      <c r="C3765" s="130"/>
      <c r="D3765" s="240"/>
      <c r="E3765" s="240"/>
      <c r="F3765" s="224"/>
      <c r="G3765" s="98"/>
      <c r="H3765" s="98"/>
      <c r="I3765" s="130"/>
      <c r="J3765" s="98"/>
      <c r="K3765" s="98"/>
      <c r="L3765" s="98"/>
      <c r="M3765" s="255"/>
      <c r="N3765" s="255"/>
      <c r="O3765" s="98"/>
      <c r="P3765" s="98"/>
      <c r="Q3765" s="130"/>
    </row>
    <row r="3766" spans="1:17" ht="12.6" customHeight="1" x14ac:dyDescent="0.2">
      <c r="A3766" s="234"/>
      <c r="B3766" s="98"/>
      <c r="C3766" s="130"/>
      <c r="D3766" s="240"/>
      <c r="E3766" s="240"/>
      <c r="F3766" s="224"/>
      <c r="G3766" s="98"/>
      <c r="H3766" s="98"/>
      <c r="I3766" s="130"/>
      <c r="J3766" s="98"/>
      <c r="K3766" s="98"/>
      <c r="L3766" s="98"/>
      <c r="M3766" s="255"/>
      <c r="N3766" s="255"/>
      <c r="O3766" s="98"/>
      <c r="P3766" s="98"/>
      <c r="Q3766" s="130"/>
    </row>
    <row r="3767" spans="1:17" ht="12.6" customHeight="1" x14ac:dyDescent="0.2">
      <c r="A3767" s="234"/>
      <c r="B3767" s="98"/>
      <c r="C3767" s="130"/>
      <c r="D3767" s="240"/>
      <c r="E3767" s="240"/>
      <c r="F3767" s="224"/>
      <c r="G3767" s="98"/>
      <c r="H3767" s="98"/>
      <c r="I3767" s="130"/>
      <c r="J3767" s="98"/>
      <c r="K3767" s="98"/>
      <c r="L3767" s="98"/>
      <c r="M3767" s="255"/>
      <c r="N3767" s="255"/>
      <c r="O3767" s="98"/>
      <c r="P3767" s="98"/>
      <c r="Q3767" s="130"/>
    </row>
    <row r="3768" spans="1:17" ht="12.6" customHeight="1" x14ac:dyDescent="0.2">
      <c r="A3768" s="234"/>
      <c r="B3768" s="98"/>
      <c r="C3768" s="130"/>
      <c r="D3768" s="240"/>
      <c r="E3768" s="240"/>
      <c r="F3768" s="224"/>
      <c r="G3768" s="98"/>
      <c r="H3768" s="98"/>
      <c r="I3768" s="130"/>
      <c r="J3768" s="98"/>
      <c r="K3768" s="98"/>
      <c r="L3768" s="98"/>
      <c r="M3768" s="255"/>
      <c r="N3768" s="255"/>
      <c r="O3768" s="98"/>
      <c r="P3768" s="98"/>
      <c r="Q3768" s="130"/>
    </row>
    <row r="3769" spans="1:17" ht="12.6" customHeight="1" x14ac:dyDescent="0.2">
      <c r="A3769" s="234"/>
      <c r="B3769" s="98"/>
      <c r="C3769" s="130"/>
      <c r="D3769" s="240"/>
      <c r="E3769" s="240"/>
      <c r="F3769" s="224"/>
      <c r="G3769" s="98"/>
      <c r="H3769" s="98"/>
      <c r="I3769" s="130"/>
      <c r="J3769" s="98"/>
      <c r="K3769" s="98"/>
      <c r="L3769" s="98"/>
      <c r="M3769" s="255"/>
      <c r="N3769" s="255"/>
      <c r="O3769" s="98"/>
      <c r="P3769" s="98"/>
      <c r="Q3769" s="130"/>
    </row>
    <row r="3770" spans="1:17" ht="12.6" customHeight="1" x14ac:dyDescent="0.2">
      <c r="A3770" s="234"/>
      <c r="B3770" s="98"/>
      <c r="C3770" s="130"/>
      <c r="D3770" s="240"/>
      <c r="E3770" s="240"/>
      <c r="F3770" s="224"/>
      <c r="G3770" s="98"/>
      <c r="H3770" s="98"/>
      <c r="I3770" s="130"/>
      <c r="J3770" s="98"/>
      <c r="K3770" s="98"/>
      <c r="L3770" s="98"/>
      <c r="M3770" s="255"/>
      <c r="N3770" s="255"/>
      <c r="O3770" s="98"/>
      <c r="P3770" s="98"/>
      <c r="Q3770" s="130"/>
    </row>
    <row r="3771" spans="1:17" ht="12.6" customHeight="1" x14ac:dyDescent="0.2">
      <c r="A3771" s="234"/>
      <c r="B3771" s="98"/>
      <c r="C3771" s="130"/>
      <c r="D3771" s="240"/>
      <c r="E3771" s="240"/>
      <c r="F3771" s="224"/>
      <c r="G3771" s="98"/>
      <c r="H3771" s="98"/>
      <c r="I3771" s="130"/>
      <c r="J3771" s="98"/>
      <c r="K3771" s="98"/>
      <c r="L3771" s="98"/>
      <c r="M3771" s="255"/>
      <c r="N3771" s="255"/>
      <c r="O3771" s="98"/>
      <c r="P3771" s="98"/>
      <c r="Q3771" s="130"/>
    </row>
    <row r="3772" spans="1:17" ht="12.6" customHeight="1" x14ac:dyDescent="0.2">
      <c r="A3772" s="234"/>
      <c r="B3772" s="98"/>
      <c r="C3772" s="130"/>
      <c r="D3772" s="240"/>
      <c r="E3772" s="240"/>
      <c r="F3772" s="224"/>
      <c r="G3772" s="98"/>
      <c r="H3772" s="98"/>
      <c r="I3772" s="130"/>
      <c r="J3772" s="98"/>
      <c r="K3772" s="98"/>
      <c r="L3772" s="98"/>
      <c r="M3772" s="255"/>
      <c r="N3772" s="255"/>
      <c r="O3772" s="98"/>
      <c r="P3772" s="98"/>
      <c r="Q3772" s="130"/>
    </row>
    <row r="3773" spans="1:17" ht="12.6" customHeight="1" x14ac:dyDescent="0.2">
      <c r="A3773" s="234"/>
      <c r="B3773" s="98"/>
      <c r="C3773" s="130"/>
      <c r="D3773" s="240"/>
      <c r="E3773" s="240"/>
      <c r="F3773" s="224"/>
      <c r="G3773" s="98"/>
      <c r="H3773" s="98"/>
      <c r="I3773" s="130"/>
      <c r="J3773" s="98"/>
      <c r="K3773" s="98"/>
      <c r="L3773" s="98"/>
      <c r="M3773" s="255"/>
      <c r="N3773" s="255"/>
      <c r="O3773" s="98"/>
      <c r="P3773" s="98"/>
      <c r="Q3773" s="130"/>
    </row>
    <row r="3774" spans="1:17" ht="12.6" customHeight="1" x14ac:dyDescent="0.2">
      <c r="A3774" s="234"/>
      <c r="B3774" s="98"/>
      <c r="C3774" s="130"/>
      <c r="D3774" s="240"/>
      <c r="E3774" s="240"/>
      <c r="F3774" s="224"/>
      <c r="G3774" s="98"/>
      <c r="H3774" s="98"/>
      <c r="I3774" s="130"/>
      <c r="J3774" s="98"/>
      <c r="K3774" s="98"/>
      <c r="L3774" s="98"/>
      <c r="M3774" s="255"/>
      <c r="N3774" s="255"/>
      <c r="O3774" s="98"/>
      <c r="P3774" s="98"/>
      <c r="Q3774" s="130"/>
    </row>
    <row r="3775" spans="1:17" ht="12.6" customHeight="1" x14ac:dyDescent="0.2">
      <c r="A3775" s="234"/>
      <c r="B3775" s="98"/>
      <c r="C3775" s="130"/>
      <c r="D3775" s="240"/>
      <c r="E3775" s="240"/>
      <c r="F3775" s="224"/>
      <c r="G3775" s="98"/>
      <c r="H3775" s="98"/>
      <c r="I3775" s="130"/>
      <c r="J3775" s="98"/>
      <c r="K3775" s="98"/>
      <c r="L3775" s="98"/>
      <c r="M3775" s="255"/>
      <c r="N3775" s="255"/>
      <c r="O3775" s="98"/>
      <c r="P3775" s="98"/>
      <c r="Q3775" s="130"/>
    </row>
    <row r="3776" spans="1:17" ht="12.6" customHeight="1" x14ac:dyDescent="0.2">
      <c r="A3776" s="234"/>
      <c r="B3776" s="98"/>
      <c r="C3776" s="130"/>
      <c r="D3776" s="240"/>
      <c r="E3776" s="240"/>
      <c r="F3776" s="224"/>
      <c r="G3776" s="98"/>
      <c r="H3776" s="98"/>
      <c r="I3776" s="130"/>
      <c r="J3776" s="98"/>
      <c r="K3776" s="98"/>
      <c r="L3776" s="98"/>
      <c r="M3776" s="255"/>
      <c r="N3776" s="255"/>
      <c r="O3776" s="98"/>
      <c r="P3776" s="98"/>
      <c r="Q3776" s="130"/>
    </row>
    <row r="3777" spans="1:17" ht="12.6" customHeight="1" x14ac:dyDescent="0.2">
      <c r="A3777" s="234"/>
      <c r="B3777" s="98"/>
      <c r="C3777" s="130"/>
      <c r="D3777" s="240"/>
      <c r="E3777" s="240"/>
      <c r="F3777" s="224"/>
      <c r="G3777" s="98"/>
      <c r="H3777" s="98"/>
      <c r="I3777" s="130"/>
      <c r="J3777" s="98"/>
      <c r="K3777" s="98"/>
      <c r="L3777" s="98"/>
      <c r="M3777" s="255"/>
      <c r="N3777" s="255"/>
      <c r="O3777" s="98"/>
      <c r="P3777" s="98"/>
      <c r="Q3777" s="130"/>
    </row>
    <row r="3778" spans="1:17" ht="12.6" customHeight="1" x14ac:dyDescent="0.2">
      <c r="A3778" s="234"/>
      <c r="B3778" s="98"/>
      <c r="C3778" s="130"/>
      <c r="D3778" s="240"/>
      <c r="E3778" s="240"/>
      <c r="F3778" s="224"/>
      <c r="G3778" s="98"/>
      <c r="H3778" s="98"/>
      <c r="I3778" s="130"/>
      <c r="J3778" s="98"/>
      <c r="K3778" s="98"/>
      <c r="L3778" s="98"/>
      <c r="M3778" s="255"/>
      <c r="N3778" s="255"/>
      <c r="O3778" s="98"/>
      <c r="P3778" s="98"/>
      <c r="Q3778" s="130"/>
    </row>
    <row r="3779" spans="1:17" ht="12.6" customHeight="1" x14ac:dyDescent="0.2">
      <c r="A3779" s="234"/>
      <c r="B3779" s="98"/>
      <c r="C3779" s="130"/>
      <c r="D3779" s="240"/>
      <c r="E3779" s="240"/>
      <c r="F3779" s="224"/>
      <c r="G3779" s="98"/>
      <c r="H3779" s="98"/>
      <c r="I3779" s="130"/>
      <c r="J3779" s="98"/>
      <c r="K3779" s="98"/>
      <c r="L3779" s="98"/>
      <c r="M3779" s="255"/>
      <c r="N3779" s="255"/>
      <c r="O3779" s="98"/>
      <c r="P3779" s="98"/>
      <c r="Q3779" s="130"/>
    </row>
    <row r="3780" spans="1:17" ht="12.6" customHeight="1" x14ac:dyDescent="0.2">
      <c r="A3780" s="234"/>
      <c r="B3780" s="98"/>
      <c r="C3780" s="130"/>
      <c r="D3780" s="240"/>
      <c r="E3780" s="240"/>
      <c r="F3780" s="224"/>
      <c r="G3780" s="98"/>
      <c r="H3780" s="98"/>
      <c r="I3780" s="130"/>
      <c r="J3780" s="98"/>
      <c r="K3780" s="98"/>
      <c r="L3780" s="98"/>
      <c r="M3780" s="255"/>
      <c r="N3780" s="255"/>
      <c r="O3780" s="98"/>
      <c r="P3780" s="98"/>
      <c r="Q3780" s="130"/>
    </row>
    <row r="3781" spans="1:17" ht="12.6" customHeight="1" x14ac:dyDescent="0.2">
      <c r="A3781" s="234"/>
      <c r="B3781" s="98"/>
      <c r="C3781" s="130"/>
      <c r="D3781" s="240"/>
      <c r="E3781" s="240"/>
      <c r="F3781" s="224"/>
      <c r="G3781" s="98"/>
      <c r="H3781" s="98"/>
      <c r="I3781" s="130"/>
      <c r="J3781" s="98"/>
      <c r="K3781" s="98"/>
      <c r="L3781" s="98"/>
      <c r="M3781" s="255"/>
      <c r="N3781" s="255"/>
      <c r="O3781" s="98"/>
      <c r="P3781" s="98"/>
      <c r="Q3781" s="130"/>
    </row>
    <row r="3782" spans="1:17" ht="12.6" customHeight="1" x14ac:dyDescent="0.2">
      <c r="A3782" s="234"/>
      <c r="B3782" s="98"/>
      <c r="C3782" s="130"/>
      <c r="D3782" s="240"/>
      <c r="E3782" s="240"/>
      <c r="F3782" s="224"/>
      <c r="G3782" s="98"/>
      <c r="H3782" s="98"/>
      <c r="I3782" s="130"/>
      <c r="J3782" s="98"/>
      <c r="K3782" s="98"/>
      <c r="L3782" s="98"/>
      <c r="M3782" s="255"/>
      <c r="N3782" s="255"/>
      <c r="O3782" s="98"/>
      <c r="P3782" s="98"/>
      <c r="Q3782" s="130"/>
    </row>
    <row r="3783" spans="1:17" ht="12.6" customHeight="1" x14ac:dyDescent="0.2">
      <c r="A3783" s="234"/>
      <c r="B3783" s="98"/>
      <c r="C3783" s="130"/>
      <c r="D3783" s="240"/>
      <c r="E3783" s="240"/>
      <c r="F3783" s="224"/>
      <c r="G3783" s="98"/>
      <c r="H3783" s="98"/>
      <c r="I3783" s="130"/>
      <c r="J3783" s="98"/>
      <c r="K3783" s="98"/>
      <c r="L3783" s="98"/>
      <c r="M3783" s="255"/>
      <c r="N3783" s="255"/>
      <c r="O3783" s="98"/>
      <c r="P3783" s="98"/>
      <c r="Q3783" s="130"/>
    </row>
    <row r="3784" spans="1:17" ht="12.6" customHeight="1" x14ac:dyDescent="0.2">
      <c r="A3784" s="234"/>
      <c r="B3784" s="98"/>
      <c r="C3784" s="130"/>
      <c r="D3784" s="240"/>
      <c r="E3784" s="240"/>
      <c r="F3784" s="224"/>
      <c r="G3784" s="98"/>
      <c r="H3784" s="98"/>
      <c r="I3784" s="130"/>
      <c r="J3784" s="98"/>
      <c r="K3784" s="98"/>
      <c r="L3784" s="98"/>
      <c r="M3784" s="255"/>
      <c r="N3784" s="255"/>
      <c r="O3784" s="98"/>
      <c r="P3784" s="98"/>
      <c r="Q3784" s="130"/>
    </row>
    <row r="3785" spans="1:17" ht="12.6" customHeight="1" x14ac:dyDescent="0.2">
      <c r="A3785" s="234"/>
      <c r="B3785" s="98"/>
      <c r="C3785" s="130"/>
      <c r="D3785" s="240"/>
      <c r="E3785" s="240"/>
      <c r="F3785" s="224"/>
      <c r="G3785" s="98"/>
      <c r="H3785" s="98"/>
      <c r="I3785" s="130"/>
      <c r="J3785" s="98"/>
      <c r="K3785" s="98"/>
      <c r="L3785" s="98"/>
      <c r="M3785" s="255"/>
      <c r="N3785" s="255"/>
      <c r="O3785" s="98"/>
      <c r="P3785" s="98"/>
      <c r="Q3785" s="130"/>
    </row>
    <row r="3786" spans="1:17" ht="12.6" customHeight="1" x14ac:dyDescent="0.2">
      <c r="A3786" s="234"/>
      <c r="B3786" s="98"/>
      <c r="C3786" s="130"/>
      <c r="D3786" s="240"/>
      <c r="E3786" s="240"/>
      <c r="F3786" s="224"/>
      <c r="G3786" s="98"/>
      <c r="H3786" s="98"/>
      <c r="I3786" s="130"/>
      <c r="J3786" s="98"/>
      <c r="K3786" s="98"/>
      <c r="L3786" s="98"/>
      <c r="M3786" s="255"/>
      <c r="N3786" s="255"/>
      <c r="O3786" s="98"/>
      <c r="P3786" s="98"/>
      <c r="Q3786" s="130"/>
    </row>
    <row r="3787" spans="1:17" ht="12.6" customHeight="1" x14ac:dyDescent="0.2">
      <c r="A3787" s="234"/>
      <c r="B3787" s="98"/>
      <c r="C3787" s="130"/>
      <c r="D3787" s="240"/>
      <c r="E3787" s="240"/>
      <c r="F3787" s="224"/>
      <c r="G3787" s="98"/>
      <c r="H3787" s="98"/>
      <c r="I3787" s="130"/>
      <c r="J3787" s="98"/>
      <c r="K3787" s="98"/>
      <c r="L3787" s="98"/>
      <c r="M3787" s="255"/>
      <c r="N3787" s="255"/>
      <c r="O3787" s="98"/>
      <c r="P3787" s="98"/>
      <c r="Q3787" s="130"/>
    </row>
    <row r="3788" spans="1:17" ht="12.6" customHeight="1" x14ac:dyDescent="0.2">
      <c r="A3788" s="234"/>
      <c r="B3788" s="98"/>
      <c r="C3788" s="130"/>
      <c r="D3788" s="240"/>
      <c r="E3788" s="240"/>
      <c r="F3788" s="224"/>
      <c r="G3788" s="98"/>
      <c r="H3788" s="98"/>
      <c r="I3788" s="130"/>
      <c r="J3788" s="98"/>
      <c r="K3788" s="98"/>
      <c r="L3788" s="98"/>
      <c r="M3788" s="255"/>
      <c r="N3788" s="255"/>
      <c r="O3788" s="98"/>
      <c r="P3788" s="98"/>
      <c r="Q3788" s="130"/>
    </row>
    <row r="3789" spans="1:17" ht="12.6" customHeight="1" x14ac:dyDescent="0.2">
      <c r="A3789" s="234"/>
      <c r="B3789" s="98"/>
      <c r="C3789" s="130"/>
      <c r="D3789" s="240"/>
      <c r="E3789" s="240"/>
      <c r="F3789" s="224"/>
      <c r="G3789" s="98"/>
      <c r="H3789" s="98"/>
      <c r="I3789" s="130"/>
      <c r="J3789" s="98"/>
      <c r="K3789" s="98"/>
      <c r="L3789" s="98"/>
      <c r="M3789" s="255"/>
      <c r="N3789" s="255"/>
      <c r="O3789" s="98"/>
      <c r="P3789" s="98"/>
      <c r="Q3789" s="130"/>
    </row>
    <row r="3790" spans="1:17" ht="12.6" customHeight="1" x14ac:dyDescent="0.2">
      <c r="A3790" s="234"/>
      <c r="B3790" s="98"/>
      <c r="C3790" s="130"/>
      <c r="D3790" s="240"/>
      <c r="E3790" s="240"/>
      <c r="F3790" s="224"/>
      <c r="G3790" s="98"/>
      <c r="H3790" s="98"/>
      <c r="I3790" s="130"/>
      <c r="J3790" s="98"/>
      <c r="K3790" s="98"/>
      <c r="L3790" s="98"/>
      <c r="M3790" s="255"/>
      <c r="N3790" s="255"/>
      <c r="O3790" s="98"/>
      <c r="P3790" s="98"/>
      <c r="Q3790" s="130"/>
    </row>
    <row r="3791" spans="1:17" ht="12.6" customHeight="1" x14ac:dyDescent="0.2">
      <c r="A3791" s="234"/>
      <c r="B3791" s="98"/>
      <c r="C3791" s="130"/>
      <c r="D3791" s="240"/>
      <c r="E3791" s="240"/>
      <c r="F3791" s="224"/>
      <c r="G3791" s="98"/>
      <c r="H3791" s="98"/>
      <c r="I3791" s="130"/>
      <c r="J3791" s="98"/>
      <c r="K3791" s="98"/>
      <c r="L3791" s="98"/>
      <c r="M3791" s="255"/>
      <c r="N3791" s="255"/>
      <c r="O3791" s="98"/>
      <c r="P3791" s="98"/>
      <c r="Q3791" s="130"/>
    </row>
    <row r="3792" spans="1:17" ht="12.6" customHeight="1" x14ac:dyDescent="0.2">
      <c r="A3792" s="234"/>
      <c r="B3792" s="98"/>
      <c r="C3792" s="130"/>
      <c r="D3792" s="240"/>
      <c r="E3792" s="240"/>
      <c r="F3792" s="224"/>
      <c r="G3792" s="98"/>
      <c r="H3792" s="98"/>
      <c r="I3792" s="130"/>
      <c r="J3792" s="98"/>
      <c r="K3792" s="98"/>
      <c r="L3792" s="98"/>
      <c r="M3792" s="255"/>
      <c r="N3792" s="255"/>
      <c r="O3792" s="98"/>
      <c r="P3792" s="98"/>
      <c r="Q3792" s="130"/>
    </row>
    <row r="3793" spans="1:17" ht="12.6" customHeight="1" x14ac:dyDescent="0.2">
      <c r="A3793" s="234"/>
      <c r="B3793" s="98"/>
      <c r="C3793" s="130"/>
      <c r="D3793" s="240"/>
      <c r="E3793" s="240"/>
      <c r="F3793" s="224"/>
      <c r="G3793" s="98"/>
      <c r="H3793" s="98"/>
      <c r="I3793" s="130"/>
      <c r="J3793" s="98"/>
      <c r="K3793" s="98"/>
      <c r="L3793" s="98"/>
      <c r="M3793" s="255"/>
      <c r="N3793" s="255"/>
      <c r="O3793" s="98"/>
      <c r="P3793" s="98"/>
      <c r="Q3793" s="130"/>
    </row>
    <row r="3794" spans="1:17" ht="12.6" customHeight="1" x14ac:dyDescent="0.2">
      <c r="A3794" s="234"/>
      <c r="B3794" s="98"/>
      <c r="C3794" s="130"/>
      <c r="D3794" s="240"/>
      <c r="E3794" s="240"/>
      <c r="F3794" s="224"/>
      <c r="G3794" s="98"/>
      <c r="H3794" s="98"/>
      <c r="I3794" s="130"/>
      <c r="J3794" s="98"/>
      <c r="K3794" s="98"/>
      <c r="L3794" s="98"/>
      <c r="M3794" s="255"/>
      <c r="N3794" s="255"/>
      <c r="O3794" s="98"/>
      <c r="P3794" s="98"/>
      <c r="Q3794" s="130"/>
    </row>
    <row r="3795" spans="1:17" ht="12.6" customHeight="1" x14ac:dyDescent="0.2">
      <c r="A3795" s="234"/>
      <c r="B3795" s="98"/>
      <c r="C3795" s="130"/>
      <c r="D3795" s="240"/>
      <c r="E3795" s="240"/>
      <c r="F3795" s="224"/>
      <c r="G3795" s="98"/>
      <c r="H3795" s="98"/>
      <c r="I3795" s="130"/>
      <c r="J3795" s="98"/>
      <c r="K3795" s="98"/>
      <c r="L3795" s="98"/>
      <c r="M3795" s="255"/>
      <c r="N3795" s="255"/>
      <c r="O3795" s="98"/>
      <c r="P3795" s="98"/>
      <c r="Q3795" s="130"/>
    </row>
    <row r="3796" spans="1:17" ht="12.6" customHeight="1" x14ac:dyDescent="0.2">
      <c r="A3796" s="234"/>
      <c r="B3796" s="98"/>
      <c r="C3796" s="130"/>
      <c r="D3796" s="240"/>
      <c r="E3796" s="240"/>
      <c r="F3796" s="224"/>
      <c r="G3796" s="98"/>
      <c r="H3796" s="98"/>
      <c r="I3796" s="130"/>
      <c r="J3796" s="98"/>
      <c r="K3796" s="98"/>
      <c r="L3796" s="98"/>
      <c r="M3796" s="255"/>
      <c r="N3796" s="255"/>
      <c r="O3796" s="98"/>
      <c r="P3796" s="98"/>
      <c r="Q3796" s="130"/>
    </row>
    <row r="3797" spans="1:17" ht="12.6" customHeight="1" x14ac:dyDescent="0.2">
      <c r="A3797" s="234"/>
      <c r="B3797" s="98"/>
      <c r="C3797" s="130"/>
      <c r="D3797" s="240"/>
      <c r="E3797" s="240"/>
      <c r="F3797" s="224"/>
      <c r="G3797" s="98"/>
      <c r="H3797" s="98"/>
      <c r="I3797" s="130"/>
      <c r="J3797" s="98"/>
      <c r="K3797" s="98"/>
      <c r="L3797" s="98"/>
      <c r="M3797" s="255"/>
      <c r="N3797" s="255"/>
      <c r="O3797" s="98"/>
      <c r="P3797" s="98"/>
      <c r="Q3797" s="130"/>
    </row>
    <row r="3798" spans="1:17" ht="12.6" customHeight="1" x14ac:dyDescent="0.2">
      <c r="A3798" s="234"/>
      <c r="B3798" s="98"/>
      <c r="C3798" s="130"/>
      <c r="D3798" s="240"/>
      <c r="E3798" s="240"/>
      <c r="F3798" s="224"/>
      <c r="G3798" s="98"/>
      <c r="H3798" s="98"/>
      <c r="I3798" s="130"/>
      <c r="J3798" s="98"/>
      <c r="K3798" s="98"/>
      <c r="L3798" s="98"/>
      <c r="M3798" s="255"/>
      <c r="N3798" s="255"/>
      <c r="O3798" s="98"/>
      <c r="P3798" s="98"/>
      <c r="Q3798" s="130"/>
    </row>
    <row r="3799" spans="1:17" ht="12.6" customHeight="1" x14ac:dyDescent="0.2">
      <c r="A3799" s="234"/>
      <c r="B3799" s="98"/>
      <c r="C3799" s="130"/>
      <c r="D3799" s="240"/>
      <c r="E3799" s="240"/>
      <c r="F3799" s="224"/>
      <c r="G3799" s="98"/>
      <c r="H3799" s="98"/>
      <c r="I3799" s="130"/>
      <c r="J3799" s="98"/>
      <c r="K3799" s="98"/>
      <c r="L3799" s="98"/>
      <c r="M3799" s="255"/>
      <c r="N3799" s="255"/>
      <c r="O3799" s="98"/>
      <c r="P3799" s="98"/>
      <c r="Q3799" s="130"/>
    </row>
    <row r="3800" spans="1:17" ht="12.6" customHeight="1" x14ac:dyDescent="0.2">
      <c r="A3800" s="234"/>
      <c r="B3800" s="98"/>
      <c r="C3800" s="130"/>
      <c r="D3800" s="240"/>
      <c r="E3800" s="240"/>
      <c r="F3800" s="224"/>
      <c r="G3800" s="98"/>
      <c r="H3800" s="98"/>
      <c r="I3800" s="130"/>
      <c r="J3800" s="98"/>
      <c r="K3800" s="98"/>
      <c r="L3800" s="98"/>
      <c r="M3800" s="255"/>
      <c r="N3800" s="255"/>
      <c r="O3800" s="98"/>
      <c r="P3800" s="98"/>
      <c r="Q3800" s="130"/>
    </row>
    <row r="3801" spans="1:17" ht="12.6" customHeight="1" x14ac:dyDescent="0.2">
      <c r="A3801" s="234"/>
      <c r="B3801" s="98"/>
      <c r="C3801" s="130"/>
      <c r="D3801" s="240"/>
      <c r="E3801" s="240"/>
      <c r="F3801" s="224"/>
      <c r="G3801" s="98"/>
      <c r="H3801" s="98"/>
      <c r="I3801" s="130"/>
      <c r="J3801" s="98"/>
      <c r="K3801" s="98"/>
      <c r="L3801" s="98"/>
      <c r="M3801" s="255"/>
      <c r="N3801" s="255"/>
      <c r="O3801" s="98"/>
      <c r="P3801" s="98"/>
      <c r="Q3801" s="130"/>
    </row>
    <row r="3802" spans="1:17" ht="12.6" customHeight="1" x14ac:dyDescent="0.2">
      <c r="A3802" s="234"/>
      <c r="B3802" s="98"/>
      <c r="C3802" s="130"/>
      <c r="D3802" s="240"/>
      <c r="E3802" s="240"/>
      <c r="F3802" s="224"/>
      <c r="G3802" s="98"/>
      <c r="H3802" s="98"/>
      <c r="I3802" s="130"/>
      <c r="J3802" s="98"/>
      <c r="K3802" s="98"/>
      <c r="L3802" s="98"/>
      <c r="M3802" s="255"/>
      <c r="N3802" s="255"/>
      <c r="O3802" s="98"/>
      <c r="P3802" s="98"/>
      <c r="Q3802" s="130"/>
    </row>
    <row r="3803" spans="1:17" ht="12.6" customHeight="1" x14ac:dyDescent="0.2">
      <c r="A3803" s="234"/>
      <c r="B3803" s="98"/>
      <c r="C3803" s="130"/>
      <c r="D3803" s="240"/>
      <c r="E3803" s="240"/>
      <c r="F3803" s="224"/>
      <c r="G3803" s="98"/>
      <c r="H3803" s="98"/>
      <c r="I3803" s="130"/>
      <c r="J3803" s="98"/>
      <c r="K3803" s="98"/>
      <c r="L3803" s="98"/>
      <c r="M3803" s="255"/>
      <c r="N3803" s="255"/>
      <c r="O3803" s="98"/>
      <c r="P3803" s="98"/>
      <c r="Q3803" s="130"/>
    </row>
    <row r="3804" spans="1:17" ht="12.6" customHeight="1" x14ac:dyDescent="0.2">
      <c r="A3804" s="234"/>
      <c r="B3804" s="98"/>
      <c r="C3804" s="130"/>
      <c r="D3804" s="240"/>
      <c r="E3804" s="240"/>
      <c r="F3804" s="224"/>
      <c r="G3804" s="98"/>
      <c r="H3804" s="98"/>
      <c r="I3804" s="130"/>
      <c r="J3804" s="98"/>
      <c r="K3804" s="98"/>
      <c r="L3804" s="98"/>
      <c r="M3804" s="255"/>
      <c r="N3804" s="255"/>
      <c r="O3804" s="98"/>
      <c r="P3804" s="98"/>
      <c r="Q3804" s="130"/>
    </row>
    <row r="3805" spans="1:17" ht="12.6" customHeight="1" x14ac:dyDescent="0.2">
      <c r="A3805" s="234"/>
      <c r="B3805" s="98"/>
      <c r="C3805" s="130"/>
      <c r="D3805" s="240"/>
      <c r="E3805" s="240"/>
      <c r="F3805" s="224"/>
      <c r="G3805" s="98"/>
      <c r="H3805" s="98"/>
      <c r="I3805" s="130"/>
      <c r="J3805" s="98"/>
      <c r="K3805" s="98"/>
      <c r="L3805" s="98"/>
      <c r="M3805" s="255"/>
      <c r="N3805" s="255"/>
      <c r="O3805" s="98"/>
      <c r="P3805" s="98"/>
      <c r="Q3805" s="130"/>
    </row>
    <row r="3806" spans="1:17" ht="12.6" customHeight="1" x14ac:dyDescent="0.2">
      <c r="A3806" s="234"/>
      <c r="B3806" s="98"/>
      <c r="C3806" s="130"/>
      <c r="D3806" s="240"/>
      <c r="E3806" s="240"/>
      <c r="F3806" s="224"/>
      <c r="G3806" s="98"/>
      <c r="H3806" s="98"/>
      <c r="I3806" s="130"/>
      <c r="J3806" s="98"/>
      <c r="K3806" s="98"/>
      <c r="L3806" s="98"/>
      <c r="M3806" s="255"/>
      <c r="N3806" s="255"/>
      <c r="O3806" s="98"/>
      <c r="P3806" s="98"/>
      <c r="Q3806" s="130"/>
    </row>
    <row r="3807" spans="1:17" ht="12.6" customHeight="1" x14ac:dyDescent="0.2">
      <c r="A3807" s="234"/>
      <c r="B3807" s="98"/>
      <c r="C3807" s="130"/>
      <c r="D3807" s="240"/>
      <c r="E3807" s="240"/>
      <c r="F3807" s="224"/>
      <c r="G3807" s="98"/>
      <c r="H3807" s="98"/>
      <c r="I3807" s="130"/>
      <c r="J3807" s="98"/>
      <c r="K3807" s="98"/>
      <c r="L3807" s="98"/>
      <c r="M3807" s="255"/>
      <c r="N3807" s="255"/>
      <c r="O3807" s="98"/>
      <c r="P3807" s="98"/>
      <c r="Q3807" s="130"/>
    </row>
    <row r="3808" spans="1:17" ht="12.6" customHeight="1" x14ac:dyDescent="0.2">
      <c r="A3808" s="234"/>
      <c r="B3808" s="98"/>
      <c r="C3808" s="130"/>
      <c r="D3808" s="240"/>
      <c r="E3808" s="240"/>
      <c r="F3808" s="224"/>
      <c r="G3808" s="98"/>
      <c r="H3808" s="98"/>
      <c r="I3808" s="130"/>
      <c r="J3808" s="98"/>
      <c r="K3808" s="98"/>
      <c r="L3808" s="98"/>
      <c r="M3808" s="255"/>
      <c r="N3808" s="255"/>
      <c r="O3808" s="98"/>
      <c r="P3808" s="98"/>
      <c r="Q3808" s="130"/>
    </row>
    <row r="3809" spans="1:17" ht="12.6" customHeight="1" x14ac:dyDescent="0.2">
      <c r="A3809" s="234"/>
      <c r="B3809" s="98"/>
      <c r="C3809" s="130"/>
      <c r="D3809" s="240"/>
      <c r="E3809" s="240"/>
      <c r="F3809" s="224"/>
      <c r="G3809" s="98"/>
      <c r="H3809" s="98"/>
      <c r="I3809" s="130"/>
      <c r="J3809" s="98"/>
      <c r="K3809" s="98"/>
      <c r="L3809" s="98"/>
      <c r="M3809" s="255"/>
      <c r="N3809" s="255"/>
      <c r="O3809" s="98"/>
      <c r="P3809" s="98"/>
      <c r="Q3809" s="130"/>
    </row>
    <row r="3810" spans="1:17" ht="12.6" customHeight="1" x14ac:dyDescent="0.2">
      <c r="A3810" s="234"/>
      <c r="B3810" s="98"/>
      <c r="C3810" s="130"/>
      <c r="D3810" s="240"/>
      <c r="E3810" s="240"/>
      <c r="F3810" s="224"/>
      <c r="G3810" s="98"/>
      <c r="H3810" s="98"/>
      <c r="I3810" s="130"/>
      <c r="J3810" s="98"/>
      <c r="K3810" s="98"/>
      <c r="L3810" s="98"/>
      <c r="M3810" s="255"/>
      <c r="N3810" s="255"/>
      <c r="O3810" s="98"/>
      <c r="P3810" s="98"/>
      <c r="Q3810" s="130"/>
    </row>
    <row r="3811" spans="1:17" ht="12.6" customHeight="1" x14ac:dyDescent="0.2">
      <c r="A3811" s="234"/>
      <c r="B3811" s="98"/>
      <c r="C3811" s="130"/>
      <c r="D3811" s="240"/>
      <c r="E3811" s="240"/>
      <c r="F3811" s="224"/>
      <c r="G3811" s="98"/>
      <c r="H3811" s="98"/>
      <c r="I3811" s="130"/>
      <c r="J3811" s="98"/>
      <c r="K3811" s="98"/>
      <c r="L3811" s="98"/>
      <c r="M3811" s="255"/>
      <c r="N3811" s="255"/>
      <c r="O3811" s="98"/>
      <c r="P3811" s="98"/>
      <c r="Q3811" s="130"/>
    </row>
    <row r="3812" spans="1:17" ht="12.6" customHeight="1" x14ac:dyDescent="0.2">
      <c r="A3812" s="234"/>
      <c r="B3812" s="98"/>
      <c r="C3812" s="130"/>
      <c r="D3812" s="240"/>
      <c r="E3812" s="240"/>
      <c r="F3812" s="224"/>
      <c r="G3812" s="98"/>
      <c r="H3812" s="98"/>
      <c r="I3812" s="130"/>
      <c r="J3812" s="98"/>
      <c r="K3812" s="98"/>
      <c r="L3812" s="98"/>
      <c r="M3812" s="255"/>
      <c r="N3812" s="255"/>
      <c r="O3812" s="98"/>
      <c r="P3812" s="98"/>
      <c r="Q3812" s="130"/>
    </row>
    <row r="3813" spans="1:17" ht="12.6" customHeight="1" x14ac:dyDescent="0.2">
      <c r="A3813" s="234"/>
      <c r="B3813" s="98"/>
      <c r="C3813" s="130"/>
      <c r="D3813" s="240"/>
      <c r="E3813" s="240"/>
      <c r="F3813" s="224"/>
      <c r="G3813" s="98"/>
      <c r="H3813" s="98"/>
      <c r="I3813" s="130"/>
      <c r="J3813" s="98"/>
      <c r="K3813" s="98"/>
      <c r="L3813" s="98"/>
      <c r="M3813" s="255"/>
      <c r="N3813" s="255"/>
      <c r="O3813" s="98"/>
      <c r="P3813" s="98"/>
      <c r="Q3813" s="130"/>
    </row>
    <row r="3814" spans="1:17" ht="12.6" customHeight="1" x14ac:dyDescent="0.2">
      <c r="A3814" s="234"/>
      <c r="B3814" s="98"/>
      <c r="C3814" s="130"/>
      <c r="D3814" s="240"/>
      <c r="E3814" s="240"/>
      <c r="F3814" s="224"/>
      <c r="G3814" s="98"/>
      <c r="H3814" s="98"/>
      <c r="I3814" s="130"/>
      <c r="J3814" s="98"/>
      <c r="K3814" s="98"/>
      <c r="L3814" s="98"/>
      <c r="M3814" s="255"/>
      <c r="N3814" s="255"/>
      <c r="O3814" s="98"/>
      <c r="P3814" s="98"/>
      <c r="Q3814" s="130"/>
    </row>
    <row r="3815" spans="1:17" ht="12.6" customHeight="1" x14ac:dyDescent="0.2">
      <c r="A3815" s="234"/>
      <c r="B3815" s="98"/>
      <c r="C3815" s="130"/>
      <c r="D3815" s="240"/>
      <c r="E3815" s="240"/>
      <c r="F3815" s="224"/>
      <c r="G3815" s="98"/>
      <c r="H3815" s="98"/>
      <c r="I3815" s="130"/>
      <c r="J3815" s="98"/>
      <c r="K3815" s="98"/>
      <c r="L3815" s="98"/>
      <c r="M3815" s="255"/>
      <c r="N3815" s="255"/>
      <c r="O3815" s="98"/>
      <c r="P3815" s="98"/>
      <c r="Q3815" s="130"/>
    </row>
    <row r="3816" spans="1:17" ht="12.6" customHeight="1" x14ac:dyDescent="0.2">
      <c r="A3816" s="234"/>
      <c r="B3816" s="98"/>
      <c r="C3816" s="130"/>
      <c r="D3816" s="240"/>
      <c r="E3816" s="240"/>
      <c r="F3816" s="224"/>
      <c r="G3816" s="98"/>
      <c r="H3816" s="98"/>
      <c r="I3816" s="130"/>
      <c r="J3816" s="98"/>
      <c r="K3816" s="98"/>
      <c r="L3816" s="98"/>
      <c r="M3816" s="255"/>
      <c r="N3816" s="255"/>
      <c r="O3816" s="98"/>
      <c r="P3816" s="98"/>
      <c r="Q3816" s="130"/>
    </row>
    <row r="3817" spans="1:17" ht="12.6" customHeight="1" x14ac:dyDescent="0.2">
      <c r="A3817" s="234"/>
      <c r="B3817" s="98"/>
      <c r="C3817" s="130"/>
      <c r="D3817" s="240"/>
      <c r="E3817" s="240"/>
      <c r="F3817" s="224"/>
      <c r="G3817" s="98"/>
      <c r="H3817" s="98"/>
      <c r="I3817" s="130"/>
      <c r="J3817" s="98"/>
      <c r="K3817" s="98"/>
      <c r="L3817" s="98"/>
      <c r="M3817" s="255"/>
      <c r="N3817" s="255"/>
      <c r="O3817" s="98"/>
      <c r="P3817" s="98"/>
      <c r="Q3817" s="130"/>
    </row>
    <row r="3818" spans="1:17" ht="12.6" customHeight="1" x14ac:dyDescent="0.2">
      <c r="A3818" s="234"/>
      <c r="B3818" s="98"/>
      <c r="C3818" s="130"/>
      <c r="D3818" s="240"/>
      <c r="E3818" s="240"/>
      <c r="F3818" s="224"/>
      <c r="G3818" s="98"/>
      <c r="H3818" s="98"/>
      <c r="I3818" s="130"/>
      <c r="J3818" s="98"/>
      <c r="K3818" s="98"/>
      <c r="L3818" s="98"/>
      <c r="M3818" s="255"/>
      <c r="N3818" s="255"/>
      <c r="O3818" s="98"/>
      <c r="P3818" s="98"/>
      <c r="Q3818" s="130"/>
    </row>
    <row r="3819" spans="1:17" ht="12.6" customHeight="1" x14ac:dyDescent="0.2">
      <c r="A3819" s="234"/>
      <c r="B3819" s="98"/>
      <c r="C3819" s="130"/>
      <c r="D3819" s="240"/>
      <c r="E3819" s="240"/>
      <c r="F3819" s="224"/>
      <c r="G3819" s="98"/>
      <c r="H3819" s="98"/>
      <c r="I3819" s="130"/>
      <c r="J3819" s="98"/>
      <c r="K3819" s="98"/>
      <c r="L3819" s="98"/>
      <c r="M3819" s="255"/>
      <c r="N3819" s="255"/>
      <c r="O3819" s="98"/>
      <c r="P3819" s="98"/>
      <c r="Q3819" s="130"/>
    </row>
    <row r="3820" spans="1:17" ht="12.6" customHeight="1" x14ac:dyDescent="0.2">
      <c r="A3820" s="234"/>
      <c r="B3820" s="98"/>
      <c r="C3820" s="130"/>
      <c r="D3820" s="240"/>
      <c r="E3820" s="240"/>
      <c r="F3820" s="224"/>
      <c r="G3820" s="98"/>
      <c r="H3820" s="98"/>
      <c r="I3820" s="130"/>
      <c r="J3820" s="98"/>
      <c r="K3820" s="98"/>
      <c r="L3820" s="98"/>
      <c r="M3820" s="255"/>
      <c r="N3820" s="255"/>
      <c r="O3820" s="98"/>
      <c r="P3820" s="98"/>
      <c r="Q3820" s="130"/>
    </row>
    <row r="3821" spans="1:17" ht="12.6" customHeight="1" x14ac:dyDescent="0.2">
      <c r="A3821" s="234"/>
      <c r="B3821" s="98"/>
      <c r="C3821" s="130"/>
      <c r="D3821" s="240"/>
      <c r="E3821" s="240"/>
      <c r="F3821" s="224"/>
      <c r="G3821" s="98"/>
      <c r="H3821" s="98"/>
      <c r="I3821" s="130"/>
      <c r="J3821" s="98"/>
      <c r="K3821" s="98"/>
      <c r="L3821" s="98"/>
      <c r="M3821" s="255"/>
      <c r="N3821" s="255"/>
      <c r="O3821" s="98"/>
      <c r="P3821" s="98"/>
      <c r="Q3821" s="130"/>
    </row>
    <row r="3822" spans="1:17" ht="12.6" customHeight="1" x14ac:dyDescent="0.2">
      <c r="A3822" s="234"/>
      <c r="B3822" s="98"/>
      <c r="C3822" s="130"/>
      <c r="D3822" s="240"/>
      <c r="E3822" s="240"/>
      <c r="F3822" s="224"/>
      <c r="G3822" s="98"/>
      <c r="H3822" s="98"/>
      <c r="I3822" s="130"/>
      <c r="J3822" s="98"/>
      <c r="K3822" s="98"/>
      <c r="L3822" s="98"/>
      <c r="M3822" s="255"/>
      <c r="N3822" s="255"/>
      <c r="O3822" s="98"/>
      <c r="P3822" s="98"/>
      <c r="Q3822" s="130"/>
    </row>
    <row r="3823" spans="1:17" ht="12.6" customHeight="1" x14ac:dyDescent="0.2">
      <c r="A3823" s="234"/>
      <c r="B3823" s="98"/>
      <c r="C3823" s="130"/>
      <c r="D3823" s="240"/>
      <c r="E3823" s="240"/>
      <c r="F3823" s="224"/>
      <c r="G3823" s="98"/>
      <c r="H3823" s="98"/>
      <c r="I3823" s="130"/>
      <c r="J3823" s="98"/>
      <c r="K3823" s="98"/>
      <c r="L3823" s="98"/>
      <c r="M3823" s="255"/>
      <c r="N3823" s="255"/>
      <c r="O3823" s="98"/>
      <c r="P3823" s="98"/>
      <c r="Q3823" s="130"/>
    </row>
    <row r="3824" spans="1:17" ht="12.6" customHeight="1" x14ac:dyDescent="0.2">
      <c r="A3824" s="234"/>
      <c r="B3824" s="98"/>
      <c r="C3824" s="130"/>
      <c r="D3824" s="240"/>
      <c r="E3824" s="240"/>
      <c r="F3824" s="224"/>
      <c r="G3824" s="98"/>
      <c r="H3824" s="98"/>
      <c r="I3824" s="130"/>
      <c r="J3824" s="98"/>
      <c r="K3824" s="98"/>
      <c r="L3824" s="98"/>
      <c r="M3824" s="255"/>
      <c r="N3824" s="255"/>
      <c r="O3824" s="98"/>
      <c r="P3824" s="98"/>
      <c r="Q3824" s="130"/>
    </row>
    <row r="3825" spans="1:17" ht="12.6" customHeight="1" x14ac:dyDescent="0.2">
      <c r="A3825" s="234"/>
      <c r="B3825" s="98"/>
      <c r="C3825" s="130"/>
      <c r="D3825" s="240"/>
      <c r="E3825" s="240"/>
      <c r="F3825" s="224"/>
      <c r="G3825" s="98"/>
      <c r="H3825" s="98"/>
      <c r="I3825" s="130"/>
      <c r="J3825" s="98"/>
      <c r="K3825" s="98"/>
      <c r="L3825" s="98"/>
      <c r="M3825" s="255"/>
      <c r="N3825" s="255"/>
      <c r="O3825" s="98"/>
      <c r="P3825" s="98"/>
      <c r="Q3825" s="130"/>
    </row>
    <row r="3826" spans="1:17" ht="12.6" customHeight="1" x14ac:dyDescent="0.2">
      <c r="A3826" s="234"/>
      <c r="B3826" s="98"/>
      <c r="C3826" s="130"/>
      <c r="D3826" s="240"/>
      <c r="E3826" s="240"/>
      <c r="F3826" s="224"/>
      <c r="G3826" s="98"/>
      <c r="H3826" s="98"/>
      <c r="I3826" s="130"/>
      <c r="J3826" s="98"/>
      <c r="K3826" s="98"/>
      <c r="L3826" s="98"/>
      <c r="M3826" s="255"/>
      <c r="N3826" s="255"/>
      <c r="O3826" s="98"/>
      <c r="P3826" s="98"/>
      <c r="Q3826" s="130"/>
    </row>
    <row r="3827" spans="1:17" ht="12.6" customHeight="1" x14ac:dyDescent="0.2">
      <c r="A3827" s="234"/>
      <c r="B3827" s="98"/>
      <c r="C3827" s="130"/>
      <c r="D3827" s="240"/>
      <c r="E3827" s="240"/>
      <c r="F3827" s="224"/>
      <c r="G3827" s="98"/>
      <c r="H3827" s="98"/>
      <c r="I3827" s="130"/>
      <c r="J3827" s="98"/>
      <c r="K3827" s="98"/>
      <c r="L3827" s="98"/>
      <c r="M3827" s="255"/>
      <c r="N3827" s="255"/>
      <c r="O3827" s="98"/>
      <c r="P3827" s="98"/>
      <c r="Q3827" s="130"/>
    </row>
    <row r="3828" spans="1:17" ht="12.6" customHeight="1" x14ac:dyDescent="0.2">
      <c r="A3828" s="234"/>
      <c r="B3828" s="98"/>
      <c r="C3828" s="130"/>
      <c r="D3828" s="240"/>
      <c r="E3828" s="240"/>
      <c r="F3828" s="224"/>
      <c r="G3828" s="98"/>
      <c r="H3828" s="98"/>
      <c r="I3828" s="130"/>
      <c r="J3828" s="98"/>
      <c r="K3828" s="98"/>
      <c r="L3828" s="98"/>
      <c r="M3828" s="255"/>
      <c r="N3828" s="255"/>
      <c r="O3828" s="98"/>
      <c r="P3828" s="98"/>
      <c r="Q3828" s="130"/>
    </row>
    <row r="3829" spans="1:17" ht="12.6" customHeight="1" x14ac:dyDescent="0.2">
      <c r="A3829" s="234"/>
      <c r="B3829" s="98"/>
      <c r="C3829" s="130"/>
      <c r="D3829" s="240"/>
      <c r="E3829" s="240"/>
      <c r="F3829" s="224"/>
      <c r="G3829" s="98"/>
      <c r="H3829" s="98"/>
      <c r="I3829" s="130"/>
      <c r="J3829" s="98"/>
      <c r="K3829" s="98"/>
      <c r="L3829" s="98"/>
      <c r="M3829" s="255"/>
      <c r="N3829" s="255"/>
      <c r="O3829" s="98"/>
      <c r="P3829" s="98"/>
      <c r="Q3829" s="130"/>
    </row>
    <row r="3830" spans="1:17" ht="12.6" customHeight="1" x14ac:dyDescent="0.2">
      <c r="A3830" s="234"/>
      <c r="B3830" s="98"/>
      <c r="C3830" s="130"/>
      <c r="D3830" s="240"/>
      <c r="E3830" s="240"/>
      <c r="F3830" s="224"/>
      <c r="G3830" s="98"/>
      <c r="H3830" s="98"/>
      <c r="I3830" s="130"/>
      <c r="J3830" s="98"/>
      <c r="K3830" s="98"/>
      <c r="L3830" s="98"/>
      <c r="M3830" s="255"/>
      <c r="N3830" s="255"/>
      <c r="O3830" s="98"/>
      <c r="P3830" s="98"/>
      <c r="Q3830" s="130"/>
    </row>
    <row r="3831" spans="1:17" ht="12.6" customHeight="1" x14ac:dyDescent="0.2">
      <c r="A3831" s="234"/>
      <c r="B3831" s="98"/>
      <c r="C3831" s="130"/>
      <c r="D3831" s="240"/>
      <c r="E3831" s="240"/>
      <c r="F3831" s="224"/>
      <c r="G3831" s="98"/>
      <c r="H3831" s="98"/>
      <c r="I3831" s="130"/>
      <c r="J3831" s="98"/>
      <c r="K3831" s="98"/>
      <c r="L3831" s="98"/>
      <c r="M3831" s="255"/>
      <c r="N3831" s="255"/>
      <c r="O3831" s="98"/>
      <c r="P3831" s="98"/>
      <c r="Q3831" s="130"/>
    </row>
    <row r="3832" spans="1:17" ht="12.6" customHeight="1" x14ac:dyDescent="0.2">
      <c r="A3832" s="234"/>
      <c r="B3832" s="98"/>
      <c r="C3832" s="130"/>
      <c r="D3832" s="240"/>
      <c r="E3832" s="240"/>
      <c r="F3832" s="224"/>
      <c r="G3832" s="98"/>
      <c r="H3832" s="98"/>
      <c r="I3832" s="130"/>
      <c r="J3832" s="98"/>
      <c r="K3832" s="98"/>
      <c r="L3832" s="98"/>
      <c r="M3832" s="255"/>
      <c r="N3832" s="255"/>
      <c r="O3832" s="98"/>
      <c r="P3832" s="98"/>
      <c r="Q3832" s="130"/>
    </row>
    <row r="3833" spans="1:17" ht="12.6" customHeight="1" x14ac:dyDescent="0.2">
      <c r="A3833" s="234"/>
      <c r="B3833" s="98"/>
      <c r="C3833" s="130"/>
      <c r="D3833" s="240"/>
      <c r="E3833" s="240"/>
      <c r="F3833" s="224"/>
      <c r="G3833" s="98"/>
      <c r="H3833" s="98"/>
      <c r="I3833" s="130"/>
      <c r="J3833" s="98"/>
      <c r="K3833" s="98"/>
      <c r="L3833" s="98"/>
      <c r="M3833" s="255"/>
      <c r="N3833" s="255"/>
      <c r="O3833" s="98"/>
      <c r="P3833" s="98"/>
      <c r="Q3833" s="130"/>
    </row>
    <row r="3834" spans="1:17" ht="12.6" customHeight="1" x14ac:dyDescent="0.2">
      <c r="A3834" s="234"/>
      <c r="B3834" s="98"/>
      <c r="C3834" s="130"/>
      <c r="D3834" s="240"/>
      <c r="E3834" s="240"/>
      <c r="F3834" s="224"/>
      <c r="G3834" s="98"/>
      <c r="H3834" s="98"/>
      <c r="I3834" s="130"/>
      <c r="J3834" s="98"/>
      <c r="K3834" s="98"/>
      <c r="L3834" s="98"/>
      <c r="M3834" s="255"/>
      <c r="N3834" s="255"/>
      <c r="O3834" s="98"/>
      <c r="P3834" s="98"/>
      <c r="Q3834" s="130"/>
    </row>
    <row r="3835" spans="1:17" ht="12.6" customHeight="1" x14ac:dyDescent="0.2">
      <c r="A3835" s="234"/>
      <c r="B3835" s="98"/>
      <c r="C3835" s="130"/>
      <c r="D3835" s="240"/>
      <c r="E3835" s="240"/>
      <c r="F3835" s="224"/>
      <c r="G3835" s="98"/>
      <c r="H3835" s="98"/>
      <c r="I3835" s="130"/>
      <c r="J3835" s="98"/>
      <c r="K3835" s="98"/>
      <c r="L3835" s="98"/>
      <c r="M3835" s="255"/>
      <c r="N3835" s="255"/>
      <c r="O3835" s="98"/>
      <c r="P3835" s="98"/>
      <c r="Q3835" s="130"/>
    </row>
    <row r="3836" spans="1:17" ht="12.6" customHeight="1" x14ac:dyDescent="0.2">
      <c r="A3836" s="234"/>
      <c r="B3836" s="98"/>
      <c r="C3836" s="130"/>
      <c r="D3836" s="240"/>
      <c r="E3836" s="240"/>
      <c r="F3836" s="224"/>
      <c r="G3836" s="98"/>
      <c r="H3836" s="98"/>
      <c r="I3836" s="130"/>
      <c r="J3836" s="98"/>
      <c r="K3836" s="98"/>
      <c r="L3836" s="98"/>
      <c r="M3836" s="255"/>
      <c r="N3836" s="255"/>
      <c r="O3836" s="98"/>
      <c r="P3836" s="98"/>
      <c r="Q3836" s="130"/>
    </row>
    <row r="3837" spans="1:17" ht="12.6" customHeight="1" x14ac:dyDescent="0.2">
      <c r="A3837" s="234"/>
      <c r="B3837" s="98"/>
      <c r="C3837" s="130"/>
      <c r="D3837" s="240"/>
      <c r="E3837" s="240"/>
      <c r="F3837" s="224"/>
      <c r="G3837" s="98"/>
      <c r="H3837" s="98"/>
      <c r="I3837" s="130"/>
      <c r="J3837" s="98"/>
      <c r="K3837" s="98"/>
      <c r="L3837" s="98"/>
      <c r="M3837" s="255"/>
      <c r="N3837" s="255"/>
      <c r="O3837" s="98"/>
      <c r="P3837" s="98"/>
      <c r="Q3837" s="130"/>
    </row>
    <row r="3838" spans="1:17" ht="12.6" customHeight="1" x14ac:dyDescent="0.2">
      <c r="A3838" s="234"/>
      <c r="B3838" s="98"/>
      <c r="C3838" s="130"/>
      <c r="D3838" s="240"/>
      <c r="E3838" s="240"/>
      <c r="F3838" s="224"/>
      <c r="G3838" s="98"/>
      <c r="H3838" s="98"/>
      <c r="I3838" s="130"/>
      <c r="J3838" s="98"/>
      <c r="K3838" s="98"/>
      <c r="L3838" s="98"/>
      <c r="M3838" s="255"/>
      <c r="N3838" s="255"/>
      <c r="O3838" s="98"/>
      <c r="P3838" s="98"/>
      <c r="Q3838" s="130"/>
    </row>
    <row r="3839" spans="1:17" ht="12.6" customHeight="1" x14ac:dyDescent="0.2">
      <c r="A3839" s="234"/>
      <c r="B3839" s="98"/>
      <c r="C3839" s="130"/>
      <c r="D3839" s="240"/>
      <c r="E3839" s="240"/>
      <c r="F3839" s="224"/>
      <c r="G3839" s="98"/>
      <c r="H3839" s="98"/>
      <c r="I3839" s="130"/>
      <c r="J3839" s="98"/>
      <c r="K3839" s="98"/>
      <c r="L3839" s="98"/>
      <c r="M3839" s="255"/>
      <c r="N3839" s="255"/>
      <c r="O3839" s="98"/>
      <c r="P3839" s="98"/>
      <c r="Q3839" s="130"/>
    </row>
    <row r="3840" spans="1:17" ht="12.6" customHeight="1" x14ac:dyDescent="0.2">
      <c r="A3840" s="234"/>
      <c r="B3840" s="98"/>
      <c r="C3840" s="130"/>
      <c r="D3840" s="240"/>
      <c r="E3840" s="240"/>
      <c r="F3840" s="224"/>
      <c r="G3840" s="98"/>
      <c r="H3840" s="98"/>
      <c r="I3840" s="130"/>
      <c r="J3840" s="98"/>
      <c r="K3840" s="98"/>
      <c r="L3840" s="98"/>
      <c r="M3840" s="255"/>
      <c r="N3840" s="255"/>
      <c r="O3840" s="98"/>
      <c r="P3840" s="98"/>
      <c r="Q3840" s="130"/>
    </row>
    <row r="3841" spans="1:17" ht="12.6" customHeight="1" x14ac:dyDescent="0.2">
      <c r="A3841" s="234"/>
      <c r="B3841" s="98"/>
      <c r="C3841" s="130"/>
      <c r="D3841" s="240"/>
      <c r="E3841" s="240"/>
      <c r="F3841" s="224"/>
      <c r="G3841" s="98"/>
      <c r="H3841" s="98"/>
      <c r="I3841" s="130"/>
      <c r="J3841" s="98"/>
      <c r="K3841" s="98"/>
      <c r="L3841" s="98"/>
      <c r="M3841" s="255"/>
      <c r="N3841" s="255"/>
      <c r="O3841" s="98"/>
      <c r="P3841" s="98"/>
      <c r="Q3841" s="130"/>
    </row>
    <row r="3842" spans="1:17" ht="12.6" customHeight="1" x14ac:dyDescent="0.2">
      <c r="A3842" s="234"/>
      <c r="B3842" s="98"/>
      <c r="C3842" s="130"/>
      <c r="D3842" s="240"/>
      <c r="E3842" s="240"/>
      <c r="F3842" s="224"/>
      <c r="G3842" s="98"/>
      <c r="H3842" s="98"/>
      <c r="I3842" s="130"/>
      <c r="J3842" s="98"/>
      <c r="K3842" s="98"/>
      <c r="L3842" s="98"/>
      <c r="M3842" s="255"/>
      <c r="N3842" s="255"/>
      <c r="O3842" s="98"/>
      <c r="P3842" s="98"/>
      <c r="Q3842" s="130"/>
    </row>
    <row r="3843" spans="1:17" ht="12.6" customHeight="1" x14ac:dyDescent="0.2">
      <c r="A3843" s="234"/>
      <c r="B3843" s="98"/>
      <c r="C3843" s="130"/>
      <c r="D3843" s="240"/>
      <c r="E3843" s="240"/>
      <c r="F3843" s="224"/>
      <c r="G3843" s="98"/>
      <c r="H3843" s="98"/>
      <c r="I3843" s="130"/>
      <c r="J3843" s="98"/>
      <c r="K3843" s="98"/>
      <c r="L3843" s="98"/>
      <c r="M3843" s="255"/>
      <c r="N3843" s="255"/>
      <c r="O3843" s="98"/>
      <c r="P3843" s="98"/>
      <c r="Q3843" s="130"/>
    </row>
    <row r="3844" spans="1:17" ht="12.6" customHeight="1" x14ac:dyDescent="0.2">
      <c r="A3844" s="234"/>
      <c r="B3844" s="98"/>
      <c r="C3844" s="130"/>
      <c r="D3844" s="240"/>
      <c r="E3844" s="240"/>
      <c r="F3844" s="224"/>
      <c r="G3844" s="98"/>
      <c r="H3844" s="98"/>
      <c r="I3844" s="130"/>
      <c r="J3844" s="98"/>
      <c r="K3844" s="98"/>
      <c r="L3844" s="98"/>
      <c r="M3844" s="255"/>
      <c r="N3844" s="255"/>
      <c r="O3844" s="98"/>
      <c r="P3844" s="98"/>
      <c r="Q3844" s="130"/>
    </row>
    <row r="3845" spans="1:17" ht="12.6" customHeight="1" x14ac:dyDescent="0.2">
      <c r="A3845" s="234"/>
      <c r="B3845" s="98"/>
      <c r="C3845" s="130"/>
      <c r="D3845" s="240"/>
      <c r="E3845" s="240"/>
      <c r="F3845" s="224"/>
      <c r="G3845" s="98"/>
      <c r="H3845" s="98"/>
      <c r="I3845" s="130"/>
      <c r="J3845" s="98"/>
      <c r="K3845" s="98"/>
      <c r="L3845" s="98"/>
      <c r="M3845" s="255"/>
      <c r="N3845" s="255"/>
      <c r="O3845" s="98"/>
      <c r="P3845" s="98"/>
      <c r="Q3845" s="130"/>
    </row>
    <row r="3846" spans="1:17" ht="12.6" customHeight="1" x14ac:dyDescent="0.2">
      <c r="A3846" s="234"/>
      <c r="B3846" s="98"/>
      <c r="C3846" s="130"/>
      <c r="D3846" s="240"/>
      <c r="E3846" s="240"/>
      <c r="F3846" s="224"/>
      <c r="G3846" s="98"/>
      <c r="H3846" s="98"/>
      <c r="I3846" s="130"/>
      <c r="J3846" s="98"/>
      <c r="K3846" s="98"/>
      <c r="L3846" s="98"/>
      <c r="M3846" s="255"/>
      <c r="N3846" s="255"/>
      <c r="O3846" s="98"/>
      <c r="P3846" s="98"/>
      <c r="Q3846" s="130"/>
    </row>
    <row r="3847" spans="1:17" ht="12.6" customHeight="1" x14ac:dyDescent="0.2">
      <c r="A3847" s="234"/>
      <c r="B3847" s="98"/>
      <c r="C3847" s="130"/>
      <c r="D3847" s="240"/>
      <c r="E3847" s="240"/>
      <c r="F3847" s="224"/>
      <c r="G3847" s="98"/>
      <c r="H3847" s="98"/>
      <c r="I3847" s="130"/>
      <c r="J3847" s="98"/>
      <c r="K3847" s="98"/>
      <c r="L3847" s="98"/>
      <c r="M3847" s="255"/>
      <c r="N3847" s="255"/>
      <c r="O3847" s="98"/>
      <c r="P3847" s="98"/>
      <c r="Q3847" s="130"/>
    </row>
    <row r="3848" spans="1:17" ht="12.6" customHeight="1" x14ac:dyDescent="0.2">
      <c r="A3848" s="234"/>
      <c r="B3848" s="98"/>
      <c r="C3848" s="130"/>
      <c r="D3848" s="240"/>
      <c r="E3848" s="240"/>
      <c r="F3848" s="224"/>
      <c r="G3848" s="98"/>
      <c r="H3848" s="98"/>
      <c r="I3848" s="130"/>
      <c r="J3848" s="98"/>
      <c r="K3848" s="98"/>
      <c r="L3848" s="98"/>
      <c r="M3848" s="255"/>
      <c r="N3848" s="255"/>
      <c r="O3848" s="98"/>
      <c r="P3848" s="98"/>
      <c r="Q3848" s="130"/>
    </row>
    <row r="3849" spans="1:17" ht="12.6" customHeight="1" x14ac:dyDescent="0.2">
      <c r="A3849" s="234"/>
      <c r="B3849" s="98"/>
      <c r="C3849" s="130"/>
      <c r="D3849" s="240"/>
      <c r="E3849" s="240"/>
      <c r="F3849" s="224"/>
      <c r="G3849" s="98"/>
      <c r="H3849" s="98"/>
      <c r="I3849" s="130"/>
      <c r="J3849" s="98"/>
      <c r="K3849" s="98"/>
      <c r="L3849" s="98"/>
      <c r="M3849" s="255"/>
      <c r="N3849" s="255"/>
      <c r="O3849" s="98"/>
      <c r="P3849" s="98"/>
      <c r="Q3849" s="130"/>
    </row>
    <row r="3850" spans="1:17" ht="12.6" customHeight="1" x14ac:dyDescent="0.2">
      <c r="A3850" s="234"/>
      <c r="B3850" s="98"/>
      <c r="C3850" s="130"/>
      <c r="D3850" s="240"/>
      <c r="E3850" s="240"/>
      <c r="F3850" s="224"/>
      <c r="G3850" s="98"/>
      <c r="H3850" s="98"/>
      <c r="I3850" s="130"/>
      <c r="J3850" s="98"/>
      <c r="K3850" s="98"/>
      <c r="L3850" s="98"/>
      <c r="M3850" s="255"/>
      <c r="N3850" s="255"/>
      <c r="O3850" s="98"/>
      <c r="P3850" s="98"/>
      <c r="Q3850" s="130"/>
    </row>
    <row r="3851" spans="1:17" ht="12.6" customHeight="1" x14ac:dyDescent="0.2">
      <c r="A3851" s="234"/>
      <c r="B3851" s="98"/>
      <c r="C3851" s="130"/>
      <c r="D3851" s="240"/>
      <c r="E3851" s="240"/>
      <c r="F3851" s="224"/>
      <c r="G3851" s="98"/>
      <c r="H3851" s="98"/>
      <c r="I3851" s="130"/>
      <c r="J3851" s="98"/>
      <c r="K3851" s="98"/>
      <c r="L3851" s="98"/>
      <c r="M3851" s="255"/>
      <c r="N3851" s="255"/>
      <c r="O3851" s="98"/>
      <c r="P3851" s="98"/>
      <c r="Q3851" s="130"/>
    </row>
    <row r="3852" spans="1:17" ht="12.6" customHeight="1" x14ac:dyDescent="0.2">
      <c r="A3852" s="234"/>
      <c r="B3852" s="98"/>
      <c r="C3852" s="130"/>
      <c r="D3852" s="240"/>
      <c r="E3852" s="240"/>
      <c r="F3852" s="224"/>
      <c r="G3852" s="98"/>
      <c r="H3852" s="98"/>
      <c r="I3852" s="130"/>
      <c r="J3852" s="98"/>
      <c r="K3852" s="98"/>
      <c r="L3852" s="98"/>
      <c r="M3852" s="255"/>
      <c r="N3852" s="255"/>
      <c r="O3852" s="98"/>
      <c r="P3852" s="98"/>
      <c r="Q3852" s="130"/>
    </row>
    <row r="3853" spans="1:17" ht="12.6" customHeight="1" x14ac:dyDescent="0.2">
      <c r="A3853" s="234"/>
      <c r="B3853" s="98"/>
      <c r="C3853" s="130"/>
      <c r="D3853" s="240"/>
      <c r="E3853" s="240"/>
      <c r="F3853" s="224"/>
      <c r="G3853" s="98"/>
      <c r="H3853" s="98"/>
      <c r="I3853" s="130"/>
      <c r="J3853" s="98"/>
      <c r="K3853" s="98"/>
      <c r="L3853" s="98"/>
      <c r="M3853" s="255"/>
      <c r="N3853" s="255"/>
      <c r="O3853" s="98"/>
      <c r="P3853" s="98"/>
      <c r="Q3853" s="130"/>
    </row>
    <row r="3854" spans="1:17" ht="12.6" customHeight="1" x14ac:dyDescent="0.2">
      <c r="A3854" s="234"/>
      <c r="B3854" s="98"/>
      <c r="C3854" s="130"/>
      <c r="D3854" s="240"/>
      <c r="E3854" s="240"/>
      <c r="F3854" s="224"/>
      <c r="G3854" s="98"/>
      <c r="H3854" s="98"/>
      <c r="I3854" s="130"/>
      <c r="J3854" s="98"/>
      <c r="K3854" s="98"/>
      <c r="L3854" s="98"/>
      <c r="M3854" s="255"/>
      <c r="N3854" s="255"/>
      <c r="O3854" s="98"/>
      <c r="P3854" s="98"/>
      <c r="Q3854" s="130"/>
    </row>
    <row r="3855" spans="1:17" ht="12.6" customHeight="1" x14ac:dyDescent="0.2">
      <c r="A3855" s="234"/>
      <c r="B3855" s="98"/>
      <c r="C3855" s="130"/>
      <c r="D3855" s="240"/>
      <c r="E3855" s="240"/>
      <c r="F3855" s="224"/>
      <c r="G3855" s="98"/>
      <c r="H3855" s="98"/>
      <c r="I3855" s="130"/>
      <c r="J3855" s="98"/>
      <c r="K3855" s="98"/>
      <c r="L3855" s="98"/>
      <c r="M3855" s="255"/>
      <c r="N3855" s="255"/>
      <c r="O3855" s="98"/>
      <c r="P3855" s="98"/>
      <c r="Q3855" s="130"/>
    </row>
    <row r="3856" spans="1:17" ht="12.6" customHeight="1" x14ac:dyDescent="0.2">
      <c r="A3856" s="234"/>
      <c r="B3856" s="98"/>
      <c r="C3856" s="130"/>
      <c r="D3856" s="240"/>
      <c r="E3856" s="240"/>
      <c r="F3856" s="224"/>
      <c r="G3856" s="98"/>
      <c r="H3856" s="98"/>
      <c r="I3856" s="130"/>
      <c r="J3856" s="98"/>
      <c r="K3856" s="98"/>
      <c r="L3856" s="98"/>
      <c r="M3856" s="255"/>
      <c r="N3856" s="255"/>
      <c r="O3856" s="98"/>
      <c r="P3856" s="98"/>
      <c r="Q3856" s="130"/>
    </row>
    <row r="3857" spans="1:17" ht="12.6" customHeight="1" x14ac:dyDescent="0.2">
      <c r="A3857" s="234"/>
      <c r="B3857" s="98"/>
      <c r="C3857" s="130"/>
      <c r="D3857" s="240"/>
      <c r="E3857" s="240"/>
      <c r="F3857" s="224"/>
      <c r="G3857" s="98"/>
      <c r="H3857" s="98"/>
      <c r="I3857" s="130"/>
      <c r="J3857" s="98"/>
      <c r="K3857" s="98"/>
      <c r="L3857" s="98"/>
      <c r="M3857" s="255"/>
      <c r="N3857" s="255"/>
      <c r="O3857" s="98"/>
      <c r="P3857" s="98"/>
      <c r="Q3857" s="130"/>
    </row>
    <row r="3858" spans="1:17" ht="12.6" customHeight="1" x14ac:dyDescent="0.2">
      <c r="A3858" s="234"/>
      <c r="B3858" s="98"/>
      <c r="C3858" s="130"/>
      <c r="D3858" s="240"/>
      <c r="E3858" s="240"/>
      <c r="F3858" s="224"/>
      <c r="G3858" s="98"/>
      <c r="H3858" s="98"/>
      <c r="I3858" s="130"/>
      <c r="J3858" s="98"/>
      <c r="K3858" s="98"/>
      <c r="L3858" s="98"/>
      <c r="M3858" s="255"/>
      <c r="N3858" s="255"/>
      <c r="O3858" s="98"/>
      <c r="P3858" s="98"/>
      <c r="Q3858" s="130"/>
    </row>
    <row r="3859" spans="1:17" ht="12.6" customHeight="1" x14ac:dyDescent="0.2">
      <c r="A3859" s="234"/>
      <c r="B3859" s="98"/>
      <c r="C3859" s="130"/>
      <c r="D3859" s="240"/>
      <c r="E3859" s="240"/>
      <c r="F3859" s="224"/>
      <c r="G3859" s="98"/>
      <c r="H3859" s="98"/>
      <c r="I3859" s="130"/>
      <c r="J3859" s="98"/>
      <c r="K3859" s="98"/>
      <c r="L3859" s="98"/>
      <c r="M3859" s="255"/>
      <c r="N3859" s="255"/>
      <c r="O3859" s="98"/>
      <c r="P3859" s="98"/>
      <c r="Q3859" s="130"/>
    </row>
    <row r="3860" spans="1:17" ht="12.6" customHeight="1" x14ac:dyDescent="0.2">
      <c r="A3860" s="234"/>
      <c r="B3860" s="98"/>
      <c r="C3860" s="130"/>
      <c r="D3860" s="240"/>
      <c r="E3860" s="240"/>
      <c r="F3860" s="224"/>
      <c r="G3860" s="98"/>
      <c r="H3860" s="98"/>
      <c r="I3860" s="130"/>
      <c r="J3860" s="98"/>
      <c r="K3860" s="98"/>
      <c r="L3860" s="98"/>
      <c r="M3860" s="255"/>
      <c r="N3860" s="255"/>
      <c r="O3860" s="98"/>
      <c r="P3860" s="98"/>
      <c r="Q3860" s="130"/>
    </row>
    <row r="3861" spans="1:17" ht="12.6" customHeight="1" x14ac:dyDescent="0.2">
      <c r="A3861" s="234"/>
      <c r="B3861" s="98"/>
      <c r="C3861" s="130"/>
      <c r="D3861" s="240"/>
      <c r="E3861" s="240"/>
      <c r="F3861" s="224"/>
      <c r="G3861" s="98"/>
      <c r="H3861" s="98"/>
      <c r="I3861" s="130"/>
      <c r="J3861" s="98"/>
      <c r="K3861" s="98"/>
      <c r="L3861" s="98"/>
      <c r="M3861" s="255"/>
      <c r="N3861" s="255"/>
      <c r="O3861" s="98"/>
      <c r="P3861" s="98"/>
      <c r="Q3861" s="130"/>
    </row>
    <row r="3862" spans="1:17" ht="12.6" customHeight="1" x14ac:dyDescent="0.2">
      <c r="A3862" s="234"/>
      <c r="B3862" s="98"/>
      <c r="C3862" s="130"/>
      <c r="D3862" s="240"/>
      <c r="E3862" s="240"/>
      <c r="F3862" s="224"/>
      <c r="G3862" s="98"/>
      <c r="H3862" s="98"/>
      <c r="I3862" s="130"/>
      <c r="J3862" s="98"/>
      <c r="K3862" s="98"/>
      <c r="L3862" s="98"/>
      <c r="M3862" s="255"/>
      <c r="N3862" s="255"/>
      <c r="O3862" s="98"/>
      <c r="P3862" s="98"/>
      <c r="Q3862" s="130"/>
    </row>
    <row r="3863" spans="1:17" ht="12.6" customHeight="1" x14ac:dyDescent="0.2">
      <c r="A3863" s="234"/>
      <c r="B3863" s="98"/>
      <c r="C3863" s="130"/>
      <c r="D3863" s="240"/>
      <c r="E3863" s="240"/>
      <c r="F3863" s="224"/>
      <c r="G3863" s="98"/>
      <c r="H3863" s="98"/>
      <c r="I3863" s="130"/>
      <c r="J3863" s="98"/>
      <c r="K3863" s="98"/>
      <c r="L3863" s="98"/>
      <c r="M3863" s="255"/>
      <c r="N3863" s="255"/>
      <c r="O3863" s="98"/>
      <c r="P3863" s="98"/>
      <c r="Q3863" s="130"/>
    </row>
    <row r="3864" spans="1:17" ht="12.6" customHeight="1" x14ac:dyDescent="0.2">
      <c r="A3864" s="234"/>
      <c r="B3864" s="98"/>
      <c r="C3864" s="130"/>
      <c r="D3864" s="240"/>
      <c r="E3864" s="240"/>
      <c r="F3864" s="224"/>
      <c r="G3864" s="98"/>
      <c r="H3864" s="98"/>
      <c r="I3864" s="130"/>
      <c r="J3864" s="98"/>
      <c r="K3864" s="98"/>
      <c r="L3864" s="98"/>
      <c r="M3864" s="255"/>
      <c r="N3864" s="255"/>
      <c r="O3864" s="98"/>
      <c r="P3864" s="98"/>
      <c r="Q3864" s="130"/>
    </row>
    <row r="3865" spans="1:17" ht="12.6" customHeight="1" x14ac:dyDescent="0.2">
      <c r="A3865" s="234"/>
      <c r="B3865" s="98"/>
      <c r="C3865" s="130"/>
      <c r="D3865" s="240"/>
      <c r="E3865" s="240"/>
      <c r="F3865" s="224"/>
      <c r="G3865" s="98"/>
      <c r="H3865" s="98"/>
      <c r="I3865" s="130"/>
      <c r="J3865" s="98"/>
      <c r="K3865" s="98"/>
      <c r="L3865" s="98"/>
      <c r="M3865" s="255"/>
      <c r="N3865" s="255"/>
      <c r="O3865" s="98"/>
      <c r="P3865" s="98"/>
      <c r="Q3865" s="130"/>
    </row>
    <row r="3866" spans="1:17" ht="12.6" customHeight="1" x14ac:dyDescent="0.2">
      <c r="A3866" s="234"/>
      <c r="B3866" s="98"/>
      <c r="C3866" s="130"/>
      <c r="D3866" s="240"/>
      <c r="E3866" s="240"/>
      <c r="F3866" s="224"/>
      <c r="G3866" s="98"/>
      <c r="H3866" s="98"/>
      <c r="I3866" s="130"/>
      <c r="J3866" s="98"/>
      <c r="K3866" s="98"/>
      <c r="L3866" s="98"/>
      <c r="M3866" s="255"/>
      <c r="N3866" s="255"/>
      <c r="O3866" s="98"/>
      <c r="P3866" s="98"/>
      <c r="Q3866" s="130"/>
    </row>
    <row r="3867" spans="1:17" ht="12.6" customHeight="1" x14ac:dyDescent="0.2">
      <c r="A3867" s="234"/>
      <c r="B3867" s="98"/>
      <c r="C3867" s="130"/>
      <c r="D3867" s="240"/>
      <c r="E3867" s="240"/>
      <c r="F3867" s="224"/>
      <c r="G3867" s="98"/>
      <c r="H3867" s="98"/>
      <c r="I3867" s="130"/>
      <c r="J3867" s="98"/>
      <c r="K3867" s="98"/>
      <c r="L3867" s="98"/>
      <c r="M3867" s="255"/>
      <c r="N3867" s="255"/>
      <c r="O3867" s="98"/>
      <c r="P3867" s="98"/>
      <c r="Q3867" s="130"/>
    </row>
    <row r="3868" spans="1:17" ht="12.6" customHeight="1" x14ac:dyDescent="0.2">
      <c r="A3868" s="234"/>
      <c r="B3868" s="98"/>
      <c r="C3868" s="130"/>
      <c r="D3868" s="240"/>
      <c r="E3868" s="240"/>
      <c r="F3868" s="224"/>
      <c r="G3868" s="98"/>
      <c r="H3868" s="98"/>
      <c r="I3868" s="130"/>
      <c r="J3868" s="98"/>
      <c r="K3868" s="98"/>
      <c r="L3868" s="98"/>
      <c r="M3868" s="255"/>
      <c r="N3868" s="255"/>
      <c r="O3868" s="98"/>
      <c r="P3868" s="98"/>
      <c r="Q3868" s="130"/>
    </row>
    <row r="3869" spans="1:17" ht="12.6" customHeight="1" x14ac:dyDescent="0.2">
      <c r="A3869" s="234"/>
      <c r="B3869" s="98"/>
      <c r="C3869" s="130"/>
      <c r="D3869" s="240"/>
      <c r="E3869" s="240"/>
      <c r="F3869" s="224"/>
      <c r="G3869" s="98"/>
      <c r="H3869" s="98"/>
      <c r="I3869" s="130"/>
      <c r="J3869" s="98"/>
      <c r="K3869" s="98"/>
      <c r="L3869" s="98"/>
      <c r="M3869" s="255"/>
      <c r="N3869" s="255"/>
      <c r="O3869" s="98"/>
      <c r="P3869" s="98"/>
      <c r="Q3869" s="130"/>
    </row>
    <row r="3870" spans="1:17" ht="12.6" customHeight="1" x14ac:dyDescent="0.2">
      <c r="A3870" s="234"/>
      <c r="B3870" s="98"/>
      <c r="C3870" s="130"/>
      <c r="D3870" s="240"/>
      <c r="E3870" s="240"/>
      <c r="F3870" s="224"/>
      <c r="G3870" s="98"/>
      <c r="H3870" s="98"/>
      <c r="I3870" s="130"/>
      <c r="J3870" s="98"/>
      <c r="K3870" s="98"/>
      <c r="L3870" s="98"/>
      <c r="M3870" s="255"/>
      <c r="N3870" s="255"/>
      <c r="O3870" s="98"/>
      <c r="P3870" s="98"/>
      <c r="Q3870" s="130"/>
    </row>
    <row r="3871" spans="1:17" ht="12.6" customHeight="1" x14ac:dyDescent="0.2">
      <c r="A3871" s="234"/>
      <c r="B3871" s="98"/>
      <c r="C3871" s="130"/>
      <c r="D3871" s="240"/>
      <c r="E3871" s="240"/>
      <c r="F3871" s="224"/>
      <c r="G3871" s="98"/>
      <c r="H3871" s="98"/>
      <c r="I3871" s="130"/>
      <c r="J3871" s="98"/>
      <c r="K3871" s="98"/>
      <c r="L3871" s="98"/>
      <c r="M3871" s="255"/>
      <c r="N3871" s="255"/>
      <c r="O3871" s="98"/>
      <c r="P3871" s="98"/>
      <c r="Q3871" s="130"/>
    </row>
    <row r="3872" spans="1:17" ht="12.6" customHeight="1" x14ac:dyDescent="0.2">
      <c r="A3872" s="234"/>
      <c r="B3872" s="98"/>
      <c r="C3872" s="130"/>
      <c r="D3872" s="240"/>
      <c r="E3872" s="240"/>
      <c r="F3872" s="224"/>
      <c r="G3872" s="98"/>
      <c r="H3872" s="98"/>
      <c r="I3872" s="130"/>
      <c r="J3872" s="98"/>
      <c r="K3872" s="98"/>
      <c r="L3872" s="98"/>
      <c r="M3872" s="255"/>
      <c r="N3872" s="255"/>
      <c r="O3872" s="98"/>
      <c r="P3872" s="98"/>
      <c r="Q3872" s="130"/>
    </row>
    <row r="3873" spans="1:17" ht="12.6" customHeight="1" x14ac:dyDescent="0.2">
      <c r="A3873" s="234"/>
      <c r="B3873" s="98"/>
      <c r="C3873" s="130"/>
      <c r="D3873" s="240"/>
      <c r="E3873" s="240"/>
      <c r="F3873" s="224"/>
      <c r="G3873" s="98"/>
      <c r="H3873" s="98"/>
      <c r="I3873" s="130"/>
      <c r="J3873" s="98"/>
      <c r="K3873" s="98"/>
      <c r="L3873" s="98"/>
      <c r="M3873" s="255"/>
      <c r="N3873" s="255"/>
      <c r="O3873" s="98"/>
      <c r="P3873" s="98"/>
      <c r="Q3873" s="130"/>
    </row>
    <row r="3874" spans="1:17" ht="12.6" customHeight="1" x14ac:dyDescent="0.2">
      <c r="A3874" s="234"/>
      <c r="B3874" s="98"/>
      <c r="C3874" s="130"/>
      <c r="D3874" s="240"/>
      <c r="E3874" s="240"/>
      <c r="F3874" s="224"/>
      <c r="G3874" s="98"/>
      <c r="H3874" s="98"/>
      <c r="I3874" s="130"/>
      <c r="J3874" s="98"/>
      <c r="K3874" s="98"/>
      <c r="L3874" s="98"/>
      <c r="M3874" s="255"/>
      <c r="N3874" s="255"/>
      <c r="O3874" s="98"/>
      <c r="P3874" s="98"/>
      <c r="Q3874" s="130"/>
    </row>
    <row r="3875" spans="1:17" ht="12.6" customHeight="1" x14ac:dyDescent="0.2">
      <c r="A3875" s="234"/>
      <c r="B3875" s="98"/>
      <c r="C3875" s="130"/>
      <c r="D3875" s="240"/>
      <c r="E3875" s="240"/>
      <c r="F3875" s="224"/>
      <c r="G3875" s="98"/>
      <c r="H3875" s="98"/>
      <c r="I3875" s="130"/>
      <c r="J3875" s="98"/>
      <c r="K3875" s="98"/>
      <c r="L3875" s="98"/>
      <c r="M3875" s="255"/>
      <c r="N3875" s="255"/>
      <c r="O3875" s="98"/>
      <c r="P3875" s="98"/>
      <c r="Q3875" s="130"/>
    </row>
    <row r="3876" spans="1:17" ht="12.6" customHeight="1" x14ac:dyDescent="0.2">
      <c r="A3876" s="234"/>
      <c r="B3876" s="98"/>
      <c r="C3876" s="130"/>
      <c r="D3876" s="240"/>
      <c r="E3876" s="240"/>
      <c r="F3876" s="224"/>
      <c r="G3876" s="98"/>
      <c r="H3876" s="98"/>
      <c r="I3876" s="130"/>
      <c r="J3876" s="98"/>
      <c r="K3876" s="98"/>
      <c r="L3876" s="98"/>
      <c r="M3876" s="255"/>
      <c r="N3876" s="255"/>
      <c r="O3876" s="98"/>
      <c r="P3876" s="98"/>
      <c r="Q3876" s="130"/>
    </row>
    <row r="3877" spans="1:17" ht="12.6" customHeight="1" x14ac:dyDescent="0.2">
      <c r="A3877" s="234"/>
      <c r="B3877" s="98"/>
      <c r="C3877" s="130"/>
      <c r="D3877" s="240"/>
      <c r="E3877" s="240"/>
      <c r="F3877" s="224"/>
      <c r="G3877" s="98"/>
      <c r="H3877" s="98"/>
      <c r="I3877" s="130"/>
      <c r="J3877" s="98"/>
      <c r="K3877" s="98"/>
      <c r="L3877" s="98"/>
      <c r="M3877" s="255"/>
      <c r="N3877" s="255"/>
      <c r="O3877" s="98"/>
      <c r="P3877" s="98"/>
      <c r="Q3877" s="130"/>
    </row>
    <row r="3878" spans="1:17" ht="12.6" customHeight="1" x14ac:dyDescent="0.2">
      <c r="A3878" s="234"/>
      <c r="B3878" s="98"/>
      <c r="C3878" s="130"/>
      <c r="D3878" s="240"/>
      <c r="E3878" s="240"/>
      <c r="F3878" s="224"/>
      <c r="G3878" s="98"/>
      <c r="H3878" s="98"/>
      <c r="I3878" s="130"/>
      <c r="J3878" s="98"/>
      <c r="K3878" s="98"/>
      <c r="L3878" s="98"/>
      <c r="M3878" s="255"/>
      <c r="N3878" s="255"/>
      <c r="O3878" s="98"/>
      <c r="P3878" s="98"/>
      <c r="Q3878" s="130"/>
    </row>
    <row r="3879" spans="1:17" ht="12.6" customHeight="1" x14ac:dyDescent="0.2">
      <c r="A3879" s="234"/>
      <c r="B3879" s="98"/>
      <c r="C3879" s="130"/>
      <c r="D3879" s="240"/>
      <c r="E3879" s="240"/>
      <c r="F3879" s="224"/>
      <c r="G3879" s="98"/>
      <c r="H3879" s="98"/>
      <c r="I3879" s="130"/>
      <c r="J3879" s="98"/>
      <c r="K3879" s="98"/>
      <c r="L3879" s="98"/>
      <c r="M3879" s="255"/>
      <c r="N3879" s="255"/>
      <c r="O3879" s="98"/>
      <c r="P3879" s="98"/>
      <c r="Q3879" s="130"/>
    </row>
    <row r="3880" spans="1:17" ht="12.6" customHeight="1" x14ac:dyDescent="0.2">
      <c r="A3880" s="234"/>
      <c r="B3880" s="98"/>
      <c r="C3880" s="130"/>
      <c r="D3880" s="240"/>
      <c r="E3880" s="240"/>
      <c r="F3880" s="224"/>
      <c r="G3880" s="98"/>
      <c r="H3880" s="98"/>
      <c r="I3880" s="130"/>
      <c r="J3880" s="98"/>
      <c r="K3880" s="98"/>
      <c r="L3880" s="98"/>
      <c r="M3880" s="255"/>
      <c r="N3880" s="255"/>
      <c r="O3880" s="98"/>
      <c r="P3880" s="98"/>
      <c r="Q3880" s="130"/>
    </row>
    <row r="3881" spans="1:17" ht="12.6" customHeight="1" x14ac:dyDescent="0.2">
      <c r="A3881" s="234"/>
      <c r="B3881" s="98"/>
      <c r="C3881" s="130"/>
      <c r="D3881" s="240"/>
      <c r="E3881" s="240"/>
      <c r="F3881" s="224"/>
      <c r="G3881" s="98"/>
      <c r="H3881" s="98"/>
      <c r="I3881" s="130"/>
      <c r="J3881" s="98"/>
      <c r="K3881" s="98"/>
      <c r="L3881" s="98"/>
      <c r="M3881" s="255"/>
      <c r="N3881" s="255"/>
      <c r="O3881" s="98"/>
      <c r="P3881" s="98"/>
      <c r="Q3881" s="130"/>
    </row>
    <row r="3882" spans="1:17" ht="12.6" customHeight="1" x14ac:dyDescent="0.2">
      <c r="A3882" s="234"/>
      <c r="B3882" s="98"/>
      <c r="C3882" s="130"/>
      <c r="D3882" s="240"/>
      <c r="E3882" s="240"/>
      <c r="F3882" s="224"/>
      <c r="G3882" s="98"/>
      <c r="H3882" s="98"/>
      <c r="I3882" s="130"/>
      <c r="J3882" s="98"/>
      <c r="K3882" s="98"/>
      <c r="L3882" s="98"/>
      <c r="M3882" s="255"/>
      <c r="N3882" s="255"/>
      <c r="O3882" s="98"/>
      <c r="P3882" s="98"/>
      <c r="Q3882" s="130"/>
    </row>
    <row r="3883" spans="1:17" ht="12.6" customHeight="1" x14ac:dyDescent="0.2">
      <c r="A3883" s="234"/>
      <c r="B3883" s="98"/>
      <c r="C3883" s="130"/>
      <c r="D3883" s="240"/>
      <c r="E3883" s="240"/>
      <c r="F3883" s="224"/>
      <c r="G3883" s="98"/>
      <c r="H3883" s="98"/>
      <c r="I3883" s="130"/>
      <c r="J3883" s="98"/>
      <c r="K3883" s="98"/>
      <c r="L3883" s="98"/>
      <c r="M3883" s="255"/>
      <c r="N3883" s="255"/>
      <c r="O3883" s="98"/>
      <c r="P3883" s="98"/>
      <c r="Q3883" s="130"/>
    </row>
    <row r="3884" spans="1:17" ht="12.6" customHeight="1" x14ac:dyDescent="0.2">
      <c r="A3884" s="234"/>
      <c r="B3884" s="98"/>
      <c r="C3884" s="130"/>
      <c r="D3884" s="240"/>
      <c r="E3884" s="240"/>
      <c r="F3884" s="224"/>
      <c r="G3884" s="98"/>
      <c r="H3884" s="98"/>
      <c r="I3884" s="130"/>
      <c r="J3884" s="98"/>
      <c r="K3884" s="98"/>
      <c r="L3884" s="98"/>
      <c r="M3884" s="255"/>
      <c r="N3884" s="255"/>
      <c r="O3884" s="98"/>
      <c r="P3884" s="98"/>
      <c r="Q3884" s="130"/>
    </row>
    <row r="3885" spans="1:17" ht="12.6" customHeight="1" x14ac:dyDescent="0.2">
      <c r="A3885" s="234"/>
      <c r="B3885" s="98"/>
      <c r="C3885" s="130"/>
      <c r="D3885" s="240"/>
      <c r="E3885" s="240"/>
      <c r="F3885" s="224"/>
      <c r="G3885" s="98"/>
      <c r="H3885" s="98"/>
      <c r="I3885" s="130"/>
      <c r="J3885" s="98"/>
      <c r="K3885" s="98"/>
      <c r="L3885" s="98"/>
      <c r="M3885" s="255"/>
      <c r="N3885" s="255"/>
      <c r="O3885" s="98"/>
      <c r="P3885" s="98"/>
      <c r="Q3885" s="130"/>
    </row>
    <row r="3886" spans="1:17" ht="12.6" customHeight="1" x14ac:dyDescent="0.2">
      <c r="A3886" s="234"/>
      <c r="B3886" s="98"/>
      <c r="C3886" s="130"/>
      <c r="D3886" s="240"/>
      <c r="E3886" s="240"/>
      <c r="F3886" s="224"/>
      <c r="G3886" s="98"/>
      <c r="H3886" s="98"/>
      <c r="I3886" s="130"/>
      <c r="J3886" s="98"/>
      <c r="K3886" s="98"/>
      <c r="L3886" s="98"/>
      <c r="M3886" s="255"/>
      <c r="N3886" s="255"/>
      <c r="O3886" s="98"/>
      <c r="P3886" s="98"/>
      <c r="Q3886" s="130"/>
    </row>
    <row r="3887" spans="1:17" ht="12.6" customHeight="1" x14ac:dyDescent="0.2">
      <c r="A3887" s="234"/>
      <c r="B3887" s="98"/>
      <c r="C3887" s="130"/>
      <c r="D3887" s="240"/>
      <c r="E3887" s="240"/>
      <c r="F3887" s="224"/>
      <c r="G3887" s="98"/>
      <c r="H3887" s="98"/>
      <c r="I3887" s="130"/>
      <c r="J3887" s="98"/>
      <c r="K3887" s="98"/>
      <c r="L3887" s="98"/>
      <c r="M3887" s="255"/>
      <c r="N3887" s="255"/>
      <c r="O3887" s="98"/>
      <c r="P3887" s="98"/>
      <c r="Q3887" s="130"/>
    </row>
    <row r="3888" spans="1:17" ht="12.6" customHeight="1" x14ac:dyDescent="0.2">
      <c r="A3888" s="234"/>
      <c r="B3888" s="98"/>
      <c r="C3888" s="130"/>
      <c r="D3888" s="240"/>
      <c r="E3888" s="240"/>
      <c r="F3888" s="224"/>
      <c r="G3888" s="98"/>
      <c r="H3888" s="98"/>
      <c r="I3888" s="130"/>
      <c r="J3888" s="98"/>
      <c r="K3888" s="98"/>
      <c r="L3888" s="98"/>
      <c r="M3888" s="255"/>
      <c r="N3888" s="255"/>
      <c r="O3888" s="98"/>
      <c r="P3888" s="98"/>
      <c r="Q3888" s="130"/>
    </row>
    <row r="3889" spans="1:17" ht="12.6" customHeight="1" x14ac:dyDescent="0.2">
      <c r="A3889" s="234"/>
      <c r="B3889" s="98"/>
      <c r="C3889" s="130"/>
      <c r="D3889" s="240"/>
      <c r="E3889" s="240"/>
      <c r="F3889" s="224"/>
      <c r="G3889" s="98"/>
      <c r="H3889" s="98"/>
      <c r="I3889" s="130"/>
      <c r="J3889" s="98"/>
      <c r="K3889" s="98"/>
      <c r="L3889" s="98"/>
      <c r="M3889" s="255"/>
      <c r="N3889" s="255"/>
      <c r="O3889" s="98"/>
      <c r="P3889" s="98"/>
      <c r="Q3889" s="130"/>
    </row>
    <row r="3890" spans="1:17" ht="12.6" customHeight="1" x14ac:dyDescent="0.2">
      <c r="A3890" s="234"/>
      <c r="B3890" s="98"/>
      <c r="C3890" s="130"/>
      <c r="D3890" s="240"/>
      <c r="E3890" s="240"/>
      <c r="F3890" s="224"/>
      <c r="G3890" s="98"/>
      <c r="H3890" s="98"/>
      <c r="I3890" s="130"/>
      <c r="J3890" s="98"/>
      <c r="K3890" s="98"/>
      <c r="L3890" s="98"/>
      <c r="M3890" s="255"/>
      <c r="N3890" s="255"/>
      <c r="O3890" s="98"/>
      <c r="P3890" s="98"/>
      <c r="Q3890" s="130"/>
    </row>
    <row r="3891" spans="1:17" ht="12.6" customHeight="1" x14ac:dyDescent="0.2">
      <c r="A3891" s="234"/>
      <c r="B3891" s="98"/>
      <c r="C3891" s="130"/>
      <c r="D3891" s="240"/>
      <c r="E3891" s="240"/>
      <c r="F3891" s="224"/>
      <c r="G3891" s="98"/>
      <c r="H3891" s="98"/>
      <c r="I3891" s="130"/>
      <c r="J3891" s="98"/>
      <c r="K3891" s="98"/>
      <c r="L3891" s="98"/>
      <c r="M3891" s="255"/>
      <c r="N3891" s="255"/>
      <c r="O3891" s="98"/>
      <c r="P3891" s="98"/>
      <c r="Q3891" s="130"/>
    </row>
    <row r="3892" spans="1:17" ht="12.6" customHeight="1" x14ac:dyDescent="0.2">
      <c r="A3892" s="234"/>
      <c r="B3892" s="98"/>
      <c r="C3892" s="130"/>
      <c r="D3892" s="240"/>
      <c r="E3892" s="240"/>
      <c r="F3892" s="224"/>
      <c r="G3892" s="98"/>
      <c r="H3892" s="98"/>
      <c r="I3892" s="130"/>
      <c r="J3892" s="98"/>
      <c r="K3892" s="98"/>
      <c r="L3892" s="98"/>
      <c r="M3892" s="255"/>
      <c r="N3892" s="255"/>
      <c r="O3892" s="98"/>
      <c r="P3892" s="98"/>
      <c r="Q3892" s="130"/>
    </row>
    <row r="3893" spans="1:17" ht="12.6" customHeight="1" x14ac:dyDescent="0.2">
      <c r="A3893" s="234"/>
      <c r="B3893" s="98"/>
      <c r="C3893" s="130"/>
      <c r="D3893" s="240"/>
      <c r="E3893" s="240"/>
      <c r="F3893" s="224"/>
      <c r="G3893" s="98"/>
      <c r="H3893" s="98"/>
      <c r="I3893" s="130"/>
      <c r="J3893" s="98"/>
      <c r="K3893" s="98"/>
      <c r="L3893" s="98"/>
      <c r="M3893" s="255"/>
      <c r="N3893" s="255"/>
      <c r="O3893" s="98"/>
      <c r="P3893" s="98"/>
      <c r="Q3893" s="130"/>
    </row>
    <row r="3894" spans="1:17" ht="12.6" customHeight="1" x14ac:dyDescent="0.2">
      <c r="A3894" s="234"/>
      <c r="B3894" s="98"/>
      <c r="C3894" s="130"/>
      <c r="D3894" s="240"/>
      <c r="E3894" s="240"/>
      <c r="F3894" s="224"/>
      <c r="G3894" s="98"/>
      <c r="H3894" s="98"/>
      <c r="I3894" s="130"/>
      <c r="J3894" s="98"/>
      <c r="K3894" s="98"/>
      <c r="L3894" s="98"/>
      <c r="M3894" s="255"/>
      <c r="N3894" s="255"/>
      <c r="O3894" s="98"/>
      <c r="P3894" s="98"/>
      <c r="Q3894" s="130"/>
    </row>
    <row r="3895" spans="1:17" ht="12.6" customHeight="1" x14ac:dyDescent="0.2">
      <c r="A3895" s="234"/>
      <c r="B3895" s="98"/>
      <c r="C3895" s="130"/>
      <c r="D3895" s="240"/>
      <c r="E3895" s="240"/>
      <c r="F3895" s="224"/>
      <c r="G3895" s="98"/>
      <c r="H3895" s="98"/>
      <c r="I3895" s="130"/>
      <c r="J3895" s="98"/>
      <c r="K3895" s="98"/>
      <c r="L3895" s="98"/>
      <c r="M3895" s="255"/>
      <c r="N3895" s="255"/>
      <c r="O3895" s="98"/>
      <c r="P3895" s="98"/>
      <c r="Q3895" s="130"/>
    </row>
    <row r="3896" spans="1:17" ht="12.6" customHeight="1" x14ac:dyDescent="0.2">
      <c r="A3896" s="234"/>
      <c r="B3896" s="98"/>
      <c r="C3896" s="130"/>
      <c r="D3896" s="240"/>
      <c r="E3896" s="240"/>
      <c r="F3896" s="224"/>
      <c r="G3896" s="98"/>
      <c r="H3896" s="98"/>
      <c r="I3896" s="130"/>
      <c r="J3896" s="98"/>
      <c r="K3896" s="98"/>
      <c r="L3896" s="98"/>
      <c r="M3896" s="255"/>
      <c r="N3896" s="255"/>
      <c r="O3896" s="98"/>
      <c r="P3896" s="98"/>
      <c r="Q3896" s="130"/>
    </row>
    <row r="3897" spans="1:17" ht="12.6" customHeight="1" x14ac:dyDescent="0.2">
      <c r="A3897" s="234"/>
      <c r="B3897" s="98"/>
      <c r="C3897" s="130"/>
      <c r="D3897" s="240"/>
      <c r="E3897" s="240"/>
      <c r="F3897" s="224"/>
      <c r="G3897" s="98"/>
      <c r="H3897" s="98"/>
      <c r="I3897" s="130"/>
      <c r="J3897" s="98"/>
      <c r="K3897" s="98"/>
      <c r="L3897" s="98"/>
      <c r="M3897" s="255"/>
      <c r="N3897" s="255"/>
      <c r="O3897" s="98"/>
      <c r="P3897" s="98"/>
      <c r="Q3897" s="130"/>
    </row>
    <row r="3898" spans="1:17" ht="12.6" customHeight="1" x14ac:dyDescent="0.2">
      <c r="A3898" s="234"/>
      <c r="B3898" s="98"/>
      <c r="C3898" s="130"/>
      <c r="D3898" s="240"/>
      <c r="E3898" s="240"/>
      <c r="F3898" s="224"/>
      <c r="G3898" s="98"/>
      <c r="H3898" s="98"/>
      <c r="I3898" s="130"/>
      <c r="J3898" s="98"/>
      <c r="K3898" s="98"/>
      <c r="L3898" s="98"/>
      <c r="M3898" s="255"/>
      <c r="N3898" s="255"/>
      <c r="O3898" s="98"/>
      <c r="P3898" s="98"/>
      <c r="Q3898" s="130"/>
    </row>
    <row r="3899" spans="1:17" ht="12.6" customHeight="1" x14ac:dyDescent="0.2">
      <c r="A3899" s="234"/>
      <c r="B3899" s="98"/>
      <c r="C3899" s="130"/>
      <c r="D3899" s="240"/>
      <c r="E3899" s="240"/>
      <c r="F3899" s="224"/>
      <c r="G3899" s="98"/>
      <c r="H3899" s="98"/>
      <c r="I3899" s="130"/>
      <c r="J3899" s="98"/>
      <c r="K3899" s="98"/>
      <c r="L3899" s="98"/>
      <c r="M3899" s="255"/>
      <c r="N3899" s="255"/>
      <c r="O3899" s="98"/>
      <c r="P3899" s="98"/>
      <c r="Q3899" s="130"/>
    </row>
    <row r="3900" spans="1:17" ht="12.6" customHeight="1" x14ac:dyDescent="0.2">
      <c r="A3900" s="234"/>
      <c r="B3900" s="98"/>
      <c r="C3900" s="130"/>
      <c r="D3900" s="240"/>
      <c r="E3900" s="240"/>
      <c r="F3900" s="224"/>
      <c r="G3900" s="98"/>
      <c r="H3900" s="98"/>
      <c r="I3900" s="130"/>
      <c r="J3900" s="98"/>
      <c r="K3900" s="98"/>
      <c r="L3900" s="98"/>
      <c r="M3900" s="255"/>
      <c r="N3900" s="255"/>
      <c r="O3900" s="98"/>
      <c r="P3900" s="98"/>
      <c r="Q3900" s="130"/>
    </row>
    <row r="3901" spans="1:17" ht="12.6" customHeight="1" x14ac:dyDescent="0.2">
      <c r="A3901" s="234"/>
      <c r="B3901" s="98"/>
      <c r="C3901" s="130"/>
      <c r="D3901" s="240"/>
      <c r="E3901" s="240"/>
      <c r="F3901" s="224"/>
      <c r="G3901" s="98"/>
      <c r="H3901" s="98"/>
      <c r="I3901" s="130"/>
      <c r="J3901" s="98"/>
      <c r="K3901" s="98"/>
      <c r="L3901" s="98"/>
      <c r="M3901" s="255"/>
      <c r="N3901" s="255"/>
      <c r="O3901" s="98"/>
      <c r="P3901" s="98"/>
      <c r="Q3901" s="130"/>
    </row>
    <row r="3902" spans="1:17" ht="12.6" customHeight="1" x14ac:dyDescent="0.2">
      <c r="A3902" s="234"/>
      <c r="B3902" s="98"/>
      <c r="C3902" s="130"/>
      <c r="D3902" s="240"/>
      <c r="E3902" s="240"/>
      <c r="F3902" s="224"/>
      <c r="G3902" s="98"/>
      <c r="H3902" s="98"/>
      <c r="I3902" s="130"/>
      <c r="J3902" s="98"/>
      <c r="K3902" s="98"/>
      <c r="L3902" s="98"/>
      <c r="M3902" s="255"/>
      <c r="N3902" s="255"/>
      <c r="O3902" s="98"/>
      <c r="P3902" s="98"/>
      <c r="Q3902" s="130"/>
    </row>
    <row r="3903" spans="1:17" ht="12.6" customHeight="1" x14ac:dyDescent="0.2">
      <c r="A3903" s="234"/>
      <c r="B3903" s="98"/>
      <c r="C3903" s="130"/>
      <c r="D3903" s="240"/>
      <c r="E3903" s="240"/>
      <c r="F3903" s="224"/>
      <c r="G3903" s="98"/>
      <c r="H3903" s="98"/>
      <c r="I3903" s="130"/>
      <c r="J3903" s="98"/>
      <c r="K3903" s="98"/>
      <c r="L3903" s="98"/>
      <c r="M3903" s="255"/>
      <c r="N3903" s="255"/>
      <c r="O3903" s="98"/>
      <c r="P3903" s="98"/>
      <c r="Q3903" s="130"/>
    </row>
    <row r="3904" spans="1:17" ht="12.6" customHeight="1" x14ac:dyDescent="0.2">
      <c r="A3904" s="234"/>
      <c r="B3904" s="98"/>
      <c r="C3904" s="130"/>
      <c r="D3904" s="240"/>
      <c r="E3904" s="240"/>
      <c r="F3904" s="224"/>
      <c r="G3904" s="98"/>
      <c r="H3904" s="98"/>
      <c r="I3904" s="130"/>
      <c r="J3904" s="98"/>
      <c r="K3904" s="98"/>
      <c r="L3904" s="98"/>
      <c r="M3904" s="255"/>
      <c r="N3904" s="255"/>
      <c r="O3904" s="98"/>
      <c r="P3904" s="98"/>
      <c r="Q3904" s="130"/>
    </row>
    <row r="3905" spans="1:17" ht="12.6" customHeight="1" x14ac:dyDescent="0.2">
      <c r="A3905" s="234"/>
      <c r="B3905" s="98"/>
      <c r="C3905" s="130"/>
      <c r="D3905" s="240"/>
      <c r="E3905" s="240"/>
      <c r="F3905" s="224"/>
      <c r="G3905" s="98"/>
      <c r="H3905" s="98"/>
      <c r="I3905" s="130"/>
      <c r="J3905" s="98"/>
      <c r="K3905" s="98"/>
      <c r="L3905" s="98"/>
      <c r="M3905" s="255"/>
      <c r="N3905" s="255"/>
      <c r="O3905" s="98"/>
      <c r="P3905" s="98"/>
      <c r="Q3905" s="130"/>
    </row>
    <row r="3906" spans="1:17" ht="12.6" customHeight="1" x14ac:dyDescent="0.2">
      <c r="A3906" s="234"/>
      <c r="B3906" s="98"/>
      <c r="C3906" s="130"/>
      <c r="D3906" s="240"/>
      <c r="E3906" s="240"/>
      <c r="F3906" s="224"/>
      <c r="G3906" s="98"/>
      <c r="H3906" s="98"/>
      <c r="I3906" s="130"/>
      <c r="J3906" s="98"/>
      <c r="K3906" s="98"/>
      <c r="L3906" s="98"/>
      <c r="M3906" s="255"/>
      <c r="N3906" s="255"/>
      <c r="O3906" s="98"/>
      <c r="P3906" s="98"/>
      <c r="Q3906" s="130"/>
    </row>
    <row r="3907" spans="1:17" ht="12.6" customHeight="1" x14ac:dyDescent="0.2">
      <c r="A3907" s="234"/>
      <c r="B3907" s="98"/>
      <c r="C3907" s="130"/>
      <c r="D3907" s="240"/>
      <c r="E3907" s="240"/>
      <c r="F3907" s="224"/>
      <c r="G3907" s="98"/>
      <c r="H3907" s="98"/>
      <c r="I3907" s="130"/>
      <c r="J3907" s="98"/>
      <c r="K3907" s="98"/>
      <c r="L3907" s="98"/>
      <c r="M3907" s="255"/>
      <c r="N3907" s="255"/>
      <c r="O3907" s="98"/>
      <c r="P3907" s="98"/>
      <c r="Q3907" s="130"/>
    </row>
    <row r="3908" spans="1:17" ht="12.6" customHeight="1" x14ac:dyDescent="0.2">
      <c r="A3908" s="234"/>
      <c r="B3908" s="98"/>
      <c r="C3908" s="130"/>
      <c r="D3908" s="240"/>
      <c r="E3908" s="240"/>
      <c r="F3908" s="224"/>
      <c r="G3908" s="98"/>
      <c r="H3908" s="98"/>
      <c r="I3908" s="130"/>
      <c r="J3908" s="98"/>
      <c r="K3908" s="98"/>
      <c r="L3908" s="98"/>
      <c r="M3908" s="255"/>
      <c r="N3908" s="255"/>
      <c r="O3908" s="98"/>
      <c r="P3908" s="98"/>
      <c r="Q3908" s="130"/>
    </row>
    <row r="3909" spans="1:17" ht="12.6" customHeight="1" x14ac:dyDescent="0.2">
      <c r="A3909" s="234"/>
      <c r="B3909" s="98"/>
      <c r="C3909" s="130"/>
      <c r="D3909" s="240"/>
      <c r="E3909" s="240"/>
      <c r="F3909" s="224"/>
      <c r="G3909" s="98"/>
      <c r="H3909" s="98"/>
      <c r="I3909" s="130"/>
      <c r="J3909" s="98"/>
      <c r="K3909" s="98"/>
      <c r="L3909" s="98"/>
      <c r="M3909" s="255"/>
      <c r="N3909" s="255"/>
      <c r="O3909" s="98"/>
      <c r="P3909" s="98"/>
      <c r="Q3909" s="130"/>
    </row>
    <row r="3910" spans="1:17" ht="12.6" customHeight="1" x14ac:dyDescent="0.2">
      <c r="A3910" s="234"/>
      <c r="B3910" s="98"/>
      <c r="C3910" s="130"/>
      <c r="D3910" s="240"/>
      <c r="E3910" s="240"/>
      <c r="F3910" s="224"/>
      <c r="G3910" s="98"/>
      <c r="H3910" s="98"/>
      <c r="I3910" s="130"/>
      <c r="J3910" s="98"/>
      <c r="K3910" s="98"/>
      <c r="L3910" s="98"/>
      <c r="M3910" s="255"/>
      <c r="N3910" s="255"/>
      <c r="O3910" s="98"/>
      <c r="P3910" s="98"/>
      <c r="Q3910" s="130"/>
    </row>
    <row r="3911" spans="1:17" ht="12.6" customHeight="1" x14ac:dyDescent="0.2">
      <c r="A3911" s="234"/>
      <c r="B3911" s="98"/>
      <c r="C3911" s="130"/>
      <c r="D3911" s="240"/>
      <c r="E3911" s="240"/>
      <c r="F3911" s="224"/>
      <c r="G3911" s="98"/>
      <c r="H3911" s="98"/>
      <c r="I3911" s="130"/>
      <c r="J3911" s="98"/>
      <c r="K3911" s="98"/>
      <c r="L3911" s="98"/>
      <c r="M3911" s="255"/>
      <c r="N3911" s="255"/>
      <c r="O3911" s="98"/>
      <c r="P3911" s="98"/>
      <c r="Q3911" s="130"/>
    </row>
    <row r="3912" spans="1:17" ht="12.6" customHeight="1" x14ac:dyDescent="0.2">
      <c r="A3912" s="234"/>
      <c r="B3912" s="98"/>
      <c r="C3912" s="130"/>
      <c r="D3912" s="240"/>
      <c r="E3912" s="240"/>
      <c r="F3912" s="224"/>
      <c r="G3912" s="98"/>
      <c r="H3912" s="98"/>
      <c r="I3912" s="130"/>
      <c r="J3912" s="98"/>
      <c r="K3912" s="98"/>
      <c r="L3912" s="98"/>
      <c r="M3912" s="255"/>
      <c r="N3912" s="255"/>
      <c r="O3912" s="98"/>
      <c r="P3912" s="98"/>
      <c r="Q3912" s="130"/>
    </row>
    <row r="3913" spans="1:17" ht="12.6" customHeight="1" x14ac:dyDescent="0.2">
      <c r="A3913" s="234"/>
      <c r="B3913" s="98"/>
      <c r="C3913" s="130"/>
      <c r="D3913" s="240"/>
      <c r="E3913" s="240"/>
      <c r="F3913" s="224"/>
      <c r="G3913" s="98"/>
      <c r="H3913" s="98"/>
      <c r="I3913" s="130"/>
      <c r="J3913" s="98"/>
      <c r="K3913" s="98"/>
      <c r="L3913" s="98"/>
      <c r="M3913" s="255"/>
      <c r="N3913" s="255"/>
      <c r="O3913" s="98"/>
      <c r="P3913" s="98"/>
      <c r="Q3913" s="130"/>
    </row>
    <row r="3914" spans="1:17" ht="12.6" customHeight="1" x14ac:dyDescent="0.2">
      <c r="A3914" s="234"/>
      <c r="B3914" s="98"/>
      <c r="C3914" s="130"/>
      <c r="D3914" s="240"/>
      <c r="E3914" s="240"/>
      <c r="F3914" s="224"/>
      <c r="G3914" s="98"/>
      <c r="H3914" s="98"/>
      <c r="I3914" s="130"/>
      <c r="J3914" s="98"/>
      <c r="K3914" s="98"/>
      <c r="L3914" s="98"/>
      <c r="M3914" s="255"/>
      <c r="N3914" s="255"/>
      <c r="O3914" s="98"/>
      <c r="P3914" s="98"/>
      <c r="Q3914" s="130"/>
    </row>
    <row r="3915" spans="1:17" ht="12.6" customHeight="1" x14ac:dyDescent="0.2">
      <c r="A3915" s="234"/>
      <c r="B3915" s="98"/>
      <c r="C3915" s="130"/>
      <c r="D3915" s="240"/>
      <c r="E3915" s="240"/>
      <c r="F3915" s="224"/>
      <c r="G3915" s="98"/>
      <c r="H3915" s="98"/>
      <c r="I3915" s="130"/>
      <c r="J3915" s="98"/>
      <c r="K3915" s="98"/>
      <c r="L3915" s="98"/>
      <c r="M3915" s="255"/>
      <c r="N3915" s="255"/>
      <c r="O3915" s="98"/>
      <c r="P3915" s="98"/>
      <c r="Q3915" s="130"/>
    </row>
    <row r="3916" spans="1:17" ht="12.6" customHeight="1" x14ac:dyDescent="0.2">
      <c r="A3916" s="234"/>
      <c r="B3916" s="98"/>
      <c r="C3916" s="130"/>
      <c r="D3916" s="240"/>
      <c r="E3916" s="240"/>
      <c r="F3916" s="224"/>
      <c r="G3916" s="98"/>
      <c r="H3916" s="98"/>
      <c r="I3916" s="130"/>
      <c r="J3916" s="98"/>
      <c r="K3916" s="98"/>
      <c r="L3916" s="98"/>
      <c r="M3916" s="255"/>
      <c r="N3916" s="255"/>
      <c r="O3916" s="98"/>
      <c r="P3916" s="98"/>
      <c r="Q3916" s="130"/>
    </row>
    <row r="3917" spans="1:17" ht="12.6" customHeight="1" x14ac:dyDescent="0.2">
      <c r="A3917" s="234"/>
      <c r="B3917" s="98"/>
      <c r="C3917" s="130"/>
      <c r="D3917" s="240"/>
      <c r="E3917" s="240"/>
      <c r="F3917" s="224"/>
      <c r="G3917" s="98"/>
      <c r="H3917" s="98"/>
      <c r="I3917" s="130"/>
      <c r="J3917" s="98"/>
      <c r="K3917" s="98"/>
      <c r="L3917" s="98"/>
      <c r="M3917" s="255"/>
      <c r="N3917" s="255"/>
      <c r="O3917" s="98"/>
      <c r="P3917" s="98"/>
      <c r="Q3917" s="130"/>
    </row>
    <row r="3918" spans="1:17" ht="12.6" customHeight="1" x14ac:dyDescent="0.2">
      <c r="A3918" s="234"/>
      <c r="B3918" s="98"/>
      <c r="C3918" s="130"/>
      <c r="D3918" s="240"/>
      <c r="E3918" s="240"/>
      <c r="F3918" s="224"/>
      <c r="G3918" s="98"/>
      <c r="H3918" s="98"/>
      <c r="I3918" s="130"/>
      <c r="J3918" s="98"/>
      <c r="K3918" s="98"/>
      <c r="L3918" s="98"/>
      <c r="M3918" s="255"/>
      <c r="N3918" s="255"/>
      <c r="O3918" s="98"/>
      <c r="P3918" s="98"/>
      <c r="Q3918" s="130"/>
    </row>
    <row r="3919" spans="1:17" ht="12.6" customHeight="1" x14ac:dyDescent="0.2">
      <c r="A3919" s="234"/>
      <c r="B3919" s="98"/>
      <c r="C3919" s="130"/>
      <c r="D3919" s="240"/>
      <c r="E3919" s="240"/>
      <c r="F3919" s="224"/>
      <c r="G3919" s="98"/>
      <c r="H3919" s="98"/>
      <c r="I3919" s="130"/>
      <c r="J3919" s="98"/>
      <c r="K3919" s="98"/>
      <c r="L3919" s="98"/>
      <c r="M3919" s="255"/>
      <c r="N3919" s="255"/>
      <c r="O3919" s="98"/>
      <c r="P3919" s="98"/>
      <c r="Q3919" s="130"/>
    </row>
    <row r="3920" spans="1:17" ht="12.6" customHeight="1" x14ac:dyDescent="0.2">
      <c r="A3920" s="234"/>
      <c r="B3920" s="98"/>
      <c r="C3920" s="130"/>
      <c r="D3920" s="240"/>
      <c r="E3920" s="240"/>
      <c r="F3920" s="224"/>
      <c r="G3920" s="98"/>
      <c r="H3920" s="98"/>
      <c r="I3920" s="130"/>
      <c r="J3920" s="98"/>
      <c r="K3920" s="98"/>
      <c r="L3920" s="98"/>
      <c r="M3920" s="255"/>
      <c r="N3920" s="255"/>
      <c r="O3920" s="98"/>
      <c r="P3920" s="98"/>
      <c r="Q3920" s="130"/>
    </row>
    <row r="3921" spans="1:17" ht="12.6" customHeight="1" x14ac:dyDescent="0.2">
      <c r="A3921" s="234"/>
      <c r="B3921" s="98"/>
      <c r="C3921" s="130"/>
      <c r="D3921" s="240"/>
      <c r="E3921" s="240"/>
      <c r="F3921" s="224"/>
      <c r="G3921" s="98"/>
      <c r="H3921" s="98"/>
      <c r="I3921" s="130"/>
      <c r="J3921" s="98"/>
      <c r="K3921" s="98"/>
      <c r="L3921" s="98"/>
      <c r="M3921" s="255"/>
      <c r="N3921" s="255"/>
      <c r="O3921" s="98"/>
      <c r="P3921" s="98"/>
      <c r="Q3921" s="130"/>
    </row>
    <row r="3922" spans="1:17" ht="12.6" customHeight="1" x14ac:dyDescent="0.2">
      <c r="A3922" s="234"/>
      <c r="B3922" s="98"/>
      <c r="C3922" s="130"/>
      <c r="D3922" s="240"/>
      <c r="E3922" s="240"/>
      <c r="F3922" s="224"/>
      <c r="G3922" s="98"/>
      <c r="H3922" s="98"/>
      <c r="I3922" s="130"/>
      <c r="J3922" s="98"/>
      <c r="K3922" s="98"/>
      <c r="L3922" s="98"/>
      <c r="M3922" s="255"/>
      <c r="N3922" s="255"/>
      <c r="O3922" s="98"/>
      <c r="P3922" s="98"/>
      <c r="Q3922" s="130"/>
    </row>
    <row r="3923" spans="1:17" ht="12.6" customHeight="1" x14ac:dyDescent="0.2">
      <c r="A3923" s="234"/>
      <c r="B3923" s="98"/>
      <c r="C3923" s="130"/>
      <c r="D3923" s="240"/>
      <c r="E3923" s="240"/>
      <c r="F3923" s="224"/>
      <c r="G3923" s="98"/>
      <c r="H3923" s="98"/>
      <c r="I3923" s="130"/>
      <c r="J3923" s="98"/>
      <c r="K3923" s="98"/>
      <c r="L3923" s="98"/>
      <c r="M3923" s="255"/>
      <c r="N3923" s="255"/>
      <c r="O3923" s="98"/>
      <c r="P3923" s="98"/>
      <c r="Q3923" s="130"/>
    </row>
    <row r="3924" spans="1:17" ht="12.6" customHeight="1" x14ac:dyDescent="0.2">
      <c r="A3924" s="234"/>
      <c r="B3924" s="98"/>
      <c r="C3924" s="130"/>
      <c r="D3924" s="240"/>
      <c r="E3924" s="240"/>
      <c r="F3924" s="224"/>
      <c r="G3924" s="98"/>
      <c r="H3924" s="98"/>
      <c r="I3924" s="130"/>
      <c r="J3924" s="98"/>
      <c r="K3924" s="98"/>
      <c r="L3924" s="98"/>
      <c r="M3924" s="255"/>
      <c r="N3924" s="255"/>
      <c r="O3924" s="98"/>
      <c r="P3924" s="98"/>
      <c r="Q3924" s="130"/>
    </row>
    <row r="3925" spans="1:17" ht="12.6" customHeight="1" x14ac:dyDescent="0.2">
      <c r="A3925" s="234"/>
      <c r="B3925" s="98"/>
      <c r="C3925" s="130"/>
      <c r="D3925" s="240"/>
      <c r="E3925" s="240"/>
      <c r="F3925" s="224"/>
      <c r="G3925" s="98"/>
      <c r="H3925" s="98"/>
      <c r="I3925" s="130"/>
      <c r="J3925" s="98"/>
      <c r="K3925" s="98"/>
      <c r="L3925" s="98"/>
      <c r="M3925" s="255"/>
      <c r="N3925" s="255"/>
      <c r="O3925" s="98"/>
      <c r="P3925" s="98"/>
      <c r="Q3925" s="130"/>
    </row>
    <row r="3926" spans="1:17" ht="12.6" customHeight="1" x14ac:dyDescent="0.2">
      <c r="A3926" s="234"/>
      <c r="B3926" s="98"/>
      <c r="C3926" s="130"/>
      <c r="D3926" s="240"/>
      <c r="E3926" s="240"/>
      <c r="F3926" s="224"/>
      <c r="G3926" s="98"/>
      <c r="H3926" s="98"/>
      <c r="I3926" s="130"/>
      <c r="J3926" s="98"/>
      <c r="K3926" s="98"/>
      <c r="L3926" s="98"/>
      <c r="M3926" s="255"/>
      <c r="N3926" s="255"/>
      <c r="O3926" s="98"/>
      <c r="P3926" s="98"/>
      <c r="Q3926" s="130"/>
    </row>
    <row r="3927" spans="1:17" ht="12.6" customHeight="1" x14ac:dyDescent="0.2">
      <c r="A3927" s="234"/>
      <c r="B3927" s="98"/>
      <c r="C3927" s="130"/>
      <c r="D3927" s="240"/>
      <c r="E3927" s="240"/>
      <c r="F3927" s="224"/>
      <c r="G3927" s="98"/>
      <c r="H3927" s="98"/>
      <c r="I3927" s="130"/>
      <c r="J3927" s="98"/>
      <c r="K3927" s="98"/>
      <c r="L3927" s="98"/>
      <c r="M3927" s="255"/>
      <c r="N3927" s="255"/>
      <c r="O3927" s="98"/>
      <c r="P3927" s="98"/>
      <c r="Q3927" s="130"/>
    </row>
    <row r="3928" spans="1:17" ht="12.6" customHeight="1" x14ac:dyDescent="0.2">
      <c r="A3928" s="234"/>
      <c r="B3928" s="98"/>
      <c r="C3928" s="130"/>
      <c r="D3928" s="240"/>
      <c r="E3928" s="240"/>
      <c r="F3928" s="224"/>
      <c r="G3928" s="98"/>
      <c r="H3928" s="98"/>
      <c r="I3928" s="130"/>
      <c r="J3928" s="98"/>
      <c r="K3928" s="98"/>
      <c r="L3928" s="98"/>
      <c r="M3928" s="255"/>
      <c r="N3928" s="255"/>
      <c r="O3928" s="98"/>
      <c r="P3928" s="98"/>
      <c r="Q3928" s="130"/>
    </row>
    <row r="3929" spans="1:17" ht="12.6" customHeight="1" x14ac:dyDescent="0.2">
      <c r="A3929" s="234"/>
      <c r="B3929" s="98"/>
      <c r="C3929" s="130"/>
      <c r="D3929" s="240"/>
      <c r="E3929" s="240"/>
      <c r="F3929" s="224"/>
      <c r="G3929" s="98"/>
      <c r="H3929" s="98"/>
      <c r="I3929" s="130"/>
      <c r="J3929" s="98"/>
      <c r="K3929" s="98"/>
      <c r="L3929" s="98"/>
      <c r="M3929" s="255"/>
      <c r="N3929" s="255"/>
      <c r="O3929" s="98"/>
      <c r="P3929" s="98"/>
      <c r="Q3929" s="130"/>
    </row>
    <row r="3930" spans="1:17" ht="12.6" customHeight="1" x14ac:dyDescent="0.2">
      <c r="A3930" s="234"/>
      <c r="B3930" s="98"/>
      <c r="C3930" s="130"/>
      <c r="D3930" s="240"/>
      <c r="E3930" s="240"/>
      <c r="F3930" s="224"/>
      <c r="G3930" s="98"/>
      <c r="H3930" s="98"/>
      <c r="I3930" s="130"/>
      <c r="J3930" s="98"/>
      <c r="K3930" s="98"/>
      <c r="L3930" s="98"/>
      <c r="M3930" s="255"/>
      <c r="N3930" s="255"/>
      <c r="O3930" s="98"/>
      <c r="P3930" s="98"/>
      <c r="Q3930" s="130"/>
    </row>
    <row r="3931" spans="1:17" ht="12.6" customHeight="1" x14ac:dyDescent="0.2">
      <c r="A3931" s="234"/>
      <c r="B3931" s="98"/>
      <c r="C3931" s="130"/>
      <c r="D3931" s="240"/>
      <c r="E3931" s="240"/>
      <c r="F3931" s="224"/>
      <c r="G3931" s="98"/>
      <c r="H3931" s="98"/>
      <c r="I3931" s="130"/>
      <c r="J3931" s="98"/>
      <c r="K3931" s="98"/>
      <c r="L3931" s="98"/>
      <c r="M3931" s="255"/>
      <c r="N3931" s="255"/>
      <c r="O3931" s="98"/>
      <c r="P3931" s="98"/>
      <c r="Q3931" s="130"/>
    </row>
    <row r="3932" spans="1:17" ht="12.6" customHeight="1" x14ac:dyDescent="0.2">
      <c r="A3932" s="234"/>
      <c r="B3932" s="98"/>
      <c r="C3932" s="130"/>
      <c r="D3932" s="240"/>
      <c r="E3932" s="240"/>
      <c r="F3932" s="224"/>
      <c r="G3932" s="98"/>
      <c r="H3932" s="98"/>
      <c r="I3932" s="130"/>
      <c r="J3932" s="98"/>
      <c r="K3932" s="98"/>
      <c r="L3932" s="98"/>
      <c r="M3932" s="255"/>
      <c r="N3932" s="255"/>
      <c r="O3932" s="98"/>
      <c r="P3932" s="98"/>
      <c r="Q3932" s="130"/>
    </row>
    <row r="3933" spans="1:17" ht="12.6" customHeight="1" x14ac:dyDescent="0.2">
      <c r="A3933" s="234"/>
      <c r="B3933" s="98"/>
      <c r="C3933" s="130"/>
      <c r="D3933" s="240"/>
      <c r="E3933" s="240"/>
      <c r="F3933" s="224"/>
      <c r="G3933" s="98"/>
      <c r="H3933" s="98"/>
      <c r="I3933" s="130"/>
      <c r="J3933" s="98"/>
      <c r="K3933" s="98"/>
      <c r="L3933" s="98"/>
      <c r="M3933" s="255"/>
      <c r="N3933" s="255"/>
      <c r="O3933" s="98"/>
      <c r="P3933" s="98"/>
      <c r="Q3933" s="130"/>
    </row>
    <row r="3934" spans="1:17" ht="12.6" customHeight="1" x14ac:dyDescent="0.2">
      <c r="A3934" s="234"/>
      <c r="B3934" s="98"/>
      <c r="C3934" s="130"/>
      <c r="D3934" s="240"/>
      <c r="E3934" s="240"/>
      <c r="F3934" s="224"/>
      <c r="G3934" s="98"/>
      <c r="H3934" s="98"/>
      <c r="I3934" s="130"/>
      <c r="J3934" s="98"/>
      <c r="K3934" s="98"/>
      <c r="L3934" s="98"/>
      <c r="M3934" s="255"/>
      <c r="N3934" s="255"/>
      <c r="O3934" s="98"/>
      <c r="P3934" s="98"/>
      <c r="Q3934" s="130"/>
    </row>
    <row r="3935" spans="1:17" ht="12.6" customHeight="1" x14ac:dyDescent="0.2">
      <c r="A3935" s="234"/>
      <c r="B3935" s="98"/>
      <c r="C3935" s="130"/>
      <c r="D3935" s="240"/>
      <c r="E3935" s="240"/>
      <c r="F3935" s="224"/>
      <c r="G3935" s="98"/>
      <c r="H3935" s="98"/>
      <c r="I3935" s="130"/>
      <c r="J3935" s="98"/>
      <c r="K3935" s="98"/>
      <c r="L3935" s="98"/>
      <c r="M3935" s="255"/>
      <c r="N3935" s="255"/>
      <c r="O3935" s="98"/>
      <c r="P3935" s="98"/>
      <c r="Q3935" s="130"/>
    </row>
    <row r="3936" spans="1:17" ht="12.6" customHeight="1" x14ac:dyDescent="0.2">
      <c r="A3936" s="234"/>
      <c r="B3936" s="98"/>
      <c r="C3936" s="130"/>
      <c r="D3936" s="240"/>
      <c r="E3936" s="240"/>
      <c r="F3936" s="224"/>
      <c r="G3936" s="98"/>
      <c r="H3936" s="98"/>
      <c r="I3936" s="130"/>
      <c r="J3936" s="98"/>
      <c r="K3936" s="98"/>
      <c r="L3936" s="98"/>
      <c r="M3936" s="255"/>
      <c r="N3936" s="255"/>
      <c r="O3936" s="98"/>
      <c r="P3936" s="98"/>
      <c r="Q3936" s="130"/>
    </row>
    <row r="3937" spans="1:17" ht="12.6" customHeight="1" x14ac:dyDescent="0.2">
      <c r="A3937" s="234"/>
      <c r="B3937" s="98"/>
      <c r="C3937" s="130"/>
      <c r="D3937" s="240"/>
      <c r="E3937" s="240"/>
      <c r="F3937" s="224"/>
      <c r="G3937" s="98"/>
      <c r="H3937" s="98"/>
      <c r="I3937" s="130"/>
      <c r="J3937" s="98"/>
      <c r="K3937" s="98"/>
      <c r="L3937" s="98"/>
      <c r="M3937" s="255"/>
      <c r="N3937" s="255"/>
      <c r="O3937" s="98"/>
      <c r="P3937" s="98"/>
      <c r="Q3937" s="130"/>
    </row>
    <row r="3938" spans="1:17" ht="12.6" customHeight="1" x14ac:dyDescent="0.2">
      <c r="A3938" s="234"/>
      <c r="B3938" s="98"/>
      <c r="C3938" s="130"/>
      <c r="D3938" s="240"/>
      <c r="E3938" s="240"/>
      <c r="F3938" s="224"/>
      <c r="G3938" s="98"/>
      <c r="H3938" s="98"/>
      <c r="I3938" s="130"/>
      <c r="J3938" s="98"/>
      <c r="K3938" s="98"/>
      <c r="L3938" s="98"/>
      <c r="M3938" s="255"/>
      <c r="N3938" s="255"/>
      <c r="O3938" s="98"/>
      <c r="P3938" s="98"/>
      <c r="Q3938" s="130"/>
    </row>
    <row r="3939" spans="1:17" ht="12.6" customHeight="1" x14ac:dyDescent="0.2">
      <c r="A3939" s="234"/>
      <c r="B3939" s="98"/>
      <c r="C3939" s="130"/>
      <c r="D3939" s="240"/>
      <c r="E3939" s="240"/>
      <c r="F3939" s="224"/>
      <c r="G3939" s="98"/>
      <c r="H3939" s="98"/>
      <c r="I3939" s="130"/>
      <c r="J3939" s="98"/>
      <c r="K3939" s="98"/>
      <c r="L3939" s="98"/>
      <c r="M3939" s="255"/>
      <c r="N3939" s="255"/>
      <c r="O3939" s="98"/>
      <c r="P3939" s="98"/>
      <c r="Q3939" s="130"/>
    </row>
    <row r="3940" spans="1:17" ht="12.6" customHeight="1" x14ac:dyDescent="0.2">
      <c r="A3940" s="234"/>
      <c r="B3940" s="98"/>
      <c r="C3940" s="130"/>
      <c r="D3940" s="240"/>
      <c r="E3940" s="240"/>
      <c r="F3940" s="224"/>
      <c r="G3940" s="98"/>
      <c r="H3940" s="98"/>
      <c r="I3940" s="130"/>
      <c r="J3940" s="98"/>
      <c r="K3940" s="98"/>
      <c r="L3940" s="98"/>
      <c r="M3940" s="255"/>
      <c r="N3940" s="255"/>
      <c r="O3940" s="98"/>
      <c r="P3940" s="98"/>
      <c r="Q3940" s="130"/>
    </row>
    <row r="3941" spans="1:17" ht="12.6" customHeight="1" x14ac:dyDescent="0.2">
      <c r="A3941" s="234"/>
      <c r="B3941" s="98"/>
      <c r="C3941" s="130"/>
      <c r="D3941" s="240"/>
      <c r="E3941" s="240"/>
      <c r="F3941" s="224"/>
      <c r="G3941" s="98"/>
      <c r="H3941" s="98"/>
      <c r="I3941" s="130"/>
      <c r="J3941" s="98"/>
      <c r="K3941" s="98"/>
      <c r="L3941" s="98"/>
      <c r="M3941" s="255"/>
      <c r="N3941" s="255"/>
      <c r="O3941" s="98"/>
      <c r="P3941" s="98"/>
      <c r="Q3941" s="130"/>
    </row>
    <row r="3942" spans="1:17" ht="12.6" customHeight="1" x14ac:dyDescent="0.2">
      <c r="A3942" s="234"/>
      <c r="B3942" s="98"/>
      <c r="C3942" s="130"/>
      <c r="D3942" s="240"/>
      <c r="E3942" s="240"/>
      <c r="F3942" s="224"/>
      <c r="G3942" s="98"/>
      <c r="H3942" s="98"/>
      <c r="I3942" s="130"/>
      <c r="J3942" s="98"/>
      <c r="K3942" s="98"/>
      <c r="L3942" s="98"/>
      <c r="M3942" s="255"/>
      <c r="N3942" s="255"/>
      <c r="O3942" s="98"/>
      <c r="P3942" s="98"/>
      <c r="Q3942" s="130"/>
    </row>
    <row r="3943" spans="1:17" ht="12.6" customHeight="1" x14ac:dyDescent="0.2">
      <c r="A3943" s="234"/>
      <c r="B3943" s="98"/>
      <c r="C3943" s="130"/>
      <c r="D3943" s="240"/>
      <c r="E3943" s="240"/>
      <c r="F3943" s="224"/>
      <c r="G3943" s="98"/>
      <c r="H3943" s="98"/>
      <c r="I3943" s="130"/>
      <c r="J3943" s="98"/>
      <c r="K3943" s="98"/>
      <c r="L3943" s="98"/>
      <c r="M3943" s="255"/>
      <c r="N3943" s="255"/>
      <c r="O3943" s="98"/>
      <c r="P3943" s="98"/>
      <c r="Q3943" s="130"/>
    </row>
    <row r="3944" spans="1:17" ht="12.6" customHeight="1" x14ac:dyDescent="0.2">
      <c r="A3944" s="234"/>
      <c r="B3944" s="98"/>
      <c r="C3944" s="130"/>
      <c r="D3944" s="240"/>
      <c r="E3944" s="240"/>
      <c r="F3944" s="224"/>
      <c r="G3944" s="98"/>
      <c r="H3944" s="98"/>
      <c r="I3944" s="130"/>
      <c r="J3944" s="98"/>
      <c r="K3944" s="98"/>
      <c r="L3944" s="98"/>
      <c r="M3944" s="255"/>
      <c r="N3944" s="255"/>
      <c r="O3944" s="98"/>
      <c r="P3944" s="98"/>
      <c r="Q3944" s="130"/>
    </row>
    <row r="3945" spans="1:17" ht="12.6" customHeight="1" x14ac:dyDescent="0.2">
      <c r="A3945" s="234"/>
      <c r="B3945" s="98"/>
      <c r="C3945" s="130"/>
      <c r="D3945" s="240"/>
      <c r="E3945" s="240"/>
      <c r="F3945" s="224"/>
      <c r="G3945" s="98"/>
      <c r="H3945" s="98"/>
      <c r="I3945" s="130"/>
      <c r="J3945" s="98"/>
      <c r="K3945" s="98"/>
      <c r="L3945" s="98"/>
      <c r="M3945" s="255"/>
      <c r="N3945" s="255"/>
      <c r="O3945" s="98"/>
      <c r="P3945" s="98"/>
      <c r="Q3945" s="130"/>
    </row>
    <row r="3946" spans="1:17" ht="12.6" customHeight="1" x14ac:dyDescent="0.2">
      <c r="A3946" s="234"/>
      <c r="B3946" s="98"/>
      <c r="C3946" s="130"/>
      <c r="D3946" s="240"/>
      <c r="E3946" s="240"/>
      <c r="F3946" s="224"/>
      <c r="G3946" s="98"/>
      <c r="H3946" s="98"/>
      <c r="I3946" s="130"/>
      <c r="J3946" s="98"/>
      <c r="K3946" s="98"/>
      <c r="L3946" s="98"/>
      <c r="M3946" s="255"/>
      <c r="N3946" s="255"/>
      <c r="O3946" s="98"/>
      <c r="P3946" s="98"/>
      <c r="Q3946" s="130"/>
    </row>
    <row r="3947" spans="1:17" ht="12.6" customHeight="1" x14ac:dyDescent="0.2">
      <c r="A3947" s="234"/>
      <c r="B3947" s="98"/>
      <c r="C3947" s="130"/>
      <c r="D3947" s="240"/>
      <c r="E3947" s="240"/>
      <c r="F3947" s="224"/>
      <c r="G3947" s="98"/>
      <c r="H3947" s="98"/>
      <c r="I3947" s="130"/>
      <c r="J3947" s="98"/>
      <c r="K3947" s="98"/>
      <c r="L3947" s="98"/>
      <c r="M3947" s="255"/>
      <c r="N3947" s="255"/>
      <c r="O3947" s="98"/>
      <c r="P3947" s="98"/>
      <c r="Q3947" s="130"/>
    </row>
    <row r="3948" spans="1:17" ht="12.6" customHeight="1" x14ac:dyDescent="0.2">
      <c r="A3948" s="234"/>
      <c r="B3948" s="98"/>
      <c r="C3948" s="130"/>
      <c r="D3948" s="240"/>
      <c r="E3948" s="240"/>
      <c r="F3948" s="224"/>
      <c r="G3948" s="98"/>
      <c r="H3948" s="98"/>
      <c r="I3948" s="130"/>
      <c r="J3948" s="98"/>
      <c r="K3948" s="98"/>
      <c r="L3948" s="98"/>
      <c r="M3948" s="255"/>
      <c r="N3948" s="255"/>
      <c r="O3948" s="98"/>
      <c r="P3948" s="98"/>
      <c r="Q3948" s="130"/>
    </row>
    <row r="3949" spans="1:17" ht="12.6" customHeight="1" x14ac:dyDescent="0.2">
      <c r="A3949" s="234"/>
      <c r="B3949" s="98"/>
      <c r="C3949" s="130"/>
      <c r="D3949" s="240"/>
      <c r="E3949" s="240"/>
      <c r="F3949" s="224"/>
      <c r="G3949" s="98"/>
      <c r="H3949" s="98"/>
      <c r="I3949" s="130"/>
      <c r="J3949" s="98"/>
      <c r="K3949" s="98"/>
      <c r="L3949" s="98"/>
      <c r="M3949" s="255"/>
      <c r="N3949" s="255"/>
      <c r="O3949" s="98"/>
      <c r="P3949" s="98"/>
      <c r="Q3949" s="130"/>
    </row>
    <row r="3950" spans="1:17" ht="12.6" customHeight="1" x14ac:dyDescent="0.2">
      <c r="A3950" s="234"/>
      <c r="B3950" s="98"/>
      <c r="C3950" s="130"/>
      <c r="D3950" s="240"/>
      <c r="E3950" s="240"/>
      <c r="F3950" s="224"/>
      <c r="G3950" s="98"/>
      <c r="H3950" s="98"/>
      <c r="I3950" s="130"/>
      <c r="J3950" s="98"/>
      <c r="K3950" s="98"/>
      <c r="L3950" s="98"/>
      <c r="M3950" s="255"/>
      <c r="N3950" s="255"/>
      <c r="O3950" s="98"/>
      <c r="P3950" s="98"/>
      <c r="Q3950" s="130"/>
    </row>
    <row r="3951" spans="1:17" ht="12.6" customHeight="1" x14ac:dyDescent="0.2">
      <c r="A3951" s="234"/>
      <c r="B3951" s="98"/>
      <c r="C3951" s="130"/>
      <c r="D3951" s="240"/>
      <c r="E3951" s="240"/>
      <c r="F3951" s="224"/>
      <c r="G3951" s="98"/>
      <c r="H3951" s="98"/>
      <c r="I3951" s="130"/>
      <c r="J3951" s="98"/>
      <c r="K3951" s="98"/>
      <c r="L3951" s="98"/>
      <c r="M3951" s="255"/>
      <c r="N3951" s="255"/>
      <c r="O3951" s="98"/>
      <c r="P3951" s="98"/>
      <c r="Q3951" s="130"/>
    </row>
    <row r="3952" spans="1:17" ht="12.6" customHeight="1" x14ac:dyDescent="0.2">
      <c r="A3952" s="234"/>
      <c r="B3952" s="98"/>
      <c r="C3952" s="130"/>
      <c r="D3952" s="240"/>
      <c r="E3952" s="240"/>
      <c r="F3952" s="224"/>
      <c r="G3952" s="98"/>
      <c r="H3952" s="98"/>
      <c r="I3952" s="130"/>
      <c r="J3952" s="98"/>
      <c r="K3952" s="98"/>
      <c r="L3952" s="98"/>
      <c r="M3952" s="255"/>
      <c r="N3952" s="255"/>
      <c r="O3952" s="98"/>
      <c r="P3952" s="98"/>
      <c r="Q3952" s="130"/>
    </row>
    <row r="3953" spans="1:17" ht="12.6" customHeight="1" x14ac:dyDescent="0.2">
      <c r="A3953" s="234"/>
      <c r="B3953" s="98"/>
      <c r="C3953" s="130"/>
      <c r="D3953" s="240"/>
      <c r="E3953" s="240"/>
      <c r="F3953" s="224"/>
      <c r="G3953" s="98"/>
      <c r="H3953" s="98"/>
      <c r="I3953" s="130"/>
      <c r="J3953" s="98"/>
      <c r="K3953" s="98"/>
      <c r="L3953" s="98"/>
      <c r="M3953" s="255"/>
      <c r="N3953" s="255"/>
      <c r="O3953" s="98"/>
      <c r="P3953" s="98"/>
      <c r="Q3953" s="130"/>
    </row>
    <row r="3954" spans="1:17" ht="12.6" customHeight="1" x14ac:dyDescent="0.2">
      <c r="A3954" s="234"/>
      <c r="B3954" s="98"/>
      <c r="C3954" s="130"/>
      <c r="D3954" s="240"/>
      <c r="E3954" s="240"/>
      <c r="F3954" s="224"/>
      <c r="G3954" s="98"/>
      <c r="H3954" s="98"/>
      <c r="I3954" s="130"/>
      <c r="J3954" s="98"/>
      <c r="K3954" s="98"/>
      <c r="L3954" s="98"/>
      <c r="M3954" s="255"/>
      <c r="N3954" s="255"/>
      <c r="O3954" s="98"/>
      <c r="P3954" s="98"/>
      <c r="Q3954" s="130"/>
    </row>
    <row r="3955" spans="1:17" ht="12.6" customHeight="1" x14ac:dyDescent="0.2">
      <c r="A3955" s="234"/>
      <c r="B3955" s="98"/>
      <c r="C3955" s="130"/>
      <c r="D3955" s="240"/>
      <c r="E3955" s="240"/>
      <c r="F3955" s="224"/>
      <c r="G3955" s="98"/>
      <c r="H3955" s="98"/>
      <c r="I3955" s="130"/>
      <c r="J3955" s="98"/>
      <c r="K3955" s="98"/>
      <c r="L3955" s="98"/>
      <c r="M3955" s="255"/>
      <c r="N3955" s="255"/>
      <c r="O3955" s="98"/>
      <c r="P3955" s="98"/>
      <c r="Q3955" s="130"/>
    </row>
    <row r="3956" spans="1:17" ht="12.6" customHeight="1" x14ac:dyDescent="0.2">
      <c r="A3956" s="234"/>
      <c r="B3956" s="98"/>
      <c r="C3956" s="130"/>
      <c r="D3956" s="240"/>
      <c r="E3956" s="240"/>
      <c r="F3956" s="224"/>
      <c r="G3956" s="98"/>
      <c r="H3956" s="98"/>
      <c r="I3956" s="130"/>
      <c r="J3956" s="98"/>
      <c r="K3956" s="98"/>
      <c r="L3956" s="98"/>
      <c r="M3956" s="255"/>
      <c r="N3956" s="255"/>
      <c r="O3956" s="98"/>
      <c r="P3956" s="98"/>
      <c r="Q3956" s="130"/>
    </row>
    <row r="3957" spans="1:17" ht="12.6" customHeight="1" x14ac:dyDescent="0.2">
      <c r="A3957" s="234"/>
      <c r="B3957" s="98"/>
      <c r="C3957" s="130"/>
      <c r="D3957" s="240"/>
      <c r="E3957" s="240"/>
      <c r="F3957" s="224"/>
      <c r="G3957" s="98"/>
      <c r="H3957" s="98"/>
      <c r="I3957" s="130"/>
      <c r="J3957" s="98"/>
      <c r="K3957" s="98"/>
      <c r="L3957" s="98"/>
      <c r="M3957" s="255"/>
      <c r="N3957" s="255"/>
      <c r="O3957" s="98"/>
      <c r="P3957" s="98"/>
      <c r="Q3957" s="130"/>
    </row>
    <row r="3958" spans="1:17" ht="12.6" customHeight="1" x14ac:dyDescent="0.2">
      <c r="A3958" s="234"/>
      <c r="B3958" s="98"/>
      <c r="C3958" s="130"/>
      <c r="D3958" s="240"/>
      <c r="E3958" s="240"/>
      <c r="F3958" s="224"/>
      <c r="G3958" s="98"/>
      <c r="H3958" s="98"/>
      <c r="I3958" s="130"/>
      <c r="J3958" s="98"/>
      <c r="K3958" s="98"/>
      <c r="L3958" s="98"/>
      <c r="M3958" s="255"/>
      <c r="N3958" s="255"/>
      <c r="O3958" s="98"/>
      <c r="P3958" s="98"/>
      <c r="Q3958" s="130"/>
    </row>
    <row r="3959" spans="1:17" ht="12.6" customHeight="1" x14ac:dyDescent="0.2">
      <c r="A3959" s="234"/>
      <c r="B3959" s="98"/>
      <c r="C3959" s="130"/>
      <c r="D3959" s="240"/>
      <c r="E3959" s="240"/>
      <c r="F3959" s="224"/>
      <c r="G3959" s="98"/>
      <c r="H3959" s="98"/>
      <c r="I3959" s="130"/>
      <c r="J3959" s="98"/>
      <c r="K3959" s="98"/>
      <c r="L3959" s="98"/>
      <c r="M3959" s="255"/>
      <c r="N3959" s="255"/>
      <c r="O3959" s="98"/>
      <c r="P3959" s="98"/>
      <c r="Q3959" s="130"/>
    </row>
    <row r="3960" spans="1:17" ht="12.6" customHeight="1" x14ac:dyDescent="0.2">
      <c r="A3960" s="234"/>
      <c r="B3960" s="98"/>
      <c r="C3960" s="130"/>
      <c r="D3960" s="240"/>
      <c r="E3960" s="240"/>
      <c r="F3960" s="224"/>
      <c r="G3960" s="98"/>
      <c r="H3960" s="98"/>
      <c r="I3960" s="130"/>
      <c r="J3960" s="98"/>
      <c r="K3960" s="98"/>
      <c r="L3960" s="98"/>
      <c r="M3960" s="255"/>
      <c r="N3960" s="255"/>
      <c r="O3960" s="98"/>
      <c r="P3960" s="98"/>
      <c r="Q3960" s="130"/>
    </row>
    <row r="3961" spans="1:17" ht="12.6" customHeight="1" x14ac:dyDescent="0.2">
      <c r="A3961" s="234"/>
      <c r="B3961" s="98"/>
      <c r="C3961" s="130"/>
      <c r="D3961" s="240"/>
      <c r="E3961" s="240"/>
      <c r="F3961" s="224"/>
      <c r="G3961" s="98"/>
      <c r="H3961" s="98"/>
      <c r="I3961" s="130"/>
      <c r="J3961" s="98"/>
      <c r="K3961" s="98"/>
      <c r="L3961" s="98"/>
      <c r="M3961" s="255"/>
      <c r="N3961" s="255"/>
      <c r="O3961" s="98"/>
      <c r="P3961" s="98"/>
      <c r="Q3961" s="130"/>
    </row>
    <row r="3962" spans="1:17" ht="12.6" customHeight="1" x14ac:dyDescent="0.2">
      <c r="A3962" s="234"/>
      <c r="B3962" s="98"/>
      <c r="C3962" s="130"/>
      <c r="D3962" s="240"/>
      <c r="E3962" s="240"/>
      <c r="F3962" s="224"/>
      <c r="G3962" s="98"/>
      <c r="H3962" s="98"/>
      <c r="I3962" s="130"/>
      <c r="J3962" s="98"/>
      <c r="K3962" s="98"/>
      <c r="L3962" s="98"/>
      <c r="M3962" s="255"/>
      <c r="N3962" s="255"/>
      <c r="O3962" s="98"/>
      <c r="P3962" s="98"/>
      <c r="Q3962" s="130"/>
    </row>
    <row r="3963" spans="1:17" ht="12.6" customHeight="1" x14ac:dyDescent="0.2">
      <c r="A3963" s="234"/>
      <c r="B3963" s="98"/>
      <c r="C3963" s="130"/>
      <c r="D3963" s="240"/>
      <c r="E3963" s="240"/>
      <c r="F3963" s="224"/>
      <c r="G3963" s="98"/>
      <c r="H3963" s="98"/>
      <c r="I3963" s="130"/>
      <c r="J3963" s="98"/>
      <c r="K3963" s="98"/>
      <c r="L3963" s="98"/>
      <c r="M3963" s="255"/>
      <c r="N3963" s="255"/>
      <c r="O3963" s="98"/>
      <c r="P3963" s="98"/>
      <c r="Q3963" s="130"/>
    </row>
    <row r="3964" spans="1:17" ht="12.6" customHeight="1" x14ac:dyDescent="0.2">
      <c r="A3964" s="234"/>
      <c r="B3964" s="98"/>
      <c r="C3964" s="130"/>
      <c r="D3964" s="240"/>
      <c r="E3964" s="240"/>
      <c r="F3964" s="224"/>
      <c r="G3964" s="98"/>
      <c r="H3964" s="98"/>
      <c r="I3964" s="130"/>
      <c r="J3964" s="98"/>
      <c r="K3964" s="98"/>
      <c r="L3964" s="98"/>
      <c r="M3964" s="255"/>
      <c r="N3964" s="255"/>
      <c r="O3964" s="98"/>
      <c r="P3964" s="98"/>
      <c r="Q3964" s="130"/>
    </row>
    <row r="3965" spans="1:17" ht="12.6" customHeight="1" x14ac:dyDescent="0.2">
      <c r="A3965" s="234"/>
      <c r="B3965" s="98"/>
      <c r="C3965" s="130"/>
      <c r="D3965" s="240"/>
      <c r="E3965" s="240"/>
      <c r="F3965" s="224"/>
      <c r="G3965" s="98"/>
      <c r="H3965" s="98"/>
      <c r="I3965" s="130"/>
      <c r="J3965" s="98"/>
      <c r="K3965" s="98"/>
      <c r="L3965" s="98"/>
      <c r="M3965" s="255"/>
      <c r="N3965" s="255"/>
      <c r="O3965" s="98"/>
      <c r="P3965" s="98"/>
      <c r="Q3965" s="130"/>
    </row>
    <row r="3966" spans="1:17" ht="12.6" customHeight="1" x14ac:dyDescent="0.2">
      <c r="A3966" s="234"/>
      <c r="B3966" s="98"/>
      <c r="C3966" s="130"/>
      <c r="D3966" s="240"/>
      <c r="E3966" s="240"/>
      <c r="F3966" s="224"/>
      <c r="G3966" s="98"/>
      <c r="H3966" s="98"/>
      <c r="I3966" s="130"/>
      <c r="J3966" s="98"/>
      <c r="K3966" s="98"/>
      <c r="L3966" s="98"/>
      <c r="M3966" s="255"/>
      <c r="N3966" s="255"/>
      <c r="O3966" s="98"/>
      <c r="P3966" s="98"/>
      <c r="Q3966" s="130"/>
    </row>
    <row r="3967" spans="1:17" ht="12.6" customHeight="1" x14ac:dyDescent="0.2">
      <c r="A3967" s="234"/>
      <c r="B3967" s="98"/>
      <c r="C3967" s="130"/>
      <c r="D3967" s="240"/>
      <c r="E3967" s="240"/>
      <c r="F3967" s="224"/>
      <c r="G3967" s="98"/>
      <c r="H3967" s="98"/>
      <c r="I3967" s="130"/>
      <c r="J3967" s="98"/>
      <c r="K3967" s="98"/>
      <c r="L3967" s="98"/>
      <c r="M3967" s="255"/>
      <c r="N3967" s="255"/>
      <c r="O3967" s="98"/>
      <c r="P3967" s="98"/>
      <c r="Q3967" s="130"/>
    </row>
    <row r="3968" spans="1:17" ht="12.6" customHeight="1" x14ac:dyDescent="0.2">
      <c r="A3968" s="234"/>
      <c r="B3968" s="98"/>
      <c r="C3968" s="130"/>
      <c r="D3968" s="240"/>
      <c r="E3968" s="240"/>
      <c r="F3968" s="224"/>
      <c r="G3968" s="98"/>
      <c r="H3968" s="98"/>
      <c r="I3968" s="130"/>
      <c r="J3968" s="98"/>
      <c r="K3968" s="98"/>
      <c r="L3968" s="98"/>
      <c r="M3968" s="255"/>
      <c r="N3968" s="255"/>
      <c r="O3968" s="98"/>
      <c r="P3968" s="98"/>
      <c r="Q3968" s="130"/>
    </row>
    <row r="3969" spans="1:17" ht="12.6" customHeight="1" x14ac:dyDescent="0.2">
      <c r="A3969" s="234"/>
      <c r="B3969" s="98"/>
      <c r="C3969" s="130"/>
      <c r="D3969" s="240"/>
      <c r="E3969" s="240"/>
      <c r="F3969" s="224"/>
      <c r="G3969" s="98"/>
      <c r="H3969" s="98"/>
      <c r="I3969" s="130"/>
      <c r="J3969" s="98"/>
      <c r="K3969" s="98"/>
      <c r="L3969" s="98"/>
      <c r="M3969" s="255"/>
      <c r="N3969" s="255"/>
      <c r="O3969" s="98"/>
      <c r="P3969" s="98"/>
      <c r="Q3969" s="130"/>
    </row>
    <row r="3970" spans="1:17" ht="12.6" customHeight="1" x14ac:dyDescent="0.2">
      <c r="A3970" s="234"/>
      <c r="B3970" s="98"/>
      <c r="C3970" s="130"/>
      <c r="D3970" s="240"/>
      <c r="E3970" s="240"/>
      <c r="F3970" s="224"/>
      <c r="G3970" s="98"/>
      <c r="H3970" s="98"/>
      <c r="I3970" s="130"/>
      <c r="J3970" s="98"/>
      <c r="K3970" s="98"/>
      <c r="L3970" s="98"/>
      <c r="M3970" s="255"/>
      <c r="N3970" s="255"/>
      <c r="O3970" s="98"/>
      <c r="P3970" s="98"/>
      <c r="Q3970" s="130"/>
    </row>
    <row r="3971" spans="1:17" ht="12.6" customHeight="1" x14ac:dyDescent="0.2">
      <c r="A3971" s="234"/>
      <c r="B3971" s="98"/>
      <c r="C3971" s="130"/>
      <c r="D3971" s="240"/>
      <c r="E3971" s="240"/>
      <c r="F3971" s="224"/>
      <c r="G3971" s="98"/>
      <c r="H3971" s="98"/>
      <c r="I3971" s="130"/>
      <c r="J3971" s="98"/>
      <c r="K3971" s="98"/>
      <c r="L3971" s="98"/>
      <c r="M3971" s="255"/>
      <c r="N3971" s="255"/>
      <c r="O3971" s="98"/>
      <c r="P3971" s="98"/>
      <c r="Q3971" s="130"/>
    </row>
    <row r="3972" spans="1:17" ht="12.6" customHeight="1" x14ac:dyDescent="0.2">
      <c r="A3972" s="234"/>
      <c r="B3972" s="98"/>
      <c r="C3972" s="130"/>
      <c r="D3972" s="240"/>
      <c r="E3972" s="240"/>
      <c r="F3972" s="224"/>
      <c r="G3972" s="98"/>
      <c r="H3972" s="98"/>
      <c r="I3972" s="130"/>
      <c r="J3972" s="98"/>
      <c r="K3972" s="98"/>
      <c r="L3972" s="98"/>
      <c r="M3972" s="255"/>
      <c r="N3972" s="255"/>
      <c r="O3972" s="98"/>
      <c r="P3972" s="98"/>
      <c r="Q3972" s="130"/>
    </row>
    <row r="3973" spans="1:17" ht="12.6" customHeight="1" x14ac:dyDescent="0.2">
      <c r="A3973" s="234"/>
      <c r="B3973" s="98"/>
      <c r="C3973" s="130"/>
      <c r="D3973" s="240"/>
      <c r="E3973" s="240"/>
      <c r="F3973" s="224"/>
      <c r="G3973" s="98"/>
      <c r="H3973" s="98"/>
      <c r="I3973" s="130"/>
      <c r="J3973" s="98"/>
      <c r="K3973" s="98"/>
      <c r="L3973" s="98"/>
      <c r="M3973" s="255"/>
      <c r="N3973" s="255"/>
      <c r="O3973" s="98"/>
      <c r="P3973" s="98"/>
      <c r="Q3973" s="130"/>
    </row>
    <row r="3974" spans="1:17" ht="12.6" customHeight="1" x14ac:dyDescent="0.2">
      <c r="A3974" s="234"/>
      <c r="B3974" s="98"/>
      <c r="C3974" s="130"/>
      <c r="D3974" s="240"/>
      <c r="E3974" s="240"/>
      <c r="F3974" s="224"/>
      <c r="G3974" s="98"/>
      <c r="H3974" s="98"/>
      <c r="I3974" s="130"/>
      <c r="J3974" s="98"/>
      <c r="K3974" s="98"/>
      <c r="L3974" s="98"/>
      <c r="M3974" s="255"/>
      <c r="N3974" s="255"/>
      <c r="O3974" s="98"/>
      <c r="P3974" s="98"/>
      <c r="Q3974" s="130"/>
    </row>
    <row r="3975" spans="1:17" ht="12.6" customHeight="1" x14ac:dyDescent="0.2">
      <c r="A3975" s="234"/>
      <c r="B3975" s="98"/>
      <c r="C3975" s="130"/>
      <c r="D3975" s="240"/>
      <c r="E3975" s="240"/>
      <c r="F3975" s="224"/>
      <c r="G3975" s="98"/>
      <c r="H3975" s="98"/>
      <c r="I3975" s="130"/>
      <c r="J3975" s="98"/>
      <c r="K3975" s="98"/>
      <c r="L3975" s="98"/>
      <c r="M3975" s="255"/>
      <c r="N3975" s="255"/>
      <c r="O3975" s="98"/>
      <c r="P3975" s="98"/>
      <c r="Q3975" s="130"/>
    </row>
    <row r="3976" spans="1:17" ht="12.6" customHeight="1" x14ac:dyDescent="0.2">
      <c r="A3976" s="234"/>
      <c r="B3976" s="98"/>
      <c r="C3976" s="130"/>
      <c r="D3976" s="240"/>
      <c r="E3976" s="240"/>
      <c r="F3976" s="224"/>
      <c r="G3976" s="98"/>
      <c r="H3976" s="98"/>
      <c r="I3976" s="130"/>
      <c r="J3976" s="98"/>
      <c r="K3976" s="98"/>
      <c r="L3976" s="98"/>
      <c r="M3976" s="255"/>
      <c r="N3976" s="255"/>
      <c r="O3976" s="98"/>
      <c r="P3976" s="98"/>
      <c r="Q3976" s="130"/>
    </row>
    <row r="3977" spans="1:17" ht="12.6" customHeight="1" x14ac:dyDescent="0.2">
      <c r="A3977" s="234"/>
      <c r="B3977" s="98"/>
      <c r="C3977" s="130"/>
      <c r="D3977" s="240"/>
      <c r="E3977" s="240"/>
      <c r="F3977" s="224"/>
      <c r="G3977" s="98"/>
      <c r="H3977" s="98"/>
      <c r="I3977" s="130"/>
      <c r="J3977" s="98"/>
      <c r="K3977" s="98"/>
      <c r="L3977" s="98"/>
      <c r="M3977" s="255"/>
      <c r="N3977" s="255"/>
      <c r="O3977" s="98"/>
      <c r="P3977" s="98"/>
      <c r="Q3977" s="130"/>
    </row>
    <row r="3978" spans="1:17" ht="12.6" customHeight="1" x14ac:dyDescent="0.2">
      <c r="A3978" s="234"/>
      <c r="B3978" s="98"/>
      <c r="C3978" s="130"/>
      <c r="D3978" s="240"/>
      <c r="E3978" s="240"/>
      <c r="F3978" s="224"/>
      <c r="G3978" s="98"/>
      <c r="H3978" s="98"/>
      <c r="I3978" s="130"/>
      <c r="J3978" s="98"/>
      <c r="K3978" s="98"/>
      <c r="L3978" s="98"/>
      <c r="M3978" s="255"/>
      <c r="N3978" s="255"/>
      <c r="O3978" s="98"/>
      <c r="P3978" s="98"/>
      <c r="Q3978" s="130"/>
    </row>
    <row r="3979" spans="1:17" ht="12.6" customHeight="1" x14ac:dyDescent="0.2">
      <c r="A3979" s="234"/>
      <c r="B3979" s="98"/>
      <c r="C3979" s="130"/>
      <c r="D3979" s="240"/>
      <c r="E3979" s="240"/>
      <c r="F3979" s="224"/>
      <c r="G3979" s="98"/>
      <c r="H3979" s="98"/>
      <c r="I3979" s="130"/>
      <c r="J3979" s="98"/>
      <c r="K3979" s="98"/>
      <c r="L3979" s="98"/>
      <c r="M3979" s="255"/>
      <c r="N3979" s="255"/>
      <c r="O3979" s="98"/>
      <c r="P3979" s="98"/>
      <c r="Q3979" s="130"/>
    </row>
    <row r="3980" spans="1:17" ht="12.6" customHeight="1" x14ac:dyDescent="0.2">
      <c r="A3980" s="234"/>
      <c r="B3980" s="98"/>
      <c r="C3980" s="130"/>
      <c r="D3980" s="240"/>
      <c r="E3980" s="240"/>
      <c r="F3980" s="224"/>
      <c r="G3980" s="98"/>
      <c r="H3980" s="98"/>
      <c r="I3980" s="130"/>
      <c r="J3980" s="98"/>
      <c r="K3980" s="98"/>
      <c r="L3980" s="98"/>
      <c r="M3980" s="255"/>
      <c r="N3980" s="255"/>
      <c r="O3980" s="98"/>
      <c r="P3980" s="98"/>
      <c r="Q3980" s="130"/>
    </row>
    <row r="3981" spans="1:17" ht="12.6" customHeight="1" x14ac:dyDescent="0.2">
      <c r="A3981" s="234"/>
      <c r="B3981" s="98"/>
      <c r="C3981" s="130"/>
      <c r="D3981" s="240"/>
      <c r="E3981" s="240"/>
      <c r="F3981" s="224"/>
      <c r="G3981" s="98"/>
      <c r="H3981" s="98"/>
      <c r="I3981" s="130"/>
      <c r="J3981" s="98"/>
      <c r="K3981" s="98"/>
      <c r="L3981" s="98"/>
      <c r="M3981" s="255"/>
      <c r="N3981" s="255"/>
      <c r="O3981" s="98"/>
      <c r="P3981" s="98"/>
      <c r="Q3981" s="130"/>
    </row>
    <row r="3982" spans="1:17" ht="12.6" customHeight="1" x14ac:dyDescent="0.2">
      <c r="A3982" s="234"/>
      <c r="B3982" s="98"/>
      <c r="C3982" s="130"/>
      <c r="D3982" s="240"/>
      <c r="E3982" s="240"/>
      <c r="F3982" s="224"/>
      <c r="G3982" s="98"/>
      <c r="H3982" s="98"/>
      <c r="I3982" s="130"/>
      <c r="J3982" s="98"/>
      <c r="K3982" s="98"/>
      <c r="L3982" s="98"/>
      <c r="M3982" s="255"/>
      <c r="N3982" s="255"/>
      <c r="O3982" s="98"/>
      <c r="P3982" s="98"/>
      <c r="Q3982" s="130"/>
    </row>
    <row r="3983" spans="1:17" ht="12.6" customHeight="1" x14ac:dyDescent="0.2">
      <c r="A3983" s="234"/>
      <c r="B3983" s="98"/>
      <c r="C3983" s="130"/>
      <c r="D3983" s="240"/>
      <c r="E3983" s="240"/>
      <c r="F3983" s="224"/>
      <c r="G3983" s="98"/>
      <c r="H3983" s="98"/>
      <c r="I3983" s="130"/>
      <c r="J3983" s="98"/>
      <c r="K3983" s="98"/>
      <c r="L3983" s="98"/>
      <c r="M3983" s="255"/>
      <c r="N3983" s="255"/>
      <c r="O3983" s="98"/>
      <c r="P3983" s="98"/>
      <c r="Q3983" s="130"/>
    </row>
    <row r="3984" spans="1:17" ht="12.6" customHeight="1" x14ac:dyDescent="0.2">
      <c r="A3984" s="234"/>
      <c r="B3984" s="98"/>
      <c r="C3984" s="130"/>
      <c r="D3984" s="240"/>
      <c r="E3984" s="240"/>
      <c r="F3984" s="224"/>
      <c r="G3984" s="98"/>
      <c r="H3984" s="98"/>
      <c r="I3984" s="130"/>
      <c r="J3984" s="98"/>
      <c r="K3984" s="98"/>
      <c r="L3984" s="98"/>
      <c r="M3984" s="255"/>
      <c r="N3984" s="255"/>
      <c r="O3984" s="98"/>
      <c r="P3984" s="98"/>
      <c r="Q3984" s="130"/>
    </row>
    <row r="3985" spans="1:17" ht="12.6" customHeight="1" x14ac:dyDescent="0.2">
      <c r="A3985" s="234"/>
      <c r="B3985" s="98"/>
      <c r="C3985" s="130"/>
      <c r="D3985" s="240"/>
      <c r="E3985" s="240"/>
      <c r="F3985" s="224"/>
      <c r="G3985" s="98"/>
      <c r="H3985" s="98"/>
      <c r="I3985" s="130"/>
      <c r="J3985" s="98"/>
      <c r="K3985" s="98"/>
      <c r="L3985" s="98"/>
      <c r="M3985" s="255"/>
      <c r="N3985" s="255"/>
      <c r="O3985" s="98"/>
      <c r="P3985" s="98"/>
      <c r="Q3985" s="130"/>
    </row>
    <row r="3986" spans="1:17" ht="12.6" customHeight="1" x14ac:dyDescent="0.2">
      <c r="A3986" s="234"/>
      <c r="B3986" s="98"/>
      <c r="C3986" s="130"/>
      <c r="D3986" s="240"/>
      <c r="E3986" s="240"/>
      <c r="F3986" s="224"/>
      <c r="G3986" s="98"/>
      <c r="H3986" s="98"/>
      <c r="I3986" s="130"/>
      <c r="J3986" s="98"/>
      <c r="K3986" s="98"/>
      <c r="L3986" s="98"/>
      <c r="M3986" s="255"/>
      <c r="N3986" s="255"/>
      <c r="O3986" s="98"/>
      <c r="P3986" s="98"/>
      <c r="Q3986" s="130"/>
    </row>
    <row r="3987" spans="1:17" ht="12.6" customHeight="1" x14ac:dyDescent="0.2">
      <c r="A3987" s="234"/>
      <c r="B3987" s="98"/>
      <c r="C3987" s="130"/>
      <c r="D3987" s="240"/>
      <c r="E3987" s="240"/>
      <c r="F3987" s="224"/>
      <c r="G3987" s="98"/>
      <c r="H3987" s="98"/>
      <c r="I3987" s="130"/>
      <c r="J3987" s="98"/>
      <c r="K3987" s="98"/>
      <c r="L3987" s="98"/>
      <c r="M3987" s="255"/>
      <c r="N3987" s="255"/>
      <c r="O3987" s="98"/>
      <c r="P3987" s="98"/>
      <c r="Q3987" s="130"/>
    </row>
    <row r="3988" spans="1:17" ht="12.6" customHeight="1" x14ac:dyDescent="0.2">
      <c r="A3988" s="234"/>
      <c r="B3988" s="98"/>
      <c r="C3988" s="130"/>
      <c r="D3988" s="240"/>
      <c r="E3988" s="240"/>
      <c r="F3988" s="224"/>
      <c r="G3988" s="98"/>
      <c r="H3988" s="98"/>
      <c r="I3988" s="130"/>
      <c r="J3988" s="98"/>
      <c r="K3988" s="98"/>
      <c r="L3988" s="98"/>
      <c r="M3988" s="255"/>
      <c r="N3988" s="255"/>
      <c r="O3988" s="98"/>
      <c r="P3988" s="98"/>
      <c r="Q3988" s="130"/>
    </row>
    <row r="3989" spans="1:17" ht="12.6" customHeight="1" x14ac:dyDescent="0.2">
      <c r="A3989" s="234"/>
      <c r="B3989" s="98"/>
      <c r="C3989" s="130"/>
      <c r="D3989" s="240"/>
      <c r="E3989" s="240"/>
      <c r="F3989" s="224"/>
      <c r="G3989" s="98"/>
      <c r="H3989" s="98"/>
      <c r="I3989" s="130"/>
      <c r="J3989" s="98"/>
      <c r="K3989" s="98"/>
      <c r="L3989" s="98"/>
      <c r="M3989" s="255"/>
      <c r="N3989" s="255"/>
      <c r="O3989" s="98"/>
      <c r="P3989" s="98"/>
      <c r="Q3989" s="130"/>
    </row>
    <row r="3990" spans="1:17" ht="12.6" customHeight="1" x14ac:dyDescent="0.2">
      <c r="A3990" s="234"/>
      <c r="B3990" s="98"/>
      <c r="C3990" s="130"/>
      <c r="D3990" s="240"/>
      <c r="E3990" s="240"/>
      <c r="F3990" s="224"/>
      <c r="G3990" s="98"/>
      <c r="H3990" s="98"/>
      <c r="I3990" s="130"/>
      <c r="J3990" s="98"/>
      <c r="K3990" s="98"/>
      <c r="L3990" s="98"/>
      <c r="M3990" s="255"/>
      <c r="N3990" s="255"/>
      <c r="O3990" s="98"/>
      <c r="P3990" s="98"/>
      <c r="Q3990" s="130"/>
    </row>
    <row r="3991" spans="1:17" ht="12.6" customHeight="1" x14ac:dyDescent="0.2">
      <c r="A3991" s="234"/>
      <c r="B3991" s="98"/>
      <c r="C3991" s="130"/>
      <c r="D3991" s="240"/>
      <c r="E3991" s="240"/>
      <c r="F3991" s="224"/>
      <c r="G3991" s="98"/>
      <c r="H3991" s="98"/>
      <c r="I3991" s="130"/>
      <c r="J3991" s="98"/>
      <c r="K3991" s="98"/>
      <c r="L3991" s="98"/>
      <c r="M3991" s="255"/>
      <c r="N3991" s="255"/>
      <c r="O3991" s="98"/>
      <c r="P3991" s="98"/>
      <c r="Q3991" s="130"/>
    </row>
    <row r="3992" spans="1:17" ht="12.6" customHeight="1" x14ac:dyDescent="0.2">
      <c r="A3992" s="234"/>
      <c r="B3992" s="98"/>
      <c r="C3992" s="130"/>
      <c r="D3992" s="240"/>
      <c r="E3992" s="240"/>
      <c r="F3992" s="224"/>
      <c r="G3992" s="98"/>
      <c r="H3992" s="98"/>
      <c r="I3992" s="130"/>
      <c r="J3992" s="98"/>
      <c r="K3992" s="98"/>
      <c r="L3992" s="98"/>
      <c r="M3992" s="255"/>
      <c r="N3992" s="255"/>
      <c r="O3992" s="98"/>
      <c r="P3992" s="98"/>
      <c r="Q3992" s="130"/>
    </row>
    <row r="3993" spans="1:17" ht="12.6" customHeight="1" x14ac:dyDescent="0.2">
      <c r="A3993" s="234"/>
      <c r="B3993" s="98"/>
      <c r="C3993" s="130"/>
      <c r="D3993" s="240"/>
      <c r="E3993" s="240"/>
      <c r="F3993" s="224"/>
      <c r="G3993" s="98"/>
      <c r="H3993" s="98"/>
      <c r="I3993" s="130"/>
      <c r="J3993" s="98"/>
      <c r="K3993" s="98"/>
      <c r="L3993" s="98"/>
      <c r="M3993" s="255"/>
      <c r="N3993" s="255"/>
      <c r="O3993" s="98"/>
      <c r="P3993" s="98"/>
      <c r="Q3993" s="130"/>
    </row>
    <row r="3994" spans="1:17" ht="12.6" customHeight="1" x14ac:dyDescent="0.2">
      <c r="A3994" s="234"/>
      <c r="B3994" s="98"/>
      <c r="C3994" s="130"/>
      <c r="D3994" s="240"/>
      <c r="E3994" s="240"/>
      <c r="F3994" s="224"/>
      <c r="G3994" s="98"/>
      <c r="H3994" s="98"/>
      <c r="I3994" s="130"/>
      <c r="J3994" s="98"/>
      <c r="K3994" s="98"/>
      <c r="L3994" s="98"/>
      <c r="M3994" s="255"/>
      <c r="N3994" s="255"/>
      <c r="O3994" s="98"/>
      <c r="P3994" s="98"/>
      <c r="Q3994" s="130"/>
    </row>
    <row r="3995" spans="1:17" ht="12.6" customHeight="1" x14ac:dyDescent="0.2">
      <c r="A3995" s="234"/>
      <c r="B3995" s="98"/>
      <c r="C3995" s="130"/>
      <c r="D3995" s="240"/>
      <c r="E3995" s="240"/>
      <c r="F3995" s="224"/>
      <c r="G3995" s="98"/>
      <c r="H3995" s="98"/>
      <c r="I3995" s="130"/>
      <c r="J3995" s="98"/>
      <c r="K3995" s="98"/>
      <c r="L3995" s="98"/>
      <c r="M3995" s="255"/>
      <c r="N3995" s="255"/>
      <c r="O3995" s="98"/>
      <c r="P3995" s="98"/>
      <c r="Q3995" s="130"/>
    </row>
    <row r="3996" spans="1:17" ht="12.6" customHeight="1" x14ac:dyDescent="0.2">
      <c r="A3996" s="234"/>
      <c r="B3996" s="98"/>
      <c r="C3996" s="130"/>
      <c r="D3996" s="240"/>
      <c r="E3996" s="240"/>
      <c r="F3996" s="224"/>
      <c r="G3996" s="98"/>
      <c r="H3996" s="98"/>
      <c r="I3996" s="130"/>
      <c r="J3996" s="98"/>
      <c r="K3996" s="98"/>
      <c r="L3996" s="98"/>
      <c r="M3996" s="255"/>
      <c r="N3996" s="255"/>
      <c r="O3996" s="98"/>
      <c r="P3996" s="98"/>
      <c r="Q3996" s="130"/>
    </row>
    <row r="3997" spans="1:17" ht="12.6" customHeight="1" x14ac:dyDescent="0.2">
      <c r="A3997" s="234"/>
      <c r="B3997" s="98"/>
      <c r="C3997" s="130"/>
      <c r="D3997" s="240"/>
      <c r="E3997" s="240"/>
      <c r="F3997" s="224"/>
      <c r="G3997" s="98"/>
      <c r="H3997" s="98"/>
      <c r="I3997" s="130"/>
      <c r="J3997" s="98"/>
      <c r="K3997" s="98"/>
      <c r="L3997" s="98"/>
      <c r="M3997" s="255"/>
      <c r="N3997" s="255"/>
      <c r="O3997" s="98"/>
      <c r="P3997" s="98"/>
      <c r="Q3997" s="130"/>
    </row>
    <row r="3998" spans="1:17" ht="12.6" customHeight="1" x14ac:dyDescent="0.2">
      <c r="A3998" s="234"/>
      <c r="B3998" s="98"/>
      <c r="C3998" s="130"/>
      <c r="D3998" s="240"/>
      <c r="E3998" s="240"/>
      <c r="F3998" s="224"/>
      <c r="G3998" s="98"/>
      <c r="H3998" s="98"/>
      <c r="I3998" s="130"/>
      <c r="J3998" s="98"/>
      <c r="K3998" s="98"/>
      <c r="L3998" s="98"/>
      <c r="M3998" s="255"/>
      <c r="N3998" s="255"/>
      <c r="O3998" s="98"/>
      <c r="P3998" s="98"/>
      <c r="Q3998" s="130"/>
    </row>
    <row r="3999" spans="1:17" ht="12.6" customHeight="1" x14ac:dyDescent="0.2">
      <c r="A3999" s="234"/>
      <c r="B3999" s="98"/>
      <c r="C3999" s="130"/>
      <c r="D3999" s="240"/>
      <c r="E3999" s="240"/>
      <c r="F3999" s="224"/>
      <c r="G3999" s="98"/>
      <c r="H3999" s="98"/>
      <c r="I3999" s="130"/>
      <c r="J3999" s="98"/>
      <c r="K3999" s="98"/>
      <c r="L3999" s="98"/>
      <c r="M3999" s="255"/>
      <c r="N3999" s="255"/>
      <c r="O3999" s="98"/>
      <c r="P3999" s="98"/>
      <c r="Q3999" s="130"/>
    </row>
    <row r="4000" spans="1:17" ht="12.6" customHeight="1" x14ac:dyDescent="0.2">
      <c r="A4000" s="234"/>
      <c r="B4000" s="98"/>
      <c r="C4000" s="130"/>
      <c r="D4000" s="240"/>
      <c r="E4000" s="240"/>
      <c r="F4000" s="224"/>
      <c r="G4000" s="98"/>
      <c r="H4000" s="98"/>
      <c r="I4000" s="130"/>
      <c r="J4000" s="98"/>
      <c r="K4000" s="98"/>
      <c r="L4000" s="98"/>
      <c r="M4000" s="255"/>
      <c r="N4000" s="255"/>
      <c r="O4000" s="98"/>
      <c r="P4000" s="98"/>
      <c r="Q4000" s="130"/>
    </row>
    <row r="4001" spans="1:17" ht="12.6" customHeight="1" x14ac:dyDescent="0.2">
      <c r="A4001" s="234"/>
      <c r="B4001" s="98"/>
      <c r="C4001" s="130"/>
      <c r="D4001" s="240"/>
      <c r="E4001" s="240"/>
      <c r="F4001" s="224"/>
      <c r="G4001" s="98"/>
      <c r="H4001" s="98"/>
      <c r="I4001" s="130"/>
      <c r="J4001" s="98"/>
      <c r="K4001" s="98"/>
      <c r="L4001" s="98"/>
      <c r="M4001" s="255"/>
      <c r="N4001" s="255"/>
      <c r="O4001" s="98"/>
      <c r="P4001" s="98"/>
      <c r="Q4001" s="130"/>
    </row>
    <row r="4002" spans="1:17" ht="12.6" customHeight="1" x14ac:dyDescent="0.2">
      <c r="A4002" s="234"/>
      <c r="B4002" s="98"/>
      <c r="C4002" s="130"/>
      <c r="D4002" s="240"/>
      <c r="E4002" s="240"/>
      <c r="F4002" s="224"/>
      <c r="G4002" s="98"/>
      <c r="H4002" s="98"/>
      <c r="I4002" s="130"/>
      <c r="J4002" s="98"/>
      <c r="K4002" s="98"/>
      <c r="L4002" s="98"/>
      <c r="M4002" s="255"/>
      <c r="N4002" s="255"/>
      <c r="O4002" s="98"/>
      <c r="P4002" s="98"/>
      <c r="Q4002" s="130"/>
    </row>
    <row r="4003" spans="1:17" ht="12.6" customHeight="1" x14ac:dyDescent="0.2">
      <c r="A4003" s="234"/>
      <c r="B4003" s="98"/>
      <c r="C4003" s="130"/>
      <c r="D4003" s="240"/>
      <c r="E4003" s="240"/>
      <c r="F4003" s="224"/>
      <c r="G4003" s="98"/>
      <c r="H4003" s="98"/>
      <c r="I4003" s="130"/>
      <c r="J4003" s="98"/>
      <c r="K4003" s="98"/>
      <c r="L4003" s="98"/>
      <c r="M4003" s="255"/>
      <c r="N4003" s="255"/>
      <c r="O4003" s="98"/>
      <c r="P4003" s="98"/>
      <c r="Q4003" s="130"/>
    </row>
    <row r="4004" spans="1:17" ht="12.6" customHeight="1" x14ac:dyDescent="0.2">
      <c r="A4004" s="234"/>
      <c r="B4004" s="98"/>
      <c r="C4004" s="130"/>
      <c r="D4004" s="240"/>
      <c r="E4004" s="240"/>
      <c r="F4004" s="224"/>
      <c r="G4004" s="98"/>
      <c r="H4004" s="98"/>
      <c r="I4004" s="130"/>
      <c r="J4004" s="98"/>
      <c r="K4004" s="98"/>
      <c r="L4004" s="98"/>
      <c r="M4004" s="255"/>
      <c r="N4004" s="255"/>
      <c r="O4004" s="98"/>
      <c r="P4004" s="98"/>
      <c r="Q4004" s="130"/>
    </row>
    <row r="4005" spans="1:17" ht="12.6" customHeight="1" x14ac:dyDescent="0.2">
      <c r="A4005" s="234"/>
      <c r="B4005" s="98"/>
      <c r="C4005" s="130"/>
      <c r="D4005" s="240"/>
      <c r="E4005" s="240"/>
      <c r="F4005" s="224"/>
      <c r="G4005" s="98"/>
      <c r="H4005" s="98"/>
      <c r="I4005" s="130"/>
      <c r="J4005" s="98"/>
      <c r="K4005" s="98"/>
      <c r="L4005" s="98"/>
      <c r="M4005" s="255"/>
      <c r="N4005" s="255"/>
      <c r="O4005" s="98"/>
      <c r="P4005" s="98"/>
      <c r="Q4005" s="130"/>
    </row>
    <row r="4006" spans="1:17" ht="12.6" customHeight="1" x14ac:dyDescent="0.2">
      <c r="A4006" s="234"/>
      <c r="B4006" s="98"/>
      <c r="C4006" s="130"/>
      <c r="D4006" s="240"/>
      <c r="E4006" s="240"/>
      <c r="F4006" s="224"/>
      <c r="G4006" s="98"/>
      <c r="H4006" s="98"/>
      <c r="I4006" s="130"/>
      <c r="J4006" s="98"/>
      <c r="K4006" s="98"/>
      <c r="L4006" s="98"/>
      <c r="M4006" s="255"/>
      <c r="N4006" s="255"/>
      <c r="O4006" s="98"/>
      <c r="P4006" s="98"/>
      <c r="Q4006" s="130"/>
    </row>
    <row r="4007" spans="1:17" ht="12.6" customHeight="1" x14ac:dyDescent="0.2">
      <c r="A4007" s="234"/>
      <c r="B4007" s="98"/>
      <c r="C4007" s="130"/>
      <c r="D4007" s="240"/>
      <c r="E4007" s="240"/>
      <c r="F4007" s="224"/>
      <c r="G4007" s="98"/>
      <c r="H4007" s="98"/>
      <c r="I4007" s="130"/>
      <c r="J4007" s="98"/>
      <c r="K4007" s="98"/>
      <c r="L4007" s="98"/>
      <c r="M4007" s="255"/>
      <c r="N4007" s="255"/>
      <c r="O4007" s="98"/>
      <c r="P4007" s="98"/>
      <c r="Q4007" s="130"/>
    </row>
    <row r="4008" spans="1:17" ht="12.6" customHeight="1" x14ac:dyDescent="0.2">
      <c r="A4008" s="234"/>
      <c r="B4008" s="98"/>
      <c r="C4008" s="130"/>
      <c r="D4008" s="240"/>
      <c r="E4008" s="240"/>
      <c r="F4008" s="224"/>
      <c r="G4008" s="98"/>
      <c r="H4008" s="98"/>
      <c r="I4008" s="130"/>
      <c r="J4008" s="98"/>
      <c r="K4008" s="98"/>
      <c r="L4008" s="98"/>
      <c r="M4008" s="255"/>
      <c r="N4008" s="255"/>
      <c r="O4008" s="98"/>
      <c r="P4008" s="98"/>
      <c r="Q4008" s="130"/>
    </row>
    <row r="4009" spans="1:17" ht="12.6" customHeight="1" x14ac:dyDescent="0.2">
      <c r="A4009" s="234"/>
      <c r="B4009" s="98"/>
      <c r="C4009" s="130"/>
      <c r="D4009" s="240"/>
      <c r="E4009" s="240"/>
      <c r="F4009" s="224"/>
      <c r="G4009" s="98"/>
      <c r="H4009" s="98"/>
      <c r="I4009" s="130"/>
      <c r="J4009" s="98"/>
      <c r="K4009" s="98"/>
      <c r="L4009" s="98"/>
      <c r="M4009" s="255"/>
      <c r="N4009" s="255"/>
      <c r="O4009" s="98"/>
      <c r="P4009" s="98"/>
      <c r="Q4009" s="130"/>
    </row>
    <row r="4010" spans="1:17" ht="12.6" customHeight="1" x14ac:dyDescent="0.2">
      <c r="A4010" s="234"/>
      <c r="B4010" s="98"/>
      <c r="C4010" s="130"/>
      <c r="D4010" s="240"/>
      <c r="E4010" s="240"/>
      <c r="F4010" s="224"/>
      <c r="G4010" s="98"/>
      <c r="H4010" s="98"/>
      <c r="I4010" s="130"/>
      <c r="J4010" s="98"/>
      <c r="K4010" s="98"/>
      <c r="L4010" s="98"/>
      <c r="M4010" s="255"/>
      <c r="N4010" s="255"/>
      <c r="O4010" s="98"/>
      <c r="P4010" s="98"/>
      <c r="Q4010" s="130"/>
    </row>
    <row r="4011" spans="1:17" ht="12.6" customHeight="1" x14ac:dyDescent="0.2">
      <c r="A4011" s="234"/>
      <c r="B4011" s="98"/>
      <c r="C4011" s="130"/>
      <c r="D4011" s="240"/>
      <c r="E4011" s="240"/>
      <c r="F4011" s="224"/>
      <c r="G4011" s="98"/>
      <c r="H4011" s="98"/>
      <c r="I4011" s="130"/>
      <c r="J4011" s="98"/>
      <c r="K4011" s="98"/>
      <c r="L4011" s="98"/>
      <c r="M4011" s="255"/>
      <c r="N4011" s="255"/>
      <c r="O4011" s="98"/>
      <c r="P4011" s="98"/>
      <c r="Q4011" s="130"/>
    </row>
    <row r="4012" spans="1:17" ht="12.6" customHeight="1" x14ac:dyDescent="0.2">
      <c r="A4012" s="234"/>
      <c r="B4012" s="98"/>
      <c r="C4012" s="130"/>
      <c r="D4012" s="240"/>
      <c r="E4012" s="240"/>
      <c r="F4012" s="224"/>
      <c r="G4012" s="98"/>
      <c r="H4012" s="98"/>
      <c r="I4012" s="130"/>
      <c r="J4012" s="98"/>
      <c r="K4012" s="98"/>
      <c r="L4012" s="98"/>
      <c r="M4012" s="255"/>
      <c r="N4012" s="255"/>
      <c r="O4012" s="98"/>
      <c r="P4012" s="98"/>
      <c r="Q4012" s="130"/>
    </row>
    <row r="4013" spans="1:17" ht="12.6" customHeight="1" x14ac:dyDescent="0.2">
      <c r="A4013" s="234"/>
      <c r="B4013" s="98"/>
      <c r="C4013" s="130"/>
      <c r="D4013" s="240"/>
      <c r="E4013" s="240"/>
      <c r="F4013" s="224"/>
      <c r="G4013" s="98"/>
      <c r="H4013" s="98"/>
      <c r="I4013" s="130"/>
      <c r="J4013" s="98"/>
      <c r="K4013" s="98"/>
      <c r="L4013" s="98"/>
      <c r="M4013" s="255"/>
      <c r="N4013" s="255"/>
      <c r="O4013" s="98"/>
      <c r="P4013" s="98"/>
      <c r="Q4013" s="130"/>
    </row>
    <row r="4014" spans="1:17" ht="12.6" customHeight="1" x14ac:dyDescent="0.2">
      <c r="A4014" s="234"/>
      <c r="B4014" s="98"/>
      <c r="C4014" s="130"/>
      <c r="D4014" s="240"/>
      <c r="E4014" s="240"/>
      <c r="F4014" s="224"/>
      <c r="G4014" s="98"/>
      <c r="H4014" s="98"/>
      <c r="I4014" s="130"/>
      <c r="J4014" s="98"/>
      <c r="K4014" s="98"/>
      <c r="L4014" s="98"/>
      <c r="M4014" s="255"/>
      <c r="N4014" s="255"/>
      <c r="O4014" s="98"/>
      <c r="P4014" s="98"/>
      <c r="Q4014" s="130"/>
    </row>
    <row r="4015" spans="1:17" ht="12.6" customHeight="1" x14ac:dyDescent="0.2">
      <c r="A4015" s="234"/>
      <c r="B4015" s="98"/>
      <c r="C4015" s="130"/>
      <c r="D4015" s="240"/>
      <c r="E4015" s="240"/>
      <c r="F4015" s="224"/>
      <c r="G4015" s="98"/>
      <c r="H4015" s="98"/>
      <c r="I4015" s="130"/>
      <c r="J4015" s="98"/>
      <c r="K4015" s="98"/>
      <c r="L4015" s="98"/>
      <c r="M4015" s="255"/>
      <c r="N4015" s="255"/>
      <c r="O4015" s="98"/>
      <c r="P4015" s="98"/>
      <c r="Q4015" s="130"/>
    </row>
    <row r="4016" spans="1:17" ht="12.6" customHeight="1" x14ac:dyDescent="0.2">
      <c r="A4016" s="234"/>
      <c r="B4016" s="98"/>
      <c r="C4016" s="130"/>
      <c r="D4016" s="240"/>
      <c r="E4016" s="240"/>
      <c r="F4016" s="224"/>
      <c r="G4016" s="98"/>
      <c r="H4016" s="98"/>
      <c r="I4016" s="130"/>
      <c r="J4016" s="98"/>
      <c r="K4016" s="98"/>
      <c r="L4016" s="98"/>
      <c r="M4016" s="255"/>
      <c r="N4016" s="255"/>
      <c r="O4016" s="98"/>
      <c r="P4016" s="98"/>
      <c r="Q4016" s="130"/>
    </row>
    <row r="4017" spans="1:17" ht="12.6" customHeight="1" x14ac:dyDescent="0.2">
      <c r="A4017" s="234"/>
      <c r="B4017" s="98"/>
      <c r="C4017" s="130"/>
      <c r="D4017" s="240"/>
      <c r="E4017" s="240"/>
      <c r="F4017" s="224"/>
      <c r="G4017" s="98"/>
      <c r="H4017" s="98"/>
      <c r="I4017" s="130"/>
      <c r="J4017" s="98"/>
      <c r="K4017" s="98"/>
      <c r="L4017" s="98"/>
      <c r="M4017" s="255"/>
      <c r="N4017" s="255"/>
      <c r="O4017" s="98"/>
      <c r="P4017" s="98"/>
      <c r="Q4017" s="130"/>
    </row>
    <row r="4018" spans="1:17" ht="12.6" customHeight="1" x14ac:dyDescent="0.2">
      <c r="A4018" s="234"/>
      <c r="B4018" s="98"/>
      <c r="C4018" s="130"/>
      <c r="D4018" s="240"/>
      <c r="E4018" s="240"/>
      <c r="F4018" s="224"/>
      <c r="G4018" s="98"/>
      <c r="H4018" s="98"/>
      <c r="I4018" s="130"/>
      <c r="J4018" s="98"/>
      <c r="K4018" s="98"/>
      <c r="L4018" s="98"/>
      <c r="M4018" s="255"/>
      <c r="N4018" s="255"/>
      <c r="O4018" s="98"/>
      <c r="P4018" s="98"/>
      <c r="Q4018" s="130"/>
    </row>
    <row r="4019" spans="1:17" ht="12.6" customHeight="1" x14ac:dyDescent="0.2">
      <c r="A4019" s="234"/>
      <c r="B4019" s="98"/>
      <c r="C4019" s="130"/>
      <c r="D4019" s="240"/>
      <c r="E4019" s="240"/>
      <c r="F4019" s="224"/>
      <c r="G4019" s="98"/>
      <c r="H4019" s="98"/>
      <c r="I4019" s="130"/>
      <c r="J4019" s="98"/>
      <c r="K4019" s="98"/>
      <c r="L4019" s="98"/>
      <c r="M4019" s="255"/>
      <c r="N4019" s="255"/>
      <c r="O4019" s="98"/>
      <c r="P4019" s="98"/>
      <c r="Q4019" s="130"/>
    </row>
    <row r="4020" spans="1:17" ht="12.6" customHeight="1" x14ac:dyDescent="0.2">
      <c r="A4020" s="234"/>
      <c r="B4020" s="98"/>
      <c r="C4020" s="130"/>
      <c r="D4020" s="240"/>
      <c r="E4020" s="240"/>
      <c r="F4020" s="224"/>
      <c r="G4020" s="98"/>
      <c r="H4020" s="98"/>
      <c r="I4020" s="130"/>
      <c r="J4020" s="98"/>
      <c r="K4020" s="98"/>
      <c r="L4020" s="98"/>
      <c r="M4020" s="255"/>
      <c r="N4020" s="255"/>
      <c r="O4020" s="98"/>
      <c r="P4020" s="98"/>
      <c r="Q4020" s="130"/>
    </row>
    <row r="4021" spans="1:17" ht="12.6" customHeight="1" x14ac:dyDescent="0.2">
      <c r="A4021" s="234"/>
      <c r="B4021" s="98"/>
      <c r="C4021" s="130"/>
      <c r="D4021" s="240"/>
      <c r="E4021" s="240"/>
      <c r="F4021" s="224"/>
      <c r="G4021" s="98"/>
      <c r="H4021" s="98"/>
      <c r="I4021" s="130"/>
      <c r="J4021" s="98"/>
      <c r="K4021" s="98"/>
      <c r="L4021" s="98"/>
      <c r="M4021" s="255"/>
      <c r="N4021" s="255"/>
      <c r="O4021" s="98"/>
      <c r="P4021" s="98"/>
      <c r="Q4021" s="130"/>
    </row>
    <row r="4022" spans="1:17" ht="12.6" customHeight="1" x14ac:dyDescent="0.2">
      <c r="A4022" s="234"/>
      <c r="B4022" s="98"/>
      <c r="C4022" s="130"/>
      <c r="D4022" s="240"/>
      <c r="E4022" s="240"/>
      <c r="F4022" s="224"/>
      <c r="G4022" s="98"/>
      <c r="H4022" s="98"/>
      <c r="I4022" s="130"/>
      <c r="J4022" s="98"/>
      <c r="K4022" s="98"/>
      <c r="L4022" s="98"/>
      <c r="M4022" s="255"/>
      <c r="N4022" s="255"/>
      <c r="O4022" s="98"/>
      <c r="P4022" s="98"/>
      <c r="Q4022" s="130"/>
    </row>
    <row r="4023" spans="1:17" ht="12.6" customHeight="1" x14ac:dyDescent="0.2">
      <c r="A4023" s="234"/>
      <c r="B4023" s="98"/>
      <c r="C4023" s="130"/>
      <c r="D4023" s="240"/>
      <c r="E4023" s="240"/>
      <c r="F4023" s="224"/>
      <c r="G4023" s="98"/>
      <c r="H4023" s="98"/>
      <c r="I4023" s="130"/>
      <c r="J4023" s="98"/>
      <c r="K4023" s="98"/>
      <c r="L4023" s="98"/>
      <c r="M4023" s="255"/>
      <c r="N4023" s="255"/>
      <c r="O4023" s="98"/>
      <c r="P4023" s="98"/>
      <c r="Q4023" s="130"/>
    </row>
    <row r="4024" spans="1:17" ht="12.6" customHeight="1" x14ac:dyDescent="0.2">
      <c r="A4024" s="234"/>
      <c r="B4024" s="98"/>
      <c r="C4024" s="130"/>
      <c r="D4024" s="240"/>
      <c r="E4024" s="240"/>
      <c r="F4024" s="224"/>
      <c r="G4024" s="98"/>
      <c r="H4024" s="98"/>
      <c r="I4024" s="130"/>
      <c r="J4024" s="98"/>
      <c r="K4024" s="98"/>
      <c r="L4024" s="98"/>
      <c r="M4024" s="255"/>
      <c r="N4024" s="255"/>
      <c r="O4024" s="98"/>
      <c r="P4024" s="98"/>
      <c r="Q4024" s="130"/>
    </row>
    <row r="4025" spans="1:17" ht="12.6" customHeight="1" x14ac:dyDescent="0.2">
      <c r="A4025" s="234"/>
      <c r="B4025" s="98"/>
      <c r="C4025" s="130"/>
      <c r="D4025" s="240"/>
      <c r="E4025" s="240"/>
      <c r="F4025" s="224"/>
      <c r="G4025" s="98"/>
      <c r="H4025" s="98"/>
      <c r="I4025" s="130"/>
      <c r="J4025" s="98"/>
      <c r="K4025" s="98"/>
      <c r="L4025" s="98"/>
      <c r="M4025" s="255"/>
      <c r="N4025" s="255"/>
      <c r="O4025" s="98"/>
      <c r="P4025" s="98"/>
      <c r="Q4025" s="130"/>
    </row>
    <row r="4026" spans="1:17" ht="12.6" customHeight="1" x14ac:dyDescent="0.2">
      <c r="A4026" s="234"/>
      <c r="B4026" s="98"/>
      <c r="C4026" s="130"/>
      <c r="D4026" s="240"/>
      <c r="E4026" s="240"/>
      <c r="F4026" s="224"/>
      <c r="G4026" s="98"/>
      <c r="H4026" s="98"/>
      <c r="I4026" s="130"/>
      <c r="J4026" s="98"/>
      <c r="K4026" s="98"/>
      <c r="L4026" s="98"/>
      <c r="M4026" s="255"/>
      <c r="N4026" s="255"/>
      <c r="O4026" s="98"/>
      <c r="P4026" s="98"/>
      <c r="Q4026" s="130"/>
    </row>
    <row r="4027" spans="1:17" ht="12.6" customHeight="1" x14ac:dyDescent="0.2">
      <c r="A4027" s="234"/>
      <c r="B4027" s="98"/>
      <c r="C4027" s="130"/>
      <c r="D4027" s="240"/>
      <c r="E4027" s="240"/>
      <c r="F4027" s="224"/>
      <c r="G4027" s="98"/>
      <c r="H4027" s="98"/>
      <c r="I4027" s="130"/>
      <c r="J4027" s="98"/>
      <c r="K4027" s="98"/>
      <c r="L4027" s="98"/>
      <c r="M4027" s="255"/>
      <c r="N4027" s="255"/>
      <c r="O4027" s="98"/>
      <c r="P4027" s="98"/>
      <c r="Q4027" s="130"/>
    </row>
    <row r="4028" spans="1:17" ht="12.6" customHeight="1" x14ac:dyDescent="0.2">
      <c r="A4028" s="234"/>
      <c r="B4028" s="98"/>
      <c r="C4028" s="130"/>
      <c r="D4028" s="240"/>
      <c r="E4028" s="240"/>
      <c r="F4028" s="224"/>
      <c r="G4028" s="98"/>
      <c r="H4028" s="98"/>
      <c r="I4028" s="130"/>
      <c r="J4028" s="98"/>
      <c r="K4028" s="98"/>
      <c r="L4028" s="98"/>
      <c r="M4028" s="255"/>
      <c r="N4028" s="255"/>
      <c r="O4028" s="98"/>
      <c r="P4028" s="98"/>
      <c r="Q4028" s="130"/>
    </row>
    <row r="4029" spans="1:17" ht="12.6" customHeight="1" x14ac:dyDescent="0.2">
      <c r="A4029" s="234"/>
      <c r="B4029" s="98"/>
      <c r="C4029" s="130"/>
      <c r="D4029" s="240"/>
      <c r="E4029" s="240"/>
      <c r="F4029" s="224"/>
      <c r="G4029" s="98"/>
      <c r="H4029" s="98"/>
      <c r="I4029" s="130"/>
      <c r="J4029" s="98"/>
      <c r="K4029" s="98"/>
      <c r="L4029" s="98"/>
      <c r="M4029" s="255"/>
      <c r="N4029" s="255"/>
      <c r="O4029" s="98"/>
      <c r="P4029" s="98"/>
      <c r="Q4029" s="130"/>
    </row>
    <row r="4030" spans="1:17" ht="12.6" customHeight="1" x14ac:dyDescent="0.2">
      <c r="A4030" s="234"/>
      <c r="B4030" s="98"/>
      <c r="C4030" s="130"/>
      <c r="D4030" s="240"/>
      <c r="E4030" s="240"/>
      <c r="F4030" s="224"/>
      <c r="G4030" s="98"/>
      <c r="H4030" s="98"/>
      <c r="I4030" s="130"/>
      <c r="J4030" s="98"/>
      <c r="K4030" s="98"/>
      <c r="L4030" s="98"/>
      <c r="M4030" s="255"/>
      <c r="N4030" s="255"/>
      <c r="O4030" s="98"/>
      <c r="P4030" s="98"/>
      <c r="Q4030" s="130"/>
    </row>
    <row r="4031" spans="1:17" ht="12.6" customHeight="1" x14ac:dyDescent="0.2">
      <c r="A4031" s="234"/>
      <c r="B4031" s="98"/>
      <c r="C4031" s="130"/>
      <c r="D4031" s="240"/>
      <c r="E4031" s="240"/>
      <c r="F4031" s="224"/>
      <c r="G4031" s="98"/>
      <c r="H4031" s="98"/>
      <c r="I4031" s="130"/>
      <c r="J4031" s="98"/>
      <c r="K4031" s="98"/>
      <c r="L4031" s="98"/>
      <c r="M4031" s="255"/>
      <c r="N4031" s="255"/>
      <c r="O4031" s="98"/>
      <c r="P4031" s="98"/>
      <c r="Q4031" s="130"/>
    </row>
    <row r="4032" spans="1:17" ht="12.6" customHeight="1" x14ac:dyDescent="0.2">
      <c r="A4032" s="234"/>
      <c r="B4032" s="98"/>
      <c r="C4032" s="130"/>
      <c r="D4032" s="240"/>
      <c r="E4032" s="240"/>
      <c r="F4032" s="224"/>
      <c r="G4032" s="98"/>
      <c r="H4032" s="98"/>
      <c r="I4032" s="130"/>
      <c r="J4032" s="98"/>
      <c r="K4032" s="98"/>
      <c r="L4032" s="98"/>
      <c r="M4032" s="255"/>
      <c r="N4032" s="255"/>
      <c r="O4032" s="98"/>
      <c r="P4032" s="98"/>
      <c r="Q4032" s="130"/>
    </row>
    <row r="4033" spans="1:17" ht="12.6" customHeight="1" x14ac:dyDescent="0.2">
      <c r="A4033" s="234"/>
      <c r="B4033" s="98"/>
      <c r="C4033" s="130"/>
      <c r="D4033" s="240"/>
      <c r="E4033" s="240"/>
      <c r="F4033" s="224"/>
      <c r="G4033" s="98"/>
      <c r="H4033" s="98"/>
      <c r="I4033" s="130"/>
      <c r="J4033" s="98"/>
      <c r="K4033" s="98"/>
      <c r="L4033" s="98"/>
      <c r="M4033" s="255"/>
      <c r="N4033" s="255"/>
      <c r="O4033" s="98"/>
      <c r="P4033" s="98"/>
      <c r="Q4033" s="130"/>
    </row>
    <row r="4034" spans="1:17" ht="12.6" customHeight="1" x14ac:dyDescent="0.2">
      <c r="A4034" s="234"/>
      <c r="B4034" s="98"/>
      <c r="C4034" s="130"/>
      <c r="D4034" s="240"/>
      <c r="E4034" s="240"/>
      <c r="F4034" s="224"/>
      <c r="G4034" s="98"/>
      <c r="H4034" s="98"/>
      <c r="I4034" s="130"/>
      <c r="J4034" s="98"/>
      <c r="K4034" s="98"/>
      <c r="L4034" s="98"/>
      <c r="M4034" s="255"/>
      <c r="N4034" s="255"/>
      <c r="O4034" s="98"/>
      <c r="P4034" s="98"/>
      <c r="Q4034" s="130"/>
    </row>
    <row r="4035" spans="1:17" ht="12.6" customHeight="1" x14ac:dyDescent="0.2">
      <c r="A4035" s="234"/>
      <c r="B4035" s="98"/>
      <c r="C4035" s="130"/>
      <c r="D4035" s="240"/>
      <c r="E4035" s="240"/>
      <c r="F4035" s="224"/>
      <c r="G4035" s="98"/>
      <c r="H4035" s="98"/>
      <c r="I4035" s="130"/>
      <c r="J4035" s="98"/>
      <c r="K4035" s="98"/>
      <c r="L4035" s="98"/>
      <c r="M4035" s="255"/>
      <c r="N4035" s="255"/>
      <c r="O4035" s="98"/>
      <c r="P4035" s="98"/>
      <c r="Q4035" s="130"/>
    </row>
    <row r="4036" spans="1:17" ht="12.6" customHeight="1" x14ac:dyDescent="0.2">
      <c r="A4036" s="234"/>
      <c r="B4036" s="98"/>
      <c r="C4036" s="130"/>
      <c r="D4036" s="240"/>
      <c r="E4036" s="240"/>
      <c r="F4036" s="224"/>
      <c r="G4036" s="98"/>
      <c r="H4036" s="98"/>
      <c r="I4036" s="130"/>
      <c r="J4036" s="98"/>
      <c r="K4036" s="98"/>
      <c r="L4036" s="98"/>
      <c r="M4036" s="255"/>
      <c r="N4036" s="255"/>
      <c r="O4036" s="98"/>
      <c r="P4036" s="98"/>
      <c r="Q4036" s="130"/>
    </row>
    <row r="4037" spans="1:17" ht="12.6" customHeight="1" x14ac:dyDescent="0.2">
      <c r="A4037" s="234"/>
      <c r="B4037" s="98"/>
      <c r="C4037" s="130"/>
      <c r="D4037" s="240"/>
      <c r="E4037" s="240"/>
      <c r="F4037" s="224"/>
      <c r="G4037" s="98"/>
      <c r="H4037" s="98"/>
      <c r="I4037" s="130"/>
      <c r="J4037" s="98"/>
      <c r="K4037" s="98"/>
      <c r="L4037" s="98"/>
      <c r="M4037" s="255"/>
      <c r="N4037" s="255"/>
      <c r="O4037" s="98"/>
      <c r="P4037" s="98"/>
      <c r="Q4037" s="130"/>
    </row>
    <row r="4038" spans="1:17" ht="12.6" customHeight="1" x14ac:dyDescent="0.2">
      <c r="A4038" s="234"/>
      <c r="B4038" s="98"/>
      <c r="C4038" s="130"/>
      <c r="D4038" s="240"/>
      <c r="E4038" s="240"/>
      <c r="F4038" s="224"/>
      <c r="G4038" s="98"/>
      <c r="H4038" s="98"/>
      <c r="I4038" s="130"/>
      <c r="J4038" s="98"/>
      <c r="K4038" s="98"/>
      <c r="L4038" s="98"/>
      <c r="M4038" s="255"/>
      <c r="N4038" s="255"/>
      <c r="O4038" s="98"/>
      <c r="P4038" s="98"/>
      <c r="Q4038" s="130"/>
    </row>
    <row r="4039" spans="1:17" ht="12.6" customHeight="1" x14ac:dyDescent="0.2">
      <c r="A4039" s="234"/>
      <c r="B4039" s="98"/>
      <c r="C4039" s="130"/>
      <c r="D4039" s="240"/>
      <c r="E4039" s="240"/>
      <c r="F4039" s="224"/>
      <c r="G4039" s="98"/>
      <c r="H4039" s="98"/>
      <c r="I4039" s="130"/>
      <c r="J4039" s="98"/>
      <c r="K4039" s="98"/>
      <c r="L4039" s="98"/>
      <c r="M4039" s="255"/>
      <c r="N4039" s="255"/>
      <c r="O4039" s="98"/>
      <c r="P4039" s="98"/>
      <c r="Q4039" s="130"/>
    </row>
    <row r="4040" spans="1:17" ht="12.6" customHeight="1" x14ac:dyDescent="0.2">
      <c r="A4040" s="234"/>
      <c r="B4040" s="98"/>
      <c r="C4040" s="130"/>
      <c r="D4040" s="240"/>
      <c r="E4040" s="240"/>
      <c r="F4040" s="224"/>
      <c r="G4040" s="98"/>
      <c r="H4040" s="98"/>
      <c r="I4040" s="130"/>
      <c r="J4040" s="98"/>
      <c r="K4040" s="98"/>
      <c r="L4040" s="98"/>
      <c r="M4040" s="255"/>
      <c r="N4040" s="255"/>
      <c r="O4040" s="98"/>
      <c r="P4040" s="98"/>
      <c r="Q4040" s="130"/>
    </row>
    <row r="4041" spans="1:17" ht="12.6" customHeight="1" x14ac:dyDescent="0.2">
      <c r="A4041" s="234"/>
      <c r="B4041" s="98"/>
      <c r="C4041" s="130"/>
      <c r="D4041" s="240"/>
      <c r="E4041" s="240"/>
      <c r="F4041" s="224"/>
      <c r="G4041" s="98"/>
      <c r="H4041" s="98"/>
      <c r="I4041" s="130"/>
      <c r="J4041" s="98"/>
      <c r="K4041" s="98"/>
      <c r="L4041" s="98"/>
      <c r="M4041" s="255"/>
      <c r="N4041" s="255"/>
      <c r="O4041" s="98"/>
      <c r="P4041" s="98"/>
      <c r="Q4041" s="130"/>
    </row>
    <row r="4042" spans="1:17" ht="12.6" customHeight="1" x14ac:dyDescent="0.2">
      <c r="A4042" s="234"/>
      <c r="B4042" s="98"/>
      <c r="C4042" s="130"/>
      <c r="D4042" s="240"/>
      <c r="E4042" s="240"/>
      <c r="F4042" s="224"/>
      <c r="G4042" s="98"/>
      <c r="H4042" s="98"/>
      <c r="I4042" s="130"/>
      <c r="J4042" s="98"/>
      <c r="K4042" s="98"/>
      <c r="L4042" s="98"/>
      <c r="M4042" s="255"/>
      <c r="N4042" s="255"/>
      <c r="O4042" s="98"/>
      <c r="P4042" s="98"/>
      <c r="Q4042" s="130"/>
    </row>
    <row r="4043" spans="1:17" ht="12.6" customHeight="1" x14ac:dyDescent="0.2">
      <c r="A4043" s="234"/>
      <c r="B4043" s="98"/>
      <c r="C4043" s="130"/>
      <c r="D4043" s="240"/>
      <c r="E4043" s="240"/>
      <c r="F4043" s="224"/>
      <c r="G4043" s="98"/>
      <c r="H4043" s="98"/>
      <c r="I4043" s="130"/>
      <c r="J4043" s="98"/>
      <c r="K4043" s="98"/>
      <c r="L4043" s="98"/>
      <c r="M4043" s="255"/>
      <c r="N4043" s="255"/>
      <c r="O4043" s="98"/>
      <c r="P4043" s="98"/>
      <c r="Q4043" s="130"/>
    </row>
    <row r="4044" spans="1:17" ht="12.6" customHeight="1" x14ac:dyDescent="0.2">
      <c r="A4044" s="234"/>
      <c r="B4044" s="98"/>
      <c r="C4044" s="130"/>
      <c r="D4044" s="240"/>
      <c r="E4044" s="240"/>
      <c r="F4044" s="224"/>
      <c r="G4044" s="98"/>
      <c r="H4044" s="98"/>
      <c r="I4044" s="130"/>
      <c r="J4044" s="98"/>
      <c r="K4044" s="98"/>
      <c r="L4044" s="98"/>
      <c r="M4044" s="255"/>
      <c r="N4044" s="255"/>
      <c r="O4044" s="98"/>
      <c r="P4044" s="98"/>
      <c r="Q4044" s="130"/>
    </row>
    <row r="4045" spans="1:17" ht="12.6" customHeight="1" x14ac:dyDescent="0.2">
      <c r="A4045" s="234"/>
      <c r="B4045" s="98"/>
      <c r="C4045" s="130"/>
      <c r="D4045" s="240"/>
      <c r="E4045" s="240"/>
      <c r="F4045" s="224"/>
      <c r="G4045" s="98"/>
      <c r="H4045" s="98"/>
      <c r="I4045" s="130"/>
      <c r="J4045" s="98"/>
      <c r="K4045" s="98"/>
      <c r="L4045" s="98"/>
      <c r="M4045" s="255"/>
      <c r="N4045" s="255"/>
      <c r="O4045" s="98"/>
      <c r="P4045" s="98"/>
      <c r="Q4045" s="130"/>
    </row>
    <row r="4046" spans="1:17" ht="12.6" customHeight="1" x14ac:dyDescent="0.2">
      <c r="A4046" s="234"/>
      <c r="B4046" s="98"/>
      <c r="C4046" s="130"/>
      <c r="D4046" s="240"/>
      <c r="E4046" s="240"/>
      <c r="F4046" s="224"/>
      <c r="G4046" s="98"/>
      <c r="H4046" s="98"/>
      <c r="I4046" s="130"/>
      <c r="J4046" s="98"/>
      <c r="K4046" s="98"/>
      <c r="L4046" s="98"/>
      <c r="M4046" s="255"/>
      <c r="N4046" s="255"/>
      <c r="O4046" s="98"/>
      <c r="P4046" s="98"/>
      <c r="Q4046" s="130"/>
    </row>
    <row r="4047" spans="1:17" ht="12.6" customHeight="1" x14ac:dyDescent="0.2">
      <c r="A4047" s="234"/>
      <c r="B4047" s="98"/>
      <c r="C4047" s="130"/>
      <c r="D4047" s="240"/>
      <c r="E4047" s="240"/>
      <c r="F4047" s="224"/>
      <c r="G4047" s="98"/>
      <c r="H4047" s="98"/>
      <c r="I4047" s="130"/>
      <c r="J4047" s="98"/>
      <c r="K4047" s="98"/>
      <c r="L4047" s="98"/>
      <c r="M4047" s="255"/>
      <c r="N4047" s="255"/>
      <c r="O4047" s="98"/>
      <c r="P4047" s="98"/>
      <c r="Q4047" s="130"/>
    </row>
    <row r="4048" spans="1:17" ht="12.6" customHeight="1" x14ac:dyDescent="0.2">
      <c r="A4048" s="234"/>
      <c r="B4048" s="98"/>
      <c r="C4048" s="130"/>
      <c r="D4048" s="240"/>
      <c r="E4048" s="240"/>
      <c r="F4048" s="224"/>
      <c r="G4048" s="98"/>
      <c r="H4048" s="98"/>
      <c r="I4048" s="130"/>
      <c r="J4048" s="98"/>
      <c r="K4048" s="98"/>
      <c r="L4048" s="98"/>
      <c r="M4048" s="255"/>
      <c r="N4048" s="255"/>
      <c r="O4048" s="98"/>
      <c r="P4048" s="98"/>
      <c r="Q4048" s="130"/>
    </row>
    <row r="4049" spans="1:17" ht="12.6" customHeight="1" x14ac:dyDescent="0.2">
      <c r="A4049" s="234"/>
      <c r="B4049" s="98"/>
      <c r="C4049" s="130"/>
      <c r="D4049" s="240"/>
      <c r="E4049" s="240"/>
      <c r="F4049" s="224"/>
      <c r="G4049" s="98"/>
      <c r="H4049" s="98"/>
      <c r="I4049" s="130"/>
      <c r="J4049" s="98"/>
      <c r="K4049" s="98"/>
      <c r="L4049" s="98"/>
      <c r="M4049" s="255"/>
      <c r="N4049" s="255"/>
      <c r="O4049" s="98"/>
      <c r="P4049" s="98"/>
      <c r="Q4049" s="130"/>
    </row>
    <row r="4050" spans="1:17" ht="12.6" customHeight="1" x14ac:dyDescent="0.2">
      <c r="A4050" s="234"/>
      <c r="B4050" s="98"/>
      <c r="C4050" s="130"/>
      <c r="D4050" s="240"/>
      <c r="E4050" s="240"/>
      <c r="F4050" s="224"/>
      <c r="G4050" s="98"/>
      <c r="H4050" s="98"/>
      <c r="I4050" s="130"/>
      <c r="J4050" s="98"/>
      <c r="K4050" s="98"/>
      <c r="L4050" s="98"/>
      <c r="M4050" s="255"/>
      <c r="N4050" s="255"/>
      <c r="O4050" s="98"/>
      <c r="P4050" s="98"/>
      <c r="Q4050" s="130"/>
    </row>
    <row r="4051" spans="1:17" ht="12.6" customHeight="1" x14ac:dyDescent="0.2">
      <c r="A4051" s="234"/>
      <c r="B4051" s="98"/>
      <c r="C4051" s="130"/>
      <c r="D4051" s="240"/>
      <c r="E4051" s="240"/>
      <c r="F4051" s="224"/>
      <c r="G4051" s="98"/>
      <c r="H4051" s="98"/>
      <c r="I4051" s="130"/>
      <c r="J4051" s="98"/>
      <c r="K4051" s="98"/>
      <c r="L4051" s="98"/>
      <c r="M4051" s="255"/>
      <c r="N4051" s="255"/>
      <c r="O4051" s="98"/>
      <c r="P4051" s="98"/>
      <c r="Q4051" s="130"/>
    </row>
    <row r="4052" spans="1:17" ht="12.6" customHeight="1" x14ac:dyDescent="0.2">
      <c r="A4052" s="234"/>
      <c r="B4052" s="98"/>
      <c r="C4052" s="130"/>
      <c r="D4052" s="240"/>
      <c r="E4052" s="240"/>
      <c r="F4052" s="224"/>
      <c r="G4052" s="98"/>
      <c r="H4052" s="98"/>
      <c r="I4052" s="130"/>
      <c r="J4052" s="98"/>
      <c r="K4052" s="98"/>
      <c r="L4052" s="98"/>
      <c r="M4052" s="255"/>
      <c r="N4052" s="255"/>
      <c r="O4052" s="98"/>
      <c r="P4052" s="98"/>
      <c r="Q4052" s="130"/>
    </row>
    <row r="4053" spans="1:17" ht="12.6" customHeight="1" x14ac:dyDescent="0.2">
      <c r="A4053" s="234"/>
      <c r="B4053" s="98"/>
      <c r="C4053" s="130"/>
      <c r="D4053" s="240"/>
      <c r="E4053" s="240"/>
      <c r="F4053" s="224"/>
      <c r="G4053" s="98"/>
      <c r="H4053" s="98"/>
      <c r="I4053" s="130"/>
      <c r="J4053" s="98"/>
      <c r="K4053" s="98"/>
      <c r="L4053" s="98"/>
      <c r="M4053" s="255"/>
      <c r="N4053" s="255"/>
      <c r="O4053" s="98"/>
      <c r="P4053" s="98"/>
      <c r="Q4053" s="130"/>
    </row>
    <row r="4054" spans="1:17" ht="12.6" customHeight="1" x14ac:dyDescent="0.2">
      <c r="A4054" s="234"/>
      <c r="B4054" s="98"/>
      <c r="C4054" s="130"/>
      <c r="D4054" s="240"/>
      <c r="E4054" s="240"/>
      <c r="F4054" s="224"/>
      <c r="G4054" s="98"/>
      <c r="H4054" s="98"/>
      <c r="I4054" s="130"/>
      <c r="J4054" s="98"/>
      <c r="K4054" s="98"/>
      <c r="L4054" s="98"/>
      <c r="M4054" s="255"/>
      <c r="N4054" s="255"/>
      <c r="O4054" s="98"/>
      <c r="P4054" s="98"/>
      <c r="Q4054" s="130"/>
    </row>
    <row r="4055" spans="1:17" ht="12.6" customHeight="1" x14ac:dyDescent="0.2">
      <c r="A4055" s="234"/>
      <c r="B4055" s="98"/>
      <c r="C4055" s="130"/>
      <c r="D4055" s="240"/>
      <c r="E4055" s="240"/>
      <c r="F4055" s="224"/>
      <c r="G4055" s="98"/>
      <c r="H4055" s="98"/>
      <c r="I4055" s="130"/>
      <c r="J4055" s="98"/>
      <c r="K4055" s="98"/>
      <c r="L4055" s="98"/>
      <c r="M4055" s="255"/>
      <c r="N4055" s="255"/>
      <c r="O4055" s="98"/>
      <c r="P4055" s="98"/>
      <c r="Q4055" s="130"/>
    </row>
    <row r="4056" spans="1:17" ht="12.6" customHeight="1" x14ac:dyDescent="0.2">
      <c r="A4056" s="234"/>
      <c r="B4056" s="98"/>
      <c r="C4056" s="130"/>
      <c r="D4056" s="240"/>
      <c r="E4056" s="240"/>
      <c r="F4056" s="224"/>
      <c r="G4056" s="98"/>
      <c r="H4056" s="98"/>
      <c r="I4056" s="130"/>
      <c r="J4056" s="98"/>
      <c r="K4056" s="98"/>
      <c r="L4056" s="98"/>
      <c r="M4056" s="255"/>
      <c r="N4056" s="255"/>
      <c r="O4056" s="98"/>
      <c r="P4056" s="98"/>
      <c r="Q4056" s="130"/>
    </row>
    <row r="4057" spans="1:17" ht="12.6" customHeight="1" x14ac:dyDescent="0.2">
      <c r="A4057" s="234"/>
      <c r="B4057" s="98"/>
      <c r="C4057" s="130"/>
      <c r="D4057" s="240"/>
      <c r="E4057" s="240"/>
      <c r="F4057" s="224"/>
      <c r="G4057" s="98"/>
      <c r="H4057" s="98"/>
      <c r="I4057" s="130"/>
      <c r="J4057" s="98"/>
      <c r="K4057" s="98"/>
      <c r="L4057" s="98"/>
      <c r="M4057" s="255"/>
      <c r="N4057" s="255"/>
      <c r="O4057" s="98"/>
      <c r="P4057" s="98"/>
      <c r="Q4057" s="130"/>
    </row>
    <row r="4058" spans="1:17" ht="12.6" customHeight="1" x14ac:dyDescent="0.2">
      <c r="A4058" s="234"/>
      <c r="B4058" s="98"/>
      <c r="C4058" s="130"/>
      <c r="D4058" s="240"/>
      <c r="E4058" s="240"/>
      <c r="F4058" s="224"/>
      <c r="G4058" s="98"/>
      <c r="H4058" s="98"/>
      <c r="I4058" s="130"/>
      <c r="J4058" s="98"/>
      <c r="K4058" s="98"/>
      <c r="L4058" s="98"/>
      <c r="M4058" s="255"/>
      <c r="N4058" s="255"/>
      <c r="O4058" s="98"/>
      <c r="P4058" s="98"/>
      <c r="Q4058" s="130"/>
    </row>
    <row r="4059" spans="1:17" ht="12.6" customHeight="1" x14ac:dyDescent="0.2">
      <c r="A4059" s="234"/>
      <c r="B4059" s="98"/>
      <c r="C4059" s="130"/>
      <c r="D4059" s="240"/>
      <c r="E4059" s="240"/>
      <c r="F4059" s="224"/>
      <c r="G4059" s="98"/>
      <c r="H4059" s="98"/>
      <c r="I4059" s="130"/>
      <c r="J4059" s="98"/>
      <c r="K4059" s="98"/>
      <c r="L4059" s="98"/>
      <c r="M4059" s="255"/>
      <c r="N4059" s="255"/>
      <c r="O4059" s="98"/>
      <c r="P4059" s="98"/>
      <c r="Q4059" s="130"/>
    </row>
    <row r="4060" spans="1:17" ht="12.6" customHeight="1" x14ac:dyDescent="0.2">
      <c r="A4060" s="234"/>
      <c r="B4060" s="98"/>
      <c r="C4060" s="130"/>
      <c r="D4060" s="240"/>
      <c r="E4060" s="240"/>
      <c r="F4060" s="224"/>
      <c r="G4060" s="98"/>
      <c r="H4060" s="98"/>
      <c r="I4060" s="130"/>
      <c r="J4060" s="98"/>
      <c r="K4060" s="98"/>
      <c r="L4060" s="98"/>
      <c r="M4060" s="255"/>
      <c r="N4060" s="255"/>
      <c r="O4060" s="98"/>
      <c r="P4060" s="98"/>
      <c r="Q4060" s="130"/>
    </row>
    <row r="4061" spans="1:17" ht="12.6" customHeight="1" x14ac:dyDescent="0.2">
      <c r="A4061" s="234"/>
      <c r="B4061" s="98"/>
      <c r="C4061" s="130"/>
      <c r="D4061" s="240"/>
      <c r="E4061" s="240"/>
      <c r="F4061" s="224"/>
      <c r="G4061" s="98"/>
      <c r="H4061" s="98"/>
      <c r="I4061" s="130"/>
      <c r="J4061" s="98"/>
      <c r="K4061" s="98"/>
      <c r="L4061" s="98"/>
      <c r="M4061" s="255"/>
      <c r="N4061" s="255"/>
      <c r="O4061" s="98"/>
      <c r="P4061" s="98"/>
      <c r="Q4061" s="130"/>
    </row>
    <row r="4062" spans="1:17" ht="12.6" customHeight="1" x14ac:dyDescent="0.2">
      <c r="A4062" s="234"/>
      <c r="B4062" s="98"/>
      <c r="C4062" s="130"/>
      <c r="D4062" s="240"/>
      <c r="E4062" s="240"/>
      <c r="F4062" s="224"/>
      <c r="G4062" s="98"/>
      <c r="H4062" s="98"/>
      <c r="I4062" s="130"/>
      <c r="J4062" s="98"/>
      <c r="K4062" s="98"/>
      <c r="L4062" s="98"/>
      <c r="M4062" s="255"/>
      <c r="N4062" s="255"/>
      <c r="O4062" s="98"/>
      <c r="P4062" s="98"/>
      <c r="Q4062" s="130"/>
    </row>
    <row r="4063" spans="1:17" ht="12.6" customHeight="1" x14ac:dyDescent="0.2">
      <c r="A4063" s="234"/>
      <c r="B4063" s="98"/>
      <c r="C4063" s="130"/>
      <c r="D4063" s="240"/>
      <c r="E4063" s="240"/>
      <c r="F4063" s="224"/>
      <c r="G4063" s="98"/>
      <c r="H4063" s="98"/>
      <c r="I4063" s="130"/>
      <c r="J4063" s="98"/>
      <c r="K4063" s="98"/>
      <c r="L4063" s="98"/>
      <c r="M4063" s="255"/>
      <c r="N4063" s="255"/>
      <c r="O4063" s="98"/>
      <c r="P4063" s="98"/>
      <c r="Q4063" s="130"/>
    </row>
    <row r="4064" spans="1:17" ht="12.6" customHeight="1" x14ac:dyDescent="0.2">
      <c r="A4064" s="234"/>
      <c r="B4064" s="98"/>
      <c r="C4064" s="130"/>
      <c r="D4064" s="240"/>
      <c r="E4064" s="240"/>
      <c r="F4064" s="224"/>
      <c r="G4064" s="98"/>
      <c r="H4064" s="98"/>
      <c r="I4064" s="130"/>
      <c r="J4064" s="98"/>
      <c r="K4064" s="98"/>
      <c r="L4064" s="98"/>
      <c r="M4064" s="255"/>
      <c r="N4064" s="255"/>
      <c r="O4064" s="98"/>
      <c r="P4064" s="98"/>
      <c r="Q4064" s="130"/>
    </row>
    <row r="4065" spans="1:17" ht="12.6" customHeight="1" x14ac:dyDescent="0.2">
      <c r="A4065" s="234"/>
      <c r="B4065" s="98"/>
      <c r="C4065" s="130"/>
      <c r="D4065" s="240"/>
      <c r="E4065" s="240"/>
      <c r="F4065" s="224"/>
      <c r="G4065" s="98"/>
      <c r="H4065" s="98"/>
      <c r="I4065" s="130"/>
      <c r="J4065" s="98"/>
      <c r="K4065" s="98"/>
      <c r="L4065" s="98"/>
      <c r="M4065" s="255"/>
      <c r="N4065" s="255"/>
      <c r="O4065" s="98"/>
      <c r="P4065" s="98"/>
      <c r="Q4065" s="130"/>
    </row>
    <row r="4066" spans="1:17" ht="12.6" customHeight="1" x14ac:dyDescent="0.2">
      <c r="A4066" s="234"/>
      <c r="B4066" s="98"/>
      <c r="C4066" s="130"/>
      <c r="D4066" s="240"/>
      <c r="E4066" s="240"/>
      <c r="F4066" s="224"/>
      <c r="G4066" s="98"/>
      <c r="H4066" s="98"/>
      <c r="I4066" s="130"/>
      <c r="J4066" s="98"/>
      <c r="K4066" s="98"/>
      <c r="L4066" s="98"/>
      <c r="M4066" s="255"/>
      <c r="N4066" s="255"/>
      <c r="O4066" s="98"/>
      <c r="P4066" s="98"/>
      <c r="Q4066" s="130"/>
    </row>
    <row r="4067" spans="1:17" ht="12.6" customHeight="1" x14ac:dyDescent="0.2">
      <c r="A4067" s="234"/>
      <c r="B4067" s="98"/>
      <c r="C4067" s="130"/>
      <c r="D4067" s="240"/>
      <c r="E4067" s="240"/>
      <c r="F4067" s="224"/>
      <c r="G4067" s="98"/>
      <c r="H4067" s="98"/>
      <c r="I4067" s="130"/>
      <c r="J4067" s="98"/>
      <c r="K4067" s="98"/>
      <c r="L4067" s="98"/>
      <c r="M4067" s="255"/>
      <c r="N4067" s="255"/>
      <c r="O4067" s="98"/>
      <c r="P4067" s="98"/>
      <c r="Q4067" s="130"/>
    </row>
    <row r="4068" spans="1:17" ht="12.6" customHeight="1" x14ac:dyDescent="0.2">
      <c r="A4068" s="234"/>
      <c r="B4068" s="98"/>
      <c r="C4068" s="130"/>
      <c r="D4068" s="240"/>
      <c r="E4068" s="240"/>
      <c r="F4068" s="224"/>
      <c r="G4068" s="98"/>
      <c r="H4068" s="98"/>
      <c r="I4068" s="130"/>
      <c r="J4068" s="98"/>
      <c r="K4068" s="98"/>
      <c r="L4068" s="98"/>
      <c r="M4068" s="255"/>
      <c r="N4068" s="255"/>
      <c r="O4068" s="98"/>
      <c r="P4068" s="98"/>
      <c r="Q4068" s="130"/>
    </row>
    <row r="4069" spans="1:17" ht="12.6" customHeight="1" x14ac:dyDescent="0.2">
      <c r="A4069" s="234"/>
      <c r="B4069" s="98"/>
      <c r="C4069" s="130"/>
      <c r="D4069" s="240"/>
      <c r="E4069" s="240"/>
      <c r="F4069" s="224"/>
      <c r="G4069" s="98"/>
      <c r="H4069" s="98"/>
      <c r="I4069" s="130"/>
      <c r="J4069" s="98"/>
      <c r="K4069" s="98"/>
      <c r="L4069" s="98"/>
      <c r="M4069" s="255"/>
      <c r="N4069" s="255"/>
      <c r="O4069" s="98"/>
      <c r="P4069" s="98"/>
      <c r="Q4069" s="130"/>
    </row>
    <row r="4070" spans="1:17" ht="12.6" customHeight="1" x14ac:dyDescent="0.2">
      <c r="A4070" s="234"/>
      <c r="B4070" s="98"/>
      <c r="C4070" s="130"/>
      <c r="D4070" s="240"/>
      <c r="E4070" s="240"/>
      <c r="F4070" s="224"/>
      <c r="G4070" s="98"/>
      <c r="H4070" s="98"/>
      <c r="I4070" s="130"/>
      <c r="J4070" s="98"/>
      <c r="K4070" s="98"/>
      <c r="L4070" s="98"/>
      <c r="M4070" s="255"/>
      <c r="N4070" s="255"/>
      <c r="O4070" s="98"/>
      <c r="P4070" s="98"/>
      <c r="Q4070" s="130"/>
    </row>
    <row r="4071" spans="1:17" ht="12.6" customHeight="1" x14ac:dyDescent="0.2">
      <c r="A4071" s="234"/>
      <c r="B4071" s="98"/>
      <c r="C4071" s="130"/>
      <c r="D4071" s="240"/>
      <c r="E4071" s="240"/>
      <c r="F4071" s="224"/>
      <c r="G4071" s="98"/>
      <c r="H4071" s="98"/>
      <c r="I4071" s="130"/>
      <c r="J4071" s="98"/>
      <c r="K4071" s="98"/>
      <c r="L4071" s="98"/>
      <c r="M4071" s="255"/>
      <c r="N4071" s="255"/>
      <c r="O4071" s="98"/>
      <c r="P4071" s="98"/>
      <c r="Q4071" s="130"/>
    </row>
    <row r="4072" spans="1:17" ht="12.6" customHeight="1" x14ac:dyDescent="0.2">
      <c r="A4072" s="234"/>
      <c r="B4072" s="98"/>
      <c r="C4072" s="130"/>
      <c r="D4072" s="240"/>
      <c r="E4072" s="240"/>
      <c r="F4072" s="224"/>
      <c r="G4072" s="98"/>
      <c r="H4072" s="98"/>
      <c r="I4072" s="130"/>
      <c r="J4072" s="98"/>
      <c r="K4072" s="98"/>
      <c r="L4072" s="98"/>
      <c r="M4072" s="255"/>
      <c r="N4072" s="255"/>
      <c r="O4072" s="98"/>
      <c r="P4072" s="98"/>
      <c r="Q4072" s="130"/>
    </row>
    <row r="4073" spans="1:17" ht="12.6" customHeight="1" x14ac:dyDescent="0.2">
      <c r="A4073" s="234"/>
      <c r="B4073" s="98"/>
      <c r="C4073" s="130"/>
      <c r="D4073" s="240"/>
      <c r="E4073" s="240"/>
      <c r="F4073" s="224"/>
      <c r="G4073" s="98"/>
      <c r="H4073" s="98"/>
      <c r="I4073" s="130"/>
      <c r="J4073" s="98"/>
      <c r="K4073" s="98"/>
      <c r="L4073" s="98"/>
      <c r="M4073" s="255"/>
      <c r="N4073" s="255"/>
      <c r="O4073" s="98"/>
      <c r="P4073" s="98"/>
      <c r="Q4073" s="130"/>
    </row>
    <row r="4074" spans="1:17" ht="12.6" customHeight="1" x14ac:dyDescent="0.2">
      <c r="A4074" s="234"/>
      <c r="B4074" s="98"/>
      <c r="C4074" s="130"/>
      <c r="D4074" s="240"/>
      <c r="E4074" s="240"/>
      <c r="F4074" s="224"/>
      <c r="G4074" s="98"/>
      <c r="H4074" s="98"/>
      <c r="I4074" s="130"/>
      <c r="J4074" s="98"/>
      <c r="K4074" s="98"/>
      <c r="L4074" s="98"/>
      <c r="M4074" s="255"/>
      <c r="N4074" s="255"/>
      <c r="O4074" s="98"/>
      <c r="P4074" s="98"/>
      <c r="Q4074" s="130"/>
    </row>
    <row r="4075" spans="1:17" ht="12.6" customHeight="1" x14ac:dyDescent="0.2">
      <c r="A4075" s="234"/>
      <c r="B4075" s="98"/>
      <c r="C4075" s="130"/>
      <c r="D4075" s="240"/>
      <c r="E4075" s="240"/>
      <c r="F4075" s="224"/>
      <c r="G4075" s="98"/>
      <c r="H4075" s="98"/>
      <c r="I4075" s="130"/>
      <c r="J4075" s="98"/>
      <c r="K4075" s="98"/>
      <c r="L4075" s="98"/>
      <c r="M4075" s="255"/>
      <c r="N4075" s="255"/>
      <c r="O4075" s="98"/>
      <c r="P4075" s="98"/>
      <c r="Q4075" s="130"/>
    </row>
    <row r="4076" spans="1:17" ht="12.6" customHeight="1" x14ac:dyDescent="0.2">
      <c r="A4076" s="234"/>
      <c r="B4076" s="98"/>
      <c r="C4076" s="130"/>
      <c r="D4076" s="240"/>
      <c r="E4076" s="240"/>
      <c r="F4076" s="224"/>
      <c r="G4076" s="98"/>
      <c r="H4076" s="98"/>
      <c r="I4076" s="130"/>
      <c r="J4076" s="98"/>
      <c r="K4076" s="98"/>
      <c r="L4076" s="98"/>
      <c r="M4076" s="255"/>
      <c r="N4076" s="255"/>
      <c r="O4076" s="98"/>
      <c r="P4076" s="98"/>
      <c r="Q4076" s="130"/>
    </row>
    <row r="4077" spans="1:17" ht="12.6" customHeight="1" x14ac:dyDescent="0.2">
      <c r="A4077" s="234"/>
      <c r="B4077" s="98"/>
      <c r="C4077" s="130"/>
      <c r="D4077" s="240"/>
      <c r="E4077" s="240"/>
      <c r="F4077" s="224"/>
      <c r="G4077" s="98"/>
      <c r="H4077" s="98"/>
      <c r="I4077" s="130"/>
      <c r="J4077" s="98"/>
      <c r="K4077" s="98"/>
      <c r="L4077" s="98"/>
      <c r="M4077" s="255"/>
      <c r="N4077" s="255"/>
      <c r="O4077" s="98"/>
      <c r="P4077" s="98"/>
      <c r="Q4077" s="130"/>
    </row>
    <row r="4078" spans="1:17" ht="12.6" customHeight="1" x14ac:dyDescent="0.2">
      <c r="A4078" s="234"/>
      <c r="B4078" s="98"/>
      <c r="C4078" s="130"/>
      <c r="D4078" s="240"/>
      <c r="E4078" s="240"/>
      <c r="F4078" s="224"/>
      <c r="G4078" s="98"/>
      <c r="H4078" s="98"/>
      <c r="I4078" s="130"/>
      <c r="J4078" s="98"/>
      <c r="K4078" s="98"/>
      <c r="L4078" s="98"/>
      <c r="M4078" s="255"/>
      <c r="N4078" s="255"/>
      <c r="O4078" s="98"/>
      <c r="P4078" s="98"/>
      <c r="Q4078" s="130"/>
    </row>
    <row r="4079" spans="1:17" ht="12.6" customHeight="1" x14ac:dyDescent="0.2">
      <c r="A4079" s="234"/>
      <c r="B4079" s="98"/>
      <c r="C4079" s="130"/>
      <c r="D4079" s="240"/>
      <c r="E4079" s="240"/>
      <c r="F4079" s="224"/>
      <c r="G4079" s="98"/>
      <c r="H4079" s="98"/>
      <c r="I4079" s="130"/>
      <c r="J4079" s="98"/>
      <c r="K4079" s="98"/>
      <c r="L4079" s="98"/>
      <c r="M4079" s="255"/>
      <c r="N4079" s="255"/>
      <c r="O4079" s="98"/>
      <c r="P4079" s="98"/>
      <c r="Q4079" s="130"/>
    </row>
    <row r="4080" spans="1:17" ht="12.6" customHeight="1" x14ac:dyDescent="0.2">
      <c r="A4080" s="234"/>
      <c r="B4080" s="98"/>
      <c r="C4080" s="130"/>
      <c r="D4080" s="240"/>
      <c r="E4080" s="240"/>
      <c r="F4080" s="224"/>
      <c r="G4080" s="98"/>
      <c r="H4080" s="98"/>
      <c r="I4080" s="130"/>
      <c r="J4080" s="98"/>
      <c r="K4080" s="98"/>
      <c r="L4080" s="98"/>
      <c r="M4080" s="255"/>
      <c r="N4080" s="255"/>
      <c r="O4080" s="98"/>
      <c r="P4080" s="98"/>
      <c r="Q4080" s="130"/>
    </row>
    <row r="4081" spans="1:17" ht="12.6" customHeight="1" x14ac:dyDescent="0.2">
      <c r="A4081" s="234"/>
      <c r="B4081" s="98"/>
      <c r="C4081" s="130"/>
      <c r="D4081" s="240"/>
      <c r="E4081" s="240"/>
      <c r="F4081" s="224"/>
      <c r="G4081" s="98"/>
      <c r="H4081" s="98"/>
      <c r="I4081" s="130"/>
      <c r="J4081" s="98"/>
      <c r="K4081" s="98"/>
      <c r="L4081" s="98"/>
      <c r="M4081" s="255"/>
      <c r="N4081" s="255"/>
      <c r="O4081" s="98"/>
      <c r="P4081" s="98"/>
      <c r="Q4081" s="130"/>
    </row>
    <row r="4082" spans="1:17" ht="12.6" customHeight="1" x14ac:dyDescent="0.2">
      <c r="A4082" s="234"/>
      <c r="B4082" s="98"/>
      <c r="C4082" s="130"/>
      <c r="D4082" s="240"/>
      <c r="E4082" s="240"/>
      <c r="F4082" s="224"/>
      <c r="G4082" s="98"/>
      <c r="H4082" s="98"/>
      <c r="I4082" s="130"/>
      <c r="J4082" s="98"/>
      <c r="K4082" s="98"/>
      <c r="L4082" s="98"/>
      <c r="M4082" s="255"/>
      <c r="N4082" s="255"/>
      <c r="O4082" s="98"/>
      <c r="P4082" s="98"/>
      <c r="Q4082" s="130"/>
    </row>
    <row r="4083" spans="1:17" ht="12.6" customHeight="1" x14ac:dyDescent="0.2">
      <c r="A4083" s="234"/>
      <c r="B4083" s="98"/>
      <c r="C4083" s="130"/>
      <c r="D4083" s="240"/>
      <c r="E4083" s="240"/>
      <c r="F4083" s="224"/>
      <c r="G4083" s="98"/>
      <c r="H4083" s="98"/>
      <c r="I4083" s="130"/>
      <c r="J4083" s="98"/>
      <c r="K4083" s="98"/>
      <c r="L4083" s="98"/>
      <c r="M4083" s="255"/>
      <c r="N4083" s="255"/>
      <c r="O4083" s="98"/>
      <c r="P4083" s="98"/>
      <c r="Q4083" s="130"/>
    </row>
    <row r="4084" spans="1:17" ht="12.6" customHeight="1" x14ac:dyDescent="0.2">
      <c r="A4084" s="234"/>
      <c r="B4084" s="98"/>
      <c r="C4084" s="130"/>
      <c r="D4084" s="240"/>
      <c r="E4084" s="240"/>
      <c r="F4084" s="224"/>
      <c r="G4084" s="98"/>
      <c r="H4084" s="98"/>
      <c r="I4084" s="130"/>
      <c r="J4084" s="98"/>
      <c r="K4084" s="98"/>
      <c r="L4084" s="98"/>
      <c r="M4084" s="255"/>
      <c r="N4084" s="255"/>
      <c r="O4084" s="98"/>
      <c r="P4084" s="98"/>
      <c r="Q4084" s="130"/>
    </row>
    <row r="4085" spans="1:17" ht="12.6" customHeight="1" x14ac:dyDescent="0.2">
      <c r="A4085" s="234"/>
      <c r="B4085" s="98"/>
      <c r="C4085" s="130"/>
      <c r="D4085" s="240"/>
      <c r="E4085" s="240"/>
      <c r="F4085" s="224"/>
      <c r="G4085" s="98"/>
      <c r="H4085" s="98"/>
      <c r="I4085" s="130"/>
      <c r="J4085" s="98"/>
      <c r="K4085" s="98"/>
      <c r="L4085" s="98"/>
      <c r="M4085" s="255"/>
      <c r="N4085" s="255"/>
      <c r="O4085" s="98"/>
      <c r="P4085" s="98"/>
      <c r="Q4085" s="130"/>
    </row>
    <row r="4086" spans="1:17" ht="12.6" customHeight="1" x14ac:dyDescent="0.2">
      <c r="A4086" s="234"/>
      <c r="B4086" s="98"/>
      <c r="C4086" s="130"/>
      <c r="D4086" s="240"/>
      <c r="E4086" s="240"/>
      <c r="F4086" s="224"/>
      <c r="G4086" s="98"/>
      <c r="H4086" s="98"/>
      <c r="I4086" s="130"/>
      <c r="J4086" s="98"/>
      <c r="K4086" s="98"/>
      <c r="L4086" s="98"/>
      <c r="M4086" s="255"/>
      <c r="N4086" s="255"/>
      <c r="O4086" s="98"/>
      <c r="P4086" s="98"/>
      <c r="Q4086" s="130"/>
    </row>
    <row r="4087" spans="1:17" ht="12.6" customHeight="1" x14ac:dyDescent="0.2">
      <c r="A4087" s="234"/>
      <c r="B4087" s="98"/>
      <c r="C4087" s="130"/>
      <c r="D4087" s="240"/>
      <c r="E4087" s="240"/>
      <c r="F4087" s="224"/>
      <c r="G4087" s="98"/>
      <c r="H4087" s="98"/>
      <c r="I4087" s="130"/>
      <c r="J4087" s="98"/>
      <c r="K4087" s="98"/>
      <c r="L4087" s="98"/>
      <c r="M4087" s="255"/>
      <c r="N4087" s="255"/>
      <c r="O4087" s="98"/>
      <c r="P4087" s="98"/>
      <c r="Q4087" s="130"/>
    </row>
    <row r="4088" spans="1:17" ht="12.6" customHeight="1" x14ac:dyDescent="0.2">
      <c r="A4088" s="234"/>
      <c r="B4088" s="98"/>
      <c r="C4088" s="130"/>
      <c r="D4088" s="240"/>
      <c r="E4088" s="240"/>
      <c r="F4088" s="224"/>
      <c r="G4088" s="98"/>
      <c r="H4088" s="98"/>
      <c r="I4088" s="130"/>
      <c r="J4088" s="98"/>
      <c r="K4088" s="98"/>
      <c r="L4088" s="98"/>
      <c r="M4088" s="255"/>
      <c r="N4088" s="255"/>
      <c r="O4088" s="98"/>
      <c r="P4088" s="98"/>
      <c r="Q4088" s="130"/>
    </row>
    <row r="4089" spans="1:17" ht="12.6" customHeight="1" x14ac:dyDescent="0.2">
      <c r="A4089" s="234"/>
      <c r="B4089" s="98"/>
      <c r="C4089" s="130"/>
      <c r="D4089" s="240"/>
      <c r="E4089" s="240"/>
      <c r="F4089" s="224"/>
      <c r="G4089" s="98"/>
      <c r="H4089" s="98"/>
      <c r="I4089" s="130"/>
      <c r="J4089" s="98"/>
      <c r="K4089" s="98"/>
      <c r="L4089" s="98"/>
      <c r="M4089" s="255"/>
      <c r="N4089" s="255"/>
      <c r="O4089" s="98"/>
      <c r="P4089" s="98"/>
      <c r="Q4089" s="130"/>
    </row>
    <row r="4090" spans="1:17" ht="12.6" customHeight="1" x14ac:dyDescent="0.2">
      <c r="A4090" s="234"/>
      <c r="B4090" s="98"/>
      <c r="C4090" s="130"/>
      <c r="D4090" s="240"/>
      <c r="E4090" s="240"/>
      <c r="F4090" s="224"/>
      <c r="G4090" s="98"/>
      <c r="H4090" s="98"/>
      <c r="I4090" s="130"/>
      <c r="J4090" s="98"/>
      <c r="K4090" s="98"/>
      <c r="L4090" s="98"/>
      <c r="M4090" s="255"/>
      <c r="N4090" s="255"/>
      <c r="O4090" s="98"/>
      <c r="P4090" s="98"/>
      <c r="Q4090" s="130"/>
    </row>
    <row r="4091" spans="1:17" ht="12.6" customHeight="1" x14ac:dyDescent="0.2">
      <c r="A4091" s="234"/>
      <c r="B4091" s="98"/>
      <c r="C4091" s="130"/>
      <c r="D4091" s="240"/>
      <c r="E4091" s="240"/>
      <c r="F4091" s="224"/>
      <c r="G4091" s="98"/>
      <c r="H4091" s="98"/>
      <c r="I4091" s="130"/>
      <c r="J4091" s="98"/>
      <c r="K4091" s="98"/>
      <c r="L4091" s="98"/>
      <c r="M4091" s="255"/>
      <c r="N4091" s="255"/>
      <c r="O4091" s="98"/>
      <c r="P4091" s="98"/>
      <c r="Q4091" s="130"/>
    </row>
    <row r="4092" spans="1:17" ht="12.6" customHeight="1" x14ac:dyDescent="0.2">
      <c r="A4092" s="234"/>
      <c r="B4092" s="98"/>
      <c r="C4092" s="130"/>
      <c r="D4092" s="240"/>
      <c r="E4092" s="240"/>
      <c r="F4092" s="224"/>
      <c r="G4092" s="98"/>
      <c r="H4092" s="98"/>
      <c r="I4092" s="130"/>
      <c r="J4092" s="98"/>
      <c r="K4092" s="98"/>
      <c r="L4092" s="98"/>
      <c r="M4092" s="255"/>
      <c r="N4092" s="255"/>
      <c r="O4092" s="98"/>
      <c r="P4092" s="98"/>
      <c r="Q4092" s="130"/>
    </row>
    <row r="4093" spans="1:17" ht="12.6" customHeight="1" x14ac:dyDescent="0.2">
      <c r="A4093" s="234"/>
      <c r="B4093" s="98"/>
      <c r="C4093" s="130"/>
      <c r="D4093" s="240"/>
      <c r="E4093" s="240"/>
      <c r="F4093" s="224"/>
      <c r="G4093" s="98"/>
      <c r="H4093" s="98"/>
      <c r="I4093" s="130"/>
      <c r="J4093" s="98"/>
      <c r="K4093" s="98"/>
      <c r="L4093" s="98"/>
      <c r="M4093" s="255"/>
      <c r="N4093" s="255"/>
      <c r="O4093" s="98"/>
      <c r="P4093" s="98"/>
      <c r="Q4093" s="130"/>
    </row>
    <row r="4094" spans="1:17" ht="12.6" customHeight="1" x14ac:dyDescent="0.2">
      <c r="A4094" s="234"/>
      <c r="B4094" s="98"/>
      <c r="C4094" s="130"/>
      <c r="D4094" s="240"/>
      <c r="E4094" s="240"/>
      <c r="F4094" s="224"/>
      <c r="G4094" s="98"/>
      <c r="H4094" s="98"/>
      <c r="I4094" s="130"/>
      <c r="J4094" s="98"/>
      <c r="K4094" s="98"/>
      <c r="L4094" s="98"/>
      <c r="M4094" s="255"/>
      <c r="N4094" s="255"/>
      <c r="O4094" s="98"/>
      <c r="P4094" s="98"/>
      <c r="Q4094" s="130"/>
    </row>
    <row r="4095" spans="1:17" ht="12.6" customHeight="1" x14ac:dyDescent="0.2">
      <c r="A4095" s="234"/>
      <c r="B4095" s="98"/>
      <c r="C4095" s="130"/>
      <c r="D4095" s="240"/>
      <c r="E4095" s="240"/>
      <c r="F4095" s="224"/>
      <c r="G4095" s="98"/>
      <c r="H4095" s="98"/>
      <c r="I4095" s="130"/>
      <c r="J4095" s="98"/>
      <c r="K4095" s="98"/>
      <c r="L4095" s="98"/>
      <c r="M4095" s="255"/>
      <c r="N4095" s="255"/>
      <c r="O4095" s="98"/>
      <c r="P4095" s="98"/>
      <c r="Q4095" s="130"/>
    </row>
    <row r="4096" spans="1:17" ht="12.6" customHeight="1" x14ac:dyDescent="0.2">
      <c r="A4096" s="234"/>
      <c r="B4096" s="98"/>
      <c r="C4096" s="130"/>
      <c r="D4096" s="240"/>
      <c r="E4096" s="240"/>
      <c r="F4096" s="224"/>
      <c r="G4096" s="98"/>
      <c r="H4096" s="98"/>
      <c r="I4096" s="130"/>
      <c r="J4096" s="98"/>
      <c r="K4096" s="98"/>
      <c r="L4096" s="98"/>
      <c r="M4096" s="255"/>
      <c r="N4096" s="255"/>
      <c r="O4096" s="98"/>
      <c r="P4096" s="98"/>
      <c r="Q4096" s="130"/>
    </row>
    <row r="4097" spans="1:17" ht="12.6" customHeight="1" x14ac:dyDescent="0.2">
      <c r="A4097" s="234"/>
      <c r="B4097" s="98"/>
      <c r="C4097" s="130"/>
      <c r="D4097" s="240"/>
      <c r="E4097" s="240"/>
      <c r="F4097" s="224"/>
      <c r="G4097" s="98"/>
      <c r="H4097" s="98"/>
      <c r="I4097" s="130"/>
      <c r="J4097" s="98"/>
      <c r="K4097" s="98"/>
      <c r="L4097" s="98"/>
      <c r="M4097" s="255"/>
      <c r="N4097" s="255"/>
      <c r="O4097" s="98"/>
      <c r="P4097" s="98"/>
      <c r="Q4097" s="130"/>
    </row>
    <row r="4098" spans="1:17" ht="12.6" customHeight="1" x14ac:dyDescent="0.2">
      <c r="A4098" s="234"/>
      <c r="B4098" s="98"/>
      <c r="C4098" s="130"/>
      <c r="D4098" s="240"/>
      <c r="E4098" s="240"/>
      <c r="F4098" s="224"/>
      <c r="G4098" s="98"/>
      <c r="H4098" s="98"/>
      <c r="I4098" s="130"/>
      <c r="J4098" s="98"/>
      <c r="K4098" s="98"/>
      <c r="L4098" s="98"/>
      <c r="M4098" s="255"/>
      <c r="N4098" s="255"/>
      <c r="O4098" s="98"/>
      <c r="P4098" s="98"/>
      <c r="Q4098" s="130"/>
    </row>
    <row r="4099" spans="1:17" ht="12.6" customHeight="1" x14ac:dyDescent="0.2">
      <c r="A4099" s="234"/>
      <c r="B4099" s="98"/>
      <c r="C4099" s="130"/>
      <c r="D4099" s="240"/>
      <c r="E4099" s="240"/>
      <c r="F4099" s="224"/>
      <c r="G4099" s="98"/>
      <c r="H4099" s="98"/>
      <c r="I4099" s="130"/>
      <c r="J4099" s="98"/>
      <c r="K4099" s="98"/>
      <c r="L4099" s="98"/>
      <c r="M4099" s="255"/>
      <c r="N4099" s="255"/>
      <c r="O4099" s="98"/>
      <c r="P4099" s="98"/>
      <c r="Q4099" s="130"/>
    </row>
    <row r="4100" spans="1:17" ht="12.6" customHeight="1" x14ac:dyDescent="0.2">
      <c r="A4100" s="234"/>
      <c r="B4100" s="98"/>
      <c r="C4100" s="130"/>
      <c r="D4100" s="240"/>
      <c r="E4100" s="240"/>
      <c r="F4100" s="224"/>
      <c r="G4100" s="98"/>
      <c r="H4100" s="98"/>
      <c r="I4100" s="130"/>
      <c r="J4100" s="98"/>
      <c r="K4100" s="98"/>
      <c r="L4100" s="98"/>
      <c r="M4100" s="255"/>
      <c r="N4100" s="255"/>
      <c r="O4100" s="98"/>
      <c r="P4100" s="98"/>
      <c r="Q4100" s="130"/>
    </row>
    <row r="4101" spans="1:17" ht="12.6" customHeight="1" x14ac:dyDescent="0.2">
      <c r="A4101" s="234"/>
      <c r="B4101" s="98"/>
      <c r="C4101" s="130"/>
      <c r="D4101" s="240"/>
      <c r="E4101" s="240"/>
      <c r="F4101" s="224"/>
      <c r="G4101" s="98"/>
      <c r="H4101" s="98"/>
      <c r="I4101" s="130"/>
      <c r="J4101" s="98"/>
      <c r="K4101" s="98"/>
      <c r="L4101" s="98"/>
      <c r="M4101" s="255"/>
      <c r="N4101" s="255"/>
      <c r="O4101" s="98"/>
      <c r="P4101" s="98"/>
      <c r="Q4101" s="130"/>
    </row>
    <row r="4102" spans="1:17" ht="12.6" customHeight="1" x14ac:dyDescent="0.2">
      <c r="A4102" s="234"/>
      <c r="B4102" s="98"/>
      <c r="C4102" s="130"/>
      <c r="D4102" s="240"/>
      <c r="E4102" s="240"/>
      <c r="F4102" s="224"/>
      <c r="G4102" s="98"/>
      <c r="H4102" s="98"/>
      <c r="I4102" s="130"/>
      <c r="J4102" s="98"/>
      <c r="K4102" s="98"/>
      <c r="L4102" s="98"/>
      <c r="M4102" s="255"/>
      <c r="N4102" s="255"/>
      <c r="O4102" s="98"/>
      <c r="P4102" s="98"/>
      <c r="Q4102" s="130"/>
    </row>
    <row r="4103" spans="1:17" ht="12.6" customHeight="1" x14ac:dyDescent="0.2">
      <c r="A4103" s="234"/>
      <c r="B4103" s="98"/>
      <c r="C4103" s="130"/>
      <c r="D4103" s="240"/>
      <c r="E4103" s="240"/>
      <c r="F4103" s="224"/>
      <c r="G4103" s="98"/>
      <c r="H4103" s="98"/>
      <c r="I4103" s="130"/>
      <c r="J4103" s="98"/>
      <c r="K4103" s="98"/>
      <c r="L4103" s="98"/>
      <c r="M4103" s="255"/>
      <c r="N4103" s="255"/>
      <c r="O4103" s="98"/>
      <c r="P4103" s="98"/>
      <c r="Q4103" s="130"/>
    </row>
    <row r="4104" spans="1:17" ht="12.6" customHeight="1" x14ac:dyDescent="0.2">
      <c r="A4104" s="234"/>
      <c r="B4104" s="98"/>
      <c r="C4104" s="130"/>
      <c r="D4104" s="240"/>
      <c r="E4104" s="240"/>
      <c r="F4104" s="224"/>
      <c r="G4104" s="98"/>
      <c r="H4104" s="98"/>
      <c r="I4104" s="130"/>
      <c r="J4104" s="98"/>
      <c r="K4104" s="98"/>
      <c r="L4104" s="98"/>
      <c r="M4104" s="255"/>
      <c r="N4104" s="255"/>
      <c r="O4104" s="98"/>
      <c r="P4104" s="98"/>
      <c r="Q4104" s="130"/>
    </row>
    <row r="4105" spans="1:17" ht="12.6" customHeight="1" x14ac:dyDescent="0.2">
      <c r="A4105" s="234"/>
      <c r="B4105" s="98"/>
      <c r="C4105" s="130"/>
      <c r="D4105" s="240"/>
      <c r="E4105" s="240"/>
      <c r="F4105" s="224"/>
      <c r="G4105" s="98"/>
      <c r="H4105" s="98"/>
      <c r="I4105" s="130"/>
      <c r="J4105" s="98"/>
      <c r="K4105" s="98"/>
      <c r="L4105" s="98"/>
      <c r="M4105" s="255"/>
      <c r="N4105" s="255"/>
      <c r="O4105" s="98"/>
      <c r="P4105" s="98"/>
      <c r="Q4105" s="130"/>
    </row>
    <row r="4106" spans="1:17" ht="12.6" customHeight="1" x14ac:dyDescent="0.2">
      <c r="A4106" s="234"/>
      <c r="B4106" s="98"/>
      <c r="C4106" s="130"/>
      <c r="D4106" s="240"/>
      <c r="E4106" s="240"/>
      <c r="F4106" s="224"/>
      <c r="G4106" s="98"/>
      <c r="H4106" s="98"/>
      <c r="I4106" s="130"/>
      <c r="J4106" s="98"/>
      <c r="K4106" s="98"/>
      <c r="L4106" s="98"/>
      <c r="M4106" s="255"/>
      <c r="N4106" s="255"/>
      <c r="O4106" s="98"/>
      <c r="P4106" s="98"/>
      <c r="Q4106" s="130"/>
    </row>
    <row r="4107" spans="1:17" ht="12.6" customHeight="1" x14ac:dyDescent="0.2">
      <c r="A4107" s="234"/>
      <c r="B4107" s="98"/>
      <c r="C4107" s="130"/>
      <c r="D4107" s="240"/>
      <c r="E4107" s="240"/>
      <c r="F4107" s="224"/>
      <c r="G4107" s="98"/>
      <c r="H4107" s="98"/>
      <c r="I4107" s="130"/>
      <c r="J4107" s="98"/>
      <c r="K4107" s="98"/>
      <c r="L4107" s="98"/>
      <c r="M4107" s="255"/>
      <c r="N4107" s="255"/>
      <c r="O4107" s="98"/>
      <c r="P4107" s="98"/>
      <c r="Q4107" s="130"/>
    </row>
    <row r="4108" spans="1:17" ht="12.6" customHeight="1" x14ac:dyDescent="0.2">
      <c r="A4108" s="234"/>
      <c r="B4108" s="98"/>
      <c r="C4108" s="130"/>
      <c r="D4108" s="240"/>
      <c r="E4108" s="240"/>
      <c r="F4108" s="224"/>
      <c r="G4108" s="98"/>
      <c r="H4108" s="98"/>
      <c r="I4108" s="130"/>
      <c r="J4108" s="98"/>
      <c r="K4108" s="98"/>
      <c r="L4108" s="98"/>
      <c r="M4108" s="255"/>
      <c r="N4108" s="255"/>
      <c r="O4108" s="98"/>
      <c r="P4108" s="98"/>
      <c r="Q4108" s="130"/>
    </row>
    <row r="4109" spans="1:17" ht="12.6" customHeight="1" x14ac:dyDescent="0.2">
      <c r="A4109" s="234"/>
      <c r="B4109" s="98"/>
      <c r="C4109" s="130"/>
      <c r="D4109" s="240"/>
      <c r="E4109" s="240"/>
      <c r="F4109" s="224"/>
      <c r="G4109" s="98"/>
      <c r="H4109" s="98"/>
      <c r="I4109" s="130"/>
      <c r="J4109" s="98"/>
      <c r="K4109" s="98"/>
      <c r="L4109" s="98"/>
      <c r="M4109" s="255"/>
      <c r="N4109" s="255"/>
      <c r="O4109" s="98"/>
      <c r="P4109" s="98"/>
      <c r="Q4109" s="130"/>
    </row>
    <row r="4110" spans="1:17" ht="12.6" customHeight="1" x14ac:dyDescent="0.2">
      <c r="A4110" s="234"/>
      <c r="B4110" s="98"/>
      <c r="C4110" s="130"/>
      <c r="D4110" s="240"/>
      <c r="E4110" s="240"/>
      <c r="F4110" s="224"/>
      <c r="G4110" s="98"/>
      <c r="H4110" s="98"/>
      <c r="I4110" s="130"/>
      <c r="J4110" s="98"/>
      <c r="K4110" s="98"/>
      <c r="L4110" s="98"/>
      <c r="M4110" s="255"/>
      <c r="N4110" s="255"/>
      <c r="O4110" s="98"/>
      <c r="P4110" s="98"/>
      <c r="Q4110" s="130"/>
    </row>
    <row r="4111" spans="1:17" ht="12.6" customHeight="1" x14ac:dyDescent="0.2">
      <c r="A4111" s="234"/>
      <c r="B4111" s="98"/>
      <c r="C4111" s="130"/>
      <c r="D4111" s="240"/>
      <c r="E4111" s="240"/>
      <c r="F4111" s="224"/>
      <c r="G4111" s="98"/>
      <c r="H4111" s="98"/>
      <c r="I4111" s="130"/>
      <c r="J4111" s="98"/>
      <c r="K4111" s="98"/>
      <c r="L4111" s="98"/>
      <c r="M4111" s="255"/>
      <c r="N4111" s="255"/>
      <c r="O4111" s="98"/>
      <c r="P4111" s="98"/>
      <c r="Q4111" s="130"/>
    </row>
    <row r="4112" spans="1:17" ht="12.6" customHeight="1" x14ac:dyDescent="0.2">
      <c r="A4112" s="234"/>
      <c r="B4112" s="98"/>
      <c r="C4112" s="130"/>
      <c r="D4112" s="240"/>
      <c r="E4112" s="240"/>
      <c r="F4112" s="224"/>
      <c r="G4112" s="98"/>
      <c r="H4112" s="98"/>
      <c r="I4112" s="130"/>
      <c r="J4112" s="98"/>
      <c r="K4112" s="98"/>
      <c r="L4112" s="98"/>
      <c r="M4112" s="255"/>
      <c r="N4112" s="255"/>
      <c r="O4112" s="98"/>
      <c r="P4112" s="98"/>
      <c r="Q4112" s="130"/>
    </row>
    <row r="4113" spans="1:17" ht="12.6" customHeight="1" x14ac:dyDescent="0.2">
      <c r="A4113" s="234"/>
      <c r="B4113" s="98"/>
      <c r="C4113" s="130"/>
      <c r="D4113" s="240"/>
      <c r="E4113" s="240"/>
      <c r="F4113" s="224"/>
      <c r="G4113" s="98"/>
      <c r="H4113" s="98"/>
      <c r="I4113" s="130"/>
      <c r="J4113" s="98"/>
      <c r="K4113" s="98"/>
      <c r="L4113" s="98"/>
      <c r="M4113" s="255"/>
      <c r="N4113" s="255"/>
      <c r="O4113" s="98"/>
      <c r="P4113" s="98"/>
      <c r="Q4113" s="130"/>
    </row>
    <row r="4114" spans="1:17" ht="12.6" customHeight="1" x14ac:dyDescent="0.2">
      <c r="A4114" s="234"/>
      <c r="B4114" s="98"/>
      <c r="C4114" s="130"/>
      <c r="D4114" s="240"/>
      <c r="E4114" s="240"/>
      <c r="F4114" s="224"/>
      <c r="G4114" s="98"/>
      <c r="H4114" s="98"/>
      <c r="I4114" s="130"/>
      <c r="J4114" s="98"/>
      <c r="K4114" s="98"/>
      <c r="L4114" s="98"/>
      <c r="M4114" s="255"/>
      <c r="N4114" s="255"/>
      <c r="O4114" s="98"/>
      <c r="P4114" s="98"/>
      <c r="Q4114" s="130"/>
    </row>
    <row r="4115" spans="1:17" ht="12.6" customHeight="1" x14ac:dyDescent="0.2">
      <c r="A4115" s="234"/>
      <c r="B4115" s="98"/>
      <c r="C4115" s="130"/>
      <c r="D4115" s="240"/>
      <c r="E4115" s="240"/>
      <c r="F4115" s="224"/>
      <c r="G4115" s="98"/>
      <c r="H4115" s="98"/>
      <c r="I4115" s="130"/>
      <c r="J4115" s="98"/>
      <c r="K4115" s="98"/>
      <c r="L4115" s="98"/>
      <c r="M4115" s="255"/>
      <c r="N4115" s="255"/>
      <c r="O4115" s="98"/>
      <c r="P4115" s="98"/>
      <c r="Q4115" s="130"/>
    </row>
    <row r="4116" spans="1:17" ht="12.6" customHeight="1" x14ac:dyDescent="0.2">
      <c r="A4116" s="234"/>
      <c r="B4116" s="98"/>
      <c r="C4116" s="130"/>
      <c r="D4116" s="240"/>
      <c r="E4116" s="240"/>
      <c r="F4116" s="224"/>
      <c r="G4116" s="98"/>
      <c r="H4116" s="98"/>
      <c r="I4116" s="130"/>
      <c r="J4116" s="98"/>
      <c r="K4116" s="98"/>
      <c r="L4116" s="98"/>
      <c r="M4116" s="255"/>
      <c r="N4116" s="255"/>
      <c r="O4116" s="98"/>
      <c r="P4116" s="98"/>
      <c r="Q4116" s="130"/>
    </row>
    <row r="4117" spans="1:17" ht="12.6" customHeight="1" x14ac:dyDescent="0.2">
      <c r="A4117" s="234"/>
      <c r="B4117" s="98"/>
      <c r="C4117" s="130"/>
      <c r="D4117" s="240"/>
      <c r="E4117" s="240"/>
      <c r="F4117" s="224"/>
      <c r="G4117" s="98"/>
      <c r="H4117" s="98"/>
      <c r="I4117" s="130"/>
      <c r="J4117" s="98"/>
      <c r="K4117" s="98"/>
      <c r="L4117" s="98"/>
      <c r="M4117" s="255"/>
      <c r="N4117" s="255"/>
      <c r="O4117" s="98"/>
      <c r="P4117" s="98"/>
      <c r="Q4117" s="130"/>
    </row>
    <row r="4118" spans="1:17" ht="12.6" customHeight="1" x14ac:dyDescent="0.2">
      <c r="A4118" s="234"/>
      <c r="B4118" s="98"/>
      <c r="C4118" s="130"/>
      <c r="D4118" s="240"/>
      <c r="E4118" s="240"/>
      <c r="F4118" s="224"/>
      <c r="G4118" s="98"/>
      <c r="H4118" s="98"/>
      <c r="I4118" s="130"/>
      <c r="J4118" s="98"/>
      <c r="K4118" s="98"/>
      <c r="L4118" s="98"/>
      <c r="M4118" s="255"/>
      <c r="N4118" s="255"/>
      <c r="O4118" s="98"/>
      <c r="P4118" s="98"/>
      <c r="Q4118" s="130"/>
    </row>
    <row r="4119" spans="1:17" ht="12.6" customHeight="1" x14ac:dyDescent="0.2">
      <c r="A4119" s="234"/>
      <c r="B4119" s="98"/>
      <c r="C4119" s="130"/>
      <c r="D4119" s="240"/>
      <c r="E4119" s="240"/>
      <c r="F4119" s="224"/>
      <c r="G4119" s="98"/>
      <c r="H4119" s="98"/>
      <c r="I4119" s="130"/>
      <c r="J4119" s="98"/>
      <c r="K4119" s="98"/>
      <c r="L4119" s="98"/>
      <c r="M4119" s="255"/>
      <c r="N4119" s="255"/>
      <c r="O4119" s="98"/>
      <c r="P4119" s="98"/>
      <c r="Q4119" s="130"/>
    </row>
    <row r="4120" spans="1:17" ht="12.6" customHeight="1" x14ac:dyDescent="0.2">
      <c r="A4120" s="234"/>
      <c r="B4120" s="98"/>
      <c r="C4120" s="130"/>
      <c r="D4120" s="240"/>
      <c r="E4120" s="240"/>
      <c r="F4120" s="224"/>
      <c r="G4120" s="98"/>
      <c r="H4120" s="98"/>
      <c r="I4120" s="130"/>
      <c r="J4120" s="98"/>
      <c r="K4120" s="98"/>
      <c r="L4120" s="98"/>
      <c r="M4120" s="255"/>
      <c r="N4120" s="255"/>
      <c r="O4120" s="98"/>
      <c r="P4120" s="98"/>
      <c r="Q4120" s="130"/>
    </row>
    <row r="4121" spans="1:17" ht="12.6" customHeight="1" x14ac:dyDescent="0.2">
      <c r="A4121" s="234"/>
      <c r="B4121" s="98"/>
      <c r="C4121" s="130"/>
      <c r="D4121" s="240"/>
      <c r="E4121" s="240"/>
      <c r="F4121" s="224"/>
      <c r="G4121" s="98"/>
      <c r="H4121" s="98"/>
      <c r="I4121" s="130"/>
      <c r="J4121" s="98"/>
      <c r="K4121" s="98"/>
      <c r="L4121" s="98"/>
      <c r="M4121" s="255"/>
      <c r="N4121" s="255"/>
      <c r="O4121" s="98"/>
      <c r="P4121" s="98"/>
      <c r="Q4121" s="130"/>
    </row>
    <row r="4122" spans="1:17" ht="12.6" customHeight="1" x14ac:dyDescent="0.2">
      <c r="A4122" s="234"/>
      <c r="B4122" s="98"/>
      <c r="C4122" s="130"/>
      <c r="D4122" s="240"/>
      <c r="E4122" s="240"/>
      <c r="F4122" s="224"/>
      <c r="G4122" s="98"/>
      <c r="H4122" s="98"/>
      <c r="I4122" s="130"/>
      <c r="J4122" s="98"/>
      <c r="K4122" s="98"/>
      <c r="L4122" s="98"/>
      <c r="M4122" s="255"/>
      <c r="N4122" s="255"/>
      <c r="O4122" s="98"/>
      <c r="P4122" s="98"/>
      <c r="Q4122" s="130"/>
    </row>
    <row r="4123" spans="1:17" ht="12.6" customHeight="1" x14ac:dyDescent="0.2">
      <c r="A4123" s="234"/>
      <c r="B4123" s="98"/>
      <c r="C4123" s="130"/>
      <c r="D4123" s="240"/>
      <c r="E4123" s="240"/>
      <c r="F4123" s="224"/>
      <c r="G4123" s="98"/>
      <c r="H4123" s="98"/>
      <c r="I4123" s="130"/>
      <c r="J4123" s="98"/>
      <c r="K4123" s="98"/>
      <c r="L4123" s="98"/>
      <c r="M4123" s="255"/>
      <c r="N4123" s="255"/>
      <c r="O4123" s="98"/>
      <c r="P4123" s="98"/>
      <c r="Q4123" s="130"/>
    </row>
    <row r="4124" spans="1:17" ht="12.6" customHeight="1" x14ac:dyDescent="0.2">
      <c r="A4124" s="234"/>
      <c r="B4124" s="98"/>
      <c r="C4124" s="130"/>
      <c r="D4124" s="240"/>
      <c r="E4124" s="240"/>
      <c r="F4124" s="224"/>
      <c r="G4124" s="98"/>
      <c r="H4124" s="98"/>
      <c r="I4124" s="130"/>
      <c r="J4124" s="98"/>
      <c r="K4124" s="98"/>
      <c r="L4124" s="98"/>
      <c r="M4124" s="255"/>
      <c r="N4124" s="255"/>
      <c r="O4124" s="98"/>
      <c r="P4124" s="98"/>
      <c r="Q4124" s="130"/>
    </row>
    <row r="4125" spans="1:17" ht="12.6" customHeight="1" x14ac:dyDescent="0.2">
      <c r="A4125" s="234"/>
      <c r="B4125" s="98"/>
      <c r="C4125" s="130"/>
      <c r="D4125" s="240"/>
      <c r="E4125" s="240"/>
      <c r="F4125" s="224"/>
      <c r="G4125" s="98"/>
      <c r="H4125" s="98"/>
      <c r="I4125" s="130"/>
      <c r="J4125" s="98"/>
      <c r="K4125" s="98"/>
      <c r="L4125" s="98"/>
      <c r="M4125" s="255"/>
      <c r="N4125" s="255"/>
      <c r="O4125" s="98"/>
      <c r="P4125" s="98"/>
      <c r="Q4125" s="130"/>
    </row>
    <row r="4126" spans="1:17" ht="12.6" customHeight="1" x14ac:dyDescent="0.2">
      <c r="A4126" s="234"/>
      <c r="B4126" s="98"/>
      <c r="C4126" s="130"/>
      <c r="D4126" s="240"/>
      <c r="E4126" s="240"/>
      <c r="F4126" s="224"/>
      <c r="G4126" s="98"/>
      <c r="H4126" s="98"/>
      <c r="I4126" s="130"/>
      <c r="J4126" s="98"/>
      <c r="K4126" s="98"/>
      <c r="L4126" s="98"/>
      <c r="M4126" s="255"/>
      <c r="N4126" s="255"/>
      <c r="O4126" s="98"/>
      <c r="P4126" s="98"/>
      <c r="Q4126" s="130"/>
    </row>
    <row r="4127" spans="1:17" ht="12.6" customHeight="1" x14ac:dyDescent="0.2">
      <c r="A4127" s="234"/>
      <c r="B4127" s="98"/>
      <c r="C4127" s="130"/>
      <c r="D4127" s="240"/>
      <c r="E4127" s="240"/>
      <c r="F4127" s="224"/>
      <c r="G4127" s="98"/>
      <c r="H4127" s="98"/>
      <c r="I4127" s="130"/>
      <c r="J4127" s="98"/>
      <c r="K4127" s="98"/>
      <c r="L4127" s="98"/>
      <c r="M4127" s="255"/>
      <c r="N4127" s="255"/>
      <c r="O4127" s="98"/>
      <c r="P4127" s="98"/>
      <c r="Q4127" s="130"/>
    </row>
    <row r="4128" spans="1:17" ht="12.6" customHeight="1" x14ac:dyDescent="0.2">
      <c r="A4128" s="234"/>
      <c r="B4128" s="98"/>
      <c r="C4128" s="130"/>
      <c r="D4128" s="240"/>
      <c r="E4128" s="240"/>
      <c r="F4128" s="224"/>
      <c r="G4128" s="98"/>
      <c r="H4128" s="98"/>
      <c r="I4128" s="130"/>
      <c r="J4128" s="98"/>
      <c r="K4128" s="98"/>
      <c r="L4128" s="98"/>
      <c r="M4128" s="255"/>
      <c r="N4128" s="255"/>
      <c r="O4128" s="98"/>
      <c r="P4128" s="98"/>
      <c r="Q4128" s="130"/>
    </row>
    <row r="4129" spans="1:17" ht="12.6" customHeight="1" x14ac:dyDescent="0.2">
      <c r="A4129" s="234"/>
      <c r="B4129" s="98"/>
      <c r="C4129" s="130"/>
      <c r="D4129" s="240"/>
      <c r="E4129" s="240"/>
      <c r="F4129" s="224"/>
      <c r="G4129" s="98"/>
      <c r="H4129" s="98"/>
      <c r="I4129" s="130"/>
      <c r="J4129" s="98"/>
      <c r="K4129" s="98"/>
      <c r="L4129" s="98"/>
      <c r="M4129" s="255"/>
      <c r="N4129" s="255"/>
      <c r="O4129" s="98"/>
      <c r="P4129" s="98"/>
      <c r="Q4129" s="130"/>
    </row>
    <row r="4130" spans="1:17" ht="12.6" customHeight="1" x14ac:dyDescent="0.2">
      <c r="A4130" s="234"/>
      <c r="B4130" s="98"/>
      <c r="C4130" s="130"/>
      <c r="D4130" s="240"/>
      <c r="E4130" s="240"/>
      <c r="F4130" s="224"/>
      <c r="G4130" s="98"/>
      <c r="H4130" s="98"/>
      <c r="I4130" s="130"/>
      <c r="J4130" s="98"/>
      <c r="K4130" s="98"/>
      <c r="L4130" s="98"/>
      <c r="M4130" s="255"/>
      <c r="N4130" s="255"/>
      <c r="O4130" s="98"/>
      <c r="P4130" s="98"/>
      <c r="Q4130" s="130"/>
    </row>
    <row r="4131" spans="1:17" ht="12.6" customHeight="1" x14ac:dyDescent="0.2">
      <c r="A4131" s="234"/>
      <c r="B4131" s="98"/>
      <c r="C4131" s="130"/>
      <c r="D4131" s="240"/>
      <c r="E4131" s="240"/>
      <c r="F4131" s="224"/>
      <c r="G4131" s="98"/>
      <c r="H4131" s="98"/>
      <c r="I4131" s="130"/>
      <c r="J4131" s="98"/>
      <c r="K4131" s="98"/>
      <c r="L4131" s="98"/>
      <c r="M4131" s="255"/>
      <c r="N4131" s="255"/>
      <c r="O4131" s="98"/>
      <c r="P4131" s="98"/>
      <c r="Q4131" s="130"/>
    </row>
    <row r="4132" spans="1:17" ht="12.6" customHeight="1" x14ac:dyDescent="0.2">
      <c r="A4132" s="234"/>
      <c r="B4132" s="98"/>
      <c r="C4132" s="130"/>
      <c r="D4132" s="240"/>
      <c r="E4132" s="240"/>
      <c r="F4132" s="224"/>
      <c r="G4132" s="98"/>
      <c r="H4132" s="98"/>
      <c r="I4132" s="130"/>
      <c r="J4132" s="98"/>
      <c r="K4132" s="98"/>
      <c r="L4132" s="98"/>
      <c r="M4132" s="255"/>
      <c r="N4132" s="255"/>
      <c r="O4132" s="98"/>
      <c r="P4132" s="98"/>
      <c r="Q4132" s="130"/>
    </row>
    <row r="4133" spans="1:17" ht="12.6" customHeight="1" x14ac:dyDescent="0.2">
      <c r="A4133" s="234"/>
      <c r="B4133" s="98"/>
      <c r="C4133" s="130"/>
      <c r="D4133" s="240"/>
      <c r="E4133" s="240"/>
      <c r="F4133" s="224"/>
      <c r="G4133" s="98"/>
      <c r="H4133" s="98"/>
      <c r="I4133" s="130"/>
      <c r="J4133" s="98"/>
      <c r="K4133" s="98"/>
      <c r="L4133" s="98"/>
      <c r="M4133" s="255"/>
      <c r="N4133" s="255"/>
      <c r="O4133" s="98"/>
      <c r="P4133" s="98"/>
      <c r="Q4133" s="130"/>
    </row>
    <row r="4134" spans="1:17" ht="12.6" customHeight="1" x14ac:dyDescent="0.2">
      <c r="A4134" s="234"/>
      <c r="B4134" s="98"/>
      <c r="C4134" s="130"/>
      <c r="D4134" s="240"/>
      <c r="E4134" s="240"/>
      <c r="F4134" s="224"/>
      <c r="G4134" s="98"/>
      <c r="H4134" s="98"/>
      <c r="I4134" s="130"/>
      <c r="J4134" s="98"/>
      <c r="K4134" s="98"/>
      <c r="L4134" s="98"/>
      <c r="M4134" s="255"/>
      <c r="N4134" s="255"/>
      <c r="O4134" s="98"/>
      <c r="P4134" s="98"/>
      <c r="Q4134" s="130"/>
    </row>
    <row r="4135" spans="1:17" ht="12.6" customHeight="1" x14ac:dyDescent="0.2">
      <c r="A4135" s="234"/>
      <c r="B4135" s="98"/>
      <c r="C4135" s="130"/>
      <c r="D4135" s="240"/>
      <c r="E4135" s="240"/>
      <c r="F4135" s="224"/>
      <c r="G4135" s="98"/>
      <c r="H4135" s="98"/>
      <c r="I4135" s="130"/>
      <c r="J4135" s="98"/>
      <c r="K4135" s="98"/>
      <c r="L4135" s="98"/>
      <c r="M4135" s="255"/>
      <c r="N4135" s="255"/>
      <c r="O4135" s="98"/>
      <c r="P4135" s="98"/>
      <c r="Q4135" s="130"/>
    </row>
    <row r="4136" spans="1:17" ht="12.6" customHeight="1" x14ac:dyDescent="0.2">
      <c r="A4136" s="234"/>
      <c r="B4136" s="98"/>
      <c r="C4136" s="130"/>
      <c r="D4136" s="240"/>
      <c r="E4136" s="240"/>
      <c r="F4136" s="224"/>
      <c r="G4136" s="98"/>
      <c r="H4136" s="98"/>
      <c r="I4136" s="130"/>
      <c r="J4136" s="98"/>
      <c r="K4136" s="98"/>
      <c r="L4136" s="98"/>
      <c r="M4136" s="255"/>
      <c r="N4136" s="255"/>
      <c r="O4136" s="98"/>
      <c r="P4136" s="98"/>
      <c r="Q4136" s="130"/>
    </row>
    <row r="4137" spans="1:17" ht="12.6" customHeight="1" x14ac:dyDescent="0.2">
      <c r="A4137" s="234"/>
      <c r="B4137" s="98"/>
      <c r="C4137" s="130"/>
      <c r="D4137" s="240"/>
      <c r="E4137" s="240"/>
      <c r="F4137" s="224"/>
      <c r="G4137" s="98"/>
      <c r="H4137" s="98"/>
      <c r="I4137" s="130"/>
      <c r="J4137" s="98"/>
      <c r="K4137" s="98"/>
      <c r="L4137" s="98"/>
      <c r="M4137" s="255"/>
      <c r="N4137" s="255"/>
      <c r="O4137" s="98"/>
      <c r="P4137" s="98"/>
      <c r="Q4137" s="130"/>
    </row>
    <row r="4138" spans="1:17" ht="12.6" customHeight="1" x14ac:dyDescent="0.2">
      <c r="A4138" s="234"/>
      <c r="B4138" s="98"/>
      <c r="C4138" s="130"/>
      <c r="D4138" s="240"/>
      <c r="E4138" s="240"/>
      <c r="F4138" s="224"/>
      <c r="G4138" s="98"/>
      <c r="H4138" s="98"/>
      <c r="I4138" s="130"/>
      <c r="J4138" s="98"/>
      <c r="K4138" s="98"/>
      <c r="L4138" s="98"/>
      <c r="M4138" s="255"/>
      <c r="N4138" s="255"/>
      <c r="O4138" s="98"/>
      <c r="P4138" s="98"/>
      <c r="Q4138" s="130"/>
    </row>
    <row r="4139" spans="1:17" ht="12.6" customHeight="1" x14ac:dyDescent="0.2">
      <c r="A4139" s="234"/>
      <c r="B4139" s="98"/>
      <c r="C4139" s="130"/>
      <c r="D4139" s="240"/>
      <c r="E4139" s="240"/>
      <c r="F4139" s="224"/>
      <c r="G4139" s="98"/>
      <c r="H4139" s="98"/>
      <c r="I4139" s="130"/>
      <c r="J4139" s="98"/>
      <c r="K4139" s="98"/>
      <c r="L4139" s="98"/>
      <c r="M4139" s="255"/>
      <c r="N4139" s="255"/>
      <c r="O4139" s="98"/>
      <c r="P4139" s="98"/>
      <c r="Q4139" s="130"/>
    </row>
    <row r="4140" spans="1:17" ht="12.6" customHeight="1" x14ac:dyDescent="0.2">
      <c r="A4140" s="234"/>
      <c r="B4140" s="98"/>
      <c r="C4140" s="130"/>
      <c r="D4140" s="240"/>
      <c r="E4140" s="240"/>
      <c r="F4140" s="224"/>
      <c r="G4140" s="98"/>
      <c r="H4140" s="98"/>
      <c r="I4140" s="130"/>
      <c r="J4140" s="98"/>
      <c r="K4140" s="98"/>
      <c r="L4140" s="98"/>
      <c r="M4140" s="255"/>
      <c r="N4140" s="255"/>
      <c r="O4140" s="98"/>
      <c r="P4140" s="98"/>
      <c r="Q4140" s="130"/>
    </row>
    <row r="4141" spans="1:17" ht="12.6" customHeight="1" x14ac:dyDescent="0.2">
      <c r="A4141" s="234"/>
      <c r="B4141" s="98"/>
      <c r="C4141" s="130"/>
      <c r="D4141" s="240"/>
      <c r="E4141" s="240"/>
      <c r="F4141" s="224"/>
      <c r="G4141" s="98"/>
      <c r="H4141" s="98"/>
      <c r="I4141" s="130"/>
      <c r="J4141" s="98"/>
      <c r="K4141" s="98"/>
      <c r="L4141" s="98"/>
      <c r="M4141" s="255"/>
      <c r="N4141" s="255"/>
      <c r="O4141" s="98"/>
      <c r="P4141" s="98"/>
      <c r="Q4141" s="130"/>
    </row>
    <row r="4142" spans="1:17" ht="12.6" customHeight="1" x14ac:dyDescent="0.2">
      <c r="A4142" s="234"/>
      <c r="B4142" s="98"/>
      <c r="C4142" s="130"/>
      <c r="D4142" s="240"/>
      <c r="E4142" s="240"/>
      <c r="F4142" s="224"/>
      <c r="G4142" s="98"/>
      <c r="H4142" s="98"/>
      <c r="I4142" s="130"/>
      <c r="J4142" s="98"/>
      <c r="K4142" s="98"/>
      <c r="L4142" s="98"/>
      <c r="M4142" s="255"/>
      <c r="N4142" s="255"/>
      <c r="O4142" s="98"/>
      <c r="P4142" s="98"/>
      <c r="Q4142" s="130"/>
    </row>
    <row r="4143" spans="1:17" ht="12.6" customHeight="1" x14ac:dyDescent="0.2">
      <c r="A4143" s="234"/>
      <c r="B4143" s="98"/>
      <c r="C4143" s="130"/>
      <c r="D4143" s="240"/>
      <c r="E4143" s="240"/>
      <c r="F4143" s="224"/>
      <c r="G4143" s="98"/>
      <c r="H4143" s="98"/>
      <c r="I4143" s="130"/>
      <c r="J4143" s="98"/>
      <c r="K4143" s="98"/>
      <c r="L4143" s="98"/>
      <c r="M4143" s="255"/>
      <c r="N4143" s="255"/>
      <c r="O4143" s="98"/>
      <c r="P4143" s="98"/>
      <c r="Q4143" s="130"/>
    </row>
    <row r="4144" spans="1:17" ht="12.6" customHeight="1" x14ac:dyDescent="0.2">
      <c r="A4144" s="234"/>
      <c r="B4144" s="98"/>
      <c r="C4144" s="130"/>
      <c r="D4144" s="240"/>
      <c r="E4144" s="240"/>
      <c r="F4144" s="224"/>
      <c r="G4144" s="98"/>
      <c r="H4144" s="98"/>
      <c r="I4144" s="130"/>
      <c r="J4144" s="98"/>
      <c r="K4144" s="98"/>
      <c r="L4144" s="98"/>
      <c r="M4144" s="255"/>
      <c r="N4144" s="255"/>
      <c r="O4144" s="98"/>
      <c r="P4144" s="98"/>
      <c r="Q4144" s="130"/>
    </row>
    <row r="4145" spans="1:17" ht="12.6" customHeight="1" x14ac:dyDescent="0.2">
      <c r="A4145" s="234"/>
      <c r="B4145" s="98"/>
      <c r="C4145" s="130"/>
      <c r="D4145" s="240"/>
      <c r="E4145" s="240"/>
      <c r="F4145" s="224"/>
      <c r="G4145" s="98"/>
      <c r="H4145" s="98"/>
      <c r="I4145" s="130"/>
      <c r="J4145" s="98"/>
      <c r="K4145" s="98"/>
      <c r="L4145" s="98"/>
      <c r="M4145" s="255"/>
      <c r="N4145" s="255"/>
      <c r="O4145" s="98"/>
      <c r="P4145" s="98"/>
      <c r="Q4145" s="130"/>
    </row>
    <row r="4146" spans="1:17" ht="12.6" customHeight="1" x14ac:dyDescent="0.2">
      <c r="A4146" s="234"/>
      <c r="B4146" s="98"/>
      <c r="C4146" s="130"/>
      <c r="D4146" s="240"/>
      <c r="E4146" s="240"/>
      <c r="F4146" s="224"/>
      <c r="G4146" s="98"/>
      <c r="H4146" s="98"/>
      <c r="I4146" s="130"/>
      <c r="J4146" s="98"/>
      <c r="K4146" s="98"/>
      <c r="L4146" s="98"/>
      <c r="M4146" s="255"/>
      <c r="N4146" s="255"/>
      <c r="O4146" s="98"/>
      <c r="P4146" s="98"/>
      <c r="Q4146" s="130"/>
    </row>
    <row r="4147" spans="1:17" ht="12.6" customHeight="1" x14ac:dyDescent="0.2">
      <c r="A4147" s="234"/>
      <c r="B4147" s="98"/>
      <c r="C4147" s="130"/>
      <c r="D4147" s="240"/>
      <c r="E4147" s="240"/>
      <c r="F4147" s="224"/>
      <c r="G4147" s="98"/>
      <c r="H4147" s="98"/>
      <c r="I4147" s="130"/>
      <c r="J4147" s="98"/>
      <c r="K4147" s="98"/>
      <c r="L4147" s="98"/>
      <c r="M4147" s="255"/>
      <c r="N4147" s="255"/>
      <c r="O4147" s="98"/>
      <c r="P4147" s="98"/>
      <c r="Q4147" s="130"/>
    </row>
    <row r="4148" spans="1:17" ht="12.6" customHeight="1" x14ac:dyDescent="0.2">
      <c r="A4148" s="234"/>
      <c r="B4148" s="98"/>
      <c r="C4148" s="130"/>
      <c r="D4148" s="240"/>
      <c r="E4148" s="240"/>
      <c r="F4148" s="224"/>
      <c r="G4148" s="98"/>
      <c r="H4148" s="98"/>
      <c r="I4148" s="130"/>
      <c r="J4148" s="98"/>
      <c r="K4148" s="98"/>
      <c r="L4148" s="98"/>
      <c r="M4148" s="255"/>
      <c r="N4148" s="255"/>
      <c r="O4148" s="98"/>
      <c r="P4148" s="98"/>
      <c r="Q4148" s="130"/>
    </row>
    <row r="4149" spans="1:17" ht="12.6" customHeight="1" x14ac:dyDescent="0.2">
      <c r="A4149" s="234"/>
      <c r="B4149" s="98"/>
      <c r="C4149" s="130"/>
      <c r="D4149" s="240"/>
      <c r="E4149" s="240"/>
      <c r="F4149" s="224"/>
      <c r="G4149" s="98"/>
      <c r="H4149" s="98"/>
      <c r="I4149" s="130"/>
      <c r="J4149" s="98"/>
      <c r="K4149" s="98"/>
      <c r="L4149" s="98"/>
      <c r="M4149" s="255"/>
      <c r="N4149" s="255"/>
      <c r="O4149" s="98"/>
      <c r="P4149" s="98"/>
      <c r="Q4149" s="130"/>
    </row>
    <row r="4150" spans="1:17" ht="12.6" customHeight="1" x14ac:dyDescent="0.2">
      <c r="A4150" s="234"/>
      <c r="B4150" s="98"/>
      <c r="C4150" s="130"/>
      <c r="D4150" s="240"/>
      <c r="E4150" s="240"/>
      <c r="F4150" s="224"/>
      <c r="G4150" s="98"/>
      <c r="H4150" s="98"/>
      <c r="I4150" s="130"/>
      <c r="J4150" s="98"/>
      <c r="K4150" s="98"/>
      <c r="L4150" s="98"/>
      <c r="M4150" s="255"/>
      <c r="N4150" s="255"/>
      <c r="O4150" s="98"/>
      <c r="P4150" s="98"/>
      <c r="Q4150" s="130"/>
    </row>
    <row r="4151" spans="1:17" ht="12.6" customHeight="1" x14ac:dyDescent="0.2">
      <c r="A4151" s="234"/>
      <c r="B4151" s="98"/>
      <c r="C4151" s="130"/>
      <c r="D4151" s="240"/>
      <c r="E4151" s="240"/>
      <c r="F4151" s="224"/>
      <c r="G4151" s="98"/>
      <c r="H4151" s="98"/>
      <c r="I4151" s="130"/>
      <c r="J4151" s="98"/>
      <c r="K4151" s="98"/>
      <c r="L4151" s="98"/>
      <c r="M4151" s="255"/>
      <c r="N4151" s="255"/>
      <c r="O4151" s="98"/>
      <c r="P4151" s="98"/>
      <c r="Q4151" s="130"/>
    </row>
    <row r="4152" spans="1:17" ht="12.6" customHeight="1" x14ac:dyDescent="0.2">
      <c r="A4152" s="234"/>
      <c r="B4152" s="98"/>
      <c r="C4152" s="130"/>
      <c r="D4152" s="240"/>
      <c r="E4152" s="240"/>
      <c r="F4152" s="224"/>
      <c r="G4152" s="98"/>
      <c r="H4152" s="98"/>
      <c r="I4152" s="130"/>
      <c r="J4152" s="98"/>
      <c r="K4152" s="98"/>
      <c r="L4152" s="98"/>
      <c r="M4152" s="255"/>
      <c r="N4152" s="255"/>
      <c r="O4152" s="98"/>
      <c r="P4152" s="98"/>
      <c r="Q4152" s="130"/>
    </row>
    <row r="4153" spans="1:17" ht="12.6" customHeight="1" x14ac:dyDescent="0.2">
      <c r="A4153" s="234"/>
      <c r="B4153" s="98"/>
      <c r="C4153" s="130"/>
      <c r="D4153" s="240"/>
      <c r="E4153" s="240"/>
      <c r="F4153" s="224"/>
      <c r="G4153" s="98"/>
      <c r="H4153" s="98"/>
      <c r="I4153" s="130"/>
      <c r="J4153" s="98"/>
      <c r="K4153" s="98"/>
      <c r="L4153" s="98"/>
      <c r="M4153" s="255"/>
      <c r="N4153" s="255"/>
      <c r="O4153" s="98"/>
      <c r="P4153" s="98"/>
      <c r="Q4153" s="130"/>
    </row>
    <row r="4154" spans="1:17" ht="12.6" customHeight="1" x14ac:dyDescent="0.2">
      <c r="A4154" s="234"/>
      <c r="B4154" s="98"/>
      <c r="C4154" s="130"/>
      <c r="D4154" s="240"/>
      <c r="E4154" s="240"/>
      <c r="F4154" s="224"/>
      <c r="G4154" s="98"/>
      <c r="H4154" s="98"/>
      <c r="I4154" s="130"/>
      <c r="J4154" s="98"/>
      <c r="K4154" s="98"/>
      <c r="L4154" s="98"/>
      <c r="M4154" s="255"/>
      <c r="N4154" s="255"/>
      <c r="O4154" s="98"/>
      <c r="P4154" s="98"/>
      <c r="Q4154" s="130"/>
    </row>
    <row r="4155" spans="1:17" ht="12.6" customHeight="1" x14ac:dyDescent="0.2">
      <c r="A4155" s="234"/>
      <c r="B4155" s="98"/>
      <c r="C4155" s="130"/>
      <c r="D4155" s="240"/>
      <c r="E4155" s="240"/>
      <c r="F4155" s="224"/>
      <c r="G4155" s="98"/>
      <c r="H4155" s="98"/>
      <c r="I4155" s="130"/>
      <c r="J4155" s="98"/>
      <c r="K4155" s="98"/>
      <c r="L4155" s="98"/>
      <c r="M4155" s="255"/>
      <c r="N4155" s="255"/>
      <c r="O4155" s="98"/>
      <c r="P4155" s="98"/>
      <c r="Q4155" s="130"/>
    </row>
    <row r="4156" spans="1:17" ht="12.6" customHeight="1" x14ac:dyDescent="0.2">
      <c r="A4156" s="234"/>
      <c r="B4156" s="98"/>
      <c r="C4156" s="130"/>
      <c r="D4156" s="240"/>
      <c r="E4156" s="240"/>
      <c r="F4156" s="224"/>
      <c r="G4156" s="98"/>
      <c r="H4156" s="98"/>
      <c r="I4156" s="130"/>
      <c r="J4156" s="98"/>
      <c r="K4156" s="98"/>
      <c r="L4156" s="98"/>
      <c r="M4156" s="255"/>
      <c r="N4156" s="255"/>
      <c r="O4156" s="98"/>
      <c r="P4156" s="98"/>
      <c r="Q4156" s="130"/>
    </row>
    <row r="4157" spans="1:17" ht="12.6" customHeight="1" x14ac:dyDescent="0.2">
      <c r="A4157" s="234"/>
      <c r="B4157" s="98"/>
      <c r="C4157" s="130"/>
      <c r="D4157" s="240"/>
      <c r="E4157" s="240"/>
      <c r="F4157" s="224"/>
      <c r="G4157" s="98"/>
      <c r="H4157" s="98"/>
      <c r="I4157" s="130"/>
      <c r="J4157" s="98"/>
      <c r="K4157" s="98"/>
      <c r="L4157" s="98"/>
      <c r="M4157" s="255"/>
      <c r="N4157" s="255"/>
      <c r="O4157" s="98"/>
      <c r="P4157" s="98"/>
      <c r="Q4157" s="130"/>
    </row>
    <row r="4158" spans="1:17" ht="12.6" customHeight="1" x14ac:dyDescent="0.2">
      <c r="A4158" s="234"/>
      <c r="B4158" s="98"/>
      <c r="C4158" s="130"/>
      <c r="D4158" s="240"/>
      <c r="E4158" s="240"/>
      <c r="F4158" s="224"/>
      <c r="G4158" s="98"/>
      <c r="H4158" s="98"/>
      <c r="I4158" s="130"/>
      <c r="J4158" s="98"/>
      <c r="K4158" s="98"/>
      <c r="L4158" s="98"/>
      <c r="M4158" s="255"/>
      <c r="N4158" s="255"/>
      <c r="O4158" s="98"/>
      <c r="P4158" s="98"/>
      <c r="Q4158" s="130"/>
    </row>
    <row r="4159" spans="1:17" ht="12.6" customHeight="1" x14ac:dyDescent="0.2">
      <c r="A4159" s="234"/>
      <c r="B4159" s="98"/>
      <c r="C4159" s="130"/>
      <c r="D4159" s="240"/>
      <c r="E4159" s="240"/>
      <c r="F4159" s="224"/>
      <c r="G4159" s="98"/>
      <c r="H4159" s="98"/>
      <c r="I4159" s="130"/>
      <c r="J4159" s="98"/>
      <c r="K4159" s="98"/>
      <c r="L4159" s="98"/>
      <c r="M4159" s="255"/>
      <c r="N4159" s="255"/>
      <c r="O4159" s="98"/>
      <c r="P4159" s="98"/>
      <c r="Q4159" s="130"/>
    </row>
    <row r="4160" spans="1:17" ht="12.6" customHeight="1" x14ac:dyDescent="0.2">
      <c r="A4160" s="234"/>
      <c r="B4160" s="98"/>
      <c r="C4160" s="130"/>
      <c r="D4160" s="240"/>
      <c r="E4160" s="240"/>
      <c r="F4160" s="224"/>
      <c r="G4160" s="98"/>
      <c r="H4160" s="98"/>
      <c r="I4160" s="130"/>
      <c r="J4160" s="98"/>
      <c r="K4160" s="98"/>
      <c r="L4160" s="98"/>
      <c r="M4160" s="255"/>
      <c r="N4160" s="255"/>
      <c r="O4160" s="98"/>
      <c r="P4160" s="98"/>
      <c r="Q4160" s="130"/>
    </row>
    <row r="4161" spans="1:17" ht="12.6" customHeight="1" x14ac:dyDescent="0.2">
      <c r="A4161" s="234"/>
      <c r="B4161" s="98"/>
      <c r="C4161" s="130"/>
      <c r="D4161" s="240"/>
      <c r="E4161" s="240"/>
      <c r="F4161" s="224"/>
      <c r="G4161" s="98"/>
      <c r="H4161" s="98"/>
      <c r="I4161" s="130"/>
      <c r="J4161" s="98"/>
      <c r="K4161" s="98"/>
      <c r="L4161" s="98"/>
      <c r="M4161" s="255"/>
      <c r="N4161" s="255"/>
      <c r="O4161" s="98"/>
      <c r="P4161" s="98"/>
      <c r="Q4161" s="130"/>
    </row>
    <row r="4162" spans="1:17" ht="12.6" customHeight="1" x14ac:dyDescent="0.2">
      <c r="A4162" s="234"/>
      <c r="B4162" s="98"/>
      <c r="C4162" s="130"/>
      <c r="D4162" s="240"/>
      <c r="E4162" s="240"/>
      <c r="F4162" s="224"/>
      <c r="G4162" s="98"/>
      <c r="H4162" s="98"/>
      <c r="I4162" s="130"/>
      <c r="J4162" s="98"/>
      <c r="K4162" s="98"/>
      <c r="L4162" s="98"/>
      <c r="M4162" s="255"/>
      <c r="N4162" s="255"/>
      <c r="O4162" s="98"/>
      <c r="P4162" s="98"/>
      <c r="Q4162" s="130"/>
    </row>
    <row r="4163" spans="1:17" ht="12.6" customHeight="1" x14ac:dyDescent="0.2">
      <c r="A4163" s="234"/>
      <c r="B4163" s="98"/>
      <c r="C4163" s="130"/>
      <c r="D4163" s="240"/>
      <c r="E4163" s="240"/>
      <c r="F4163" s="224"/>
      <c r="G4163" s="98"/>
      <c r="H4163" s="98"/>
      <c r="I4163" s="130"/>
      <c r="J4163" s="98"/>
      <c r="K4163" s="98"/>
      <c r="L4163" s="98"/>
      <c r="M4163" s="255"/>
      <c r="N4163" s="255"/>
      <c r="O4163" s="98"/>
      <c r="P4163" s="98"/>
      <c r="Q4163" s="130"/>
    </row>
    <row r="4164" spans="1:17" ht="12.6" customHeight="1" x14ac:dyDescent="0.2">
      <c r="A4164" s="234"/>
      <c r="B4164" s="98"/>
      <c r="C4164" s="130"/>
      <c r="D4164" s="240"/>
      <c r="E4164" s="240"/>
      <c r="F4164" s="224"/>
      <c r="G4164" s="98"/>
      <c r="H4164" s="98"/>
      <c r="I4164" s="130"/>
      <c r="J4164" s="98"/>
      <c r="K4164" s="98"/>
      <c r="L4164" s="98"/>
      <c r="M4164" s="255"/>
      <c r="N4164" s="255"/>
      <c r="O4164" s="98"/>
      <c r="P4164" s="98"/>
      <c r="Q4164" s="130"/>
    </row>
    <row r="4165" spans="1:17" ht="12.6" customHeight="1" x14ac:dyDescent="0.2">
      <c r="A4165" s="234"/>
      <c r="B4165" s="98"/>
      <c r="C4165" s="130"/>
      <c r="D4165" s="240"/>
      <c r="E4165" s="240"/>
      <c r="F4165" s="224"/>
      <c r="G4165" s="98"/>
      <c r="H4165" s="98"/>
      <c r="I4165" s="130"/>
      <c r="J4165" s="98"/>
      <c r="K4165" s="98"/>
      <c r="L4165" s="98"/>
      <c r="M4165" s="255"/>
      <c r="N4165" s="255"/>
      <c r="O4165" s="98"/>
      <c r="P4165" s="98"/>
      <c r="Q4165" s="130"/>
    </row>
    <row r="4166" spans="1:17" ht="12.6" customHeight="1" x14ac:dyDescent="0.2">
      <c r="A4166" s="234"/>
      <c r="B4166" s="98"/>
      <c r="C4166" s="130"/>
      <c r="D4166" s="240"/>
      <c r="E4166" s="240"/>
      <c r="F4166" s="224"/>
      <c r="G4166" s="98"/>
      <c r="H4166" s="98"/>
      <c r="I4166" s="130"/>
      <c r="J4166" s="98"/>
      <c r="K4166" s="98"/>
      <c r="L4166" s="98"/>
      <c r="M4166" s="255"/>
      <c r="N4166" s="255"/>
      <c r="O4166" s="98"/>
      <c r="P4166" s="98"/>
      <c r="Q4166" s="130"/>
    </row>
    <row r="4167" spans="1:17" ht="12.6" customHeight="1" x14ac:dyDescent="0.2">
      <c r="A4167" s="234"/>
      <c r="B4167" s="98"/>
      <c r="C4167" s="130"/>
      <c r="D4167" s="240"/>
      <c r="E4167" s="240"/>
      <c r="F4167" s="224"/>
      <c r="G4167" s="98"/>
      <c r="H4167" s="98"/>
      <c r="I4167" s="130"/>
      <c r="J4167" s="98"/>
      <c r="K4167" s="98"/>
      <c r="L4167" s="98"/>
      <c r="M4167" s="255"/>
      <c r="N4167" s="255"/>
      <c r="O4167" s="98"/>
      <c r="P4167" s="98"/>
      <c r="Q4167" s="130"/>
    </row>
    <row r="4168" spans="1:17" ht="12.6" customHeight="1" x14ac:dyDescent="0.2">
      <c r="A4168" s="234"/>
      <c r="B4168" s="98"/>
      <c r="C4168" s="130"/>
      <c r="D4168" s="240"/>
      <c r="E4168" s="240"/>
      <c r="F4168" s="224"/>
      <c r="G4168" s="98"/>
      <c r="H4168" s="98"/>
      <c r="I4168" s="130"/>
      <c r="J4168" s="98"/>
      <c r="K4168" s="98"/>
      <c r="L4168" s="98"/>
      <c r="M4168" s="255"/>
      <c r="N4168" s="255"/>
      <c r="O4168" s="98"/>
      <c r="P4168" s="98"/>
      <c r="Q4168" s="130"/>
    </row>
    <row r="4169" spans="1:17" ht="12.6" customHeight="1" x14ac:dyDescent="0.2">
      <c r="A4169" s="234"/>
      <c r="B4169" s="98"/>
      <c r="C4169" s="130"/>
      <c r="D4169" s="240"/>
      <c r="E4169" s="240"/>
      <c r="F4169" s="224"/>
      <c r="G4169" s="98"/>
      <c r="H4169" s="98"/>
      <c r="I4169" s="130"/>
      <c r="J4169" s="98"/>
      <c r="K4169" s="98"/>
      <c r="L4169" s="98"/>
      <c r="M4169" s="255"/>
      <c r="N4169" s="255"/>
      <c r="O4169" s="98"/>
      <c r="P4169" s="98"/>
      <c r="Q4169" s="130"/>
    </row>
    <row r="4170" spans="1:17" ht="12.6" customHeight="1" x14ac:dyDescent="0.2">
      <c r="A4170" s="234"/>
      <c r="B4170" s="98"/>
      <c r="C4170" s="130"/>
      <c r="D4170" s="240"/>
      <c r="E4170" s="240"/>
      <c r="F4170" s="224"/>
      <c r="G4170" s="98"/>
      <c r="H4170" s="98"/>
      <c r="I4170" s="130"/>
      <c r="J4170" s="98"/>
      <c r="K4170" s="98"/>
      <c r="L4170" s="98"/>
      <c r="M4170" s="255"/>
      <c r="N4170" s="255"/>
      <c r="O4170" s="98"/>
      <c r="P4170" s="98"/>
      <c r="Q4170" s="130"/>
    </row>
    <row r="4171" spans="1:17" ht="12.6" customHeight="1" x14ac:dyDescent="0.2">
      <c r="A4171" s="234"/>
      <c r="B4171" s="98"/>
      <c r="C4171" s="130"/>
      <c r="D4171" s="240"/>
      <c r="E4171" s="240"/>
      <c r="F4171" s="224"/>
      <c r="G4171" s="98"/>
      <c r="H4171" s="98"/>
      <c r="I4171" s="130"/>
      <c r="J4171" s="98"/>
      <c r="K4171" s="98"/>
      <c r="L4171" s="98"/>
      <c r="M4171" s="255"/>
      <c r="N4171" s="255"/>
      <c r="O4171" s="98"/>
      <c r="P4171" s="98"/>
      <c r="Q4171" s="130"/>
    </row>
    <row r="4172" spans="1:17" ht="12.6" customHeight="1" x14ac:dyDescent="0.2">
      <c r="A4172" s="234"/>
      <c r="B4172" s="98"/>
      <c r="C4172" s="130"/>
      <c r="D4172" s="240"/>
      <c r="E4172" s="240"/>
      <c r="F4172" s="224"/>
      <c r="G4172" s="98"/>
      <c r="H4172" s="98"/>
      <c r="I4172" s="130"/>
      <c r="J4172" s="98"/>
      <c r="K4172" s="98"/>
      <c r="L4172" s="98"/>
      <c r="M4172" s="255"/>
      <c r="N4172" s="255"/>
      <c r="O4172" s="98"/>
      <c r="P4172" s="98"/>
      <c r="Q4172" s="130"/>
    </row>
    <row r="4173" spans="1:17" ht="12.6" customHeight="1" x14ac:dyDescent="0.2">
      <c r="A4173" s="234"/>
      <c r="B4173" s="98"/>
      <c r="C4173" s="130"/>
      <c r="D4173" s="240"/>
      <c r="E4173" s="240"/>
      <c r="F4173" s="224"/>
      <c r="G4173" s="98"/>
      <c r="H4173" s="98"/>
      <c r="I4173" s="130"/>
      <c r="J4173" s="98"/>
      <c r="K4173" s="98"/>
      <c r="L4173" s="98"/>
      <c r="M4173" s="255"/>
      <c r="N4173" s="255"/>
      <c r="O4173" s="98"/>
      <c r="P4173" s="98"/>
      <c r="Q4173" s="130"/>
    </row>
    <row r="4174" spans="1:17" ht="12.6" customHeight="1" x14ac:dyDescent="0.2">
      <c r="A4174" s="234"/>
      <c r="B4174" s="98"/>
      <c r="C4174" s="130"/>
      <c r="D4174" s="240"/>
      <c r="E4174" s="240"/>
      <c r="F4174" s="224"/>
      <c r="G4174" s="98"/>
      <c r="H4174" s="98"/>
      <c r="I4174" s="130"/>
      <c r="J4174" s="98"/>
      <c r="K4174" s="98"/>
      <c r="L4174" s="98"/>
      <c r="M4174" s="255"/>
      <c r="N4174" s="255"/>
      <c r="O4174" s="98"/>
      <c r="P4174" s="98"/>
      <c r="Q4174" s="130"/>
    </row>
    <row r="4175" spans="1:17" ht="12.6" customHeight="1" x14ac:dyDescent="0.2">
      <c r="A4175" s="234"/>
      <c r="B4175" s="98"/>
      <c r="C4175" s="130"/>
      <c r="D4175" s="240"/>
      <c r="E4175" s="240"/>
      <c r="F4175" s="224"/>
      <c r="G4175" s="98"/>
      <c r="H4175" s="98"/>
      <c r="I4175" s="130"/>
      <c r="J4175" s="98"/>
      <c r="K4175" s="98"/>
      <c r="L4175" s="98"/>
      <c r="M4175" s="255"/>
      <c r="N4175" s="255"/>
      <c r="O4175" s="98"/>
      <c r="P4175" s="98"/>
      <c r="Q4175" s="130"/>
    </row>
    <row r="4176" spans="1:17" ht="12.6" customHeight="1" x14ac:dyDescent="0.2">
      <c r="A4176" s="234"/>
      <c r="B4176" s="98"/>
      <c r="C4176" s="130"/>
      <c r="D4176" s="240"/>
      <c r="E4176" s="240"/>
      <c r="F4176" s="224"/>
      <c r="G4176" s="98"/>
      <c r="H4176" s="98"/>
      <c r="I4176" s="130"/>
      <c r="J4176" s="98"/>
      <c r="K4176" s="98"/>
      <c r="L4176" s="98"/>
      <c r="M4176" s="255"/>
      <c r="N4176" s="255"/>
      <c r="O4176" s="98"/>
      <c r="P4176" s="98"/>
      <c r="Q4176" s="130"/>
    </row>
    <row r="4177" spans="1:17" ht="12.6" customHeight="1" x14ac:dyDescent="0.2">
      <c r="A4177" s="234"/>
      <c r="B4177" s="98"/>
      <c r="C4177" s="130"/>
      <c r="D4177" s="240"/>
      <c r="E4177" s="240"/>
      <c r="F4177" s="224"/>
      <c r="G4177" s="98"/>
      <c r="H4177" s="98"/>
      <c r="I4177" s="130"/>
      <c r="J4177" s="98"/>
      <c r="K4177" s="98"/>
      <c r="L4177" s="98"/>
      <c r="M4177" s="255"/>
      <c r="N4177" s="255"/>
      <c r="O4177" s="98"/>
      <c r="P4177" s="98"/>
      <c r="Q4177" s="130"/>
    </row>
    <row r="4178" spans="1:17" ht="12.6" customHeight="1" x14ac:dyDescent="0.2">
      <c r="A4178" s="234"/>
      <c r="B4178" s="98"/>
      <c r="C4178" s="130"/>
      <c r="D4178" s="240"/>
      <c r="E4178" s="240"/>
      <c r="F4178" s="224"/>
      <c r="G4178" s="98"/>
      <c r="H4178" s="98"/>
      <c r="I4178" s="130"/>
      <c r="J4178" s="98"/>
      <c r="K4178" s="98"/>
      <c r="L4178" s="98"/>
      <c r="M4178" s="255"/>
      <c r="N4178" s="255"/>
      <c r="O4178" s="98"/>
      <c r="P4178" s="98"/>
      <c r="Q4178" s="130"/>
    </row>
    <row r="4179" spans="1:17" ht="12.6" customHeight="1" x14ac:dyDescent="0.2">
      <c r="A4179" s="234"/>
      <c r="B4179" s="98"/>
      <c r="C4179" s="130"/>
      <c r="D4179" s="240"/>
      <c r="E4179" s="240"/>
      <c r="F4179" s="224"/>
      <c r="G4179" s="98"/>
      <c r="H4179" s="98"/>
      <c r="I4179" s="130"/>
      <c r="J4179" s="98"/>
      <c r="K4179" s="98"/>
      <c r="L4179" s="98"/>
      <c r="M4179" s="255"/>
      <c r="N4179" s="255"/>
      <c r="O4179" s="98"/>
      <c r="P4179" s="98"/>
      <c r="Q4179" s="130"/>
    </row>
    <row r="4180" spans="1:17" ht="12.6" customHeight="1" x14ac:dyDescent="0.2">
      <c r="A4180" s="234"/>
      <c r="B4180" s="98"/>
      <c r="C4180" s="130"/>
      <c r="D4180" s="240"/>
      <c r="E4180" s="240"/>
      <c r="F4180" s="224"/>
      <c r="G4180" s="98"/>
      <c r="H4180" s="98"/>
      <c r="I4180" s="130"/>
      <c r="J4180" s="98"/>
      <c r="K4180" s="98"/>
      <c r="L4180" s="98"/>
      <c r="M4180" s="255"/>
      <c r="N4180" s="255"/>
      <c r="O4180" s="98"/>
      <c r="P4180" s="98"/>
      <c r="Q4180" s="130"/>
    </row>
    <row r="4181" spans="1:17" ht="12.6" customHeight="1" x14ac:dyDescent="0.2">
      <c r="A4181" s="234"/>
      <c r="B4181" s="98"/>
      <c r="C4181" s="130"/>
      <c r="D4181" s="240"/>
      <c r="E4181" s="240"/>
      <c r="F4181" s="224"/>
      <c r="G4181" s="98"/>
      <c r="H4181" s="98"/>
      <c r="I4181" s="130"/>
      <c r="J4181" s="98"/>
      <c r="K4181" s="98"/>
      <c r="L4181" s="98"/>
      <c r="M4181" s="255"/>
      <c r="N4181" s="255"/>
      <c r="O4181" s="98"/>
      <c r="P4181" s="98"/>
      <c r="Q4181" s="130"/>
    </row>
    <row r="4182" spans="1:17" ht="12.6" customHeight="1" x14ac:dyDescent="0.2">
      <c r="A4182" s="234"/>
      <c r="B4182" s="98"/>
      <c r="C4182" s="130"/>
      <c r="D4182" s="240"/>
      <c r="E4182" s="240"/>
      <c r="F4182" s="224"/>
      <c r="G4182" s="98"/>
      <c r="H4182" s="98"/>
      <c r="I4182" s="130"/>
      <c r="J4182" s="98"/>
      <c r="K4182" s="98"/>
      <c r="L4182" s="98"/>
      <c r="M4182" s="255"/>
      <c r="N4182" s="255"/>
      <c r="O4182" s="98"/>
      <c r="P4182" s="98"/>
      <c r="Q4182" s="130"/>
    </row>
    <row r="4183" spans="1:17" ht="12.6" customHeight="1" x14ac:dyDescent="0.2">
      <c r="A4183" s="234"/>
      <c r="B4183" s="98"/>
      <c r="C4183" s="130"/>
      <c r="D4183" s="240"/>
      <c r="E4183" s="240"/>
      <c r="F4183" s="224"/>
      <c r="G4183" s="98"/>
      <c r="H4183" s="98"/>
      <c r="I4183" s="130"/>
      <c r="J4183" s="98"/>
      <c r="K4183" s="98"/>
      <c r="L4183" s="98"/>
      <c r="M4183" s="255"/>
      <c r="N4183" s="255"/>
      <c r="O4183" s="98"/>
      <c r="P4183" s="98"/>
      <c r="Q4183" s="130"/>
    </row>
    <row r="4184" spans="1:17" ht="12.6" customHeight="1" x14ac:dyDescent="0.2">
      <c r="A4184" s="234"/>
      <c r="B4184" s="98"/>
      <c r="C4184" s="130"/>
      <c r="D4184" s="240"/>
      <c r="E4184" s="240"/>
      <c r="F4184" s="224"/>
      <c r="G4184" s="98"/>
      <c r="H4184" s="98"/>
      <c r="I4184" s="130"/>
      <c r="J4184" s="98"/>
      <c r="K4184" s="98"/>
      <c r="L4184" s="98"/>
      <c r="M4184" s="255"/>
      <c r="N4184" s="255"/>
      <c r="O4184" s="98"/>
      <c r="P4184" s="98"/>
      <c r="Q4184" s="130"/>
    </row>
    <row r="4185" spans="1:17" ht="12.6" customHeight="1" x14ac:dyDescent="0.2">
      <c r="A4185" s="234"/>
      <c r="B4185" s="98"/>
      <c r="C4185" s="130"/>
      <c r="D4185" s="240"/>
      <c r="E4185" s="240"/>
      <c r="F4185" s="224"/>
      <c r="G4185" s="98"/>
      <c r="H4185" s="98"/>
      <c r="I4185" s="130"/>
      <c r="J4185" s="98"/>
      <c r="K4185" s="98"/>
      <c r="L4185" s="98"/>
      <c r="M4185" s="255"/>
      <c r="N4185" s="255"/>
      <c r="O4185" s="98"/>
      <c r="P4185" s="98"/>
      <c r="Q4185" s="130"/>
    </row>
    <row r="4186" spans="1:17" ht="12.6" customHeight="1" x14ac:dyDescent="0.2">
      <c r="A4186" s="234"/>
      <c r="B4186" s="98"/>
      <c r="C4186" s="130"/>
      <c r="D4186" s="240"/>
      <c r="E4186" s="240"/>
      <c r="F4186" s="224"/>
      <c r="G4186" s="98"/>
      <c r="H4186" s="98"/>
      <c r="I4186" s="130"/>
      <c r="J4186" s="98"/>
      <c r="K4186" s="98"/>
      <c r="L4186" s="98"/>
      <c r="M4186" s="255"/>
      <c r="N4186" s="255"/>
      <c r="O4186" s="98"/>
      <c r="P4186" s="98"/>
      <c r="Q4186" s="130"/>
    </row>
    <row r="4187" spans="1:17" ht="12.6" customHeight="1" x14ac:dyDescent="0.2">
      <c r="A4187" s="234"/>
      <c r="B4187" s="98"/>
      <c r="C4187" s="130"/>
      <c r="D4187" s="240"/>
      <c r="E4187" s="240"/>
      <c r="F4187" s="224"/>
      <c r="G4187" s="98"/>
      <c r="H4187" s="98"/>
      <c r="I4187" s="130"/>
      <c r="J4187" s="98"/>
      <c r="K4187" s="98"/>
      <c r="L4187" s="98"/>
      <c r="M4187" s="255"/>
      <c r="N4187" s="255"/>
      <c r="O4187" s="98"/>
      <c r="P4187" s="98"/>
      <c r="Q4187" s="130"/>
    </row>
    <row r="4188" spans="1:17" ht="12.6" customHeight="1" x14ac:dyDescent="0.2">
      <c r="A4188" s="234"/>
      <c r="B4188" s="98"/>
      <c r="C4188" s="130"/>
      <c r="D4188" s="240"/>
      <c r="E4188" s="240"/>
      <c r="F4188" s="224"/>
      <c r="G4188" s="98"/>
      <c r="H4188" s="98"/>
      <c r="I4188" s="130"/>
      <c r="J4188" s="98"/>
      <c r="K4188" s="98"/>
      <c r="L4188" s="98"/>
      <c r="M4188" s="255"/>
      <c r="N4188" s="255"/>
      <c r="O4188" s="98"/>
      <c r="P4188" s="98"/>
      <c r="Q4188" s="130"/>
    </row>
    <row r="4189" spans="1:17" ht="12.6" customHeight="1" x14ac:dyDescent="0.2">
      <c r="A4189" s="234"/>
      <c r="B4189" s="98"/>
      <c r="C4189" s="130"/>
      <c r="D4189" s="240"/>
      <c r="E4189" s="240"/>
      <c r="F4189" s="224"/>
      <c r="G4189" s="98"/>
      <c r="H4189" s="98"/>
      <c r="I4189" s="130"/>
      <c r="J4189" s="98"/>
      <c r="K4189" s="98"/>
      <c r="L4189" s="98"/>
      <c r="M4189" s="255"/>
      <c r="N4189" s="255"/>
      <c r="O4189" s="98"/>
      <c r="P4189" s="98"/>
      <c r="Q4189" s="130"/>
    </row>
    <row r="4190" spans="1:17" ht="12.6" customHeight="1" x14ac:dyDescent="0.2">
      <c r="A4190" s="234"/>
      <c r="B4190" s="98"/>
      <c r="C4190" s="130"/>
      <c r="D4190" s="240"/>
      <c r="E4190" s="240"/>
      <c r="F4190" s="224"/>
      <c r="G4190" s="98"/>
      <c r="H4190" s="98"/>
      <c r="I4190" s="130"/>
      <c r="J4190" s="98"/>
      <c r="K4190" s="98"/>
      <c r="L4190" s="98"/>
      <c r="M4190" s="255"/>
      <c r="N4190" s="255"/>
      <c r="O4190" s="98"/>
      <c r="P4190" s="98"/>
      <c r="Q4190" s="130"/>
    </row>
    <row r="4191" spans="1:17" ht="12.6" customHeight="1" x14ac:dyDescent="0.2">
      <c r="A4191" s="234"/>
      <c r="B4191" s="98"/>
      <c r="C4191" s="130"/>
      <c r="D4191" s="240"/>
      <c r="E4191" s="240"/>
      <c r="F4191" s="224"/>
      <c r="G4191" s="98"/>
      <c r="H4191" s="98"/>
      <c r="I4191" s="130"/>
      <c r="J4191" s="98"/>
      <c r="K4191" s="98"/>
      <c r="L4191" s="98"/>
      <c r="M4191" s="255"/>
      <c r="N4191" s="255"/>
      <c r="O4191" s="98"/>
      <c r="P4191" s="98"/>
      <c r="Q4191" s="130"/>
    </row>
    <row r="4192" spans="1:17" ht="12.6" customHeight="1" x14ac:dyDescent="0.2">
      <c r="A4192" s="234"/>
      <c r="B4192" s="98"/>
      <c r="C4192" s="130"/>
      <c r="D4192" s="240"/>
      <c r="E4192" s="240"/>
      <c r="F4192" s="224"/>
      <c r="G4192" s="98"/>
      <c r="H4192" s="98"/>
      <c r="I4192" s="130"/>
      <c r="J4192" s="98"/>
      <c r="K4192" s="98"/>
      <c r="L4192" s="98"/>
      <c r="M4192" s="255"/>
      <c r="N4192" s="255"/>
      <c r="O4192" s="98"/>
      <c r="P4192" s="98"/>
      <c r="Q4192" s="130"/>
    </row>
    <row r="4193" spans="1:17" ht="12.6" customHeight="1" x14ac:dyDescent="0.2">
      <c r="A4193" s="234"/>
      <c r="B4193" s="98"/>
      <c r="C4193" s="130"/>
      <c r="D4193" s="240"/>
      <c r="E4193" s="240"/>
      <c r="F4193" s="224"/>
      <c r="G4193" s="98"/>
      <c r="H4193" s="98"/>
      <c r="I4193" s="130"/>
      <c r="J4193" s="98"/>
      <c r="K4193" s="98"/>
      <c r="L4193" s="98"/>
      <c r="M4193" s="255"/>
      <c r="N4193" s="255"/>
      <c r="O4193" s="98"/>
      <c r="P4193" s="98"/>
      <c r="Q4193" s="130"/>
    </row>
    <row r="4194" spans="1:17" ht="12.6" customHeight="1" x14ac:dyDescent="0.2">
      <c r="A4194" s="234"/>
      <c r="B4194" s="98"/>
      <c r="C4194" s="130"/>
      <c r="D4194" s="240"/>
      <c r="E4194" s="240"/>
      <c r="F4194" s="224"/>
      <c r="G4194" s="98"/>
      <c r="H4194" s="98"/>
      <c r="I4194" s="130"/>
      <c r="J4194" s="98"/>
      <c r="K4194" s="98"/>
      <c r="L4194" s="98"/>
      <c r="M4194" s="255"/>
      <c r="N4194" s="255"/>
      <c r="O4194" s="98"/>
      <c r="P4194" s="98"/>
      <c r="Q4194" s="130"/>
    </row>
    <row r="4195" spans="1:17" ht="12.6" customHeight="1" x14ac:dyDescent="0.2">
      <c r="A4195" s="234"/>
      <c r="B4195" s="98"/>
      <c r="C4195" s="130"/>
      <c r="D4195" s="240"/>
      <c r="E4195" s="240"/>
      <c r="F4195" s="224"/>
      <c r="G4195" s="98"/>
      <c r="H4195" s="98"/>
      <c r="I4195" s="130"/>
      <c r="J4195" s="98"/>
      <c r="K4195" s="98"/>
      <c r="L4195" s="98"/>
      <c r="M4195" s="255"/>
      <c r="N4195" s="255"/>
      <c r="O4195" s="98"/>
      <c r="P4195" s="98"/>
      <c r="Q4195" s="130"/>
    </row>
    <row r="4196" spans="1:17" ht="12.6" customHeight="1" x14ac:dyDescent="0.2">
      <c r="A4196" s="234"/>
      <c r="B4196" s="98"/>
      <c r="C4196" s="130"/>
      <c r="D4196" s="240"/>
      <c r="E4196" s="240"/>
      <c r="F4196" s="224"/>
      <c r="G4196" s="98"/>
      <c r="H4196" s="98"/>
      <c r="I4196" s="130"/>
      <c r="J4196" s="98"/>
      <c r="K4196" s="98"/>
      <c r="L4196" s="98"/>
      <c r="M4196" s="255"/>
      <c r="N4196" s="255"/>
      <c r="O4196" s="98"/>
      <c r="P4196" s="98"/>
      <c r="Q4196" s="130"/>
    </row>
    <row r="4197" spans="1:17" ht="12.6" customHeight="1" x14ac:dyDescent="0.2">
      <c r="A4197" s="234"/>
      <c r="B4197" s="98"/>
      <c r="C4197" s="130"/>
      <c r="D4197" s="240"/>
      <c r="E4197" s="240"/>
      <c r="F4197" s="224"/>
      <c r="G4197" s="98"/>
      <c r="H4197" s="98"/>
      <c r="I4197" s="130"/>
      <c r="J4197" s="98"/>
      <c r="K4197" s="98"/>
      <c r="L4197" s="98"/>
      <c r="M4197" s="255"/>
      <c r="N4197" s="255"/>
      <c r="O4197" s="98"/>
      <c r="P4197" s="98"/>
      <c r="Q4197" s="130"/>
    </row>
    <row r="4198" spans="1:17" ht="12.6" customHeight="1" x14ac:dyDescent="0.2">
      <c r="A4198" s="234"/>
      <c r="B4198" s="98"/>
      <c r="C4198" s="130"/>
      <c r="D4198" s="240"/>
      <c r="E4198" s="240"/>
      <c r="F4198" s="224"/>
      <c r="G4198" s="98"/>
      <c r="H4198" s="98"/>
      <c r="I4198" s="130"/>
      <c r="J4198" s="98"/>
      <c r="K4198" s="98"/>
      <c r="L4198" s="98"/>
      <c r="M4198" s="255"/>
      <c r="N4198" s="255"/>
      <c r="O4198" s="98"/>
      <c r="P4198" s="98"/>
      <c r="Q4198" s="130"/>
    </row>
    <row r="4199" spans="1:17" ht="12.6" customHeight="1" x14ac:dyDescent="0.2">
      <c r="A4199" s="234"/>
      <c r="B4199" s="98"/>
      <c r="C4199" s="130"/>
      <c r="D4199" s="240"/>
      <c r="E4199" s="240"/>
      <c r="F4199" s="224"/>
      <c r="G4199" s="98"/>
      <c r="H4199" s="98"/>
      <c r="I4199" s="130"/>
      <c r="J4199" s="98"/>
      <c r="K4199" s="98"/>
      <c r="L4199" s="98"/>
      <c r="M4199" s="255"/>
      <c r="N4199" s="255"/>
      <c r="O4199" s="98"/>
      <c r="P4199" s="98"/>
      <c r="Q4199" s="130"/>
    </row>
    <row r="4200" spans="1:17" ht="12.6" customHeight="1" x14ac:dyDescent="0.2">
      <c r="A4200" s="234"/>
      <c r="B4200" s="98"/>
      <c r="C4200" s="130"/>
      <c r="D4200" s="240"/>
      <c r="E4200" s="240"/>
      <c r="F4200" s="224"/>
      <c r="G4200" s="98"/>
      <c r="H4200" s="98"/>
      <c r="I4200" s="130"/>
      <c r="J4200" s="98"/>
      <c r="K4200" s="98"/>
      <c r="L4200" s="98"/>
      <c r="M4200" s="255"/>
      <c r="N4200" s="255"/>
      <c r="O4200" s="98"/>
      <c r="P4200" s="98"/>
      <c r="Q4200" s="130"/>
    </row>
    <row r="4201" spans="1:17" ht="12.6" customHeight="1" x14ac:dyDescent="0.2">
      <c r="A4201" s="234"/>
      <c r="B4201" s="98"/>
      <c r="C4201" s="130"/>
      <c r="D4201" s="240"/>
      <c r="E4201" s="240"/>
      <c r="F4201" s="224"/>
      <c r="G4201" s="98"/>
      <c r="H4201" s="98"/>
      <c r="I4201" s="130"/>
      <c r="J4201" s="98"/>
      <c r="K4201" s="98"/>
      <c r="L4201" s="98"/>
      <c r="M4201" s="255"/>
      <c r="N4201" s="255"/>
      <c r="O4201" s="98"/>
      <c r="P4201" s="98"/>
      <c r="Q4201" s="130"/>
    </row>
    <row r="4202" spans="1:17" ht="12.6" customHeight="1" x14ac:dyDescent="0.2">
      <c r="A4202" s="234"/>
      <c r="B4202" s="98"/>
      <c r="C4202" s="130"/>
      <c r="D4202" s="240"/>
      <c r="E4202" s="240"/>
      <c r="F4202" s="224"/>
      <c r="G4202" s="98"/>
      <c r="H4202" s="98"/>
      <c r="I4202" s="130"/>
      <c r="J4202" s="98"/>
      <c r="K4202" s="98"/>
      <c r="L4202" s="98"/>
      <c r="M4202" s="255"/>
      <c r="N4202" s="255"/>
      <c r="O4202" s="98"/>
      <c r="P4202" s="98"/>
      <c r="Q4202" s="130"/>
    </row>
    <row r="4203" spans="1:17" ht="12.6" customHeight="1" x14ac:dyDescent="0.2">
      <c r="A4203" s="234"/>
      <c r="B4203" s="98"/>
      <c r="C4203" s="130"/>
      <c r="D4203" s="240"/>
      <c r="E4203" s="240"/>
      <c r="F4203" s="224"/>
      <c r="G4203" s="98"/>
      <c r="H4203" s="98"/>
      <c r="I4203" s="130"/>
      <c r="J4203" s="98"/>
      <c r="K4203" s="98"/>
      <c r="L4203" s="98"/>
      <c r="M4203" s="255"/>
      <c r="N4203" s="255"/>
      <c r="O4203" s="98"/>
      <c r="P4203" s="98"/>
      <c r="Q4203" s="130"/>
    </row>
    <row r="4204" spans="1:17" ht="12.6" customHeight="1" x14ac:dyDescent="0.2">
      <c r="A4204" s="234"/>
      <c r="B4204" s="98"/>
      <c r="C4204" s="130"/>
      <c r="D4204" s="240"/>
      <c r="E4204" s="240"/>
      <c r="F4204" s="224"/>
      <c r="G4204" s="98"/>
      <c r="H4204" s="98"/>
      <c r="I4204" s="130"/>
      <c r="J4204" s="98"/>
      <c r="K4204" s="98"/>
      <c r="L4204" s="98"/>
      <c r="M4204" s="255"/>
      <c r="N4204" s="255"/>
      <c r="O4204" s="98"/>
      <c r="P4204" s="98"/>
      <c r="Q4204" s="130"/>
    </row>
    <row r="4205" spans="1:17" ht="12.6" customHeight="1" x14ac:dyDescent="0.2">
      <c r="A4205" s="234"/>
      <c r="B4205" s="98"/>
      <c r="C4205" s="130"/>
      <c r="D4205" s="240"/>
      <c r="E4205" s="240"/>
      <c r="F4205" s="224"/>
      <c r="G4205" s="98"/>
      <c r="H4205" s="98"/>
      <c r="I4205" s="130"/>
      <c r="J4205" s="98"/>
      <c r="K4205" s="98"/>
      <c r="L4205" s="98"/>
      <c r="M4205" s="255"/>
      <c r="N4205" s="255"/>
      <c r="O4205" s="98"/>
      <c r="P4205" s="98"/>
      <c r="Q4205" s="130"/>
    </row>
    <row r="4206" spans="1:17" ht="12.6" customHeight="1" x14ac:dyDescent="0.2">
      <c r="A4206" s="234"/>
      <c r="B4206" s="98"/>
      <c r="C4206" s="130"/>
      <c r="D4206" s="240"/>
      <c r="E4206" s="240"/>
      <c r="F4206" s="224"/>
      <c r="G4206" s="98"/>
      <c r="H4206" s="98"/>
      <c r="I4206" s="130"/>
      <c r="J4206" s="98"/>
      <c r="K4206" s="98"/>
      <c r="L4206" s="98"/>
      <c r="M4206" s="255"/>
      <c r="N4206" s="255"/>
      <c r="O4206" s="98"/>
      <c r="P4206" s="98"/>
      <c r="Q4206" s="130"/>
    </row>
    <row r="4207" spans="1:17" ht="12.6" customHeight="1" x14ac:dyDescent="0.2">
      <c r="A4207" s="234"/>
      <c r="B4207" s="98"/>
      <c r="C4207" s="130"/>
      <c r="D4207" s="240"/>
      <c r="E4207" s="240"/>
      <c r="F4207" s="224"/>
      <c r="G4207" s="98"/>
      <c r="H4207" s="98"/>
      <c r="I4207" s="130"/>
      <c r="J4207" s="98"/>
      <c r="K4207" s="98"/>
      <c r="L4207" s="98"/>
      <c r="M4207" s="255"/>
      <c r="N4207" s="255"/>
      <c r="O4207" s="98"/>
      <c r="P4207" s="98"/>
      <c r="Q4207" s="130"/>
    </row>
    <row r="4208" spans="1:17" ht="12.6" customHeight="1" x14ac:dyDescent="0.2">
      <c r="A4208" s="234"/>
      <c r="B4208" s="98"/>
      <c r="C4208" s="130"/>
      <c r="D4208" s="240"/>
      <c r="E4208" s="240"/>
      <c r="F4208" s="224"/>
      <c r="G4208" s="98"/>
      <c r="H4208" s="98"/>
      <c r="I4208" s="130"/>
      <c r="J4208" s="98"/>
      <c r="K4208" s="98"/>
      <c r="L4208" s="98"/>
      <c r="M4208" s="255"/>
      <c r="N4208" s="255"/>
      <c r="O4208" s="98"/>
      <c r="P4208" s="98"/>
      <c r="Q4208" s="130"/>
    </row>
    <row r="4209" spans="1:17" ht="12.6" customHeight="1" x14ac:dyDescent="0.2">
      <c r="A4209" s="234"/>
      <c r="B4209" s="98"/>
      <c r="C4209" s="130"/>
      <c r="D4209" s="240"/>
      <c r="E4209" s="240"/>
      <c r="F4209" s="224"/>
      <c r="G4209" s="98"/>
      <c r="H4209" s="98"/>
      <c r="I4209" s="130"/>
      <c r="J4209" s="98"/>
      <c r="K4209" s="98"/>
      <c r="L4209" s="98"/>
      <c r="M4209" s="255"/>
      <c r="N4209" s="255"/>
      <c r="O4209" s="98"/>
      <c r="P4209" s="98"/>
      <c r="Q4209" s="130"/>
    </row>
    <row r="4210" spans="1:17" ht="12.6" customHeight="1" x14ac:dyDescent="0.2">
      <c r="A4210" s="234"/>
      <c r="B4210" s="98"/>
      <c r="C4210" s="130"/>
      <c r="D4210" s="240"/>
      <c r="E4210" s="240"/>
      <c r="F4210" s="224"/>
      <c r="G4210" s="98"/>
      <c r="H4210" s="98"/>
      <c r="I4210" s="130"/>
      <c r="J4210" s="98"/>
      <c r="K4210" s="98"/>
      <c r="L4210" s="98"/>
      <c r="M4210" s="255"/>
      <c r="N4210" s="255"/>
      <c r="O4210" s="98"/>
      <c r="P4210" s="98"/>
      <c r="Q4210" s="130"/>
    </row>
    <row r="4211" spans="1:17" ht="12.6" customHeight="1" x14ac:dyDescent="0.2">
      <c r="A4211" s="234"/>
      <c r="B4211" s="98"/>
      <c r="C4211" s="130"/>
      <c r="D4211" s="240"/>
      <c r="E4211" s="240"/>
      <c r="F4211" s="224"/>
      <c r="G4211" s="98"/>
      <c r="H4211" s="98"/>
      <c r="I4211" s="130"/>
      <c r="J4211" s="98"/>
      <c r="K4211" s="98"/>
      <c r="L4211" s="98"/>
      <c r="M4211" s="255"/>
      <c r="N4211" s="255"/>
      <c r="O4211" s="98"/>
      <c r="P4211" s="98"/>
      <c r="Q4211" s="130"/>
    </row>
    <row r="4212" spans="1:17" ht="12.6" customHeight="1" x14ac:dyDescent="0.2">
      <c r="A4212" s="234"/>
      <c r="B4212" s="98"/>
      <c r="C4212" s="130"/>
      <c r="D4212" s="240"/>
      <c r="E4212" s="240"/>
      <c r="F4212" s="224"/>
      <c r="G4212" s="98"/>
      <c r="H4212" s="98"/>
      <c r="I4212" s="130"/>
      <c r="J4212" s="98"/>
      <c r="K4212" s="98"/>
      <c r="L4212" s="98"/>
      <c r="M4212" s="255"/>
      <c r="N4212" s="255"/>
      <c r="O4212" s="98"/>
      <c r="P4212" s="98"/>
      <c r="Q4212" s="130"/>
    </row>
    <row r="4213" spans="1:17" ht="12.6" customHeight="1" x14ac:dyDescent="0.2">
      <c r="A4213" s="234"/>
      <c r="B4213" s="98"/>
      <c r="C4213" s="130"/>
      <c r="D4213" s="240"/>
      <c r="E4213" s="240"/>
      <c r="F4213" s="224"/>
      <c r="G4213" s="98"/>
      <c r="H4213" s="98"/>
      <c r="I4213" s="130"/>
      <c r="J4213" s="98"/>
      <c r="K4213" s="98"/>
      <c r="L4213" s="98"/>
      <c r="M4213" s="255"/>
      <c r="N4213" s="255"/>
      <c r="O4213" s="98"/>
      <c r="P4213" s="98"/>
      <c r="Q4213" s="130"/>
    </row>
    <row r="4214" spans="1:17" ht="12.6" customHeight="1" x14ac:dyDescent="0.2">
      <c r="A4214" s="234"/>
      <c r="B4214" s="98"/>
      <c r="C4214" s="130"/>
      <c r="D4214" s="240"/>
      <c r="E4214" s="240"/>
      <c r="F4214" s="224"/>
      <c r="G4214" s="98"/>
      <c r="H4214" s="98"/>
      <c r="I4214" s="130"/>
      <c r="J4214" s="98"/>
      <c r="K4214" s="98"/>
      <c r="L4214" s="98"/>
      <c r="M4214" s="255"/>
      <c r="N4214" s="255"/>
      <c r="O4214" s="98"/>
      <c r="P4214" s="98"/>
      <c r="Q4214" s="130"/>
    </row>
    <row r="4215" spans="1:17" ht="12.6" customHeight="1" x14ac:dyDescent="0.2">
      <c r="A4215" s="234"/>
      <c r="B4215" s="98"/>
      <c r="C4215" s="130"/>
      <c r="D4215" s="240"/>
      <c r="E4215" s="240"/>
      <c r="F4215" s="224"/>
      <c r="G4215" s="98"/>
      <c r="H4215" s="98"/>
      <c r="I4215" s="130"/>
      <c r="J4215" s="98"/>
      <c r="K4215" s="98"/>
      <c r="L4215" s="98"/>
      <c r="M4215" s="255"/>
      <c r="N4215" s="255"/>
      <c r="O4215" s="98"/>
      <c r="P4215" s="98"/>
      <c r="Q4215" s="130"/>
    </row>
    <row r="4216" spans="1:17" ht="12.6" customHeight="1" x14ac:dyDescent="0.2">
      <c r="A4216" s="234"/>
      <c r="B4216" s="98"/>
      <c r="C4216" s="130"/>
      <c r="D4216" s="240"/>
      <c r="E4216" s="240"/>
      <c r="F4216" s="224"/>
      <c r="G4216" s="98"/>
      <c r="H4216" s="98"/>
      <c r="I4216" s="130"/>
      <c r="J4216" s="98"/>
      <c r="K4216" s="98"/>
      <c r="L4216" s="98"/>
      <c r="M4216" s="255"/>
      <c r="N4216" s="255"/>
      <c r="O4216" s="98"/>
      <c r="P4216" s="98"/>
      <c r="Q4216" s="130"/>
    </row>
    <row r="4217" spans="1:17" ht="12.6" customHeight="1" x14ac:dyDescent="0.2">
      <c r="A4217" s="234"/>
      <c r="B4217" s="98"/>
      <c r="C4217" s="130"/>
      <c r="D4217" s="240"/>
      <c r="E4217" s="240"/>
      <c r="F4217" s="224"/>
      <c r="G4217" s="98"/>
      <c r="H4217" s="98"/>
      <c r="I4217" s="130"/>
      <c r="J4217" s="98"/>
      <c r="K4217" s="98"/>
      <c r="L4217" s="98"/>
      <c r="M4217" s="255"/>
      <c r="N4217" s="255"/>
      <c r="O4217" s="98"/>
      <c r="P4217" s="98"/>
      <c r="Q4217" s="130"/>
    </row>
    <row r="4218" spans="1:17" ht="12.6" customHeight="1" x14ac:dyDescent="0.2">
      <c r="A4218" s="234"/>
      <c r="B4218" s="98"/>
      <c r="C4218" s="130"/>
      <c r="D4218" s="240"/>
      <c r="E4218" s="240"/>
      <c r="F4218" s="224"/>
      <c r="G4218" s="98"/>
      <c r="H4218" s="98"/>
      <c r="I4218" s="130"/>
      <c r="J4218" s="98"/>
      <c r="K4218" s="98"/>
      <c r="L4218" s="98"/>
      <c r="M4218" s="255"/>
      <c r="N4218" s="255"/>
      <c r="O4218" s="98"/>
      <c r="P4218" s="98"/>
      <c r="Q4218" s="130"/>
    </row>
    <row r="4219" spans="1:17" ht="12.6" customHeight="1" x14ac:dyDescent="0.2">
      <c r="A4219" s="234"/>
      <c r="B4219" s="98"/>
      <c r="C4219" s="130"/>
      <c r="D4219" s="240"/>
      <c r="E4219" s="240"/>
      <c r="F4219" s="224"/>
      <c r="G4219" s="98"/>
      <c r="H4219" s="98"/>
      <c r="I4219" s="130"/>
      <c r="J4219" s="98"/>
      <c r="K4219" s="98"/>
      <c r="L4219" s="98"/>
      <c r="M4219" s="255"/>
      <c r="N4219" s="255"/>
      <c r="O4219" s="98"/>
      <c r="P4219" s="98"/>
      <c r="Q4219" s="130"/>
    </row>
    <row r="4220" spans="1:17" ht="12.6" customHeight="1" x14ac:dyDescent="0.2">
      <c r="A4220" s="234"/>
      <c r="B4220" s="98"/>
      <c r="C4220" s="130"/>
      <c r="D4220" s="240"/>
      <c r="E4220" s="240"/>
      <c r="F4220" s="224"/>
      <c r="G4220" s="98"/>
      <c r="H4220" s="98"/>
      <c r="I4220" s="130"/>
      <c r="J4220" s="98"/>
      <c r="K4220" s="98"/>
      <c r="L4220" s="98"/>
      <c r="M4220" s="255"/>
      <c r="N4220" s="255"/>
      <c r="O4220" s="98"/>
      <c r="P4220" s="98"/>
      <c r="Q4220" s="130"/>
    </row>
    <row r="4221" spans="1:17" ht="12.6" customHeight="1" x14ac:dyDescent="0.2">
      <c r="A4221" s="234"/>
      <c r="B4221" s="98"/>
      <c r="C4221" s="130"/>
      <c r="D4221" s="240"/>
      <c r="E4221" s="240"/>
      <c r="F4221" s="224"/>
      <c r="G4221" s="98"/>
      <c r="H4221" s="98"/>
      <c r="I4221" s="130"/>
      <c r="J4221" s="98"/>
      <c r="K4221" s="98"/>
      <c r="L4221" s="98"/>
      <c r="M4221" s="255"/>
      <c r="N4221" s="255"/>
      <c r="O4221" s="98"/>
      <c r="P4221" s="98"/>
      <c r="Q4221" s="130"/>
    </row>
    <row r="4222" spans="1:17" ht="12.6" customHeight="1" x14ac:dyDescent="0.2">
      <c r="A4222" s="234"/>
      <c r="B4222" s="98"/>
      <c r="C4222" s="130"/>
      <c r="D4222" s="240"/>
      <c r="E4222" s="240"/>
      <c r="F4222" s="224"/>
      <c r="G4222" s="98"/>
      <c r="H4222" s="98"/>
      <c r="I4222" s="130"/>
      <c r="J4222" s="98"/>
      <c r="K4222" s="98"/>
      <c r="L4222" s="98"/>
      <c r="M4222" s="255"/>
      <c r="N4222" s="255"/>
      <c r="O4222" s="98"/>
      <c r="P4222" s="98"/>
      <c r="Q4222" s="130"/>
    </row>
    <row r="4223" spans="1:17" ht="12.6" customHeight="1" x14ac:dyDescent="0.2">
      <c r="A4223" s="234"/>
      <c r="B4223" s="98"/>
      <c r="C4223" s="130"/>
      <c r="D4223" s="240"/>
      <c r="E4223" s="240"/>
      <c r="F4223" s="224"/>
      <c r="G4223" s="98"/>
      <c r="H4223" s="98"/>
      <c r="I4223" s="130"/>
      <c r="J4223" s="98"/>
      <c r="K4223" s="98"/>
      <c r="L4223" s="98"/>
      <c r="M4223" s="255"/>
      <c r="N4223" s="255"/>
      <c r="O4223" s="98"/>
      <c r="P4223" s="98"/>
      <c r="Q4223" s="130"/>
    </row>
    <row r="4224" spans="1:17" ht="12.6" customHeight="1" x14ac:dyDescent="0.2">
      <c r="A4224" s="234"/>
      <c r="B4224" s="98"/>
      <c r="C4224" s="130"/>
      <c r="D4224" s="240"/>
      <c r="E4224" s="240"/>
      <c r="F4224" s="224"/>
      <c r="G4224" s="98"/>
      <c r="H4224" s="98"/>
      <c r="I4224" s="130"/>
      <c r="J4224" s="98"/>
      <c r="K4224" s="98"/>
      <c r="L4224" s="98"/>
      <c r="M4224" s="255"/>
      <c r="N4224" s="255"/>
      <c r="O4224" s="98"/>
      <c r="P4224" s="98"/>
      <c r="Q4224" s="130"/>
    </row>
    <row r="4225" spans="1:17" ht="12.6" customHeight="1" x14ac:dyDescent="0.2">
      <c r="A4225" s="234"/>
      <c r="B4225" s="98"/>
      <c r="C4225" s="130"/>
      <c r="D4225" s="240"/>
      <c r="E4225" s="240"/>
      <c r="F4225" s="224"/>
      <c r="G4225" s="98"/>
      <c r="H4225" s="98"/>
      <c r="I4225" s="130"/>
      <c r="J4225" s="98"/>
      <c r="K4225" s="98"/>
      <c r="L4225" s="98"/>
      <c r="M4225" s="255"/>
      <c r="N4225" s="255"/>
      <c r="O4225" s="98"/>
      <c r="P4225" s="98"/>
      <c r="Q4225" s="130"/>
    </row>
    <row r="4226" spans="1:17" ht="12.6" customHeight="1" x14ac:dyDescent="0.2">
      <c r="A4226" s="234"/>
      <c r="B4226" s="98"/>
      <c r="C4226" s="130"/>
      <c r="D4226" s="240"/>
      <c r="E4226" s="240"/>
      <c r="F4226" s="224"/>
      <c r="G4226" s="98"/>
      <c r="H4226" s="98"/>
      <c r="I4226" s="130"/>
      <c r="J4226" s="98"/>
      <c r="K4226" s="98"/>
      <c r="L4226" s="98"/>
      <c r="M4226" s="255"/>
      <c r="N4226" s="255"/>
      <c r="O4226" s="98"/>
      <c r="P4226" s="98"/>
      <c r="Q4226" s="130"/>
    </row>
    <row r="4227" spans="1:17" ht="12.6" customHeight="1" x14ac:dyDescent="0.2">
      <c r="A4227" s="234"/>
      <c r="B4227" s="98"/>
      <c r="C4227" s="130"/>
      <c r="D4227" s="240"/>
      <c r="E4227" s="240"/>
      <c r="F4227" s="224"/>
      <c r="G4227" s="98"/>
      <c r="H4227" s="98"/>
      <c r="I4227" s="130"/>
      <c r="J4227" s="98"/>
      <c r="K4227" s="98"/>
      <c r="L4227" s="98"/>
      <c r="M4227" s="255"/>
      <c r="N4227" s="255"/>
      <c r="O4227" s="98"/>
      <c r="P4227" s="98"/>
      <c r="Q4227" s="130"/>
    </row>
    <row r="4228" spans="1:17" ht="12.6" customHeight="1" x14ac:dyDescent="0.2">
      <c r="A4228" s="234"/>
      <c r="B4228" s="98"/>
      <c r="C4228" s="130"/>
      <c r="D4228" s="240"/>
      <c r="E4228" s="240"/>
      <c r="F4228" s="224"/>
      <c r="G4228" s="98"/>
      <c r="H4228" s="98"/>
      <c r="I4228" s="130"/>
      <c r="J4228" s="98"/>
      <c r="K4228" s="98"/>
      <c r="L4228" s="98"/>
      <c r="M4228" s="255"/>
      <c r="N4228" s="255"/>
      <c r="O4228" s="98"/>
      <c r="P4228" s="98"/>
      <c r="Q4228" s="130"/>
    </row>
    <row r="4229" spans="1:17" ht="12.6" customHeight="1" x14ac:dyDescent="0.2">
      <c r="A4229" s="234"/>
      <c r="B4229" s="98"/>
      <c r="C4229" s="130"/>
      <c r="D4229" s="240"/>
      <c r="E4229" s="240"/>
      <c r="F4229" s="224"/>
      <c r="G4229" s="98"/>
      <c r="H4229" s="98"/>
      <c r="I4229" s="130"/>
      <c r="J4229" s="98"/>
      <c r="K4229" s="98"/>
      <c r="L4229" s="98"/>
      <c r="M4229" s="255"/>
      <c r="N4229" s="255"/>
      <c r="O4229" s="98"/>
      <c r="P4229" s="98"/>
      <c r="Q4229" s="130"/>
    </row>
    <row r="4230" spans="1:17" ht="12.6" customHeight="1" x14ac:dyDescent="0.2">
      <c r="A4230" s="234"/>
      <c r="B4230" s="98"/>
      <c r="C4230" s="130"/>
      <c r="D4230" s="240"/>
      <c r="E4230" s="240"/>
      <c r="F4230" s="224"/>
      <c r="G4230" s="98"/>
      <c r="H4230" s="98"/>
      <c r="I4230" s="130"/>
      <c r="J4230" s="98"/>
      <c r="K4230" s="98"/>
      <c r="L4230" s="98"/>
      <c r="M4230" s="255"/>
      <c r="N4230" s="255"/>
      <c r="O4230" s="98"/>
      <c r="P4230" s="98"/>
      <c r="Q4230" s="130"/>
    </row>
    <row r="4231" spans="1:17" ht="12.6" customHeight="1" x14ac:dyDescent="0.2">
      <c r="A4231" s="234"/>
      <c r="B4231" s="98"/>
      <c r="C4231" s="130"/>
      <c r="D4231" s="240"/>
      <c r="E4231" s="240"/>
      <c r="F4231" s="224"/>
      <c r="G4231" s="98"/>
      <c r="H4231" s="98"/>
      <c r="I4231" s="130"/>
      <c r="J4231" s="98"/>
      <c r="K4231" s="98"/>
      <c r="L4231" s="98"/>
      <c r="M4231" s="255"/>
      <c r="N4231" s="255"/>
      <c r="O4231" s="98"/>
      <c r="P4231" s="98"/>
      <c r="Q4231" s="130"/>
    </row>
    <row r="4232" spans="1:17" ht="12.6" customHeight="1" x14ac:dyDescent="0.2">
      <c r="A4232" s="234"/>
      <c r="B4232" s="98"/>
      <c r="C4232" s="130"/>
      <c r="D4232" s="240"/>
      <c r="E4232" s="240"/>
      <c r="F4232" s="224"/>
      <c r="G4232" s="98"/>
      <c r="H4232" s="98"/>
      <c r="I4232" s="130"/>
      <c r="J4232" s="98"/>
      <c r="K4232" s="98"/>
      <c r="L4232" s="98"/>
      <c r="M4232" s="255"/>
      <c r="N4232" s="255"/>
      <c r="O4232" s="98"/>
      <c r="P4232" s="98"/>
      <c r="Q4232" s="130"/>
    </row>
    <row r="4233" spans="1:17" ht="12.6" customHeight="1" x14ac:dyDescent="0.2">
      <c r="A4233" s="234"/>
      <c r="B4233" s="98"/>
      <c r="C4233" s="130"/>
      <c r="D4233" s="240"/>
      <c r="E4233" s="240"/>
      <c r="F4233" s="224"/>
      <c r="G4233" s="98"/>
      <c r="H4233" s="98"/>
      <c r="I4233" s="130"/>
      <c r="J4233" s="98"/>
      <c r="K4233" s="98"/>
      <c r="L4233" s="98"/>
      <c r="M4233" s="255"/>
      <c r="N4233" s="255"/>
      <c r="O4233" s="98"/>
      <c r="P4233" s="98"/>
      <c r="Q4233" s="130"/>
    </row>
    <row r="4234" spans="1:17" ht="12.6" customHeight="1" x14ac:dyDescent="0.2">
      <c r="A4234" s="234"/>
      <c r="B4234" s="98"/>
      <c r="C4234" s="130"/>
      <c r="D4234" s="240"/>
      <c r="E4234" s="240"/>
      <c r="F4234" s="224"/>
      <c r="G4234" s="98"/>
      <c r="H4234" s="98"/>
      <c r="I4234" s="130"/>
      <c r="J4234" s="98"/>
      <c r="K4234" s="98"/>
      <c r="L4234" s="98"/>
      <c r="M4234" s="255"/>
      <c r="N4234" s="255"/>
      <c r="O4234" s="98"/>
      <c r="P4234" s="98"/>
      <c r="Q4234" s="130"/>
    </row>
    <row r="4235" spans="1:17" ht="12.6" customHeight="1" x14ac:dyDescent="0.2">
      <c r="A4235" s="234"/>
      <c r="B4235" s="98"/>
      <c r="C4235" s="130"/>
      <c r="D4235" s="240"/>
      <c r="E4235" s="240"/>
      <c r="F4235" s="224"/>
      <c r="G4235" s="98"/>
      <c r="H4235" s="98"/>
      <c r="I4235" s="130"/>
      <c r="J4235" s="98"/>
      <c r="K4235" s="98"/>
      <c r="L4235" s="98"/>
      <c r="M4235" s="255"/>
      <c r="N4235" s="255"/>
      <c r="O4235" s="98"/>
      <c r="P4235" s="98"/>
      <c r="Q4235" s="130"/>
    </row>
    <row r="4236" spans="1:17" ht="12.6" customHeight="1" x14ac:dyDescent="0.2">
      <c r="A4236" s="234"/>
      <c r="B4236" s="98"/>
      <c r="C4236" s="130"/>
      <c r="D4236" s="240"/>
      <c r="E4236" s="240"/>
      <c r="F4236" s="224"/>
      <c r="G4236" s="98"/>
      <c r="H4236" s="98"/>
      <c r="I4236" s="130"/>
      <c r="J4236" s="98"/>
      <c r="K4236" s="98"/>
      <c r="L4236" s="98"/>
      <c r="M4236" s="255"/>
      <c r="N4236" s="255"/>
      <c r="O4236" s="98"/>
      <c r="P4236" s="98"/>
      <c r="Q4236" s="130"/>
    </row>
    <row r="4237" spans="1:17" ht="12.6" customHeight="1" x14ac:dyDescent="0.2">
      <c r="A4237" s="234"/>
      <c r="B4237" s="98"/>
      <c r="C4237" s="130"/>
      <c r="D4237" s="240"/>
      <c r="E4237" s="240"/>
      <c r="F4237" s="224"/>
      <c r="G4237" s="98"/>
      <c r="H4237" s="98"/>
      <c r="I4237" s="130"/>
      <c r="J4237" s="98"/>
      <c r="K4237" s="98"/>
      <c r="L4237" s="98"/>
      <c r="M4237" s="255"/>
      <c r="N4237" s="255"/>
      <c r="O4237" s="98"/>
      <c r="P4237" s="98"/>
      <c r="Q4237" s="130"/>
    </row>
    <row r="4238" spans="1:17" ht="12.6" customHeight="1" x14ac:dyDescent="0.2">
      <c r="A4238" s="234"/>
      <c r="B4238" s="98"/>
      <c r="C4238" s="130"/>
      <c r="D4238" s="240"/>
      <c r="E4238" s="240"/>
      <c r="F4238" s="224"/>
      <c r="G4238" s="98"/>
      <c r="H4238" s="98"/>
      <c r="I4238" s="130"/>
      <c r="J4238" s="98"/>
      <c r="K4238" s="98"/>
      <c r="L4238" s="98"/>
      <c r="M4238" s="255"/>
      <c r="N4238" s="255"/>
      <c r="O4238" s="98"/>
      <c r="P4238" s="98"/>
      <c r="Q4238" s="130"/>
    </row>
    <row r="4239" spans="1:17" ht="12.6" customHeight="1" x14ac:dyDescent="0.2">
      <c r="A4239" s="234"/>
      <c r="B4239" s="98"/>
      <c r="C4239" s="130"/>
      <c r="D4239" s="240"/>
      <c r="E4239" s="240"/>
      <c r="F4239" s="224"/>
      <c r="G4239" s="98"/>
      <c r="H4239" s="98"/>
      <c r="I4239" s="130"/>
      <c r="J4239" s="98"/>
      <c r="K4239" s="98"/>
      <c r="L4239" s="98"/>
      <c r="M4239" s="255"/>
      <c r="N4239" s="255"/>
      <c r="O4239" s="98"/>
      <c r="P4239" s="98"/>
      <c r="Q4239" s="130"/>
    </row>
    <row r="4240" spans="1:17" ht="12.6" customHeight="1" x14ac:dyDescent="0.2">
      <c r="A4240" s="234"/>
      <c r="B4240" s="98"/>
      <c r="C4240" s="130"/>
      <c r="D4240" s="240"/>
      <c r="E4240" s="240"/>
      <c r="F4240" s="224"/>
      <c r="G4240" s="98"/>
      <c r="H4240" s="98"/>
      <c r="I4240" s="130"/>
      <c r="J4240" s="98"/>
      <c r="K4240" s="98"/>
      <c r="L4240" s="98"/>
      <c r="M4240" s="255"/>
      <c r="N4240" s="255"/>
      <c r="O4240" s="98"/>
      <c r="P4240" s="98"/>
      <c r="Q4240" s="130"/>
    </row>
    <row r="4241" spans="1:17" ht="12.6" customHeight="1" x14ac:dyDescent="0.2">
      <c r="A4241" s="234"/>
      <c r="B4241" s="98"/>
      <c r="C4241" s="130"/>
      <c r="D4241" s="240"/>
      <c r="E4241" s="240"/>
      <c r="F4241" s="224"/>
      <c r="G4241" s="98"/>
      <c r="H4241" s="98"/>
      <c r="I4241" s="130"/>
      <c r="J4241" s="98"/>
      <c r="K4241" s="98"/>
      <c r="L4241" s="98"/>
      <c r="M4241" s="255"/>
      <c r="N4241" s="255"/>
      <c r="O4241" s="98"/>
      <c r="P4241" s="98"/>
      <c r="Q4241" s="130"/>
    </row>
    <row r="4242" spans="1:17" ht="12.6" customHeight="1" x14ac:dyDescent="0.2">
      <c r="A4242" s="234"/>
      <c r="B4242" s="98"/>
      <c r="C4242" s="130"/>
      <c r="D4242" s="240"/>
      <c r="E4242" s="240"/>
      <c r="F4242" s="224"/>
      <c r="G4242" s="98"/>
      <c r="H4242" s="98"/>
      <c r="I4242" s="130"/>
      <c r="J4242" s="98"/>
      <c r="K4242" s="98"/>
      <c r="L4242" s="98"/>
      <c r="M4242" s="255"/>
      <c r="N4242" s="255"/>
      <c r="O4242" s="98"/>
      <c r="P4242" s="98"/>
      <c r="Q4242" s="130"/>
    </row>
    <row r="4243" spans="1:17" ht="12.6" customHeight="1" x14ac:dyDescent="0.2">
      <c r="A4243" s="234"/>
      <c r="B4243" s="98"/>
      <c r="C4243" s="130"/>
      <c r="D4243" s="240"/>
      <c r="E4243" s="240"/>
      <c r="F4243" s="224"/>
      <c r="G4243" s="98"/>
      <c r="H4243" s="98"/>
      <c r="I4243" s="130"/>
      <c r="J4243" s="98"/>
      <c r="K4243" s="98"/>
      <c r="L4243" s="98"/>
      <c r="M4243" s="255"/>
      <c r="N4243" s="255"/>
      <c r="O4243" s="98"/>
      <c r="P4243" s="98"/>
      <c r="Q4243" s="130"/>
    </row>
    <row r="4244" spans="1:17" ht="12.6" customHeight="1" x14ac:dyDescent="0.2">
      <c r="A4244" s="234"/>
      <c r="B4244" s="98"/>
      <c r="C4244" s="130"/>
      <c r="D4244" s="240"/>
      <c r="E4244" s="240"/>
      <c r="F4244" s="224"/>
      <c r="G4244" s="98"/>
      <c r="H4244" s="98"/>
      <c r="I4244" s="130"/>
      <c r="J4244" s="98"/>
      <c r="K4244" s="98"/>
      <c r="L4244" s="98"/>
      <c r="M4244" s="255"/>
      <c r="N4244" s="255"/>
      <c r="O4244" s="98"/>
      <c r="P4244" s="98"/>
      <c r="Q4244" s="130"/>
    </row>
    <row r="4245" spans="1:17" ht="12.6" customHeight="1" x14ac:dyDescent="0.2">
      <c r="A4245" s="234"/>
      <c r="B4245" s="98"/>
      <c r="C4245" s="130"/>
      <c r="D4245" s="240"/>
      <c r="E4245" s="240"/>
      <c r="F4245" s="224"/>
      <c r="G4245" s="98"/>
      <c r="H4245" s="98"/>
      <c r="I4245" s="130"/>
      <c r="J4245" s="98"/>
      <c r="K4245" s="98"/>
      <c r="L4245" s="98"/>
      <c r="M4245" s="255"/>
      <c r="N4245" s="255"/>
      <c r="O4245" s="98"/>
      <c r="P4245" s="98"/>
      <c r="Q4245" s="130"/>
    </row>
    <row r="4246" spans="1:17" ht="12.6" customHeight="1" x14ac:dyDescent="0.2">
      <c r="A4246" s="234"/>
      <c r="B4246" s="98"/>
      <c r="C4246" s="130"/>
      <c r="D4246" s="240"/>
      <c r="E4246" s="240"/>
      <c r="F4246" s="224"/>
      <c r="G4246" s="98"/>
      <c r="H4246" s="98"/>
      <c r="I4246" s="130"/>
      <c r="J4246" s="98"/>
      <c r="K4246" s="98"/>
      <c r="L4246" s="98"/>
      <c r="M4246" s="255"/>
      <c r="N4246" s="255"/>
      <c r="O4246" s="98"/>
      <c r="P4246" s="98"/>
      <c r="Q4246" s="130"/>
    </row>
    <row r="4247" spans="1:17" ht="12.6" customHeight="1" x14ac:dyDescent="0.2">
      <c r="A4247" s="234"/>
      <c r="B4247" s="98"/>
      <c r="C4247" s="130"/>
      <c r="D4247" s="240"/>
      <c r="E4247" s="240"/>
      <c r="F4247" s="224"/>
      <c r="G4247" s="98"/>
      <c r="H4247" s="98"/>
      <c r="I4247" s="130"/>
      <c r="J4247" s="98"/>
      <c r="K4247" s="98"/>
      <c r="L4247" s="98"/>
      <c r="M4247" s="255"/>
      <c r="N4247" s="255"/>
      <c r="O4247" s="98"/>
      <c r="P4247" s="98"/>
      <c r="Q4247" s="130"/>
    </row>
    <row r="4248" spans="1:17" ht="12.6" customHeight="1" x14ac:dyDescent="0.2">
      <c r="A4248" s="234"/>
      <c r="B4248" s="98"/>
      <c r="C4248" s="130"/>
      <c r="D4248" s="240"/>
      <c r="E4248" s="240"/>
      <c r="F4248" s="224"/>
      <c r="G4248" s="98"/>
      <c r="H4248" s="98"/>
      <c r="I4248" s="130"/>
      <c r="J4248" s="98"/>
      <c r="K4248" s="98"/>
      <c r="L4248" s="98"/>
      <c r="M4248" s="255"/>
      <c r="N4248" s="255"/>
      <c r="O4248" s="98"/>
      <c r="P4248" s="98"/>
      <c r="Q4248" s="130"/>
    </row>
    <row r="4249" spans="1:17" ht="12.6" customHeight="1" x14ac:dyDescent="0.2">
      <c r="A4249" s="234"/>
      <c r="B4249" s="98"/>
      <c r="C4249" s="130"/>
      <c r="D4249" s="240"/>
      <c r="E4249" s="240"/>
      <c r="F4249" s="224"/>
      <c r="G4249" s="98"/>
      <c r="H4249" s="98"/>
      <c r="I4249" s="130"/>
      <c r="J4249" s="98"/>
      <c r="K4249" s="98"/>
      <c r="L4249" s="98"/>
      <c r="M4249" s="255"/>
      <c r="N4249" s="255"/>
      <c r="O4249" s="98"/>
      <c r="P4249" s="98"/>
      <c r="Q4249" s="130"/>
    </row>
    <row r="4250" spans="1:17" ht="12.6" customHeight="1" x14ac:dyDescent="0.2">
      <c r="A4250" s="234"/>
      <c r="B4250" s="98"/>
      <c r="C4250" s="130"/>
      <c r="D4250" s="240"/>
      <c r="E4250" s="240"/>
      <c r="F4250" s="224"/>
      <c r="G4250" s="98"/>
      <c r="H4250" s="98"/>
      <c r="I4250" s="130"/>
      <c r="J4250" s="98"/>
      <c r="K4250" s="98"/>
      <c r="L4250" s="98"/>
      <c r="M4250" s="255"/>
      <c r="N4250" s="255"/>
      <c r="O4250" s="98"/>
      <c r="P4250" s="98"/>
      <c r="Q4250" s="130"/>
    </row>
    <row r="4251" spans="1:17" ht="12.6" customHeight="1" x14ac:dyDescent="0.2">
      <c r="A4251" s="234"/>
      <c r="B4251" s="98"/>
      <c r="C4251" s="130"/>
      <c r="D4251" s="240"/>
      <c r="E4251" s="240"/>
      <c r="F4251" s="224"/>
      <c r="G4251" s="98"/>
      <c r="H4251" s="98"/>
      <c r="I4251" s="130"/>
      <c r="J4251" s="98"/>
      <c r="K4251" s="98"/>
      <c r="L4251" s="98"/>
      <c r="M4251" s="255"/>
      <c r="N4251" s="255"/>
      <c r="O4251" s="98"/>
      <c r="P4251" s="98"/>
      <c r="Q4251" s="130"/>
    </row>
    <row r="4252" spans="1:17" ht="12.6" customHeight="1" x14ac:dyDescent="0.2">
      <c r="A4252" s="234"/>
      <c r="B4252" s="98"/>
      <c r="C4252" s="130"/>
      <c r="D4252" s="240"/>
      <c r="E4252" s="240"/>
      <c r="F4252" s="224"/>
      <c r="G4252" s="98"/>
      <c r="H4252" s="98"/>
      <c r="I4252" s="130"/>
      <c r="J4252" s="98"/>
      <c r="K4252" s="98"/>
      <c r="L4252" s="98"/>
      <c r="M4252" s="255"/>
      <c r="N4252" s="255"/>
      <c r="O4252" s="98"/>
      <c r="P4252" s="98"/>
      <c r="Q4252" s="130"/>
    </row>
    <row r="4253" spans="1:17" ht="12.6" customHeight="1" x14ac:dyDescent="0.2">
      <c r="A4253" s="234"/>
      <c r="B4253" s="98"/>
      <c r="C4253" s="130"/>
      <c r="D4253" s="240"/>
      <c r="E4253" s="240"/>
      <c r="F4253" s="224"/>
      <c r="G4253" s="98"/>
      <c r="H4253" s="98"/>
      <c r="I4253" s="130"/>
      <c r="J4253" s="98"/>
      <c r="K4253" s="98"/>
      <c r="L4253" s="98"/>
      <c r="M4253" s="255"/>
      <c r="N4253" s="255"/>
      <c r="O4253" s="98"/>
      <c r="P4253" s="98"/>
      <c r="Q4253" s="130"/>
    </row>
    <row r="4254" spans="1:17" ht="12.6" customHeight="1" x14ac:dyDescent="0.2">
      <c r="A4254" s="234"/>
      <c r="B4254" s="98"/>
      <c r="C4254" s="130"/>
      <c r="D4254" s="240"/>
      <c r="E4254" s="240"/>
      <c r="F4254" s="224"/>
      <c r="G4254" s="98"/>
      <c r="H4254" s="98"/>
      <c r="I4254" s="130"/>
      <c r="J4254" s="98"/>
      <c r="K4254" s="98"/>
      <c r="L4254" s="98"/>
      <c r="M4254" s="255"/>
      <c r="N4254" s="255"/>
      <c r="O4254" s="98"/>
      <c r="P4254" s="98"/>
      <c r="Q4254" s="130"/>
    </row>
    <row r="4255" spans="1:17" ht="12.6" customHeight="1" x14ac:dyDescent="0.2">
      <c r="A4255" s="234"/>
      <c r="B4255" s="98"/>
      <c r="C4255" s="130"/>
      <c r="D4255" s="240"/>
      <c r="E4255" s="240"/>
      <c r="F4255" s="224"/>
      <c r="G4255" s="98"/>
      <c r="H4255" s="98"/>
      <c r="I4255" s="130"/>
      <c r="J4255" s="98"/>
      <c r="K4255" s="98"/>
      <c r="L4255" s="98"/>
      <c r="M4255" s="255"/>
      <c r="N4255" s="255"/>
      <c r="O4255" s="98"/>
      <c r="P4255" s="98"/>
      <c r="Q4255" s="130"/>
    </row>
    <row r="4256" spans="1:17" ht="12.6" customHeight="1" x14ac:dyDescent="0.2">
      <c r="A4256" s="234"/>
      <c r="B4256" s="98"/>
      <c r="C4256" s="130"/>
      <c r="D4256" s="240"/>
      <c r="E4256" s="240"/>
      <c r="F4256" s="224"/>
      <c r="G4256" s="98"/>
      <c r="H4256" s="98"/>
      <c r="I4256" s="130"/>
      <c r="J4256" s="98"/>
      <c r="K4256" s="98"/>
      <c r="L4256" s="98"/>
      <c r="M4256" s="255"/>
      <c r="N4256" s="255"/>
      <c r="O4256" s="98"/>
      <c r="P4256" s="98"/>
      <c r="Q4256" s="130"/>
    </row>
    <row r="4257" spans="1:17" ht="12.6" customHeight="1" x14ac:dyDescent="0.2">
      <c r="A4257" s="234"/>
      <c r="B4257" s="98"/>
      <c r="C4257" s="130"/>
      <c r="D4257" s="240"/>
      <c r="E4257" s="240"/>
      <c r="F4257" s="224"/>
      <c r="G4257" s="98"/>
      <c r="H4257" s="98"/>
      <c r="I4257" s="130"/>
      <c r="J4257" s="98"/>
      <c r="K4257" s="98"/>
      <c r="L4257" s="98"/>
      <c r="M4257" s="255"/>
      <c r="N4257" s="255"/>
      <c r="O4257" s="98"/>
      <c r="P4257" s="98"/>
      <c r="Q4257" s="130"/>
    </row>
    <row r="4258" spans="1:17" ht="12.6" customHeight="1" x14ac:dyDescent="0.2">
      <c r="A4258" s="234"/>
      <c r="B4258" s="98"/>
      <c r="C4258" s="130"/>
      <c r="D4258" s="240"/>
      <c r="E4258" s="240"/>
      <c r="F4258" s="224"/>
      <c r="G4258" s="98"/>
      <c r="H4258" s="98"/>
      <c r="I4258" s="130"/>
      <c r="J4258" s="98"/>
      <c r="K4258" s="98"/>
      <c r="L4258" s="98"/>
      <c r="M4258" s="255"/>
      <c r="N4258" s="255"/>
      <c r="O4258" s="98"/>
      <c r="P4258" s="98"/>
      <c r="Q4258" s="130"/>
    </row>
    <row r="4259" spans="1:17" ht="12.6" customHeight="1" x14ac:dyDescent="0.2">
      <c r="A4259" s="234"/>
      <c r="B4259" s="98"/>
      <c r="C4259" s="130"/>
      <c r="D4259" s="240"/>
      <c r="E4259" s="240"/>
      <c r="F4259" s="224"/>
      <c r="G4259" s="98"/>
      <c r="H4259" s="98"/>
      <c r="I4259" s="130"/>
      <c r="J4259" s="98"/>
      <c r="K4259" s="98"/>
      <c r="L4259" s="98"/>
      <c r="M4259" s="255"/>
      <c r="N4259" s="255"/>
      <c r="O4259" s="98"/>
      <c r="P4259" s="98"/>
      <c r="Q4259" s="130"/>
    </row>
    <row r="4260" spans="1:17" ht="12.6" customHeight="1" x14ac:dyDescent="0.2">
      <c r="A4260" s="234"/>
      <c r="B4260" s="98"/>
      <c r="C4260" s="130"/>
      <c r="D4260" s="240"/>
      <c r="E4260" s="240"/>
      <c r="F4260" s="224"/>
      <c r="G4260" s="98"/>
      <c r="H4260" s="98"/>
      <c r="I4260" s="130"/>
      <c r="J4260" s="98"/>
      <c r="K4260" s="98"/>
      <c r="L4260" s="98"/>
      <c r="M4260" s="255"/>
      <c r="N4260" s="255"/>
      <c r="O4260" s="98"/>
      <c r="P4260" s="98"/>
      <c r="Q4260" s="130"/>
    </row>
    <row r="4261" spans="1:17" ht="12.6" customHeight="1" x14ac:dyDescent="0.2">
      <c r="A4261" s="234"/>
      <c r="B4261" s="98"/>
      <c r="C4261" s="130"/>
      <c r="D4261" s="240"/>
      <c r="E4261" s="240"/>
      <c r="F4261" s="224"/>
      <c r="G4261" s="98"/>
      <c r="H4261" s="98"/>
      <c r="I4261" s="130"/>
      <c r="J4261" s="98"/>
      <c r="K4261" s="98"/>
      <c r="L4261" s="98"/>
      <c r="M4261" s="255"/>
      <c r="N4261" s="255"/>
      <c r="O4261" s="98"/>
      <c r="P4261" s="98"/>
      <c r="Q4261" s="130"/>
    </row>
    <row r="4262" spans="1:17" ht="12.6" customHeight="1" x14ac:dyDescent="0.2">
      <c r="A4262" s="234"/>
      <c r="B4262" s="98"/>
      <c r="C4262" s="130"/>
      <c r="D4262" s="240"/>
      <c r="E4262" s="240"/>
      <c r="F4262" s="224"/>
      <c r="G4262" s="98"/>
      <c r="H4262" s="98"/>
      <c r="I4262" s="130"/>
      <c r="J4262" s="98"/>
      <c r="K4262" s="98"/>
      <c r="L4262" s="98"/>
      <c r="M4262" s="255"/>
      <c r="N4262" s="255"/>
      <c r="O4262" s="98"/>
      <c r="P4262" s="98"/>
      <c r="Q4262" s="130"/>
    </row>
    <row r="4263" spans="1:17" ht="12.6" customHeight="1" x14ac:dyDescent="0.2">
      <c r="A4263" s="234"/>
      <c r="B4263" s="98"/>
      <c r="C4263" s="130"/>
      <c r="D4263" s="240"/>
      <c r="E4263" s="240"/>
      <c r="F4263" s="224"/>
      <c r="G4263" s="98"/>
      <c r="H4263" s="98"/>
      <c r="I4263" s="130"/>
      <c r="J4263" s="98"/>
      <c r="K4263" s="98"/>
      <c r="L4263" s="98"/>
      <c r="M4263" s="255"/>
      <c r="N4263" s="255"/>
      <c r="O4263" s="98"/>
      <c r="P4263" s="98"/>
      <c r="Q4263" s="130"/>
    </row>
    <row r="4264" spans="1:17" ht="12.6" customHeight="1" x14ac:dyDescent="0.2">
      <c r="A4264" s="234"/>
      <c r="B4264" s="98"/>
      <c r="C4264" s="130"/>
      <c r="D4264" s="240"/>
      <c r="E4264" s="240"/>
      <c r="F4264" s="224"/>
      <c r="G4264" s="98"/>
      <c r="H4264" s="98"/>
      <c r="I4264" s="130"/>
      <c r="J4264" s="98"/>
      <c r="K4264" s="98"/>
      <c r="L4264" s="98"/>
      <c r="M4264" s="255"/>
      <c r="N4264" s="255"/>
      <c r="O4264" s="98"/>
      <c r="P4264" s="98"/>
      <c r="Q4264" s="130"/>
    </row>
    <row r="4265" spans="1:17" ht="12.6" customHeight="1" x14ac:dyDescent="0.2">
      <c r="A4265" s="234"/>
      <c r="B4265" s="98"/>
      <c r="C4265" s="130"/>
      <c r="D4265" s="240"/>
      <c r="E4265" s="240"/>
      <c r="F4265" s="224"/>
      <c r="G4265" s="98"/>
      <c r="H4265" s="98"/>
      <c r="I4265" s="130"/>
      <c r="J4265" s="98"/>
      <c r="K4265" s="98"/>
      <c r="L4265" s="98"/>
      <c r="M4265" s="255"/>
      <c r="N4265" s="255"/>
      <c r="O4265" s="98"/>
      <c r="P4265" s="98"/>
      <c r="Q4265" s="130"/>
    </row>
    <row r="4266" spans="1:17" ht="12.6" customHeight="1" x14ac:dyDescent="0.2">
      <c r="A4266" s="234"/>
      <c r="B4266" s="98"/>
      <c r="C4266" s="130"/>
      <c r="D4266" s="240"/>
      <c r="E4266" s="240"/>
      <c r="F4266" s="224"/>
      <c r="G4266" s="98"/>
      <c r="H4266" s="98"/>
      <c r="I4266" s="130"/>
      <c r="J4266" s="98"/>
      <c r="K4266" s="98"/>
      <c r="L4266" s="98"/>
      <c r="M4266" s="255"/>
      <c r="N4266" s="255"/>
      <c r="O4266" s="98"/>
      <c r="P4266" s="98"/>
      <c r="Q4266" s="130"/>
    </row>
    <row r="4267" spans="1:17" ht="12.6" customHeight="1" x14ac:dyDescent="0.2">
      <c r="A4267" s="234"/>
      <c r="B4267" s="98"/>
      <c r="C4267" s="130"/>
      <c r="D4267" s="240"/>
      <c r="E4267" s="240"/>
      <c r="F4267" s="224"/>
      <c r="G4267" s="98"/>
      <c r="H4267" s="98"/>
      <c r="I4267" s="130"/>
      <c r="J4267" s="98"/>
      <c r="K4267" s="98"/>
      <c r="L4267" s="98"/>
      <c r="M4267" s="255"/>
      <c r="N4267" s="255"/>
      <c r="O4267" s="98"/>
      <c r="P4267" s="98"/>
      <c r="Q4267" s="130"/>
    </row>
    <row r="4268" spans="1:17" ht="12.6" customHeight="1" x14ac:dyDescent="0.2">
      <c r="A4268" s="234"/>
      <c r="B4268" s="98"/>
      <c r="C4268" s="130"/>
      <c r="D4268" s="240"/>
      <c r="E4268" s="240"/>
      <c r="F4268" s="224"/>
      <c r="G4268" s="98"/>
      <c r="H4268" s="98"/>
      <c r="I4268" s="130"/>
      <c r="J4268" s="98"/>
      <c r="K4268" s="98"/>
      <c r="L4268" s="98"/>
      <c r="M4268" s="255"/>
      <c r="N4268" s="255"/>
      <c r="O4268" s="98"/>
      <c r="P4268" s="98"/>
      <c r="Q4268" s="130"/>
    </row>
    <row r="4269" spans="1:17" ht="12.6" customHeight="1" x14ac:dyDescent="0.2">
      <c r="A4269" s="234"/>
      <c r="B4269" s="98"/>
      <c r="C4269" s="130"/>
      <c r="D4269" s="240"/>
      <c r="E4269" s="240"/>
      <c r="F4269" s="224"/>
      <c r="G4269" s="98"/>
      <c r="H4269" s="98"/>
      <c r="I4269" s="130"/>
      <c r="J4269" s="98"/>
      <c r="K4269" s="98"/>
      <c r="L4269" s="98"/>
      <c r="M4269" s="255"/>
      <c r="N4269" s="255"/>
      <c r="O4269" s="98"/>
      <c r="P4269" s="98"/>
      <c r="Q4269" s="130"/>
    </row>
    <row r="4270" spans="1:17" ht="12.6" customHeight="1" x14ac:dyDescent="0.2">
      <c r="A4270" s="234"/>
      <c r="B4270" s="98"/>
      <c r="C4270" s="130"/>
      <c r="D4270" s="240"/>
      <c r="E4270" s="240"/>
      <c r="F4270" s="224"/>
      <c r="G4270" s="98"/>
      <c r="H4270" s="98"/>
      <c r="I4270" s="130"/>
      <c r="J4270" s="98"/>
      <c r="K4270" s="98"/>
      <c r="L4270" s="98"/>
      <c r="M4270" s="255"/>
      <c r="N4270" s="255"/>
      <c r="O4270" s="98"/>
      <c r="P4270" s="98"/>
      <c r="Q4270" s="130"/>
    </row>
    <row r="4271" spans="1:17" ht="12.6" customHeight="1" x14ac:dyDescent="0.2">
      <c r="A4271" s="234"/>
      <c r="B4271" s="98"/>
      <c r="C4271" s="130"/>
      <c r="D4271" s="240"/>
      <c r="E4271" s="240"/>
      <c r="F4271" s="224"/>
      <c r="G4271" s="98"/>
      <c r="H4271" s="98"/>
      <c r="I4271" s="130"/>
      <c r="J4271" s="98"/>
      <c r="K4271" s="98"/>
      <c r="L4271" s="98"/>
      <c r="M4271" s="255"/>
      <c r="N4271" s="255"/>
      <c r="O4271" s="98"/>
      <c r="P4271" s="98"/>
      <c r="Q4271" s="130"/>
    </row>
    <row r="4272" spans="1:17" ht="12.6" customHeight="1" x14ac:dyDescent="0.2">
      <c r="A4272" s="234"/>
      <c r="B4272" s="98"/>
      <c r="C4272" s="130"/>
      <c r="D4272" s="240"/>
      <c r="E4272" s="240"/>
      <c r="F4272" s="224"/>
      <c r="G4272" s="98"/>
      <c r="H4272" s="98"/>
      <c r="I4272" s="130"/>
      <c r="J4272" s="98"/>
      <c r="K4272" s="98"/>
      <c r="L4272" s="98"/>
      <c r="M4272" s="255"/>
      <c r="N4272" s="255"/>
      <c r="O4272" s="98"/>
      <c r="P4272" s="98"/>
      <c r="Q4272" s="130"/>
    </row>
    <row r="4273" spans="1:17" ht="12.6" customHeight="1" x14ac:dyDescent="0.2">
      <c r="A4273" s="234"/>
      <c r="B4273" s="98"/>
      <c r="C4273" s="130"/>
      <c r="D4273" s="240"/>
      <c r="E4273" s="240"/>
      <c r="F4273" s="224"/>
      <c r="G4273" s="98"/>
      <c r="H4273" s="98"/>
      <c r="I4273" s="130"/>
      <c r="J4273" s="98"/>
      <c r="K4273" s="98"/>
      <c r="L4273" s="98"/>
      <c r="M4273" s="255"/>
      <c r="N4273" s="255"/>
      <c r="O4273" s="98"/>
      <c r="P4273" s="98"/>
      <c r="Q4273" s="130"/>
    </row>
    <row r="4274" spans="1:17" ht="12.6" customHeight="1" x14ac:dyDescent="0.2">
      <c r="A4274" s="234"/>
      <c r="B4274" s="98"/>
      <c r="C4274" s="130"/>
      <c r="D4274" s="240"/>
      <c r="E4274" s="240"/>
      <c r="F4274" s="224"/>
      <c r="G4274" s="98"/>
      <c r="H4274" s="98"/>
      <c r="I4274" s="130"/>
      <c r="J4274" s="98"/>
      <c r="K4274" s="98"/>
      <c r="L4274" s="98"/>
      <c r="M4274" s="255"/>
      <c r="N4274" s="255"/>
      <c r="O4274" s="98"/>
      <c r="P4274" s="98"/>
      <c r="Q4274" s="130"/>
    </row>
    <row r="4275" spans="1:17" ht="12.6" customHeight="1" x14ac:dyDescent="0.2">
      <c r="A4275" s="234"/>
      <c r="B4275" s="98"/>
      <c r="C4275" s="130"/>
      <c r="D4275" s="240"/>
      <c r="E4275" s="240"/>
      <c r="F4275" s="224"/>
      <c r="G4275" s="98"/>
      <c r="H4275" s="98"/>
      <c r="I4275" s="130"/>
      <c r="J4275" s="98"/>
      <c r="K4275" s="98"/>
      <c r="L4275" s="98"/>
      <c r="M4275" s="255"/>
      <c r="N4275" s="255"/>
      <c r="O4275" s="98"/>
      <c r="P4275" s="98"/>
      <c r="Q4275" s="130"/>
    </row>
    <row r="4276" spans="1:17" ht="12.6" customHeight="1" x14ac:dyDescent="0.2">
      <c r="A4276" s="234"/>
      <c r="B4276" s="98"/>
      <c r="C4276" s="130"/>
      <c r="D4276" s="240"/>
      <c r="E4276" s="240"/>
      <c r="F4276" s="224"/>
      <c r="G4276" s="98"/>
      <c r="H4276" s="98"/>
      <c r="I4276" s="130"/>
      <c r="J4276" s="98"/>
      <c r="K4276" s="98"/>
      <c r="L4276" s="98"/>
      <c r="M4276" s="255"/>
      <c r="N4276" s="255"/>
      <c r="O4276" s="98"/>
      <c r="P4276" s="98"/>
      <c r="Q4276" s="130"/>
    </row>
    <row r="4277" spans="1:17" ht="12.6" customHeight="1" x14ac:dyDescent="0.2">
      <c r="A4277" s="234"/>
      <c r="B4277" s="98"/>
      <c r="C4277" s="130"/>
      <c r="D4277" s="240"/>
      <c r="E4277" s="240"/>
      <c r="F4277" s="224"/>
      <c r="G4277" s="98"/>
      <c r="H4277" s="98"/>
      <c r="I4277" s="130"/>
      <c r="J4277" s="98"/>
      <c r="K4277" s="98"/>
      <c r="L4277" s="98"/>
      <c r="M4277" s="255"/>
      <c r="N4277" s="255"/>
      <c r="O4277" s="98"/>
      <c r="P4277" s="98"/>
      <c r="Q4277" s="130"/>
    </row>
    <row r="4278" spans="1:17" ht="12.6" customHeight="1" x14ac:dyDescent="0.2">
      <c r="A4278" s="234"/>
      <c r="B4278" s="98"/>
      <c r="C4278" s="130"/>
      <c r="D4278" s="240"/>
      <c r="E4278" s="240"/>
      <c r="F4278" s="224"/>
      <c r="G4278" s="98"/>
      <c r="H4278" s="98"/>
      <c r="I4278" s="130"/>
      <c r="J4278" s="98"/>
      <c r="K4278" s="98"/>
      <c r="L4278" s="98"/>
      <c r="M4278" s="255"/>
      <c r="N4278" s="255"/>
      <c r="O4278" s="98"/>
      <c r="P4278" s="98"/>
      <c r="Q4278" s="130"/>
    </row>
    <row r="4279" spans="1:17" ht="12.6" customHeight="1" x14ac:dyDescent="0.2">
      <c r="A4279" s="234"/>
      <c r="B4279" s="98"/>
      <c r="C4279" s="130"/>
      <c r="D4279" s="240"/>
      <c r="E4279" s="240"/>
      <c r="F4279" s="224"/>
      <c r="G4279" s="98"/>
      <c r="H4279" s="98"/>
      <c r="I4279" s="130"/>
      <c r="J4279" s="98"/>
      <c r="K4279" s="98"/>
      <c r="L4279" s="98"/>
      <c r="M4279" s="255"/>
      <c r="N4279" s="255"/>
      <c r="O4279" s="98"/>
      <c r="P4279" s="98"/>
      <c r="Q4279" s="130"/>
    </row>
    <row r="4280" spans="1:17" ht="12.6" customHeight="1" x14ac:dyDescent="0.2">
      <c r="A4280" s="234"/>
      <c r="B4280" s="98"/>
      <c r="C4280" s="130"/>
      <c r="D4280" s="240"/>
      <c r="E4280" s="240"/>
      <c r="F4280" s="224"/>
      <c r="G4280" s="98"/>
      <c r="H4280" s="98"/>
      <c r="I4280" s="130"/>
      <c r="J4280" s="98"/>
      <c r="K4280" s="98"/>
      <c r="L4280" s="98"/>
      <c r="M4280" s="255"/>
      <c r="N4280" s="255"/>
      <c r="O4280" s="98"/>
      <c r="P4280" s="98"/>
      <c r="Q4280" s="130"/>
    </row>
    <row r="4281" spans="1:17" ht="12.6" customHeight="1" x14ac:dyDescent="0.2">
      <c r="A4281" s="234"/>
      <c r="B4281" s="98"/>
      <c r="C4281" s="130"/>
      <c r="D4281" s="240"/>
      <c r="E4281" s="240"/>
      <c r="F4281" s="224"/>
      <c r="G4281" s="98"/>
      <c r="H4281" s="98"/>
      <c r="I4281" s="130"/>
      <c r="J4281" s="98"/>
      <c r="K4281" s="98"/>
      <c r="L4281" s="98"/>
      <c r="M4281" s="255"/>
      <c r="N4281" s="255"/>
      <c r="O4281" s="98"/>
      <c r="P4281" s="98"/>
      <c r="Q4281" s="130"/>
    </row>
    <row r="4282" spans="1:17" ht="12.6" customHeight="1" x14ac:dyDescent="0.2">
      <c r="A4282" s="234"/>
      <c r="B4282" s="98"/>
      <c r="C4282" s="130"/>
      <c r="D4282" s="240"/>
      <c r="E4282" s="240"/>
      <c r="F4282" s="224"/>
      <c r="G4282" s="98"/>
      <c r="H4282" s="98"/>
      <c r="I4282" s="130"/>
      <c r="J4282" s="98"/>
      <c r="K4282" s="98"/>
      <c r="L4282" s="98"/>
      <c r="M4282" s="255"/>
      <c r="N4282" s="255"/>
      <c r="O4282" s="98"/>
      <c r="P4282" s="98"/>
      <c r="Q4282" s="130"/>
    </row>
    <row r="4283" spans="1:17" ht="12.6" customHeight="1" x14ac:dyDescent="0.2">
      <c r="A4283" s="234"/>
      <c r="B4283" s="98"/>
      <c r="C4283" s="130"/>
      <c r="D4283" s="240"/>
      <c r="E4283" s="240"/>
      <c r="F4283" s="224"/>
      <c r="G4283" s="98"/>
      <c r="H4283" s="98"/>
      <c r="I4283" s="130"/>
      <c r="J4283" s="98"/>
      <c r="K4283" s="98"/>
      <c r="L4283" s="98"/>
      <c r="M4283" s="255"/>
      <c r="N4283" s="255"/>
      <c r="O4283" s="98"/>
      <c r="P4283" s="98"/>
      <c r="Q4283" s="130"/>
    </row>
    <row r="4284" spans="1:17" ht="12.6" customHeight="1" x14ac:dyDescent="0.2">
      <c r="A4284" s="234"/>
      <c r="B4284" s="98"/>
      <c r="C4284" s="130"/>
      <c r="D4284" s="240"/>
      <c r="E4284" s="240"/>
      <c r="F4284" s="224"/>
      <c r="G4284" s="98"/>
      <c r="H4284" s="98"/>
      <c r="I4284" s="130"/>
      <c r="J4284" s="98"/>
      <c r="K4284" s="98"/>
      <c r="L4284" s="98"/>
      <c r="M4284" s="255"/>
      <c r="N4284" s="255"/>
      <c r="O4284" s="98"/>
      <c r="P4284" s="98"/>
      <c r="Q4284" s="130"/>
    </row>
    <row r="4285" spans="1:17" ht="12.6" customHeight="1" x14ac:dyDescent="0.2">
      <c r="A4285" s="234"/>
      <c r="B4285" s="98"/>
      <c r="C4285" s="130"/>
      <c r="D4285" s="240"/>
      <c r="E4285" s="240"/>
      <c r="F4285" s="224"/>
      <c r="G4285" s="98"/>
      <c r="H4285" s="98"/>
      <c r="I4285" s="130"/>
      <c r="J4285" s="98"/>
      <c r="K4285" s="98"/>
      <c r="L4285" s="98"/>
      <c r="M4285" s="255"/>
      <c r="N4285" s="255"/>
      <c r="O4285" s="98"/>
      <c r="P4285" s="98"/>
      <c r="Q4285" s="130"/>
    </row>
    <row r="4286" spans="1:17" ht="12.6" customHeight="1" x14ac:dyDescent="0.2">
      <c r="A4286" s="234"/>
      <c r="B4286" s="98"/>
      <c r="C4286" s="130"/>
      <c r="D4286" s="240"/>
      <c r="E4286" s="240"/>
      <c r="F4286" s="224"/>
      <c r="G4286" s="98"/>
      <c r="H4286" s="98"/>
      <c r="I4286" s="130"/>
      <c r="J4286" s="98"/>
      <c r="K4286" s="98"/>
      <c r="L4286" s="98"/>
      <c r="M4286" s="255"/>
      <c r="N4286" s="255"/>
      <c r="O4286" s="98"/>
      <c r="P4286" s="98"/>
      <c r="Q4286" s="130"/>
    </row>
    <row r="4287" spans="1:17" ht="12.6" customHeight="1" x14ac:dyDescent="0.2">
      <c r="A4287" s="234"/>
      <c r="B4287" s="98"/>
      <c r="C4287" s="130"/>
      <c r="D4287" s="240"/>
      <c r="E4287" s="240"/>
      <c r="F4287" s="224"/>
      <c r="G4287" s="98"/>
      <c r="H4287" s="98"/>
      <c r="I4287" s="130"/>
      <c r="J4287" s="98"/>
      <c r="K4287" s="98"/>
      <c r="L4287" s="98"/>
      <c r="M4287" s="255"/>
      <c r="N4287" s="255"/>
      <c r="O4287" s="98"/>
      <c r="P4287" s="98"/>
      <c r="Q4287" s="130"/>
    </row>
    <row r="4288" spans="1:17" ht="12.6" customHeight="1" x14ac:dyDescent="0.2">
      <c r="A4288" s="234"/>
      <c r="B4288" s="98"/>
      <c r="C4288" s="130"/>
      <c r="D4288" s="240"/>
      <c r="E4288" s="240"/>
      <c r="F4288" s="224"/>
      <c r="G4288" s="98"/>
      <c r="H4288" s="98"/>
      <c r="I4288" s="130"/>
      <c r="J4288" s="98"/>
      <c r="K4288" s="98"/>
      <c r="L4288" s="98"/>
      <c r="M4288" s="255"/>
      <c r="N4288" s="255"/>
      <c r="O4288" s="98"/>
      <c r="P4288" s="98"/>
      <c r="Q4288" s="130"/>
    </row>
    <row r="4289" spans="1:17" ht="12.6" customHeight="1" x14ac:dyDescent="0.2">
      <c r="A4289" s="234"/>
      <c r="B4289" s="98"/>
      <c r="C4289" s="130"/>
      <c r="D4289" s="240"/>
      <c r="E4289" s="240"/>
      <c r="F4289" s="224"/>
      <c r="G4289" s="98"/>
      <c r="H4289" s="98"/>
      <c r="I4289" s="130"/>
      <c r="J4289" s="98"/>
      <c r="K4289" s="98"/>
      <c r="L4289" s="98"/>
      <c r="M4289" s="255"/>
      <c r="N4289" s="255"/>
      <c r="O4289" s="98"/>
      <c r="P4289" s="98"/>
      <c r="Q4289" s="130"/>
    </row>
    <row r="4290" spans="1:17" ht="12.6" customHeight="1" x14ac:dyDescent="0.2">
      <c r="A4290" s="234"/>
      <c r="B4290" s="98"/>
      <c r="C4290" s="130"/>
      <c r="D4290" s="240"/>
      <c r="E4290" s="240"/>
      <c r="F4290" s="224"/>
      <c r="G4290" s="98"/>
      <c r="H4290" s="98"/>
      <c r="I4290" s="130"/>
      <c r="J4290" s="98"/>
      <c r="K4290" s="98"/>
      <c r="L4290" s="98"/>
      <c r="M4290" s="255"/>
      <c r="N4290" s="255"/>
      <c r="O4290" s="98"/>
      <c r="P4290" s="98"/>
      <c r="Q4290" s="130"/>
    </row>
    <row r="4291" spans="1:17" ht="12.6" customHeight="1" x14ac:dyDescent="0.2">
      <c r="A4291" s="234"/>
      <c r="B4291" s="98"/>
      <c r="C4291" s="130"/>
      <c r="D4291" s="240"/>
      <c r="E4291" s="240"/>
      <c r="F4291" s="224"/>
      <c r="G4291" s="98"/>
      <c r="H4291" s="98"/>
      <c r="I4291" s="130"/>
      <c r="J4291" s="98"/>
      <c r="K4291" s="98"/>
      <c r="L4291" s="98"/>
      <c r="M4291" s="255"/>
      <c r="N4291" s="255"/>
      <c r="O4291" s="98"/>
      <c r="P4291" s="98"/>
      <c r="Q4291" s="130"/>
    </row>
    <row r="4292" spans="1:17" ht="12.6" customHeight="1" x14ac:dyDescent="0.2">
      <c r="A4292" s="234"/>
      <c r="B4292" s="98"/>
      <c r="C4292" s="130"/>
      <c r="D4292" s="240"/>
      <c r="E4292" s="240"/>
      <c r="F4292" s="224"/>
      <c r="G4292" s="98"/>
      <c r="H4292" s="98"/>
      <c r="I4292" s="130"/>
      <c r="J4292" s="98"/>
      <c r="K4292" s="98"/>
      <c r="L4292" s="98"/>
      <c r="M4292" s="255"/>
      <c r="N4292" s="255"/>
      <c r="O4292" s="98"/>
      <c r="P4292" s="98"/>
      <c r="Q4292" s="130"/>
    </row>
    <row r="4293" spans="1:17" ht="12.6" customHeight="1" x14ac:dyDescent="0.2">
      <c r="A4293" s="234"/>
      <c r="B4293" s="98"/>
      <c r="C4293" s="130"/>
      <c r="D4293" s="240"/>
      <c r="E4293" s="240"/>
      <c r="F4293" s="224"/>
      <c r="G4293" s="98"/>
      <c r="H4293" s="98"/>
      <c r="I4293" s="130"/>
      <c r="J4293" s="98"/>
      <c r="K4293" s="98"/>
      <c r="L4293" s="98"/>
      <c r="M4293" s="255"/>
      <c r="N4293" s="255"/>
      <c r="O4293" s="98"/>
      <c r="P4293" s="98"/>
      <c r="Q4293" s="130"/>
    </row>
    <row r="4294" spans="1:17" ht="12.6" customHeight="1" x14ac:dyDescent="0.2">
      <c r="A4294" s="234"/>
      <c r="B4294" s="98"/>
      <c r="C4294" s="130"/>
      <c r="D4294" s="240"/>
      <c r="E4294" s="240"/>
      <c r="F4294" s="224"/>
      <c r="G4294" s="98"/>
      <c r="H4294" s="98"/>
      <c r="I4294" s="130"/>
      <c r="J4294" s="98"/>
      <c r="K4294" s="98"/>
      <c r="L4294" s="98"/>
      <c r="M4294" s="255"/>
      <c r="N4294" s="255"/>
      <c r="O4294" s="98"/>
      <c r="P4294" s="98"/>
      <c r="Q4294" s="130"/>
    </row>
    <row r="4295" spans="1:17" ht="12.6" customHeight="1" x14ac:dyDescent="0.2">
      <c r="A4295" s="234"/>
      <c r="B4295" s="98"/>
      <c r="C4295" s="130"/>
      <c r="D4295" s="240"/>
      <c r="E4295" s="240"/>
      <c r="F4295" s="224"/>
      <c r="G4295" s="98"/>
      <c r="H4295" s="98"/>
      <c r="I4295" s="130"/>
      <c r="J4295" s="98"/>
      <c r="K4295" s="98"/>
      <c r="L4295" s="98"/>
      <c r="M4295" s="255"/>
      <c r="N4295" s="255"/>
      <c r="O4295" s="98"/>
      <c r="P4295" s="98"/>
      <c r="Q4295" s="130"/>
    </row>
    <row r="4296" spans="1:17" ht="12.6" customHeight="1" x14ac:dyDescent="0.2">
      <c r="A4296" s="234"/>
      <c r="B4296" s="98"/>
      <c r="C4296" s="130"/>
      <c r="D4296" s="240"/>
      <c r="E4296" s="240"/>
      <c r="F4296" s="224"/>
      <c r="G4296" s="98"/>
      <c r="H4296" s="98"/>
      <c r="I4296" s="130"/>
      <c r="J4296" s="98"/>
      <c r="K4296" s="98"/>
      <c r="L4296" s="98"/>
      <c r="M4296" s="255"/>
      <c r="N4296" s="255"/>
      <c r="O4296" s="98"/>
      <c r="P4296" s="98"/>
      <c r="Q4296" s="130"/>
    </row>
    <row r="4297" spans="1:17" ht="12.6" customHeight="1" x14ac:dyDescent="0.2">
      <c r="A4297" s="234"/>
      <c r="B4297" s="98"/>
      <c r="C4297" s="130"/>
      <c r="D4297" s="240"/>
      <c r="E4297" s="240"/>
      <c r="F4297" s="224"/>
      <c r="G4297" s="98"/>
      <c r="H4297" s="98"/>
      <c r="I4297" s="130"/>
      <c r="J4297" s="98"/>
      <c r="K4297" s="98"/>
      <c r="L4297" s="98"/>
      <c r="M4297" s="255"/>
      <c r="N4297" s="255"/>
      <c r="O4297" s="98"/>
      <c r="P4297" s="98"/>
      <c r="Q4297" s="130"/>
    </row>
    <row r="4298" spans="1:17" ht="12.6" customHeight="1" x14ac:dyDescent="0.2">
      <c r="A4298" s="234"/>
      <c r="B4298" s="98"/>
      <c r="C4298" s="130"/>
      <c r="D4298" s="240"/>
      <c r="E4298" s="240"/>
      <c r="F4298" s="224"/>
      <c r="G4298" s="98"/>
      <c r="H4298" s="98"/>
      <c r="I4298" s="130"/>
      <c r="J4298" s="98"/>
      <c r="K4298" s="98"/>
      <c r="L4298" s="98"/>
      <c r="M4298" s="255"/>
      <c r="N4298" s="255"/>
      <c r="O4298" s="98"/>
      <c r="P4298" s="98"/>
      <c r="Q4298" s="130"/>
    </row>
    <row r="4299" spans="1:17" ht="12.6" customHeight="1" x14ac:dyDescent="0.2">
      <c r="A4299" s="234"/>
      <c r="B4299" s="98"/>
      <c r="C4299" s="130"/>
      <c r="D4299" s="240"/>
      <c r="E4299" s="240"/>
      <c r="F4299" s="224"/>
      <c r="G4299" s="98"/>
      <c r="H4299" s="98"/>
      <c r="I4299" s="130"/>
      <c r="J4299" s="98"/>
      <c r="K4299" s="98"/>
      <c r="L4299" s="98"/>
      <c r="M4299" s="255"/>
      <c r="N4299" s="255"/>
      <c r="O4299" s="98"/>
      <c r="P4299" s="98"/>
      <c r="Q4299" s="130"/>
    </row>
    <row r="4300" spans="1:17" ht="12.6" customHeight="1" x14ac:dyDescent="0.2">
      <c r="A4300" s="234"/>
      <c r="B4300" s="98"/>
      <c r="C4300" s="130"/>
      <c r="D4300" s="240"/>
      <c r="E4300" s="240"/>
      <c r="F4300" s="224"/>
      <c r="G4300" s="98"/>
      <c r="H4300" s="98"/>
      <c r="I4300" s="130"/>
      <c r="J4300" s="98"/>
      <c r="K4300" s="98"/>
      <c r="L4300" s="98"/>
      <c r="M4300" s="255"/>
      <c r="N4300" s="255"/>
      <c r="O4300" s="98"/>
      <c r="P4300" s="98"/>
      <c r="Q4300" s="130"/>
    </row>
    <row r="4301" spans="1:17" ht="12.6" customHeight="1" x14ac:dyDescent="0.2">
      <c r="A4301" s="234"/>
      <c r="B4301" s="98"/>
      <c r="C4301" s="130"/>
      <c r="D4301" s="240"/>
      <c r="E4301" s="240"/>
      <c r="F4301" s="224"/>
      <c r="G4301" s="98"/>
      <c r="H4301" s="98"/>
      <c r="I4301" s="130"/>
      <c r="J4301" s="98"/>
      <c r="K4301" s="98"/>
      <c r="L4301" s="98"/>
      <c r="M4301" s="255"/>
      <c r="N4301" s="255"/>
      <c r="O4301" s="98"/>
      <c r="P4301" s="98"/>
      <c r="Q4301" s="130"/>
    </row>
    <row r="4302" spans="1:17" ht="12.6" customHeight="1" x14ac:dyDescent="0.2">
      <c r="A4302" s="234"/>
      <c r="B4302" s="98"/>
      <c r="C4302" s="130"/>
      <c r="D4302" s="240"/>
      <c r="E4302" s="240"/>
      <c r="F4302" s="224"/>
      <c r="G4302" s="98"/>
      <c r="H4302" s="98"/>
      <c r="I4302" s="130"/>
      <c r="J4302" s="98"/>
      <c r="K4302" s="98"/>
      <c r="L4302" s="98"/>
      <c r="M4302" s="255"/>
      <c r="N4302" s="255"/>
      <c r="O4302" s="98"/>
      <c r="P4302" s="98"/>
      <c r="Q4302" s="130"/>
    </row>
    <row r="4303" spans="1:17" ht="12.6" customHeight="1" x14ac:dyDescent="0.2">
      <c r="A4303" s="234"/>
      <c r="B4303" s="98"/>
      <c r="C4303" s="130"/>
      <c r="D4303" s="240"/>
      <c r="E4303" s="240"/>
      <c r="F4303" s="224"/>
      <c r="G4303" s="98"/>
      <c r="H4303" s="98"/>
      <c r="I4303" s="130"/>
      <c r="J4303" s="98"/>
      <c r="K4303" s="98"/>
      <c r="L4303" s="98"/>
      <c r="M4303" s="255"/>
      <c r="N4303" s="255"/>
      <c r="O4303" s="98"/>
      <c r="P4303" s="98"/>
      <c r="Q4303" s="130"/>
    </row>
    <row r="4304" spans="1:17" ht="12.6" customHeight="1" x14ac:dyDescent="0.2">
      <c r="A4304" s="234"/>
      <c r="B4304" s="98"/>
      <c r="C4304" s="130"/>
      <c r="D4304" s="240"/>
      <c r="E4304" s="240"/>
      <c r="F4304" s="224"/>
      <c r="G4304" s="98"/>
      <c r="H4304" s="98"/>
      <c r="I4304" s="130"/>
      <c r="J4304" s="98"/>
      <c r="K4304" s="98"/>
      <c r="L4304" s="98"/>
      <c r="M4304" s="255"/>
      <c r="N4304" s="255"/>
      <c r="O4304" s="98"/>
      <c r="P4304" s="98"/>
      <c r="Q4304" s="130"/>
    </row>
    <row r="4305" spans="1:17" ht="12.6" customHeight="1" x14ac:dyDescent="0.2">
      <c r="A4305" s="234"/>
      <c r="B4305" s="98"/>
      <c r="C4305" s="130"/>
      <c r="D4305" s="240"/>
      <c r="E4305" s="240"/>
      <c r="F4305" s="224"/>
      <c r="G4305" s="98"/>
      <c r="H4305" s="98"/>
      <c r="I4305" s="130"/>
      <c r="J4305" s="98"/>
      <c r="K4305" s="98"/>
      <c r="L4305" s="98"/>
      <c r="M4305" s="255"/>
      <c r="N4305" s="255"/>
      <c r="O4305" s="98"/>
      <c r="P4305" s="98"/>
      <c r="Q4305" s="130"/>
    </row>
    <row r="4306" spans="1:17" ht="12.6" customHeight="1" x14ac:dyDescent="0.2">
      <c r="A4306" s="234"/>
      <c r="B4306" s="98"/>
      <c r="C4306" s="130"/>
      <c r="D4306" s="240"/>
      <c r="E4306" s="240"/>
      <c r="F4306" s="224"/>
      <c r="G4306" s="98"/>
      <c r="H4306" s="98"/>
      <c r="I4306" s="130"/>
      <c r="J4306" s="98"/>
      <c r="K4306" s="98"/>
      <c r="L4306" s="98"/>
      <c r="M4306" s="255"/>
      <c r="N4306" s="255"/>
      <c r="O4306" s="98"/>
      <c r="P4306" s="98"/>
      <c r="Q4306" s="130"/>
    </row>
    <row r="4307" spans="1:17" ht="12.6" customHeight="1" x14ac:dyDescent="0.2">
      <c r="A4307" s="234"/>
      <c r="B4307" s="98"/>
      <c r="C4307" s="130"/>
      <c r="D4307" s="240"/>
      <c r="E4307" s="240"/>
      <c r="F4307" s="224"/>
      <c r="G4307" s="98"/>
      <c r="H4307" s="98"/>
      <c r="I4307" s="130"/>
      <c r="J4307" s="98"/>
      <c r="K4307" s="98"/>
      <c r="L4307" s="98"/>
      <c r="M4307" s="255"/>
      <c r="N4307" s="255"/>
      <c r="O4307" s="98"/>
      <c r="P4307" s="98"/>
      <c r="Q4307" s="130"/>
    </row>
    <row r="4308" spans="1:17" ht="12.6" customHeight="1" x14ac:dyDescent="0.2">
      <c r="A4308" s="234"/>
      <c r="B4308" s="98"/>
      <c r="C4308" s="130"/>
      <c r="D4308" s="240"/>
      <c r="E4308" s="240"/>
      <c r="F4308" s="224"/>
      <c r="G4308" s="98"/>
      <c r="H4308" s="98"/>
      <c r="I4308" s="130"/>
      <c r="J4308" s="98"/>
      <c r="K4308" s="98"/>
      <c r="L4308" s="98"/>
      <c r="M4308" s="255"/>
      <c r="N4308" s="255"/>
      <c r="O4308" s="98"/>
      <c r="P4308" s="98"/>
      <c r="Q4308" s="130"/>
    </row>
    <row r="4309" spans="1:17" ht="12.6" customHeight="1" x14ac:dyDescent="0.2">
      <c r="A4309" s="234"/>
      <c r="B4309" s="98"/>
      <c r="C4309" s="130"/>
      <c r="D4309" s="240"/>
      <c r="E4309" s="240"/>
      <c r="F4309" s="224"/>
      <c r="G4309" s="98"/>
      <c r="H4309" s="98"/>
      <c r="I4309" s="130"/>
      <c r="J4309" s="98"/>
      <c r="K4309" s="98"/>
      <c r="L4309" s="98"/>
      <c r="M4309" s="255"/>
      <c r="N4309" s="255"/>
      <c r="O4309" s="98"/>
      <c r="P4309" s="98"/>
      <c r="Q4309" s="130"/>
    </row>
    <row r="4310" spans="1:17" ht="12.6" customHeight="1" x14ac:dyDescent="0.2">
      <c r="A4310" s="234"/>
      <c r="B4310" s="98"/>
      <c r="C4310" s="130"/>
      <c r="D4310" s="240"/>
      <c r="E4310" s="240"/>
      <c r="F4310" s="224"/>
      <c r="G4310" s="98"/>
      <c r="H4310" s="98"/>
      <c r="I4310" s="130"/>
      <c r="J4310" s="98"/>
      <c r="K4310" s="98"/>
      <c r="L4310" s="98"/>
      <c r="M4310" s="255"/>
      <c r="N4310" s="255"/>
      <c r="O4310" s="98"/>
      <c r="P4310" s="98"/>
      <c r="Q4310" s="130"/>
    </row>
    <row r="4311" spans="1:17" ht="12.6" customHeight="1" x14ac:dyDescent="0.2">
      <c r="A4311" s="234"/>
      <c r="B4311" s="98"/>
      <c r="C4311" s="130"/>
      <c r="D4311" s="240"/>
      <c r="E4311" s="240"/>
      <c r="F4311" s="224"/>
      <c r="G4311" s="98"/>
      <c r="H4311" s="98"/>
      <c r="I4311" s="130"/>
      <c r="J4311" s="98"/>
      <c r="K4311" s="98"/>
      <c r="L4311" s="98"/>
      <c r="M4311" s="255"/>
      <c r="N4311" s="255"/>
      <c r="O4311" s="98"/>
      <c r="P4311" s="98"/>
      <c r="Q4311" s="130"/>
    </row>
    <row r="4312" spans="1:17" ht="12.6" customHeight="1" x14ac:dyDescent="0.2">
      <c r="A4312" s="234"/>
      <c r="B4312" s="98"/>
      <c r="C4312" s="130"/>
      <c r="D4312" s="240"/>
      <c r="E4312" s="240"/>
      <c r="F4312" s="224"/>
      <c r="G4312" s="98"/>
      <c r="H4312" s="98"/>
      <c r="I4312" s="130"/>
      <c r="J4312" s="98"/>
      <c r="K4312" s="98"/>
      <c r="L4312" s="98"/>
      <c r="M4312" s="255"/>
      <c r="N4312" s="255"/>
      <c r="O4312" s="98"/>
      <c r="P4312" s="98"/>
      <c r="Q4312" s="130"/>
    </row>
    <row r="4313" spans="1:17" ht="12.6" customHeight="1" x14ac:dyDescent="0.2">
      <c r="A4313" s="234"/>
      <c r="B4313" s="98"/>
      <c r="C4313" s="130"/>
      <c r="D4313" s="240"/>
      <c r="E4313" s="240"/>
      <c r="F4313" s="224"/>
      <c r="G4313" s="98"/>
      <c r="H4313" s="98"/>
      <c r="I4313" s="130"/>
      <c r="J4313" s="98"/>
      <c r="K4313" s="98"/>
      <c r="L4313" s="98"/>
      <c r="M4313" s="255"/>
      <c r="N4313" s="255"/>
      <c r="O4313" s="98"/>
      <c r="P4313" s="98"/>
      <c r="Q4313" s="130"/>
    </row>
    <row r="4314" spans="1:17" ht="12.6" customHeight="1" x14ac:dyDescent="0.2">
      <c r="A4314" s="234"/>
      <c r="B4314" s="98"/>
      <c r="C4314" s="130"/>
      <c r="D4314" s="240"/>
      <c r="E4314" s="240"/>
      <c r="F4314" s="224"/>
      <c r="G4314" s="98"/>
      <c r="H4314" s="98"/>
      <c r="I4314" s="130"/>
      <c r="J4314" s="98"/>
      <c r="K4314" s="98"/>
      <c r="L4314" s="98"/>
      <c r="M4314" s="255"/>
      <c r="N4314" s="255"/>
      <c r="O4314" s="98"/>
      <c r="P4314" s="98"/>
      <c r="Q4314" s="130"/>
    </row>
    <row r="4315" spans="1:17" ht="12.6" customHeight="1" x14ac:dyDescent="0.2">
      <c r="A4315" s="234"/>
      <c r="B4315" s="98"/>
      <c r="C4315" s="130"/>
      <c r="D4315" s="240"/>
      <c r="E4315" s="240"/>
      <c r="F4315" s="224"/>
      <c r="G4315" s="98"/>
      <c r="H4315" s="98"/>
      <c r="I4315" s="130"/>
      <c r="J4315" s="98"/>
      <c r="K4315" s="98"/>
      <c r="L4315" s="98"/>
      <c r="M4315" s="255"/>
      <c r="N4315" s="255"/>
      <c r="O4315" s="98"/>
      <c r="P4315" s="98"/>
      <c r="Q4315" s="130"/>
    </row>
    <row r="4316" spans="1:17" ht="12.6" customHeight="1" x14ac:dyDescent="0.2">
      <c r="A4316" s="234"/>
      <c r="B4316" s="98"/>
      <c r="C4316" s="130"/>
      <c r="D4316" s="240"/>
      <c r="E4316" s="240"/>
      <c r="F4316" s="224"/>
      <c r="G4316" s="98"/>
      <c r="H4316" s="98"/>
      <c r="I4316" s="130"/>
      <c r="J4316" s="98"/>
      <c r="K4316" s="98"/>
      <c r="L4316" s="98"/>
      <c r="M4316" s="255"/>
      <c r="N4316" s="255"/>
      <c r="O4316" s="98"/>
      <c r="P4316" s="98"/>
      <c r="Q4316" s="130"/>
    </row>
    <row r="4317" spans="1:17" ht="12.6" customHeight="1" x14ac:dyDescent="0.2">
      <c r="A4317" s="234"/>
      <c r="B4317" s="98"/>
      <c r="C4317" s="130"/>
      <c r="D4317" s="240"/>
      <c r="E4317" s="240"/>
      <c r="F4317" s="224"/>
      <c r="G4317" s="98"/>
      <c r="H4317" s="98"/>
      <c r="I4317" s="130"/>
      <c r="J4317" s="98"/>
      <c r="K4317" s="98"/>
      <c r="L4317" s="98"/>
      <c r="M4317" s="255"/>
      <c r="N4317" s="255"/>
      <c r="O4317" s="98"/>
      <c r="P4317" s="98"/>
      <c r="Q4317" s="130"/>
    </row>
    <row r="4318" spans="1:17" ht="12.6" customHeight="1" x14ac:dyDescent="0.2">
      <c r="A4318" s="234"/>
      <c r="B4318" s="98"/>
      <c r="C4318" s="130"/>
      <c r="D4318" s="240"/>
      <c r="E4318" s="240"/>
      <c r="F4318" s="224"/>
      <c r="G4318" s="98"/>
      <c r="H4318" s="98"/>
      <c r="I4318" s="130"/>
      <c r="J4318" s="98"/>
      <c r="K4318" s="98"/>
      <c r="L4318" s="98"/>
      <c r="M4318" s="255"/>
      <c r="N4318" s="255"/>
      <c r="O4318" s="98"/>
      <c r="P4318" s="98"/>
      <c r="Q4318" s="130"/>
    </row>
    <row r="4319" spans="1:17" ht="12.6" customHeight="1" x14ac:dyDescent="0.2">
      <c r="A4319" s="234"/>
      <c r="B4319" s="98"/>
      <c r="C4319" s="130"/>
      <c r="D4319" s="240"/>
      <c r="E4319" s="240"/>
      <c r="F4319" s="224"/>
      <c r="G4319" s="98"/>
      <c r="H4319" s="98"/>
      <c r="I4319" s="130"/>
      <c r="J4319" s="98"/>
      <c r="K4319" s="98"/>
      <c r="L4319" s="98"/>
      <c r="M4319" s="255"/>
      <c r="N4319" s="255"/>
      <c r="O4319" s="98"/>
      <c r="P4319" s="98"/>
      <c r="Q4319" s="130"/>
    </row>
    <row r="4320" spans="1:17" ht="12.6" customHeight="1" x14ac:dyDescent="0.2">
      <c r="A4320" s="234"/>
      <c r="B4320" s="98"/>
      <c r="C4320" s="130"/>
      <c r="D4320" s="240"/>
      <c r="E4320" s="240"/>
      <c r="F4320" s="224"/>
      <c r="G4320" s="98"/>
      <c r="H4320" s="98"/>
      <c r="I4320" s="130"/>
      <c r="J4320" s="98"/>
      <c r="K4320" s="98"/>
      <c r="L4320" s="98"/>
      <c r="M4320" s="255"/>
      <c r="N4320" s="255"/>
      <c r="O4320" s="98"/>
      <c r="P4320" s="98"/>
      <c r="Q4320" s="130"/>
    </row>
    <row r="4321" spans="1:17" ht="12.6" customHeight="1" x14ac:dyDescent="0.2">
      <c r="A4321" s="234"/>
      <c r="B4321" s="98"/>
      <c r="C4321" s="130"/>
      <c r="D4321" s="240"/>
      <c r="E4321" s="240"/>
      <c r="F4321" s="224"/>
      <c r="G4321" s="98"/>
      <c r="H4321" s="98"/>
      <c r="I4321" s="130"/>
      <c r="J4321" s="98"/>
      <c r="K4321" s="98"/>
      <c r="L4321" s="98"/>
      <c r="M4321" s="255"/>
      <c r="N4321" s="255"/>
      <c r="O4321" s="98"/>
      <c r="P4321" s="98"/>
      <c r="Q4321" s="130"/>
    </row>
    <row r="4322" spans="1:17" ht="12.6" customHeight="1" x14ac:dyDescent="0.2">
      <c r="A4322" s="234"/>
      <c r="B4322" s="98"/>
      <c r="C4322" s="130"/>
      <c r="D4322" s="240"/>
      <c r="E4322" s="240"/>
      <c r="F4322" s="224"/>
      <c r="G4322" s="98"/>
      <c r="H4322" s="98"/>
      <c r="I4322" s="130"/>
      <c r="J4322" s="98"/>
      <c r="K4322" s="98"/>
      <c r="L4322" s="98"/>
      <c r="M4322" s="255"/>
      <c r="N4322" s="255"/>
      <c r="O4322" s="98"/>
      <c r="P4322" s="98"/>
      <c r="Q4322" s="130"/>
    </row>
    <row r="4323" spans="1:17" ht="12.6" customHeight="1" x14ac:dyDescent="0.2">
      <c r="A4323" s="234"/>
      <c r="B4323" s="98"/>
      <c r="C4323" s="130"/>
      <c r="D4323" s="240"/>
      <c r="E4323" s="240"/>
      <c r="F4323" s="224"/>
      <c r="G4323" s="98"/>
      <c r="H4323" s="98"/>
      <c r="I4323" s="130"/>
      <c r="J4323" s="98"/>
      <c r="K4323" s="98"/>
      <c r="L4323" s="98"/>
      <c r="M4323" s="255"/>
      <c r="N4323" s="255"/>
      <c r="O4323" s="98"/>
      <c r="P4323" s="98"/>
      <c r="Q4323" s="130"/>
    </row>
    <row r="4324" spans="1:17" ht="12.6" customHeight="1" x14ac:dyDescent="0.2">
      <c r="A4324" s="234"/>
      <c r="B4324" s="98"/>
      <c r="C4324" s="130"/>
      <c r="D4324" s="240"/>
      <c r="E4324" s="240"/>
      <c r="F4324" s="224"/>
      <c r="G4324" s="98"/>
      <c r="H4324" s="98"/>
      <c r="I4324" s="130"/>
      <c r="J4324" s="98"/>
      <c r="K4324" s="98"/>
      <c r="L4324" s="98"/>
      <c r="M4324" s="255"/>
      <c r="N4324" s="255"/>
      <c r="O4324" s="98"/>
      <c r="P4324" s="98"/>
      <c r="Q4324" s="130"/>
    </row>
    <row r="4325" spans="1:17" ht="12.6" customHeight="1" x14ac:dyDescent="0.2">
      <c r="A4325" s="234"/>
      <c r="B4325" s="98"/>
      <c r="C4325" s="130"/>
      <c r="D4325" s="240"/>
      <c r="E4325" s="240"/>
      <c r="F4325" s="224"/>
      <c r="G4325" s="98"/>
      <c r="H4325" s="98"/>
      <c r="I4325" s="130"/>
      <c r="J4325" s="98"/>
      <c r="K4325" s="98"/>
      <c r="L4325" s="98"/>
      <c r="M4325" s="255"/>
      <c r="N4325" s="255"/>
      <c r="O4325" s="98"/>
      <c r="P4325" s="98"/>
      <c r="Q4325" s="130"/>
    </row>
    <row r="4326" spans="1:17" ht="12.6" customHeight="1" x14ac:dyDescent="0.2">
      <c r="A4326" s="234"/>
      <c r="B4326" s="98"/>
      <c r="C4326" s="130"/>
      <c r="D4326" s="240"/>
      <c r="E4326" s="240"/>
      <c r="F4326" s="224"/>
      <c r="G4326" s="98"/>
      <c r="H4326" s="98"/>
      <c r="I4326" s="130"/>
      <c r="J4326" s="98"/>
      <c r="K4326" s="98"/>
      <c r="L4326" s="98"/>
      <c r="M4326" s="255"/>
      <c r="N4326" s="255"/>
      <c r="O4326" s="98"/>
      <c r="P4326" s="98"/>
      <c r="Q4326" s="130"/>
    </row>
    <row r="4327" spans="1:17" ht="12.6" customHeight="1" x14ac:dyDescent="0.2">
      <c r="A4327" s="234"/>
      <c r="B4327" s="98"/>
      <c r="C4327" s="130"/>
      <c r="D4327" s="240"/>
      <c r="E4327" s="240"/>
      <c r="F4327" s="224"/>
      <c r="G4327" s="98"/>
      <c r="H4327" s="98"/>
      <c r="I4327" s="130"/>
      <c r="J4327" s="98"/>
      <c r="K4327" s="98"/>
      <c r="L4327" s="98"/>
      <c r="M4327" s="255"/>
      <c r="N4327" s="255"/>
      <c r="O4327" s="98"/>
      <c r="P4327" s="98"/>
      <c r="Q4327" s="130"/>
    </row>
    <row r="4328" spans="1:17" ht="12.6" customHeight="1" x14ac:dyDescent="0.2">
      <c r="A4328" s="234"/>
      <c r="B4328" s="98"/>
      <c r="C4328" s="130"/>
      <c r="D4328" s="240"/>
      <c r="E4328" s="240"/>
      <c r="F4328" s="224"/>
      <c r="G4328" s="98"/>
      <c r="H4328" s="98"/>
      <c r="I4328" s="130"/>
      <c r="J4328" s="98"/>
      <c r="K4328" s="98"/>
      <c r="L4328" s="98"/>
      <c r="M4328" s="255"/>
      <c r="N4328" s="255"/>
      <c r="O4328" s="98"/>
      <c r="P4328" s="98"/>
      <c r="Q4328" s="130"/>
    </row>
    <row r="4329" spans="1:17" ht="12.6" customHeight="1" x14ac:dyDescent="0.2">
      <c r="A4329" s="234"/>
      <c r="B4329" s="98"/>
      <c r="C4329" s="130"/>
      <c r="D4329" s="240"/>
      <c r="E4329" s="240"/>
      <c r="F4329" s="224"/>
      <c r="G4329" s="98"/>
      <c r="H4329" s="98"/>
      <c r="I4329" s="130"/>
      <c r="J4329" s="98"/>
      <c r="K4329" s="98"/>
      <c r="L4329" s="98"/>
      <c r="M4329" s="255"/>
      <c r="N4329" s="255"/>
      <c r="O4329" s="98"/>
      <c r="P4329" s="98"/>
      <c r="Q4329" s="130"/>
    </row>
    <row r="4330" spans="1:17" ht="12.6" customHeight="1" x14ac:dyDescent="0.2">
      <c r="A4330" s="234"/>
      <c r="B4330" s="98"/>
      <c r="C4330" s="130"/>
      <c r="D4330" s="240"/>
      <c r="E4330" s="240"/>
      <c r="F4330" s="224"/>
      <c r="G4330" s="98"/>
      <c r="H4330" s="98"/>
      <c r="I4330" s="130"/>
      <c r="J4330" s="98"/>
      <c r="K4330" s="98"/>
      <c r="L4330" s="98"/>
      <c r="M4330" s="255"/>
      <c r="N4330" s="255"/>
      <c r="O4330" s="98"/>
      <c r="P4330" s="98"/>
      <c r="Q4330" s="130"/>
    </row>
    <row r="4331" spans="1:17" ht="12.6" customHeight="1" x14ac:dyDescent="0.2">
      <c r="A4331" s="234"/>
      <c r="B4331" s="98"/>
      <c r="C4331" s="130"/>
      <c r="D4331" s="240"/>
      <c r="E4331" s="240"/>
      <c r="F4331" s="224"/>
      <c r="G4331" s="98"/>
      <c r="H4331" s="98"/>
      <c r="I4331" s="130"/>
      <c r="J4331" s="98"/>
      <c r="K4331" s="98"/>
      <c r="L4331" s="98"/>
      <c r="M4331" s="255"/>
      <c r="N4331" s="255"/>
      <c r="O4331" s="98"/>
      <c r="P4331" s="98"/>
      <c r="Q4331" s="130"/>
    </row>
    <row r="4332" spans="1:17" ht="12.6" customHeight="1" x14ac:dyDescent="0.2">
      <c r="A4332" s="234"/>
      <c r="B4332" s="98"/>
      <c r="C4332" s="130"/>
      <c r="D4332" s="240"/>
      <c r="E4332" s="240"/>
      <c r="F4332" s="224"/>
      <c r="G4332" s="98"/>
      <c r="H4332" s="98"/>
      <c r="I4332" s="130"/>
      <c r="J4332" s="98"/>
      <c r="K4332" s="98"/>
      <c r="L4332" s="98"/>
      <c r="M4332" s="255"/>
      <c r="N4332" s="255"/>
      <c r="O4332" s="98"/>
      <c r="P4332" s="98"/>
      <c r="Q4332" s="130"/>
    </row>
    <row r="4333" spans="1:17" ht="12.6" customHeight="1" x14ac:dyDescent="0.2">
      <c r="A4333" s="234"/>
      <c r="B4333" s="98"/>
      <c r="C4333" s="130"/>
      <c r="D4333" s="240"/>
      <c r="E4333" s="240"/>
      <c r="F4333" s="224"/>
      <c r="G4333" s="98"/>
      <c r="H4333" s="98"/>
      <c r="I4333" s="130"/>
      <c r="J4333" s="98"/>
      <c r="K4333" s="98"/>
      <c r="L4333" s="98"/>
      <c r="M4333" s="255"/>
      <c r="N4333" s="255"/>
      <c r="O4333" s="98"/>
      <c r="P4333" s="98"/>
      <c r="Q4333" s="130"/>
    </row>
    <row r="4334" spans="1:17" ht="12.6" customHeight="1" x14ac:dyDescent="0.2">
      <c r="A4334" s="234"/>
      <c r="B4334" s="98"/>
      <c r="C4334" s="130"/>
      <c r="D4334" s="240"/>
      <c r="E4334" s="240"/>
      <c r="F4334" s="224"/>
      <c r="G4334" s="98"/>
      <c r="H4334" s="98"/>
      <c r="I4334" s="130"/>
      <c r="J4334" s="98"/>
      <c r="K4334" s="98"/>
      <c r="L4334" s="98"/>
      <c r="M4334" s="255"/>
      <c r="N4334" s="255"/>
      <c r="O4334" s="98"/>
      <c r="P4334" s="98"/>
      <c r="Q4334" s="130"/>
    </row>
    <row r="4335" spans="1:17" ht="12.6" customHeight="1" x14ac:dyDescent="0.2">
      <c r="A4335" s="234"/>
      <c r="B4335" s="98"/>
      <c r="C4335" s="130"/>
      <c r="D4335" s="240"/>
      <c r="E4335" s="240"/>
      <c r="F4335" s="224"/>
      <c r="G4335" s="98"/>
      <c r="H4335" s="98"/>
      <c r="I4335" s="130"/>
      <c r="J4335" s="98"/>
      <c r="K4335" s="98"/>
      <c r="L4335" s="98"/>
      <c r="M4335" s="255"/>
      <c r="N4335" s="255"/>
      <c r="O4335" s="98"/>
      <c r="P4335" s="98"/>
      <c r="Q4335" s="130"/>
    </row>
    <row r="4336" spans="1:17" ht="12.6" customHeight="1" x14ac:dyDescent="0.2">
      <c r="A4336" s="234"/>
      <c r="B4336" s="98"/>
      <c r="C4336" s="130"/>
      <c r="D4336" s="240"/>
      <c r="E4336" s="240"/>
      <c r="F4336" s="224"/>
      <c r="G4336" s="98"/>
      <c r="H4336" s="98"/>
      <c r="I4336" s="130"/>
      <c r="J4336" s="98"/>
      <c r="K4336" s="98"/>
      <c r="L4336" s="98"/>
      <c r="M4336" s="255"/>
      <c r="N4336" s="255"/>
      <c r="O4336" s="98"/>
      <c r="P4336" s="98"/>
      <c r="Q4336" s="130"/>
    </row>
    <row r="4337" spans="1:17" ht="12.6" customHeight="1" x14ac:dyDescent="0.2">
      <c r="A4337" s="234"/>
      <c r="B4337" s="98"/>
      <c r="C4337" s="130"/>
      <c r="D4337" s="240"/>
      <c r="E4337" s="240"/>
      <c r="F4337" s="224"/>
      <c r="G4337" s="98"/>
      <c r="H4337" s="98"/>
      <c r="I4337" s="130"/>
      <c r="J4337" s="98"/>
      <c r="K4337" s="98"/>
      <c r="L4337" s="98"/>
      <c r="M4337" s="255"/>
      <c r="N4337" s="255"/>
      <c r="O4337" s="98"/>
      <c r="P4337" s="98"/>
      <c r="Q4337" s="130"/>
    </row>
    <row r="4338" spans="1:17" ht="12.6" customHeight="1" x14ac:dyDescent="0.2">
      <c r="A4338" s="234"/>
      <c r="B4338" s="98"/>
      <c r="C4338" s="130"/>
      <c r="D4338" s="240"/>
      <c r="E4338" s="240"/>
      <c r="F4338" s="224"/>
      <c r="G4338" s="98"/>
      <c r="H4338" s="98"/>
      <c r="I4338" s="130"/>
      <c r="J4338" s="98"/>
      <c r="K4338" s="98"/>
      <c r="L4338" s="98"/>
      <c r="M4338" s="255"/>
      <c r="N4338" s="255"/>
      <c r="O4338" s="98"/>
      <c r="P4338" s="98"/>
      <c r="Q4338" s="130"/>
    </row>
    <row r="4339" spans="1:17" ht="12.6" customHeight="1" x14ac:dyDescent="0.2">
      <c r="A4339" s="234"/>
      <c r="B4339" s="98"/>
      <c r="C4339" s="130"/>
      <c r="D4339" s="240"/>
      <c r="E4339" s="240"/>
      <c r="F4339" s="224"/>
      <c r="G4339" s="98"/>
      <c r="H4339" s="98"/>
      <c r="I4339" s="130"/>
      <c r="J4339" s="98"/>
      <c r="K4339" s="98"/>
      <c r="L4339" s="98"/>
      <c r="M4339" s="255"/>
      <c r="N4339" s="255"/>
      <c r="O4339" s="98"/>
      <c r="P4339" s="98"/>
      <c r="Q4339" s="130"/>
    </row>
    <row r="4340" spans="1:17" ht="12.6" customHeight="1" x14ac:dyDescent="0.2">
      <c r="A4340" s="234"/>
      <c r="B4340" s="98"/>
      <c r="C4340" s="130"/>
      <c r="D4340" s="240"/>
      <c r="E4340" s="240"/>
      <c r="F4340" s="224"/>
      <c r="G4340" s="98"/>
      <c r="H4340" s="98"/>
      <c r="I4340" s="130"/>
      <c r="J4340" s="98"/>
      <c r="K4340" s="98"/>
      <c r="L4340" s="98"/>
      <c r="M4340" s="255"/>
      <c r="N4340" s="255"/>
      <c r="O4340" s="98"/>
      <c r="P4340" s="98"/>
      <c r="Q4340" s="130"/>
    </row>
    <row r="4341" spans="1:17" ht="12.6" customHeight="1" x14ac:dyDescent="0.2">
      <c r="A4341" s="234"/>
      <c r="B4341" s="98"/>
      <c r="C4341" s="130"/>
      <c r="D4341" s="240"/>
      <c r="E4341" s="240"/>
      <c r="F4341" s="224"/>
      <c r="G4341" s="98"/>
      <c r="H4341" s="98"/>
      <c r="I4341" s="130"/>
      <c r="J4341" s="98"/>
      <c r="K4341" s="98"/>
      <c r="L4341" s="98"/>
      <c r="M4341" s="255"/>
      <c r="N4341" s="255"/>
      <c r="O4341" s="98"/>
      <c r="P4341" s="98"/>
      <c r="Q4341" s="130"/>
    </row>
    <row r="4342" spans="1:17" ht="12.6" customHeight="1" x14ac:dyDescent="0.2">
      <c r="A4342" s="234"/>
      <c r="B4342" s="98"/>
      <c r="C4342" s="130"/>
      <c r="D4342" s="240"/>
      <c r="E4342" s="240"/>
      <c r="F4342" s="224"/>
      <c r="G4342" s="98"/>
      <c r="H4342" s="98"/>
      <c r="I4342" s="130"/>
      <c r="J4342" s="98"/>
      <c r="K4342" s="98"/>
      <c r="L4342" s="98"/>
      <c r="M4342" s="255"/>
      <c r="N4342" s="255"/>
      <c r="O4342" s="98"/>
      <c r="P4342" s="98"/>
      <c r="Q4342" s="130"/>
    </row>
    <row r="4343" spans="1:17" ht="12.6" customHeight="1" x14ac:dyDescent="0.2">
      <c r="A4343" s="234"/>
      <c r="B4343" s="98"/>
      <c r="C4343" s="130"/>
      <c r="D4343" s="240"/>
      <c r="E4343" s="240"/>
      <c r="F4343" s="224"/>
      <c r="G4343" s="98"/>
      <c r="H4343" s="98"/>
      <c r="I4343" s="130"/>
      <c r="J4343" s="98"/>
      <c r="K4343" s="98"/>
      <c r="L4343" s="98"/>
      <c r="M4343" s="255"/>
      <c r="N4343" s="255"/>
      <c r="O4343" s="98"/>
      <c r="P4343" s="98"/>
      <c r="Q4343" s="130"/>
    </row>
    <row r="4344" spans="1:17" ht="12.6" customHeight="1" x14ac:dyDescent="0.2">
      <c r="A4344" s="234"/>
      <c r="B4344" s="98"/>
      <c r="C4344" s="130"/>
      <c r="D4344" s="240"/>
      <c r="E4344" s="240"/>
      <c r="F4344" s="224"/>
      <c r="G4344" s="98"/>
      <c r="H4344" s="98"/>
      <c r="I4344" s="130"/>
      <c r="J4344" s="98"/>
      <c r="K4344" s="98"/>
      <c r="L4344" s="98"/>
      <c r="M4344" s="255"/>
      <c r="N4344" s="255"/>
      <c r="O4344" s="98"/>
      <c r="P4344" s="98"/>
      <c r="Q4344" s="130"/>
    </row>
    <row r="4345" spans="1:17" ht="12.6" customHeight="1" x14ac:dyDescent="0.2">
      <c r="A4345" s="234"/>
      <c r="B4345" s="98"/>
      <c r="C4345" s="130"/>
      <c r="D4345" s="240"/>
      <c r="E4345" s="240"/>
      <c r="F4345" s="224"/>
      <c r="G4345" s="98"/>
      <c r="H4345" s="98"/>
      <c r="I4345" s="130"/>
      <c r="J4345" s="98"/>
      <c r="K4345" s="98"/>
      <c r="L4345" s="98"/>
      <c r="M4345" s="255"/>
      <c r="N4345" s="255"/>
      <c r="O4345" s="98"/>
      <c r="P4345" s="98"/>
      <c r="Q4345" s="130"/>
    </row>
    <row r="4346" spans="1:17" ht="12.6" customHeight="1" x14ac:dyDescent="0.2">
      <c r="A4346" s="234"/>
      <c r="B4346" s="98"/>
      <c r="C4346" s="130"/>
      <c r="D4346" s="240"/>
      <c r="E4346" s="240"/>
      <c r="F4346" s="224"/>
      <c r="G4346" s="98"/>
      <c r="H4346" s="98"/>
      <c r="I4346" s="130"/>
      <c r="J4346" s="98"/>
      <c r="K4346" s="98"/>
      <c r="L4346" s="98"/>
      <c r="M4346" s="255"/>
      <c r="N4346" s="255"/>
      <c r="O4346" s="98"/>
      <c r="P4346" s="98"/>
      <c r="Q4346" s="130"/>
    </row>
    <row r="4347" spans="1:17" ht="12.6" customHeight="1" x14ac:dyDescent="0.2">
      <c r="A4347" s="234"/>
      <c r="B4347" s="98"/>
      <c r="C4347" s="130"/>
      <c r="D4347" s="240"/>
      <c r="E4347" s="240"/>
      <c r="F4347" s="224"/>
      <c r="G4347" s="98"/>
      <c r="H4347" s="98"/>
      <c r="I4347" s="130"/>
      <c r="J4347" s="98"/>
      <c r="K4347" s="98"/>
      <c r="L4347" s="98"/>
      <c r="M4347" s="255"/>
      <c r="N4347" s="255"/>
      <c r="O4347" s="98"/>
      <c r="P4347" s="98"/>
      <c r="Q4347" s="130"/>
    </row>
    <row r="4348" spans="1:17" ht="12.6" customHeight="1" x14ac:dyDescent="0.2">
      <c r="A4348" s="234"/>
      <c r="B4348" s="98"/>
      <c r="C4348" s="130"/>
      <c r="D4348" s="240"/>
      <c r="E4348" s="240"/>
      <c r="F4348" s="224"/>
      <c r="G4348" s="98"/>
      <c r="H4348" s="98"/>
      <c r="I4348" s="130"/>
      <c r="J4348" s="98"/>
      <c r="K4348" s="98"/>
      <c r="L4348" s="98"/>
      <c r="M4348" s="255"/>
      <c r="N4348" s="255"/>
      <c r="O4348" s="98"/>
      <c r="P4348" s="98"/>
      <c r="Q4348" s="130"/>
    </row>
    <row r="4349" spans="1:17" ht="12.6" customHeight="1" x14ac:dyDescent="0.2">
      <c r="A4349" s="234"/>
      <c r="B4349" s="98"/>
      <c r="C4349" s="130"/>
      <c r="D4349" s="240"/>
      <c r="E4349" s="240"/>
      <c r="F4349" s="224"/>
      <c r="G4349" s="98"/>
      <c r="H4349" s="98"/>
      <c r="I4349" s="130"/>
      <c r="J4349" s="98"/>
      <c r="K4349" s="98"/>
      <c r="L4349" s="98"/>
      <c r="M4349" s="255"/>
      <c r="N4349" s="255"/>
      <c r="O4349" s="98"/>
      <c r="P4349" s="98"/>
      <c r="Q4349" s="130"/>
    </row>
    <row r="4350" spans="1:17" ht="12.6" customHeight="1" x14ac:dyDescent="0.2">
      <c r="A4350" s="234"/>
      <c r="B4350" s="98"/>
      <c r="C4350" s="130"/>
      <c r="D4350" s="240"/>
      <c r="E4350" s="240"/>
      <c r="F4350" s="224"/>
      <c r="G4350" s="98"/>
      <c r="H4350" s="98"/>
      <c r="I4350" s="130"/>
      <c r="J4350" s="98"/>
      <c r="K4350" s="98"/>
      <c r="L4350" s="98"/>
      <c r="M4350" s="255"/>
      <c r="N4350" s="255"/>
      <c r="O4350" s="98"/>
      <c r="P4350" s="98"/>
      <c r="Q4350" s="130"/>
    </row>
    <row r="4351" spans="1:17" ht="12.6" customHeight="1" x14ac:dyDescent="0.2">
      <c r="A4351" s="234"/>
      <c r="B4351" s="98"/>
      <c r="C4351" s="130"/>
      <c r="D4351" s="240"/>
      <c r="E4351" s="240"/>
      <c r="F4351" s="224"/>
      <c r="G4351" s="98"/>
      <c r="H4351" s="98"/>
      <c r="I4351" s="130"/>
      <c r="J4351" s="98"/>
      <c r="K4351" s="98"/>
      <c r="L4351" s="98"/>
      <c r="M4351" s="255"/>
      <c r="N4351" s="255"/>
      <c r="O4351" s="98"/>
      <c r="P4351" s="98"/>
      <c r="Q4351" s="130"/>
    </row>
    <row r="4352" spans="1:17" ht="12.6" customHeight="1" x14ac:dyDescent="0.2">
      <c r="A4352" s="234"/>
      <c r="B4352" s="98"/>
      <c r="C4352" s="130"/>
      <c r="D4352" s="240"/>
      <c r="E4352" s="240"/>
      <c r="F4352" s="224"/>
      <c r="G4352" s="98"/>
      <c r="H4352" s="98"/>
      <c r="I4352" s="130"/>
      <c r="J4352" s="98"/>
      <c r="K4352" s="98"/>
      <c r="L4352" s="98"/>
      <c r="M4352" s="255"/>
      <c r="N4352" s="255"/>
      <c r="O4352" s="98"/>
      <c r="P4352" s="98"/>
      <c r="Q4352" s="130"/>
    </row>
    <row r="4353" spans="1:17" ht="12.6" customHeight="1" x14ac:dyDescent="0.2">
      <c r="A4353" s="234"/>
      <c r="B4353" s="98"/>
      <c r="C4353" s="130"/>
      <c r="D4353" s="240"/>
      <c r="E4353" s="240"/>
      <c r="F4353" s="224"/>
      <c r="G4353" s="98"/>
      <c r="H4353" s="98"/>
      <c r="I4353" s="130"/>
      <c r="J4353" s="98"/>
      <c r="K4353" s="98"/>
      <c r="L4353" s="98"/>
      <c r="M4353" s="255"/>
      <c r="N4353" s="255"/>
      <c r="O4353" s="98"/>
      <c r="P4353" s="98"/>
      <c r="Q4353" s="130"/>
    </row>
    <row r="4354" spans="1:17" ht="12.6" customHeight="1" x14ac:dyDescent="0.2">
      <c r="A4354" s="234"/>
      <c r="B4354" s="98"/>
      <c r="C4354" s="130"/>
      <c r="D4354" s="240"/>
      <c r="E4354" s="240"/>
      <c r="F4354" s="224"/>
      <c r="G4354" s="98"/>
      <c r="H4354" s="98"/>
      <c r="I4354" s="130"/>
      <c r="J4354" s="98"/>
      <c r="K4354" s="98"/>
      <c r="L4354" s="98"/>
      <c r="M4354" s="255"/>
      <c r="N4354" s="255"/>
      <c r="O4354" s="98"/>
      <c r="P4354" s="98"/>
      <c r="Q4354" s="130"/>
    </row>
    <row r="4355" spans="1:17" ht="12.6" customHeight="1" x14ac:dyDescent="0.2">
      <c r="A4355" s="234"/>
      <c r="B4355" s="98"/>
      <c r="C4355" s="130"/>
      <c r="D4355" s="240"/>
      <c r="E4355" s="240"/>
      <c r="F4355" s="224"/>
      <c r="G4355" s="98"/>
      <c r="H4355" s="98"/>
      <c r="I4355" s="130"/>
      <c r="J4355" s="98"/>
      <c r="K4355" s="98"/>
      <c r="L4355" s="98"/>
      <c r="M4355" s="255"/>
      <c r="N4355" s="255"/>
      <c r="O4355" s="98"/>
      <c r="P4355" s="98"/>
      <c r="Q4355" s="130"/>
    </row>
    <row r="4356" spans="1:17" ht="12.6" customHeight="1" x14ac:dyDescent="0.2">
      <c r="A4356" s="234"/>
      <c r="B4356" s="98"/>
      <c r="C4356" s="130"/>
      <c r="D4356" s="240"/>
      <c r="E4356" s="240"/>
      <c r="F4356" s="224"/>
      <c r="G4356" s="98"/>
      <c r="H4356" s="98"/>
      <c r="I4356" s="130"/>
      <c r="J4356" s="98"/>
      <c r="K4356" s="98"/>
      <c r="L4356" s="98"/>
      <c r="M4356" s="255"/>
      <c r="N4356" s="255"/>
      <c r="O4356" s="98"/>
      <c r="P4356" s="98"/>
      <c r="Q4356" s="130"/>
    </row>
    <row r="4357" spans="1:17" ht="12.6" customHeight="1" x14ac:dyDescent="0.2">
      <c r="A4357" s="234"/>
      <c r="B4357" s="98"/>
      <c r="C4357" s="130"/>
      <c r="D4357" s="240"/>
      <c r="E4357" s="240"/>
      <c r="F4357" s="224"/>
      <c r="G4357" s="98"/>
      <c r="H4357" s="98"/>
      <c r="I4357" s="130"/>
      <c r="J4357" s="98"/>
      <c r="K4357" s="98"/>
      <c r="L4357" s="98"/>
      <c r="M4357" s="255"/>
      <c r="N4357" s="255"/>
      <c r="O4357" s="98"/>
      <c r="P4357" s="98"/>
      <c r="Q4357" s="130"/>
    </row>
    <row r="4358" spans="1:17" ht="12.6" customHeight="1" x14ac:dyDescent="0.2">
      <c r="A4358" s="234"/>
      <c r="B4358" s="98"/>
      <c r="C4358" s="130"/>
      <c r="D4358" s="240"/>
      <c r="E4358" s="240"/>
      <c r="F4358" s="224"/>
      <c r="G4358" s="98"/>
      <c r="H4358" s="98"/>
      <c r="I4358" s="130"/>
      <c r="J4358" s="98"/>
      <c r="K4358" s="98"/>
      <c r="L4358" s="98"/>
      <c r="M4358" s="255"/>
      <c r="N4358" s="255"/>
      <c r="O4358" s="98"/>
      <c r="P4358" s="98"/>
      <c r="Q4358" s="130"/>
    </row>
    <row r="4359" spans="1:17" ht="12.6" customHeight="1" x14ac:dyDescent="0.2">
      <c r="A4359" s="234"/>
      <c r="B4359" s="98"/>
      <c r="C4359" s="130"/>
      <c r="D4359" s="240"/>
      <c r="E4359" s="240"/>
      <c r="F4359" s="224"/>
      <c r="G4359" s="98"/>
      <c r="H4359" s="98"/>
      <c r="I4359" s="130"/>
      <c r="J4359" s="98"/>
      <c r="K4359" s="98"/>
      <c r="L4359" s="98"/>
      <c r="M4359" s="255"/>
      <c r="N4359" s="255"/>
      <c r="O4359" s="98"/>
      <c r="P4359" s="98"/>
      <c r="Q4359" s="130"/>
    </row>
    <row r="4360" spans="1:17" ht="12.6" customHeight="1" x14ac:dyDescent="0.2">
      <c r="A4360" s="234"/>
      <c r="B4360" s="98"/>
      <c r="C4360" s="130"/>
      <c r="D4360" s="240"/>
      <c r="E4360" s="240"/>
      <c r="F4360" s="224"/>
      <c r="G4360" s="98"/>
      <c r="H4360" s="98"/>
      <c r="I4360" s="130"/>
      <c r="J4360" s="98"/>
      <c r="K4360" s="98"/>
      <c r="L4360" s="98"/>
      <c r="M4360" s="255"/>
      <c r="N4360" s="255"/>
      <c r="O4360" s="98"/>
      <c r="P4360" s="98"/>
      <c r="Q4360" s="130"/>
    </row>
    <row r="4361" spans="1:17" ht="12.6" customHeight="1" x14ac:dyDescent="0.2">
      <c r="A4361" s="234"/>
      <c r="B4361" s="98"/>
      <c r="C4361" s="130"/>
      <c r="D4361" s="240"/>
      <c r="E4361" s="240"/>
      <c r="F4361" s="224"/>
      <c r="G4361" s="98"/>
      <c r="H4361" s="98"/>
      <c r="I4361" s="130"/>
      <c r="J4361" s="98"/>
      <c r="K4361" s="98"/>
      <c r="L4361" s="98"/>
      <c r="M4361" s="255"/>
      <c r="N4361" s="255"/>
      <c r="O4361" s="98"/>
      <c r="P4361" s="98"/>
      <c r="Q4361" s="130"/>
    </row>
    <row r="4362" spans="1:17" ht="12.6" customHeight="1" x14ac:dyDescent="0.2">
      <c r="A4362" s="234"/>
      <c r="B4362" s="98"/>
      <c r="C4362" s="130"/>
      <c r="D4362" s="240"/>
      <c r="E4362" s="240"/>
      <c r="F4362" s="224"/>
      <c r="G4362" s="98"/>
      <c r="H4362" s="98"/>
      <c r="I4362" s="130"/>
      <c r="J4362" s="98"/>
      <c r="K4362" s="98"/>
      <c r="L4362" s="98"/>
      <c r="M4362" s="255"/>
      <c r="N4362" s="255"/>
      <c r="O4362" s="98"/>
      <c r="P4362" s="98"/>
      <c r="Q4362" s="130"/>
    </row>
    <row r="4363" spans="1:17" ht="12.6" customHeight="1" x14ac:dyDescent="0.2">
      <c r="A4363" s="234"/>
      <c r="B4363" s="98"/>
      <c r="C4363" s="130"/>
      <c r="D4363" s="240"/>
      <c r="E4363" s="240"/>
      <c r="F4363" s="224"/>
      <c r="G4363" s="98"/>
      <c r="H4363" s="98"/>
      <c r="I4363" s="130"/>
      <c r="J4363" s="98"/>
      <c r="K4363" s="98"/>
      <c r="L4363" s="98"/>
      <c r="M4363" s="255"/>
      <c r="N4363" s="255"/>
      <c r="O4363" s="98"/>
      <c r="P4363" s="98"/>
      <c r="Q4363" s="130"/>
    </row>
    <row r="4364" spans="1:17" ht="12.6" customHeight="1" x14ac:dyDescent="0.2">
      <c r="A4364" s="234"/>
      <c r="B4364" s="98"/>
      <c r="C4364" s="130"/>
      <c r="D4364" s="240"/>
      <c r="E4364" s="240"/>
      <c r="F4364" s="224"/>
      <c r="G4364" s="98"/>
      <c r="H4364" s="98"/>
      <c r="I4364" s="130"/>
      <c r="J4364" s="98"/>
      <c r="K4364" s="98"/>
      <c r="L4364" s="98"/>
      <c r="M4364" s="255"/>
      <c r="N4364" s="255"/>
      <c r="O4364" s="98"/>
      <c r="P4364" s="98"/>
      <c r="Q4364" s="130"/>
    </row>
    <row r="4365" spans="1:17" ht="12.6" customHeight="1" x14ac:dyDescent="0.2">
      <c r="A4365" s="234"/>
      <c r="B4365" s="98"/>
      <c r="C4365" s="130"/>
      <c r="D4365" s="240"/>
      <c r="E4365" s="240"/>
      <c r="F4365" s="224"/>
      <c r="G4365" s="98"/>
      <c r="H4365" s="98"/>
      <c r="I4365" s="130"/>
      <c r="J4365" s="98"/>
      <c r="K4365" s="98"/>
      <c r="L4365" s="98"/>
      <c r="M4365" s="255"/>
      <c r="N4365" s="255"/>
      <c r="O4365" s="98"/>
      <c r="P4365" s="98"/>
      <c r="Q4365" s="130"/>
    </row>
    <row r="4366" spans="1:17" ht="12.6" customHeight="1" x14ac:dyDescent="0.2">
      <c r="A4366" s="234"/>
      <c r="B4366" s="98"/>
      <c r="C4366" s="130"/>
      <c r="D4366" s="240"/>
      <c r="E4366" s="240"/>
      <c r="F4366" s="224"/>
      <c r="G4366" s="98"/>
      <c r="H4366" s="98"/>
      <c r="I4366" s="130"/>
      <c r="J4366" s="98"/>
      <c r="K4366" s="98"/>
      <c r="L4366" s="98"/>
      <c r="M4366" s="255"/>
      <c r="N4366" s="255"/>
      <c r="O4366" s="98"/>
      <c r="P4366" s="98"/>
      <c r="Q4366" s="130"/>
    </row>
    <row r="4367" spans="1:17" ht="12.6" customHeight="1" x14ac:dyDescent="0.2">
      <c r="A4367" s="234"/>
      <c r="B4367" s="98"/>
      <c r="C4367" s="130"/>
      <c r="D4367" s="240"/>
      <c r="E4367" s="240"/>
      <c r="F4367" s="224"/>
      <c r="G4367" s="98"/>
      <c r="H4367" s="98"/>
      <c r="I4367" s="130"/>
      <c r="J4367" s="98"/>
      <c r="K4367" s="98"/>
      <c r="L4367" s="98"/>
      <c r="M4367" s="255"/>
      <c r="N4367" s="255"/>
      <c r="O4367" s="98"/>
      <c r="P4367" s="98"/>
      <c r="Q4367" s="130"/>
    </row>
    <row r="4368" spans="1:17" ht="12.6" customHeight="1" x14ac:dyDescent="0.2">
      <c r="A4368" s="234"/>
      <c r="B4368" s="98"/>
      <c r="C4368" s="130"/>
      <c r="D4368" s="240"/>
      <c r="E4368" s="240"/>
      <c r="F4368" s="224"/>
      <c r="G4368" s="98"/>
      <c r="H4368" s="98"/>
      <c r="I4368" s="130"/>
      <c r="J4368" s="98"/>
      <c r="K4368" s="98"/>
      <c r="L4368" s="98"/>
      <c r="M4368" s="255"/>
      <c r="N4368" s="255"/>
      <c r="O4368" s="98"/>
      <c r="P4368" s="98"/>
      <c r="Q4368" s="130"/>
    </row>
    <row r="4369" spans="1:17" ht="12.6" customHeight="1" x14ac:dyDescent="0.2">
      <c r="A4369" s="234"/>
      <c r="B4369" s="98"/>
      <c r="C4369" s="130"/>
      <c r="D4369" s="240"/>
      <c r="E4369" s="240"/>
      <c r="F4369" s="224"/>
      <c r="G4369" s="98"/>
      <c r="H4369" s="98"/>
      <c r="I4369" s="130"/>
      <c r="J4369" s="98"/>
      <c r="K4369" s="98"/>
      <c r="L4369" s="98"/>
      <c r="M4369" s="255"/>
      <c r="N4369" s="255"/>
      <c r="O4369" s="98"/>
      <c r="P4369" s="98"/>
      <c r="Q4369" s="130"/>
    </row>
    <row r="4370" spans="1:17" ht="12.6" customHeight="1" x14ac:dyDescent="0.2">
      <c r="A4370" s="234"/>
      <c r="B4370" s="98"/>
      <c r="C4370" s="130"/>
      <c r="D4370" s="240"/>
      <c r="E4370" s="240"/>
      <c r="F4370" s="224"/>
      <c r="G4370" s="98"/>
      <c r="H4370" s="98"/>
      <c r="I4370" s="130"/>
      <c r="J4370" s="98"/>
      <c r="K4370" s="98"/>
      <c r="L4370" s="98"/>
      <c r="M4370" s="255"/>
      <c r="N4370" s="255"/>
      <c r="O4370" s="98"/>
      <c r="P4370" s="98"/>
      <c r="Q4370" s="130"/>
    </row>
    <row r="4371" spans="1:17" ht="12.6" customHeight="1" x14ac:dyDescent="0.2">
      <c r="A4371" s="234"/>
      <c r="B4371" s="98"/>
      <c r="C4371" s="130"/>
      <c r="D4371" s="240"/>
      <c r="E4371" s="240"/>
      <c r="F4371" s="224"/>
      <c r="G4371" s="98"/>
      <c r="H4371" s="98"/>
      <c r="I4371" s="130"/>
      <c r="J4371" s="98"/>
      <c r="K4371" s="98"/>
      <c r="L4371" s="98"/>
      <c r="M4371" s="255"/>
      <c r="N4371" s="255"/>
      <c r="O4371" s="98"/>
      <c r="P4371" s="98"/>
      <c r="Q4371" s="130"/>
    </row>
    <row r="4372" spans="1:17" ht="12.6" customHeight="1" x14ac:dyDescent="0.2">
      <c r="A4372" s="234"/>
      <c r="B4372" s="98"/>
      <c r="C4372" s="130"/>
      <c r="D4372" s="240"/>
      <c r="E4372" s="240"/>
      <c r="F4372" s="224"/>
      <c r="G4372" s="98"/>
      <c r="H4372" s="98"/>
      <c r="I4372" s="130"/>
      <c r="J4372" s="98"/>
      <c r="K4372" s="98"/>
      <c r="L4372" s="98"/>
      <c r="M4372" s="255"/>
      <c r="N4372" s="255"/>
      <c r="O4372" s="98"/>
      <c r="P4372" s="98"/>
      <c r="Q4372" s="130"/>
    </row>
    <row r="4373" spans="1:17" ht="12.6" customHeight="1" x14ac:dyDescent="0.2">
      <c r="A4373" s="234"/>
      <c r="B4373" s="98"/>
      <c r="C4373" s="130"/>
      <c r="D4373" s="240"/>
      <c r="E4373" s="240"/>
      <c r="F4373" s="224"/>
      <c r="G4373" s="98"/>
      <c r="H4373" s="98"/>
      <c r="I4373" s="130"/>
      <c r="J4373" s="98"/>
      <c r="K4373" s="98"/>
      <c r="L4373" s="98"/>
      <c r="M4373" s="255"/>
      <c r="N4373" s="255"/>
      <c r="O4373" s="98"/>
      <c r="P4373" s="98"/>
      <c r="Q4373" s="130"/>
    </row>
    <row r="4374" spans="1:17" ht="12.6" customHeight="1" x14ac:dyDescent="0.2">
      <c r="A4374" s="234"/>
      <c r="B4374" s="98"/>
      <c r="C4374" s="130"/>
      <c r="D4374" s="240"/>
      <c r="E4374" s="240"/>
      <c r="F4374" s="224"/>
      <c r="G4374" s="98"/>
      <c r="H4374" s="98"/>
      <c r="I4374" s="130"/>
      <c r="J4374" s="98"/>
      <c r="K4374" s="98"/>
      <c r="L4374" s="98"/>
      <c r="M4374" s="255"/>
      <c r="N4374" s="255"/>
      <c r="O4374" s="98"/>
      <c r="P4374" s="98"/>
      <c r="Q4374" s="130"/>
    </row>
    <row r="4375" spans="1:17" ht="12.6" customHeight="1" x14ac:dyDescent="0.2">
      <c r="A4375" s="234"/>
      <c r="B4375" s="98"/>
      <c r="C4375" s="130"/>
      <c r="D4375" s="240"/>
      <c r="E4375" s="240"/>
      <c r="F4375" s="224"/>
      <c r="G4375" s="98"/>
      <c r="H4375" s="98"/>
      <c r="I4375" s="130"/>
      <c r="J4375" s="98"/>
      <c r="K4375" s="98"/>
      <c r="L4375" s="98"/>
      <c r="M4375" s="255"/>
      <c r="N4375" s="255"/>
      <c r="O4375" s="98"/>
      <c r="P4375" s="98"/>
      <c r="Q4375" s="130"/>
    </row>
    <row r="4376" spans="1:17" ht="12.6" customHeight="1" x14ac:dyDescent="0.2">
      <c r="A4376" s="234"/>
      <c r="B4376" s="98"/>
      <c r="C4376" s="130"/>
      <c r="D4376" s="240"/>
      <c r="E4376" s="240"/>
      <c r="F4376" s="224"/>
      <c r="G4376" s="98"/>
      <c r="H4376" s="98"/>
      <c r="I4376" s="130"/>
      <c r="J4376" s="98"/>
      <c r="K4376" s="98"/>
      <c r="L4376" s="98"/>
      <c r="M4376" s="255"/>
      <c r="N4376" s="255"/>
      <c r="O4376" s="98"/>
      <c r="P4376" s="98"/>
      <c r="Q4376" s="130"/>
    </row>
    <row r="4377" spans="1:17" ht="12.6" customHeight="1" x14ac:dyDescent="0.2">
      <c r="A4377" s="234"/>
      <c r="B4377" s="98"/>
      <c r="C4377" s="130"/>
      <c r="D4377" s="240"/>
      <c r="E4377" s="240"/>
      <c r="F4377" s="224"/>
      <c r="G4377" s="98"/>
      <c r="H4377" s="98"/>
      <c r="I4377" s="130"/>
      <c r="J4377" s="98"/>
      <c r="K4377" s="98"/>
      <c r="L4377" s="98"/>
      <c r="M4377" s="255"/>
      <c r="N4377" s="255"/>
      <c r="O4377" s="98"/>
      <c r="P4377" s="98"/>
      <c r="Q4377" s="130"/>
    </row>
    <row r="4378" spans="1:17" ht="12.6" customHeight="1" x14ac:dyDescent="0.2">
      <c r="A4378" s="234"/>
      <c r="B4378" s="98"/>
      <c r="C4378" s="130"/>
      <c r="D4378" s="240"/>
      <c r="E4378" s="240"/>
      <c r="F4378" s="224"/>
      <c r="G4378" s="98"/>
      <c r="H4378" s="98"/>
      <c r="I4378" s="130"/>
      <c r="J4378" s="98"/>
      <c r="K4378" s="98"/>
      <c r="L4378" s="98"/>
      <c r="M4378" s="255"/>
      <c r="N4378" s="255"/>
      <c r="O4378" s="98"/>
      <c r="P4378" s="98"/>
      <c r="Q4378" s="130"/>
    </row>
    <row r="4379" spans="1:17" ht="12.6" customHeight="1" x14ac:dyDescent="0.2">
      <c r="A4379" s="234"/>
      <c r="B4379" s="98"/>
      <c r="C4379" s="130"/>
      <c r="D4379" s="240"/>
      <c r="E4379" s="240"/>
      <c r="F4379" s="224"/>
      <c r="G4379" s="98"/>
      <c r="H4379" s="98"/>
      <c r="I4379" s="130"/>
      <c r="J4379" s="98"/>
      <c r="K4379" s="98"/>
      <c r="L4379" s="98"/>
      <c r="M4379" s="255"/>
      <c r="N4379" s="255"/>
      <c r="O4379" s="98"/>
      <c r="P4379" s="98"/>
      <c r="Q4379" s="130"/>
    </row>
    <row r="4380" spans="1:17" ht="12.6" customHeight="1" x14ac:dyDescent="0.2">
      <c r="A4380" s="234"/>
      <c r="B4380" s="98"/>
      <c r="C4380" s="130"/>
      <c r="D4380" s="240"/>
      <c r="E4380" s="240"/>
      <c r="F4380" s="224"/>
      <c r="G4380" s="98"/>
      <c r="H4380" s="98"/>
      <c r="I4380" s="130"/>
      <c r="J4380" s="98"/>
      <c r="K4380" s="98"/>
      <c r="L4380" s="98"/>
      <c r="M4380" s="255"/>
      <c r="N4380" s="255"/>
      <c r="O4380" s="98"/>
      <c r="P4380" s="98"/>
      <c r="Q4380" s="130"/>
    </row>
    <row r="4381" spans="1:17" ht="12.6" customHeight="1" x14ac:dyDescent="0.2">
      <c r="A4381" s="234"/>
      <c r="B4381" s="98"/>
      <c r="C4381" s="130"/>
      <c r="D4381" s="240"/>
      <c r="E4381" s="240"/>
      <c r="F4381" s="224"/>
      <c r="G4381" s="98"/>
      <c r="H4381" s="98"/>
      <c r="I4381" s="130"/>
      <c r="J4381" s="98"/>
      <c r="K4381" s="98"/>
      <c r="L4381" s="98"/>
      <c r="M4381" s="255"/>
      <c r="N4381" s="255"/>
      <c r="O4381" s="98"/>
      <c r="P4381" s="98"/>
      <c r="Q4381" s="130"/>
    </row>
    <row r="4382" spans="1:17" ht="12.6" customHeight="1" x14ac:dyDescent="0.2">
      <c r="A4382" s="234"/>
      <c r="B4382" s="98"/>
      <c r="C4382" s="130"/>
      <c r="D4382" s="240"/>
      <c r="E4382" s="240"/>
      <c r="F4382" s="224"/>
      <c r="G4382" s="98"/>
      <c r="H4382" s="98"/>
      <c r="I4382" s="130"/>
      <c r="J4382" s="98"/>
      <c r="K4382" s="98"/>
      <c r="L4382" s="98"/>
      <c r="M4382" s="255"/>
      <c r="N4382" s="255"/>
      <c r="O4382" s="98"/>
      <c r="P4382" s="98"/>
      <c r="Q4382" s="130"/>
    </row>
    <row r="4383" spans="1:17" ht="12.6" customHeight="1" x14ac:dyDescent="0.2">
      <c r="A4383" s="234"/>
      <c r="B4383" s="98"/>
      <c r="C4383" s="130"/>
      <c r="D4383" s="240"/>
      <c r="E4383" s="240"/>
      <c r="F4383" s="224"/>
      <c r="G4383" s="98"/>
      <c r="H4383" s="98"/>
      <c r="I4383" s="130"/>
      <c r="J4383" s="98"/>
      <c r="K4383" s="98"/>
      <c r="L4383" s="98"/>
      <c r="M4383" s="255"/>
      <c r="N4383" s="255"/>
      <c r="O4383" s="98"/>
      <c r="P4383" s="98"/>
      <c r="Q4383" s="130"/>
    </row>
    <row r="4384" spans="1:17" ht="12.6" customHeight="1" x14ac:dyDescent="0.2">
      <c r="A4384" s="234"/>
      <c r="B4384" s="98"/>
      <c r="C4384" s="130"/>
      <c r="D4384" s="240"/>
      <c r="E4384" s="240"/>
      <c r="F4384" s="224"/>
      <c r="G4384" s="98"/>
      <c r="H4384" s="98"/>
      <c r="I4384" s="130"/>
      <c r="J4384" s="98"/>
      <c r="K4384" s="98"/>
      <c r="L4384" s="98"/>
      <c r="M4384" s="255"/>
      <c r="N4384" s="255"/>
      <c r="O4384" s="98"/>
      <c r="P4384" s="98"/>
      <c r="Q4384" s="130"/>
    </row>
    <row r="4385" spans="1:17" ht="12.6" customHeight="1" x14ac:dyDescent="0.2">
      <c r="A4385" s="234"/>
      <c r="B4385" s="98"/>
      <c r="C4385" s="130"/>
      <c r="D4385" s="240"/>
      <c r="E4385" s="240"/>
      <c r="F4385" s="224"/>
      <c r="G4385" s="98"/>
      <c r="H4385" s="98"/>
      <c r="I4385" s="130"/>
      <c r="J4385" s="98"/>
      <c r="K4385" s="98"/>
      <c r="L4385" s="98"/>
      <c r="M4385" s="255"/>
      <c r="N4385" s="255"/>
      <c r="O4385" s="98"/>
      <c r="P4385" s="98"/>
      <c r="Q4385" s="130"/>
    </row>
    <row r="4386" spans="1:17" ht="12.6" customHeight="1" x14ac:dyDescent="0.2">
      <c r="A4386" s="234"/>
      <c r="B4386" s="98"/>
      <c r="C4386" s="130"/>
      <c r="D4386" s="240"/>
      <c r="E4386" s="240"/>
      <c r="F4386" s="224"/>
      <c r="G4386" s="98"/>
      <c r="H4386" s="98"/>
      <c r="I4386" s="130"/>
      <c r="J4386" s="98"/>
      <c r="K4386" s="98"/>
      <c r="L4386" s="98"/>
      <c r="M4386" s="255"/>
      <c r="N4386" s="255"/>
      <c r="O4386" s="98"/>
      <c r="P4386" s="98"/>
      <c r="Q4386" s="130"/>
    </row>
    <row r="4387" spans="1:17" ht="12.6" customHeight="1" x14ac:dyDescent="0.2">
      <c r="A4387" s="234"/>
      <c r="B4387" s="98"/>
      <c r="C4387" s="130"/>
      <c r="D4387" s="240"/>
      <c r="E4387" s="240"/>
      <c r="F4387" s="224"/>
      <c r="G4387" s="98"/>
      <c r="H4387" s="98"/>
      <c r="I4387" s="130"/>
      <c r="J4387" s="98"/>
      <c r="K4387" s="98"/>
      <c r="L4387" s="98"/>
      <c r="M4387" s="255"/>
      <c r="N4387" s="255"/>
      <c r="O4387" s="98"/>
      <c r="P4387" s="98"/>
      <c r="Q4387" s="130"/>
    </row>
    <row r="4388" spans="1:17" ht="12.6" customHeight="1" x14ac:dyDescent="0.2">
      <c r="A4388" s="234"/>
      <c r="B4388" s="98"/>
      <c r="C4388" s="130"/>
      <c r="D4388" s="240"/>
      <c r="E4388" s="240"/>
      <c r="F4388" s="224"/>
      <c r="G4388" s="98"/>
      <c r="H4388" s="98"/>
      <c r="I4388" s="130"/>
      <c r="J4388" s="98"/>
      <c r="K4388" s="98"/>
      <c r="L4388" s="98"/>
      <c r="M4388" s="255"/>
      <c r="N4388" s="255"/>
      <c r="O4388" s="98"/>
      <c r="P4388" s="98"/>
      <c r="Q4388" s="130"/>
    </row>
    <row r="4389" spans="1:17" ht="12.6" customHeight="1" x14ac:dyDescent="0.2">
      <c r="A4389" s="234"/>
      <c r="B4389" s="98"/>
      <c r="C4389" s="130"/>
      <c r="D4389" s="240"/>
      <c r="E4389" s="240"/>
      <c r="F4389" s="224"/>
      <c r="G4389" s="98"/>
      <c r="H4389" s="98"/>
      <c r="I4389" s="130"/>
      <c r="J4389" s="98"/>
      <c r="K4389" s="98"/>
      <c r="L4389" s="98"/>
      <c r="M4389" s="255"/>
      <c r="N4389" s="255"/>
      <c r="O4389" s="98"/>
      <c r="P4389" s="98"/>
      <c r="Q4389" s="130"/>
    </row>
    <row r="4390" spans="1:17" ht="12.6" customHeight="1" x14ac:dyDescent="0.2">
      <c r="A4390" s="234"/>
      <c r="B4390" s="98"/>
      <c r="C4390" s="130"/>
      <c r="D4390" s="240"/>
      <c r="E4390" s="240"/>
      <c r="F4390" s="224"/>
      <c r="G4390" s="98"/>
      <c r="H4390" s="98"/>
      <c r="I4390" s="130"/>
      <c r="J4390" s="98"/>
      <c r="K4390" s="98"/>
      <c r="L4390" s="98"/>
      <c r="M4390" s="255"/>
      <c r="N4390" s="255"/>
      <c r="O4390" s="98"/>
      <c r="P4390" s="98"/>
      <c r="Q4390" s="130"/>
    </row>
    <row r="4391" spans="1:17" ht="12.6" customHeight="1" x14ac:dyDescent="0.2">
      <c r="A4391" s="234"/>
      <c r="B4391" s="98"/>
      <c r="C4391" s="130"/>
      <c r="D4391" s="240"/>
      <c r="E4391" s="240"/>
      <c r="F4391" s="224"/>
      <c r="G4391" s="98"/>
      <c r="H4391" s="98"/>
      <c r="I4391" s="130"/>
      <c r="J4391" s="98"/>
      <c r="K4391" s="98"/>
      <c r="L4391" s="98"/>
      <c r="M4391" s="255"/>
      <c r="N4391" s="255"/>
      <c r="O4391" s="98"/>
      <c r="P4391" s="98"/>
      <c r="Q4391" s="130"/>
    </row>
    <row r="4392" spans="1:17" ht="12.6" customHeight="1" x14ac:dyDescent="0.2">
      <c r="A4392" s="234"/>
      <c r="B4392" s="98"/>
      <c r="C4392" s="130"/>
      <c r="D4392" s="240"/>
      <c r="E4392" s="240"/>
      <c r="F4392" s="224"/>
      <c r="G4392" s="98"/>
      <c r="H4392" s="98"/>
      <c r="I4392" s="130"/>
      <c r="J4392" s="98"/>
      <c r="K4392" s="98"/>
      <c r="L4392" s="98"/>
      <c r="M4392" s="255"/>
      <c r="N4392" s="255"/>
      <c r="O4392" s="98"/>
      <c r="P4392" s="98"/>
      <c r="Q4392" s="130"/>
    </row>
    <row r="4393" spans="1:17" ht="12.6" customHeight="1" x14ac:dyDescent="0.2">
      <c r="A4393" s="234"/>
      <c r="B4393" s="98"/>
      <c r="C4393" s="130"/>
      <c r="D4393" s="240"/>
      <c r="E4393" s="240"/>
      <c r="F4393" s="224"/>
      <c r="G4393" s="98"/>
      <c r="H4393" s="98"/>
      <c r="I4393" s="130"/>
      <c r="J4393" s="98"/>
      <c r="K4393" s="98"/>
      <c r="L4393" s="98"/>
      <c r="M4393" s="255"/>
      <c r="N4393" s="255"/>
      <c r="O4393" s="98"/>
      <c r="P4393" s="98"/>
      <c r="Q4393" s="130"/>
    </row>
    <row r="4394" spans="1:17" ht="12.6" customHeight="1" x14ac:dyDescent="0.2">
      <c r="A4394" s="234"/>
      <c r="B4394" s="98"/>
      <c r="C4394" s="130"/>
      <c r="D4394" s="240"/>
      <c r="E4394" s="240"/>
      <c r="F4394" s="224"/>
      <c r="G4394" s="98"/>
      <c r="H4394" s="98"/>
      <c r="I4394" s="130"/>
      <c r="J4394" s="98"/>
      <c r="K4394" s="98"/>
      <c r="L4394" s="98"/>
      <c r="M4394" s="255"/>
      <c r="N4394" s="255"/>
      <c r="O4394" s="98"/>
      <c r="P4394" s="98"/>
      <c r="Q4394" s="130"/>
    </row>
    <row r="4395" spans="1:17" ht="12.6" customHeight="1" x14ac:dyDescent="0.2">
      <c r="A4395" s="234"/>
      <c r="B4395" s="98"/>
      <c r="C4395" s="130"/>
      <c r="D4395" s="240"/>
      <c r="E4395" s="240"/>
      <c r="F4395" s="224"/>
      <c r="G4395" s="98"/>
      <c r="H4395" s="98"/>
      <c r="I4395" s="130"/>
      <c r="J4395" s="98"/>
      <c r="K4395" s="98"/>
      <c r="L4395" s="98"/>
      <c r="M4395" s="255"/>
      <c r="N4395" s="255"/>
      <c r="O4395" s="98"/>
      <c r="P4395" s="98"/>
      <c r="Q4395" s="130"/>
    </row>
    <row r="4396" spans="1:17" ht="12.6" customHeight="1" x14ac:dyDescent="0.2">
      <c r="A4396" s="234"/>
      <c r="B4396" s="98"/>
      <c r="C4396" s="130"/>
      <c r="D4396" s="240"/>
      <c r="E4396" s="240"/>
      <c r="F4396" s="224"/>
      <c r="G4396" s="98"/>
      <c r="H4396" s="98"/>
      <c r="I4396" s="130"/>
      <c r="J4396" s="98"/>
      <c r="K4396" s="98"/>
      <c r="L4396" s="98"/>
      <c r="M4396" s="255"/>
      <c r="N4396" s="255"/>
      <c r="O4396" s="98"/>
      <c r="P4396" s="98"/>
      <c r="Q4396" s="130"/>
    </row>
    <row r="4397" spans="1:17" ht="12.6" customHeight="1" x14ac:dyDescent="0.2">
      <c r="A4397" s="234"/>
      <c r="B4397" s="98"/>
      <c r="C4397" s="130"/>
      <c r="D4397" s="240"/>
      <c r="E4397" s="240"/>
      <c r="F4397" s="224"/>
      <c r="G4397" s="98"/>
      <c r="H4397" s="98"/>
      <c r="I4397" s="130"/>
      <c r="J4397" s="98"/>
      <c r="K4397" s="98"/>
      <c r="L4397" s="98"/>
      <c r="M4397" s="255"/>
      <c r="N4397" s="255"/>
      <c r="O4397" s="98"/>
      <c r="P4397" s="98"/>
      <c r="Q4397" s="130"/>
    </row>
    <row r="4398" spans="1:17" ht="12.6" customHeight="1" x14ac:dyDescent="0.2">
      <c r="A4398" s="234"/>
      <c r="B4398" s="98"/>
      <c r="C4398" s="130"/>
      <c r="D4398" s="240"/>
      <c r="E4398" s="240"/>
      <c r="F4398" s="224"/>
      <c r="G4398" s="98"/>
      <c r="H4398" s="98"/>
      <c r="I4398" s="130"/>
      <c r="J4398" s="98"/>
      <c r="K4398" s="98"/>
      <c r="L4398" s="98"/>
      <c r="M4398" s="255"/>
      <c r="N4398" s="255"/>
      <c r="O4398" s="98"/>
      <c r="P4398" s="98"/>
      <c r="Q4398" s="130"/>
    </row>
    <row r="4399" spans="1:17" ht="12.6" customHeight="1" x14ac:dyDescent="0.2">
      <c r="A4399" s="234"/>
      <c r="B4399" s="98"/>
      <c r="C4399" s="130"/>
      <c r="D4399" s="240"/>
      <c r="E4399" s="240"/>
      <c r="F4399" s="224"/>
      <c r="G4399" s="98"/>
      <c r="H4399" s="98"/>
      <c r="I4399" s="130"/>
      <c r="J4399" s="98"/>
      <c r="K4399" s="98"/>
      <c r="L4399" s="98"/>
      <c r="M4399" s="255"/>
      <c r="N4399" s="255"/>
      <c r="O4399" s="98"/>
      <c r="P4399" s="98"/>
      <c r="Q4399" s="130"/>
    </row>
    <row r="4400" spans="1:17" ht="12.6" customHeight="1" x14ac:dyDescent="0.2">
      <c r="A4400" s="234"/>
      <c r="B4400" s="98"/>
      <c r="C4400" s="130"/>
      <c r="D4400" s="240"/>
      <c r="E4400" s="240"/>
      <c r="F4400" s="224"/>
      <c r="G4400" s="98"/>
      <c r="H4400" s="98"/>
      <c r="I4400" s="130"/>
      <c r="J4400" s="98"/>
      <c r="K4400" s="98"/>
      <c r="L4400" s="98"/>
      <c r="M4400" s="255"/>
      <c r="N4400" s="255"/>
      <c r="O4400" s="98"/>
      <c r="P4400" s="98"/>
      <c r="Q4400" s="130"/>
    </row>
    <row r="4401" spans="1:17" ht="12.6" customHeight="1" x14ac:dyDescent="0.2">
      <c r="A4401" s="234"/>
      <c r="B4401" s="98"/>
      <c r="C4401" s="130"/>
      <c r="D4401" s="240"/>
      <c r="E4401" s="240"/>
      <c r="F4401" s="224"/>
      <c r="G4401" s="98"/>
      <c r="H4401" s="98"/>
      <c r="I4401" s="130"/>
      <c r="J4401" s="98"/>
      <c r="K4401" s="98"/>
      <c r="L4401" s="98"/>
      <c r="M4401" s="255"/>
      <c r="N4401" s="255"/>
      <c r="O4401" s="98"/>
      <c r="P4401" s="98"/>
      <c r="Q4401" s="130"/>
    </row>
    <row r="4402" spans="1:17" ht="12.6" customHeight="1" x14ac:dyDescent="0.2">
      <c r="A4402" s="234"/>
      <c r="B4402" s="98"/>
      <c r="C4402" s="130"/>
      <c r="D4402" s="240"/>
      <c r="E4402" s="240"/>
      <c r="F4402" s="224"/>
      <c r="G4402" s="98"/>
      <c r="H4402" s="98"/>
      <c r="I4402" s="130"/>
      <c r="J4402" s="98"/>
      <c r="K4402" s="98"/>
      <c r="L4402" s="98"/>
      <c r="M4402" s="255"/>
      <c r="N4402" s="255"/>
      <c r="O4402" s="98"/>
      <c r="P4402" s="98"/>
      <c r="Q4402" s="130"/>
    </row>
    <row r="4403" spans="1:17" ht="12.6" customHeight="1" x14ac:dyDescent="0.2">
      <c r="A4403" s="234"/>
      <c r="B4403" s="98"/>
      <c r="C4403" s="130"/>
      <c r="D4403" s="240"/>
      <c r="E4403" s="240"/>
      <c r="F4403" s="224"/>
      <c r="G4403" s="98"/>
      <c r="H4403" s="98"/>
      <c r="I4403" s="130"/>
      <c r="J4403" s="98"/>
      <c r="K4403" s="98"/>
      <c r="L4403" s="98"/>
      <c r="M4403" s="255"/>
      <c r="N4403" s="255"/>
      <c r="O4403" s="98"/>
      <c r="P4403" s="98"/>
      <c r="Q4403" s="130"/>
    </row>
    <row r="4404" spans="1:17" ht="12.6" customHeight="1" x14ac:dyDescent="0.2">
      <c r="A4404" s="234"/>
      <c r="B4404" s="98"/>
      <c r="C4404" s="130"/>
      <c r="D4404" s="240"/>
      <c r="E4404" s="240"/>
      <c r="F4404" s="224"/>
      <c r="G4404" s="98"/>
      <c r="H4404" s="98"/>
      <c r="I4404" s="130"/>
      <c r="J4404" s="98"/>
      <c r="K4404" s="98"/>
      <c r="L4404" s="98"/>
      <c r="M4404" s="255"/>
      <c r="N4404" s="255"/>
      <c r="O4404" s="98"/>
      <c r="P4404" s="98"/>
      <c r="Q4404" s="130"/>
    </row>
    <row r="4405" spans="1:17" ht="12.6" customHeight="1" x14ac:dyDescent="0.2">
      <c r="A4405" s="234"/>
      <c r="B4405" s="98"/>
      <c r="C4405" s="130"/>
      <c r="D4405" s="240"/>
      <c r="E4405" s="240"/>
      <c r="F4405" s="224"/>
      <c r="G4405" s="98"/>
      <c r="H4405" s="98"/>
      <c r="I4405" s="130"/>
      <c r="J4405" s="98"/>
      <c r="K4405" s="98"/>
      <c r="L4405" s="98"/>
      <c r="M4405" s="255"/>
      <c r="N4405" s="255"/>
      <c r="O4405" s="98"/>
      <c r="P4405" s="98"/>
      <c r="Q4405" s="130"/>
    </row>
    <row r="4406" spans="1:17" ht="12.6" customHeight="1" x14ac:dyDescent="0.2">
      <c r="A4406" s="234"/>
      <c r="B4406" s="98"/>
      <c r="C4406" s="130"/>
      <c r="D4406" s="240"/>
      <c r="E4406" s="240"/>
      <c r="F4406" s="224"/>
      <c r="G4406" s="98"/>
      <c r="H4406" s="98"/>
      <c r="I4406" s="130"/>
      <c r="J4406" s="98"/>
      <c r="K4406" s="98"/>
      <c r="L4406" s="98"/>
      <c r="M4406" s="255"/>
      <c r="N4406" s="255"/>
      <c r="O4406" s="98"/>
      <c r="P4406" s="98"/>
      <c r="Q4406" s="130"/>
    </row>
    <row r="4407" spans="1:17" ht="12.6" customHeight="1" x14ac:dyDescent="0.2">
      <c r="A4407" s="234"/>
      <c r="B4407" s="98"/>
      <c r="C4407" s="130"/>
      <c r="D4407" s="240"/>
      <c r="E4407" s="240"/>
      <c r="F4407" s="224"/>
      <c r="G4407" s="98"/>
      <c r="H4407" s="98"/>
      <c r="I4407" s="130"/>
      <c r="J4407" s="98"/>
      <c r="K4407" s="98"/>
      <c r="L4407" s="98"/>
      <c r="M4407" s="255"/>
      <c r="N4407" s="255"/>
      <c r="O4407" s="98"/>
      <c r="P4407" s="98"/>
      <c r="Q4407" s="130"/>
    </row>
    <row r="4408" spans="1:17" ht="12.6" customHeight="1" x14ac:dyDescent="0.2">
      <c r="A4408" s="234"/>
      <c r="B4408" s="98"/>
      <c r="C4408" s="130"/>
      <c r="D4408" s="240"/>
      <c r="E4408" s="240"/>
      <c r="F4408" s="224"/>
      <c r="G4408" s="98"/>
      <c r="H4408" s="98"/>
      <c r="I4408" s="130"/>
      <c r="J4408" s="98"/>
      <c r="K4408" s="98"/>
      <c r="L4408" s="98"/>
      <c r="M4408" s="255"/>
      <c r="N4408" s="255"/>
      <c r="O4408" s="98"/>
      <c r="P4408" s="98"/>
      <c r="Q4408" s="130"/>
    </row>
    <row r="4409" spans="1:17" ht="12.6" customHeight="1" x14ac:dyDescent="0.2">
      <c r="A4409" s="234"/>
      <c r="B4409" s="98"/>
      <c r="C4409" s="130"/>
      <c r="D4409" s="240"/>
      <c r="E4409" s="240"/>
      <c r="F4409" s="224"/>
      <c r="G4409" s="98"/>
      <c r="H4409" s="98"/>
      <c r="I4409" s="130"/>
      <c r="J4409" s="98"/>
      <c r="K4409" s="98"/>
      <c r="L4409" s="98"/>
      <c r="M4409" s="255"/>
      <c r="N4409" s="255"/>
      <c r="O4409" s="98"/>
      <c r="P4409" s="98"/>
      <c r="Q4409" s="130"/>
    </row>
    <row r="4410" spans="1:17" ht="12.6" customHeight="1" x14ac:dyDescent="0.2">
      <c r="A4410" s="234"/>
      <c r="B4410" s="98"/>
      <c r="C4410" s="130"/>
      <c r="D4410" s="240"/>
      <c r="E4410" s="240"/>
      <c r="F4410" s="224"/>
      <c r="G4410" s="98"/>
      <c r="H4410" s="98"/>
      <c r="I4410" s="130"/>
      <c r="J4410" s="98"/>
      <c r="K4410" s="98"/>
      <c r="L4410" s="98"/>
      <c r="M4410" s="255"/>
      <c r="N4410" s="255"/>
      <c r="O4410" s="98"/>
      <c r="P4410" s="98"/>
      <c r="Q4410" s="130"/>
    </row>
    <row r="4411" spans="1:17" ht="12.6" customHeight="1" x14ac:dyDescent="0.2">
      <c r="A4411" s="234"/>
      <c r="B4411" s="98"/>
      <c r="C4411" s="130"/>
      <c r="D4411" s="240"/>
      <c r="E4411" s="240"/>
      <c r="F4411" s="224"/>
      <c r="G4411" s="98"/>
      <c r="H4411" s="98"/>
      <c r="I4411" s="130"/>
      <c r="J4411" s="98"/>
      <c r="K4411" s="98"/>
      <c r="L4411" s="98"/>
      <c r="M4411" s="255"/>
      <c r="N4411" s="255"/>
      <c r="O4411" s="98"/>
      <c r="P4411" s="98"/>
      <c r="Q4411" s="130"/>
    </row>
    <row r="4412" spans="1:17" ht="12.6" customHeight="1" x14ac:dyDescent="0.2">
      <c r="A4412" s="234"/>
      <c r="B4412" s="98"/>
      <c r="C4412" s="130"/>
      <c r="D4412" s="240"/>
      <c r="E4412" s="240"/>
      <c r="F4412" s="224"/>
      <c r="G4412" s="98"/>
      <c r="H4412" s="98"/>
      <c r="I4412" s="130"/>
      <c r="J4412" s="98"/>
      <c r="K4412" s="98"/>
      <c r="L4412" s="98"/>
      <c r="M4412" s="255"/>
      <c r="N4412" s="255"/>
      <c r="O4412" s="98"/>
      <c r="P4412" s="98"/>
      <c r="Q4412" s="130"/>
    </row>
    <row r="4413" spans="1:17" ht="12.6" customHeight="1" x14ac:dyDescent="0.2">
      <c r="A4413" s="234"/>
      <c r="B4413" s="98"/>
      <c r="C4413" s="130"/>
      <c r="D4413" s="240"/>
      <c r="E4413" s="240"/>
      <c r="F4413" s="224"/>
      <c r="G4413" s="98"/>
      <c r="H4413" s="98"/>
      <c r="I4413" s="130"/>
      <c r="J4413" s="98"/>
      <c r="K4413" s="98"/>
      <c r="L4413" s="98"/>
      <c r="M4413" s="255"/>
      <c r="N4413" s="255"/>
      <c r="O4413" s="98"/>
      <c r="P4413" s="98"/>
      <c r="Q4413" s="130"/>
    </row>
    <row r="4414" spans="1:17" ht="12.6" customHeight="1" x14ac:dyDescent="0.2">
      <c r="A4414" s="234"/>
      <c r="B4414" s="98"/>
      <c r="C4414" s="130"/>
      <c r="D4414" s="240"/>
      <c r="E4414" s="240"/>
      <c r="F4414" s="224"/>
      <c r="G4414" s="98"/>
      <c r="H4414" s="98"/>
      <c r="I4414" s="130"/>
      <c r="J4414" s="98"/>
      <c r="K4414" s="98"/>
      <c r="L4414" s="98"/>
      <c r="M4414" s="255"/>
      <c r="N4414" s="255"/>
      <c r="O4414" s="98"/>
      <c r="P4414" s="98"/>
      <c r="Q4414" s="130"/>
    </row>
    <row r="4415" spans="1:17" ht="12.6" customHeight="1" x14ac:dyDescent="0.2">
      <c r="A4415" s="234"/>
      <c r="B4415" s="98"/>
      <c r="C4415" s="130"/>
      <c r="D4415" s="240"/>
      <c r="E4415" s="240"/>
      <c r="F4415" s="224"/>
      <c r="G4415" s="98"/>
      <c r="H4415" s="98"/>
      <c r="I4415" s="130"/>
      <c r="J4415" s="98"/>
      <c r="K4415" s="98"/>
      <c r="L4415" s="98"/>
      <c r="M4415" s="255"/>
      <c r="N4415" s="255"/>
      <c r="O4415" s="98"/>
      <c r="P4415" s="98"/>
      <c r="Q4415" s="130"/>
    </row>
    <row r="4416" spans="1:17" ht="12.6" customHeight="1" x14ac:dyDescent="0.2">
      <c r="A4416" s="234"/>
      <c r="B4416" s="98"/>
      <c r="C4416" s="130"/>
      <c r="D4416" s="240"/>
      <c r="E4416" s="240"/>
      <c r="F4416" s="224"/>
      <c r="G4416" s="98"/>
      <c r="H4416" s="98"/>
      <c r="I4416" s="130"/>
      <c r="J4416" s="98"/>
      <c r="K4416" s="98"/>
      <c r="L4416" s="98"/>
      <c r="M4416" s="255"/>
      <c r="N4416" s="255"/>
      <c r="O4416" s="98"/>
      <c r="P4416" s="98"/>
      <c r="Q4416" s="130"/>
    </row>
    <row r="4417" spans="1:17" ht="12.6" customHeight="1" x14ac:dyDescent="0.2">
      <c r="A4417" s="234"/>
      <c r="B4417" s="98"/>
      <c r="C4417" s="130"/>
      <c r="D4417" s="240"/>
      <c r="E4417" s="240"/>
      <c r="F4417" s="224"/>
      <c r="G4417" s="98"/>
      <c r="H4417" s="98"/>
      <c r="I4417" s="130"/>
      <c r="J4417" s="98"/>
      <c r="K4417" s="98"/>
      <c r="L4417" s="98"/>
      <c r="M4417" s="255"/>
      <c r="N4417" s="255"/>
      <c r="O4417" s="98"/>
      <c r="P4417" s="98"/>
      <c r="Q4417" s="130"/>
    </row>
    <row r="4418" spans="1:17" ht="12.6" customHeight="1" x14ac:dyDescent="0.2">
      <c r="A4418" s="234"/>
      <c r="B4418" s="98"/>
      <c r="C4418" s="130"/>
      <c r="D4418" s="240"/>
      <c r="E4418" s="240"/>
      <c r="F4418" s="224"/>
      <c r="G4418" s="98"/>
      <c r="H4418" s="98"/>
      <c r="I4418" s="130"/>
      <c r="J4418" s="98"/>
      <c r="K4418" s="98"/>
      <c r="L4418" s="98"/>
      <c r="M4418" s="255"/>
      <c r="N4418" s="255"/>
      <c r="O4418" s="98"/>
      <c r="P4418" s="98"/>
      <c r="Q4418" s="130"/>
    </row>
    <row r="4419" spans="1:17" ht="12.6" customHeight="1" x14ac:dyDescent="0.2">
      <c r="A4419" s="234"/>
      <c r="B4419" s="98"/>
      <c r="C4419" s="130"/>
      <c r="D4419" s="240"/>
      <c r="E4419" s="240"/>
      <c r="F4419" s="224"/>
      <c r="G4419" s="98"/>
      <c r="H4419" s="98"/>
      <c r="I4419" s="130"/>
      <c r="J4419" s="98"/>
      <c r="K4419" s="98"/>
      <c r="L4419" s="98"/>
      <c r="M4419" s="255"/>
      <c r="N4419" s="255"/>
      <c r="O4419" s="98"/>
      <c r="P4419" s="98"/>
      <c r="Q4419" s="130"/>
    </row>
    <row r="4420" spans="1:17" ht="12.6" customHeight="1" x14ac:dyDescent="0.2">
      <c r="A4420" s="234"/>
      <c r="B4420" s="98"/>
      <c r="C4420" s="130"/>
      <c r="D4420" s="240"/>
      <c r="E4420" s="240"/>
      <c r="F4420" s="224"/>
      <c r="G4420" s="98"/>
      <c r="H4420" s="98"/>
      <c r="I4420" s="130"/>
      <c r="J4420" s="98"/>
      <c r="K4420" s="98"/>
      <c r="L4420" s="98"/>
      <c r="M4420" s="255"/>
      <c r="N4420" s="255"/>
      <c r="O4420" s="98"/>
      <c r="P4420" s="98"/>
      <c r="Q4420" s="130"/>
    </row>
    <row r="4421" spans="1:17" ht="12.6" customHeight="1" x14ac:dyDescent="0.2">
      <c r="A4421" s="234"/>
      <c r="B4421" s="98"/>
      <c r="C4421" s="130"/>
      <c r="D4421" s="240"/>
      <c r="E4421" s="240"/>
      <c r="F4421" s="224"/>
      <c r="G4421" s="98"/>
      <c r="H4421" s="98"/>
      <c r="I4421" s="130"/>
      <c r="J4421" s="98"/>
      <c r="K4421" s="98"/>
      <c r="L4421" s="98"/>
      <c r="M4421" s="255"/>
      <c r="N4421" s="255"/>
      <c r="O4421" s="98"/>
      <c r="P4421" s="98"/>
      <c r="Q4421" s="130"/>
    </row>
    <row r="4422" spans="1:17" ht="12.6" customHeight="1" x14ac:dyDescent="0.2">
      <c r="A4422" s="234"/>
      <c r="B4422" s="98"/>
      <c r="C4422" s="130"/>
      <c r="D4422" s="240"/>
      <c r="E4422" s="240"/>
      <c r="F4422" s="224"/>
      <c r="G4422" s="98"/>
      <c r="H4422" s="98"/>
      <c r="I4422" s="130"/>
      <c r="J4422" s="98"/>
      <c r="K4422" s="98"/>
      <c r="L4422" s="98"/>
      <c r="M4422" s="255"/>
      <c r="N4422" s="255"/>
      <c r="O4422" s="98"/>
      <c r="P4422" s="98"/>
      <c r="Q4422" s="130"/>
    </row>
    <row r="4423" spans="1:17" ht="12.6" customHeight="1" x14ac:dyDescent="0.2">
      <c r="A4423" s="234"/>
      <c r="B4423" s="98"/>
      <c r="C4423" s="130"/>
      <c r="D4423" s="240"/>
      <c r="E4423" s="240"/>
      <c r="F4423" s="224"/>
      <c r="G4423" s="98"/>
      <c r="H4423" s="98"/>
      <c r="I4423" s="130"/>
      <c r="J4423" s="98"/>
      <c r="K4423" s="98"/>
      <c r="L4423" s="98"/>
      <c r="M4423" s="255"/>
      <c r="N4423" s="255"/>
      <c r="O4423" s="98"/>
      <c r="P4423" s="98"/>
      <c r="Q4423" s="130"/>
    </row>
    <row r="4424" spans="1:17" ht="12.6" customHeight="1" x14ac:dyDescent="0.2">
      <c r="A4424" s="234"/>
      <c r="B4424" s="98"/>
      <c r="C4424" s="130"/>
      <c r="D4424" s="240"/>
      <c r="E4424" s="240"/>
      <c r="F4424" s="224"/>
      <c r="G4424" s="98"/>
      <c r="H4424" s="98"/>
      <c r="I4424" s="130"/>
      <c r="J4424" s="98"/>
      <c r="K4424" s="98"/>
      <c r="L4424" s="98"/>
      <c r="M4424" s="255"/>
      <c r="N4424" s="255"/>
      <c r="O4424" s="98"/>
      <c r="P4424" s="98"/>
      <c r="Q4424" s="130"/>
    </row>
    <row r="4425" spans="1:17" ht="12.6" customHeight="1" x14ac:dyDescent="0.2">
      <c r="A4425" s="234"/>
      <c r="B4425" s="98"/>
      <c r="C4425" s="130"/>
      <c r="D4425" s="240"/>
      <c r="E4425" s="240"/>
      <c r="F4425" s="224"/>
      <c r="G4425" s="98"/>
      <c r="H4425" s="98"/>
      <c r="I4425" s="130"/>
      <c r="J4425" s="98"/>
      <c r="K4425" s="98"/>
      <c r="L4425" s="98"/>
      <c r="M4425" s="255"/>
      <c r="N4425" s="255"/>
      <c r="O4425" s="98"/>
      <c r="P4425" s="98"/>
      <c r="Q4425" s="130"/>
    </row>
    <row r="4426" spans="1:17" ht="12.6" customHeight="1" x14ac:dyDescent="0.2">
      <c r="A4426" s="234"/>
      <c r="B4426" s="98"/>
      <c r="C4426" s="130"/>
      <c r="D4426" s="240"/>
      <c r="E4426" s="240"/>
      <c r="F4426" s="224"/>
      <c r="G4426" s="98"/>
      <c r="H4426" s="98"/>
      <c r="I4426" s="130"/>
      <c r="J4426" s="98"/>
      <c r="K4426" s="98"/>
      <c r="L4426" s="98"/>
      <c r="M4426" s="255"/>
      <c r="N4426" s="255"/>
      <c r="O4426" s="98"/>
      <c r="P4426" s="98"/>
      <c r="Q4426" s="130"/>
    </row>
    <row r="4427" spans="1:17" ht="12.6" customHeight="1" x14ac:dyDescent="0.2">
      <c r="A4427" s="234"/>
      <c r="B4427" s="98"/>
      <c r="C4427" s="130"/>
      <c r="D4427" s="240"/>
      <c r="E4427" s="240"/>
      <c r="F4427" s="224"/>
      <c r="G4427" s="98"/>
      <c r="H4427" s="98"/>
      <c r="I4427" s="130"/>
      <c r="J4427" s="98"/>
      <c r="K4427" s="98"/>
      <c r="L4427" s="98"/>
      <c r="M4427" s="255"/>
      <c r="N4427" s="255"/>
      <c r="O4427" s="98"/>
      <c r="P4427" s="98"/>
      <c r="Q4427" s="130"/>
    </row>
    <row r="4428" spans="1:17" ht="12.6" customHeight="1" x14ac:dyDescent="0.2">
      <c r="A4428" s="234"/>
      <c r="B4428" s="98"/>
      <c r="C4428" s="130"/>
      <c r="D4428" s="240"/>
      <c r="E4428" s="240"/>
      <c r="F4428" s="224"/>
      <c r="G4428" s="98"/>
      <c r="H4428" s="98"/>
      <c r="I4428" s="130"/>
      <c r="J4428" s="98"/>
      <c r="K4428" s="98"/>
      <c r="L4428" s="98"/>
      <c r="M4428" s="255"/>
      <c r="N4428" s="255"/>
      <c r="O4428" s="98"/>
      <c r="P4428" s="98"/>
      <c r="Q4428" s="130"/>
    </row>
    <row r="4429" spans="1:17" ht="12.6" customHeight="1" x14ac:dyDescent="0.2">
      <c r="A4429" s="234"/>
      <c r="B4429" s="98"/>
      <c r="C4429" s="130"/>
      <c r="D4429" s="240"/>
      <c r="E4429" s="240"/>
      <c r="F4429" s="224"/>
      <c r="G4429" s="98"/>
      <c r="H4429" s="98"/>
      <c r="I4429" s="130"/>
      <c r="J4429" s="98"/>
      <c r="K4429" s="98"/>
      <c r="L4429" s="98"/>
      <c r="M4429" s="255"/>
      <c r="N4429" s="255"/>
      <c r="O4429" s="98"/>
      <c r="P4429" s="98"/>
      <c r="Q4429" s="130"/>
    </row>
    <row r="4430" spans="1:17" ht="12.6" customHeight="1" x14ac:dyDescent="0.2">
      <c r="A4430" s="234"/>
      <c r="B4430" s="98"/>
      <c r="C4430" s="130"/>
      <c r="D4430" s="240"/>
      <c r="E4430" s="240"/>
      <c r="F4430" s="224"/>
      <c r="G4430" s="98"/>
      <c r="H4430" s="98"/>
      <c r="I4430" s="130"/>
      <c r="J4430" s="98"/>
      <c r="K4430" s="98"/>
      <c r="L4430" s="98"/>
      <c r="M4430" s="255"/>
      <c r="N4430" s="255"/>
      <c r="O4430" s="98"/>
      <c r="P4430" s="98"/>
      <c r="Q4430" s="130"/>
    </row>
    <row r="4431" spans="1:17" ht="12.6" customHeight="1" x14ac:dyDescent="0.2">
      <c r="A4431" s="234"/>
      <c r="B4431" s="98"/>
      <c r="C4431" s="130"/>
      <c r="D4431" s="240"/>
      <c r="E4431" s="240"/>
      <c r="F4431" s="224"/>
      <c r="G4431" s="98"/>
      <c r="H4431" s="98"/>
      <c r="I4431" s="130"/>
      <c r="J4431" s="98"/>
      <c r="K4431" s="98"/>
      <c r="L4431" s="98"/>
      <c r="M4431" s="255"/>
      <c r="N4431" s="255"/>
      <c r="O4431" s="98"/>
      <c r="P4431" s="98"/>
      <c r="Q4431" s="130"/>
    </row>
    <row r="4432" spans="1:17" ht="12.6" customHeight="1" x14ac:dyDescent="0.2">
      <c r="A4432" s="234"/>
      <c r="B4432" s="98"/>
      <c r="C4432" s="130"/>
      <c r="D4432" s="240"/>
      <c r="E4432" s="240"/>
      <c r="F4432" s="224"/>
      <c r="G4432" s="98"/>
      <c r="H4432" s="98"/>
      <c r="I4432" s="130"/>
      <c r="J4432" s="98"/>
      <c r="K4432" s="98"/>
      <c r="L4432" s="98"/>
      <c r="M4432" s="255"/>
      <c r="N4432" s="255"/>
      <c r="O4432" s="98"/>
      <c r="P4432" s="98"/>
      <c r="Q4432" s="130"/>
    </row>
    <row r="4433" spans="1:17" ht="12.6" customHeight="1" x14ac:dyDescent="0.2">
      <c r="A4433" s="234"/>
      <c r="B4433" s="98"/>
      <c r="C4433" s="130"/>
      <c r="D4433" s="240"/>
      <c r="E4433" s="240"/>
      <c r="F4433" s="224"/>
      <c r="G4433" s="98"/>
      <c r="H4433" s="98"/>
      <c r="I4433" s="130"/>
      <c r="J4433" s="98"/>
      <c r="K4433" s="98"/>
      <c r="L4433" s="98"/>
      <c r="M4433" s="255"/>
      <c r="N4433" s="255"/>
      <c r="O4433" s="98"/>
      <c r="P4433" s="98"/>
      <c r="Q4433" s="130"/>
    </row>
    <row r="4434" spans="1:17" ht="12.6" customHeight="1" x14ac:dyDescent="0.2">
      <c r="A4434" s="234"/>
      <c r="B4434" s="98"/>
      <c r="C4434" s="130"/>
      <c r="D4434" s="240"/>
      <c r="E4434" s="240"/>
      <c r="F4434" s="224"/>
      <c r="G4434" s="98"/>
      <c r="H4434" s="98"/>
      <c r="I4434" s="130"/>
      <c r="J4434" s="98"/>
      <c r="K4434" s="98"/>
      <c r="L4434" s="98"/>
      <c r="M4434" s="255"/>
      <c r="N4434" s="255"/>
      <c r="O4434" s="98"/>
      <c r="P4434" s="98"/>
      <c r="Q4434" s="130"/>
    </row>
    <row r="4435" spans="1:17" ht="12.6" customHeight="1" x14ac:dyDescent="0.2">
      <c r="A4435" s="234"/>
      <c r="B4435" s="98"/>
      <c r="C4435" s="130"/>
      <c r="D4435" s="240"/>
      <c r="E4435" s="240"/>
      <c r="F4435" s="224"/>
      <c r="G4435" s="98"/>
      <c r="H4435" s="98"/>
      <c r="I4435" s="130"/>
      <c r="J4435" s="98"/>
      <c r="K4435" s="98"/>
      <c r="L4435" s="98"/>
      <c r="M4435" s="255"/>
      <c r="N4435" s="255"/>
      <c r="O4435" s="98"/>
      <c r="P4435" s="98"/>
      <c r="Q4435" s="130"/>
    </row>
    <row r="4436" spans="1:17" ht="12.6" customHeight="1" x14ac:dyDescent="0.2">
      <c r="A4436" s="234"/>
      <c r="B4436" s="98"/>
      <c r="C4436" s="130"/>
      <c r="D4436" s="240"/>
      <c r="E4436" s="240"/>
      <c r="F4436" s="224"/>
      <c r="G4436" s="98"/>
      <c r="H4436" s="98"/>
      <c r="I4436" s="130"/>
      <c r="J4436" s="98"/>
      <c r="K4436" s="98"/>
      <c r="L4436" s="98"/>
      <c r="M4436" s="255"/>
      <c r="N4436" s="255"/>
      <c r="O4436" s="98"/>
      <c r="P4436" s="98"/>
      <c r="Q4436" s="130"/>
    </row>
    <row r="4437" spans="1:17" ht="12.6" customHeight="1" x14ac:dyDescent="0.2">
      <c r="A4437" s="234"/>
      <c r="B4437" s="98"/>
      <c r="C4437" s="130"/>
      <c r="D4437" s="240"/>
      <c r="E4437" s="240"/>
      <c r="F4437" s="224"/>
      <c r="G4437" s="98"/>
      <c r="H4437" s="98"/>
      <c r="I4437" s="130"/>
      <c r="J4437" s="98"/>
      <c r="K4437" s="98"/>
      <c r="L4437" s="98"/>
      <c r="M4437" s="255"/>
      <c r="N4437" s="255"/>
      <c r="O4437" s="98"/>
      <c r="P4437" s="98"/>
      <c r="Q4437" s="130"/>
    </row>
    <row r="4438" spans="1:17" ht="12.6" customHeight="1" x14ac:dyDescent="0.2">
      <c r="A4438" s="234"/>
      <c r="B4438" s="98"/>
      <c r="C4438" s="130"/>
      <c r="D4438" s="240"/>
      <c r="E4438" s="240"/>
      <c r="F4438" s="224"/>
      <c r="G4438" s="98"/>
      <c r="H4438" s="98"/>
      <c r="I4438" s="130"/>
      <c r="J4438" s="98"/>
      <c r="K4438" s="98"/>
      <c r="L4438" s="98"/>
      <c r="M4438" s="255"/>
      <c r="N4438" s="255"/>
      <c r="O4438" s="98"/>
      <c r="P4438" s="98"/>
      <c r="Q4438" s="130"/>
    </row>
    <row r="4439" spans="1:17" ht="12.6" customHeight="1" x14ac:dyDescent="0.2">
      <c r="A4439" s="234"/>
      <c r="B4439" s="98"/>
      <c r="C4439" s="130"/>
      <c r="D4439" s="240"/>
      <c r="E4439" s="240"/>
      <c r="F4439" s="224"/>
      <c r="G4439" s="98"/>
      <c r="H4439" s="98"/>
      <c r="I4439" s="130"/>
      <c r="J4439" s="98"/>
      <c r="K4439" s="98"/>
      <c r="L4439" s="98"/>
      <c r="M4439" s="255"/>
      <c r="N4439" s="255"/>
      <c r="O4439" s="98"/>
      <c r="P4439" s="98"/>
      <c r="Q4439" s="130"/>
    </row>
    <row r="4440" spans="1:17" ht="12.6" customHeight="1" x14ac:dyDescent="0.2">
      <c r="A4440" s="234"/>
      <c r="B4440" s="98"/>
      <c r="C4440" s="130"/>
      <c r="D4440" s="240"/>
      <c r="E4440" s="240"/>
      <c r="F4440" s="224"/>
      <c r="G4440" s="98"/>
      <c r="H4440" s="98"/>
      <c r="I4440" s="130"/>
      <c r="J4440" s="98"/>
      <c r="K4440" s="98"/>
      <c r="L4440" s="98"/>
      <c r="M4440" s="255"/>
      <c r="N4440" s="255"/>
      <c r="O4440" s="98"/>
      <c r="P4440" s="98"/>
      <c r="Q4440" s="130"/>
    </row>
    <row r="4441" spans="1:17" ht="12.6" customHeight="1" x14ac:dyDescent="0.2">
      <c r="A4441" s="234"/>
      <c r="B4441" s="98"/>
      <c r="C4441" s="130"/>
      <c r="D4441" s="240"/>
      <c r="E4441" s="240"/>
      <c r="F4441" s="224"/>
      <c r="G4441" s="98"/>
      <c r="H4441" s="98"/>
      <c r="I4441" s="130"/>
      <c r="J4441" s="98"/>
      <c r="K4441" s="98"/>
      <c r="L4441" s="98"/>
      <c r="M4441" s="255"/>
      <c r="N4441" s="255"/>
      <c r="O4441" s="98"/>
      <c r="P4441" s="98"/>
      <c r="Q4441" s="130"/>
    </row>
    <row r="4442" spans="1:17" ht="12.6" customHeight="1" x14ac:dyDescent="0.2">
      <c r="A4442" s="234"/>
      <c r="B4442" s="98"/>
      <c r="C4442" s="130"/>
      <c r="D4442" s="240"/>
      <c r="E4442" s="240"/>
      <c r="F4442" s="224"/>
      <c r="G4442" s="98"/>
      <c r="H4442" s="98"/>
      <c r="I4442" s="130"/>
      <c r="J4442" s="98"/>
      <c r="K4442" s="98"/>
      <c r="L4442" s="98"/>
      <c r="M4442" s="255"/>
      <c r="N4442" s="255"/>
      <c r="O4442" s="98"/>
      <c r="P4442" s="98"/>
      <c r="Q4442" s="130"/>
    </row>
    <row r="4443" spans="1:17" ht="12.6" customHeight="1" x14ac:dyDescent="0.2">
      <c r="A4443" s="234"/>
      <c r="B4443" s="98"/>
      <c r="C4443" s="130"/>
      <c r="D4443" s="240"/>
      <c r="E4443" s="240"/>
      <c r="F4443" s="224"/>
      <c r="G4443" s="98"/>
      <c r="H4443" s="98"/>
      <c r="I4443" s="130"/>
      <c r="J4443" s="98"/>
      <c r="K4443" s="98"/>
      <c r="L4443" s="98"/>
      <c r="M4443" s="255"/>
      <c r="N4443" s="255"/>
      <c r="O4443" s="98"/>
      <c r="P4443" s="98"/>
      <c r="Q4443" s="130"/>
    </row>
    <row r="4444" spans="1:17" ht="12.6" customHeight="1" x14ac:dyDescent="0.2">
      <c r="A4444" s="234"/>
      <c r="B4444" s="98"/>
      <c r="C4444" s="130"/>
      <c r="D4444" s="240"/>
      <c r="E4444" s="240"/>
      <c r="F4444" s="224"/>
      <c r="G4444" s="98"/>
      <c r="H4444" s="98"/>
      <c r="I4444" s="130"/>
      <c r="J4444" s="98"/>
      <c r="K4444" s="98"/>
      <c r="L4444" s="98"/>
      <c r="M4444" s="255"/>
      <c r="N4444" s="255"/>
      <c r="O4444" s="98"/>
      <c r="P4444" s="98"/>
      <c r="Q4444" s="130"/>
    </row>
    <row r="4445" spans="1:17" ht="12.6" customHeight="1" x14ac:dyDescent="0.2">
      <c r="A4445" s="234"/>
      <c r="B4445" s="98"/>
      <c r="C4445" s="130"/>
      <c r="D4445" s="240"/>
      <c r="E4445" s="240"/>
      <c r="F4445" s="224"/>
      <c r="G4445" s="98"/>
      <c r="H4445" s="98"/>
      <c r="I4445" s="130"/>
      <c r="J4445" s="98"/>
      <c r="K4445" s="98"/>
      <c r="L4445" s="98"/>
      <c r="M4445" s="255"/>
      <c r="N4445" s="255"/>
      <c r="O4445" s="98"/>
      <c r="P4445" s="98"/>
      <c r="Q4445" s="130"/>
    </row>
    <row r="4446" spans="1:17" ht="12.6" customHeight="1" x14ac:dyDescent="0.2">
      <c r="A4446" s="234"/>
      <c r="B4446" s="98"/>
      <c r="C4446" s="130"/>
      <c r="D4446" s="240"/>
      <c r="E4446" s="240"/>
      <c r="F4446" s="224"/>
      <c r="G4446" s="98"/>
      <c r="H4446" s="98"/>
      <c r="I4446" s="130"/>
      <c r="J4446" s="98"/>
      <c r="K4446" s="98"/>
      <c r="L4446" s="98"/>
      <c r="M4446" s="255"/>
      <c r="N4446" s="255"/>
      <c r="O4446" s="98"/>
      <c r="P4446" s="98"/>
      <c r="Q4446" s="130"/>
    </row>
    <row r="4447" spans="1:17" ht="12.6" customHeight="1" x14ac:dyDescent="0.2">
      <c r="A4447" s="234"/>
      <c r="B4447" s="98"/>
      <c r="C4447" s="130"/>
      <c r="D4447" s="240"/>
      <c r="E4447" s="240"/>
      <c r="F4447" s="224"/>
      <c r="G4447" s="98"/>
      <c r="H4447" s="98"/>
      <c r="I4447" s="130"/>
      <c r="J4447" s="98"/>
      <c r="K4447" s="98"/>
      <c r="L4447" s="98"/>
      <c r="M4447" s="255"/>
      <c r="N4447" s="255"/>
      <c r="O4447" s="98"/>
      <c r="P4447" s="98"/>
      <c r="Q4447" s="130"/>
    </row>
    <row r="4448" spans="1:17" ht="12.6" customHeight="1" x14ac:dyDescent="0.2">
      <c r="A4448" s="234"/>
      <c r="B4448" s="98"/>
      <c r="C4448" s="130"/>
      <c r="D4448" s="240"/>
      <c r="E4448" s="240"/>
      <c r="F4448" s="224"/>
      <c r="G4448" s="98"/>
      <c r="H4448" s="98"/>
      <c r="I4448" s="130"/>
      <c r="J4448" s="98"/>
      <c r="K4448" s="98"/>
      <c r="L4448" s="98"/>
      <c r="M4448" s="255"/>
      <c r="N4448" s="255"/>
      <c r="O4448" s="98"/>
      <c r="P4448" s="98"/>
      <c r="Q4448" s="130"/>
    </row>
    <row r="4449" spans="1:17" ht="12.6" customHeight="1" x14ac:dyDescent="0.2">
      <c r="A4449" s="234"/>
      <c r="B4449" s="98"/>
      <c r="C4449" s="130"/>
      <c r="D4449" s="240"/>
      <c r="E4449" s="240"/>
      <c r="F4449" s="224"/>
      <c r="G4449" s="98"/>
      <c r="H4449" s="98"/>
      <c r="I4449" s="130"/>
      <c r="J4449" s="98"/>
      <c r="K4449" s="98"/>
      <c r="L4449" s="98"/>
      <c r="M4449" s="255"/>
      <c r="N4449" s="255"/>
      <c r="O4449" s="98"/>
      <c r="P4449" s="98"/>
      <c r="Q4449" s="130"/>
    </row>
    <row r="4450" spans="1:17" ht="12.6" customHeight="1" x14ac:dyDescent="0.2">
      <c r="A4450" s="234"/>
      <c r="B4450" s="98"/>
      <c r="C4450" s="130"/>
      <c r="D4450" s="240"/>
      <c r="E4450" s="240"/>
      <c r="F4450" s="224"/>
      <c r="G4450" s="98"/>
      <c r="H4450" s="98"/>
      <c r="I4450" s="130"/>
      <c r="J4450" s="98"/>
      <c r="K4450" s="98"/>
      <c r="L4450" s="98"/>
      <c r="M4450" s="255"/>
      <c r="N4450" s="255"/>
      <c r="O4450" s="98"/>
      <c r="P4450" s="98"/>
      <c r="Q4450" s="130"/>
    </row>
    <row r="4451" spans="1:17" ht="12.6" customHeight="1" x14ac:dyDescent="0.2">
      <c r="A4451" s="234"/>
      <c r="B4451" s="98"/>
      <c r="C4451" s="130"/>
      <c r="D4451" s="240"/>
      <c r="E4451" s="240"/>
      <c r="F4451" s="224"/>
      <c r="G4451" s="98"/>
      <c r="H4451" s="98"/>
      <c r="I4451" s="130"/>
      <c r="J4451" s="98"/>
      <c r="K4451" s="98"/>
      <c r="L4451" s="98"/>
      <c r="M4451" s="255"/>
      <c r="N4451" s="255"/>
      <c r="O4451" s="98"/>
      <c r="P4451" s="98"/>
      <c r="Q4451" s="130"/>
    </row>
    <row r="4452" spans="1:17" ht="12.6" customHeight="1" x14ac:dyDescent="0.2">
      <c r="A4452" s="234"/>
      <c r="B4452" s="98"/>
      <c r="C4452" s="130"/>
      <c r="D4452" s="240"/>
      <c r="E4452" s="240"/>
      <c r="F4452" s="224"/>
      <c r="G4452" s="98"/>
      <c r="H4452" s="98"/>
      <c r="I4452" s="130"/>
      <c r="J4452" s="98"/>
      <c r="K4452" s="98"/>
      <c r="L4452" s="98"/>
      <c r="M4452" s="255"/>
      <c r="N4452" s="255"/>
      <c r="O4452" s="98"/>
      <c r="P4452" s="98"/>
      <c r="Q4452" s="130"/>
    </row>
    <row r="4453" spans="1:17" ht="12.6" customHeight="1" x14ac:dyDescent="0.2">
      <c r="A4453" s="234"/>
      <c r="B4453" s="98"/>
      <c r="C4453" s="130"/>
      <c r="D4453" s="240"/>
      <c r="E4453" s="240"/>
      <c r="F4453" s="224"/>
      <c r="G4453" s="98"/>
      <c r="H4453" s="98"/>
      <c r="I4453" s="130"/>
      <c r="J4453" s="98"/>
      <c r="K4453" s="98"/>
      <c r="L4453" s="98"/>
      <c r="M4453" s="255"/>
      <c r="N4453" s="255"/>
      <c r="O4453" s="98"/>
      <c r="P4453" s="98"/>
      <c r="Q4453" s="130"/>
    </row>
    <row r="4454" spans="1:17" ht="12.6" customHeight="1" x14ac:dyDescent="0.2">
      <c r="A4454" s="234"/>
      <c r="B4454" s="98"/>
      <c r="C4454" s="130"/>
      <c r="D4454" s="240"/>
      <c r="E4454" s="240"/>
      <c r="F4454" s="224"/>
      <c r="G4454" s="98"/>
      <c r="H4454" s="98"/>
      <c r="I4454" s="130"/>
      <c r="J4454" s="98"/>
      <c r="K4454" s="98"/>
      <c r="L4454" s="98"/>
      <c r="M4454" s="255"/>
      <c r="N4454" s="255"/>
      <c r="O4454" s="98"/>
      <c r="P4454" s="98"/>
      <c r="Q4454" s="130"/>
    </row>
    <row r="4455" spans="1:17" ht="12.6" customHeight="1" x14ac:dyDescent="0.2">
      <c r="A4455" s="234"/>
      <c r="B4455" s="98"/>
      <c r="C4455" s="130"/>
      <c r="D4455" s="240"/>
      <c r="E4455" s="240"/>
      <c r="F4455" s="224"/>
      <c r="G4455" s="98"/>
      <c r="H4455" s="98"/>
      <c r="I4455" s="130"/>
      <c r="J4455" s="98"/>
      <c r="K4455" s="98"/>
      <c r="L4455" s="98"/>
      <c r="M4455" s="255"/>
      <c r="N4455" s="255"/>
      <c r="O4455" s="98"/>
      <c r="P4455" s="98"/>
      <c r="Q4455" s="130"/>
    </row>
    <row r="4456" spans="1:17" ht="12.6" customHeight="1" x14ac:dyDescent="0.2">
      <c r="A4456" s="234"/>
      <c r="B4456" s="98"/>
      <c r="C4456" s="130"/>
      <c r="D4456" s="240"/>
      <c r="E4456" s="240"/>
      <c r="F4456" s="224"/>
      <c r="G4456" s="98"/>
      <c r="H4456" s="98"/>
      <c r="I4456" s="130"/>
      <c r="J4456" s="98"/>
      <c r="K4456" s="98"/>
      <c r="L4456" s="98"/>
      <c r="M4456" s="255"/>
      <c r="N4456" s="255"/>
      <c r="O4456" s="98"/>
      <c r="P4456" s="98"/>
      <c r="Q4456" s="130"/>
    </row>
    <row r="4457" spans="1:17" ht="12.6" customHeight="1" x14ac:dyDescent="0.2">
      <c r="A4457" s="234"/>
      <c r="B4457" s="98"/>
      <c r="C4457" s="130"/>
      <c r="D4457" s="240"/>
      <c r="E4457" s="240"/>
      <c r="F4457" s="224"/>
      <c r="G4457" s="98"/>
      <c r="H4457" s="98"/>
      <c r="I4457" s="130"/>
      <c r="J4457" s="98"/>
      <c r="K4457" s="98"/>
      <c r="L4457" s="98"/>
      <c r="M4457" s="255"/>
      <c r="N4457" s="255"/>
      <c r="O4457" s="98"/>
      <c r="P4457" s="98"/>
      <c r="Q4457" s="130"/>
    </row>
    <row r="4458" spans="1:17" ht="12.6" customHeight="1" x14ac:dyDescent="0.2">
      <c r="A4458" s="234"/>
      <c r="B4458" s="98"/>
      <c r="C4458" s="130"/>
      <c r="D4458" s="240"/>
      <c r="E4458" s="240"/>
      <c r="F4458" s="224"/>
      <c r="G4458" s="98"/>
      <c r="H4458" s="98"/>
      <c r="I4458" s="130"/>
      <c r="J4458" s="98"/>
      <c r="K4458" s="98"/>
      <c r="L4458" s="98"/>
      <c r="M4458" s="255"/>
      <c r="N4458" s="255"/>
      <c r="O4458" s="98"/>
      <c r="P4458" s="98"/>
      <c r="Q4458" s="130"/>
    </row>
    <row r="4459" spans="1:17" ht="12.6" customHeight="1" x14ac:dyDescent="0.2">
      <c r="A4459" s="234"/>
      <c r="B4459" s="98"/>
      <c r="C4459" s="130"/>
      <c r="D4459" s="240"/>
      <c r="E4459" s="240"/>
      <c r="F4459" s="224"/>
      <c r="G4459" s="98"/>
      <c r="H4459" s="98"/>
      <c r="I4459" s="130"/>
      <c r="J4459" s="98"/>
      <c r="K4459" s="98"/>
      <c r="L4459" s="98"/>
      <c r="M4459" s="255"/>
      <c r="N4459" s="255"/>
      <c r="O4459" s="98"/>
      <c r="P4459" s="98"/>
      <c r="Q4459" s="130"/>
    </row>
    <row r="4460" spans="1:17" ht="12.6" customHeight="1" x14ac:dyDescent="0.2">
      <c r="A4460" s="234"/>
      <c r="B4460" s="98"/>
      <c r="C4460" s="130"/>
      <c r="D4460" s="240"/>
      <c r="E4460" s="240"/>
      <c r="F4460" s="224"/>
      <c r="G4460" s="98"/>
      <c r="H4460" s="98"/>
      <c r="I4460" s="130"/>
      <c r="J4460" s="98"/>
      <c r="K4460" s="98"/>
      <c r="L4460" s="98"/>
      <c r="M4460" s="255"/>
      <c r="N4460" s="255"/>
      <c r="O4460" s="98"/>
      <c r="P4460" s="98"/>
      <c r="Q4460" s="130"/>
    </row>
    <row r="4461" spans="1:17" ht="12.6" customHeight="1" x14ac:dyDescent="0.2">
      <c r="A4461" s="234"/>
      <c r="B4461" s="98"/>
      <c r="C4461" s="130"/>
      <c r="D4461" s="240"/>
      <c r="E4461" s="240"/>
      <c r="F4461" s="224"/>
      <c r="G4461" s="98"/>
      <c r="H4461" s="98"/>
      <c r="I4461" s="130"/>
      <c r="J4461" s="98"/>
      <c r="K4461" s="98"/>
      <c r="L4461" s="98"/>
      <c r="M4461" s="255"/>
      <c r="N4461" s="255"/>
      <c r="O4461" s="98"/>
      <c r="P4461" s="98"/>
      <c r="Q4461" s="130"/>
    </row>
    <row r="4462" spans="1:17" ht="12.6" customHeight="1" x14ac:dyDescent="0.2">
      <c r="A4462" s="234"/>
      <c r="B4462" s="98"/>
      <c r="C4462" s="130"/>
      <c r="D4462" s="240"/>
      <c r="E4462" s="240"/>
      <c r="F4462" s="224"/>
      <c r="G4462" s="98"/>
      <c r="H4462" s="98"/>
      <c r="I4462" s="130"/>
      <c r="J4462" s="98"/>
      <c r="K4462" s="98"/>
      <c r="L4462" s="98"/>
      <c r="M4462" s="255"/>
      <c r="N4462" s="255"/>
      <c r="O4462" s="98"/>
      <c r="P4462" s="98"/>
      <c r="Q4462" s="130"/>
    </row>
    <row r="4463" spans="1:17" ht="12.6" customHeight="1" x14ac:dyDescent="0.2">
      <c r="A4463" s="234"/>
      <c r="B4463" s="98"/>
      <c r="C4463" s="130"/>
      <c r="D4463" s="240"/>
      <c r="E4463" s="240"/>
      <c r="F4463" s="224"/>
      <c r="G4463" s="98"/>
      <c r="H4463" s="98"/>
      <c r="I4463" s="130"/>
      <c r="J4463" s="98"/>
      <c r="K4463" s="98"/>
      <c r="L4463" s="98"/>
      <c r="M4463" s="255"/>
      <c r="N4463" s="255"/>
      <c r="O4463" s="98"/>
      <c r="P4463" s="98"/>
      <c r="Q4463" s="130"/>
    </row>
    <row r="4464" spans="1:17" ht="12.6" customHeight="1" x14ac:dyDescent="0.2">
      <c r="A4464" s="234"/>
      <c r="B4464" s="98"/>
      <c r="C4464" s="130"/>
      <c r="D4464" s="240"/>
      <c r="E4464" s="240"/>
      <c r="F4464" s="224"/>
      <c r="G4464" s="98"/>
      <c r="H4464" s="98"/>
      <c r="I4464" s="130"/>
      <c r="J4464" s="98"/>
      <c r="K4464" s="98"/>
      <c r="L4464" s="98"/>
      <c r="M4464" s="255"/>
      <c r="N4464" s="255"/>
      <c r="O4464" s="98"/>
      <c r="P4464" s="98"/>
      <c r="Q4464" s="130"/>
    </row>
    <row r="4465" spans="1:17" ht="12.6" customHeight="1" x14ac:dyDescent="0.2">
      <c r="A4465" s="234"/>
      <c r="B4465" s="98"/>
      <c r="C4465" s="130"/>
      <c r="D4465" s="240"/>
      <c r="E4465" s="240"/>
      <c r="F4465" s="224"/>
      <c r="G4465" s="98"/>
      <c r="H4465" s="98"/>
      <c r="I4465" s="130"/>
      <c r="J4465" s="98"/>
      <c r="K4465" s="98"/>
      <c r="L4465" s="98"/>
      <c r="M4465" s="255"/>
      <c r="N4465" s="255"/>
      <c r="O4465" s="98"/>
      <c r="P4465" s="98"/>
      <c r="Q4465" s="130"/>
    </row>
    <row r="4466" spans="1:17" ht="12.6" customHeight="1" x14ac:dyDescent="0.2">
      <c r="A4466" s="234"/>
      <c r="B4466" s="98"/>
      <c r="C4466" s="130"/>
      <c r="D4466" s="240"/>
      <c r="E4466" s="240"/>
      <c r="F4466" s="224"/>
      <c r="G4466" s="98"/>
      <c r="H4466" s="98"/>
      <c r="I4466" s="130"/>
      <c r="J4466" s="98"/>
      <c r="K4466" s="98"/>
      <c r="L4466" s="98"/>
      <c r="M4466" s="255"/>
      <c r="N4466" s="255"/>
      <c r="O4466" s="98"/>
      <c r="P4466" s="98"/>
      <c r="Q4466" s="130"/>
    </row>
    <row r="4467" spans="1:17" ht="12.6" customHeight="1" x14ac:dyDescent="0.2">
      <c r="A4467" s="234"/>
      <c r="B4467" s="98"/>
      <c r="C4467" s="130"/>
      <c r="D4467" s="240"/>
      <c r="E4467" s="240"/>
      <c r="F4467" s="224"/>
      <c r="G4467" s="98"/>
      <c r="H4467" s="98"/>
      <c r="I4467" s="130"/>
      <c r="J4467" s="98"/>
      <c r="K4467" s="98"/>
      <c r="L4467" s="98"/>
      <c r="M4467" s="255"/>
      <c r="N4467" s="255"/>
      <c r="O4467" s="98"/>
      <c r="P4467" s="98"/>
      <c r="Q4467" s="130"/>
    </row>
    <row r="4468" spans="1:17" ht="12.6" customHeight="1" x14ac:dyDescent="0.2">
      <c r="A4468" s="234"/>
      <c r="B4468" s="98"/>
      <c r="C4468" s="130"/>
      <c r="D4468" s="240"/>
      <c r="E4468" s="240"/>
      <c r="F4468" s="224"/>
      <c r="G4468" s="98"/>
      <c r="H4468" s="98"/>
      <c r="I4468" s="130"/>
      <c r="J4468" s="98"/>
      <c r="K4468" s="98"/>
      <c r="L4468" s="98"/>
      <c r="M4468" s="255"/>
      <c r="N4468" s="255"/>
      <c r="O4468" s="98"/>
      <c r="P4468" s="98"/>
      <c r="Q4468" s="130"/>
    </row>
    <row r="4469" spans="1:17" ht="12.6" customHeight="1" x14ac:dyDescent="0.2">
      <c r="A4469" s="234"/>
      <c r="B4469" s="98"/>
      <c r="C4469" s="130"/>
      <c r="D4469" s="240"/>
      <c r="E4469" s="240"/>
      <c r="F4469" s="224"/>
      <c r="G4469" s="98"/>
      <c r="H4469" s="98"/>
      <c r="I4469" s="130"/>
      <c r="J4469" s="98"/>
      <c r="K4469" s="98"/>
      <c r="L4469" s="98"/>
      <c r="M4469" s="255"/>
      <c r="N4469" s="255"/>
      <c r="O4469" s="98"/>
      <c r="P4469" s="98"/>
      <c r="Q4469" s="130"/>
    </row>
    <row r="4470" spans="1:17" ht="12.6" customHeight="1" x14ac:dyDescent="0.2">
      <c r="A4470" s="234"/>
      <c r="B4470" s="98"/>
      <c r="C4470" s="130"/>
      <c r="D4470" s="240"/>
      <c r="E4470" s="240"/>
      <c r="F4470" s="224"/>
      <c r="G4470" s="98"/>
      <c r="H4470" s="98"/>
      <c r="I4470" s="130"/>
      <c r="J4470" s="98"/>
      <c r="K4470" s="98"/>
      <c r="L4470" s="98"/>
      <c r="M4470" s="255"/>
      <c r="N4470" s="255"/>
      <c r="O4470" s="98"/>
      <c r="P4470" s="98"/>
      <c r="Q4470" s="130"/>
    </row>
    <row r="4471" spans="1:17" ht="12.6" customHeight="1" x14ac:dyDescent="0.2">
      <c r="A4471" s="234"/>
      <c r="B4471" s="98"/>
      <c r="C4471" s="130"/>
      <c r="D4471" s="240"/>
      <c r="E4471" s="240"/>
      <c r="F4471" s="224"/>
      <c r="G4471" s="98"/>
      <c r="H4471" s="98"/>
      <c r="I4471" s="130"/>
      <c r="J4471" s="98"/>
      <c r="K4471" s="98"/>
      <c r="L4471" s="98"/>
      <c r="M4471" s="255"/>
      <c r="N4471" s="255"/>
      <c r="O4471" s="98"/>
      <c r="P4471" s="98"/>
      <c r="Q4471" s="130"/>
    </row>
    <row r="4472" spans="1:17" ht="12.6" customHeight="1" x14ac:dyDescent="0.2">
      <c r="A4472" s="234"/>
      <c r="B4472" s="98"/>
      <c r="C4472" s="130"/>
      <c r="D4472" s="240"/>
      <c r="E4472" s="240"/>
      <c r="F4472" s="224"/>
      <c r="G4472" s="98"/>
      <c r="H4472" s="98"/>
      <c r="I4472" s="130"/>
      <c r="J4472" s="98"/>
      <c r="K4472" s="98"/>
      <c r="L4472" s="98"/>
      <c r="M4472" s="255"/>
      <c r="N4472" s="255"/>
      <c r="O4472" s="98"/>
      <c r="P4472" s="98"/>
      <c r="Q4472" s="130"/>
    </row>
    <row r="4473" spans="1:17" ht="12.6" customHeight="1" x14ac:dyDescent="0.2">
      <c r="A4473" s="234"/>
      <c r="B4473" s="98"/>
      <c r="C4473" s="130"/>
      <c r="D4473" s="240"/>
      <c r="E4473" s="240"/>
      <c r="F4473" s="224"/>
      <c r="G4473" s="98"/>
      <c r="H4473" s="98"/>
      <c r="I4473" s="130"/>
      <c r="J4473" s="98"/>
      <c r="K4473" s="98"/>
      <c r="L4473" s="98"/>
      <c r="M4473" s="255"/>
      <c r="N4473" s="255"/>
      <c r="O4473" s="98"/>
      <c r="P4473" s="98"/>
      <c r="Q4473" s="130"/>
    </row>
    <row r="4474" spans="1:17" ht="12.6" customHeight="1" x14ac:dyDescent="0.2">
      <c r="A4474" s="234"/>
      <c r="B4474" s="98"/>
      <c r="C4474" s="130"/>
      <c r="D4474" s="240"/>
      <c r="E4474" s="240"/>
      <c r="F4474" s="224"/>
      <c r="G4474" s="98"/>
      <c r="H4474" s="98"/>
      <c r="I4474" s="130"/>
      <c r="J4474" s="98"/>
      <c r="K4474" s="98"/>
      <c r="L4474" s="98"/>
      <c r="M4474" s="255"/>
      <c r="N4474" s="255"/>
      <c r="O4474" s="98"/>
      <c r="P4474" s="98"/>
      <c r="Q4474" s="130"/>
    </row>
    <row r="4475" spans="1:17" ht="12.6" customHeight="1" x14ac:dyDescent="0.2">
      <c r="A4475" s="234"/>
      <c r="B4475" s="98"/>
      <c r="C4475" s="130"/>
      <c r="D4475" s="240"/>
      <c r="E4475" s="240"/>
      <c r="F4475" s="224"/>
      <c r="G4475" s="98"/>
      <c r="H4475" s="98"/>
      <c r="I4475" s="130"/>
      <c r="J4475" s="98"/>
      <c r="K4475" s="98"/>
      <c r="L4475" s="98"/>
      <c r="M4475" s="255"/>
      <c r="N4475" s="255"/>
      <c r="O4475" s="98"/>
      <c r="P4475" s="98"/>
      <c r="Q4475" s="130"/>
    </row>
    <row r="4476" spans="1:17" ht="12.6" customHeight="1" x14ac:dyDescent="0.2">
      <c r="A4476" s="234"/>
      <c r="B4476" s="98"/>
      <c r="C4476" s="130"/>
      <c r="D4476" s="240"/>
      <c r="E4476" s="240"/>
      <c r="F4476" s="224"/>
      <c r="G4476" s="98"/>
      <c r="H4476" s="98"/>
      <c r="I4476" s="130"/>
      <c r="J4476" s="98"/>
      <c r="K4476" s="98"/>
      <c r="L4476" s="98"/>
      <c r="M4476" s="255"/>
      <c r="N4476" s="255"/>
      <c r="O4476" s="98"/>
      <c r="P4476" s="98"/>
      <c r="Q4476" s="130"/>
    </row>
    <row r="4477" spans="1:17" ht="12.6" customHeight="1" x14ac:dyDescent="0.2">
      <c r="A4477" s="234"/>
      <c r="B4477" s="98"/>
      <c r="C4477" s="130"/>
      <c r="D4477" s="240"/>
      <c r="E4477" s="240"/>
      <c r="F4477" s="224"/>
      <c r="G4477" s="98"/>
      <c r="H4477" s="98"/>
      <c r="I4477" s="130"/>
      <c r="J4477" s="98"/>
      <c r="K4477" s="98"/>
      <c r="L4477" s="98"/>
      <c r="M4477" s="255"/>
      <c r="N4477" s="255"/>
      <c r="O4477" s="98"/>
      <c r="P4477" s="98"/>
      <c r="Q4477" s="130"/>
    </row>
    <row r="4478" spans="1:17" ht="12.6" customHeight="1" x14ac:dyDescent="0.2">
      <c r="A4478" s="234"/>
      <c r="B4478" s="98"/>
      <c r="C4478" s="130"/>
      <c r="D4478" s="240"/>
      <c r="E4478" s="240"/>
      <c r="F4478" s="224"/>
      <c r="G4478" s="98"/>
      <c r="H4478" s="98"/>
      <c r="I4478" s="130"/>
      <c r="J4478" s="98"/>
      <c r="K4478" s="98"/>
      <c r="L4478" s="98"/>
      <c r="M4478" s="255"/>
      <c r="N4478" s="255"/>
      <c r="O4478" s="98"/>
      <c r="P4478" s="98"/>
      <c r="Q4478" s="130"/>
    </row>
    <row r="4479" spans="1:17" ht="12.6" customHeight="1" x14ac:dyDescent="0.2">
      <c r="A4479" s="234"/>
      <c r="B4479" s="98"/>
      <c r="C4479" s="130"/>
      <c r="D4479" s="240"/>
      <c r="E4479" s="240"/>
      <c r="F4479" s="224"/>
      <c r="G4479" s="98"/>
      <c r="H4479" s="98"/>
      <c r="I4479" s="130"/>
      <c r="J4479" s="98"/>
      <c r="K4479" s="98"/>
      <c r="L4479" s="98"/>
      <c r="M4479" s="255"/>
      <c r="N4479" s="255"/>
      <c r="O4479" s="98"/>
      <c r="P4479" s="98"/>
      <c r="Q4479" s="130"/>
    </row>
    <row r="4480" spans="1:17" ht="12.6" customHeight="1" x14ac:dyDescent="0.2">
      <c r="A4480" s="234"/>
      <c r="B4480" s="98"/>
      <c r="C4480" s="130"/>
      <c r="D4480" s="240"/>
      <c r="E4480" s="240"/>
      <c r="F4480" s="224"/>
      <c r="G4480" s="98"/>
      <c r="H4480" s="98"/>
      <c r="I4480" s="130"/>
      <c r="J4480" s="98"/>
      <c r="K4480" s="98"/>
      <c r="L4480" s="98"/>
      <c r="M4480" s="255"/>
      <c r="N4480" s="255"/>
      <c r="O4480" s="98"/>
      <c r="P4480" s="98"/>
      <c r="Q4480" s="130"/>
    </row>
    <row r="4481" spans="1:17" ht="12.6" customHeight="1" x14ac:dyDescent="0.2">
      <c r="A4481" s="234"/>
      <c r="B4481" s="98"/>
      <c r="C4481" s="130"/>
      <c r="D4481" s="240"/>
      <c r="E4481" s="240"/>
      <c r="F4481" s="224"/>
      <c r="G4481" s="98"/>
      <c r="H4481" s="98"/>
      <c r="I4481" s="130"/>
      <c r="J4481" s="98"/>
      <c r="K4481" s="98"/>
      <c r="L4481" s="98"/>
      <c r="M4481" s="255"/>
      <c r="N4481" s="255"/>
      <c r="O4481" s="98"/>
      <c r="P4481" s="98"/>
      <c r="Q4481" s="130"/>
    </row>
    <row r="4482" spans="1:17" ht="12.6" customHeight="1" x14ac:dyDescent="0.2">
      <c r="A4482" s="234"/>
      <c r="B4482" s="98"/>
      <c r="C4482" s="130"/>
      <c r="D4482" s="240"/>
      <c r="E4482" s="240"/>
      <c r="F4482" s="224"/>
      <c r="G4482" s="98"/>
      <c r="H4482" s="98"/>
      <c r="I4482" s="130"/>
      <c r="J4482" s="98"/>
      <c r="K4482" s="98"/>
      <c r="L4482" s="98"/>
      <c r="M4482" s="255"/>
      <c r="N4482" s="255"/>
      <c r="O4482" s="98"/>
      <c r="P4482" s="98"/>
      <c r="Q4482" s="130"/>
    </row>
    <row r="4483" spans="1:17" ht="12.6" customHeight="1" x14ac:dyDescent="0.2">
      <c r="A4483" s="234"/>
      <c r="B4483" s="98"/>
      <c r="C4483" s="130"/>
      <c r="D4483" s="240"/>
      <c r="E4483" s="240"/>
      <c r="F4483" s="224"/>
      <c r="G4483" s="98"/>
      <c r="H4483" s="98"/>
      <c r="I4483" s="130"/>
      <c r="J4483" s="98"/>
      <c r="K4483" s="98"/>
      <c r="L4483" s="98"/>
      <c r="M4483" s="255"/>
      <c r="N4483" s="255"/>
      <c r="O4483" s="98"/>
      <c r="P4483" s="98"/>
      <c r="Q4483" s="130"/>
    </row>
    <row r="4484" spans="1:17" ht="12.6" customHeight="1" x14ac:dyDescent="0.2">
      <c r="A4484" s="234"/>
      <c r="B4484" s="98"/>
      <c r="C4484" s="130"/>
      <c r="D4484" s="240"/>
      <c r="E4484" s="240"/>
      <c r="F4484" s="224"/>
      <c r="G4484" s="98"/>
      <c r="H4484" s="98"/>
      <c r="I4484" s="130"/>
      <c r="J4484" s="98"/>
      <c r="K4484" s="98"/>
      <c r="L4484" s="98"/>
      <c r="M4484" s="255"/>
      <c r="N4484" s="255"/>
      <c r="O4484" s="98"/>
      <c r="P4484" s="98"/>
      <c r="Q4484" s="130"/>
    </row>
    <row r="4485" spans="1:17" ht="12.6" customHeight="1" x14ac:dyDescent="0.2">
      <c r="A4485" s="234"/>
      <c r="B4485" s="98"/>
      <c r="C4485" s="130"/>
      <c r="D4485" s="240"/>
      <c r="E4485" s="240"/>
      <c r="F4485" s="224"/>
      <c r="G4485" s="98"/>
      <c r="H4485" s="98"/>
      <c r="I4485" s="130"/>
      <c r="J4485" s="98"/>
      <c r="K4485" s="98"/>
      <c r="L4485" s="98"/>
      <c r="M4485" s="255"/>
      <c r="N4485" s="255"/>
      <c r="O4485" s="98"/>
      <c r="P4485" s="98"/>
      <c r="Q4485" s="130"/>
    </row>
    <row r="4486" spans="1:17" ht="12.6" customHeight="1" x14ac:dyDescent="0.2">
      <c r="A4486" s="234"/>
      <c r="B4486" s="98"/>
      <c r="C4486" s="130"/>
      <c r="D4486" s="240"/>
      <c r="E4486" s="240"/>
      <c r="F4486" s="224"/>
      <c r="G4486" s="98"/>
      <c r="H4486" s="98"/>
      <c r="I4486" s="130"/>
      <c r="J4486" s="98"/>
      <c r="K4486" s="98"/>
      <c r="L4486" s="98"/>
      <c r="M4486" s="255"/>
      <c r="N4486" s="255"/>
      <c r="O4486" s="98"/>
      <c r="P4486" s="98"/>
      <c r="Q4486" s="130"/>
    </row>
    <row r="4487" spans="1:17" ht="12.6" customHeight="1" x14ac:dyDescent="0.2">
      <c r="A4487" s="234"/>
      <c r="B4487" s="98"/>
      <c r="C4487" s="130"/>
      <c r="D4487" s="240"/>
      <c r="E4487" s="240"/>
      <c r="F4487" s="224"/>
      <c r="G4487" s="98"/>
      <c r="H4487" s="98"/>
      <c r="I4487" s="130"/>
      <c r="J4487" s="98"/>
      <c r="K4487" s="98"/>
      <c r="L4487" s="98"/>
      <c r="M4487" s="255"/>
      <c r="N4487" s="255"/>
      <c r="O4487" s="98"/>
      <c r="P4487" s="98"/>
      <c r="Q4487" s="130"/>
    </row>
    <row r="4488" spans="1:17" ht="12.6" customHeight="1" x14ac:dyDescent="0.2">
      <c r="A4488" s="234"/>
      <c r="B4488" s="98"/>
      <c r="C4488" s="130"/>
      <c r="D4488" s="240"/>
      <c r="E4488" s="240"/>
      <c r="F4488" s="224"/>
      <c r="G4488" s="98"/>
      <c r="H4488" s="98"/>
      <c r="I4488" s="130"/>
      <c r="J4488" s="98"/>
      <c r="K4488" s="98"/>
      <c r="L4488" s="98"/>
      <c r="M4488" s="255"/>
      <c r="N4488" s="255"/>
      <c r="O4488" s="98"/>
      <c r="P4488" s="98"/>
      <c r="Q4488" s="130"/>
    </row>
    <row r="4489" spans="1:17" ht="12.6" customHeight="1" x14ac:dyDescent="0.2">
      <c r="A4489" s="234"/>
      <c r="B4489" s="98"/>
      <c r="C4489" s="130"/>
      <c r="D4489" s="240"/>
      <c r="E4489" s="240"/>
      <c r="F4489" s="224"/>
      <c r="G4489" s="98"/>
      <c r="H4489" s="98"/>
      <c r="I4489" s="130"/>
      <c r="J4489" s="98"/>
      <c r="K4489" s="98"/>
      <c r="L4489" s="98"/>
      <c r="M4489" s="255"/>
      <c r="N4489" s="255"/>
      <c r="O4489" s="98"/>
      <c r="P4489" s="98"/>
      <c r="Q4489" s="130"/>
    </row>
    <row r="4490" spans="1:17" ht="12.6" customHeight="1" x14ac:dyDescent="0.2">
      <c r="A4490" s="234"/>
      <c r="B4490" s="98"/>
      <c r="C4490" s="130"/>
      <c r="D4490" s="240"/>
      <c r="E4490" s="240"/>
      <c r="F4490" s="224"/>
      <c r="G4490" s="98"/>
      <c r="H4490" s="98"/>
      <c r="I4490" s="130"/>
      <c r="J4490" s="98"/>
      <c r="K4490" s="98"/>
      <c r="L4490" s="98"/>
      <c r="M4490" s="255"/>
      <c r="N4490" s="255"/>
      <c r="O4490" s="98"/>
      <c r="P4490" s="98"/>
      <c r="Q4490" s="130"/>
    </row>
    <row r="4491" spans="1:17" ht="12.6" customHeight="1" x14ac:dyDescent="0.2">
      <c r="A4491" s="234"/>
      <c r="B4491" s="98"/>
      <c r="C4491" s="130"/>
      <c r="D4491" s="240"/>
      <c r="E4491" s="240"/>
      <c r="F4491" s="224"/>
      <c r="G4491" s="98"/>
      <c r="H4491" s="98"/>
      <c r="I4491" s="130"/>
      <c r="J4491" s="98"/>
      <c r="K4491" s="98"/>
      <c r="L4491" s="98"/>
      <c r="M4491" s="255"/>
      <c r="N4491" s="255"/>
      <c r="O4491" s="98"/>
      <c r="P4491" s="98"/>
      <c r="Q4491" s="130"/>
    </row>
    <row r="4492" spans="1:17" ht="12.6" customHeight="1" x14ac:dyDescent="0.2">
      <c r="A4492" s="234"/>
      <c r="B4492" s="98"/>
      <c r="C4492" s="130"/>
      <c r="D4492" s="240"/>
      <c r="E4492" s="240"/>
      <c r="F4492" s="224"/>
      <c r="G4492" s="98"/>
      <c r="H4492" s="98"/>
      <c r="I4492" s="130"/>
      <c r="J4492" s="98"/>
      <c r="K4492" s="98"/>
      <c r="L4492" s="98"/>
      <c r="M4492" s="255"/>
      <c r="N4492" s="255"/>
      <c r="O4492" s="98"/>
      <c r="P4492" s="98"/>
      <c r="Q4492" s="130"/>
    </row>
    <row r="4493" spans="1:17" ht="12.6" customHeight="1" x14ac:dyDescent="0.2">
      <c r="A4493" s="234"/>
      <c r="B4493" s="98"/>
      <c r="C4493" s="130"/>
      <c r="D4493" s="240"/>
      <c r="E4493" s="240"/>
      <c r="F4493" s="224"/>
      <c r="G4493" s="98"/>
      <c r="H4493" s="98"/>
      <c r="I4493" s="130"/>
      <c r="J4493" s="98"/>
      <c r="K4493" s="98"/>
      <c r="L4493" s="98"/>
      <c r="M4493" s="255"/>
      <c r="N4493" s="255"/>
      <c r="O4493" s="98"/>
      <c r="P4493" s="98"/>
      <c r="Q4493" s="130"/>
    </row>
    <row r="4494" spans="1:17" ht="12.6" customHeight="1" x14ac:dyDescent="0.2">
      <c r="A4494" s="234"/>
      <c r="B4494" s="98"/>
      <c r="C4494" s="130"/>
      <c r="D4494" s="240"/>
      <c r="E4494" s="240"/>
      <c r="F4494" s="224"/>
      <c r="G4494" s="98"/>
      <c r="H4494" s="98"/>
      <c r="I4494" s="130"/>
      <c r="J4494" s="98"/>
      <c r="K4494" s="98"/>
      <c r="L4494" s="98"/>
      <c r="M4494" s="255"/>
      <c r="N4494" s="255"/>
      <c r="O4494" s="98"/>
      <c r="P4494" s="98"/>
      <c r="Q4494" s="130"/>
    </row>
    <row r="4495" spans="1:17" ht="12.6" customHeight="1" x14ac:dyDescent="0.2">
      <c r="A4495" s="234"/>
      <c r="B4495" s="98"/>
      <c r="C4495" s="130"/>
      <c r="D4495" s="240"/>
      <c r="E4495" s="240"/>
      <c r="F4495" s="224"/>
      <c r="G4495" s="98"/>
      <c r="H4495" s="98"/>
      <c r="I4495" s="130"/>
      <c r="J4495" s="98"/>
      <c r="K4495" s="98"/>
      <c r="L4495" s="98"/>
      <c r="M4495" s="255"/>
      <c r="N4495" s="255"/>
      <c r="O4495" s="98"/>
      <c r="P4495" s="98"/>
      <c r="Q4495" s="130"/>
    </row>
    <row r="4496" spans="1:17" ht="12.6" customHeight="1" x14ac:dyDescent="0.2">
      <c r="A4496" s="234"/>
      <c r="B4496" s="98"/>
      <c r="C4496" s="130"/>
      <c r="D4496" s="240"/>
      <c r="E4496" s="240"/>
      <c r="F4496" s="224"/>
      <c r="G4496" s="98"/>
      <c r="H4496" s="98"/>
      <c r="I4496" s="130"/>
      <c r="J4496" s="98"/>
      <c r="K4496" s="98"/>
      <c r="L4496" s="98"/>
      <c r="M4496" s="255"/>
      <c r="N4496" s="255"/>
      <c r="O4496" s="98"/>
      <c r="P4496" s="98"/>
      <c r="Q4496" s="130"/>
    </row>
    <row r="4497" spans="1:17" ht="12.6" customHeight="1" x14ac:dyDescent="0.2">
      <c r="A4497" s="234"/>
      <c r="B4497" s="98"/>
      <c r="C4497" s="130"/>
      <c r="D4497" s="240"/>
      <c r="E4497" s="240"/>
      <c r="F4497" s="224"/>
      <c r="G4497" s="98"/>
      <c r="H4497" s="98"/>
      <c r="I4497" s="130"/>
      <c r="J4497" s="98"/>
      <c r="K4497" s="98"/>
      <c r="L4497" s="98"/>
      <c r="M4497" s="255"/>
      <c r="N4497" s="255"/>
      <c r="O4497" s="98"/>
      <c r="P4497" s="98"/>
      <c r="Q4497" s="130"/>
    </row>
    <row r="4498" spans="1:17" ht="12.6" customHeight="1" x14ac:dyDescent="0.2">
      <c r="A4498" s="234"/>
      <c r="B4498" s="98"/>
      <c r="C4498" s="130"/>
      <c r="D4498" s="240"/>
      <c r="E4498" s="240"/>
      <c r="F4498" s="224"/>
      <c r="G4498" s="98"/>
      <c r="H4498" s="98"/>
      <c r="I4498" s="130"/>
      <c r="J4498" s="98"/>
      <c r="K4498" s="98"/>
      <c r="L4498" s="98"/>
      <c r="M4498" s="255"/>
      <c r="N4498" s="255"/>
      <c r="O4498" s="98"/>
      <c r="P4498" s="98"/>
      <c r="Q4498" s="130"/>
    </row>
    <row r="4499" spans="1:17" ht="12.6" customHeight="1" x14ac:dyDescent="0.2">
      <c r="A4499" s="234"/>
      <c r="B4499" s="98"/>
      <c r="C4499" s="130"/>
      <c r="D4499" s="240"/>
      <c r="E4499" s="240"/>
      <c r="F4499" s="224"/>
      <c r="G4499" s="98"/>
      <c r="H4499" s="98"/>
      <c r="I4499" s="130"/>
      <c r="J4499" s="98"/>
      <c r="K4499" s="98"/>
      <c r="L4499" s="98"/>
      <c r="M4499" s="255"/>
      <c r="N4499" s="255"/>
      <c r="O4499" s="98"/>
      <c r="P4499" s="98"/>
      <c r="Q4499" s="130"/>
    </row>
    <row r="4500" spans="1:17" ht="12.6" customHeight="1" x14ac:dyDescent="0.2">
      <c r="A4500" s="234"/>
      <c r="B4500" s="98"/>
      <c r="C4500" s="130"/>
      <c r="D4500" s="240"/>
      <c r="E4500" s="240"/>
      <c r="F4500" s="224"/>
      <c r="G4500" s="98"/>
      <c r="H4500" s="98"/>
      <c r="I4500" s="130"/>
      <c r="J4500" s="98"/>
      <c r="K4500" s="98"/>
      <c r="L4500" s="98"/>
      <c r="M4500" s="255"/>
      <c r="N4500" s="255"/>
      <c r="O4500" s="98"/>
      <c r="P4500" s="98"/>
      <c r="Q4500" s="130"/>
    </row>
    <row r="4501" spans="1:17" ht="12.6" customHeight="1" x14ac:dyDescent="0.2">
      <c r="A4501" s="234"/>
      <c r="B4501" s="98"/>
      <c r="C4501" s="130"/>
      <c r="D4501" s="240"/>
      <c r="E4501" s="240"/>
      <c r="F4501" s="224"/>
      <c r="G4501" s="98"/>
      <c r="H4501" s="98"/>
      <c r="I4501" s="130"/>
      <c r="J4501" s="98"/>
      <c r="K4501" s="98"/>
      <c r="L4501" s="98"/>
      <c r="M4501" s="255"/>
      <c r="N4501" s="255"/>
      <c r="O4501" s="98"/>
      <c r="P4501" s="98"/>
      <c r="Q4501" s="130"/>
    </row>
    <row r="4502" spans="1:17" ht="12.6" customHeight="1" x14ac:dyDescent="0.2">
      <c r="A4502" s="234"/>
      <c r="B4502" s="98"/>
      <c r="C4502" s="130"/>
      <c r="D4502" s="240"/>
      <c r="E4502" s="240"/>
      <c r="F4502" s="224"/>
      <c r="G4502" s="98"/>
      <c r="H4502" s="98"/>
      <c r="I4502" s="130"/>
      <c r="J4502" s="98"/>
      <c r="K4502" s="98"/>
      <c r="L4502" s="98"/>
      <c r="M4502" s="255"/>
      <c r="N4502" s="255"/>
      <c r="O4502" s="98"/>
      <c r="P4502" s="98"/>
      <c r="Q4502" s="130"/>
    </row>
    <row r="4503" spans="1:17" ht="12.6" customHeight="1" x14ac:dyDescent="0.2">
      <c r="A4503" s="234"/>
      <c r="B4503" s="98"/>
      <c r="C4503" s="130"/>
      <c r="D4503" s="240"/>
      <c r="E4503" s="240"/>
      <c r="F4503" s="224"/>
      <c r="G4503" s="98"/>
      <c r="H4503" s="98"/>
      <c r="I4503" s="130"/>
      <c r="J4503" s="98"/>
      <c r="K4503" s="98"/>
      <c r="L4503" s="98"/>
      <c r="M4503" s="255"/>
      <c r="N4503" s="255"/>
      <c r="O4503" s="98"/>
      <c r="P4503" s="98"/>
      <c r="Q4503" s="130"/>
    </row>
    <row r="4504" spans="1:17" ht="12.6" customHeight="1" x14ac:dyDescent="0.2">
      <c r="A4504" s="234"/>
      <c r="B4504" s="98"/>
      <c r="C4504" s="130"/>
      <c r="D4504" s="240"/>
      <c r="E4504" s="240"/>
      <c r="F4504" s="224"/>
      <c r="G4504" s="98"/>
      <c r="H4504" s="98"/>
      <c r="I4504" s="130"/>
      <c r="J4504" s="98"/>
      <c r="K4504" s="98"/>
      <c r="L4504" s="98"/>
      <c r="M4504" s="255"/>
      <c r="N4504" s="255"/>
      <c r="O4504" s="98"/>
      <c r="P4504" s="98"/>
      <c r="Q4504" s="130"/>
    </row>
    <row r="4505" spans="1:17" ht="12.6" customHeight="1" x14ac:dyDescent="0.2">
      <c r="A4505" s="234"/>
      <c r="B4505" s="98"/>
      <c r="C4505" s="130"/>
      <c r="D4505" s="240"/>
      <c r="E4505" s="240"/>
      <c r="F4505" s="224"/>
      <c r="G4505" s="98"/>
      <c r="H4505" s="98"/>
      <c r="I4505" s="130"/>
      <c r="J4505" s="98"/>
      <c r="K4505" s="98"/>
      <c r="L4505" s="98"/>
      <c r="M4505" s="255"/>
      <c r="N4505" s="255"/>
      <c r="O4505" s="98"/>
      <c r="P4505" s="98"/>
      <c r="Q4505" s="130"/>
    </row>
    <row r="4506" spans="1:17" ht="12.6" customHeight="1" x14ac:dyDescent="0.2">
      <c r="A4506" s="234"/>
      <c r="B4506" s="98"/>
      <c r="C4506" s="130"/>
      <c r="D4506" s="240"/>
      <c r="E4506" s="240"/>
      <c r="F4506" s="224"/>
      <c r="G4506" s="98"/>
      <c r="H4506" s="98"/>
      <c r="I4506" s="130"/>
      <c r="J4506" s="98"/>
      <c r="K4506" s="98"/>
      <c r="L4506" s="98"/>
      <c r="M4506" s="255"/>
      <c r="N4506" s="255"/>
      <c r="O4506" s="98"/>
      <c r="P4506" s="98"/>
      <c r="Q4506" s="130"/>
    </row>
    <row r="4507" spans="1:17" ht="12.6" customHeight="1" x14ac:dyDescent="0.2">
      <c r="A4507" s="234"/>
      <c r="B4507" s="98"/>
      <c r="C4507" s="130"/>
      <c r="D4507" s="240"/>
      <c r="E4507" s="240"/>
      <c r="F4507" s="224"/>
      <c r="G4507" s="98"/>
      <c r="H4507" s="98"/>
      <c r="I4507" s="130"/>
      <c r="J4507" s="98"/>
      <c r="K4507" s="98"/>
      <c r="L4507" s="98"/>
      <c r="M4507" s="255"/>
      <c r="N4507" s="255"/>
      <c r="O4507" s="98"/>
      <c r="P4507" s="98"/>
      <c r="Q4507" s="130"/>
    </row>
    <row r="4508" spans="1:17" ht="12.6" customHeight="1" x14ac:dyDescent="0.2">
      <c r="A4508" s="234"/>
      <c r="B4508" s="98"/>
      <c r="C4508" s="130"/>
      <c r="D4508" s="240"/>
      <c r="E4508" s="240"/>
      <c r="F4508" s="224"/>
      <c r="G4508" s="98"/>
      <c r="H4508" s="98"/>
      <c r="I4508" s="130"/>
      <c r="J4508" s="98"/>
      <c r="K4508" s="98"/>
      <c r="L4508" s="98"/>
      <c r="M4508" s="255"/>
      <c r="N4508" s="255"/>
      <c r="O4508" s="98"/>
      <c r="P4508" s="98"/>
      <c r="Q4508" s="130"/>
    </row>
    <row r="4509" spans="1:17" ht="12.6" customHeight="1" x14ac:dyDescent="0.2">
      <c r="A4509" s="234"/>
      <c r="B4509" s="98"/>
      <c r="C4509" s="130"/>
      <c r="D4509" s="240"/>
      <c r="E4509" s="240"/>
      <c r="F4509" s="224"/>
      <c r="G4509" s="98"/>
      <c r="H4509" s="98"/>
      <c r="I4509" s="130"/>
      <c r="J4509" s="98"/>
      <c r="K4509" s="98"/>
      <c r="L4509" s="98"/>
      <c r="M4509" s="255"/>
      <c r="N4509" s="255"/>
      <c r="O4509" s="98"/>
      <c r="P4509" s="98"/>
      <c r="Q4509" s="130"/>
    </row>
    <row r="4510" spans="1:17" ht="12.6" customHeight="1" x14ac:dyDescent="0.2">
      <c r="A4510" s="234"/>
      <c r="B4510" s="98"/>
      <c r="C4510" s="130"/>
      <c r="D4510" s="240"/>
      <c r="E4510" s="240"/>
      <c r="F4510" s="224"/>
      <c r="G4510" s="98"/>
      <c r="H4510" s="98"/>
      <c r="I4510" s="130"/>
      <c r="J4510" s="98"/>
      <c r="K4510" s="98"/>
      <c r="L4510" s="98"/>
      <c r="M4510" s="255"/>
      <c r="N4510" s="255"/>
      <c r="O4510" s="98"/>
      <c r="P4510" s="98"/>
      <c r="Q4510" s="130"/>
    </row>
    <row r="4511" spans="1:17" ht="12.6" customHeight="1" x14ac:dyDescent="0.2">
      <c r="A4511" s="234"/>
      <c r="B4511" s="98"/>
      <c r="C4511" s="130"/>
      <c r="D4511" s="240"/>
      <c r="E4511" s="240"/>
      <c r="F4511" s="224"/>
      <c r="G4511" s="98"/>
      <c r="H4511" s="98"/>
      <c r="I4511" s="130"/>
      <c r="J4511" s="98"/>
      <c r="K4511" s="98"/>
      <c r="L4511" s="98"/>
      <c r="M4511" s="255"/>
      <c r="N4511" s="255"/>
      <c r="O4511" s="98"/>
      <c r="P4511" s="98"/>
      <c r="Q4511" s="130"/>
    </row>
    <row r="4512" spans="1:17" ht="12.6" customHeight="1" x14ac:dyDescent="0.2">
      <c r="A4512" s="234"/>
      <c r="B4512" s="98"/>
      <c r="C4512" s="130"/>
      <c r="D4512" s="240"/>
      <c r="E4512" s="240"/>
      <c r="F4512" s="224"/>
      <c r="G4512" s="98"/>
      <c r="H4512" s="98"/>
      <c r="I4512" s="130"/>
      <c r="J4512" s="98"/>
      <c r="K4512" s="98"/>
      <c r="L4512" s="98"/>
      <c r="M4512" s="255"/>
      <c r="N4512" s="255"/>
      <c r="O4512" s="98"/>
      <c r="P4512" s="98"/>
      <c r="Q4512" s="130"/>
    </row>
    <row r="4513" spans="1:17" ht="12.6" customHeight="1" x14ac:dyDescent="0.2">
      <c r="A4513" s="234"/>
      <c r="B4513" s="98"/>
      <c r="C4513" s="130"/>
      <c r="D4513" s="240"/>
      <c r="E4513" s="240"/>
      <c r="F4513" s="224"/>
      <c r="G4513" s="98"/>
      <c r="H4513" s="98"/>
      <c r="I4513" s="130"/>
      <c r="J4513" s="98"/>
      <c r="K4513" s="98"/>
      <c r="L4513" s="98"/>
      <c r="M4513" s="255"/>
      <c r="N4513" s="255"/>
      <c r="O4513" s="98"/>
      <c r="P4513" s="98"/>
      <c r="Q4513" s="130"/>
    </row>
    <row r="4514" spans="1:17" ht="12.6" customHeight="1" x14ac:dyDescent="0.2">
      <c r="A4514" s="234"/>
      <c r="B4514" s="98"/>
      <c r="C4514" s="130"/>
      <c r="D4514" s="240"/>
      <c r="E4514" s="240"/>
      <c r="F4514" s="224"/>
      <c r="G4514" s="98"/>
      <c r="H4514" s="98"/>
      <c r="I4514" s="130"/>
      <c r="J4514" s="98"/>
      <c r="K4514" s="98"/>
      <c r="L4514" s="98"/>
      <c r="M4514" s="255"/>
      <c r="N4514" s="255"/>
      <c r="O4514" s="98"/>
      <c r="P4514" s="98"/>
      <c r="Q4514" s="130"/>
    </row>
    <row r="4515" spans="1:17" ht="12.6" customHeight="1" x14ac:dyDescent="0.2">
      <c r="A4515" s="234"/>
      <c r="B4515" s="98"/>
      <c r="C4515" s="130"/>
      <c r="D4515" s="240"/>
      <c r="E4515" s="240"/>
      <c r="F4515" s="224"/>
      <c r="G4515" s="98"/>
      <c r="H4515" s="98"/>
      <c r="I4515" s="130"/>
      <c r="J4515" s="98"/>
      <c r="K4515" s="98"/>
      <c r="L4515" s="98"/>
      <c r="M4515" s="255"/>
      <c r="N4515" s="255"/>
      <c r="O4515" s="98"/>
      <c r="P4515" s="98"/>
      <c r="Q4515" s="130"/>
    </row>
    <row r="4516" spans="1:17" ht="12.6" customHeight="1" x14ac:dyDescent="0.2">
      <c r="A4516" s="234"/>
      <c r="B4516" s="98"/>
      <c r="C4516" s="130"/>
      <c r="D4516" s="240"/>
      <c r="E4516" s="240"/>
      <c r="F4516" s="224"/>
      <c r="G4516" s="98"/>
      <c r="H4516" s="98"/>
      <c r="I4516" s="130"/>
      <c r="J4516" s="98"/>
      <c r="K4516" s="98"/>
      <c r="L4516" s="98"/>
      <c r="M4516" s="255"/>
      <c r="N4516" s="255"/>
      <c r="O4516" s="98"/>
      <c r="P4516" s="98"/>
      <c r="Q4516" s="130"/>
    </row>
    <row r="4517" spans="1:17" ht="12.6" customHeight="1" x14ac:dyDescent="0.2">
      <c r="A4517" s="234"/>
      <c r="B4517" s="98"/>
      <c r="C4517" s="130"/>
      <c r="D4517" s="240"/>
      <c r="E4517" s="240"/>
      <c r="F4517" s="224"/>
      <c r="G4517" s="98"/>
      <c r="H4517" s="98"/>
      <c r="I4517" s="130"/>
      <c r="J4517" s="98"/>
      <c r="K4517" s="98"/>
      <c r="L4517" s="98"/>
      <c r="M4517" s="255"/>
      <c r="N4517" s="255"/>
      <c r="O4517" s="98"/>
      <c r="P4517" s="98"/>
      <c r="Q4517" s="130"/>
    </row>
    <row r="4518" spans="1:17" ht="12.6" customHeight="1" x14ac:dyDescent="0.2">
      <c r="A4518" s="234"/>
      <c r="B4518" s="98"/>
      <c r="C4518" s="130"/>
      <c r="D4518" s="240"/>
      <c r="E4518" s="240"/>
      <c r="F4518" s="224"/>
      <c r="G4518" s="98"/>
      <c r="H4518" s="98"/>
      <c r="I4518" s="130"/>
      <c r="J4518" s="98"/>
      <c r="K4518" s="98"/>
      <c r="L4518" s="98"/>
      <c r="M4518" s="255"/>
      <c r="N4518" s="255"/>
      <c r="O4518" s="98"/>
      <c r="P4518" s="98"/>
      <c r="Q4518" s="130"/>
    </row>
    <row r="4519" spans="1:17" ht="12.6" customHeight="1" x14ac:dyDescent="0.2">
      <c r="A4519" s="234"/>
      <c r="B4519" s="98"/>
      <c r="C4519" s="130"/>
      <c r="D4519" s="240"/>
      <c r="E4519" s="240"/>
      <c r="F4519" s="224"/>
      <c r="G4519" s="98"/>
      <c r="H4519" s="98"/>
      <c r="I4519" s="130"/>
      <c r="J4519" s="98"/>
      <c r="K4519" s="98"/>
      <c r="L4519" s="98"/>
      <c r="M4519" s="255"/>
      <c r="N4519" s="255"/>
      <c r="O4519" s="98"/>
      <c r="P4519" s="98"/>
      <c r="Q4519" s="130"/>
    </row>
    <row r="4520" spans="1:17" ht="12.6" customHeight="1" x14ac:dyDescent="0.2">
      <c r="A4520" s="234"/>
      <c r="B4520" s="98"/>
      <c r="C4520" s="130"/>
      <c r="D4520" s="240"/>
      <c r="E4520" s="240"/>
      <c r="F4520" s="224"/>
      <c r="G4520" s="98"/>
      <c r="H4520" s="98"/>
      <c r="I4520" s="130"/>
      <c r="J4520" s="98"/>
      <c r="K4520" s="98"/>
      <c r="L4520" s="98"/>
      <c r="M4520" s="255"/>
      <c r="N4520" s="255"/>
      <c r="O4520" s="98"/>
      <c r="P4520" s="98"/>
      <c r="Q4520" s="130"/>
    </row>
    <row r="4521" spans="1:17" ht="12.6" customHeight="1" x14ac:dyDescent="0.2">
      <c r="A4521" s="234"/>
      <c r="B4521" s="98"/>
      <c r="C4521" s="130"/>
      <c r="D4521" s="240"/>
      <c r="E4521" s="240"/>
      <c r="F4521" s="224"/>
      <c r="G4521" s="98"/>
      <c r="H4521" s="98"/>
      <c r="I4521" s="130"/>
      <c r="J4521" s="98"/>
      <c r="K4521" s="98"/>
      <c r="L4521" s="98"/>
      <c r="M4521" s="255"/>
      <c r="N4521" s="255"/>
      <c r="O4521" s="98"/>
      <c r="P4521" s="98"/>
      <c r="Q4521" s="130"/>
    </row>
    <row r="4522" spans="1:17" ht="12.6" customHeight="1" x14ac:dyDescent="0.2">
      <c r="A4522" s="234"/>
      <c r="B4522" s="98"/>
      <c r="C4522" s="130"/>
      <c r="D4522" s="240"/>
      <c r="E4522" s="240"/>
      <c r="F4522" s="224"/>
      <c r="G4522" s="98"/>
      <c r="H4522" s="98"/>
      <c r="I4522" s="130"/>
      <c r="J4522" s="98"/>
      <c r="K4522" s="98"/>
      <c r="L4522" s="98"/>
      <c r="M4522" s="255"/>
      <c r="N4522" s="255"/>
      <c r="O4522" s="98"/>
      <c r="P4522" s="98"/>
      <c r="Q4522" s="130"/>
    </row>
    <row r="4523" spans="1:17" ht="12.6" customHeight="1" x14ac:dyDescent="0.2">
      <c r="A4523" s="234"/>
      <c r="B4523" s="98"/>
      <c r="C4523" s="130"/>
      <c r="D4523" s="240"/>
      <c r="E4523" s="240"/>
      <c r="F4523" s="224"/>
      <c r="G4523" s="98"/>
      <c r="H4523" s="98"/>
      <c r="I4523" s="130"/>
      <c r="J4523" s="98"/>
      <c r="K4523" s="98"/>
      <c r="L4523" s="98"/>
      <c r="M4523" s="255"/>
      <c r="N4523" s="255"/>
      <c r="O4523" s="98"/>
      <c r="P4523" s="98"/>
      <c r="Q4523" s="130"/>
    </row>
    <row r="4524" spans="1:17" ht="12.6" customHeight="1" x14ac:dyDescent="0.2">
      <c r="A4524" s="234"/>
      <c r="B4524" s="98"/>
      <c r="C4524" s="130"/>
      <c r="D4524" s="240"/>
      <c r="E4524" s="240"/>
      <c r="F4524" s="224"/>
      <c r="G4524" s="98"/>
      <c r="H4524" s="98"/>
      <c r="I4524" s="130"/>
      <c r="J4524" s="98"/>
      <c r="K4524" s="98"/>
      <c r="L4524" s="98"/>
      <c r="M4524" s="255"/>
      <c r="N4524" s="255"/>
      <c r="O4524" s="98"/>
      <c r="P4524" s="98"/>
      <c r="Q4524" s="130"/>
    </row>
    <row r="4525" spans="1:17" ht="12.6" customHeight="1" x14ac:dyDescent="0.2">
      <c r="A4525" s="234"/>
      <c r="B4525" s="98"/>
      <c r="C4525" s="130"/>
      <c r="D4525" s="240"/>
      <c r="E4525" s="240"/>
      <c r="F4525" s="224"/>
      <c r="G4525" s="98"/>
      <c r="H4525" s="98"/>
      <c r="I4525" s="130"/>
      <c r="J4525" s="98"/>
      <c r="K4525" s="98"/>
      <c r="L4525" s="98"/>
      <c r="M4525" s="255"/>
      <c r="N4525" s="255"/>
      <c r="O4525" s="98"/>
      <c r="P4525" s="98"/>
      <c r="Q4525" s="130"/>
    </row>
    <row r="4526" spans="1:17" ht="12.6" customHeight="1" x14ac:dyDescent="0.2">
      <c r="A4526" s="234"/>
      <c r="B4526" s="98"/>
      <c r="C4526" s="130"/>
      <c r="D4526" s="240"/>
      <c r="E4526" s="240"/>
      <c r="F4526" s="224"/>
      <c r="G4526" s="98"/>
      <c r="H4526" s="98"/>
      <c r="I4526" s="130"/>
      <c r="J4526" s="98"/>
      <c r="K4526" s="98"/>
      <c r="L4526" s="98"/>
      <c r="M4526" s="255"/>
      <c r="N4526" s="255"/>
      <c r="O4526" s="98"/>
      <c r="P4526" s="98"/>
      <c r="Q4526" s="130"/>
    </row>
    <row r="4527" spans="1:17" ht="12.6" customHeight="1" x14ac:dyDescent="0.2">
      <c r="A4527" s="234"/>
      <c r="B4527" s="98"/>
      <c r="C4527" s="130"/>
      <c r="D4527" s="240"/>
      <c r="E4527" s="240"/>
      <c r="F4527" s="224"/>
      <c r="G4527" s="98"/>
      <c r="H4527" s="98"/>
      <c r="I4527" s="130"/>
      <c r="J4527" s="98"/>
      <c r="K4527" s="98"/>
      <c r="L4527" s="98"/>
      <c r="M4527" s="255"/>
      <c r="N4527" s="255"/>
      <c r="O4527" s="98"/>
      <c r="P4527" s="98"/>
      <c r="Q4527" s="130"/>
    </row>
    <row r="4528" spans="1:17" ht="12.6" customHeight="1" x14ac:dyDescent="0.2">
      <c r="A4528" s="234"/>
      <c r="B4528" s="98"/>
      <c r="C4528" s="130"/>
      <c r="D4528" s="240"/>
      <c r="E4528" s="240"/>
      <c r="F4528" s="224"/>
      <c r="G4528" s="98"/>
      <c r="H4528" s="98"/>
      <c r="I4528" s="130"/>
      <c r="J4528" s="98"/>
      <c r="K4528" s="98"/>
      <c r="L4528" s="98"/>
      <c r="M4528" s="255"/>
      <c r="N4528" s="255"/>
      <c r="O4528" s="98"/>
      <c r="P4528" s="98"/>
      <c r="Q4528" s="130"/>
    </row>
    <row r="4529" spans="1:17" ht="12.6" customHeight="1" x14ac:dyDescent="0.2">
      <c r="A4529" s="234"/>
      <c r="B4529" s="98"/>
      <c r="C4529" s="130"/>
      <c r="D4529" s="240"/>
      <c r="E4529" s="240"/>
      <c r="F4529" s="224"/>
      <c r="G4529" s="98"/>
      <c r="H4529" s="98"/>
      <c r="I4529" s="130"/>
      <c r="J4529" s="98"/>
      <c r="K4529" s="98"/>
      <c r="L4529" s="98"/>
      <c r="M4529" s="255"/>
      <c r="N4529" s="255"/>
      <c r="O4529" s="98"/>
      <c r="P4529" s="98"/>
      <c r="Q4529" s="130"/>
    </row>
    <row r="4530" spans="1:17" ht="12.6" customHeight="1" x14ac:dyDescent="0.2">
      <c r="A4530" s="234"/>
      <c r="B4530" s="98"/>
      <c r="C4530" s="130"/>
      <c r="D4530" s="240"/>
      <c r="E4530" s="240"/>
      <c r="F4530" s="224"/>
      <c r="G4530" s="98"/>
      <c r="H4530" s="98"/>
      <c r="I4530" s="130"/>
      <c r="J4530" s="98"/>
      <c r="K4530" s="98"/>
      <c r="L4530" s="98"/>
      <c r="M4530" s="255"/>
      <c r="N4530" s="255"/>
      <c r="O4530" s="98"/>
      <c r="P4530" s="98"/>
      <c r="Q4530" s="130"/>
    </row>
    <row r="4531" spans="1:17" ht="12.6" customHeight="1" x14ac:dyDescent="0.2">
      <c r="A4531" s="234"/>
      <c r="B4531" s="98"/>
      <c r="C4531" s="130"/>
      <c r="D4531" s="240"/>
      <c r="E4531" s="240"/>
      <c r="F4531" s="224"/>
      <c r="G4531" s="98"/>
      <c r="H4531" s="98"/>
      <c r="I4531" s="130"/>
      <c r="J4531" s="98"/>
      <c r="K4531" s="98"/>
      <c r="L4531" s="98"/>
      <c r="M4531" s="255"/>
      <c r="N4531" s="255"/>
      <c r="O4531" s="98"/>
      <c r="P4531" s="98"/>
      <c r="Q4531" s="130"/>
    </row>
    <row r="4532" spans="1:17" ht="12.6" customHeight="1" x14ac:dyDescent="0.2">
      <c r="A4532" s="234"/>
      <c r="B4532" s="98"/>
      <c r="C4532" s="130"/>
      <c r="D4532" s="240"/>
      <c r="E4532" s="240"/>
      <c r="F4532" s="224"/>
      <c r="G4532" s="98"/>
      <c r="H4532" s="98"/>
      <c r="I4532" s="130"/>
      <c r="J4532" s="98"/>
      <c r="K4532" s="98"/>
      <c r="L4532" s="98"/>
      <c r="M4532" s="255"/>
      <c r="N4532" s="255"/>
      <c r="O4532" s="98"/>
      <c r="P4532" s="98"/>
      <c r="Q4532" s="130"/>
    </row>
    <row r="4533" spans="1:17" ht="12.6" customHeight="1" x14ac:dyDescent="0.2">
      <c r="A4533" s="234"/>
      <c r="B4533" s="98"/>
      <c r="C4533" s="130"/>
      <c r="D4533" s="240"/>
      <c r="E4533" s="240"/>
      <c r="F4533" s="224"/>
      <c r="G4533" s="98"/>
      <c r="H4533" s="98"/>
      <c r="I4533" s="130"/>
      <c r="J4533" s="98"/>
      <c r="K4533" s="98"/>
      <c r="L4533" s="98"/>
      <c r="M4533" s="255"/>
      <c r="N4533" s="255"/>
      <c r="O4533" s="98"/>
      <c r="P4533" s="98"/>
      <c r="Q4533" s="130"/>
    </row>
    <row r="4534" spans="1:17" ht="12.6" customHeight="1" x14ac:dyDescent="0.2">
      <c r="A4534" s="234"/>
      <c r="B4534" s="98"/>
      <c r="C4534" s="130"/>
      <c r="D4534" s="240"/>
      <c r="E4534" s="240"/>
      <c r="F4534" s="224"/>
      <c r="G4534" s="98"/>
      <c r="H4534" s="98"/>
      <c r="I4534" s="130"/>
      <c r="J4534" s="98"/>
      <c r="K4534" s="98"/>
      <c r="L4534" s="98"/>
      <c r="M4534" s="255"/>
      <c r="N4534" s="255"/>
      <c r="O4534" s="98"/>
      <c r="P4534" s="98"/>
      <c r="Q4534" s="130"/>
    </row>
    <row r="4535" spans="1:17" ht="12.6" customHeight="1" x14ac:dyDescent="0.2">
      <c r="A4535" s="234"/>
      <c r="B4535" s="98"/>
      <c r="C4535" s="130"/>
      <c r="D4535" s="240"/>
      <c r="E4535" s="240"/>
      <c r="F4535" s="224"/>
      <c r="G4535" s="98"/>
      <c r="H4535" s="98"/>
      <c r="I4535" s="130"/>
      <c r="J4535" s="98"/>
      <c r="K4535" s="98"/>
      <c r="L4535" s="98"/>
      <c r="M4535" s="255"/>
      <c r="N4535" s="255"/>
      <c r="O4535" s="98"/>
      <c r="P4535" s="98"/>
      <c r="Q4535" s="130"/>
    </row>
    <row r="4536" spans="1:17" ht="12.6" customHeight="1" x14ac:dyDescent="0.2">
      <c r="A4536" s="234"/>
      <c r="B4536" s="98"/>
      <c r="C4536" s="130"/>
      <c r="D4536" s="240"/>
      <c r="E4536" s="240"/>
      <c r="F4536" s="224"/>
      <c r="G4536" s="98"/>
      <c r="H4536" s="98"/>
      <c r="I4536" s="130"/>
      <c r="J4536" s="98"/>
      <c r="K4536" s="98"/>
      <c r="L4536" s="98"/>
      <c r="M4536" s="255"/>
      <c r="N4536" s="255"/>
      <c r="O4536" s="98"/>
      <c r="P4536" s="98"/>
      <c r="Q4536" s="130"/>
    </row>
    <row r="4537" spans="1:17" ht="12.6" customHeight="1" x14ac:dyDescent="0.2">
      <c r="A4537" s="234"/>
      <c r="B4537" s="98"/>
      <c r="C4537" s="130"/>
      <c r="D4537" s="240"/>
      <c r="E4537" s="240"/>
      <c r="F4537" s="224"/>
      <c r="G4537" s="98"/>
      <c r="H4537" s="98"/>
      <c r="I4537" s="130"/>
      <c r="J4537" s="98"/>
      <c r="K4537" s="98"/>
      <c r="L4537" s="98"/>
      <c r="M4537" s="255"/>
      <c r="N4537" s="255"/>
      <c r="O4537" s="98"/>
      <c r="P4537" s="98"/>
      <c r="Q4537" s="130"/>
    </row>
    <row r="4538" spans="1:17" ht="12.6" customHeight="1" x14ac:dyDescent="0.2">
      <c r="A4538" s="234"/>
      <c r="B4538" s="98"/>
      <c r="C4538" s="130"/>
      <c r="D4538" s="240"/>
      <c r="E4538" s="240"/>
      <c r="F4538" s="224"/>
      <c r="G4538" s="98"/>
      <c r="H4538" s="98"/>
      <c r="I4538" s="130"/>
      <c r="J4538" s="98"/>
      <c r="K4538" s="98"/>
      <c r="L4538" s="98"/>
      <c r="M4538" s="255"/>
      <c r="N4538" s="255"/>
      <c r="O4538" s="98"/>
      <c r="P4538" s="98"/>
      <c r="Q4538" s="130"/>
    </row>
    <row r="4539" spans="1:17" ht="12.6" customHeight="1" x14ac:dyDescent="0.2">
      <c r="A4539" s="234"/>
      <c r="B4539" s="98"/>
      <c r="C4539" s="130"/>
      <c r="D4539" s="240"/>
      <c r="E4539" s="240"/>
      <c r="F4539" s="224"/>
      <c r="G4539" s="98"/>
      <c r="H4539" s="98"/>
      <c r="I4539" s="130"/>
      <c r="J4539" s="98"/>
      <c r="K4539" s="98"/>
      <c r="L4539" s="98"/>
      <c r="M4539" s="255"/>
      <c r="N4539" s="255"/>
      <c r="O4539" s="98"/>
      <c r="P4539" s="98"/>
      <c r="Q4539" s="130"/>
    </row>
    <row r="4540" spans="1:17" ht="12.6" customHeight="1" x14ac:dyDescent="0.2">
      <c r="A4540" s="234"/>
      <c r="B4540" s="98"/>
      <c r="C4540" s="130"/>
      <c r="D4540" s="240"/>
      <c r="E4540" s="240"/>
      <c r="F4540" s="224"/>
      <c r="G4540" s="98"/>
      <c r="H4540" s="98"/>
      <c r="I4540" s="130"/>
      <c r="J4540" s="98"/>
      <c r="K4540" s="98"/>
      <c r="L4540" s="98"/>
      <c r="M4540" s="255"/>
      <c r="N4540" s="255"/>
      <c r="O4540" s="98"/>
      <c r="P4540" s="98"/>
      <c r="Q4540" s="130"/>
    </row>
    <row r="4541" spans="1:17" ht="12.6" customHeight="1" x14ac:dyDescent="0.2">
      <c r="A4541" s="234"/>
      <c r="B4541" s="98"/>
      <c r="C4541" s="130"/>
      <c r="D4541" s="240"/>
      <c r="E4541" s="240"/>
      <c r="F4541" s="224"/>
      <c r="G4541" s="98"/>
      <c r="H4541" s="98"/>
      <c r="I4541" s="130"/>
      <c r="J4541" s="98"/>
      <c r="K4541" s="98"/>
      <c r="L4541" s="98"/>
      <c r="M4541" s="255"/>
      <c r="N4541" s="255"/>
      <c r="O4541" s="98"/>
      <c r="P4541" s="98"/>
      <c r="Q4541" s="130"/>
    </row>
    <row r="4542" spans="1:17" ht="12.6" customHeight="1" x14ac:dyDescent="0.2">
      <c r="A4542" s="234"/>
      <c r="B4542" s="98"/>
      <c r="C4542" s="130"/>
      <c r="D4542" s="240"/>
      <c r="E4542" s="240"/>
      <c r="F4542" s="224"/>
      <c r="G4542" s="98"/>
      <c r="H4542" s="98"/>
      <c r="I4542" s="130"/>
      <c r="J4542" s="98"/>
      <c r="K4542" s="98"/>
      <c r="L4542" s="98"/>
      <c r="M4542" s="255"/>
      <c r="N4542" s="255"/>
      <c r="O4542" s="98"/>
      <c r="P4542" s="98"/>
      <c r="Q4542" s="130"/>
    </row>
    <row r="4543" spans="1:17" ht="12.6" customHeight="1" x14ac:dyDescent="0.2">
      <c r="A4543" s="234"/>
      <c r="B4543" s="98"/>
      <c r="C4543" s="130"/>
      <c r="D4543" s="240"/>
      <c r="E4543" s="240"/>
      <c r="F4543" s="224"/>
      <c r="G4543" s="98"/>
      <c r="H4543" s="98"/>
      <c r="I4543" s="130"/>
      <c r="J4543" s="98"/>
      <c r="K4543" s="98"/>
      <c r="L4543" s="98"/>
      <c r="M4543" s="255"/>
      <c r="N4543" s="255"/>
      <c r="O4543" s="98"/>
      <c r="P4543" s="98"/>
      <c r="Q4543" s="130"/>
    </row>
    <row r="4544" spans="1:17" ht="12.6" customHeight="1" x14ac:dyDescent="0.2">
      <c r="A4544" s="234"/>
      <c r="B4544" s="98"/>
      <c r="C4544" s="130"/>
      <c r="D4544" s="240"/>
      <c r="E4544" s="240"/>
      <c r="F4544" s="224"/>
      <c r="G4544" s="98"/>
      <c r="H4544" s="98"/>
      <c r="I4544" s="130"/>
      <c r="J4544" s="98"/>
      <c r="K4544" s="98"/>
      <c r="L4544" s="98"/>
      <c r="M4544" s="255"/>
      <c r="N4544" s="255"/>
      <c r="O4544" s="98"/>
      <c r="P4544" s="98"/>
      <c r="Q4544" s="130"/>
    </row>
    <row r="4545" spans="1:17" ht="12.6" customHeight="1" x14ac:dyDescent="0.2">
      <c r="A4545" s="234"/>
      <c r="B4545" s="98"/>
      <c r="C4545" s="130"/>
      <c r="D4545" s="240"/>
      <c r="E4545" s="240"/>
      <c r="F4545" s="224"/>
      <c r="G4545" s="98"/>
      <c r="H4545" s="98"/>
      <c r="I4545" s="130"/>
      <c r="J4545" s="98"/>
      <c r="K4545" s="98"/>
      <c r="L4545" s="98"/>
      <c r="M4545" s="255"/>
      <c r="N4545" s="255"/>
      <c r="O4545" s="98"/>
      <c r="P4545" s="98"/>
      <c r="Q4545" s="130"/>
    </row>
    <row r="4546" spans="1:17" ht="12.6" customHeight="1" x14ac:dyDescent="0.2">
      <c r="A4546" s="234"/>
      <c r="B4546" s="98"/>
      <c r="C4546" s="130"/>
      <c r="D4546" s="240"/>
      <c r="E4546" s="240"/>
      <c r="F4546" s="224"/>
      <c r="G4546" s="98"/>
      <c r="H4546" s="98"/>
      <c r="I4546" s="130"/>
      <c r="J4546" s="98"/>
      <c r="K4546" s="98"/>
      <c r="L4546" s="98"/>
      <c r="M4546" s="255"/>
      <c r="N4546" s="255"/>
      <c r="O4546" s="98"/>
      <c r="P4546" s="98"/>
      <c r="Q4546" s="130"/>
    </row>
    <row r="4547" spans="1:17" ht="12.6" customHeight="1" x14ac:dyDescent="0.2">
      <c r="A4547" s="234"/>
      <c r="B4547" s="98"/>
      <c r="C4547" s="130"/>
      <c r="D4547" s="240"/>
      <c r="E4547" s="240"/>
      <c r="F4547" s="224"/>
      <c r="G4547" s="98"/>
      <c r="H4547" s="98"/>
      <c r="I4547" s="130"/>
      <c r="J4547" s="98"/>
      <c r="K4547" s="98"/>
      <c r="L4547" s="98"/>
      <c r="M4547" s="255"/>
      <c r="N4547" s="255"/>
      <c r="O4547" s="98"/>
      <c r="P4547" s="98"/>
      <c r="Q4547" s="130"/>
    </row>
    <row r="4548" spans="1:17" ht="12.6" customHeight="1" x14ac:dyDescent="0.2">
      <c r="A4548" s="234"/>
      <c r="B4548" s="98"/>
      <c r="C4548" s="130"/>
      <c r="D4548" s="240"/>
      <c r="E4548" s="240"/>
      <c r="F4548" s="224"/>
      <c r="G4548" s="98"/>
      <c r="H4548" s="98"/>
      <c r="I4548" s="130"/>
      <c r="J4548" s="98"/>
      <c r="K4548" s="98"/>
      <c r="L4548" s="98"/>
      <c r="M4548" s="255"/>
      <c r="N4548" s="255"/>
      <c r="O4548" s="98"/>
      <c r="P4548" s="98"/>
      <c r="Q4548" s="130"/>
    </row>
    <row r="4549" spans="1:17" ht="12.6" customHeight="1" x14ac:dyDescent="0.2">
      <c r="A4549" s="234"/>
      <c r="B4549" s="98"/>
      <c r="C4549" s="130"/>
      <c r="D4549" s="240"/>
      <c r="E4549" s="240"/>
      <c r="F4549" s="224"/>
      <c r="G4549" s="98"/>
      <c r="H4549" s="98"/>
      <c r="I4549" s="130"/>
      <c r="J4549" s="98"/>
      <c r="K4549" s="98"/>
      <c r="L4549" s="98"/>
      <c r="M4549" s="255"/>
      <c r="N4549" s="255"/>
      <c r="O4549" s="98"/>
      <c r="P4549" s="98"/>
      <c r="Q4549" s="130"/>
    </row>
    <row r="4550" spans="1:17" ht="12.6" customHeight="1" x14ac:dyDescent="0.2">
      <c r="A4550" s="234"/>
      <c r="B4550" s="98"/>
      <c r="C4550" s="130"/>
      <c r="D4550" s="240"/>
      <c r="E4550" s="240"/>
      <c r="F4550" s="224"/>
      <c r="G4550" s="98"/>
      <c r="H4550" s="98"/>
      <c r="I4550" s="130"/>
      <c r="J4550" s="98"/>
      <c r="K4550" s="98"/>
      <c r="L4550" s="98"/>
      <c r="M4550" s="255"/>
      <c r="N4550" s="255"/>
      <c r="O4550" s="98"/>
      <c r="P4550" s="98"/>
      <c r="Q4550" s="130"/>
    </row>
    <row r="4551" spans="1:17" ht="12.6" customHeight="1" x14ac:dyDescent="0.2">
      <c r="A4551" s="234"/>
      <c r="B4551" s="98"/>
      <c r="C4551" s="130"/>
      <c r="D4551" s="240"/>
      <c r="E4551" s="240"/>
      <c r="F4551" s="224"/>
      <c r="G4551" s="98"/>
      <c r="H4551" s="98"/>
      <c r="I4551" s="130"/>
      <c r="J4551" s="98"/>
      <c r="K4551" s="98"/>
      <c r="L4551" s="98"/>
      <c r="M4551" s="255"/>
      <c r="N4551" s="255"/>
      <c r="O4551" s="98"/>
      <c r="P4551" s="98"/>
      <c r="Q4551" s="130"/>
    </row>
    <row r="4552" spans="1:17" ht="12.6" customHeight="1" x14ac:dyDescent="0.2">
      <c r="A4552" s="234"/>
      <c r="B4552" s="98"/>
      <c r="C4552" s="130"/>
      <c r="D4552" s="240"/>
      <c r="E4552" s="240"/>
      <c r="F4552" s="224"/>
      <c r="G4552" s="98"/>
      <c r="H4552" s="98"/>
      <c r="I4552" s="130"/>
      <c r="J4552" s="98"/>
      <c r="K4552" s="98"/>
      <c r="L4552" s="98"/>
      <c r="M4552" s="255"/>
      <c r="N4552" s="255"/>
      <c r="O4552" s="98"/>
      <c r="P4552" s="98"/>
      <c r="Q4552" s="130"/>
    </row>
    <row r="4553" spans="1:17" ht="12.6" customHeight="1" x14ac:dyDescent="0.2">
      <c r="A4553" s="234"/>
      <c r="B4553" s="98"/>
      <c r="C4553" s="130"/>
      <c r="D4553" s="240"/>
      <c r="E4553" s="240"/>
      <c r="F4553" s="224"/>
      <c r="G4553" s="98"/>
      <c r="H4553" s="98"/>
      <c r="I4553" s="130"/>
      <c r="J4553" s="98"/>
      <c r="K4553" s="98"/>
      <c r="L4553" s="98"/>
      <c r="M4553" s="255"/>
      <c r="N4553" s="255"/>
      <c r="O4553" s="98"/>
      <c r="P4553" s="98"/>
      <c r="Q4553" s="130"/>
    </row>
    <row r="4554" spans="1:17" ht="12.6" customHeight="1" x14ac:dyDescent="0.2">
      <c r="A4554" s="234"/>
      <c r="B4554" s="98"/>
      <c r="C4554" s="130"/>
      <c r="D4554" s="240"/>
      <c r="E4554" s="240"/>
      <c r="F4554" s="224"/>
      <c r="G4554" s="98"/>
      <c r="H4554" s="98"/>
      <c r="I4554" s="130"/>
      <c r="J4554" s="98"/>
      <c r="K4554" s="98"/>
      <c r="L4554" s="98"/>
      <c r="M4554" s="255"/>
      <c r="N4554" s="255"/>
      <c r="O4554" s="98"/>
      <c r="P4554" s="98"/>
      <c r="Q4554" s="130"/>
    </row>
    <row r="4555" spans="1:17" ht="12.6" customHeight="1" x14ac:dyDescent="0.2">
      <c r="A4555" s="234"/>
      <c r="B4555" s="98"/>
      <c r="C4555" s="130"/>
      <c r="D4555" s="240"/>
      <c r="E4555" s="240"/>
      <c r="F4555" s="224"/>
      <c r="G4555" s="98"/>
      <c r="H4555" s="98"/>
      <c r="I4555" s="130"/>
      <c r="J4555" s="98"/>
      <c r="K4555" s="98"/>
      <c r="L4555" s="98"/>
      <c r="M4555" s="255"/>
      <c r="N4555" s="255"/>
      <c r="O4555" s="98"/>
      <c r="P4555" s="98"/>
      <c r="Q4555" s="130"/>
    </row>
    <row r="4556" spans="1:17" ht="12.6" customHeight="1" x14ac:dyDescent="0.2">
      <c r="A4556" s="234"/>
      <c r="B4556" s="98"/>
      <c r="C4556" s="130"/>
      <c r="D4556" s="240"/>
      <c r="E4556" s="240"/>
      <c r="F4556" s="224"/>
      <c r="G4556" s="98"/>
      <c r="H4556" s="98"/>
      <c r="I4556" s="130"/>
      <c r="J4556" s="98"/>
      <c r="K4556" s="98"/>
      <c r="L4556" s="98"/>
      <c r="M4556" s="255"/>
      <c r="N4556" s="255"/>
      <c r="O4556" s="98"/>
      <c r="P4556" s="98"/>
      <c r="Q4556" s="130"/>
    </row>
    <row r="4557" spans="1:17" ht="12.6" customHeight="1" x14ac:dyDescent="0.2">
      <c r="A4557" s="234"/>
      <c r="B4557" s="98"/>
      <c r="C4557" s="130"/>
      <c r="D4557" s="240"/>
      <c r="E4557" s="240"/>
      <c r="F4557" s="224"/>
      <c r="G4557" s="98"/>
      <c r="H4557" s="98"/>
      <c r="I4557" s="130"/>
      <c r="J4557" s="98"/>
      <c r="K4557" s="98"/>
      <c r="L4557" s="98"/>
      <c r="M4557" s="255"/>
      <c r="N4557" s="255"/>
      <c r="O4557" s="98"/>
      <c r="P4557" s="98"/>
      <c r="Q4557" s="130"/>
    </row>
    <row r="4558" spans="1:17" ht="12.6" customHeight="1" x14ac:dyDescent="0.2">
      <c r="A4558" s="234"/>
      <c r="B4558" s="98"/>
      <c r="C4558" s="130"/>
      <c r="D4558" s="240"/>
      <c r="E4558" s="240"/>
      <c r="F4558" s="224"/>
      <c r="G4558" s="98"/>
      <c r="H4558" s="98"/>
      <c r="I4558" s="130"/>
      <c r="J4558" s="98"/>
      <c r="K4558" s="98"/>
      <c r="L4558" s="98"/>
      <c r="M4558" s="255"/>
      <c r="N4558" s="255"/>
      <c r="O4558" s="98"/>
      <c r="P4558" s="98"/>
      <c r="Q4558" s="130"/>
    </row>
    <row r="4559" spans="1:17" ht="12.6" customHeight="1" x14ac:dyDescent="0.2">
      <c r="A4559" s="234"/>
      <c r="B4559" s="98"/>
      <c r="C4559" s="130"/>
      <c r="D4559" s="240"/>
      <c r="E4559" s="240"/>
      <c r="F4559" s="224"/>
      <c r="G4559" s="98"/>
      <c r="H4559" s="98"/>
      <c r="I4559" s="130"/>
      <c r="J4559" s="98"/>
      <c r="K4559" s="98"/>
      <c r="L4559" s="98"/>
      <c r="M4559" s="255"/>
      <c r="N4559" s="255"/>
      <c r="O4559" s="98"/>
      <c r="P4559" s="98"/>
      <c r="Q4559" s="130"/>
    </row>
    <row r="4560" spans="1:17" ht="12.6" customHeight="1" x14ac:dyDescent="0.2">
      <c r="A4560" s="234"/>
      <c r="B4560" s="98"/>
      <c r="C4560" s="130"/>
      <c r="D4560" s="240"/>
      <c r="E4560" s="240"/>
      <c r="F4560" s="224"/>
      <c r="G4560" s="98"/>
      <c r="H4560" s="98"/>
      <c r="I4560" s="130"/>
      <c r="J4560" s="98"/>
      <c r="K4560" s="98"/>
      <c r="L4560" s="98"/>
      <c r="M4560" s="255"/>
      <c r="N4560" s="255"/>
      <c r="O4560" s="98"/>
      <c r="P4560" s="98"/>
      <c r="Q4560" s="130"/>
    </row>
    <row r="4561" spans="1:17" ht="12.6" customHeight="1" x14ac:dyDescent="0.2">
      <c r="A4561" s="234"/>
      <c r="B4561" s="98"/>
      <c r="C4561" s="130"/>
      <c r="D4561" s="240"/>
      <c r="E4561" s="240"/>
      <c r="F4561" s="224"/>
      <c r="G4561" s="98"/>
      <c r="H4561" s="98"/>
      <c r="I4561" s="130"/>
      <c r="J4561" s="98"/>
      <c r="K4561" s="98"/>
      <c r="L4561" s="98"/>
      <c r="M4561" s="255"/>
      <c r="N4561" s="255"/>
      <c r="O4561" s="98"/>
      <c r="P4561" s="98"/>
      <c r="Q4561" s="130"/>
    </row>
    <row r="4562" spans="1:17" ht="12.6" customHeight="1" x14ac:dyDescent="0.2">
      <c r="A4562" s="234"/>
      <c r="B4562" s="98"/>
      <c r="C4562" s="130"/>
      <c r="D4562" s="240"/>
      <c r="E4562" s="240"/>
      <c r="F4562" s="224"/>
      <c r="G4562" s="98"/>
      <c r="H4562" s="98"/>
      <c r="I4562" s="130"/>
      <c r="J4562" s="98"/>
      <c r="K4562" s="98"/>
      <c r="L4562" s="98"/>
      <c r="M4562" s="255"/>
      <c r="N4562" s="255"/>
      <c r="O4562" s="98"/>
      <c r="P4562" s="98"/>
      <c r="Q4562" s="130"/>
    </row>
    <row r="4563" spans="1:17" ht="12.6" customHeight="1" x14ac:dyDescent="0.2">
      <c r="A4563" s="234"/>
      <c r="B4563" s="98"/>
      <c r="C4563" s="130"/>
      <c r="D4563" s="240"/>
      <c r="E4563" s="240"/>
      <c r="F4563" s="224"/>
      <c r="G4563" s="98"/>
      <c r="H4563" s="98"/>
      <c r="I4563" s="130"/>
      <c r="J4563" s="98"/>
      <c r="K4563" s="98"/>
      <c r="L4563" s="98"/>
      <c r="M4563" s="255"/>
      <c r="N4563" s="255"/>
      <c r="O4563" s="98"/>
      <c r="P4563" s="98"/>
      <c r="Q4563" s="130"/>
    </row>
    <row r="4564" spans="1:17" ht="12.6" customHeight="1" x14ac:dyDescent="0.2">
      <c r="A4564" s="234"/>
      <c r="B4564" s="98"/>
      <c r="C4564" s="130"/>
      <c r="D4564" s="240"/>
      <c r="E4564" s="240"/>
      <c r="F4564" s="224"/>
      <c r="G4564" s="98"/>
      <c r="H4564" s="98"/>
      <c r="I4564" s="130"/>
      <c r="J4564" s="98"/>
      <c r="K4564" s="98"/>
      <c r="L4564" s="98"/>
      <c r="M4564" s="255"/>
      <c r="N4564" s="255"/>
      <c r="O4564" s="98"/>
      <c r="P4564" s="98"/>
      <c r="Q4564" s="130"/>
    </row>
    <row r="4565" spans="1:17" ht="12.6" customHeight="1" x14ac:dyDescent="0.2">
      <c r="A4565" s="234"/>
      <c r="B4565" s="98"/>
      <c r="C4565" s="130"/>
      <c r="D4565" s="240"/>
      <c r="E4565" s="240"/>
      <c r="F4565" s="224"/>
      <c r="G4565" s="98"/>
      <c r="H4565" s="98"/>
      <c r="I4565" s="130"/>
      <c r="J4565" s="98"/>
      <c r="K4565" s="98"/>
      <c r="L4565" s="98"/>
      <c r="M4565" s="255"/>
      <c r="N4565" s="255"/>
      <c r="O4565" s="98"/>
      <c r="P4565" s="98"/>
      <c r="Q4565" s="130"/>
    </row>
    <row r="4566" spans="1:17" ht="12.6" customHeight="1" x14ac:dyDescent="0.2">
      <c r="A4566" s="234"/>
      <c r="B4566" s="98"/>
      <c r="C4566" s="130"/>
      <c r="D4566" s="240"/>
      <c r="E4566" s="240"/>
      <c r="F4566" s="224"/>
      <c r="G4566" s="98"/>
      <c r="H4566" s="98"/>
      <c r="I4566" s="130"/>
      <c r="J4566" s="98"/>
      <c r="K4566" s="98"/>
      <c r="L4566" s="98"/>
      <c r="M4566" s="255"/>
      <c r="N4566" s="255"/>
      <c r="O4566" s="98"/>
      <c r="P4566" s="98"/>
      <c r="Q4566" s="130"/>
    </row>
    <row r="4567" spans="1:17" ht="12.6" customHeight="1" x14ac:dyDescent="0.2">
      <c r="A4567" s="234"/>
      <c r="B4567" s="98"/>
      <c r="C4567" s="130"/>
      <c r="D4567" s="240"/>
      <c r="E4567" s="240"/>
      <c r="F4567" s="224"/>
      <c r="G4567" s="98"/>
      <c r="H4567" s="98"/>
      <c r="I4567" s="130"/>
      <c r="J4567" s="98"/>
      <c r="K4567" s="98"/>
      <c r="L4567" s="98"/>
      <c r="M4567" s="255"/>
      <c r="N4567" s="255"/>
      <c r="O4567" s="98"/>
      <c r="P4567" s="98"/>
      <c r="Q4567" s="130"/>
    </row>
    <row r="4568" spans="1:17" ht="12.6" customHeight="1" x14ac:dyDescent="0.2">
      <c r="A4568" s="234"/>
      <c r="B4568" s="98"/>
      <c r="C4568" s="130"/>
      <c r="D4568" s="240"/>
      <c r="E4568" s="240"/>
      <c r="F4568" s="224"/>
      <c r="G4568" s="98"/>
      <c r="H4568" s="98"/>
      <c r="I4568" s="130"/>
      <c r="J4568" s="98"/>
      <c r="K4568" s="98"/>
      <c r="L4568" s="98"/>
      <c r="M4568" s="255"/>
      <c r="N4568" s="255"/>
      <c r="O4568" s="98"/>
      <c r="P4568" s="98"/>
      <c r="Q4568" s="130"/>
    </row>
    <row r="4569" spans="1:17" ht="12.6" customHeight="1" x14ac:dyDescent="0.2">
      <c r="A4569" s="234"/>
      <c r="B4569" s="98"/>
      <c r="C4569" s="130"/>
      <c r="D4569" s="240"/>
      <c r="E4569" s="240"/>
      <c r="F4569" s="224"/>
      <c r="G4569" s="98"/>
      <c r="H4569" s="98"/>
      <c r="I4569" s="130"/>
      <c r="J4569" s="98"/>
      <c r="K4569" s="98"/>
      <c r="L4569" s="98"/>
      <c r="M4569" s="255"/>
      <c r="N4569" s="255"/>
      <c r="O4569" s="98"/>
      <c r="P4569" s="98"/>
      <c r="Q4569" s="130"/>
    </row>
    <row r="4570" spans="1:17" ht="12.6" customHeight="1" x14ac:dyDescent="0.2">
      <c r="A4570" s="234"/>
      <c r="B4570" s="98"/>
      <c r="C4570" s="130"/>
      <c r="D4570" s="240"/>
      <c r="E4570" s="240"/>
      <c r="F4570" s="224"/>
      <c r="G4570" s="98"/>
      <c r="H4570" s="98"/>
      <c r="I4570" s="130"/>
      <c r="J4570" s="98"/>
      <c r="K4570" s="98"/>
      <c r="L4570" s="98"/>
      <c r="M4570" s="255"/>
      <c r="N4570" s="255"/>
      <c r="O4570" s="98"/>
      <c r="P4570" s="98"/>
      <c r="Q4570" s="130"/>
    </row>
    <row r="4571" spans="1:17" ht="12.6" customHeight="1" x14ac:dyDescent="0.2">
      <c r="A4571" s="234"/>
      <c r="B4571" s="98"/>
      <c r="C4571" s="130"/>
      <c r="D4571" s="240"/>
      <c r="E4571" s="240"/>
      <c r="F4571" s="224"/>
      <c r="G4571" s="98"/>
      <c r="H4571" s="98"/>
      <c r="I4571" s="130"/>
      <c r="J4571" s="98"/>
      <c r="K4571" s="98"/>
      <c r="L4571" s="98"/>
      <c r="M4571" s="255"/>
      <c r="N4571" s="255"/>
      <c r="O4571" s="98"/>
      <c r="P4571" s="98"/>
      <c r="Q4571" s="130"/>
    </row>
    <row r="4572" spans="1:17" ht="12.6" customHeight="1" x14ac:dyDescent="0.2">
      <c r="A4572" s="234"/>
      <c r="B4572" s="98"/>
      <c r="C4572" s="130"/>
      <c r="D4572" s="240"/>
      <c r="E4572" s="240"/>
      <c r="F4572" s="224"/>
      <c r="G4572" s="98"/>
      <c r="H4572" s="98"/>
      <c r="I4572" s="130"/>
      <c r="J4572" s="98"/>
      <c r="K4572" s="98"/>
      <c r="L4572" s="98"/>
      <c r="M4572" s="255"/>
      <c r="N4572" s="255"/>
      <c r="O4572" s="98"/>
      <c r="P4572" s="98"/>
      <c r="Q4572" s="130"/>
    </row>
    <row r="4573" spans="1:17" ht="12.6" customHeight="1" x14ac:dyDescent="0.2">
      <c r="A4573" s="234"/>
      <c r="B4573" s="98"/>
      <c r="C4573" s="130"/>
      <c r="D4573" s="240"/>
      <c r="E4573" s="240"/>
      <c r="F4573" s="224"/>
      <c r="G4573" s="98"/>
      <c r="H4573" s="98"/>
      <c r="I4573" s="130"/>
      <c r="J4573" s="98"/>
      <c r="K4573" s="98"/>
      <c r="L4573" s="98"/>
      <c r="M4573" s="255"/>
      <c r="N4573" s="255"/>
      <c r="O4573" s="98"/>
      <c r="P4573" s="98"/>
      <c r="Q4573" s="130"/>
    </row>
    <row r="4574" spans="1:17" ht="12.6" customHeight="1" x14ac:dyDescent="0.2">
      <c r="A4574" s="234"/>
      <c r="B4574" s="98"/>
      <c r="C4574" s="130"/>
      <c r="D4574" s="240"/>
      <c r="E4574" s="240"/>
      <c r="F4574" s="224"/>
      <c r="G4574" s="98"/>
      <c r="H4574" s="98"/>
      <c r="I4574" s="130"/>
      <c r="J4574" s="98"/>
      <c r="K4574" s="98"/>
      <c r="L4574" s="98"/>
      <c r="M4574" s="255"/>
      <c r="N4574" s="255"/>
      <c r="O4574" s="98"/>
      <c r="P4574" s="98"/>
      <c r="Q4574" s="130"/>
    </row>
    <row r="4575" spans="1:17" ht="12.6" customHeight="1" x14ac:dyDescent="0.2">
      <c r="A4575" s="234"/>
      <c r="B4575" s="98"/>
      <c r="C4575" s="130"/>
      <c r="D4575" s="240"/>
      <c r="E4575" s="240"/>
      <c r="F4575" s="224"/>
      <c r="G4575" s="98"/>
      <c r="H4575" s="98"/>
      <c r="I4575" s="130"/>
      <c r="J4575" s="98"/>
      <c r="K4575" s="98"/>
      <c r="L4575" s="98"/>
      <c r="M4575" s="255"/>
      <c r="N4575" s="255"/>
      <c r="O4575" s="98"/>
      <c r="P4575" s="98"/>
      <c r="Q4575" s="130"/>
    </row>
    <row r="4576" spans="1:17" ht="12.6" customHeight="1" x14ac:dyDescent="0.2">
      <c r="A4576" s="234"/>
      <c r="B4576" s="98"/>
      <c r="C4576" s="130"/>
      <c r="D4576" s="240"/>
      <c r="E4576" s="240"/>
      <c r="F4576" s="224"/>
      <c r="G4576" s="98"/>
      <c r="H4576" s="98"/>
      <c r="I4576" s="130"/>
      <c r="J4576" s="98"/>
      <c r="K4576" s="98"/>
      <c r="L4576" s="98"/>
      <c r="M4576" s="255"/>
      <c r="N4576" s="255"/>
      <c r="O4576" s="98"/>
      <c r="P4576" s="98"/>
      <c r="Q4576" s="130"/>
    </row>
    <row r="4577" spans="1:17" ht="12.6" customHeight="1" x14ac:dyDescent="0.2">
      <c r="A4577" s="234"/>
      <c r="B4577" s="98"/>
      <c r="C4577" s="130"/>
      <c r="D4577" s="240"/>
      <c r="E4577" s="240"/>
      <c r="F4577" s="224"/>
      <c r="G4577" s="98"/>
      <c r="H4577" s="98"/>
      <c r="I4577" s="130"/>
      <c r="J4577" s="98"/>
      <c r="K4577" s="98"/>
      <c r="L4577" s="98"/>
      <c r="M4577" s="255"/>
      <c r="N4577" s="255"/>
      <c r="O4577" s="98"/>
      <c r="P4577" s="98"/>
      <c r="Q4577" s="130"/>
    </row>
    <row r="4578" spans="1:17" ht="12.6" customHeight="1" x14ac:dyDescent="0.2">
      <c r="A4578" s="234"/>
      <c r="B4578" s="98"/>
      <c r="C4578" s="130"/>
      <c r="D4578" s="240"/>
      <c r="E4578" s="240"/>
      <c r="F4578" s="224"/>
      <c r="G4578" s="98"/>
      <c r="H4578" s="98"/>
      <c r="I4578" s="130"/>
      <c r="J4578" s="98"/>
      <c r="K4578" s="98"/>
      <c r="L4578" s="98"/>
      <c r="M4578" s="255"/>
      <c r="N4578" s="255"/>
      <c r="O4578" s="98"/>
      <c r="P4578" s="98"/>
      <c r="Q4578" s="130"/>
    </row>
    <row r="4579" spans="1:17" ht="12.6" customHeight="1" x14ac:dyDescent="0.2">
      <c r="A4579" s="234"/>
      <c r="B4579" s="98"/>
      <c r="C4579" s="130"/>
      <c r="D4579" s="240"/>
      <c r="E4579" s="240"/>
      <c r="F4579" s="224"/>
      <c r="G4579" s="98"/>
      <c r="H4579" s="98"/>
      <c r="I4579" s="130"/>
      <c r="J4579" s="98"/>
      <c r="K4579" s="98"/>
      <c r="L4579" s="98"/>
      <c r="M4579" s="255"/>
      <c r="N4579" s="255"/>
      <c r="O4579" s="98"/>
      <c r="P4579" s="98"/>
      <c r="Q4579" s="130"/>
    </row>
    <row r="4580" spans="1:17" ht="12.6" customHeight="1" x14ac:dyDescent="0.2">
      <c r="A4580" s="234"/>
      <c r="B4580" s="98"/>
      <c r="C4580" s="130"/>
      <c r="D4580" s="240"/>
      <c r="E4580" s="240"/>
      <c r="F4580" s="224"/>
      <c r="G4580" s="98"/>
      <c r="H4580" s="98"/>
      <c r="I4580" s="130"/>
      <c r="J4580" s="98"/>
      <c r="K4580" s="98"/>
      <c r="L4580" s="98"/>
      <c r="M4580" s="255"/>
      <c r="N4580" s="255"/>
      <c r="O4580" s="98"/>
      <c r="P4580" s="98"/>
      <c r="Q4580" s="130"/>
    </row>
    <row r="4581" spans="1:17" ht="12.6" customHeight="1" x14ac:dyDescent="0.2">
      <c r="A4581" s="234"/>
      <c r="B4581" s="98"/>
      <c r="C4581" s="130"/>
      <c r="D4581" s="240"/>
      <c r="E4581" s="240"/>
      <c r="F4581" s="224"/>
      <c r="G4581" s="98"/>
      <c r="H4581" s="98"/>
      <c r="I4581" s="130"/>
      <c r="J4581" s="98"/>
      <c r="K4581" s="98"/>
      <c r="L4581" s="98"/>
      <c r="M4581" s="255"/>
      <c r="N4581" s="255"/>
      <c r="O4581" s="98"/>
      <c r="P4581" s="98"/>
      <c r="Q4581" s="130"/>
    </row>
    <row r="4582" spans="1:17" ht="12.6" customHeight="1" x14ac:dyDescent="0.2">
      <c r="A4582" s="234"/>
      <c r="B4582" s="98"/>
      <c r="C4582" s="130"/>
      <c r="D4582" s="240"/>
      <c r="E4582" s="240"/>
      <c r="F4582" s="224"/>
      <c r="G4582" s="98"/>
      <c r="H4582" s="98"/>
      <c r="I4582" s="130"/>
      <c r="J4582" s="98"/>
      <c r="K4582" s="98"/>
      <c r="L4582" s="98"/>
      <c r="M4582" s="255"/>
      <c r="N4582" s="255"/>
      <c r="O4582" s="98"/>
      <c r="P4582" s="98"/>
      <c r="Q4582" s="130"/>
    </row>
    <row r="4583" spans="1:17" ht="12.6" customHeight="1" x14ac:dyDescent="0.2">
      <c r="A4583" s="234"/>
      <c r="B4583" s="98"/>
      <c r="C4583" s="130"/>
      <c r="D4583" s="240"/>
      <c r="E4583" s="240"/>
      <c r="F4583" s="224"/>
      <c r="G4583" s="98"/>
      <c r="H4583" s="98"/>
      <c r="I4583" s="130"/>
      <c r="J4583" s="98"/>
      <c r="K4583" s="98"/>
      <c r="L4583" s="98"/>
      <c r="M4583" s="255"/>
      <c r="N4583" s="255"/>
      <c r="O4583" s="98"/>
      <c r="P4583" s="98"/>
      <c r="Q4583" s="130"/>
    </row>
    <row r="4584" spans="1:17" ht="12.6" customHeight="1" x14ac:dyDescent="0.2">
      <c r="A4584" s="234"/>
      <c r="B4584" s="98"/>
      <c r="C4584" s="130"/>
      <c r="D4584" s="240"/>
      <c r="E4584" s="240"/>
      <c r="F4584" s="224"/>
      <c r="G4584" s="98"/>
      <c r="H4584" s="98"/>
      <c r="I4584" s="130"/>
      <c r="J4584" s="98"/>
      <c r="K4584" s="98"/>
      <c r="L4584" s="98"/>
      <c r="M4584" s="255"/>
      <c r="N4584" s="255"/>
      <c r="O4584" s="98"/>
      <c r="P4584" s="98"/>
      <c r="Q4584" s="130"/>
    </row>
    <row r="4585" spans="1:17" ht="12.6" customHeight="1" x14ac:dyDescent="0.2">
      <c r="A4585" s="234"/>
      <c r="B4585" s="98"/>
      <c r="C4585" s="130"/>
      <c r="D4585" s="240"/>
      <c r="E4585" s="240"/>
      <c r="F4585" s="224"/>
      <c r="G4585" s="98"/>
      <c r="H4585" s="98"/>
      <c r="I4585" s="130"/>
      <c r="J4585" s="98"/>
      <c r="K4585" s="98"/>
      <c r="L4585" s="98"/>
      <c r="M4585" s="255"/>
      <c r="N4585" s="255"/>
      <c r="O4585" s="98"/>
      <c r="P4585" s="98"/>
      <c r="Q4585" s="130"/>
    </row>
    <row r="4586" spans="1:17" ht="12.6" customHeight="1" x14ac:dyDescent="0.2">
      <c r="A4586" s="234"/>
      <c r="B4586" s="98"/>
      <c r="C4586" s="130"/>
      <c r="D4586" s="240"/>
      <c r="E4586" s="240"/>
      <c r="F4586" s="224"/>
      <c r="G4586" s="98"/>
      <c r="H4586" s="98"/>
      <c r="I4586" s="130"/>
      <c r="J4586" s="98"/>
      <c r="K4586" s="98"/>
      <c r="L4586" s="98"/>
      <c r="M4586" s="255"/>
      <c r="N4586" s="255"/>
      <c r="O4586" s="98"/>
      <c r="P4586" s="98"/>
      <c r="Q4586" s="130"/>
    </row>
    <row r="4587" spans="1:17" ht="12.6" customHeight="1" x14ac:dyDescent="0.2">
      <c r="A4587" s="234"/>
      <c r="B4587" s="98"/>
      <c r="C4587" s="130"/>
      <c r="D4587" s="240"/>
      <c r="E4587" s="240"/>
      <c r="F4587" s="224"/>
      <c r="G4587" s="98"/>
      <c r="H4587" s="98"/>
      <c r="I4587" s="130"/>
      <c r="J4587" s="98"/>
      <c r="K4587" s="98"/>
      <c r="L4587" s="98"/>
      <c r="M4587" s="255"/>
      <c r="N4587" s="255"/>
      <c r="O4587" s="98"/>
      <c r="P4587" s="98"/>
      <c r="Q4587" s="130"/>
    </row>
    <row r="4588" spans="1:17" ht="12.6" customHeight="1" x14ac:dyDescent="0.2">
      <c r="A4588" s="234"/>
      <c r="B4588" s="98"/>
      <c r="C4588" s="130"/>
      <c r="D4588" s="240"/>
      <c r="E4588" s="240"/>
      <c r="F4588" s="224"/>
      <c r="G4588" s="98"/>
      <c r="H4588" s="98"/>
      <c r="I4588" s="130"/>
      <c r="J4588" s="98"/>
      <c r="K4588" s="98"/>
      <c r="L4588" s="98"/>
      <c r="M4588" s="255"/>
      <c r="N4588" s="255"/>
      <c r="O4588" s="98"/>
      <c r="P4588" s="98"/>
      <c r="Q4588" s="130"/>
    </row>
    <row r="4589" spans="1:17" ht="12.6" customHeight="1" x14ac:dyDescent="0.2">
      <c r="A4589" s="234"/>
      <c r="B4589" s="98"/>
      <c r="C4589" s="130"/>
      <c r="D4589" s="240"/>
      <c r="E4589" s="240"/>
      <c r="F4589" s="224"/>
      <c r="G4589" s="98"/>
      <c r="H4589" s="98"/>
      <c r="I4589" s="130"/>
      <c r="J4589" s="98"/>
      <c r="K4589" s="98"/>
      <c r="L4589" s="98"/>
      <c r="M4589" s="255"/>
      <c r="N4589" s="255"/>
      <c r="O4589" s="98"/>
      <c r="P4589" s="98"/>
      <c r="Q4589" s="130"/>
    </row>
    <row r="4590" spans="1:17" ht="12.6" customHeight="1" x14ac:dyDescent="0.2">
      <c r="A4590" s="234"/>
      <c r="B4590" s="98"/>
      <c r="C4590" s="130"/>
      <c r="D4590" s="240"/>
      <c r="E4590" s="240"/>
      <c r="F4590" s="224"/>
      <c r="G4590" s="98"/>
      <c r="H4590" s="98"/>
      <c r="I4590" s="130"/>
      <c r="J4590" s="98"/>
      <c r="K4590" s="98"/>
      <c r="L4590" s="98"/>
      <c r="M4590" s="255"/>
      <c r="N4590" s="255"/>
      <c r="O4590" s="98"/>
      <c r="P4590" s="98"/>
      <c r="Q4590" s="130"/>
    </row>
    <row r="4591" spans="1:17" ht="12.6" customHeight="1" x14ac:dyDescent="0.2">
      <c r="A4591" s="234"/>
      <c r="B4591" s="98"/>
      <c r="C4591" s="130"/>
      <c r="D4591" s="240"/>
      <c r="E4591" s="240"/>
      <c r="F4591" s="224"/>
      <c r="G4591" s="98"/>
      <c r="H4591" s="98"/>
      <c r="I4591" s="130"/>
      <c r="J4591" s="98"/>
      <c r="K4591" s="98"/>
      <c r="L4591" s="98"/>
      <c r="M4591" s="255"/>
      <c r="N4591" s="255"/>
      <c r="O4591" s="98"/>
      <c r="P4591" s="98"/>
      <c r="Q4591" s="130"/>
    </row>
    <row r="4592" spans="1:17" ht="12.6" customHeight="1" x14ac:dyDescent="0.2">
      <c r="A4592" s="234"/>
      <c r="B4592" s="98"/>
      <c r="C4592" s="130"/>
      <c r="D4592" s="240"/>
      <c r="E4592" s="240"/>
      <c r="F4592" s="224"/>
      <c r="G4592" s="98"/>
      <c r="H4592" s="98"/>
      <c r="I4592" s="130"/>
      <c r="J4592" s="98"/>
      <c r="K4592" s="98"/>
      <c r="L4592" s="98"/>
      <c r="M4592" s="255"/>
      <c r="N4592" s="255"/>
      <c r="O4592" s="98"/>
      <c r="P4592" s="98"/>
      <c r="Q4592" s="130"/>
    </row>
    <row r="4593" spans="1:17" ht="12.6" customHeight="1" x14ac:dyDescent="0.2">
      <c r="A4593" s="234"/>
      <c r="B4593" s="98"/>
      <c r="C4593" s="130"/>
      <c r="D4593" s="240"/>
      <c r="E4593" s="240"/>
      <c r="F4593" s="224"/>
      <c r="G4593" s="98"/>
      <c r="H4593" s="98"/>
      <c r="I4593" s="130"/>
      <c r="J4593" s="98"/>
      <c r="K4593" s="98"/>
      <c r="L4593" s="98"/>
      <c r="M4593" s="255"/>
      <c r="N4593" s="255"/>
      <c r="O4593" s="98"/>
      <c r="P4593" s="98"/>
      <c r="Q4593" s="130"/>
    </row>
    <row r="4594" spans="1:17" ht="12.6" customHeight="1" x14ac:dyDescent="0.2">
      <c r="A4594" s="234"/>
      <c r="B4594" s="98"/>
      <c r="C4594" s="130"/>
      <c r="D4594" s="240"/>
      <c r="E4594" s="240"/>
      <c r="F4594" s="224"/>
      <c r="G4594" s="98"/>
      <c r="H4594" s="98"/>
      <c r="I4594" s="130"/>
      <c r="J4594" s="98"/>
      <c r="K4594" s="98"/>
      <c r="L4594" s="98"/>
      <c r="M4594" s="255"/>
      <c r="N4594" s="255"/>
      <c r="O4594" s="98"/>
      <c r="P4594" s="98"/>
      <c r="Q4594" s="130"/>
    </row>
    <row r="4595" spans="1:17" ht="12.6" customHeight="1" x14ac:dyDescent="0.2">
      <c r="A4595" s="234"/>
      <c r="B4595" s="98"/>
      <c r="C4595" s="130"/>
      <c r="D4595" s="240"/>
      <c r="E4595" s="240"/>
      <c r="F4595" s="224"/>
      <c r="G4595" s="98"/>
      <c r="H4595" s="98"/>
      <c r="I4595" s="130"/>
      <c r="J4595" s="98"/>
      <c r="K4595" s="98"/>
      <c r="L4595" s="98"/>
      <c r="M4595" s="255"/>
      <c r="N4595" s="255"/>
      <c r="O4595" s="98"/>
      <c r="P4595" s="98"/>
      <c r="Q4595" s="130"/>
    </row>
    <row r="4596" spans="1:17" ht="12.6" customHeight="1" x14ac:dyDescent="0.2">
      <c r="A4596" s="234"/>
      <c r="B4596" s="98"/>
      <c r="C4596" s="130"/>
      <c r="D4596" s="240"/>
      <c r="E4596" s="240"/>
      <c r="F4596" s="224"/>
      <c r="G4596" s="98"/>
      <c r="H4596" s="98"/>
      <c r="I4596" s="130"/>
      <c r="J4596" s="98"/>
      <c r="K4596" s="98"/>
      <c r="L4596" s="98"/>
      <c r="M4596" s="255"/>
      <c r="N4596" s="255"/>
      <c r="O4596" s="98"/>
      <c r="P4596" s="98"/>
      <c r="Q4596" s="130"/>
    </row>
    <row r="4597" spans="1:17" ht="12.6" customHeight="1" x14ac:dyDescent="0.2">
      <c r="A4597" s="234"/>
      <c r="B4597" s="98"/>
      <c r="C4597" s="130"/>
      <c r="D4597" s="240"/>
      <c r="E4597" s="240"/>
      <c r="F4597" s="224"/>
      <c r="G4597" s="98"/>
      <c r="H4597" s="98"/>
      <c r="I4597" s="130"/>
      <c r="J4597" s="98"/>
      <c r="K4597" s="98"/>
      <c r="L4597" s="98"/>
      <c r="M4597" s="255"/>
      <c r="N4597" s="255"/>
      <c r="O4597" s="98"/>
      <c r="P4597" s="98"/>
      <c r="Q4597" s="130"/>
    </row>
    <row r="4598" spans="1:17" ht="12.6" customHeight="1" x14ac:dyDescent="0.2">
      <c r="A4598" s="234"/>
      <c r="B4598" s="98"/>
      <c r="C4598" s="130"/>
      <c r="D4598" s="240"/>
      <c r="E4598" s="240"/>
      <c r="F4598" s="224"/>
      <c r="G4598" s="98"/>
      <c r="H4598" s="98"/>
      <c r="I4598" s="130"/>
      <c r="J4598" s="98"/>
      <c r="K4598" s="98"/>
      <c r="L4598" s="98"/>
      <c r="M4598" s="255"/>
      <c r="N4598" s="255"/>
      <c r="O4598" s="98"/>
      <c r="P4598" s="98"/>
      <c r="Q4598" s="130"/>
    </row>
    <row r="4599" spans="1:17" ht="12.6" customHeight="1" x14ac:dyDescent="0.2">
      <c r="A4599" s="234"/>
      <c r="B4599" s="98"/>
      <c r="C4599" s="130"/>
      <c r="D4599" s="240"/>
      <c r="E4599" s="240"/>
      <c r="F4599" s="224"/>
      <c r="G4599" s="98"/>
      <c r="H4599" s="98"/>
      <c r="I4599" s="130"/>
      <c r="J4599" s="98"/>
      <c r="K4599" s="98"/>
      <c r="L4599" s="98"/>
      <c r="M4599" s="255"/>
      <c r="N4599" s="255"/>
      <c r="O4599" s="98"/>
      <c r="P4599" s="98"/>
      <c r="Q4599" s="130"/>
    </row>
    <row r="4600" spans="1:17" ht="12.6" customHeight="1" x14ac:dyDescent="0.2">
      <c r="A4600" s="234"/>
      <c r="B4600" s="98"/>
      <c r="C4600" s="130"/>
      <c r="D4600" s="240"/>
      <c r="E4600" s="240"/>
      <c r="F4600" s="224"/>
      <c r="G4600" s="98"/>
      <c r="H4600" s="98"/>
      <c r="I4600" s="130"/>
      <c r="J4600" s="98"/>
      <c r="K4600" s="98"/>
      <c r="L4600" s="98"/>
      <c r="M4600" s="255"/>
      <c r="N4600" s="255"/>
      <c r="O4600" s="98"/>
      <c r="P4600" s="98"/>
      <c r="Q4600" s="130"/>
    </row>
    <row r="4601" spans="1:17" ht="12.6" customHeight="1" x14ac:dyDescent="0.2">
      <c r="A4601" s="234"/>
      <c r="B4601" s="98"/>
      <c r="C4601" s="130"/>
      <c r="D4601" s="240"/>
      <c r="E4601" s="240"/>
      <c r="F4601" s="224"/>
      <c r="G4601" s="98"/>
      <c r="H4601" s="98"/>
      <c r="I4601" s="130"/>
      <c r="J4601" s="98"/>
      <c r="K4601" s="98"/>
      <c r="L4601" s="98"/>
      <c r="M4601" s="255"/>
      <c r="N4601" s="255"/>
      <c r="O4601" s="98"/>
      <c r="P4601" s="98"/>
      <c r="Q4601" s="130"/>
    </row>
    <row r="4602" spans="1:17" ht="12.6" customHeight="1" x14ac:dyDescent="0.2">
      <c r="A4602" s="234"/>
      <c r="B4602" s="98"/>
      <c r="C4602" s="130"/>
      <c r="D4602" s="240"/>
      <c r="E4602" s="240"/>
      <c r="F4602" s="224"/>
      <c r="G4602" s="98"/>
      <c r="H4602" s="98"/>
      <c r="I4602" s="130"/>
      <c r="J4602" s="98"/>
      <c r="K4602" s="98"/>
      <c r="L4602" s="98"/>
      <c r="M4602" s="255"/>
      <c r="N4602" s="255"/>
      <c r="O4602" s="98"/>
      <c r="P4602" s="98"/>
      <c r="Q4602" s="130"/>
    </row>
    <row r="4603" spans="1:17" ht="12.6" customHeight="1" x14ac:dyDescent="0.2">
      <c r="A4603" s="234"/>
      <c r="B4603" s="98"/>
      <c r="C4603" s="130"/>
      <c r="D4603" s="240"/>
      <c r="E4603" s="240"/>
      <c r="F4603" s="224"/>
      <c r="G4603" s="98"/>
      <c r="H4603" s="98"/>
      <c r="I4603" s="130"/>
      <c r="J4603" s="98"/>
      <c r="K4603" s="98"/>
      <c r="L4603" s="98"/>
      <c r="M4603" s="255"/>
      <c r="N4603" s="255"/>
      <c r="O4603" s="98"/>
      <c r="P4603" s="98"/>
      <c r="Q4603" s="130"/>
    </row>
    <row r="4604" spans="1:17" ht="12.6" customHeight="1" x14ac:dyDescent="0.2">
      <c r="A4604" s="234"/>
      <c r="B4604" s="98"/>
      <c r="C4604" s="130"/>
      <c r="D4604" s="240"/>
      <c r="E4604" s="240"/>
      <c r="F4604" s="224"/>
      <c r="G4604" s="98"/>
      <c r="H4604" s="98"/>
      <c r="I4604" s="130"/>
      <c r="J4604" s="98"/>
      <c r="K4604" s="98"/>
      <c r="L4604" s="98"/>
      <c r="M4604" s="255"/>
      <c r="N4604" s="255"/>
      <c r="O4604" s="98"/>
      <c r="P4604" s="98"/>
      <c r="Q4604" s="130"/>
    </row>
    <row r="4605" spans="1:17" ht="12.6" customHeight="1" x14ac:dyDescent="0.2">
      <c r="A4605" s="234"/>
      <c r="B4605" s="98"/>
      <c r="C4605" s="130"/>
      <c r="D4605" s="240"/>
      <c r="E4605" s="240"/>
      <c r="F4605" s="224"/>
      <c r="G4605" s="98"/>
      <c r="H4605" s="98"/>
      <c r="I4605" s="130"/>
      <c r="J4605" s="98"/>
      <c r="K4605" s="98"/>
      <c r="L4605" s="98"/>
      <c r="M4605" s="255"/>
      <c r="N4605" s="255"/>
      <c r="O4605" s="98"/>
      <c r="P4605" s="98"/>
      <c r="Q4605" s="130"/>
    </row>
    <row r="4606" spans="1:17" ht="12.6" customHeight="1" x14ac:dyDescent="0.2">
      <c r="A4606" s="234"/>
      <c r="B4606" s="98"/>
      <c r="C4606" s="130"/>
      <c r="D4606" s="240"/>
      <c r="E4606" s="240"/>
      <c r="F4606" s="224"/>
      <c r="G4606" s="98"/>
      <c r="H4606" s="98"/>
      <c r="I4606" s="130"/>
      <c r="J4606" s="98"/>
      <c r="K4606" s="98"/>
      <c r="L4606" s="98"/>
      <c r="M4606" s="255"/>
      <c r="N4606" s="255"/>
      <c r="O4606" s="98"/>
      <c r="P4606" s="98"/>
      <c r="Q4606" s="130"/>
    </row>
    <row r="4607" spans="1:17" ht="12.6" customHeight="1" x14ac:dyDescent="0.2">
      <c r="A4607" s="234"/>
      <c r="B4607" s="98"/>
      <c r="C4607" s="130"/>
      <c r="D4607" s="240"/>
      <c r="E4607" s="240"/>
      <c r="F4607" s="224"/>
      <c r="G4607" s="98"/>
      <c r="H4607" s="98"/>
      <c r="I4607" s="130"/>
      <c r="J4607" s="98"/>
      <c r="K4607" s="98"/>
      <c r="L4607" s="98"/>
      <c r="M4607" s="255"/>
      <c r="N4607" s="255"/>
      <c r="O4607" s="98"/>
      <c r="P4607" s="98"/>
      <c r="Q4607" s="130"/>
    </row>
    <row r="4608" spans="1:17" ht="12.6" customHeight="1" x14ac:dyDescent="0.2">
      <c r="A4608" s="234"/>
      <c r="B4608" s="98"/>
      <c r="C4608" s="130"/>
      <c r="D4608" s="240"/>
      <c r="E4608" s="240"/>
      <c r="F4608" s="224"/>
      <c r="G4608" s="98"/>
      <c r="H4608" s="98"/>
      <c r="I4608" s="130"/>
      <c r="J4608" s="98"/>
      <c r="K4608" s="98"/>
      <c r="L4608" s="98"/>
      <c r="M4608" s="255"/>
      <c r="N4608" s="255"/>
      <c r="O4608" s="98"/>
      <c r="P4608" s="98"/>
      <c r="Q4608" s="130"/>
    </row>
    <row r="4609" spans="1:17" ht="12.6" customHeight="1" x14ac:dyDescent="0.2">
      <c r="A4609" s="234"/>
      <c r="B4609" s="98"/>
      <c r="C4609" s="130"/>
      <c r="D4609" s="240"/>
      <c r="E4609" s="240"/>
      <c r="F4609" s="224"/>
      <c r="G4609" s="98"/>
      <c r="H4609" s="98"/>
      <c r="I4609" s="130"/>
      <c r="J4609" s="98"/>
      <c r="K4609" s="98"/>
      <c r="L4609" s="98"/>
      <c r="M4609" s="255"/>
      <c r="N4609" s="255"/>
      <c r="O4609" s="98"/>
      <c r="P4609" s="98"/>
      <c r="Q4609" s="130"/>
    </row>
    <row r="4610" spans="1:17" ht="12.6" customHeight="1" x14ac:dyDescent="0.2">
      <c r="A4610" s="234"/>
      <c r="B4610" s="98"/>
      <c r="C4610" s="130"/>
      <c r="D4610" s="240"/>
      <c r="E4610" s="240"/>
      <c r="F4610" s="224"/>
      <c r="G4610" s="98"/>
      <c r="H4610" s="98"/>
      <c r="I4610" s="130"/>
      <c r="J4610" s="98"/>
      <c r="K4610" s="98"/>
      <c r="L4610" s="98"/>
      <c r="M4610" s="255"/>
      <c r="N4610" s="255"/>
      <c r="O4610" s="98"/>
      <c r="P4610" s="98"/>
      <c r="Q4610" s="130"/>
    </row>
    <row r="4611" spans="1:17" ht="12.6" customHeight="1" x14ac:dyDescent="0.2">
      <c r="A4611" s="234"/>
      <c r="B4611" s="98"/>
      <c r="C4611" s="130"/>
      <c r="D4611" s="240"/>
      <c r="E4611" s="240"/>
      <c r="F4611" s="224"/>
      <c r="G4611" s="98"/>
      <c r="H4611" s="98"/>
      <c r="I4611" s="130"/>
      <c r="J4611" s="98"/>
      <c r="K4611" s="98"/>
      <c r="L4611" s="98"/>
      <c r="M4611" s="255"/>
      <c r="N4611" s="255"/>
      <c r="O4611" s="98"/>
      <c r="P4611" s="98"/>
      <c r="Q4611" s="130"/>
    </row>
    <row r="4612" spans="1:17" ht="12.6" customHeight="1" x14ac:dyDescent="0.2">
      <c r="A4612" s="234"/>
      <c r="B4612" s="98"/>
      <c r="C4612" s="130"/>
      <c r="D4612" s="240"/>
      <c r="E4612" s="240"/>
      <c r="F4612" s="224"/>
      <c r="G4612" s="98"/>
      <c r="H4612" s="98"/>
      <c r="I4612" s="130"/>
      <c r="J4612" s="98"/>
      <c r="K4612" s="98"/>
      <c r="L4612" s="98"/>
      <c r="M4612" s="255"/>
      <c r="N4612" s="255"/>
      <c r="O4612" s="98"/>
      <c r="P4612" s="98"/>
      <c r="Q4612" s="130"/>
    </row>
    <row r="4613" spans="1:17" ht="12.6" customHeight="1" x14ac:dyDescent="0.2">
      <c r="A4613" s="234"/>
      <c r="B4613" s="98"/>
      <c r="C4613" s="130"/>
      <c r="D4613" s="240"/>
      <c r="E4613" s="240"/>
      <c r="F4613" s="224"/>
      <c r="G4613" s="98"/>
      <c r="H4613" s="98"/>
      <c r="I4613" s="130"/>
      <c r="J4613" s="98"/>
      <c r="K4613" s="98"/>
      <c r="L4613" s="98"/>
      <c r="M4613" s="255"/>
      <c r="N4613" s="255"/>
      <c r="O4613" s="98"/>
      <c r="P4613" s="98"/>
      <c r="Q4613" s="130"/>
    </row>
    <row r="4614" spans="1:17" ht="12.6" customHeight="1" x14ac:dyDescent="0.2">
      <c r="A4614" s="234"/>
      <c r="B4614" s="98"/>
      <c r="C4614" s="130"/>
      <c r="D4614" s="240"/>
      <c r="E4614" s="240"/>
      <c r="F4614" s="224"/>
      <c r="G4614" s="98"/>
      <c r="H4614" s="98"/>
      <c r="I4614" s="130"/>
      <c r="J4614" s="98"/>
      <c r="K4614" s="98"/>
      <c r="L4614" s="98"/>
      <c r="M4614" s="255"/>
      <c r="N4614" s="255"/>
      <c r="O4614" s="98"/>
      <c r="P4614" s="98"/>
      <c r="Q4614" s="130"/>
    </row>
    <row r="4615" spans="1:17" ht="12.6" customHeight="1" x14ac:dyDescent="0.2">
      <c r="A4615" s="234"/>
      <c r="B4615" s="98"/>
      <c r="C4615" s="130"/>
      <c r="D4615" s="240"/>
      <c r="E4615" s="240"/>
      <c r="F4615" s="224"/>
      <c r="G4615" s="98"/>
      <c r="H4615" s="98"/>
      <c r="I4615" s="130"/>
      <c r="J4615" s="98"/>
      <c r="K4615" s="98"/>
      <c r="L4615" s="98"/>
      <c r="M4615" s="255"/>
      <c r="N4615" s="255"/>
      <c r="O4615" s="98"/>
      <c r="P4615" s="98"/>
      <c r="Q4615" s="130"/>
    </row>
    <row r="4616" spans="1:17" ht="12.6" customHeight="1" x14ac:dyDescent="0.2">
      <c r="A4616" s="234"/>
      <c r="B4616" s="98"/>
      <c r="C4616" s="130"/>
      <c r="D4616" s="240"/>
      <c r="E4616" s="240"/>
      <c r="F4616" s="224"/>
      <c r="G4616" s="98"/>
      <c r="H4616" s="98"/>
      <c r="I4616" s="130"/>
      <c r="J4616" s="98"/>
      <c r="K4616" s="98"/>
      <c r="L4616" s="98"/>
      <c r="M4616" s="255"/>
      <c r="N4616" s="255"/>
      <c r="O4616" s="98"/>
      <c r="P4616" s="98"/>
      <c r="Q4616" s="130"/>
    </row>
    <row r="4617" spans="1:17" ht="12.6" customHeight="1" x14ac:dyDescent="0.2">
      <c r="A4617" s="234"/>
      <c r="B4617" s="98"/>
      <c r="C4617" s="130"/>
      <c r="D4617" s="240"/>
      <c r="E4617" s="240"/>
      <c r="F4617" s="224"/>
      <c r="G4617" s="98"/>
      <c r="H4617" s="98"/>
      <c r="I4617" s="130"/>
      <c r="J4617" s="98"/>
      <c r="K4617" s="98"/>
      <c r="L4617" s="98"/>
      <c r="M4617" s="255"/>
      <c r="N4617" s="255"/>
      <c r="O4617" s="98"/>
      <c r="P4617" s="98"/>
      <c r="Q4617" s="130"/>
    </row>
    <row r="4618" spans="1:17" ht="12.6" customHeight="1" x14ac:dyDescent="0.2">
      <c r="A4618" s="234"/>
      <c r="B4618" s="98"/>
      <c r="C4618" s="130"/>
      <c r="D4618" s="240"/>
      <c r="E4618" s="240"/>
      <c r="F4618" s="224"/>
      <c r="G4618" s="98"/>
      <c r="H4618" s="98"/>
      <c r="I4618" s="130"/>
      <c r="J4618" s="98"/>
      <c r="K4618" s="98"/>
      <c r="L4618" s="98"/>
      <c r="M4618" s="255"/>
      <c r="N4618" s="255"/>
      <c r="O4618" s="98"/>
      <c r="P4618" s="98"/>
      <c r="Q4618" s="130"/>
    </row>
    <row r="4619" spans="1:17" ht="12.6" customHeight="1" x14ac:dyDescent="0.2">
      <c r="A4619" s="234"/>
      <c r="B4619" s="98"/>
      <c r="C4619" s="130"/>
      <c r="D4619" s="240"/>
      <c r="E4619" s="240"/>
      <c r="F4619" s="224"/>
      <c r="G4619" s="98"/>
      <c r="H4619" s="98"/>
      <c r="I4619" s="130"/>
      <c r="J4619" s="98"/>
      <c r="K4619" s="98"/>
      <c r="L4619" s="98"/>
      <c r="M4619" s="255"/>
      <c r="N4619" s="255"/>
      <c r="O4619" s="98"/>
      <c r="P4619" s="98"/>
      <c r="Q4619" s="130"/>
    </row>
    <row r="4620" spans="1:17" ht="12.6" customHeight="1" x14ac:dyDescent="0.2">
      <c r="A4620" s="234"/>
      <c r="B4620" s="98"/>
      <c r="C4620" s="130"/>
      <c r="D4620" s="240"/>
      <c r="E4620" s="240"/>
      <c r="F4620" s="224"/>
      <c r="G4620" s="98"/>
      <c r="H4620" s="98"/>
      <c r="I4620" s="130"/>
      <c r="J4620" s="98"/>
      <c r="K4620" s="98"/>
      <c r="L4620" s="98"/>
      <c r="M4620" s="255"/>
      <c r="N4620" s="255"/>
      <c r="O4620" s="98"/>
      <c r="P4620" s="98"/>
      <c r="Q4620" s="130"/>
    </row>
    <row r="4621" spans="1:17" ht="12.6" customHeight="1" x14ac:dyDescent="0.2">
      <c r="A4621" s="234"/>
      <c r="B4621" s="98"/>
      <c r="C4621" s="130"/>
      <c r="D4621" s="240"/>
      <c r="E4621" s="240"/>
      <c r="F4621" s="224"/>
      <c r="G4621" s="98"/>
      <c r="H4621" s="98"/>
      <c r="I4621" s="130"/>
      <c r="J4621" s="98"/>
      <c r="K4621" s="98"/>
      <c r="L4621" s="98"/>
      <c r="M4621" s="255"/>
      <c r="N4621" s="255"/>
      <c r="O4621" s="98"/>
      <c r="P4621" s="98"/>
      <c r="Q4621" s="130"/>
    </row>
    <row r="4622" spans="1:17" ht="12.6" customHeight="1" x14ac:dyDescent="0.2">
      <c r="A4622" s="234"/>
      <c r="B4622" s="98"/>
      <c r="C4622" s="130"/>
      <c r="D4622" s="240"/>
      <c r="E4622" s="240"/>
      <c r="F4622" s="224"/>
      <c r="G4622" s="98"/>
      <c r="H4622" s="98"/>
      <c r="I4622" s="130"/>
      <c r="J4622" s="98"/>
      <c r="K4622" s="98"/>
      <c r="L4622" s="98"/>
      <c r="M4622" s="255"/>
      <c r="N4622" s="255"/>
      <c r="O4622" s="98"/>
      <c r="P4622" s="98"/>
      <c r="Q4622" s="130"/>
    </row>
    <row r="4623" spans="1:17" ht="12.6" customHeight="1" x14ac:dyDescent="0.2">
      <c r="A4623" s="234"/>
      <c r="B4623" s="98"/>
      <c r="C4623" s="130"/>
      <c r="D4623" s="240"/>
      <c r="E4623" s="240"/>
      <c r="F4623" s="224"/>
      <c r="G4623" s="98"/>
      <c r="H4623" s="98"/>
      <c r="I4623" s="130"/>
      <c r="J4623" s="98"/>
      <c r="K4623" s="98"/>
      <c r="L4623" s="98"/>
      <c r="M4623" s="255"/>
      <c r="N4623" s="255"/>
      <c r="O4623" s="98"/>
      <c r="P4623" s="98"/>
      <c r="Q4623" s="130"/>
    </row>
    <row r="4624" spans="1:17" ht="12.6" customHeight="1" x14ac:dyDescent="0.2">
      <c r="A4624" s="234"/>
      <c r="B4624" s="98"/>
      <c r="C4624" s="130"/>
      <c r="D4624" s="240"/>
      <c r="E4624" s="240"/>
      <c r="F4624" s="224"/>
      <c r="G4624" s="98"/>
      <c r="H4624" s="98"/>
      <c r="I4624" s="130"/>
      <c r="J4624" s="98"/>
      <c r="K4624" s="98"/>
      <c r="L4624" s="98"/>
      <c r="M4624" s="255"/>
      <c r="N4624" s="255"/>
      <c r="O4624" s="98"/>
      <c r="P4624" s="98"/>
      <c r="Q4624" s="130"/>
    </row>
    <row r="4625" spans="1:17" ht="12.6" customHeight="1" x14ac:dyDescent="0.2">
      <c r="A4625" s="234"/>
      <c r="B4625" s="98"/>
      <c r="C4625" s="130"/>
      <c r="D4625" s="240"/>
      <c r="E4625" s="240"/>
      <c r="F4625" s="224"/>
      <c r="G4625" s="98"/>
      <c r="H4625" s="98"/>
      <c r="I4625" s="130"/>
      <c r="J4625" s="98"/>
      <c r="K4625" s="98"/>
      <c r="L4625" s="98"/>
      <c r="M4625" s="255"/>
      <c r="N4625" s="255"/>
      <c r="O4625" s="98"/>
      <c r="P4625" s="98"/>
      <c r="Q4625" s="130"/>
    </row>
    <row r="4626" spans="1:17" ht="12.6" customHeight="1" x14ac:dyDescent="0.2">
      <c r="A4626" s="234"/>
      <c r="B4626" s="98"/>
      <c r="C4626" s="130"/>
      <c r="D4626" s="240"/>
      <c r="E4626" s="240"/>
      <c r="F4626" s="224"/>
      <c r="G4626" s="98"/>
      <c r="H4626" s="98"/>
      <c r="I4626" s="130"/>
      <c r="J4626" s="98"/>
      <c r="K4626" s="98"/>
      <c r="L4626" s="98"/>
      <c r="M4626" s="255"/>
      <c r="N4626" s="255"/>
      <c r="O4626" s="98"/>
      <c r="P4626" s="98"/>
      <c r="Q4626" s="130"/>
    </row>
    <row r="4627" spans="1:17" ht="12.6" customHeight="1" x14ac:dyDescent="0.2">
      <c r="A4627" s="234"/>
      <c r="B4627" s="98"/>
      <c r="C4627" s="130"/>
      <c r="D4627" s="240"/>
      <c r="E4627" s="240"/>
      <c r="F4627" s="224"/>
      <c r="G4627" s="98"/>
      <c r="H4627" s="98"/>
      <c r="I4627" s="130"/>
      <c r="J4627" s="98"/>
      <c r="K4627" s="98"/>
      <c r="L4627" s="98"/>
      <c r="M4627" s="255"/>
      <c r="N4627" s="255"/>
      <c r="O4627" s="98"/>
      <c r="P4627" s="98"/>
      <c r="Q4627" s="130"/>
    </row>
    <row r="4628" spans="1:17" ht="12.6" customHeight="1" x14ac:dyDescent="0.2">
      <c r="A4628" s="234"/>
      <c r="B4628" s="98"/>
      <c r="C4628" s="130"/>
      <c r="D4628" s="240"/>
      <c r="E4628" s="240"/>
      <c r="F4628" s="224"/>
      <c r="G4628" s="98"/>
      <c r="H4628" s="98"/>
      <c r="I4628" s="130"/>
      <c r="J4628" s="98"/>
      <c r="K4628" s="98"/>
      <c r="L4628" s="98"/>
      <c r="M4628" s="255"/>
      <c r="N4628" s="255"/>
      <c r="O4628" s="98"/>
      <c r="P4628" s="98"/>
      <c r="Q4628" s="130"/>
    </row>
    <row r="4629" spans="1:17" ht="12.6" customHeight="1" x14ac:dyDescent="0.2">
      <c r="A4629" s="234"/>
      <c r="B4629" s="98"/>
      <c r="C4629" s="130"/>
      <c r="D4629" s="240"/>
      <c r="E4629" s="240"/>
      <c r="F4629" s="224"/>
      <c r="G4629" s="98"/>
      <c r="H4629" s="98"/>
      <c r="I4629" s="130"/>
      <c r="J4629" s="98"/>
      <c r="K4629" s="98"/>
      <c r="L4629" s="98"/>
      <c r="M4629" s="255"/>
      <c r="N4629" s="255"/>
      <c r="O4629" s="98"/>
      <c r="P4629" s="98"/>
      <c r="Q4629" s="130"/>
    </row>
    <row r="4630" spans="1:17" ht="12.6" customHeight="1" x14ac:dyDescent="0.2">
      <c r="A4630" s="234"/>
      <c r="B4630" s="98"/>
      <c r="C4630" s="130"/>
      <c r="D4630" s="240"/>
      <c r="E4630" s="240"/>
      <c r="F4630" s="224"/>
      <c r="G4630" s="98"/>
      <c r="H4630" s="98"/>
      <c r="I4630" s="130"/>
      <c r="J4630" s="98"/>
      <c r="K4630" s="98"/>
      <c r="L4630" s="98"/>
      <c r="M4630" s="255"/>
      <c r="N4630" s="255"/>
      <c r="O4630" s="98"/>
      <c r="P4630" s="98"/>
      <c r="Q4630" s="130"/>
    </row>
    <row r="4631" spans="1:17" ht="12.6" customHeight="1" x14ac:dyDescent="0.2">
      <c r="A4631" s="234"/>
      <c r="B4631" s="98"/>
      <c r="C4631" s="130"/>
      <c r="D4631" s="240"/>
      <c r="E4631" s="240"/>
      <c r="F4631" s="224"/>
      <c r="G4631" s="98"/>
      <c r="H4631" s="98"/>
      <c r="I4631" s="130"/>
      <c r="J4631" s="98"/>
      <c r="K4631" s="98"/>
      <c r="L4631" s="98"/>
      <c r="M4631" s="255"/>
      <c r="N4631" s="255"/>
      <c r="O4631" s="98"/>
      <c r="P4631" s="98"/>
      <c r="Q4631" s="130"/>
    </row>
    <row r="4632" spans="1:17" ht="12.6" customHeight="1" x14ac:dyDescent="0.2">
      <c r="A4632" s="234"/>
      <c r="B4632" s="98"/>
      <c r="C4632" s="130"/>
      <c r="D4632" s="240"/>
      <c r="E4632" s="240"/>
      <c r="F4632" s="224"/>
      <c r="G4632" s="98"/>
      <c r="H4632" s="98"/>
      <c r="I4632" s="130"/>
      <c r="J4632" s="98"/>
      <c r="K4632" s="98"/>
      <c r="L4632" s="98"/>
      <c r="M4632" s="255"/>
      <c r="N4632" s="255"/>
      <c r="O4632" s="98"/>
      <c r="P4632" s="98"/>
      <c r="Q4632" s="130"/>
    </row>
    <row r="4633" spans="1:17" ht="12.6" customHeight="1" x14ac:dyDescent="0.2">
      <c r="A4633" s="234"/>
      <c r="B4633" s="98"/>
      <c r="C4633" s="130"/>
      <c r="D4633" s="240"/>
      <c r="E4633" s="240"/>
      <c r="F4633" s="224"/>
      <c r="G4633" s="98"/>
      <c r="H4633" s="98"/>
      <c r="I4633" s="130"/>
      <c r="J4633" s="98"/>
      <c r="K4633" s="98"/>
      <c r="L4633" s="98"/>
      <c r="M4633" s="255"/>
      <c r="N4633" s="255"/>
      <c r="O4633" s="98"/>
      <c r="P4633" s="98"/>
      <c r="Q4633" s="130"/>
    </row>
    <row r="4634" spans="1:17" ht="12.6" customHeight="1" x14ac:dyDescent="0.2">
      <c r="A4634" s="234"/>
      <c r="B4634" s="98"/>
      <c r="C4634" s="130"/>
      <c r="D4634" s="240"/>
      <c r="E4634" s="240"/>
      <c r="F4634" s="224"/>
      <c r="G4634" s="98"/>
      <c r="H4634" s="98"/>
      <c r="I4634" s="130"/>
      <c r="J4634" s="98"/>
      <c r="K4634" s="98"/>
      <c r="L4634" s="98"/>
      <c r="M4634" s="255"/>
      <c r="N4634" s="255"/>
      <c r="O4634" s="98"/>
      <c r="P4634" s="98"/>
      <c r="Q4634" s="130"/>
    </row>
    <row r="4635" spans="1:17" ht="12.6" customHeight="1" x14ac:dyDescent="0.2">
      <c r="A4635" s="234"/>
      <c r="B4635" s="98"/>
      <c r="C4635" s="130"/>
      <c r="D4635" s="240"/>
      <c r="E4635" s="240"/>
      <c r="F4635" s="224"/>
      <c r="G4635" s="98"/>
      <c r="H4635" s="98"/>
      <c r="I4635" s="130"/>
      <c r="J4635" s="98"/>
      <c r="K4635" s="98"/>
      <c r="L4635" s="98"/>
      <c r="M4635" s="255"/>
      <c r="N4635" s="255"/>
      <c r="O4635" s="98"/>
      <c r="P4635" s="98"/>
      <c r="Q4635" s="130"/>
    </row>
    <row r="4636" spans="1:17" ht="12.6" customHeight="1" x14ac:dyDescent="0.2">
      <c r="A4636" s="234"/>
      <c r="B4636" s="98"/>
      <c r="C4636" s="130"/>
      <c r="D4636" s="240"/>
      <c r="E4636" s="240"/>
      <c r="F4636" s="224"/>
      <c r="G4636" s="98"/>
      <c r="H4636" s="98"/>
      <c r="I4636" s="130"/>
      <c r="J4636" s="98"/>
      <c r="K4636" s="98"/>
      <c r="L4636" s="98"/>
      <c r="M4636" s="255"/>
      <c r="N4636" s="255"/>
      <c r="O4636" s="98"/>
      <c r="P4636" s="98"/>
      <c r="Q4636" s="130"/>
    </row>
    <row r="4637" spans="1:17" ht="12.6" customHeight="1" x14ac:dyDescent="0.2">
      <c r="A4637" s="234"/>
      <c r="B4637" s="98"/>
      <c r="C4637" s="130"/>
      <c r="D4637" s="240"/>
      <c r="E4637" s="240"/>
      <c r="F4637" s="224"/>
      <c r="G4637" s="98"/>
      <c r="H4637" s="98"/>
      <c r="I4637" s="130"/>
      <c r="J4637" s="98"/>
      <c r="K4637" s="98"/>
      <c r="L4637" s="98"/>
      <c r="M4637" s="255"/>
      <c r="N4637" s="255"/>
      <c r="O4637" s="98"/>
      <c r="P4637" s="98"/>
      <c r="Q4637" s="130"/>
    </row>
    <row r="4638" spans="1:17" ht="12.6" customHeight="1" x14ac:dyDescent="0.2">
      <c r="A4638" s="234"/>
      <c r="B4638" s="98"/>
      <c r="C4638" s="130"/>
      <c r="D4638" s="240"/>
      <c r="E4638" s="240"/>
      <c r="F4638" s="224"/>
      <c r="G4638" s="98"/>
      <c r="H4638" s="98"/>
      <c r="I4638" s="130"/>
      <c r="J4638" s="98"/>
      <c r="K4638" s="98"/>
      <c r="L4638" s="98"/>
      <c r="M4638" s="255"/>
      <c r="N4638" s="255"/>
      <c r="O4638" s="98"/>
      <c r="P4638" s="98"/>
      <c r="Q4638" s="130"/>
    </row>
    <row r="4639" spans="1:17" ht="12.6" customHeight="1" x14ac:dyDescent="0.2">
      <c r="A4639" s="234"/>
      <c r="B4639" s="98"/>
      <c r="C4639" s="130"/>
      <c r="D4639" s="240"/>
      <c r="E4639" s="240"/>
      <c r="F4639" s="224"/>
      <c r="G4639" s="98"/>
      <c r="H4639" s="98"/>
      <c r="I4639" s="130"/>
      <c r="J4639" s="98"/>
      <c r="K4639" s="98"/>
      <c r="L4639" s="98"/>
      <c r="M4639" s="255"/>
      <c r="N4639" s="255"/>
      <c r="O4639" s="98"/>
      <c r="P4639" s="98"/>
      <c r="Q4639" s="130"/>
    </row>
    <row r="4640" spans="1:17" ht="12.6" customHeight="1" x14ac:dyDescent="0.2">
      <c r="A4640" s="234"/>
      <c r="B4640" s="98"/>
      <c r="C4640" s="130"/>
      <c r="D4640" s="240"/>
      <c r="E4640" s="240"/>
      <c r="F4640" s="224"/>
      <c r="G4640" s="98"/>
      <c r="H4640" s="98"/>
      <c r="I4640" s="130"/>
      <c r="J4640" s="98"/>
      <c r="K4640" s="98"/>
      <c r="L4640" s="98"/>
      <c r="M4640" s="255"/>
      <c r="N4640" s="255"/>
      <c r="O4640" s="98"/>
      <c r="P4640" s="98"/>
      <c r="Q4640" s="130"/>
    </row>
    <row r="4641" spans="1:17" ht="12.6" customHeight="1" x14ac:dyDescent="0.2">
      <c r="A4641" s="234"/>
      <c r="B4641" s="98"/>
      <c r="C4641" s="130"/>
      <c r="D4641" s="240"/>
      <c r="E4641" s="240"/>
      <c r="F4641" s="224"/>
      <c r="G4641" s="98"/>
      <c r="H4641" s="98"/>
      <c r="I4641" s="130"/>
      <c r="J4641" s="98"/>
      <c r="K4641" s="98"/>
      <c r="L4641" s="98"/>
      <c r="M4641" s="255"/>
      <c r="N4641" s="255"/>
      <c r="O4641" s="98"/>
      <c r="P4641" s="98"/>
      <c r="Q4641" s="130"/>
    </row>
    <row r="4642" spans="1:17" ht="12.6" customHeight="1" x14ac:dyDescent="0.2">
      <c r="A4642" s="234"/>
      <c r="B4642" s="98"/>
      <c r="C4642" s="130"/>
      <c r="D4642" s="240"/>
      <c r="E4642" s="240"/>
      <c r="F4642" s="224"/>
      <c r="G4642" s="98"/>
      <c r="H4642" s="98"/>
      <c r="I4642" s="130"/>
      <c r="J4642" s="98"/>
      <c r="K4642" s="98"/>
      <c r="L4642" s="98"/>
      <c r="M4642" s="255"/>
      <c r="N4642" s="255"/>
      <c r="O4642" s="98"/>
      <c r="P4642" s="98"/>
      <c r="Q4642" s="130"/>
    </row>
    <row r="4643" spans="1:17" ht="12.6" customHeight="1" x14ac:dyDescent="0.2">
      <c r="A4643" s="234"/>
      <c r="B4643" s="98"/>
      <c r="C4643" s="130"/>
      <c r="D4643" s="240"/>
      <c r="E4643" s="240"/>
      <c r="F4643" s="224"/>
      <c r="G4643" s="98"/>
      <c r="H4643" s="98"/>
      <c r="I4643" s="130"/>
      <c r="J4643" s="98"/>
      <c r="K4643" s="98"/>
      <c r="L4643" s="98"/>
      <c r="M4643" s="255"/>
      <c r="N4643" s="255"/>
      <c r="O4643" s="98"/>
      <c r="P4643" s="98"/>
      <c r="Q4643" s="130"/>
    </row>
    <row r="4644" spans="1:17" ht="12.6" customHeight="1" x14ac:dyDescent="0.2">
      <c r="A4644" s="234"/>
      <c r="B4644" s="98"/>
      <c r="C4644" s="130"/>
      <c r="D4644" s="240"/>
      <c r="E4644" s="240"/>
      <c r="F4644" s="224"/>
      <c r="G4644" s="98"/>
      <c r="H4644" s="98"/>
      <c r="I4644" s="130"/>
      <c r="J4644" s="98"/>
      <c r="K4644" s="98"/>
      <c r="L4644" s="98"/>
      <c r="M4644" s="255"/>
      <c r="N4644" s="255"/>
      <c r="O4644" s="98"/>
      <c r="P4644" s="98"/>
      <c r="Q4644" s="130"/>
    </row>
    <row r="4645" spans="1:17" ht="12.6" customHeight="1" x14ac:dyDescent="0.2">
      <c r="A4645" s="234"/>
      <c r="B4645" s="98"/>
      <c r="C4645" s="130"/>
      <c r="D4645" s="240"/>
      <c r="E4645" s="240"/>
      <c r="F4645" s="224"/>
      <c r="G4645" s="98"/>
      <c r="H4645" s="98"/>
      <c r="I4645" s="130"/>
      <c r="J4645" s="98"/>
      <c r="K4645" s="98"/>
      <c r="L4645" s="98"/>
      <c r="M4645" s="255"/>
      <c r="N4645" s="255"/>
      <c r="O4645" s="98"/>
      <c r="P4645" s="98"/>
      <c r="Q4645" s="130"/>
    </row>
    <row r="4646" spans="1:17" ht="12.6" customHeight="1" x14ac:dyDescent="0.2">
      <c r="A4646" s="234"/>
      <c r="B4646" s="98"/>
      <c r="C4646" s="130"/>
      <c r="D4646" s="240"/>
      <c r="E4646" s="240"/>
      <c r="F4646" s="224"/>
      <c r="G4646" s="98"/>
      <c r="H4646" s="98"/>
      <c r="I4646" s="130"/>
      <c r="J4646" s="98"/>
      <c r="K4646" s="98"/>
      <c r="L4646" s="98"/>
      <c r="M4646" s="255"/>
      <c r="N4646" s="255"/>
      <c r="O4646" s="98"/>
      <c r="P4646" s="98"/>
      <c r="Q4646" s="130"/>
    </row>
    <row r="4647" spans="1:17" ht="12.6" customHeight="1" x14ac:dyDescent="0.2">
      <c r="A4647" s="234"/>
      <c r="B4647" s="98"/>
      <c r="C4647" s="130"/>
      <c r="D4647" s="240"/>
      <c r="E4647" s="240"/>
      <c r="F4647" s="224"/>
      <c r="G4647" s="98"/>
      <c r="H4647" s="98"/>
      <c r="I4647" s="130"/>
      <c r="J4647" s="98"/>
      <c r="K4647" s="98"/>
      <c r="L4647" s="98"/>
      <c r="M4647" s="255"/>
      <c r="N4647" s="255"/>
      <c r="O4647" s="98"/>
      <c r="P4647" s="98"/>
      <c r="Q4647" s="130"/>
    </row>
    <row r="4648" spans="1:17" ht="12.6" customHeight="1" x14ac:dyDescent="0.2">
      <c r="A4648" s="234"/>
      <c r="B4648" s="98"/>
      <c r="C4648" s="130"/>
      <c r="D4648" s="240"/>
      <c r="E4648" s="240"/>
      <c r="F4648" s="224"/>
      <c r="G4648" s="98"/>
      <c r="H4648" s="98"/>
      <c r="I4648" s="130"/>
      <c r="J4648" s="98"/>
      <c r="K4648" s="98"/>
      <c r="L4648" s="98"/>
      <c r="M4648" s="255"/>
      <c r="N4648" s="255"/>
      <c r="O4648" s="98"/>
      <c r="P4648" s="98"/>
      <c r="Q4648" s="130"/>
    </row>
    <row r="4649" spans="1:17" ht="12.6" customHeight="1" x14ac:dyDescent="0.2">
      <c r="A4649" s="234"/>
      <c r="B4649" s="98"/>
      <c r="C4649" s="130"/>
      <c r="D4649" s="240"/>
      <c r="E4649" s="240"/>
      <c r="F4649" s="224"/>
      <c r="G4649" s="98"/>
      <c r="H4649" s="98"/>
      <c r="I4649" s="130"/>
      <c r="J4649" s="98"/>
      <c r="K4649" s="98"/>
      <c r="L4649" s="98"/>
      <c r="M4649" s="255"/>
      <c r="N4649" s="255"/>
      <c r="O4649" s="98"/>
      <c r="P4649" s="98"/>
      <c r="Q4649" s="130"/>
    </row>
    <row r="4650" spans="1:17" ht="12.6" customHeight="1" x14ac:dyDescent="0.2">
      <c r="A4650" s="234"/>
      <c r="B4650" s="98"/>
      <c r="C4650" s="130"/>
      <c r="D4650" s="240"/>
      <c r="E4650" s="240"/>
      <c r="F4650" s="224"/>
      <c r="G4650" s="98"/>
      <c r="H4650" s="98"/>
      <c r="I4650" s="130"/>
      <c r="J4650" s="98"/>
      <c r="K4650" s="98"/>
      <c r="L4650" s="98"/>
      <c r="M4650" s="255"/>
      <c r="N4650" s="255"/>
      <c r="O4650" s="98"/>
      <c r="P4650" s="98"/>
      <c r="Q4650" s="130"/>
    </row>
    <row r="4651" spans="1:17" ht="12.6" customHeight="1" x14ac:dyDescent="0.2">
      <c r="A4651" s="234"/>
      <c r="B4651" s="98"/>
      <c r="C4651" s="130"/>
      <c r="D4651" s="240"/>
      <c r="E4651" s="240"/>
      <c r="F4651" s="224"/>
      <c r="G4651" s="98"/>
      <c r="H4651" s="98"/>
      <c r="I4651" s="130"/>
      <c r="J4651" s="98"/>
      <c r="K4651" s="98"/>
      <c r="L4651" s="98"/>
      <c r="M4651" s="255"/>
      <c r="N4651" s="255"/>
      <c r="O4651" s="98"/>
      <c r="P4651" s="98"/>
      <c r="Q4651" s="130"/>
    </row>
    <row r="4652" spans="1:17" ht="12.6" customHeight="1" x14ac:dyDescent="0.2">
      <c r="A4652" s="234"/>
      <c r="B4652" s="98"/>
      <c r="C4652" s="130"/>
      <c r="D4652" s="240"/>
      <c r="E4652" s="240"/>
      <c r="F4652" s="224"/>
      <c r="G4652" s="98"/>
      <c r="H4652" s="98"/>
      <c r="I4652" s="130"/>
      <c r="J4652" s="98"/>
      <c r="K4652" s="98"/>
      <c r="L4652" s="98"/>
      <c r="M4652" s="255"/>
      <c r="N4652" s="255"/>
      <c r="O4652" s="98"/>
      <c r="P4652" s="98"/>
      <c r="Q4652" s="130"/>
    </row>
    <row r="4653" spans="1:17" ht="12.6" customHeight="1" x14ac:dyDescent="0.2">
      <c r="A4653" s="234"/>
      <c r="B4653" s="98"/>
      <c r="C4653" s="130"/>
      <c r="D4653" s="240"/>
      <c r="E4653" s="240"/>
      <c r="F4653" s="224"/>
      <c r="G4653" s="98"/>
      <c r="H4653" s="98"/>
      <c r="I4653" s="130"/>
      <c r="J4653" s="98"/>
      <c r="K4653" s="98"/>
      <c r="L4653" s="98"/>
      <c r="M4653" s="255"/>
      <c r="N4653" s="255"/>
      <c r="O4653" s="98"/>
      <c r="P4653" s="98"/>
      <c r="Q4653" s="130"/>
    </row>
    <row r="4654" spans="1:17" ht="12.6" customHeight="1" x14ac:dyDescent="0.2">
      <c r="A4654" s="234"/>
      <c r="B4654" s="98"/>
      <c r="C4654" s="130"/>
      <c r="D4654" s="240"/>
      <c r="E4654" s="240"/>
      <c r="F4654" s="224"/>
      <c r="G4654" s="98"/>
      <c r="H4654" s="98"/>
      <c r="I4654" s="130"/>
      <c r="J4654" s="98"/>
      <c r="K4654" s="98"/>
      <c r="L4654" s="98"/>
      <c r="M4654" s="255"/>
      <c r="N4654" s="255"/>
      <c r="O4654" s="98"/>
      <c r="P4654" s="98"/>
      <c r="Q4654" s="130"/>
    </row>
    <row r="4655" spans="1:17" ht="12.6" customHeight="1" x14ac:dyDescent="0.2">
      <c r="A4655" s="234"/>
      <c r="B4655" s="98"/>
      <c r="C4655" s="130"/>
      <c r="D4655" s="240"/>
      <c r="E4655" s="240"/>
      <c r="F4655" s="224"/>
      <c r="G4655" s="98"/>
      <c r="H4655" s="98"/>
      <c r="I4655" s="130"/>
      <c r="J4655" s="98"/>
      <c r="K4655" s="98"/>
      <c r="L4655" s="98"/>
      <c r="M4655" s="255"/>
      <c r="N4655" s="255"/>
      <c r="O4655" s="98"/>
      <c r="P4655" s="98"/>
      <c r="Q4655" s="130"/>
    </row>
    <row r="4656" spans="1:17" ht="12.6" customHeight="1" x14ac:dyDescent="0.2">
      <c r="A4656" s="234"/>
      <c r="B4656" s="98"/>
      <c r="C4656" s="130"/>
      <c r="D4656" s="240"/>
      <c r="E4656" s="240"/>
      <c r="F4656" s="224"/>
      <c r="G4656" s="98"/>
      <c r="H4656" s="98"/>
      <c r="I4656" s="130"/>
      <c r="J4656" s="98"/>
      <c r="K4656" s="98"/>
      <c r="L4656" s="98"/>
      <c r="M4656" s="255"/>
      <c r="N4656" s="255"/>
      <c r="O4656" s="98"/>
      <c r="P4656" s="98"/>
      <c r="Q4656" s="130"/>
    </row>
    <row r="4657" spans="1:17" ht="12.6" customHeight="1" x14ac:dyDescent="0.2">
      <c r="A4657" s="234"/>
      <c r="B4657" s="98"/>
      <c r="C4657" s="130"/>
      <c r="D4657" s="240"/>
      <c r="E4657" s="240"/>
      <c r="F4657" s="224"/>
      <c r="G4657" s="98"/>
      <c r="H4657" s="98"/>
      <c r="I4657" s="130"/>
      <c r="J4657" s="98"/>
      <c r="K4657" s="98"/>
      <c r="L4657" s="98"/>
      <c r="M4657" s="255"/>
      <c r="N4657" s="255"/>
      <c r="O4657" s="98"/>
      <c r="P4657" s="98"/>
      <c r="Q4657" s="130"/>
    </row>
    <row r="4658" spans="1:17" ht="12.6" customHeight="1" x14ac:dyDescent="0.2">
      <c r="A4658" s="234"/>
      <c r="B4658" s="98"/>
      <c r="C4658" s="130"/>
      <c r="D4658" s="240"/>
      <c r="E4658" s="240"/>
      <c r="F4658" s="224"/>
      <c r="G4658" s="98"/>
      <c r="H4658" s="98"/>
      <c r="I4658" s="130"/>
      <c r="J4658" s="98"/>
      <c r="K4658" s="98"/>
      <c r="L4658" s="98"/>
      <c r="M4658" s="255"/>
      <c r="N4658" s="255"/>
      <c r="O4658" s="98"/>
      <c r="P4658" s="98"/>
      <c r="Q4658" s="130"/>
    </row>
    <row r="4659" spans="1:17" ht="12.6" customHeight="1" x14ac:dyDescent="0.2">
      <c r="A4659" s="234"/>
      <c r="B4659" s="98"/>
      <c r="C4659" s="130"/>
      <c r="D4659" s="240"/>
      <c r="E4659" s="240"/>
      <c r="F4659" s="224"/>
      <c r="G4659" s="98"/>
      <c r="H4659" s="98"/>
      <c r="I4659" s="130"/>
      <c r="J4659" s="98"/>
      <c r="K4659" s="98"/>
      <c r="L4659" s="98"/>
      <c r="M4659" s="255"/>
      <c r="N4659" s="255"/>
      <c r="O4659" s="98"/>
      <c r="P4659" s="98"/>
      <c r="Q4659" s="130"/>
    </row>
    <row r="4660" spans="1:17" ht="12.6" customHeight="1" x14ac:dyDescent="0.2">
      <c r="A4660" s="234"/>
      <c r="B4660" s="98"/>
      <c r="C4660" s="130"/>
      <c r="D4660" s="240"/>
      <c r="E4660" s="240"/>
      <c r="F4660" s="224"/>
      <c r="G4660" s="98"/>
      <c r="H4660" s="98"/>
      <c r="I4660" s="130"/>
      <c r="J4660" s="98"/>
      <c r="K4660" s="98"/>
      <c r="L4660" s="98"/>
      <c r="M4660" s="255"/>
      <c r="N4660" s="255"/>
      <c r="O4660" s="98"/>
      <c r="P4660" s="98"/>
      <c r="Q4660" s="130"/>
    </row>
    <row r="4661" spans="1:17" ht="12.6" customHeight="1" x14ac:dyDescent="0.2">
      <c r="A4661" s="234"/>
      <c r="B4661" s="98"/>
      <c r="C4661" s="130"/>
      <c r="D4661" s="240"/>
      <c r="E4661" s="240"/>
      <c r="F4661" s="224"/>
      <c r="G4661" s="98"/>
      <c r="H4661" s="98"/>
      <c r="I4661" s="130"/>
      <c r="J4661" s="98"/>
      <c r="K4661" s="98"/>
      <c r="L4661" s="98"/>
      <c r="M4661" s="255"/>
      <c r="N4661" s="255"/>
      <c r="O4661" s="98"/>
      <c r="P4661" s="98"/>
      <c r="Q4661" s="130"/>
    </row>
    <row r="4662" spans="1:17" ht="12.6" customHeight="1" x14ac:dyDescent="0.2">
      <c r="A4662" s="234"/>
      <c r="B4662" s="98"/>
      <c r="C4662" s="130"/>
      <c r="D4662" s="240"/>
      <c r="E4662" s="240"/>
      <c r="F4662" s="224"/>
      <c r="G4662" s="98"/>
      <c r="H4662" s="98"/>
      <c r="I4662" s="130"/>
      <c r="J4662" s="98"/>
      <c r="K4662" s="98"/>
      <c r="L4662" s="98"/>
      <c r="M4662" s="255"/>
      <c r="N4662" s="255"/>
      <c r="O4662" s="98"/>
      <c r="P4662" s="98"/>
      <c r="Q4662" s="130"/>
    </row>
    <row r="4663" spans="1:17" ht="12.6" customHeight="1" x14ac:dyDescent="0.2">
      <c r="A4663" s="234"/>
      <c r="B4663" s="98"/>
      <c r="C4663" s="130"/>
      <c r="D4663" s="240"/>
      <c r="E4663" s="240"/>
      <c r="F4663" s="224"/>
      <c r="G4663" s="98"/>
      <c r="H4663" s="98"/>
      <c r="I4663" s="130"/>
      <c r="J4663" s="98"/>
      <c r="K4663" s="98"/>
      <c r="L4663" s="98"/>
      <c r="M4663" s="255"/>
      <c r="N4663" s="255"/>
      <c r="O4663" s="98"/>
      <c r="P4663" s="98"/>
      <c r="Q4663" s="130"/>
    </row>
    <row r="4664" spans="1:17" ht="12.6" customHeight="1" x14ac:dyDescent="0.2">
      <c r="A4664" s="234"/>
      <c r="B4664" s="98"/>
      <c r="C4664" s="130"/>
      <c r="D4664" s="240"/>
      <c r="E4664" s="240"/>
      <c r="F4664" s="224"/>
      <c r="G4664" s="98"/>
      <c r="H4664" s="98"/>
      <c r="I4664" s="130"/>
      <c r="J4664" s="98"/>
      <c r="K4664" s="98"/>
      <c r="L4664" s="98"/>
      <c r="M4664" s="255"/>
      <c r="N4664" s="255"/>
      <c r="O4664" s="98"/>
      <c r="P4664" s="98"/>
      <c r="Q4664" s="130"/>
    </row>
    <row r="4665" spans="1:17" ht="12.6" customHeight="1" x14ac:dyDescent="0.2">
      <c r="A4665" s="234"/>
      <c r="B4665" s="98"/>
      <c r="C4665" s="130"/>
      <c r="D4665" s="240"/>
      <c r="E4665" s="240"/>
      <c r="F4665" s="224"/>
      <c r="G4665" s="98"/>
      <c r="H4665" s="98"/>
      <c r="I4665" s="130"/>
      <c r="J4665" s="98"/>
      <c r="K4665" s="98"/>
      <c r="L4665" s="98"/>
      <c r="M4665" s="255"/>
      <c r="N4665" s="255"/>
      <c r="O4665" s="98"/>
      <c r="P4665" s="98"/>
      <c r="Q4665" s="130"/>
    </row>
    <row r="4666" spans="1:17" ht="12.6" customHeight="1" x14ac:dyDescent="0.2">
      <c r="A4666" s="234"/>
      <c r="B4666" s="98"/>
      <c r="C4666" s="130"/>
      <c r="D4666" s="240"/>
      <c r="E4666" s="240"/>
      <c r="F4666" s="224"/>
      <c r="G4666" s="98"/>
      <c r="H4666" s="98"/>
      <c r="I4666" s="130"/>
      <c r="J4666" s="98"/>
      <c r="K4666" s="98"/>
      <c r="L4666" s="98"/>
      <c r="M4666" s="255"/>
      <c r="N4666" s="255"/>
      <c r="O4666" s="98"/>
      <c r="P4666" s="98"/>
      <c r="Q4666" s="130"/>
    </row>
    <row r="4667" spans="1:17" ht="12.6" customHeight="1" x14ac:dyDescent="0.2">
      <c r="A4667" s="234"/>
      <c r="B4667" s="98"/>
      <c r="C4667" s="130"/>
      <c r="D4667" s="240"/>
      <c r="E4667" s="240"/>
      <c r="F4667" s="224"/>
      <c r="G4667" s="98"/>
      <c r="H4667" s="98"/>
      <c r="I4667" s="130"/>
      <c r="J4667" s="98"/>
      <c r="K4667" s="98"/>
      <c r="L4667" s="98"/>
      <c r="M4667" s="255"/>
      <c r="N4667" s="255"/>
      <c r="O4667" s="98"/>
      <c r="P4667" s="98"/>
      <c r="Q4667" s="130"/>
    </row>
    <row r="4668" spans="1:17" ht="12.6" customHeight="1" x14ac:dyDescent="0.2">
      <c r="A4668" s="234"/>
      <c r="B4668" s="98"/>
      <c r="C4668" s="130"/>
      <c r="D4668" s="240"/>
      <c r="E4668" s="240"/>
      <c r="F4668" s="224"/>
      <c r="G4668" s="98"/>
      <c r="H4668" s="98"/>
      <c r="I4668" s="130"/>
      <c r="J4668" s="98"/>
      <c r="K4668" s="98"/>
      <c r="L4668" s="98"/>
      <c r="M4668" s="255"/>
      <c r="N4668" s="255"/>
      <c r="O4668" s="98"/>
      <c r="P4668" s="98"/>
      <c r="Q4668" s="130"/>
    </row>
    <row r="4669" spans="1:17" ht="12.6" customHeight="1" x14ac:dyDescent="0.2">
      <c r="A4669" s="234"/>
      <c r="B4669" s="98"/>
      <c r="C4669" s="130"/>
      <c r="D4669" s="240"/>
      <c r="E4669" s="240"/>
      <c r="F4669" s="224"/>
      <c r="G4669" s="98"/>
      <c r="H4669" s="98"/>
      <c r="I4669" s="130"/>
      <c r="J4669" s="98"/>
      <c r="K4669" s="98"/>
      <c r="L4669" s="98"/>
      <c r="M4669" s="255"/>
      <c r="N4669" s="255"/>
      <c r="O4669" s="98"/>
      <c r="P4669" s="98"/>
      <c r="Q4669" s="130"/>
    </row>
    <row r="4670" spans="1:17" ht="12.6" customHeight="1" x14ac:dyDescent="0.2">
      <c r="A4670" s="234"/>
      <c r="B4670" s="98"/>
      <c r="C4670" s="130"/>
      <c r="D4670" s="240"/>
      <c r="E4670" s="240"/>
      <c r="F4670" s="224"/>
      <c r="G4670" s="98"/>
      <c r="H4670" s="98"/>
      <c r="I4670" s="130"/>
      <c r="J4670" s="98"/>
      <c r="K4670" s="98"/>
      <c r="L4670" s="98"/>
      <c r="M4670" s="255"/>
      <c r="N4670" s="255"/>
      <c r="O4670" s="98"/>
      <c r="P4670" s="98"/>
      <c r="Q4670" s="130"/>
    </row>
    <row r="4671" spans="1:17" ht="12.6" customHeight="1" x14ac:dyDescent="0.2">
      <c r="A4671" s="234"/>
      <c r="B4671" s="98"/>
      <c r="C4671" s="130"/>
      <c r="D4671" s="240"/>
      <c r="E4671" s="240"/>
      <c r="F4671" s="224"/>
      <c r="G4671" s="98"/>
      <c r="H4671" s="98"/>
      <c r="I4671" s="130"/>
      <c r="J4671" s="98"/>
      <c r="K4671" s="98"/>
      <c r="L4671" s="98"/>
      <c r="M4671" s="255"/>
      <c r="N4671" s="255"/>
      <c r="O4671" s="98"/>
      <c r="P4671" s="98"/>
      <c r="Q4671" s="130"/>
    </row>
    <row r="4672" spans="1:17" ht="12.6" customHeight="1" x14ac:dyDescent="0.2">
      <c r="A4672" s="234"/>
      <c r="B4672" s="98"/>
      <c r="C4672" s="130"/>
      <c r="D4672" s="240"/>
      <c r="E4672" s="240"/>
      <c r="F4672" s="224"/>
      <c r="G4672" s="98"/>
      <c r="H4672" s="98"/>
      <c r="I4672" s="130"/>
      <c r="J4672" s="98"/>
      <c r="K4672" s="98"/>
      <c r="L4672" s="98"/>
      <c r="M4672" s="255"/>
      <c r="N4672" s="255"/>
      <c r="O4672" s="98"/>
      <c r="P4672" s="98"/>
      <c r="Q4672" s="130"/>
    </row>
    <row r="4673" spans="1:17" ht="12.6" customHeight="1" x14ac:dyDescent="0.2">
      <c r="A4673" s="234"/>
      <c r="B4673" s="98"/>
      <c r="C4673" s="130"/>
      <c r="D4673" s="240"/>
      <c r="E4673" s="240"/>
      <c r="F4673" s="224"/>
      <c r="G4673" s="98"/>
      <c r="H4673" s="98"/>
      <c r="I4673" s="130"/>
      <c r="J4673" s="98"/>
      <c r="K4673" s="98"/>
      <c r="L4673" s="98"/>
      <c r="M4673" s="255"/>
      <c r="N4673" s="255"/>
      <c r="O4673" s="98"/>
      <c r="P4673" s="98"/>
      <c r="Q4673" s="130"/>
    </row>
    <row r="4674" spans="1:17" ht="12.6" customHeight="1" x14ac:dyDescent="0.2">
      <c r="A4674" s="234"/>
      <c r="B4674" s="98"/>
      <c r="C4674" s="130"/>
      <c r="D4674" s="240"/>
      <c r="E4674" s="240"/>
      <c r="F4674" s="224"/>
      <c r="G4674" s="98"/>
      <c r="H4674" s="98"/>
      <c r="I4674" s="130"/>
      <c r="J4674" s="98"/>
      <c r="K4674" s="98"/>
      <c r="L4674" s="98"/>
      <c r="M4674" s="255"/>
      <c r="N4674" s="255"/>
      <c r="O4674" s="98"/>
      <c r="P4674" s="98"/>
      <c r="Q4674" s="130"/>
    </row>
    <row r="4675" spans="1:17" ht="12.6" customHeight="1" x14ac:dyDescent="0.2">
      <c r="A4675" s="234"/>
      <c r="B4675" s="98"/>
      <c r="C4675" s="130"/>
      <c r="D4675" s="240"/>
      <c r="E4675" s="240"/>
      <c r="F4675" s="224"/>
      <c r="G4675" s="98"/>
      <c r="H4675" s="98"/>
      <c r="I4675" s="130"/>
      <c r="J4675" s="98"/>
      <c r="K4675" s="98"/>
      <c r="L4675" s="98"/>
      <c r="M4675" s="255"/>
      <c r="N4675" s="255"/>
      <c r="O4675" s="98"/>
      <c r="P4675" s="98"/>
      <c r="Q4675" s="130"/>
    </row>
    <row r="4676" spans="1:17" ht="12.6" customHeight="1" x14ac:dyDescent="0.2">
      <c r="A4676" s="234"/>
      <c r="B4676" s="98"/>
      <c r="C4676" s="130"/>
      <c r="D4676" s="240"/>
      <c r="E4676" s="240"/>
      <c r="F4676" s="224"/>
      <c r="G4676" s="98"/>
      <c r="H4676" s="98"/>
      <c r="I4676" s="130"/>
      <c r="J4676" s="98"/>
      <c r="K4676" s="98"/>
      <c r="L4676" s="98"/>
      <c r="M4676" s="255"/>
      <c r="N4676" s="255"/>
      <c r="O4676" s="98"/>
      <c r="P4676" s="98"/>
      <c r="Q4676" s="130"/>
    </row>
    <row r="4677" spans="1:17" ht="12.6" customHeight="1" x14ac:dyDescent="0.2">
      <c r="A4677" s="234"/>
      <c r="B4677" s="98"/>
      <c r="C4677" s="130"/>
      <c r="D4677" s="240"/>
      <c r="E4677" s="240"/>
      <c r="F4677" s="224"/>
      <c r="G4677" s="98"/>
      <c r="H4677" s="98"/>
      <c r="I4677" s="130"/>
      <c r="J4677" s="98"/>
      <c r="K4677" s="98"/>
      <c r="L4677" s="98"/>
      <c r="M4677" s="255"/>
      <c r="N4677" s="255"/>
      <c r="O4677" s="98"/>
      <c r="P4677" s="98"/>
      <c r="Q4677" s="130"/>
    </row>
    <row r="4678" spans="1:17" ht="12.6" customHeight="1" x14ac:dyDescent="0.2">
      <c r="A4678" s="234"/>
      <c r="B4678" s="98"/>
      <c r="C4678" s="130"/>
      <c r="D4678" s="240"/>
      <c r="E4678" s="240"/>
      <c r="F4678" s="224"/>
      <c r="G4678" s="98"/>
      <c r="H4678" s="98"/>
      <c r="I4678" s="130"/>
      <c r="J4678" s="98"/>
      <c r="K4678" s="98"/>
      <c r="L4678" s="98"/>
      <c r="M4678" s="255"/>
      <c r="N4678" s="255"/>
      <c r="O4678" s="98"/>
      <c r="P4678" s="98"/>
      <c r="Q4678" s="130"/>
    </row>
    <row r="4679" spans="1:17" ht="12.6" customHeight="1" x14ac:dyDescent="0.2">
      <c r="A4679" s="234"/>
      <c r="B4679" s="98"/>
      <c r="C4679" s="130"/>
      <c r="D4679" s="240"/>
      <c r="E4679" s="240"/>
      <c r="F4679" s="224"/>
      <c r="G4679" s="98"/>
      <c r="H4679" s="98"/>
      <c r="I4679" s="130"/>
      <c r="J4679" s="98"/>
      <c r="K4679" s="98"/>
      <c r="L4679" s="98"/>
      <c r="M4679" s="255"/>
      <c r="N4679" s="255"/>
      <c r="O4679" s="98"/>
      <c r="P4679" s="98"/>
      <c r="Q4679" s="130"/>
    </row>
    <row r="4680" spans="1:17" ht="12.6" customHeight="1" x14ac:dyDescent="0.2">
      <c r="A4680" s="234"/>
      <c r="B4680" s="98"/>
      <c r="C4680" s="130"/>
      <c r="D4680" s="240"/>
      <c r="E4680" s="240"/>
      <c r="F4680" s="224"/>
      <c r="G4680" s="98"/>
      <c r="H4680" s="98"/>
      <c r="I4680" s="130"/>
      <c r="J4680" s="98"/>
      <c r="K4680" s="98"/>
      <c r="L4680" s="98"/>
      <c r="M4680" s="255"/>
      <c r="N4680" s="255"/>
      <c r="O4680" s="98"/>
      <c r="P4680" s="98"/>
      <c r="Q4680" s="130"/>
    </row>
    <row r="4681" spans="1:17" ht="12.6" customHeight="1" x14ac:dyDescent="0.2">
      <c r="A4681" s="234"/>
      <c r="B4681" s="98"/>
      <c r="C4681" s="130"/>
      <c r="D4681" s="240"/>
      <c r="E4681" s="240"/>
      <c r="F4681" s="224"/>
      <c r="G4681" s="98"/>
      <c r="H4681" s="98"/>
      <c r="I4681" s="130"/>
      <c r="J4681" s="98"/>
      <c r="K4681" s="98"/>
      <c r="L4681" s="98"/>
      <c r="M4681" s="255"/>
      <c r="N4681" s="255"/>
      <c r="O4681" s="98"/>
      <c r="P4681" s="98"/>
      <c r="Q4681" s="130"/>
    </row>
    <row r="4682" spans="1:17" ht="12.6" customHeight="1" x14ac:dyDescent="0.2">
      <c r="A4682" s="234"/>
      <c r="B4682" s="98"/>
      <c r="C4682" s="130"/>
      <c r="D4682" s="240"/>
      <c r="E4682" s="240"/>
      <c r="F4682" s="224"/>
      <c r="G4682" s="98"/>
      <c r="H4682" s="98"/>
      <c r="I4682" s="130"/>
      <c r="J4682" s="98"/>
      <c r="K4682" s="98"/>
      <c r="L4682" s="98"/>
      <c r="M4682" s="255"/>
      <c r="N4682" s="255"/>
      <c r="O4682" s="98"/>
      <c r="P4682" s="98"/>
      <c r="Q4682" s="130"/>
    </row>
    <row r="4683" spans="1:17" ht="12.6" customHeight="1" x14ac:dyDescent="0.2">
      <c r="A4683" s="234"/>
      <c r="B4683" s="98"/>
      <c r="C4683" s="130"/>
      <c r="D4683" s="240"/>
      <c r="E4683" s="240"/>
      <c r="F4683" s="224"/>
      <c r="G4683" s="98"/>
      <c r="H4683" s="98"/>
      <c r="I4683" s="130"/>
      <c r="J4683" s="98"/>
      <c r="K4683" s="98"/>
      <c r="L4683" s="98"/>
      <c r="M4683" s="255"/>
      <c r="N4683" s="255"/>
      <c r="O4683" s="98"/>
      <c r="P4683" s="98"/>
      <c r="Q4683" s="130"/>
    </row>
    <row r="4684" spans="1:17" ht="12.6" customHeight="1" x14ac:dyDescent="0.2">
      <c r="A4684" s="234"/>
      <c r="B4684" s="98"/>
      <c r="C4684" s="130"/>
      <c r="D4684" s="240"/>
      <c r="E4684" s="240"/>
      <c r="F4684" s="224"/>
      <c r="G4684" s="98"/>
      <c r="H4684" s="98"/>
      <c r="I4684" s="130"/>
      <c r="J4684" s="98"/>
      <c r="K4684" s="98"/>
      <c r="L4684" s="98"/>
      <c r="M4684" s="255"/>
      <c r="N4684" s="255"/>
      <c r="O4684" s="98"/>
      <c r="P4684" s="98"/>
      <c r="Q4684" s="130"/>
    </row>
    <row r="4685" spans="1:17" ht="12.6" customHeight="1" x14ac:dyDescent="0.2">
      <c r="A4685" s="234"/>
      <c r="B4685" s="98"/>
      <c r="C4685" s="130"/>
      <c r="D4685" s="240"/>
      <c r="E4685" s="240"/>
      <c r="F4685" s="224"/>
      <c r="G4685" s="98"/>
      <c r="H4685" s="98"/>
      <c r="I4685" s="130"/>
      <c r="J4685" s="98"/>
      <c r="K4685" s="98"/>
      <c r="L4685" s="98"/>
      <c r="M4685" s="255"/>
      <c r="N4685" s="255"/>
      <c r="O4685" s="98"/>
      <c r="P4685" s="98"/>
      <c r="Q4685" s="130"/>
    </row>
    <row r="4686" spans="1:17" ht="12.6" customHeight="1" x14ac:dyDescent="0.2">
      <c r="A4686" s="234"/>
      <c r="B4686" s="98"/>
      <c r="C4686" s="130"/>
      <c r="D4686" s="240"/>
      <c r="E4686" s="240"/>
      <c r="F4686" s="224"/>
      <c r="G4686" s="98"/>
      <c r="H4686" s="98"/>
      <c r="I4686" s="130"/>
      <c r="J4686" s="98"/>
      <c r="K4686" s="98"/>
      <c r="L4686" s="98"/>
      <c r="M4686" s="255"/>
      <c r="N4686" s="255"/>
      <c r="O4686" s="98"/>
      <c r="P4686" s="98"/>
      <c r="Q4686" s="130"/>
    </row>
    <row r="4687" spans="1:17" ht="12.6" customHeight="1" x14ac:dyDescent="0.2">
      <c r="A4687" s="234"/>
      <c r="B4687" s="98"/>
      <c r="C4687" s="130"/>
      <c r="D4687" s="240"/>
      <c r="E4687" s="240"/>
      <c r="F4687" s="224"/>
      <c r="G4687" s="98"/>
      <c r="H4687" s="98"/>
      <c r="I4687" s="130"/>
      <c r="J4687" s="98"/>
      <c r="K4687" s="98"/>
      <c r="L4687" s="98"/>
      <c r="M4687" s="255"/>
      <c r="N4687" s="255"/>
      <c r="O4687" s="98"/>
      <c r="P4687" s="98"/>
      <c r="Q4687" s="130"/>
    </row>
    <row r="4688" spans="1:17" ht="12.6" customHeight="1" x14ac:dyDescent="0.2">
      <c r="A4688" s="234"/>
      <c r="B4688" s="98"/>
      <c r="C4688" s="130"/>
      <c r="D4688" s="240"/>
      <c r="E4688" s="240"/>
      <c r="F4688" s="224"/>
      <c r="G4688" s="98"/>
      <c r="H4688" s="98"/>
      <c r="I4688" s="130"/>
      <c r="J4688" s="98"/>
      <c r="K4688" s="98"/>
      <c r="L4688" s="98"/>
      <c r="M4688" s="255"/>
      <c r="N4688" s="255"/>
      <c r="O4688" s="98"/>
      <c r="P4688" s="98"/>
      <c r="Q4688" s="130"/>
    </row>
    <row r="4689" spans="1:17" ht="12.6" customHeight="1" x14ac:dyDescent="0.2">
      <c r="A4689" s="234"/>
      <c r="B4689" s="98"/>
      <c r="C4689" s="130"/>
      <c r="D4689" s="240"/>
      <c r="E4689" s="240"/>
      <c r="F4689" s="224"/>
      <c r="G4689" s="98"/>
      <c r="H4689" s="98"/>
      <c r="I4689" s="130"/>
      <c r="J4689" s="98"/>
      <c r="K4689" s="98"/>
      <c r="L4689" s="98"/>
      <c r="M4689" s="255"/>
      <c r="N4689" s="255"/>
      <c r="O4689" s="98"/>
      <c r="P4689" s="98"/>
      <c r="Q4689" s="130"/>
    </row>
    <row r="4690" spans="1:17" ht="12.6" customHeight="1" x14ac:dyDescent="0.2">
      <c r="A4690" s="234"/>
      <c r="B4690" s="98"/>
      <c r="C4690" s="130"/>
      <c r="D4690" s="240"/>
      <c r="E4690" s="240"/>
      <c r="F4690" s="224"/>
      <c r="G4690" s="98"/>
      <c r="H4690" s="98"/>
      <c r="I4690" s="130"/>
      <c r="J4690" s="98"/>
      <c r="K4690" s="98"/>
      <c r="L4690" s="98"/>
      <c r="M4690" s="255"/>
      <c r="N4690" s="255"/>
      <c r="O4690" s="98"/>
      <c r="P4690" s="98"/>
      <c r="Q4690" s="130"/>
    </row>
    <row r="4691" spans="1:17" ht="12.6" customHeight="1" x14ac:dyDescent="0.2">
      <c r="A4691" s="234"/>
      <c r="B4691" s="98"/>
      <c r="C4691" s="130"/>
      <c r="D4691" s="240"/>
      <c r="E4691" s="240"/>
      <c r="F4691" s="224"/>
      <c r="G4691" s="98"/>
      <c r="H4691" s="98"/>
      <c r="I4691" s="130"/>
      <c r="J4691" s="98"/>
      <c r="K4691" s="98"/>
      <c r="L4691" s="98"/>
      <c r="M4691" s="255"/>
      <c r="N4691" s="255"/>
      <c r="O4691" s="98"/>
      <c r="P4691" s="98"/>
      <c r="Q4691" s="130"/>
    </row>
    <row r="4692" spans="1:17" ht="12.6" customHeight="1" x14ac:dyDescent="0.2">
      <c r="A4692" s="234"/>
      <c r="B4692" s="98"/>
      <c r="C4692" s="130"/>
      <c r="D4692" s="240"/>
      <c r="E4692" s="240"/>
      <c r="F4692" s="224"/>
      <c r="G4692" s="98"/>
      <c r="H4692" s="98"/>
      <c r="I4692" s="130"/>
      <c r="J4692" s="98"/>
      <c r="K4692" s="98"/>
      <c r="L4692" s="98"/>
      <c r="M4692" s="255"/>
      <c r="N4692" s="255"/>
      <c r="O4692" s="98"/>
      <c r="P4692" s="98"/>
      <c r="Q4692" s="130"/>
    </row>
    <row r="4693" spans="1:17" ht="12.6" customHeight="1" x14ac:dyDescent="0.2">
      <c r="A4693" s="234"/>
      <c r="B4693" s="98"/>
      <c r="C4693" s="130"/>
      <c r="D4693" s="240"/>
      <c r="E4693" s="240"/>
      <c r="F4693" s="224"/>
      <c r="G4693" s="98"/>
      <c r="H4693" s="98"/>
      <c r="I4693" s="130"/>
      <c r="J4693" s="98"/>
      <c r="K4693" s="98"/>
      <c r="L4693" s="98"/>
      <c r="M4693" s="255"/>
      <c r="N4693" s="255"/>
      <c r="O4693" s="98"/>
      <c r="P4693" s="98"/>
      <c r="Q4693" s="130"/>
    </row>
    <row r="4694" spans="1:17" ht="12.6" customHeight="1" x14ac:dyDescent="0.2">
      <c r="A4694" s="234"/>
      <c r="B4694" s="98"/>
      <c r="C4694" s="130"/>
      <c r="D4694" s="240"/>
      <c r="E4694" s="240"/>
      <c r="F4694" s="224"/>
      <c r="G4694" s="98"/>
      <c r="H4694" s="98"/>
      <c r="I4694" s="130"/>
      <c r="J4694" s="98"/>
      <c r="K4694" s="98"/>
      <c r="L4694" s="98"/>
      <c r="M4694" s="255"/>
      <c r="N4694" s="255"/>
      <c r="O4694" s="98"/>
      <c r="P4694" s="98"/>
      <c r="Q4694" s="130"/>
    </row>
    <row r="4695" spans="1:17" ht="12.6" customHeight="1" x14ac:dyDescent="0.2">
      <c r="A4695" s="234"/>
      <c r="B4695" s="98"/>
      <c r="C4695" s="130"/>
      <c r="D4695" s="240"/>
      <c r="E4695" s="240"/>
      <c r="F4695" s="224"/>
      <c r="G4695" s="98"/>
      <c r="H4695" s="98"/>
      <c r="I4695" s="130"/>
      <c r="J4695" s="98"/>
      <c r="K4695" s="98"/>
      <c r="L4695" s="98"/>
      <c r="M4695" s="255"/>
      <c r="N4695" s="255"/>
      <c r="O4695" s="98"/>
      <c r="P4695" s="98"/>
      <c r="Q4695" s="130"/>
    </row>
    <row r="4696" spans="1:17" ht="12.6" customHeight="1" x14ac:dyDescent="0.2">
      <c r="A4696" s="234"/>
      <c r="B4696" s="98"/>
      <c r="C4696" s="130"/>
      <c r="D4696" s="240"/>
      <c r="E4696" s="240"/>
      <c r="F4696" s="224"/>
      <c r="G4696" s="98"/>
      <c r="H4696" s="98"/>
      <c r="I4696" s="130"/>
      <c r="J4696" s="98"/>
      <c r="K4696" s="98"/>
      <c r="L4696" s="98"/>
      <c r="M4696" s="255"/>
      <c r="N4696" s="255"/>
      <c r="O4696" s="98"/>
      <c r="P4696" s="98"/>
      <c r="Q4696" s="130"/>
    </row>
    <row r="4697" spans="1:17" ht="12.6" customHeight="1" x14ac:dyDescent="0.2">
      <c r="A4697" s="234"/>
      <c r="B4697" s="98"/>
      <c r="C4697" s="130"/>
      <c r="D4697" s="240"/>
      <c r="E4697" s="240"/>
      <c r="F4697" s="224"/>
      <c r="G4697" s="98"/>
      <c r="H4697" s="98"/>
      <c r="I4697" s="130"/>
      <c r="J4697" s="98"/>
      <c r="K4697" s="98"/>
      <c r="L4697" s="98"/>
      <c r="M4697" s="255"/>
      <c r="N4697" s="255"/>
      <c r="O4697" s="98"/>
      <c r="P4697" s="98"/>
      <c r="Q4697" s="130"/>
    </row>
    <row r="4698" spans="1:17" ht="12.6" customHeight="1" x14ac:dyDescent="0.2">
      <c r="A4698" s="234"/>
      <c r="B4698" s="98"/>
      <c r="C4698" s="130"/>
      <c r="D4698" s="240"/>
      <c r="E4698" s="240"/>
      <c r="F4698" s="224"/>
      <c r="G4698" s="98"/>
      <c r="H4698" s="98"/>
      <c r="I4698" s="130"/>
      <c r="J4698" s="98"/>
      <c r="K4698" s="98"/>
      <c r="L4698" s="98"/>
      <c r="M4698" s="255"/>
      <c r="N4698" s="255"/>
      <c r="O4698" s="98"/>
      <c r="P4698" s="98"/>
      <c r="Q4698" s="130"/>
    </row>
    <row r="4699" spans="1:17" ht="12.6" customHeight="1" x14ac:dyDescent="0.2">
      <c r="A4699" s="234"/>
      <c r="B4699" s="98"/>
      <c r="C4699" s="130"/>
      <c r="D4699" s="240"/>
      <c r="E4699" s="240"/>
      <c r="F4699" s="224"/>
      <c r="G4699" s="98"/>
      <c r="H4699" s="98"/>
      <c r="I4699" s="130"/>
      <c r="J4699" s="98"/>
      <c r="K4699" s="98"/>
      <c r="L4699" s="98"/>
      <c r="M4699" s="255"/>
      <c r="N4699" s="255"/>
      <c r="O4699" s="98"/>
      <c r="P4699" s="98"/>
      <c r="Q4699" s="130"/>
    </row>
    <row r="4700" spans="1:17" ht="12.6" customHeight="1" x14ac:dyDescent="0.2">
      <c r="A4700" s="234"/>
      <c r="B4700" s="98"/>
      <c r="C4700" s="130"/>
      <c r="D4700" s="240"/>
      <c r="E4700" s="240"/>
      <c r="F4700" s="224"/>
      <c r="G4700" s="98"/>
      <c r="H4700" s="98"/>
      <c r="I4700" s="130"/>
      <c r="J4700" s="98"/>
      <c r="K4700" s="98"/>
      <c r="L4700" s="98"/>
      <c r="M4700" s="255"/>
      <c r="N4700" s="255"/>
      <c r="O4700" s="98"/>
      <c r="P4700" s="98"/>
      <c r="Q4700" s="130"/>
    </row>
    <row r="4701" spans="1:17" ht="12.6" customHeight="1" x14ac:dyDescent="0.2">
      <c r="A4701" s="234"/>
      <c r="B4701" s="98"/>
      <c r="C4701" s="130"/>
      <c r="D4701" s="240"/>
      <c r="E4701" s="240"/>
      <c r="F4701" s="224"/>
      <c r="G4701" s="98"/>
      <c r="H4701" s="98"/>
      <c r="I4701" s="130"/>
      <c r="J4701" s="98"/>
      <c r="K4701" s="98"/>
      <c r="L4701" s="98"/>
      <c r="M4701" s="255"/>
      <c r="N4701" s="255"/>
      <c r="O4701" s="98"/>
      <c r="P4701" s="98"/>
      <c r="Q4701" s="130"/>
    </row>
    <row r="4702" spans="1:17" ht="12.6" customHeight="1" x14ac:dyDescent="0.2">
      <c r="A4702" s="234"/>
      <c r="B4702" s="98"/>
      <c r="C4702" s="130"/>
      <c r="D4702" s="240"/>
      <c r="E4702" s="240"/>
      <c r="F4702" s="224"/>
      <c r="G4702" s="98"/>
      <c r="H4702" s="98"/>
      <c r="I4702" s="130"/>
      <c r="J4702" s="98"/>
      <c r="K4702" s="98"/>
      <c r="L4702" s="98"/>
      <c r="M4702" s="255"/>
      <c r="N4702" s="255"/>
      <c r="O4702" s="98"/>
      <c r="P4702" s="98"/>
      <c r="Q4702" s="130"/>
    </row>
    <row r="4703" spans="1:17" ht="12.6" customHeight="1" x14ac:dyDescent="0.2">
      <c r="A4703" s="234"/>
      <c r="B4703" s="98"/>
      <c r="C4703" s="130"/>
      <c r="D4703" s="240"/>
      <c r="E4703" s="240"/>
      <c r="F4703" s="224"/>
      <c r="G4703" s="98"/>
      <c r="H4703" s="98"/>
      <c r="I4703" s="130"/>
      <c r="J4703" s="98"/>
      <c r="K4703" s="98"/>
      <c r="L4703" s="98"/>
      <c r="M4703" s="255"/>
      <c r="N4703" s="255"/>
      <c r="O4703" s="98"/>
      <c r="P4703" s="98"/>
      <c r="Q4703" s="130"/>
    </row>
    <row r="4704" spans="1:17" ht="12.6" customHeight="1" x14ac:dyDescent="0.2">
      <c r="A4704" s="234"/>
      <c r="B4704" s="98"/>
      <c r="C4704" s="130"/>
      <c r="D4704" s="240"/>
      <c r="E4704" s="240"/>
      <c r="F4704" s="224"/>
      <c r="G4704" s="98"/>
      <c r="H4704" s="98"/>
      <c r="I4704" s="130"/>
      <c r="J4704" s="98"/>
      <c r="K4704" s="98"/>
      <c r="L4704" s="98"/>
      <c r="M4704" s="255"/>
      <c r="N4704" s="255"/>
      <c r="O4704" s="98"/>
      <c r="P4704" s="98"/>
      <c r="Q4704" s="130"/>
    </row>
    <row r="4705" spans="1:17" ht="12.6" customHeight="1" x14ac:dyDescent="0.2">
      <c r="A4705" s="234"/>
      <c r="B4705" s="98"/>
      <c r="C4705" s="130"/>
      <c r="D4705" s="240"/>
      <c r="E4705" s="240"/>
      <c r="F4705" s="224"/>
      <c r="G4705" s="98"/>
      <c r="H4705" s="98"/>
      <c r="I4705" s="130"/>
      <c r="J4705" s="98"/>
      <c r="K4705" s="98"/>
      <c r="L4705" s="98"/>
      <c r="M4705" s="255"/>
      <c r="N4705" s="255"/>
      <c r="O4705" s="98"/>
      <c r="P4705" s="98"/>
      <c r="Q4705" s="130"/>
    </row>
    <row r="4706" spans="1:17" ht="12.6" customHeight="1" x14ac:dyDescent="0.2">
      <c r="A4706" s="234"/>
      <c r="B4706" s="98"/>
      <c r="C4706" s="130"/>
      <c r="D4706" s="240"/>
      <c r="E4706" s="240"/>
      <c r="F4706" s="224"/>
      <c r="G4706" s="98"/>
      <c r="H4706" s="98"/>
      <c r="I4706" s="130"/>
      <c r="J4706" s="98"/>
      <c r="K4706" s="98"/>
      <c r="L4706" s="98"/>
      <c r="M4706" s="255"/>
      <c r="N4706" s="255"/>
      <c r="O4706" s="98"/>
      <c r="P4706" s="98"/>
      <c r="Q4706" s="130"/>
    </row>
    <row r="4707" spans="1:17" ht="12.6" customHeight="1" x14ac:dyDescent="0.2">
      <c r="A4707" s="234"/>
      <c r="B4707" s="98"/>
      <c r="C4707" s="130"/>
      <c r="D4707" s="240"/>
      <c r="E4707" s="240"/>
      <c r="F4707" s="224"/>
      <c r="G4707" s="98"/>
      <c r="H4707" s="98"/>
      <c r="I4707" s="130"/>
      <c r="J4707" s="98"/>
      <c r="K4707" s="98"/>
      <c r="L4707" s="98"/>
      <c r="M4707" s="255"/>
      <c r="N4707" s="255"/>
      <c r="O4707" s="98"/>
      <c r="P4707" s="98"/>
      <c r="Q4707" s="130"/>
    </row>
    <row r="4708" spans="1:17" ht="12.6" customHeight="1" x14ac:dyDescent="0.2">
      <c r="A4708" s="234"/>
      <c r="B4708" s="98"/>
      <c r="C4708" s="130"/>
      <c r="D4708" s="240"/>
      <c r="E4708" s="240"/>
      <c r="F4708" s="224"/>
      <c r="G4708" s="98"/>
      <c r="H4708" s="98"/>
      <c r="I4708" s="130"/>
      <c r="J4708" s="98"/>
      <c r="K4708" s="98"/>
      <c r="L4708" s="98"/>
      <c r="M4708" s="255"/>
      <c r="N4708" s="255"/>
      <c r="O4708" s="98"/>
      <c r="P4708" s="98"/>
      <c r="Q4708" s="130"/>
    </row>
    <row r="4709" spans="1:17" ht="12.6" customHeight="1" x14ac:dyDescent="0.2">
      <c r="A4709" s="234"/>
      <c r="B4709" s="98"/>
      <c r="C4709" s="130"/>
      <c r="D4709" s="240"/>
      <c r="E4709" s="240"/>
      <c r="F4709" s="224"/>
      <c r="G4709" s="98"/>
      <c r="H4709" s="98"/>
      <c r="I4709" s="130"/>
      <c r="J4709" s="98"/>
      <c r="K4709" s="98"/>
      <c r="L4709" s="98"/>
      <c r="M4709" s="255"/>
      <c r="N4709" s="255"/>
      <c r="O4709" s="98"/>
      <c r="P4709" s="98"/>
      <c r="Q4709" s="130"/>
    </row>
    <row r="4710" spans="1:17" ht="12.6" customHeight="1" x14ac:dyDescent="0.2">
      <c r="A4710" s="234"/>
      <c r="B4710" s="98"/>
      <c r="C4710" s="130"/>
      <c r="D4710" s="240"/>
      <c r="E4710" s="240"/>
      <c r="F4710" s="224"/>
      <c r="G4710" s="98"/>
      <c r="H4710" s="98"/>
      <c r="I4710" s="130"/>
      <c r="J4710" s="98"/>
      <c r="K4710" s="98"/>
      <c r="L4710" s="98"/>
      <c r="M4710" s="255"/>
      <c r="N4710" s="255"/>
      <c r="O4710" s="98"/>
      <c r="P4710" s="98"/>
      <c r="Q4710" s="130"/>
    </row>
    <row r="4711" spans="1:17" ht="12.6" customHeight="1" x14ac:dyDescent="0.2">
      <c r="A4711" s="234"/>
      <c r="B4711" s="98"/>
      <c r="C4711" s="130"/>
      <c r="D4711" s="240"/>
      <c r="E4711" s="240"/>
      <c r="F4711" s="224"/>
      <c r="G4711" s="98"/>
      <c r="H4711" s="98"/>
      <c r="I4711" s="130"/>
      <c r="J4711" s="98"/>
      <c r="K4711" s="98"/>
      <c r="L4711" s="98"/>
      <c r="M4711" s="255"/>
      <c r="N4711" s="255"/>
      <c r="O4711" s="98"/>
      <c r="P4711" s="98"/>
      <c r="Q4711" s="130"/>
    </row>
    <row r="4712" spans="1:17" ht="12.6" customHeight="1" x14ac:dyDescent="0.2">
      <c r="A4712" s="234"/>
      <c r="B4712" s="98"/>
      <c r="C4712" s="130"/>
      <c r="D4712" s="240"/>
      <c r="E4712" s="240"/>
      <c r="F4712" s="224"/>
      <c r="G4712" s="98"/>
      <c r="H4712" s="98"/>
      <c r="I4712" s="130"/>
      <c r="J4712" s="98"/>
      <c r="K4712" s="98"/>
      <c r="L4712" s="98"/>
      <c r="M4712" s="255"/>
      <c r="N4712" s="255"/>
      <c r="O4712" s="98"/>
      <c r="P4712" s="98"/>
      <c r="Q4712" s="130"/>
    </row>
    <row r="4713" spans="1:17" ht="12.6" customHeight="1" x14ac:dyDescent="0.2">
      <c r="A4713" s="234"/>
      <c r="B4713" s="98"/>
      <c r="C4713" s="130"/>
      <c r="D4713" s="240"/>
      <c r="E4713" s="240"/>
      <c r="F4713" s="224"/>
      <c r="G4713" s="98"/>
      <c r="H4713" s="98"/>
      <c r="I4713" s="130"/>
      <c r="J4713" s="98"/>
      <c r="K4713" s="98"/>
      <c r="L4713" s="98"/>
      <c r="M4713" s="255"/>
      <c r="N4713" s="255"/>
      <c r="O4713" s="98"/>
      <c r="P4713" s="98"/>
      <c r="Q4713" s="130"/>
    </row>
    <row r="4714" spans="1:17" ht="12.6" customHeight="1" x14ac:dyDescent="0.2">
      <c r="A4714" s="234"/>
      <c r="B4714" s="98"/>
      <c r="C4714" s="130"/>
      <c r="D4714" s="240"/>
      <c r="E4714" s="240"/>
      <c r="F4714" s="224"/>
      <c r="G4714" s="98"/>
      <c r="H4714" s="98"/>
      <c r="I4714" s="130"/>
      <c r="J4714" s="98"/>
      <c r="K4714" s="98"/>
      <c r="L4714" s="98"/>
      <c r="M4714" s="255"/>
      <c r="N4714" s="255"/>
      <c r="O4714" s="98"/>
      <c r="P4714" s="98"/>
      <c r="Q4714" s="130"/>
    </row>
    <row r="4715" spans="1:17" ht="12.6" customHeight="1" x14ac:dyDescent="0.2">
      <c r="A4715" s="234"/>
      <c r="B4715" s="98"/>
      <c r="C4715" s="130"/>
      <c r="D4715" s="240"/>
      <c r="E4715" s="240"/>
      <c r="F4715" s="224"/>
      <c r="G4715" s="98"/>
      <c r="H4715" s="98"/>
      <c r="I4715" s="130"/>
      <c r="J4715" s="98"/>
      <c r="K4715" s="98"/>
      <c r="L4715" s="98"/>
      <c r="M4715" s="255"/>
      <c r="N4715" s="255"/>
      <c r="O4715" s="98"/>
      <c r="P4715" s="98"/>
      <c r="Q4715" s="130"/>
    </row>
    <row r="4716" spans="1:17" ht="12.6" customHeight="1" x14ac:dyDescent="0.2">
      <c r="A4716" s="234"/>
      <c r="B4716" s="98"/>
      <c r="C4716" s="130"/>
      <c r="D4716" s="240"/>
      <c r="E4716" s="240"/>
      <c r="F4716" s="224"/>
      <c r="G4716" s="98"/>
      <c r="H4716" s="98"/>
      <c r="I4716" s="130"/>
      <c r="J4716" s="98"/>
      <c r="K4716" s="98"/>
      <c r="L4716" s="98"/>
      <c r="M4716" s="255"/>
      <c r="N4716" s="255"/>
      <c r="O4716" s="98"/>
      <c r="P4716" s="98"/>
      <c r="Q4716" s="130"/>
    </row>
    <row r="4717" spans="1:17" ht="12.6" customHeight="1" x14ac:dyDescent="0.2">
      <c r="A4717" s="234"/>
      <c r="B4717" s="98"/>
      <c r="C4717" s="130"/>
      <c r="D4717" s="240"/>
      <c r="E4717" s="240"/>
      <c r="F4717" s="224"/>
      <c r="G4717" s="98"/>
      <c r="H4717" s="98"/>
      <c r="I4717" s="130"/>
      <c r="J4717" s="98"/>
      <c r="K4717" s="98"/>
      <c r="L4717" s="98"/>
      <c r="M4717" s="255"/>
      <c r="N4717" s="255"/>
      <c r="O4717" s="98"/>
      <c r="P4717" s="98"/>
      <c r="Q4717" s="130"/>
    </row>
    <row r="4718" spans="1:17" ht="12.6" customHeight="1" x14ac:dyDescent="0.2">
      <c r="A4718" s="234"/>
      <c r="B4718" s="98"/>
      <c r="C4718" s="130"/>
      <c r="D4718" s="240"/>
      <c r="E4718" s="240"/>
      <c r="F4718" s="224"/>
      <c r="G4718" s="98"/>
      <c r="H4718" s="98"/>
      <c r="I4718" s="130"/>
      <c r="J4718" s="98"/>
      <c r="K4718" s="98"/>
      <c r="L4718" s="98"/>
      <c r="M4718" s="255"/>
      <c r="N4718" s="255"/>
      <c r="O4718" s="98"/>
      <c r="P4718" s="98"/>
      <c r="Q4718" s="130"/>
    </row>
    <row r="4719" spans="1:17" ht="12.6" customHeight="1" x14ac:dyDescent="0.2">
      <c r="A4719" s="234"/>
      <c r="B4719" s="98"/>
      <c r="C4719" s="130"/>
      <c r="D4719" s="240"/>
      <c r="E4719" s="240"/>
      <c r="F4719" s="224"/>
      <c r="G4719" s="98"/>
      <c r="H4719" s="98"/>
      <c r="I4719" s="130"/>
      <c r="J4719" s="98"/>
      <c r="K4719" s="98"/>
      <c r="L4719" s="98"/>
      <c r="M4719" s="255"/>
      <c r="N4719" s="255"/>
      <c r="O4719" s="98"/>
      <c r="P4719" s="98"/>
      <c r="Q4719" s="130"/>
    </row>
    <row r="4720" spans="1:17" ht="12.6" customHeight="1" x14ac:dyDescent="0.2">
      <c r="A4720" s="234"/>
      <c r="B4720" s="98"/>
      <c r="C4720" s="130"/>
      <c r="D4720" s="240"/>
      <c r="E4720" s="240"/>
      <c r="F4720" s="224"/>
      <c r="G4720" s="98"/>
      <c r="H4720" s="98"/>
      <c r="I4720" s="130"/>
      <c r="J4720" s="98"/>
      <c r="K4720" s="98"/>
      <c r="L4720" s="98"/>
      <c r="M4720" s="255"/>
      <c r="N4720" s="255"/>
      <c r="O4720" s="98"/>
      <c r="P4720" s="98"/>
      <c r="Q4720" s="130"/>
    </row>
    <row r="4721" spans="1:17" ht="12.6" customHeight="1" x14ac:dyDescent="0.2">
      <c r="A4721" s="234"/>
      <c r="B4721" s="98"/>
      <c r="C4721" s="130"/>
      <c r="D4721" s="240"/>
      <c r="E4721" s="240"/>
      <c r="F4721" s="224"/>
      <c r="G4721" s="98"/>
      <c r="H4721" s="98"/>
      <c r="I4721" s="130"/>
      <c r="J4721" s="98"/>
      <c r="K4721" s="98"/>
      <c r="L4721" s="98"/>
      <c r="M4721" s="255"/>
      <c r="N4721" s="255"/>
      <c r="O4721" s="98"/>
      <c r="P4721" s="98"/>
      <c r="Q4721" s="130"/>
    </row>
    <row r="4722" spans="1:17" ht="12.6" customHeight="1" x14ac:dyDescent="0.2">
      <c r="A4722" s="234"/>
      <c r="B4722" s="98"/>
      <c r="C4722" s="130"/>
      <c r="D4722" s="240"/>
      <c r="E4722" s="240"/>
      <c r="F4722" s="224"/>
      <c r="G4722" s="98"/>
      <c r="H4722" s="98"/>
      <c r="I4722" s="130"/>
      <c r="J4722" s="98"/>
      <c r="K4722" s="98"/>
      <c r="L4722" s="98"/>
      <c r="M4722" s="255"/>
      <c r="N4722" s="255"/>
      <c r="O4722" s="98"/>
      <c r="P4722" s="98"/>
      <c r="Q4722" s="130"/>
    </row>
    <row r="4723" spans="1:17" ht="12.6" customHeight="1" x14ac:dyDescent="0.2">
      <c r="A4723" s="234"/>
      <c r="B4723" s="98"/>
      <c r="C4723" s="130"/>
      <c r="D4723" s="240"/>
      <c r="E4723" s="240"/>
      <c r="F4723" s="224"/>
      <c r="G4723" s="98"/>
      <c r="H4723" s="98"/>
      <c r="I4723" s="130"/>
      <c r="J4723" s="98"/>
      <c r="K4723" s="98"/>
      <c r="L4723" s="98"/>
      <c r="M4723" s="255"/>
      <c r="N4723" s="255"/>
      <c r="O4723" s="98"/>
      <c r="P4723" s="98"/>
      <c r="Q4723" s="130"/>
    </row>
    <row r="4724" spans="1:17" ht="12.6" customHeight="1" x14ac:dyDescent="0.2">
      <c r="A4724" s="234"/>
      <c r="B4724" s="98"/>
      <c r="C4724" s="130"/>
      <c r="D4724" s="240"/>
      <c r="E4724" s="240"/>
      <c r="F4724" s="224"/>
      <c r="G4724" s="98"/>
      <c r="H4724" s="98"/>
      <c r="I4724" s="130"/>
      <c r="J4724" s="98"/>
      <c r="K4724" s="98"/>
      <c r="L4724" s="98"/>
      <c r="M4724" s="255"/>
      <c r="N4724" s="255"/>
      <c r="O4724" s="98"/>
      <c r="P4724" s="98"/>
      <c r="Q4724" s="130"/>
    </row>
    <row r="4725" spans="1:17" ht="12.6" customHeight="1" x14ac:dyDescent="0.2">
      <c r="A4725" s="234"/>
      <c r="B4725" s="98"/>
      <c r="C4725" s="130"/>
      <c r="D4725" s="240"/>
      <c r="E4725" s="240"/>
      <c r="F4725" s="224"/>
      <c r="G4725" s="98"/>
      <c r="H4725" s="98"/>
      <c r="I4725" s="130"/>
      <c r="J4725" s="98"/>
      <c r="K4725" s="98"/>
      <c r="L4725" s="98"/>
      <c r="M4725" s="255"/>
      <c r="N4725" s="255"/>
      <c r="O4725" s="98"/>
      <c r="P4725" s="98"/>
      <c r="Q4725" s="130"/>
    </row>
    <row r="4726" spans="1:17" ht="12.6" customHeight="1" x14ac:dyDescent="0.2">
      <c r="A4726" s="234"/>
      <c r="B4726" s="98"/>
      <c r="C4726" s="130"/>
      <c r="D4726" s="240"/>
      <c r="E4726" s="240"/>
      <c r="F4726" s="224"/>
      <c r="G4726" s="98"/>
      <c r="H4726" s="98"/>
      <c r="I4726" s="130"/>
      <c r="J4726" s="98"/>
      <c r="K4726" s="98"/>
      <c r="L4726" s="98"/>
      <c r="M4726" s="255"/>
      <c r="N4726" s="255"/>
      <c r="O4726" s="98"/>
      <c r="P4726" s="98"/>
      <c r="Q4726" s="130"/>
    </row>
    <row r="4727" spans="1:17" ht="12.6" customHeight="1" x14ac:dyDescent="0.2">
      <c r="A4727" s="234"/>
      <c r="B4727" s="98"/>
      <c r="C4727" s="130"/>
      <c r="D4727" s="240"/>
      <c r="E4727" s="240"/>
      <c r="F4727" s="224"/>
      <c r="G4727" s="98"/>
      <c r="H4727" s="98"/>
      <c r="I4727" s="130"/>
      <c r="J4727" s="98"/>
      <c r="K4727" s="98"/>
      <c r="L4727" s="98"/>
      <c r="M4727" s="255"/>
      <c r="N4727" s="255"/>
      <c r="O4727" s="98"/>
      <c r="P4727" s="98"/>
      <c r="Q4727" s="130"/>
    </row>
    <row r="4728" spans="1:17" ht="12.6" customHeight="1" x14ac:dyDescent="0.2">
      <c r="A4728" s="234"/>
      <c r="B4728" s="98"/>
      <c r="C4728" s="130"/>
      <c r="D4728" s="240"/>
      <c r="E4728" s="240"/>
      <c r="F4728" s="224"/>
      <c r="G4728" s="98"/>
      <c r="H4728" s="98"/>
      <c r="I4728" s="130"/>
      <c r="J4728" s="98"/>
      <c r="K4728" s="98"/>
      <c r="L4728" s="98"/>
      <c r="M4728" s="255"/>
      <c r="N4728" s="255"/>
      <c r="O4728" s="98"/>
      <c r="P4728" s="98"/>
      <c r="Q4728" s="130"/>
    </row>
    <row r="4729" spans="1:17" ht="12.6" customHeight="1" x14ac:dyDescent="0.2">
      <c r="A4729" s="234"/>
      <c r="B4729" s="98"/>
      <c r="C4729" s="130"/>
      <c r="D4729" s="240"/>
      <c r="E4729" s="240"/>
      <c r="F4729" s="224"/>
      <c r="G4729" s="98"/>
      <c r="H4729" s="98"/>
      <c r="I4729" s="130"/>
      <c r="J4729" s="98"/>
      <c r="K4729" s="98"/>
      <c r="L4729" s="98"/>
      <c r="M4729" s="255"/>
      <c r="N4729" s="255"/>
      <c r="O4729" s="98"/>
      <c r="P4729" s="98"/>
      <c r="Q4729" s="130"/>
    </row>
    <row r="4730" spans="1:17" ht="12.6" customHeight="1" x14ac:dyDescent="0.2">
      <c r="A4730" s="234"/>
      <c r="B4730" s="98"/>
      <c r="C4730" s="130"/>
      <c r="D4730" s="240"/>
      <c r="E4730" s="240"/>
      <c r="F4730" s="224"/>
      <c r="G4730" s="98"/>
      <c r="H4730" s="98"/>
      <c r="I4730" s="130"/>
      <c r="J4730" s="98"/>
      <c r="K4730" s="98"/>
      <c r="L4730" s="98"/>
      <c r="M4730" s="255"/>
      <c r="N4730" s="255"/>
      <c r="O4730" s="98"/>
      <c r="P4730" s="98"/>
      <c r="Q4730" s="130"/>
    </row>
    <row r="4731" spans="1:17" ht="12.6" customHeight="1" x14ac:dyDescent="0.2">
      <c r="A4731" s="234"/>
      <c r="B4731" s="98"/>
      <c r="C4731" s="130"/>
      <c r="D4731" s="240"/>
      <c r="E4731" s="240"/>
      <c r="F4731" s="224"/>
      <c r="G4731" s="98"/>
      <c r="H4731" s="98"/>
      <c r="I4731" s="130"/>
      <c r="J4731" s="98"/>
      <c r="K4731" s="98"/>
      <c r="L4731" s="98"/>
      <c r="M4731" s="255"/>
      <c r="N4731" s="255"/>
      <c r="O4731" s="98"/>
      <c r="P4731" s="98"/>
      <c r="Q4731" s="130"/>
    </row>
    <row r="4732" spans="1:17" ht="12.6" customHeight="1" x14ac:dyDescent="0.2">
      <c r="A4732" s="234"/>
      <c r="B4732" s="98"/>
      <c r="C4732" s="130"/>
      <c r="D4732" s="240"/>
      <c r="E4732" s="240"/>
      <c r="F4732" s="224"/>
      <c r="G4732" s="98"/>
      <c r="H4732" s="98"/>
      <c r="I4732" s="130"/>
      <c r="J4732" s="98"/>
      <c r="K4732" s="98"/>
      <c r="L4732" s="98"/>
      <c r="M4732" s="255"/>
      <c r="N4732" s="255"/>
      <c r="O4732" s="98"/>
      <c r="P4732" s="98"/>
      <c r="Q4732" s="130"/>
    </row>
    <row r="4733" spans="1:17" ht="12.6" customHeight="1" x14ac:dyDescent="0.2">
      <c r="A4733" s="234"/>
      <c r="B4733" s="98"/>
      <c r="C4733" s="130"/>
      <c r="D4733" s="240"/>
      <c r="E4733" s="240"/>
      <c r="F4733" s="224"/>
      <c r="G4733" s="98"/>
      <c r="H4733" s="98"/>
      <c r="I4733" s="130"/>
      <c r="J4733" s="98"/>
      <c r="K4733" s="98"/>
      <c r="L4733" s="98"/>
      <c r="M4733" s="255"/>
      <c r="N4733" s="255"/>
      <c r="O4733" s="98"/>
      <c r="P4733" s="98"/>
      <c r="Q4733" s="130"/>
    </row>
    <row r="4734" spans="1:17" ht="12.6" customHeight="1" x14ac:dyDescent="0.2">
      <c r="A4734" s="234"/>
      <c r="B4734" s="98"/>
      <c r="C4734" s="130"/>
      <c r="D4734" s="240"/>
      <c r="E4734" s="240"/>
      <c r="F4734" s="224"/>
      <c r="G4734" s="98"/>
      <c r="H4734" s="98"/>
      <c r="I4734" s="130"/>
      <c r="J4734" s="98"/>
      <c r="K4734" s="98"/>
      <c r="L4734" s="98"/>
      <c r="M4734" s="255"/>
      <c r="N4734" s="255"/>
      <c r="O4734" s="98"/>
      <c r="P4734" s="98"/>
      <c r="Q4734" s="130"/>
    </row>
    <row r="4735" spans="1:17" ht="12.6" customHeight="1" x14ac:dyDescent="0.2">
      <c r="A4735" s="234"/>
      <c r="B4735" s="98"/>
      <c r="C4735" s="130"/>
      <c r="D4735" s="240"/>
      <c r="E4735" s="240"/>
      <c r="F4735" s="224"/>
      <c r="G4735" s="98"/>
      <c r="H4735" s="98"/>
      <c r="I4735" s="130"/>
      <c r="J4735" s="98"/>
      <c r="K4735" s="98"/>
      <c r="L4735" s="98"/>
      <c r="M4735" s="255"/>
      <c r="N4735" s="255"/>
      <c r="O4735" s="98"/>
      <c r="P4735" s="98"/>
      <c r="Q4735" s="130"/>
    </row>
    <row r="4736" spans="1:17" ht="12.6" customHeight="1" x14ac:dyDescent="0.2">
      <c r="A4736" s="234"/>
      <c r="B4736" s="98"/>
      <c r="C4736" s="130"/>
      <c r="D4736" s="240"/>
      <c r="E4736" s="240"/>
      <c r="F4736" s="224"/>
      <c r="G4736" s="98"/>
      <c r="H4736" s="98"/>
      <c r="I4736" s="130"/>
      <c r="J4736" s="98"/>
      <c r="K4736" s="98"/>
      <c r="L4736" s="98"/>
      <c r="M4736" s="255"/>
      <c r="N4736" s="255"/>
      <c r="O4736" s="98"/>
      <c r="P4736" s="98"/>
      <c r="Q4736" s="130"/>
    </row>
    <row r="4737" spans="1:17" ht="12.6" customHeight="1" x14ac:dyDescent="0.2">
      <c r="A4737" s="234"/>
      <c r="B4737" s="98"/>
      <c r="C4737" s="130"/>
      <c r="D4737" s="240"/>
      <c r="E4737" s="240"/>
      <c r="F4737" s="224"/>
      <c r="G4737" s="98"/>
      <c r="H4737" s="98"/>
      <c r="I4737" s="130"/>
      <c r="J4737" s="98"/>
      <c r="K4737" s="98"/>
      <c r="L4737" s="98"/>
      <c r="M4737" s="255"/>
      <c r="N4737" s="255"/>
      <c r="O4737" s="98"/>
      <c r="P4737" s="98"/>
      <c r="Q4737" s="130"/>
    </row>
    <row r="4738" spans="1:17" ht="12.6" customHeight="1" x14ac:dyDescent="0.2">
      <c r="A4738" s="234"/>
      <c r="B4738" s="98"/>
      <c r="C4738" s="130"/>
      <c r="D4738" s="240"/>
      <c r="E4738" s="240"/>
      <c r="F4738" s="224"/>
      <c r="G4738" s="98"/>
      <c r="H4738" s="98"/>
      <c r="I4738" s="130"/>
      <c r="J4738" s="98"/>
      <c r="K4738" s="98"/>
      <c r="L4738" s="98"/>
      <c r="M4738" s="255"/>
      <c r="N4738" s="255"/>
      <c r="O4738" s="98"/>
      <c r="P4738" s="98"/>
      <c r="Q4738" s="130"/>
    </row>
    <row r="4739" spans="1:17" ht="12.6" customHeight="1" x14ac:dyDescent="0.2">
      <c r="A4739" s="234"/>
      <c r="B4739" s="98"/>
      <c r="C4739" s="130"/>
      <c r="D4739" s="240"/>
      <c r="E4739" s="240"/>
      <c r="F4739" s="224"/>
      <c r="G4739" s="98"/>
      <c r="H4739" s="98"/>
      <c r="I4739" s="130"/>
      <c r="J4739" s="98"/>
      <c r="K4739" s="98"/>
      <c r="L4739" s="98"/>
      <c r="M4739" s="255"/>
      <c r="N4739" s="255"/>
      <c r="O4739" s="98"/>
      <c r="P4739" s="98"/>
      <c r="Q4739" s="130"/>
    </row>
    <row r="4740" spans="1:17" ht="12.6" customHeight="1" x14ac:dyDescent="0.2">
      <c r="A4740" s="234"/>
      <c r="B4740" s="98"/>
      <c r="C4740" s="130"/>
      <c r="D4740" s="240"/>
      <c r="E4740" s="240"/>
      <c r="F4740" s="224"/>
      <c r="G4740" s="98"/>
      <c r="H4740" s="98"/>
      <c r="I4740" s="130"/>
      <c r="J4740" s="98"/>
      <c r="K4740" s="98"/>
      <c r="L4740" s="98"/>
      <c r="M4740" s="255"/>
      <c r="N4740" s="255"/>
      <c r="O4740" s="98"/>
      <c r="P4740" s="98"/>
      <c r="Q4740" s="130"/>
    </row>
    <row r="4741" spans="1:17" ht="12.6" customHeight="1" x14ac:dyDescent="0.2">
      <c r="A4741" s="234"/>
      <c r="B4741" s="98"/>
      <c r="C4741" s="130"/>
      <c r="D4741" s="240"/>
      <c r="E4741" s="240"/>
      <c r="F4741" s="224"/>
      <c r="G4741" s="98"/>
      <c r="H4741" s="98"/>
      <c r="I4741" s="130"/>
      <c r="J4741" s="98"/>
      <c r="K4741" s="98"/>
      <c r="L4741" s="98"/>
      <c r="M4741" s="255"/>
      <c r="N4741" s="255"/>
      <c r="O4741" s="98"/>
      <c r="P4741" s="98"/>
      <c r="Q4741" s="130"/>
    </row>
    <row r="4742" spans="1:17" ht="12.6" customHeight="1" x14ac:dyDescent="0.2">
      <c r="A4742" s="234"/>
      <c r="B4742" s="98"/>
      <c r="C4742" s="130"/>
      <c r="D4742" s="240"/>
      <c r="E4742" s="240"/>
      <c r="F4742" s="224"/>
      <c r="G4742" s="98"/>
      <c r="H4742" s="98"/>
      <c r="I4742" s="130"/>
      <c r="J4742" s="98"/>
      <c r="K4742" s="98"/>
      <c r="L4742" s="98"/>
      <c r="M4742" s="255"/>
      <c r="N4742" s="255"/>
      <c r="O4742" s="98"/>
      <c r="P4742" s="98"/>
      <c r="Q4742" s="130"/>
    </row>
    <row r="4743" spans="1:17" ht="12.6" customHeight="1" x14ac:dyDescent="0.2">
      <c r="A4743" s="234"/>
      <c r="B4743" s="98"/>
      <c r="C4743" s="130"/>
      <c r="D4743" s="240"/>
      <c r="E4743" s="240"/>
      <c r="F4743" s="224"/>
      <c r="G4743" s="98"/>
      <c r="H4743" s="98"/>
      <c r="I4743" s="130"/>
      <c r="J4743" s="98"/>
      <c r="K4743" s="98"/>
      <c r="L4743" s="98"/>
      <c r="M4743" s="255"/>
      <c r="N4743" s="255"/>
      <c r="O4743" s="98"/>
      <c r="P4743" s="98"/>
      <c r="Q4743" s="130"/>
    </row>
    <row r="4744" spans="1:17" ht="12.6" customHeight="1" x14ac:dyDescent="0.2">
      <c r="A4744" s="234"/>
      <c r="B4744" s="98"/>
      <c r="C4744" s="130"/>
      <c r="D4744" s="240"/>
      <c r="E4744" s="240"/>
      <c r="F4744" s="224"/>
      <c r="G4744" s="98"/>
      <c r="H4744" s="98"/>
      <c r="I4744" s="130"/>
      <c r="J4744" s="98"/>
      <c r="K4744" s="98"/>
      <c r="L4744" s="98"/>
      <c r="M4744" s="255"/>
      <c r="N4744" s="255"/>
      <c r="O4744" s="98"/>
      <c r="P4744" s="98"/>
      <c r="Q4744" s="130"/>
    </row>
    <row r="4745" spans="1:17" ht="12.6" customHeight="1" x14ac:dyDescent="0.2">
      <c r="A4745" s="234"/>
      <c r="B4745" s="98"/>
      <c r="C4745" s="130"/>
      <c r="D4745" s="240"/>
      <c r="E4745" s="240"/>
      <c r="F4745" s="224"/>
      <c r="G4745" s="98"/>
      <c r="H4745" s="98"/>
      <c r="I4745" s="130"/>
      <c r="J4745" s="98"/>
      <c r="K4745" s="98"/>
      <c r="L4745" s="98"/>
      <c r="M4745" s="255"/>
      <c r="N4745" s="255"/>
      <c r="O4745" s="98"/>
      <c r="P4745" s="98"/>
      <c r="Q4745" s="130"/>
    </row>
    <row r="4746" spans="1:17" ht="12.6" customHeight="1" x14ac:dyDescent="0.2">
      <c r="A4746" s="234"/>
      <c r="B4746" s="98"/>
      <c r="C4746" s="130"/>
      <c r="D4746" s="240"/>
      <c r="E4746" s="240"/>
      <c r="F4746" s="224"/>
      <c r="G4746" s="98"/>
      <c r="H4746" s="98"/>
      <c r="I4746" s="130"/>
      <c r="J4746" s="98"/>
      <c r="K4746" s="98"/>
      <c r="L4746" s="98"/>
      <c r="M4746" s="255"/>
      <c r="N4746" s="255"/>
      <c r="O4746" s="98"/>
      <c r="P4746" s="98"/>
      <c r="Q4746" s="130"/>
    </row>
    <row r="4747" spans="1:17" ht="12.6" customHeight="1" x14ac:dyDescent="0.2">
      <c r="A4747" s="234"/>
      <c r="B4747" s="98"/>
      <c r="C4747" s="130"/>
      <c r="D4747" s="240"/>
      <c r="E4747" s="240"/>
      <c r="F4747" s="224"/>
      <c r="G4747" s="98"/>
      <c r="H4747" s="98"/>
      <c r="I4747" s="130"/>
      <c r="J4747" s="98"/>
      <c r="K4747" s="98"/>
      <c r="L4747" s="98"/>
      <c r="M4747" s="255"/>
      <c r="N4747" s="255"/>
      <c r="O4747" s="98"/>
      <c r="P4747" s="98"/>
      <c r="Q4747" s="130"/>
    </row>
    <row r="4748" spans="1:17" ht="12.6" customHeight="1" x14ac:dyDescent="0.2">
      <c r="A4748" s="234"/>
      <c r="B4748" s="98"/>
      <c r="C4748" s="130"/>
      <c r="D4748" s="240"/>
      <c r="E4748" s="240"/>
      <c r="F4748" s="224"/>
      <c r="G4748" s="98"/>
      <c r="H4748" s="98"/>
      <c r="I4748" s="130"/>
      <c r="J4748" s="98"/>
      <c r="K4748" s="98"/>
      <c r="L4748" s="98"/>
      <c r="M4748" s="255"/>
      <c r="N4748" s="255"/>
      <c r="O4748" s="98"/>
      <c r="P4748" s="98"/>
      <c r="Q4748" s="130"/>
    </row>
    <row r="4749" spans="1:17" ht="12.6" customHeight="1" x14ac:dyDescent="0.2">
      <c r="A4749" s="234"/>
      <c r="B4749" s="98"/>
      <c r="C4749" s="130"/>
      <c r="D4749" s="240"/>
      <c r="E4749" s="240"/>
      <c r="F4749" s="224"/>
      <c r="G4749" s="98"/>
      <c r="H4749" s="98"/>
      <c r="I4749" s="130"/>
      <c r="J4749" s="98"/>
      <c r="K4749" s="98"/>
      <c r="L4749" s="98"/>
      <c r="M4749" s="255"/>
      <c r="N4749" s="255"/>
      <c r="O4749" s="98"/>
      <c r="P4749" s="98"/>
      <c r="Q4749" s="130"/>
    </row>
    <row r="4750" spans="1:17" ht="12.6" customHeight="1" x14ac:dyDescent="0.2">
      <c r="A4750" s="234"/>
      <c r="B4750" s="98"/>
      <c r="C4750" s="130"/>
      <c r="D4750" s="240"/>
      <c r="E4750" s="240"/>
      <c r="F4750" s="224"/>
      <c r="G4750" s="98"/>
      <c r="H4750" s="98"/>
      <c r="I4750" s="130"/>
      <c r="J4750" s="98"/>
      <c r="K4750" s="98"/>
      <c r="L4750" s="98"/>
      <c r="M4750" s="255"/>
      <c r="N4750" s="255"/>
      <c r="O4750" s="98"/>
      <c r="P4750" s="98"/>
      <c r="Q4750" s="130"/>
    </row>
    <row r="4751" spans="1:17" ht="12.6" customHeight="1" x14ac:dyDescent="0.2">
      <c r="A4751" s="234"/>
      <c r="B4751" s="98"/>
      <c r="C4751" s="130"/>
      <c r="D4751" s="240"/>
      <c r="E4751" s="240"/>
      <c r="F4751" s="224"/>
      <c r="G4751" s="98"/>
      <c r="H4751" s="98"/>
      <c r="I4751" s="130"/>
      <c r="J4751" s="98"/>
      <c r="K4751" s="98"/>
      <c r="L4751" s="98"/>
      <c r="M4751" s="255"/>
      <c r="N4751" s="255"/>
      <c r="O4751" s="98"/>
      <c r="P4751" s="98"/>
      <c r="Q4751" s="130"/>
    </row>
    <row r="4752" spans="1:17" ht="12.6" customHeight="1" x14ac:dyDescent="0.2">
      <c r="A4752" s="234"/>
      <c r="B4752" s="98"/>
      <c r="C4752" s="130"/>
      <c r="D4752" s="240"/>
      <c r="E4752" s="240"/>
      <c r="F4752" s="224"/>
      <c r="G4752" s="98"/>
      <c r="H4752" s="98"/>
      <c r="I4752" s="130"/>
      <c r="J4752" s="98"/>
      <c r="K4752" s="98"/>
      <c r="L4752" s="98"/>
      <c r="M4752" s="255"/>
      <c r="N4752" s="255"/>
      <c r="O4752" s="98"/>
      <c r="P4752" s="98"/>
      <c r="Q4752" s="130"/>
    </row>
    <row r="4753" spans="1:17" ht="12.6" customHeight="1" x14ac:dyDescent="0.2">
      <c r="A4753" s="234"/>
      <c r="B4753" s="98"/>
      <c r="C4753" s="130"/>
      <c r="D4753" s="240"/>
      <c r="E4753" s="240"/>
      <c r="F4753" s="224"/>
      <c r="G4753" s="98"/>
      <c r="H4753" s="98"/>
      <c r="I4753" s="130"/>
      <c r="J4753" s="98"/>
      <c r="K4753" s="98"/>
      <c r="L4753" s="98"/>
      <c r="M4753" s="255"/>
      <c r="N4753" s="255"/>
      <c r="O4753" s="98"/>
      <c r="P4753" s="98"/>
      <c r="Q4753" s="130"/>
    </row>
    <row r="4754" spans="1:17" ht="12.6" customHeight="1" x14ac:dyDescent="0.2">
      <c r="A4754" s="234"/>
      <c r="B4754" s="98"/>
      <c r="C4754" s="130"/>
      <c r="D4754" s="240"/>
      <c r="E4754" s="240"/>
      <c r="F4754" s="224"/>
      <c r="G4754" s="98"/>
      <c r="H4754" s="98"/>
      <c r="I4754" s="130"/>
      <c r="J4754" s="98"/>
      <c r="K4754" s="98"/>
      <c r="L4754" s="98"/>
      <c r="M4754" s="255"/>
      <c r="N4754" s="255"/>
      <c r="O4754" s="98"/>
      <c r="P4754" s="98"/>
      <c r="Q4754" s="130"/>
    </row>
    <row r="4755" spans="1:17" ht="12.6" customHeight="1" x14ac:dyDescent="0.2">
      <c r="A4755" s="234"/>
      <c r="B4755" s="98"/>
      <c r="C4755" s="130"/>
      <c r="D4755" s="240"/>
      <c r="E4755" s="240"/>
      <c r="F4755" s="224"/>
      <c r="G4755" s="98"/>
      <c r="H4755" s="98"/>
      <c r="I4755" s="130"/>
      <c r="J4755" s="98"/>
      <c r="K4755" s="98"/>
      <c r="L4755" s="98"/>
      <c r="M4755" s="255"/>
      <c r="N4755" s="255"/>
      <c r="O4755" s="98"/>
      <c r="P4755" s="98"/>
      <c r="Q4755" s="130"/>
    </row>
    <row r="4756" spans="1:17" ht="12.6" customHeight="1" x14ac:dyDescent="0.2">
      <c r="A4756" s="234"/>
      <c r="B4756" s="98"/>
      <c r="C4756" s="130"/>
      <c r="D4756" s="240"/>
      <c r="E4756" s="240"/>
      <c r="F4756" s="224"/>
      <c r="G4756" s="98"/>
      <c r="H4756" s="98"/>
      <c r="I4756" s="130"/>
      <c r="J4756" s="98"/>
      <c r="K4756" s="98"/>
      <c r="L4756" s="98"/>
      <c r="M4756" s="255"/>
      <c r="N4756" s="255"/>
      <c r="O4756" s="98"/>
      <c r="P4756" s="98"/>
      <c r="Q4756" s="130"/>
    </row>
    <row r="4757" spans="1:17" ht="12.6" customHeight="1" x14ac:dyDescent="0.2">
      <c r="A4757" s="234"/>
      <c r="B4757" s="98"/>
      <c r="C4757" s="130"/>
      <c r="D4757" s="240"/>
      <c r="E4757" s="240"/>
      <c r="F4757" s="224"/>
      <c r="G4757" s="98"/>
      <c r="H4757" s="98"/>
      <c r="I4757" s="130"/>
      <c r="J4757" s="98"/>
      <c r="K4757" s="98"/>
      <c r="L4757" s="98"/>
      <c r="M4757" s="255"/>
      <c r="N4757" s="255"/>
      <c r="O4757" s="98"/>
      <c r="P4757" s="98"/>
      <c r="Q4757" s="130"/>
    </row>
    <row r="4758" spans="1:17" ht="12.6" customHeight="1" x14ac:dyDescent="0.2">
      <c r="A4758" s="234"/>
      <c r="B4758" s="98"/>
      <c r="C4758" s="130"/>
      <c r="D4758" s="240"/>
      <c r="E4758" s="240"/>
      <c r="F4758" s="224"/>
      <c r="G4758" s="98"/>
      <c r="H4758" s="98"/>
      <c r="I4758" s="130"/>
      <c r="J4758" s="98"/>
      <c r="K4758" s="98"/>
      <c r="L4758" s="98"/>
      <c r="M4758" s="255"/>
      <c r="N4758" s="255"/>
      <c r="O4758" s="98"/>
      <c r="P4758" s="98"/>
      <c r="Q4758" s="130"/>
    </row>
    <row r="4759" spans="1:17" ht="12.6" customHeight="1" x14ac:dyDescent="0.2">
      <c r="A4759" s="234"/>
      <c r="B4759" s="98"/>
      <c r="C4759" s="130"/>
      <c r="D4759" s="240"/>
      <c r="E4759" s="240"/>
      <c r="F4759" s="224"/>
      <c r="G4759" s="98"/>
      <c r="H4759" s="98"/>
      <c r="I4759" s="130"/>
      <c r="J4759" s="98"/>
      <c r="K4759" s="98"/>
      <c r="L4759" s="98"/>
      <c r="M4759" s="255"/>
      <c r="N4759" s="255"/>
      <c r="O4759" s="98"/>
      <c r="P4759" s="98"/>
      <c r="Q4759" s="130"/>
    </row>
    <row r="4760" spans="1:17" ht="12.6" customHeight="1" x14ac:dyDescent="0.2">
      <c r="A4760" s="234"/>
      <c r="B4760" s="98"/>
      <c r="C4760" s="130"/>
      <c r="D4760" s="240"/>
      <c r="E4760" s="240"/>
      <c r="F4760" s="224"/>
      <c r="G4760" s="98"/>
      <c r="H4760" s="98"/>
      <c r="I4760" s="130"/>
      <c r="J4760" s="98"/>
      <c r="K4760" s="98"/>
      <c r="L4760" s="98"/>
      <c r="M4760" s="255"/>
      <c r="N4760" s="255"/>
      <c r="O4760" s="98"/>
      <c r="P4760" s="98"/>
      <c r="Q4760" s="130"/>
    </row>
    <row r="4761" spans="1:17" ht="12.6" customHeight="1" x14ac:dyDescent="0.2">
      <c r="A4761" s="234"/>
      <c r="B4761" s="98"/>
      <c r="C4761" s="130"/>
      <c r="D4761" s="240"/>
      <c r="E4761" s="240"/>
      <c r="F4761" s="224"/>
      <c r="G4761" s="98"/>
      <c r="H4761" s="98"/>
      <c r="I4761" s="130"/>
      <c r="J4761" s="98"/>
      <c r="K4761" s="98"/>
      <c r="L4761" s="98"/>
      <c r="M4761" s="255"/>
      <c r="N4761" s="255"/>
      <c r="O4761" s="98"/>
      <c r="P4761" s="98"/>
      <c r="Q4761" s="130"/>
    </row>
    <row r="4762" spans="1:17" ht="12.6" customHeight="1" x14ac:dyDescent="0.2">
      <c r="A4762" s="234"/>
      <c r="B4762" s="98"/>
      <c r="C4762" s="130"/>
      <c r="D4762" s="240"/>
      <c r="E4762" s="240"/>
      <c r="F4762" s="224"/>
      <c r="G4762" s="98"/>
      <c r="H4762" s="98"/>
      <c r="I4762" s="130"/>
      <c r="J4762" s="98"/>
      <c r="K4762" s="98"/>
      <c r="L4762" s="98"/>
      <c r="M4762" s="255"/>
      <c r="N4762" s="255"/>
      <c r="O4762" s="98"/>
      <c r="P4762" s="98"/>
      <c r="Q4762" s="130"/>
    </row>
    <row r="4763" spans="1:17" ht="12.6" customHeight="1" x14ac:dyDescent="0.2">
      <c r="A4763" s="234"/>
      <c r="B4763" s="98"/>
      <c r="C4763" s="130"/>
      <c r="D4763" s="240"/>
      <c r="E4763" s="240"/>
      <c r="F4763" s="224"/>
      <c r="G4763" s="98"/>
      <c r="H4763" s="98"/>
      <c r="I4763" s="130"/>
      <c r="J4763" s="98"/>
      <c r="K4763" s="98"/>
      <c r="L4763" s="98"/>
      <c r="M4763" s="255"/>
      <c r="N4763" s="255"/>
      <c r="O4763" s="98"/>
      <c r="P4763" s="98"/>
      <c r="Q4763" s="130"/>
    </row>
    <row r="4764" spans="1:17" ht="12.6" customHeight="1" x14ac:dyDescent="0.2">
      <c r="A4764" s="234"/>
      <c r="B4764" s="98"/>
      <c r="C4764" s="130"/>
      <c r="D4764" s="240"/>
      <c r="E4764" s="240"/>
      <c r="F4764" s="224"/>
      <c r="G4764" s="98"/>
      <c r="H4764" s="98"/>
      <c r="I4764" s="130"/>
      <c r="J4764" s="98"/>
      <c r="K4764" s="98"/>
      <c r="L4764" s="98"/>
      <c r="M4764" s="255"/>
      <c r="N4764" s="255"/>
      <c r="O4764" s="98"/>
      <c r="P4764" s="98"/>
      <c r="Q4764" s="130"/>
    </row>
    <row r="4765" spans="1:17" ht="12.6" customHeight="1" x14ac:dyDescent="0.2">
      <c r="A4765" s="234"/>
      <c r="B4765" s="98"/>
      <c r="C4765" s="130"/>
      <c r="D4765" s="240"/>
      <c r="E4765" s="240"/>
      <c r="F4765" s="224"/>
      <c r="G4765" s="98"/>
      <c r="H4765" s="98"/>
      <c r="I4765" s="130"/>
      <c r="J4765" s="98"/>
      <c r="K4765" s="98"/>
      <c r="L4765" s="98"/>
      <c r="M4765" s="255"/>
      <c r="N4765" s="255"/>
      <c r="O4765" s="98"/>
      <c r="P4765" s="98"/>
      <c r="Q4765" s="130"/>
    </row>
    <row r="4766" spans="1:17" ht="12.6" customHeight="1" x14ac:dyDescent="0.2">
      <c r="A4766" s="234"/>
      <c r="B4766" s="98"/>
      <c r="C4766" s="130"/>
      <c r="D4766" s="240"/>
      <c r="E4766" s="240"/>
      <c r="F4766" s="224"/>
      <c r="G4766" s="98"/>
      <c r="H4766" s="98"/>
      <c r="I4766" s="130"/>
      <c r="J4766" s="98"/>
      <c r="K4766" s="98"/>
      <c r="L4766" s="98"/>
      <c r="M4766" s="255"/>
      <c r="N4766" s="255"/>
      <c r="O4766" s="98"/>
      <c r="P4766" s="98"/>
      <c r="Q4766" s="130"/>
    </row>
    <row r="4767" spans="1:17" ht="12.6" customHeight="1" x14ac:dyDescent="0.2">
      <c r="A4767" s="234"/>
      <c r="B4767" s="98"/>
      <c r="C4767" s="130"/>
      <c r="D4767" s="240"/>
      <c r="E4767" s="240"/>
      <c r="F4767" s="224"/>
      <c r="G4767" s="98"/>
      <c r="H4767" s="98"/>
      <c r="I4767" s="130"/>
      <c r="J4767" s="98"/>
      <c r="K4767" s="98"/>
      <c r="L4767" s="98"/>
      <c r="M4767" s="255"/>
      <c r="N4767" s="255"/>
      <c r="O4767" s="98"/>
      <c r="P4767" s="98"/>
      <c r="Q4767" s="130"/>
    </row>
    <row r="4768" spans="1:17" ht="12.6" customHeight="1" x14ac:dyDescent="0.2">
      <c r="A4768" s="234"/>
      <c r="B4768" s="98"/>
      <c r="C4768" s="130"/>
      <c r="D4768" s="240"/>
      <c r="E4768" s="240"/>
      <c r="F4768" s="224"/>
      <c r="G4768" s="98"/>
      <c r="H4768" s="98"/>
      <c r="I4768" s="130"/>
      <c r="J4768" s="98"/>
      <c r="K4768" s="98"/>
      <c r="L4768" s="98"/>
      <c r="M4768" s="255"/>
      <c r="N4768" s="255"/>
      <c r="O4768" s="98"/>
      <c r="P4768" s="98"/>
      <c r="Q4768" s="130"/>
    </row>
    <row r="4769" spans="1:17" ht="12.6" customHeight="1" x14ac:dyDescent="0.2">
      <c r="A4769" s="234"/>
      <c r="B4769" s="98"/>
      <c r="C4769" s="130"/>
      <c r="D4769" s="240"/>
      <c r="E4769" s="240"/>
      <c r="F4769" s="224"/>
      <c r="G4769" s="98"/>
      <c r="H4769" s="98"/>
      <c r="I4769" s="130"/>
      <c r="J4769" s="98"/>
      <c r="K4769" s="98"/>
      <c r="L4769" s="98"/>
      <c r="M4769" s="255"/>
      <c r="N4769" s="255"/>
      <c r="O4769" s="98"/>
      <c r="P4769" s="98"/>
      <c r="Q4769" s="130"/>
    </row>
    <row r="4770" spans="1:17" ht="12.6" customHeight="1" x14ac:dyDescent="0.2">
      <c r="A4770" s="234"/>
      <c r="B4770" s="98"/>
      <c r="C4770" s="130"/>
      <c r="D4770" s="240"/>
      <c r="E4770" s="240"/>
      <c r="F4770" s="224"/>
      <c r="G4770" s="98"/>
      <c r="H4770" s="98"/>
      <c r="I4770" s="130"/>
      <c r="J4770" s="98"/>
      <c r="K4770" s="98"/>
      <c r="L4770" s="98"/>
      <c r="M4770" s="255"/>
      <c r="N4770" s="255"/>
      <c r="O4770" s="98"/>
      <c r="P4770" s="98"/>
      <c r="Q4770" s="130"/>
    </row>
    <row r="4771" spans="1:17" ht="12.6" customHeight="1" x14ac:dyDescent="0.2">
      <c r="A4771" s="234"/>
      <c r="B4771" s="98"/>
      <c r="C4771" s="130"/>
      <c r="D4771" s="240"/>
      <c r="E4771" s="240"/>
      <c r="F4771" s="224"/>
      <c r="G4771" s="98"/>
      <c r="H4771" s="98"/>
      <c r="I4771" s="130"/>
      <c r="J4771" s="98"/>
      <c r="K4771" s="98"/>
      <c r="L4771" s="98"/>
      <c r="M4771" s="255"/>
      <c r="N4771" s="255"/>
      <c r="O4771" s="98"/>
      <c r="P4771" s="98"/>
      <c r="Q4771" s="130"/>
    </row>
    <row r="4772" spans="1:17" ht="12.6" customHeight="1" x14ac:dyDescent="0.2">
      <c r="A4772" s="234"/>
      <c r="B4772" s="98"/>
      <c r="C4772" s="130"/>
      <c r="D4772" s="240"/>
      <c r="E4772" s="240"/>
      <c r="F4772" s="224"/>
      <c r="G4772" s="98"/>
      <c r="H4772" s="98"/>
      <c r="I4772" s="130"/>
      <c r="J4772" s="98"/>
      <c r="K4772" s="98"/>
      <c r="L4772" s="98"/>
      <c r="M4772" s="255"/>
      <c r="N4772" s="255"/>
      <c r="O4772" s="98"/>
      <c r="P4772" s="98"/>
      <c r="Q4772" s="130"/>
    </row>
    <row r="4773" spans="1:17" ht="12.6" customHeight="1" x14ac:dyDescent="0.2">
      <c r="A4773" s="234"/>
      <c r="B4773" s="98"/>
      <c r="C4773" s="130"/>
      <c r="D4773" s="240"/>
      <c r="E4773" s="240"/>
      <c r="F4773" s="224"/>
      <c r="G4773" s="98"/>
      <c r="H4773" s="98"/>
      <c r="I4773" s="130"/>
      <c r="J4773" s="98"/>
      <c r="K4773" s="98"/>
      <c r="L4773" s="98"/>
      <c r="M4773" s="255"/>
      <c r="N4773" s="255"/>
      <c r="O4773" s="98"/>
      <c r="P4773" s="98"/>
      <c r="Q4773" s="130"/>
    </row>
    <row r="4774" spans="1:17" ht="12.6" customHeight="1" x14ac:dyDescent="0.2">
      <c r="A4774" s="234"/>
      <c r="B4774" s="98"/>
      <c r="C4774" s="130"/>
      <c r="D4774" s="240"/>
      <c r="E4774" s="240"/>
      <c r="F4774" s="224"/>
      <c r="G4774" s="98"/>
      <c r="H4774" s="98"/>
      <c r="I4774" s="130"/>
      <c r="J4774" s="98"/>
      <c r="K4774" s="98"/>
      <c r="L4774" s="98"/>
      <c r="M4774" s="255"/>
      <c r="N4774" s="255"/>
      <c r="O4774" s="98"/>
      <c r="P4774" s="98"/>
      <c r="Q4774" s="130"/>
    </row>
    <row r="4775" spans="1:17" ht="12.6" customHeight="1" x14ac:dyDescent="0.2">
      <c r="A4775" s="234"/>
      <c r="B4775" s="98"/>
      <c r="C4775" s="130"/>
      <c r="D4775" s="240"/>
      <c r="E4775" s="240"/>
      <c r="F4775" s="224"/>
      <c r="G4775" s="98"/>
      <c r="H4775" s="98"/>
      <c r="I4775" s="130"/>
      <c r="J4775" s="98"/>
      <c r="K4775" s="98"/>
      <c r="L4775" s="98"/>
      <c r="M4775" s="255"/>
      <c r="N4775" s="255"/>
      <c r="O4775" s="98"/>
      <c r="P4775" s="98"/>
      <c r="Q4775" s="130"/>
    </row>
    <row r="4776" spans="1:17" ht="12.6" customHeight="1" x14ac:dyDescent="0.2">
      <c r="A4776" s="234"/>
      <c r="B4776" s="98"/>
      <c r="C4776" s="130"/>
      <c r="D4776" s="240"/>
      <c r="E4776" s="240"/>
      <c r="F4776" s="224"/>
      <c r="G4776" s="98"/>
      <c r="H4776" s="98"/>
      <c r="I4776" s="130"/>
      <c r="J4776" s="98"/>
      <c r="K4776" s="98"/>
      <c r="L4776" s="98"/>
      <c r="M4776" s="255"/>
      <c r="N4776" s="255"/>
      <c r="O4776" s="98"/>
      <c r="P4776" s="98"/>
      <c r="Q4776" s="130"/>
    </row>
    <row r="4777" spans="1:17" ht="12.6" customHeight="1" x14ac:dyDescent="0.2">
      <c r="A4777" s="234"/>
      <c r="B4777" s="98"/>
      <c r="C4777" s="130"/>
      <c r="D4777" s="240"/>
      <c r="E4777" s="240"/>
      <c r="F4777" s="224"/>
      <c r="G4777" s="98"/>
      <c r="H4777" s="98"/>
      <c r="I4777" s="130"/>
      <c r="J4777" s="98"/>
      <c r="K4777" s="98"/>
      <c r="L4777" s="98"/>
      <c r="M4777" s="255"/>
      <c r="N4777" s="255"/>
      <c r="O4777" s="98"/>
      <c r="P4777" s="98"/>
      <c r="Q4777" s="130"/>
    </row>
    <row r="4778" spans="1:17" ht="12.6" customHeight="1" x14ac:dyDescent="0.2">
      <c r="A4778" s="234"/>
      <c r="B4778" s="98"/>
      <c r="C4778" s="130"/>
      <c r="D4778" s="240"/>
      <c r="E4778" s="240"/>
      <c r="F4778" s="224"/>
      <c r="G4778" s="98"/>
      <c r="H4778" s="98"/>
      <c r="I4778" s="130"/>
      <c r="J4778" s="98"/>
      <c r="K4778" s="98"/>
      <c r="L4778" s="98"/>
      <c r="M4778" s="255"/>
      <c r="N4778" s="255"/>
      <c r="O4778" s="98"/>
      <c r="P4778" s="98"/>
      <c r="Q4778" s="130"/>
    </row>
    <row r="4779" spans="1:17" ht="12.6" customHeight="1" x14ac:dyDescent="0.2">
      <c r="A4779" s="234"/>
      <c r="B4779" s="98"/>
      <c r="C4779" s="130"/>
      <c r="D4779" s="240"/>
      <c r="E4779" s="240"/>
      <c r="F4779" s="224"/>
      <c r="G4779" s="98"/>
      <c r="H4779" s="98"/>
      <c r="I4779" s="130"/>
      <c r="J4779" s="98"/>
      <c r="K4779" s="98"/>
      <c r="L4779" s="98"/>
      <c r="M4779" s="255"/>
      <c r="N4779" s="255"/>
      <c r="O4779" s="98"/>
      <c r="P4779" s="98"/>
      <c r="Q4779" s="130"/>
    </row>
    <row r="4780" spans="1:17" ht="12.6" customHeight="1" x14ac:dyDescent="0.2">
      <c r="A4780" s="234"/>
      <c r="B4780" s="98"/>
      <c r="C4780" s="130"/>
      <c r="D4780" s="240"/>
      <c r="E4780" s="240"/>
      <c r="F4780" s="224"/>
      <c r="G4780" s="98"/>
      <c r="H4780" s="98"/>
      <c r="I4780" s="130"/>
      <c r="J4780" s="98"/>
      <c r="K4780" s="98"/>
      <c r="L4780" s="98"/>
      <c r="M4780" s="255"/>
      <c r="N4780" s="255"/>
      <c r="O4780" s="98"/>
      <c r="P4780" s="98"/>
      <c r="Q4780" s="130"/>
    </row>
    <row r="4781" spans="1:17" ht="12.6" customHeight="1" x14ac:dyDescent="0.2">
      <c r="A4781" s="234"/>
      <c r="B4781" s="98"/>
      <c r="C4781" s="130"/>
      <c r="D4781" s="240"/>
      <c r="E4781" s="240"/>
      <c r="F4781" s="224"/>
      <c r="G4781" s="98"/>
      <c r="H4781" s="98"/>
      <c r="I4781" s="130"/>
      <c r="J4781" s="98"/>
      <c r="K4781" s="98"/>
      <c r="L4781" s="98"/>
      <c r="M4781" s="255"/>
      <c r="N4781" s="255"/>
      <c r="O4781" s="98"/>
      <c r="P4781" s="98"/>
      <c r="Q4781" s="130"/>
    </row>
    <row r="4782" spans="1:17" ht="12.6" customHeight="1" x14ac:dyDescent="0.2">
      <c r="A4782" s="234"/>
      <c r="B4782" s="98"/>
      <c r="C4782" s="130"/>
      <c r="D4782" s="240"/>
      <c r="E4782" s="240"/>
      <c r="F4782" s="224"/>
      <c r="G4782" s="98"/>
      <c r="H4782" s="98"/>
      <c r="I4782" s="130"/>
      <c r="J4782" s="98"/>
      <c r="K4782" s="98"/>
      <c r="L4782" s="98"/>
      <c r="M4782" s="255"/>
      <c r="N4782" s="255"/>
      <c r="O4782" s="98"/>
      <c r="P4782" s="98"/>
      <c r="Q4782" s="130"/>
    </row>
    <row r="4783" spans="1:17" ht="12.6" customHeight="1" x14ac:dyDescent="0.2">
      <c r="A4783" s="234"/>
      <c r="B4783" s="98"/>
      <c r="C4783" s="130"/>
      <c r="D4783" s="240"/>
      <c r="E4783" s="240"/>
      <c r="F4783" s="224"/>
      <c r="G4783" s="98"/>
      <c r="H4783" s="98"/>
      <c r="I4783" s="130"/>
      <c r="J4783" s="98"/>
      <c r="K4783" s="98"/>
      <c r="L4783" s="98"/>
      <c r="M4783" s="255"/>
      <c r="N4783" s="255"/>
      <c r="O4783" s="98"/>
      <c r="P4783" s="98"/>
      <c r="Q4783" s="130"/>
    </row>
    <row r="4784" spans="1:17" ht="12.6" customHeight="1" x14ac:dyDescent="0.2">
      <c r="A4784" s="234"/>
      <c r="B4784" s="98"/>
      <c r="C4784" s="130"/>
      <c r="D4784" s="240"/>
      <c r="E4784" s="240"/>
      <c r="F4784" s="224"/>
      <c r="G4784" s="98"/>
      <c r="H4784" s="98"/>
      <c r="I4784" s="130"/>
      <c r="J4784" s="98"/>
      <c r="K4784" s="98"/>
      <c r="L4784" s="98"/>
      <c r="M4784" s="255"/>
      <c r="N4784" s="255"/>
      <c r="O4784" s="98"/>
      <c r="P4784" s="98"/>
      <c r="Q4784" s="130"/>
    </row>
    <row r="4785" spans="1:17" ht="12.6" customHeight="1" x14ac:dyDescent="0.2">
      <c r="A4785" s="234"/>
      <c r="B4785" s="98"/>
      <c r="C4785" s="130"/>
      <c r="D4785" s="240"/>
      <c r="E4785" s="240"/>
      <c r="F4785" s="224"/>
      <c r="G4785" s="98"/>
      <c r="H4785" s="98"/>
      <c r="I4785" s="130"/>
      <c r="J4785" s="98"/>
      <c r="K4785" s="98"/>
      <c r="L4785" s="98"/>
      <c r="M4785" s="255"/>
      <c r="N4785" s="255"/>
      <c r="O4785" s="98"/>
      <c r="P4785" s="98"/>
      <c r="Q4785" s="130"/>
    </row>
    <row r="4786" spans="1:17" ht="12.6" customHeight="1" x14ac:dyDescent="0.2">
      <c r="A4786" s="234"/>
      <c r="B4786" s="98"/>
      <c r="C4786" s="130"/>
      <c r="D4786" s="240"/>
      <c r="E4786" s="240"/>
      <c r="F4786" s="224"/>
      <c r="G4786" s="98"/>
      <c r="H4786" s="98"/>
      <c r="I4786" s="130"/>
      <c r="J4786" s="98"/>
      <c r="K4786" s="98"/>
      <c r="L4786" s="98"/>
      <c r="M4786" s="255"/>
      <c r="N4786" s="255"/>
      <c r="O4786" s="98"/>
      <c r="P4786" s="98"/>
      <c r="Q4786" s="130"/>
    </row>
    <row r="4787" spans="1:17" ht="12.6" customHeight="1" x14ac:dyDescent="0.2">
      <c r="A4787" s="234"/>
      <c r="B4787" s="98"/>
      <c r="C4787" s="130"/>
      <c r="D4787" s="240"/>
      <c r="E4787" s="240"/>
      <c r="F4787" s="224"/>
      <c r="G4787" s="98"/>
      <c r="H4787" s="98"/>
      <c r="I4787" s="130"/>
      <c r="J4787" s="98"/>
      <c r="K4787" s="98"/>
      <c r="L4787" s="98"/>
      <c r="M4787" s="255"/>
      <c r="N4787" s="255"/>
      <c r="O4787" s="98"/>
      <c r="P4787" s="98"/>
      <c r="Q4787" s="130"/>
    </row>
    <row r="4788" spans="1:17" ht="12.6" customHeight="1" x14ac:dyDescent="0.2">
      <c r="A4788" s="234"/>
      <c r="B4788" s="98"/>
      <c r="C4788" s="130"/>
      <c r="D4788" s="240"/>
      <c r="E4788" s="240"/>
      <c r="F4788" s="224"/>
      <c r="G4788" s="98"/>
      <c r="H4788" s="98"/>
      <c r="I4788" s="130"/>
      <c r="J4788" s="98"/>
      <c r="K4788" s="98"/>
      <c r="L4788" s="98"/>
      <c r="M4788" s="255"/>
      <c r="N4788" s="255"/>
      <c r="O4788" s="98"/>
      <c r="P4788" s="98"/>
      <c r="Q4788" s="130"/>
    </row>
    <row r="4789" spans="1:17" ht="12.6" customHeight="1" x14ac:dyDescent="0.2">
      <c r="A4789" s="234"/>
      <c r="B4789" s="98"/>
      <c r="C4789" s="130"/>
      <c r="D4789" s="240"/>
      <c r="E4789" s="240"/>
      <c r="F4789" s="224"/>
      <c r="G4789" s="98"/>
      <c r="H4789" s="98"/>
      <c r="I4789" s="130"/>
      <c r="J4789" s="98"/>
      <c r="K4789" s="98"/>
      <c r="L4789" s="98"/>
      <c r="M4789" s="255"/>
      <c r="N4789" s="255"/>
      <c r="O4789" s="98"/>
      <c r="P4789" s="98"/>
      <c r="Q4789" s="130"/>
    </row>
    <row r="4790" spans="1:17" ht="12.6" customHeight="1" x14ac:dyDescent="0.2">
      <c r="A4790" s="234"/>
      <c r="B4790" s="98"/>
      <c r="C4790" s="130"/>
      <c r="D4790" s="240"/>
      <c r="E4790" s="240"/>
      <c r="F4790" s="224"/>
      <c r="G4790" s="98"/>
      <c r="H4790" s="98"/>
      <c r="I4790" s="130"/>
      <c r="J4790" s="98"/>
      <c r="K4790" s="98"/>
      <c r="L4790" s="98"/>
      <c r="M4790" s="255"/>
      <c r="N4790" s="255"/>
      <c r="O4790" s="98"/>
      <c r="P4790" s="98"/>
      <c r="Q4790" s="130"/>
    </row>
    <row r="4791" spans="1:17" ht="12.6" customHeight="1" x14ac:dyDescent="0.2">
      <c r="A4791" s="234"/>
      <c r="B4791" s="98"/>
      <c r="C4791" s="130"/>
      <c r="D4791" s="240"/>
      <c r="E4791" s="240"/>
      <c r="F4791" s="224"/>
      <c r="G4791" s="98"/>
      <c r="H4791" s="98"/>
      <c r="I4791" s="130"/>
      <c r="J4791" s="98"/>
      <c r="K4791" s="98"/>
      <c r="L4791" s="98"/>
      <c r="M4791" s="255"/>
      <c r="N4791" s="255"/>
      <c r="O4791" s="98"/>
      <c r="P4791" s="98"/>
      <c r="Q4791" s="130"/>
    </row>
    <row r="4792" spans="1:17" ht="12.6" customHeight="1" x14ac:dyDescent="0.2">
      <c r="A4792" s="234"/>
      <c r="B4792" s="98"/>
      <c r="C4792" s="130"/>
      <c r="D4792" s="240"/>
      <c r="E4792" s="240"/>
      <c r="F4792" s="224"/>
      <c r="G4792" s="98"/>
      <c r="H4792" s="98"/>
      <c r="I4792" s="130"/>
      <c r="J4792" s="98"/>
      <c r="K4792" s="98"/>
      <c r="L4792" s="98"/>
      <c r="M4792" s="255"/>
      <c r="N4792" s="255"/>
      <c r="O4792" s="98"/>
      <c r="P4792" s="98"/>
      <c r="Q4792" s="130"/>
    </row>
    <row r="4793" spans="1:17" ht="12.6" customHeight="1" x14ac:dyDescent="0.2">
      <c r="A4793" s="234"/>
      <c r="B4793" s="98"/>
      <c r="C4793" s="130"/>
      <c r="D4793" s="240"/>
      <c r="E4793" s="240"/>
      <c r="F4793" s="224"/>
      <c r="G4793" s="98"/>
      <c r="H4793" s="98"/>
      <c r="I4793" s="130"/>
      <c r="J4793" s="98"/>
      <c r="K4793" s="98"/>
      <c r="L4793" s="98"/>
      <c r="M4793" s="255"/>
      <c r="N4793" s="255"/>
      <c r="O4793" s="98"/>
      <c r="P4793" s="98"/>
      <c r="Q4793" s="130"/>
    </row>
    <row r="4794" spans="1:17" ht="12.6" customHeight="1" x14ac:dyDescent="0.2">
      <c r="A4794" s="234"/>
      <c r="B4794" s="98"/>
      <c r="C4794" s="130"/>
      <c r="D4794" s="240"/>
      <c r="E4794" s="240"/>
      <c r="F4794" s="224"/>
      <c r="G4794" s="98"/>
      <c r="H4794" s="98"/>
      <c r="I4794" s="130"/>
      <c r="J4794" s="98"/>
      <c r="K4794" s="98"/>
      <c r="L4794" s="98"/>
      <c r="M4794" s="255"/>
      <c r="N4794" s="255"/>
      <c r="O4794" s="98"/>
      <c r="P4794" s="98"/>
      <c r="Q4794" s="130"/>
    </row>
    <row r="4795" spans="1:17" ht="12.6" customHeight="1" x14ac:dyDescent="0.2">
      <c r="A4795" s="234"/>
      <c r="B4795" s="98"/>
      <c r="C4795" s="130"/>
      <c r="D4795" s="240"/>
      <c r="E4795" s="240"/>
      <c r="F4795" s="224"/>
      <c r="G4795" s="98"/>
      <c r="H4795" s="98"/>
      <c r="I4795" s="130"/>
      <c r="J4795" s="98"/>
      <c r="K4795" s="98"/>
      <c r="L4795" s="98"/>
      <c r="M4795" s="255"/>
      <c r="N4795" s="255"/>
      <c r="O4795" s="98"/>
      <c r="P4795" s="98"/>
      <c r="Q4795" s="130"/>
    </row>
    <row r="4796" spans="1:17" ht="12.6" customHeight="1" x14ac:dyDescent="0.2">
      <c r="A4796" s="234"/>
      <c r="B4796" s="98"/>
      <c r="C4796" s="130"/>
      <c r="D4796" s="240"/>
      <c r="E4796" s="240"/>
      <c r="F4796" s="224"/>
      <c r="G4796" s="98"/>
      <c r="H4796" s="98"/>
      <c r="I4796" s="130"/>
      <c r="J4796" s="98"/>
      <c r="K4796" s="98"/>
      <c r="L4796" s="98"/>
      <c r="M4796" s="255"/>
      <c r="N4796" s="255"/>
      <c r="O4796" s="98"/>
      <c r="P4796" s="98"/>
      <c r="Q4796" s="130"/>
    </row>
    <row r="4797" spans="1:17" ht="12.6" customHeight="1" x14ac:dyDescent="0.2">
      <c r="A4797" s="234"/>
      <c r="B4797" s="98"/>
      <c r="C4797" s="130"/>
      <c r="D4797" s="240"/>
      <c r="E4797" s="240"/>
      <c r="F4797" s="224"/>
      <c r="G4797" s="98"/>
      <c r="H4797" s="98"/>
      <c r="I4797" s="130"/>
      <c r="J4797" s="98"/>
      <c r="K4797" s="98"/>
      <c r="L4797" s="98"/>
      <c r="M4797" s="255"/>
      <c r="N4797" s="255"/>
      <c r="O4797" s="98"/>
      <c r="P4797" s="98"/>
      <c r="Q4797" s="130"/>
    </row>
    <row r="4798" spans="1:17" ht="12.6" customHeight="1" x14ac:dyDescent="0.2">
      <c r="A4798" s="234"/>
      <c r="B4798" s="98"/>
      <c r="C4798" s="130"/>
      <c r="D4798" s="240"/>
      <c r="E4798" s="240"/>
      <c r="F4798" s="224"/>
      <c r="G4798" s="98"/>
      <c r="H4798" s="98"/>
      <c r="I4798" s="130"/>
      <c r="J4798" s="98"/>
      <c r="K4798" s="98"/>
      <c r="L4798" s="98"/>
      <c r="M4798" s="255"/>
      <c r="N4798" s="255"/>
      <c r="O4798" s="98"/>
      <c r="P4798" s="98"/>
      <c r="Q4798" s="130"/>
    </row>
    <row r="4799" spans="1:17" ht="12.6" customHeight="1" x14ac:dyDescent="0.2">
      <c r="A4799" s="234"/>
      <c r="B4799" s="98"/>
      <c r="C4799" s="130"/>
      <c r="D4799" s="240"/>
      <c r="E4799" s="240"/>
      <c r="F4799" s="224"/>
      <c r="G4799" s="98"/>
      <c r="H4799" s="98"/>
      <c r="I4799" s="130"/>
      <c r="J4799" s="98"/>
      <c r="K4799" s="98"/>
      <c r="L4799" s="98"/>
      <c r="M4799" s="255"/>
      <c r="N4799" s="255"/>
      <c r="O4799" s="98"/>
      <c r="P4799" s="98"/>
      <c r="Q4799" s="130"/>
    </row>
    <row r="4800" spans="1:17" ht="12.6" customHeight="1" x14ac:dyDescent="0.2">
      <c r="A4800" s="234"/>
      <c r="B4800" s="98"/>
      <c r="C4800" s="130"/>
      <c r="D4800" s="240"/>
      <c r="E4800" s="240"/>
      <c r="F4800" s="224"/>
      <c r="G4800" s="98"/>
      <c r="H4800" s="98"/>
      <c r="I4800" s="130"/>
      <c r="J4800" s="98"/>
      <c r="K4800" s="98"/>
      <c r="L4800" s="98"/>
      <c r="M4800" s="255"/>
      <c r="N4800" s="255"/>
      <c r="O4800" s="98"/>
      <c r="P4800" s="98"/>
      <c r="Q4800" s="130"/>
    </row>
    <row r="4801" spans="1:17" ht="12.6" customHeight="1" x14ac:dyDescent="0.2">
      <c r="A4801" s="234"/>
      <c r="B4801" s="98"/>
      <c r="C4801" s="130"/>
      <c r="D4801" s="240"/>
      <c r="E4801" s="240"/>
      <c r="F4801" s="224"/>
      <c r="G4801" s="98"/>
      <c r="H4801" s="98"/>
      <c r="I4801" s="130"/>
      <c r="J4801" s="98"/>
      <c r="K4801" s="98"/>
      <c r="L4801" s="98"/>
      <c r="M4801" s="255"/>
      <c r="N4801" s="255"/>
      <c r="O4801" s="98"/>
      <c r="P4801" s="98"/>
      <c r="Q4801" s="130"/>
    </row>
    <row r="4802" spans="1:17" ht="12.6" customHeight="1" x14ac:dyDescent="0.2">
      <c r="A4802" s="234"/>
      <c r="B4802" s="98"/>
      <c r="C4802" s="130"/>
      <c r="D4802" s="240"/>
      <c r="E4802" s="240"/>
      <c r="F4802" s="224"/>
      <c r="G4802" s="98"/>
      <c r="H4802" s="98"/>
      <c r="I4802" s="130"/>
      <c r="J4802" s="98"/>
      <c r="K4802" s="98"/>
      <c r="L4802" s="98"/>
      <c r="M4802" s="255"/>
      <c r="N4802" s="255"/>
      <c r="O4802" s="98"/>
      <c r="P4802" s="98"/>
      <c r="Q4802" s="130"/>
    </row>
    <row r="4803" spans="1:17" ht="12.6" customHeight="1" x14ac:dyDescent="0.2">
      <c r="A4803" s="234"/>
      <c r="B4803" s="98"/>
      <c r="C4803" s="130"/>
      <c r="D4803" s="240"/>
      <c r="E4803" s="240"/>
      <c r="F4803" s="224"/>
      <c r="G4803" s="98"/>
      <c r="H4803" s="98"/>
      <c r="I4803" s="130"/>
      <c r="J4803" s="98"/>
      <c r="K4803" s="98"/>
      <c r="L4803" s="98"/>
      <c r="M4803" s="255"/>
      <c r="N4803" s="255"/>
      <c r="O4803" s="98"/>
      <c r="P4803" s="98"/>
      <c r="Q4803" s="130"/>
    </row>
    <row r="4804" spans="1:17" ht="12.6" customHeight="1" x14ac:dyDescent="0.2">
      <c r="A4804" s="234"/>
      <c r="B4804" s="98"/>
      <c r="C4804" s="130"/>
      <c r="D4804" s="240"/>
      <c r="E4804" s="240"/>
      <c r="F4804" s="224"/>
      <c r="G4804" s="98"/>
      <c r="H4804" s="98"/>
      <c r="I4804" s="130"/>
      <c r="J4804" s="98"/>
      <c r="K4804" s="98"/>
      <c r="L4804" s="98"/>
      <c r="M4804" s="255"/>
      <c r="N4804" s="255"/>
      <c r="O4804" s="98"/>
      <c r="P4804" s="98"/>
      <c r="Q4804" s="130"/>
    </row>
    <row r="4805" spans="1:17" ht="12.6" customHeight="1" x14ac:dyDescent="0.2">
      <c r="A4805" s="234"/>
      <c r="B4805" s="98"/>
      <c r="C4805" s="130"/>
      <c r="D4805" s="240"/>
      <c r="E4805" s="240"/>
      <c r="F4805" s="224"/>
      <c r="G4805" s="98"/>
      <c r="H4805" s="98"/>
      <c r="I4805" s="130"/>
      <c r="J4805" s="98"/>
      <c r="K4805" s="98"/>
      <c r="L4805" s="98"/>
      <c r="M4805" s="255"/>
      <c r="N4805" s="255"/>
      <c r="O4805" s="98"/>
      <c r="P4805" s="98"/>
      <c r="Q4805" s="130"/>
    </row>
    <row r="4806" spans="1:17" ht="12.6" customHeight="1" x14ac:dyDescent="0.2">
      <c r="A4806" s="234"/>
      <c r="B4806" s="98"/>
      <c r="C4806" s="130"/>
      <c r="D4806" s="240"/>
      <c r="E4806" s="240"/>
      <c r="F4806" s="224"/>
      <c r="G4806" s="98"/>
      <c r="H4806" s="98"/>
      <c r="I4806" s="130"/>
      <c r="J4806" s="98"/>
      <c r="K4806" s="98"/>
      <c r="L4806" s="98"/>
      <c r="M4806" s="255"/>
      <c r="N4806" s="255"/>
      <c r="O4806" s="98"/>
      <c r="P4806" s="98"/>
      <c r="Q4806" s="130"/>
    </row>
    <row r="4807" spans="1:17" ht="12.6" customHeight="1" x14ac:dyDescent="0.2">
      <c r="A4807" s="234"/>
      <c r="B4807" s="98"/>
      <c r="C4807" s="130"/>
      <c r="D4807" s="240"/>
      <c r="E4807" s="240"/>
      <c r="F4807" s="224"/>
      <c r="G4807" s="98"/>
      <c r="H4807" s="98"/>
      <c r="I4807" s="130"/>
      <c r="J4807" s="98"/>
      <c r="K4807" s="98"/>
      <c r="L4807" s="98"/>
      <c r="M4807" s="255"/>
      <c r="N4807" s="255"/>
      <c r="O4807" s="98"/>
      <c r="P4807" s="98"/>
      <c r="Q4807" s="130"/>
    </row>
    <row r="4808" spans="1:17" ht="12.6" customHeight="1" x14ac:dyDescent="0.2">
      <c r="A4808" s="234"/>
      <c r="B4808" s="98"/>
      <c r="C4808" s="130"/>
      <c r="D4808" s="240"/>
      <c r="E4808" s="240"/>
      <c r="F4808" s="224"/>
      <c r="G4808" s="98"/>
      <c r="H4808" s="98"/>
      <c r="I4808" s="130"/>
      <c r="J4808" s="98"/>
      <c r="K4808" s="98"/>
      <c r="L4808" s="98"/>
      <c r="M4808" s="255"/>
      <c r="N4808" s="255"/>
      <c r="O4808" s="98"/>
      <c r="P4808" s="98"/>
      <c r="Q4808" s="130"/>
    </row>
    <row r="4809" spans="1:17" ht="12.6" customHeight="1" x14ac:dyDescent="0.2">
      <c r="A4809" s="234"/>
      <c r="B4809" s="98"/>
      <c r="C4809" s="130"/>
      <c r="D4809" s="240"/>
      <c r="E4809" s="240"/>
      <c r="F4809" s="224"/>
      <c r="G4809" s="98"/>
      <c r="H4809" s="98"/>
      <c r="I4809" s="130"/>
      <c r="J4809" s="98"/>
      <c r="K4809" s="98"/>
      <c r="L4809" s="98"/>
      <c r="M4809" s="255"/>
      <c r="N4809" s="255"/>
      <c r="O4809" s="98"/>
      <c r="P4809" s="98"/>
      <c r="Q4809" s="130"/>
    </row>
    <row r="4810" spans="1:17" ht="12.6" customHeight="1" x14ac:dyDescent="0.2">
      <c r="A4810" s="234"/>
      <c r="B4810" s="98"/>
      <c r="C4810" s="130"/>
      <c r="D4810" s="240"/>
      <c r="E4810" s="240"/>
      <c r="F4810" s="224"/>
      <c r="G4810" s="98"/>
      <c r="H4810" s="98"/>
      <c r="I4810" s="130"/>
      <c r="J4810" s="98"/>
      <c r="K4810" s="98"/>
      <c r="L4810" s="98"/>
      <c r="M4810" s="255"/>
      <c r="N4810" s="255"/>
      <c r="O4810" s="98"/>
      <c r="P4810" s="98"/>
      <c r="Q4810" s="130"/>
    </row>
    <row r="4811" spans="1:17" ht="12.6" customHeight="1" x14ac:dyDescent="0.2">
      <c r="A4811" s="234"/>
      <c r="B4811" s="98"/>
      <c r="C4811" s="130"/>
      <c r="D4811" s="240"/>
      <c r="E4811" s="240"/>
      <c r="F4811" s="224"/>
      <c r="G4811" s="98"/>
      <c r="H4811" s="98"/>
      <c r="I4811" s="130"/>
      <c r="J4811" s="98"/>
      <c r="K4811" s="98"/>
      <c r="L4811" s="98"/>
      <c r="M4811" s="255"/>
      <c r="N4811" s="255"/>
      <c r="O4811" s="98"/>
      <c r="P4811" s="98"/>
      <c r="Q4811" s="130"/>
    </row>
    <row r="4812" spans="1:17" ht="12.6" customHeight="1" x14ac:dyDescent="0.2">
      <c r="A4812" s="234"/>
      <c r="B4812" s="98"/>
      <c r="C4812" s="130"/>
      <c r="D4812" s="240"/>
      <c r="E4812" s="240"/>
      <c r="F4812" s="224"/>
      <c r="G4812" s="98"/>
      <c r="H4812" s="98"/>
      <c r="I4812" s="130"/>
      <c r="J4812" s="98"/>
      <c r="K4812" s="98"/>
      <c r="L4812" s="98"/>
      <c r="M4812" s="255"/>
      <c r="N4812" s="255"/>
      <c r="O4812" s="98"/>
      <c r="P4812" s="98"/>
      <c r="Q4812" s="130"/>
    </row>
    <row r="4813" spans="1:17" ht="12.6" customHeight="1" x14ac:dyDescent="0.2">
      <c r="A4813" s="234"/>
      <c r="B4813" s="98"/>
      <c r="C4813" s="130"/>
      <c r="D4813" s="240"/>
      <c r="E4813" s="240"/>
      <c r="F4813" s="224"/>
      <c r="G4813" s="98"/>
      <c r="H4813" s="98"/>
      <c r="I4813" s="130"/>
      <c r="J4813" s="98"/>
      <c r="K4813" s="98"/>
      <c r="L4813" s="98"/>
      <c r="M4813" s="255"/>
      <c r="N4813" s="255"/>
      <c r="O4813" s="98"/>
      <c r="P4813" s="98"/>
      <c r="Q4813" s="130"/>
    </row>
    <row r="4814" spans="1:17" ht="12.6" customHeight="1" x14ac:dyDescent="0.2">
      <c r="A4814" s="234"/>
      <c r="B4814" s="98"/>
      <c r="C4814" s="130"/>
      <c r="D4814" s="240"/>
      <c r="E4814" s="240"/>
      <c r="F4814" s="224"/>
      <c r="G4814" s="98"/>
      <c r="H4814" s="98"/>
      <c r="I4814" s="130"/>
      <c r="J4814" s="98"/>
      <c r="K4814" s="98"/>
      <c r="L4814" s="98"/>
      <c r="M4814" s="255"/>
      <c r="N4814" s="255"/>
      <c r="O4814" s="98"/>
      <c r="P4814" s="98"/>
      <c r="Q4814" s="130"/>
    </row>
    <row r="4815" spans="1:17" ht="12.6" customHeight="1" x14ac:dyDescent="0.2">
      <c r="A4815" s="234"/>
      <c r="B4815" s="98"/>
      <c r="C4815" s="130"/>
      <c r="D4815" s="240"/>
      <c r="E4815" s="240"/>
      <c r="F4815" s="224"/>
      <c r="G4815" s="98"/>
      <c r="H4815" s="98"/>
      <c r="I4815" s="130"/>
      <c r="J4815" s="98"/>
      <c r="K4815" s="98"/>
      <c r="L4815" s="98"/>
      <c r="M4815" s="255"/>
      <c r="N4815" s="255"/>
      <c r="O4815" s="98"/>
      <c r="P4815" s="98"/>
      <c r="Q4815" s="130"/>
    </row>
    <row r="4816" spans="1:17" ht="12.6" customHeight="1" x14ac:dyDescent="0.2">
      <c r="A4816" s="234"/>
      <c r="B4816" s="98"/>
      <c r="C4816" s="130"/>
      <c r="D4816" s="240"/>
      <c r="E4816" s="240"/>
      <c r="F4816" s="224"/>
      <c r="G4816" s="98"/>
      <c r="H4816" s="98"/>
      <c r="I4816" s="130"/>
      <c r="J4816" s="98"/>
      <c r="K4816" s="98"/>
      <c r="L4816" s="98"/>
      <c r="M4816" s="255"/>
      <c r="N4816" s="255"/>
      <c r="O4816" s="98"/>
      <c r="P4816" s="98"/>
      <c r="Q4816" s="130"/>
    </row>
    <row r="4817" spans="1:17" ht="12.6" customHeight="1" x14ac:dyDescent="0.2">
      <c r="A4817" s="234"/>
      <c r="B4817" s="98"/>
      <c r="C4817" s="130"/>
      <c r="D4817" s="240"/>
      <c r="E4817" s="240"/>
      <c r="F4817" s="224"/>
      <c r="G4817" s="98"/>
      <c r="H4817" s="98"/>
      <c r="I4817" s="130"/>
      <c r="J4817" s="98"/>
      <c r="K4817" s="98"/>
      <c r="L4817" s="98"/>
      <c r="M4817" s="255"/>
      <c r="N4817" s="255"/>
      <c r="O4817" s="98"/>
      <c r="P4817" s="98"/>
      <c r="Q4817" s="130"/>
    </row>
    <row r="4818" spans="1:17" ht="12.6" customHeight="1" x14ac:dyDescent="0.2">
      <c r="A4818" s="234"/>
      <c r="B4818" s="98"/>
      <c r="C4818" s="130"/>
      <c r="D4818" s="240"/>
      <c r="E4818" s="240"/>
      <c r="F4818" s="224"/>
      <c r="G4818" s="98"/>
      <c r="H4818" s="98"/>
      <c r="I4818" s="130"/>
      <c r="J4818" s="98"/>
      <c r="K4818" s="98"/>
      <c r="L4818" s="98"/>
      <c r="M4818" s="255"/>
      <c r="N4818" s="255"/>
      <c r="O4818" s="98"/>
      <c r="P4818" s="98"/>
      <c r="Q4818" s="130"/>
    </row>
    <row r="4819" spans="1:17" ht="12.6" customHeight="1" x14ac:dyDescent="0.2">
      <c r="A4819" s="234"/>
      <c r="B4819" s="98"/>
      <c r="C4819" s="130"/>
      <c r="D4819" s="240"/>
      <c r="E4819" s="240"/>
      <c r="F4819" s="224"/>
      <c r="G4819" s="98"/>
      <c r="H4819" s="98"/>
      <c r="I4819" s="130"/>
      <c r="J4819" s="98"/>
      <c r="K4819" s="98"/>
      <c r="L4819" s="98"/>
      <c r="M4819" s="255"/>
      <c r="N4819" s="255"/>
      <c r="O4819" s="98"/>
      <c r="P4819" s="98"/>
      <c r="Q4819" s="130"/>
    </row>
    <row r="4820" spans="1:17" ht="12.6" customHeight="1" x14ac:dyDescent="0.2">
      <c r="A4820" s="234"/>
      <c r="B4820" s="98"/>
      <c r="C4820" s="130"/>
      <c r="D4820" s="240"/>
      <c r="E4820" s="240"/>
      <c r="F4820" s="224"/>
      <c r="G4820" s="98"/>
      <c r="H4820" s="98"/>
      <c r="I4820" s="130"/>
      <c r="J4820" s="98"/>
      <c r="K4820" s="98"/>
      <c r="L4820" s="98"/>
      <c r="M4820" s="255"/>
      <c r="N4820" s="255"/>
      <c r="O4820" s="98"/>
      <c r="P4820" s="98"/>
      <c r="Q4820" s="130"/>
    </row>
    <row r="4821" spans="1:17" ht="12.6" customHeight="1" x14ac:dyDescent="0.2">
      <c r="A4821" s="234"/>
      <c r="B4821" s="98"/>
      <c r="C4821" s="130"/>
      <c r="D4821" s="240"/>
      <c r="E4821" s="240"/>
      <c r="F4821" s="224"/>
      <c r="G4821" s="98"/>
      <c r="H4821" s="98"/>
      <c r="I4821" s="130"/>
      <c r="J4821" s="98"/>
      <c r="K4821" s="98"/>
      <c r="L4821" s="98"/>
      <c r="M4821" s="255"/>
      <c r="N4821" s="255"/>
      <c r="O4821" s="98"/>
      <c r="P4821" s="98"/>
      <c r="Q4821" s="130"/>
    </row>
    <row r="4822" spans="1:17" ht="12.6" customHeight="1" x14ac:dyDescent="0.2">
      <c r="A4822" s="234"/>
      <c r="B4822" s="98"/>
      <c r="C4822" s="130"/>
      <c r="D4822" s="240"/>
      <c r="E4822" s="240"/>
      <c r="F4822" s="224"/>
      <c r="G4822" s="98"/>
      <c r="H4822" s="98"/>
      <c r="I4822" s="130"/>
      <c r="J4822" s="98"/>
      <c r="K4822" s="98"/>
      <c r="L4822" s="98"/>
      <c r="M4822" s="255"/>
      <c r="N4822" s="255"/>
      <c r="O4822" s="98"/>
      <c r="P4822" s="98"/>
      <c r="Q4822" s="130"/>
    </row>
    <row r="4823" spans="1:17" ht="12.6" customHeight="1" x14ac:dyDescent="0.2">
      <c r="A4823" s="234"/>
      <c r="B4823" s="98"/>
      <c r="C4823" s="130"/>
      <c r="D4823" s="240"/>
      <c r="E4823" s="240"/>
      <c r="F4823" s="224"/>
      <c r="G4823" s="98"/>
      <c r="H4823" s="98"/>
      <c r="I4823" s="130"/>
      <c r="J4823" s="98"/>
      <c r="K4823" s="98"/>
      <c r="L4823" s="98"/>
      <c r="M4823" s="255"/>
      <c r="N4823" s="255"/>
      <c r="O4823" s="98"/>
      <c r="P4823" s="98"/>
      <c r="Q4823" s="130"/>
    </row>
    <row r="4824" spans="1:17" ht="12.6" customHeight="1" x14ac:dyDescent="0.2">
      <c r="A4824" s="234"/>
      <c r="B4824" s="98"/>
      <c r="C4824" s="130"/>
      <c r="D4824" s="240"/>
      <c r="E4824" s="240"/>
      <c r="F4824" s="224"/>
      <c r="G4824" s="98"/>
      <c r="H4824" s="98"/>
      <c r="I4824" s="130"/>
      <c r="J4824" s="98"/>
      <c r="K4824" s="98"/>
      <c r="L4824" s="98"/>
      <c r="M4824" s="255"/>
      <c r="N4824" s="255"/>
      <c r="O4824" s="98"/>
      <c r="P4824" s="98"/>
      <c r="Q4824" s="130"/>
    </row>
    <row r="4825" spans="1:17" ht="12.6" customHeight="1" x14ac:dyDescent="0.2">
      <c r="A4825" s="234"/>
      <c r="B4825" s="98"/>
      <c r="C4825" s="130"/>
      <c r="D4825" s="240"/>
      <c r="E4825" s="240"/>
      <c r="F4825" s="224"/>
      <c r="G4825" s="98"/>
      <c r="H4825" s="98"/>
      <c r="I4825" s="130"/>
      <c r="J4825" s="98"/>
      <c r="K4825" s="98"/>
      <c r="L4825" s="98"/>
      <c r="M4825" s="255"/>
      <c r="N4825" s="255"/>
      <c r="O4825" s="98"/>
      <c r="P4825" s="98"/>
      <c r="Q4825" s="130"/>
    </row>
    <row r="4826" spans="1:17" ht="12.6" customHeight="1" x14ac:dyDescent="0.2">
      <c r="A4826" s="234"/>
      <c r="B4826" s="98"/>
      <c r="C4826" s="130"/>
      <c r="D4826" s="240"/>
      <c r="E4826" s="240"/>
      <c r="F4826" s="224"/>
      <c r="G4826" s="98"/>
      <c r="H4826" s="98"/>
      <c r="I4826" s="130"/>
      <c r="J4826" s="98"/>
      <c r="K4826" s="98"/>
      <c r="L4826" s="98"/>
      <c r="M4826" s="255"/>
      <c r="N4826" s="255"/>
      <c r="O4826" s="98"/>
      <c r="P4826" s="98"/>
      <c r="Q4826" s="130"/>
    </row>
    <row r="4827" spans="1:17" ht="12.6" customHeight="1" x14ac:dyDescent="0.2">
      <c r="A4827" s="234"/>
      <c r="B4827" s="98"/>
      <c r="C4827" s="130"/>
      <c r="D4827" s="240"/>
      <c r="E4827" s="240"/>
      <c r="F4827" s="224"/>
      <c r="G4827" s="98"/>
      <c r="H4827" s="98"/>
      <c r="I4827" s="130"/>
      <c r="J4827" s="98"/>
      <c r="K4827" s="98"/>
      <c r="L4827" s="98"/>
      <c r="M4827" s="255"/>
      <c r="N4827" s="255"/>
      <c r="O4827" s="98"/>
      <c r="P4827" s="98"/>
      <c r="Q4827" s="130"/>
    </row>
    <row r="4828" spans="1:17" ht="12.6" customHeight="1" x14ac:dyDescent="0.2">
      <c r="A4828" s="234"/>
      <c r="B4828" s="98"/>
      <c r="C4828" s="130"/>
      <c r="D4828" s="240"/>
      <c r="E4828" s="240"/>
      <c r="F4828" s="224"/>
      <c r="G4828" s="98"/>
      <c r="H4828" s="98"/>
      <c r="I4828" s="130"/>
      <c r="J4828" s="98"/>
      <c r="K4828" s="98"/>
      <c r="L4828" s="98"/>
      <c r="M4828" s="255"/>
      <c r="N4828" s="255"/>
      <c r="O4828" s="98"/>
      <c r="P4828" s="98"/>
      <c r="Q4828" s="130"/>
    </row>
    <row r="4829" spans="1:17" ht="12.6" customHeight="1" x14ac:dyDescent="0.2">
      <c r="A4829" s="234"/>
      <c r="B4829" s="98"/>
      <c r="C4829" s="130"/>
      <c r="D4829" s="240"/>
      <c r="E4829" s="240"/>
      <c r="F4829" s="224"/>
      <c r="G4829" s="98"/>
      <c r="H4829" s="98"/>
      <c r="I4829" s="130"/>
      <c r="J4829" s="98"/>
      <c r="K4829" s="98"/>
      <c r="L4829" s="98"/>
      <c r="M4829" s="255"/>
      <c r="N4829" s="255"/>
      <c r="O4829" s="98"/>
      <c r="P4829" s="98"/>
      <c r="Q4829" s="130"/>
    </row>
    <row r="4830" spans="1:17" ht="12.6" customHeight="1" x14ac:dyDescent="0.2">
      <c r="A4830" s="234"/>
      <c r="B4830" s="98"/>
      <c r="C4830" s="130"/>
      <c r="D4830" s="240"/>
      <c r="E4830" s="240"/>
      <c r="F4830" s="224"/>
      <c r="G4830" s="98"/>
      <c r="H4830" s="98"/>
      <c r="I4830" s="130"/>
      <c r="J4830" s="98"/>
      <c r="K4830" s="98"/>
      <c r="L4830" s="98"/>
      <c r="M4830" s="255"/>
      <c r="N4830" s="255"/>
      <c r="O4830" s="98"/>
      <c r="P4830" s="98"/>
      <c r="Q4830" s="130"/>
    </row>
    <row r="4831" spans="1:17" ht="12.6" customHeight="1" x14ac:dyDescent="0.2">
      <c r="A4831" s="234"/>
      <c r="B4831" s="98"/>
      <c r="C4831" s="130"/>
      <c r="D4831" s="240"/>
      <c r="E4831" s="240"/>
      <c r="F4831" s="224"/>
      <c r="G4831" s="98"/>
      <c r="H4831" s="98"/>
      <c r="I4831" s="130"/>
      <c r="J4831" s="98"/>
      <c r="K4831" s="98"/>
      <c r="L4831" s="98"/>
      <c r="M4831" s="255"/>
      <c r="N4831" s="255"/>
      <c r="O4831" s="98"/>
      <c r="P4831" s="98"/>
      <c r="Q4831" s="130"/>
    </row>
    <row r="4832" spans="1:17" ht="12.6" customHeight="1" x14ac:dyDescent="0.2">
      <c r="A4832" s="234"/>
      <c r="B4832" s="98"/>
      <c r="C4832" s="130"/>
      <c r="D4832" s="240"/>
      <c r="E4832" s="240"/>
      <c r="F4832" s="224"/>
      <c r="G4832" s="98"/>
      <c r="H4832" s="98"/>
      <c r="I4832" s="130"/>
      <c r="J4832" s="98"/>
      <c r="K4832" s="98"/>
      <c r="L4832" s="98"/>
      <c r="M4832" s="255"/>
      <c r="N4832" s="255"/>
      <c r="O4832" s="98"/>
      <c r="P4832" s="98"/>
      <c r="Q4832" s="130"/>
    </row>
    <row r="4833" spans="1:17" ht="12.6" customHeight="1" x14ac:dyDescent="0.2">
      <c r="A4833" s="234"/>
      <c r="B4833" s="98"/>
      <c r="C4833" s="130"/>
      <c r="D4833" s="240"/>
      <c r="E4833" s="240"/>
      <c r="F4833" s="224"/>
      <c r="G4833" s="98"/>
      <c r="H4833" s="98"/>
      <c r="I4833" s="130"/>
      <c r="J4833" s="98"/>
      <c r="K4833" s="98"/>
      <c r="L4833" s="98"/>
      <c r="M4833" s="255"/>
      <c r="N4833" s="255"/>
      <c r="O4833" s="98"/>
      <c r="P4833" s="98"/>
      <c r="Q4833" s="130"/>
    </row>
    <row r="4834" spans="1:17" ht="12.6" customHeight="1" x14ac:dyDescent="0.2">
      <c r="A4834" s="234"/>
      <c r="B4834" s="98"/>
      <c r="C4834" s="130"/>
      <c r="D4834" s="240"/>
      <c r="E4834" s="240"/>
      <c r="F4834" s="224"/>
      <c r="G4834" s="98"/>
      <c r="H4834" s="98"/>
      <c r="I4834" s="130"/>
      <c r="J4834" s="98"/>
      <c r="K4834" s="98"/>
      <c r="L4834" s="98"/>
      <c r="M4834" s="255"/>
      <c r="N4834" s="255"/>
      <c r="O4834" s="98"/>
      <c r="P4834" s="98"/>
      <c r="Q4834" s="130"/>
    </row>
    <row r="4835" spans="1:17" ht="12.6" customHeight="1" x14ac:dyDescent="0.2">
      <c r="A4835" s="234"/>
      <c r="B4835" s="98"/>
      <c r="C4835" s="130"/>
      <c r="D4835" s="240"/>
      <c r="E4835" s="240"/>
      <c r="F4835" s="224"/>
      <c r="G4835" s="98"/>
      <c r="H4835" s="98"/>
      <c r="I4835" s="130"/>
      <c r="J4835" s="98"/>
      <c r="K4835" s="98"/>
      <c r="L4835" s="98"/>
      <c r="M4835" s="255"/>
      <c r="N4835" s="255"/>
      <c r="O4835" s="98"/>
      <c r="P4835" s="98"/>
      <c r="Q4835" s="130"/>
    </row>
    <row r="4836" spans="1:17" ht="12.6" customHeight="1" x14ac:dyDescent="0.2">
      <c r="A4836" s="234"/>
      <c r="B4836" s="98"/>
      <c r="C4836" s="130"/>
      <c r="D4836" s="240"/>
      <c r="E4836" s="240"/>
      <c r="F4836" s="224"/>
      <c r="G4836" s="98"/>
      <c r="H4836" s="98"/>
      <c r="I4836" s="130"/>
      <c r="J4836" s="98"/>
      <c r="K4836" s="98"/>
      <c r="L4836" s="98"/>
      <c r="M4836" s="255"/>
      <c r="N4836" s="255"/>
      <c r="O4836" s="98"/>
      <c r="P4836" s="98"/>
      <c r="Q4836" s="130"/>
    </row>
    <row r="4837" spans="1:17" ht="12.6" customHeight="1" x14ac:dyDescent="0.2">
      <c r="A4837" s="234"/>
      <c r="B4837" s="98"/>
      <c r="C4837" s="130"/>
      <c r="D4837" s="240"/>
      <c r="E4837" s="240"/>
      <c r="F4837" s="224"/>
      <c r="G4837" s="98"/>
      <c r="H4837" s="98"/>
      <c r="I4837" s="130"/>
      <c r="J4837" s="98"/>
      <c r="K4837" s="98"/>
      <c r="L4837" s="98"/>
      <c r="M4837" s="255"/>
      <c r="N4837" s="255"/>
      <c r="O4837" s="98"/>
      <c r="P4837" s="98"/>
      <c r="Q4837" s="130"/>
    </row>
    <row r="4838" spans="1:17" ht="12.6" customHeight="1" x14ac:dyDescent="0.2">
      <c r="A4838" s="234"/>
      <c r="B4838" s="98"/>
      <c r="C4838" s="130"/>
      <c r="D4838" s="240"/>
      <c r="E4838" s="240"/>
      <c r="F4838" s="224"/>
      <c r="G4838" s="98"/>
      <c r="H4838" s="98"/>
      <c r="I4838" s="130"/>
      <c r="J4838" s="98"/>
      <c r="K4838" s="98"/>
      <c r="L4838" s="98"/>
      <c r="M4838" s="255"/>
      <c r="N4838" s="255"/>
      <c r="O4838" s="98"/>
      <c r="P4838" s="98"/>
      <c r="Q4838" s="130"/>
    </row>
    <row r="4839" spans="1:17" ht="12.6" customHeight="1" x14ac:dyDescent="0.2">
      <c r="A4839" s="234"/>
      <c r="B4839" s="98"/>
      <c r="C4839" s="130"/>
      <c r="D4839" s="240"/>
      <c r="E4839" s="240"/>
      <c r="F4839" s="224"/>
      <c r="G4839" s="98"/>
      <c r="H4839" s="98"/>
      <c r="I4839" s="130"/>
      <c r="J4839" s="98"/>
      <c r="K4839" s="98"/>
      <c r="L4839" s="98"/>
      <c r="M4839" s="255"/>
      <c r="N4839" s="255"/>
      <c r="O4839" s="98"/>
      <c r="P4839" s="98"/>
      <c r="Q4839" s="130"/>
    </row>
    <row r="4840" spans="1:17" ht="12.6" customHeight="1" x14ac:dyDescent="0.2">
      <c r="A4840" s="234"/>
      <c r="B4840" s="98"/>
      <c r="C4840" s="130"/>
      <c r="D4840" s="240"/>
      <c r="E4840" s="240"/>
      <c r="F4840" s="224"/>
      <c r="G4840" s="98"/>
      <c r="H4840" s="98"/>
      <c r="I4840" s="130"/>
      <c r="J4840" s="98"/>
      <c r="K4840" s="98"/>
      <c r="L4840" s="98"/>
      <c r="M4840" s="255"/>
      <c r="N4840" s="255"/>
      <c r="O4840" s="98"/>
      <c r="P4840" s="98"/>
      <c r="Q4840" s="130"/>
    </row>
    <row r="4841" spans="1:17" ht="12.6" customHeight="1" x14ac:dyDescent="0.2">
      <c r="A4841" s="234"/>
      <c r="B4841" s="98"/>
      <c r="C4841" s="130"/>
      <c r="D4841" s="240"/>
      <c r="E4841" s="240"/>
      <c r="F4841" s="224"/>
      <c r="G4841" s="98"/>
      <c r="H4841" s="98"/>
      <c r="I4841" s="130"/>
      <c r="J4841" s="98"/>
      <c r="K4841" s="98"/>
      <c r="L4841" s="98"/>
      <c r="M4841" s="255"/>
      <c r="N4841" s="255"/>
      <c r="O4841" s="98"/>
      <c r="P4841" s="98"/>
      <c r="Q4841" s="130"/>
    </row>
    <row r="4842" spans="1:17" ht="12.6" customHeight="1" x14ac:dyDescent="0.2">
      <c r="A4842" s="234"/>
      <c r="B4842" s="98"/>
      <c r="C4842" s="130"/>
      <c r="D4842" s="240"/>
      <c r="E4842" s="240"/>
      <c r="F4842" s="224"/>
      <c r="G4842" s="98"/>
      <c r="H4842" s="98"/>
      <c r="I4842" s="130"/>
      <c r="J4842" s="98"/>
      <c r="K4842" s="98"/>
      <c r="L4842" s="98"/>
      <c r="M4842" s="255"/>
      <c r="N4842" s="255"/>
      <c r="O4842" s="98"/>
      <c r="P4842" s="98"/>
      <c r="Q4842" s="130"/>
    </row>
    <row r="4843" spans="1:17" ht="12.6" customHeight="1" x14ac:dyDescent="0.2">
      <c r="A4843" s="234"/>
      <c r="B4843" s="98"/>
      <c r="C4843" s="130"/>
      <c r="D4843" s="240"/>
      <c r="E4843" s="240"/>
      <c r="F4843" s="224"/>
      <c r="G4843" s="98"/>
      <c r="H4843" s="98"/>
      <c r="I4843" s="130"/>
      <c r="J4843" s="98"/>
      <c r="K4843" s="98"/>
      <c r="L4843" s="98"/>
      <c r="M4843" s="255"/>
      <c r="N4843" s="255"/>
      <c r="O4843" s="98"/>
      <c r="P4843" s="98"/>
      <c r="Q4843" s="130"/>
    </row>
    <row r="4844" spans="1:17" ht="12.6" customHeight="1" x14ac:dyDescent="0.2">
      <c r="A4844" s="234"/>
      <c r="B4844" s="98"/>
      <c r="C4844" s="130"/>
      <c r="D4844" s="240"/>
      <c r="E4844" s="240"/>
      <c r="F4844" s="224"/>
      <c r="G4844" s="98"/>
      <c r="H4844" s="98"/>
      <c r="I4844" s="130"/>
      <c r="J4844" s="98"/>
      <c r="K4844" s="98"/>
      <c r="L4844" s="98"/>
      <c r="M4844" s="255"/>
      <c r="N4844" s="255"/>
      <c r="O4844" s="98"/>
      <c r="P4844" s="98"/>
      <c r="Q4844" s="130"/>
    </row>
    <row r="4845" spans="1:17" ht="12.6" customHeight="1" x14ac:dyDescent="0.2">
      <c r="A4845" s="234"/>
      <c r="B4845" s="98"/>
      <c r="C4845" s="130"/>
      <c r="D4845" s="240"/>
      <c r="E4845" s="240"/>
      <c r="F4845" s="224"/>
      <c r="G4845" s="98"/>
      <c r="H4845" s="98"/>
      <c r="I4845" s="130"/>
      <c r="J4845" s="98"/>
      <c r="K4845" s="98"/>
      <c r="L4845" s="98"/>
      <c r="M4845" s="255"/>
      <c r="N4845" s="255"/>
      <c r="O4845" s="98"/>
      <c r="P4845" s="98"/>
      <c r="Q4845" s="130"/>
    </row>
    <row r="4846" spans="1:17" ht="12.6" customHeight="1" x14ac:dyDescent="0.2">
      <c r="A4846" s="234"/>
      <c r="B4846" s="98"/>
      <c r="C4846" s="130"/>
      <c r="D4846" s="240"/>
      <c r="E4846" s="240"/>
      <c r="F4846" s="224"/>
      <c r="G4846" s="98"/>
      <c r="H4846" s="98"/>
      <c r="I4846" s="130"/>
      <c r="J4846" s="98"/>
      <c r="K4846" s="98"/>
      <c r="L4846" s="98"/>
      <c r="M4846" s="255"/>
      <c r="N4846" s="255"/>
      <c r="O4846" s="98"/>
      <c r="P4846" s="98"/>
      <c r="Q4846" s="130"/>
    </row>
    <row r="4847" spans="1:17" ht="12.6" customHeight="1" x14ac:dyDescent="0.2">
      <c r="A4847" s="234"/>
      <c r="B4847" s="98"/>
      <c r="C4847" s="130"/>
      <c r="D4847" s="240"/>
      <c r="E4847" s="240"/>
      <c r="F4847" s="224"/>
      <c r="G4847" s="98"/>
      <c r="H4847" s="98"/>
      <c r="I4847" s="130"/>
      <c r="J4847" s="98"/>
      <c r="K4847" s="98"/>
      <c r="L4847" s="98"/>
      <c r="M4847" s="255"/>
      <c r="N4847" s="255"/>
      <c r="O4847" s="98"/>
      <c r="P4847" s="98"/>
      <c r="Q4847" s="130"/>
    </row>
    <row r="4848" spans="1:17" ht="12.6" customHeight="1" x14ac:dyDescent="0.2">
      <c r="A4848" s="234"/>
      <c r="B4848" s="98"/>
      <c r="C4848" s="130"/>
      <c r="D4848" s="240"/>
      <c r="E4848" s="240"/>
      <c r="F4848" s="224"/>
      <c r="G4848" s="98"/>
      <c r="H4848" s="98"/>
      <c r="I4848" s="130"/>
      <c r="J4848" s="98"/>
      <c r="K4848" s="98"/>
      <c r="L4848" s="98"/>
      <c r="M4848" s="255"/>
      <c r="N4848" s="255"/>
      <c r="O4848" s="98"/>
      <c r="P4848" s="98"/>
      <c r="Q4848" s="130"/>
    </row>
    <row r="4849" spans="1:17" ht="12.6" customHeight="1" x14ac:dyDescent="0.2">
      <c r="A4849" s="234"/>
      <c r="B4849" s="98"/>
      <c r="C4849" s="130"/>
      <c r="D4849" s="240"/>
      <c r="E4849" s="240"/>
      <c r="F4849" s="224"/>
      <c r="G4849" s="98"/>
      <c r="H4849" s="98"/>
      <c r="I4849" s="130"/>
      <c r="J4849" s="98"/>
      <c r="K4849" s="98"/>
      <c r="L4849" s="98"/>
      <c r="M4849" s="255"/>
      <c r="N4849" s="255"/>
      <c r="O4849" s="98"/>
      <c r="P4849" s="98"/>
      <c r="Q4849" s="130"/>
    </row>
    <row r="4850" spans="1:17" ht="12.6" customHeight="1" x14ac:dyDescent="0.2">
      <c r="A4850" s="234"/>
      <c r="B4850" s="98"/>
      <c r="C4850" s="130"/>
      <c r="D4850" s="240"/>
      <c r="E4850" s="240"/>
      <c r="F4850" s="224"/>
      <c r="G4850" s="98"/>
      <c r="H4850" s="98"/>
      <c r="I4850" s="130"/>
      <c r="J4850" s="98"/>
      <c r="K4850" s="98"/>
      <c r="L4850" s="98"/>
      <c r="M4850" s="255"/>
      <c r="N4850" s="255"/>
      <c r="O4850" s="98"/>
      <c r="P4850" s="98"/>
      <c r="Q4850" s="130"/>
    </row>
    <row r="4851" spans="1:17" ht="12.6" customHeight="1" x14ac:dyDescent="0.2">
      <c r="A4851" s="234"/>
      <c r="B4851" s="98"/>
      <c r="C4851" s="130"/>
      <c r="D4851" s="240"/>
      <c r="E4851" s="240"/>
      <c r="F4851" s="224"/>
      <c r="G4851" s="98"/>
      <c r="H4851" s="98"/>
      <c r="I4851" s="130"/>
      <c r="J4851" s="98"/>
      <c r="K4851" s="98"/>
      <c r="L4851" s="98"/>
      <c r="M4851" s="255"/>
      <c r="N4851" s="255"/>
      <c r="O4851" s="98"/>
      <c r="P4851" s="98"/>
      <c r="Q4851" s="130"/>
    </row>
    <row r="4852" spans="1:17" ht="12.6" customHeight="1" x14ac:dyDescent="0.2">
      <c r="A4852" s="234"/>
      <c r="B4852" s="98"/>
      <c r="C4852" s="130"/>
      <c r="D4852" s="240"/>
      <c r="E4852" s="240"/>
      <c r="F4852" s="224"/>
      <c r="G4852" s="98"/>
      <c r="H4852" s="98"/>
      <c r="I4852" s="130"/>
      <c r="J4852" s="98"/>
      <c r="K4852" s="98"/>
      <c r="L4852" s="98"/>
      <c r="M4852" s="255"/>
      <c r="N4852" s="255"/>
      <c r="O4852" s="98"/>
      <c r="P4852" s="98"/>
      <c r="Q4852" s="130"/>
    </row>
    <row r="4853" spans="1:17" ht="12.6" customHeight="1" x14ac:dyDescent="0.2">
      <c r="A4853" s="234"/>
      <c r="B4853" s="98"/>
      <c r="C4853" s="130"/>
      <c r="D4853" s="240"/>
      <c r="E4853" s="240"/>
      <c r="F4853" s="224"/>
      <c r="G4853" s="98"/>
      <c r="H4853" s="98"/>
      <c r="I4853" s="130"/>
      <c r="J4853" s="98"/>
      <c r="K4853" s="98"/>
      <c r="L4853" s="98"/>
      <c r="M4853" s="255"/>
      <c r="N4853" s="255"/>
      <c r="O4853" s="98"/>
      <c r="P4853" s="98"/>
      <c r="Q4853" s="130"/>
    </row>
    <row r="4854" spans="1:17" ht="12.6" customHeight="1" x14ac:dyDescent="0.2">
      <c r="A4854" s="234"/>
      <c r="B4854" s="98"/>
      <c r="C4854" s="130"/>
      <c r="D4854" s="240"/>
      <c r="E4854" s="240"/>
      <c r="F4854" s="224"/>
      <c r="G4854" s="98"/>
      <c r="H4854" s="98"/>
      <c r="I4854" s="130"/>
      <c r="J4854" s="98"/>
      <c r="K4854" s="98"/>
      <c r="L4854" s="98"/>
      <c r="M4854" s="255"/>
      <c r="N4854" s="255"/>
      <c r="O4854" s="98"/>
      <c r="P4854" s="98"/>
      <c r="Q4854" s="130"/>
    </row>
    <row r="4855" spans="1:17" ht="12.6" customHeight="1" x14ac:dyDescent="0.2">
      <c r="A4855" s="234"/>
      <c r="B4855" s="98"/>
      <c r="C4855" s="130"/>
      <c r="D4855" s="240"/>
      <c r="E4855" s="240"/>
      <c r="F4855" s="224"/>
      <c r="G4855" s="98"/>
      <c r="H4855" s="98"/>
      <c r="I4855" s="130"/>
      <c r="J4855" s="98"/>
      <c r="K4855" s="98"/>
      <c r="L4855" s="98"/>
      <c r="M4855" s="255"/>
      <c r="N4855" s="255"/>
      <c r="O4855" s="98"/>
      <c r="P4855" s="98"/>
      <c r="Q4855" s="130"/>
    </row>
    <row r="4856" spans="1:17" ht="12.6" customHeight="1" x14ac:dyDescent="0.2">
      <c r="A4856" s="234"/>
      <c r="B4856" s="98"/>
      <c r="C4856" s="130"/>
      <c r="D4856" s="240"/>
      <c r="E4856" s="240"/>
      <c r="F4856" s="224"/>
      <c r="G4856" s="98"/>
      <c r="H4856" s="98"/>
      <c r="I4856" s="130"/>
      <c r="J4856" s="98"/>
      <c r="K4856" s="98"/>
      <c r="L4856" s="98"/>
      <c r="M4856" s="255"/>
      <c r="N4856" s="255"/>
      <c r="O4856" s="98"/>
      <c r="P4856" s="98"/>
      <c r="Q4856" s="130"/>
    </row>
    <row r="4857" spans="1:17" ht="12.6" customHeight="1" x14ac:dyDescent="0.2">
      <c r="A4857" s="234"/>
      <c r="B4857" s="98"/>
      <c r="C4857" s="130"/>
      <c r="D4857" s="240"/>
      <c r="E4857" s="240"/>
      <c r="F4857" s="224"/>
      <c r="G4857" s="98"/>
      <c r="H4857" s="98"/>
      <c r="I4857" s="130"/>
      <c r="J4857" s="98"/>
      <c r="K4857" s="98"/>
      <c r="L4857" s="98"/>
      <c r="M4857" s="255"/>
      <c r="N4857" s="255"/>
      <c r="O4857" s="98"/>
      <c r="P4857" s="98"/>
      <c r="Q4857" s="130"/>
    </row>
    <row r="4858" spans="1:17" ht="12.6" customHeight="1" x14ac:dyDescent="0.2">
      <c r="A4858" s="234"/>
      <c r="B4858" s="98"/>
      <c r="C4858" s="130"/>
      <c r="D4858" s="240"/>
      <c r="E4858" s="240"/>
      <c r="F4858" s="224"/>
      <c r="G4858" s="98"/>
      <c r="H4858" s="98"/>
      <c r="I4858" s="130"/>
      <c r="J4858" s="98"/>
      <c r="K4858" s="98"/>
      <c r="L4858" s="98"/>
      <c r="M4858" s="255"/>
      <c r="N4858" s="255"/>
      <c r="O4858" s="98"/>
      <c r="P4858" s="98"/>
      <c r="Q4858" s="130"/>
    </row>
    <row r="4859" spans="1:17" ht="12.6" customHeight="1" x14ac:dyDescent="0.2">
      <c r="A4859" s="234"/>
      <c r="B4859" s="98"/>
      <c r="C4859" s="130"/>
      <c r="D4859" s="240"/>
      <c r="E4859" s="240"/>
      <c r="F4859" s="224"/>
      <c r="G4859" s="98"/>
      <c r="H4859" s="98"/>
      <c r="I4859" s="130"/>
      <c r="J4859" s="98"/>
      <c r="K4859" s="98"/>
      <c r="L4859" s="98"/>
      <c r="M4859" s="255"/>
      <c r="N4859" s="255"/>
      <c r="O4859" s="98"/>
      <c r="P4859" s="98"/>
      <c r="Q4859" s="130"/>
    </row>
    <row r="4860" spans="1:17" ht="12.6" customHeight="1" x14ac:dyDescent="0.2">
      <c r="A4860" s="234"/>
      <c r="B4860" s="98"/>
      <c r="C4860" s="130"/>
      <c r="D4860" s="240"/>
      <c r="E4860" s="240"/>
      <c r="F4860" s="224"/>
      <c r="G4860" s="98"/>
      <c r="H4860" s="98"/>
      <c r="I4860" s="130"/>
      <c r="J4860" s="98"/>
      <c r="K4860" s="98"/>
      <c r="L4860" s="98"/>
      <c r="M4860" s="255"/>
      <c r="N4860" s="255"/>
      <c r="O4860" s="98"/>
      <c r="P4860" s="98"/>
      <c r="Q4860" s="130"/>
    </row>
    <row r="4861" spans="1:17" ht="12.6" customHeight="1" x14ac:dyDescent="0.2">
      <c r="A4861" s="234"/>
      <c r="B4861" s="98"/>
      <c r="C4861" s="130"/>
      <c r="D4861" s="240"/>
      <c r="E4861" s="240"/>
      <c r="F4861" s="224"/>
      <c r="G4861" s="98"/>
      <c r="H4861" s="98"/>
      <c r="I4861" s="130"/>
      <c r="J4861" s="98"/>
      <c r="K4861" s="98"/>
      <c r="L4861" s="98"/>
      <c r="M4861" s="255"/>
      <c r="N4861" s="255"/>
      <c r="O4861" s="98"/>
      <c r="P4861" s="98"/>
      <c r="Q4861" s="130"/>
    </row>
    <row r="4862" spans="1:17" ht="12.6" customHeight="1" x14ac:dyDescent="0.2">
      <c r="A4862" s="234"/>
      <c r="B4862" s="98"/>
      <c r="C4862" s="130"/>
      <c r="D4862" s="240"/>
      <c r="E4862" s="240"/>
      <c r="F4862" s="224"/>
      <c r="G4862" s="98"/>
      <c r="H4862" s="98"/>
      <c r="I4862" s="130"/>
      <c r="J4862" s="98"/>
      <c r="K4862" s="98"/>
      <c r="L4862" s="98"/>
      <c r="M4862" s="255"/>
      <c r="N4862" s="255"/>
      <c r="O4862" s="98"/>
      <c r="P4862" s="98"/>
      <c r="Q4862" s="130"/>
    </row>
    <row r="4863" spans="1:17" ht="12.6" customHeight="1" x14ac:dyDescent="0.2">
      <c r="A4863" s="234"/>
      <c r="B4863" s="98"/>
      <c r="C4863" s="130"/>
      <c r="D4863" s="240"/>
      <c r="E4863" s="240"/>
      <c r="F4863" s="224"/>
      <c r="G4863" s="98"/>
      <c r="H4863" s="98"/>
      <c r="I4863" s="130"/>
      <c r="J4863" s="98"/>
      <c r="K4863" s="98"/>
      <c r="L4863" s="98"/>
      <c r="M4863" s="255"/>
      <c r="N4863" s="255"/>
      <c r="O4863" s="98"/>
      <c r="P4863" s="98"/>
      <c r="Q4863" s="130"/>
    </row>
    <row r="4864" spans="1:17" ht="12.6" customHeight="1" x14ac:dyDescent="0.2">
      <c r="A4864" s="234"/>
      <c r="B4864" s="98"/>
      <c r="C4864" s="130"/>
      <c r="D4864" s="240"/>
      <c r="E4864" s="240"/>
      <c r="F4864" s="224"/>
      <c r="G4864" s="98"/>
      <c r="H4864" s="98"/>
      <c r="I4864" s="130"/>
      <c r="J4864" s="98"/>
      <c r="K4864" s="98"/>
      <c r="L4864" s="98"/>
      <c r="M4864" s="255"/>
      <c r="N4864" s="255"/>
      <c r="O4864" s="98"/>
      <c r="P4864" s="98"/>
      <c r="Q4864" s="130"/>
    </row>
    <row r="4865" spans="1:17" ht="12.6" customHeight="1" x14ac:dyDescent="0.2">
      <c r="A4865" s="234"/>
      <c r="B4865" s="98"/>
      <c r="C4865" s="130"/>
      <c r="D4865" s="240"/>
      <c r="E4865" s="240"/>
      <c r="F4865" s="224"/>
      <c r="G4865" s="98"/>
      <c r="H4865" s="98"/>
      <c r="I4865" s="130"/>
      <c r="J4865" s="98"/>
      <c r="K4865" s="98"/>
      <c r="L4865" s="98"/>
      <c r="M4865" s="255"/>
      <c r="N4865" s="255"/>
      <c r="O4865" s="98"/>
      <c r="P4865" s="98"/>
      <c r="Q4865" s="130"/>
    </row>
    <row r="4866" spans="1:17" ht="12.6" customHeight="1" x14ac:dyDescent="0.2">
      <c r="A4866" s="234"/>
      <c r="B4866" s="98"/>
      <c r="C4866" s="130"/>
      <c r="D4866" s="240"/>
      <c r="E4866" s="240"/>
      <c r="F4866" s="224"/>
      <c r="G4866" s="98"/>
      <c r="H4866" s="98"/>
      <c r="I4866" s="130"/>
      <c r="J4866" s="98"/>
      <c r="K4866" s="98"/>
      <c r="L4866" s="98"/>
      <c r="M4866" s="255"/>
      <c r="N4866" s="255"/>
      <c r="O4866" s="98"/>
      <c r="P4866" s="98"/>
      <c r="Q4866" s="130"/>
    </row>
    <row r="4867" spans="1:17" ht="12.6" customHeight="1" x14ac:dyDescent="0.2">
      <c r="A4867" s="234"/>
      <c r="B4867" s="98"/>
      <c r="C4867" s="130"/>
      <c r="D4867" s="240"/>
      <c r="E4867" s="240"/>
      <c r="F4867" s="224"/>
      <c r="G4867" s="98"/>
      <c r="H4867" s="98"/>
      <c r="I4867" s="130"/>
      <c r="J4867" s="98"/>
      <c r="K4867" s="98"/>
      <c r="L4867" s="98"/>
      <c r="M4867" s="255"/>
      <c r="N4867" s="255"/>
      <c r="O4867" s="98"/>
      <c r="P4867" s="98"/>
      <c r="Q4867" s="130"/>
    </row>
    <row r="4868" spans="1:17" ht="12.6" customHeight="1" x14ac:dyDescent="0.2">
      <c r="A4868" s="234"/>
      <c r="B4868" s="98"/>
      <c r="C4868" s="130"/>
      <c r="D4868" s="240"/>
      <c r="E4868" s="240"/>
      <c r="F4868" s="224"/>
      <c r="G4868" s="98"/>
      <c r="H4868" s="98"/>
      <c r="I4868" s="130"/>
      <c r="J4868" s="98"/>
      <c r="K4868" s="98"/>
      <c r="L4868" s="98"/>
      <c r="M4868" s="255"/>
      <c r="N4868" s="255"/>
      <c r="O4868" s="98"/>
      <c r="P4868" s="98"/>
      <c r="Q4868" s="130"/>
    </row>
    <row r="4869" spans="1:17" ht="12.6" customHeight="1" x14ac:dyDescent="0.2">
      <c r="A4869" s="234"/>
      <c r="B4869" s="98"/>
      <c r="C4869" s="130"/>
      <c r="D4869" s="240"/>
      <c r="E4869" s="240"/>
      <c r="F4869" s="224"/>
      <c r="G4869" s="98"/>
      <c r="H4869" s="98"/>
      <c r="I4869" s="130"/>
      <c r="J4869" s="98"/>
      <c r="K4869" s="98"/>
      <c r="L4869" s="98"/>
      <c r="M4869" s="255"/>
      <c r="N4869" s="255"/>
      <c r="O4869" s="98"/>
      <c r="P4869" s="98"/>
      <c r="Q4869" s="130"/>
    </row>
    <row r="4870" spans="1:17" ht="12.6" customHeight="1" x14ac:dyDescent="0.2">
      <c r="A4870" s="234"/>
      <c r="B4870" s="98"/>
      <c r="C4870" s="130"/>
      <c r="D4870" s="240"/>
      <c r="E4870" s="240"/>
      <c r="F4870" s="224"/>
      <c r="G4870" s="98"/>
      <c r="H4870" s="98"/>
      <c r="I4870" s="130"/>
      <c r="J4870" s="98"/>
      <c r="K4870" s="98"/>
      <c r="L4870" s="98"/>
      <c r="M4870" s="255"/>
      <c r="N4870" s="255"/>
      <c r="O4870" s="98"/>
      <c r="P4870" s="98"/>
      <c r="Q4870" s="130"/>
    </row>
    <row r="4871" spans="1:17" ht="12.6" customHeight="1" x14ac:dyDescent="0.2">
      <c r="A4871" s="234"/>
      <c r="B4871" s="98"/>
      <c r="C4871" s="130"/>
      <c r="D4871" s="240"/>
      <c r="E4871" s="240"/>
      <c r="F4871" s="224"/>
      <c r="G4871" s="98"/>
      <c r="H4871" s="98"/>
      <c r="I4871" s="130"/>
      <c r="J4871" s="98"/>
      <c r="K4871" s="98"/>
      <c r="L4871" s="98"/>
      <c r="M4871" s="255"/>
      <c r="N4871" s="255"/>
      <c r="O4871" s="98"/>
      <c r="P4871" s="98"/>
      <c r="Q4871" s="130"/>
    </row>
    <row r="4872" spans="1:17" ht="12.6" customHeight="1" x14ac:dyDescent="0.2">
      <c r="A4872" s="234"/>
      <c r="B4872" s="98"/>
      <c r="C4872" s="130"/>
      <c r="D4872" s="240"/>
      <c r="E4872" s="240"/>
      <c r="F4872" s="224"/>
      <c r="G4872" s="98"/>
      <c r="H4872" s="98"/>
      <c r="I4872" s="130"/>
      <c r="J4872" s="98"/>
      <c r="K4872" s="98"/>
      <c r="L4872" s="98"/>
      <c r="M4872" s="255"/>
      <c r="N4872" s="255"/>
      <c r="O4872" s="98"/>
      <c r="P4872" s="98"/>
      <c r="Q4872" s="130"/>
    </row>
    <row r="4873" spans="1:17" ht="12.6" customHeight="1" x14ac:dyDescent="0.2">
      <c r="A4873" s="234"/>
      <c r="B4873" s="98"/>
      <c r="C4873" s="130"/>
      <c r="D4873" s="240"/>
      <c r="E4873" s="240"/>
      <c r="F4873" s="224"/>
      <c r="G4873" s="98"/>
      <c r="H4873" s="98"/>
      <c r="I4873" s="130"/>
      <c r="J4873" s="98"/>
      <c r="K4873" s="98"/>
      <c r="L4873" s="98"/>
      <c r="M4873" s="255"/>
      <c r="N4873" s="255"/>
      <c r="O4873" s="98"/>
      <c r="P4873" s="98"/>
      <c r="Q4873" s="130"/>
    </row>
    <row r="4874" spans="1:17" ht="12.6" customHeight="1" x14ac:dyDescent="0.2">
      <c r="A4874" s="234"/>
      <c r="B4874" s="98"/>
      <c r="C4874" s="130"/>
      <c r="D4874" s="240"/>
      <c r="E4874" s="240"/>
      <c r="F4874" s="224"/>
      <c r="G4874" s="98"/>
      <c r="H4874" s="98"/>
      <c r="I4874" s="130"/>
      <c r="J4874" s="98"/>
      <c r="K4874" s="98"/>
      <c r="L4874" s="98"/>
      <c r="M4874" s="255"/>
      <c r="N4874" s="255"/>
      <c r="O4874" s="98"/>
      <c r="P4874" s="98"/>
      <c r="Q4874" s="130"/>
    </row>
    <row r="4875" spans="1:17" ht="12.6" customHeight="1" x14ac:dyDescent="0.2">
      <c r="A4875" s="234"/>
      <c r="B4875" s="98"/>
      <c r="C4875" s="130"/>
      <c r="D4875" s="240"/>
      <c r="E4875" s="240"/>
      <c r="F4875" s="224"/>
      <c r="G4875" s="98"/>
      <c r="H4875" s="98"/>
      <c r="I4875" s="130"/>
      <c r="J4875" s="98"/>
      <c r="K4875" s="98"/>
      <c r="L4875" s="98"/>
      <c r="M4875" s="255"/>
      <c r="N4875" s="255"/>
      <c r="O4875" s="98"/>
      <c r="P4875" s="98"/>
      <c r="Q4875" s="130"/>
    </row>
    <row r="4876" spans="1:17" ht="12.6" customHeight="1" x14ac:dyDescent="0.2">
      <c r="A4876" s="234"/>
      <c r="B4876" s="98"/>
      <c r="C4876" s="130"/>
      <c r="D4876" s="240"/>
      <c r="E4876" s="240"/>
      <c r="F4876" s="224"/>
      <c r="G4876" s="98"/>
      <c r="H4876" s="98"/>
      <c r="I4876" s="130"/>
      <c r="J4876" s="98"/>
      <c r="K4876" s="98"/>
      <c r="L4876" s="98"/>
      <c r="M4876" s="255"/>
      <c r="N4876" s="255"/>
      <c r="O4876" s="98"/>
      <c r="P4876" s="98"/>
      <c r="Q4876" s="130"/>
    </row>
    <row r="4877" spans="1:17" ht="12.6" customHeight="1" x14ac:dyDescent="0.2">
      <c r="A4877" s="234"/>
      <c r="B4877" s="98"/>
      <c r="C4877" s="130"/>
      <c r="D4877" s="240"/>
      <c r="E4877" s="240"/>
      <c r="F4877" s="224"/>
      <c r="G4877" s="98"/>
      <c r="H4877" s="98"/>
      <c r="I4877" s="130"/>
      <c r="J4877" s="98"/>
      <c r="K4877" s="98"/>
      <c r="L4877" s="98"/>
      <c r="M4877" s="255"/>
      <c r="N4877" s="255"/>
      <c r="O4877" s="98"/>
      <c r="P4877" s="98"/>
      <c r="Q4877" s="130"/>
    </row>
    <row r="4878" spans="1:17" ht="12.6" customHeight="1" x14ac:dyDescent="0.2">
      <c r="A4878" s="234"/>
      <c r="B4878" s="98"/>
      <c r="C4878" s="130"/>
      <c r="D4878" s="240"/>
      <c r="E4878" s="240"/>
      <c r="F4878" s="224"/>
      <c r="G4878" s="98"/>
      <c r="H4878" s="98"/>
      <c r="I4878" s="130"/>
      <c r="J4878" s="98"/>
      <c r="K4878" s="98"/>
      <c r="L4878" s="98"/>
      <c r="M4878" s="255"/>
      <c r="N4878" s="255"/>
      <c r="O4878" s="98"/>
      <c r="P4878" s="98"/>
      <c r="Q4878" s="130"/>
    </row>
    <row r="4879" spans="1:17" ht="12.6" customHeight="1" x14ac:dyDescent="0.2">
      <c r="A4879" s="234"/>
      <c r="B4879" s="98"/>
      <c r="C4879" s="130"/>
      <c r="D4879" s="240"/>
      <c r="E4879" s="240"/>
      <c r="F4879" s="224"/>
      <c r="G4879" s="98"/>
      <c r="H4879" s="98"/>
      <c r="I4879" s="130"/>
      <c r="J4879" s="98"/>
      <c r="K4879" s="98"/>
      <c r="L4879" s="98"/>
      <c r="M4879" s="255"/>
      <c r="N4879" s="255"/>
      <c r="O4879" s="98"/>
      <c r="P4879" s="98"/>
      <c r="Q4879" s="130"/>
    </row>
    <row r="4880" spans="1:17" ht="12.6" customHeight="1" x14ac:dyDescent="0.2">
      <c r="A4880" s="234"/>
      <c r="B4880" s="98"/>
      <c r="C4880" s="130"/>
      <c r="D4880" s="240"/>
      <c r="E4880" s="240"/>
      <c r="F4880" s="224"/>
      <c r="G4880" s="98"/>
      <c r="H4880" s="98"/>
      <c r="I4880" s="130"/>
      <c r="J4880" s="98"/>
      <c r="K4880" s="98"/>
      <c r="L4880" s="98"/>
      <c r="M4880" s="255"/>
      <c r="N4880" s="255"/>
      <c r="O4880" s="98"/>
      <c r="P4880" s="98"/>
      <c r="Q4880" s="130"/>
    </row>
    <row r="4881" spans="1:17" ht="12.6" customHeight="1" x14ac:dyDescent="0.2">
      <c r="A4881" s="234"/>
      <c r="B4881" s="98"/>
      <c r="C4881" s="130"/>
      <c r="D4881" s="240"/>
      <c r="E4881" s="240"/>
      <c r="F4881" s="224"/>
      <c r="G4881" s="98"/>
      <c r="H4881" s="98"/>
      <c r="I4881" s="130"/>
      <c r="J4881" s="98"/>
      <c r="K4881" s="98"/>
      <c r="L4881" s="98"/>
      <c r="M4881" s="255"/>
      <c r="N4881" s="255"/>
      <c r="O4881" s="98"/>
      <c r="P4881" s="98"/>
      <c r="Q4881" s="130"/>
    </row>
    <row r="4882" spans="1:17" ht="12.6" customHeight="1" x14ac:dyDescent="0.2">
      <c r="A4882" s="234"/>
      <c r="B4882" s="98"/>
      <c r="C4882" s="130"/>
      <c r="D4882" s="240"/>
      <c r="E4882" s="240"/>
      <c r="F4882" s="224"/>
      <c r="G4882" s="98"/>
      <c r="H4882" s="98"/>
      <c r="I4882" s="130"/>
      <c r="J4882" s="98"/>
      <c r="K4882" s="98"/>
      <c r="L4882" s="98"/>
      <c r="M4882" s="255"/>
      <c r="N4882" s="255"/>
      <c r="O4882" s="98"/>
      <c r="P4882" s="98"/>
      <c r="Q4882" s="130"/>
    </row>
    <row r="4883" spans="1:17" ht="12.6" customHeight="1" x14ac:dyDescent="0.2">
      <c r="A4883" s="234"/>
      <c r="B4883" s="98"/>
      <c r="C4883" s="130"/>
      <c r="D4883" s="240"/>
      <c r="E4883" s="240"/>
      <c r="F4883" s="224"/>
      <c r="G4883" s="98"/>
      <c r="H4883" s="98"/>
      <c r="I4883" s="130"/>
      <c r="J4883" s="98"/>
      <c r="K4883" s="98"/>
      <c r="L4883" s="98"/>
      <c r="M4883" s="255"/>
      <c r="N4883" s="255"/>
      <c r="O4883" s="98"/>
      <c r="P4883" s="98"/>
      <c r="Q4883" s="130"/>
    </row>
    <row r="4884" spans="1:17" ht="12.6" customHeight="1" x14ac:dyDescent="0.2">
      <c r="A4884" s="234"/>
      <c r="B4884" s="98"/>
      <c r="C4884" s="130"/>
      <c r="D4884" s="240"/>
      <c r="E4884" s="240"/>
      <c r="F4884" s="224"/>
      <c r="G4884" s="98"/>
      <c r="H4884" s="98"/>
      <c r="I4884" s="130"/>
      <c r="J4884" s="98"/>
      <c r="K4884" s="98"/>
      <c r="L4884" s="98"/>
      <c r="M4884" s="255"/>
      <c r="N4884" s="255"/>
      <c r="O4884" s="98"/>
      <c r="P4884" s="98"/>
      <c r="Q4884" s="130"/>
    </row>
    <row r="4885" spans="1:17" ht="12.6" customHeight="1" x14ac:dyDescent="0.2">
      <c r="A4885" s="234"/>
      <c r="B4885" s="98"/>
      <c r="C4885" s="130"/>
      <c r="D4885" s="240"/>
      <c r="E4885" s="240"/>
      <c r="F4885" s="224"/>
      <c r="G4885" s="98"/>
      <c r="H4885" s="98"/>
      <c r="I4885" s="130"/>
      <c r="J4885" s="98"/>
      <c r="K4885" s="98"/>
      <c r="L4885" s="98"/>
      <c r="M4885" s="255"/>
      <c r="N4885" s="255"/>
      <c r="O4885" s="98"/>
      <c r="P4885" s="98"/>
      <c r="Q4885" s="130"/>
    </row>
    <row r="4886" spans="1:17" ht="12.6" customHeight="1" x14ac:dyDescent="0.2">
      <c r="A4886" s="234"/>
      <c r="B4886" s="98"/>
      <c r="C4886" s="130"/>
      <c r="D4886" s="240"/>
      <c r="E4886" s="240"/>
      <c r="F4886" s="224"/>
      <c r="G4886" s="98"/>
      <c r="H4886" s="98"/>
      <c r="I4886" s="130"/>
      <c r="J4886" s="98"/>
      <c r="K4886" s="98"/>
      <c r="L4886" s="98"/>
      <c r="M4886" s="255"/>
      <c r="N4886" s="255"/>
      <c r="O4886" s="98"/>
      <c r="P4886" s="98"/>
      <c r="Q4886" s="130"/>
    </row>
    <row r="4887" spans="1:17" ht="12.6" customHeight="1" x14ac:dyDescent="0.2">
      <c r="A4887" s="234"/>
      <c r="B4887" s="98"/>
      <c r="C4887" s="130"/>
      <c r="D4887" s="240"/>
      <c r="E4887" s="240"/>
      <c r="F4887" s="224"/>
      <c r="G4887" s="98"/>
      <c r="H4887" s="98"/>
      <c r="I4887" s="130"/>
      <c r="J4887" s="98"/>
      <c r="K4887" s="98"/>
      <c r="L4887" s="98"/>
      <c r="M4887" s="255"/>
      <c r="N4887" s="255"/>
      <c r="O4887" s="98"/>
      <c r="P4887" s="98"/>
      <c r="Q4887" s="130"/>
    </row>
    <row r="4888" spans="1:17" ht="12.6" customHeight="1" x14ac:dyDescent="0.2">
      <c r="A4888" s="234"/>
      <c r="B4888" s="98"/>
      <c r="C4888" s="130"/>
      <c r="D4888" s="240"/>
      <c r="E4888" s="240"/>
      <c r="F4888" s="224"/>
      <c r="G4888" s="98"/>
      <c r="H4888" s="98"/>
      <c r="I4888" s="130"/>
      <c r="J4888" s="98"/>
      <c r="K4888" s="98"/>
      <c r="L4888" s="98"/>
      <c r="M4888" s="255"/>
      <c r="N4888" s="255"/>
      <c r="O4888" s="98"/>
      <c r="P4888" s="98"/>
      <c r="Q4888" s="130"/>
    </row>
    <row r="4889" spans="1:17" ht="12.6" customHeight="1" x14ac:dyDescent="0.2">
      <c r="A4889" s="234"/>
      <c r="B4889" s="98"/>
      <c r="C4889" s="130"/>
      <c r="D4889" s="240"/>
      <c r="E4889" s="240"/>
      <c r="F4889" s="224"/>
      <c r="G4889" s="98"/>
      <c r="H4889" s="98"/>
      <c r="I4889" s="130"/>
      <c r="J4889" s="98"/>
      <c r="K4889" s="98"/>
      <c r="L4889" s="98"/>
      <c r="M4889" s="255"/>
      <c r="N4889" s="255"/>
      <c r="O4889" s="98"/>
      <c r="P4889" s="98"/>
      <c r="Q4889" s="130"/>
    </row>
    <row r="4890" spans="1:17" ht="12.6" customHeight="1" x14ac:dyDescent="0.2">
      <c r="A4890" s="234"/>
      <c r="B4890" s="98"/>
      <c r="C4890" s="130"/>
      <c r="D4890" s="240"/>
      <c r="E4890" s="240"/>
      <c r="F4890" s="224"/>
      <c r="G4890" s="98"/>
      <c r="H4890" s="98"/>
      <c r="I4890" s="130"/>
      <c r="J4890" s="98"/>
      <c r="K4890" s="98"/>
      <c r="L4890" s="98"/>
      <c r="M4890" s="255"/>
      <c r="N4890" s="255"/>
      <c r="O4890" s="98"/>
      <c r="P4890" s="98"/>
      <c r="Q4890" s="130"/>
    </row>
    <row r="4891" spans="1:17" ht="12.6" customHeight="1" x14ac:dyDescent="0.2">
      <c r="A4891" s="234"/>
      <c r="B4891" s="98"/>
      <c r="C4891" s="130"/>
      <c r="D4891" s="240"/>
      <c r="E4891" s="240"/>
      <c r="F4891" s="224"/>
      <c r="G4891" s="98"/>
      <c r="H4891" s="98"/>
      <c r="I4891" s="130"/>
      <c r="J4891" s="98"/>
      <c r="K4891" s="98"/>
      <c r="L4891" s="98"/>
      <c r="M4891" s="255"/>
      <c r="N4891" s="255"/>
      <c r="O4891" s="98"/>
      <c r="P4891" s="98"/>
      <c r="Q4891" s="130"/>
    </row>
    <row r="4892" spans="1:17" ht="12.6" customHeight="1" x14ac:dyDescent="0.2">
      <c r="A4892" s="234"/>
      <c r="B4892" s="98"/>
      <c r="C4892" s="130"/>
      <c r="D4892" s="240"/>
      <c r="E4892" s="240"/>
      <c r="F4892" s="224"/>
      <c r="G4892" s="98"/>
      <c r="H4892" s="98"/>
      <c r="I4892" s="130"/>
      <c r="J4892" s="98"/>
      <c r="K4892" s="98"/>
      <c r="L4892" s="98"/>
      <c r="M4892" s="255"/>
      <c r="N4892" s="255"/>
      <c r="O4892" s="98"/>
      <c r="P4892" s="98"/>
      <c r="Q4892" s="130"/>
    </row>
    <row r="4893" spans="1:17" ht="12.6" customHeight="1" x14ac:dyDescent="0.2">
      <c r="A4893" s="234"/>
      <c r="B4893" s="98"/>
      <c r="C4893" s="130"/>
      <c r="D4893" s="240"/>
      <c r="E4893" s="240"/>
      <c r="F4893" s="224"/>
      <c r="G4893" s="98"/>
      <c r="H4893" s="98"/>
      <c r="I4893" s="130"/>
      <c r="J4893" s="98"/>
      <c r="K4893" s="98"/>
      <c r="L4893" s="98"/>
      <c r="M4893" s="255"/>
      <c r="N4893" s="255"/>
      <c r="O4893" s="98"/>
      <c r="P4893" s="98"/>
      <c r="Q4893" s="130"/>
    </row>
    <row r="4894" spans="1:17" ht="12.6" customHeight="1" x14ac:dyDescent="0.2">
      <c r="A4894" s="234"/>
      <c r="B4894" s="98"/>
      <c r="C4894" s="130"/>
      <c r="D4894" s="240"/>
      <c r="E4894" s="240"/>
      <c r="F4894" s="224"/>
      <c r="G4894" s="98"/>
      <c r="H4894" s="98"/>
      <c r="I4894" s="130"/>
      <c r="J4894" s="98"/>
      <c r="K4894" s="98"/>
      <c r="L4894" s="98"/>
      <c r="M4894" s="255"/>
      <c r="N4894" s="255"/>
      <c r="O4894" s="98"/>
      <c r="P4894" s="98"/>
      <c r="Q4894" s="130"/>
    </row>
    <row r="4895" spans="1:17" ht="12.6" customHeight="1" x14ac:dyDescent="0.2">
      <c r="A4895" s="234"/>
      <c r="B4895" s="98"/>
      <c r="C4895" s="130"/>
      <c r="D4895" s="240"/>
      <c r="E4895" s="240"/>
      <c r="F4895" s="224"/>
      <c r="G4895" s="98"/>
      <c r="H4895" s="98"/>
      <c r="I4895" s="130"/>
      <c r="J4895" s="98"/>
      <c r="K4895" s="98"/>
      <c r="L4895" s="98"/>
      <c r="M4895" s="255"/>
      <c r="N4895" s="255"/>
      <c r="O4895" s="98"/>
      <c r="P4895" s="98"/>
      <c r="Q4895" s="130"/>
    </row>
    <row r="4896" spans="1:17" ht="12.6" customHeight="1" x14ac:dyDescent="0.2">
      <c r="A4896" s="234"/>
      <c r="B4896" s="98"/>
      <c r="C4896" s="130"/>
      <c r="D4896" s="240"/>
      <c r="E4896" s="240"/>
      <c r="F4896" s="224"/>
      <c r="G4896" s="98"/>
      <c r="H4896" s="98"/>
      <c r="I4896" s="130"/>
      <c r="J4896" s="98"/>
      <c r="K4896" s="98"/>
      <c r="L4896" s="98"/>
      <c r="M4896" s="255"/>
      <c r="N4896" s="255"/>
      <c r="O4896" s="98"/>
      <c r="P4896" s="98"/>
      <c r="Q4896" s="130"/>
    </row>
    <row r="4897" spans="1:17" ht="12.6" customHeight="1" x14ac:dyDescent="0.2">
      <c r="A4897" s="234"/>
      <c r="B4897" s="98"/>
      <c r="C4897" s="130"/>
      <c r="D4897" s="240"/>
      <c r="E4897" s="240"/>
      <c r="F4897" s="224"/>
      <c r="G4897" s="98"/>
      <c r="H4897" s="98"/>
      <c r="I4897" s="130"/>
      <c r="J4897" s="98"/>
      <c r="K4897" s="98"/>
      <c r="L4897" s="98"/>
      <c r="M4897" s="255"/>
      <c r="N4897" s="255"/>
      <c r="O4897" s="98"/>
      <c r="P4897" s="98"/>
      <c r="Q4897" s="130"/>
    </row>
    <row r="4898" spans="1:17" ht="12.6" customHeight="1" x14ac:dyDescent="0.2">
      <c r="A4898" s="234"/>
      <c r="B4898" s="98"/>
      <c r="C4898" s="130"/>
      <c r="D4898" s="240"/>
      <c r="E4898" s="240"/>
      <c r="F4898" s="224"/>
      <c r="G4898" s="98"/>
      <c r="H4898" s="98"/>
      <c r="I4898" s="130"/>
      <c r="J4898" s="98"/>
      <c r="K4898" s="98"/>
      <c r="L4898" s="98"/>
      <c r="M4898" s="255"/>
      <c r="N4898" s="255"/>
      <c r="O4898" s="98"/>
      <c r="P4898" s="98"/>
      <c r="Q4898" s="130"/>
    </row>
    <row r="4899" spans="1:17" ht="12.6" customHeight="1" x14ac:dyDescent="0.2">
      <c r="A4899" s="234"/>
      <c r="B4899" s="98"/>
      <c r="C4899" s="130"/>
      <c r="D4899" s="240"/>
      <c r="E4899" s="240"/>
      <c r="F4899" s="224"/>
      <c r="G4899" s="98"/>
      <c r="H4899" s="98"/>
      <c r="I4899" s="130"/>
      <c r="J4899" s="98"/>
      <c r="K4899" s="98"/>
      <c r="L4899" s="98"/>
      <c r="M4899" s="255"/>
      <c r="N4899" s="255"/>
      <c r="O4899" s="98"/>
      <c r="P4899" s="98"/>
      <c r="Q4899" s="130"/>
    </row>
    <row r="4900" spans="1:17" ht="12.6" customHeight="1" x14ac:dyDescent="0.2">
      <c r="A4900" s="234"/>
      <c r="B4900" s="98"/>
      <c r="C4900" s="130"/>
      <c r="D4900" s="240"/>
      <c r="E4900" s="240"/>
      <c r="F4900" s="224"/>
      <c r="G4900" s="98"/>
      <c r="H4900" s="98"/>
      <c r="I4900" s="130"/>
      <c r="J4900" s="98"/>
      <c r="K4900" s="98"/>
      <c r="L4900" s="98"/>
      <c r="M4900" s="255"/>
      <c r="N4900" s="255"/>
      <c r="O4900" s="98"/>
      <c r="P4900" s="98"/>
      <c r="Q4900" s="130"/>
    </row>
    <row r="4901" spans="1:17" ht="12.6" customHeight="1" x14ac:dyDescent="0.2">
      <c r="A4901" s="234"/>
      <c r="B4901" s="98"/>
      <c r="C4901" s="130"/>
      <c r="D4901" s="240"/>
      <c r="E4901" s="240"/>
      <c r="F4901" s="224"/>
      <c r="G4901" s="98"/>
      <c r="H4901" s="98"/>
      <c r="I4901" s="130"/>
      <c r="J4901" s="98"/>
      <c r="K4901" s="98"/>
      <c r="L4901" s="98"/>
      <c r="M4901" s="255"/>
      <c r="N4901" s="255"/>
      <c r="O4901" s="98"/>
      <c r="P4901" s="98"/>
      <c r="Q4901" s="130"/>
    </row>
    <row r="4902" spans="1:17" ht="12.6" customHeight="1" x14ac:dyDescent="0.2">
      <c r="A4902" s="234"/>
      <c r="B4902" s="98"/>
      <c r="C4902" s="130"/>
      <c r="D4902" s="240"/>
      <c r="E4902" s="240"/>
      <c r="F4902" s="224"/>
      <c r="G4902" s="98"/>
      <c r="H4902" s="98"/>
      <c r="I4902" s="130"/>
      <c r="J4902" s="98"/>
      <c r="K4902" s="98"/>
      <c r="L4902" s="98"/>
      <c r="M4902" s="255"/>
      <c r="N4902" s="255"/>
      <c r="O4902" s="98"/>
      <c r="P4902" s="98"/>
      <c r="Q4902" s="130"/>
    </row>
    <row r="4903" spans="1:17" ht="12.6" customHeight="1" x14ac:dyDescent="0.2">
      <c r="A4903" s="234"/>
      <c r="B4903" s="98"/>
      <c r="C4903" s="130"/>
      <c r="D4903" s="240"/>
      <c r="E4903" s="240"/>
      <c r="F4903" s="224"/>
      <c r="G4903" s="98"/>
      <c r="H4903" s="98"/>
      <c r="I4903" s="130"/>
      <c r="J4903" s="98"/>
      <c r="K4903" s="98"/>
      <c r="L4903" s="98"/>
      <c r="M4903" s="255"/>
      <c r="N4903" s="255"/>
      <c r="O4903" s="98"/>
      <c r="P4903" s="98"/>
      <c r="Q4903" s="130"/>
    </row>
    <row r="4904" spans="1:17" ht="12.6" customHeight="1" x14ac:dyDescent="0.2">
      <c r="A4904" s="234"/>
      <c r="B4904" s="98"/>
      <c r="C4904" s="130"/>
      <c r="D4904" s="240"/>
      <c r="E4904" s="240"/>
      <c r="F4904" s="224"/>
      <c r="G4904" s="98"/>
      <c r="H4904" s="98"/>
      <c r="I4904" s="130"/>
      <c r="J4904" s="98"/>
      <c r="K4904" s="98"/>
      <c r="L4904" s="98"/>
      <c r="M4904" s="255"/>
      <c r="N4904" s="255"/>
      <c r="O4904" s="98"/>
      <c r="P4904" s="98"/>
      <c r="Q4904" s="130"/>
    </row>
    <row r="4905" spans="1:17" ht="12.6" customHeight="1" x14ac:dyDescent="0.2">
      <c r="A4905" s="234"/>
      <c r="B4905" s="98"/>
      <c r="C4905" s="130"/>
      <c r="D4905" s="240"/>
      <c r="E4905" s="240"/>
      <c r="F4905" s="224"/>
      <c r="G4905" s="98"/>
      <c r="H4905" s="98"/>
      <c r="I4905" s="130"/>
      <c r="J4905" s="98"/>
      <c r="K4905" s="98"/>
      <c r="L4905" s="98"/>
      <c r="M4905" s="255"/>
      <c r="N4905" s="255"/>
      <c r="O4905" s="98"/>
      <c r="P4905" s="98"/>
      <c r="Q4905" s="130"/>
    </row>
    <row r="4906" spans="1:17" ht="12.6" customHeight="1" x14ac:dyDescent="0.2">
      <c r="A4906" s="234"/>
      <c r="B4906" s="98"/>
      <c r="C4906" s="130"/>
      <c r="D4906" s="240"/>
      <c r="E4906" s="240"/>
      <c r="F4906" s="224"/>
      <c r="G4906" s="98"/>
      <c r="H4906" s="98"/>
      <c r="I4906" s="130"/>
      <c r="J4906" s="98"/>
      <c r="K4906" s="98"/>
      <c r="L4906" s="98"/>
      <c r="M4906" s="255"/>
      <c r="N4906" s="255"/>
      <c r="O4906" s="98"/>
      <c r="P4906" s="98"/>
      <c r="Q4906" s="130"/>
    </row>
    <row r="4907" spans="1:17" ht="12.6" customHeight="1" x14ac:dyDescent="0.2">
      <c r="A4907" s="234"/>
      <c r="B4907" s="98"/>
      <c r="C4907" s="130"/>
      <c r="D4907" s="240"/>
      <c r="E4907" s="240"/>
      <c r="F4907" s="224"/>
      <c r="G4907" s="98"/>
      <c r="H4907" s="98"/>
      <c r="I4907" s="130"/>
      <c r="J4907" s="98"/>
      <c r="K4907" s="98"/>
      <c r="L4907" s="98"/>
      <c r="M4907" s="255"/>
      <c r="N4907" s="255"/>
      <c r="O4907" s="98"/>
      <c r="P4907" s="98"/>
      <c r="Q4907" s="130"/>
    </row>
    <row r="4908" spans="1:17" ht="12.6" customHeight="1" x14ac:dyDescent="0.2">
      <c r="A4908" s="234"/>
      <c r="B4908" s="98"/>
      <c r="C4908" s="130"/>
      <c r="D4908" s="240"/>
      <c r="E4908" s="240"/>
      <c r="F4908" s="224"/>
      <c r="G4908" s="98"/>
      <c r="H4908" s="98"/>
      <c r="I4908" s="130"/>
      <c r="J4908" s="98"/>
      <c r="K4908" s="98"/>
      <c r="L4908" s="98"/>
      <c r="M4908" s="255"/>
      <c r="N4908" s="255"/>
      <c r="O4908" s="98"/>
      <c r="P4908" s="98"/>
      <c r="Q4908" s="130"/>
    </row>
    <row r="4909" spans="1:17" ht="12.6" customHeight="1" x14ac:dyDescent="0.2">
      <c r="A4909" s="234"/>
      <c r="B4909" s="98"/>
      <c r="C4909" s="130"/>
      <c r="D4909" s="240"/>
      <c r="E4909" s="240"/>
      <c r="F4909" s="224"/>
      <c r="G4909" s="98"/>
      <c r="H4909" s="98"/>
      <c r="I4909" s="130"/>
      <c r="J4909" s="98"/>
      <c r="K4909" s="98"/>
      <c r="L4909" s="98"/>
      <c r="M4909" s="255"/>
      <c r="N4909" s="255"/>
      <c r="O4909" s="98"/>
      <c r="P4909" s="98"/>
      <c r="Q4909" s="130"/>
    </row>
    <row r="4910" spans="1:17" ht="12.6" customHeight="1" x14ac:dyDescent="0.2">
      <c r="A4910" s="234"/>
      <c r="B4910" s="98"/>
      <c r="C4910" s="130"/>
      <c r="D4910" s="240"/>
      <c r="E4910" s="240"/>
      <c r="F4910" s="224"/>
      <c r="G4910" s="98"/>
      <c r="H4910" s="98"/>
      <c r="I4910" s="130"/>
      <c r="J4910" s="98"/>
      <c r="K4910" s="98"/>
      <c r="L4910" s="98"/>
      <c r="M4910" s="255"/>
      <c r="N4910" s="255"/>
      <c r="O4910" s="98"/>
      <c r="P4910" s="98"/>
      <c r="Q4910" s="130"/>
    </row>
    <row r="4911" spans="1:17" ht="12.6" customHeight="1" x14ac:dyDescent="0.2">
      <c r="A4911" s="234"/>
      <c r="B4911" s="98"/>
      <c r="C4911" s="130"/>
      <c r="D4911" s="240"/>
      <c r="E4911" s="240"/>
      <c r="F4911" s="224"/>
      <c r="G4911" s="98"/>
      <c r="H4911" s="98"/>
      <c r="I4911" s="130"/>
      <c r="J4911" s="98"/>
      <c r="K4911" s="98"/>
      <c r="L4911" s="98"/>
      <c r="M4911" s="255"/>
      <c r="N4911" s="255"/>
      <c r="O4911" s="98"/>
      <c r="P4911" s="98"/>
      <c r="Q4911" s="130"/>
    </row>
    <row r="4912" spans="1:17" ht="12.6" customHeight="1" x14ac:dyDescent="0.2">
      <c r="A4912" s="234"/>
      <c r="B4912" s="98"/>
      <c r="C4912" s="130"/>
      <c r="D4912" s="240"/>
      <c r="E4912" s="240"/>
      <c r="F4912" s="224"/>
      <c r="G4912" s="98"/>
      <c r="H4912" s="98"/>
      <c r="I4912" s="130"/>
      <c r="J4912" s="98"/>
      <c r="K4912" s="98"/>
      <c r="L4912" s="98"/>
      <c r="M4912" s="255"/>
      <c r="N4912" s="255"/>
      <c r="O4912" s="98"/>
      <c r="P4912" s="98"/>
      <c r="Q4912" s="130"/>
    </row>
    <row r="4913" spans="1:17" ht="12.6" customHeight="1" x14ac:dyDescent="0.2">
      <c r="A4913" s="234"/>
      <c r="B4913" s="98"/>
      <c r="C4913" s="130"/>
      <c r="D4913" s="240"/>
      <c r="E4913" s="240"/>
      <c r="F4913" s="224"/>
      <c r="G4913" s="98"/>
      <c r="H4913" s="98"/>
      <c r="I4913" s="130"/>
      <c r="J4913" s="98"/>
      <c r="K4913" s="98"/>
      <c r="L4913" s="98"/>
      <c r="M4913" s="255"/>
      <c r="N4913" s="255"/>
      <c r="O4913" s="98"/>
      <c r="P4913" s="98"/>
      <c r="Q4913" s="130"/>
    </row>
    <row r="4914" spans="1:17" ht="12.6" customHeight="1" x14ac:dyDescent="0.2">
      <c r="A4914" s="234"/>
      <c r="B4914" s="98"/>
      <c r="C4914" s="130"/>
      <c r="D4914" s="240"/>
      <c r="E4914" s="240"/>
      <c r="F4914" s="224"/>
      <c r="G4914" s="98"/>
      <c r="H4914" s="98"/>
      <c r="I4914" s="130"/>
      <c r="J4914" s="98"/>
      <c r="K4914" s="98"/>
      <c r="L4914" s="98"/>
      <c r="M4914" s="255"/>
      <c r="N4914" s="255"/>
      <c r="O4914" s="98"/>
      <c r="P4914" s="98"/>
      <c r="Q4914" s="130"/>
    </row>
    <row r="4915" spans="1:17" ht="12.6" customHeight="1" x14ac:dyDescent="0.2">
      <c r="A4915" s="234"/>
      <c r="B4915" s="98"/>
      <c r="C4915" s="130"/>
      <c r="D4915" s="240"/>
      <c r="E4915" s="240"/>
      <c r="F4915" s="224"/>
      <c r="G4915" s="98"/>
      <c r="H4915" s="98"/>
      <c r="I4915" s="130"/>
      <c r="J4915" s="98"/>
      <c r="K4915" s="98"/>
      <c r="L4915" s="98"/>
      <c r="M4915" s="255"/>
      <c r="N4915" s="255"/>
      <c r="O4915" s="98"/>
      <c r="P4915" s="98"/>
      <c r="Q4915" s="130"/>
    </row>
    <row r="4916" spans="1:17" ht="12.6" customHeight="1" x14ac:dyDescent="0.2">
      <c r="A4916" s="234"/>
      <c r="B4916" s="98"/>
      <c r="C4916" s="130"/>
      <c r="D4916" s="240"/>
      <c r="E4916" s="240"/>
      <c r="F4916" s="224"/>
      <c r="G4916" s="98"/>
      <c r="H4916" s="98"/>
      <c r="I4916" s="130"/>
      <c r="J4916" s="98"/>
      <c r="K4916" s="98"/>
      <c r="L4916" s="98"/>
      <c r="M4916" s="255"/>
      <c r="N4916" s="255"/>
      <c r="O4916" s="98"/>
      <c r="P4916" s="98"/>
      <c r="Q4916" s="130"/>
    </row>
    <row r="4917" spans="1:17" ht="12.6" customHeight="1" x14ac:dyDescent="0.2">
      <c r="A4917" s="234"/>
      <c r="B4917" s="98"/>
      <c r="C4917" s="130"/>
      <c r="D4917" s="240"/>
      <c r="E4917" s="240"/>
      <c r="F4917" s="224"/>
      <c r="G4917" s="98"/>
      <c r="H4917" s="98"/>
      <c r="I4917" s="130"/>
      <c r="J4917" s="98"/>
      <c r="K4917" s="98"/>
      <c r="L4917" s="98"/>
      <c r="M4917" s="255"/>
      <c r="N4917" s="255"/>
      <c r="O4917" s="98"/>
      <c r="P4917" s="98"/>
      <c r="Q4917" s="130"/>
    </row>
    <row r="4918" spans="1:17" ht="12.6" customHeight="1" x14ac:dyDescent="0.2">
      <c r="A4918" s="234"/>
      <c r="B4918" s="98"/>
      <c r="C4918" s="130"/>
      <c r="D4918" s="240"/>
      <c r="E4918" s="240"/>
      <c r="F4918" s="224"/>
      <c r="G4918" s="98"/>
      <c r="H4918" s="98"/>
      <c r="I4918" s="130"/>
      <c r="J4918" s="98"/>
      <c r="K4918" s="98"/>
      <c r="L4918" s="98"/>
      <c r="M4918" s="255"/>
      <c r="N4918" s="255"/>
      <c r="O4918" s="98"/>
      <c r="P4918" s="98"/>
      <c r="Q4918" s="130"/>
    </row>
    <row r="4919" spans="1:17" ht="12.6" customHeight="1" x14ac:dyDescent="0.2">
      <c r="A4919" s="234"/>
      <c r="B4919" s="98"/>
      <c r="C4919" s="130"/>
      <c r="D4919" s="240"/>
      <c r="E4919" s="240"/>
      <c r="F4919" s="224"/>
      <c r="G4919" s="98"/>
      <c r="H4919" s="98"/>
      <c r="I4919" s="130"/>
      <c r="J4919" s="98"/>
      <c r="K4919" s="98"/>
      <c r="L4919" s="98"/>
      <c r="M4919" s="255"/>
      <c r="N4919" s="255"/>
      <c r="O4919" s="98"/>
      <c r="P4919" s="98"/>
      <c r="Q4919" s="130"/>
    </row>
    <row r="4920" spans="1:17" ht="12.6" customHeight="1" x14ac:dyDescent="0.2">
      <c r="A4920" s="234"/>
      <c r="B4920" s="98"/>
      <c r="C4920" s="130"/>
      <c r="D4920" s="240"/>
      <c r="E4920" s="240"/>
      <c r="F4920" s="224"/>
      <c r="G4920" s="98"/>
      <c r="H4920" s="98"/>
      <c r="I4920" s="130"/>
      <c r="J4920" s="98"/>
      <c r="K4920" s="98"/>
      <c r="L4920" s="98"/>
      <c r="M4920" s="255"/>
      <c r="N4920" s="255"/>
      <c r="O4920" s="98"/>
      <c r="P4920" s="98"/>
      <c r="Q4920" s="130"/>
    </row>
    <row r="4921" spans="1:17" ht="12.6" customHeight="1" x14ac:dyDescent="0.2">
      <c r="A4921" s="234"/>
      <c r="B4921" s="98"/>
      <c r="C4921" s="130"/>
      <c r="D4921" s="240"/>
      <c r="E4921" s="240"/>
      <c r="F4921" s="224"/>
      <c r="G4921" s="98"/>
      <c r="H4921" s="98"/>
      <c r="I4921" s="130"/>
      <c r="J4921" s="98"/>
      <c r="K4921" s="98"/>
      <c r="L4921" s="98"/>
      <c r="M4921" s="255"/>
      <c r="N4921" s="255"/>
      <c r="O4921" s="98"/>
      <c r="P4921" s="98"/>
      <c r="Q4921" s="130"/>
    </row>
    <row r="4922" spans="1:17" ht="12.6" customHeight="1" x14ac:dyDescent="0.2">
      <c r="A4922" s="234"/>
      <c r="B4922" s="98"/>
      <c r="C4922" s="130"/>
      <c r="D4922" s="240"/>
      <c r="E4922" s="240"/>
      <c r="F4922" s="224"/>
      <c r="G4922" s="98"/>
      <c r="H4922" s="98"/>
      <c r="I4922" s="130"/>
      <c r="J4922" s="98"/>
      <c r="K4922" s="98"/>
      <c r="L4922" s="98"/>
      <c r="M4922" s="255"/>
      <c r="N4922" s="255"/>
      <c r="O4922" s="98"/>
      <c r="P4922" s="98"/>
      <c r="Q4922" s="130"/>
    </row>
    <row r="4923" spans="1:17" ht="12.6" customHeight="1" x14ac:dyDescent="0.2">
      <c r="A4923" s="234"/>
      <c r="B4923" s="98"/>
      <c r="C4923" s="130"/>
      <c r="D4923" s="240"/>
      <c r="E4923" s="240"/>
      <c r="F4923" s="224"/>
      <c r="G4923" s="98"/>
      <c r="H4923" s="98"/>
      <c r="I4923" s="130"/>
      <c r="J4923" s="98"/>
      <c r="K4923" s="98"/>
      <c r="L4923" s="98"/>
      <c r="M4923" s="255"/>
      <c r="N4923" s="255"/>
      <c r="O4923" s="98"/>
      <c r="P4923" s="98"/>
      <c r="Q4923" s="130"/>
    </row>
    <row r="4924" spans="1:17" ht="12.6" customHeight="1" x14ac:dyDescent="0.2">
      <c r="A4924" s="234"/>
      <c r="B4924" s="98"/>
      <c r="C4924" s="130"/>
      <c r="D4924" s="240"/>
      <c r="E4924" s="240"/>
      <c r="F4924" s="224"/>
      <c r="G4924" s="98"/>
      <c r="H4924" s="98"/>
      <c r="I4924" s="130"/>
      <c r="J4924" s="98"/>
      <c r="K4924" s="98"/>
      <c r="L4924" s="98"/>
      <c r="M4924" s="255"/>
      <c r="N4924" s="255"/>
      <c r="O4924" s="98"/>
      <c r="P4924" s="98"/>
      <c r="Q4924" s="130"/>
    </row>
    <row r="4925" spans="1:17" ht="12.6" customHeight="1" x14ac:dyDescent="0.2">
      <c r="A4925" s="234"/>
      <c r="B4925" s="98"/>
      <c r="C4925" s="130"/>
      <c r="D4925" s="240"/>
      <c r="E4925" s="240"/>
      <c r="F4925" s="224"/>
      <c r="G4925" s="98"/>
      <c r="H4925" s="98"/>
      <c r="I4925" s="130"/>
      <c r="J4925" s="98"/>
      <c r="K4925" s="98"/>
      <c r="L4925" s="98"/>
      <c r="M4925" s="255"/>
      <c r="N4925" s="255"/>
      <c r="O4925" s="98"/>
      <c r="P4925" s="98"/>
      <c r="Q4925" s="130"/>
    </row>
    <row r="4926" spans="1:17" ht="12.6" customHeight="1" x14ac:dyDescent="0.2">
      <c r="A4926" s="234"/>
      <c r="B4926" s="98"/>
      <c r="C4926" s="130"/>
      <c r="D4926" s="240"/>
      <c r="E4926" s="240"/>
      <c r="F4926" s="224"/>
      <c r="G4926" s="98"/>
      <c r="H4926" s="98"/>
      <c r="I4926" s="130"/>
      <c r="J4926" s="98"/>
      <c r="K4926" s="98"/>
      <c r="L4926" s="98"/>
      <c r="M4926" s="255"/>
      <c r="N4926" s="255"/>
      <c r="O4926" s="98"/>
      <c r="P4926" s="98"/>
      <c r="Q4926" s="130"/>
    </row>
    <row r="4927" spans="1:17" ht="12.6" customHeight="1" x14ac:dyDescent="0.2">
      <c r="A4927" s="234"/>
      <c r="B4927" s="98"/>
      <c r="C4927" s="130"/>
      <c r="D4927" s="240"/>
      <c r="E4927" s="240"/>
      <c r="F4927" s="224"/>
      <c r="G4927" s="98"/>
      <c r="H4927" s="98"/>
      <c r="I4927" s="130"/>
      <c r="J4927" s="98"/>
      <c r="K4927" s="98"/>
      <c r="L4927" s="98"/>
      <c r="M4927" s="255"/>
      <c r="N4927" s="255"/>
      <c r="O4927" s="98"/>
      <c r="P4927" s="98"/>
      <c r="Q4927" s="130"/>
    </row>
    <row r="4928" spans="1:17" ht="12.6" customHeight="1" x14ac:dyDescent="0.2">
      <c r="A4928" s="234"/>
      <c r="B4928" s="98"/>
      <c r="C4928" s="130"/>
      <c r="D4928" s="240"/>
      <c r="E4928" s="240"/>
      <c r="F4928" s="224"/>
      <c r="G4928" s="98"/>
      <c r="H4928" s="98"/>
      <c r="I4928" s="130"/>
      <c r="J4928" s="98"/>
      <c r="K4928" s="98"/>
      <c r="L4928" s="98"/>
      <c r="M4928" s="255"/>
      <c r="N4928" s="255"/>
      <c r="O4928" s="98"/>
      <c r="P4928" s="98"/>
      <c r="Q4928" s="130"/>
    </row>
    <row r="4929" spans="1:17" ht="12.6" customHeight="1" x14ac:dyDescent="0.2">
      <c r="A4929" s="234"/>
      <c r="B4929" s="98"/>
      <c r="C4929" s="130"/>
      <c r="D4929" s="240"/>
      <c r="E4929" s="240"/>
      <c r="F4929" s="224"/>
      <c r="G4929" s="98"/>
      <c r="H4929" s="98"/>
      <c r="I4929" s="130"/>
      <c r="J4929" s="98"/>
      <c r="K4929" s="98"/>
      <c r="L4929" s="98"/>
      <c r="M4929" s="255"/>
      <c r="N4929" s="255"/>
      <c r="O4929" s="98"/>
      <c r="P4929" s="98"/>
      <c r="Q4929" s="130"/>
    </row>
    <row r="4930" spans="1:17" ht="12.6" customHeight="1" x14ac:dyDescent="0.2">
      <c r="A4930" s="234"/>
      <c r="B4930" s="98"/>
      <c r="C4930" s="130"/>
      <c r="D4930" s="240"/>
      <c r="E4930" s="240"/>
      <c r="F4930" s="224"/>
      <c r="G4930" s="98"/>
      <c r="H4930" s="98"/>
      <c r="I4930" s="130"/>
      <c r="J4930" s="98"/>
      <c r="K4930" s="98"/>
      <c r="L4930" s="98"/>
      <c r="M4930" s="255"/>
      <c r="N4930" s="255"/>
      <c r="O4930" s="98"/>
      <c r="P4930" s="98"/>
      <c r="Q4930" s="130"/>
    </row>
    <row r="4931" spans="1:17" ht="12.6" customHeight="1" x14ac:dyDescent="0.2">
      <c r="A4931" s="234"/>
      <c r="B4931" s="98"/>
      <c r="C4931" s="130"/>
      <c r="D4931" s="240"/>
      <c r="E4931" s="240"/>
      <c r="F4931" s="224"/>
      <c r="G4931" s="98"/>
      <c r="H4931" s="98"/>
      <c r="I4931" s="130"/>
      <c r="J4931" s="98"/>
      <c r="K4931" s="98"/>
      <c r="L4931" s="98"/>
      <c r="M4931" s="255"/>
      <c r="N4931" s="255"/>
      <c r="O4931" s="98"/>
      <c r="P4931" s="98"/>
      <c r="Q4931" s="130"/>
    </row>
    <row r="4932" spans="1:17" ht="12.6" customHeight="1" x14ac:dyDescent="0.2">
      <c r="A4932" s="234"/>
      <c r="B4932" s="98"/>
      <c r="C4932" s="130"/>
      <c r="D4932" s="240"/>
      <c r="E4932" s="240"/>
      <c r="F4932" s="224"/>
      <c r="G4932" s="98"/>
      <c r="H4932" s="98"/>
      <c r="I4932" s="130"/>
      <c r="J4932" s="98"/>
      <c r="K4932" s="98"/>
      <c r="L4932" s="98"/>
      <c r="M4932" s="255"/>
      <c r="N4932" s="255"/>
      <c r="O4932" s="98"/>
      <c r="P4932" s="98"/>
      <c r="Q4932" s="130"/>
    </row>
    <row r="4933" spans="1:17" ht="12.6" customHeight="1" x14ac:dyDescent="0.2">
      <c r="A4933" s="234"/>
      <c r="B4933" s="98"/>
      <c r="C4933" s="130"/>
      <c r="D4933" s="240"/>
      <c r="E4933" s="240"/>
      <c r="F4933" s="224"/>
      <c r="G4933" s="98"/>
      <c r="H4933" s="98"/>
      <c r="I4933" s="130"/>
      <c r="J4933" s="98"/>
      <c r="K4933" s="98"/>
      <c r="L4933" s="98"/>
      <c r="M4933" s="255"/>
      <c r="N4933" s="255"/>
      <c r="O4933" s="98"/>
      <c r="P4933" s="98"/>
      <c r="Q4933" s="130"/>
    </row>
    <row r="4934" spans="1:17" ht="12.6" customHeight="1" x14ac:dyDescent="0.2">
      <c r="A4934" s="234"/>
      <c r="B4934" s="98"/>
      <c r="C4934" s="130"/>
      <c r="D4934" s="240"/>
      <c r="E4934" s="240"/>
      <c r="F4934" s="224"/>
      <c r="G4934" s="98"/>
      <c r="H4934" s="98"/>
      <c r="I4934" s="130"/>
      <c r="J4934" s="98"/>
      <c r="K4934" s="98"/>
      <c r="L4934" s="98"/>
      <c r="M4934" s="255"/>
      <c r="N4934" s="255"/>
      <c r="O4934" s="98"/>
      <c r="P4934" s="98"/>
      <c r="Q4934" s="130"/>
    </row>
    <row r="4935" spans="1:17" ht="12.6" customHeight="1" x14ac:dyDescent="0.2">
      <c r="A4935" s="234"/>
      <c r="B4935" s="98"/>
      <c r="C4935" s="130"/>
      <c r="D4935" s="240"/>
      <c r="E4935" s="240"/>
      <c r="F4935" s="224"/>
      <c r="G4935" s="98"/>
      <c r="H4935" s="98"/>
      <c r="I4935" s="130"/>
      <c r="J4935" s="98"/>
      <c r="K4935" s="98"/>
      <c r="L4935" s="98"/>
      <c r="M4935" s="255"/>
      <c r="N4935" s="255"/>
      <c r="O4935" s="98"/>
      <c r="P4935" s="98"/>
      <c r="Q4935" s="130"/>
    </row>
    <row r="4936" spans="1:17" ht="12.6" customHeight="1" x14ac:dyDescent="0.2">
      <c r="A4936" s="234"/>
      <c r="B4936" s="98"/>
      <c r="C4936" s="130"/>
      <c r="D4936" s="240"/>
      <c r="E4936" s="240"/>
      <c r="F4936" s="224"/>
      <c r="G4936" s="98"/>
      <c r="H4936" s="98"/>
      <c r="I4936" s="130"/>
      <c r="J4936" s="98"/>
      <c r="K4936" s="98"/>
      <c r="L4936" s="98"/>
      <c r="M4936" s="255"/>
      <c r="N4936" s="255"/>
      <c r="O4936" s="98"/>
      <c r="P4936" s="98"/>
      <c r="Q4936" s="130"/>
    </row>
    <row r="4937" spans="1:17" ht="12.6" customHeight="1" x14ac:dyDescent="0.2">
      <c r="A4937" s="234"/>
      <c r="B4937" s="98"/>
      <c r="C4937" s="130"/>
      <c r="D4937" s="240"/>
      <c r="E4937" s="240"/>
      <c r="F4937" s="224"/>
      <c r="G4937" s="98"/>
      <c r="H4937" s="98"/>
      <c r="I4937" s="130"/>
      <c r="J4937" s="98"/>
      <c r="K4937" s="98"/>
      <c r="L4937" s="98"/>
      <c r="M4937" s="255"/>
      <c r="N4937" s="255"/>
      <c r="O4937" s="98"/>
      <c r="P4937" s="98"/>
      <c r="Q4937" s="130"/>
    </row>
    <row r="4938" spans="1:17" ht="12.6" customHeight="1" x14ac:dyDescent="0.2">
      <c r="A4938" s="234"/>
      <c r="B4938" s="98"/>
      <c r="C4938" s="130"/>
      <c r="D4938" s="240"/>
      <c r="E4938" s="240"/>
      <c r="F4938" s="224"/>
      <c r="G4938" s="98"/>
      <c r="H4938" s="98"/>
      <c r="I4938" s="130"/>
      <c r="J4938" s="98"/>
      <c r="K4938" s="98"/>
      <c r="L4938" s="98"/>
      <c r="M4938" s="255"/>
      <c r="N4938" s="255"/>
      <c r="O4938" s="98"/>
      <c r="P4938" s="98"/>
      <c r="Q4938" s="130"/>
    </row>
    <row r="4939" spans="1:17" ht="12.6" customHeight="1" x14ac:dyDescent="0.2">
      <c r="A4939" s="234"/>
      <c r="B4939" s="98"/>
      <c r="C4939" s="130"/>
      <c r="D4939" s="240"/>
      <c r="E4939" s="240"/>
      <c r="F4939" s="224"/>
      <c r="G4939" s="98"/>
      <c r="H4939" s="98"/>
      <c r="I4939" s="130"/>
      <c r="J4939" s="98"/>
      <c r="K4939" s="98"/>
      <c r="L4939" s="98"/>
      <c r="M4939" s="255"/>
      <c r="N4939" s="255"/>
      <c r="O4939" s="98"/>
      <c r="P4939" s="98"/>
      <c r="Q4939" s="130"/>
    </row>
    <row r="4940" spans="1:17" ht="12.6" customHeight="1" x14ac:dyDescent="0.2">
      <c r="A4940" s="234"/>
      <c r="B4940" s="98"/>
      <c r="C4940" s="130"/>
      <c r="D4940" s="240"/>
      <c r="E4940" s="240"/>
      <c r="F4940" s="224"/>
      <c r="G4940" s="98"/>
      <c r="H4940" s="98"/>
      <c r="I4940" s="130"/>
      <c r="J4940" s="98"/>
      <c r="K4940" s="98"/>
      <c r="L4940" s="98"/>
      <c r="M4940" s="255"/>
      <c r="N4940" s="255"/>
      <c r="O4940" s="98"/>
      <c r="P4940" s="98"/>
      <c r="Q4940" s="130"/>
    </row>
    <row r="4941" spans="1:17" ht="12.6" customHeight="1" x14ac:dyDescent="0.2">
      <c r="A4941" s="234"/>
      <c r="B4941" s="98"/>
      <c r="C4941" s="130"/>
      <c r="D4941" s="240"/>
      <c r="E4941" s="240"/>
      <c r="F4941" s="224"/>
      <c r="G4941" s="98"/>
      <c r="H4941" s="98"/>
      <c r="I4941" s="130"/>
      <c r="J4941" s="98"/>
      <c r="K4941" s="98"/>
      <c r="L4941" s="98"/>
      <c r="M4941" s="255"/>
      <c r="N4941" s="255"/>
      <c r="O4941" s="98"/>
      <c r="P4941" s="98"/>
      <c r="Q4941" s="130"/>
    </row>
    <row r="4942" spans="1:17" ht="12.6" customHeight="1" x14ac:dyDescent="0.2">
      <c r="A4942" s="234"/>
      <c r="B4942" s="98"/>
      <c r="C4942" s="130"/>
      <c r="D4942" s="240"/>
      <c r="E4942" s="240"/>
      <c r="F4942" s="224"/>
      <c r="G4942" s="98"/>
      <c r="H4942" s="98"/>
      <c r="I4942" s="130"/>
      <c r="J4942" s="98"/>
      <c r="K4942" s="98"/>
      <c r="L4942" s="98"/>
      <c r="M4942" s="255"/>
      <c r="N4942" s="255"/>
      <c r="O4942" s="98"/>
      <c r="P4942" s="98"/>
      <c r="Q4942" s="130"/>
    </row>
    <row r="4943" spans="1:17" ht="12.6" customHeight="1" x14ac:dyDescent="0.2">
      <c r="A4943" s="234"/>
      <c r="B4943" s="98"/>
      <c r="C4943" s="130"/>
      <c r="D4943" s="240"/>
      <c r="E4943" s="240"/>
      <c r="F4943" s="224"/>
      <c r="G4943" s="98"/>
      <c r="H4943" s="98"/>
      <c r="I4943" s="130"/>
      <c r="J4943" s="98"/>
      <c r="K4943" s="98"/>
      <c r="L4943" s="98"/>
      <c r="M4943" s="255"/>
      <c r="N4943" s="255"/>
      <c r="O4943" s="98"/>
      <c r="P4943" s="98"/>
      <c r="Q4943" s="130"/>
    </row>
    <row r="4944" spans="1:17" ht="12.6" customHeight="1" x14ac:dyDescent="0.2">
      <c r="A4944" s="234"/>
      <c r="B4944" s="98"/>
      <c r="C4944" s="130"/>
      <c r="D4944" s="240"/>
      <c r="E4944" s="240"/>
      <c r="F4944" s="224"/>
      <c r="G4944" s="98"/>
      <c r="H4944" s="98"/>
      <c r="I4944" s="130"/>
      <c r="J4944" s="98"/>
      <c r="K4944" s="98"/>
      <c r="L4944" s="98"/>
      <c r="M4944" s="255"/>
      <c r="N4944" s="255"/>
      <c r="O4944" s="98"/>
      <c r="P4944" s="98"/>
      <c r="Q4944" s="130"/>
    </row>
    <row r="4945" spans="1:17" ht="12.6" customHeight="1" x14ac:dyDescent="0.2">
      <c r="A4945" s="234"/>
      <c r="B4945" s="98"/>
      <c r="C4945" s="130"/>
      <c r="D4945" s="240"/>
      <c r="E4945" s="240"/>
      <c r="F4945" s="224"/>
      <c r="G4945" s="98"/>
      <c r="H4945" s="98"/>
      <c r="I4945" s="130"/>
      <c r="J4945" s="98"/>
      <c r="K4945" s="98"/>
      <c r="L4945" s="98"/>
      <c r="M4945" s="255"/>
      <c r="N4945" s="255"/>
      <c r="O4945" s="98"/>
      <c r="P4945" s="98"/>
      <c r="Q4945" s="130"/>
    </row>
    <row r="4946" spans="1:17" ht="12.6" customHeight="1" x14ac:dyDescent="0.2">
      <c r="A4946" s="234"/>
      <c r="B4946" s="98"/>
      <c r="C4946" s="130"/>
      <c r="D4946" s="240"/>
      <c r="E4946" s="240"/>
      <c r="F4946" s="224"/>
      <c r="G4946" s="98"/>
      <c r="H4946" s="98"/>
      <c r="I4946" s="130"/>
      <c r="J4946" s="98"/>
      <c r="K4946" s="98"/>
      <c r="L4946" s="98"/>
      <c r="M4946" s="255"/>
      <c r="N4946" s="255"/>
      <c r="O4946" s="98"/>
      <c r="P4946" s="98"/>
      <c r="Q4946" s="130"/>
    </row>
    <row r="4947" spans="1:17" ht="12.6" customHeight="1" x14ac:dyDescent="0.2">
      <c r="A4947" s="234"/>
      <c r="B4947" s="98"/>
      <c r="C4947" s="130"/>
      <c r="D4947" s="240"/>
      <c r="E4947" s="240"/>
      <c r="F4947" s="224"/>
      <c r="G4947" s="98"/>
      <c r="H4947" s="98"/>
      <c r="I4947" s="130"/>
      <c r="J4947" s="98"/>
      <c r="K4947" s="98"/>
      <c r="L4947" s="98"/>
      <c r="M4947" s="255"/>
      <c r="N4947" s="255"/>
      <c r="O4947" s="98"/>
      <c r="P4947" s="98"/>
      <c r="Q4947" s="130"/>
    </row>
    <row r="4948" spans="1:17" ht="12.6" customHeight="1" x14ac:dyDescent="0.2">
      <c r="A4948" s="234"/>
      <c r="B4948" s="98"/>
      <c r="C4948" s="130"/>
      <c r="D4948" s="240"/>
      <c r="E4948" s="240"/>
      <c r="F4948" s="224"/>
      <c r="G4948" s="98"/>
      <c r="H4948" s="98"/>
      <c r="I4948" s="130"/>
      <c r="J4948" s="98"/>
      <c r="K4948" s="98"/>
      <c r="L4948" s="98"/>
      <c r="M4948" s="255"/>
      <c r="N4948" s="255"/>
      <c r="O4948" s="98"/>
      <c r="P4948" s="98"/>
      <c r="Q4948" s="130"/>
    </row>
    <row r="4949" spans="1:17" ht="12.6" customHeight="1" x14ac:dyDescent="0.2">
      <c r="A4949" s="234"/>
      <c r="B4949" s="98"/>
      <c r="C4949" s="130"/>
      <c r="D4949" s="240"/>
      <c r="E4949" s="240"/>
      <c r="F4949" s="224"/>
      <c r="G4949" s="98"/>
      <c r="H4949" s="98"/>
      <c r="I4949" s="130"/>
      <c r="J4949" s="98"/>
      <c r="K4949" s="98"/>
      <c r="L4949" s="98"/>
      <c r="M4949" s="255"/>
      <c r="N4949" s="255"/>
      <c r="O4949" s="98"/>
      <c r="P4949" s="98"/>
      <c r="Q4949" s="130"/>
    </row>
    <row r="4950" spans="1:17" ht="12.6" customHeight="1" x14ac:dyDescent="0.2">
      <c r="A4950" s="234"/>
      <c r="B4950" s="98"/>
      <c r="C4950" s="130"/>
      <c r="D4950" s="240"/>
      <c r="E4950" s="240"/>
      <c r="F4950" s="224"/>
      <c r="G4950" s="98"/>
      <c r="H4950" s="98"/>
      <c r="I4950" s="130"/>
      <c r="J4950" s="98"/>
      <c r="K4950" s="98"/>
      <c r="L4950" s="98"/>
      <c r="M4950" s="255"/>
      <c r="N4950" s="255"/>
      <c r="O4950" s="98"/>
      <c r="P4950" s="98"/>
      <c r="Q4950" s="130"/>
    </row>
    <row r="4951" spans="1:17" ht="12.6" customHeight="1" x14ac:dyDescent="0.2">
      <c r="A4951" s="234"/>
      <c r="B4951" s="98"/>
      <c r="C4951" s="130"/>
      <c r="D4951" s="240"/>
      <c r="E4951" s="240"/>
      <c r="F4951" s="224"/>
      <c r="G4951" s="98"/>
      <c r="H4951" s="98"/>
      <c r="I4951" s="130"/>
      <c r="J4951" s="98"/>
      <c r="K4951" s="98"/>
      <c r="L4951" s="98"/>
      <c r="M4951" s="255"/>
      <c r="N4951" s="255"/>
      <c r="O4951" s="98"/>
      <c r="P4951" s="98"/>
      <c r="Q4951" s="130"/>
    </row>
    <row r="4952" spans="1:17" ht="12.6" customHeight="1" x14ac:dyDescent="0.2">
      <c r="A4952" s="234"/>
      <c r="B4952" s="98"/>
      <c r="C4952" s="130"/>
      <c r="D4952" s="240"/>
      <c r="E4952" s="240"/>
      <c r="F4952" s="224"/>
      <c r="G4952" s="98"/>
      <c r="H4952" s="98"/>
      <c r="I4952" s="130"/>
      <c r="J4952" s="98"/>
      <c r="K4952" s="98"/>
      <c r="L4952" s="98"/>
      <c r="M4952" s="255"/>
      <c r="N4952" s="255"/>
      <c r="O4952" s="98"/>
      <c r="P4952" s="98"/>
      <c r="Q4952" s="130"/>
    </row>
    <row r="4953" spans="1:17" ht="12.6" customHeight="1" x14ac:dyDescent="0.2">
      <c r="A4953" s="234"/>
      <c r="B4953" s="98"/>
      <c r="C4953" s="130"/>
      <c r="D4953" s="240"/>
      <c r="E4953" s="240"/>
      <c r="F4953" s="224"/>
      <c r="G4953" s="98"/>
      <c r="H4953" s="98"/>
      <c r="I4953" s="130"/>
      <c r="J4953" s="98"/>
      <c r="K4953" s="98"/>
      <c r="L4953" s="98"/>
      <c r="M4953" s="255"/>
      <c r="N4953" s="255"/>
      <c r="O4953" s="98"/>
      <c r="P4953" s="98"/>
      <c r="Q4953" s="130"/>
    </row>
    <row r="4954" spans="1:17" ht="12.6" customHeight="1" x14ac:dyDescent="0.2">
      <c r="A4954" s="234"/>
      <c r="B4954" s="98"/>
      <c r="C4954" s="130"/>
      <c r="D4954" s="240"/>
      <c r="E4954" s="240"/>
      <c r="F4954" s="224"/>
      <c r="G4954" s="98"/>
      <c r="H4954" s="98"/>
      <c r="I4954" s="130"/>
      <c r="J4954" s="98"/>
      <c r="K4954" s="98"/>
      <c r="L4954" s="98"/>
      <c r="M4954" s="255"/>
      <c r="N4954" s="255"/>
      <c r="O4954" s="98"/>
      <c r="P4954" s="98"/>
      <c r="Q4954" s="130"/>
    </row>
    <row r="4955" spans="1:17" ht="12.6" customHeight="1" x14ac:dyDescent="0.2">
      <c r="A4955" s="234"/>
      <c r="B4955" s="98"/>
      <c r="C4955" s="130"/>
      <c r="D4955" s="240"/>
      <c r="E4955" s="240"/>
      <c r="F4955" s="224"/>
      <c r="G4955" s="98"/>
      <c r="H4955" s="98"/>
      <c r="I4955" s="130"/>
      <c r="J4955" s="98"/>
      <c r="K4955" s="98"/>
      <c r="L4955" s="98"/>
      <c r="M4955" s="255"/>
      <c r="N4955" s="255"/>
      <c r="O4955" s="98"/>
      <c r="P4955" s="98"/>
      <c r="Q4955" s="130"/>
    </row>
    <row r="4956" spans="1:17" ht="12.6" customHeight="1" x14ac:dyDescent="0.2">
      <c r="A4956" s="234"/>
      <c r="B4956" s="98"/>
      <c r="C4956" s="130"/>
      <c r="D4956" s="240"/>
      <c r="E4956" s="240"/>
      <c r="F4956" s="224"/>
      <c r="G4956" s="98"/>
      <c r="H4956" s="98"/>
      <c r="I4956" s="130"/>
      <c r="J4956" s="98"/>
      <c r="K4956" s="98"/>
      <c r="L4956" s="98"/>
      <c r="M4956" s="255"/>
      <c r="N4956" s="255"/>
      <c r="O4956" s="98"/>
      <c r="P4956" s="98"/>
      <c r="Q4956" s="130"/>
    </row>
    <row r="4957" spans="1:17" ht="12.6" customHeight="1" x14ac:dyDescent="0.2">
      <c r="A4957" s="234"/>
      <c r="B4957" s="98"/>
      <c r="C4957" s="130"/>
      <c r="D4957" s="240"/>
      <c r="E4957" s="240"/>
      <c r="F4957" s="224"/>
      <c r="G4957" s="98"/>
      <c r="H4957" s="98"/>
      <c r="I4957" s="130"/>
      <c r="J4957" s="98"/>
      <c r="K4957" s="98"/>
      <c r="L4957" s="98"/>
      <c r="M4957" s="255"/>
      <c r="N4957" s="255"/>
      <c r="O4957" s="98"/>
      <c r="P4957" s="98"/>
      <c r="Q4957" s="130"/>
    </row>
    <row r="4958" spans="1:17" ht="12.6" customHeight="1" x14ac:dyDescent="0.2">
      <c r="A4958" s="234"/>
      <c r="B4958" s="98"/>
      <c r="C4958" s="130"/>
      <c r="D4958" s="240"/>
      <c r="E4958" s="240"/>
      <c r="F4958" s="224"/>
      <c r="G4958" s="98"/>
      <c r="H4958" s="98"/>
      <c r="I4958" s="130"/>
      <c r="J4958" s="98"/>
      <c r="K4958" s="98"/>
      <c r="L4958" s="98"/>
      <c r="M4958" s="255"/>
      <c r="N4958" s="255"/>
      <c r="O4958" s="98"/>
      <c r="P4958" s="98"/>
      <c r="Q4958" s="130"/>
    </row>
    <row r="4959" spans="1:17" ht="12.6" customHeight="1" x14ac:dyDescent="0.2">
      <c r="A4959" s="234"/>
      <c r="B4959" s="98"/>
      <c r="C4959" s="130"/>
      <c r="D4959" s="240"/>
      <c r="E4959" s="240"/>
      <c r="F4959" s="224"/>
      <c r="G4959" s="98"/>
      <c r="H4959" s="98"/>
      <c r="I4959" s="130"/>
      <c r="J4959" s="98"/>
      <c r="K4959" s="98"/>
      <c r="L4959" s="98"/>
      <c r="M4959" s="255"/>
      <c r="N4959" s="255"/>
      <c r="O4959" s="98"/>
      <c r="P4959" s="98"/>
      <c r="Q4959" s="130"/>
    </row>
    <row r="4960" spans="1:17" ht="12.6" customHeight="1" x14ac:dyDescent="0.2">
      <c r="A4960" s="234"/>
      <c r="B4960" s="98"/>
      <c r="C4960" s="130"/>
      <c r="D4960" s="240"/>
      <c r="E4960" s="240"/>
      <c r="F4960" s="224"/>
      <c r="G4960" s="98"/>
      <c r="H4960" s="98"/>
      <c r="I4960" s="130"/>
      <c r="J4960" s="98"/>
      <c r="K4960" s="98"/>
      <c r="L4960" s="98"/>
      <c r="M4960" s="255"/>
      <c r="N4960" s="255"/>
      <c r="O4960" s="98"/>
      <c r="P4960" s="98"/>
      <c r="Q4960" s="130"/>
    </row>
    <row r="4961" spans="1:17" ht="12.6" customHeight="1" x14ac:dyDescent="0.2">
      <c r="A4961" s="234"/>
      <c r="B4961" s="98"/>
      <c r="C4961" s="130"/>
      <c r="D4961" s="240"/>
      <c r="E4961" s="240"/>
      <c r="F4961" s="224"/>
      <c r="G4961" s="98"/>
      <c r="H4961" s="98"/>
      <c r="I4961" s="130"/>
      <c r="J4961" s="98"/>
      <c r="K4961" s="98"/>
      <c r="L4961" s="98"/>
      <c r="M4961" s="255"/>
      <c r="N4961" s="255"/>
      <c r="O4961" s="98"/>
      <c r="P4961" s="98"/>
      <c r="Q4961" s="130"/>
    </row>
    <row r="4962" spans="1:17" ht="12.6" customHeight="1" x14ac:dyDescent="0.2">
      <c r="A4962" s="234"/>
      <c r="B4962" s="98"/>
      <c r="C4962" s="130"/>
      <c r="D4962" s="240"/>
      <c r="E4962" s="240"/>
      <c r="F4962" s="224"/>
      <c r="G4962" s="98"/>
      <c r="H4962" s="98"/>
      <c r="I4962" s="130"/>
      <c r="J4962" s="98"/>
      <c r="K4962" s="98"/>
      <c r="L4962" s="98"/>
      <c r="M4962" s="255"/>
      <c r="N4962" s="255"/>
      <c r="O4962" s="98"/>
      <c r="P4962" s="98"/>
      <c r="Q4962" s="130"/>
    </row>
    <row r="4963" spans="1:17" ht="12.6" customHeight="1" x14ac:dyDescent="0.2">
      <c r="A4963" s="234"/>
      <c r="B4963" s="98"/>
      <c r="C4963" s="130"/>
      <c r="D4963" s="240"/>
      <c r="E4963" s="240"/>
      <c r="F4963" s="224"/>
      <c r="G4963" s="98"/>
      <c r="H4963" s="98"/>
      <c r="I4963" s="130"/>
      <c r="J4963" s="98"/>
      <c r="K4963" s="98"/>
      <c r="L4963" s="98"/>
      <c r="M4963" s="255"/>
      <c r="N4963" s="255"/>
      <c r="O4963" s="98"/>
      <c r="P4963" s="98"/>
      <c r="Q4963" s="130"/>
    </row>
    <row r="4964" spans="1:17" ht="12.6" customHeight="1" x14ac:dyDescent="0.2">
      <c r="A4964" s="234"/>
      <c r="B4964" s="98"/>
      <c r="C4964" s="130"/>
      <c r="D4964" s="240"/>
      <c r="E4964" s="240"/>
      <c r="F4964" s="224"/>
      <c r="G4964" s="98"/>
      <c r="H4964" s="98"/>
      <c r="I4964" s="130"/>
      <c r="J4964" s="98"/>
      <c r="K4964" s="98"/>
      <c r="L4964" s="98"/>
      <c r="M4964" s="255"/>
      <c r="N4964" s="255"/>
      <c r="O4964" s="98"/>
      <c r="P4964" s="98"/>
      <c r="Q4964" s="130"/>
    </row>
    <row r="4965" spans="1:17" ht="12.6" customHeight="1" x14ac:dyDescent="0.2">
      <c r="A4965" s="234"/>
      <c r="B4965" s="98"/>
      <c r="C4965" s="130"/>
      <c r="D4965" s="240"/>
      <c r="E4965" s="240"/>
      <c r="F4965" s="224"/>
      <c r="G4965" s="98"/>
      <c r="H4965" s="98"/>
      <c r="I4965" s="130"/>
      <c r="J4965" s="98"/>
      <c r="K4965" s="98"/>
      <c r="L4965" s="98"/>
      <c r="M4965" s="255"/>
      <c r="N4965" s="255"/>
      <c r="O4965" s="98"/>
      <c r="P4965" s="98"/>
      <c r="Q4965" s="130"/>
    </row>
    <row r="4966" spans="1:17" ht="12.6" customHeight="1" x14ac:dyDescent="0.2">
      <c r="A4966" s="234"/>
      <c r="B4966" s="98"/>
      <c r="C4966" s="130"/>
      <c r="D4966" s="240"/>
      <c r="E4966" s="240"/>
      <c r="F4966" s="224"/>
      <c r="G4966" s="98"/>
      <c r="H4966" s="98"/>
      <c r="I4966" s="130"/>
      <c r="J4966" s="98"/>
      <c r="K4966" s="98"/>
      <c r="L4966" s="98"/>
      <c r="M4966" s="255"/>
      <c r="N4966" s="255"/>
      <c r="O4966" s="98"/>
      <c r="P4966" s="98"/>
      <c r="Q4966" s="130"/>
    </row>
    <row r="4967" spans="1:17" ht="12.6" customHeight="1" x14ac:dyDescent="0.2">
      <c r="A4967" s="234"/>
      <c r="B4967" s="98"/>
      <c r="C4967" s="130"/>
      <c r="D4967" s="240"/>
      <c r="E4967" s="240"/>
      <c r="F4967" s="224"/>
      <c r="G4967" s="98"/>
      <c r="H4967" s="98"/>
      <c r="I4967" s="130"/>
      <c r="J4967" s="98"/>
      <c r="K4967" s="98"/>
      <c r="L4967" s="98"/>
      <c r="M4967" s="255"/>
      <c r="N4967" s="255"/>
      <c r="O4967" s="98"/>
      <c r="P4967" s="98"/>
      <c r="Q4967" s="130"/>
    </row>
    <row r="4968" spans="1:17" ht="12.6" customHeight="1" x14ac:dyDescent="0.2">
      <c r="A4968" s="234"/>
      <c r="B4968" s="98"/>
      <c r="C4968" s="130"/>
      <c r="D4968" s="240"/>
      <c r="E4968" s="240"/>
      <c r="F4968" s="224"/>
      <c r="G4968" s="98"/>
      <c r="H4968" s="98"/>
      <c r="I4968" s="130"/>
      <c r="J4968" s="98"/>
      <c r="K4968" s="98"/>
      <c r="L4968" s="98"/>
      <c r="M4968" s="255"/>
      <c r="N4968" s="255"/>
      <c r="O4968" s="98"/>
      <c r="P4968" s="98"/>
      <c r="Q4968" s="130"/>
    </row>
    <row r="4969" spans="1:17" ht="12.6" customHeight="1" x14ac:dyDescent="0.2">
      <c r="A4969" s="234"/>
      <c r="B4969" s="98"/>
      <c r="C4969" s="130"/>
      <c r="D4969" s="240"/>
      <c r="E4969" s="240"/>
      <c r="F4969" s="224"/>
      <c r="G4969" s="98"/>
      <c r="H4969" s="98"/>
      <c r="I4969" s="130"/>
      <c r="J4969" s="98"/>
      <c r="K4969" s="98"/>
      <c r="L4969" s="98"/>
      <c r="M4969" s="255"/>
      <c r="N4969" s="255"/>
      <c r="O4969" s="98"/>
      <c r="P4969" s="98"/>
      <c r="Q4969" s="130"/>
    </row>
    <row r="4970" spans="1:17" ht="12.6" customHeight="1" x14ac:dyDescent="0.2">
      <c r="A4970" s="234"/>
      <c r="B4970" s="98"/>
      <c r="C4970" s="130"/>
      <c r="D4970" s="240"/>
      <c r="E4970" s="240"/>
      <c r="F4970" s="224"/>
      <c r="G4970" s="98"/>
      <c r="H4970" s="98"/>
      <c r="I4970" s="130"/>
      <c r="J4970" s="98"/>
      <c r="K4970" s="98"/>
      <c r="L4970" s="98"/>
      <c r="M4970" s="255"/>
      <c r="N4970" s="255"/>
      <c r="O4970" s="98"/>
      <c r="P4970" s="98"/>
      <c r="Q4970" s="130"/>
    </row>
    <row r="4971" spans="1:17" ht="12.6" customHeight="1" x14ac:dyDescent="0.2">
      <c r="A4971" s="234"/>
      <c r="B4971" s="98"/>
      <c r="C4971" s="130"/>
      <c r="D4971" s="240"/>
      <c r="E4971" s="240"/>
      <c r="F4971" s="224"/>
      <c r="G4971" s="98"/>
      <c r="H4971" s="98"/>
      <c r="I4971" s="130"/>
      <c r="J4971" s="98"/>
      <c r="K4971" s="98"/>
      <c r="L4971" s="98"/>
      <c r="M4971" s="255"/>
      <c r="N4971" s="255"/>
      <c r="O4971" s="98"/>
      <c r="P4971" s="98"/>
      <c r="Q4971" s="130"/>
    </row>
    <row r="4972" spans="1:17" ht="12.6" customHeight="1" x14ac:dyDescent="0.2">
      <c r="A4972" s="234"/>
      <c r="B4972" s="98"/>
      <c r="C4972" s="130"/>
      <c r="D4972" s="240"/>
      <c r="E4972" s="240"/>
      <c r="F4972" s="224"/>
      <c r="G4972" s="98"/>
      <c r="H4972" s="98"/>
      <c r="I4972" s="130"/>
      <c r="J4972" s="98"/>
      <c r="K4972" s="98"/>
      <c r="L4972" s="98"/>
      <c r="M4972" s="255"/>
      <c r="N4972" s="255"/>
      <c r="O4972" s="98"/>
      <c r="P4972" s="98"/>
      <c r="Q4972" s="130"/>
    </row>
    <row r="4973" spans="1:17" ht="12.6" customHeight="1" x14ac:dyDescent="0.2">
      <c r="A4973" s="234"/>
      <c r="B4973" s="98"/>
      <c r="C4973" s="130"/>
      <c r="D4973" s="240"/>
      <c r="E4973" s="240"/>
      <c r="F4973" s="224"/>
      <c r="G4973" s="98"/>
      <c r="H4973" s="98"/>
      <c r="I4973" s="130"/>
      <c r="J4973" s="98"/>
      <c r="K4973" s="98"/>
      <c r="L4973" s="98"/>
      <c r="M4973" s="255"/>
      <c r="N4973" s="255"/>
      <c r="O4973" s="98"/>
      <c r="P4973" s="98"/>
      <c r="Q4973" s="130"/>
    </row>
    <row r="4974" spans="1:17" ht="12.6" customHeight="1" x14ac:dyDescent="0.2">
      <c r="A4974" s="234"/>
      <c r="B4974" s="98"/>
      <c r="C4974" s="130"/>
      <c r="D4974" s="240"/>
      <c r="E4974" s="240"/>
      <c r="F4974" s="224"/>
      <c r="G4974" s="98"/>
      <c r="H4974" s="98"/>
      <c r="I4974" s="130"/>
      <c r="J4974" s="98"/>
      <c r="K4974" s="98"/>
      <c r="L4974" s="98"/>
      <c r="M4974" s="255"/>
      <c r="N4974" s="255"/>
      <c r="O4974" s="98"/>
      <c r="P4974" s="98"/>
      <c r="Q4974" s="130"/>
    </row>
    <row r="4975" spans="1:17" ht="12.6" customHeight="1" x14ac:dyDescent="0.2">
      <c r="A4975" s="234"/>
      <c r="B4975" s="98"/>
      <c r="C4975" s="130"/>
      <c r="D4975" s="240"/>
      <c r="E4975" s="240"/>
      <c r="F4975" s="224"/>
      <c r="G4975" s="98"/>
      <c r="H4975" s="98"/>
      <c r="I4975" s="130"/>
      <c r="J4975" s="98"/>
      <c r="K4975" s="98"/>
      <c r="L4975" s="98"/>
      <c r="M4975" s="255"/>
      <c r="N4975" s="255"/>
      <c r="O4975" s="98"/>
      <c r="P4975" s="98"/>
      <c r="Q4975" s="130"/>
    </row>
    <row r="4976" spans="1:17" ht="12.6" customHeight="1" x14ac:dyDescent="0.2">
      <c r="A4976" s="234"/>
      <c r="B4976" s="98"/>
      <c r="C4976" s="130"/>
      <c r="D4976" s="240"/>
      <c r="E4976" s="240"/>
      <c r="F4976" s="224"/>
      <c r="G4976" s="98"/>
      <c r="H4976" s="98"/>
      <c r="I4976" s="130"/>
      <c r="J4976" s="98"/>
      <c r="K4976" s="98"/>
      <c r="L4976" s="98"/>
      <c r="M4976" s="255"/>
      <c r="N4976" s="255"/>
      <c r="O4976" s="98"/>
      <c r="P4976" s="98"/>
      <c r="Q4976" s="130"/>
    </row>
    <row r="4977" spans="1:17" ht="12.6" customHeight="1" x14ac:dyDescent="0.2">
      <c r="A4977" s="234"/>
      <c r="B4977" s="98"/>
      <c r="C4977" s="130"/>
      <c r="D4977" s="240"/>
      <c r="E4977" s="240"/>
      <c r="F4977" s="224"/>
      <c r="G4977" s="98"/>
      <c r="H4977" s="98"/>
      <c r="I4977" s="130"/>
      <c r="J4977" s="98"/>
      <c r="K4977" s="98"/>
      <c r="L4977" s="98"/>
      <c r="M4977" s="255"/>
      <c r="N4977" s="255"/>
      <c r="O4977" s="98"/>
      <c r="P4977" s="98"/>
      <c r="Q4977" s="130"/>
    </row>
    <row r="4978" spans="1:17" ht="12.6" customHeight="1" x14ac:dyDescent="0.2">
      <c r="A4978" s="234"/>
      <c r="B4978" s="98"/>
      <c r="C4978" s="130"/>
      <c r="D4978" s="240"/>
      <c r="E4978" s="240"/>
      <c r="F4978" s="224"/>
      <c r="G4978" s="98"/>
      <c r="H4978" s="98"/>
      <c r="I4978" s="130"/>
      <c r="J4978" s="98"/>
      <c r="K4978" s="98"/>
      <c r="L4978" s="98"/>
      <c r="M4978" s="255"/>
      <c r="N4978" s="255"/>
      <c r="O4978" s="98"/>
      <c r="P4978" s="98"/>
      <c r="Q4978" s="130"/>
    </row>
    <row r="4979" spans="1:17" ht="12.6" customHeight="1" x14ac:dyDescent="0.2">
      <c r="A4979" s="234"/>
      <c r="B4979" s="98"/>
      <c r="C4979" s="130"/>
      <c r="D4979" s="240"/>
      <c r="E4979" s="240"/>
      <c r="F4979" s="224"/>
      <c r="G4979" s="98"/>
      <c r="H4979" s="98"/>
      <c r="I4979" s="130"/>
      <c r="J4979" s="98"/>
      <c r="K4979" s="98"/>
      <c r="L4979" s="98"/>
      <c r="M4979" s="255"/>
      <c r="N4979" s="255"/>
      <c r="O4979" s="98"/>
      <c r="P4979" s="98"/>
      <c r="Q4979" s="130"/>
    </row>
    <row r="4980" spans="1:17" ht="12.6" customHeight="1" x14ac:dyDescent="0.2">
      <c r="A4980" s="234"/>
      <c r="B4980" s="98"/>
      <c r="C4980" s="130"/>
      <c r="D4980" s="240"/>
      <c r="E4980" s="240"/>
      <c r="F4980" s="224"/>
      <c r="G4980" s="98"/>
      <c r="H4980" s="98"/>
      <c r="I4980" s="130"/>
      <c r="J4980" s="98"/>
      <c r="K4980" s="98"/>
      <c r="L4980" s="98"/>
      <c r="M4980" s="255"/>
      <c r="N4980" s="255"/>
      <c r="O4980" s="98"/>
      <c r="P4980" s="98"/>
      <c r="Q4980" s="130"/>
    </row>
    <row r="4981" spans="1:17" ht="12.6" customHeight="1" x14ac:dyDescent="0.2">
      <c r="A4981" s="234"/>
      <c r="B4981" s="98"/>
      <c r="C4981" s="130"/>
      <c r="D4981" s="240"/>
      <c r="E4981" s="240"/>
      <c r="F4981" s="224"/>
      <c r="G4981" s="98"/>
      <c r="H4981" s="98"/>
      <c r="I4981" s="130"/>
      <c r="J4981" s="98"/>
      <c r="K4981" s="98"/>
      <c r="L4981" s="98"/>
      <c r="M4981" s="255"/>
      <c r="N4981" s="255"/>
      <c r="O4981" s="98"/>
      <c r="P4981" s="98"/>
      <c r="Q4981" s="130"/>
    </row>
    <row r="4982" spans="1:17" ht="12.6" customHeight="1" x14ac:dyDescent="0.2">
      <c r="A4982" s="234"/>
      <c r="B4982" s="98"/>
      <c r="C4982" s="130"/>
      <c r="D4982" s="240"/>
      <c r="E4982" s="240"/>
      <c r="F4982" s="224"/>
      <c r="G4982" s="98"/>
      <c r="H4982" s="98"/>
      <c r="I4982" s="130"/>
      <c r="J4982" s="98"/>
      <c r="K4982" s="98"/>
      <c r="L4982" s="98"/>
      <c r="M4982" s="255"/>
      <c r="N4982" s="255"/>
      <c r="O4982" s="98"/>
      <c r="P4982" s="98"/>
      <c r="Q4982" s="130"/>
    </row>
    <row r="4983" spans="1:17" ht="12.6" customHeight="1" x14ac:dyDescent="0.2">
      <c r="A4983" s="234"/>
      <c r="B4983" s="98"/>
      <c r="C4983" s="130"/>
      <c r="D4983" s="240"/>
      <c r="E4983" s="240"/>
      <c r="F4983" s="224"/>
      <c r="G4983" s="98"/>
      <c r="H4983" s="98"/>
      <c r="I4983" s="130"/>
      <c r="J4983" s="98"/>
      <c r="K4983" s="98"/>
      <c r="L4983" s="98"/>
      <c r="M4983" s="255"/>
      <c r="N4983" s="255"/>
      <c r="O4983" s="98"/>
      <c r="P4983" s="98"/>
      <c r="Q4983" s="130"/>
    </row>
    <row r="4984" spans="1:17" ht="12.6" customHeight="1" x14ac:dyDescent="0.2">
      <c r="A4984" s="234"/>
      <c r="B4984" s="98"/>
      <c r="C4984" s="130"/>
      <c r="D4984" s="240"/>
      <c r="E4984" s="240"/>
      <c r="F4984" s="224"/>
      <c r="G4984" s="98"/>
      <c r="H4984" s="98"/>
      <c r="I4984" s="130"/>
      <c r="J4984" s="98"/>
      <c r="K4984" s="98"/>
      <c r="L4984" s="98"/>
      <c r="M4984" s="255"/>
      <c r="N4984" s="255"/>
      <c r="O4984" s="98"/>
      <c r="P4984" s="98"/>
      <c r="Q4984" s="130"/>
    </row>
    <row r="4985" spans="1:17" ht="12.6" customHeight="1" x14ac:dyDescent="0.2">
      <c r="A4985" s="234"/>
      <c r="B4985" s="98"/>
      <c r="C4985" s="130"/>
      <c r="D4985" s="240"/>
      <c r="E4985" s="240"/>
      <c r="F4985" s="224"/>
      <c r="G4985" s="98"/>
      <c r="H4985" s="98"/>
      <c r="I4985" s="130"/>
      <c r="J4985" s="98"/>
      <c r="K4985" s="98"/>
      <c r="L4985" s="98"/>
      <c r="M4985" s="255"/>
      <c r="N4985" s="255"/>
      <c r="O4985" s="98"/>
      <c r="P4985" s="98"/>
      <c r="Q4985" s="130"/>
    </row>
    <row r="4986" spans="1:17" ht="12.6" customHeight="1" x14ac:dyDescent="0.2">
      <c r="A4986" s="234"/>
      <c r="B4986" s="98"/>
      <c r="C4986" s="130"/>
      <c r="D4986" s="240"/>
      <c r="E4986" s="240"/>
      <c r="F4986" s="224"/>
      <c r="G4986" s="98"/>
      <c r="H4986" s="98"/>
      <c r="I4986" s="130"/>
      <c r="J4986" s="98"/>
      <c r="K4986" s="98"/>
      <c r="L4986" s="98"/>
      <c r="M4986" s="255"/>
      <c r="N4986" s="255"/>
      <c r="O4986" s="98"/>
      <c r="P4986" s="98"/>
      <c r="Q4986" s="130"/>
    </row>
    <row r="4987" spans="1:17" ht="12.6" customHeight="1" x14ac:dyDescent="0.2">
      <c r="A4987" s="234"/>
      <c r="B4987" s="98"/>
      <c r="C4987" s="130"/>
      <c r="D4987" s="240"/>
      <c r="E4987" s="240"/>
      <c r="F4987" s="224"/>
      <c r="G4987" s="98"/>
      <c r="H4987" s="98"/>
      <c r="I4987" s="130"/>
      <c r="J4987" s="98"/>
      <c r="K4987" s="98"/>
      <c r="L4987" s="98"/>
      <c r="M4987" s="255"/>
      <c r="N4987" s="255"/>
      <c r="O4987" s="98"/>
      <c r="P4987" s="98"/>
      <c r="Q4987" s="130"/>
    </row>
    <row r="4988" spans="1:17" ht="12.6" customHeight="1" x14ac:dyDescent="0.2">
      <c r="A4988" s="234"/>
      <c r="B4988" s="98"/>
      <c r="C4988" s="130"/>
      <c r="D4988" s="240"/>
      <c r="E4988" s="240"/>
      <c r="F4988" s="224"/>
      <c r="G4988" s="98"/>
      <c r="H4988" s="98"/>
      <c r="I4988" s="130"/>
      <c r="J4988" s="98"/>
      <c r="K4988" s="98"/>
      <c r="L4988" s="98"/>
      <c r="M4988" s="255"/>
      <c r="N4988" s="255"/>
      <c r="O4988" s="98"/>
      <c r="P4988" s="98"/>
      <c r="Q4988" s="130"/>
    </row>
    <row r="4989" spans="1:17" ht="12.6" customHeight="1" x14ac:dyDescent="0.2">
      <c r="A4989" s="234"/>
      <c r="B4989" s="98"/>
      <c r="C4989" s="130"/>
      <c r="D4989" s="240"/>
      <c r="E4989" s="240"/>
      <c r="F4989" s="224"/>
      <c r="G4989" s="98"/>
      <c r="H4989" s="98"/>
      <c r="I4989" s="130"/>
      <c r="J4989" s="98"/>
      <c r="K4989" s="98"/>
      <c r="L4989" s="98"/>
      <c r="M4989" s="255"/>
      <c r="N4989" s="255"/>
      <c r="O4989" s="98"/>
      <c r="P4989" s="98"/>
      <c r="Q4989" s="130"/>
    </row>
    <row r="4990" spans="1:17" ht="12.6" customHeight="1" x14ac:dyDescent="0.2">
      <c r="A4990" s="234"/>
      <c r="B4990" s="98"/>
      <c r="C4990" s="130"/>
      <c r="D4990" s="240"/>
      <c r="E4990" s="240"/>
      <c r="F4990" s="224"/>
      <c r="G4990" s="98"/>
      <c r="H4990" s="98"/>
      <c r="I4990" s="130"/>
      <c r="J4990" s="98"/>
      <c r="K4990" s="98"/>
      <c r="L4990" s="98"/>
      <c r="M4990" s="255"/>
      <c r="N4990" s="255"/>
      <c r="O4990" s="98"/>
      <c r="P4990" s="98"/>
      <c r="Q4990" s="130"/>
    </row>
    <row r="4991" spans="1:17" ht="12.6" customHeight="1" x14ac:dyDescent="0.2">
      <c r="A4991" s="234"/>
      <c r="B4991" s="98"/>
      <c r="C4991" s="130"/>
      <c r="D4991" s="240"/>
      <c r="E4991" s="240"/>
      <c r="F4991" s="224"/>
      <c r="G4991" s="98"/>
      <c r="H4991" s="98"/>
      <c r="I4991" s="130"/>
      <c r="J4991" s="98"/>
      <c r="K4991" s="98"/>
      <c r="L4991" s="98"/>
      <c r="M4991" s="255"/>
      <c r="N4991" s="255"/>
      <c r="O4991" s="98"/>
      <c r="P4991" s="98"/>
      <c r="Q4991" s="130"/>
    </row>
    <row r="4992" spans="1:17" ht="12.6" customHeight="1" x14ac:dyDescent="0.2">
      <c r="A4992" s="234"/>
      <c r="B4992" s="98"/>
      <c r="C4992" s="130"/>
      <c r="D4992" s="240"/>
      <c r="E4992" s="240"/>
      <c r="F4992" s="224"/>
      <c r="G4992" s="98"/>
      <c r="H4992" s="98"/>
      <c r="I4992" s="130"/>
      <c r="J4992" s="98"/>
      <c r="K4992" s="98"/>
      <c r="L4992" s="98"/>
      <c r="M4992" s="255"/>
      <c r="N4992" s="255"/>
      <c r="O4992" s="98"/>
      <c r="P4992" s="98"/>
      <c r="Q4992" s="130"/>
    </row>
    <row r="4993" spans="1:17" ht="12.6" customHeight="1" x14ac:dyDescent="0.2">
      <c r="A4993" s="234"/>
      <c r="B4993" s="98"/>
      <c r="C4993" s="130"/>
      <c r="D4993" s="240"/>
      <c r="E4993" s="240"/>
      <c r="F4993" s="224"/>
      <c r="G4993" s="98"/>
      <c r="H4993" s="98"/>
      <c r="I4993" s="130"/>
      <c r="J4993" s="98"/>
      <c r="K4993" s="98"/>
      <c r="L4993" s="98"/>
      <c r="M4993" s="255"/>
      <c r="N4993" s="255"/>
      <c r="O4993" s="98"/>
      <c r="P4993" s="98"/>
      <c r="Q4993" s="130"/>
    </row>
    <row r="4994" spans="1:17" ht="12.6" customHeight="1" x14ac:dyDescent="0.2">
      <c r="A4994" s="234"/>
      <c r="B4994" s="98"/>
      <c r="C4994" s="130"/>
      <c r="D4994" s="240"/>
      <c r="E4994" s="240"/>
      <c r="F4994" s="224"/>
      <c r="G4994" s="98"/>
      <c r="H4994" s="98"/>
      <c r="I4994" s="130"/>
      <c r="J4994" s="98"/>
      <c r="K4994" s="98"/>
      <c r="L4994" s="98"/>
      <c r="M4994" s="255"/>
      <c r="N4994" s="255"/>
      <c r="O4994" s="98"/>
      <c r="P4994" s="98"/>
      <c r="Q4994" s="130"/>
    </row>
    <row r="4995" spans="1:17" ht="12.6" customHeight="1" x14ac:dyDescent="0.2">
      <c r="A4995" s="234"/>
      <c r="B4995" s="98"/>
      <c r="C4995" s="130"/>
      <c r="D4995" s="240"/>
      <c r="E4995" s="240"/>
      <c r="F4995" s="224"/>
      <c r="G4995" s="98"/>
      <c r="H4995" s="98"/>
      <c r="I4995" s="130"/>
      <c r="J4995" s="98"/>
      <c r="K4995" s="98"/>
      <c r="L4995" s="98"/>
      <c r="M4995" s="255"/>
      <c r="N4995" s="255"/>
      <c r="O4995" s="98"/>
      <c r="P4995" s="98"/>
      <c r="Q4995" s="130"/>
    </row>
    <row r="4996" spans="1:17" ht="12.6" customHeight="1" x14ac:dyDescent="0.2">
      <c r="A4996" s="234"/>
      <c r="B4996" s="98"/>
      <c r="C4996" s="130"/>
      <c r="D4996" s="240"/>
      <c r="E4996" s="240"/>
      <c r="F4996" s="224"/>
      <c r="G4996" s="98"/>
      <c r="H4996" s="98"/>
      <c r="I4996" s="130"/>
      <c r="J4996" s="98"/>
      <c r="K4996" s="98"/>
      <c r="L4996" s="98"/>
      <c r="M4996" s="255"/>
      <c r="N4996" s="255"/>
      <c r="O4996" s="98"/>
      <c r="P4996" s="98"/>
      <c r="Q4996" s="130"/>
    </row>
    <row r="4997" spans="1:17" ht="12.6" customHeight="1" x14ac:dyDescent="0.2">
      <c r="A4997" s="234"/>
      <c r="B4997" s="98"/>
      <c r="C4997" s="130"/>
      <c r="D4997" s="240"/>
      <c r="E4997" s="240"/>
      <c r="F4997" s="224"/>
      <c r="G4997" s="98"/>
      <c r="H4997" s="98"/>
      <c r="I4997" s="130"/>
      <c r="J4997" s="98"/>
      <c r="K4997" s="98"/>
      <c r="L4997" s="98"/>
      <c r="M4997" s="255"/>
      <c r="N4997" s="255"/>
      <c r="O4997" s="98"/>
      <c r="P4997" s="98"/>
      <c r="Q4997" s="130"/>
    </row>
    <row r="4998" spans="1:17" ht="12.6" customHeight="1" x14ac:dyDescent="0.2">
      <c r="A4998" s="234"/>
      <c r="B4998" s="98"/>
      <c r="C4998" s="130"/>
      <c r="D4998" s="240"/>
      <c r="E4998" s="240"/>
      <c r="F4998" s="224"/>
      <c r="G4998" s="98"/>
      <c r="H4998" s="98"/>
      <c r="I4998" s="130"/>
      <c r="J4998" s="98"/>
      <c r="K4998" s="98"/>
      <c r="L4998" s="98"/>
      <c r="M4998" s="255"/>
      <c r="N4998" s="255"/>
      <c r="O4998" s="98"/>
      <c r="P4998" s="98"/>
      <c r="Q4998" s="130"/>
    </row>
    <row r="4999" spans="1:17" ht="12.6" customHeight="1" x14ac:dyDescent="0.2">
      <c r="A4999" s="234"/>
      <c r="B4999" s="98"/>
      <c r="C4999" s="130"/>
      <c r="D4999" s="240"/>
      <c r="E4999" s="240"/>
      <c r="F4999" s="224"/>
      <c r="G4999" s="98"/>
      <c r="H4999" s="98"/>
      <c r="I4999" s="130"/>
      <c r="J4999" s="98"/>
      <c r="K4999" s="98"/>
      <c r="L4999" s="98"/>
      <c r="M4999" s="255"/>
      <c r="N4999" s="255"/>
      <c r="O4999" s="98"/>
      <c r="P4999" s="98"/>
      <c r="Q4999" s="130"/>
    </row>
    <row r="5000" spans="1:17" ht="12.6" customHeight="1" x14ac:dyDescent="0.2">
      <c r="A5000" s="234"/>
      <c r="B5000" s="98"/>
      <c r="C5000" s="130"/>
      <c r="D5000" s="240"/>
      <c r="E5000" s="240"/>
      <c r="F5000" s="224"/>
      <c r="G5000" s="98"/>
      <c r="H5000" s="98"/>
      <c r="I5000" s="130"/>
      <c r="J5000" s="98"/>
      <c r="K5000" s="98"/>
      <c r="L5000" s="98"/>
      <c r="M5000" s="255"/>
      <c r="N5000" s="255"/>
      <c r="O5000" s="98"/>
      <c r="P5000" s="98"/>
      <c r="Q5000" s="130"/>
    </row>
    <row r="5001" spans="1:17" ht="12.6" customHeight="1" x14ac:dyDescent="0.2">
      <c r="A5001" s="234"/>
      <c r="B5001" s="98"/>
      <c r="C5001" s="130"/>
      <c r="D5001" s="240"/>
      <c r="E5001" s="240"/>
      <c r="F5001" s="224"/>
      <c r="G5001" s="98"/>
      <c r="H5001" s="98"/>
      <c r="I5001" s="130"/>
      <c r="J5001" s="98"/>
      <c r="K5001" s="98"/>
      <c r="L5001" s="98"/>
      <c r="M5001" s="255"/>
      <c r="N5001" s="255"/>
      <c r="O5001" s="98"/>
      <c r="P5001" s="98"/>
      <c r="Q5001" s="130"/>
    </row>
    <row r="5002" spans="1:17" ht="12.6" customHeight="1" x14ac:dyDescent="0.2">
      <c r="A5002" s="234"/>
      <c r="B5002" s="98"/>
      <c r="C5002" s="130"/>
      <c r="D5002" s="240"/>
      <c r="E5002" s="240"/>
      <c r="F5002" s="224"/>
      <c r="G5002" s="98"/>
      <c r="H5002" s="98"/>
      <c r="I5002" s="130"/>
      <c r="J5002" s="98"/>
      <c r="K5002" s="98"/>
      <c r="L5002" s="98"/>
      <c r="M5002" s="255"/>
      <c r="N5002" s="255"/>
      <c r="O5002" s="98"/>
      <c r="P5002" s="98"/>
      <c r="Q5002" s="130"/>
    </row>
    <row r="5003" spans="1:17" ht="12.6" customHeight="1" x14ac:dyDescent="0.2">
      <c r="A5003" s="234"/>
      <c r="B5003" s="98"/>
      <c r="C5003" s="130"/>
      <c r="D5003" s="240"/>
      <c r="E5003" s="240"/>
      <c r="F5003" s="224"/>
      <c r="G5003" s="98"/>
      <c r="H5003" s="98"/>
      <c r="I5003" s="130"/>
      <c r="J5003" s="98"/>
      <c r="K5003" s="98"/>
      <c r="L5003" s="98"/>
      <c r="M5003" s="255"/>
      <c r="N5003" s="255"/>
      <c r="O5003" s="98"/>
      <c r="P5003" s="98"/>
      <c r="Q5003" s="130"/>
    </row>
    <row r="5004" spans="1:17" ht="12.6" customHeight="1" x14ac:dyDescent="0.2">
      <c r="A5004" s="234"/>
      <c r="B5004" s="98"/>
      <c r="C5004" s="130"/>
      <c r="D5004" s="240"/>
      <c r="E5004" s="240"/>
      <c r="F5004" s="224"/>
      <c r="G5004" s="98"/>
      <c r="H5004" s="98"/>
      <c r="I5004" s="130"/>
      <c r="J5004" s="98"/>
      <c r="K5004" s="98"/>
      <c r="L5004" s="98"/>
      <c r="M5004" s="255"/>
      <c r="N5004" s="255"/>
      <c r="O5004" s="98"/>
      <c r="P5004" s="98"/>
      <c r="Q5004" s="130"/>
    </row>
    <row r="5005" spans="1:17" ht="12.6" customHeight="1" x14ac:dyDescent="0.2">
      <c r="A5005" s="234"/>
      <c r="B5005" s="98"/>
      <c r="C5005" s="130"/>
      <c r="D5005" s="240"/>
      <c r="E5005" s="240"/>
      <c r="F5005" s="224"/>
      <c r="G5005" s="98"/>
      <c r="H5005" s="98"/>
      <c r="I5005" s="130"/>
      <c r="J5005" s="98"/>
      <c r="K5005" s="98"/>
      <c r="L5005" s="98"/>
      <c r="M5005" s="255"/>
      <c r="N5005" s="255"/>
      <c r="O5005" s="98"/>
      <c r="P5005" s="98"/>
      <c r="Q5005" s="130"/>
    </row>
    <row r="5006" spans="1:17" ht="12.6" customHeight="1" x14ac:dyDescent="0.2">
      <c r="A5006" s="234"/>
      <c r="B5006" s="98"/>
      <c r="C5006" s="130"/>
      <c r="D5006" s="240"/>
      <c r="E5006" s="240"/>
      <c r="F5006" s="224"/>
      <c r="G5006" s="98"/>
      <c r="H5006" s="98"/>
      <c r="I5006" s="130"/>
      <c r="J5006" s="98"/>
      <c r="K5006" s="98"/>
      <c r="L5006" s="98"/>
      <c r="M5006" s="255"/>
      <c r="N5006" s="255"/>
      <c r="O5006" s="98"/>
      <c r="P5006" s="98"/>
      <c r="Q5006" s="130"/>
    </row>
    <row r="5007" spans="1:17" ht="12.6" customHeight="1" x14ac:dyDescent="0.2">
      <c r="A5007" s="234"/>
      <c r="B5007" s="98"/>
      <c r="C5007" s="130"/>
      <c r="D5007" s="240"/>
      <c r="E5007" s="240"/>
      <c r="F5007" s="224"/>
      <c r="G5007" s="98"/>
      <c r="H5007" s="98"/>
      <c r="I5007" s="130"/>
      <c r="J5007" s="98"/>
      <c r="K5007" s="98"/>
      <c r="L5007" s="98"/>
      <c r="M5007" s="255"/>
      <c r="N5007" s="255"/>
      <c r="O5007" s="98"/>
      <c r="P5007" s="98"/>
      <c r="Q5007" s="130"/>
    </row>
    <row r="5008" spans="1:17" ht="12.6" customHeight="1" x14ac:dyDescent="0.2">
      <c r="A5008" s="234"/>
      <c r="B5008" s="98"/>
      <c r="C5008" s="130"/>
      <c r="D5008" s="240"/>
      <c r="E5008" s="240"/>
      <c r="F5008" s="224"/>
      <c r="G5008" s="98"/>
      <c r="H5008" s="98"/>
      <c r="I5008" s="130"/>
      <c r="J5008" s="98"/>
      <c r="K5008" s="98"/>
      <c r="L5008" s="98"/>
      <c r="M5008" s="255"/>
      <c r="N5008" s="255"/>
      <c r="O5008" s="98"/>
      <c r="P5008" s="98"/>
      <c r="Q5008" s="130"/>
    </row>
    <row r="5009" spans="1:17" ht="12.6" customHeight="1" x14ac:dyDescent="0.2">
      <c r="A5009" s="234"/>
      <c r="B5009" s="98"/>
      <c r="C5009" s="130"/>
      <c r="D5009" s="240"/>
      <c r="E5009" s="240"/>
      <c r="F5009" s="224"/>
      <c r="G5009" s="98"/>
      <c r="H5009" s="98"/>
      <c r="I5009" s="130"/>
      <c r="J5009" s="98"/>
      <c r="K5009" s="98"/>
      <c r="L5009" s="98"/>
      <c r="M5009" s="255"/>
      <c r="N5009" s="255"/>
      <c r="O5009" s="98"/>
      <c r="P5009" s="98"/>
      <c r="Q5009" s="130"/>
    </row>
    <row r="5010" spans="1:17" ht="12.6" customHeight="1" x14ac:dyDescent="0.2">
      <c r="A5010" s="234"/>
      <c r="B5010" s="98"/>
      <c r="C5010" s="130"/>
      <c r="D5010" s="240"/>
      <c r="E5010" s="240"/>
      <c r="F5010" s="224"/>
      <c r="G5010" s="98"/>
      <c r="H5010" s="98"/>
      <c r="I5010" s="130"/>
      <c r="J5010" s="98"/>
      <c r="K5010" s="98"/>
      <c r="L5010" s="98"/>
      <c r="M5010" s="255"/>
      <c r="N5010" s="255"/>
      <c r="O5010" s="98"/>
      <c r="P5010" s="98"/>
      <c r="Q5010" s="130"/>
    </row>
    <row r="5011" spans="1:17" ht="12.6" customHeight="1" x14ac:dyDescent="0.2">
      <c r="A5011" s="234"/>
      <c r="B5011" s="98"/>
      <c r="C5011" s="130"/>
      <c r="D5011" s="240"/>
      <c r="E5011" s="240"/>
      <c r="F5011" s="224"/>
      <c r="G5011" s="98"/>
      <c r="H5011" s="98"/>
      <c r="I5011" s="130"/>
      <c r="J5011" s="98"/>
      <c r="K5011" s="98"/>
      <c r="L5011" s="98"/>
      <c r="M5011" s="255"/>
      <c r="N5011" s="255"/>
      <c r="O5011" s="98"/>
      <c r="P5011" s="98"/>
      <c r="Q5011" s="130"/>
    </row>
    <row r="5012" spans="1:17" ht="12.6" customHeight="1" x14ac:dyDescent="0.2">
      <c r="A5012" s="234"/>
      <c r="B5012" s="98"/>
      <c r="C5012" s="130"/>
      <c r="D5012" s="240"/>
      <c r="E5012" s="240"/>
      <c r="F5012" s="224"/>
      <c r="G5012" s="98"/>
      <c r="H5012" s="98"/>
      <c r="I5012" s="130"/>
      <c r="J5012" s="98"/>
      <c r="K5012" s="98"/>
      <c r="L5012" s="98"/>
      <c r="M5012" s="255"/>
      <c r="N5012" s="255"/>
      <c r="O5012" s="98"/>
      <c r="P5012" s="98"/>
      <c r="Q5012" s="130"/>
    </row>
    <row r="5013" spans="1:17" ht="12.6" customHeight="1" x14ac:dyDescent="0.2">
      <c r="A5013" s="234"/>
      <c r="B5013" s="98"/>
      <c r="C5013" s="130"/>
      <c r="D5013" s="240"/>
      <c r="E5013" s="240"/>
      <c r="F5013" s="224"/>
      <c r="G5013" s="98"/>
      <c r="H5013" s="98"/>
      <c r="I5013" s="130"/>
      <c r="J5013" s="98"/>
      <c r="K5013" s="98"/>
      <c r="L5013" s="98"/>
      <c r="M5013" s="255"/>
      <c r="N5013" s="255"/>
      <c r="O5013" s="98"/>
      <c r="P5013" s="98"/>
      <c r="Q5013" s="130"/>
    </row>
    <row r="5014" spans="1:17" ht="12.6" customHeight="1" x14ac:dyDescent="0.2">
      <c r="A5014" s="234"/>
      <c r="B5014" s="98"/>
      <c r="C5014" s="130"/>
      <c r="D5014" s="240"/>
      <c r="E5014" s="240"/>
      <c r="F5014" s="224"/>
      <c r="G5014" s="98"/>
      <c r="H5014" s="98"/>
      <c r="I5014" s="130"/>
      <c r="J5014" s="98"/>
      <c r="K5014" s="98"/>
      <c r="L5014" s="98"/>
      <c r="M5014" s="255"/>
      <c r="N5014" s="255"/>
      <c r="O5014" s="98"/>
      <c r="P5014" s="98"/>
      <c r="Q5014" s="130"/>
    </row>
    <row r="5015" spans="1:17" ht="12.6" customHeight="1" x14ac:dyDescent="0.2">
      <c r="A5015" s="234"/>
      <c r="B5015" s="98"/>
      <c r="C5015" s="130"/>
      <c r="D5015" s="240"/>
      <c r="E5015" s="240"/>
      <c r="F5015" s="224"/>
      <c r="G5015" s="98"/>
      <c r="H5015" s="98"/>
      <c r="I5015" s="130"/>
      <c r="J5015" s="98"/>
      <c r="K5015" s="98"/>
      <c r="L5015" s="98"/>
      <c r="M5015" s="255"/>
      <c r="N5015" s="255"/>
      <c r="O5015" s="98"/>
      <c r="P5015" s="98"/>
      <c r="Q5015" s="130"/>
    </row>
    <row r="5016" spans="1:17" ht="12.6" customHeight="1" x14ac:dyDescent="0.2">
      <c r="A5016" s="234"/>
      <c r="B5016" s="98"/>
      <c r="C5016" s="130"/>
      <c r="D5016" s="240"/>
      <c r="E5016" s="240"/>
      <c r="F5016" s="224"/>
      <c r="G5016" s="98"/>
      <c r="H5016" s="98"/>
      <c r="I5016" s="130"/>
      <c r="J5016" s="98"/>
      <c r="K5016" s="98"/>
      <c r="L5016" s="98"/>
      <c r="M5016" s="255"/>
      <c r="N5016" s="255"/>
      <c r="O5016" s="98"/>
      <c r="P5016" s="98"/>
      <c r="Q5016" s="130"/>
    </row>
    <row r="5017" spans="1:17" ht="12.6" customHeight="1" x14ac:dyDescent="0.2">
      <c r="A5017" s="234"/>
      <c r="B5017" s="98"/>
      <c r="C5017" s="130"/>
      <c r="D5017" s="240"/>
      <c r="E5017" s="240"/>
      <c r="F5017" s="224"/>
      <c r="G5017" s="98"/>
      <c r="H5017" s="98"/>
      <c r="I5017" s="130"/>
      <c r="J5017" s="98"/>
      <c r="K5017" s="98"/>
      <c r="L5017" s="98"/>
      <c r="M5017" s="255"/>
      <c r="N5017" s="255"/>
      <c r="O5017" s="98"/>
      <c r="P5017" s="98"/>
      <c r="Q5017" s="130"/>
    </row>
    <row r="5018" spans="1:17" ht="12.6" customHeight="1" x14ac:dyDescent="0.2">
      <c r="A5018" s="234"/>
      <c r="B5018" s="98"/>
      <c r="C5018" s="130"/>
      <c r="D5018" s="240"/>
      <c r="E5018" s="240"/>
      <c r="F5018" s="224"/>
      <c r="G5018" s="98"/>
      <c r="H5018" s="98"/>
      <c r="I5018" s="130"/>
      <c r="J5018" s="98"/>
      <c r="K5018" s="98"/>
      <c r="L5018" s="98"/>
      <c r="M5018" s="255"/>
      <c r="N5018" s="255"/>
      <c r="O5018" s="98"/>
      <c r="P5018" s="98"/>
      <c r="Q5018" s="130"/>
    </row>
    <row r="5019" spans="1:17" ht="12.6" customHeight="1" x14ac:dyDescent="0.2">
      <c r="A5019" s="234"/>
      <c r="B5019" s="98"/>
      <c r="C5019" s="130"/>
      <c r="D5019" s="240"/>
      <c r="E5019" s="240"/>
      <c r="F5019" s="224"/>
      <c r="G5019" s="98"/>
      <c r="H5019" s="98"/>
      <c r="I5019" s="130"/>
      <c r="J5019" s="98"/>
      <c r="K5019" s="98"/>
      <c r="L5019" s="98"/>
      <c r="M5019" s="255"/>
      <c r="N5019" s="255"/>
      <c r="O5019" s="98"/>
      <c r="P5019" s="98"/>
      <c r="Q5019" s="130"/>
    </row>
    <row r="5020" spans="1:17" ht="12.6" customHeight="1" x14ac:dyDescent="0.2">
      <c r="A5020" s="234"/>
      <c r="B5020" s="98"/>
      <c r="C5020" s="130"/>
      <c r="D5020" s="240"/>
      <c r="E5020" s="240"/>
      <c r="F5020" s="224"/>
      <c r="G5020" s="98"/>
      <c r="H5020" s="98"/>
      <c r="I5020" s="130"/>
      <c r="J5020" s="98"/>
      <c r="K5020" s="98"/>
      <c r="L5020" s="98"/>
      <c r="M5020" s="255"/>
      <c r="N5020" s="255"/>
      <c r="O5020" s="98"/>
      <c r="P5020" s="98"/>
      <c r="Q5020" s="130"/>
    </row>
    <row r="5021" spans="1:17" ht="12.6" customHeight="1" x14ac:dyDescent="0.2">
      <c r="A5021" s="234"/>
      <c r="B5021" s="98"/>
      <c r="C5021" s="130"/>
      <c r="D5021" s="240"/>
      <c r="E5021" s="240"/>
      <c r="F5021" s="224"/>
      <c r="G5021" s="98"/>
      <c r="H5021" s="98"/>
      <c r="I5021" s="130"/>
      <c r="J5021" s="98"/>
      <c r="K5021" s="98"/>
      <c r="L5021" s="98"/>
      <c r="M5021" s="255"/>
      <c r="N5021" s="255"/>
      <c r="O5021" s="98"/>
      <c r="P5021" s="98"/>
      <c r="Q5021" s="130"/>
    </row>
    <row r="5022" spans="1:17" ht="12.6" customHeight="1" x14ac:dyDescent="0.2">
      <c r="A5022" s="234"/>
      <c r="B5022" s="98"/>
      <c r="C5022" s="130"/>
      <c r="D5022" s="240"/>
      <c r="E5022" s="240"/>
      <c r="F5022" s="224"/>
      <c r="G5022" s="98"/>
      <c r="H5022" s="98"/>
      <c r="I5022" s="130"/>
      <c r="J5022" s="98"/>
      <c r="K5022" s="98"/>
      <c r="L5022" s="98"/>
      <c r="M5022" s="255"/>
      <c r="N5022" s="255"/>
      <c r="O5022" s="98"/>
      <c r="P5022" s="98"/>
      <c r="Q5022" s="130"/>
    </row>
    <row r="5023" spans="1:17" ht="12.6" customHeight="1" x14ac:dyDescent="0.2">
      <c r="A5023" s="234"/>
      <c r="B5023" s="98"/>
      <c r="C5023" s="130"/>
      <c r="D5023" s="240"/>
      <c r="E5023" s="240"/>
      <c r="F5023" s="224"/>
      <c r="G5023" s="98"/>
      <c r="H5023" s="98"/>
      <c r="I5023" s="130"/>
      <c r="J5023" s="98"/>
      <c r="K5023" s="98"/>
      <c r="L5023" s="98"/>
      <c r="M5023" s="255"/>
      <c r="N5023" s="255"/>
      <c r="O5023" s="98"/>
      <c r="P5023" s="98"/>
      <c r="Q5023" s="130"/>
    </row>
    <row r="5024" spans="1:17" ht="12.6" customHeight="1" x14ac:dyDescent="0.2">
      <c r="A5024" s="234"/>
      <c r="B5024" s="98"/>
      <c r="C5024" s="130"/>
      <c r="D5024" s="240"/>
      <c r="E5024" s="240"/>
      <c r="F5024" s="224"/>
      <c r="G5024" s="98"/>
      <c r="H5024" s="98"/>
      <c r="I5024" s="130"/>
      <c r="J5024" s="98"/>
      <c r="K5024" s="98"/>
      <c r="L5024" s="98"/>
      <c r="M5024" s="255"/>
      <c r="N5024" s="255"/>
      <c r="O5024" s="98"/>
      <c r="P5024" s="98"/>
      <c r="Q5024" s="130"/>
    </row>
    <row r="5025" spans="1:17" ht="12.6" customHeight="1" x14ac:dyDescent="0.2">
      <c r="A5025" s="234"/>
      <c r="B5025" s="98"/>
      <c r="C5025" s="130"/>
      <c r="D5025" s="240"/>
      <c r="E5025" s="240"/>
      <c r="F5025" s="224"/>
      <c r="G5025" s="98"/>
      <c r="H5025" s="98"/>
      <c r="I5025" s="130"/>
      <c r="J5025" s="98"/>
      <c r="K5025" s="98"/>
      <c r="L5025" s="98"/>
      <c r="M5025" s="255"/>
      <c r="N5025" s="255"/>
      <c r="O5025" s="98"/>
      <c r="P5025" s="98"/>
      <c r="Q5025" s="130"/>
    </row>
    <row r="5026" spans="1:17" ht="12.6" customHeight="1" x14ac:dyDescent="0.2">
      <c r="A5026" s="234"/>
      <c r="B5026" s="98"/>
      <c r="C5026" s="130"/>
      <c r="D5026" s="240"/>
      <c r="E5026" s="240"/>
      <c r="F5026" s="224"/>
      <c r="G5026" s="98"/>
      <c r="H5026" s="98"/>
      <c r="I5026" s="130"/>
      <c r="J5026" s="98"/>
      <c r="K5026" s="98"/>
      <c r="L5026" s="98"/>
      <c r="M5026" s="255"/>
      <c r="N5026" s="255"/>
      <c r="O5026" s="98"/>
      <c r="P5026" s="98"/>
      <c r="Q5026" s="130"/>
    </row>
    <row r="5027" spans="1:17" ht="12.6" customHeight="1" x14ac:dyDescent="0.2">
      <c r="A5027" s="234"/>
      <c r="B5027" s="98"/>
      <c r="C5027" s="130"/>
      <c r="D5027" s="240"/>
      <c r="E5027" s="240"/>
      <c r="F5027" s="224"/>
      <c r="G5027" s="98"/>
      <c r="H5027" s="98"/>
      <c r="I5027" s="130"/>
      <c r="J5027" s="98"/>
      <c r="K5027" s="98"/>
      <c r="L5027" s="98"/>
      <c r="M5027" s="255"/>
      <c r="N5027" s="255"/>
      <c r="O5027" s="98"/>
      <c r="P5027" s="98"/>
      <c r="Q5027" s="130"/>
    </row>
    <row r="5028" spans="1:17" ht="12.6" customHeight="1" x14ac:dyDescent="0.2">
      <c r="A5028" s="234"/>
      <c r="B5028" s="98"/>
      <c r="C5028" s="130"/>
      <c r="D5028" s="240"/>
      <c r="E5028" s="240"/>
      <c r="F5028" s="224"/>
      <c r="G5028" s="98"/>
      <c r="H5028" s="98"/>
      <c r="I5028" s="130"/>
      <c r="J5028" s="98"/>
      <c r="K5028" s="98"/>
      <c r="L5028" s="98"/>
      <c r="M5028" s="255"/>
      <c r="N5028" s="255"/>
      <c r="O5028" s="98"/>
      <c r="P5028" s="98"/>
      <c r="Q5028" s="130"/>
    </row>
    <row r="5029" spans="1:17" ht="12.6" customHeight="1" x14ac:dyDescent="0.2">
      <c r="A5029" s="234"/>
      <c r="B5029" s="98"/>
      <c r="C5029" s="130"/>
      <c r="D5029" s="240"/>
      <c r="E5029" s="240"/>
      <c r="F5029" s="224"/>
      <c r="G5029" s="98"/>
      <c r="H5029" s="98"/>
      <c r="I5029" s="130"/>
      <c r="J5029" s="98"/>
      <c r="K5029" s="98"/>
      <c r="L5029" s="98"/>
      <c r="M5029" s="255"/>
      <c r="N5029" s="255"/>
      <c r="O5029" s="98"/>
      <c r="P5029" s="98"/>
      <c r="Q5029" s="130"/>
    </row>
    <row r="5030" spans="1:17" ht="12.6" customHeight="1" x14ac:dyDescent="0.2">
      <c r="A5030" s="234"/>
      <c r="B5030" s="98"/>
      <c r="C5030" s="130"/>
      <c r="D5030" s="240"/>
      <c r="E5030" s="240"/>
      <c r="F5030" s="224"/>
      <c r="G5030" s="98"/>
      <c r="H5030" s="98"/>
      <c r="I5030" s="130"/>
      <c r="J5030" s="98"/>
      <c r="K5030" s="98"/>
      <c r="L5030" s="98"/>
      <c r="M5030" s="255"/>
      <c r="N5030" s="255"/>
      <c r="O5030" s="98"/>
      <c r="P5030" s="98"/>
      <c r="Q5030" s="130"/>
    </row>
    <row r="5031" spans="1:17" ht="12.6" customHeight="1" x14ac:dyDescent="0.2">
      <c r="A5031" s="234"/>
      <c r="B5031" s="98"/>
      <c r="C5031" s="130"/>
      <c r="D5031" s="240"/>
      <c r="E5031" s="240"/>
      <c r="F5031" s="224"/>
      <c r="G5031" s="98"/>
      <c r="H5031" s="98"/>
      <c r="I5031" s="130"/>
      <c r="J5031" s="98"/>
      <c r="K5031" s="98"/>
      <c r="L5031" s="98"/>
      <c r="M5031" s="255"/>
      <c r="N5031" s="255"/>
      <c r="O5031" s="98"/>
      <c r="P5031" s="98"/>
      <c r="Q5031" s="130"/>
    </row>
    <row r="5032" spans="1:17" ht="12.6" customHeight="1" x14ac:dyDescent="0.2">
      <c r="A5032" s="234"/>
      <c r="B5032" s="98"/>
      <c r="C5032" s="130"/>
      <c r="D5032" s="240"/>
      <c r="E5032" s="240"/>
      <c r="F5032" s="224"/>
      <c r="G5032" s="98"/>
      <c r="H5032" s="98"/>
      <c r="I5032" s="130"/>
      <c r="J5032" s="98"/>
      <c r="K5032" s="98"/>
      <c r="L5032" s="98"/>
      <c r="M5032" s="255"/>
      <c r="N5032" s="255"/>
      <c r="O5032" s="98"/>
      <c r="P5032" s="98"/>
      <c r="Q5032" s="130"/>
    </row>
    <row r="5033" spans="1:17" ht="12.6" customHeight="1" x14ac:dyDescent="0.2">
      <c r="A5033" s="234"/>
      <c r="B5033" s="98"/>
      <c r="C5033" s="130"/>
      <c r="D5033" s="240"/>
      <c r="E5033" s="240"/>
      <c r="F5033" s="224"/>
      <c r="G5033" s="98"/>
      <c r="H5033" s="98"/>
      <c r="I5033" s="130"/>
      <c r="J5033" s="98"/>
      <c r="K5033" s="98"/>
      <c r="L5033" s="98"/>
      <c r="M5033" s="255"/>
      <c r="N5033" s="255"/>
      <c r="O5033" s="98"/>
      <c r="P5033" s="98"/>
      <c r="Q5033" s="130"/>
    </row>
    <row r="5034" spans="1:17" ht="12.6" customHeight="1" x14ac:dyDescent="0.2">
      <c r="A5034" s="234"/>
      <c r="B5034" s="98"/>
      <c r="C5034" s="130"/>
      <c r="D5034" s="240"/>
      <c r="E5034" s="240"/>
      <c r="F5034" s="224"/>
      <c r="G5034" s="98"/>
      <c r="H5034" s="98"/>
      <c r="I5034" s="130"/>
      <c r="J5034" s="98"/>
      <c r="K5034" s="98"/>
      <c r="L5034" s="98"/>
      <c r="M5034" s="255"/>
      <c r="N5034" s="255"/>
      <c r="O5034" s="98"/>
      <c r="P5034" s="98"/>
      <c r="Q5034" s="130"/>
    </row>
    <row r="5035" spans="1:17" ht="12.6" customHeight="1" x14ac:dyDescent="0.2">
      <c r="A5035" s="234"/>
      <c r="B5035" s="98"/>
      <c r="C5035" s="130"/>
      <c r="D5035" s="240"/>
      <c r="E5035" s="240"/>
      <c r="F5035" s="224"/>
      <c r="G5035" s="98"/>
      <c r="H5035" s="98"/>
      <c r="I5035" s="130"/>
      <c r="J5035" s="98"/>
      <c r="K5035" s="98"/>
      <c r="L5035" s="98"/>
      <c r="M5035" s="255"/>
      <c r="N5035" s="255"/>
      <c r="O5035" s="98"/>
      <c r="P5035" s="98"/>
      <c r="Q5035" s="130"/>
    </row>
    <row r="5036" spans="1:17" ht="12.6" customHeight="1" x14ac:dyDescent="0.2">
      <c r="A5036" s="234"/>
      <c r="B5036" s="98"/>
      <c r="C5036" s="130"/>
      <c r="D5036" s="240"/>
      <c r="E5036" s="240"/>
      <c r="F5036" s="224"/>
      <c r="G5036" s="98"/>
      <c r="H5036" s="98"/>
      <c r="I5036" s="130"/>
      <c r="J5036" s="98"/>
      <c r="K5036" s="98"/>
      <c r="L5036" s="98"/>
      <c r="M5036" s="255"/>
      <c r="N5036" s="255"/>
      <c r="O5036" s="98"/>
      <c r="P5036" s="98"/>
      <c r="Q5036" s="130"/>
    </row>
    <row r="5037" spans="1:17" ht="12.6" customHeight="1" x14ac:dyDescent="0.2">
      <c r="A5037" s="234"/>
      <c r="B5037" s="98"/>
      <c r="C5037" s="130"/>
      <c r="D5037" s="240"/>
      <c r="E5037" s="240"/>
      <c r="F5037" s="224"/>
      <c r="G5037" s="98"/>
      <c r="H5037" s="98"/>
      <c r="I5037" s="130"/>
      <c r="J5037" s="98"/>
      <c r="K5037" s="98"/>
      <c r="L5037" s="98"/>
      <c r="M5037" s="255"/>
      <c r="N5037" s="255"/>
      <c r="O5037" s="98"/>
      <c r="P5037" s="98"/>
      <c r="Q5037" s="130"/>
    </row>
    <row r="5038" spans="1:17" ht="12.6" customHeight="1" x14ac:dyDescent="0.2">
      <c r="A5038" s="234"/>
      <c r="B5038" s="98"/>
      <c r="C5038" s="130"/>
      <c r="D5038" s="240"/>
      <c r="E5038" s="240"/>
      <c r="F5038" s="224"/>
      <c r="G5038" s="98"/>
      <c r="H5038" s="98"/>
      <c r="I5038" s="130"/>
      <c r="J5038" s="98"/>
      <c r="K5038" s="98"/>
      <c r="L5038" s="98"/>
      <c r="M5038" s="255"/>
      <c r="N5038" s="255"/>
      <c r="O5038" s="98"/>
      <c r="P5038" s="98"/>
      <c r="Q5038" s="130"/>
    </row>
    <row r="5039" spans="1:17" ht="12.6" customHeight="1" x14ac:dyDescent="0.2">
      <c r="A5039" s="234"/>
      <c r="B5039" s="98"/>
      <c r="C5039" s="130"/>
      <c r="D5039" s="240"/>
      <c r="E5039" s="240"/>
      <c r="F5039" s="224"/>
      <c r="G5039" s="98"/>
      <c r="H5039" s="98"/>
      <c r="I5039" s="130"/>
      <c r="J5039" s="98"/>
      <c r="K5039" s="98"/>
      <c r="L5039" s="98"/>
      <c r="M5039" s="255"/>
      <c r="N5039" s="255"/>
      <c r="O5039" s="98"/>
      <c r="P5039" s="98"/>
      <c r="Q5039" s="130"/>
    </row>
    <row r="5040" spans="1:17" ht="12.6" customHeight="1" x14ac:dyDescent="0.2">
      <c r="A5040" s="234"/>
      <c r="B5040" s="98"/>
      <c r="C5040" s="130"/>
      <c r="D5040" s="240"/>
      <c r="E5040" s="240"/>
      <c r="F5040" s="224"/>
      <c r="G5040" s="98"/>
      <c r="H5040" s="98"/>
      <c r="I5040" s="130"/>
      <c r="J5040" s="98"/>
      <c r="K5040" s="98"/>
      <c r="L5040" s="98"/>
      <c r="M5040" s="255"/>
      <c r="N5040" s="255"/>
      <c r="O5040" s="98"/>
      <c r="P5040" s="98"/>
      <c r="Q5040" s="130"/>
    </row>
    <row r="5041" spans="1:17" ht="12.6" customHeight="1" x14ac:dyDescent="0.2">
      <c r="A5041" s="234"/>
      <c r="B5041" s="98"/>
      <c r="C5041" s="130"/>
      <c r="D5041" s="240"/>
      <c r="E5041" s="240"/>
      <c r="F5041" s="224"/>
      <c r="G5041" s="98"/>
      <c r="H5041" s="98"/>
      <c r="I5041" s="130"/>
      <c r="J5041" s="98"/>
      <c r="K5041" s="98"/>
      <c r="L5041" s="98"/>
      <c r="M5041" s="255"/>
      <c r="N5041" s="255"/>
      <c r="O5041" s="98"/>
      <c r="P5041" s="98"/>
      <c r="Q5041" s="130"/>
    </row>
    <row r="5042" spans="1:17" ht="12.6" customHeight="1" x14ac:dyDescent="0.2">
      <c r="A5042" s="234"/>
      <c r="B5042" s="98"/>
      <c r="C5042" s="130"/>
      <c r="D5042" s="240"/>
      <c r="E5042" s="240"/>
      <c r="F5042" s="224"/>
      <c r="G5042" s="98"/>
      <c r="H5042" s="98"/>
      <c r="I5042" s="130"/>
      <c r="J5042" s="98"/>
      <c r="K5042" s="98"/>
      <c r="L5042" s="98"/>
      <c r="M5042" s="255"/>
      <c r="N5042" s="255"/>
      <c r="O5042" s="98"/>
      <c r="P5042" s="98"/>
      <c r="Q5042" s="130"/>
    </row>
    <row r="5043" spans="1:17" ht="12.6" customHeight="1" x14ac:dyDescent="0.2">
      <c r="A5043" s="234"/>
      <c r="B5043" s="98"/>
      <c r="C5043" s="130"/>
      <c r="D5043" s="240"/>
      <c r="E5043" s="240"/>
      <c r="F5043" s="224"/>
      <c r="G5043" s="98"/>
      <c r="H5043" s="98"/>
      <c r="I5043" s="130"/>
      <c r="J5043" s="98"/>
      <c r="K5043" s="98"/>
      <c r="L5043" s="98"/>
      <c r="M5043" s="255"/>
      <c r="N5043" s="255"/>
      <c r="O5043" s="98"/>
      <c r="P5043" s="98"/>
      <c r="Q5043" s="130"/>
    </row>
    <row r="5044" spans="1:17" ht="12.6" customHeight="1" x14ac:dyDescent="0.2">
      <c r="A5044" s="234"/>
      <c r="B5044" s="98"/>
      <c r="C5044" s="130"/>
      <c r="D5044" s="240"/>
      <c r="E5044" s="240"/>
      <c r="F5044" s="224"/>
      <c r="G5044" s="98"/>
      <c r="H5044" s="98"/>
      <c r="I5044" s="130"/>
      <c r="J5044" s="98"/>
      <c r="K5044" s="98"/>
      <c r="L5044" s="98"/>
      <c r="M5044" s="255"/>
      <c r="N5044" s="255"/>
      <c r="O5044" s="98"/>
      <c r="P5044" s="98"/>
      <c r="Q5044" s="130"/>
    </row>
    <row r="5045" spans="1:17" ht="12.6" customHeight="1" x14ac:dyDescent="0.2">
      <c r="A5045" s="234"/>
      <c r="B5045" s="98"/>
      <c r="C5045" s="130"/>
      <c r="D5045" s="240"/>
      <c r="E5045" s="240"/>
      <c r="F5045" s="224"/>
      <c r="G5045" s="98"/>
      <c r="H5045" s="98"/>
      <c r="I5045" s="130"/>
      <c r="J5045" s="98"/>
      <c r="K5045" s="98"/>
      <c r="L5045" s="98"/>
      <c r="M5045" s="255"/>
      <c r="N5045" s="255"/>
      <c r="O5045" s="98"/>
      <c r="P5045" s="98"/>
      <c r="Q5045" s="130"/>
    </row>
    <row r="5046" spans="1:17" ht="12.6" customHeight="1" x14ac:dyDescent="0.2">
      <c r="A5046" s="234"/>
      <c r="B5046" s="98"/>
      <c r="C5046" s="130"/>
      <c r="D5046" s="240"/>
      <c r="E5046" s="240"/>
      <c r="F5046" s="224"/>
      <c r="G5046" s="98"/>
      <c r="H5046" s="98"/>
      <c r="I5046" s="130"/>
      <c r="J5046" s="98"/>
      <c r="K5046" s="98"/>
      <c r="L5046" s="98"/>
      <c r="M5046" s="255"/>
      <c r="N5046" s="255"/>
      <c r="O5046" s="98"/>
      <c r="P5046" s="98"/>
      <c r="Q5046" s="130"/>
    </row>
    <row r="5047" spans="1:17" ht="12.6" customHeight="1" x14ac:dyDescent="0.2">
      <c r="A5047" s="234"/>
      <c r="B5047" s="98"/>
      <c r="C5047" s="130"/>
      <c r="D5047" s="240"/>
      <c r="E5047" s="240"/>
      <c r="F5047" s="224"/>
      <c r="G5047" s="98"/>
      <c r="H5047" s="98"/>
      <c r="I5047" s="130"/>
      <c r="J5047" s="98"/>
      <c r="K5047" s="98"/>
      <c r="L5047" s="98"/>
      <c r="M5047" s="255"/>
      <c r="N5047" s="255"/>
      <c r="O5047" s="98"/>
      <c r="P5047" s="98"/>
      <c r="Q5047" s="130"/>
    </row>
    <row r="5048" spans="1:17" ht="12.6" customHeight="1" x14ac:dyDescent="0.2">
      <c r="A5048" s="234"/>
      <c r="B5048" s="98"/>
      <c r="C5048" s="130"/>
      <c r="D5048" s="240"/>
      <c r="E5048" s="240"/>
      <c r="F5048" s="224"/>
      <c r="G5048" s="98"/>
      <c r="H5048" s="98"/>
      <c r="I5048" s="130"/>
      <c r="J5048" s="98"/>
      <c r="K5048" s="98"/>
      <c r="L5048" s="98"/>
      <c r="M5048" s="255"/>
      <c r="N5048" s="255"/>
      <c r="O5048" s="98"/>
      <c r="P5048" s="98"/>
      <c r="Q5048" s="130"/>
    </row>
    <row r="5049" spans="1:17" ht="12.6" customHeight="1" x14ac:dyDescent="0.2">
      <c r="A5049" s="234"/>
      <c r="B5049" s="98"/>
      <c r="C5049" s="130"/>
      <c r="D5049" s="240"/>
      <c r="E5049" s="240"/>
      <c r="F5049" s="224"/>
      <c r="G5049" s="98"/>
      <c r="H5049" s="98"/>
      <c r="I5049" s="130"/>
      <c r="J5049" s="98"/>
      <c r="K5049" s="98"/>
      <c r="L5049" s="98"/>
      <c r="M5049" s="255"/>
      <c r="N5049" s="255"/>
      <c r="O5049" s="98"/>
      <c r="P5049" s="98"/>
      <c r="Q5049" s="130"/>
    </row>
    <row r="5050" spans="1:17" ht="12.6" customHeight="1" x14ac:dyDescent="0.2">
      <c r="A5050" s="234"/>
      <c r="B5050" s="98"/>
      <c r="C5050" s="130"/>
      <c r="D5050" s="240"/>
      <c r="E5050" s="240"/>
      <c r="F5050" s="224"/>
      <c r="G5050" s="98"/>
      <c r="H5050" s="98"/>
      <c r="I5050" s="130"/>
      <c r="J5050" s="98"/>
      <c r="K5050" s="98"/>
      <c r="L5050" s="98"/>
      <c r="M5050" s="255"/>
      <c r="N5050" s="255"/>
      <c r="O5050" s="98"/>
      <c r="P5050" s="98"/>
      <c r="Q5050" s="130"/>
    </row>
    <row r="5051" spans="1:17" ht="12.6" customHeight="1" x14ac:dyDescent="0.2">
      <c r="A5051" s="234"/>
      <c r="B5051" s="98"/>
      <c r="C5051" s="130"/>
      <c r="D5051" s="240"/>
      <c r="E5051" s="240"/>
      <c r="F5051" s="224"/>
      <c r="G5051" s="98"/>
      <c r="H5051" s="98"/>
      <c r="I5051" s="130"/>
      <c r="J5051" s="98"/>
      <c r="K5051" s="98"/>
      <c r="L5051" s="98"/>
      <c r="M5051" s="255"/>
      <c r="N5051" s="255"/>
      <c r="O5051" s="98"/>
      <c r="P5051" s="98"/>
      <c r="Q5051" s="130"/>
    </row>
    <row r="5052" spans="1:17" ht="12.6" customHeight="1" x14ac:dyDescent="0.2">
      <c r="A5052" s="234"/>
      <c r="B5052" s="98"/>
      <c r="C5052" s="130"/>
      <c r="D5052" s="240"/>
      <c r="E5052" s="240"/>
      <c r="F5052" s="224"/>
      <c r="G5052" s="98"/>
      <c r="H5052" s="98"/>
      <c r="I5052" s="130"/>
      <c r="J5052" s="98"/>
      <c r="K5052" s="98"/>
      <c r="L5052" s="98"/>
      <c r="M5052" s="255"/>
      <c r="N5052" s="255"/>
      <c r="O5052" s="98"/>
      <c r="P5052" s="98"/>
      <c r="Q5052" s="130"/>
    </row>
    <row r="5053" spans="1:17" ht="12.6" customHeight="1" x14ac:dyDescent="0.2">
      <c r="A5053" s="234"/>
      <c r="B5053" s="98"/>
      <c r="C5053" s="130"/>
      <c r="D5053" s="240"/>
      <c r="E5053" s="240"/>
      <c r="F5053" s="224"/>
      <c r="G5053" s="98"/>
      <c r="H5053" s="98"/>
      <c r="I5053" s="130"/>
      <c r="J5053" s="98"/>
      <c r="K5053" s="98"/>
      <c r="L5053" s="98"/>
      <c r="M5053" s="255"/>
      <c r="N5053" s="255"/>
      <c r="O5053" s="98"/>
      <c r="P5053" s="98"/>
      <c r="Q5053" s="130"/>
    </row>
    <row r="5054" spans="1:17" ht="12.6" customHeight="1" x14ac:dyDescent="0.2">
      <c r="A5054" s="234"/>
      <c r="B5054" s="98"/>
      <c r="C5054" s="130"/>
      <c r="D5054" s="240"/>
      <c r="E5054" s="240"/>
      <c r="F5054" s="224"/>
      <c r="G5054" s="98"/>
      <c r="H5054" s="98"/>
      <c r="I5054" s="130"/>
      <c r="J5054" s="98"/>
      <c r="K5054" s="98"/>
      <c r="L5054" s="98"/>
      <c r="M5054" s="255"/>
      <c r="N5054" s="255"/>
      <c r="O5054" s="98"/>
      <c r="P5054" s="98"/>
      <c r="Q5054" s="130"/>
    </row>
    <row r="5055" spans="1:17" ht="12.6" customHeight="1" x14ac:dyDescent="0.2">
      <c r="A5055" s="234"/>
      <c r="B5055" s="98"/>
      <c r="C5055" s="130"/>
      <c r="D5055" s="240"/>
      <c r="E5055" s="240"/>
      <c r="F5055" s="224"/>
      <c r="G5055" s="98"/>
      <c r="H5055" s="98"/>
      <c r="I5055" s="130"/>
      <c r="J5055" s="98"/>
      <c r="K5055" s="98"/>
      <c r="L5055" s="98"/>
      <c r="M5055" s="255"/>
      <c r="N5055" s="255"/>
      <c r="O5055" s="98"/>
      <c r="P5055" s="98"/>
      <c r="Q5055" s="130"/>
    </row>
    <row r="5056" spans="1:17" ht="12.6" customHeight="1" x14ac:dyDescent="0.2">
      <c r="A5056" s="234"/>
      <c r="B5056" s="98"/>
      <c r="C5056" s="130"/>
      <c r="D5056" s="240"/>
      <c r="E5056" s="240"/>
      <c r="F5056" s="224"/>
      <c r="G5056" s="98"/>
      <c r="H5056" s="98"/>
      <c r="I5056" s="130"/>
      <c r="J5056" s="98"/>
      <c r="K5056" s="98"/>
      <c r="L5056" s="98"/>
      <c r="M5056" s="255"/>
      <c r="N5056" s="255"/>
      <c r="O5056" s="98"/>
      <c r="P5056" s="98"/>
      <c r="Q5056" s="130"/>
    </row>
    <row r="5057" spans="1:17" ht="12.6" customHeight="1" x14ac:dyDescent="0.2">
      <c r="A5057" s="234"/>
      <c r="B5057" s="98"/>
      <c r="C5057" s="130"/>
      <c r="D5057" s="240"/>
      <c r="E5057" s="240"/>
      <c r="F5057" s="224"/>
      <c r="G5057" s="98"/>
      <c r="H5057" s="98"/>
      <c r="I5057" s="130"/>
      <c r="J5057" s="98"/>
      <c r="K5057" s="98"/>
      <c r="L5057" s="98"/>
      <c r="M5057" s="255"/>
      <c r="N5057" s="255"/>
      <c r="O5057" s="98"/>
      <c r="P5057" s="98"/>
      <c r="Q5057" s="130"/>
    </row>
    <row r="5058" spans="1:17" ht="12.6" customHeight="1" x14ac:dyDescent="0.2">
      <c r="A5058" s="234"/>
      <c r="B5058" s="98"/>
      <c r="C5058" s="130"/>
      <c r="D5058" s="240"/>
      <c r="E5058" s="240"/>
      <c r="F5058" s="224"/>
      <c r="G5058" s="98"/>
      <c r="H5058" s="98"/>
      <c r="I5058" s="130"/>
      <c r="J5058" s="98"/>
      <c r="K5058" s="98"/>
      <c r="L5058" s="98"/>
      <c r="M5058" s="255"/>
      <c r="N5058" s="255"/>
      <c r="O5058" s="98"/>
      <c r="P5058" s="98"/>
      <c r="Q5058" s="130"/>
    </row>
    <row r="5059" spans="1:17" ht="12.6" customHeight="1" x14ac:dyDescent="0.2">
      <c r="A5059" s="234"/>
      <c r="B5059" s="98"/>
      <c r="C5059" s="130"/>
      <c r="D5059" s="240"/>
      <c r="E5059" s="240"/>
      <c r="F5059" s="224"/>
      <c r="G5059" s="98"/>
      <c r="H5059" s="98"/>
      <c r="I5059" s="130"/>
      <c r="J5059" s="98"/>
      <c r="K5059" s="98"/>
      <c r="L5059" s="98"/>
      <c r="M5059" s="255"/>
      <c r="N5059" s="255"/>
      <c r="O5059" s="98"/>
      <c r="P5059" s="98"/>
      <c r="Q5059" s="130"/>
    </row>
    <row r="5060" spans="1:17" ht="12.6" customHeight="1" x14ac:dyDescent="0.2">
      <c r="A5060" s="234"/>
      <c r="B5060" s="98"/>
      <c r="C5060" s="130"/>
      <c r="D5060" s="240"/>
      <c r="E5060" s="240"/>
      <c r="F5060" s="224"/>
      <c r="G5060" s="98"/>
      <c r="H5060" s="98"/>
      <c r="I5060" s="130"/>
      <c r="J5060" s="98"/>
      <c r="K5060" s="98"/>
      <c r="L5060" s="98"/>
      <c r="M5060" s="255"/>
      <c r="N5060" s="255"/>
      <c r="O5060" s="98"/>
      <c r="P5060" s="98"/>
      <c r="Q5060" s="130"/>
    </row>
    <row r="5061" spans="1:17" ht="12.6" customHeight="1" x14ac:dyDescent="0.2">
      <c r="A5061" s="234"/>
      <c r="B5061" s="98"/>
      <c r="C5061" s="130"/>
      <c r="D5061" s="240"/>
      <c r="E5061" s="240"/>
      <c r="F5061" s="224"/>
      <c r="G5061" s="98"/>
      <c r="H5061" s="98"/>
      <c r="I5061" s="130"/>
      <c r="J5061" s="98"/>
      <c r="K5061" s="98"/>
      <c r="L5061" s="98"/>
      <c r="M5061" s="255"/>
      <c r="N5061" s="255"/>
      <c r="O5061" s="98"/>
      <c r="P5061" s="98"/>
      <c r="Q5061" s="130"/>
    </row>
    <row r="5062" spans="1:17" ht="12.6" customHeight="1" x14ac:dyDescent="0.2">
      <c r="A5062" s="234"/>
      <c r="B5062" s="98"/>
      <c r="C5062" s="130"/>
      <c r="D5062" s="240"/>
      <c r="E5062" s="240"/>
      <c r="F5062" s="224"/>
      <c r="G5062" s="98"/>
      <c r="H5062" s="98"/>
      <c r="I5062" s="130"/>
      <c r="J5062" s="98"/>
      <c r="K5062" s="98"/>
      <c r="L5062" s="98"/>
      <c r="M5062" s="255"/>
      <c r="N5062" s="255"/>
      <c r="O5062" s="98"/>
      <c r="P5062" s="98"/>
      <c r="Q5062" s="130"/>
    </row>
    <row r="5063" spans="1:17" ht="12.6" customHeight="1" x14ac:dyDescent="0.2">
      <c r="A5063" s="234"/>
      <c r="B5063" s="98"/>
      <c r="C5063" s="130"/>
      <c r="D5063" s="240"/>
      <c r="E5063" s="240"/>
      <c r="F5063" s="224"/>
      <c r="G5063" s="98"/>
      <c r="H5063" s="98"/>
      <c r="I5063" s="130"/>
      <c r="J5063" s="98"/>
      <c r="K5063" s="98"/>
      <c r="L5063" s="98"/>
      <c r="M5063" s="255"/>
      <c r="N5063" s="255"/>
      <c r="O5063" s="98"/>
      <c r="P5063" s="98"/>
      <c r="Q5063" s="130"/>
    </row>
    <row r="5064" spans="1:17" ht="12.6" customHeight="1" x14ac:dyDescent="0.2">
      <c r="A5064" s="234"/>
      <c r="B5064" s="98"/>
      <c r="C5064" s="130"/>
      <c r="D5064" s="240"/>
      <c r="E5064" s="240"/>
      <c r="F5064" s="224"/>
      <c r="G5064" s="98"/>
      <c r="H5064" s="98"/>
      <c r="I5064" s="130"/>
      <c r="J5064" s="98"/>
      <c r="K5064" s="98"/>
      <c r="L5064" s="98"/>
      <c r="M5064" s="255"/>
      <c r="N5064" s="255"/>
      <c r="O5064" s="98"/>
      <c r="P5064" s="98"/>
      <c r="Q5064" s="130"/>
    </row>
    <row r="5065" spans="1:17" ht="12.6" customHeight="1" x14ac:dyDescent="0.2">
      <c r="A5065" s="234"/>
      <c r="B5065" s="98"/>
      <c r="C5065" s="130"/>
      <c r="D5065" s="240"/>
      <c r="E5065" s="240"/>
      <c r="F5065" s="224"/>
      <c r="G5065" s="98"/>
      <c r="H5065" s="98"/>
      <c r="I5065" s="130"/>
      <c r="J5065" s="98"/>
      <c r="K5065" s="98"/>
      <c r="L5065" s="98"/>
      <c r="M5065" s="255"/>
      <c r="N5065" s="255"/>
      <c r="O5065" s="98"/>
      <c r="P5065" s="98"/>
      <c r="Q5065" s="130"/>
    </row>
    <row r="5066" spans="1:17" ht="12.6" customHeight="1" x14ac:dyDescent="0.2">
      <c r="A5066" s="234"/>
      <c r="B5066" s="98"/>
      <c r="C5066" s="130"/>
      <c r="D5066" s="240"/>
      <c r="E5066" s="240"/>
      <c r="F5066" s="224"/>
      <c r="G5066" s="98"/>
      <c r="H5066" s="98"/>
      <c r="I5066" s="130"/>
      <c r="J5066" s="98"/>
      <c r="K5066" s="98"/>
      <c r="L5066" s="98"/>
      <c r="M5066" s="255"/>
      <c r="N5066" s="255"/>
      <c r="O5066" s="98"/>
      <c r="P5066" s="98"/>
      <c r="Q5066" s="130"/>
    </row>
    <row r="5067" spans="1:17" ht="12.6" customHeight="1" x14ac:dyDescent="0.2">
      <c r="A5067" s="234"/>
      <c r="B5067" s="98"/>
      <c r="C5067" s="130"/>
      <c r="D5067" s="240"/>
      <c r="E5067" s="240"/>
      <c r="F5067" s="224"/>
      <c r="G5067" s="98"/>
      <c r="H5067" s="98"/>
      <c r="I5067" s="130"/>
      <c r="J5067" s="98"/>
      <c r="K5067" s="98"/>
      <c r="L5067" s="98"/>
      <c r="M5067" s="255"/>
      <c r="N5067" s="255"/>
      <c r="O5067" s="98"/>
      <c r="P5067" s="98"/>
      <c r="Q5067" s="130"/>
    </row>
    <row r="5068" spans="1:17" ht="12.6" customHeight="1" x14ac:dyDescent="0.2">
      <c r="A5068" s="234"/>
      <c r="B5068" s="98"/>
      <c r="C5068" s="130"/>
      <c r="D5068" s="240"/>
      <c r="E5068" s="240"/>
      <c r="F5068" s="224"/>
      <c r="G5068" s="98"/>
      <c r="H5068" s="98"/>
      <c r="I5068" s="130"/>
      <c r="J5068" s="98"/>
      <c r="K5068" s="98"/>
      <c r="L5068" s="98"/>
      <c r="M5068" s="255"/>
      <c r="N5068" s="255"/>
      <c r="O5068" s="98"/>
      <c r="P5068" s="98"/>
      <c r="Q5068" s="130"/>
    </row>
    <row r="5069" spans="1:17" ht="12.6" customHeight="1" x14ac:dyDescent="0.2">
      <c r="A5069" s="234"/>
      <c r="B5069" s="98"/>
      <c r="C5069" s="130"/>
      <c r="D5069" s="240"/>
      <c r="E5069" s="240"/>
      <c r="F5069" s="224"/>
      <c r="G5069" s="98"/>
      <c r="H5069" s="98"/>
      <c r="I5069" s="130"/>
      <c r="J5069" s="98"/>
      <c r="K5069" s="98"/>
      <c r="L5069" s="98"/>
      <c r="M5069" s="255"/>
      <c r="N5069" s="255"/>
      <c r="O5069" s="98"/>
      <c r="P5069" s="98"/>
      <c r="Q5069" s="130"/>
    </row>
    <row r="5070" spans="1:17" ht="12.6" customHeight="1" x14ac:dyDescent="0.2">
      <c r="A5070" s="234"/>
      <c r="B5070" s="98"/>
      <c r="C5070" s="130"/>
      <c r="D5070" s="240"/>
      <c r="E5070" s="240"/>
      <c r="F5070" s="224"/>
      <c r="G5070" s="98"/>
      <c r="H5070" s="98"/>
      <c r="I5070" s="130"/>
      <c r="J5070" s="98"/>
      <c r="K5070" s="98"/>
      <c r="L5070" s="98"/>
      <c r="M5070" s="255"/>
      <c r="N5070" s="255"/>
      <c r="O5070" s="98"/>
      <c r="P5070" s="98"/>
      <c r="Q5070" s="130"/>
    </row>
    <row r="5071" spans="1:17" ht="12.6" customHeight="1" x14ac:dyDescent="0.2">
      <c r="A5071" s="234"/>
      <c r="B5071" s="98"/>
      <c r="C5071" s="130"/>
      <c r="D5071" s="240"/>
      <c r="E5071" s="240"/>
      <c r="F5071" s="224"/>
      <c r="G5071" s="98"/>
      <c r="H5071" s="98"/>
      <c r="I5071" s="130"/>
      <c r="J5071" s="98"/>
      <c r="K5071" s="98"/>
      <c r="L5071" s="98"/>
      <c r="M5071" s="255"/>
      <c r="N5071" s="255"/>
      <c r="O5071" s="98"/>
      <c r="P5071" s="98"/>
      <c r="Q5071" s="130"/>
    </row>
    <row r="5072" spans="1:17" ht="12.6" customHeight="1" x14ac:dyDescent="0.2">
      <c r="A5072" s="234"/>
      <c r="B5072" s="98"/>
      <c r="C5072" s="130"/>
      <c r="D5072" s="240"/>
      <c r="E5072" s="240"/>
      <c r="F5072" s="224"/>
      <c r="G5072" s="98"/>
      <c r="H5072" s="98"/>
      <c r="I5072" s="130"/>
      <c r="J5072" s="98"/>
      <c r="K5072" s="98"/>
      <c r="L5072" s="98"/>
      <c r="M5072" s="255"/>
      <c r="N5072" s="255"/>
      <c r="O5072" s="98"/>
      <c r="P5072" s="98"/>
      <c r="Q5072" s="130"/>
    </row>
    <row r="5073" spans="1:17" ht="12.6" customHeight="1" x14ac:dyDescent="0.2">
      <c r="A5073" s="234"/>
      <c r="B5073" s="98"/>
      <c r="C5073" s="130"/>
      <c r="D5073" s="240"/>
      <c r="E5073" s="240"/>
      <c r="F5073" s="224"/>
      <c r="G5073" s="98"/>
      <c r="H5073" s="98"/>
      <c r="I5073" s="130"/>
      <c r="J5073" s="98"/>
      <c r="K5073" s="98"/>
      <c r="L5073" s="98"/>
      <c r="M5073" s="255"/>
      <c r="N5073" s="255"/>
      <c r="O5073" s="98"/>
      <c r="P5073" s="98"/>
      <c r="Q5073" s="130"/>
    </row>
    <row r="5074" spans="1:17" ht="12.6" customHeight="1" x14ac:dyDescent="0.2">
      <c r="A5074" s="234"/>
      <c r="B5074" s="98"/>
      <c r="C5074" s="130"/>
      <c r="D5074" s="240"/>
      <c r="E5074" s="240"/>
      <c r="F5074" s="224"/>
      <c r="G5074" s="98"/>
      <c r="H5074" s="98"/>
      <c r="I5074" s="130"/>
      <c r="J5074" s="98"/>
      <c r="K5074" s="98"/>
      <c r="L5074" s="98"/>
      <c r="M5074" s="255"/>
      <c r="N5074" s="255"/>
      <c r="O5074" s="98"/>
      <c r="P5074" s="98"/>
      <c r="Q5074" s="130"/>
    </row>
    <row r="5075" spans="1:17" ht="12.6" customHeight="1" x14ac:dyDescent="0.2">
      <c r="A5075" s="234"/>
      <c r="B5075" s="98"/>
      <c r="C5075" s="130"/>
      <c r="D5075" s="240"/>
      <c r="E5075" s="240"/>
      <c r="F5075" s="224"/>
      <c r="G5075" s="98"/>
      <c r="H5075" s="98"/>
      <c r="I5075" s="130"/>
      <c r="J5075" s="98"/>
      <c r="K5075" s="98"/>
      <c r="L5075" s="98"/>
      <c r="M5075" s="255"/>
      <c r="N5075" s="255"/>
      <c r="O5075" s="98"/>
      <c r="P5075" s="98"/>
      <c r="Q5075" s="130"/>
    </row>
    <row r="5076" spans="1:17" ht="12.6" customHeight="1" x14ac:dyDescent="0.2">
      <c r="A5076" s="234"/>
      <c r="B5076" s="98"/>
      <c r="C5076" s="130"/>
      <c r="D5076" s="240"/>
      <c r="E5076" s="240"/>
      <c r="F5076" s="224"/>
      <c r="G5076" s="98"/>
      <c r="H5076" s="98"/>
      <c r="I5076" s="130"/>
      <c r="J5076" s="98"/>
      <c r="K5076" s="98"/>
      <c r="L5076" s="98"/>
      <c r="M5076" s="255"/>
      <c r="N5076" s="255"/>
      <c r="O5076" s="98"/>
      <c r="P5076" s="98"/>
      <c r="Q5076" s="130"/>
    </row>
    <row r="5077" spans="1:17" ht="12.6" customHeight="1" x14ac:dyDescent="0.2">
      <c r="A5077" s="234"/>
      <c r="B5077" s="98"/>
      <c r="C5077" s="130"/>
      <c r="D5077" s="240"/>
      <c r="E5077" s="240"/>
      <c r="F5077" s="224"/>
      <c r="G5077" s="98"/>
      <c r="H5077" s="98"/>
      <c r="I5077" s="130"/>
      <c r="J5077" s="98"/>
      <c r="K5077" s="98"/>
      <c r="L5077" s="98"/>
      <c r="M5077" s="255"/>
      <c r="N5077" s="255"/>
      <c r="O5077" s="98"/>
      <c r="P5077" s="98"/>
      <c r="Q5077" s="130"/>
    </row>
    <row r="5078" spans="1:17" ht="12.6" customHeight="1" x14ac:dyDescent="0.2">
      <c r="A5078" s="234"/>
      <c r="B5078" s="98"/>
      <c r="C5078" s="130"/>
      <c r="D5078" s="240"/>
      <c r="E5078" s="240"/>
      <c r="F5078" s="224"/>
      <c r="G5078" s="98"/>
      <c r="H5078" s="98"/>
      <c r="I5078" s="130"/>
      <c r="J5078" s="98"/>
      <c r="K5078" s="98"/>
      <c r="L5078" s="98"/>
      <c r="M5078" s="255"/>
      <c r="N5078" s="255"/>
      <c r="O5078" s="98"/>
      <c r="P5078" s="98"/>
      <c r="Q5078" s="130"/>
    </row>
    <row r="5079" spans="1:17" ht="12.6" customHeight="1" x14ac:dyDescent="0.2">
      <c r="A5079" s="234"/>
      <c r="B5079" s="98"/>
      <c r="C5079" s="130"/>
      <c r="D5079" s="240"/>
      <c r="E5079" s="240"/>
      <c r="F5079" s="224"/>
      <c r="G5079" s="98"/>
      <c r="H5079" s="98"/>
      <c r="I5079" s="130"/>
      <c r="J5079" s="98"/>
      <c r="K5079" s="98"/>
      <c r="L5079" s="98"/>
      <c r="M5079" s="255"/>
      <c r="N5079" s="255"/>
      <c r="O5079" s="98"/>
      <c r="P5079" s="98"/>
      <c r="Q5079" s="130"/>
    </row>
    <row r="5080" spans="1:17" ht="12.6" customHeight="1" x14ac:dyDescent="0.2">
      <c r="A5080" s="234"/>
      <c r="B5080" s="98"/>
      <c r="C5080" s="130"/>
      <c r="D5080" s="240"/>
      <c r="E5080" s="240"/>
      <c r="F5080" s="224"/>
      <c r="G5080" s="98"/>
      <c r="H5080" s="98"/>
      <c r="I5080" s="130"/>
      <c r="J5080" s="98"/>
      <c r="K5080" s="98"/>
      <c r="L5080" s="98"/>
      <c r="M5080" s="255"/>
      <c r="N5080" s="255"/>
      <c r="O5080" s="98"/>
      <c r="P5080" s="98"/>
      <c r="Q5080" s="130"/>
    </row>
    <row r="5081" spans="1:17" ht="12.6" customHeight="1" x14ac:dyDescent="0.2">
      <c r="A5081" s="234"/>
      <c r="B5081" s="98"/>
      <c r="C5081" s="130"/>
      <c r="D5081" s="240"/>
      <c r="E5081" s="240"/>
      <c r="F5081" s="224"/>
      <c r="G5081" s="98"/>
      <c r="H5081" s="98"/>
      <c r="I5081" s="130"/>
      <c r="J5081" s="98"/>
      <c r="K5081" s="98"/>
      <c r="L5081" s="98"/>
      <c r="M5081" s="255"/>
      <c r="N5081" s="255"/>
      <c r="O5081" s="98"/>
      <c r="P5081" s="98"/>
      <c r="Q5081" s="130"/>
    </row>
    <row r="5082" spans="1:17" ht="12.6" customHeight="1" x14ac:dyDescent="0.2">
      <c r="A5082" s="234"/>
      <c r="B5082" s="98"/>
      <c r="C5082" s="130"/>
      <c r="D5082" s="240"/>
      <c r="E5082" s="240"/>
      <c r="F5082" s="224"/>
      <c r="G5082" s="98"/>
      <c r="H5082" s="98"/>
      <c r="I5082" s="130"/>
      <c r="J5082" s="98"/>
      <c r="K5082" s="98"/>
      <c r="L5082" s="98"/>
      <c r="M5082" s="255"/>
      <c r="N5082" s="255"/>
      <c r="O5082" s="98"/>
      <c r="P5082" s="98"/>
      <c r="Q5082" s="130"/>
    </row>
    <row r="5083" spans="1:17" ht="12.6" customHeight="1" x14ac:dyDescent="0.2">
      <c r="A5083" s="234"/>
      <c r="B5083" s="98"/>
      <c r="C5083" s="130"/>
      <c r="D5083" s="240"/>
      <c r="E5083" s="240"/>
      <c r="F5083" s="224"/>
      <c r="G5083" s="98"/>
      <c r="H5083" s="98"/>
      <c r="I5083" s="130"/>
      <c r="J5083" s="98"/>
      <c r="K5083" s="98"/>
      <c r="L5083" s="98"/>
      <c r="M5083" s="255"/>
      <c r="N5083" s="255"/>
      <c r="O5083" s="98"/>
      <c r="P5083" s="98"/>
      <c r="Q5083" s="130"/>
    </row>
    <row r="5084" spans="1:17" ht="12.6" customHeight="1" x14ac:dyDescent="0.2">
      <c r="A5084" s="234"/>
      <c r="B5084" s="98"/>
      <c r="C5084" s="130"/>
      <c r="D5084" s="240"/>
      <c r="E5084" s="240"/>
      <c r="F5084" s="224"/>
      <c r="G5084" s="98"/>
      <c r="H5084" s="98"/>
      <c r="I5084" s="130"/>
      <c r="J5084" s="98"/>
      <c r="K5084" s="98"/>
      <c r="L5084" s="98"/>
      <c r="M5084" s="255"/>
      <c r="N5084" s="255"/>
      <c r="O5084" s="98"/>
      <c r="P5084" s="98"/>
      <c r="Q5084" s="130"/>
    </row>
    <row r="5085" spans="1:17" ht="12.6" customHeight="1" x14ac:dyDescent="0.2">
      <c r="A5085" s="234"/>
      <c r="B5085" s="98"/>
      <c r="C5085" s="130"/>
      <c r="D5085" s="240"/>
      <c r="E5085" s="240"/>
      <c r="F5085" s="224"/>
      <c r="G5085" s="98"/>
      <c r="H5085" s="98"/>
      <c r="I5085" s="130"/>
      <c r="J5085" s="98"/>
      <c r="K5085" s="98"/>
      <c r="L5085" s="98"/>
      <c r="M5085" s="255"/>
      <c r="N5085" s="255"/>
      <c r="O5085" s="98"/>
      <c r="P5085" s="98"/>
      <c r="Q5085" s="130"/>
    </row>
    <row r="5086" spans="1:17" ht="12.6" customHeight="1" x14ac:dyDescent="0.2">
      <c r="A5086" s="234"/>
      <c r="B5086" s="98"/>
      <c r="C5086" s="130"/>
      <c r="D5086" s="240"/>
      <c r="E5086" s="240"/>
      <c r="F5086" s="224"/>
      <c r="G5086" s="98"/>
      <c r="H5086" s="98"/>
      <c r="I5086" s="130"/>
      <c r="J5086" s="98"/>
      <c r="K5086" s="98"/>
      <c r="L5086" s="98"/>
      <c r="M5086" s="255"/>
      <c r="N5086" s="255"/>
      <c r="O5086" s="98"/>
      <c r="P5086" s="98"/>
      <c r="Q5086" s="130"/>
    </row>
    <row r="5087" spans="1:17" ht="12.6" customHeight="1" x14ac:dyDescent="0.2">
      <c r="A5087" s="234"/>
      <c r="B5087" s="98"/>
      <c r="C5087" s="130"/>
      <c r="D5087" s="240"/>
      <c r="E5087" s="240"/>
      <c r="F5087" s="224"/>
      <c r="G5087" s="98"/>
      <c r="H5087" s="98"/>
      <c r="I5087" s="130"/>
      <c r="J5087" s="98"/>
      <c r="K5087" s="98"/>
      <c r="L5087" s="98"/>
      <c r="M5087" s="255"/>
      <c r="N5087" s="255"/>
      <c r="O5087" s="98"/>
      <c r="P5087" s="98"/>
      <c r="Q5087" s="130"/>
    </row>
    <row r="5088" spans="1:17" ht="12.6" customHeight="1" x14ac:dyDescent="0.2">
      <c r="A5088" s="234"/>
      <c r="B5088" s="98"/>
      <c r="C5088" s="130"/>
      <c r="D5088" s="240"/>
      <c r="E5088" s="240"/>
      <c r="F5088" s="224"/>
      <c r="G5088" s="98"/>
      <c r="H5088" s="98"/>
      <c r="I5088" s="130"/>
      <c r="J5088" s="98"/>
      <c r="K5088" s="98"/>
      <c r="L5088" s="98"/>
      <c r="M5088" s="255"/>
      <c r="N5088" s="255"/>
      <c r="O5088" s="98"/>
      <c r="P5088" s="98"/>
      <c r="Q5088" s="130"/>
    </row>
    <row r="5089" spans="1:17" ht="12.6" customHeight="1" x14ac:dyDescent="0.2">
      <c r="A5089" s="234"/>
      <c r="B5089" s="98"/>
      <c r="C5089" s="130"/>
      <c r="D5089" s="240"/>
      <c r="E5089" s="240"/>
      <c r="F5089" s="224"/>
      <c r="G5089" s="98"/>
      <c r="H5089" s="98"/>
      <c r="I5089" s="130"/>
      <c r="J5089" s="98"/>
      <c r="K5089" s="98"/>
      <c r="L5089" s="98"/>
      <c r="M5089" s="255"/>
      <c r="N5089" s="255"/>
      <c r="O5089" s="98"/>
      <c r="P5089" s="98"/>
      <c r="Q5089" s="130"/>
    </row>
    <row r="5090" spans="1:17" ht="12.6" customHeight="1" x14ac:dyDescent="0.2">
      <c r="A5090" s="234"/>
      <c r="B5090" s="98"/>
      <c r="C5090" s="130"/>
      <c r="D5090" s="240"/>
      <c r="E5090" s="240"/>
      <c r="F5090" s="224"/>
      <c r="G5090" s="98"/>
      <c r="H5090" s="98"/>
      <c r="I5090" s="130"/>
      <c r="J5090" s="98"/>
      <c r="K5090" s="98"/>
      <c r="L5090" s="98"/>
      <c r="M5090" s="255"/>
      <c r="N5090" s="255"/>
      <c r="O5090" s="98"/>
      <c r="P5090" s="98"/>
      <c r="Q5090" s="130"/>
    </row>
    <row r="5091" spans="1:17" ht="12.6" customHeight="1" x14ac:dyDescent="0.2">
      <c r="A5091" s="234"/>
      <c r="B5091" s="98"/>
      <c r="C5091" s="130"/>
      <c r="D5091" s="240"/>
      <c r="E5091" s="240"/>
      <c r="F5091" s="224"/>
      <c r="G5091" s="98"/>
      <c r="H5091" s="98"/>
      <c r="I5091" s="130"/>
      <c r="J5091" s="98"/>
      <c r="K5091" s="98"/>
      <c r="L5091" s="98"/>
      <c r="M5091" s="255"/>
      <c r="N5091" s="255"/>
      <c r="O5091" s="98"/>
      <c r="P5091" s="98"/>
      <c r="Q5091" s="130"/>
    </row>
    <row r="5092" spans="1:17" ht="12.6" customHeight="1" x14ac:dyDescent="0.2">
      <c r="A5092" s="234"/>
      <c r="B5092" s="98"/>
      <c r="C5092" s="130"/>
      <c r="D5092" s="240"/>
      <c r="E5092" s="240"/>
      <c r="F5092" s="224"/>
      <c r="G5092" s="98"/>
      <c r="H5092" s="98"/>
      <c r="I5092" s="130"/>
      <c r="J5092" s="98"/>
      <c r="K5092" s="98"/>
      <c r="L5092" s="98"/>
      <c r="M5092" s="255"/>
      <c r="N5092" s="255"/>
      <c r="O5092" s="98"/>
      <c r="P5092" s="98"/>
      <c r="Q5092" s="130"/>
    </row>
    <row r="5093" spans="1:17" ht="12.6" customHeight="1" x14ac:dyDescent="0.2">
      <c r="A5093" s="234"/>
      <c r="B5093" s="98"/>
      <c r="C5093" s="130"/>
      <c r="D5093" s="240"/>
      <c r="E5093" s="240"/>
      <c r="F5093" s="224"/>
      <c r="G5093" s="98"/>
      <c r="H5093" s="98"/>
      <c r="I5093" s="130"/>
      <c r="J5093" s="98"/>
      <c r="K5093" s="98"/>
      <c r="L5093" s="98"/>
      <c r="M5093" s="255"/>
      <c r="N5093" s="255"/>
      <c r="O5093" s="98"/>
      <c r="P5093" s="98"/>
      <c r="Q5093" s="130"/>
    </row>
    <row r="5094" spans="1:17" ht="12.6" customHeight="1" x14ac:dyDescent="0.2">
      <c r="A5094" s="234"/>
      <c r="B5094" s="98"/>
      <c r="C5094" s="130"/>
      <c r="D5094" s="240"/>
      <c r="E5094" s="240"/>
      <c r="F5094" s="224"/>
      <c r="G5094" s="98"/>
      <c r="H5094" s="98"/>
      <c r="I5094" s="130"/>
      <c r="J5094" s="98"/>
      <c r="K5094" s="98"/>
      <c r="L5094" s="98"/>
      <c r="M5094" s="255"/>
      <c r="N5094" s="255"/>
      <c r="O5094" s="98"/>
      <c r="P5094" s="98"/>
      <c r="Q5094" s="130"/>
    </row>
    <row r="5095" spans="1:17" ht="12.6" customHeight="1" x14ac:dyDescent="0.2">
      <c r="A5095" s="234"/>
      <c r="B5095" s="98"/>
      <c r="C5095" s="130"/>
      <c r="D5095" s="240"/>
      <c r="E5095" s="240"/>
      <c r="F5095" s="224"/>
      <c r="G5095" s="98"/>
      <c r="H5095" s="98"/>
      <c r="I5095" s="130"/>
      <c r="J5095" s="98"/>
      <c r="K5095" s="98"/>
      <c r="L5095" s="98"/>
      <c r="M5095" s="255"/>
      <c r="N5095" s="255"/>
      <c r="O5095" s="98"/>
      <c r="P5095" s="98"/>
      <c r="Q5095" s="130"/>
    </row>
    <row r="5096" spans="1:17" ht="12.6" customHeight="1" x14ac:dyDescent="0.2">
      <c r="A5096" s="234"/>
      <c r="B5096" s="98"/>
      <c r="C5096" s="130"/>
      <c r="D5096" s="240"/>
      <c r="E5096" s="240"/>
      <c r="F5096" s="224"/>
      <c r="G5096" s="98"/>
      <c r="H5096" s="98"/>
      <c r="I5096" s="130"/>
      <c r="J5096" s="98"/>
      <c r="K5096" s="98"/>
      <c r="L5096" s="98"/>
      <c r="M5096" s="255"/>
      <c r="N5096" s="255"/>
      <c r="O5096" s="98"/>
      <c r="P5096" s="98"/>
      <c r="Q5096" s="130"/>
    </row>
    <row r="5097" spans="1:17" ht="12.6" customHeight="1" x14ac:dyDescent="0.2">
      <c r="A5097" s="234"/>
      <c r="B5097" s="98"/>
      <c r="C5097" s="130"/>
      <c r="D5097" s="240"/>
      <c r="E5097" s="240"/>
      <c r="F5097" s="224"/>
      <c r="G5097" s="98"/>
      <c r="H5097" s="98"/>
      <c r="I5097" s="130"/>
      <c r="J5097" s="98"/>
      <c r="K5097" s="98"/>
      <c r="L5097" s="98"/>
      <c r="M5097" s="255"/>
      <c r="N5097" s="255"/>
      <c r="O5097" s="98"/>
      <c r="P5097" s="98"/>
      <c r="Q5097" s="130"/>
    </row>
    <row r="5098" spans="1:17" ht="12.6" customHeight="1" x14ac:dyDescent="0.2">
      <c r="A5098" s="234"/>
      <c r="B5098" s="98"/>
      <c r="C5098" s="130"/>
      <c r="D5098" s="240"/>
      <c r="E5098" s="240"/>
      <c r="F5098" s="224"/>
      <c r="G5098" s="98"/>
      <c r="H5098" s="98"/>
      <c r="I5098" s="130"/>
      <c r="J5098" s="98"/>
      <c r="K5098" s="98"/>
      <c r="L5098" s="98"/>
      <c r="M5098" s="255"/>
      <c r="N5098" s="255"/>
      <c r="O5098" s="98"/>
      <c r="P5098" s="98"/>
      <c r="Q5098" s="130"/>
    </row>
    <row r="5099" spans="1:17" ht="12.6" customHeight="1" x14ac:dyDescent="0.2">
      <c r="A5099" s="234"/>
      <c r="B5099" s="98"/>
      <c r="C5099" s="130"/>
      <c r="D5099" s="240"/>
      <c r="E5099" s="240"/>
      <c r="F5099" s="224"/>
      <c r="G5099" s="98"/>
      <c r="H5099" s="98"/>
      <c r="I5099" s="130"/>
      <c r="J5099" s="98"/>
      <c r="K5099" s="98"/>
      <c r="L5099" s="98"/>
      <c r="M5099" s="255"/>
      <c r="N5099" s="255"/>
      <c r="O5099" s="98"/>
      <c r="P5099" s="98"/>
      <c r="Q5099" s="130"/>
    </row>
    <row r="5100" spans="1:17" ht="12.6" customHeight="1" x14ac:dyDescent="0.2">
      <c r="A5100" s="234"/>
      <c r="B5100" s="98"/>
      <c r="C5100" s="130"/>
      <c r="D5100" s="240"/>
      <c r="E5100" s="240"/>
      <c r="F5100" s="224"/>
      <c r="G5100" s="98"/>
      <c r="H5100" s="98"/>
      <c r="I5100" s="130"/>
      <c r="J5100" s="98"/>
      <c r="K5100" s="98"/>
      <c r="L5100" s="98"/>
      <c r="M5100" s="255"/>
      <c r="N5100" s="255"/>
      <c r="O5100" s="98"/>
      <c r="P5100" s="98"/>
      <c r="Q5100" s="130"/>
    </row>
    <row r="5101" spans="1:17" ht="12.6" customHeight="1" x14ac:dyDescent="0.2">
      <c r="A5101" s="234"/>
      <c r="B5101" s="98"/>
      <c r="C5101" s="130"/>
      <c r="D5101" s="240"/>
      <c r="E5101" s="240"/>
      <c r="F5101" s="224"/>
      <c r="G5101" s="98"/>
      <c r="H5101" s="98"/>
      <c r="I5101" s="130"/>
      <c r="J5101" s="98"/>
      <c r="K5101" s="98"/>
      <c r="L5101" s="98"/>
      <c r="M5101" s="255"/>
      <c r="N5101" s="255"/>
      <c r="O5101" s="98"/>
      <c r="P5101" s="98"/>
      <c r="Q5101" s="130"/>
    </row>
    <row r="5102" spans="1:17" ht="12.6" customHeight="1" x14ac:dyDescent="0.2">
      <c r="A5102" s="234"/>
      <c r="B5102" s="98"/>
      <c r="C5102" s="130"/>
      <c r="D5102" s="240"/>
      <c r="E5102" s="240"/>
      <c r="F5102" s="224"/>
      <c r="G5102" s="98"/>
      <c r="H5102" s="98"/>
      <c r="I5102" s="130"/>
      <c r="J5102" s="98"/>
      <c r="K5102" s="98"/>
      <c r="L5102" s="98"/>
      <c r="M5102" s="255"/>
      <c r="N5102" s="255"/>
      <c r="O5102" s="98"/>
      <c r="P5102" s="98"/>
      <c r="Q5102" s="130"/>
    </row>
    <row r="5103" spans="1:17" ht="12.6" customHeight="1" x14ac:dyDescent="0.2">
      <c r="A5103" s="234"/>
      <c r="B5103" s="98"/>
      <c r="C5103" s="130"/>
      <c r="D5103" s="240"/>
      <c r="E5103" s="240"/>
      <c r="F5103" s="224"/>
      <c r="G5103" s="98"/>
      <c r="H5103" s="98"/>
      <c r="I5103" s="130"/>
      <c r="J5103" s="98"/>
      <c r="K5103" s="98"/>
      <c r="L5103" s="98"/>
      <c r="M5103" s="255"/>
      <c r="N5103" s="255"/>
      <c r="O5103" s="98"/>
      <c r="P5103" s="98"/>
      <c r="Q5103" s="130"/>
    </row>
    <row r="5104" spans="1:17" ht="12.6" customHeight="1" x14ac:dyDescent="0.2">
      <c r="A5104" s="234"/>
      <c r="B5104" s="98"/>
      <c r="C5104" s="130"/>
      <c r="D5104" s="240"/>
      <c r="E5104" s="240"/>
      <c r="F5104" s="224"/>
      <c r="G5104" s="98"/>
      <c r="H5104" s="98"/>
      <c r="I5104" s="130"/>
      <c r="J5104" s="98"/>
      <c r="K5104" s="98"/>
      <c r="L5104" s="98"/>
      <c r="M5104" s="255"/>
      <c r="N5104" s="255"/>
      <c r="O5104" s="98"/>
      <c r="P5104" s="98"/>
      <c r="Q5104" s="130"/>
    </row>
    <row r="5105" spans="1:17" ht="12.6" customHeight="1" x14ac:dyDescent="0.2">
      <c r="A5105" s="234"/>
      <c r="B5105" s="98"/>
      <c r="C5105" s="130"/>
      <c r="D5105" s="240"/>
      <c r="E5105" s="240"/>
      <c r="F5105" s="224"/>
      <c r="G5105" s="98"/>
      <c r="H5105" s="98"/>
      <c r="I5105" s="130"/>
      <c r="J5105" s="98"/>
      <c r="K5105" s="98"/>
      <c r="L5105" s="98"/>
      <c r="M5105" s="255"/>
      <c r="N5105" s="255"/>
      <c r="O5105" s="98"/>
      <c r="P5105" s="98"/>
      <c r="Q5105" s="130"/>
    </row>
    <row r="5106" spans="1:17" ht="12.6" customHeight="1" x14ac:dyDescent="0.2">
      <c r="A5106" s="234"/>
      <c r="B5106" s="98"/>
      <c r="C5106" s="130"/>
      <c r="D5106" s="240"/>
      <c r="E5106" s="240"/>
      <c r="F5106" s="224"/>
      <c r="G5106" s="98"/>
      <c r="H5106" s="98"/>
      <c r="I5106" s="130"/>
      <c r="J5106" s="98"/>
      <c r="K5106" s="98"/>
      <c r="L5106" s="98"/>
      <c r="M5106" s="255"/>
      <c r="N5106" s="255"/>
      <c r="O5106" s="98"/>
      <c r="P5106" s="98"/>
      <c r="Q5106" s="130"/>
    </row>
    <row r="5107" spans="1:17" ht="12.6" customHeight="1" x14ac:dyDescent="0.2">
      <c r="A5107" s="234"/>
      <c r="B5107" s="98"/>
      <c r="C5107" s="130"/>
      <c r="D5107" s="240"/>
      <c r="E5107" s="240"/>
      <c r="F5107" s="224"/>
      <c r="G5107" s="98"/>
      <c r="H5107" s="98"/>
      <c r="I5107" s="130"/>
      <c r="J5107" s="98"/>
      <c r="K5107" s="98"/>
      <c r="L5107" s="98"/>
      <c r="M5107" s="255"/>
      <c r="N5107" s="255"/>
      <c r="O5107" s="98"/>
      <c r="P5107" s="98"/>
      <c r="Q5107" s="130"/>
    </row>
    <row r="5108" spans="1:17" ht="12.6" customHeight="1" x14ac:dyDescent="0.2">
      <c r="A5108" s="234"/>
      <c r="B5108" s="98"/>
      <c r="C5108" s="130"/>
      <c r="D5108" s="240"/>
      <c r="E5108" s="240"/>
      <c r="F5108" s="224"/>
      <c r="G5108" s="98"/>
      <c r="H5108" s="98"/>
      <c r="I5108" s="130"/>
      <c r="J5108" s="98"/>
      <c r="K5108" s="98"/>
      <c r="L5108" s="98"/>
      <c r="M5108" s="255"/>
      <c r="N5108" s="255"/>
      <c r="O5108" s="98"/>
      <c r="P5108" s="98"/>
      <c r="Q5108" s="130"/>
    </row>
    <row r="5109" spans="1:17" ht="12.6" customHeight="1" x14ac:dyDescent="0.2">
      <c r="A5109" s="234"/>
      <c r="B5109" s="98"/>
      <c r="C5109" s="130"/>
      <c r="D5109" s="240"/>
      <c r="E5109" s="240"/>
      <c r="F5109" s="224"/>
      <c r="G5109" s="98"/>
      <c r="H5109" s="98"/>
      <c r="I5109" s="130"/>
      <c r="J5109" s="98"/>
      <c r="K5109" s="98"/>
      <c r="L5109" s="98"/>
      <c r="M5109" s="255"/>
      <c r="N5109" s="255"/>
      <c r="O5109" s="98"/>
      <c r="P5109" s="98"/>
      <c r="Q5109" s="130"/>
    </row>
    <row r="5110" spans="1:17" ht="12.6" customHeight="1" x14ac:dyDescent="0.2">
      <c r="A5110" s="234"/>
      <c r="B5110" s="98"/>
      <c r="C5110" s="130"/>
      <c r="D5110" s="240"/>
      <c r="E5110" s="240"/>
      <c r="F5110" s="224"/>
      <c r="G5110" s="98"/>
      <c r="H5110" s="98"/>
      <c r="I5110" s="130"/>
      <c r="J5110" s="98"/>
      <c r="K5110" s="98"/>
      <c r="L5110" s="98"/>
      <c r="M5110" s="255"/>
      <c r="N5110" s="255"/>
      <c r="O5110" s="98"/>
      <c r="P5110" s="98"/>
      <c r="Q5110" s="130"/>
    </row>
    <row r="5111" spans="1:17" ht="12.6" customHeight="1" x14ac:dyDescent="0.2">
      <c r="A5111" s="234"/>
      <c r="B5111" s="98"/>
      <c r="C5111" s="130"/>
      <c r="D5111" s="240"/>
      <c r="E5111" s="240"/>
      <c r="F5111" s="224"/>
      <c r="G5111" s="98"/>
      <c r="H5111" s="98"/>
      <c r="I5111" s="130"/>
      <c r="J5111" s="98"/>
      <c r="K5111" s="98"/>
      <c r="L5111" s="98"/>
      <c r="M5111" s="255"/>
      <c r="N5111" s="255"/>
      <c r="O5111" s="98"/>
      <c r="P5111" s="98"/>
      <c r="Q5111" s="130"/>
    </row>
    <row r="5112" spans="1:17" ht="12.6" customHeight="1" x14ac:dyDescent="0.2">
      <c r="A5112" s="234"/>
      <c r="B5112" s="98"/>
      <c r="C5112" s="130"/>
      <c r="D5112" s="240"/>
      <c r="E5112" s="240"/>
      <c r="F5112" s="224"/>
      <c r="G5112" s="98"/>
      <c r="H5112" s="98"/>
      <c r="I5112" s="130"/>
      <c r="J5112" s="98"/>
      <c r="K5112" s="98"/>
      <c r="L5112" s="98"/>
      <c r="M5112" s="255"/>
      <c r="N5112" s="255"/>
      <c r="O5112" s="98"/>
      <c r="P5112" s="98"/>
      <c r="Q5112" s="130"/>
    </row>
    <row r="5113" spans="1:17" ht="12.6" customHeight="1" x14ac:dyDescent="0.2">
      <c r="A5113" s="234"/>
      <c r="B5113" s="98"/>
      <c r="C5113" s="130"/>
      <c r="D5113" s="240"/>
      <c r="E5113" s="240"/>
      <c r="F5113" s="224"/>
      <c r="G5113" s="98"/>
      <c r="H5113" s="98"/>
      <c r="I5113" s="130"/>
      <c r="J5113" s="98"/>
      <c r="K5113" s="98"/>
      <c r="L5113" s="98"/>
      <c r="M5113" s="255"/>
      <c r="N5113" s="255"/>
      <c r="O5113" s="98"/>
      <c r="P5113" s="98"/>
      <c r="Q5113" s="130"/>
    </row>
    <row r="5114" spans="1:17" ht="12.6" customHeight="1" x14ac:dyDescent="0.2">
      <c r="A5114" s="234"/>
      <c r="B5114" s="98"/>
      <c r="C5114" s="130"/>
      <c r="D5114" s="240"/>
      <c r="E5114" s="240"/>
      <c r="F5114" s="224"/>
      <c r="G5114" s="98"/>
      <c r="H5114" s="98"/>
      <c r="I5114" s="130"/>
      <c r="J5114" s="98"/>
      <c r="K5114" s="98"/>
      <c r="L5114" s="98"/>
      <c r="M5114" s="255"/>
      <c r="N5114" s="255"/>
      <c r="O5114" s="98"/>
      <c r="P5114" s="98"/>
      <c r="Q5114" s="130"/>
    </row>
    <row r="5115" spans="1:17" ht="12.6" customHeight="1" x14ac:dyDescent="0.2">
      <c r="A5115" s="234"/>
      <c r="B5115" s="98"/>
      <c r="C5115" s="130"/>
      <c r="D5115" s="240"/>
      <c r="E5115" s="240"/>
      <c r="F5115" s="224"/>
      <c r="G5115" s="98"/>
      <c r="H5115" s="98"/>
      <c r="I5115" s="130"/>
      <c r="J5115" s="98"/>
      <c r="K5115" s="98"/>
      <c r="L5115" s="98"/>
      <c r="M5115" s="255"/>
      <c r="N5115" s="255"/>
      <c r="O5115" s="98"/>
      <c r="P5115" s="98"/>
      <c r="Q5115" s="130"/>
    </row>
    <row r="5116" spans="1:17" ht="12.6" customHeight="1" x14ac:dyDescent="0.2">
      <c r="A5116" s="234"/>
      <c r="B5116" s="98"/>
      <c r="C5116" s="130"/>
      <c r="D5116" s="240"/>
      <c r="E5116" s="240"/>
      <c r="F5116" s="224"/>
      <c r="G5116" s="98"/>
      <c r="H5116" s="98"/>
      <c r="I5116" s="130"/>
      <c r="J5116" s="98"/>
      <c r="K5116" s="98"/>
      <c r="L5116" s="98"/>
      <c r="M5116" s="255"/>
      <c r="N5116" s="255"/>
      <c r="O5116" s="98"/>
      <c r="P5116" s="98"/>
      <c r="Q5116" s="130"/>
    </row>
    <row r="5117" spans="1:17" ht="12.6" customHeight="1" x14ac:dyDescent="0.2">
      <c r="A5117" s="234"/>
      <c r="B5117" s="98"/>
      <c r="C5117" s="130"/>
      <c r="D5117" s="240"/>
      <c r="E5117" s="240"/>
      <c r="F5117" s="224"/>
      <c r="G5117" s="98"/>
      <c r="H5117" s="98"/>
      <c r="I5117" s="130"/>
      <c r="J5117" s="98"/>
      <c r="K5117" s="98"/>
      <c r="L5117" s="98"/>
      <c r="M5117" s="255"/>
      <c r="N5117" s="255"/>
      <c r="O5117" s="98"/>
      <c r="P5117" s="98"/>
      <c r="Q5117" s="130"/>
    </row>
    <row r="5118" spans="1:17" ht="12.6" customHeight="1" x14ac:dyDescent="0.2">
      <c r="A5118" s="234"/>
      <c r="B5118" s="98"/>
      <c r="C5118" s="130"/>
      <c r="D5118" s="240"/>
      <c r="E5118" s="240"/>
      <c r="F5118" s="224"/>
      <c r="G5118" s="98"/>
      <c r="H5118" s="98"/>
      <c r="I5118" s="130"/>
      <c r="J5118" s="98"/>
      <c r="K5118" s="98"/>
      <c r="L5118" s="98"/>
      <c r="M5118" s="255"/>
      <c r="N5118" s="255"/>
      <c r="O5118" s="98"/>
      <c r="P5118" s="98"/>
      <c r="Q5118" s="130"/>
    </row>
    <row r="5119" spans="1:17" ht="12.6" customHeight="1" x14ac:dyDescent="0.2">
      <c r="A5119" s="234"/>
      <c r="B5119" s="98"/>
      <c r="C5119" s="130"/>
      <c r="D5119" s="240"/>
      <c r="E5119" s="240"/>
      <c r="F5119" s="224"/>
      <c r="G5119" s="98"/>
      <c r="H5119" s="98"/>
      <c r="I5119" s="130"/>
      <c r="J5119" s="98"/>
      <c r="K5119" s="98"/>
      <c r="L5119" s="98"/>
      <c r="M5119" s="255"/>
      <c r="N5119" s="255"/>
      <c r="O5119" s="98"/>
      <c r="P5119" s="98"/>
      <c r="Q5119" s="130"/>
    </row>
    <row r="5120" spans="1:17" ht="12.6" customHeight="1" x14ac:dyDescent="0.2">
      <c r="A5120" s="234"/>
      <c r="B5120" s="98"/>
      <c r="C5120" s="130"/>
      <c r="D5120" s="240"/>
      <c r="E5120" s="240"/>
      <c r="F5120" s="224"/>
      <c r="G5120" s="98"/>
      <c r="H5120" s="98"/>
      <c r="I5120" s="130"/>
      <c r="J5120" s="98"/>
      <c r="K5120" s="98"/>
      <c r="L5120" s="98"/>
      <c r="M5120" s="255"/>
      <c r="N5120" s="255"/>
      <c r="O5120" s="98"/>
      <c r="P5120" s="98"/>
      <c r="Q5120" s="130"/>
    </row>
    <row r="5121" spans="1:17" ht="12.6" customHeight="1" x14ac:dyDescent="0.2">
      <c r="A5121" s="234"/>
      <c r="B5121" s="98"/>
      <c r="C5121" s="130"/>
      <c r="D5121" s="240"/>
      <c r="E5121" s="240"/>
      <c r="F5121" s="224"/>
      <c r="G5121" s="98"/>
      <c r="H5121" s="98"/>
      <c r="I5121" s="130"/>
      <c r="J5121" s="98"/>
      <c r="K5121" s="98"/>
      <c r="L5121" s="98"/>
      <c r="M5121" s="255"/>
      <c r="N5121" s="255"/>
      <c r="O5121" s="98"/>
      <c r="P5121" s="98"/>
      <c r="Q5121" s="130"/>
    </row>
    <row r="5122" spans="1:17" ht="12.6" customHeight="1" x14ac:dyDescent="0.2">
      <c r="A5122" s="234"/>
      <c r="B5122" s="98"/>
      <c r="C5122" s="130"/>
      <c r="D5122" s="240"/>
      <c r="E5122" s="240"/>
      <c r="F5122" s="224"/>
      <c r="G5122" s="98"/>
      <c r="H5122" s="98"/>
      <c r="I5122" s="130"/>
      <c r="J5122" s="98"/>
      <c r="K5122" s="98"/>
      <c r="L5122" s="98"/>
      <c r="M5122" s="255"/>
      <c r="N5122" s="255"/>
      <c r="O5122" s="98"/>
      <c r="P5122" s="98"/>
      <c r="Q5122" s="130"/>
    </row>
    <row r="5123" spans="1:17" ht="12.6" customHeight="1" x14ac:dyDescent="0.2">
      <c r="A5123" s="234"/>
      <c r="B5123" s="98"/>
      <c r="C5123" s="130"/>
      <c r="D5123" s="240"/>
      <c r="E5123" s="240"/>
      <c r="F5123" s="224"/>
      <c r="G5123" s="98"/>
      <c r="H5123" s="98"/>
      <c r="I5123" s="130"/>
      <c r="J5123" s="98"/>
      <c r="K5123" s="98"/>
      <c r="L5123" s="98"/>
      <c r="M5123" s="255"/>
      <c r="N5123" s="255"/>
      <c r="O5123" s="98"/>
      <c r="P5123" s="98"/>
      <c r="Q5123" s="130"/>
    </row>
    <row r="5124" spans="1:17" ht="12.6" customHeight="1" x14ac:dyDescent="0.2">
      <c r="A5124" s="234"/>
      <c r="B5124" s="98"/>
      <c r="C5124" s="130"/>
      <c r="D5124" s="240"/>
      <c r="E5124" s="240"/>
      <c r="F5124" s="224"/>
      <c r="G5124" s="98"/>
      <c r="H5124" s="98"/>
      <c r="I5124" s="130"/>
      <c r="J5124" s="98"/>
      <c r="K5124" s="98"/>
      <c r="L5124" s="98"/>
      <c r="M5124" s="255"/>
      <c r="N5124" s="255"/>
      <c r="O5124" s="98"/>
      <c r="P5124" s="98"/>
      <c r="Q5124" s="130"/>
    </row>
    <row r="5125" spans="1:17" ht="12.6" customHeight="1" x14ac:dyDescent="0.2">
      <c r="A5125" s="234"/>
      <c r="B5125" s="98"/>
      <c r="C5125" s="130"/>
      <c r="D5125" s="240"/>
      <c r="E5125" s="240"/>
      <c r="F5125" s="224"/>
      <c r="G5125" s="98"/>
      <c r="H5125" s="98"/>
      <c r="I5125" s="130"/>
      <c r="J5125" s="98"/>
      <c r="K5125" s="98"/>
      <c r="L5125" s="98"/>
      <c r="M5125" s="255"/>
      <c r="N5125" s="255"/>
      <c r="O5125" s="98"/>
      <c r="P5125" s="98"/>
      <c r="Q5125" s="130"/>
    </row>
    <row r="5126" spans="1:17" ht="12.6" customHeight="1" x14ac:dyDescent="0.2">
      <c r="A5126" s="234"/>
      <c r="B5126" s="98"/>
      <c r="C5126" s="130"/>
      <c r="D5126" s="240"/>
      <c r="E5126" s="240"/>
      <c r="F5126" s="224"/>
      <c r="G5126" s="98"/>
      <c r="H5126" s="98"/>
      <c r="I5126" s="130"/>
      <c r="J5126" s="98"/>
      <c r="K5126" s="98"/>
      <c r="L5126" s="98"/>
      <c r="M5126" s="255"/>
      <c r="N5126" s="255"/>
      <c r="O5126" s="98"/>
      <c r="P5126" s="98"/>
      <c r="Q5126" s="130"/>
    </row>
    <row r="5127" spans="1:17" ht="12.6" customHeight="1" x14ac:dyDescent="0.2">
      <c r="A5127" s="234"/>
      <c r="B5127" s="98"/>
      <c r="C5127" s="130"/>
      <c r="D5127" s="240"/>
      <c r="E5127" s="240"/>
      <c r="F5127" s="224"/>
      <c r="G5127" s="98"/>
      <c r="H5127" s="98"/>
      <c r="I5127" s="130"/>
      <c r="J5127" s="98"/>
      <c r="K5127" s="98"/>
      <c r="L5127" s="98"/>
      <c r="M5127" s="255"/>
      <c r="N5127" s="255"/>
      <c r="O5127" s="98"/>
      <c r="P5127" s="98"/>
      <c r="Q5127" s="130"/>
    </row>
    <row r="5128" spans="1:17" ht="12.6" customHeight="1" x14ac:dyDescent="0.2">
      <c r="A5128" s="234"/>
      <c r="B5128" s="98"/>
      <c r="C5128" s="130"/>
      <c r="D5128" s="240"/>
      <c r="E5128" s="240"/>
      <c r="F5128" s="224"/>
      <c r="G5128" s="98"/>
      <c r="H5128" s="98"/>
      <c r="I5128" s="130"/>
      <c r="J5128" s="98"/>
      <c r="K5128" s="98"/>
      <c r="L5128" s="98"/>
      <c r="M5128" s="255"/>
      <c r="N5128" s="255"/>
      <c r="O5128" s="98"/>
      <c r="P5128" s="98"/>
      <c r="Q5128" s="130"/>
    </row>
    <row r="5129" spans="1:17" ht="12.6" customHeight="1" x14ac:dyDescent="0.2">
      <c r="A5129" s="234"/>
      <c r="B5129" s="98"/>
      <c r="C5129" s="130"/>
      <c r="D5129" s="240"/>
      <c r="E5129" s="240"/>
      <c r="F5129" s="224"/>
      <c r="G5129" s="98"/>
      <c r="H5129" s="98"/>
      <c r="I5129" s="130"/>
      <c r="J5129" s="98"/>
      <c r="K5129" s="98"/>
      <c r="L5129" s="98"/>
      <c r="M5129" s="255"/>
      <c r="N5129" s="255"/>
      <c r="O5129" s="98"/>
      <c r="P5129" s="98"/>
      <c r="Q5129" s="130"/>
    </row>
    <row r="5130" spans="1:17" ht="12.6" customHeight="1" x14ac:dyDescent="0.2">
      <c r="A5130" s="234"/>
      <c r="B5130" s="98"/>
      <c r="C5130" s="130"/>
      <c r="D5130" s="240"/>
      <c r="E5130" s="240"/>
      <c r="F5130" s="224"/>
      <c r="G5130" s="98"/>
      <c r="H5130" s="98"/>
      <c r="I5130" s="130"/>
      <c r="J5130" s="98"/>
      <c r="K5130" s="98"/>
      <c r="L5130" s="98"/>
      <c r="M5130" s="255"/>
      <c r="N5130" s="255"/>
      <c r="O5130" s="98"/>
      <c r="P5130" s="98"/>
      <c r="Q5130" s="130"/>
    </row>
    <row r="5131" spans="1:17" ht="12.6" customHeight="1" x14ac:dyDescent="0.2">
      <c r="A5131" s="234"/>
      <c r="B5131" s="98"/>
      <c r="C5131" s="130"/>
      <c r="D5131" s="240"/>
      <c r="E5131" s="240"/>
      <c r="F5131" s="224"/>
      <c r="G5131" s="98"/>
      <c r="H5131" s="98"/>
      <c r="I5131" s="130"/>
      <c r="J5131" s="98"/>
      <c r="K5131" s="98"/>
      <c r="L5131" s="98"/>
      <c r="M5131" s="255"/>
      <c r="N5131" s="255"/>
      <c r="O5131" s="98"/>
      <c r="P5131" s="98"/>
      <c r="Q5131" s="130"/>
    </row>
    <row r="5132" spans="1:17" ht="12.6" customHeight="1" x14ac:dyDescent="0.2">
      <c r="A5132" s="234"/>
      <c r="B5132" s="98"/>
      <c r="C5132" s="130"/>
      <c r="D5132" s="240"/>
      <c r="E5132" s="240"/>
      <c r="F5132" s="224"/>
      <c r="G5132" s="98"/>
      <c r="H5132" s="98"/>
      <c r="I5132" s="130"/>
      <c r="J5132" s="98"/>
      <c r="K5132" s="98"/>
      <c r="L5132" s="98"/>
      <c r="M5132" s="255"/>
      <c r="N5132" s="255"/>
      <c r="O5132" s="98"/>
      <c r="P5132" s="98"/>
      <c r="Q5132" s="130"/>
    </row>
    <row r="5133" spans="1:17" ht="12.6" customHeight="1" x14ac:dyDescent="0.2">
      <c r="A5133" s="234"/>
      <c r="B5133" s="98"/>
      <c r="C5133" s="130"/>
      <c r="D5133" s="240"/>
      <c r="E5133" s="240"/>
      <c r="F5133" s="224"/>
      <c r="G5133" s="98"/>
      <c r="H5133" s="98"/>
      <c r="I5133" s="130"/>
      <c r="J5133" s="98"/>
      <c r="K5133" s="98"/>
      <c r="L5133" s="98"/>
      <c r="M5133" s="255"/>
      <c r="N5133" s="255"/>
      <c r="O5133" s="98"/>
      <c r="P5133" s="98"/>
      <c r="Q5133" s="130"/>
    </row>
    <row r="5134" spans="1:17" ht="12.6" customHeight="1" x14ac:dyDescent="0.2">
      <c r="A5134" s="234"/>
      <c r="B5134" s="98"/>
      <c r="C5134" s="130"/>
      <c r="D5134" s="240"/>
      <c r="E5134" s="240"/>
      <c r="F5134" s="224"/>
      <c r="G5134" s="98"/>
      <c r="H5134" s="98"/>
      <c r="I5134" s="130"/>
      <c r="J5134" s="98"/>
      <c r="K5134" s="98"/>
      <c r="L5134" s="98"/>
      <c r="M5134" s="255"/>
      <c r="N5134" s="255"/>
      <c r="O5134" s="98"/>
      <c r="P5134" s="98"/>
      <c r="Q5134" s="130"/>
    </row>
    <row r="5135" spans="1:17" ht="12.6" customHeight="1" x14ac:dyDescent="0.2">
      <c r="A5135" s="234"/>
      <c r="B5135" s="98"/>
      <c r="C5135" s="130"/>
      <c r="D5135" s="240"/>
      <c r="E5135" s="240"/>
      <c r="F5135" s="224"/>
      <c r="G5135" s="98"/>
      <c r="H5135" s="98"/>
      <c r="I5135" s="130"/>
      <c r="J5135" s="98"/>
      <c r="K5135" s="98"/>
      <c r="L5135" s="98"/>
      <c r="M5135" s="255"/>
      <c r="N5135" s="255"/>
      <c r="O5135" s="98"/>
      <c r="P5135" s="98"/>
      <c r="Q5135" s="130"/>
    </row>
    <row r="5136" spans="1:17" ht="12.6" customHeight="1" x14ac:dyDescent="0.2">
      <c r="A5136" s="234"/>
      <c r="B5136" s="98"/>
      <c r="C5136" s="130"/>
      <c r="D5136" s="240"/>
      <c r="E5136" s="240"/>
      <c r="F5136" s="224"/>
      <c r="G5136" s="98"/>
      <c r="H5136" s="98"/>
      <c r="I5136" s="130"/>
      <c r="J5136" s="98"/>
      <c r="K5136" s="98"/>
      <c r="L5136" s="98"/>
      <c r="M5136" s="255"/>
      <c r="N5136" s="255"/>
      <c r="O5136" s="98"/>
      <c r="P5136" s="98"/>
      <c r="Q5136" s="130"/>
    </row>
    <row r="5137" spans="1:17" ht="12.6" customHeight="1" x14ac:dyDescent="0.2">
      <c r="A5137" s="234"/>
      <c r="B5137" s="98"/>
      <c r="C5137" s="130"/>
      <c r="D5137" s="240"/>
      <c r="E5137" s="240"/>
      <c r="F5137" s="224"/>
      <c r="G5137" s="98"/>
      <c r="H5137" s="98"/>
      <c r="I5137" s="130"/>
      <c r="J5137" s="98"/>
      <c r="K5137" s="98"/>
      <c r="L5137" s="98"/>
      <c r="M5137" s="255"/>
      <c r="N5137" s="255"/>
      <c r="O5137" s="98"/>
      <c r="P5137" s="98"/>
      <c r="Q5137" s="130"/>
    </row>
    <row r="5138" spans="1:17" ht="12.6" customHeight="1" x14ac:dyDescent="0.2">
      <c r="A5138" s="234"/>
      <c r="B5138" s="98"/>
      <c r="C5138" s="130"/>
      <c r="D5138" s="240"/>
      <c r="E5138" s="240"/>
      <c r="F5138" s="224"/>
      <c r="G5138" s="98"/>
      <c r="H5138" s="98"/>
      <c r="I5138" s="130"/>
      <c r="J5138" s="98"/>
      <c r="K5138" s="98"/>
      <c r="L5138" s="98"/>
      <c r="M5138" s="255"/>
      <c r="N5138" s="255"/>
      <c r="O5138" s="98"/>
      <c r="P5138" s="98"/>
      <c r="Q5138" s="130"/>
    </row>
    <row r="5139" spans="1:17" ht="12.6" customHeight="1" x14ac:dyDescent="0.2">
      <c r="A5139" s="234"/>
      <c r="B5139" s="98"/>
      <c r="C5139" s="130"/>
      <c r="D5139" s="240"/>
      <c r="E5139" s="240"/>
      <c r="F5139" s="224"/>
      <c r="G5139" s="98"/>
      <c r="H5139" s="98"/>
      <c r="I5139" s="130"/>
      <c r="J5139" s="98"/>
      <c r="K5139" s="98"/>
      <c r="L5139" s="98"/>
      <c r="M5139" s="255"/>
      <c r="N5139" s="255"/>
      <c r="O5139" s="98"/>
      <c r="P5139" s="98"/>
      <c r="Q5139" s="130"/>
    </row>
    <row r="5140" spans="1:17" ht="12.6" customHeight="1" x14ac:dyDescent="0.2">
      <c r="A5140" s="234"/>
      <c r="B5140" s="98"/>
      <c r="C5140" s="130"/>
      <c r="D5140" s="240"/>
      <c r="E5140" s="240"/>
      <c r="F5140" s="224"/>
      <c r="G5140" s="98"/>
      <c r="H5140" s="98"/>
      <c r="I5140" s="130"/>
      <c r="J5140" s="98"/>
      <c r="K5140" s="98"/>
      <c r="L5140" s="98"/>
      <c r="M5140" s="255"/>
      <c r="N5140" s="255"/>
      <c r="O5140" s="98"/>
      <c r="P5140" s="98"/>
      <c r="Q5140" s="130"/>
    </row>
    <row r="5141" spans="1:17" ht="12.6" customHeight="1" x14ac:dyDescent="0.2">
      <c r="A5141" s="234"/>
      <c r="B5141" s="98"/>
      <c r="C5141" s="130"/>
      <c r="D5141" s="240"/>
      <c r="E5141" s="240"/>
      <c r="F5141" s="224"/>
      <c r="G5141" s="98"/>
      <c r="H5141" s="98"/>
      <c r="I5141" s="130"/>
      <c r="J5141" s="98"/>
      <c r="K5141" s="98"/>
      <c r="L5141" s="98"/>
      <c r="M5141" s="255"/>
      <c r="N5141" s="255"/>
      <c r="O5141" s="98"/>
      <c r="P5141" s="98"/>
      <c r="Q5141" s="130"/>
    </row>
    <row r="5142" spans="1:17" ht="12.6" customHeight="1" x14ac:dyDescent="0.2">
      <c r="A5142" s="234"/>
      <c r="B5142" s="98"/>
      <c r="C5142" s="130"/>
      <c r="D5142" s="240"/>
      <c r="E5142" s="240"/>
      <c r="F5142" s="224"/>
      <c r="G5142" s="98"/>
      <c r="H5142" s="98"/>
      <c r="I5142" s="130"/>
      <c r="J5142" s="98"/>
      <c r="K5142" s="98"/>
      <c r="L5142" s="98"/>
      <c r="M5142" s="255"/>
      <c r="N5142" s="255"/>
      <c r="O5142" s="98"/>
      <c r="P5142" s="98"/>
      <c r="Q5142" s="130"/>
    </row>
    <row r="5143" spans="1:17" ht="12.6" customHeight="1" x14ac:dyDescent="0.2">
      <c r="A5143" s="234"/>
      <c r="B5143" s="98"/>
      <c r="C5143" s="130"/>
      <c r="D5143" s="240"/>
      <c r="E5143" s="240"/>
      <c r="F5143" s="224"/>
      <c r="G5143" s="98"/>
      <c r="H5143" s="98"/>
      <c r="I5143" s="130"/>
      <c r="J5143" s="98"/>
      <c r="K5143" s="98"/>
      <c r="L5143" s="98"/>
      <c r="M5143" s="255"/>
      <c r="N5143" s="255"/>
      <c r="O5143" s="98"/>
      <c r="P5143" s="98"/>
      <c r="Q5143" s="130"/>
    </row>
    <row r="5144" spans="1:17" ht="12.6" customHeight="1" x14ac:dyDescent="0.2">
      <c r="A5144" s="234"/>
      <c r="B5144" s="98"/>
      <c r="C5144" s="130"/>
      <c r="D5144" s="240"/>
      <c r="E5144" s="240"/>
      <c r="F5144" s="224"/>
      <c r="G5144" s="98"/>
      <c r="H5144" s="98"/>
      <c r="I5144" s="130"/>
      <c r="J5144" s="98"/>
      <c r="K5144" s="98"/>
      <c r="L5144" s="98"/>
      <c r="M5144" s="255"/>
      <c r="N5144" s="255"/>
      <c r="O5144" s="98"/>
      <c r="P5144" s="98"/>
      <c r="Q5144" s="130"/>
    </row>
    <row r="5145" spans="1:17" ht="12.6" customHeight="1" x14ac:dyDescent="0.2">
      <c r="A5145" s="234"/>
      <c r="B5145" s="98"/>
      <c r="C5145" s="130"/>
      <c r="D5145" s="240"/>
      <c r="E5145" s="240"/>
      <c r="F5145" s="224"/>
      <c r="G5145" s="98"/>
      <c r="H5145" s="98"/>
      <c r="I5145" s="130"/>
      <c r="J5145" s="98"/>
      <c r="K5145" s="98"/>
      <c r="L5145" s="98"/>
      <c r="M5145" s="255"/>
      <c r="N5145" s="255"/>
      <c r="O5145" s="98"/>
      <c r="P5145" s="98"/>
      <c r="Q5145" s="130"/>
    </row>
    <row r="5146" spans="1:17" ht="12.6" customHeight="1" x14ac:dyDescent="0.2">
      <c r="A5146" s="234"/>
      <c r="B5146" s="98"/>
      <c r="C5146" s="130"/>
      <c r="D5146" s="240"/>
      <c r="E5146" s="240"/>
      <c r="F5146" s="224"/>
      <c r="G5146" s="98"/>
      <c r="H5146" s="98"/>
      <c r="I5146" s="130"/>
      <c r="J5146" s="98"/>
      <c r="K5146" s="98"/>
      <c r="L5146" s="98"/>
      <c r="M5146" s="255"/>
      <c r="N5146" s="255"/>
      <c r="O5146" s="98"/>
      <c r="P5146" s="98"/>
      <c r="Q5146" s="130"/>
    </row>
    <row r="5147" spans="1:17" ht="12.6" customHeight="1" x14ac:dyDescent="0.2">
      <c r="A5147" s="234"/>
      <c r="B5147" s="98"/>
      <c r="C5147" s="130"/>
      <c r="D5147" s="240"/>
      <c r="E5147" s="240"/>
      <c r="F5147" s="224"/>
      <c r="G5147" s="98"/>
      <c r="H5147" s="98"/>
      <c r="I5147" s="130"/>
      <c r="J5147" s="98"/>
      <c r="K5147" s="98"/>
      <c r="L5147" s="98"/>
      <c r="M5147" s="255"/>
      <c r="N5147" s="255"/>
      <c r="O5147" s="98"/>
      <c r="P5147" s="98"/>
      <c r="Q5147" s="130"/>
    </row>
    <row r="5148" spans="1:17" ht="12.6" customHeight="1" x14ac:dyDescent="0.2">
      <c r="A5148" s="234"/>
      <c r="B5148" s="98"/>
      <c r="C5148" s="130"/>
      <c r="D5148" s="240"/>
      <c r="E5148" s="240"/>
      <c r="F5148" s="224"/>
      <c r="G5148" s="98"/>
      <c r="H5148" s="98"/>
      <c r="I5148" s="130"/>
      <c r="J5148" s="98"/>
      <c r="K5148" s="98"/>
      <c r="L5148" s="98"/>
      <c r="M5148" s="255"/>
      <c r="N5148" s="255"/>
      <c r="O5148" s="98"/>
      <c r="P5148" s="98"/>
      <c r="Q5148" s="130"/>
    </row>
    <row r="5149" spans="1:17" ht="12.6" customHeight="1" x14ac:dyDescent="0.2">
      <c r="A5149" s="234"/>
      <c r="B5149" s="98"/>
      <c r="C5149" s="130"/>
      <c r="D5149" s="240"/>
      <c r="E5149" s="240"/>
      <c r="F5149" s="224"/>
      <c r="G5149" s="98"/>
      <c r="H5149" s="98"/>
      <c r="I5149" s="130"/>
      <c r="J5149" s="98"/>
      <c r="K5149" s="98"/>
      <c r="L5149" s="98"/>
      <c r="M5149" s="255"/>
      <c r="N5149" s="255"/>
      <c r="O5149" s="98"/>
      <c r="P5149" s="98"/>
      <c r="Q5149" s="130"/>
    </row>
    <row r="5150" spans="1:17" ht="12.6" customHeight="1" x14ac:dyDescent="0.2">
      <c r="A5150" s="234"/>
      <c r="B5150" s="98"/>
      <c r="C5150" s="130"/>
      <c r="D5150" s="240"/>
      <c r="E5150" s="240"/>
      <c r="F5150" s="224"/>
      <c r="G5150" s="98"/>
      <c r="H5150" s="98"/>
      <c r="I5150" s="130"/>
      <c r="J5150" s="98"/>
      <c r="K5150" s="98"/>
      <c r="L5150" s="98"/>
      <c r="M5150" s="255"/>
      <c r="N5150" s="255"/>
      <c r="O5150" s="98"/>
      <c r="P5150" s="98"/>
      <c r="Q5150" s="130"/>
    </row>
    <row r="5151" spans="1:17" ht="12.6" customHeight="1" x14ac:dyDescent="0.2">
      <c r="A5151" s="234"/>
      <c r="B5151" s="98"/>
      <c r="C5151" s="130"/>
      <c r="D5151" s="240"/>
      <c r="E5151" s="240"/>
      <c r="F5151" s="224"/>
      <c r="G5151" s="98"/>
      <c r="H5151" s="98"/>
      <c r="I5151" s="130"/>
      <c r="J5151" s="98"/>
      <c r="K5151" s="98"/>
      <c r="L5151" s="98"/>
      <c r="M5151" s="255"/>
      <c r="N5151" s="255"/>
      <c r="O5151" s="98"/>
      <c r="P5151" s="98"/>
      <c r="Q5151" s="130"/>
    </row>
    <row r="5152" spans="1:17" ht="12.6" customHeight="1" x14ac:dyDescent="0.2">
      <c r="A5152" s="234"/>
      <c r="B5152" s="98"/>
      <c r="C5152" s="130"/>
      <c r="D5152" s="240"/>
      <c r="E5152" s="240"/>
      <c r="F5152" s="224"/>
      <c r="G5152" s="98"/>
      <c r="H5152" s="98"/>
      <c r="I5152" s="130"/>
      <c r="J5152" s="98"/>
      <c r="K5152" s="98"/>
      <c r="L5152" s="98"/>
      <c r="M5152" s="255"/>
      <c r="N5152" s="255"/>
      <c r="O5152" s="98"/>
      <c r="P5152" s="98"/>
      <c r="Q5152" s="130"/>
    </row>
    <row r="5153" spans="1:17" ht="12.6" customHeight="1" x14ac:dyDescent="0.2">
      <c r="A5153" s="234"/>
      <c r="B5153" s="98"/>
      <c r="C5153" s="130"/>
      <c r="D5153" s="240"/>
      <c r="E5153" s="240"/>
      <c r="F5153" s="224"/>
      <c r="G5153" s="98"/>
      <c r="H5153" s="98"/>
      <c r="I5153" s="130"/>
      <c r="J5153" s="98"/>
      <c r="K5153" s="98"/>
      <c r="L5153" s="98"/>
      <c r="M5153" s="255"/>
      <c r="N5153" s="255"/>
      <c r="O5153" s="98"/>
      <c r="P5153" s="98"/>
      <c r="Q5153" s="130"/>
    </row>
    <row r="5154" spans="1:17" ht="12.6" customHeight="1" x14ac:dyDescent="0.2">
      <c r="A5154" s="234"/>
      <c r="B5154" s="98"/>
      <c r="C5154" s="130"/>
      <c r="D5154" s="240"/>
      <c r="E5154" s="240"/>
      <c r="F5154" s="224"/>
      <c r="G5154" s="98"/>
      <c r="H5154" s="98"/>
      <c r="I5154" s="130"/>
      <c r="J5154" s="98"/>
      <c r="K5154" s="98"/>
      <c r="L5154" s="98"/>
      <c r="M5154" s="255"/>
      <c r="N5154" s="255"/>
      <c r="O5154" s="98"/>
      <c r="P5154" s="98"/>
      <c r="Q5154" s="130"/>
    </row>
    <row r="5155" spans="1:17" ht="12.6" customHeight="1" x14ac:dyDescent="0.2">
      <c r="A5155" s="234"/>
      <c r="B5155" s="98"/>
      <c r="C5155" s="130"/>
      <c r="D5155" s="240"/>
      <c r="E5155" s="240"/>
      <c r="F5155" s="224"/>
      <c r="G5155" s="98"/>
      <c r="H5155" s="98"/>
      <c r="I5155" s="130"/>
      <c r="J5155" s="98"/>
      <c r="K5155" s="98"/>
      <c r="L5155" s="98"/>
      <c r="M5155" s="255"/>
      <c r="N5155" s="255"/>
      <c r="O5155" s="98"/>
      <c r="P5155" s="98"/>
      <c r="Q5155" s="130"/>
    </row>
    <row r="5156" spans="1:17" ht="12.6" customHeight="1" x14ac:dyDescent="0.2">
      <c r="A5156" s="234"/>
      <c r="B5156" s="98"/>
      <c r="C5156" s="130"/>
      <c r="D5156" s="240"/>
      <c r="E5156" s="240"/>
      <c r="F5156" s="224"/>
      <c r="G5156" s="98"/>
      <c r="H5156" s="98"/>
      <c r="I5156" s="130"/>
      <c r="J5156" s="98"/>
      <c r="K5156" s="98"/>
      <c r="L5156" s="98"/>
      <c r="M5156" s="255"/>
      <c r="N5156" s="255"/>
      <c r="O5156" s="98"/>
      <c r="P5156" s="98"/>
      <c r="Q5156" s="130"/>
    </row>
    <row r="5157" spans="1:17" ht="12.6" customHeight="1" x14ac:dyDescent="0.2">
      <c r="A5157" s="234"/>
      <c r="B5157" s="98"/>
      <c r="C5157" s="130"/>
      <c r="D5157" s="240"/>
      <c r="E5157" s="240"/>
      <c r="F5157" s="224"/>
      <c r="G5157" s="98"/>
      <c r="H5157" s="98"/>
      <c r="I5157" s="130"/>
      <c r="J5157" s="98"/>
      <c r="K5157" s="98"/>
      <c r="L5157" s="98"/>
      <c r="M5157" s="255"/>
      <c r="N5157" s="255"/>
      <c r="O5157" s="98"/>
      <c r="P5157" s="98"/>
      <c r="Q5157" s="130"/>
    </row>
    <row r="5158" spans="1:17" ht="12.6" customHeight="1" x14ac:dyDescent="0.2">
      <c r="A5158" s="234"/>
      <c r="B5158" s="98"/>
      <c r="C5158" s="130"/>
      <c r="D5158" s="240"/>
      <c r="E5158" s="240"/>
      <c r="F5158" s="224"/>
      <c r="G5158" s="98"/>
      <c r="H5158" s="98"/>
      <c r="I5158" s="130"/>
      <c r="J5158" s="98"/>
      <c r="K5158" s="98"/>
      <c r="L5158" s="98"/>
      <c r="M5158" s="255"/>
      <c r="N5158" s="255"/>
      <c r="O5158" s="98"/>
      <c r="P5158" s="98"/>
      <c r="Q5158" s="130"/>
    </row>
    <row r="5159" spans="1:17" ht="12.6" customHeight="1" x14ac:dyDescent="0.2">
      <c r="A5159" s="234"/>
      <c r="B5159" s="98"/>
      <c r="C5159" s="130"/>
      <c r="D5159" s="240"/>
      <c r="E5159" s="240"/>
      <c r="F5159" s="224"/>
      <c r="G5159" s="98"/>
      <c r="H5159" s="98"/>
      <c r="I5159" s="130"/>
      <c r="J5159" s="98"/>
      <c r="K5159" s="98"/>
      <c r="L5159" s="98"/>
      <c r="M5159" s="255"/>
      <c r="N5159" s="255"/>
      <c r="O5159" s="98"/>
      <c r="P5159" s="98"/>
      <c r="Q5159" s="130"/>
    </row>
    <row r="5160" spans="1:17" ht="12.6" customHeight="1" x14ac:dyDescent="0.2">
      <c r="A5160" s="234"/>
      <c r="B5160" s="98"/>
      <c r="C5160" s="130"/>
      <c r="D5160" s="240"/>
      <c r="E5160" s="240"/>
      <c r="F5160" s="224"/>
      <c r="G5160" s="98"/>
      <c r="H5160" s="98"/>
      <c r="I5160" s="130"/>
      <c r="J5160" s="98"/>
      <c r="K5160" s="98"/>
      <c r="L5160" s="98"/>
      <c r="M5160" s="255"/>
      <c r="N5160" s="255"/>
      <c r="O5160" s="98"/>
      <c r="P5160" s="98"/>
      <c r="Q5160" s="130"/>
    </row>
    <row r="5161" spans="1:17" ht="12.6" customHeight="1" x14ac:dyDescent="0.2">
      <c r="A5161" s="234"/>
      <c r="B5161" s="98"/>
      <c r="C5161" s="130"/>
      <c r="D5161" s="240"/>
      <c r="E5161" s="240"/>
      <c r="F5161" s="224"/>
      <c r="G5161" s="98"/>
      <c r="H5161" s="98"/>
      <c r="I5161" s="130"/>
      <c r="J5161" s="98"/>
      <c r="K5161" s="98"/>
      <c r="L5161" s="98"/>
      <c r="M5161" s="255"/>
      <c r="N5161" s="255"/>
      <c r="O5161" s="98"/>
      <c r="P5161" s="98"/>
      <c r="Q5161" s="130"/>
    </row>
    <row r="5162" spans="1:17" ht="12.6" customHeight="1" x14ac:dyDescent="0.2">
      <c r="A5162" s="234"/>
      <c r="B5162" s="98"/>
      <c r="C5162" s="130"/>
      <c r="D5162" s="240"/>
      <c r="E5162" s="240"/>
      <c r="F5162" s="224"/>
      <c r="G5162" s="98"/>
      <c r="H5162" s="98"/>
      <c r="I5162" s="130"/>
      <c r="J5162" s="98"/>
      <c r="K5162" s="98"/>
      <c r="L5162" s="98"/>
      <c r="M5162" s="255"/>
      <c r="N5162" s="255"/>
      <c r="O5162" s="98"/>
      <c r="P5162" s="98"/>
      <c r="Q5162" s="130"/>
    </row>
    <row r="5163" spans="1:17" ht="12.6" customHeight="1" x14ac:dyDescent="0.2">
      <c r="A5163" s="234"/>
      <c r="B5163" s="98"/>
      <c r="C5163" s="130"/>
      <c r="D5163" s="240"/>
      <c r="E5163" s="240"/>
      <c r="F5163" s="224"/>
      <c r="G5163" s="98"/>
      <c r="H5163" s="98"/>
      <c r="I5163" s="130"/>
      <c r="J5163" s="98"/>
      <c r="K5163" s="98"/>
      <c r="L5163" s="98"/>
      <c r="M5163" s="255"/>
      <c r="N5163" s="255"/>
      <c r="O5163" s="98"/>
      <c r="P5163" s="98"/>
      <c r="Q5163" s="130"/>
    </row>
    <row r="5164" spans="1:17" ht="12.6" customHeight="1" x14ac:dyDescent="0.2">
      <c r="A5164" s="234"/>
      <c r="B5164" s="98"/>
      <c r="C5164" s="130"/>
      <c r="D5164" s="240"/>
      <c r="E5164" s="240"/>
      <c r="F5164" s="224"/>
      <c r="G5164" s="98"/>
      <c r="H5164" s="98"/>
      <c r="I5164" s="130"/>
      <c r="J5164" s="98"/>
      <c r="K5164" s="98"/>
      <c r="L5164" s="98"/>
      <c r="M5164" s="255"/>
      <c r="N5164" s="255"/>
      <c r="O5164" s="98"/>
      <c r="P5164" s="98"/>
      <c r="Q5164" s="130"/>
    </row>
    <row r="5165" spans="1:17" ht="12.6" customHeight="1" x14ac:dyDescent="0.2">
      <c r="A5165" s="234"/>
      <c r="B5165" s="98"/>
      <c r="C5165" s="130"/>
      <c r="D5165" s="240"/>
      <c r="E5165" s="240"/>
      <c r="F5165" s="224"/>
      <c r="G5165" s="98"/>
      <c r="H5165" s="98"/>
      <c r="I5165" s="130"/>
      <c r="J5165" s="98"/>
      <c r="K5165" s="98"/>
      <c r="L5165" s="98"/>
      <c r="M5165" s="255"/>
      <c r="N5165" s="255"/>
      <c r="O5165" s="98"/>
      <c r="P5165" s="98"/>
      <c r="Q5165" s="130"/>
    </row>
    <row r="5166" spans="1:17" ht="12.6" customHeight="1" x14ac:dyDescent="0.2">
      <c r="A5166" s="234"/>
      <c r="B5166" s="98"/>
      <c r="C5166" s="130"/>
      <c r="D5166" s="240"/>
      <c r="E5166" s="240"/>
      <c r="F5166" s="224"/>
      <c r="G5166" s="98"/>
      <c r="H5166" s="98"/>
      <c r="I5166" s="130"/>
      <c r="J5166" s="98"/>
      <c r="K5166" s="98"/>
      <c r="L5166" s="98"/>
      <c r="M5166" s="255"/>
      <c r="N5166" s="255"/>
      <c r="O5166" s="98"/>
      <c r="P5166" s="98"/>
      <c r="Q5166" s="130"/>
    </row>
    <row r="5167" spans="1:17" ht="12.6" customHeight="1" x14ac:dyDescent="0.2">
      <c r="A5167" s="234"/>
      <c r="B5167" s="98"/>
      <c r="C5167" s="130"/>
      <c r="D5167" s="240"/>
      <c r="E5167" s="240"/>
      <c r="F5167" s="224"/>
      <c r="G5167" s="98"/>
      <c r="H5167" s="98"/>
      <c r="I5167" s="130"/>
      <c r="J5167" s="98"/>
      <c r="K5167" s="98"/>
      <c r="L5167" s="98"/>
      <c r="M5167" s="255"/>
      <c r="N5167" s="255"/>
      <c r="O5167" s="98"/>
      <c r="P5167" s="98"/>
      <c r="Q5167" s="130"/>
    </row>
    <row r="5168" spans="1:17" ht="12.6" customHeight="1" x14ac:dyDescent="0.2">
      <c r="A5168" s="234"/>
      <c r="B5168" s="98"/>
      <c r="C5168" s="130"/>
      <c r="D5168" s="240"/>
      <c r="E5168" s="240"/>
      <c r="F5168" s="224"/>
      <c r="G5168" s="98"/>
      <c r="H5168" s="98"/>
      <c r="I5168" s="130"/>
      <c r="J5168" s="98"/>
      <c r="K5168" s="98"/>
      <c r="L5168" s="98"/>
      <c r="M5168" s="255"/>
      <c r="N5168" s="255"/>
      <c r="O5168" s="98"/>
      <c r="P5168" s="98"/>
      <c r="Q5168" s="130"/>
    </row>
    <row r="5169" spans="1:17" ht="12.6" customHeight="1" x14ac:dyDescent="0.2">
      <c r="A5169" s="234"/>
      <c r="B5169" s="98"/>
      <c r="C5169" s="130"/>
      <c r="D5169" s="240"/>
      <c r="E5169" s="240"/>
      <c r="F5169" s="224"/>
      <c r="G5169" s="98"/>
      <c r="H5169" s="98"/>
      <c r="I5169" s="130"/>
      <c r="J5169" s="98"/>
      <c r="K5169" s="98"/>
      <c r="L5169" s="98"/>
      <c r="M5169" s="255"/>
      <c r="N5169" s="255"/>
      <c r="O5169" s="98"/>
      <c r="P5169" s="98"/>
      <c r="Q5169" s="130"/>
    </row>
    <row r="5170" spans="1:17" ht="12.6" customHeight="1" x14ac:dyDescent="0.2">
      <c r="A5170" s="234"/>
      <c r="B5170" s="98"/>
      <c r="C5170" s="130"/>
      <c r="D5170" s="240"/>
      <c r="E5170" s="240"/>
      <c r="F5170" s="224"/>
      <c r="G5170" s="98"/>
      <c r="H5170" s="98"/>
      <c r="I5170" s="130"/>
      <c r="J5170" s="98"/>
      <c r="K5170" s="98"/>
      <c r="L5170" s="98"/>
      <c r="M5170" s="255"/>
      <c r="N5170" s="255"/>
      <c r="O5170" s="98"/>
      <c r="P5170" s="98"/>
      <c r="Q5170" s="130"/>
    </row>
    <row r="5171" spans="1:17" ht="12.6" customHeight="1" x14ac:dyDescent="0.2">
      <c r="A5171" s="234"/>
      <c r="B5171" s="98"/>
      <c r="C5171" s="130"/>
      <c r="D5171" s="240"/>
      <c r="E5171" s="240"/>
      <c r="F5171" s="224"/>
      <c r="G5171" s="98"/>
      <c r="H5171" s="98"/>
      <c r="I5171" s="130"/>
      <c r="J5171" s="98"/>
      <c r="K5171" s="98"/>
      <c r="L5171" s="98"/>
      <c r="M5171" s="255"/>
      <c r="N5171" s="255"/>
      <c r="O5171" s="98"/>
      <c r="P5171" s="98"/>
      <c r="Q5171" s="130"/>
    </row>
    <row r="5172" spans="1:17" ht="12.6" customHeight="1" x14ac:dyDescent="0.2">
      <c r="A5172" s="234"/>
      <c r="B5172" s="98"/>
      <c r="C5172" s="130"/>
      <c r="D5172" s="240"/>
      <c r="E5172" s="240"/>
      <c r="F5172" s="224"/>
      <c r="G5172" s="98"/>
      <c r="H5172" s="98"/>
      <c r="I5172" s="130"/>
      <c r="J5172" s="98"/>
      <c r="K5172" s="98"/>
      <c r="L5172" s="98"/>
      <c r="M5172" s="255"/>
      <c r="N5172" s="255"/>
      <c r="O5172" s="98"/>
      <c r="P5172" s="98"/>
      <c r="Q5172" s="130"/>
    </row>
    <row r="5173" spans="1:17" ht="12.6" customHeight="1" x14ac:dyDescent="0.2">
      <c r="A5173" s="234"/>
      <c r="B5173" s="98"/>
      <c r="C5173" s="130"/>
      <c r="D5173" s="240"/>
      <c r="E5173" s="240"/>
      <c r="F5173" s="224"/>
      <c r="G5173" s="98"/>
      <c r="H5173" s="98"/>
      <c r="I5173" s="130"/>
      <c r="J5173" s="98"/>
      <c r="K5173" s="98"/>
      <c r="L5173" s="98"/>
      <c r="M5173" s="255"/>
      <c r="N5173" s="255"/>
      <c r="O5173" s="98"/>
      <c r="P5173" s="98"/>
      <c r="Q5173" s="130"/>
    </row>
    <row r="5174" spans="1:17" ht="12.6" customHeight="1" x14ac:dyDescent="0.2">
      <c r="A5174" s="234"/>
      <c r="B5174" s="98"/>
      <c r="C5174" s="130"/>
      <c r="D5174" s="240"/>
      <c r="E5174" s="240"/>
      <c r="F5174" s="224"/>
      <c r="G5174" s="98"/>
      <c r="H5174" s="98"/>
      <c r="I5174" s="130"/>
      <c r="J5174" s="98"/>
      <c r="K5174" s="98"/>
      <c r="L5174" s="98"/>
      <c r="M5174" s="255"/>
      <c r="N5174" s="255"/>
      <c r="O5174" s="98"/>
      <c r="P5174" s="98"/>
      <c r="Q5174" s="130"/>
    </row>
    <row r="5175" spans="1:17" ht="12.6" customHeight="1" x14ac:dyDescent="0.2">
      <c r="A5175" s="234"/>
      <c r="B5175" s="98"/>
      <c r="C5175" s="130"/>
      <c r="D5175" s="240"/>
      <c r="E5175" s="240"/>
      <c r="F5175" s="224"/>
      <c r="G5175" s="98"/>
      <c r="H5175" s="98"/>
      <c r="I5175" s="130"/>
      <c r="J5175" s="98"/>
      <c r="K5175" s="98"/>
      <c r="L5175" s="98"/>
      <c r="M5175" s="255"/>
      <c r="N5175" s="255"/>
      <c r="O5175" s="98"/>
      <c r="P5175" s="98"/>
      <c r="Q5175" s="130"/>
    </row>
    <row r="5176" spans="1:17" ht="12.6" customHeight="1" x14ac:dyDescent="0.2">
      <c r="A5176" s="234"/>
      <c r="B5176" s="98"/>
      <c r="C5176" s="130"/>
      <c r="D5176" s="240"/>
      <c r="E5176" s="240"/>
      <c r="F5176" s="224"/>
      <c r="G5176" s="98"/>
      <c r="H5176" s="98"/>
      <c r="I5176" s="130"/>
      <c r="J5176" s="98"/>
      <c r="K5176" s="98"/>
      <c r="L5176" s="98"/>
      <c r="M5176" s="255"/>
      <c r="N5176" s="255"/>
      <c r="O5176" s="98"/>
      <c r="P5176" s="98"/>
      <c r="Q5176" s="130"/>
    </row>
    <row r="5177" spans="1:17" ht="12.6" customHeight="1" x14ac:dyDescent="0.2">
      <c r="A5177" s="234"/>
      <c r="B5177" s="98"/>
      <c r="C5177" s="130"/>
      <c r="D5177" s="240"/>
      <c r="E5177" s="240"/>
      <c r="F5177" s="224"/>
      <c r="G5177" s="98"/>
      <c r="H5177" s="98"/>
      <c r="I5177" s="130"/>
      <c r="J5177" s="98"/>
      <c r="K5177" s="98"/>
      <c r="L5177" s="98"/>
      <c r="M5177" s="255"/>
      <c r="N5177" s="255"/>
      <c r="O5177" s="98"/>
      <c r="P5177" s="98"/>
      <c r="Q5177" s="130"/>
    </row>
    <row r="5178" spans="1:17" ht="12.6" customHeight="1" x14ac:dyDescent="0.2">
      <c r="A5178" s="234"/>
      <c r="B5178" s="98"/>
      <c r="C5178" s="130"/>
      <c r="D5178" s="240"/>
      <c r="E5178" s="240"/>
      <c r="F5178" s="224"/>
      <c r="G5178" s="98"/>
      <c r="H5178" s="98"/>
      <c r="I5178" s="130"/>
      <c r="J5178" s="98"/>
      <c r="K5178" s="98"/>
      <c r="L5178" s="98"/>
      <c r="M5178" s="255"/>
      <c r="N5178" s="255"/>
      <c r="O5178" s="98"/>
      <c r="P5178" s="98"/>
      <c r="Q5178" s="130"/>
    </row>
    <row r="5179" spans="1:17" ht="12.6" customHeight="1" x14ac:dyDescent="0.2">
      <c r="A5179" s="234"/>
      <c r="B5179" s="98"/>
      <c r="C5179" s="130"/>
      <c r="D5179" s="240"/>
      <c r="E5179" s="240"/>
      <c r="F5179" s="224"/>
      <c r="G5179" s="98"/>
      <c r="H5179" s="98"/>
      <c r="I5179" s="130"/>
      <c r="J5179" s="98"/>
      <c r="K5179" s="98"/>
      <c r="L5179" s="98"/>
      <c r="M5179" s="255"/>
      <c r="N5179" s="255"/>
      <c r="O5179" s="98"/>
      <c r="P5179" s="98"/>
      <c r="Q5179" s="130"/>
    </row>
    <row r="5180" spans="1:17" ht="12.6" customHeight="1" x14ac:dyDescent="0.2">
      <c r="A5180" s="234"/>
      <c r="B5180" s="98"/>
      <c r="C5180" s="130"/>
      <c r="D5180" s="240"/>
      <c r="E5180" s="240"/>
      <c r="F5180" s="224"/>
      <c r="G5180" s="98"/>
      <c r="H5180" s="98"/>
      <c r="I5180" s="130"/>
      <c r="J5180" s="98"/>
      <c r="K5180" s="98"/>
      <c r="L5180" s="98"/>
      <c r="M5180" s="255"/>
      <c r="N5180" s="255"/>
      <c r="O5180" s="98"/>
      <c r="P5180" s="98"/>
      <c r="Q5180" s="130"/>
    </row>
    <row r="5181" spans="1:17" ht="12.6" customHeight="1" x14ac:dyDescent="0.2">
      <c r="A5181" s="234"/>
      <c r="B5181" s="98"/>
      <c r="C5181" s="130"/>
      <c r="D5181" s="240"/>
      <c r="E5181" s="240"/>
      <c r="F5181" s="224"/>
      <c r="G5181" s="98"/>
      <c r="H5181" s="98"/>
      <c r="I5181" s="130"/>
      <c r="J5181" s="98"/>
      <c r="K5181" s="98"/>
      <c r="L5181" s="98"/>
      <c r="M5181" s="255"/>
      <c r="N5181" s="255"/>
      <c r="O5181" s="98"/>
      <c r="P5181" s="98"/>
      <c r="Q5181" s="130"/>
    </row>
    <row r="5182" spans="1:17" ht="12.6" customHeight="1" x14ac:dyDescent="0.2">
      <c r="A5182" s="234"/>
      <c r="B5182" s="98"/>
      <c r="C5182" s="130"/>
      <c r="D5182" s="240"/>
      <c r="E5182" s="240"/>
      <c r="F5182" s="224"/>
      <c r="G5182" s="98"/>
      <c r="H5182" s="98"/>
      <c r="I5182" s="130"/>
      <c r="J5182" s="98"/>
      <c r="K5182" s="98"/>
      <c r="L5182" s="98"/>
      <c r="M5182" s="255"/>
      <c r="N5182" s="255"/>
      <c r="O5182" s="98"/>
      <c r="P5182" s="98"/>
      <c r="Q5182" s="130"/>
    </row>
    <row r="5183" spans="1:17" ht="12.6" customHeight="1" x14ac:dyDescent="0.2">
      <c r="A5183" s="234"/>
      <c r="B5183" s="98"/>
      <c r="C5183" s="130"/>
      <c r="D5183" s="240"/>
      <c r="E5183" s="240"/>
      <c r="F5183" s="224"/>
      <c r="G5183" s="98"/>
      <c r="H5183" s="98"/>
      <c r="I5183" s="130"/>
      <c r="J5183" s="98"/>
      <c r="K5183" s="98"/>
      <c r="L5183" s="98"/>
      <c r="M5183" s="255"/>
      <c r="N5183" s="255"/>
      <c r="O5183" s="98"/>
      <c r="P5183" s="98"/>
      <c r="Q5183" s="130"/>
    </row>
    <row r="5184" spans="1:17" ht="12.6" customHeight="1" x14ac:dyDescent="0.2">
      <c r="A5184" s="234"/>
      <c r="B5184" s="98"/>
      <c r="C5184" s="130"/>
      <c r="D5184" s="240"/>
      <c r="E5184" s="240"/>
      <c r="F5184" s="224"/>
      <c r="G5184" s="98"/>
      <c r="H5184" s="98"/>
      <c r="I5184" s="130"/>
      <c r="J5184" s="98"/>
      <c r="K5184" s="98"/>
      <c r="L5184" s="98"/>
      <c r="M5184" s="255"/>
      <c r="N5184" s="255"/>
      <c r="O5184" s="98"/>
      <c r="P5184" s="98"/>
      <c r="Q5184" s="130"/>
    </row>
    <row r="5185" spans="1:17" ht="12.6" customHeight="1" x14ac:dyDescent="0.2">
      <c r="A5185" s="234"/>
      <c r="B5185" s="98"/>
      <c r="C5185" s="130"/>
      <c r="D5185" s="240"/>
      <c r="E5185" s="240"/>
      <c r="F5185" s="224"/>
      <c r="G5185" s="98"/>
      <c r="H5185" s="98"/>
      <c r="I5185" s="130"/>
      <c r="J5185" s="98"/>
      <c r="K5185" s="98"/>
      <c r="L5185" s="98"/>
      <c r="M5185" s="255"/>
      <c r="N5185" s="255"/>
      <c r="O5185" s="98"/>
      <c r="P5185" s="98"/>
      <c r="Q5185" s="130"/>
    </row>
    <row r="5186" spans="1:17" ht="12.6" customHeight="1" x14ac:dyDescent="0.2">
      <c r="A5186" s="234"/>
      <c r="B5186" s="98"/>
      <c r="C5186" s="130"/>
      <c r="D5186" s="240"/>
      <c r="E5186" s="240"/>
      <c r="F5186" s="224"/>
      <c r="G5186" s="98"/>
      <c r="H5186" s="98"/>
      <c r="I5186" s="130"/>
      <c r="J5186" s="98"/>
      <c r="K5186" s="98"/>
      <c r="L5186" s="98"/>
      <c r="M5186" s="255"/>
      <c r="N5186" s="255"/>
      <c r="O5186" s="98"/>
      <c r="P5186" s="98"/>
      <c r="Q5186" s="130"/>
    </row>
    <row r="5187" spans="1:17" ht="12.6" customHeight="1" x14ac:dyDescent="0.2">
      <c r="A5187" s="234"/>
      <c r="B5187" s="98"/>
      <c r="C5187" s="130"/>
      <c r="D5187" s="240"/>
      <c r="E5187" s="240"/>
      <c r="F5187" s="224"/>
      <c r="G5187" s="98"/>
      <c r="H5187" s="98"/>
      <c r="I5187" s="130"/>
      <c r="J5187" s="98"/>
      <c r="K5187" s="98"/>
      <c r="L5187" s="98"/>
      <c r="M5187" s="255"/>
      <c r="N5187" s="255"/>
      <c r="O5187" s="98"/>
      <c r="P5187" s="98"/>
      <c r="Q5187" s="130"/>
    </row>
    <row r="5188" spans="1:17" ht="12.6" customHeight="1" x14ac:dyDescent="0.2">
      <c r="A5188" s="234"/>
      <c r="B5188" s="98"/>
      <c r="C5188" s="130"/>
      <c r="D5188" s="240"/>
      <c r="E5188" s="240"/>
      <c r="F5188" s="224"/>
      <c r="G5188" s="98"/>
      <c r="H5188" s="98"/>
      <c r="I5188" s="130"/>
      <c r="J5188" s="98"/>
      <c r="K5188" s="98"/>
      <c r="L5188" s="98"/>
      <c r="M5188" s="255"/>
      <c r="N5188" s="255"/>
      <c r="O5188" s="98"/>
      <c r="P5188" s="98"/>
      <c r="Q5188" s="130"/>
    </row>
    <row r="5189" spans="1:17" ht="12.6" customHeight="1" x14ac:dyDescent="0.2">
      <c r="A5189" s="234"/>
      <c r="B5189" s="98"/>
      <c r="C5189" s="130"/>
      <c r="D5189" s="240"/>
      <c r="E5189" s="240"/>
      <c r="F5189" s="224"/>
      <c r="G5189" s="98"/>
      <c r="H5189" s="98"/>
      <c r="I5189" s="130"/>
      <c r="J5189" s="98"/>
      <c r="K5189" s="98"/>
      <c r="L5189" s="98"/>
      <c r="M5189" s="255"/>
      <c r="N5189" s="255"/>
      <c r="O5189" s="98"/>
      <c r="P5189" s="98"/>
      <c r="Q5189" s="130"/>
    </row>
    <row r="5190" spans="1:17" ht="12.6" customHeight="1" x14ac:dyDescent="0.2">
      <c r="A5190" s="234"/>
      <c r="B5190" s="98"/>
      <c r="C5190" s="130"/>
      <c r="D5190" s="240"/>
      <c r="E5190" s="240"/>
      <c r="F5190" s="224"/>
      <c r="G5190" s="98"/>
      <c r="H5190" s="98"/>
      <c r="I5190" s="130"/>
      <c r="J5190" s="98"/>
      <c r="K5190" s="98"/>
      <c r="L5190" s="98"/>
      <c r="M5190" s="255"/>
      <c r="N5190" s="255"/>
      <c r="O5190" s="98"/>
      <c r="P5190" s="98"/>
      <c r="Q5190" s="130"/>
    </row>
    <row r="5191" spans="1:17" ht="12.6" customHeight="1" x14ac:dyDescent="0.2">
      <c r="A5191" s="234"/>
      <c r="B5191" s="98"/>
      <c r="C5191" s="130"/>
      <c r="D5191" s="240"/>
      <c r="E5191" s="240"/>
      <c r="F5191" s="224"/>
      <c r="G5191" s="98"/>
      <c r="H5191" s="98"/>
      <c r="I5191" s="130"/>
      <c r="J5191" s="98"/>
      <c r="K5191" s="98"/>
      <c r="L5191" s="98"/>
      <c r="M5191" s="255"/>
      <c r="N5191" s="255"/>
      <c r="O5191" s="98"/>
      <c r="P5191" s="98"/>
      <c r="Q5191" s="130"/>
    </row>
    <row r="5192" spans="1:17" ht="12.6" customHeight="1" x14ac:dyDescent="0.2">
      <c r="A5192" s="234"/>
      <c r="B5192" s="98"/>
      <c r="C5192" s="130"/>
      <c r="D5192" s="240"/>
      <c r="E5192" s="240"/>
      <c r="F5192" s="224"/>
      <c r="G5192" s="98"/>
      <c r="H5192" s="98"/>
      <c r="I5192" s="130"/>
      <c r="J5192" s="98"/>
      <c r="K5192" s="98"/>
      <c r="L5192" s="98"/>
      <c r="M5192" s="255"/>
      <c r="N5192" s="255"/>
      <c r="O5192" s="98"/>
      <c r="P5192" s="98"/>
      <c r="Q5192" s="130"/>
    </row>
    <row r="5193" spans="1:17" ht="12.6" customHeight="1" x14ac:dyDescent="0.2">
      <c r="A5193" s="234"/>
      <c r="B5193" s="98"/>
      <c r="C5193" s="130"/>
      <c r="D5193" s="240"/>
      <c r="E5193" s="240"/>
      <c r="F5193" s="224"/>
      <c r="G5193" s="98"/>
      <c r="H5193" s="98"/>
      <c r="I5193" s="130"/>
      <c r="J5193" s="98"/>
      <c r="K5193" s="98"/>
      <c r="L5193" s="98"/>
      <c r="M5193" s="255"/>
      <c r="N5193" s="255"/>
      <c r="O5193" s="98"/>
      <c r="P5193" s="98"/>
      <c r="Q5193" s="130"/>
    </row>
    <row r="5194" spans="1:17" ht="12.6" customHeight="1" x14ac:dyDescent="0.2">
      <c r="A5194" s="234"/>
      <c r="B5194" s="98"/>
      <c r="C5194" s="130"/>
      <c r="D5194" s="240"/>
      <c r="E5194" s="240"/>
      <c r="F5194" s="224"/>
      <c r="G5194" s="98"/>
      <c r="H5194" s="98"/>
      <c r="I5194" s="130"/>
      <c r="J5194" s="98"/>
      <c r="K5194" s="98"/>
      <c r="L5194" s="98"/>
      <c r="M5194" s="255"/>
      <c r="N5194" s="255"/>
      <c r="O5194" s="98"/>
      <c r="P5194" s="98"/>
      <c r="Q5194" s="130"/>
    </row>
    <row r="5195" spans="1:17" ht="12.6" customHeight="1" x14ac:dyDescent="0.2">
      <c r="A5195" s="234"/>
      <c r="B5195" s="98"/>
      <c r="C5195" s="130"/>
      <c r="D5195" s="240"/>
      <c r="E5195" s="240"/>
      <c r="F5195" s="224"/>
      <c r="G5195" s="98"/>
      <c r="H5195" s="98"/>
      <c r="I5195" s="130"/>
      <c r="J5195" s="98"/>
      <c r="K5195" s="98"/>
      <c r="L5195" s="98"/>
      <c r="M5195" s="255"/>
      <c r="N5195" s="255"/>
      <c r="O5195" s="98"/>
      <c r="P5195" s="98"/>
      <c r="Q5195" s="130"/>
    </row>
    <row r="5196" spans="1:17" ht="12.6" customHeight="1" x14ac:dyDescent="0.2">
      <c r="A5196" s="234"/>
      <c r="B5196" s="98"/>
      <c r="C5196" s="130"/>
      <c r="D5196" s="240"/>
      <c r="E5196" s="240"/>
      <c r="F5196" s="224"/>
      <c r="G5196" s="98"/>
      <c r="H5196" s="98"/>
      <c r="I5196" s="130"/>
      <c r="J5196" s="98"/>
      <c r="K5196" s="98"/>
      <c r="L5196" s="98"/>
      <c r="M5196" s="255"/>
      <c r="N5196" s="255"/>
      <c r="O5196" s="98"/>
      <c r="P5196" s="98"/>
      <c r="Q5196" s="130"/>
    </row>
    <row r="5197" spans="1:17" ht="12.6" customHeight="1" x14ac:dyDescent="0.2">
      <c r="A5197" s="234"/>
      <c r="B5197" s="98"/>
      <c r="C5197" s="130"/>
      <c r="D5197" s="240"/>
      <c r="E5197" s="240"/>
      <c r="F5197" s="224"/>
      <c r="G5197" s="98"/>
      <c r="H5197" s="98"/>
      <c r="I5197" s="130"/>
      <c r="J5197" s="98"/>
      <c r="K5197" s="98"/>
      <c r="L5197" s="98"/>
      <c r="M5197" s="255"/>
      <c r="N5197" s="255"/>
      <c r="O5197" s="98"/>
      <c r="P5197" s="98"/>
      <c r="Q5197" s="130"/>
    </row>
    <row r="5198" spans="1:17" ht="12.6" customHeight="1" x14ac:dyDescent="0.2">
      <c r="A5198" s="234"/>
      <c r="B5198" s="98"/>
      <c r="C5198" s="130"/>
      <c r="D5198" s="240"/>
      <c r="E5198" s="240"/>
      <c r="F5198" s="224"/>
      <c r="G5198" s="98"/>
      <c r="H5198" s="98"/>
      <c r="I5198" s="130"/>
      <c r="J5198" s="98"/>
      <c r="K5198" s="98"/>
      <c r="L5198" s="98"/>
      <c r="M5198" s="255"/>
      <c r="N5198" s="255"/>
      <c r="O5198" s="98"/>
      <c r="P5198" s="98"/>
      <c r="Q5198" s="130"/>
    </row>
    <row r="5199" spans="1:17" ht="12.6" customHeight="1" x14ac:dyDescent="0.2">
      <c r="A5199" s="234"/>
      <c r="B5199" s="98"/>
      <c r="C5199" s="130"/>
      <c r="D5199" s="240"/>
      <c r="E5199" s="240"/>
      <c r="F5199" s="224"/>
      <c r="G5199" s="98"/>
      <c r="H5199" s="98"/>
      <c r="I5199" s="130"/>
      <c r="J5199" s="98"/>
      <c r="K5199" s="98"/>
      <c r="L5199" s="98"/>
      <c r="M5199" s="255"/>
      <c r="N5199" s="255"/>
      <c r="O5199" s="98"/>
      <c r="P5199" s="98"/>
      <c r="Q5199" s="130"/>
    </row>
    <row r="5200" spans="1:17" ht="12.6" customHeight="1" x14ac:dyDescent="0.2">
      <c r="A5200" s="234"/>
      <c r="B5200" s="98"/>
      <c r="C5200" s="130"/>
      <c r="D5200" s="240"/>
      <c r="E5200" s="240"/>
      <c r="F5200" s="224"/>
      <c r="G5200" s="98"/>
      <c r="H5200" s="98"/>
      <c r="I5200" s="130"/>
      <c r="J5200" s="98"/>
      <c r="K5200" s="98"/>
      <c r="L5200" s="98"/>
      <c r="M5200" s="255"/>
      <c r="N5200" s="255"/>
      <c r="O5200" s="98"/>
      <c r="P5200" s="98"/>
      <c r="Q5200" s="130"/>
    </row>
    <row r="5201" spans="1:17" ht="12.6" customHeight="1" x14ac:dyDescent="0.2">
      <c r="A5201" s="234"/>
      <c r="B5201" s="98"/>
      <c r="C5201" s="130"/>
      <c r="D5201" s="240"/>
      <c r="E5201" s="240"/>
      <c r="F5201" s="224"/>
      <c r="G5201" s="98"/>
      <c r="H5201" s="98"/>
      <c r="I5201" s="130"/>
      <c r="J5201" s="98"/>
      <c r="K5201" s="98"/>
      <c r="L5201" s="98"/>
      <c r="M5201" s="255"/>
      <c r="N5201" s="255"/>
      <c r="O5201" s="98"/>
      <c r="P5201" s="98"/>
      <c r="Q5201" s="130"/>
    </row>
    <row r="5202" spans="1:17" ht="12.6" customHeight="1" x14ac:dyDescent="0.2">
      <c r="A5202" s="234"/>
      <c r="B5202" s="98"/>
      <c r="C5202" s="130"/>
      <c r="D5202" s="240"/>
      <c r="E5202" s="240"/>
      <c r="F5202" s="224"/>
      <c r="G5202" s="98"/>
      <c r="H5202" s="98"/>
      <c r="I5202" s="130"/>
      <c r="J5202" s="98"/>
      <c r="K5202" s="98"/>
      <c r="L5202" s="98"/>
      <c r="M5202" s="255"/>
      <c r="N5202" s="255"/>
      <c r="O5202" s="98"/>
      <c r="P5202" s="98"/>
      <c r="Q5202" s="130"/>
    </row>
    <row r="5203" spans="1:17" ht="12.6" customHeight="1" x14ac:dyDescent="0.2">
      <c r="A5203" s="234"/>
      <c r="B5203" s="98"/>
      <c r="C5203" s="130"/>
      <c r="D5203" s="240"/>
      <c r="E5203" s="240"/>
      <c r="F5203" s="224"/>
      <c r="G5203" s="98"/>
      <c r="H5203" s="98"/>
      <c r="I5203" s="130"/>
      <c r="J5203" s="98"/>
      <c r="K5203" s="98"/>
      <c r="L5203" s="98"/>
      <c r="M5203" s="255"/>
      <c r="N5203" s="255"/>
      <c r="O5203" s="98"/>
      <c r="P5203" s="98"/>
      <c r="Q5203" s="130"/>
    </row>
    <row r="5204" spans="1:17" ht="12.6" customHeight="1" x14ac:dyDescent="0.2">
      <c r="A5204" s="234"/>
      <c r="B5204" s="98"/>
      <c r="C5204" s="130"/>
      <c r="D5204" s="240"/>
      <c r="E5204" s="240"/>
      <c r="F5204" s="224"/>
      <c r="G5204" s="98"/>
      <c r="H5204" s="98"/>
      <c r="I5204" s="130"/>
      <c r="J5204" s="98"/>
      <c r="K5204" s="98"/>
      <c r="L5204" s="98"/>
      <c r="M5204" s="255"/>
      <c r="N5204" s="255"/>
      <c r="O5204" s="98"/>
      <c r="P5204" s="98"/>
      <c r="Q5204" s="130"/>
    </row>
    <row r="5205" spans="1:17" ht="12.6" customHeight="1" x14ac:dyDescent="0.2">
      <c r="A5205" s="234"/>
      <c r="B5205" s="98"/>
      <c r="C5205" s="130"/>
      <c r="D5205" s="240"/>
      <c r="E5205" s="240"/>
      <c r="F5205" s="224"/>
      <c r="G5205" s="98"/>
      <c r="H5205" s="98"/>
      <c r="I5205" s="130"/>
      <c r="J5205" s="98"/>
      <c r="K5205" s="98"/>
      <c r="L5205" s="98"/>
      <c r="M5205" s="255"/>
      <c r="N5205" s="255"/>
      <c r="O5205" s="98"/>
      <c r="P5205" s="98"/>
      <c r="Q5205" s="130"/>
    </row>
    <row r="5206" spans="1:17" ht="12.6" customHeight="1" x14ac:dyDescent="0.2">
      <c r="A5206" s="234"/>
      <c r="B5206" s="98"/>
      <c r="C5206" s="130"/>
      <c r="D5206" s="240"/>
      <c r="E5206" s="240"/>
      <c r="F5206" s="224"/>
      <c r="G5206" s="98"/>
      <c r="H5206" s="98"/>
      <c r="I5206" s="130"/>
      <c r="J5206" s="98"/>
      <c r="K5206" s="98"/>
      <c r="L5206" s="98"/>
      <c r="M5206" s="255"/>
      <c r="N5206" s="255"/>
      <c r="O5206" s="98"/>
      <c r="P5206" s="98"/>
      <c r="Q5206" s="130"/>
    </row>
    <row r="5207" spans="1:17" ht="12.6" customHeight="1" x14ac:dyDescent="0.2">
      <c r="A5207" s="234"/>
      <c r="B5207" s="98"/>
      <c r="C5207" s="130"/>
      <c r="D5207" s="240"/>
      <c r="E5207" s="240"/>
      <c r="F5207" s="224"/>
      <c r="G5207" s="98"/>
      <c r="H5207" s="98"/>
      <c r="I5207" s="130"/>
      <c r="J5207" s="98"/>
      <c r="K5207" s="98"/>
      <c r="L5207" s="98"/>
      <c r="M5207" s="255"/>
      <c r="N5207" s="255"/>
      <c r="O5207" s="98"/>
      <c r="P5207" s="98"/>
      <c r="Q5207" s="130"/>
    </row>
    <row r="5208" spans="1:17" ht="12.6" customHeight="1" x14ac:dyDescent="0.2">
      <c r="A5208" s="234"/>
      <c r="B5208" s="98"/>
      <c r="C5208" s="130"/>
      <c r="D5208" s="240"/>
      <c r="E5208" s="240"/>
      <c r="F5208" s="224"/>
      <c r="G5208" s="98"/>
      <c r="H5208" s="98"/>
      <c r="I5208" s="130"/>
      <c r="J5208" s="98"/>
      <c r="K5208" s="98"/>
      <c r="L5208" s="98"/>
      <c r="M5208" s="255"/>
      <c r="N5208" s="255"/>
      <c r="O5208" s="98"/>
      <c r="P5208" s="98"/>
      <c r="Q5208" s="130"/>
    </row>
    <row r="5209" spans="1:17" ht="12.6" customHeight="1" x14ac:dyDescent="0.2">
      <c r="A5209" s="234"/>
      <c r="B5209" s="98"/>
      <c r="C5209" s="130"/>
      <c r="D5209" s="240"/>
      <c r="E5209" s="240"/>
      <c r="F5209" s="224"/>
      <c r="G5209" s="98"/>
      <c r="H5209" s="98"/>
      <c r="I5209" s="130"/>
      <c r="J5209" s="98"/>
      <c r="K5209" s="98"/>
      <c r="L5209" s="98"/>
      <c r="M5209" s="255"/>
      <c r="N5209" s="255"/>
      <c r="O5209" s="98"/>
      <c r="P5209" s="98"/>
      <c r="Q5209" s="130"/>
    </row>
    <row r="5210" spans="1:17" ht="12.6" customHeight="1" x14ac:dyDescent="0.2">
      <c r="A5210" s="234"/>
      <c r="B5210" s="98"/>
      <c r="C5210" s="130"/>
      <c r="D5210" s="240"/>
      <c r="E5210" s="240"/>
      <c r="F5210" s="224"/>
      <c r="G5210" s="98"/>
      <c r="H5210" s="98"/>
      <c r="I5210" s="130"/>
      <c r="J5210" s="98"/>
      <c r="K5210" s="98"/>
      <c r="L5210" s="98"/>
      <c r="M5210" s="255"/>
      <c r="N5210" s="255"/>
      <c r="O5210" s="98"/>
      <c r="P5210" s="98"/>
      <c r="Q5210" s="130"/>
    </row>
    <row r="5211" spans="1:17" ht="12.6" customHeight="1" x14ac:dyDescent="0.2">
      <c r="A5211" s="234"/>
      <c r="B5211" s="98"/>
      <c r="C5211" s="130"/>
      <c r="D5211" s="240"/>
      <c r="E5211" s="240"/>
      <c r="F5211" s="224"/>
      <c r="G5211" s="98"/>
      <c r="H5211" s="98"/>
      <c r="I5211" s="130"/>
      <c r="J5211" s="98"/>
      <c r="K5211" s="98"/>
      <c r="L5211" s="98"/>
      <c r="M5211" s="255"/>
      <c r="N5211" s="255"/>
      <c r="O5211" s="98"/>
      <c r="P5211" s="98"/>
      <c r="Q5211" s="130"/>
    </row>
    <row r="5212" spans="1:17" ht="12.6" customHeight="1" x14ac:dyDescent="0.2">
      <c r="A5212" s="234"/>
      <c r="B5212" s="98"/>
      <c r="C5212" s="130"/>
      <c r="D5212" s="240"/>
      <c r="E5212" s="240"/>
      <c r="F5212" s="224"/>
      <c r="G5212" s="98"/>
      <c r="H5212" s="98"/>
      <c r="I5212" s="130"/>
      <c r="J5212" s="98"/>
      <c r="K5212" s="98"/>
      <c r="L5212" s="98"/>
      <c r="M5212" s="255"/>
      <c r="N5212" s="255"/>
      <c r="O5212" s="98"/>
      <c r="P5212" s="98"/>
      <c r="Q5212" s="130"/>
    </row>
    <row r="5213" spans="1:17" ht="12.6" customHeight="1" x14ac:dyDescent="0.2">
      <c r="A5213" s="234"/>
      <c r="B5213" s="98"/>
      <c r="C5213" s="130"/>
      <c r="D5213" s="240"/>
      <c r="E5213" s="240"/>
      <c r="F5213" s="224"/>
      <c r="G5213" s="98"/>
      <c r="H5213" s="98"/>
      <c r="I5213" s="130"/>
      <c r="J5213" s="98"/>
      <c r="K5213" s="98"/>
      <c r="L5213" s="98"/>
      <c r="M5213" s="255"/>
      <c r="N5213" s="255"/>
      <c r="O5213" s="98"/>
      <c r="P5213" s="98"/>
      <c r="Q5213" s="130"/>
    </row>
    <row r="5214" spans="1:17" ht="12.6" customHeight="1" x14ac:dyDescent="0.2">
      <c r="A5214" s="234"/>
      <c r="B5214" s="98"/>
      <c r="C5214" s="130"/>
      <c r="D5214" s="240"/>
      <c r="E5214" s="240"/>
      <c r="F5214" s="224"/>
      <c r="G5214" s="98"/>
      <c r="H5214" s="98"/>
      <c r="I5214" s="130"/>
      <c r="J5214" s="98"/>
      <c r="K5214" s="98"/>
      <c r="L5214" s="98"/>
      <c r="M5214" s="255"/>
      <c r="N5214" s="255"/>
      <c r="O5214" s="98"/>
      <c r="P5214" s="98"/>
      <c r="Q5214" s="130"/>
    </row>
    <row r="5215" spans="1:17" ht="12.6" customHeight="1" x14ac:dyDescent="0.2">
      <c r="A5215" s="234"/>
      <c r="B5215" s="98"/>
      <c r="C5215" s="130"/>
      <c r="D5215" s="240"/>
      <c r="E5215" s="240"/>
      <c r="F5215" s="224"/>
      <c r="G5215" s="98"/>
      <c r="H5215" s="98"/>
      <c r="I5215" s="130"/>
      <c r="J5215" s="98"/>
      <c r="K5215" s="98"/>
      <c r="L5215" s="98"/>
      <c r="M5215" s="255"/>
      <c r="N5215" s="255"/>
      <c r="O5215" s="98"/>
      <c r="P5215" s="98"/>
      <c r="Q5215" s="130"/>
    </row>
    <row r="5216" spans="1:17" ht="12.6" customHeight="1" x14ac:dyDescent="0.2">
      <c r="A5216" s="234"/>
      <c r="B5216" s="98"/>
      <c r="C5216" s="130"/>
      <c r="D5216" s="240"/>
      <c r="E5216" s="240"/>
      <c r="F5216" s="224"/>
      <c r="G5216" s="98"/>
      <c r="H5216" s="98"/>
      <c r="I5216" s="130"/>
      <c r="J5216" s="98"/>
      <c r="K5216" s="98"/>
      <c r="L5216" s="98"/>
      <c r="M5216" s="255"/>
      <c r="N5216" s="255"/>
      <c r="O5216" s="98"/>
      <c r="P5216" s="98"/>
      <c r="Q5216" s="130"/>
    </row>
    <row r="5217" spans="1:17" ht="12.6" customHeight="1" x14ac:dyDescent="0.2">
      <c r="A5217" s="234"/>
      <c r="B5217" s="98"/>
      <c r="C5217" s="130"/>
      <c r="D5217" s="240"/>
      <c r="E5217" s="240"/>
      <c r="F5217" s="224"/>
      <c r="G5217" s="98"/>
      <c r="H5217" s="98"/>
      <c r="I5217" s="130"/>
      <c r="J5217" s="98"/>
      <c r="K5217" s="98"/>
      <c r="L5217" s="98"/>
      <c r="M5217" s="255"/>
      <c r="N5217" s="255"/>
      <c r="O5217" s="98"/>
      <c r="P5217" s="98"/>
      <c r="Q5217" s="130"/>
    </row>
    <row r="5218" spans="1:17" ht="12.6" customHeight="1" x14ac:dyDescent="0.2">
      <c r="A5218" s="234"/>
      <c r="B5218" s="98"/>
      <c r="C5218" s="130"/>
      <c r="D5218" s="240"/>
      <c r="E5218" s="240"/>
      <c r="F5218" s="224"/>
      <c r="G5218" s="98"/>
      <c r="H5218" s="98"/>
      <c r="I5218" s="130"/>
      <c r="J5218" s="98"/>
      <c r="K5218" s="98"/>
      <c r="L5218" s="98"/>
      <c r="M5218" s="255"/>
      <c r="N5218" s="255"/>
      <c r="O5218" s="98"/>
      <c r="P5218" s="98"/>
      <c r="Q5218" s="130"/>
    </row>
    <row r="5219" spans="1:17" ht="12.6" customHeight="1" x14ac:dyDescent="0.2">
      <c r="A5219" s="234"/>
      <c r="B5219" s="98"/>
      <c r="C5219" s="130"/>
      <c r="D5219" s="240"/>
      <c r="E5219" s="240"/>
      <c r="F5219" s="224"/>
      <c r="G5219" s="98"/>
      <c r="H5219" s="98"/>
      <c r="I5219" s="130"/>
      <c r="J5219" s="98"/>
      <c r="K5219" s="98"/>
      <c r="L5219" s="98"/>
      <c r="M5219" s="255"/>
      <c r="N5219" s="255"/>
      <c r="O5219" s="98"/>
      <c r="P5219" s="98"/>
      <c r="Q5219" s="130"/>
    </row>
    <row r="5220" spans="1:17" ht="12.6" customHeight="1" x14ac:dyDescent="0.2">
      <c r="A5220" s="234"/>
      <c r="B5220" s="98"/>
      <c r="C5220" s="130"/>
      <c r="D5220" s="240"/>
      <c r="E5220" s="240"/>
      <c r="F5220" s="224"/>
      <c r="G5220" s="98"/>
      <c r="H5220" s="98"/>
      <c r="I5220" s="130"/>
      <c r="J5220" s="98"/>
      <c r="K5220" s="98"/>
      <c r="L5220" s="98"/>
      <c r="M5220" s="255"/>
      <c r="N5220" s="255"/>
      <c r="O5220" s="98"/>
      <c r="P5220" s="98"/>
      <c r="Q5220" s="130"/>
    </row>
    <row r="5221" spans="1:17" ht="12.6" customHeight="1" x14ac:dyDescent="0.2">
      <c r="A5221" s="234"/>
      <c r="B5221" s="98"/>
      <c r="C5221" s="130"/>
      <c r="D5221" s="240"/>
      <c r="E5221" s="240"/>
      <c r="F5221" s="224"/>
      <c r="G5221" s="98"/>
      <c r="H5221" s="98"/>
      <c r="I5221" s="130"/>
      <c r="J5221" s="98"/>
      <c r="K5221" s="98"/>
      <c r="L5221" s="98"/>
      <c r="M5221" s="255"/>
      <c r="N5221" s="255"/>
      <c r="O5221" s="98"/>
      <c r="P5221" s="98"/>
      <c r="Q5221" s="130"/>
    </row>
    <row r="5222" spans="1:17" ht="12.6" customHeight="1" x14ac:dyDescent="0.2">
      <c r="A5222" s="234"/>
      <c r="B5222" s="98"/>
      <c r="C5222" s="130"/>
      <c r="D5222" s="240"/>
      <c r="E5222" s="240"/>
      <c r="F5222" s="224"/>
      <c r="G5222" s="98"/>
      <c r="H5222" s="98"/>
      <c r="I5222" s="130"/>
      <c r="J5222" s="98"/>
      <c r="K5222" s="98"/>
      <c r="L5222" s="98"/>
      <c r="M5222" s="255"/>
      <c r="N5222" s="255"/>
      <c r="O5222" s="98"/>
      <c r="P5222" s="98"/>
      <c r="Q5222" s="130"/>
    </row>
    <row r="5223" spans="1:17" ht="12.6" customHeight="1" x14ac:dyDescent="0.2">
      <c r="A5223" s="234"/>
      <c r="B5223" s="98"/>
      <c r="C5223" s="130"/>
      <c r="D5223" s="240"/>
      <c r="E5223" s="240"/>
      <c r="F5223" s="224"/>
      <c r="G5223" s="98"/>
      <c r="H5223" s="98"/>
      <c r="I5223" s="130"/>
      <c r="J5223" s="98"/>
      <c r="K5223" s="98"/>
      <c r="L5223" s="98"/>
      <c r="M5223" s="255"/>
      <c r="N5223" s="255"/>
      <c r="O5223" s="98"/>
      <c r="P5223" s="98"/>
      <c r="Q5223" s="130"/>
    </row>
    <row r="5224" spans="1:17" ht="12.6" customHeight="1" x14ac:dyDescent="0.2">
      <c r="A5224" s="234"/>
      <c r="B5224" s="98"/>
      <c r="C5224" s="130"/>
      <c r="D5224" s="240"/>
      <c r="E5224" s="240"/>
      <c r="F5224" s="224"/>
      <c r="G5224" s="98"/>
      <c r="H5224" s="98"/>
      <c r="I5224" s="130"/>
      <c r="J5224" s="98"/>
      <c r="K5224" s="98"/>
      <c r="L5224" s="98"/>
      <c r="M5224" s="255"/>
      <c r="N5224" s="255"/>
      <c r="O5224" s="98"/>
      <c r="P5224" s="98"/>
      <c r="Q5224" s="130"/>
    </row>
    <row r="5225" spans="1:17" ht="12.6" customHeight="1" x14ac:dyDescent="0.2">
      <c r="A5225" s="234"/>
      <c r="B5225" s="98"/>
      <c r="C5225" s="130"/>
      <c r="D5225" s="240"/>
      <c r="E5225" s="240"/>
      <c r="F5225" s="224"/>
      <c r="G5225" s="98"/>
      <c r="H5225" s="98"/>
      <c r="I5225" s="130"/>
      <c r="J5225" s="98"/>
      <c r="K5225" s="98"/>
      <c r="L5225" s="98"/>
      <c r="M5225" s="255"/>
      <c r="N5225" s="255"/>
      <c r="O5225" s="98"/>
      <c r="P5225" s="98"/>
      <c r="Q5225" s="130"/>
    </row>
    <row r="5226" spans="1:17" ht="12.6" customHeight="1" x14ac:dyDescent="0.2">
      <c r="A5226" s="234"/>
      <c r="B5226" s="98"/>
      <c r="C5226" s="130"/>
      <c r="D5226" s="240"/>
      <c r="E5226" s="240"/>
      <c r="F5226" s="224"/>
      <c r="G5226" s="98"/>
      <c r="H5226" s="98"/>
      <c r="I5226" s="130"/>
      <c r="J5226" s="98"/>
      <c r="K5226" s="98"/>
      <c r="L5226" s="98"/>
      <c r="M5226" s="255"/>
      <c r="N5226" s="255"/>
      <c r="O5226" s="98"/>
      <c r="P5226" s="98"/>
      <c r="Q5226" s="130"/>
    </row>
    <row r="5227" spans="1:17" ht="12.6" customHeight="1" x14ac:dyDescent="0.2">
      <c r="A5227" s="234"/>
      <c r="B5227" s="98"/>
      <c r="C5227" s="130"/>
      <c r="D5227" s="240"/>
      <c r="E5227" s="240"/>
      <c r="F5227" s="224"/>
      <c r="G5227" s="98"/>
      <c r="H5227" s="98"/>
      <c r="I5227" s="130"/>
      <c r="J5227" s="98"/>
      <c r="K5227" s="98"/>
      <c r="L5227" s="98"/>
      <c r="M5227" s="255"/>
      <c r="N5227" s="255"/>
      <c r="O5227" s="98"/>
      <c r="P5227" s="98"/>
      <c r="Q5227" s="130"/>
    </row>
    <row r="5228" spans="1:17" ht="12.6" customHeight="1" x14ac:dyDescent="0.2">
      <c r="A5228" s="234"/>
      <c r="B5228" s="98"/>
      <c r="C5228" s="130"/>
      <c r="D5228" s="240"/>
      <c r="E5228" s="240"/>
      <c r="F5228" s="224"/>
      <c r="G5228" s="98"/>
      <c r="H5228" s="98"/>
      <c r="I5228" s="130"/>
      <c r="J5228" s="98"/>
      <c r="K5228" s="98"/>
      <c r="L5228" s="98"/>
      <c r="M5228" s="255"/>
      <c r="N5228" s="255"/>
      <c r="O5228" s="98"/>
      <c r="P5228" s="98"/>
      <c r="Q5228" s="130"/>
    </row>
    <row r="5229" spans="1:17" ht="12.6" customHeight="1" x14ac:dyDescent="0.2">
      <c r="A5229" s="234"/>
      <c r="B5229" s="98"/>
      <c r="C5229" s="130"/>
      <c r="D5229" s="240"/>
      <c r="E5229" s="240"/>
      <c r="F5229" s="224"/>
      <c r="G5229" s="98"/>
      <c r="H5229" s="98"/>
      <c r="I5229" s="130"/>
      <c r="J5229" s="98"/>
      <c r="K5229" s="98"/>
      <c r="L5229" s="98"/>
      <c r="M5229" s="255"/>
      <c r="N5229" s="255"/>
      <c r="O5229" s="98"/>
      <c r="P5229" s="98"/>
      <c r="Q5229" s="130"/>
    </row>
    <row r="5230" spans="1:17" ht="12.6" customHeight="1" x14ac:dyDescent="0.2">
      <c r="A5230" s="234"/>
      <c r="B5230" s="98"/>
      <c r="C5230" s="130"/>
      <c r="D5230" s="240"/>
      <c r="E5230" s="240"/>
      <c r="F5230" s="224"/>
      <c r="G5230" s="98"/>
      <c r="H5230" s="98"/>
      <c r="I5230" s="130"/>
      <c r="J5230" s="98"/>
      <c r="K5230" s="98"/>
      <c r="L5230" s="98"/>
      <c r="M5230" s="255"/>
      <c r="N5230" s="255"/>
      <c r="O5230" s="98"/>
      <c r="P5230" s="98"/>
      <c r="Q5230" s="130"/>
    </row>
    <row r="5231" spans="1:17" ht="12.6" customHeight="1" x14ac:dyDescent="0.2">
      <c r="A5231" s="234"/>
      <c r="B5231" s="98"/>
      <c r="C5231" s="130"/>
      <c r="D5231" s="240"/>
      <c r="E5231" s="240"/>
      <c r="F5231" s="224"/>
      <c r="G5231" s="98"/>
      <c r="H5231" s="98"/>
      <c r="I5231" s="130"/>
      <c r="J5231" s="98"/>
      <c r="K5231" s="98"/>
      <c r="L5231" s="98"/>
      <c r="M5231" s="255"/>
      <c r="N5231" s="255"/>
      <c r="O5231" s="98"/>
      <c r="P5231" s="98"/>
      <c r="Q5231" s="130"/>
    </row>
    <row r="5232" spans="1:17" ht="12.6" customHeight="1" x14ac:dyDescent="0.2">
      <c r="A5232" s="234"/>
      <c r="B5232" s="98"/>
      <c r="C5232" s="130"/>
      <c r="D5232" s="240"/>
      <c r="E5232" s="240"/>
      <c r="F5232" s="224"/>
      <c r="G5232" s="98"/>
      <c r="H5232" s="98"/>
      <c r="I5232" s="130"/>
      <c r="J5232" s="98"/>
      <c r="K5232" s="98"/>
      <c r="L5232" s="98"/>
      <c r="M5232" s="255"/>
      <c r="N5232" s="255"/>
      <c r="O5232" s="98"/>
      <c r="P5232" s="98"/>
      <c r="Q5232" s="130"/>
    </row>
    <row r="5233" spans="1:17" ht="12.6" customHeight="1" x14ac:dyDescent="0.2">
      <c r="A5233" s="234"/>
      <c r="B5233" s="98"/>
      <c r="C5233" s="130"/>
      <c r="D5233" s="240"/>
      <c r="E5233" s="240"/>
      <c r="F5233" s="224"/>
      <c r="G5233" s="98"/>
      <c r="H5233" s="98"/>
      <c r="I5233" s="130"/>
      <c r="J5233" s="98"/>
      <c r="K5233" s="98"/>
      <c r="L5233" s="98"/>
      <c r="M5233" s="255"/>
      <c r="N5233" s="255"/>
      <c r="O5233" s="98"/>
      <c r="P5233" s="98"/>
      <c r="Q5233" s="130"/>
    </row>
    <row r="5234" spans="1:17" ht="12.6" customHeight="1" x14ac:dyDescent="0.2">
      <c r="A5234" s="234"/>
      <c r="B5234" s="98"/>
      <c r="C5234" s="130"/>
      <c r="D5234" s="240"/>
      <c r="E5234" s="240"/>
      <c r="F5234" s="224"/>
      <c r="G5234" s="98"/>
      <c r="H5234" s="98"/>
      <c r="I5234" s="130"/>
      <c r="J5234" s="98"/>
      <c r="K5234" s="98"/>
      <c r="L5234" s="98"/>
      <c r="M5234" s="255"/>
      <c r="N5234" s="255"/>
      <c r="O5234" s="98"/>
      <c r="P5234" s="98"/>
      <c r="Q5234" s="130"/>
    </row>
    <row r="5235" spans="1:17" ht="12.6" customHeight="1" x14ac:dyDescent="0.2">
      <c r="A5235" s="234"/>
      <c r="B5235" s="98"/>
      <c r="C5235" s="130"/>
      <c r="D5235" s="240"/>
      <c r="E5235" s="240"/>
      <c r="F5235" s="224"/>
      <c r="G5235" s="98"/>
      <c r="H5235" s="98"/>
      <c r="I5235" s="130"/>
      <c r="J5235" s="98"/>
      <c r="K5235" s="98"/>
      <c r="L5235" s="98"/>
      <c r="M5235" s="255"/>
      <c r="N5235" s="255"/>
      <c r="O5235" s="98"/>
      <c r="P5235" s="98"/>
      <c r="Q5235" s="130"/>
    </row>
    <row r="5236" spans="1:17" ht="12.6" customHeight="1" x14ac:dyDescent="0.2">
      <c r="A5236" s="234"/>
      <c r="B5236" s="98"/>
      <c r="C5236" s="130"/>
      <c r="D5236" s="240"/>
      <c r="E5236" s="240"/>
      <c r="F5236" s="224"/>
      <c r="G5236" s="98"/>
      <c r="H5236" s="98"/>
      <c r="I5236" s="130"/>
      <c r="J5236" s="98"/>
      <c r="K5236" s="98"/>
      <c r="L5236" s="98"/>
      <c r="M5236" s="255"/>
      <c r="N5236" s="255"/>
      <c r="O5236" s="98"/>
      <c r="P5236" s="98"/>
      <c r="Q5236" s="130"/>
    </row>
    <row r="5237" spans="1:17" ht="12.6" customHeight="1" x14ac:dyDescent="0.2">
      <c r="A5237" s="234"/>
      <c r="B5237" s="98"/>
      <c r="C5237" s="130"/>
      <c r="D5237" s="240"/>
      <c r="E5237" s="240"/>
      <c r="F5237" s="224"/>
      <c r="G5237" s="98"/>
      <c r="H5237" s="98"/>
      <c r="I5237" s="130"/>
      <c r="J5237" s="98"/>
      <c r="K5237" s="98"/>
      <c r="L5237" s="98"/>
      <c r="M5237" s="255"/>
      <c r="N5237" s="255"/>
      <c r="O5237" s="98"/>
      <c r="P5237" s="98"/>
      <c r="Q5237" s="130"/>
    </row>
    <row r="5238" spans="1:17" ht="12.6" customHeight="1" x14ac:dyDescent="0.2">
      <c r="A5238" s="234"/>
      <c r="B5238" s="98"/>
      <c r="C5238" s="130"/>
      <c r="D5238" s="240"/>
      <c r="E5238" s="240"/>
      <c r="F5238" s="224"/>
      <c r="G5238" s="98"/>
      <c r="H5238" s="98"/>
      <c r="I5238" s="130"/>
      <c r="J5238" s="98"/>
      <c r="K5238" s="98"/>
      <c r="L5238" s="98"/>
      <c r="M5238" s="255"/>
      <c r="N5238" s="255"/>
      <c r="O5238" s="98"/>
      <c r="P5238" s="98"/>
      <c r="Q5238" s="130"/>
    </row>
    <row r="5239" spans="1:17" ht="12.6" customHeight="1" x14ac:dyDescent="0.2">
      <c r="A5239" s="234"/>
      <c r="B5239" s="98"/>
      <c r="C5239" s="130"/>
      <c r="D5239" s="240"/>
      <c r="E5239" s="240"/>
      <c r="F5239" s="224"/>
      <c r="G5239" s="98"/>
      <c r="H5239" s="98"/>
      <c r="I5239" s="130"/>
      <c r="J5239" s="98"/>
      <c r="K5239" s="98"/>
      <c r="L5239" s="98"/>
      <c r="M5239" s="255"/>
      <c r="N5239" s="255"/>
      <c r="O5239" s="98"/>
      <c r="P5239" s="98"/>
      <c r="Q5239" s="130"/>
    </row>
    <row r="5240" spans="1:17" ht="12.6" customHeight="1" x14ac:dyDescent="0.2">
      <c r="A5240" s="234"/>
      <c r="B5240" s="98"/>
      <c r="C5240" s="130"/>
      <c r="D5240" s="240"/>
      <c r="E5240" s="240"/>
      <c r="F5240" s="224"/>
      <c r="G5240" s="98"/>
      <c r="H5240" s="98"/>
      <c r="I5240" s="130"/>
      <c r="J5240" s="98"/>
      <c r="K5240" s="98"/>
      <c r="L5240" s="98"/>
      <c r="M5240" s="255"/>
      <c r="N5240" s="255"/>
      <c r="O5240" s="98"/>
      <c r="P5240" s="98"/>
      <c r="Q5240" s="130"/>
    </row>
    <row r="5241" spans="1:17" ht="12.6" customHeight="1" x14ac:dyDescent="0.2">
      <c r="A5241" s="234"/>
      <c r="B5241" s="98"/>
      <c r="C5241" s="130"/>
      <c r="D5241" s="240"/>
      <c r="E5241" s="240"/>
      <c r="F5241" s="224"/>
      <c r="G5241" s="98"/>
      <c r="H5241" s="98"/>
      <c r="I5241" s="130"/>
      <c r="J5241" s="98"/>
      <c r="K5241" s="98"/>
      <c r="L5241" s="98"/>
      <c r="M5241" s="255"/>
      <c r="N5241" s="255"/>
      <c r="O5241" s="98"/>
      <c r="P5241" s="98"/>
      <c r="Q5241" s="130"/>
    </row>
    <row r="5242" spans="1:17" ht="12.6" customHeight="1" x14ac:dyDescent="0.2">
      <c r="A5242" s="234"/>
      <c r="B5242" s="98"/>
      <c r="C5242" s="130"/>
      <c r="D5242" s="240"/>
      <c r="E5242" s="240"/>
      <c r="F5242" s="224"/>
      <c r="G5242" s="98"/>
      <c r="H5242" s="98"/>
      <c r="I5242" s="130"/>
      <c r="J5242" s="98"/>
      <c r="K5242" s="98"/>
      <c r="L5242" s="98"/>
      <c r="M5242" s="255"/>
      <c r="N5242" s="255"/>
      <c r="O5242" s="98"/>
      <c r="P5242" s="98"/>
      <c r="Q5242" s="130"/>
    </row>
    <row r="5243" spans="1:17" ht="12.6" customHeight="1" x14ac:dyDescent="0.2">
      <c r="A5243" s="234"/>
      <c r="B5243" s="98"/>
      <c r="C5243" s="130"/>
      <c r="D5243" s="240"/>
      <c r="E5243" s="240"/>
      <c r="F5243" s="224"/>
      <c r="G5243" s="98"/>
      <c r="H5243" s="98"/>
      <c r="I5243" s="130"/>
      <c r="J5243" s="98"/>
      <c r="K5243" s="98"/>
      <c r="L5243" s="98"/>
      <c r="M5243" s="255"/>
      <c r="N5243" s="255"/>
      <c r="O5243" s="98"/>
      <c r="P5243" s="98"/>
      <c r="Q5243" s="130"/>
    </row>
    <row r="5244" spans="1:17" ht="12.6" customHeight="1" x14ac:dyDescent="0.2">
      <c r="A5244" s="234"/>
      <c r="B5244" s="98"/>
      <c r="C5244" s="130"/>
      <c r="D5244" s="240"/>
      <c r="E5244" s="240"/>
      <c r="F5244" s="224"/>
      <c r="G5244" s="98"/>
      <c r="H5244" s="98"/>
      <c r="I5244" s="130"/>
      <c r="J5244" s="98"/>
      <c r="K5244" s="98"/>
      <c r="L5244" s="98"/>
      <c r="M5244" s="255"/>
      <c r="N5244" s="255"/>
      <c r="O5244" s="98"/>
      <c r="P5244" s="98"/>
      <c r="Q5244" s="130"/>
    </row>
    <row r="5245" spans="1:17" ht="12.6" customHeight="1" x14ac:dyDescent="0.2">
      <c r="A5245" s="234"/>
      <c r="B5245" s="98"/>
      <c r="C5245" s="130"/>
      <c r="D5245" s="240"/>
      <c r="E5245" s="240"/>
      <c r="F5245" s="224"/>
      <c r="G5245" s="98"/>
      <c r="H5245" s="98"/>
      <c r="I5245" s="130"/>
      <c r="J5245" s="98"/>
      <c r="K5245" s="98"/>
      <c r="L5245" s="98"/>
      <c r="M5245" s="255"/>
      <c r="N5245" s="255"/>
      <c r="O5245" s="98"/>
      <c r="P5245" s="98"/>
      <c r="Q5245" s="130"/>
    </row>
    <row r="5246" spans="1:17" ht="12.6" customHeight="1" x14ac:dyDescent="0.2">
      <c r="A5246" s="234"/>
      <c r="B5246" s="98"/>
      <c r="C5246" s="130"/>
      <c r="D5246" s="240"/>
      <c r="E5246" s="240"/>
      <c r="F5246" s="224"/>
      <c r="G5246" s="98"/>
      <c r="H5246" s="98"/>
      <c r="I5246" s="130"/>
      <c r="J5246" s="98"/>
      <c r="K5246" s="98"/>
      <c r="L5246" s="98"/>
      <c r="M5246" s="255"/>
      <c r="N5246" s="255"/>
      <c r="O5246" s="98"/>
      <c r="P5246" s="98"/>
      <c r="Q5246" s="130"/>
    </row>
    <row r="5247" spans="1:17" ht="12.6" customHeight="1" x14ac:dyDescent="0.2">
      <c r="A5247" s="234"/>
      <c r="B5247" s="98"/>
      <c r="C5247" s="130"/>
      <c r="D5247" s="240"/>
      <c r="E5247" s="240"/>
      <c r="F5247" s="224"/>
      <c r="G5247" s="98"/>
      <c r="H5247" s="98"/>
      <c r="I5247" s="130"/>
      <c r="J5247" s="98"/>
      <c r="K5247" s="98"/>
      <c r="L5247" s="98"/>
      <c r="M5247" s="255"/>
      <c r="N5247" s="255"/>
      <c r="O5247" s="98"/>
      <c r="P5247" s="98"/>
      <c r="Q5247" s="130"/>
    </row>
    <row r="5248" spans="1:17" ht="12.6" customHeight="1" x14ac:dyDescent="0.2">
      <c r="A5248" s="234"/>
      <c r="B5248" s="98"/>
      <c r="C5248" s="130"/>
      <c r="D5248" s="240"/>
      <c r="E5248" s="240"/>
      <c r="F5248" s="224"/>
      <c r="G5248" s="98"/>
      <c r="H5248" s="98"/>
      <c r="I5248" s="130"/>
      <c r="J5248" s="98"/>
      <c r="K5248" s="98"/>
      <c r="L5248" s="98"/>
      <c r="M5248" s="255"/>
      <c r="N5248" s="255"/>
      <c r="O5248" s="98"/>
      <c r="P5248" s="98"/>
      <c r="Q5248" s="130"/>
    </row>
    <row r="5249" spans="1:17" ht="12.6" customHeight="1" x14ac:dyDescent="0.2">
      <c r="A5249" s="234"/>
      <c r="B5249" s="98"/>
      <c r="C5249" s="130"/>
      <c r="D5249" s="240"/>
      <c r="E5249" s="240"/>
      <c r="F5249" s="224"/>
      <c r="G5249" s="98"/>
      <c r="H5249" s="98"/>
      <c r="I5249" s="130"/>
      <c r="J5249" s="98"/>
      <c r="K5249" s="98"/>
      <c r="L5249" s="98"/>
      <c r="M5249" s="255"/>
      <c r="N5249" s="255"/>
      <c r="O5249" s="98"/>
      <c r="P5249" s="98"/>
      <c r="Q5249" s="130"/>
    </row>
    <row r="5250" spans="1:17" ht="12.6" customHeight="1" x14ac:dyDescent="0.2">
      <c r="A5250" s="234"/>
      <c r="B5250" s="98"/>
      <c r="C5250" s="130"/>
      <c r="D5250" s="240"/>
      <c r="E5250" s="240"/>
      <c r="F5250" s="224"/>
      <c r="G5250" s="98"/>
      <c r="H5250" s="98"/>
      <c r="I5250" s="130"/>
      <c r="J5250" s="98"/>
      <c r="K5250" s="98"/>
      <c r="L5250" s="98"/>
      <c r="M5250" s="255"/>
      <c r="N5250" s="255"/>
      <c r="O5250" s="98"/>
      <c r="P5250" s="98"/>
      <c r="Q5250" s="130"/>
    </row>
    <row r="5251" spans="1:17" ht="12.6" customHeight="1" x14ac:dyDescent="0.2">
      <c r="A5251" s="234"/>
      <c r="B5251" s="98"/>
      <c r="C5251" s="130"/>
      <c r="D5251" s="240"/>
      <c r="E5251" s="240"/>
      <c r="F5251" s="224"/>
      <c r="G5251" s="98"/>
      <c r="H5251" s="98"/>
      <c r="I5251" s="130"/>
      <c r="J5251" s="98"/>
      <c r="K5251" s="98"/>
      <c r="L5251" s="98"/>
      <c r="M5251" s="255"/>
      <c r="N5251" s="255"/>
      <c r="O5251" s="98"/>
      <c r="P5251" s="98"/>
      <c r="Q5251" s="130"/>
    </row>
    <row r="5252" spans="1:17" ht="12.6" customHeight="1" x14ac:dyDescent="0.2">
      <c r="A5252" s="234"/>
      <c r="B5252" s="98"/>
      <c r="C5252" s="130"/>
      <c r="D5252" s="240"/>
      <c r="E5252" s="240"/>
      <c r="F5252" s="224"/>
      <c r="G5252" s="98"/>
      <c r="H5252" s="98"/>
      <c r="I5252" s="130"/>
      <c r="J5252" s="98"/>
      <c r="K5252" s="98"/>
      <c r="L5252" s="98"/>
      <c r="M5252" s="255"/>
      <c r="N5252" s="255"/>
      <c r="O5252" s="98"/>
      <c r="P5252" s="98"/>
      <c r="Q5252" s="130"/>
    </row>
    <row r="5253" spans="1:17" ht="12.6" customHeight="1" x14ac:dyDescent="0.2">
      <c r="A5253" s="234"/>
      <c r="B5253" s="98"/>
      <c r="C5253" s="130"/>
      <c r="D5253" s="240"/>
      <c r="E5253" s="240"/>
      <c r="F5253" s="224"/>
      <c r="G5253" s="98"/>
      <c r="H5253" s="98"/>
      <c r="I5253" s="130"/>
      <c r="J5253" s="98"/>
      <c r="K5253" s="98"/>
      <c r="L5253" s="98"/>
      <c r="M5253" s="255"/>
      <c r="N5253" s="255"/>
      <c r="O5253" s="98"/>
      <c r="P5253" s="98"/>
      <c r="Q5253" s="130"/>
    </row>
    <row r="5254" spans="1:17" ht="12.6" customHeight="1" x14ac:dyDescent="0.2">
      <c r="A5254" s="234"/>
      <c r="B5254" s="98"/>
      <c r="C5254" s="130"/>
      <c r="D5254" s="240"/>
      <c r="E5254" s="240"/>
      <c r="F5254" s="224"/>
      <c r="G5254" s="98"/>
      <c r="H5254" s="98"/>
      <c r="I5254" s="130"/>
      <c r="J5254" s="98"/>
      <c r="K5254" s="98"/>
      <c r="L5254" s="98"/>
      <c r="M5254" s="255"/>
      <c r="N5254" s="255"/>
      <c r="O5254" s="98"/>
      <c r="P5254" s="98"/>
      <c r="Q5254" s="130"/>
    </row>
    <row r="5255" spans="1:17" ht="12.6" customHeight="1" x14ac:dyDescent="0.2">
      <c r="A5255" s="234"/>
      <c r="B5255" s="98"/>
      <c r="C5255" s="130"/>
      <c r="D5255" s="240"/>
      <c r="E5255" s="240"/>
      <c r="F5255" s="224"/>
      <c r="G5255" s="98"/>
      <c r="H5255" s="98"/>
      <c r="I5255" s="130"/>
      <c r="J5255" s="98"/>
      <c r="K5255" s="98"/>
      <c r="L5255" s="98"/>
      <c r="M5255" s="255"/>
      <c r="N5255" s="255"/>
      <c r="O5255" s="98"/>
      <c r="P5255" s="98"/>
      <c r="Q5255" s="130"/>
    </row>
    <row r="5256" spans="1:17" ht="12.6" customHeight="1" x14ac:dyDescent="0.2">
      <c r="A5256" s="234"/>
      <c r="B5256" s="98"/>
      <c r="C5256" s="130"/>
      <c r="D5256" s="240"/>
      <c r="E5256" s="240"/>
      <c r="F5256" s="224"/>
      <c r="G5256" s="98"/>
      <c r="H5256" s="98"/>
      <c r="I5256" s="130"/>
      <c r="J5256" s="98"/>
      <c r="K5256" s="98"/>
      <c r="L5256" s="98"/>
      <c r="M5256" s="255"/>
      <c r="N5256" s="255"/>
      <c r="O5256" s="98"/>
      <c r="P5256" s="98"/>
      <c r="Q5256" s="130"/>
    </row>
    <row r="5257" spans="1:17" ht="12.6" customHeight="1" x14ac:dyDescent="0.2">
      <c r="A5257" s="234"/>
      <c r="B5257" s="98"/>
      <c r="C5257" s="130"/>
      <c r="D5257" s="240"/>
      <c r="E5257" s="240"/>
      <c r="F5257" s="224"/>
      <c r="G5257" s="98"/>
      <c r="H5257" s="98"/>
      <c r="I5257" s="130"/>
      <c r="J5257" s="98"/>
      <c r="K5257" s="98"/>
      <c r="L5257" s="98"/>
      <c r="M5257" s="255"/>
      <c r="N5257" s="255"/>
      <c r="O5257" s="98"/>
      <c r="P5257" s="98"/>
      <c r="Q5257" s="130"/>
    </row>
    <row r="5258" spans="1:17" ht="12.6" customHeight="1" x14ac:dyDescent="0.2">
      <c r="A5258" s="234"/>
      <c r="B5258" s="98"/>
      <c r="C5258" s="130"/>
      <c r="D5258" s="240"/>
      <c r="E5258" s="240"/>
      <c r="F5258" s="224"/>
      <c r="G5258" s="98"/>
      <c r="H5258" s="98"/>
      <c r="I5258" s="130"/>
      <c r="J5258" s="98"/>
      <c r="K5258" s="98"/>
      <c r="L5258" s="98"/>
      <c r="M5258" s="255"/>
      <c r="N5258" s="255"/>
      <c r="O5258" s="98"/>
      <c r="P5258" s="98"/>
      <c r="Q5258" s="130"/>
    </row>
    <row r="5259" spans="1:17" ht="12.6" customHeight="1" x14ac:dyDescent="0.2">
      <c r="A5259" s="234"/>
      <c r="B5259" s="98"/>
      <c r="C5259" s="130"/>
      <c r="D5259" s="240"/>
      <c r="E5259" s="240"/>
      <c r="F5259" s="224"/>
      <c r="G5259" s="98"/>
      <c r="H5259" s="98"/>
      <c r="I5259" s="130"/>
      <c r="J5259" s="98"/>
      <c r="K5259" s="98"/>
      <c r="L5259" s="98"/>
      <c r="M5259" s="255"/>
      <c r="N5259" s="255"/>
      <c r="O5259" s="98"/>
      <c r="P5259" s="98"/>
      <c r="Q5259" s="130"/>
    </row>
    <row r="5260" spans="1:17" ht="12.6" customHeight="1" x14ac:dyDescent="0.2">
      <c r="A5260" s="234"/>
      <c r="B5260" s="98"/>
      <c r="C5260" s="130"/>
      <c r="D5260" s="240"/>
      <c r="E5260" s="240"/>
      <c r="F5260" s="224"/>
      <c r="G5260" s="98"/>
      <c r="H5260" s="98"/>
      <c r="I5260" s="130"/>
      <c r="J5260" s="98"/>
      <c r="K5260" s="98"/>
      <c r="L5260" s="98"/>
      <c r="M5260" s="255"/>
      <c r="N5260" s="255"/>
      <c r="O5260" s="98"/>
      <c r="P5260" s="98"/>
      <c r="Q5260" s="130"/>
    </row>
    <row r="5261" spans="1:17" ht="12.6" customHeight="1" x14ac:dyDescent="0.2">
      <c r="A5261" s="234"/>
      <c r="B5261" s="98"/>
      <c r="C5261" s="130"/>
      <c r="D5261" s="240"/>
      <c r="E5261" s="240"/>
      <c r="F5261" s="224"/>
      <c r="G5261" s="98"/>
      <c r="H5261" s="98"/>
      <c r="I5261" s="130"/>
      <c r="J5261" s="98"/>
      <c r="K5261" s="98"/>
      <c r="L5261" s="98"/>
      <c r="M5261" s="255"/>
      <c r="N5261" s="255"/>
      <c r="O5261" s="98"/>
      <c r="P5261" s="98"/>
      <c r="Q5261" s="130"/>
    </row>
    <row r="5262" spans="1:17" ht="12.6" customHeight="1" x14ac:dyDescent="0.2">
      <c r="A5262" s="234"/>
      <c r="B5262" s="98"/>
      <c r="C5262" s="130"/>
      <c r="D5262" s="240"/>
      <c r="E5262" s="240"/>
      <c r="F5262" s="224"/>
      <c r="G5262" s="98"/>
      <c r="H5262" s="98"/>
      <c r="I5262" s="130"/>
      <c r="J5262" s="98"/>
      <c r="K5262" s="98"/>
      <c r="L5262" s="98"/>
      <c r="M5262" s="255"/>
      <c r="N5262" s="255"/>
      <c r="O5262" s="98"/>
      <c r="P5262" s="98"/>
      <c r="Q5262" s="130"/>
    </row>
    <row r="5263" spans="1:17" ht="12.6" customHeight="1" x14ac:dyDescent="0.2">
      <c r="A5263" s="234"/>
      <c r="B5263" s="98"/>
      <c r="C5263" s="130"/>
      <c r="D5263" s="240"/>
      <c r="E5263" s="240"/>
      <c r="F5263" s="224"/>
      <c r="G5263" s="98"/>
      <c r="H5263" s="98"/>
      <c r="I5263" s="130"/>
      <c r="J5263" s="98"/>
      <c r="K5263" s="98"/>
      <c r="L5263" s="98"/>
      <c r="M5263" s="255"/>
      <c r="N5263" s="255"/>
      <c r="O5263" s="98"/>
      <c r="P5263" s="98"/>
      <c r="Q5263" s="130"/>
    </row>
    <row r="5264" spans="1:17" ht="12.6" customHeight="1" x14ac:dyDescent="0.2">
      <c r="A5264" s="234"/>
      <c r="B5264" s="98"/>
      <c r="C5264" s="130"/>
      <c r="D5264" s="240"/>
      <c r="E5264" s="240"/>
      <c r="F5264" s="224"/>
      <c r="G5264" s="98"/>
      <c r="H5264" s="98"/>
      <c r="I5264" s="130"/>
      <c r="J5264" s="98"/>
      <c r="K5264" s="98"/>
      <c r="L5264" s="98"/>
      <c r="M5264" s="255"/>
      <c r="N5264" s="255"/>
      <c r="O5264" s="98"/>
      <c r="P5264" s="98"/>
      <c r="Q5264" s="130"/>
    </row>
    <row r="5265" spans="1:17" ht="12.6" customHeight="1" x14ac:dyDescent="0.2">
      <c r="A5265" s="234"/>
      <c r="B5265" s="98"/>
      <c r="C5265" s="130"/>
      <c r="D5265" s="240"/>
      <c r="E5265" s="240"/>
      <c r="F5265" s="224"/>
      <c r="G5265" s="98"/>
      <c r="H5265" s="98"/>
      <c r="I5265" s="130"/>
      <c r="J5265" s="98"/>
      <c r="K5265" s="98"/>
      <c r="L5265" s="98"/>
      <c r="M5265" s="255"/>
      <c r="N5265" s="255"/>
      <c r="O5265" s="98"/>
      <c r="P5265" s="98"/>
      <c r="Q5265" s="130"/>
    </row>
    <row r="5266" spans="1:17" ht="12.6" customHeight="1" x14ac:dyDescent="0.2">
      <c r="A5266" s="234"/>
      <c r="B5266" s="98"/>
      <c r="C5266" s="130"/>
      <c r="D5266" s="240"/>
      <c r="E5266" s="240"/>
      <c r="F5266" s="224"/>
      <c r="G5266" s="98"/>
      <c r="H5266" s="98"/>
      <c r="I5266" s="130"/>
      <c r="J5266" s="98"/>
      <c r="K5266" s="98"/>
      <c r="L5266" s="98"/>
      <c r="M5266" s="255"/>
      <c r="N5266" s="255"/>
      <c r="O5266" s="98"/>
      <c r="P5266" s="98"/>
      <c r="Q5266" s="130"/>
    </row>
    <row r="5267" spans="1:17" ht="12.6" customHeight="1" x14ac:dyDescent="0.2">
      <c r="A5267" s="234"/>
      <c r="B5267" s="98"/>
      <c r="C5267" s="130"/>
      <c r="D5267" s="240"/>
      <c r="E5267" s="240"/>
      <c r="F5267" s="224"/>
      <c r="G5267" s="98"/>
      <c r="H5267" s="98"/>
      <c r="I5267" s="130"/>
      <c r="J5267" s="98"/>
      <c r="K5267" s="98"/>
      <c r="L5267" s="98"/>
      <c r="M5267" s="255"/>
      <c r="N5267" s="255"/>
      <c r="O5267" s="98"/>
      <c r="P5267" s="98"/>
      <c r="Q5267" s="130"/>
    </row>
    <row r="5268" spans="1:17" ht="12.6" customHeight="1" x14ac:dyDescent="0.2">
      <c r="A5268" s="234"/>
      <c r="B5268" s="98"/>
      <c r="C5268" s="130"/>
      <c r="D5268" s="240"/>
      <c r="E5268" s="240"/>
      <c r="F5268" s="224"/>
      <c r="G5268" s="98"/>
      <c r="H5268" s="98"/>
      <c r="I5268" s="130"/>
      <c r="J5268" s="98"/>
      <c r="K5268" s="98"/>
      <c r="L5268" s="98"/>
      <c r="M5268" s="255"/>
      <c r="N5268" s="255"/>
      <c r="O5268" s="98"/>
      <c r="P5268" s="98"/>
      <c r="Q5268" s="130"/>
    </row>
    <row r="5269" spans="1:17" ht="12.6" customHeight="1" x14ac:dyDescent="0.2">
      <c r="A5269" s="234"/>
      <c r="B5269" s="98"/>
      <c r="C5269" s="130"/>
      <c r="D5269" s="240"/>
      <c r="E5269" s="240"/>
      <c r="F5269" s="224"/>
      <c r="G5269" s="98"/>
      <c r="H5269" s="98"/>
      <c r="I5269" s="130"/>
      <c r="J5269" s="98"/>
      <c r="K5269" s="98"/>
      <c r="L5269" s="98"/>
      <c r="M5269" s="255"/>
      <c r="N5269" s="255"/>
      <c r="O5269" s="98"/>
      <c r="P5269" s="98"/>
      <c r="Q5269" s="130"/>
    </row>
    <row r="5270" spans="1:17" ht="12.6" customHeight="1" x14ac:dyDescent="0.2">
      <c r="A5270" s="234"/>
      <c r="B5270" s="98"/>
      <c r="C5270" s="130"/>
      <c r="D5270" s="240"/>
      <c r="E5270" s="240"/>
      <c r="F5270" s="224"/>
      <c r="G5270" s="98"/>
      <c r="H5270" s="98"/>
      <c r="I5270" s="130"/>
      <c r="J5270" s="98"/>
      <c r="K5270" s="98"/>
      <c r="L5270" s="98"/>
      <c r="M5270" s="255"/>
      <c r="N5270" s="255"/>
      <c r="O5270" s="98"/>
      <c r="P5270" s="98"/>
      <c r="Q5270" s="130"/>
    </row>
    <row r="5271" spans="1:17" ht="12.6" customHeight="1" x14ac:dyDescent="0.2">
      <c r="A5271" s="234"/>
      <c r="B5271" s="98"/>
      <c r="C5271" s="130"/>
      <c r="D5271" s="240"/>
      <c r="E5271" s="240"/>
      <c r="F5271" s="224"/>
      <c r="G5271" s="98"/>
      <c r="H5271" s="98"/>
      <c r="I5271" s="130"/>
      <c r="J5271" s="98"/>
      <c r="K5271" s="98"/>
      <c r="L5271" s="98"/>
      <c r="M5271" s="255"/>
      <c r="N5271" s="255"/>
      <c r="O5271" s="98"/>
      <c r="P5271" s="98"/>
      <c r="Q5271" s="130"/>
    </row>
    <row r="5272" spans="1:17" ht="12.6" customHeight="1" x14ac:dyDescent="0.2">
      <c r="A5272" s="234"/>
      <c r="B5272" s="98"/>
      <c r="C5272" s="130"/>
      <c r="D5272" s="240"/>
      <c r="E5272" s="240"/>
      <c r="F5272" s="224"/>
      <c r="G5272" s="98"/>
      <c r="H5272" s="98"/>
      <c r="I5272" s="130"/>
      <c r="J5272" s="98"/>
      <c r="K5272" s="98"/>
      <c r="L5272" s="98"/>
      <c r="M5272" s="255"/>
      <c r="N5272" s="255"/>
      <c r="O5272" s="98"/>
      <c r="P5272" s="98"/>
      <c r="Q5272" s="130"/>
    </row>
    <row r="5273" spans="1:17" ht="12.6" customHeight="1" x14ac:dyDescent="0.2">
      <c r="A5273" s="234"/>
      <c r="B5273" s="98"/>
      <c r="C5273" s="130"/>
      <c r="D5273" s="240"/>
      <c r="E5273" s="240"/>
      <c r="F5273" s="224"/>
      <c r="G5273" s="98"/>
      <c r="H5273" s="98"/>
      <c r="I5273" s="130"/>
      <c r="J5273" s="98"/>
      <c r="K5273" s="98"/>
      <c r="L5273" s="98"/>
      <c r="M5273" s="255"/>
      <c r="N5273" s="255"/>
      <c r="O5273" s="98"/>
      <c r="P5273" s="98"/>
      <c r="Q5273" s="130"/>
    </row>
    <row r="5274" spans="1:17" ht="12.6" customHeight="1" x14ac:dyDescent="0.2">
      <c r="A5274" s="234"/>
      <c r="B5274" s="98"/>
      <c r="C5274" s="130"/>
      <c r="D5274" s="240"/>
      <c r="E5274" s="240"/>
      <c r="F5274" s="224"/>
      <c r="G5274" s="98"/>
      <c r="H5274" s="98"/>
      <c r="I5274" s="130"/>
      <c r="J5274" s="98"/>
      <c r="K5274" s="98"/>
      <c r="L5274" s="98"/>
      <c r="M5274" s="255"/>
      <c r="N5274" s="255"/>
      <c r="O5274" s="98"/>
      <c r="P5274" s="98"/>
      <c r="Q5274" s="130"/>
    </row>
    <row r="5275" spans="1:17" ht="12.6" customHeight="1" x14ac:dyDescent="0.2">
      <c r="A5275" s="234"/>
      <c r="B5275" s="98"/>
      <c r="C5275" s="130"/>
      <c r="D5275" s="240"/>
      <c r="E5275" s="240"/>
      <c r="F5275" s="224"/>
      <c r="G5275" s="98"/>
      <c r="H5275" s="98"/>
      <c r="I5275" s="130"/>
      <c r="J5275" s="98"/>
      <c r="K5275" s="98"/>
      <c r="L5275" s="98"/>
      <c r="M5275" s="255"/>
      <c r="N5275" s="255"/>
      <c r="O5275" s="98"/>
      <c r="P5275" s="98"/>
      <c r="Q5275" s="130"/>
    </row>
    <row r="5276" spans="1:17" ht="12.6" customHeight="1" x14ac:dyDescent="0.2">
      <c r="A5276" s="234"/>
      <c r="B5276" s="98"/>
      <c r="C5276" s="130"/>
      <c r="D5276" s="240"/>
      <c r="E5276" s="240"/>
      <c r="F5276" s="224"/>
      <c r="G5276" s="98"/>
      <c r="H5276" s="98"/>
      <c r="I5276" s="130"/>
      <c r="J5276" s="98"/>
      <c r="K5276" s="98"/>
      <c r="L5276" s="98"/>
      <c r="M5276" s="255"/>
      <c r="N5276" s="255"/>
      <c r="O5276" s="98"/>
      <c r="P5276" s="98"/>
      <c r="Q5276" s="130"/>
    </row>
    <row r="5277" spans="1:17" ht="12.6" customHeight="1" x14ac:dyDescent="0.2">
      <c r="A5277" s="234"/>
      <c r="B5277" s="98"/>
      <c r="C5277" s="130"/>
      <c r="D5277" s="240"/>
      <c r="E5277" s="240"/>
      <c r="F5277" s="224"/>
      <c r="G5277" s="98"/>
      <c r="H5277" s="98"/>
      <c r="I5277" s="130"/>
      <c r="J5277" s="98"/>
      <c r="K5277" s="98"/>
      <c r="L5277" s="98"/>
      <c r="M5277" s="255"/>
      <c r="N5277" s="255"/>
      <c r="O5277" s="98"/>
      <c r="P5277" s="98"/>
      <c r="Q5277" s="130"/>
    </row>
    <row r="5278" spans="1:17" ht="12.6" customHeight="1" x14ac:dyDescent="0.2">
      <c r="A5278" s="234"/>
      <c r="B5278" s="98"/>
      <c r="C5278" s="130"/>
      <c r="D5278" s="240"/>
      <c r="E5278" s="240"/>
      <c r="F5278" s="224"/>
      <c r="G5278" s="98"/>
      <c r="H5278" s="98"/>
      <c r="I5278" s="130"/>
      <c r="J5278" s="98"/>
      <c r="K5278" s="98"/>
      <c r="L5278" s="98"/>
      <c r="M5278" s="255"/>
      <c r="N5278" s="255"/>
      <c r="O5278" s="98"/>
      <c r="P5278" s="98"/>
      <c r="Q5278" s="130"/>
    </row>
    <row r="5279" spans="1:17" ht="12.6" customHeight="1" x14ac:dyDescent="0.2">
      <c r="A5279" s="234"/>
      <c r="B5279" s="98"/>
      <c r="C5279" s="130"/>
      <c r="D5279" s="240"/>
      <c r="E5279" s="240"/>
      <c r="F5279" s="224"/>
      <c r="G5279" s="98"/>
      <c r="H5279" s="98"/>
      <c r="I5279" s="130"/>
      <c r="J5279" s="98"/>
      <c r="K5279" s="98"/>
      <c r="L5279" s="98"/>
      <c r="M5279" s="255"/>
      <c r="N5279" s="255"/>
      <c r="O5279" s="98"/>
      <c r="P5279" s="98"/>
      <c r="Q5279" s="130"/>
    </row>
    <row r="5280" spans="1:17" ht="12.6" customHeight="1" x14ac:dyDescent="0.2">
      <c r="A5280" s="234"/>
      <c r="B5280" s="98"/>
      <c r="C5280" s="130"/>
      <c r="D5280" s="240"/>
      <c r="E5280" s="240"/>
      <c r="F5280" s="224"/>
      <c r="G5280" s="98"/>
      <c r="H5280" s="98"/>
      <c r="I5280" s="130"/>
      <c r="J5280" s="98"/>
      <c r="K5280" s="98"/>
      <c r="L5280" s="98"/>
      <c r="M5280" s="255"/>
      <c r="N5280" s="255"/>
      <c r="O5280" s="98"/>
      <c r="P5280" s="98"/>
      <c r="Q5280" s="130"/>
    </row>
    <row r="5281" spans="1:17" ht="12.6" customHeight="1" x14ac:dyDescent="0.2">
      <c r="A5281" s="234"/>
      <c r="B5281" s="98"/>
      <c r="C5281" s="130"/>
      <c r="D5281" s="240"/>
      <c r="E5281" s="240"/>
      <c r="F5281" s="224"/>
      <c r="G5281" s="98"/>
      <c r="H5281" s="98"/>
      <c r="I5281" s="130"/>
      <c r="J5281" s="98"/>
      <c r="K5281" s="98"/>
      <c r="L5281" s="98"/>
      <c r="M5281" s="255"/>
      <c r="N5281" s="255"/>
      <c r="O5281" s="98"/>
      <c r="P5281" s="98"/>
      <c r="Q5281" s="130"/>
    </row>
    <row r="5282" spans="1:17" ht="12.6" customHeight="1" x14ac:dyDescent="0.2">
      <c r="A5282" s="234"/>
      <c r="B5282" s="98"/>
      <c r="C5282" s="130"/>
      <c r="D5282" s="240"/>
      <c r="E5282" s="240"/>
      <c r="F5282" s="224"/>
      <c r="G5282" s="98"/>
      <c r="H5282" s="98"/>
      <c r="I5282" s="130"/>
      <c r="J5282" s="98"/>
      <c r="K5282" s="98"/>
      <c r="L5282" s="98"/>
      <c r="M5282" s="255"/>
      <c r="N5282" s="255"/>
      <c r="O5282" s="98"/>
      <c r="P5282" s="98"/>
      <c r="Q5282" s="130"/>
    </row>
    <row r="5283" spans="1:17" ht="12.6" customHeight="1" x14ac:dyDescent="0.2">
      <c r="A5283" s="234"/>
      <c r="B5283" s="98"/>
      <c r="C5283" s="130"/>
      <c r="D5283" s="240"/>
      <c r="E5283" s="240"/>
      <c r="F5283" s="224"/>
      <c r="G5283" s="98"/>
      <c r="H5283" s="98"/>
      <c r="I5283" s="130"/>
      <c r="J5283" s="98"/>
      <c r="K5283" s="98"/>
      <c r="L5283" s="98"/>
      <c r="M5283" s="255"/>
      <c r="N5283" s="255"/>
      <c r="O5283" s="98"/>
      <c r="P5283" s="98"/>
      <c r="Q5283" s="130"/>
    </row>
    <row r="5284" spans="1:17" ht="12.6" customHeight="1" x14ac:dyDescent="0.2">
      <c r="A5284" s="234"/>
      <c r="B5284" s="98"/>
      <c r="C5284" s="130"/>
      <c r="D5284" s="240"/>
      <c r="E5284" s="240"/>
      <c r="F5284" s="224"/>
      <c r="G5284" s="98"/>
      <c r="H5284" s="98"/>
      <c r="I5284" s="130"/>
      <c r="J5284" s="98"/>
      <c r="K5284" s="98"/>
      <c r="L5284" s="98"/>
      <c r="M5284" s="255"/>
      <c r="N5284" s="255"/>
      <c r="O5284" s="98"/>
      <c r="P5284" s="98"/>
      <c r="Q5284" s="130"/>
    </row>
    <row r="5285" spans="1:17" ht="12.6" customHeight="1" x14ac:dyDescent="0.2">
      <c r="A5285" s="234"/>
      <c r="B5285" s="98"/>
      <c r="C5285" s="130"/>
      <c r="D5285" s="240"/>
      <c r="E5285" s="240"/>
      <c r="F5285" s="224"/>
      <c r="G5285" s="98"/>
      <c r="H5285" s="98"/>
      <c r="I5285" s="130"/>
      <c r="J5285" s="98"/>
      <c r="K5285" s="98"/>
      <c r="L5285" s="98"/>
      <c r="M5285" s="255"/>
      <c r="N5285" s="255"/>
      <c r="O5285" s="98"/>
      <c r="P5285" s="98"/>
      <c r="Q5285" s="130"/>
    </row>
    <row r="5286" spans="1:17" ht="12.6" customHeight="1" x14ac:dyDescent="0.2">
      <c r="A5286" s="234"/>
      <c r="B5286" s="98"/>
      <c r="C5286" s="130"/>
      <c r="D5286" s="240"/>
      <c r="E5286" s="240"/>
      <c r="F5286" s="224"/>
      <c r="G5286" s="98"/>
      <c r="H5286" s="98"/>
      <c r="I5286" s="130"/>
      <c r="J5286" s="98"/>
      <c r="K5286" s="98"/>
      <c r="L5286" s="98"/>
      <c r="M5286" s="255"/>
      <c r="N5286" s="255"/>
      <c r="O5286" s="98"/>
      <c r="P5286" s="98"/>
      <c r="Q5286" s="130"/>
    </row>
    <row r="5287" spans="1:17" ht="12.6" customHeight="1" x14ac:dyDescent="0.2">
      <c r="A5287" s="234"/>
      <c r="B5287" s="98"/>
      <c r="C5287" s="130"/>
      <c r="D5287" s="240"/>
      <c r="E5287" s="240"/>
      <c r="F5287" s="224"/>
      <c r="G5287" s="98"/>
      <c r="H5287" s="98"/>
      <c r="I5287" s="130"/>
      <c r="J5287" s="98"/>
      <c r="K5287" s="98"/>
      <c r="L5287" s="98"/>
      <c r="M5287" s="255"/>
      <c r="N5287" s="255"/>
      <c r="O5287" s="98"/>
      <c r="P5287" s="98"/>
      <c r="Q5287" s="130"/>
    </row>
    <row r="5288" spans="1:17" ht="12.6" customHeight="1" x14ac:dyDescent="0.2">
      <c r="A5288" s="234"/>
      <c r="B5288" s="98"/>
      <c r="C5288" s="130"/>
      <c r="D5288" s="240"/>
      <c r="E5288" s="240"/>
      <c r="F5288" s="224"/>
      <c r="G5288" s="98"/>
      <c r="H5288" s="98"/>
      <c r="I5288" s="130"/>
      <c r="J5288" s="98"/>
      <c r="K5288" s="98"/>
      <c r="L5288" s="98"/>
      <c r="M5288" s="255"/>
      <c r="N5288" s="255"/>
      <c r="O5288" s="98"/>
      <c r="P5288" s="98"/>
      <c r="Q5288" s="130"/>
    </row>
    <row r="5289" spans="1:17" ht="12.6" customHeight="1" x14ac:dyDescent="0.2">
      <c r="A5289" s="234"/>
      <c r="B5289" s="98"/>
      <c r="C5289" s="130"/>
      <c r="D5289" s="240"/>
      <c r="E5289" s="240"/>
      <c r="F5289" s="224"/>
      <c r="G5289" s="98"/>
      <c r="H5289" s="98"/>
      <c r="I5289" s="130"/>
      <c r="J5289" s="98"/>
      <c r="K5289" s="98"/>
      <c r="L5289" s="98"/>
      <c r="M5289" s="255"/>
      <c r="N5289" s="255"/>
      <c r="O5289" s="98"/>
      <c r="P5289" s="98"/>
      <c r="Q5289" s="130"/>
    </row>
    <row r="5290" spans="1:17" ht="12.6" customHeight="1" x14ac:dyDescent="0.2">
      <c r="A5290" s="234"/>
      <c r="B5290" s="98"/>
      <c r="C5290" s="130"/>
      <c r="D5290" s="240"/>
      <c r="E5290" s="240"/>
      <c r="F5290" s="224"/>
      <c r="G5290" s="98"/>
      <c r="H5290" s="98"/>
      <c r="I5290" s="130"/>
      <c r="J5290" s="98"/>
      <c r="K5290" s="98"/>
      <c r="L5290" s="98"/>
      <c r="M5290" s="255"/>
      <c r="N5290" s="255"/>
      <c r="O5290" s="98"/>
      <c r="P5290" s="98"/>
      <c r="Q5290" s="130"/>
    </row>
    <row r="5291" spans="1:17" ht="12.6" customHeight="1" x14ac:dyDescent="0.2">
      <c r="A5291" s="234"/>
      <c r="B5291" s="98"/>
      <c r="C5291" s="130"/>
      <c r="D5291" s="240"/>
      <c r="E5291" s="240"/>
      <c r="F5291" s="224"/>
      <c r="G5291" s="98"/>
      <c r="H5291" s="98"/>
      <c r="I5291" s="130"/>
      <c r="J5291" s="98"/>
      <c r="K5291" s="98"/>
      <c r="L5291" s="98"/>
      <c r="M5291" s="255"/>
      <c r="N5291" s="255"/>
      <c r="O5291" s="98"/>
      <c r="P5291" s="98"/>
      <c r="Q5291" s="130"/>
    </row>
    <row r="5292" spans="1:17" ht="12.6" customHeight="1" x14ac:dyDescent="0.2">
      <c r="A5292" s="234"/>
      <c r="B5292" s="98"/>
      <c r="C5292" s="130"/>
      <c r="D5292" s="240"/>
      <c r="E5292" s="240"/>
      <c r="F5292" s="224"/>
      <c r="G5292" s="98"/>
      <c r="H5292" s="98"/>
      <c r="I5292" s="130"/>
      <c r="J5292" s="98"/>
      <c r="K5292" s="98"/>
      <c r="L5292" s="98"/>
      <c r="M5292" s="255"/>
      <c r="N5292" s="255"/>
      <c r="O5292" s="98"/>
      <c r="P5292" s="98"/>
      <c r="Q5292" s="130"/>
    </row>
    <row r="5293" spans="1:17" ht="12.6" customHeight="1" x14ac:dyDescent="0.2">
      <c r="A5293" s="234"/>
      <c r="B5293" s="98"/>
      <c r="C5293" s="130"/>
      <c r="D5293" s="240"/>
      <c r="E5293" s="240"/>
      <c r="F5293" s="224"/>
      <c r="G5293" s="98"/>
      <c r="H5293" s="98"/>
      <c r="I5293" s="130"/>
      <c r="J5293" s="98"/>
      <c r="K5293" s="98"/>
      <c r="L5293" s="98"/>
      <c r="M5293" s="255"/>
      <c r="N5293" s="255"/>
      <c r="O5293" s="98"/>
      <c r="P5293" s="98"/>
      <c r="Q5293" s="130"/>
    </row>
    <row r="5294" spans="1:17" ht="12.6" customHeight="1" x14ac:dyDescent="0.2">
      <c r="A5294" s="234"/>
      <c r="B5294" s="98"/>
      <c r="C5294" s="130"/>
      <c r="D5294" s="240"/>
      <c r="E5294" s="240"/>
      <c r="F5294" s="224"/>
      <c r="G5294" s="98"/>
      <c r="H5294" s="98"/>
      <c r="I5294" s="130"/>
      <c r="J5294" s="98"/>
      <c r="K5294" s="98"/>
      <c r="L5294" s="98"/>
      <c r="M5294" s="255"/>
      <c r="N5294" s="255"/>
      <c r="O5294" s="98"/>
      <c r="P5294" s="98"/>
      <c r="Q5294" s="130"/>
    </row>
    <row r="5295" spans="1:17" ht="12.6" customHeight="1" x14ac:dyDescent="0.2">
      <c r="A5295" s="234"/>
      <c r="B5295" s="98"/>
      <c r="C5295" s="130"/>
      <c r="D5295" s="240"/>
      <c r="E5295" s="240"/>
      <c r="F5295" s="224"/>
      <c r="G5295" s="98"/>
      <c r="H5295" s="98"/>
      <c r="I5295" s="130"/>
      <c r="J5295" s="98"/>
      <c r="K5295" s="98"/>
      <c r="L5295" s="98"/>
      <c r="M5295" s="255"/>
      <c r="N5295" s="255"/>
      <c r="O5295" s="98"/>
      <c r="P5295" s="98"/>
      <c r="Q5295" s="130"/>
    </row>
    <row r="5296" spans="1:17" ht="12.6" customHeight="1" x14ac:dyDescent="0.2">
      <c r="A5296" s="234"/>
      <c r="B5296" s="98"/>
      <c r="C5296" s="130"/>
      <c r="D5296" s="240"/>
      <c r="E5296" s="240"/>
      <c r="F5296" s="224"/>
      <c r="G5296" s="98"/>
      <c r="H5296" s="98"/>
      <c r="I5296" s="130"/>
      <c r="J5296" s="98"/>
      <c r="K5296" s="98"/>
      <c r="L5296" s="98"/>
      <c r="M5296" s="255"/>
      <c r="N5296" s="255"/>
      <c r="O5296" s="98"/>
      <c r="P5296" s="98"/>
      <c r="Q5296" s="130"/>
    </row>
    <row r="5297" spans="1:17" ht="12.6" customHeight="1" x14ac:dyDescent="0.2">
      <c r="A5297" s="234"/>
      <c r="B5297" s="98"/>
      <c r="C5297" s="130"/>
      <c r="D5297" s="240"/>
      <c r="E5297" s="240"/>
      <c r="F5297" s="224"/>
      <c r="G5297" s="98"/>
      <c r="H5297" s="98"/>
      <c r="I5297" s="130"/>
      <c r="J5297" s="98"/>
      <c r="K5297" s="98"/>
      <c r="L5297" s="98"/>
      <c r="M5297" s="255"/>
      <c r="N5297" s="255"/>
      <c r="O5297" s="98"/>
      <c r="P5297" s="98"/>
      <c r="Q5297" s="130"/>
    </row>
    <row r="5298" spans="1:17" ht="12.6" customHeight="1" x14ac:dyDescent="0.2">
      <c r="A5298" s="234"/>
      <c r="B5298" s="98"/>
      <c r="C5298" s="130"/>
      <c r="D5298" s="240"/>
      <c r="E5298" s="240"/>
      <c r="F5298" s="224"/>
      <c r="G5298" s="98"/>
      <c r="H5298" s="98"/>
      <c r="I5298" s="130"/>
      <c r="J5298" s="98"/>
      <c r="K5298" s="98"/>
      <c r="L5298" s="98"/>
      <c r="M5298" s="255"/>
      <c r="N5298" s="255"/>
      <c r="O5298" s="98"/>
      <c r="P5298" s="98"/>
      <c r="Q5298" s="130"/>
    </row>
    <row r="5299" spans="1:17" ht="12.6" customHeight="1" x14ac:dyDescent="0.2">
      <c r="A5299" s="234"/>
      <c r="B5299" s="98"/>
      <c r="C5299" s="130"/>
      <c r="D5299" s="240"/>
      <c r="E5299" s="240"/>
      <c r="F5299" s="224"/>
      <c r="G5299" s="98"/>
      <c r="H5299" s="98"/>
      <c r="I5299" s="130"/>
      <c r="J5299" s="98"/>
      <c r="K5299" s="98"/>
      <c r="L5299" s="98"/>
      <c r="M5299" s="255"/>
      <c r="N5299" s="255"/>
      <c r="O5299" s="98"/>
      <c r="P5299" s="98"/>
      <c r="Q5299" s="130"/>
    </row>
    <row r="5300" spans="1:17" ht="12.6" customHeight="1" x14ac:dyDescent="0.2">
      <c r="A5300" s="234"/>
      <c r="B5300" s="98"/>
      <c r="C5300" s="130"/>
      <c r="D5300" s="240"/>
      <c r="E5300" s="240"/>
      <c r="F5300" s="224"/>
      <c r="G5300" s="98"/>
      <c r="H5300" s="98"/>
      <c r="I5300" s="130"/>
      <c r="J5300" s="98"/>
      <c r="K5300" s="98"/>
      <c r="L5300" s="98"/>
      <c r="M5300" s="255"/>
      <c r="N5300" s="255"/>
      <c r="O5300" s="98"/>
      <c r="P5300" s="98"/>
      <c r="Q5300" s="130"/>
    </row>
    <row r="5301" spans="1:17" ht="12.6" customHeight="1" x14ac:dyDescent="0.2">
      <c r="A5301" s="234"/>
      <c r="B5301" s="98"/>
      <c r="C5301" s="130"/>
      <c r="D5301" s="240"/>
      <c r="E5301" s="240"/>
      <c r="F5301" s="224"/>
      <c r="G5301" s="98"/>
      <c r="H5301" s="98"/>
      <c r="I5301" s="130"/>
      <c r="J5301" s="98"/>
      <c r="K5301" s="98"/>
      <c r="L5301" s="98"/>
      <c r="M5301" s="255"/>
      <c r="N5301" s="255"/>
      <c r="O5301" s="98"/>
      <c r="P5301" s="98"/>
      <c r="Q5301" s="130"/>
    </row>
    <row r="5302" spans="1:17" ht="12.6" customHeight="1" x14ac:dyDescent="0.2">
      <c r="A5302" s="234"/>
      <c r="B5302" s="98"/>
      <c r="C5302" s="130"/>
      <c r="D5302" s="240"/>
      <c r="E5302" s="240"/>
      <c r="F5302" s="224"/>
      <c r="G5302" s="98"/>
      <c r="H5302" s="98"/>
      <c r="I5302" s="130"/>
      <c r="J5302" s="98"/>
      <c r="K5302" s="98"/>
      <c r="L5302" s="98"/>
      <c r="M5302" s="255"/>
      <c r="N5302" s="255"/>
      <c r="O5302" s="98"/>
      <c r="P5302" s="98"/>
      <c r="Q5302" s="130"/>
    </row>
    <row r="5303" spans="1:17" ht="12.6" customHeight="1" x14ac:dyDescent="0.2">
      <c r="A5303" s="234"/>
      <c r="B5303" s="98"/>
      <c r="C5303" s="130"/>
      <c r="D5303" s="240"/>
      <c r="E5303" s="240"/>
      <c r="F5303" s="224"/>
      <c r="G5303" s="98"/>
      <c r="H5303" s="98"/>
      <c r="I5303" s="130"/>
      <c r="J5303" s="98"/>
      <c r="K5303" s="98"/>
      <c r="L5303" s="98"/>
      <c r="M5303" s="255"/>
      <c r="N5303" s="255"/>
      <c r="O5303" s="98"/>
      <c r="P5303" s="98"/>
      <c r="Q5303" s="130"/>
    </row>
    <row r="5304" spans="1:17" ht="12.6" customHeight="1" x14ac:dyDescent="0.2">
      <c r="A5304" s="234"/>
      <c r="B5304" s="98"/>
      <c r="C5304" s="130"/>
      <c r="D5304" s="240"/>
      <c r="E5304" s="240"/>
      <c r="F5304" s="224"/>
      <c r="G5304" s="98"/>
      <c r="H5304" s="98"/>
      <c r="I5304" s="130"/>
      <c r="J5304" s="98"/>
      <c r="K5304" s="98"/>
      <c r="L5304" s="98"/>
      <c r="M5304" s="255"/>
      <c r="N5304" s="255"/>
      <c r="O5304" s="98"/>
      <c r="P5304" s="98"/>
      <c r="Q5304" s="130"/>
    </row>
    <row r="5305" spans="1:17" ht="12.6" customHeight="1" x14ac:dyDescent="0.2">
      <c r="A5305" s="234"/>
      <c r="B5305" s="98"/>
      <c r="C5305" s="130"/>
      <c r="D5305" s="240"/>
      <c r="E5305" s="240"/>
      <c r="F5305" s="224"/>
      <c r="G5305" s="98"/>
      <c r="H5305" s="98"/>
      <c r="I5305" s="130"/>
      <c r="J5305" s="98"/>
      <c r="K5305" s="98"/>
      <c r="L5305" s="98"/>
      <c r="M5305" s="255"/>
      <c r="N5305" s="255"/>
      <c r="O5305" s="98"/>
      <c r="P5305" s="98"/>
      <c r="Q5305" s="130"/>
    </row>
    <row r="5306" spans="1:17" ht="12.6" customHeight="1" x14ac:dyDescent="0.2">
      <c r="A5306" s="234"/>
      <c r="B5306" s="98"/>
      <c r="C5306" s="130"/>
      <c r="D5306" s="240"/>
      <c r="E5306" s="240"/>
      <c r="F5306" s="224"/>
      <c r="G5306" s="98"/>
      <c r="H5306" s="98"/>
      <c r="I5306" s="130"/>
      <c r="J5306" s="98"/>
      <c r="K5306" s="98"/>
      <c r="L5306" s="98"/>
      <c r="M5306" s="255"/>
      <c r="N5306" s="255"/>
      <c r="O5306" s="98"/>
      <c r="P5306" s="98"/>
      <c r="Q5306" s="130"/>
    </row>
    <row r="5307" spans="1:17" ht="12.6" customHeight="1" x14ac:dyDescent="0.2">
      <c r="A5307" s="234"/>
      <c r="B5307" s="98"/>
      <c r="C5307" s="130"/>
      <c r="D5307" s="240"/>
      <c r="E5307" s="240"/>
      <c r="F5307" s="224"/>
      <c r="G5307" s="98"/>
      <c r="H5307" s="98"/>
      <c r="I5307" s="130"/>
      <c r="J5307" s="98"/>
      <c r="K5307" s="98"/>
      <c r="L5307" s="98"/>
      <c r="M5307" s="255"/>
      <c r="N5307" s="255"/>
      <c r="O5307" s="98"/>
      <c r="P5307" s="98"/>
      <c r="Q5307" s="130"/>
    </row>
    <row r="5308" spans="1:17" ht="12.6" customHeight="1" x14ac:dyDescent="0.2">
      <c r="A5308" s="234"/>
      <c r="B5308" s="98"/>
      <c r="C5308" s="130"/>
      <c r="D5308" s="240"/>
      <c r="E5308" s="240"/>
      <c r="F5308" s="224"/>
      <c r="G5308" s="98"/>
      <c r="H5308" s="98"/>
      <c r="I5308" s="130"/>
      <c r="J5308" s="98"/>
      <c r="K5308" s="98"/>
      <c r="L5308" s="98"/>
      <c r="M5308" s="255"/>
      <c r="N5308" s="255"/>
      <c r="O5308" s="98"/>
      <c r="P5308" s="98"/>
      <c r="Q5308" s="130"/>
    </row>
    <row r="5309" spans="1:17" ht="12.6" customHeight="1" x14ac:dyDescent="0.2">
      <c r="A5309" s="234"/>
      <c r="B5309" s="98"/>
      <c r="C5309" s="130"/>
      <c r="D5309" s="240"/>
      <c r="E5309" s="240"/>
      <c r="F5309" s="224"/>
      <c r="G5309" s="98"/>
      <c r="H5309" s="98"/>
      <c r="I5309" s="130"/>
      <c r="J5309" s="98"/>
      <c r="K5309" s="98"/>
      <c r="L5309" s="98"/>
      <c r="M5309" s="255"/>
      <c r="N5309" s="255"/>
      <c r="O5309" s="98"/>
      <c r="P5309" s="98"/>
      <c r="Q5309" s="130"/>
    </row>
    <row r="5310" spans="1:17" ht="12.6" customHeight="1" x14ac:dyDescent="0.2">
      <c r="A5310" s="234"/>
      <c r="B5310" s="98"/>
      <c r="C5310" s="130"/>
      <c r="D5310" s="240"/>
      <c r="E5310" s="240"/>
      <c r="F5310" s="224"/>
      <c r="G5310" s="98"/>
      <c r="H5310" s="98"/>
      <c r="I5310" s="130"/>
      <c r="J5310" s="98"/>
      <c r="K5310" s="98"/>
      <c r="L5310" s="98"/>
      <c r="M5310" s="255"/>
      <c r="N5310" s="255"/>
      <c r="O5310" s="98"/>
      <c r="P5310" s="98"/>
      <c r="Q5310" s="130"/>
    </row>
    <row r="5311" spans="1:17" ht="12.6" customHeight="1" x14ac:dyDescent="0.2">
      <c r="A5311" s="234"/>
      <c r="B5311" s="98"/>
      <c r="C5311" s="130"/>
      <c r="D5311" s="240"/>
      <c r="E5311" s="240"/>
      <c r="F5311" s="224"/>
      <c r="G5311" s="98"/>
      <c r="H5311" s="98"/>
      <c r="I5311" s="130"/>
      <c r="J5311" s="98"/>
      <c r="K5311" s="98"/>
      <c r="L5311" s="98"/>
      <c r="M5311" s="255"/>
      <c r="N5311" s="255"/>
      <c r="O5311" s="98"/>
      <c r="P5311" s="98"/>
      <c r="Q5311" s="130"/>
    </row>
    <row r="5312" spans="1:17" ht="12.6" customHeight="1" x14ac:dyDescent="0.2">
      <c r="A5312" s="234"/>
      <c r="B5312" s="98"/>
      <c r="C5312" s="130"/>
      <c r="D5312" s="240"/>
      <c r="E5312" s="240"/>
      <c r="F5312" s="224"/>
      <c r="G5312" s="98"/>
      <c r="H5312" s="98"/>
      <c r="I5312" s="130"/>
      <c r="J5312" s="98"/>
      <c r="K5312" s="98"/>
      <c r="L5312" s="98"/>
      <c r="M5312" s="255"/>
      <c r="N5312" s="255"/>
      <c r="O5312" s="98"/>
      <c r="P5312" s="98"/>
      <c r="Q5312" s="130"/>
    </row>
    <row r="5313" spans="1:17" ht="12.6" customHeight="1" x14ac:dyDescent="0.2">
      <c r="A5313" s="234"/>
      <c r="B5313" s="98"/>
      <c r="C5313" s="130"/>
      <c r="D5313" s="240"/>
      <c r="E5313" s="240"/>
      <c r="F5313" s="224"/>
      <c r="G5313" s="98"/>
      <c r="H5313" s="98"/>
      <c r="I5313" s="130"/>
      <c r="J5313" s="98"/>
      <c r="K5313" s="98"/>
      <c r="L5313" s="98"/>
      <c r="M5313" s="255"/>
      <c r="N5313" s="255"/>
      <c r="O5313" s="98"/>
      <c r="P5313" s="98"/>
      <c r="Q5313" s="130"/>
    </row>
    <row r="5314" spans="1:17" ht="12.6" customHeight="1" x14ac:dyDescent="0.2">
      <c r="A5314" s="234"/>
      <c r="B5314" s="98"/>
      <c r="C5314" s="130"/>
      <c r="D5314" s="240"/>
      <c r="E5314" s="240"/>
      <c r="F5314" s="224"/>
      <c r="G5314" s="98"/>
      <c r="H5314" s="98"/>
      <c r="I5314" s="130"/>
      <c r="J5314" s="98"/>
      <c r="K5314" s="98"/>
      <c r="L5314" s="98"/>
      <c r="M5314" s="255"/>
      <c r="N5314" s="255"/>
      <c r="O5314" s="98"/>
      <c r="P5314" s="98"/>
      <c r="Q5314" s="130"/>
    </row>
    <row r="5315" spans="1:17" ht="12.6" customHeight="1" x14ac:dyDescent="0.2">
      <c r="A5315" s="234"/>
      <c r="B5315" s="98"/>
      <c r="C5315" s="130"/>
      <c r="D5315" s="240"/>
      <c r="E5315" s="240"/>
      <c r="F5315" s="224"/>
      <c r="G5315" s="98"/>
      <c r="H5315" s="98"/>
      <c r="I5315" s="130"/>
      <c r="J5315" s="98"/>
      <c r="K5315" s="98"/>
      <c r="L5315" s="98"/>
      <c r="M5315" s="255"/>
      <c r="N5315" s="255"/>
      <c r="O5315" s="98"/>
      <c r="P5315" s="98"/>
      <c r="Q5315" s="130"/>
    </row>
    <row r="5316" spans="1:17" ht="12.6" customHeight="1" x14ac:dyDescent="0.2">
      <c r="A5316" s="234"/>
      <c r="B5316" s="98"/>
      <c r="C5316" s="130"/>
      <c r="D5316" s="240"/>
      <c r="E5316" s="240"/>
      <c r="F5316" s="224"/>
      <c r="G5316" s="98"/>
      <c r="H5316" s="98"/>
      <c r="I5316" s="130"/>
      <c r="J5316" s="98"/>
      <c r="K5316" s="98"/>
      <c r="L5316" s="98"/>
      <c r="M5316" s="255"/>
      <c r="N5316" s="255"/>
      <c r="O5316" s="98"/>
      <c r="P5316" s="98"/>
      <c r="Q5316" s="130"/>
    </row>
    <row r="5317" spans="1:17" ht="12.6" customHeight="1" x14ac:dyDescent="0.2">
      <c r="A5317" s="234"/>
      <c r="B5317" s="98"/>
      <c r="C5317" s="130"/>
      <c r="D5317" s="240"/>
      <c r="E5317" s="240"/>
      <c r="F5317" s="224"/>
      <c r="G5317" s="98"/>
      <c r="H5317" s="98"/>
      <c r="I5317" s="130"/>
      <c r="J5317" s="98"/>
      <c r="K5317" s="98"/>
      <c r="L5317" s="98"/>
      <c r="M5317" s="255"/>
      <c r="N5317" s="255"/>
      <c r="O5317" s="98"/>
      <c r="P5317" s="98"/>
      <c r="Q5317" s="130"/>
    </row>
    <row r="5318" spans="1:17" ht="12.6" customHeight="1" x14ac:dyDescent="0.2">
      <c r="A5318" s="234"/>
      <c r="B5318" s="98"/>
      <c r="C5318" s="130"/>
      <c r="D5318" s="240"/>
      <c r="E5318" s="240"/>
      <c r="F5318" s="224"/>
      <c r="G5318" s="98"/>
      <c r="H5318" s="98"/>
      <c r="I5318" s="130"/>
      <c r="J5318" s="98"/>
      <c r="K5318" s="98"/>
      <c r="L5318" s="98"/>
      <c r="M5318" s="255"/>
      <c r="N5318" s="255"/>
      <c r="O5318" s="98"/>
      <c r="P5318" s="98"/>
      <c r="Q5318" s="130"/>
    </row>
    <row r="5319" spans="1:17" ht="12.6" customHeight="1" x14ac:dyDescent="0.2">
      <c r="A5319" s="234"/>
      <c r="B5319" s="98"/>
      <c r="C5319" s="130"/>
      <c r="D5319" s="240"/>
      <c r="E5319" s="240"/>
      <c r="F5319" s="224"/>
      <c r="G5319" s="98"/>
      <c r="H5319" s="98"/>
      <c r="I5319" s="130"/>
      <c r="J5319" s="98"/>
      <c r="K5319" s="98"/>
      <c r="L5319" s="98"/>
      <c r="M5319" s="255"/>
      <c r="N5319" s="255"/>
      <c r="O5319" s="98"/>
      <c r="P5319" s="98"/>
      <c r="Q5319" s="130"/>
    </row>
    <row r="5320" spans="1:17" ht="12.6" customHeight="1" x14ac:dyDescent="0.2">
      <c r="A5320" s="234"/>
      <c r="B5320" s="98"/>
      <c r="C5320" s="130"/>
      <c r="D5320" s="240"/>
      <c r="E5320" s="240"/>
      <c r="F5320" s="224"/>
      <c r="G5320" s="98"/>
      <c r="H5320" s="98"/>
      <c r="I5320" s="130"/>
      <c r="J5320" s="98"/>
      <c r="K5320" s="98"/>
      <c r="L5320" s="98"/>
      <c r="M5320" s="255"/>
      <c r="N5320" s="255"/>
      <c r="O5320" s="98"/>
      <c r="P5320" s="98"/>
      <c r="Q5320" s="130"/>
    </row>
    <row r="5321" spans="1:17" ht="12.6" customHeight="1" x14ac:dyDescent="0.2">
      <c r="A5321" s="234"/>
      <c r="B5321" s="98"/>
      <c r="C5321" s="130"/>
      <c r="D5321" s="240"/>
      <c r="E5321" s="240"/>
      <c r="F5321" s="224"/>
      <c r="G5321" s="98"/>
      <c r="H5321" s="98"/>
      <c r="I5321" s="130"/>
      <c r="J5321" s="98"/>
      <c r="K5321" s="98"/>
      <c r="L5321" s="98"/>
      <c r="M5321" s="255"/>
      <c r="N5321" s="255"/>
      <c r="O5321" s="98"/>
      <c r="P5321" s="98"/>
      <c r="Q5321" s="130"/>
    </row>
    <row r="5322" spans="1:17" ht="12.6" customHeight="1" x14ac:dyDescent="0.2">
      <c r="A5322" s="234"/>
      <c r="B5322" s="98"/>
      <c r="C5322" s="130"/>
      <c r="D5322" s="240"/>
      <c r="E5322" s="240"/>
      <c r="F5322" s="224"/>
      <c r="G5322" s="98"/>
      <c r="H5322" s="98"/>
      <c r="I5322" s="130"/>
      <c r="J5322" s="98"/>
      <c r="K5322" s="98"/>
      <c r="L5322" s="98"/>
      <c r="M5322" s="255"/>
      <c r="N5322" s="255"/>
      <c r="O5322" s="98"/>
      <c r="P5322" s="98"/>
      <c r="Q5322" s="130"/>
    </row>
    <row r="5323" spans="1:17" ht="12.6" customHeight="1" x14ac:dyDescent="0.2">
      <c r="A5323" s="234"/>
      <c r="B5323" s="98"/>
      <c r="C5323" s="130"/>
      <c r="D5323" s="240"/>
      <c r="E5323" s="240"/>
      <c r="F5323" s="224"/>
      <c r="G5323" s="98"/>
      <c r="H5323" s="98"/>
      <c r="I5323" s="130"/>
      <c r="J5323" s="98"/>
      <c r="K5323" s="98"/>
      <c r="L5323" s="98"/>
      <c r="M5323" s="255"/>
      <c r="N5323" s="255"/>
      <c r="O5323" s="98"/>
      <c r="P5323" s="98"/>
      <c r="Q5323" s="130"/>
    </row>
    <row r="5324" spans="1:17" ht="12.6" customHeight="1" x14ac:dyDescent="0.2">
      <c r="A5324" s="234"/>
      <c r="B5324" s="98"/>
      <c r="C5324" s="130"/>
      <c r="D5324" s="240"/>
      <c r="E5324" s="240"/>
      <c r="F5324" s="224"/>
      <c r="G5324" s="98"/>
      <c r="H5324" s="98"/>
      <c r="I5324" s="130"/>
      <c r="J5324" s="98"/>
      <c r="K5324" s="98"/>
      <c r="L5324" s="98"/>
      <c r="M5324" s="255"/>
      <c r="N5324" s="255"/>
      <c r="O5324" s="98"/>
      <c r="P5324" s="98"/>
      <c r="Q5324" s="130"/>
    </row>
    <row r="5325" spans="1:17" ht="12.6" customHeight="1" x14ac:dyDescent="0.2">
      <c r="A5325" s="234"/>
      <c r="B5325" s="98"/>
      <c r="C5325" s="130"/>
      <c r="D5325" s="240"/>
      <c r="E5325" s="240"/>
      <c r="F5325" s="224"/>
      <c r="G5325" s="98"/>
      <c r="H5325" s="98"/>
      <c r="I5325" s="130"/>
      <c r="J5325" s="98"/>
      <c r="K5325" s="98"/>
      <c r="L5325" s="98"/>
      <c r="M5325" s="255"/>
      <c r="N5325" s="255"/>
      <c r="O5325" s="98"/>
      <c r="P5325" s="98"/>
      <c r="Q5325" s="130"/>
    </row>
    <row r="5326" spans="1:17" ht="12.6" customHeight="1" x14ac:dyDescent="0.2">
      <c r="A5326" s="234"/>
      <c r="B5326" s="98"/>
      <c r="C5326" s="130"/>
      <c r="D5326" s="240"/>
      <c r="E5326" s="240"/>
      <c r="F5326" s="224"/>
      <c r="G5326" s="98"/>
      <c r="H5326" s="98"/>
      <c r="I5326" s="130"/>
      <c r="J5326" s="98"/>
      <c r="K5326" s="98"/>
      <c r="L5326" s="98"/>
      <c r="M5326" s="255"/>
      <c r="N5326" s="255"/>
      <c r="O5326" s="98"/>
      <c r="P5326" s="98"/>
      <c r="Q5326" s="130"/>
    </row>
    <row r="5327" spans="1:17" ht="12.6" customHeight="1" x14ac:dyDescent="0.2">
      <c r="A5327" s="234"/>
      <c r="B5327" s="98"/>
      <c r="C5327" s="130"/>
      <c r="D5327" s="240"/>
      <c r="E5327" s="240"/>
      <c r="F5327" s="224"/>
      <c r="G5327" s="98"/>
      <c r="H5327" s="98"/>
      <c r="I5327" s="130"/>
      <c r="J5327" s="98"/>
      <c r="K5327" s="98"/>
      <c r="L5327" s="98"/>
      <c r="M5327" s="255"/>
      <c r="N5327" s="255"/>
      <c r="O5327" s="98"/>
      <c r="P5327" s="98"/>
      <c r="Q5327" s="130"/>
    </row>
    <row r="5328" spans="1:17" ht="12.6" customHeight="1" x14ac:dyDescent="0.2">
      <c r="A5328" s="234"/>
      <c r="B5328" s="98"/>
      <c r="C5328" s="130"/>
      <c r="D5328" s="240"/>
      <c r="E5328" s="240"/>
      <c r="F5328" s="224"/>
      <c r="G5328" s="98"/>
      <c r="H5328" s="98"/>
      <c r="I5328" s="130"/>
      <c r="J5328" s="98"/>
      <c r="K5328" s="98"/>
      <c r="L5328" s="98"/>
      <c r="M5328" s="255"/>
      <c r="N5328" s="255"/>
      <c r="O5328" s="98"/>
      <c r="P5328" s="98"/>
      <c r="Q5328" s="130"/>
    </row>
    <row r="5329" spans="1:17" ht="12.6" customHeight="1" x14ac:dyDescent="0.2">
      <c r="A5329" s="234"/>
      <c r="B5329" s="98"/>
      <c r="C5329" s="130"/>
      <c r="D5329" s="240"/>
      <c r="E5329" s="240"/>
      <c r="F5329" s="224"/>
      <c r="G5329" s="98"/>
      <c r="H5329" s="98"/>
      <c r="I5329" s="130"/>
      <c r="J5329" s="98"/>
      <c r="K5329" s="98"/>
      <c r="L5329" s="98"/>
      <c r="M5329" s="255"/>
      <c r="N5329" s="255"/>
      <c r="O5329" s="98"/>
      <c r="P5329" s="98"/>
      <c r="Q5329" s="130"/>
    </row>
    <row r="5330" spans="1:17" ht="12.6" customHeight="1" x14ac:dyDescent="0.2">
      <c r="A5330" s="234"/>
      <c r="B5330" s="98"/>
      <c r="C5330" s="130"/>
      <c r="D5330" s="240"/>
      <c r="E5330" s="240"/>
      <c r="F5330" s="224"/>
      <c r="G5330" s="98"/>
      <c r="H5330" s="98"/>
      <c r="I5330" s="130"/>
      <c r="J5330" s="98"/>
      <c r="K5330" s="98"/>
      <c r="L5330" s="98"/>
      <c r="M5330" s="255"/>
      <c r="N5330" s="255"/>
      <c r="O5330" s="98"/>
      <c r="P5330" s="98"/>
      <c r="Q5330" s="130"/>
    </row>
    <row r="5331" spans="1:17" ht="12.6" customHeight="1" x14ac:dyDescent="0.2">
      <c r="A5331" s="234"/>
      <c r="B5331" s="98"/>
      <c r="C5331" s="130"/>
      <c r="D5331" s="240"/>
      <c r="E5331" s="240"/>
      <c r="F5331" s="224"/>
      <c r="G5331" s="98"/>
      <c r="H5331" s="98"/>
      <c r="I5331" s="130"/>
      <c r="J5331" s="98"/>
      <c r="K5331" s="98"/>
      <c r="L5331" s="98"/>
      <c r="M5331" s="255"/>
      <c r="N5331" s="255"/>
      <c r="O5331" s="98"/>
      <c r="P5331" s="98"/>
      <c r="Q5331" s="130"/>
    </row>
    <row r="5332" spans="1:17" ht="12.6" customHeight="1" x14ac:dyDescent="0.2">
      <c r="A5332" s="234"/>
      <c r="B5332" s="98"/>
      <c r="C5332" s="130"/>
      <c r="D5332" s="240"/>
      <c r="E5332" s="240"/>
      <c r="F5332" s="224"/>
      <c r="G5332" s="98"/>
      <c r="H5332" s="98"/>
      <c r="I5332" s="130"/>
      <c r="J5332" s="98"/>
      <c r="K5332" s="98"/>
      <c r="L5332" s="98"/>
      <c r="M5332" s="255"/>
      <c r="N5332" s="255"/>
      <c r="O5332" s="98"/>
      <c r="P5332" s="98"/>
      <c r="Q5332" s="130"/>
    </row>
    <row r="5333" spans="1:17" ht="12.6" customHeight="1" x14ac:dyDescent="0.2">
      <c r="A5333" s="234"/>
      <c r="B5333" s="98"/>
      <c r="C5333" s="130"/>
      <c r="D5333" s="240"/>
      <c r="E5333" s="240"/>
      <c r="F5333" s="224"/>
      <c r="G5333" s="98"/>
      <c r="H5333" s="98"/>
      <c r="I5333" s="130"/>
      <c r="J5333" s="98"/>
      <c r="K5333" s="98"/>
      <c r="L5333" s="98"/>
      <c r="M5333" s="255"/>
      <c r="N5333" s="255"/>
      <c r="O5333" s="98"/>
      <c r="P5333" s="98"/>
      <c r="Q5333" s="130"/>
    </row>
    <row r="5334" spans="1:17" ht="12.6" customHeight="1" x14ac:dyDescent="0.2">
      <c r="A5334" s="234"/>
      <c r="B5334" s="98"/>
      <c r="C5334" s="130"/>
      <c r="D5334" s="240"/>
      <c r="E5334" s="240"/>
      <c r="F5334" s="224"/>
      <c r="G5334" s="98"/>
      <c r="H5334" s="98"/>
      <c r="I5334" s="130"/>
      <c r="J5334" s="98"/>
      <c r="K5334" s="98"/>
      <c r="L5334" s="98"/>
      <c r="M5334" s="255"/>
      <c r="N5334" s="255"/>
      <c r="O5334" s="98"/>
      <c r="P5334" s="98"/>
      <c r="Q5334" s="130"/>
    </row>
    <row r="5335" spans="1:17" ht="12.6" customHeight="1" x14ac:dyDescent="0.2">
      <c r="A5335" s="234"/>
      <c r="B5335" s="98"/>
      <c r="C5335" s="130"/>
      <c r="D5335" s="240"/>
      <c r="E5335" s="240"/>
      <c r="F5335" s="224"/>
      <c r="G5335" s="98"/>
      <c r="H5335" s="98"/>
      <c r="I5335" s="130"/>
      <c r="J5335" s="98"/>
      <c r="K5335" s="98"/>
      <c r="L5335" s="98"/>
      <c r="M5335" s="255"/>
      <c r="N5335" s="255"/>
      <c r="O5335" s="98"/>
      <c r="P5335" s="98"/>
      <c r="Q5335" s="130"/>
    </row>
    <row r="5336" spans="1:17" ht="12.6" customHeight="1" x14ac:dyDescent="0.2">
      <c r="A5336" s="234"/>
      <c r="B5336" s="98"/>
      <c r="C5336" s="130"/>
      <c r="D5336" s="240"/>
      <c r="E5336" s="240"/>
      <c r="F5336" s="224"/>
      <c r="G5336" s="98"/>
      <c r="H5336" s="98"/>
      <c r="I5336" s="130"/>
      <c r="J5336" s="98"/>
      <c r="K5336" s="98"/>
      <c r="L5336" s="98"/>
      <c r="M5336" s="255"/>
      <c r="N5336" s="255"/>
      <c r="O5336" s="98"/>
      <c r="P5336" s="98"/>
      <c r="Q5336" s="130"/>
    </row>
    <row r="5337" spans="1:17" ht="12.6" customHeight="1" x14ac:dyDescent="0.2">
      <c r="A5337" s="234"/>
      <c r="B5337" s="98"/>
      <c r="C5337" s="130"/>
      <c r="D5337" s="240"/>
      <c r="E5337" s="240"/>
      <c r="F5337" s="224"/>
      <c r="G5337" s="98"/>
      <c r="H5337" s="98"/>
      <c r="I5337" s="130"/>
      <c r="J5337" s="98"/>
      <c r="K5337" s="98"/>
      <c r="L5337" s="98"/>
      <c r="M5337" s="255"/>
      <c r="N5337" s="255"/>
      <c r="O5337" s="98"/>
      <c r="P5337" s="98"/>
      <c r="Q5337" s="130"/>
    </row>
    <row r="5338" spans="1:17" ht="12.6" customHeight="1" x14ac:dyDescent="0.2">
      <c r="A5338" s="234"/>
      <c r="B5338" s="98"/>
      <c r="C5338" s="130"/>
      <c r="D5338" s="240"/>
      <c r="E5338" s="240"/>
      <c r="F5338" s="224"/>
      <c r="G5338" s="98"/>
      <c r="H5338" s="98"/>
      <c r="I5338" s="130"/>
      <c r="J5338" s="98"/>
      <c r="K5338" s="98"/>
      <c r="L5338" s="98"/>
      <c r="M5338" s="255"/>
      <c r="N5338" s="255"/>
      <c r="O5338" s="98"/>
      <c r="P5338" s="98"/>
      <c r="Q5338" s="130"/>
    </row>
    <row r="5339" spans="1:17" ht="12.6" customHeight="1" x14ac:dyDescent="0.2">
      <c r="A5339" s="234"/>
      <c r="B5339" s="98"/>
      <c r="C5339" s="130"/>
      <c r="D5339" s="240"/>
      <c r="E5339" s="240"/>
      <c r="F5339" s="224"/>
      <c r="G5339" s="98"/>
      <c r="H5339" s="98"/>
      <c r="I5339" s="130"/>
      <c r="J5339" s="98"/>
      <c r="K5339" s="98"/>
      <c r="L5339" s="98"/>
      <c r="M5339" s="255"/>
      <c r="N5339" s="255"/>
      <c r="O5339" s="98"/>
      <c r="P5339" s="98"/>
      <c r="Q5339" s="130"/>
    </row>
    <row r="5340" spans="1:17" ht="12.6" customHeight="1" x14ac:dyDescent="0.2">
      <c r="A5340" s="234"/>
      <c r="B5340" s="98"/>
      <c r="C5340" s="130"/>
      <c r="D5340" s="240"/>
      <c r="E5340" s="240"/>
      <c r="F5340" s="224"/>
      <c r="G5340" s="98"/>
      <c r="H5340" s="98"/>
      <c r="I5340" s="130"/>
      <c r="J5340" s="98"/>
      <c r="K5340" s="98"/>
      <c r="L5340" s="98"/>
      <c r="M5340" s="255"/>
      <c r="N5340" s="255"/>
      <c r="O5340" s="98"/>
      <c r="P5340" s="98"/>
      <c r="Q5340" s="130"/>
    </row>
    <row r="5341" spans="1:17" ht="12.6" customHeight="1" x14ac:dyDescent="0.2">
      <c r="A5341" s="234"/>
      <c r="B5341" s="98"/>
      <c r="C5341" s="130"/>
      <c r="D5341" s="240"/>
      <c r="E5341" s="240"/>
      <c r="F5341" s="224"/>
      <c r="G5341" s="98"/>
      <c r="H5341" s="98"/>
      <c r="I5341" s="130"/>
      <c r="J5341" s="98"/>
      <c r="K5341" s="98"/>
      <c r="L5341" s="98"/>
      <c r="M5341" s="255"/>
      <c r="N5341" s="255"/>
      <c r="O5341" s="98"/>
      <c r="P5341" s="98"/>
      <c r="Q5341" s="130"/>
    </row>
    <row r="5342" spans="1:17" ht="12.6" customHeight="1" x14ac:dyDescent="0.2">
      <c r="A5342" s="234"/>
      <c r="B5342" s="98"/>
      <c r="C5342" s="130"/>
      <c r="D5342" s="240"/>
      <c r="E5342" s="240"/>
      <c r="F5342" s="224"/>
      <c r="G5342" s="98"/>
      <c r="H5342" s="98"/>
      <c r="I5342" s="130"/>
      <c r="J5342" s="98"/>
      <c r="K5342" s="98"/>
      <c r="L5342" s="98"/>
      <c r="M5342" s="255"/>
      <c r="N5342" s="255"/>
      <c r="O5342" s="98"/>
      <c r="P5342" s="98"/>
      <c r="Q5342" s="130"/>
    </row>
    <row r="5343" spans="1:17" ht="12.6" customHeight="1" x14ac:dyDescent="0.2">
      <c r="A5343" s="234"/>
      <c r="B5343" s="98"/>
      <c r="C5343" s="130"/>
      <c r="D5343" s="240"/>
      <c r="E5343" s="240"/>
      <c r="F5343" s="224"/>
      <c r="G5343" s="98"/>
      <c r="H5343" s="98"/>
      <c r="I5343" s="130"/>
      <c r="J5343" s="98"/>
      <c r="K5343" s="98"/>
      <c r="L5343" s="98"/>
      <c r="M5343" s="255"/>
      <c r="N5343" s="255"/>
      <c r="O5343" s="98"/>
      <c r="P5343" s="98"/>
      <c r="Q5343" s="130"/>
    </row>
    <row r="5344" spans="1:17" ht="12.6" customHeight="1" x14ac:dyDescent="0.2">
      <c r="A5344" s="234"/>
      <c r="B5344" s="98"/>
      <c r="C5344" s="130"/>
      <c r="D5344" s="240"/>
      <c r="E5344" s="240"/>
      <c r="F5344" s="224"/>
      <c r="G5344" s="98"/>
      <c r="H5344" s="98"/>
      <c r="I5344" s="130"/>
      <c r="J5344" s="98"/>
      <c r="K5344" s="98"/>
      <c r="L5344" s="98"/>
      <c r="M5344" s="255"/>
      <c r="N5344" s="255"/>
      <c r="O5344" s="98"/>
      <c r="P5344" s="98"/>
      <c r="Q5344" s="130"/>
    </row>
    <row r="5345" spans="1:17" ht="12.6" customHeight="1" x14ac:dyDescent="0.2">
      <c r="A5345" s="234"/>
      <c r="B5345" s="98"/>
      <c r="C5345" s="130"/>
      <c r="D5345" s="240"/>
      <c r="E5345" s="240"/>
      <c r="F5345" s="224"/>
      <c r="G5345" s="98"/>
      <c r="H5345" s="98"/>
      <c r="I5345" s="130"/>
      <c r="J5345" s="98"/>
      <c r="K5345" s="98"/>
      <c r="L5345" s="98"/>
      <c r="M5345" s="255"/>
      <c r="N5345" s="255"/>
      <c r="O5345" s="98"/>
      <c r="P5345" s="98"/>
      <c r="Q5345" s="130"/>
    </row>
    <row r="5346" spans="1:17" ht="12.6" customHeight="1" x14ac:dyDescent="0.2">
      <c r="A5346" s="234"/>
      <c r="B5346" s="98"/>
      <c r="C5346" s="130"/>
      <c r="D5346" s="240"/>
      <c r="E5346" s="240"/>
      <c r="F5346" s="224"/>
      <c r="G5346" s="98"/>
      <c r="H5346" s="98"/>
      <c r="I5346" s="130"/>
      <c r="J5346" s="98"/>
      <c r="K5346" s="98"/>
      <c r="L5346" s="98"/>
      <c r="M5346" s="255"/>
      <c r="N5346" s="255"/>
      <c r="O5346" s="98"/>
      <c r="P5346" s="98"/>
      <c r="Q5346" s="130"/>
    </row>
    <row r="5347" spans="1:17" ht="12.6" customHeight="1" x14ac:dyDescent="0.2">
      <c r="A5347" s="234"/>
      <c r="B5347" s="98"/>
      <c r="C5347" s="130"/>
      <c r="D5347" s="240"/>
      <c r="E5347" s="240"/>
      <c r="F5347" s="224"/>
      <c r="G5347" s="98"/>
      <c r="H5347" s="98"/>
      <c r="I5347" s="130"/>
      <c r="J5347" s="98"/>
      <c r="K5347" s="98"/>
      <c r="L5347" s="98"/>
      <c r="M5347" s="255"/>
      <c r="N5347" s="255"/>
      <c r="O5347" s="98"/>
      <c r="P5347" s="98"/>
      <c r="Q5347" s="130"/>
    </row>
    <row r="5348" spans="1:17" ht="12.6" customHeight="1" x14ac:dyDescent="0.2">
      <c r="A5348" s="234"/>
      <c r="B5348" s="98"/>
      <c r="C5348" s="130"/>
      <c r="D5348" s="240"/>
      <c r="E5348" s="240"/>
      <c r="F5348" s="224"/>
      <c r="G5348" s="98"/>
      <c r="H5348" s="98"/>
      <c r="I5348" s="130"/>
      <c r="J5348" s="98"/>
      <c r="K5348" s="98"/>
      <c r="L5348" s="98"/>
      <c r="M5348" s="255"/>
      <c r="N5348" s="255"/>
      <c r="O5348" s="98"/>
      <c r="P5348" s="98"/>
      <c r="Q5348" s="130"/>
    </row>
    <row r="5349" spans="1:17" ht="12.6" customHeight="1" x14ac:dyDescent="0.2">
      <c r="A5349" s="234"/>
      <c r="B5349" s="98"/>
      <c r="C5349" s="130"/>
      <c r="D5349" s="240"/>
      <c r="E5349" s="240"/>
      <c r="F5349" s="224"/>
      <c r="G5349" s="98"/>
      <c r="H5349" s="98"/>
      <c r="I5349" s="130"/>
      <c r="J5349" s="98"/>
      <c r="K5349" s="98"/>
      <c r="L5349" s="98"/>
      <c r="M5349" s="255"/>
      <c r="N5349" s="255"/>
      <c r="O5349" s="98"/>
      <c r="P5349" s="98"/>
      <c r="Q5349" s="130"/>
    </row>
    <row r="5350" spans="1:17" ht="12.6" customHeight="1" x14ac:dyDescent="0.2">
      <c r="A5350" s="234"/>
      <c r="B5350" s="98"/>
      <c r="C5350" s="130"/>
      <c r="D5350" s="240"/>
      <c r="E5350" s="240"/>
      <c r="F5350" s="224"/>
      <c r="G5350" s="98"/>
      <c r="H5350" s="98"/>
      <c r="I5350" s="130"/>
      <c r="J5350" s="98"/>
      <c r="K5350" s="98"/>
      <c r="L5350" s="98"/>
      <c r="M5350" s="255"/>
      <c r="N5350" s="255"/>
      <c r="O5350" s="98"/>
      <c r="P5350" s="98"/>
      <c r="Q5350" s="130"/>
    </row>
    <row r="5351" spans="1:17" ht="12.6" customHeight="1" x14ac:dyDescent="0.2">
      <c r="A5351" s="234"/>
      <c r="B5351" s="98"/>
      <c r="C5351" s="130"/>
      <c r="D5351" s="240"/>
      <c r="E5351" s="240"/>
      <c r="F5351" s="224"/>
      <c r="G5351" s="98"/>
      <c r="H5351" s="98"/>
      <c r="I5351" s="130"/>
      <c r="J5351" s="98"/>
      <c r="K5351" s="98"/>
      <c r="L5351" s="98"/>
      <c r="M5351" s="255"/>
      <c r="N5351" s="255"/>
      <c r="O5351" s="98"/>
      <c r="P5351" s="98"/>
      <c r="Q5351" s="130"/>
    </row>
    <row r="5352" spans="1:17" ht="12.6" customHeight="1" x14ac:dyDescent="0.2">
      <c r="A5352" s="234"/>
      <c r="B5352" s="98"/>
      <c r="C5352" s="130"/>
      <c r="D5352" s="240"/>
      <c r="E5352" s="240"/>
      <c r="F5352" s="224"/>
      <c r="G5352" s="98"/>
      <c r="H5352" s="98"/>
      <c r="I5352" s="130"/>
      <c r="J5352" s="98"/>
      <c r="K5352" s="98"/>
      <c r="L5352" s="98"/>
      <c r="M5352" s="255"/>
      <c r="N5352" s="255"/>
      <c r="O5352" s="98"/>
      <c r="P5352" s="98"/>
      <c r="Q5352" s="130"/>
    </row>
    <row r="5353" spans="1:17" ht="12.6" customHeight="1" x14ac:dyDescent="0.2">
      <c r="A5353" s="234"/>
      <c r="B5353" s="98"/>
      <c r="C5353" s="130"/>
      <c r="D5353" s="240"/>
      <c r="E5353" s="240"/>
      <c r="F5353" s="224"/>
      <c r="G5353" s="98"/>
      <c r="H5353" s="98"/>
      <c r="I5353" s="130"/>
      <c r="J5353" s="98"/>
      <c r="K5353" s="98"/>
      <c r="L5353" s="98"/>
      <c r="M5353" s="255"/>
      <c r="N5353" s="255"/>
      <c r="O5353" s="98"/>
      <c r="P5353" s="98"/>
      <c r="Q5353" s="130"/>
    </row>
    <row r="5354" spans="1:17" ht="12.6" customHeight="1" x14ac:dyDescent="0.2">
      <c r="A5354" s="234"/>
      <c r="B5354" s="98"/>
      <c r="C5354" s="130"/>
      <c r="D5354" s="240"/>
      <c r="E5354" s="240"/>
      <c r="F5354" s="224"/>
      <c r="G5354" s="98"/>
      <c r="H5354" s="98"/>
      <c r="I5354" s="130"/>
      <c r="J5354" s="98"/>
      <c r="K5354" s="98"/>
      <c r="L5354" s="98"/>
      <c r="M5354" s="255"/>
      <c r="N5354" s="255"/>
      <c r="O5354" s="98"/>
      <c r="P5354" s="98"/>
      <c r="Q5354" s="130"/>
    </row>
    <row r="5355" spans="1:17" ht="12.6" customHeight="1" x14ac:dyDescent="0.2">
      <c r="A5355" s="234"/>
      <c r="B5355" s="98"/>
      <c r="C5355" s="130"/>
      <c r="D5355" s="240"/>
      <c r="E5355" s="240"/>
      <c r="F5355" s="224"/>
      <c r="G5355" s="98"/>
      <c r="H5355" s="98"/>
      <c r="I5355" s="130"/>
      <c r="J5355" s="98"/>
      <c r="K5355" s="98"/>
      <c r="L5355" s="98"/>
      <c r="M5355" s="255"/>
      <c r="N5355" s="255"/>
      <c r="O5355" s="98"/>
      <c r="P5355" s="98"/>
      <c r="Q5355" s="130"/>
    </row>
    <row r="5356" spans="1:17" ht="12.6" customHeight="1" x14ac:dyDescent="0.2">
      <c r="A5356" s="234"/>
      <c r="B5356" s="98"/>
      <c r="C5356" s="130"/>
      <c r="D5356" s="240"/>
      <c r="E5356" s="240"/>
      <c r="F5356" s="224"/>
      <c r="G5356" s="98"/>
      <c r="H5356" s="98"/>
      <c r="I5356" s="130"/>
      <c r="J5356" s="98"/>
      <c r="K5356" s="98"/>
      <c r="L5356" s="98"/>
      <c r="M5356" s="255"/>
      <c r="N5356" s="255"/>
      <c r="O5356" s="98"/>
      <c r="P5356" s="98"/>
      <c r="Q5356" s="130"/>
    </row>
    <row r="5357" spans="1:17" ht="12.6" customHeight="1" x14ac:dyDescent="0.2">
      <c r="A5357" s="234"/>
      <c r="B5357" s="98"/>
      <c r="C5357" s="130"/>
      <c r="D5357" s="240"/>
      <c r="E5357" s="240"/>
      <c r="F5357" s="224"/>
      <c r="G5357" s="98"/>
      <c r="H5357" s="98"/>
      <c r="I5357" s="130"/>
      <c r="J5357" s="98"/>
      <c r="K5357" s="98"/>
      <c r="L5357" s="98"/>
      <c r="M5357" s="255"/>
      <c r="N5357" s="255"/>
      <c r="O5357" s="98"/>
      <c r="P5357" s="98"/>
      <c r="Q5357" s="130"/>
    </row>
    <row r="5358" spans="1:17" ht="12.6" customHeight="1" x14ac:dyDescent="0.2">
      <c r="A5358" s="234"/>
      <c r="B5358" s="98"/>
      <c r="C5358" s="130"/>
      <c r="D5358" s="240"/>
      <c r="E5358" s="240"/>
      <c r="F5358" s="224"/>
      <c r="G5358" s="98"/>
      <c r="H5358" s="98"/>
      <c r="I5358" s="130"/>
      <c r="J5358" s="98"/>
      <c r="K5358" s="98"/>
      <c r="L5358" s="98"/>
      <c r="M5358" s="255"/>
      <c r="N5358" s="255"/>
      <c r="O5358" s="98"/>
      <c r="P5358" s="98"/>
      <c r="Q5358" s="130"/>
    </row>
    <row r="5359" spans="1:17" ht="12.6" customHeight="1" x14ac:dyDescent="0.2">
      <c r="A5359" s="234"/>
      <c r="B5359" s="98"/>
      <c r="C5359" s="130"/>
      <c r="D5359" s="240"/>
      <c r="E5359" s="240"/>
      <c r="F5359" s="224"/>
      <c r="G5359" s="98"/>
      <c r="H5359" s="98"/>
      <c r="I5359" s="130"/>
      <c r="J5359" s="98"/>
      <c r="K5359" s="98"/>
      <c r="L5359" s="98"/>
      <c r="M5359" s="255"/>
      <c r="N5359" s="255"/>
      <c r="O5359" s="98"/>
      <c r="P5359" s="98"/>
      <c r="Q5359" s="130"/>
    </row>
    <row r="5360" spans="1:17" ht="12.6" customHeight="1" x14ac:dyDescent="0.2">
      <c r="A5360" s="234"/>
      <c r="B5360" s="98"/>
      <c r="C5360" s="130"/>
      <c r="D5360" s="240"/>
      <c r="E5360" s="240"/>
      <c r="F5360" s="224"/>
      <c r="G5360" s="98"/>
      <c r="H5360" s="98"/>
      <c r="I5360" s="130"/>
      <c r="J5360" s="98"/>
      <c r="K5360" s="98"/>
      <c r="L5360" s="98"/>
      <c r="M5360" s="255"/>
      <c r="N5360" s="255"/>
      <c r="O5360" s="98"/>
      <c r="P5360" s="98"/>
      <c r="Q5360" s="130"/>
    </row>
    <row r="5361" spans="1:17" ht="12.6" customHeight="1" x14ac:dyDescent="0.2">
      <c r="A5361" s="234"/>
      <c r="B5361" s="98"/>
      <c r="C5361" s="130"/>
      <c r="D5361" s="240"/>
      <c r="E5361" s="240"/>
      <c r="F5361" s="224"/>
      <c r="G5361" s="98"/>
      <c r="H5361" s="98"/>
      <c r="I5361" s="130"/>
      <c r="J5361" s="98"/>
      <c r="K5361" s="98"/>
      <c r="L5361" s="98"/>
      <c r="M5361" s="255"/>
      <c r="N5361" s="255"/>
      <c r="O5361" s="98"/>
      <c r="P5361" s="98"/>
      <c r="Q5361" s="130"/>
    </row>
    <row r="5362" spans="1:17" ht="12.6" customHeight="1" x14ac:dyDescent="0.2">
      <c r="A5362" s="234"/>
      <c r="B5362" s="98"/>
      <c r="C5362" s="130"/>
      <c r="D5362" s="240"/>
      <c r="E5362" s="240"/>
      <c r="F5362" s="224"/>
      <c r="G5362" s="98"/>
      <c r="H5362" s="98"/>
      <c r="I5362" s="130"/>
      <c r="J5362" s="98"/>
      <c r="K5362" s="98"/>
      <c r="L5362" s="98"/>
      <c r="M5362" s="255"/>
      <c r="N5362" s="255"/>
      <c r="O5362" s="98"/>
      <c r="P5362" s="98"/>
      <c r="Q5362" s="130"/>
    </row>
    <row r="5363" spans="1:17" ht="12.6" customHeight="1" x14ac:dyDescent="0.2">
      <c r="A5363" s="234"/>
      <c r="B5363" s="98"/>
      <c r="C5363" s="130"/>
      <c r="D5363" s="240"/>
      <c r="E5363" s="240"/>
      <c r="F5363" s="224"/>
      <c r="G5363" s="98"/>
      <c r="H5363" s="98"/>
      <c r="I5363" s="130"/>
      <c r="J5363" s="98"/>
      <c r="K5363" s="98"/>
      <c r="L5363" s="98"/>
      <c r="M5363" s="255"/>
      <c r="N5363" s="255"/>
      <c r="O5363" s="98"/>
      <c r="P5363" s="98"/>
      <c r="Q5363" s="130"/>
    </row>
    <row r="5364" spans="1:17" ht="12.6" customHeight="1" x14ac:dyDescent="0.2">
      <c r="A5364" s="234"/>
      <c r="B5364" s="98"/>
      <c r="C5364" s="130"/>
      <c r="D5364" s="240"/>
      <c r="E5364" s="240"/>
      <c r="F5364" s="224"/>
      <c r="G5364" s="98"/>
      <c r="H5364" s="98"/>
      <c r="I5364" s="130"/>
      <c r="J5364" s="98"/>
      <c r="K5364" s="98"/>
      <c r="L5364" s="98"/>
      <c r="M5364" s="255"/>
      <c r="N5364" s="255"/>
      <c r="O5364" s="98"/>
      <c r="P5364" s="98"/>
      <c r="Q5364" s="130"/>
    </row>
    <row r="5365" spans="1:17" ht="12.6" customHeight="1" x14ac:dyDescent="0.2">
      <c r="A5365" s="234"/>
      <c r="B5365" s="98"/>
      <c r="C5365" s="130"/>
      <c r="D5365" s="240"/>
      <c r="E5365" s="240"/>
      <c r="F5365" s="224"/>
      <c r="G5365" s="98"/>
      <c r="H5365" s="98"/>
      <c r="I5365" s="130"/>
      <c r="J5365" s="98"/>
      <c r="K5365" s="98"/>
      <c r="L5365" s="98"/>
      <c r="M5365" s="255"/>
      <c r="N5365" s="255"/>
      <c r="O5365" s="98"/>
      <c r="P5365" s="98"/>
      <c r="Q5365" s="130"/>
    </row>
    <row r="5366" spans="1:17" ht="12.6" customHeight="1" x14ac:dyDescent="0.2">
      <c r="A5366" s="234"/>
      <c r="B5366" s="98"/>
      <c r="C5366" s="130"/>
      <c r="D5366" s="240"/>
      <c r="E5366" s="240"/>
      <c r="F5366" s="224"/>
      <c r="G5366" s="98"/>
      <c r="H5366" s="98"/>
      <c r="I5366" s="130"/>
      <c r="J5366" s="98"/>
      <c r="K5366" s="98"/>
      <c r="L5366" s="98"/>
      <c r="M5366" s="255"/>
      <c r="N5366" s="255"/>
      <c r="O5366" s="98"/>
      <c r="P5366" s="98"/>
      <c r="Q5366" s="130"/>
    </row>
    <row r="5367" spans="1:17" ht="12.6" customHeight="1" x14ac:dyDescent="0.2">
      <c r="A5367" s="234"/>
      <c r="B5367" s="98"/>
      <c r="C5367" s="130"/>
      <c r="D5367" s="240"/>
      <c r="E5367" s="240"/>
      <c r="F5367" s="224"/>
      <c r="G5367" s="98"/>
      <c r="H5367" s="98"/>
      <c r="I5367" s="130"/>
      <c r="J5367" s="98"/>
      <c r="K5367" s="98"/>
      <c r="L5367" s="98"/>
      <c r="M5367" s="255"/>
      <c r="N5367" s="255"/>
      <c r="O5367" s="98"/>
      <c r="P5367" s="98"/>
      <c r="Q5367" s="130"/>
    </row>
    <row r="5368" spans="1:17" ht="12.6" customHeight="1" x14ac:dyDescent="0.2">
      <c r="A5368" s="234"/>
      <c r="B5368" s="98"/>
      <c r="C5368" s="130"/>
      <c r="D5368" s="240"/>
      <c r="E5368" s="240"/>
      <c r="F5368" s="224"/>
      <c r="G5368" s="98"/>
      <c r="H5368" s="98"/>
      <c r="I5368" s="130"/>
      <c r="J5368" s="98"/>
      <c r="K5368" s="98"/>
      <c r="L5368" s="98"/>
      <c r="M5368" s="255"/>
      <c r="N5368" s="255"/>
      <c r="O5368" s="98"/>
      <c r="P5368" s="98"/>
      <c r="Q5368" s="130"/>
    </row>
    <row r="5369" spans="1:17" ht="12.6" customHeight="1" x14ac:dyDescent="0.2">
      <c r="A5369" s="234"/>
      <c r="B5369" s="98"/>
      <c r="C5369" s="130"/>
      <c r="D5369" s="240"/>
      <c r="E5369" s="240"/>
      <c r="F5369" s="224"/>
      <c r="G5369" s="98"/>
      <c r="H5369" s="98"/>
      <c r="I5369" s="130"/>
      <c r="J5369" s="98"/>
      <c r="K5369" s="98"/>
      <c r="L5369" s="98"/>
      <c r="M5369" s="255"/>
      <c r="N5369" s="255"/>
      <c r="O5369" s="98"/>
      <c r="P5369" s="98"/>
      <c r="Q5369" s="130"/>
    </row>
    <row r="5370" spans="1:17" ht="12.6" customHeight="1" x14ac:dyDescent="0.2">
      <c r="A5370" s="234"/>
      <c r="B5370" s="98"/>
      <c r="C5370" s="130"/>
      <c r="D5370" s="240"/>
      <c r="E5370" s="240"/>
      <c r="F5370" s="224"/>
      <c r="G5370" s="98"/>
      <c r="H5370" s="98"/>
      <c r="I5370" s="130"/>
      <c r="J5370" s="98"/>
      <c r="K5370" s="98"/>
      <c r="L5370" s="98"/>
      <c r="M5370" s="255"/>
      <c r="N5370" s="255"/>
      <c r="O5370" s="98"/>
      <c r="P5370" s="98"/>
      <c r="Q5370" s="130"/>
    </row>
    <row r="5371" spans="1:17" ht="12.6" customHeight="1" x14ac:dyDescent="0.2">
      <c r="A5371" s="234"/>
      <c r="B5371" s="98"/>
      <c r="C5371" s="130"/>
      <c r="D5371" s="240"/>
      <c r="E5371" s="240"/>
      <c r="F5371" s="224"/>
      <c r="G5371" s="98"/>
      <c r="H5371" s="98"/>
      <c r="I5371" s="130"/>
      <c r="J5371" s="98"/>
      <c r="K5371" s="98"/>
      <c r="L5371" s="98"/>
      <c r="M5371" s="255"/>
      <c r="N5371" s="255"/>
      <c r="O5371" s="98"/>
      <c r="P5371" s="98"/>
      <c r="Q5371" s="130"/>
    </row>
    <row r="5372" spans="1:17" ht="12.6" customHeight="1" x14ac:dyDescent="0.2">
      <c r="A5372" s="234"/>
      <c r="B5372" s="98"/>
      <c r="C5372" s="130"/>
      <c r="D5372" s="240"/>
      <c r="E5372" s="240"/>
      <c r="F5372" s="224"/>
      <c r="G5372" s="98"/>
      <c r="H5372" s="98"/>
      <c r="I5372" s="130"/>
      <c r="J5372" s="98"/>
      <c r="K5372" s="98"/>
      <c r="L5372" s="98"/>
      <c r="M5372" s="255"/>
      <c r="N5372" s="255"/>
      <c r="O5372" s="98"/>
      <c r="P5372" s="98"/>
      <c r="Q5372" s="130"/>
    </row>
    <row r="5373" spans="1:17" ht="12.6" customHeight="1" x14ac:dyDescent="0.2">
      <c r="A5373" s="234"/>
      <c r="B5373" s="98"/>
      <c r="C5373" s="130"/>
      <c r="D5373" s="240"/>
      <c r="E5373" s="240"/>
      <c r="F5373" s="224"/>
      <c r="G5373" s="98"/>
      <c r="H5373" s="98"/>
      <c r="I5373" s="130"/>
      <c r="J5373" s="98"/>
      <c r="K5373" s="98"/>
      <c r="L5373" s="98"/>
      <c r="M5373" s="255"/>
      <c r="N5373" s="255"/>
      <c r="O5373" s="98"/>
      <c r="P5373" s="98"/>
      <c r="Q5373" s="130"/>
    </row>
    <row r="5374" spans="1:17" ht="12.6" customHeight="1" x14ac:dyDescent="0.2">
      <c r="A5374" s="234"/>
      <c r="B5374" s="98"/>
      <c r="C5374" s="130"/>
      <c r="D5374" s="240"/>
      <c r="E5374" s="240"/>
      <c r="F5374" s="224"/>
      <c r="G5374" s="98"/>
      <c r="H5374" s="98"/>
      <c r="I5374" s="130"/>
      <c r="J5374" s="98"/>
      <c r="K5374" s="98"/>
      <c r="L5374" s="98"/>
      <c r="M5374" s="255"/>
      <c r="N5374" s="255"/>
      <c r="O5374" s="98"/>
      <c r="P5374" s="98"/>
      <c r="Q5374" s="130"/>
    </row>
    <row r="5375" spans="1:17" ht="12.6" customHeight="1" x14ac:dyDescent="0.2">
      <c r="A5375" s="234"/>
      <c r="B5375" s="98"/>
      <c r="C5375" s="130"/>
      <c r="D5375" s="240"/>
      <c r="E5375" s="240"/>
      <c r="F5375" s="224"/>
      <c r="G5375" s="98"/>
      <c r="H5375" s="98"/>
      <c r="I5375" s="130"/>
      <c r="J5375" s="98"/>
      <c r="K5375" s="98"/>
      <c r="L5375" s="98"/>
      <c r="M5375" s="255"/>
      <c r="N5375" s="255"/>
      <c r="O5375" s="98"/>
      <c r="P5375" s="98"/>
      <c r="Q5375" s="130"/>
    </row>
    <row r="5376" spans="1:17" ht="12.6" customHeight="1" x14ac:dyDescent="0.2">
      <c r="A5376" s="234"/>
      <c r="B5376" s="98"/>
      <c r="C5376" s="130"/>
      <c r="D5376" s="240"/>
      <c r="E5376" s="240"/>
      <c r="F5376" s="224"/>
      <c r="G5376" s="98"/>
      <c r="H5376" s="98"/>
      <c r="I5376" s="130"/>
      <c r="J5376" s="98"/>
      <c r="K5376" s="98"/>
      <c r="L5376" s="98"/>
      <c r="M5376" s="255"/>
      <c r="N5376" s="255"/>
      <c r="O5376" s="98"/>
      <c r="P5376" s="98"/>
      <c r="Q5376" s="130"/>
    </row>
    <row r="5377" spans="1:17" ht="12.6" customHeight="1" x14ac:dyDescent="0.2">
      <c r="A5377" s="234"/>
      <c r="B5377" s="98"/>
      <c r="C5377" s="130"/>
      <c r="D5377" s="240"/>
      <c r="E5377" s="240"/>
      <c r="F5377" s="224"/>
      <c r="G5377" s="98"/>
      <c r="H5377" s="98"/>
      <c r="I5377" s="130"/>
      <c r="J5377" s="98"/>
      <c r="K5377" s="98"/>
      <c r="L5377" s="98"/>
      <c r="M5377" s="255"/>
      <c r="N5377" s="255"/>
      <c r="O5377" s="98"/>
      <c r="P5377" s="98"/>
      <c r="Q5377" s="130"/>
    </row>
    <row r="5378" spans="1:17" ht="12.6" customHeight="1" x14ac:dyDescent="0.2">
      <c r="A5378" s="234"/>
      <c r="B5378" s="98"/>
      <c r="C5378" s="130"/>
      <c r="D5378" s="240"/>
      <c r="E5378" s="240"/>
      <c r="F5378" s="224"/>
      <c r="G5378" s="98"/>
      <c r="H5378" s="98"/>
      <c r="I5378" s="130"/>
      <c r="J5378" s="98"/>
      <c r="K5378" s="98"/>
      <c r="L5378" s="98"/>
      <c r="M5378" s="255"/>
      <c r="N5378" s="255"/>
      <c r="O5378" s="98"/>
      <c r="P5378" s="98"/>
      <c r="Q5378" s="130"/>
    </row>
    <row r="5379" spans="1:17" ht="12.6" customHeight="1" x14ac:dyDescent="0.2">
      <c r="A5379" s="234"/>
      <c r="B5379" s="98"/>
      <c r="C5379" s="130"/>
      <c r="D5379" s="240"/>
      <c r="E5379" s="240"/>
      <c r="F5379" s="224"/>
      <c r="G5379" s="98"/>
      <c r="H5379" s="98"/>
      <c r="I5379" s="130"/>
      <c r="J5379" s="98"/>
      <c r="K5379" s="98"/>
      <c r="L5379" s="98"/>
      <c r="M5379" s="255"/>
      <c r="N5379" s="255"/>
      <c r="O5379" s="98"/>
      <c r="P5379" s="98"/>
      <c r="Q5379" s="130"/>
    </row>
    <row r="5380" spans="1:17" ht="12.6" customHeight="1" x14ac:dyDescent="0.2">
      <c r="A5380" s="234"/>
      <c r="B5380" s="98"/>
      <c r="C5380" s="130"/>
      <c r="D5380" s="240"/>
      <c r="E5380" s="240"/>
      <c r="F5380" s="224"/>
      <c r="G5380" s="98"/>
      <c r="H5380" s="98"/>
      <c r="I5380" s="130"/>
      <c r="J5380" s="98"/>
      <c r="K5380" s="98"/>
      <c r="L5380" s="98"/>
      <c r="M5380" s="255"/>
      <c r="N5380" s="255"/>
      <c r="O5380" s="98"/>
      <c r="P5380" s="98"/>
      <c r="Q5380" s="130"/>
    </row>
    <row r="5381" spans="1:17" ht="12.6" customHeight="1" x14ac:dyDescent="0.2">
      <c r="A5381" s="234"/>
      <c r="B5381" s="98"/>
      <c r="C5381" s="130"/>
      <c r="D5381" s="240"/>
      <c r="E5381" s="240"/>
      <c r="F5381" s="224"/>
      <c r="G5381" s="98"/>
      <c r="H5381" s="98"/>
      <c r="I5381" s="130"/>
      <c r="J5381" s="98"/>
      <c r="K5381" s="98"/>
      <c r="L5381" s="98"/>
      <c r="M5381" s="255"/>
      <c r="N5381" s="255"/>
      <c r="O5381" s="98"/>
      <c r="P5381" s="98"/>
      <c r="Q5381" s="130"/>
    </row>
    <row r="5382" spans="1:17" ht="12.6" customHeight="1" x14ac:dyDescent="0.2">
      <c r="A5382" s="234"/>
      <c r="B5382" s="98"/>
      <c r="C5382" s="130"/>
      <c r="D5382" s="240"/>
      <c r="E5382" s="240"/>
      <c r="F5382" s="224"/>
      <c r="G5382" s="98"/>
      <c r="H5382" s="98"/>
      <c r="I5382" s="130"/>
      <c r="J5382" s="98"/>
      <c r="K5382" s="98"/>
      <c r="L5382" s="98"/>
      <c r="M5382" s="255"/>
      <c r="N5382" s="255"/>
      <c r="O5382" s="98"/>
      <c r="P5382" s="98"/>
      <c r="Q5382" s="130"/>
    </row>
    <row r="5383" spans="1:17" ht="12.6" customHeight="1" x14ac:dyDescent="0.2">
      <c r="A5383" s="234"/>
      <c r="B5383" s="98"/>
      <c r="C5383" s="130"/>
      <c r="D5383" s="240"/>
      <c r="E5383" s="240"/>
      <c r="F5383" s="224"/>
      <c r="G5383" s="98"/>
      <c r="H5383" s="98"/>
      <c r="I5383" s="130"/>
      <c r="J5383" s="98"/>
      <c r="K5383" s="98"/>
      <c r="L5383" s="98"/>
      <c r="M5383" s="255"/>
      <c r="N5383" s="255"/>
      <c r="O5383" s="98"/>
      <c r="P5383" s="98"/>
      <c r="Q5383" s="130"/>
    </row>
    <row r="5384" spans="1:17" ht="12.6" customHeight="1" x14ac:dyDescent="0.2">
      <c r="A5384" s="234"/>
      <c r="B5384" s="98"/>
      <c r="C5384" s="130"/>
      <c r="D5384" s="240"/>
      <c r="E5384" s="240"/>
      <c r="F5384" s="224"/>
      <c r="G5384" s="98"/>
      <c r="H5384" s="98"/>
      <c r="I5384" s="130"/>
      <c r="J5384" s="98"/>
      <c r="K5384" s="98"/>
      <c r="L5384" s="98"/>
      <c r="M5384" s="255"/>
      <c r="N5384" s="255"/>
      <c r="O5384" s="98"/>
      <c r="P5384" s="98"/>
      <c r="Q5384" s="130"/>
    </row>
    <row r="5385" spans="1:17" ht="12.6" customHeight="1" x14ac:dyDescent="0.2">
      <c r="A5385" s="234"/>
      <c r="B5385" s="98"/>
      <c r="C5385" s="130"/>
      <c r="D5385" s="240"/>
      <c r="E5385" s="240"/>
      <c r="F5385" s="224"/>
      <c r="G5385" s="98"/>
      <c r="H5385" s="98"/>
      <c r="I5385" s="130"/>
      <c r="J5385" s="98"/>
      <c r="K5385" s="98"/>
      <c r="L5385" s="98"/>
      <c r="M5385" s="255"/>
      <c r="N5385" s="255"/>
      <c r="O5385" s="98"/>
      <c r="P5385" s="98"/>
      <c r="Q5385" s="130"/>
    </row>
    <row r="5386" spans="1:17" ht="12.6" customHeight="1" x14ac:dyDescent="0.2">
      <c r="A5386" s="234"/>
      <c r="B5386" s="98"/>
      <c r="C5386" s="130"/>
      <c r="D5386" s="240"/>
      <c r="E5386" s="240"/>
      <c r="F5386" s="224"/>
      <c r="G5386" s="98"/>
      <c r="H5386" s="98"/>
      <c r="I5386" s="130"/>
      <c r="J5386" s="98"/>
      <c r="K5386" s="98"/>
      <c r="L5386" s="98"/>
      <c r="M5386" s="255"/>
      <c r="N5386" s="255"/>
      <c r="O5386" s="98"/>
      <c r="P5386" s="98"/>
      <c r="Q5386" s="130"/>
    </row>
    <row r="5387" spans="1:17" ht="12.6" customHeight="1" x14ac:dyDescent="0.2">
      <c r="A5387" s="234"/>
      <c r="B5387" s="98"/>
      <c r="C5387" s="130"/>
      <c r="D5387" s="240"/>
      <c r="E5387" s="240"/>
      <c r="F5387" s="224"/>
      <c r="G5387" s="98"/>
      <c r="H5387" s="98"/>
      <c r="I5387" s="130"/>
      <c r="J5387" s="98"/>
      <c r="K5387" s="98"/>
      <c r="L5387" s="98"/>
      <c r="M5387" s="255"/>
      <c r="N5387" s="255"/>
      <c r="O5387" s="98"/>
      <c r="P5387" s="98"/>
      <c r="Q5387" s="130"/>
    </row>
    <row r="5388" spans="1:17" ht="12.6" customHeight="1" x14ac:dyDescent="0.2">
      <c r="A5388" s="234"/>
      <c r="B5388" s="98"/>
      <c r="C5388" s="130"/>
      <c r="D5388" s="240"/>
      <c r="E5388" s="240"/>
      <c r="F5388" s="224"/>
      <c r="G5388" s="98"/>
      <c r="H5388" s="98"/>
      <c r="I5388" s="130"/>
      <c r="J5388" s="98"/>
      <c r="K5388" s="98"/>
      <c r="L5388" s="98"/>
      <c r="M5388" s="255"/>
      <c r="N5388" s="255"/>
      <c r="O5388" s="98"/>
      <c r="P5388" s="98"/>
      <c r="Q5388" s="130"/>
    </row>
    <row r="5389" spans="1:17" ht="12.6" customHeight="1" x14ac:dyDescent="0.2">
      <c r="A5389" s="234"/>
      <c r="B5389" s="98"/>
      <c r="C5389" s="130"/>
      <c r="D5389" s="240"/>
      <c r="E5389" s="240"/>
      <c r="F5389" s="224"/>
      <c r="G5389" s="98"/>
      <c r="H5389" s="98"/>
      <c r="I5389" s="130"/>
      <c r="J5389" s="98"/>
      <c r="K5389" s="98"/>
      <c r="L5389" s="98"/>
      <c r="M5389" s="255"/>
      <c r="N5389" s="255"/>
      <c r="O5389" s="98"/>
      <c r="P5389" s="98"/>
      <c r="Q5389" s="130"/>
    </row>
    <row r="5390" spans="1:17" ht="12.6" customHeight="1" x14ac:dyDescent="0.2">
      <c r="A5390" s="234"/>
      <c r="B5390" s="98"/>
      <c r="C5390" s="130"/>
      <c r="D5390" s="240"/>
      <c r="E5390" s="240"/>
      <c r="F5390" s="224"/>
      <c r="G5390" s="98"/>
      <c r="H5390" s="98"/>
      <c r="I5390" s="130"/>
      <c r="J5390" s="98"/>
      <c r="K5390" s="98"/>
      <c r="L5390" s="98"/>
      <c r="M5390" s="255"/>
      <c r="N5390" s="255"/>
      <c r="O5390" s="98"/>
      <c r="P5390" s="98"/>
      <c r="Q5390" s="130"/>
    </row>
    <row r="5391" spans="1:17" ht="12.6" customHeight="1" x14ac:dyDescent="0.2">
      <c r="A5391" s="234"/>
      <c r="B5391" s="98"/>
      <c r="C5391" s="130"/>
      <c r="D5391" s="240"/>
      <c r="E5391" s="240"/>
      <c r="F5391" s="224"/>
      <c r="G5391" s="98"/>
      <c r="H5391" s="98"/>
      <c r="I5391" s="130"/>
      <c r="J5391" s="98"/>
      <c r="K5391" s="98"/>
      <c r="L5391" s="98"/>
      <c r="M5391" s="255"/>
      <c r="N5391" s="255"/>
      <c r="O5391" s="98"/>
      <c r="P5391" s="98"/>
      <c r="Q5391" s="130"/>
    </row>
    <row r="5392" spans="1:17" ht="12.6" customHeight="1" x14ac:dyDescent="0.2">
      <c r="A5392" s="234"/>
      <c r="B5392" s="98"/>
      <c r="C5392" s="130"/>
      <c r="D5392" s="240"/>
      <c r="E5392" s="240"/>
      <c r="F5392" s="224"/>
      <c r="G5392" s="98"/>
      <c r="H5392" s="98"/>
      <c r="I5392" s="130"/>
      <c r="J5392" s="98"/>
      <c r="K5392" s="98"/>
      <c r="L5392" s="98"/>
      <c r="M5392" s="255"/>
      <c r="N5392" s="255"/>
      <c r="O5392" s="98"/>
      <c r="P5392" s="98"/>
      <c r="Q5392" s="130"/>
    </row>
    <row r="5393" spans="1:17" ht="12.6" customHeight="1" x14ac:dyDescent="0.2">
      <c r="A5393" s="234"/>
      <c r="B5393" s="98"/>
      <c r="C5393" s="130"/>
      <c r="D5393" s="240"/>
      <c r="E5393" s="240"/>
      <c r="F5393" s="224"/>
      <c r="G5393" s="98"/>
      <c r="H5393" s="98"/>
      <c r="I5393" s="130"/>
      <c r="J5393" s="98"/>
      <c r="K5393" s="98"/>
      <c r="L5393" s="98"/>
      <c r="M5393" s="255"/>
      <c r="N5393" s="255"/>
      <c r="O5393" s="98"/>
      <c r="P5393" s="98"/>
      <c r="Q5393" s="130"/>
    </row>
    <row r="5394" spans="1:17" ht="12.6" customHeight="1" x14ac:dyDescent="0.2">
      <c r="A5394" s="234"/>
      <c r="B5394" s="98"/>
      <c r="C5394" s="130"/>
      <c r="D5394" s="240"/>
      <c r="E5394" s="240"/>
      <c r="F5394" s="224"/>
      <c r="G5394" s="98"/>
      <c r="H5394" s="98"/>
      <c r="I5394" s="130"/>
      <c r="J5394" s="98"/>
      <c r="K5394" s="98"/>
      <c r="L5394" s="98"/>
      <c r="M5394" s="255"/>
      <c r="N5394" s="255"/>
      <c r="O5394" s="98"/>
      <c r="P5394" s="98"/>
      <c r="Q5394" s="130"/>
    </row>
    <row r="5395" spans="1:17" ht="12.6" customHeight="1" x14ac:dyDescent="0.2">
      <c r="A5395" s="234"/>
      <c r="B5395" s="98"/>
      <c r="C5395" s="130"/>
      <c r="D5395" s="240"/>
      <c r="E5395" s="240"/>
      <c r="F5395" s="224"/>
      <c r="G5395" s="98"/>
      <c r="H5395" s="98"/>
      <c r="I5395" s="130"/>
      <c r="J5395" s="98"/>
      <c r="K5395" s="98"/>
      <c r="L5395" s="98"/>
      <c r="M5395" s="255"/>
      <c r="N5395" s="255"/>
      <c r="O5395" s="98"/>
      <c r="P5395" s="98"/>
      <c r="Q5395" s="130"/>
    </row>
    <row r="5396" spans="1:17" ht="12.6" customHeight="1" x14ac:dyDescent="0.2">
      <c r="A5396" s="234"/>
      <c r="B5396" s="98"/>
      <c r="C5396" s="130"/>
      <c r="D5396" s="240"/>
      <c r="E5396" s="240"/>
      <c r="F5396" s="224"/>
      <c r="G5396" s="98"/>
      <c r="H5396" s="98"/>
      <c r="I5396" s="130"/>
      <c r="J5396" s="98"/>
      <c r="K5396" s="98"/>
      <c r="L5396" s="98"/>
      <c r="M5396" s="255"/>
      <c r="N5396" s="255"/>
      <c r="O5396" s="98"/>
      <c r="P5396" s="98"/>
      <c r="Q5396" s="130"/>
    </row>
    <row r="5397" spans="1:17" ht="12.6" customHeight="1" x14ac:dyDescent="0.2">
      <c r="A5397" s="234"/>
      <c r="B5397" s="98"/>
      <c r="C5397" s="130"/>
      <c r="D5397" s="240"/>
      <c r="E5397" s="240"/>
      <c r="F5397" s="224"/>
      <c r="G5397" s="98"/>
      <c r="H5397" s="98"/>
      <c r="I5397" s="130"/>
      <c r="J5397" s="98"/>
      <c r="K5397" s="98"/>
      <c r="L5397" s="98"/>
      <c r="M5397" s="255"/>
      <c r="N5397" s="255"/>
      <c r="O5397" s="98"/>
      <c r="P5397" s="98"/>
      <c r="Q5397" s="130"/>
    </row>
    <row r="5398" spans="1:17" ht="12.6" customHeight="1" x14ac:dyDescent="0.2">
      <c r="A5398" s="234"/>
      <c r="B5398" s="98"/>
      <c r="C5398" s="130"/>
      <c r="D5398" s="240"/>
      <c r="E5398" s="240"/>
      <c r="F5398" s="224"/>
      <c r="G5398" s="98"/>
      <c r="H5398" s="98"/>
      <c r="I5398" s="130"/>
      <c r="J5398" s="98"/>
      <c r="K5398" s="98"/>
      <c r="L5398" s="98"/>
      <c r="M5398" s="255"/>
      <c r="N5398" s="255"/>
      <c r="O5398" s="98"/>
      <c r="P5398" s="98"/>
      <c r="Q5398" s="130"/>
    </row>
    <row r="5399" spans="1:17" ht="12.6" customHeight="1" x14ac:dyDescent="0.2">
      <c r="A5399" s="234"/>
      <c r="B5399" s="98"/>
      <c r="C5399" s="130"/>
      <c r="D5399" s="240"/>
      <c r="E5399" s="240"/>
      <c r="F5399" s="224"/>
      <c r="G5399" s="98"/>
      <c r="H5399" s="98"/>
      <c r="I5399" s="130"/>
      <c r="J5399" s="98"/>
      <c r="K5399" s="98"/>
      <c r="L5399" s="98"/>
      <c r="M5399" s="255"/>
      <c r="N5399" s="255"/>
      <c r="O5399" s="98"/>
      <c r="P5399" s="98"/>
      <c r="Q5399" s="130"/>
    </row>
    <row r="5400" spans="1:17" ht="12.6" customHeight="1" x14ac:dyDescent="0.2">
      <c r="A5400" s="234"/>
      <c r="B5400" s="98"/>
      <c r="C5400" s="130"/>
      <c r="D5400" s="240"/>
      <c r="E5400" s="240"/>
      <c r="F5400" s="224"/>
      <c r="G5400" s="98"/>
      <c r="H5400" s="98"/>
      <c r="I5400" s="130"/>
      <c r="J5400" s="98"/>
      <c r="K5400" s="98"/>
      <c r="L5400" s="98"/>
      <c r="M5400" s="255"/>
      <c r="N5400" s="255"/>
      <c r="O5400" s="98"/>
      <c r="P5400" s="98"/>
      <c r="Q5400" s="130"/>
    </row>
    <row r="5401" spans="1:17" ht="12.6" customHeight="1" x14ac:dyDescent="0.2">
      <c r="A5401" s="234"/>
      <c r="B5401" s="98"/>
      <c r="C5401" s="130"/>
      <c r="D5401" s="240"/>
      <c r="E5401" s="240"/>
      <c r="F5401" s="224"/>
      <c r="G5401" s="98"/>
      <c r="H5401" s="98"/>
      <c r="I5401" s="130"/>
      <c r="J5401" s="98"/>
      <c r="K5401" s="98"/>
      <c r="L5401" s="98"/>
      <c r="M5401" s="255"/>
      <c r="N5401" s="255"/>
      <c r="O5401" s="98"/>
      <c r="P5401" s="98"/>
      <c r="Q5401" s="130"/>
    </row>
    <row r="5402" spans="1:17" ht="12.6" customHeight="1" x14ac:dyDescent="0.2">
      <c r="A5402" s="234"/>
      <c r="B5402" s="98"/>
      <c r="C5402" s="130"/>
      <c r="D5402" s="240"/>
      <c r="E5402" s="240"/>
      <c r="F5402" s="224"/>
      <c r="G5402" s="98"/>
      <c r="H5402" s="98"/>
      <c r="I5402" s="130"/>
      <c r="J5402" s="98"/>
      <c r="K5402" s="98"/>
      <c r="L5402" s="98"/>
      <c r="M5402" s="255"/>
      <c r="N5402" s="255"/>
      <c r="O5402" s="98"/>
      <c r="P5402" s="98"/>
      <c r="Q5402" s="130"/>
    </row>
    <row r="5403" spans="1:17" ht="12.6" customHeight="1" x14ac:dyDescent="0.2">
      <c r="A5403" s="234"/>
      <c r="B5403" s="98"/>
      <c r="C5403" s="130"/>
      <c r="D5403" s="240"/>
      <c r="E5403" s="240"/>
      <c r="F5403" s="224"/>
      <c r="G5403" s="98"/>
      <c r="H5403" s="98"/>
      <c r="I5403" s="130"/>
      <c r="J5403" s="98"/>
      <c r="K5403" s="98"/>
      <c r="L5403" s="98"/>
      <c r="M5403" s="255"/>
      <c r="N5403" s="255"/>
      <c r="O5403" s="98"/>
      <c r="P5403" s="98"/>
      <c r="Q5403" s="130"/>
    </row>
    <row r="5404" spans="1:17" ht="12.6" customHeight="1" x14ac:dyDescent="0.2">
      <c r="A5404" s="234"/>
      <c r="B5404" s="98"/>
      <c r="C5404" s="130"/>
      <c r="D5404" s="240"/>
      <c r="E5404" s="240"/>
      <c r="F5404" s="224"/>
      <c r="G5404" s="98"/>
      <c r="H5404" s="98"/>
      <c r="I5404" s="130"/>
      <c r="J5404" s="98"/>
      <c r="K5404" s="98"/>
      <c r="L5404" s="98"/>
      <c r="M5404" s="255"/>
      <c r="N5404" s="255"/>
      <c r="O5404" s="98"/>
      <c r="P5404" s="98"/>
      <c r="Q5404" s="130"/>
    </row>
    <row r="5405" spans="1:17" ht="12.6" customHeight="1" x14ac:dyDescent="0.2">
      <c r="A5405" s="234"/>
      <c r="B5405" s="98"/>
      <c r="C5405" s="130"/>
      <c r="D5405" s="240"/>
      <c r="E5405" s="240"/>
      <c r="F5405" s="224"/>
      <c r="G5405" s="98"/>
      <c r="H5405" s="98"/>
      <c r="I5405" s="130"/>
      <c r="J5405" s="98"/>
      <c r="K5405" s="98"/>
      <c r="L5405" s="98"/>
      <c r="M5405" s="255"/>
      <c r="N5405" s="255"/>
      <c r="O5405" s="98"/>
      <c r="P5405" s="98"/>
      <c r="Q5405" s="130"/>
    </row>
    <row r="5406" spans="1:17" ht="12.6" customHeight="1" x14ac:dyDescent="0.2">
      <c r="A5406" s="234"/>
      <c r="B5406" s="98"/>
      <c r="C5406" s="130"/>
      <c r="D5406" s="240"/>
      <c r="E5406" s="240"/>
      <c r="F5406" s="224"/>
      <c r="G5406" s="98"/>
      <c r="H5406" s="98"/>
      <c r="I5406" s="130"/>
      <c r="J5406" s="98"/>
      <c r="K5406" s="98"/>
      <c r="L5406" s="98"/>
      <c r="M5406" s="255"/>
      <c r="N5406" s="255"/>
      <c r="O5406" s="98"/>
      <c r="P5406" s="98"/>
      <c r="Q5406" s="130"/>
    </row>
    <row r="5407" spans="1:17" ht="12.6" customHeight="1" x14ac:dyDescent="0.2">
      <c r="A5407" s="234"/>
      <c r="B5407" s="98"/>
      <c r="C5407" s="130"/>
      <c r="D5407" s="240"/>
      <c r="E5407" s="240"/>
      <c r="F5407" s="224"/>
      <c r="G5407" s="98"/>
      <c r="H5407" s="98"/>
      <c r="I5407" s="130"/>
      <c r="J5407" s="98"/>
      <c r="K5407" s="98"/>
      <c r="L5407" s="98"/>
      <c r="M5407" s="255"/>
      <c r="N5407" s="255"/>
      <c r="O5407" s="98"/>
      <c r="P5407" s="98"/>
      <c r="Q5407" s="130"/>
    </row>
    <row r="5408" spans="1:17" ht="12.6" customHeight="1" x14ac:dyDescent="0.2">
      <c r="A5408" s="234"/>
      <c r="B5408" s="98"/>
      <c r="C5408" s="130"/>
      <c r="D5408" s="240"/>
      <c r="E5408" s="240"/>
      <c r="F5408" s="224"/>
      <c r="G5408" s="98"/>
      <c r="H5408" s="98"/>
      <c r="I5408" s="130"/>
      <c r="J5408" s="98"/>
      <c r="K5408" s="98"/>
      <c r="L5408" s="98"/>
      <c r="M5408" s="255"/>
      <c r="N5408" s="255"/>
      <c r="O5408" s="98"/>
      <c r="P5408" s="98"/>
      <c r="Q5408" s="130"/>
    </row>
    <row r="5409" spans="1:17" ht="12.6" customHeight="1" x14ac:dyDescent="0.2">
      <c r="A5409" s="234"/>
      <c r="B5409" s="98"/>
      <c r="C5409" s="130"/>
      <c r="D5409" s="240"/>
      <c r="E5409" s="240"/>
      <c r="F5409" s="224"/>
      <c r="G5409" s="98"/>
      <c r="H5409" s="98"/>
      <c r="I5409" s="130"/>
      <c r="J5409" s="98"/>
      <c r="K5409" s="98"/>
      <c r="L5409" s="98"/>
      <c r="M5409" s="255"/>
      <c r="N5409" s="255"/>
      <c r="O5409" s="98"/>
      <c r="P5409" s="98"/>
      <c r="Q5409" s="130"/>
    </row>
    <row r="5410" spans="1:17" ht="12.6" customHeight="1" x14ac:dyDescent="0.2">
      <c r="A5410" s="234"/>
      <c r="B5410" s="98"/>
      <c r="C5410" s="130"/>
      <c r="D5410" s="240"/>
      <c r="E5410" s="240"/>
      <c r="F5410" s="224"/>
      <c r="G5410" s="98"/>
      <c r="H5410" s="98"/>
      <c r="I5410" s="130"/>
      <c r="J5410" s="98"/>
      <c r="K5410" s="98"/>
      <c r="L5410" s="98"/>
      <c r="M5410" s="255"/>
      <c r="N5410" s="255"/>
      <c r="O5410" s="98"/>
      <c r="P5410" s="98"/>
      <c r="Q5410" s="130"/>
    </row>
    <row r="5411" spans="1:17" ht="12.6" customHeight="1" x14ac:dyDescent="0.2">
      <c r="A5411" s="234"/>
      <c r="B5411" s="98"/>
      <c r="C5411" s="130"/>
      <c r="D5411" s="240"/>
      <c r="E5411" s="240"/>
      <c r="F5411" s="224"/>
      <c r="G5411" s="98"/>
      <c r="H5411" s="98"/>
      <c r="I5411" s="130"/>
      <c r="J5411" s="98"/>
      <c r="K5411" s="98"/>
      <c r="L5411" s="98"/>
      <c r="M5411" s="255"/>
      <c r="N5411" s="255"/>
      <c r="O5411" s="98"/>
      <c r="P5411" s="98"/>
      <c r="Q5411" s="130"/>
    </row>
    <row r="5412" spans="1:17" ht="12.6" customHeight="1" x14ac:dyDescent="0.2">
      <c r="A5412" s="234"/>
      <c r="B5412" s="98"/>
      <c r="C5412" s="130"/>
      <c r="D5412" s="240"/>
      <c r="E5412" s="240"/>
      <c r="F5412" s="224"/>
      <c r="G5412" s="98"/>
      <c r="H5412" s="98"/>
      <c r="I5412" s="130"/>
      <c r="J5412" s="98"/>
      <c r="K5412" s="98"/>
      <c r="L5412" s="98"/>
      <c r="M5412" s="255"/>
      <c r="N5412" s="255"/>
      <c r="O5412" s="98"/>
      <c r="P5412" s="98"/>
      <c r="Q5412" s="130"/>
    </row>
    <row r="5413" spans="1:17" ht="12.6" customHeight="1" x14ac:dyDescent="0.2">
      <c r="A5413" s="234"/>
      <c r="B5413" s="98"/>
      <c r="C5413" s="130"/>
      <c r="D5413" s="240"/>
      <c r="E5413" s="240"/>
      <c r="F5413" s="224"/>
      <c r="G5413" s="98"/>
      <c r="H5413" s="98"/>
      <c r="I5413" s="130"/>
      <c r="J5413" s="98"/>
      <c r="K5413" s="98"/>
      <c r="L5413" s="98"/>
      <c r="M5413" s="255"/>
      <c r="N5413" s="255"/>
      <c r="O5413" s="98"/>
      <c r="P5413" s="98"/>
      <c r="Q5413" s="130"/>
    </row>
    <row r="5414" spans="1:17" ht="12.6" customHeight="1" x14ac:dyDescent="0.2">
      <c r="A5414" s="234"/>
      <c r="B5414" s="98"/>
      <c r="C5414" s="130"/>
      <c r="D5414" s="240"/>
      <c r="E5414" s="240"/>
      <c r="F5414" s="224"/>
      <c r="G5414" s="98"/>
      <c r="H5414" s="98"/>
      <c r="I5414" s="130"/>
      <c r="J5414" s="98"/>
      <c r="K5414" s="98"/>
      <c r="L5414" s="98"/>
      <c r="M5414" s="255"/>
      <c r="N5414" s="255"/>
      <c r="O5414" s="98"/>
      <c r="P5414" s="98"/>
      <c r="Q5414" s="130"/>
    </row>
    <row r="5415" spans="1:17" ht="12.6" customHeight="1" x14ac:dyDescent="0.2">
      <c r="A5415" s="234"/>
      <c r="B5415" s="98"/>
      <c r="C5415" s="130"/>
      <c r="D5415" s="240"/>
      <c r="E5415" s="240"/>
      <c r="F5415" s="224"/>
      <c r="G5415" s="98"/>
      <c r="H5415" s="98"/>
      <c r="I5415" s="130"/>
      <c r="J5415" s="98"/>
      <c r="K5415" s="98"/>
      <c r="L5415" s="98"/>
      <c r="M5415" s="255"/>
      <c r="N5415" s="255"/>
      <c r="O5415" s="98"/>
      <c r="P5415" s="98"/>
      <c r="Q5415" s="130"/>
    </row>
    <row r="5416" spans="1:17" ht="12.6" customHeight="1" x14ac:dyDescent="0.2">
      <c r="A5416" s="234"/>
      <c r="B5416" s="98"/>
      <c r="C5416" s="130"/>
      <c r="D5416" s="240"/>
      <c r="E5416" s="240"/>
      <c r="F5416" s="224"/>
      <c r="G5416" s="98"/>
      <c r="H5416" s="98"/>
      <c r="I5416" s="130"/>
      <c r="J5416" s="98"/>
      <c r="K5416" s="98"/>
      <c r="L5416" s="98"/>
      <c r="M5416" s="255"/>
      <c r="N5416" s="255"/>
      <c r="O5416" s="98"/>
      <c r="P5416" s="98"/>
      <c r="Q5416" s="130"/>
    </row>
    <row r="5417" spans="1:17" ht="12.6" customHeight="1" x14ac:dyDescent="0.2">
      <c r="A5417" s="234"/>
      <c r="B5417" s="98"/>
      <c r="C5417" s="130"/>
      <c r="D5417" s="240"/>
      <c r="E5417" s="240"/>
      <c r="F5417" s="224"/>
      <c r="G5417" s="98"/>
      <c r="H5417" s="98"/>
      <c r="I5417" s="130"/>
      <c r="J5417" s="98"/>
      <c r="K5417" s="98"/>
      <c r="L5417" s="98"/>
      <c r="M5417" s="255"/>
      <c r="N5417" s="255"/>
      <c r="O5417" s="98"/>
      <c r="P5417" s="98"/>
      <c r="Q5417" s="130"/>
    </row>
    <row r="5418" spans="1:17" ht="12.6" customHeight="1" x14ac:dyDescent="0.2">
      <c r="A5418" s="234"/>
      <c r="B5418" s="98"/>
      <c r="C5418" s="130"/>
      <c r="D5418" s="240"/>
      <c r="E5418" s="240"/>
      <c r="F5418" s="224"/>
      <c r="G5418" s="98"/>
      <c r="H5418" s="98"/>
      <c r="I5418" s="130"/>
      <c r="J5418" s="98"/>
      <c r="K5418" s="98"/>
      <c r="L5418" s="98"/>
      <c r="M5418" s="255"/>
      <c r="N5418" s="255"/>
      <c r="O5418" s="98"/>
      <c r="P5418" s="98"/>
      <c r="Q5418" s="130"/>
    </row>
    <row r="5419" spans="1:17" ht="12.6" customHeight="1" x14ac:dyDescent="0.2">
      <c r="A5419" s="234"/>
      <c r="B5419" s="98"/>
      <c r="C5419" s="130"/>
      <c r="D5419" s="240"/>
      <c r="E5419" s="240"/>
      <c r="F5419" s="224"/>
      <c r="G5419" s="98"/>
      <c r="H5419" s="98"/>
      <c r="I5419" s="130"/>
      <c r="J5419" s="98"/>
      <c r="K5419" s="98"/>
      <c r="L5419" s="98"/>
      <c r="M5419" s="255"/>
      <c r="N5419" s="255"/>
      <c r="O5419" s="98"/>
      <c r="P5419" s="98"/>
      <c r="Q5419" s="130"/>
    </row>
    <row r="5420" spans="1:17" ht="12.6" customHeight="1" x14ac:dyDescent="0.2">
      <c r="A5420" s="234"/>
      <c r="B5420" s="98"/>
      <c r="C5420" s="130"/>
      <c r="D5420" s="240"/>
      <c r="E5420" s="240"/>
      <c r="F5420" s="224"/>
      <c r="G5420" s="98"/>
      <c r="H5420" s="98"/>
      <c r="I5420" s="130"/>
      <c r="J5420" s="98"/>
      <c r="K5420" s="98"/>
      <c r="L5420" s="98"/>
      <c r="M5420" s="255"/>
      <c r="N5420" s="255"/>
      <c r="O5420" s="98"/>
      <c r="P5420" s="98"/>
      <c r="Q5420" s="130"/>
    </row>
    <row r="5421" spans="1:17" ht="12.6" customHeight="1" x14ac:dyDescent="0.2">
      <c r="A5421" s="234"/>
      <c r="B5421" s="98"/>
      <c r="C5421" s="130"/>
      <c r="D5421" s="240"/>
      <c r="E5421" s="240"/>
      <c r="F5421" s="224"/>
      <c r="G5421" s="98"/>
      <c r="H5421" s="98"/>
      <c r="I5421" s="130"/>
      <c r="J5421" s="98"/>
      <c r="K5421" s="98"/>
      <c r="L5421" s="98"/>
      <c r="M5421" s="255"/>
      <c r="N5421" s="255"/>
      <c r="O5421" s="98"/>
      <c r="P5421" s="98"/>
      <c r="Q5421" s="130"/>
    </row>
    <row r="5422" spans="1:17" ht="12.6" customHeight="1" x14ac:dyDescent="0.2">
      <c r="A5422" s="234"/>
      <c r="B5422" s="98"/>
      <c r="C5422" s="130"/>
      <c r="D5422" s="240"/>
      <c r="E5422" s="240"/>
      <c r="F5422" s="224"/>
      <c r="G5422" s="98"/>
      <c r="H5422" s="98"/>
      <c r="I5422" s="130"/>
      <c r="J5422" s="98"/>
      <c r="K5422" s="98"/>
      <c r="L5422" s="98"/>
      <c r="M5422" s="255"/>
      <c r="N5422" s="255"/>
      <c r="O5422" s="98"/>
      <c r="P5422" s="98"/>
      <c r="Q5422" s="130"/>
    </row>
    <row r="5423" spans="1:17" ht="12.6" customHeight="1" x14ac:dyDescent="0.2">
      <c r="A5423" s="234"/>
      <c r="B5423" s="98"/>
      <c r="C5423" s="130"/>
      <c r="D5423" s="240"/>
      <c r="E5423" s="240"/>
      <c r="F5423" s="224"/>
      <c r="G5423" s="98"/>
      <c r="H5423" s="98"/>
      <c r="I5423" s="130"/>
      <c r="J5423" s="98"/>
      <c r="K5423" s="98"/>
      <c r="L5423" s="98"/>
      <c r="M5423" s="255"/>
      <c r="N5423" s="255"/>
      <c r="O5423" s="98"/>
      <c r="P5423" s="98"/>
      <c r="Q5423" s="130"/>
    </row>
    <row r="5424" spans="1:17" ht="12.6" customHeight="1" x14ac:dyDescent="0.2">
      <c r="A5424" s="234"/>
      <c r="B5424" s="98"/>
      <c r="C5424" s="130"/>
      <c r="D5424" s="240"/>
      <c r="E5424" s="240"/>
      <c r="F5424" s="224"/>
      <c r="G5424" s="98"/>
      <c r="H5424" s="98"/>
      <c r="I5424" s="130"/>
      <c r="J5424" s="98"/>
      <c r="K5424" s="98"/>
      <c r="L5424" s="98"/>
      <c r="M5424" s="255"/>
      <c r="N5424" s="255"/>
      <c r="O5424" s="98"/>
      <c r="P5424" s="98"/>
      <c r="Q5424" s="130"/>
    </row>
    <row r="5425" spans="1:17" ht="12.6" customHeight="1" x14ac:dyDescent="0.2">
      <c r="A5425" s="234"/>
      <c r="B5425" s="98"/>
      <c r="C5425" s="130"/>
      <c r="D5425" s="240"/>
      <c r="E5425" s="240"/>
      <c r="F5425" s="224"/>
      <c r="G5425" s="98"/>
      <c r="H5425" s="98"/>
      <c r="I5425" s="130"/>
      <c r="J5425" s="98"/>
      <c r="K5425" s="98"/>
      <c r="L5425" s="98"/>
      <c r="M5425" s="255"/>
      <c r="N5425" s="255"/>
      <c r="O5425" s="98"/>
      <c r="P5425" s="98"/>
      <c r="Q5425" s="130"/>
    </row>
    <row r="5426" spans="1:17" ht="12.6" customHeight="1" x14ac:dyDescent="0.2">
      <c r="A5426" s="234"/>
      <c r="B5426" s="98"/>
      <c r="C5426" s="130"/>
      <c r="D5426" s="240"/>
      <c r="E5426" s="240"/>
      <c r="F5426" s="224"/>
      <c r="G5426" s="98"/>
      <c r="H5426" s="98"/>
      <c r="I5426" s="130"/>
      <c r="J5426" s="98"/>
      <c r="K5426" s="98"/>
      <c r="L5426" s="98"/>
      <c r="M5426" s="255"/>
      <c r="N5426" s="255"/>
      <c r="O5426" s="98"/>
      <c r="P5426" s="98"/>
      <c r="Q5426" s="130"/>
    </row>
    <row r="5427" spans="1:17" ht="12.6" customHeight="1" x14ac:dyDescent="0.2">
      <c r="A5427" s="234"/>
      <c r="B5427" s="98"/>
      <c r="C5427" s="130"/>
      <c r="D5427" s="240"/>
      <c r="E5427" s="240"/>
      <c r="F5427" s="224"/>
      <c r="G5427" s="98"/>
      <c r="H5427" s="98"/>
      <c r="I5427" s="130"/>
      <c r="J5427" s="98"/>
      <c r="K5427" s="98"/>
      <c r="L5427" s="98"/>
      <c r="M5427" s="255"/>
      <c r="N5427" s="255"/>
      <c r="O5427" s="98"/>
      <c r="P5427" s="98"/>
      <c r="Q5427" s="130"/>
    </row>
    <row r="5428" spans="1:17" ht="12.6" customHeight="1" x14ac:dyDescent="0.2">
      <c r="A5428" s="234"/>
      <c r="B5428" s="98"/>
      <c r="C5428" s="130"/>
      <c r="D5428" s="240"/>
      <c r="E5428" s="240"/>
      <c r="F5428" s="224"/>
      <c r="G5428" s="98"/>
      <c r="H5428" s="98"/>
      <c r="I5428" s="130"/>
      <c r="J5428" s="98"/>
      <c r="K5428" s="98"/>
      <c r="L5428" s="98"/>
      <c r="M5428" s="255"/>
      <c r="N5428" s="255"/>
      <c r="O5428" s="98"/>
      <c r="P5428" s="98"/>
      <c r="Q5428" s="130"/>
    </row>
    <row r="5429" spans="1:17" ht="12.6" customHeight="1" x14ac:dyDescent="0.2">
      <c r="A5429" s="234"/>
      <c r="B5429" s="98"/>
      <c r="C5429" s="130"/>
      <c r="D5429" s="240"/>
      <c r="E5429" s="240"/>
      <c r="F5429" s="224"/>
      <c r="G5429" s="98"/>
      <c r="H5429" s="98"/>
      <c r="I5429" s="130"/>
      <c r="J5429" s="98"/>
      <c r="K5429" s="98"/>
      <c r="L5429" s="98"/>
      <c r="M5429" s="255"/>
      <c r="N5429" s="255"/>
      <c r="O5429" s="98"/>
      <c r="P5429" s="98"/>
      <c r="Q5429" s="130"/>
    </row>
    <row r="5430" spans="1:17" ht="12.6" customHeight="1" x14ac:dyDescent="0.2">
      <c r="A5430" s="234"/>
      <c r="B5430" s="98"/>
      <c r="C5430" s="130"/>
      <c r="D5430" s="240"/>
      <c r="E5430" s="240"/>
      <c r="F5430" s="224"/>
      <c r="G5430" s="98"/>
      <c r="H5430" s="98"/>
      <c r="I5430" s="130"/>
      <c r="J5430" s="98"/>
      <c r="K5430" s="98"/>
      <c r="L5430" s="98"/>
      <c r="M5430" s="255"/>
      <c r="N5430" s="255"/>
      <c r="O5430" s="98"/>
      <c r="P5430" s="98"/>
      <c r="Q5430" s="130"/>
    </row>
    <row r="5431" spans="1:17" ht="12.6" customHeight="1" x14ac:dyDescent="0.2">
      <c r="A5431" s="234"/>
      <c r="B5431" s="98"/>
      <c r="C5431" s="130"/>
      <c r="D5431" s="240"/>
      <c r="E5431" s="240"/>
      <c r="F5431" s="224"/>
      <c r="G5431" s="98"/>
      <c r="H5431" s="98"/>
      <c r="I5431" s="130"/>
      <c r="J5431" s="98"/>
      <c r="K5431" s="98"/>
      <c r="L5431" s="98"/>
      <c r="M5431" s="255"/>
      <c r="N5431" s="255"/>
      <c r="O5431" s="98"/>
      <c r="P5431" s="98"/>
      <c r="Q5431" s="130"/>
    </row>
    <row r="5432" spans="1:17" ht="12.6" customHeight="1" x14ac:dyDescent="0.2">
      <c r="A5432" s="234"/>
      <c r="B5432" s="98"/>
      <c r="C5432" s="130"/>
      <c r="D5432" s="240"/>
      <c r="E5432" s="240"/>
      <c r="F5432" s="224"/>
      <c r="G5432" s="98"/>
      <c r="H5432" s="98"/>
      <c r="I5432" s="130"/>
      <c r="J5432" s="98"/>
      <c r="K5432" s="98"/>
      <c r="L5432" s="98"/>
      <c r="M5432" s="255"/>
      <c r="N5432" s="255"/>
      <c r="O5432" s="98"/>
      <c r="P5432" s="98"/>
      <c r="Q5432" s="130"/>
    </row>
    <row r="5433" spans="1:17" ht="12.6" customHeight="1" x14ac:dyDescent="0.2">
      <c r="A5433" s="234"/>
      <c r="B5433" s="98"/>
      <c r="C5433" s="130"/>
      <c r="D5433" s="240"/>
      <c r="E5433" s="240"/>
      <c r="F5433" s="224"/>
      <c r="G5433" s="98"/>
      <c r="H5433" s="98"/>
      <c r="I5433" s="130"/>
      <c r="J5433" s="98"/>
      <c r="K5433" s="98"/>
      <c r="L5433" s="98"/>
      <c r="M5433" s="255"/>
      <c r="N5433" s="255"/>
      <c r="O5433" s="98"/>
      <c r="P5433" s="98"/>
      <c r="Q5433" s="130"/>
    </row>
    <row r="5434" spans="1:17" ht="12.6" customHeight="1" x14ac:dyDescent="0.2">
      <c r="A5434" s="234"/>
      <c r="B5434" s="98"/>
      <c r="C5434" s="130"/>
      <c r="D5434" s="240"/>
      <c r="E5434" s="240"/>
      <c r="F5434" s="224"/>
      <c r="G5434" s="98"/>
      <c r="H5434" s="98"/>
      <c r="I5434" s="130"/>
      <c r="J5434" s="98"/>
      <c r="K5434" s="98"/>
      <c r="L5434" s="98"/>
      <c r="M5434" s="255"/>
      <c r="N5434" s="255"/>
      <c r="O5434" s="98"/>
      <c r="P5434" s="98"/>
      <c r="Q5434" s="130"/>
    </row>
    <row r="5435" spans="1:17" ht="12.6" customHeight="1" x14ac:dyDescent="0.2">
      <c r="A5435" s="234"/>
      <c r="B5435" s="98"/>
      <c r="C5435" s="130"/>
      <c r="D5435" s="240"/>
      <c r="E5435" s="240"/>
      <c r="F5435" s="224"/>
      <c r="G5435" s="98"/>
      <c r="H5435" s="98"/>
      <c r="I5435" s="130"/>
      <c r="J5435" s="98"/>
      <c r="K5435" s="98"/>
      <c r="L5435" s="98"/>
      <c r="M5435" s="255"/>
      <c r="N5435" s="255"/>
      <c r="O5435" s="98"/>
      <c r="P5435" s="98"/>
      <c r="Q5435" s="130"/>
    </row>
    <row r="5436" spans="1:17" ht="12.6" customHeight="1" x14ac:dyDescent="0.2">
      <c r="A5436" s="234"/>
      <c r="B5436" s="98"/>
      <c r="C5436" s="130"/>
      <c r="D5436" s="240"/>
      <c r="E5436" s="240"/>
      <c r="F5436" s="224"/>
      <c r="G5436" s="98"/>
      <c r="H5436" s="98"/>
      <c r="I5436" s="130"/>
      <c r="J5436" s="98"/>
      <c r="K5436" s="98"/>
      <c r="L5436" s="98"/>
      <c r="M5436" s="255"/>
      <c r="N5436" s="255"/>
      <c r="O5436" s="98"/>
      <c r="P5436" s="98"/>
      <c r="Q5436" s="130"/>
    </row>
    <row r="5437" spans="1:17" ht="12.6" customHeight="1" x14ac:dyDescent="0.2">
      <c r="A5437" s="234"/>
      <c r="B5437" s="98"/>
      <c r="C5437" s="130"/>
      <c r="D5437" s="240"/>
      <c r="E5437" s="240"/>
      <c r="F5437" s="224"/>
      <c r="G5437" s="98"/>
      <c r="H5437" s="98"/>
      <c r="I5437" s="130"/>
      <c r="J5437" s="98"/>
      <c r="K5437" s="98"/>
      <c r="L5437" s="98"/>
      <c r="M5437" s="255"/>
      <c r="N5437" s="255"/>
      <c r="O5437" s="98"/>
      <c r="P5437" s="98"/>
      <c r="Q5437" s="130"/>
    </row>
    <row r="5438" spans="1:17" ht="12.6" customHeight="1" x14ac:dyDescent="0.2">
      <c r="A5438" s="234"/>
      <c r="B5438" s="98"/>
      <c r="C5438" s="130"/>
      <c r="D5438" s="240"/>
      <c r="E5438" s="240"/>
      <c r="F5438" s="224"/>
      <c r="G5438" s="98"/>
      <c r="H5438" s="98"/>
      <c r="I5438" s="130"/>
      <c r="J5438" s="98"/>
      <c r="K5438" s="98"/>
      <c r="L5438" s="98"/>
      <c r="M5438" s="255"/>
      <c r="N5438" s="255"/>
      <c r="O5438" s="98"/>
      <c r="P5438" s="98"/>
      <c r="Q5438" s="130"/>
    </row>
    <row r="5439" spans="1:17" ht="12.6" customHeight="1" x14ac:dyDescent="0.2">
      <c r="A5439" s="234"/>
      <c r="B5439" s="98"/>
      <c r="C5439" s="130"/>
      <c r="D5439" s="240"/>
      <c r="E5439" s="240"/>
      <c r="F5439" s="224"/>
      <c r="G5439" s="98"/>
      <c r="H5439" s="98"/>
      <c r="I5439" s="130"/>
      <c r="J5439" s="98"/>
      <c r="K5439" s="98"/>
      <c r="L5439" s="98"/>
      <c r="M5439" s="255"/>
      <c r="N5439" s="255"/>
      <c r="O5439" s="98"/>
      <c r="P5439" s="98"/>
      <c r="Q5439" s="130"/>
    </row>
    <row r="5440" spans="1:17" ht="12.6" customHeight="1" x14ac:dyDescent="0.2">
      <c r="A5440" s="234"/>
      <c r="B5440" s="98"/>
      <c r="C5440" s="130"/>
      <c r="D5440" s="240"/>
      <c r="E5440" s="240"/>
      <c r="F5440" s="224"/>
      <c r="G5440" s="98"/>
      <c r="H5440" s="98"/>
      <c r="I5440" s="130"/>
      <c r="J5440" s="98"/>
      <c r="K5440" s="98"/>
      <c r="L5440" s="98"/>
      <c r="M5440" s="255"/>
      <c r="N5440" s="255"/>
      <c r="O5440" s="98"/>
      <c r="P5440" s="98"/>
      <c r="Q5440" s="130"/>
    </row>
    <row r="5441" spans="1:17" ht="12.6" customHeight="1" x14ac:dyDescent="0.2">
      <c r="A5441" s="234"/>
      <c r="B5441" s="98"/>
      <c r="C5441" s="130"/>
      <c r="D5441" s="240"/>
      <c r="E5441" s="240"/>
      <c r="F5441" s="224"/>
      <c r="G5441" s="98"/>
      <c r="H5441" s="98"/>
      <c r="I5441" s="130"/>
      <c r="J5441" s="98"/>
      <c r="K5441" s="98"/>
      <c r="L5441" s="98"/>
      <c r="M5441" s="255"/>
      <c r="N5441" s="255"/>
      <c r="O5441" s="98"/>
      <c r="P5441" s="98"/>
      <c r="Q5441" s="130"/>
    </row>
    <row r="5442" spans="1:17" ht="12.6" customHeight="1" x14ac:dyDescent="0.2">
      <c r="A5442" s="234"/>
      <c r="B5442" s="98"/>
      <c r="C5442" s="130"/>
      <c r="D5442" s="240"/>
      <c r="E5442" s="240"/>
      <c r="F5442" s="224"/>
      <c r="G5442" s="98"/>
      <c r="H5442" s="98"/>
      <c r="I5442" s="130"/>
      <c r="J5442" s="98"/>
      <c r="K5442" s="98"/>
      <c r="L5442" s="98"/>
      <c r="M5442" s="255"/>
      <c r="N5442" s="255"/>
      <c r="O5442" s="98"/>
      <c r="P5442" s="98"/>
      <c r="Q5442" s="130"/>
    </row>
    <row r="5443" spans="1:17" ht="12.6" customHeight="1" x14ac:dyDescent="0.2">
      <c r="A5443" s="234"/>
      <c r="B5443" s="98"/>
      <c r="C5443" s="130"/>
      <c r="D5443" s="240"/>
      <c r="E5443" s="240"/>
      <c r="F5443" s="224"/>
      <c r="G5443" s="98"/>
      <c r="H5443" s="98"/>
      <c r="I5443" s="130"/>
      <c r="J5443" s="98"/>
      <c r="K5443" s="98"/>
      <c r="L5443" s="98"/>
      <c r="M5443" s="255"/>
      <c r="N5443" s="255"/>
      <c r="O5443" s="98"/>
      <c r="P5443" s="98"/>
      <c r="Q5443" s="130"/>
    </row>
    <row r="5444" spans="1:17" ht="12.6" customHeight="1" x14ac:dyDescent="0.2">
      <c r="A5444" s="234"/>
      <c r="B5444" s="98"/>
      <c r="C5444" s="130"/>
      <c r="D5444" s="240"/>
      <c r="E5444" s="240"/>
      <c r="F5444" s="224"/>
      <c r="G5444" s="98"/>
      <c r="H5444" s="98"/>
      <c r="I5444" s="130"/>
      <c r="J5444" s="98"/>
      <c r="K5444" s="98"/>
      <c r="L5444" s="98"/>
      <c r="M5444" s="255"/>
      <c r="N5444" s="255"/>
      <c r="O5444" s="98"/>
      <c r="P5444" s="98"/>
      <c r="Q5444" s="130"/>
    </row>
    <row r="5445" spans="1:17" ht="12.6" customHeight="1" x14ac:dyDescent="0.2">
      <c r="A5445" s="234"/>
      <c r="B5445" s="98"/>
      <c r="C5445" s="130"/>
      <c r="D5445" s="240"/>
      <c r="E5445" s="240"/>
      <c r="F5445" s="224"/>
      <c r="G5445" s="98"/>
      <c r="H5445" s="98"/>
      <c r="I5445" s="130"/>
      <c r="J5445" s="98"/>
      <c r="K5445" s="98"/>
      <c r="L5445" s="98"/>
      <c r="M5445" s="255"/>
      <c r="N5445" s="255"/>
      <c r="O5445" s="98"/>
      <c r="P5445" s="98"/>
      <c r="Q5445" s="130"/>
    </row>
    <row r="5446" spans="1:17" ht="12.6" customHeight="1" x14ac:dyDescent="0.2">
      <c r="A5446" s="234"/>
      <c r="B5446" s="98"/>
      <c r="C5446" s="130"/>
      <c r="D5446" s="240"/>
      <c r="E5446" s="240"/>
      <c r="F5446" s="224"/>
      <c r="G5446" s="98"/>
      <c r="H5446" s="98"/>
      <c r="I5446" s="130"/>
      <c r="J5446" s="98"/>
      <c r="K5446" s="98"/>
      <c r="L5446" s="98"/>
      <c r="M5446" s="255"/>
      <c r="N5446" s="255"/>
      <c r="O5446" s="98"/>
      <c r="P5446" s="98"/>
      <c r="Q5446" s="130"/>
    </row>
    <row r="5447" spans="1:17" ht="12.6" customHeight="1" x14ac:dyDescent="0.2">
      <c r="A5447" s="234"/>
      <c r="B5447" s="98"/>
      <c r="C5447" s="130"/>
      <c r="D5447" s="240"/>
      <c r="E5447" s="240"/>
      <c r="F5447" s="224"/>
      <c r="G5447" s="98"/>
      <c r="H5447" s="98"/>
      <c r="I5447" s="130"/>
      <c r="J5447" s="98"/>
      <c r="K5447" s="98"/>
      <c r="L5447" s="98"/>
      <c r="M5447" s="255"/>
      <c r="N5447" s="255"/>
      <c r="O5447" s="98"/>
      <c r="P5447" s="98"/>
      <c r="Q5447" s="130"/>
    </row>
    <row r="5448" spans="1:17" ht="12.6" customHeight="1" x14ac:dyDescent="0.2">
      <c r="A5448" s="234"/>
      <c r="B5448" s="98"/>
      <c r="C5448" s="130"/>
      <c r="D5448" s="240"/>
      <c r="E5448" s="240"/>
      <c r="F5448" s="224"/>
      <c r="G5448" s="98"/>
      <c r="H5448" s="98"/>
      <c r="I5448" s="130"/>
      <c r="J5448" s="98"/>
      <c r="K5448" s="98"/>
      <c r="L5448" s="98"/>
      <c r="M5448" s="255"/>
      <c r="N5448" s="255"/>
      <c r="O5448" s="98"/>
      <c r="P5448" s="98"/>
      <c r="Q5448" s="130"/>
    </row>
    <row r="5449" spans="1:17" ht="12.6" customHeight="1" x14ac:dyDescent="0.2">
      <c r="A5449" s="234"/>
      <c r="B5449" s="98"/>
      <c r="C5449" s="130"/>
      <c r="D5449" s="240"/>
      <c r="E5449" s="240"/>
      <c r="F5449" s="224"/>
      <c r="G5449" s="98"/>
      <c r="H5449" s="98"/>
      <c r="I5449" s="130"/>
      <c r="J5449" s="98"/>
      <c r="K5449" s="98"/>
      <c r="L5449" s="98"/>
      <c r="M5449" s="255"/>
      <c r="N5449" s="255"/>
      <c r="O5449" s="98"/>
      <c r="P5449" s="98"/>
      <c r="Q5449" s="130"/>
    </row>
    <row r="5450" spans="1:17" ht="12.6" customHeight="1" x14ac:dyDescent="0.2">
      <c r="A5450" s="234"/>
      <c r="B5450" s="98"/>
      <c r="C5450" s="130"/>
      <c r="D5450" s="240"/>
      <c r="E5450" s="240"/>
      <c r="F5450" s="224"/>
      <c r="G5450" s="98"/>
      <c r="H5450" s="98"/>
      <c r="I5450" s="130"/>
      <c r="J5450" s="98"/>
      <c r="K5450" s="98"/>
      <c r="L5450" s="98"/>
      <c r="M5450" s="255"/>
      <c r="N5450" s="255"/>
      <c r="O5450" s="98"/>
      <c r="P5450" s="98"/>
      <c r="Q5450" s="130"/>
    </row>
    <row r="5451" spans="1:17" ht="12.6" customHeight="1" x14ac:dyDescent="0.2">
      <c r="A5451" s="234"/>
      <c r="B5451" s="98"/>
      <c r="C5451" s="130"/>
      <c r="D5451" s="240"/>
      <c r="E5451" s="240"/>
      <c r="F5451" s="224"/>
      <c r="G5451" s="98"/>
      <c r="H5451" s="98"/>
      <c r="I5451" s="130"/>
      <c r="J5451" s="98"/>
      <c r="K5451" s="98"/>
      <c r="L5451" s="98"/>
      <c r="M5451" s="255"/>
      <c r="N5451" s="255"/>
      <c r="O5451" s="98"/>
      <c r="P5451" s="98"/>
      <c r="Q5451" s="130"/>
    </row>
    <row r="5452" spans="1:17" ht="12.6" customHeight="1" x14ac:dyDescent="0.2">
      <c r="A5452" s="234"/>
      <c r="B5452" s="98"/>
      <c r="C5452" s="130"/>
      <c r="D5452" s="240"/>
      <c r="E5452" s="240"/>
      <c r="F5452" s="224"/>
      <c r="G5452" s="98"/>
      <c r="H5452" s="98"/>
      <c r="I5452" s="130"/>
      <c r="J5452" s="98"/>
      <c r="K5452" s="98"/>
      <c r="L5452" s="98"/>
      <c r="M5452" s="255"/>
      <c r="N5452" s="255"/>
      <c r="O5452" s="98"/>
      <c r="P5452" s="98"/>
      <c r="Q5452" s="130"/>
    </row>
    <row r="5453" spans="1:17" ht="12.6" customHeight="1" x14ac:dyDescent="0.2">
      <c r="A5453" s="234"/>
      <c r="B5453" s="98"/>
      <c r="C5453" s="130"/>
      <c r="D5453" s="240"/>
      <c r="E5453" s="240"/>
      <c r="F5453" s="224"/>
      <c r="G5453" s="98"/>
      <c r="H5453" s="98"/>
      <c r="I5453" s="130"/>
      <c r="J5453" s="98"/>
      <c r="K5453" s="98"/>
      <c r="L5453" s="98"/>
      <c r="M5453" s="255"/>
      <c r="N5453" s="255"/>
      <c r="O5453" s="98"/>
      <c r="P5453" s="98"/>
      <c r="Q5453" s="130"/>
    </row>
    <row r="5454" spans="1:17" ht="12.6" customHeight="1" x14ac:dyDescent="0.2">
      <c r="A5454" s="234"/>
      <c r="B5454" s="98"/>
      <c r="C5454" s="130"/>
      <c r="D5454" s="240"/>
      <c r="E5454" s="240"/>
      <c r="F5454" s="224"/>
      <c r="G5454" s="98"/>
      <c r="H5454" s="98"/>
      <c r="I5454" s="130"/>
      <c r="J5454" s="98"/>
      <c r="K5454" s="98"/>
      <c r="L5454" s="98"/>
      <c r="M5454" s="255"/>
      <c r="N5454" s="255"/>
      <c r="O5454" s="98"/>
      <c r="P5454" s="98"/>
      <c r="Q5454" s="130"/>
    </row>
    <row r="5455" spans="1:17" ht="12.6" customHeight="1" x14ac:dyDescent="0.2">
      <c r="A5455" s="234"/>
      <c r="B5455" s="98"/>
      <c r="C5455" s="130"/>
      <c r="D5455" s="240"/>
      <c r="E5455" s="240"/>
      <c r="F5455" s="224"/>
      <c r="G5455" s="98"/>
      <c r="H5455" s="98"/>
      <c r="I5455" s="130"/>
      <c r="J5455" s="98"/>
      <c r="K5455" s="98"/>
      <c r="L5455" s="98"/>
      <c r="M5455" s="255"/>
      <c r="N5455" s="255"/>
      <c r="O5455" s="98"/>
      <c r="P5455" s="98"/>
      <c r="Q5455" s="130"/>
    </row>
    <row r="5456" spans="1:17" ht="12.6" customHeight="1" x14ac:dyDescent="0.2">
      <c r="A5456" s="234"/>
      <c r="B5456" s="98"/>
      <c r="C5456" s="130"/>
      <c r="D5456" s="240"/>
      <c r="E5456" s="240"/>
      <c r="F5456" s="224"/>
      <c r="G5456" s="98"/>
      <c r="H5456" s="98"/>
      <c r="I5456" s="130"/>
      <c r="J5456" s="98"/>
      <c r="K5456" s="98"/>
      <c r="L5456" s="98"/>
      <c r="M5456" s="255"/>
      <c r="N5456" s="255"/>
      <c r="O5456" s="98"/>
      <c r="P5456" s="98"/>
      <c r="Q5456" s="130"/>
    </row>
    <row r="5457" spans="1:17" ht="12.6" customHeight="1" x14ac:dyDescent="0.2">
      <c r="A5457" s="234"/>
      <c r="B5457" s="98"/>
      <c r="C5457" s="130"/>
      <c r="D5457" s="240"/>
      <c r="E5457" s="240"/>
      <c r="F5457" s="224"/>
      <c r="G5457" s="98"/>
      <c r="H5457" s="98"/>
      <c r="I5457" s="130"/>
      <c r="J5457" s="98"/>
      <c r="K5457" s="98"/>
      <c r="L5457" s="98"/>
      <c r="M5457" s="255"/>
      <c r="N5457" s="255"/>
      <c r="O5457" s="98"/>
      <c r="P5457" s="98"/>
      <c r="Q5457" s="130"/>
    </row>
    <row r="5458" spans="1:17" ht="12.6" customHeight="1" x14ac:dyDescent="0.2">
      <c r="A5458" s="234"/>
      <c r="B5458" s="98"/>
      <c r="C5458" s="130"/>
      <c r="D5458" s="240"/>
      <c r="E5458" s="240"/>
      <c r="F5458" s="224"/>
      <c r="G5458" s="98"/>
      <c r="H5458" s="98"/>
      <c r="I5458" s="130"/>
      <c r="J5458" s="98"/>
      <c r="K5458" s="98"/>
      <c r="L5458" s="98"/>
      <c r="M5458" s="255"/>
      <c r="N5458" s="255"/>
      <c r="O5458" s="98"/>
      <c r="P5458" s="98"/>
      <c r="Q5458" s="130"/>
    </row>
    <row r="5459" spans="1:17" ht="12.6" customHeight="1" x14ac:dyDescent="0.2">
      <c r="A5459" s="234"/>
      <c r="B5459" s="98"/>
      <c r="C5459" s="130"/>
      <c r="D5459" s="240"/>
      <c r="E5459" s="240"/>
      <c r="F5459" s="224"/>
      <c r="G5459" s="98"/>
      <c r="H5459" s="98"/>
      <c r="I5459" s="130"/>
      <c r="J5459" s="98"/>
      <c r="K5459" s="98"/>
      <c r="L5459" s="98"/>
      <c r="M5459" s="255"/>
      <c r="N5459" s="255"/>
      <c r="O5459" s="98"/>
      <c r="P5459" s="98"/>
      <c r="Q5459" s="130"/>
    </row>
    <row r="5460" spans="1:17" ht="12.6" customHeight="1" x14ac:dyDescent="0.2">
      <c r="A5460" s="234"/>
      <c r="B5460" s="98"/>
      <c r="C5460" s="130"/>
      <c r="D5460" s="240"/>
      <c r="E5460" s="240"/>
      <c r="F5460" s="224"/>
      <c r="G5460" s="98"/>
      <c r="H5460" s="98"/>
      <c r="I5460" s="130"/>
      <c r="J5460" s="98"/>
      <c r="K5460" s="98"/>
      <c r="L5460" s="98"/>
      <c r="M5460" s="255"/>
      <c r="N5460" s="255"/>
      <c r="O5460" s="98"/>
      <c r="P5460" s="98"/>
      <c r="Q5460" s="130"/>
    </row>
    <row r="5461" spans="1:17" ht="12.6" customHeight="1" x14ac:dyDescent="0.2">
      <c r="A5461" s="234"/>
      <c r="B5461" s="98"/>
      <c r="C5461" s="130"/>
      <c r="D5461" s="240"/>
      <c r="E5461" s="240"/>
      <c r="F5461" s="224"/>
      <c r="G5461" s="98"/>
      <c r="H5461" s="98"/>
      <c r="I5461" s="130"/>
      <c r="J5461" s="98"/>
      <c r="K5461" s="98"/>
      <c r="L5461" s="98"/>
      <c r="M5461" s="255"/>
      <c r="N5461" s="255"/>
      <c r="O5461" s="98"/>
      <c r="P5461" s="98"/>
      <c r="Q5461" s="130"/>
    </row>
    <row r="5462" spans="1:17" ht="12.6" customHeight="1" x14ac:dyDescent="0.2">
      <c r="A5462" s="234"/>
      <c r="B5462" s="98"/>
      <c r="C5462" s="130"/>
      <c r="D5462" s="240"/>
      <c r="E5462" s="240"/>
      <c r="F5462" s="224"/>
      <c r="G5462" s="98"/>
      <c r="H5462" s="98"/>
      <c r="I5462" s="130"/>
      <c r="J5462" s="98"/>
      <c r="K5462" s="98"/>
      <c r="L5462" s="98"/>
      <c r="M5462" s="255"/>
      <c r="N5462" s="255"/>
      <c r="O5462" s="98"/>
      <c r="P5462" s="98"/>
      <c r="Q5462" s="130"/>
    </row>
    <row r="5463" spans="1:17" ht="12.6" customHeight="1" x14ac:dyDescent="0.2">
      <c r="A5463" s="234"/>
      <c r="B5463" s="98"/>
      <c r="C5463" s="130"/>
      <c r="D5463" s="240"/>
      <c r="E5463" s="240"/>
      <c r="F5463" s="224"/>
      <c r="G5463" s="98"/>
      <c r="H5463" s="98"/>
      <c r="I5463" s="130"/>
      <c r="J5463" s="98"/>
      <c r="K5463" s="98"/>
      <c r="L5463" s="98"/>
      <c r="M5463" s="255"/>
      <c r="N5463" s="255"/>
      <c r="O5463" s="98"/>
      <c r="P5463" s="98"/>
      <c r="Q5463" s="130"/>
    </row>
    <row r="5464" spans="1:17" ht="12.6" customHeight="1" x14ac:dyDescent="0.2">
      <c r="A5464" s="234"/>
      <c r="B5464" s="98"/>
      <c r="C5464" s="130"/>
      <c r="D5464" s="240"/>
      <c r="E5464" s="240"/>
      <c r="F5464" s="224"/>
      <c r="G5464" s="98"/>
      <c r="H5464" s="98"/>
      <c r="I5464" s="130"/>
      <c r="J5464" s="98"/>
      <c r="K5464" s="98"/>
      <c r="L5464" s="98"/>
      <c r="M5464" s="255"/>
      <c r="N5464" s="255"/>
      <c r="O5464" s="98"/>
      <c r="P5464" s="98"/>
      <c r="Q5464" s="130"/>
    </row>
    <row r="5465" spans="1:17" ht="12.6" customHeight="1" x14ac:dyDescent="0.2">
      <c r="A5465" s="234"/>
      <c r="B5465" s="98"/>
      <c r="C5465" s="130"/>
      <c r="D5465" s="240"/>
      <c r="E5465" s="240"/>
      <c r="F5465" s="224"/>
      <c r="G5465" s="98"/>
      <c r="H5465" s="98"/>
      <c r="I5465" s="130"/>
      <c r="J5465" s="98"/>
      <c r="K5465" s="98"/>
      <c r="L5465" s="98"/>
      <c r="M5465" s="255"/>
      <c r="N5465" s="255"/>
      <c r="O5465" s="98"/>
      <c r="P5465" s="98"/>
      <c r="Q5465" s="130"/>
    </row>
    <row r="5466" spans="1:17" ht="12.6" customHeight="1" x14ac:dyDescent="0.2">
      <c r="A5466" s="234"/>
      <c r="B5466" s="98"/>
      <c r="C5466" s="130"/>
      <c r="D5466" s="240"/>
      <c r="E5466" s="240"/>
      <c r="F5466" s="224"/>
      <c r="G5466" s="98"/>
      <c r="H5466" s="98"/>
      <c r="I5466" s="130"/>
      <c r="J5466" s="98"/>
      <c r="K5466" s="98"/>
      <c r="L5466" s="98"/>
      <c r="M5466" s="255"/>
      <c r="N5466" s="255"/>
      <c r="O5466" s="98"/>
      <c r="P5466" s="98"/>
      <c r="Q5466" s="130"/>
    </row>
    <row r="5467" spans="1:17" ht="12.6" customHeight="1" x14ac:dyDescent="0.2">
      <c r="A5467" s="234"/>
      <c r="B5467" s="98"/>
      <c r="C5467" s="130"/>
      <c r="D5467" s="240"/>
      <c r="E5467" s="240"/>
      <c r="F5467" s="224"/>
      <c r="G5467" s="98"/>
      <c r="H5467" s="98"/>
      <c r="I5467" s="130"/>
      <c r="J5467" s="98"/>
      <c r="K5467" s="98"/>
      <c r="L5467" s="98"/>
      <c r="M5467" s="255"/>
      <c r="N5467" s="255"/>
      <c r="O5467" s="98"/>
      <c r="P5467" s="98"/>
      <c r="Q5467" s="130"/>
    </row>
    <row r="5468" spans="1:17" ht="12.6" customHeight="1" x14ac:dyDescent="0.2">
      <c r="A5468" s="234"/>
      <c r="B5468" s="98"/>
      <c r="C5468" s="130"/>
      <c r="D5468" s="240"/>
      <c r="E5468" s="240"/>
      <c r="F5468" s="224"/>
      <c r="G5468" s="98"/>
      <c r="H5468" s="98"/>
      <c r="I5468" s="130"/>
      <c r="J5468" s="98"/>
      <c r="K5468" s="98"/>
      <c r="L5468" s="98"/>
      <c r="M5468" s="255"/>
      <c r="N5468" s="255"/>
      <c r="O5468" s="98"/>
      <c r="P5468" s="98"/>
      <c r="Q5468" s="130"/>
    </row>
    <row r="5469" spans="1:17" ht="12.6" customHeight="1" x14ac:dyDescent="0.2">
      <c r="A5469" s="234"/>
      <c r="B5469" s="98"/>
      <c r="C5469" s="130"/>
      <c r="D5469" s="240"/>
      <c r="E5469" s="240"/>
      <c r="F5469" s="224"/>
      <c r="G5469" s="98"/>
      <c r="H5469" s="98"/>
      <c r="I5469" s="130"/>
      <c r="J5469" s="98"/>
      <c r="K5469" s="98"/>
      <c r="L5469" s="98"/>
      <c r="M5469" s="255"/>
      <c r="N5469" s="255"/>
      <c r="O5469" s="98"/>
      <c r="P5469" s="98"/>
      <c r="Q5469" s="130"/>
    </row>
    <row r="5470" spans="1:17" ht="12.6" customHeight="1" x14ac:dyDescent="0.2">
      <c r="A5470" s="234"/>
      <c r="B5470" s="98"/>
      <c r="C5470" s="130"/>
      <c r="D5470" s="240"/>
      <c r="E5470" s="240"/>
      <c r="F5470" s="224"/>
      <c r="G5470" s="98"/>
      <c r="H5470" s="98"/>
      <c r="I5470" s="130"/>
      <c r="J5470" s="98"/>
      <c r="K5470" s="98"/>
      <c r="L5470" s="98"/>
      <c r="M5470" s="255"/>
      <c r="N5470" s="255"/>
      <c r="O5470" s="98"/>
      <c r="P5470" s="98"/>
      <c r="Q5470" s="130"/>
    </row>
    <row r="5471" spans="1:17" ht="12.6" customHeight="1" x14ac:dyDescent="0.2">
      <c r="A5471" s="234"/>
      <c r="B5471" s="98"/>
      <c r="C5471" s="130"/>
      <c r="D5471" s="240"/>
      <c r="E5471" s="240"/>
      <c r="F5471" s="224"/>
      <c r="G5471" s="98"/>
      <c r="H5471" s="98"/>
      <c r="I5471" s="130"/>
      <c r="J5471" s="98"/>
      <c r="K5471" s="98"/>
      <c r="L5471" s="98"/>
      <c r="M5471" s="255"/>
      <c r="N5471" s="255"/>
      <c r="O5471" s="98"/>
      <c r="P5471" s="98"/>
      <c r="Q5471" s="130"/>
    </row>
    <row r="5472" spans="1:17" ht="12.6" customHeight="1" x14ac:dyDescent="0.2">
      <c r="A5472" s="234"/>
      <c r="B5472" s="98"/>
      <c r="C5472" s="130"/>
      <c r="D5472" s="240"/>
      <c r="E5472" s="240"/>
      <c r="F5472" s="224"/>
      <c r="G5472" s="98"/>
      <c r="H5472" s="98"/>
      <c r="I5472" s="130"/>
      <c r="J5472" s="98"/>
      <c r="K5472" s="98"/>
      <c r="L5472" s="98"/>
      <c r="M5472" s="255"/>
      <c r="N5472" s="255"/>
      <c r="O5472" s="98"/>
      <c r="P5472" s="98"/>
      <c r="Q5472" s="130"/>
    </row>
    <row r="5473" spans="1:17" ht="12.6" customHeight="1" x14ac:dyDescent="0.2">
      <c r="A5473" s="234"/>
      <c r="B5473" s="98"/>
      <c r="C5473" s="130"/>
      <c r="D5473" s="240"/>
      <c r="E5473" s="240"/>
      <c r="F5473" s="224"/>
      <c r="G5473" s="98"/>
      <c r="H5473" s="98"/>
      <c r="I5473" s="130"/>
      <c r="J5473" s="98"/>
      <c r="K5473" s="98"/>
      <c r="L5473" s="98"/>
      <c r="M5473" s="255"/>
      <c r="N5473" s="255"/>
      <c r="O5473" s="98"/>
      <c r="P5473" s="98"/>
      <c r="Q5473" s="130"/>
    </row>
    <row r="5474" spans="1:17" ht="12.6" customHeight="1" x14ac:dyDescent="0.2">
      <c r="A5474" s="234"/>
      <c r="B5474" s="98"/>
      <c r="C5474" s="130"/>
      <c r="D5474" s="240"/>
      <c r="E5474" s="240"/>
      <c r="F5474" s="224"/>
      <c r="G5474" s="98"/>
      <c r="H5474" s="98"/>
      <c r="I5474" s="130"/>
      <c r="J5474" s="98"/>
      <c r="K5474" s="98"/>
      <c r="L5474" s="98"/>
      <c r="M5474" s="255"/>
      <c r="N5474" s="255"/>
      <c r="O5474" s="98"/>
      <c r="P5474" s="98"/>
      <c r="Q5474" s="130"/>
    </row>
    <row r="5475" spans="1:17" ht="12.6" customHeight="1" x14ac:dyDescent="0.2">
      <c r="A5475" s="234"/>
      <c r="B5475" s="98"/>
      <c r="C5475" s="130"/>
      <c r="D5475" s="240"/>
      <c r="E5475" s="240"/>
      <c r="F5475" s="224"/>
      <c r="G5475" s="98"/>
      <c r="H5475" s="98"/>
      <c r="I5475" s="130"/>
      <c r="J5475" s="98"/>
      <c r="K5475" s="98"/>
      <c r="L5475" s="98"/>
      <c r="M5475" s="255"/>
      <c r="N5475" s="255"/>
      <c r="O5475" s="98"/>
      <c r="P5475" s="98"/>
      <c r="Q5475" s="130"/>
    </row>
    <row r="5476" spans="1:17" ht="12.6" customHeight="1" x14ac:dyDescent="0.2">
      <c r="A5476" s="234"/>
      <c r="B5476" s="98"/>
      <c r="C5476" s="130"/>
      <c r="D5476" s="240"/>
      <c r="E5476" s="240"/>
      <c r="F5476" s="224"/>
      <c r="G5476" s="98"/>
      <c r="H5476" s="98"/>
      <c r="I5476" s="130"/>
      <c r="J5476" s="98"/>
      <c r="K5476" s="98"/>
      <c r="L5476" s="98"/>
      <c r="M5476" s="255"/>
      <c r="N5476" s="255"/>
      <c r="O5476" s="98"/>
      <c r="P5476" s="98"/>
      <c r="Q5476" s="130"/>
    </row>
    <row r="5477" spans="1:17" ht="12.6" customHeight="1" x14ac:dyDescent="0.2">
      <c r="A5477" s="234"/>
      <c r="B5477" s="98"/>
      <c r="C5477" s="130"/>
      <c r="D5477" s="240"/>
      <c r="E5477" s="240"/>
      <c r="F5477" s="224"/>
      <c r="G5477" s="98"/>
      <c r="H5477" s="98"/>
      <c r="I5477" s="130"/>
      <c r="J5477" s="98"/>
      <c r="K5477" s="98"/>
      <c r="L5477" s="98"/>
      <c r="M5477" s="255"/>
      <c r="N5477" s="255"/>
      <c r="O5477" s="98"/>
      <c r="P5477" s="98"/>
      <c r="Q5477" s="130"/>
    </row>
    <row r="5478" spans="1:17" ht="12.6" customHeight="1" x14ac:dyDescent="0.2">
      <c r="A5478" s="234"/>
      <c r="B5478" s="98"/>
      <c r="C5478" s="130"/>
      <c r="D5478" s="240"/>
      <c r="E5478" s="240"/>
      <c r="F5478" s="224"/>
      <c r="G5478" s="98"/>
      <c r="H5478" s="98"/>
      <c r="I5478" s="130"/>
      <c r="J5478" s="98"/>
      <c r="K5478" s="98"/>
      <c r="L5478" s="98"/>
      <c r="M5478" s="255"/>
      <c r="N5478" s="255"/>
      <c r="O5478" s="98"/>
      <c r="P5478" s="98"/>
      <c r="Q5478" s="130"/>
    </row>
    <row r="5479" spans="1:17" ht="12.6" customHeight="1" x14ac:dyDescent="0.2">
      <c r="A5479" s="234"/>
      <c r="B5479" s="98"/>
      <c r="C5479" s="130"/>
      <c r="D5479" s="240"/>
      <c r="E5479" s="240"/>
      <c r="F5479" s="224"/>
      <c r="G5479" s="98"/>
      <c r="H5479" s="98"/>
      <c r="I5479" s="130"/>
      <c r="J5479" s="98"/>
      <c r="K5479" s="98"/>
      <c r="L5479" s="98"/>
      <c r="M5479" s="255"/>
      <c r="N5479" s="255"/>
      <c r="O5479" s="98"/>
      <c r="P5479" s="98"/>
      <c r="Q5479" s="130"/>
    </row>
    <row r="5480" spans="1:17" ht="12.6" customHeight="1" x14ac:dyDescent="0.2">
      <c r="A5480" s="234"/>
      <c r="B5480" s="98"/>
      <c r="C5480" s="130"/>
      <c r="D5480" s="240"/>
      <c r="E5480" s="240"/>
      <c r="F5480" s="224"/>
      <c r="G5480" s="98"/>
      <c r="H5480" s="98"/>
      <c r="I5480" s="130"/>
      <c r="J5480" s="98"/>
      <c r="K5480" s="98"/>
      <c r="L5480" s="98"/>
      <c r="M5480" s="255"/>
      <c r="N5480" s="255"/>
      <c r="O5480" s="98"/>
      <c r="P5480" s="98"/>
      <c r="Q5480" s="130"/>
    </row>
    <row r="5481" spans="1:17" ht="12.6" customHeight="1" x14ac:dyDescent="0.2">
      <c r="A5481" s="234"/>
      <c r="B5481" s="98"/>
      <c r="C5481" s="130"/>
      <c r="D5481" s="240"/>
      <c r="E5481" s="240"/>
      <c r="F5481" s="224"/>
      <c r="G5481" s="98"/>
      <c r="H5481" s="98"/>
      <c r="I5481" s="130"/>
      <c r="J5481" s="98"/>
      <c r="K5481" s="98"/>
      <c r="L5481" s="98"/>
      <c r="M5481" s="255"/>
      <c r="N5481" s="255"/>
      <c r="O5481" s="98"/>
      <c r="P5481" s="98"/>
      <c r="Q5481" s="130"/>
    </row>
    <row r="5482" spans="1:17" ht="12.6" customHeight="1" x14ac:dyDescent="0.2">
      <c r="A5482" s="234"/>
      <c r="B5482" s="98"/>
      <c r="C5482" s="130"/>
      <c r="D5482" s="240"/>
      <c r="E5482" s="240"/>
      <c r="F5482" s="224"/>
      <c r="G5482" s="98"/>
      <c r="H5482" s="98"/>
      <c r="I5482" s="130"/>
      <c r="J5482" s="98"/>
      <c r="K5482" s="98"/>
      <c r="L5482" s="98"/>
      <c r="M5482" s="255"/>
      <c r="N5482" s="255"/>
      <c r="O5482" s="98"/>
      <c r="P5482" s="98"/>
      <c r="Q5482" s="130"/>
    </row>
    <row r="5483" spans="1:17" ht="12.6" customHeight="1" x14ac:dyDescent="0.2">
      <c r="A5483" s="234"/>
      <c r="B5483" s="98"/>
      <c r="C5483" s="130"/>
      <c r="D5483" s="240"/>
      <c r="E5483" s="240"/>
      <c r="F5483" s="224"/>
      <c r="G5483" s="98"/>
      <c r="H5483" s="98"/>
      <c r="I5483" s="130"/>
      <c r="J5483" s="98"/>
      <c r="K5483" s="98"/>
      <c r="L5483" s="98"/>
      <c r="M5483" s="255"/>
      <c r="N5483" s="255"/>
      <c r="O5483" s="98"/>
      <c r="P5483" s="98"/>
      <c r="Q5483" s="130"/>
    </row>
    <row r="5484" spans="1:17" ht="12.6" customHeight="1" x14ac:dyDescent="0.2">
      <c r="A5484" s="234"/>
      <c r="B5484" s="98"/>
      <c r="C5484" s="130"/>
      <c r="D5484" s="240"/>
      <c r="E5484" s="240"/>
      <c r="F5484" s="224"/>
      <c r="G5484" s="98"/>
      <c r="H5484" s="98"/>
      <c r="I5484" s="130"/>
      <c r="J5484" s="98"/>
      <c r="K5484" s="98"/>
      <c r="L5484" s="98"/>
      <c r="M5484" s="255"/>
      <c r="N5484" s="255"/>
      <c r="O5484" s="98"/>
      <c r="P5484" s="98"/>
      <c r="Q5484" s="130"/>
    </row>
    <row r="5485" spans="1:17" ht="12.6" customHeight="1" x14ac:dyDescent="0.2">
      <c r="A5485" s="234"/>
      <c r="B5485" s="98"/>
      <c r="C5485" s="130"/>
      <c r="D5485" s="240"/>
      <c r="E5485" s="240"/>
      <c r="F5485" s="224"/>
      <c r="G5485" s="98"/>
      <c r="H5485" s="98"/>
      <c r="I5485" s="130"/>
      <c r="J5485" s="98"/>
      <c r="K5485" s="98"/>
      <c r="L5485" s="98"/>
      <c r="M5485" s="255"/>
      <c r="N5485" s="255"/>
      <c r="O5485" s="98"/>
      <c r="P5485" s="98"/>
      <c r="Q5485" s="130"/>
    </row>
    <row r="5486" spans="1:17" ht="12.6" customHeight="1" x14ac:dyDescent="0.2">
      <c r="A5486" s="234"/>
      <c r="B5486" s="98"/>
      <c r="C5486" s="130"/>
      <c r="D5486" s="240"/>
      <c r="E5486" s="240"/>
      <c r="F5486" s="224"/>
      <c r="G5486" s="98"/>
      <c r="H5486" s="98"/>
      <c r="I5486" s="130"/>
      <c r="J5486" s="98"/>
      <c r="K5486" s="98"/>
      <c r="L5486" s="98"/>
      <c r="M5486" s="255"/>
      <c r="N5486" s="255"/>
      <c r="O5486" s="98"/>
      <c r="P5486" s="98"/>
      <c r="Q5486" s="130"/>
    </row>
    <row r="5487" spans="1:17" ht="12.6" customHeight="1" x14ac:dyDescent="0.2">
      <c r="A5487" s="234"/>
      <c r="B5487" s="98"/>
      <c r="C5487" s="130"/>
      <c r="D5487" s="240"/>
      <c r="E5487" s="240"/>
      <c r="F5487" s="224"/>
      <c r="G5487" s="98"/>
      <c r="H5487" s="98"/>
      <c r="I5487" s="130"/>
      <c r="J5487" s="98"/>
      <c r="K5487" s="98"/>
      <c r="L5487" s="98"/>
      <c r="M5487" s="255"/>
      <c r="N5487" s="255"/>
      <c r="O5487" s="98"/>
      <c r="P5487" s="98"/>
      <c r="Q5487" s="130"/>
    </row>
    <row r="5488" spans="1:17" ht="12.6" customHeight="1" x14ac:dyDescent="0.2">
      <c r="A5488" s="234"/>
      <c r="B5488" s="98"/>
      <c r="C5488" s="130"/>
      <c r="D5488" s="240"/>
      <c r="E5488" s="240"/>
      <c r="F5488" s="224"/>
      <c r="G5488" s="98"/>
      <c r="H5488" s="98"/>
      <c r="I5488" s="130"/>
      <c r="J5488" s="98"/>
      <c r="K5488" s="98"/>
      <c r="L5488" s="98"/>
      <c r="M5488" s="255"/>
      <c r="N5488" s="255"/>
      <c r="O5488" s="98"/>
      <c r="P5488" s="98"/>
      <c r="Q5488" s="130"/>
    </row>
    <row r="5489" spans="1:17" ht="12.6" customHeight="1" x14ac:dyDescent="0.2">
      <c r="A5489" s="234"/>
      <c r="B5489" s="98"/>
      <c r="C5489" s="130"/>
      <c r="D5489" s="240"/>
      <c r="E5489" s="240"/>
      <c r="F5489" s="224"/>
      <c r="G5489" s="98"/>
      <c r="H5489" s="98"/>
      <c r="I5489" s="130"/>
      <c r="J5489" s="98"/>
      <c r="K5489" s="98"/>
      <c r="L5489" s="98"/>
      <c r="M5489" s="255"/>
      <c r="N5489" s="255"/>
      <c r="O5489" s="98"/>
      <c r="P5489" s="98"/>
      <c r="Q5489" s="130"/>
    </row>
    <row r="5490" spans="1:17" ht="12.6" customHeight="1" x14ac:dyDescent="0.2">
      <c r="A5490" s="234"/>
      <c r="B5490" s="98"/>
      <c r="C5490" s="130"/>
      <c r="D5490" s="240"/>
      <c r="E5490" s="240"/>
      <c r="F5490" s="224"/>
      <c r="G5490" s="98"/>
      <c r="H5490" s="98"/>
      <c r="I5490" s="130"/>
      <c r="J5490" s="98"/>
      <c r="K5490" s="98"/>
      <c r="L5490" s="98"/>
      <c r="M5490" s="255"/>
      <c r="N5490" s="255"/>
      <c r="O5490" s="98"/>
      <c r="P5490" s="98"/>
      <c r="Q5490" s="130"/>
    </row>
    <row r="5491" spans="1:17" ht="12.6" customHeight="1" x14ac:dyDescent="0.2">
      <c r="A5491" s="234"/>
      <c r="B5491" s="98"/>
      <c r="C5491" s="130"/>
      <c r="D5491" s="240"/>
      <c r="E5491" s="240"/>
      <c r="F5491" s="224"/>
      <c r="G5491" s="98"/>
      <c r="H5491" s="98"/>
      <c r="I5491" s="130"/>
      <c r="J5491" s="98"/>
      <c r="K5491" s="98"/>
      <c r="L5491" s="98"/>
      <c r="M5491" s="255"/>
      <c r="N5491" s="255"/>
      <c r="O5491" s="98"/>
      <c r="P5491" s="98"/>
      <c r="Q5491" s="130"/>
    </row>
    <row r="5492" spans="1:17" ht="12.6" customHeight="1" x14ac:dyDescent="0.2">
      <c r="A5492" s="234"/>
      <c r="B5492" s="98"/>
      <c r="C5492" s="130"/>
      <c r="D5492" s="240"/>
      <c r="E5492" s="240"/>
      <c r="F5492" s="224"/>
      <c r="G5492" s="98"/>
      <c r="H5492" s="98"/>
      <c r="I5492" s="130"/>
      <c r="J5492" s="98"/>
      <c r="K5492" s="98"/>
      <c r="L5492" s="98"/>
      <c r="M5492" s="255"/>
      <c r="N5492" s="255"/>
      <c r="O5492" s="98"/>
      <c r="P5492" s="98"/>
      <c r="Q5492" s="130"/>
    </row>
    <row r="5493" spans="1:17" ht="12.6" customHeight="1" x14ac:dyDescent="0.2">
      <c r="A5493" s="234"/>
      <c r="B5493" s="98"/>
      <c r="C5493" s="130"/>
      <c r="D5493" s="240"/>
      <c r="E5493" s="240"/>
      <c r="F5493" s="224"/>
      <c r="G5493" s="98"/>
      <c r="H5493" s="98"/>
      <c r="I5493" s="130"/>
      <c r="J5493" s="98"/>
      <c r="K5493" s="98"/>
      <c r="L5493" s="98"/>
      <c r="M5493" s="255"/>
      <c r="N5493" s="255"/>
      <c r="O5493" s="98"/>
      <c r="P5493" s="98"/>
      <c r="Q5493" s="130"/>
    </row>
    <row r="5494" spans="1:17" ht="12.6" customHeight="1" x14ac:dyDescent="0.2">
      <c r="A5494" s="234"/>
      <c r="B5494" s="98"/>
      <c r="C5494" s="130"/>
      <c r="D5494" s="240"/>
      <c r="E5494" s="240"/>
      <c r="F5494" s="224"/>
      <c r="G5494" s="98"/>
      <c r="H5494" s="98"/>
      <c r="I5494" s="130"/>
      <c r="J5494" s="98"/>
      <c r="K5494" s="98"/>
      <c r="L5494" s="98"/>
      <c r="M5494" s="255"/>
      <c r="N5494" s="255"/>
      <c r="O5494" s="98"/>
      <c r="P5494" s="98"/>
      <c r="Q5494" s="130"/>
    </row>
    <row r="5495" spans="1:17" ht="12.6" customHeight="1" x14ac:dyDescent="0.2">
      <c r="A5495" s="234"/>
      <c r="B5495" s="98"/>
      <c r="C5495" s="130"/>
      <c r="D5495" s="240"/>
      <c r="E5495" s="240"/>
      <c r="F5495" s="224"/>
      <c r="G5495" s="98"/>
      <c r="H5495" s="98"/>
      <c r="I5495" s="130"/>
      <c r="J5495" s="98"/>
      <c r="K5495" s="98"/>
      <c r="L5495" s="98"/>
      <c r="M5495" s="255"/>
      <c r="N5495" s="255"/>
      <c r="O5495" s="98"/>
      <c r="P5495" s="98"/>
      <c r="Q5495" s="130"/>
    </row>
    <row r="5496" spans="1:17" ht="12.6" customHeight="1" x14ac:dyDescent="0.2">
      <c r="A5496" s="234"/>
      <c r="B5496" s="98"/>
      <c r="C5496" s="130"/>
      <c r="D5496" s="240"/>
      <c r="E5496" s="240"/>
      <c r="F5496" s="224"/>
      <c r="G5496" s="98"/>
      <c r="H5496" s="98"/>
      <c r="I5496" s="130"/>
      <c r="J5496" s="98"/>
      <c r="K5496" s="98"/>
      <c r="L5496" s="98"/>
      <c r="M5496" s="255"/>
      <c r="N5496" s="255"/>
      <c r="O5496" s="98"/>
      <c r="P5496" s="98"/>
      <c r="Q5496" s="130"/>
    </row>
    <row r="5497" spans="1:17" ht="12.6" customHeight="1" x14ac:dyDescent="0.2">
      <c r="A5497" s="234"/>
      <c r="B5497" s="98"/>
      <c r="C5497" s="130"/>
      <c r="D5497" s="240"/>
      <c r="E5497" s="240"/>
      <c r="F5497" s="224"/>
      <c r="G5497" s="98"/>
      <c r="H5497" s="98"/>
      <c r="I5497" s="130"/>
      <c r="J5497" s="98"/>
      <c r="K5497" s="98"/>
      <c r="L5497" s="98"/>
      <c r="M5497" s="255"/>
      <c r="N5497" s="255"/>
      <c r="O5497" s="98"/>
      <c r="P5497" s="98"/>
      <c r="Q5497" s="130"/>
    </row>
    <row r="5498" spans="1:17" ht="12.6" customHeight="1" x14ac:dyDescent="0.2">
      <c r="A5498" s="234"/>
      <c r="B5498" s="98"/>
      <c r="C5498" s="130"/>
      <c r="D5498" s="240"/>
      <c r="E5498" s="240"/>
      <c r="F5498" s="224"/>
      <c r="G5498" s="98"/>
      <c r="H5498" s="98"/>
      <c r="I5498" s="130"/>
      <c r="J5498" s="98"/>
      <c r="K5498" s="98"/>
      <c r="L5498" s="98"/>
      <c r="M5498" s="255"/>
      <c r="N5498" s="255"/>
      <c r="O5498" s="98"/>
      <c r="P5498" s="98"/>
      <c r="Q5498" s="130"/>
    </row>
    <row r="5499" spans="1:17" ht="12.6" customHeight="1" x14ac:dyDescent="0.2">
      <c r="A5499" s="234"/>
      <c r="B5499" s="98"/>
      <c r="C5499" s="130"/>
      <c r="D5499" s="240"/>
      <c r="E5499" s="240"/>
      <c r="F5499" s="224"/>
      <c r="G5499" s="98"/>
      <c r="H5499" s="98"/>
      <c r="I5499" s="130"/>
      <c r="J5499" s="98"/>
      <c r="K5499" s="98"/>
      <c r="L5499" s="98"/>
      <c r="M5499" s="255"/>
      <c r="N5499" s="255"/>
      <c r="O5499" s="98"/>
      <c r="P5499" s="98"/>
      <c r="Q5499" s="130"/>
    </row>
    <row r="5500" spans="1:17" ht="12.6" customHeight="1" x14ac:dyDescent="0.2">
      <c r="A5500" s="234"/>
      <c r="B5500" s="98"/>
      <c r="C5500" s="130"/>
      <c r="D5500" s="240"/>
      <c r="E5500" s="240"/>
      <c r="F5500" s="224"/>
      <c r="G5500" s="98"/>
      <c r="H5500" s="98"/>
      <c r="I5500" s="130"/>
      <c r="J5500" s="98"/>
      <c r="K5500" s="98"/>
      <c r="L5500" s="98"/>
      <c r="M5500" s="255"/>
      <c r="N5500" s="255"/>
      <c r="O5500" s="98"/>
      <c r="P5500" s="98"/>
      <c r="Q5500" s="130"/>
    </row>
    <row r="5501" spans="1:17" ht="12.6" customHeight="1" x14ac:dyDescent="0.2">
      <c r="A5501" s="234"/>
      <c r="B5501" s="98"/>
      <c r="C5501" s="130"/>
      <c r="D5501" s="240"/>
      <c r="E5501" s="240"/>
      <c r="F5501" s="224"/>
      <c r="G5501" s="98"/>
      <c r="H5501" s="98"/>
      <c r="I5501" s="130"/>
      <c r="J5501" s="98"/>
      <c r="K5501" s="98"/>
      <c r="L5501" s="98"/>
      <c r="M5501" s="255"/>
      <c r="N5501" s="255"/>
      <c r="O5501" s="98"/>
      <c r="P5501" s="98"/>
      <c r="Q5501" s="130"/>
    </row>
    <row r="5502" spans="1:17" ht="12.6" customHeight="1" x14ac:dyDescent="0.2">
      <c r="A5502" s="234"/>
      <c r="B5502" s="98"/>
      <c r="C5502" s="130"/>
      <c r="D5502" s="240"/>
      <c r="E5502" s="240"/>
      <c r="F5502" s="224"/>
      <c r="G5502" s="98"/>
      <c r="H5502" s="98"/>
      <c r="I5502" s="130"/>
      <c r="J5502" s="98"/>
      <c r="K5502" s="98"/>
      <c r="L5502" s="98"/>
      <c r="M5502" s="255"/>
      <c r="N5502" s="255"/>
      <c r="O5502" s="98"/>
      <c r="P5502" s="98"/>
      <c r="Q5502" s="130"/>
    </row>
    <row r="5503" spans="1:17" ht="12.6" customHeight="1" x14ac:dyDescent="0.2">
      <c r="A5503" s="234"/>
      <c r="B5503" s="98"/>
      <c r="C5503" s="130"/>
      <c r="D5503" s="240"/>
      <c r="E5503" s="240"/>
      <c r="F5503" s="224"/>
      <c r="G5503" s="98"/>
      <c r="H5503" s="98"/>
      <c r="I5503" s="130"/>
      <c r="J5503" s="98"/>
      <c r="K5503" s="98"/>
      <c r="L5503" s="98"/>
      <c r="M5503" s="255"/>
      <c r="N5503" s="255"/>
      <c r="O5503" s="98"/>
      <c r="P5503" s="98"/>
      <c r="Q5503" s="130"/>
    </row>
    <row r="5504" spans="1:17" ht="12.6" customHeight="1" x14ac:dyDescent="0.2">
      <c r="A5504" s="234"/>
      <c r="B5504" s="98"/>
      <c r="C5504" s="130"/>
      <c r="D5504" s="240"/>
      <c r="E5504" s="240"/>
      <c r="F5504" s="224"/>
      <c r="G5504" s="98"/>
      <c r="H5504" s="98"/>
      <c r="I5504" s="130"/>
      <c r="J5504" s="98"/>
      <c r="K5504" s="98"/>
      <c r="L5504" s="98"/>
      <c r="M5504" s="255"/>
      <c r="N5504" s="255"/>
      <c r="O5504" s="98"/>
      <c r="P5504" s="98"/>
      <c r="Q5504" s="130"/>
    </row>
    <row r="5505" spans="1:17" ht="12.6" customHeight="1" x14ac:dyDescent="0.2">
      <c r="A5505" s="234"/>
      <c r="B5505" s="98"/>
      <c r="C5505" s="130"/>
      <c r="D5505" s="240"/>
      <c r="E5505" s="240"/>
      <c r="F5505" s="224"/>
      <c r="G5505" s="98"/>
      <c r="H5505" s="98"/>
      <c r="I5505" s="130"/>
      <c r="J5505" s="98"/>
      <c r="K5505" s="98"/>
      <c r="L5505" s="98"/>
      <c r="M5505" s="255"/>
      <c r="N5505" s="255"/>
      <c r="O5505" s="98"/>
      <c r="P5505" s="98"/>
      <c r="Q5505" s="130"/>
    </row>
    <row r="5506" spans="1:17" ht="12.6" customHeight="1" x14ac:dyDescent="0.2">
      <c r="A5506" s="234"/>
      <c r="B5506" s="98"/>
      <c r="C5506" s="130"/>
      <c r="D5506" s="240"/>
      <c r="E5506" s="240"/>
      <c r="F5506" s="224"/>
      <c r="G5506" s="98"/>
      <c r="H5506" s="98"/>
      <c r="I5506" s="130"/>
      <c r="J5506" s="98"/>
      <c r="K5506" s="98"/>
      <c r="L5506" s="98"/>
      <c r="M5506" s="255"/>
      <c r="N5506" s="255"/>
      <c r="O5506" s="98"/>
      <c r="P5506" s="98"/>
      <c r="Q5506" s="130"/>
    </row>
    <row r="5507" spans="1:17" ht="12.6" customHeight="1" x14ac:dyDescent="0.2">
      <c r="A5507" s="234"/>
      <c r="B5507" s="98"/>
      <c r="C5507" s="130"/>
      <c r="D5507" s="240"/>
      <c r="E5507" s="240"/>
      <c r="F5507" s="224"/>
      <c r="G5507" s="98"/>
      <c r="H5507" s="98"/>
      <c r="I5507" s="130"/>
      <c r="J5507" s="98"/>
      <c r="K5507" s="98"/>
      <c r="L5507" s="98"/>
      <c r="M5507" s="255"/>
      <c r="N5507" s="255"/>
      <c r="O5507" s="98"/>
      <c r="P5507" s="98"/>
      <c r="Q5507" s="130"/>
    </row>
    <row r="5508" spans="1:17" ht="12.6" customHeight="1" x14ac:dyDescent="0.2">
      <c r="A5508" s="234"/>
      <c r="B5508" s="98"/>
      <c r="C5508" s="130"/>
      <c r="D5508" s="240"/>
      <c r="E5508" s="240"/>
      <c r="F5508" s="224"/>
      <c r="G5508" s="98"/>
      <c r="H5508" s="98"/>
      <c r="I5508" s="130"/>
      <c r="J5508" s="98"/>
      <c r="K5508" s="98"/>
      <c r="L5508" s="98"/>
      <c r="M5508" s="255"/>
      <c r="N5508" s="255"/>
      <c r="O5508" s="98"/>
      <c r="P5508" s="98"/>
      <c r="Q5508" s="130"/>
    </row>
    <row r="5509" spans="1:17" ht="12.6" customHeight="1" x14ac:dyDescent="0.2">
      <c r="A5509" s="234"/>
      <c r="B5509" s="98"/>
      <c r="C5509" s="130"/>
      <c r="D5509" s="240"/>
      <c r="E5509" s="240"/>
      <c r="F5509" s="224"/>
      <c r="G5509" s="98"/>
      <c r="H5509" s="98"/>
      <c r="I5509" s="130"/>
      <c r="J5509" s="98"/>
      <c r="K5509" s="98"/>
      <c r="L5509" s="98"/>
      <c r="M5509" s="255"/>
      <c r="N5509" s="255"/>
      <c r="O5509" s="98"/>
      <c r="P5509" s="98"/>
      <c r="Q5509" s="130"/>
    </row>
    <row r="5510" spans="1:17" ht="12.6" customHeight="1" x14ac:dyDescent="0.2">
      <c r="A5510" s="234"/>
      <c r="B5510" s="98"/>
      <c r="C5510" s="130"/>
      <c r="D5510" s="240"/>
      <c r="E5510" s="240"/>
      <c r="F5510" s="224"/>
      <c r="G5510" s="98"/>
      <c r="H5510" s="98"/>
      <c r="I5510" s="130"/>
      <c r="J5510" s="98"/>
      <c r="K5510" s="98"/>
      <c r="L5510" s="98"/>
      <c r="M5510" s="255"/>
      <c r="N5510" s="255"/>
      <c r="O5510" s="98"/>
      <c r="P5510" s="98"/>
      <c r="Q5510" s="130"/>
    </row>
    <row r="5511" spans="1:17" ht="12.6" customHeight="1" x14ac:dyDescent="0.2">
      <c r="A5511" s="234"/>
      <c r="B5511" s="98"/>
      <c r="C5511" s="130"/>
      <c r="D5511" s="240"/>
      <c r="E5511" s="240"/>
      <c r="F5511" s="224"/>
      <c r="G5511" s="98"/>
      <c r="H5511" s="98"/>
      <c r="I5511" s="130"/>
      <c r="J5511" s="98"/>
      <c r="K5511" s="98"/>
      <c r="L5511" s="98"/>
      <c r="M5511" s="255"/>
      <c r="N5511" s="255"/>
      <c r="O5511" s="98"/>
      <c r="P5511" s="98"/>
      <c r="Q5511" s="130"/>
    </row>
    <row r="5512" spans="1:17" ht="12.6" customHeight="1" x14ac:dyDescent="0.2">
      <c r="A5512" s="234"/>
      <c r="B5512" s="98"/>
      <c r="C5512" s="130"/>
      <c r="D5512" s="240"/>
      <c r="E5512" s="240"/>
      <c r="F5512" s="224"/>
      <c r="G5512" s="98"/>
      <c r="H5512" s="98"/>
      <c r="I5512" s="130"/>
      <c r="J5512" s="98"/>
      <c r="K5512" s="98"/>
      <c r="L5512" s="98"/>
      <c r="M5512" s="255"/>
      <c r="N5512" s="255"/>
      <c r="O5512" s="98"/>
      <c r="P5512" s="98"/>
      <c r="Q5512" s="130"/>
    </row>
    <row r="5513" spans="1:17" ht="12.6" customHeight="1" x14ac:dyDescent="0.2">
      <c r="A5513" s="234"/>
      <c r="B5513" s="98"/>
      <c r="C5513" s="130"/>
      <c r="D5513" s="240"/>
      <c r="E5513" s="240"/>
      <c r="F5513" s="224"/>
      <c r="G5513" s="98"/>
      <c r="H5513" s="98"/>
      <c r="I5513" s="130"/>
      <c r="J5513" s="98"/>
      <c r="K5513" s="98"/>
      <c r="L5513" s="98"/>
      <c r="M5513" s="255"/>
      <c r="N5513" s="255"/>
      <c r="O5513" s="98"/>
      <c r="P5513" s="98"/>
      <c r="Q5513" s="130"/>
    </row>
    <row r="5514" spans="1:17" ht="12.6" customHeight="1" x14ac:dyDescent="0.2">
      <c r="A5514" s="234"/>
      <c r="B5514" s="98"/>
      <c r="C5514" s="130"/>
      <c r="D5514" s="240"/>
      <c r="E5514" s="240"/>
      <c r="F5514" s="224"/>
      <c r="G5514" s="98"/>
      <c r="H5514" s="98"/>
      <c r="I5514" s="130"/>
      <c r="J5514" s="98"/>
      <c r="K5514" s="98"/>
      <c r="L5514" s="98"/>
      <c r="M5514" s="255"/>
      <c r="N5514" s="255"/>
      <c r="O5514" s="98"/>
      <c r="P5514" s="98"/>
      <c r="Q5514" s="130"/>
    </row>
    <row r="5515" spans="1:17" ht="12.6" customHeight="1" x14ac:dyDescent="0.2">
      <c r="A5515" s="234"/>
      <c r="B5515" s="98"/>
      <c r="C5515" s="130"/>
      <c r="D5515" s="240"/>
      <c r="E5515" s="240"/>
      <c r="F5515" s="224"/>
      <c r="G5515" s="98"/>
      <c r="H5515" s="98"/>
      <c r="I5515" s="130"/>
      <c r="J5515" s="98"/>
      <c r="K5515" s="98"/>
      <c r="L5515" s="98"/>
      <c r="M5515" s="255"/>
      <c r="N5515" s="255"/>
      <c r="O5515" s="98"/>
      <c r="P5515" s="98"/>
      <c r="Q5515" s="130"/>
    </row>
    <row r="5516" spans="1:17" ht="12.6" customHeight="1" x14ac:dyDescent="0.2">
      <c r="A5516" s="234"/>
      <c r="B5516" s="98"/>
      <c r="C5516" s="130"/>
      <c r="D5516" s="240"/>
      <c r="E5516" s="240"/>
      <c r="F5516" s="224"/>
      <c r="G5516" s="98"/>
      <c r="H5516" s="98"/>
      <c r="I5516" s="130"/>
      <c r="J5516" s="98"/>
      <c r="K5516" s="98"/>
      <c r="L5516" s="98"/>
      <c r="M5516" s="255"/>
      <c r="N5516" s="255"/>
      <c r="O5516" s="98"/>
      <c r="P5516" s="98"/>
      <c r="Q5516" s="130"/>
    </row>
    <row r="5517" spans="1:17" ht="12.6" customHeight="1" x14ac:dyDescent="0.2">
      <c r="A5517" s="234"/>
      <c r="B5517" s="98"/>
      <c r="C5517" s="130"/>
      <c r="D5517" s="240"/>
      <c r="E5517" s="240"/>
      <c r="F5517" s="224"/>
      <c r="G5517" s="98"/>
      <c r="H5517" s="98"/>
      <c r="I5517" s="130"/>
      <c r="J5517" s="98"/>
      <c r="K5517" s="98"/>
      <c r="L5517" s="98"/>
      <c r="M5517" s="255"/>
      <c r="N5517" s="255"/>
      <c r="O5517" s="98"/>
      <c r="P5517" s="98"/>
      <c r="Q5517" s="130"/>
    </row>
    <row r="5518" spans="1:17" ht="12.6" customHeight="1" x14ac:dyDescent="0.2">
      <c r="A5518" s="234"/>
      <c r="B5518" s="98"/>
      <c r="C5518" s="130"/>
      <c r="D5518" s="240"/>
      <c r="E5518" s="240"/>
      <c r="F5518" s="224"/>
      <c r="G5518" s="98"/>
      <c r="H5518" s="98"/>
      <c r="I5518" s="130"/>
      <c r="J5518" s="98"/>
      <c r="K5518" s="98"/>
      <c r="L5518" s="98"/>
      <c r="M5518" s="255"/>
      <c r="N5518" s="255"/>
      <c r="O5518" s="98"/>
      <c r="P5518" s="98"/>
      <c r="Q5518" s="130"/>
    </row>
    <row r="5519" spans="1:17" ht="12.6" customHeight="1" x14ac:dyDescent="0.2">
      <c r="A5519" s="234"/>
      <c r="B5519" s="98"/>
      <c r="C5519" s="130"/>
      <c r="D5519" s="240"/>
      <c r="E5519" s="240"/>
      <c r="F5519" s="224"/>
      <c r="G5519" s="98"/>
      <c r="H5519" s="98"/>
      <c r="I5519" s="130"/>
      <c r="J5519" s="98"/>
      <c r="K5519" s="98"/>
      <c r="L5519" s="98"/>
      <c r="M5519" s="255"/>
      <c r="N5519" s="255"/>
      <c r="O5519" s="98"/>
      <c r="P5519" s="98"/>
      <c r="Q5519" s="130"/>
    </row>
    <row r="5520" spans="1:17" ht="12.6" customHeight="1" x14ac:dyDescent="0.2">
      <c r="A5520" s="234"/>
      <c r="B5520" s="98"/>
      <c r="C5520" s="130"/>
      <c r="D5520" s="240"/>
      <c r="E5520" s="240"/>
      <c r="F5520" s="224"/>
      <c r="G5520" s="98"/>
      <c r="H5520" s="98"/>
      <c r="I5520" s="130"/>
      <c r="J5520" s="98"/>
      <c r="K5520" s="98"/>
      <c r="L5520" s="98"/>
      <c r="M5520" s="255"/>
      <c r="N5520" s="255"/>
      <c r="O5520" s="98"/>
      <c r="P5520" s="98"/>
      <c r="Q5520" s="130"/>
    </row>
    <row r="5521" spans="1:17" ht="12.6" customHeight="1" x14ac:dyDescent="0.2">
      <c r="A5521" s="234"/>
      <c r="B5521" s="98"/>
      <c r="C5521" s="130"/>
      <c r="D5521" s="240"/>
      <c r="E5521" s="240"/>
      <c r="F5521" s="224"/>
      <c r="G5521" s="98"/>
      <c r="H5521" s="98"/>
      <c r="I5521" s="130"/>
      <c r="J5521" s="98"/>
      <c r="K5521" s="98"/>
      <c r="L5521" s="98"/>
      <c r="M5521" s="255"/>
      <c r="N5521" s="255"/>
      <c r="O5521" s="98"/>
      <c r="P5521" s="98"/>
      <c r="Q5521" s="130"/>
    </row>
    <row r="5522" spans="1:17" ht="12.6" customHeight="1" x14ac:dyDescent="0.2">
      <c r="A5522" s="234"/>
      <c r="B5522" s="98"/>
      <c r="C5522" s="130"/>
      <c r="D5522" s="240"/>
      <c r="E5522" s="240"/>
      <c r="F5522" s="224"/>
      <c r="G5522" s="98"/>
      <c r="H5522" s="98"/>
      <c r="I5522" s="130"/>
      <c r="J5522" s="98"/>
      <c r="K5522" s="98"/>
      <c r="L5522" s="98"/>
      <c r="M5522" s="255"/>
      <c r="N5522" s="255"/>
      <c r="O5522" s="98"/>
      <c r="P5522" s="98"/>
      <c r="Q5522" s="130"/>
    </row>
    <row r="5523" spans="1:17" ht="12.6" customHeight="1" x14ac:dyDescent="0.2">
      <c r="A5523" s="234"/>
      <c r="B5523" s="98"/>
      <c r="C5523" s="130"/>
      <c r="D5523" s="240"/>
      <c r="E5523" s="240"/>
      <c r="F5523" s="224"/>
      <c r="G5523" s="98"/>
      <c r="H5523" s="98"/>
      <c r="I5523" s="130"/>
      <c r="J5523" s="98"/>
      <c r="K5523" s="98"/>
      <c r="L5523" s="98"/>
      <c r="M5523" s="255"/>
      <c r="N5523" s="255"/>
      <c r="O5523" s="98"/>
      <c r="P5523" s="98"/>
      <c r="Q5523" s="130"/>
    </row>
    <row r="5524" spans="1:17" ht="12.6" customHeight="1" x14ac:dyDescent="0.2">
      <c r="A5524" s="234"/>
      <c r="B5524" s="98"/>
      <c r="C5524" s="130"/>
      <c r="D5524" s="240"/>
      <c r="E5524" s="240"/>
      <c r="F5524" s="224"/>
      <c r="G5524" s="98"/>
      <c r="H5524" s="98"/>
      <c r="I5524" s="130"/>
      <c r="J5524" s="98"/>
      <c r="K5524" s="98"/>
      <c r="L5524" s="98"/>
      <c r="M5524" s="255"/>
      <c r="N5524" s="255"/>
      <c r="O5524" s="98"/>
      <c r="P5524" s="98"/>
      <c r="Q5524" s="130"/>
    </row>
    <row r="5525" spans="1:17" ht="12.6" customHeight="1" x14ac:dyDescent="0.2">
      <c r="A5525" s="234"/>
      <c r="B5525" s="98"/>
      <c r="C5525" s="130"/>
      <c r="D5525" s="240"/>
      <c r="E5525" s="240"/>
      <c r="F5525" s="224"/>
      <c r="G5525" s="98"/>
      <c r="H5525" s="98"/>
      <c r="I5525" s="130"/>
      <c r="J5525" s="98"/>
      <c r="K5525" s="98"/>
      <c r="L5525" s="98"/>
      <c r="M5525" s="255"/>
      <c r="N5525" s="255"/>
      <c r="O5525" s="98"/>
      <c r="P5525" s="98"/>
      <c r="Q5525" s="130"/>
    </row>
    <row r="5526" spans="1:17" ht="12.6" customHeight="1" x14ac:dyDescent="0.2">
      <c r="A5526" s="234"/>
      <c r="B5526" s="98"/>
      <c r="C5526" s="130"/>
      <c r="D5526" s="240"/>
      <c r="E5526" s="240"/>
      <c r="F5526" s="224"/>
      <c r="G5526" s="98"/>
      <c r="H5526" s="98"/>
      <c r="I5526" s="130"/>
      <c r="J5526" s="98"/>
      <c r="K5526" s="98"/>
      <c r="L5526" s="98"/>
      <c r="M5526" s="255"/>
      <c r="N5526" s="255"/>
      <c r="O5526" s="98"/>
      <c r="P5526" s="98"/>
      <c r="Q5526" s="130"/>
    </row>
    <row r="5527" spans="1:17" ht="12.6" customHeight="1" x14ac:dyDescent="0.2">
      <c r="A5527" s="234"/>
      <c r="B5527" s="98"/>
      <c r="C5527" s="130"/>
      <c r="D5527" s="240"/>
      <c r="E5527" s="240"/>
      <c r="F5527" s="224"/>
      <c r="G5527" s="98"/>
      <c r="H5527" s="98"/>
      <c r="I5527" s="130"/>
      <c r="J5527" s="98"/>
      <c r="K5527" s="98"/>
      <c r="L5527" s="98"/>
      <c r="M5527" s="255"/>
      <c r="N5527" s="255"/>
      <c r="O5527" s="98"/>
      <c r="P5527" s="98"/>
      <c r="Q5527" s="130"/>
    </row>
    <row r="5528" spans="1:17" ht="12.6" customHeight="1" x14ac:dyDescent="0.2">
      <c r="A5528" s="234"/>
      <c r="B5528" s="98"/>
      <c r="C5528" s="130"/>
      <c r="D5528" s="240"/>
      <c r="E5528" s="240"/>
      <c r="F5528" s="224"/>
      <c r="G5528" s="98"/>
      <c r="H5528" s="98"/>
      <c r="I5528" s="130"/>
      <c r="J5528" s="98"/>
      <c r="K5528" s="98"/>
      <c r="L5528" s="98"/>
      <c r="M5528" s="255"/>
      <c r="N5528" s="255"/>
      <c r="O5528" s="98"/>
      <c r="P5528" s="98"/>
      <c r="Q5528" s="130"/>
    </row>
    <row r="5529" spans="1:17" ht="12.6" customHeight="1" x14ac:dyDescent="0.2">
      <c r="A5529" s="234"/>
      <c r="B5529" s="98"/>
      <c r="C5529" s="130"/>
      <c r="D5529" s="240"/>
      <c r="E5529" s="240"/>
      <c r="F5529" s="224"/>
      <c r="G5529" s="98"/>
      <c r="H5529" s="98"/>
      <c r="I5529" s="130"/>
      <c r="J5529" s="98"/>
      <c r="K5529" s="98"/>
      <c r="L5529" s="98"/>
      <c r="M5529" s="255"/>
      <c r="N5529" s="255"/>
      <c r="O5529" s="98"/>
      <c r="P5529" s="98"/>
      <c r="Q5529" s="130"/>
    </row>
    <row r="5530" spans="1:17" ht="12.6" customHeight="1" x14ac:dyDescent="0.2">
      <c r="A5530" s="234"/>
      <c r="B5530" s="98"/>
      <c r="C5530" s="130"/>
      <c r="D5530" s="240"/>
      <c r="E5530" s="240"/>
      <c r="F5530" s="224"/>
      <c r="G5530" s="98"/>
      <c r="H5530" s="98"/>
      <c r="I5530" s="130"/>
      <c r="J5530" s="98"/>
      <c r="K5530" s="98"/>
      <c r="L5530" s="98"/>
      <c r="M5530" s="255"/>
      <c r="N5530" s="255"/>
      <c r="O5530" s="98"/>
      <c r="P5530" s="98"/>
      <c r="Q5530" s="130"/>
    </row>
    <row r="5531" spans="1:17" ht="12.6" customHeight="1" x14ac:dyDescent="0.2">
      <c r="A5531" s="234"/>
      <c r="B5531" s="98"/>
      <c r="C5531" s="130"/>
      <c r="D5531" s="240"/>
      <c r="E5531" s="240"/>
      <c r="F5531" s="224"/>
      <c r="G5531" s="98"/>
      <c r="H5531" s="98"/>
      <c r="I5531" s="130"/>
      <c r="J5531" s="98"/>
      <c r="K5531" s="98"/>
      <c r="L5531" s="98"/>
      <c r="M5531" s="255"/>
      <c r="N5531" s="255"/>
      <c r="O5531" s="98"/>
      <c r="P5531" s="98"/>
      <c r="Q5531" s="130"/>
    </row>
    <row r="5532" spans="1:17" ht="12.6" customHeight="1" x14ac:dyDescent="0.2">
      <c r="A5532" s="234"/>
      <c r="B5532" s="98"/>
      <c r="C5532" s="130"/>
      <c r="D5532" s="240"/>
      <c r="E5532" s="240"/>
      <c r="F5532" s="224"/>
      <c r="G5532" s="98"/>
      <c r="H5532" s="98"/>
      <c r="I5532" s="130"/>
      <c r="J5532" s="98"/>
      <c r="K5532" s="98"/>
      <c r="L5532" s="98"/>
      <c r="M5532" s="255"/>
      <c r="N5532" s="255"/>
      <c r="O5532" s="98"/>
      <c r="P5532" s="98"/>
      <c r="Q5532" s="130"/>
    </row>
    <row r="5533" spans="1:17" ht="12.6" customHeight="1" x14ac:dyDescent="0.2">
      <c r="A5533" s="234"/>
      <c r="B5533" s="98"/>
      <c r="C5533" s="130"/>
      <c r="D5533" s="240"/>
      <c r="E5533" s="240"/>
      <c r="F5533" s="224"/>
      <c r="G5533" s="98"/>
      <c r="H5533" s="98"/>
      <c r="I5533" s="130"/>
      <c r="J5533" s="98"/>
      <c r="K5533" s="98"/>
      <c r="L5533" s="98"/>
      <c r="M5533" s="255"/>
      <c r="N5533" s="255"/>
      <c r="O5533" s="98"/>
      <c r="P5533" s="98"/>
      <c r="Q5533" s="130"/>
    </row>
    <row r="5534" spans="1:17" ht="12.6" customHeight="1" x14ac:dyDescent="0.2">
      <c r="A5534" s="234"/>
      <c r="B5534" s="98"/>
      <c r="C5534" s="130"/>
      <c r="D5534" s="240"/>
      <c r="E5534" s="240"/>
      <c r="F5534" s="224"/>
      <c r="G5534" s="98"/>
      <c r="H5534" s="98"/>
      <c r="I5534" s="130"/>
      <c r="J5534" s="98"/>
      <c r="K5534" s="98"/>
      <c r="L5534" s="98"/>
      <c r="M5534" s="255"/>
      <c r="N5534" s="255"/>
      <c r="O5534" s="98"/>
      <c r="P5534" s="98"/>
      <c r="Q5534" s="130"/>
    </row>
    <row r="5535" spans="1:17" ht="12.6" customHeight="1" x14ac:dyDescent="0.2">
      <c r="A5535" s="234"/>
      <c r="B5535" s="98"/>
      <c r="C5535" s="130"/>
      <c r="D5535" s="240"/>
      <c r="E5535" s="240"/>
      <c r="F5535" s="224"/>
      <c r="G5535" s="98"/>
      <c r="H5535" s="98"/>
      <c r="I5535" s="130"/>
      <c r="J5535" s="98"/>
      <c r="K5535" s="98"/>
      <c r="L5535" s="98"/>
      <c r="M5535" s="255"/>
      <c r="N5535" s="255"/>
      <c r="O5535" s="98"/>
      <c r="P5535" s="98"/>
      <c r="Q5535" s="130"/>
    </row>
    <row r="5536" spans="1:17" ht="12.6" customHeight="1" x14ac:dyDescent="0.2">
      <c r="A5536" s="234"/>
      <c r="B5536" s="98"/>
      <c r="C5536" s="130"/>
      <c r="D5536" s="240"/>
      <c r="E5536" s="240"/>
      <c r="F5536" s="224"/>
      <c r="G5536" s="98"/>
      <c r="H5536" s="98"/>
      <c r="I5536" s="130"/>
      <c r="J5536" s="98"/>
      <c r="K5536" s="98"/>
      <c r="L5536" s="98"/>
      <c r="M5536" s="255"/>
      <c r="N5536" s="255"/>
      <c r="O5536" s="98"/>
      <c r="P5536" s="98"/>
      <c r="Q5536" s="130"/>
    </row>
    <row r="5537" spans="1:17" ht="12.6" customHeight="1" x14ac:dyDescent="0.2">
      <c r="A5537" s="234"/>
      <c r="B5537" s="98"/>
      <c r="C5537" s="130"/>
      <c r="D5537" s="240"/>
      <c r="E5537" s="240"/>
      <c r="F5537" s="224"/>
      <c r="G5537" s="98"/>
      <c r="H5537" s="98"/>
      <c r="I5537" s="130"/>
      <c r="J5537" s="98"/>
      <c r="K5537" s="98"/>
      <c r="L5537" s="98"/>
      <c r="M5537" s="255"/>
      <c r="N5537" s="255"/>
      <c r="O5537" s="98"/>
      <c r="P5537" s="98"/>
      <c r="Q5537" s="130"/>
    </row>
    <row r="5538" spans="1:17" ht="12.6" customHeight="1" x14ac:dyDescent="0.2">
      <c r="A5538" s="234"/>
      <c r="B5538" s="98"/>
      <c r="C5538" s="130"/>
      <c r="D5538" s="240"/>
      <c r="E5538" s="240"/>
      <c r="F5538" s="224"/>
      <c r="G5538" s="98"/>
      <c r="H5538" s="98"/>
      <c r="I5538" s="130"/>
      <c r="J5538" s="98"/>
      <c r="K5538" s="98"/>
      <c r="L5538" s="98"/>
      <c r="M5538" s="255"/>
      <c r="N5538" s="255"/>
      <c r="O5538" s="98"/>
      <c r="P5538" s="98"/>
      <c r="Q5538" s="130"/>
    </row>
    <row r="5539" spans="1:17" ht="12.6" customHeight="1" x14ac:dyDescent="0.2">
      <c r="A5539" s="234"/>
      <c r="B5539" s="98"/>
      <c r="C5539" s="130"/>
      <c r="D5539" s="240"/>
      <c r="E5539" s="240"/>
      <c r="F5539" s="224"/>
      <c r="G5539" s="98"/>
      <c r="H5539" s="98"/>
      <c r="I5539" s="130"/>
      <c r="J5539" s="98"/>
      <c r="K5539" s="98"/>
      <c r="L5539" s="98"/>
      <c r="M5539" s="255"/>
      <c r="N5539" s="255"/>
      <c r="O5539" s="98"/>
      <c r="P5539" s="98"/>
      <c r="Q5539" s="130"/>
    </row>
    <row r="5540" spans="1:17" ht="12.6" customHeight="1" x14ac:dyDescent="0.2">
      <c r="A5540" s="234"/>
      <c r="B5540" s="98"/>
      <c r="C5540" s="130"/>
      <c r="D5540" s="240"/>
      <c r="E5540" s="240"/>
      <c r="F5540" s="224"/>
      <c r="G5540" s="98"/>
      <c r="H5540" s="98"/>
      <c r="I5540" s="130"/>
      <c r="J5540" s="98"/>
      <c r="K5540" s="98"/>
      <c r="L5540" s="98"/>
      <c r="M5540" s="255"/>
      <c r="N5540" s="255"/>
      <c r="O5540" s="98"/>
      <c r="P5540" s="98"/>
      <c r="Q5540" s="130"/>
    </row>
    <row r="5541" spans="1:17" ht="12.6" customHeight="1" x14ac:dyDescent="0.2">
      <c r="A5541" s="234"/>
      <c r="B5541" s="98"/>
      <c r="C5541" s="130"/>
      <c r="D5541" s="240"/>
      <c r="E5541" s="240"/>
      <c r="F5541" s="224"/>
      <c r="G5541" s="98"/>
      <c r="H5541" s="98"/>
      <c r="I5541" s="130"/>
      <c r="J5541" s="98"/>
      <c r="K5541" s="98"/>
      <c r="L5541" s="98"/>
      <c r="M5541" s="255"/>
      <c r="N5541" s="255"/>
      <c r="O5541" s="98"/>
      <c r="P5541" s="98"/>
      <c r="Q5541" s="130"/>
    </row>
    <row r="5542" spans="1:17" ht="12.6" customHeight="1" x14ac:dyDescent="0.2">
      <c r="A5542" s="234"/>
      <c r="B5542" s="98"/>
      <c r="C5542" s="130"/>
      <c r="D5542" s="240"/>
      <c r="E5542" s="240"/>
      <c r="F5542" s="224"/>
      <c r="G5542" s="98"/>
      <c r="H5542" s="98"/>
      <c r="I5542" s="130"/>
      <c r="J5542" s="98"/>
      <c r="K5542" s="98"/>
      <c r="L5542" s="98"/>
      <c r="M5542" s="255"/>
      <c r="N5542" s="255"/>
      <c r="O5542" s="98"/>
      <c r="P5542" s="98"/>
      <c r="Q5542" s="130"/>
    </row>
    <row r="5543" spans="1:17" ht="12.6" customHeight="1" x14ac:dyDescent="0.2">
      <c r="A5543" s="234"/>
      <c r="B5543" s="98"/>
      <c r="C5543" s="130"/>
      <c r="D5543" s="240"/>
      <c r="E5543" s="240"/>
      <c r="F5543" s="224"/>
      <c r="G5543" s="98"/>
      <c r="H5543" s="98"/>
      <c r="I5543" s="130"/>
      <c r="J5543" s="98"/>
      <c r="K5543" s="98"/>
      <c r="L5543" s="98"/>
      <c r="M5543" s="255"/>
      <c r="N5543" s="255"/>
      <c r="O5543" s="98"/>
      <c r="P5543" s="98"/>
      <c r="Q5543" s="130"/>
    </row>
    <row r="5544" spans="1:17" ht="12.6" customHeight="1" x14ac:dyDescent="0.2">
      <c r="A5544" s="234"/>
      <c r="B5544" s="98"/>
      <c r="C5544" s="130"/>
      <c r="D5544" s="240"/>
      <c r="E5544" s="240"/>
      <c r="F5544" s="224"/>
      <c r="G5544" s="98"/>
      <c r="H5544" s="98"/>
      <c r="I5544" s="130"/>
      <c r="J5544" s="98"/>
      <c r="K5544" s="98"/>
      <c r="L5544" s="98"/>
      <c r="M5544" s="255"/>
      <c r="N5544" s="255"/>
      <c r="O5544" s="98"/>
      <c r="P5544" s="98"/>
      <c r="Q5544" s="130"/>
    </row>
    <row r="5545" spans="1:17" ht="12.6" customHeight="1" x14ac:dyDescent="0.2">
      <c r="A5545" s="234"/>
      <c r="B5545" s="98"/>
      <c r="C5545" s="130"/>
      <c r="D5545" s="240"/>
      <c r="E5545" s="240"/>
      <c r="F5545" s="224"/>
      <c r="G5545" s="98"/>
      <c r="H5545" s="98"/>
      <c r="I5545" s="130"/>
      <c r="J5545" s="98"/>
      <c r="K5545" s="98"/>
      <c r="L5545" s="98"/>
      <c r="M5545" s="255"/>
      <c r="N5545" s="255"/>
      <c r="O5545" s="98"/>
      <c r="P5545" s="98"/>
      <c r="Q5545" s="130"/>
    </row>
    <row r="5546" spans="1:17" ht="12.6" customHeight="1" x14ac:dyDescent="0.2">
      <c r="A5546" s="234"/>
      <c r="B5546" s="98"/>
      <c r="C5546" s="130"/>
      <c r="D5546" s="240"/>
      <c r="E5546" s="240"/>
      <c r="F5546" s="224"/>
      <c r="G5546" s="98"/>
      <c r="H5546" s="98"/>
      <c r="I5546" s="130"/>
      <c r="J5546" s="98"/>
      <c r="K5546" s="98"/>
      <c r="L5546" s="98"/>
      <c r="M5546" s="255"/>
      <c r="N5546" s="255"/>
      <c r="O5546" s="98"/>
      <c r="P5546" s="98"/>
      <c r="Q5546" s="130"/>
    </row>
    <row r="5547" spans="1:17" ht="12.6" customHeight="1" x14ac:dyDescent="0.2">
      <c r="A5547" s="234"/>
      <c r="B5547" s="98"/>
      <c r="C5547" s="130"/>
      <c r="D5547" s="240"/>
      <c r="E5547" s="240"/>
      <c r="F5547" s="224"/>
      <c r="G5547" s="98"/>
      <c r="H5547" s="98"/>
      <c r="I5547" s="130"/>
      <c r="J5547" s="98"/>
      <c r="K5547" s="98"/>
      <c r="L5547" s="98"/>
      <c r="M5547" s="255"/>
      <c r="N5547" s="255"/>
      <c r="O5547" s="98"/>
      <c r="P5547" s="98"/>
      <c r="Q5547" s="130"/>
    </row>
    <row r="5548" spans="1:17" ht="12.6" customHeight="1" x14ac:dyDescent="0.2">
      <c r="A5548" s="234"/>
      <c r="B5548" s="98"/>
      <c r="C5548" s="130"/>
      <c r="D5548" s="240"/>
      <c r="E5548" s="240"/>
      <c r="F5548" s="224"/>
      <c r="G5548" s="98"/>
      <c r="H5548" s="98"/>
      <c r="I5548" s="130"/>
      <c r="J5548" s="98"/>
      <c r="K5548" s="98"/>
      <c r="L5548" s="98"/>
      <c r="M5548" s="255"/>
      <c r="N5548" s="255"/>
      <c r="O5548" s="98"/>
      <c r="P5548" s="98"/>
      <c r="Q5548" s="130"/>
    </row>
    <row r="5549" spans="1:17" ht="12.6" customHeight="1" x14ac:dyDescent="0.2">
      <c r="A5549" s="234"/>
      <c r="B5549" s="98"/>
      <c r="C5549" s="130"/>
      <c r="D5549" s="240"/>
      <c r="E5549" s="240"/>
      <c r="F5549" s="224"/>
      <c r="G5549" s="98"/>
      <c r="H5549" s="98"/>
      <c r="I5549" s="130"/>
      <c r="J5549" s="98"/>
      <c r="K5549" s="98"/>
      <c r="L5549" s="98"/>
      <c r="M5549" s="255"/>
      <c r="N5549" s="255"/>
      <c r="O5549" s="98"/>
      <c r="P5549" s="98"/>
      <c r="Q5549" s="130"/>
    </row>
    <row r="5550" spans="1:17" ht="12.6" customHeight="1" x14ac:dyDescent="0.2">
      <c r="A5550" s="234"/>
      <c r="B5550" s="98"/>
      <c r="C5550" s="130"/>
      <c r="D5550" s="240"/>
      <c r="E5550" s="240"/>
      <c r="F5550" s="224"/>
      <c r="G5550" s="98"/>
      <c r="H5550" s="98"/>
      <c r="I5550" s="130"/>
      <c r="J5550" s="98"/>
      <c r="K5550" s="98"/>
      <c r="L5550" s="98"/>
      <c r="M5550" s="255"/>
      <c r="N5550" s="255"/>
      <c r="O5550" s="98"/>
      <c r="P5550" s="98"/>
      <c r="Q5550" s="130"/>
    </row>
    <row r="5551" spans="1:17" ht="12.6" customHeight="1" x14ac:dyDescent="0.2">
      <c r="A5551" s="234"/>
      <c r="B5551" s="98"/>
      <c r="C5551" s="130"/>
      <c r="D5551" s="240"/>
      <c r="E5551" s="240"/>
      <c r="F5551" s="224"/>
      <c r="G5551" s="98"/>
      <c r="H5551" s="98"/>
      <c r="I5551" s="130"/>
      <c r="J5551" s="98"/>
      <c r="K5551" s="98"/>
      <c r="L5551" s="98"/>
      <c r="M5551" s="255"/>
      <c r="N5551" s="255"/>
      <c r="O5551" s="98"/>
      <c r="P5551" s="98"/>
      <c r="Q5551" s="130"/>
    </row>
    <row r="5552" spans="1:17" ht="12.6" customHeight="1" x14ac:dyDescent="0.2">
      <c r="A5552" s="234"/>
      <c r="B5552" s="98"/>
      <c r="C5552" s="130"/>
      <c r="D5552" s="240"/>
      <c r="E5552" s="240"/>
      <c r="F5552" s="224"/>
      <c r="G5552" s="98"/>
      <c r="H5552" s="98"/>
      <c r="I5552" s="130"/>
      <c r="J5552" s="98"/>
      <c r="K5552" s="98"/>
      <c r="L5552" s="98"/>
      <c r="M5552" s="255"/>
      <c r="N5552" s="255"/>
      <c r="O5552" s="98"/>
      <c r="P5552" s="98"/>
      <c r="Q5552" s="130"/>
    </row>
    <row r="5553" spans="1:17" ht="12.6" customHeight="1" x14ac:dyDescent="0.2">
      <c r="A5553" s="234"/>
      <c r="B5553" s="98"/>
      <c r="C5553" s="130"/>
      <c r="D5553" s="240"/>
      <c r="E5553" s="240"/>
      <c r="F5553" s="224"/>
      <c r="G5553" s="98"/>
      <c r="H5553" s="98"/>
      <c r="I5553" s="130"/>
      <c r="J5553" s="98"/>
      <c r="K5553" s="98"/>
      <c r="L5553" s="98"/>
      <c r="M5553" s="255"/>
      <c r="N5553" s="255"/>
      <c r="O5553" s="98"/>
      <c r="P5553" s="98"/>
      <c r="Q5553" s="130"/>
    </row>
    <row r="5554" spans="1:17" ht="12.6" customHeight="1" x14ac:dyDescent="0.2">
      <c r="A5554" s="234"/>
      <c r="B5554" s="98"/>
      <c r="C5554" s="130"/>
      <c r="D5554" s="240"/>
      <c r="E5554" s="240"/>
      <c r="F5554" s="224"/>
      <c r="G5554" s="98"/>
      <c r="H5554" s="98"/>
      <c r="I5554" s="130"/>
      <c r="J5554" s="98"/>
      <c r="K5554" s="98"/>
      <c r="L5554" s="98"/>
      <c r="M5554" s="255"/>
      <c r="N5554" s="255"/>
      <c r="O5554" s="98"/>
      <c r="P5554" s="98"/>
      <c r="Q5554" s="130"/>
    </row>
    <row r="5555" spans="1:17" ht="12.6" customHeight="1" x14ac:dyDescent="0.2">
      <c r="A5555" s="234"/>
      <c r="B5555" s="98"/>
      <c r="C5555" s="130"/>
      <c r="D5555" s="240"/>
      <c r="E5555" s="240"/>
      <c r="F5555" s="224"/>
      <c r="G5555" s="98"/>
      <c r="H5555" s="98"/>
      <c r="I5555" s="130"/>
      <c r="J5555" s="98"/>
      <c r="K5555" s="98"/>
      <c r="L5555" s="98"/>
      <c r="M5555" s="255"/>
      <c r="N5555" s="255"/>
      <c r="O5555" s="98"/>
      <c r="P5555" s="98"/>
      <c r="Q5555" s="130"/>
    </row>
    <row r="5556" spans="1:17" ht="12.6" customHeight="1" x14ac:dyDescent="0.2">
      <c r="A5556" s="234"/>
      <c r="B5556" s="98"/>
      <c r="C5556" s="130"/>
      <c r="D5556" s="240"/>
      <c r="E5556" s="240"/>
      <c r="F5556" s="224"/>
      <c r="G5556" s="98"/>
      <c r="H5556" s="98"/>
      <c r="I5556" s="130"/>
      <c r="J5556" s="98"/>
      <c r="K5556" s="98"/>
      <c r="L5556" s="98"/>
      <c r="M5556" s="255"/>
      <c r="N5556" s="255"/>
      <c r="O5556" s="98"/>
      <c r="P5556" s="98"/>
      <c r="Q5556" s="130"/>
    </row>
    <row r="5557" spans="1:17" ht="12.6" customHeight="1" x14ac:dyDescent="0.2">
      <c r="A5557" s="234"/>
      <c r="B5557" s="98"/>
      <c r="C5557" s="130"/>
      <c r="D5557" s="240"/>
      <c r="E5557" s="240"/>
      <c r="F5557" s="224"/>
      <c r="G5557" s="98"/>
      <c r="H5557" s="98"/>
      <c r="I5557" s="130"/>
      <c r="J5557" s="98"/>
      <c r="K5557" s="98"/>
      <c r="L5557" s="98"/>
      <c r="M5557" s="255"/>
      <c r="N5557" s="255"/>
      <c r="O5557" s="98"/>
      <c r="P5557" s="98"/>
      <c r="Q5557" s="130"/>
    </row>
    <row r="5558" spans="1:17" ht="12.6" customHeight="1" x14ac:dyDescent="0.2">
      <c r="A5558" s="234"/>
      <c r="B5558" s="98"/>
      <c r="C5558" s="130"/>
      <c r="D5558" s="240"/>
      <c r="E5558" s="240"/>
      <c r="F5558" s="224"/>
      <c r="G5558" s="98"/>
      <c r="H5558" s="98"/>
      <c r="I5558" s="130"/>
      <c r="J5558" s="98"/>
      <c r="K5558" s="98"/>
      <c r="L5558" s="98"/>
      <c r="M5558" s="255"/>
      <c r="N5558" s="255"/>
      <c r="O5558" s="98"/>
      <c r="P5558" s="98"/>
      <c r="Q5558" s="130"/>
    </row>
    <row r="5559" spans="1:17" ht="12.6" customHeight="1" x14ac:dyDescent="0.2">
      <c r="A5559" s="234"/>
      <c r="B5559" s="98"/>
      <c r="C5559" s="130"/>
      <c r="D5559" s="240"/>
      <c r="E5559" s="240"/>
      <c r="F5559" s="224"/>
      <c r="G5559" s="98"/>
      <c r="H5559" s="98"/>
      <c r="I5559" s="130"/>
      <c r="J5559" s="98"/>
      <c r="K5559" s="98"/>
      <c r="L5559" s="98"/>
      <c r="M5559" s="255"/>
      <c r="N5559" s="255"/>
      <c r="O5559" s="98"/>
      <c r="P5559" s="98"/>
      <c r="Q5559" s="130"/>
    </row>
    <row r="5560" spans="1:17" ht="12.6" customHeight="1" x14ac:dyDescent="0.2">
      <c r="A5560" s="234"/>
      <c r="B5560" s="98"/>
      <c r="C5560" s="130"/>
      <c r="D5560" s="240"/>
      <c r="E5560" s="240"/>
      <c r="F5560" s="224"/>
      <c r="G5560" s="98"/>
      <c r="H5560" s="98"/>
      <c r="I5560" s="130"/>
      <c r="J5560" s="98"/>
      <c r="K5560" s="98"/>
      <c r="L5560" s="98"/>
      <c r="M5560" s="255"/>
      <c r="N5560" s="255"/>
      <c r="O5560" s="98"/>
      <c r="P5560" s="98"/>
      <c r="Q5560" s="130"/>
    </row>
    <row r="5561" spans="1:17" ht="12.6" customHeight="1" x14ac:dyDescent="0.2">
      <c r="A5561" s="234"/>
      <c r="B5561" s="98"/>
      <c r="C5561" s="130"/>
      <c r="D5561" s="240"/>
      <c r="E5561" s="240"/>
      <c r="F5561" s="224"/>
      <c r="G5561" s="98"/>
      <c r="H5561" s="98"/>
      <c r="I5561" s="130"/>
      <c r="J5561" s="98"/>
      <c r="K5561" s="98"/>
      <c r="L5561" s="98"/>
      <c r="M5561" s="255"/>
      <c r="N5561" s="255"/>
      <c r="O5561" s="98"/>
      <c r="P5561" s="98"/>
      <c r="Q5561" s="130"/>
    </row>
    <row r="5562" spans="1:17" ht="12.6" customHeight="1" x14ac:dyDescent="0.2">
      <c r="A5562" s="234"/>
      <c r="B5562" s="98"/>
      <c r="C5562" s="130"/>
      <c r="D5562" s="240"/>
      <c r="E5562" s="240"/>
      <c r="F5562" s="224"/>
      <c r="G5562" s="98"/>
      <c r="H5562" s="98"/>
      <c r="I5562" s="130"/>
      <c r="J5562" s="98"/>
      <c r="K5562" s="98"/>
      <c r="L5562" s="98"/>
      <c r="M5562" s="255"/>
      <c r="N5562" s="255"/>
      <c r="O5562" s="98"/>
      <c r="P5562" s="98"/>
      <c r="Q5562" s="130"/>
    </row>
    <row r="5563" spans="1:17" ht="12.6" customHeight="1" x14ac:dyDescent="0.2">
      <c r="A5563" s="234"/>
      <c r="B5563" s="98"/>
      <c r="C5563" s="130"/>
      <c r="D5563" s="240"/>
      <c r="E5563" s="240"/>
      <c r="F5563" s="224"/>
      <c r="G5563" s="98"/>
      <c r="H5563" s="98"/>
      <c r="I5563" s="130"/>
      <c r="J5563" s="98"/>
      <c r="K5563" s="98"/>
      <c r="L5563" s="98"/>
      <c r="M5563" s="255"/>
      <c r="N5563" s="255"/>
      <c r="O5563" s="98"/>
      <c r="P5563" s="98"/>
      <c r="Q5563" s="130"/>
    </row>
    <row r="5564" spans="1:17" ht="12.6" customHeight="1" x14ac:dyDescent="0.2">
      <c r="A5564" s="234"/>
      <c r="B5564" s="98"/>
      <c r="C5564" s="130"/>
      <c r="D5564" s="240"/>
      <c r="E5564" s="240"/>
      <c r="F5564" s="224"/>
      <c r="G5564" s="98"/>
      <c r="H5564" s="98"/>
      <c r="I5564" s="130"/>
      <c r="J5564" s="98"/>
      <c r="K5564" s="98"/>
      <c r="L5564" s="98"/>
      <c r="M5564" s="255"/>
      <c r="N5564" s="255"/>
      <c r="O5564" s="98"/>
      <c r="P5564" s="98"/>
      <c r="Q5564" s="130"/>
    </row>
    <row r="5565" spans="1:17" ht="12.6" customHeight="1" x14ac:dyDescent="0.2">
      <c r="A5565" s="234"/>
      <c r="B5565" s="98"/>
      <c r="C5565" s="130"/>
      <c r="D5565" s="240"/>
      <c r="E5565" s="240"/>
      <c r="F5565" s="224"/>
      <c r="G5565" s="98"/>
      <c r="H5565" s="98"/>
      <c r="I5565" s="130"/>
      <c r="J5565" s="98"/>
      <c r="K5565" s="98"/>
      <c r="L5565" s="98"/>
      <c r="M5565" s="255"/>
      <c r="N5565" s="255"/>
      <c r="O5565" s="98"/>
      <c r="P5565" s="98"/>
      <c r="Q5565" s="130"/>
    </row>
    <row r="5566" spans="1:17" ht="12.6" customHeight="1" x14ac:dyDescent="0.2">
      <c r="A5566" s="234"/>
      <c r="B5566" s="98"/>
      <c r="C5566" s="130"/>
      <c r="D5566" s="240"/>
      <c r="E5566" s="240"/>
      <c r="F5566" s="224"/>
      <c r="G5566" s="98"/>
      <c r="H5566" s="98"/>
      <c r="I5566" s="130"/>
      <c r="J5566" s="98"/>
      <c r="K5566" s="98"/>
      <c r="L5566" s="98"/>
      <c r="M5566" s="255"/>
      <c r="N5566" s="255"/>
      <c r="O5566" s="98"/>
      <c r="P5566" s="98"/>
      <c r="Q5566" s="130"/>
    </row>
    <row r="5567" spans="1:17" ht="12.6" customHeight="1" x14ac:dyDescent="0.2">
      <c r="A5567" s="234"/>
      <c r="B5567" s="98"/>
      <c r="C5567" s="130"/>
      <c r="D5567" s="240"/>
      <c r="E5567" s="240"/>
      <c r="F5567" s="224"/>
      <c r="G5567" s="98"/>
      <c r="H5567" s="98"/>
      <c r="I5567" s="130"/>
      <c r="J5567" s="98"/>
      <c r="K5567" s="98"/>
      <c r="L5567" s="98"/>
      <c r="M5567" s="255"/>
      <c r="N5567" s="255"/>
      <c r="O5567" s="98"/>
      <c r="P5567" s="98"/>
      <c r="Q5567" s="130"/>
    </row>
    <row r="5568" spans="1:17" ht="12.6" customHeight="1" x14ac:dyDescent="0.2">
      <c r="A5568" s="234"/>
      <c r="B5568" s="98"/>
      <c r="C5568" s="130"/>
      <c r="D5568" s="240"/>
      <c r="E5568" s="240"/>
      <c r="F5568" s="224"/>
      <c r="G5568" s="98"/>
      <c r="H5568" s="98"/>
      <c r="I5568" s="130"/>
      <c r="J5568" s="98"/>
      <c r="K5568" s="98"/>
      <c r="L5568" s="98"/>
      <c r="M5568" s="255"/>
      <c r="N5568" s="255"/>
      <c r="O5568" s="98"/>
      <c r="P5568" s="98"/>
      <c r="Q5568" s="130"/>
    </row>
    <row r="5569" spans="1:17" ht="12.6" customHeight="1" x14ac:dyDescent="0.2">
      <c r="A5569" s="234"/>
      <c r="B5569" s="98"/>
      <c r="C5569" s="130"/>
      <c r="D5569" s="240"/>
      <c r="E5569" s="240"/>
      <c r="F5569" s="224"/>
      <c r="G5569" s="98"/>
      <c r="H5569" s="98"/>
      <c r="I5569" s="130"/>
      <c r="J5569" s="98"/>
      <c r="K5569" s="98"/>
      <c r="L5569" s="98"/>
      <c r="M5569" s="255"/>
      <c r="N5569" s="255"/>
      <c r="O5569" s="98"/>
      <c r="P5569" s="98"/>
      <c r="Q5569" s="130"/>
    </row>
    <row r="5570" spans="1:17" ht="12.6" customHeight="1" x14ac:dyDescent="0.2">
      <c r="A5570" s="234"/>
      <c r="B5570" s="98"/>
      <c r="C5570" s="130"/>
      <c r="D5570" s="240"/>
      <c r="E5570" s="240"/>
      <c r="F5570" s="224"/>
      <c r="G5570" s="98"/>
      <c r="H5570" s="98"/>
      <c r="I5570" s="130"/>
      <c r="J5570" s="98"/>
      <c r="K5570" s="98"/>
      <c r="L5570" s="98"/>
      <c r="M5570" s="255"/>
      <c r="N5570" s="255"/>
      <c r="O5570" s="98"/>
      <c r="P5570" s="98"/>
      <c r="Q5570" s="130"/>
    </row>
    <row r="5571" spans="1:17" ht="12.6" customHeight="1" x14ac:dyDescent="0.2">
      <c r="A5571" s="234"/>
      <c r="B5571" s="98"/>
      <c r="C5571" s="130"/>
      <c r="D5571" s="240"/>
      <c r="E5571" s="240"/>
      <c r="F5571" s="224"/>
      <c r="G5571" s="98"/>
      <c r="H5571" s="98"/>
      <c r="I5571" s="130"/>
      <c r="J5571" s="98"/>
      <c r="K5571" s="98"/>
      <c r="L5571" s="98"/>
      <c r="M5571" s="255"/>
      <c r="N5571" s="255"/>
      <c r="O5571" s="98"/>
      <c r="P5571" s="98"/>
      <c r="Q5571" s="130"/>
    </row>
    <row r="5572" spans="1:17" ht="12.6" customHeight="1" x14ac:dyDescent="0.2">
      <c r="A5572" s="234"/>
      <c r="B5572" s="98"/>
      <c r="C5572" s="130"/>
      <c r="D5572" s="240"/>
      <c r="E5572" s="240"/>
      <c r="F5572" s="224"/>
      <c r="G5572" s="98"/>
      <c r="H5572" s="98"/>
      <c r="I5572" s="130"/>
      <c r="J5572" s="98"/>
      <c r="K5572" s="98"/>
      <c r="L5572" s="98"/>
      <c r="M5572" s="255"/>
      <c r="N5572" s="255"/>
      <c r="O5572" s="98"/>
      <c r="P5572" s="98"/>
      <c r="Q5572" s="130"/>
    </row>
    <row r="5573" spans="1:17" ht="12.6" customHeight="1" x14ac:dyDescent="0.2">
      <c r="A5573" s="234"/>
      <c r="B5573" s="98"/>
      <c r="C5573" s="130"/>
      <c r="D5573" s="240"/>
      <c r="E5573" s="240"/>
      <c r="F5573" s="224"/>
      <c r="G5573" s="98"/>
      <c r="H5573" s="98"/>
      <c r="I5573" s="130"/>
      <c r="J5573" s="98"/>
      <c r="K5573" s="98"/>
      <c r="L5573" s="98"/>
      <c r="M5573" s="255"/>
      <c r="N5573" s="255"/>
      <c r="O5573" s="98"/>
      <c r="P5573" s="98"/>
      <c r="Q5573" s="130"/>
    </row>
    <row r="5574" spans="1:17" ht="12.6" customHeight="1" x14ac:dyDescent="0.2">
      <c r="A5574" s="234"/>
      <c r="B5574" s="98"/>
      <c r="C5574" s="130"/>
      <c r="D5574" s="240"/>
      <c r="E5574" s="240"/>
      <c r="F5574" s="224"/>
      <c r="G5574" s="98"/>
      <c r="H5574" s="98"/>
      <c r="I5574" s="130"/>
      <c r="J5574" s="98"/>
      <c r="K5574" s="98"/>
      <c r="L5574" s="98"/>
      <c r="M5574" s="255"/>
      <c r="N5574" s="255"/>
      <c r="O5574" s="98"/>
      <c r="P5574" s="98"/>
      <c r="Q5574" s="130"/>
    </row>
    <row r="5575" spans="1:17" ht="12.6" customHeight="1" x14ac:dyDescent="0.2">
      <c r="A5575" s="234"/>
      <c r="B5575" s="98"/>
      <c r="C5575" s="130"/>
      <c r="D5575" s="240"/>
      <c r="E5575" s="240"/>
      <c r="F5575" s="224"/>
      <c r="G5575" s="98"/>
      <c r="H5575" s="98"/>
      <c r="I5575" s="130"/>
      <c r="J5575" s="98"/>
      <c r="K5575" s="98"/>
      <c r="L5575" s="98"/>
      <c r="M5575" s="255"/>
      <c r="N5575" s="255"/>
      <c r="O5575" s="98"/>
      <c r="P5575" s="98"/>
      <c r="Q5575" s="130"/>
    </row>
    <row r="5576" spans="1:17" ht="12.6" customHeight="1" x14ac:dyDescent="0.2">
      <c r="A5576" s="234"/>
      <c r="B5576" s="98"/>
      <c r="C5576" s="130"/>
      <c r="D5576" s="240"/>
      <c r="E5576" s="240"/>
      <c r="F5576" s="224"/>
      <c r="G5576" s="98"/>
      <c r="H5576" s="98"/>
      <c r="I5576" s="130"/>
      <c r="J5576" s="98"/>
      <c r="K5576" s="98"/>
      <c r="L5576" s="98"/>
      <c r="M5576" s="255"/>
      <c r="N5576" s="255"/>
      <c r="O5576" s="98"/>
      <c r="P5576" s="98"/>
      <c r="Q5576" s="130"/>
    </row>
    <row r="5577" spans="1:17" ht="12.6" customHeight="1" x14ac:dyDescent="0.2">
      <c r="A5577" s="234"/>
      <c r="B5577" s="98"/>
      <c r="C5577" s="130"/>
      <c r="D5577" s="240"/>
      <c r="E5577" s="240"/>
      <c r="F5577" s="224"/>
      <c r="G5577" s="98"/>
      <c r="H5577" s="98"/>
      <c r="I5577" s="130"/>
      <c r="J5577" s="98"/>
      <c r="K5577" s="98"/>
      <c r="L5577" s="98"/>
      <c r="M5577" s="255"/>
      <c r="N5577" s="255"/>
      <c r="O5577" s="98"/>
      <c r="P5577" s="98"/>
      <c r="Q5577" s="130"/>
    </row>
    <row r="5578" spans="1:17" ht="12.6" customHeight="1" x14ac:dyDescent="0.2">
      <c r="A5578" s="234"/>
      <c r="B5578" s="98"/>
      <c r="C5578" s="130"/>
      <c r="D5578" s="240"/>
      <c r="E5578" s="240"/>
      <c r="F5578" s="224"/>
      <c r="G5578" s="98"/>
      <c r="H5578" s="98"/>
      <c r="I5578" s="130"/>
      <c r="J5578" s="98"/>
      <c r="K5578" s="98"/>
      <c r="L5578" s="98"/>
      <c r="M5578" s="255"/>
      <c r="N5578" s="255"/>
      <c r="O5578" s="98"/>
      <c r="P5578" s="98"/>
      <c r="Q5578" s="130"/>
    </row>
    <row r="5579" spans="1:17" ht="12.6" customHeight="1" x14ac:dyDescent="0.2">
      <c r="A5579" s="234"/>
      <c r="B5579" s="98"/>
      <c r="C5579" s="130"/>
      <c r="D5579" s="240"/>
      <c r="E5579" s="240"/>
      <c r="F5579" s="224"/>
      <c r="G5579" s="98"/>
      <c r="H5579" s="98"/>
      <c r="I5579" s="130"/>
      <c r="J5579" s="98"/>
      <c r="K5579" s="98"/>
      <c r="L5579" s="98"/>
      <c r="M5579" s="255"/>
      <c r="N5579" s="255"/>
      <c r="O5579" s="98"/>
      <c r="P5579" s="98"/>
      <c r="Q5579" s="130"/>
    </row>
    <row r="5580" spans="1:17" ht="12.6" customHeight="1" x14ac:dyDescent="0.2">
      <c r="A5580" s="234"/>
      <c r="B5580" s="98"/>
      <c r="C5580" s="130"/>
      <c r="D5580" s="240"/>
      <c r="E5580" s="240"/>
      <c r="F5580" s="224"/>
      <c r="G5580" s="98"/>
      <c r="H5580" s="98"/>
      <c r="I5580" s="130"/>
      <c r="J5580" s="98"/>
      <c r="K5580" s="98"/>
      <c r="L5580" s="98"/>
      <c r="M5580" s="255"/>
      <c r="N5580" s="255"/>
      <c r="O5580" s="98"/>
      <c r="P5580" s="98"/>
      <c r="Q5580" s="130"/>
    </row>
    <row r="5581" spans="1:17" ht="12.6" customHeight="1" x14ac:dyDescent="0.2">
      <c r="A5581" s="234"/>
      <c r="B5581" s="98"/>
      <c r="C5581" s="130"/>
      <c r="D5581" s="240"/>
      <c r="E5581" s="240"/>
      <c r="F5581" s="224"/>
      <c r="G5581" s="98"/>
      <c r="H5581" s="98"/>
      <c r="I5581" s="130"/>
      <c r="J5581" s="98"/>
      <c r="K5581" s="98"/>
      <c r="L5581" s="98"/>
      <c r="M5581" s="255"/>
      <c r="N5581" s="255"/>
      <c r="O5581" s="98"/>
      <c r="P5581" s="98"/>
      <c r="Q5581" s="130"/>
    </row>
    <row r="5582" spans="1:17" ht="12.6" customHeight="1" x14ac:dyDescent="0.2">
      <c r="A5582" s="234"/>
      <c r="B5582" s="98"/>
      <c r="C5582" s="130"/>
      <c r="D5582" s="240"/>
      <c r="E5582" s="240"/>
      <c r="F5582" s="224"/>
      <c r="G5582" s="98"/>
      <c r="H5582" s="98"/>
      <c r="I5582" s="130"/>
      <c r="J5582" s="98"/>
      <c r="K5582" s="98"/>
      <c r="L5582" s="98"/>
      <c r="M5582" s="255"/>
      <c r="N5582" s="255"/>
      <c r="O5582" s="98"/>
      <c r="P5582" s="98"/>
      <c r="Q5582" s="130"/>
    </row>
    <row r="5583" spans="1:17" ht="12.6" customHeight="1" x14ac:dyDescent="0.2">
      <c r="A5583" s="234"/>
      <c r="B5583" s="98"/>
      <c r="C5583" s="130"/>
      <c r="D5583" s="240"/>
      <c r="E5583" s="240"/>
      <c r="F5583" s="224"/>
      <c r="G5583" s="98"/>
      <c r="H5583" s="98"/>
      <c r="I5583" s="130"/>
      <c r="J5583" s="98"/>
      <c r="K5583" s="98"/>
      <c r="L5583" s="98"/>
      <c r="M5583" s="255"/>
      <c r="N5583" s="255"/>
      <c r="O5583" s="98"/>
      <c r="P5583" s="98"/>
      <c r="Q5583" s="130"/>
    </row>
    <row r="5584" spans="1:17" ht="12.6" customHeight="1" x14ac:dyDescent="0.2">
      <c r="A5584" s="234"/>
      <c r="B5584" s="98"/>
      <c r="C5584" s="130"/>
      <c r="D5584" s="240"/>
      <c r="E5584" s="240"/>
      <c r="F5584" s="224"/>
      <c r="G5584" s="98"/>
      <c r="H5584" s="98"/>
      <c r="I5584" s="130"/>
      <c r="J5584" s="98"/>
      <c r="K5584" s="98"/>
      <c r="L5584" s="98"/>
      <c r="M5584" s="255"/>
      <c r="N5584" s="255"/>
      <c r="O5584" s="98"/>
      <c r="P5584" s="98"/>
      <c r="Q5584" s="130"/>
    </row>
    <row r="5585" spans="1:17" ht="12.6" customHeight="1" x14ac:dyDescent="0.2">
      <c r="A5585" s="234"/>
      <c r="B5585" s="98"/>
      <c r="C5585" s="130"/>
      <c r="D5585" s="240"/>
      <c r="E5585" s="240"/>
      <c r="F5585" s="224"/>
      <c r="G5585" s="98"/>
      <c r="H5585" s="98"/>
      <c r="I5585" s="130"/>
      <c r="J5585" s="98"/>
      <c r="K5585" s="98"/>
      <c r="L5585" s="98"/>
      <c r="M5585" s="255"/>
      <c r="N5585" s="255"/>
      <c r="O5585" s="98"/>
      <c r="P5585" s="98"/>
      <c r="Q5585" s="130"/>
    </row>
    <row r="5586" spans="1:17" ht="12.6" customHeight="1" x14ac:dyDescent="0.2">
      <c r="A5586" s="234"/>
      <c r="B5586" s="98"/>
      <c r="C5586" s="130"/>
      <c r="D5586" s="240"/>
      <c r="E5586" s="240"/>
      <c r="F5586" s="224"/>
      <c r="G5586" s="98"/>
      <c r="H5586" s="98"/>
      <c r="I5586" s="130"/>
      <c r="J5586" s="98"/>
      <c r="K5586" s="98"/>
      <c r="L5586" s="98"/>
      <c r="M5586" s="255"/>
      <c r="N5586" s="255"/>
      <c r="O5586" s="98"/>
      <c r="P5586" s="98"/>
      <c r="Q5586" s="130"/>
    </row>
    <row r="5587" spans="1:17" ht="12.6" customHeight="1" x14ac:dyDescent="0.2">
      <c r="A5587" s="234"/>
      <c r="B5587" s="98"/>
      <c r="C5587" s="130"/>
      <c r="D5587" s="240"/>
      <c r="E5587" s="240"/>
      <c r="F5587" s="224"/>
      <c r="G5587" s="98"/>
      <c r="H5587" s="98"/>
      <c r="I5587" s="130"/>
      <c r="J5587" s="98"/>
      <c r="K5587" s="98"/>
      <c r="L5587" s="98"/>
      <c r="M5587" s="255"/>
      <c r="N5587" s="255"/>
      <c r="O5587" s="98"/>
      <c r="P5587" s="98"/>
      <c r="Q5587" s="130"/>
    </row>
    <row r="5588" spans="1:17" ht="12.6" customHeight="1" x14ac:dyDescent="0.2">
      <c r="A5588" s="234"/>
      <c r="B5588" s="98"/>
      <c r="C5588" s="130"/>
      <c r="D5588" s="240"/>
      <c r="E5588" s="240"/>
      <c r="F5588" s="224"/>
      <c r="G5588" s="98"/>
      <c r="H5588" s="98"/>
      <c r="I5588" s="130"/>
      <c r="J5588" s="98"/>
      <c r="K5588" s="98"/>
      <c r="L5588" s="98"/>
      <c r="M5588" s="255"/>
      <c r="N5588" s="255"/>
      <c r="O5588" s="98"/>
      <c r="P5588" s="98"/>
      <c r="Q5588" s="130"/>
    </row>
    <row r="5589" spans="1:17" ht="12.6" customHeight="1" x14ac:dyDescent="0.2">
      <c r="A5589" s="234"/>
      <c r="B5589" s="98"/>
      <c r="C5589" s="130"/>
      <c r="D5589" s="240"/>
      <c r="E5589" s="240"/>
      <c r="F5589" s="224"/>
      <c r="G5589" s="98"/>
      <c r="H5589" s="98"/>
      <c r="I5589" s="130"/>
      <c r="J5589" s="98"/>
      <c r="K5589" s="98"/>
      <c r="L5589" s="98"/>
      <c r="M5589" s="255"/>
      <c r="N5589" s="255"/>
      <c r="O5589" s="98"/>
      <c r="P5589" s="98"/>
      <c r="Q5589" s="130"/>
    </row>
    <row r="5590" spans="1:17" ht="12.6" customHeight="1" x14ac:dyDescent="0.2">
      <c r="A5590" s="234"/>
      <c r="B5590" s="98"/>
      <c r="C5590" s="130"/>
      <c r="D5590" s="240"/>
      <c r="E5590" s="240"/>
      <c r="F5590" s="224"/>
      <c r="G5590" s="98"/>
      <c r="H5590" s="98"/>
      <c r="I5590" s="130"/>
      <c r="J5590" s="98"/>
      <c r="K5590" s="98"/>
      <c r="L5590" s="98"/>
      <c r="M5590" s="255"/>
      <c r="N5590" s="255"/>
      <c r="O5590" s="98"/>
      <c r="P5590" s="98"/>
      <c r="Q5590" s="130"/>
    </row>
    <row r="5591" spans="1:17" ht="12.6" customHeight="1" x14ac:dyDescent="0.2">
      <c r="A5591" s="234"/>
      <c r="B5591" s="98"/>
      <c r="C5591" s="130"/>
      <c r="D5591" s="240"/>
      <c r="E5591" s="240"/>
      <c r="F5591" s="224"/>
      <c r="G5591" s="98"/>
      <c r="H5591" s="98"/>
      <c r="I5591" s="130"/>
      <c r="J5591" s="98"/>
      <c r="K5591" s="98"/>
      <c r="L5591" s="98"/>
      <c r="M5591" s="255"/>
      <c r="N5591" s="255"/>
      <c r="O5591" s="98"/>
      <c r="P5591" s="98"/>
      <c r="Q5591" s="130"/>
    </row>
    <row r="5592" spans="1:17" ht="12.6" customHeight="1" x14ac:dyDescent="0.2">
      <c r="A5592" s="234"/>
      <c r="B5592" s="98"/>
      <c r="C5592" s="130"/>
      <c r="D5592" s="240"/>
      <c r="E5592" s="240"/>
      <c r="F5592" s="224"/>
      <c r="G5592" s="98"/>
      <c r="H5592" s="98"/>
      <c r="I5592" s="130"/>
      <c r="J5592" s="98"/>
      <c r="K5592" s="98"/>
      <c r="L5592" s="98"/>
      <c r="M5592" s="255"/>
      <c r="N5592" s="255"/>
      <c r="O5592" s="98"/>
      <c r="P5592" s="98"/>
      <c r="Q5592" s="130"/>
    </row>
    <row r="5593" spans="1:17" ht="12.6" customHeight="1" x14ac:dyDescent="0.2">
      <c r="A5593" s="234"/>
      <c r="B5593" s="98"/>
      <c r="C5593" s="130"/>
      <c r="D5593" s="240"/>
      <c r="E5593" s="240"/>
      <c r="F5593" s="224"/>
      <c r="G5593" s="98"/>
      <c r="H5593" s="98"/>
      <c r="I5593" s="130"/>
      <c r="J5593" s="98"/>
      <c r="K5593" s="98"/>
      <c r="L5593" s="98"/>
      <c r="M5593" s="255"/>
      <c r="N5593" s="255"/>
      <c r="O5593" s="98"/>
      <c r="P5593" s="98"/>
      <c r="Q5593" s="130"/>
    </row>
    <row r="5594" spans="1:17" ht="12.6" customHeight="1" x14ac:dyDescent="0.2">
      <c r="A5594" s="234"/>
      <c r="B5594" s="98"/>
      <c r="C5594" s="130"/>
      <c r="D5594" s="240"/>
      <c r="E5594" s="240"/>
      <c r="F5594" s="224"/>
      <c r="G5594" s="98"/>
      <c r="H5594" s="98"/>
      <c r="I5594" s="130"/>
      <c r="J5594" s="98"/>
      <c r="K5594" s="98"/>
      <c r="L5594" s="98"/>
      <c r="M5594" s="255"/>
      <c r="N5594" s="255"/>
      <c r="O5594" s="98"/>
      <c r="P5594" s="98"/>
      <c r="Q5594" s="130"/>
    </row>
    <row r="5595" spans="1:17" ht="12.6" customHeight="1" x14ac:dyDescent="0.2">
      <c r="A5595" s="234"/>
      <c r="B5595" s="98"/>
      <c r="C5595" s="130"/>
      <c r="D5595" s="240"/>
      <c r="E5595" s="240"/>
      <c r="F5595" s="224"/>
      <c r="G5595" s="98"/>
      <c r="H5595" s="98"/>
      <c r="I5595" s="130"/>
      <c r="J5595" s="98"/>
      <c r="K5595" s="98"/>
      <c r="L5595" s="98"/>
      <c r="M5595" s="255"/>
      <c r="N5595" s="255"/>
      <c r="O5595" s="98"/>
      <c r="P5595" s="98"/>
      <c r="Q5595" s="130"/>
    </row>
    <row r="5596" spans="1:17" ht="12.6" customHeight="1" x14ac:dyDescent="0.2">
      <c r="A5596" s="234"/>
      <c r="B5596" s="98"/>
      <c r="C5596" s="130"/>
      <c r="D5596" s="240"/>
      <c r="E5596" s="240"/>
      <c r="F5596" s="224"/>
      <c r="G5596" s="98"/>
      <c r="H5596" s="98"/>
      <c r="I5596" s="130"/>
      <c r="J5596" s="98"/>
      <c r="K5596" s="98"/>
      <c r="L5596" s="98"/>
      <c r="M5596" s="255"/>
      <c r="N5596" s="255"/>
      <c r="O5596" s="98"/>
      <c r="P5596" s="98"/>
      <c r="Q5596" s="130"/>
    </row>
    <row r="5597" spans="1:17" ht="12.6" customHeight="1" x14ac:dyDescent="0.2">
      <c r="A5597" s="234"/>
      <c r="B5597" s="98"/>
      <c r="C5597" s="130"/>
      <c r="D5597" s="240"/>
      <c r="E5597" s="240"/>
      <c r="F5597" s="224"/>
      <c r="G5597" s="98"/>
      <c r="H5597" s="98"/>
      <c r="I5597" s="130"/>
      <c r="J5597" s="98"/>
      <c r="K5597" s="98"/>
      <c r="L5597" s="98"/>
      <c r="M5597" s="255"/>
      <c r="N5597" s="255"/>
      <c r="O5597" s="98"/>
      <c r="P5597" s="98"/>
      <c r="Q5597" s="130"/>
    </row>
    <row r="5598" spans="1:17" ht="12.6" customHeight="1" x14ac:dyDescent="0.2">
      <c r="A5598" s="234"/>
      <c r="B5598" s="98"/>
      <c r="C5598" s="130"/>
      <c r="D5598" s="240"/>
      <c r="E5598" s="240"/>
      <c r="F5598" s="224"/>
      <c r="G5598" s="98"/>
      <c r="H5598" s="98"/>
      <c r="I5598" s="130"/>
      <c r="J5598" s="98"/>
      <c r="K5598" s="98"/>
      <c r="L5598" s="98"/>
      <c r="M5598" s="255"/>
      <c r="N5598" s="255"/>
      <c r="O5598" s="98"/>
      <c r="P5598" s="98"/>
      <c r="Q5598" s="130"/>
    </row>
    <row r="5599" spans="1:17" ht="12.6" customHeight="1" x14ac:dyDescent="0.2">
      <c r="A5599" s="234"/>
      <c r="B5599" s="98"/>
      <c r="C5599" s="130"/>
      <c r="D5599" s="240"/>
      <c r="E5599" s="240"/>
      <c r="F5599" s="224"/>
      <c r="G5599" s="98"/>
      <c r="H5599" s="98"/>
      <c r="I5599" s="130"/>
      <c r="J5599" s="98"/>
      <c r="K5599" s="98"/>
      <c r="L5599" s="98"/>
      <c r="M5599" s="255"/>
      <c r="N5599" s="255"/>
      <c r="O5599" s="98"/>
      <c r="P5599" s="98"/>
      <c r="Q5599" s="130"/>
    </row>
    <row r="5600" spans="1:17" ht="12.6" customHeight="1" x14ac:dyDescent="0.2">
      <c r="A5600" s="234"/>
      <c r="B5600" s="98"/>
      <c r="C5600" s="130"/>
      <c r="D5600" s="240"/>
      <c r="E5600" s="240"/>
      <c r="F5600" s="224"/>
      <c r="G5600" s="98"/>
      <c r="H5600" s="98"/>
      <c r="I5600" s="130"/>
      <c r="J5600" s="98"/>
      <c r="K5600" s="98"/>
      <c r="L5600" s="98"/>
      <c r="M5600" s="255"/>
      <c r="N5600" s="255"/>
      <c r="O5600" s="98"/>
      <c r="P5600" s="98"/>
      <c r="Q5600" s="130"/>
    </row>
    <row r="5601" spans="1:17" ht="12.6" customHeight="1" x14ac:dyDescent="0.2">
      <c r="A5601" s="234"/>
      <c r="B5601" s="98"/>
      <c r="C5601" s="130"/>
      <c r="D5601" s="240"/>
      <c r="E5601" s="240"/>
      <c r="F5601" s="224"/>
      <c r="G5601" s="98"/>
      <c r="H5601" s="98"/>
      <c r="I5601" s="130"/>
      <c r="J5601" s="98"/>
      <c r="K5601" s="98"/>
      <c r="L5601" s="98"/>
      <c r="M5601" s="255"/>
      <c r="N5601" s="255"/>
      <c r="O5601" s="98"/>
      <c r="P5601" s="98"/>
      <c r="Q5601" s="130"/>
    </row>
    <row r="5602" spans="1:17" ht="12.6" customHeight="1" x14ac:dyDescent="0.2">
      <c r="A5602" s="234"/>
      <c r="B5602" s="98"/>
      <c r="C5602" s="130"/>
      <c r="D5602" s="240"/>
      <c r="E5602" s="240"/>
      <c r="F5602" s="224"/>
      <c r="G5602" s="98"/>
      <c r="H5602" s="98"/>
      <c r="I5602" s="130"/>
      <c r="J5602" s="98"/>
      <c r="K5602" s="98"/>
      <c r="L5602" s="98"/>
      <c r="M5602" s="255"/>
      <c r="N5602" s="255"/>
      <c r="O5602" s="98"/>
      <c r="P5602" s="98"/>
      <c r="Q5602" s="130"/>
    </row>
    <row r="5603" spans="1:17" ht="12.6" customHeight="1" x14ac:dyDescent="0.2">
      <c r="A5603" s="234"/>
      <c r="B5603" s="98"/>
      <c r="C5603" s="130"/>
      <c r="D5603" s="240"/>
      <c r="E5603" s="240"/>
      <c r="F5603" s="224"/>
      <c r="G5603" s="98"/>
      <c r="H5603" s="98"/>
      <c r="I5603" s="130"/>
      <c r="J5603" s="98"/>
      <c r="K5603" s="98"/>
      <c r="L5603" s="98"/>
      <c r="M5603" s="255"/>
      <c r="N5603" s="255"/>
      <c r="O5603" s="98"/>
      <c r="P5603" s="98"/>
      <c r="Q5603" s="130"/>
    </row>
    <row r="5604" spans="1:17" ht="12.6" customHeight="1" x14ac:dyDescent="0.2">
      <c r="A5604" s="234"/>
      <c r="B5604" s="98"/>
      <c r="C5604" s="130"/>
      <c r="D5604" s="240"/>
      <c r="E5604" s="240"/>
      <c r="F5604" s="224"/>
      <c r="G5604" s="98"/>
      <c r="H5604" s="98"/>
      <c r="I5604" s="130"/>
      <c r="J5604" s="98"/>
      <c r="K5604" s="98"/>
      <c r="L5604" s="98"/>
      <c r="M5604" s="255"/>
      <c r="N5604" s="255"/>
      <c r="O5604" s="98"/>
      <c r="P5604" s="98"/>
      <c r="Q5604" s="130"/>
    </row>
    <row r="5605" spans="1:17" ht="12.6" customHeight="1" x14ac:dyDescent="0.2">
      <c r="A5605" s="234"/>
      <c r="B5605" s="98"/>
      <c r="C5605" s="130"/>
      <c r="D5605" s="240"/>
      <c r="E5605" s="240"/>
      <c r="F5605" s="224"/>
      <c r="G5605" s="98"/>
      <c r="H5605" s="98"/>
      <c r="I5605" s="130"/>
      <c r="J5605" s="98"/>
      <c r="K5605" s="98"/>
      <c r="L5605" s="98"/>
      <c r="M5605" s="255"/>
      <c r="N5605" s="255"/>
      <c r="O5605" s="98"/>
      <c r="P5605" s="98"/>
      <c r="Q5605" s="130"/>
    </row>
    <row r="5606" spans="1:17" ht="12.6" customHeight="1" x14ac:dyDescent="0.2">
      <c r="A5606" s="234"/>
      <c r="B5606" s="98"/>
      <c r="C5606" s="130"/>
      <c r="D5606" s="240"/>
      <c r="E5606" s="240"/>
      <c r="F5606" s="224"/>
      <c r="G5606" s="98"/>
      <c r="H5606" s="98"/>
      <c r="I5606" s="130"/>
      <c r="J5606" s="98"/>
      <c r="K5606" s="98"/>
      <c r="L5606" s="98"/>
      <c r="M5606" s="255"/>
      <c r="N5606" s="255"/>
      <c r="O5606" s="98"/>
      <c r="P5606" s="98"/>
      <c r="Q5606" s="130"/>
    </row>
    <row r="5607" spans="1:17" ht="12.6" customHeight="1" x14ac:dyDescent="0.2">
      <c r="A5607" s="234"/>
      <c r="B5607" s="98"/>
      <c r="C5607" s="130"/>
      <c r="D5607" s="240"/>
      <c r="E5607" s="240"/>
      <c r="F5607" s="224"/>
      <c r="G5607" s="98"/>
      <c r="H5607" s="98"/>
      <c r="I5607" s="130"/>
      <c r="J5607" s="98"/>
      <c r="K5607" s="98"/>
      <c r="L5607" s="98"/>
      <c r="M5607" s="255"/>
      <c r="N5607" s="255"/>
      <c r="O5607" s="98"/>
      <c r="P5607" s="98"/>
      <c r="Q5607" s="130"/>
    </row>
    <row r="5608" spans="1:17" ht="12.6" customHeight="1" x14ac:dyDescent="0.2">
      <c r="A5608" s="234"/>
      <c r="B5608" s="98"/>
      <c r="C5608" s="130"/>
      <c r="D5608" s="240"/>
      <c r="E5608" s="240"/>
      <c r="F5608" s="224"/>
      <c r="G5608" s="98"/>
      <c r="H5608" s="98"/>
      <c r="I5608" s="130"/>
      <c r="J5608" s="98"/>
      <c r="K5608" s="98"/>
      <c r="L5608" s="98"/>
      <c r="M5608" s="255"/>
      <c r="N5608" s="255"/>
      <c r="O5608" s="98"/>
      <c r="P5608" s="98"/>
      <c r="Q5608" s="130"/>
    </row>
    <row r="5609" spans="1:17" ht="12.6" customHeight="1" x14ac:dyDescent="0.2">
      <c r="A5609" s="234"/>
      <c r="B5609" s="98"/>
      <c r="C5609" s="130"/>
      <c r="D5609" s="240"/>
      <c r="E5609" s="240"/>
      <c r="F5609" s="224"/>
      <c r="G5609" s="98"/>
      <c r="H5609" s="98"/>
      <c r="I5609" s="130"/>
      <c r="J5609" s="98"/>
      <c r="K5609" s="98"/>
      <c r="L5609" s="98"/>
      <c r="M5609" s="255"/>
      <c r="N5609" s="255"/>
      <c r="O5609" s="98"/>
      <c r="P5609" s="98"/>
      <c r="Q5609" s="130"/>
    </row>
    <row r="5610" spans="1:17" ht="12.6" customHeight="1" x14ac:dyDescent="0.2">
      <c r="A5610" s="234"/>
      <c r="B5610" s="98"/>
      <c r="C5610" s="130"/>
      <c r="D5610" s="240"/>
      <c r="E5610" s="240"/>
      <c r="F5610" s="224"/>
      <c r="G5610" s="98"/>
      <c r="H5610" s="98"/>
      <c r="I5610" s="130"/>
      <c r="J5610" s="98"/>
      <c r="K5610" s="98"/>
      <c r="L5610" s="98"/>
      <c r="M5610" s="255"/>
      <c r="N5610" s="255"/>
      <c r="O5610" s="98"/>
      <c r="P5610" s="98"/>
      <c r="Q5610" s="130"/>
    </row>
    <row r="5611" spans="1:17" ht="12.6" customHeight="1" x14ac:dyDescent="0.2">
      <c r="A5611" s="234"/>
      <c r="B5611" s="98"/>
      <c r="C5611" s="130"/>
      <c r="D5611" s="240"/>
      <c r="E5611" s="240"/>
      <c r="F5611" s="224"/>
      <c r="G5611" s="98"/>
      <c r="H5611" s="98"/>
      <c r="I5611" s="130"/>
      <c r="J5611" s="98"/>
      <c r="K5611" s="98"/>
      <c r="L5611" s="98"/>
      <c r="M5611" s="255"/>
      <c r="N5611" s="255"/>
      <c r="O5611" s="98"/>
      <c r="P5611" s="98"/>
      <c r="Q5611" s="130"/>
    </row>
    <row r="5612" spans="1:17" ht="12.6" customHeight="1" x14ac:dyDescent="0.2">
      <c r="A5612" s="234"/>
      <c r="B5612" s="98"/>
      <c r="C5612" s="130"/>
      <c r="D5612" s="240"/>
      <c r="E5612" s="240"/>
      <c r="F5612" s="224"/>
      <c r="G5612" s="98"/>
      <c r="H5612" s="98"/>
      <c r="I5612" s="130"/>
      <c r="J5612" s="98"/>
      <c r="K5612" s="98"/>
      <c r="L5612" s="98"/>
      <c r="M5612" s="255"/>
      <c r="N5612" s="255"/>
      <c r="O5612" s="98"/>
      <c r="P5612" s="98"/>
      <c r="Q5612" s="130"/>
    </row>
    <row r="5613" spans="1:17" ht="12.6" customHeight="1" x14ac:dyDescent="0.2">
      <c r="A5613" s="234"/>
      <c r="B5613" s="98"/>
      <c r="C5613" s="130"/>
      <c r="D5613" s="240"/>
      <c r="E5613" s="240"/>
      <c r="F5613" s="224"/>
      <c r="G5613" s="98"/>
      <c r="H5613" s="98"/>
      <c r="I5613" s="130"/>
      <c r="J5613" s="98"/>
      <c r="K5613" s="98"/>
      <c r="L5613" s="98"/>
      <c r="M5613" s="255"/>
      <c r="N5613" s="255"/>
      <c r="O5613" s="98"/>
      <c r="P5613" s="98"/>
      <c r="Q5613" s="130"/>
    </row>
    <row r="5614" spans="1:17" ht="12.6" customHeight="1" x14ac:dyDescent="0.2">
      <c r="A5614" s="234"/>
      <c r="B5614" s="98"/>
      <c r="C5614" s="130"/>
      <c r="D5614" s="240"/>
      <c r="E5614" s="240"/>
      <c r="F5614" s="224"/>
      <c r="G5614" s="98"/>
      <c r="H5614" s="98"/>
      <c r="I5614" s="130"/>
      <c r="J5614" s="98"/>
      <c r="K5614" s="98"/>
      <c r="L5614" s="98"/>
      <c r="M5614" s="255"/>
      <c r="N5614" s="255"/>
      <c r="O5614" s="98"/>
      <c r="P5614" s="98"/>
      <c r="Q5614" s="130"/>
    </row>
    <row r="5615" spans="1:17" ht="12.6" customHeight="1" x14ac:dyDescent="0.2">
      <c r="A5615" s="234"/>
      <c r="B5615" s="98"/>
      <c r="C5615" s="130"/>
      <c r="D5615" s="240"/>
      <c r="E5615" s="240"/>
      <c r="F5615" s="224"/>
      <c r="G5615" s="98"/>
      <c r="H5615" s="98"/>
      <c r="I5615" s="130"/>
      <c r="J5615" s="98"/>
      <c r="K5615" s="98"/>
      <c r="L5615" s="98"/>
      <c r="M5615" s="255"/>
      <c r="N5615" s="255"/>
      <c r="O5615" s="98"/>
      <c r="P5615" s="98"/>
      <c r="Q5615" s="130"/>
    </row>
    <row r="5616" spans="1:17" ht="12.6" customHeight="1" x14ac:dyDescent="0.2">
      <c r="A5616" s="234"/>
      <c r="B5616" s="98"/>
      <c r="C5616" s="130"/>
      <c r="D5616" s="240"/>
      <c r="E5616" s="240"/>
      <c r="F5616" s="224"/>
      <c r="G5616" s="98"/>
      <c r="H5616" s="98"/>
      <c r="I5616" s="130"/>
      <c r="J5616" s="98"/>
      <c r="K5616" s="98"/>
      <c r="L5616" s="98"/>
      <c r="M5616" s="255"/>
      <c r="N5616" s="255"/>
      <c r="O5616" s="98"/>
      <c r="P5616" s="98"/>
      <c r="Q5616" s="130"/>
    </row>
    <row r="5617" spans="1:17" ht="12.6" customHeight="1" x14ac:dyDescent="0.2">
      <c r="A5617" s="234"/>
      <c r="B5617" s="98"/>
      <c r="C5617" s="130"/>
      <c r="D5617" s="240"/>
      <c r="E5617" s="240"/>
      <c r="F5617" s="224"/>
      <c r="G5617" s="98"/>
      <c r="H5617" s="98"/>
      <c r="I5617" s="130"/>
      <c r="J5617" s="98"/>
      <c r="K5617" s="98"/>
      <c r="L5617" s="98"/>
      <c r="M5617" s="255"/>
      <c r="N5617" s="255"/>
      <c r="O5617" s="98"/>
      <c r="P5617" s="98"/>
      <c r="Q5617" s="130"/>
    </row>
    <row r="5618" spans="1:17" ht="12.6" customHeight="1" x14ac:dyDescent="0.2">
      <c r="A5618" s="234"/>
      <c r="B5618" s="98"/>
      <c r="C5618" s="130"/>
      <c r="D5618" s="240"/>
      <c r="E5618" s="240"/>
      <c r="F5618" s="224"/>
      <c r="G5618" s="98"/>
      <c r="H5618" s="98"/>
      <c r="I5618" s="130"/>
      <c r="J5618" s="98"/>
      <c r="K5618" s="98"/>
      <c r="L5618" s="98"/>
      <c r="M5618" s="255"/>
      <c r="N5618" s="255"/>
      <c r="O5618" s="98"/>
      <c r="P5618" s="98"/>
      <c r="Q5618" s="130"/>
    </row>
    <row r="5619" spans="1:17" ht="12.6" customHeight="1" x14ac:dyDescent="0.2">
      <c r="A5619" s="234"/>
      <c r="B5619" s="98"/>
      <c r="C5619" s="130"/>
      <c r="D5619" s="240"/>
      <c r="E5619" s="240"/>
      <c r="F5619" s="224"/>
      <c r="G5619" s="98"/>
      <c r="H5619" s="98"/>
      <c r="I5619" s="130"/>
      <c r="J5619" s="98"/>
      <c r="K5619" s="98"/>
      <c r="L5619" s="98"/>
      <c r="M5619" s="255"/>
      <c r="N5619" s="255"/>
      <c r="O5619" s="98"/>
      <c r="P5619" s="98"/>
      <c r="Q5619" s="130"/>
    </row>
    <row r="5620" spans="1:17" ht="12.6" customHeight="1" x14ac:dyDescent="0.2">
      <c r="A5620" s="234"/>
      <c r="B5620" s="98"/>
      <c r="C5620" s="130"/>
      <c r="D5620" s="240"/>
      <c r="E5620" s="240"/>
      <c r="F5620" s="224"/>
      <c r="G5620" s="98"/>
      <c r="H5620" s="98"/>
      <c r="I5620" s="130"/>
      <c r="J5620" s="98"/>
      <c r="K5620" s="98"/>
      <c r="L5620" s="98"/>
      <c r="M5620" s="255"/>
      <c r="N5620" s="255"/>
      <c r="O5620" s="98"/>
      <c r="P5620" s="98"/>
      <c r="Q5620" s="130"/>
    </row>
    <row r="5621" spans="1:17" ht="12.6" customHeight="1" x14ac:dyDescent="0.2">
      <c r="A5621" s="234"/>
      <c r="B5621" s="98"/>
      <c r="C5621" s="130"/>
      <c r="D5621" s="240"/>
      <c r="E5621" s="240"/>
      <c r="F5621" s="224"/>
      <c r="G5621" s="98"/>
      <c r="H5621" s="98"/>
      <c r="I5621" s="130"/>
      <c r="J5621" s="98"/>
      <c r="K5621" s="98"/>
      <c r="L5621" s="98"/>
      <c r="M5621" s="255"/>
      <c r="N5621" s="255"/>
      <c r="O5621" s="98"/>
      <c r="P5621" s="98"/>
      <c r="Q5621" s="130"/>
    </row>
    <row r="5622" spans="1:17" ht="12.6" customHeight="1" x14ac:dyDescent="0.2">
      <c r="A5622" s="234"/>
      <c r="B5622" s="98"/>
      <c r="C5622" s="130"/>
      <c r="D5622" s="240"/>
      <c r="E5622" s="240"/>
      <c r="F5622" s="224"/>
      <c r="G5622" s="98"/>
      <c r="H5622" s="98"/>
      <c r="I5622" s="130"/>
      <c r="J5622" s="98"/>
      <c r="K5622" s="98"/>
      <c r="L5622" s="98"/>
      <c r="M5622" s="255"/>
      <c r="N5622" s="255"/>
      <c r="O5622" s="98"/>
      <c r="P5622" s="98"/>
      <c r="Q5622" s="130"/>
    </row>
    <row r="5623" spans="1:17" ht="12.6" customHeight="1" x14ac:dyDescent="0.2">
      <c r="A5623" s="234"/>
      <c r="B5623" s="98"/>
      <c r="C5623" s="130"/>
      <c r="D5623" s="240"/>
      <c r="E5623" s="240"/>
      <c r="F5623" s="224"/>
      <c r="G5623" s="98"/>
      <c r="H5623" s="98"/>
      <c r="I5623" s="130"/>
      <c r="J5623" s="98"/>
      <c r="K5623" s="98"/>
      <c r="L5623" s="98"/>
      <c r="M5623" s="255"/>
      <c r="N5623" s="255"/>
      <c r="O5623" s="98"/>
      <c r="P5623" s="98"/>
      <c r="Q5623" s="130"/>
    </row>
    <row r="5624" spans="1:17" ht="12.6" customHeight="1" x14ac:dyDescent="0.2">
      <c r="A5624" s="234"/>
      <c r="B5624" s="98"/>
      <c r="C5624" s="130"/>
      <c r="D5624" s="240"/>
      <c r="E5624" s="240"/>
      <c r="F5624" s="224"/>
      <c r="G5624" s="98"/>
      <c r="H5624" s="98"/>
      <c r="I5624" s="130"/>
      <c r="J5624" s="98"/>
      <c r="K5624" s="98"/>
      <c r="L5624" s="98"/>
      <c r="M5624" s="255"/>
      <c r="N5624" s="255"/>
      <c r="O5624" s="98"/>
      <c r="P5624" s="98"/>
      <c r="Q5624" s="130"/>
    </row>
    <row r="5625" spans="1:17" ht="12.6" customHeight="1" x14ac:dyDescent="0.2">
      <c r="A5625" s="234"/>
      <c r="B5625" s="98"/>
      <c r="C5625" s="130"/>
      <c r="D5625" s="240"/>
      <c r="E5625" s="240"/>
      <c r="F5625" s="224"/>
      <c r="G5625" s="98"/>
      <c r="H5625" s="98"/>
      <c r="I5625" s="130"/>
      <c r="J5625" s="98"/>
      <c r="K5625" s="98"/>
      <c r="L5625" s="98"/>
      <c r="M5625" s="255"/>
      <c r="N5625" s="255"/>
      <c r="O5625" s="98"/>
      <c r="P5625" s="98"/>
      <c r="Q5625" s="130"/>
    </row>
    <row r="5626" spans="1:17" ht="12.6" customHeight="1" x14ac:dyDescent="0.2">
      <c r="A5626" s="234"/>
      <c r="B5626" s="98"/>
      <c r="C5626" s="130"/>
      <c r="D5626" s="240"/>
      <c r="E5626" s="240"/>
      <c r="F5626" s="224"/>
      <c r="G5626" s="98"/>
      <c r="H5626" s="98"/>
      <c r="I5626" s="130"/>
      <c r="J5626" s="98"/>
      <c r="K5626" s="98"/>
      <c r="L5626" s="98"/>
      <c r="M5626" s="255"/>
      <c r="N5626" s="255"/>
      <c r="O5626" s="98"/>
      <c r="P5626" s="98"/>
      <c r="Q5626" s="130"/>
    </row>
    <row r="5627" spans="1:17" ht="12.6" customHeight="1" x14ac:dyDescent="0.2">
      <c r="A5627" s="234"/>
      <c r="B5627" s="98"/>
      <c r="C5627" s="130"/>
      <c r="D5627" s="240"/>
      <c r="E5627" s="240"/>
      <c r="F5627" s="224"/>
      <c r="G5627" s="98"/>
      <c r="H5627" s="98"/>
      <c r="I5627" s="130"/>
      <c r="J5627" s="98"/>
      <c r="K5627" s="98"/>
      <c r="L5627" s="98"/>
      <c r="M5627" s="255"/>
      <c r="N5627" s="255"/>
      <c r="O5627" s="98"/>
      <c r="P5627" s="98"/>
      <c r="Q5627" s="130"/>
    </row>
    <row r="5628" spans="1:17" ht="12.6" customHeight="1" x14ac:dyDescent="0.2">
      <c r="A5628" s="234"/>
      <c r="B5628" s="98"/>
      <c r="C5628" s="130"/>
      <c r="D5628" s="240"/>
      <c r="E5628" s="240"/>
      <c r="F5628" s="224"/>
      <c r="G5628" s="98"/>
      <c r="H5628" s="98"/>
      <c r="I5628" s="130"/>
      <c r="J5628" s="98"/>
      <c r="K5628" s="98"/>
      <c r="L5628" s="98"/>
      <c r="M5628" s="255"/>
      <c r="N5628" s="255"/>
      <c r="O5628" s="98"/>
      <c r="P5628" s="98"/>
      <c r="Q5628" s="130"/>
    </row>
    <row r="5629" spans="1:17" ht="12.6" customHeight="1" x14ac:dyDescent="0.2">
      <c r="A5629" s="234"/>
      <c r="B5629" s="98"/>
      <c r="C5629" s="130"/>
      <c r="D5629" s="240"/>
      <c r="E5629" s="240"/>
      <c r="F5629" s="224"/>
      <c r="G5629" s="98"/>
      <c r="H5629" s="98"/>
      <c r="I5629" s="130"/>
      <c r="J5629" s="98"/>
      <c r="K5629" s="98"/>
      <c r="L5629" s="98"/>
      <c r="M5629" s="255"/>
      <c r="N5629" s="255"/>
      <c r="O5629" s="98"/>
      <c r="P5629" s="98"/>
      <c r="Q5629" s="130"/>
    </row>
    <row r="5630" spans="1:17" ht="12.6" customHeight="1" x14ac:dyDescent="0.2">
      <c r="A5630" s="234"/>
      <c r="B5630" s="98"/>
      <c r="C5630" s="130"/>
      <c r="D5630" s="240"/>
      <c r="E5630" s="240"/>
      <c r="F5630" s="224"/>
      <c r="G5630" s="98"/>
      <c r="H5630" s="98"/>
      <c r="I5630" s="130"/>
      <c r="J5630" s="98"/>
      <c r="K5630" s="98"/>
      <c r="L5630" s="98"/>
      <c r="M5630" s="255"/>
      <c r="N5630" s="255"/>
      <c r="O5630" s="98"/>
      <c r="P5630" s="98"/>
      <c r="Q5630" s="130"/>
    </row>
    <row r="5631" spans="1:17" ht="12.6" customHeight="1" x14ac:dyDescent="0.2">
      <c r="A5631" s="234"/>
      <c r="B5631" s="98"/>
      <c r="C5631" s="130"/>
      <c r="D5631" s="240"/>
      <c r="E5631" s="240"/>
      <c r="F5631" s="224"/>
      <c r="G5631" s="98"/>
      <c r="H5631" s="98"/>
      <c r="I5631" s="130"/>
      <c r="J5631" s="98"/>
      <c r="K5631" s="98"/>
      <c r="L5631" s="98"/>
      <c r="M5631" s="255"/>
      <c r="N5631" s="255"/>
      <c r="O5631" s="98"/>
      <c r="P5631" s="98"/>
      <c r="Q5631" s="130"/>
    </row>
    <row r="5632" spans="1:17" ht="12.6" customHeight="1" x14ac:dyDescent="0.2">
      <c r="A5632" s="234"/>
      <c r="B5632" s="98"/>
      <c r="C5632" s="130"/>
      <c r="D5632" s="240"/>
      <c r="E5632" s="240"/>
      <c r="F5632" s="224"/>
      <c r="G5632" s="98"/>
      <c r="H5632" s="98"/>
      <c r="I5632" s="130"/>
      <c r="J5632" s="98"/>
      <c r="K5632" s="98"/>
      <c r="L5632" s="98"/>
      <c r="M5632" s="255"/>
      <c r="N5632" s="255"/>
      <c r="O5632" s="98"/>
      <c r="P5632" s="98"/>
      <c r="Q5632" s="130"/>
    </row>
    <row r="5633" spans="1:17" ht="12.6" customHeight="1" x14ac:dyDescent="0.2">
      <c r="A5633" s="234"/>
      <c r="B5633" s="98"/>
      <c r="C5633" s="130"/>
      <c r="D5633" s="240"/>
      <c r="E5633" s="240"/>
      <c r="F5633" s="224"/>
      <c r="G5633" s="98"/>
      <c r="H5633" s="98"/>
      <c r="I5633" s="130"/>
      <c r="J5633" s="98"/>
      <c r="K5633" s="98"/>
      <c r="L5633" s="98"/>
      <c r="M5633" s="255"/>
      <c r="N5633" s="255"/>
      <c r="O5633" s="98"/>
      <c r="P5633" s="98"/>
      <c r="Q5633" s="130"/>
    </row>
    <row r="5634" spans="1:17" ht="12.6" customHeight="1" x14ac:dyDescent="0.2">
      <c r="A5634" s="234"/>
      <c r="B5634" s="98"/>
      <c r="C5634" s="130"/>
      <c r="D5634" s="240"/>
      <c r="E5634" s="240"/>
      <c r="F5634" s="224"/>
      <c r="G5634" s="98"/>
      <c r="H5634" s="98"/>
      <c r="I5634" s="130"/>
      <c r="J5634" s="98"/>
      <c r="K5634" s="98"/>
      <c r="L5634" s="98"/>
      <c r="M5634" s="255"/>
      <c r="N5634" s="255"/>
      <c r="O5634" s="98"/>
      <c r="P5634" s="98"/>
      <c r="Q5634" s="130"/>
    </row>
    <row r="5635" spans="1:17" ht="12.6" customHeight="1" x14ac:dyDescent="0.2">
      <c r="A5635" s="234"/>
      <c r="B5635" s="98"/>
      <c r="C5635" s="130"/>
      <c r="D5635" s="240"/>
      <c r="E5635" s="240"/>
      <c r="F5635" s="224"/>
      <c r="G5635" s="98"/>
      <c r="H5635" s="98"/>
      <c r="I5635" s="130"/>
      <c r="J5635" s="98"/>
      <c r="K5635" s="98"/>
      <c r="L5635" s="98"/>
      <c r="M5635" s="255"/>
      <c r="N5635" s="255"/>
      <c r="O5635" s="98"/>
      <c r="P5635" s="98"/>
      <c r="Q5635" s="130"/>
    </row>
    <row r="5636" spans="1:17" ht="12.6" customHeight="1" x14ac:dyDescent="0.2">
      <c r="A5636" s="234"/>
      <c r="B5636" s="98"/>
      <c r="C5636" s="130"/>
      <c r="D5636" s="240"/>
      <c r="E5636" s="240"/>
      <c r="F5636" s="224"/>
      <c r="G5636" s="98"/>
      <c r="H5636" s="98"/>
      <c r="I5636" s="130"/>
      <c r="J5636" s="98"/>
      <c r="K5636" s="98"/>
      <c r="L5636" s="98"/>
      <c r="M5636" s="255"/>
      <c r="N5636" s="255"/>
      <c r="O5636" s="98"/>
      <c r="P5636" s="98"/>
      <c r="Q5636" s="130"/>
    </row>
    <row r="5637" spans="1:17" ht="12.6" customHeight="1" x14ac:dyDescent="0.2">
      <c r="A5637" s="234"/>
      <c r="B5637" s="98"/>
      <c r="C5637" s="130"/>
      <c r="D5637" s="240"/>
      <c r="E5637" s="240"/>
      <c r="F5637" s="224"/>
      <c r="G5637" s="98"/>
      <c r="H5637" s="98"/>
      <c r="I5637" s="130"/>
      <c r="J5637" s="98"/>
      <c r="K5637" s="98"/>
      <c r="L5637" s="98"/>
      <c r="M5637" s="255"/>
      <c r="N5637" s="255"/>
      <c r="O5637" s="98"/>
      <c r="P5637" s="98"/>
      <c r="Q5637" s="130"/>
    </row>
    <row r="5638" spans="1:17" ht="12.6" customHeight="1" x14ac:dyDescent="0.2">
      <c r="A5638" s="234"/>
      <c r="B5638" s="98"/>
      <c r="C5638" s="130"/>
      <c r="D5638" s="240"/>
      <c r="E5638" s="240"/>
      <c r="F5638" s="224"/>
      <c r="G5638" s="98"/>
      <c r="H5638" s="98"/>
      <c r="I5638" s="130"/>
      <c r="J5638" s="98"/>
      <c r="K5638" s="98"/>
      <c r="L5638" s="98"/>
      <c r="M5638" s="255"/>
      <c r="N5638" s="255"/>
      <c r="O5638" s="98"/>
      <c r="P5638" s="98"/>
      <c r="Q5638" s="130"/>
    </row>
    <row r="5639" spans="1:17" ht="12.6" customHeight="1" x14ac:dyDescent="0.2">
      <c r="A5639" s="234"/>
      <c r="B5639" s="98"/>
      <c r="C5639" s="130"/>
      <c r="D5639" s="240"/>
      <c r="E5639" s="240"/>
      <c r="F5639" s="224"/>
      <c r="G5639" s="98"/>
      <c r="H5639" s="98"/>
      <c r="I5639" s="130"/>
      <c r="J5639" s="98"/>
      <c r="K5639" s="98"/>
      <c r="L5639" s="98"/>
      <c r="M5639" s="255"/>
      <c r="N5639" s="255"/>
      <c r="O5639" s="98"/>
      <c r="P5639" s="98"/>
      <c r="Q5639" s="130"/>
    </row>
    <row r="5640" spans="1:17" ht="12.6" customHeight="1" x14ac:dyDescent="0.2">
      <c r="A5640" s="234"/>
      <c r="B5640" s="98"/>
      <c r="C5640" s="130"/>
      <c r="D5640" s="240"/>
      <c r="E5640" s="240"/>
      <c r="F5640" s="224"/>
      <c r="G5640" s="98"/>
      <c r="H5640" s="98"/>
      <c r="I5640" s="130"/>
      <c r="J5640" s="98"/>
      <c r="K5640" s="98"/>
      <c r="L5640" s="98"/>
      <c r="M5640" s="255"/>
      <c r="N5640" s="255"/>
      <c r="O5640" s="98"/>
      <c r="P5640" s="98"/>
      <c r="Q5640" s="130"/>
    </row>
    <row r="5641" spans="1:17" ht="12.6" customHeight="1" x14ac:dyDescent="0.2">
      <c r="A5641" s="234"/>
      <c r="B5641" s="98"/>
      <c r="C5641" s="130"/>
      <c r="D5641" s="240"/>
      <c r="E5641" s="240"/>
      <c r="F5641" s="224"/>
      <c r="G5641" s="98"/>
      <c r="H5641" s="98"/>
      <c r="I5641" s="130"/>
      <c r="J5641" s="98"/>
      <c r="K5641" s="98"/>
      <c r="L5641" s="98"/>
      <c r="M5641" s="255"/>
      <c r="N5641" s="255"/>
      <c r="O5641" s="98"/>
      <c r="P5641" s="98"/>
      <c r="Q5641" s="130"/>
    </row>
    <row r="5642" spans="1:17" ht="12.6" customHeight="1" x14ac:dyDescent="0.2">
      <c r="A5642" s="234"/>
      <c r="B5642" s="98"/>
      <c r="C5642" s="130"/>
      <c r="D5642" s="240"/>
      <c r="E5642" s="240"/>
      <c r="F5642" s="224"/>
      <c r="G5642" s="98"/>
      <c r="H5642" s="98"/>
      <c r="I5642" s="130"/>
      <c r="J5642" s="98"/>
      <c r="K5642" s="98"/>
      <c r="L5642" s="98"/>
      <c r="M5642" s="255"/>
      <c r="N5642" s="255"/>
      <c r="O5642" s="98"/>
      <c r="P5642" s="98"/>
      <c r="Q5642" s="130"/>
    </row>
    <row r="5643" spans="1:17" ht="12.6" customHeight="1" x14ac:dyDescent="0.2">
      <c r="A5643" s="234"/>
      <c r="B5643" s="98"/>
      <c r="C5643" s="130"/>
      <c r="D5643" s="240"/>
      <c r="E5643" s="240"/>
      <c r="F5643" s="224"/>
      <c r="G5643" s="98"/>
      <c r="H5643" s="98"/>
      <c r="I5643" s="130"/>
      <c r="J5643" s="98"/>
      <c r="K5643" s="98"/>
      <c r="L5643" s="98"/>
      <c r="M5643" s="255"/>
      <c r="N5643" s="255"/>
      <c r="O5643" s="98"/>
      <c r="P5643" s="98"/>
      <c r="Q5643" s="130"/>
    </row>
    <row r="5644" spans="1:17" ht="12.6" customHeight="1" x14ac:dyDescent="0.2">
      <c r="A5644" s="234"/>
      <c r="B5644" s="98"/>
      <c r="C5644" s="130"/>
      <c r="D5644" s="240"/>
      <c r="E5644" s="240"/>
      <c r="F5644" s="224"/>
      <c r="G5644" s="98"/>
      <c r="H5644" s="98"/>
      <c r="I5644" s="130"/>
      <c r="J5644" s="98"/>
      <c r="K5644" s="98"/>
      <c r="L5644" s="98"/>
      <c r="M5644" s="255"/>
      <c r="N5644" s="255"/>
      <c r="O5644" s="98"/>
      <c r="P5644" s="98"/>
      <c r="Q5644" s="130"/>
    </row>
    <row r="5645" spans="1:17" ht="12.6" customHeight="1" x14ac:dyDescent="0.2">
      <c r="A5645" s="234"/>
      <c r="B5645" s="98"/>
      <c r="C5645" s="130"/>
      <c r="D5645" s="240"/>
      <c r="E5645" s="240"/>
      <c r="F5645" s="224"/>
      <c r="G5645" s="98"/>
      <c r="H5645" s="98"/>
      <c r="I5645" s="130"/>
      <c r="J5645" s="98"/>
      <c r="K5645" s="98"/>
      <c r="L5645" s="98"/>
      <c r="M5645" s="255"/>
      <c r="N5645" s="255"/>
      <c r="O5645" s="98"/>
      <c r="P5645" s="98"/>
      <c r="Q5645" s="130"/>
    </row>
    <row r="5646" spans="1:17" ht="12.6" customHeight="1" x14ac:dyDescent="0.2">
      <c r="A5646" s="234"/>
      <c r="B5646" s="98"/>
      <c r="C5646" s="130"/>
      <c r="D5646" s="240"/>
      <c r="E5646" s="240"/>
      <c r="F5646" s="224"/>
      <c r="G5646" s="98"/>
      <c r="H5646" s="98"/>
      <c r="I5646" s="130"/>
      <c r="J5646" s="98"/>
      <c r="K5646" s="98"/>
      <c r="L5646" s="98"/>
      <c r="M5646" s="255"/>
      <c r="N5646" s="255"/>
      <c r="O5646" s="98"/>
      <c r="P5646" s="98"/>
      <c r="Q5646" s="130"/>
    </row>
    <row r="5647" spans="1:17" ht="12.6" customHeight="1" x14ac:dyDescent="0.2">
      <c r="A5647" s="234"/>
      <c r="B5647" s="98"/>
      <c r="C5647" s="130"/>
      <c r="D5647" s="240"/>
      <c r="E5647" s="240"/>
      <c r="F5647" s="224"/>
      <c r="G5647" s="98"/>
      <c r="H5647" s="98"/>
      <c r="I5647" s="130"/>
      <c r="J5647" s="98"/>
      <c r="K5647" s="98"/>
      <c r="L5647" s="98"/>
      <c r="M5647" s="255"/>
      <c r="N5647" s="255"/>
      <c r="O5647" s="98"/>
      <c r="P5647" s="98"/>
      <c r="Q5647" s="130"/>
    </row>
    <row r="5648" spans="1:17" ht="12.6" customHeight="1" x14ac:dyDescent="0.2">
      <c r="A5648" s="234"/>
      <c r="B5648" s="98"/>
      <c r="C5648" s="130"/>
      <c r="D5648" s="240"/>
      <c r="E5648" s="240"/>
      <c r="F5648" s="224"/>
      <c r="G5648" s="98"/>
      <c r="H5648" s="98"/>
      <c r="I5648" s="130"/>
      <c r="J5648" s="98"/>
      <c r="K5648" s="98"/>
      <c r="L5648" s="98"/>
      <c r="M5648" s="255"/>
      <c r="N5648" s="255"/>
      <c r="O5648" s="98"/>
      <c r="P5648" s="98"/>
      <c r="Q5648" s="130"/>
    </row>
    <row r="5649" spans="1:17" ht="12.6" customHeight="1" x14ac:dyDescent="0.2">
      <c r="A5649" s="234"/>
      <c r="B5649" s="98"/>
      <c r="C5649" s="130"/>
      <c r="D5649" s="240"/>
      <c r="E5649" s="240"/>
      <c r="F5649" s="224"/>
      <c r="G5649" s="98"/>
      <c r="H5649" s="98"/>
      <c r="I5649" s="130"/>
      <c r="J5649" s="98"/>
      <c r="K5649" s="98"/>
      <c r="L5649" s="98"/>
      <c r="M5649" s="255"/>
      <c r="N5649" s="255"/>
      <c r="O5649" s="98"/>
      <c r="P5649" s="98"/>
      <c r="Q5649" s="130"/>
    </row>
    <row r="5650" spans="1:17" ht="12.6" customHeight="1" x14ac:dyDescent="0.2">
      <c r="A5650" s="234"/>
      <c r="B5650" s="98"/>
      <c r="C5650" s="130"/>
      <c r="D5650" s="240"/>
      <c r="E5650" s="240"/>
      <c r="F5650" s="224"/>
      <c r="G5650" s="98"/>
      <c r="H5650" s="98"/>
      <c r="I5650" s="130"/>
      <c r="J5650" s="98"/>
      <c r="K5650" s="98"/>
      <c r="L5650" s="98"/>
      <c r="M5650" s="255"/>
      <c r="N5650" s="255"/>
      <c r="O5650" s="98"/>
      <c r="P5650" s="98"/>
      <c r="Q5650" s="130"/>
    </row>
    <row r="5651" spans="1:17" ht="12.6" customHeight="1" x14ac:dyDescent="0.2">
      <c r="A5651" s="234"/>
      <c r="B5651" s="98"/>
      <c r="C5651" s="130"/>
      <c r="D5651" s="240"/>
      <c r="E5651" s="240"/>
      <c r="F5651" s="224"/>
      <c r="G5651" s="98"/>
      <c r="H5651" s="98"/>
      <c r="I5651" s="130"/>
      <c r="J5651" s="98"/>
      <c r="K5651" s="98"/>
      <c r="L5651" s="98"/>
      <c r="M5651" s="255"/>
      <c r="N5651" s="255"/>
      <c r="O5651" s="98"/>
      <c r="P5651" s="98"/>
      <c r="Q5651" s="130"/>
    </row>
    <row r="5652" spans="1:17" ht="12.6" customHeight="1" x14ac:dyDescent="0.2">
      <c r="A5652" s="234"/>
      <c r="B5652" s="98"/>
      <c r="C5652" s="130"/>
      <c r="D5652" s="240"/>
      <c r="E5652" s="240"/>
      <c r="F5652" s="224"/>
      <c r="G5652" s="98"/>
      <c r="H5652" s="98"/>
      <c r="I5652" s="130"/>
      <c r="J5652" s="98"/>
      <c r="K5652" s="98"/>
      <c r="L5652" s="98"/>
      <c r="M5652" s="255"/>
      <c r="N5652" s="255"/>
      <c r="O5652" s="98"/>
      <c r="P5652" s="98"/>
      <c r="Q5652" s="130"/>
    </row>
    <row r="5653" spans="1:17" ht="12.6" customHeight="1" x14ac:dyDescent="0.2">
      <c r="A5653" s="234"/>
      <c r="B5653" s="98"/>
      <c r="C5653" s="130"/>
      <c r="D5653" s="240"/>
      <c r="E5653" s="240"/>
      <c r="F5653" s="224"/>
      <c r="G5653" s="98"/>
      <c r="H5653" s="98"/>
      <c r="I5653" s="130"/>
      <c r="J5653" s="98"/>
      <c r="K5653" s="98"/>
      <c r="L5653" s="98"/>
      <c r="M5653" s="255"/>
      <c r="N5653" s="255"/>
      <c r="O5653" s="98"/>
      <c r="P5653" s="98"/>
      <c r="Q5653" s="130"/>
    </row>
    <row r="5654" spans="1:17" ht="12.6" customHeight="1" x14ac:dyDescent="0.2">
      <c r="A5654" s="234"/>
      <c r="B5654" s="98"/>
      <c r="C5654" s="130"/>
      <c r="D5654" s="240"/>
      <c r="E5654" s="240"/>
      <c r="F5654" s="224"/>
      <c r="G5654" s="98"/>
      <c r="H5654" s="98"/>
      <c r="I5654" s="130"/>
      <c r="J5654" s="98"/>
      <c r="K5654" s="98"/>
      <c r="L5654" s="98"/>
      <c r="M5654" s="255"/>
      <c r="N5654" s="255"/>
      <c r="O5654" s="98"/>
      <c r="P5654" s="98"/>
      <c r="Q5654" s="130"/>
    </row>
    <row r="5655" spans="1:17" ht="12.6" customHeight="1" x14ac:dyDescent="0.2">
      <c r="A5655" s="234"/>
      <c r="B5655" s="98"/>
      <c r="C5655" s="130"/>
      <c r="D5655" s="240"/>
      <c r="E5655" s="240"/>
      <c r="F5655" s="224"/>
      <c r="G5655" s="98"/>
      <c r="H5655" s="98"/>
      <c r="I5655" s="130"/>
      <c r="J5655" s="98"/>
      <c r="K5655" s="98"/>
      <c r="L5655" s="98"/>
      <c r="M5655" s="255"/>
      <c r="N5655" s="255"/>
      <c r="O5655" s="98"/>
      <c r="P5655" s="98"/>
      <c r="Q5655" s="130"/>
    </row>
    <row r="5656" spans="1:17" ht="12.6" customHeight="1" x14ac:dyDescent="0.2">
      <c r="A5656" s="234"/>
      <c r="B5656" s="98"/>
      <c r="C5656" s="130"/>
      <c r="D5656" s="240"/>
      <c r="E5656" s="240"/>
      <c r="F5656" s="224"/>
      <c r="G5656" s="98"/>
      <c r="H5656" s="98"/>
      <c r="I5656" s="130"/>
      <c r="J5656" s="98"/>
      <c r="K5656" s="98"/>
      <c r="L5656" s="98"/>
      <c r="M5656" s="255"/>
      <c r="N5656" s="255"/>
      <c r="O5656" s="98"/>
      <c r="P5656" s="98"/>
      <c r="Q5656" s="130"/>
    </row>
    <row r="5657" spans="1:17" ht="12.6" customHeight="1" x14ac:dyDescent="0.2">
      <c r="A5657" s="234"/>
      <c r="B5657" s="98"/>
      <c r="C5657" s="130"/>
      <c r="D5657" s="240"/>
      <c r="E5657" s="240"/>
      <c r="F5657" s="224"/>
      <c r="G5657" s="98"/>
      <c r="H5657" s="98"/>
      <c r="I5657" s="130"/>
      <c r="J5657" s="98"/>
      <c r="K5657" s="98"/>
      <c r="L5657" s="98"/>
      <c r="M5657" s="255"/>
      <c r="N5657" s="255"/>
      <c r="O5657" s="98"/>
      <c r="P5657" s="98"/>
      <c r="Q5657" s="130"/>
    </row>
    <row r="5658" spans="1:17" ht="12.6" customHeight="1" x14ac:dyDescent="0.2">
      <c r="A5658" s="234"/>
      <c r="B5658" s="98"/>
      <c r="C5658" s="130"/>
      <c r="D5658" s="240"/>
      <c r="E5658" s="240"/>
      <c r="F5658" s="224"/>
      <c r="G5658" s="98"/>
      <c r="H5658" s="98"/>
      <c r="I5658" s="130"/>
      <c r="J5658" s="98"/>
      <c r="K5658" s="98"/>
      <c r="L5658" s="98"/>
      <c r="M5658" s="255"/>
      <c r="N5658" s="255"/>
      <c r="O5658" s="98"/>
      <c r="P5658" s="98"/>
      <c r="Q5658" s="130"/>
    </row>
    <row r="5659" spans="1:17" ht="12.6" customHeight="1" x14ac:dyDescent="0.2">
      <c r="A5659" s="234"/>
      <c r="B5659" s="98"/>
      <c r="C5659" s="130"/>
      <c r="D5659" s="240"/>
      <c r="E5659" s="240"/>
      <c r="F5659" s="224"/>
      <c r="G5659" s="98"/>
      <c r="H5659" s="98"/>
      <c r="I5659" s="130"/>
      <c r="J5659" s="98"/>
      <c r="K5659" s="98"/>
      <c r="L5659" s="98"/>
      <c r="M5659" s="255"/>
      <c r="N5659" s="255"/>
      <c r="O5659" s="98"/>
      <c r="P5659" s="98"/>
      <c r="Q5659" s="130"/>
    </row>
    <row r="5660" spans="1:17" ht="12.6" customHeight="1" x14ac:dyDescent="0.2">
      <c r="A5660" s="234"/>
      <c r="B5660" s="98"/>
      <c r="C5660" s="130"/>
      <c r="D5660" s="240"/>
      <c r="E5660" s="240"/>
      <c r="F5660" s="224"/>
      <c r="G5660" s="98"/>
      <c r="H5660" s="98"/>
      <c r="I5660" s="130"/>
      <c r="J5660" s="98"/>
      <c r="K5660" s="98"/>
      <c r="L5660" s="98"/>
      <c r="M5660" s="255"/>
      <c r="N5660" s="255"/>
      <c r="O5660" s="98"/>
      <c r="P5660" s="98"/>
      <c r="Q5660" s="130"/>
    </row>
    <row r="5661" spans="1:17" ht="12.6" customHeight="1" x14ac:dyDescent="0.2">
      <c r="A5661" s="234"/>
      <c r="B5661" s="98"/>
      <c r="C5661" s="130"/>
      <c r="D5661" s="240"/>
      <c r="E5661" s="240"/>
      <c r="F5661" s="224"/>
      <c r="G5661" s="98"/>
      <c r="H5661" s="98"/>
      <c r="I5661" s="130"/>
      <c r="J5661" s="98"/>
      <c r="K5661" s="98"/>
      <c r="L5661" s="98"/>
      <c r="M5661" s="255"/>
      <c r="N5661" s="255"/>
      <c r="O5661" s="98"/>
      <c r="P5661" s="98"/>
      <c r="Q5661" s="130"/>
    </row>
    <row r="5662" spans="1:17" ht="12.6" customHeight="1" x14ac:dyDescent="0.2">
      <c r="A5662" s="234"/>
      <c r="B5662" s="98"/>
      <c r="C5662" s="130"/>
      <c r="D5662" s="240"/>
      <c r="E5662" s="240"/>
      <c r="F5662" s="224"/>
      <c r="G5662" s="98"/>
      <c r="H5662" s="98"/>
      <c r="I5662" s="130"/>
      <c r="J5662" s="98"/>
      <c r="K5662" s="98"/>
      <c r="L5662" s="98"/>
      <c r="M5662" s="255"/>
      <c r="N5662" s="255"/>
      <c r="O5662" s="98"/>
      <c r="P5662" s="98"/>
      <c r="Q5662" s="130"/>
    </row>
    <row r="5663" spans="1:17" ht="12.6" customHeight="1" x14ac:dyDescent="0.2">
      <c r="A5663" s="234"/>
      <c r="B5663" s="98"/>
      <c r="C5663" s="130"/>
      <c r="D5663" s="240"/>
      <c r="E5663" s="240"/>
      <c r="F5663" s="224"/>
      <c r="G5663" s="98"/>
      <c r="H5663" s="98"/>
      <c r="I5663" s="130"/>
      <c r="J5663" s="98"/>
      <c r="K5663" s="98"/>
      <c r="L5663" s="98"/>
      <c r="M5663" s="255"/>
      <c r="N5663" s="255"/>
      <c r="O5663" s="98"/>
      <c r="P5663" s="98"/>
      <c r="Q5663" s="130"/>
    </row>
    <row r="5664" spans="1:17" ht="12.6" customHeight="1" x14ac:dyDescent="0.2">
      <c r="A5664" s="234"/>
      <c r="B5664" s="98"/>
      <c r="C5664" s="130"/>
      <c r="D5664" s="240"/>
      <c r="E5664" s="240"/>
      <c r="F5664" s="224"/>
      <c r="G5664" s="98"/>
      <c r="H5664" s="98"/>
      <c r="I5664" s="130"/>
      <c r="J5664" s="98"/>
      <c r="K5664" s="98"/>
      <c r="L5664" s="98"/>
      <c r="M5664" s="255"/>
      <c r="N5664" s="255"/>
      <c r="O5664" s="98"/>
      <c r="P5664" s="98"/>
      <c r="Q5664" s="130"/>
    </row>
    <row r="5665" spans="1:17" ht="12.6" customHeight="1" x14ac:dyDescent="0.2">
      <c r="A5665" s="234"/>
      <c r="B5665" s="98"/>
      <c r="C5665" s="130"/>
      <c r="D5665" s="240"/>
      <c r="E5665" s="240"/>
      <c r="F5665" s="224"/>
      <c r="G5665" s="98"/>
      <c r="H5665" s="98"/>
      <c r="I5665" s="130"/>
      <c r="J5665" s="98"/>
      <c r="K5665" s="98"/>
      <c r="L5665" s="98"/>
      <c r="M5665" s="255"/>
      <c r="N5665" s="255"/>
      <c r="O5665" s="98"/>
      <c r="P5665" s="98"/>
      <c r="Q5665" s="130"/>
    </row>
    <row r="5666" spans="1:17" ht="12.6" customHeight="1" x14ac:dyDescent="0.2">
      <c r="A5666" s="234"/>
      <c r="B5666" s="98"/>
      <c r="C5666" s="130"/>
      <c r="D5666" s="240"/>
      <c r="E5666" s="240"/>
      <c r="F5666" s="224"/>
      <c r="G5666" s="98"/>
      <c r="H5666" s="98"/>
      <c r="I5666" s="130"/>
      <c r="J5666" s="98"/>
      <c r="K5666" s="98"/>
      <c r="L5666" s="98"/>
      <c r="M5666" s="255"/>
      <c r="N5666" s="255"/>
      <c r="O5666" s="98"/>
      <c r="P5666" s="98"/>
      <c r="Q5666" s="130"/>
    </row>
    <row r="5667" spans="1:17" ht="12.6" customHeight="1" x14ac:dyDescent="0.2">
      <c r="A5667" s="234"/>
      <c r="B5667" s="98"/>
      <c r="C5667" s="130"/>
      <c r="D5667" s="240"/>
      <c r="E5667" s="240"/>
      <c r="F5667" s="224"/>
      <c r="G5667" s="98"/>
      <c r="H5667" s="98"/>
      <c r="I5667" s="130"/>
      <c r="J5667" s="98"/>
      <c r="K5667" s="98"/>
      <c r="L5667" s="98"/>
      <c r="M5667" s="255"/>
      <c r="N5667" s="255"/>
      <c r="O5667" s="98"/>
      <c r="P5667" s="98"/>
      <c r="Q5667" s="130"/>
    </row>
    <row r="5668" spans="1:17" ht="12.6" customHeight="1" x14ac:dyDescent="0.2">
      <c r="A5668" s="234"/>
      <c r="B5668" s="98"/>
      <c r="C5668" s="130"/>
      <c r="D5668" s="240"/>
      <c r="E5668" s="240"/>
      <c r="F5668" s="224"/>
      <c r="G5668" s="98"/>
      <c r="H5668" s="98"/>
      <c r="I5668" s="130"/>
      <c r="J5668" s="98"/>
      <c r="K5668" s="98"/>
      <c r="L5668" s="98"/>
      <c r="M5668" s="255"/>
      <c r="N5668" s="255"/>
      <c r="O5668" s="98"/>
      <c r="P5668" s="98"/>
      <c r="Q5668" s="130"/>
    </row>
    <row r="5669" spans="1:17" ht="12.6" customHeight="1" x14ac:dyDescent="0.2">
      <c r="A5669" s="234"/>
      <c r="B5669" s="98"/>
      <c r="C5669" s="130"/>
      <c r="D5669" s="240"/>
      <c r="E5669" s="240"/>
      <c r="F5669" s="224"/>
      <c r="G5669" s="98"/>
      <c r="H5669" s="98"/>
      <c r="I5669" s="130"/>
      <c r="J5669" s="98"/>
      <c r="K5669" s="98"/>
      <c r="L5669" s="98"/>
      <c r="M5669" s="255"/>
      <c r="N5669" s="255"/>
      <c r="O5669" s="98"/>
      <c r="P5669" s="98"/>
      <c r="Q5669" s="130"/>
    </row>
    <row r="5670" spans="1:17" ht="12.6" customHeight="1" x14ac:dyDescent="0.2">
      <c r="A5670" s="234"/>
      <c r="B5670" s="98"/>
      <c r="C5670" s="130"/>
      <c r="D5670" s="240"/>
      <c r="E5670" s="240"/>
      <c r="F5670" s="224"/>
      <c r="G5670" s="98"/>
      <c r="H5670" s="98"/>
      <c r="I5670" s="130"/>
      <c r="J5670" s="98"/>
      <c r="K5670" s="98"/>
      <c r="L5670" s="98"/>
      <c r="M5670" s="255"/>
      <c r="N5670" s="255"/>
      <c r="O5670" s="98"/>
      <c r="P5670" s="98"/>
      <c r="Q5670" s="130"/>
    </row>
    <row r="5671" spans="1:17" ht="12.6" customHeight="1" x14ac:dyDescent="0.2">
      <c r="A5671" s="234"/>
      <c r="B5671" s="98"/>
      <c r="C5671" s="130"/>
      <c r="D5671" s="240"/>
      <c r="E5671" s="240"/>
      <c r="F5671" s="224"/>
      <c r="G5671" s="98"/>
      <c r="H5671" s="98"/>
      <c r="I5671" s="130"/>
      <c r="J5671" s="98"/>
      <c r="K5671" s="98"/>
      <c r="L5671" s="98"/>
      <c r="M5671" s="255"/>
      <c r="N5671" s="255"/>
      <c r="O5671" s="98"/>
      <c r="P5671" s="98"/>
      <c r="Q5671" s="130"/>
    </row>
    <row r="5672" spans="1:17" ht="12.6" customHeight="1" x14ac:dyDescent="0.2">
      <c r="A5672" s="234"/>
      <c r="B5672" s="98"/>
      <c r="C5672" s="130"/>
      <c r="D5672" s="240"/>
      <c r="E5672" s="240"/>
      <c r="F5672" s="224"/>
      <c r="G5672" s="98"/>
      <c r="H5672" s="98"/>
      <c r="I5672" s="130"/>
      <c r="J5672" s="98"/>
      <c r="K5672" s="98"/>
      <c r="L5672" s="98"/>
      <c r="M5672" s="255"/>
      <c r="N5672" s="255"/>
      <c r="O5672" s="98"/>
      <c r="P5672" s="98"/>
      <c r="Q5672" s="130"/>
    </row>
    <row r="5673" spans="1:17" ht="12.6" customHeight="1" x14ac:dyDescent="0.2">
      <c r="A5673" s="234"/>
      <c r="B5673" s="98"/>
      <c r="C5673" s="130"/>
      <c r="D5673" s="240"/>
      <c r="E5673" s="240"/>
      <c r="F5673" s="224"/>
      <c r="G5673" s="98"/>
      <c r="H5673" s="98"/>
      <c r="I5673" s="130"/>
      <c r="J5673" s="98"/>
      <c r="K5673" s="98"/>
      <c r="L5673" s="98"/>
      <c r="M5673" s="255"/>
      <c r="N5673" s="255"/>
      <c r="O5673" s="98"/>
      <c r="P5673" s="98"/>
      <c r="Q5673" s="130"/>
    </row>
    <row r="5674" spans="1:17" ht="12.6" customHeight="1" x14ac:dyDescent="0.2">
      <c r="A5674" s="234"/>
      <c r="B5674" s="98"/>
      <c r="C5674" s="130"/>
      <c r="D5674" s="240"/>
      <c r="E5674" s="240"/>
      <c r="F5674" s="224"/>
      <c r="G5674" s="98"/>
      <c r="H5674" s="98"/>
      <c r="I5674" s="130"/>
      <c r="J5674" s="98"/>
      <c r="K5674" s="98"/>
      <c r="L5674" s="98"/>
      <c r="M5674" s="255"/>
      <c r="N5674" s="255"/>
      <c r="O5674" s="98"/>
      <c r="P5674" s="98"/>
      <c r="Q5674" s="130"/>
    </row>
    <row r="5675" spans="1:17" ht="12.6" customHeight="1" x14ac:dyDescent="0.2">
      <c r="A5675" s="234"/>
      <c r="B5675" s="98"/>
      <c r="C5675" s="130"/>
      <c r="D5675" s="240"/>
      <c r="E5675" s="240"/>
      <c r="F5675" s="224"/>
      <c r="G5675" s="98"/>
      <c r="H5675" s="98"/>
      <c r="I5675" s="130"/>
      <c r="J5675" s="98"/>
      <c r="K5675" s="98"/>
      <c r="L5675" s="98"/>
      <c r="M5675" s="255"/>
      <c r="N5675" s="255"/>
      <c r="O5675" s="98"/>
      <c r="P5675" s="98"/>
      <c r="Q5675" s="130"/>
    </row>
    <row r="5676" spans="1:17" ht="12.6" customHeight="1" x14ac:dyDescent="0.2">
      <c r="A5676" s="234"/>
      <c r="B5676" s="98"/>
      <c r="C5676" s="130"/>
      <c r="D5676" s="240"/>
      <c r="E5676" s="240"/>
      <c r="F5676" s="224"/>
      <c r="G5676" s="98"/>
      <c r="H5676" s="98"/>
      <c r="I5676" s="130"/>
      <c r="J5676" s="98"/>
      <c r="K5676" s="98"/>
      <c r="L5676" s="98"/>
      <c r="M5676" s="255"/>
      <c r="N5676" s="255"/>
      <c r="O5676" s="98"/>
      <c r="P5676" s="98"/>
      <c r="Q5676" s="130"/>
    </row>
    <row r="5677" spans="1:17" ht="12.6" customHeight="1" x14ac:dyDescent="0.2">
      <c r="A5677" s="234"/>
      <c r="B5677" s="98"/>
      <c r="C5677" s="130"/>
      <c r="D5677" s="240"/>
      <c r="E5677" s="240"/>
      <c r="F5677" s="224"/>
      <c r="G5677" s="98"/>
      <c r="H5677" s="98"/>
      <c r="I5677" s="130"/>
      <c r="J5677" s="98"/>
      <c r="K5677" s="98"/>
      <c r="L5677" s="98"/>
      <c r="M5677" s="255"/>
      <c r="N5677" s="255"/>
      <c r="O5677" s="98"/>
      <c r="P5677" s="98"/>
      <c r="Q5677" s="130"/>
    </row>
    <row r="5678" spans="1:17" ht="12.6" customHeight="1" x14ac:dyDescent="0.2">
      <c r="A5678" s="234"/>
      <c r="B5678" s="98"/>
      <c r="C5678" s="130"/>
      <c r="D5678" s="240"/>
      <c r="E5678" s="240"/>
      <c r="F5678" s="224"/>
      <c r="G5678" s="98"/>
      <c r="H5678" s="98"/>
      <c r="I5678" s="130"/>
      <c r="J5678" s="98"/>
      <c r="K5678" s="98"/>
      <c r="L5678" s="98"/>
      <c r="M5678" s="255"/>
      <c r="N5678" s="255"/>
      <c r="O5678" s="98"/>
      <c r="P5678" s="98"/>
      <c r="Q5678" s="130"/>
    </row>
    <row r="5679" spans="1:17" ht="12.6" customHeight="1" x14ac:dyDescent="0.2">
      <c r="A5679" s="234"/>
      <c r="B5679" s="98"/>
      <c r="C5679" s="130"/>
      <c r="D5679" s="240"/>
      <c r="E5679" s="240"/>
      <c r="F5679" s="224"/>
      <c r="G5679" s="98"/>
      <c r="H5679" s="98"/>
      <c r="I5679" s="130"/>
      <c r="J5679" s="98"/>
      <c r="K5679" s="98"/>
      <c r="L5679" s="98"/>
      <c r="M5679" s="255"/>
      <c r="N5679" s="255"/>
      <c r="O5679" s="98"/>
      <c r="P5679" s="98"/>
      <c r="Q5679" s="130"/>
    </row>
    <row r="5680" spans="1:17" ht="12.6" customHeight="1" x14ac:dyDescent="0.2">
      <c r="A5680" s="234"/>
      <c r="B5680" s="98"/>
      <c r="C5680" s="130"/>
      <c r="D5680" s="240"/>
      <c r="E5680" s="240"/>
      <c r="F5680" s="224"/>
      <c r="G5680" s="98"/>
      <c r="H5680" s="98"/>
      <c r="I5680" s="130"/>
      <c r="J5680" s="98"/>
      <c r="K5680" s="98"/>
      <c r="L5680" s="98"/>
      <c r="M5680" s="255"/>
      <c r="N5680" s="255"/>
      <c r="O5680" s="98"/>
      <c r="P5680" s="98"/>
      <c r="Q5680" s="130"/>
    </row>
    <row r="5681" spans="1:17" ht="12.6" customHeight="1" x14ac:dyDescent="0.2">
      <c r="A5681" s="234"/>
      <c r="B5681" s="98"/>
      <c r="C5681" s="130"/>
      <c r="D5681" s="240"/>
      <c r="E5681" s="240"/>
      <c r="F5681" s="224"/>
      <c r="G5681" s="98"/>
      <c r="H5681" s="98"/>
      <c r="I5681" s="130"/>
      <c r="J5681" s="98"/>
      <c r="K5681" s="98"/>
      <c r="L5681" s="98"/>
      <c r="M5681" s="255"/>
      <c r="N5681" s="255"/>
      <c r="O5681" s="98"/>
      <c r="P5681" s="98"/>
      <c r="Q5681" s="130"/>
    </row>
    <row r="5682" spans="1:17" ht="12.6" customHeight="1" x14ac:dyDescent="0.2">
      <c r="A5682" s="234"/>
      <c r="B5682" s="98"/>
      <c r="C5682" s="130"/>
      <c r="D5682" s="240"/>
      <c r="E5682" s="240"/>
      <c r="F5682" s="224"/>
      <c r="G5682" s="98"/>
      <c r="H5682" s="98"/>
      <c r="I5682" s="130"/>
      <c r="J5682" s="98"/>
      <c r="K5682" s="98"/>
      <c r="L5682" s="98"/>
      <c r="M5682" s="255"/>
      <c r="N5682" s="255"/>
      <c r="O5682" s="98"/>
      <c r="P5682" s="98"/>
      <c r="Q5682" s="130"/>
    </row>
    <row r="5683" spans="1:17" ht="12.6" customHeight="1" x14ac:dyDescent="0.2">
      <c r="A5683" s="234"/>
      <c r="B5683" s="98"/>
      <c r="C5683" s="130"/>
      <c r="D5683" s="240"/>
      <c r="E5683" s="240"/>
      <c r="F5683" s="224"/>
      <c r="G5683" s="98"/>
      <c r="H5683" s="98"/>
      <c r="I5683" s="130"/>
      <c r="J5683" s="98"/>
      <c r="K5683" s="98"/>
      <c r="L5683" s="98"/>
      <c r="M5683" s="255"/>
      <c r="N5683" s="255"/>
      <c r="O5683" s="98"/>
      <c r="P5683" s="98"/>
      <c r="Q5683" s="130"/>
    </row>
    <row r="5684" spans="1:17" ht="12.6" customHeight="1" x14ac:dyDescent="0.2">
      <c r="A5684" s="234"/>
      <c r="B5684" s="98"/>
      <c r="C5684" s="130"/>
      <c r="D5684" s="240"/>
      <c r="E5684" s="240"/>
      <c r="F5684" s="224"/>
      <c r="G5684" s="98"/>
      <c r="H5684" s="98"/>
      <c r="I5684" s="130"/>
      <c r="J5684" s="98"/>
      <c r="K5684" s="98"/>
      <c r="L5684" s="98"/>
      <c r="M5684" s="255"/>
      <c r="N5684" s="255"/>
      <c r="O5684" s="98"/>
      <c r="P5684" s="98"/>
      <c r="Q5684" s="130"/>
    </row>
    <row r="5685" spans="1:17" ht="12.6" customHeight="1" x14ac:dyDescent="0.2">
      <c r="A5685" s="234"/>
      <c r="B5685" s="98"/>
      <c r="C5685" s="130"/>
      <c r="D5685" s="240"/>
      <c r="E5685" s="240"/>
      <c r="F5685" s="224"/>
      <c r="G5685" s="98"/>
      <c r="H5685" s="98"/>
      <c r="I5685" s="130"/>
      <c r="J5685" s="98"/>
      <c r="K5685" s="98"/>
      <c r="L5685" s="98"/>
      <c r="M5685" s="255"/>
      <c r="N5685" s="255"/>
      <c r="O5685" s="98"/>
      <c r="P5685" s="98"/>
      <c r="Q5685" s="130"/>
    </row>
    <row r="5686" spans="1:17" ht="12.6" customHeight="1" x14ac:dyDescent="0.2">
      <c r="A5686" s="234"/>
      <c r="B5686" s="98"/>
      <c r="C5686" s="130"/>
      <c r="D5686" s="240"/>
      <c r="E5686" s="240"/>
      <c r="F5686" s="224"/>
      <c r="G5686" s="98"/>
      <c r="H5686" s="98"/>
      <c r="I5686" s="130"/>
      <c r="J5686" s="98"/>
      <c r="K5686" s="98"/>
      <c r="L5686" s="98"/>
      <c r="M5686" s="255"/>
      <c r="N5686" s="255"/>
      <c r="O5686" s="98"/>
      <c r="P5686" s="98"/>
      <c r="Q5686" s="130"/>
    </row>
    <row r="5687" spans="1:17" ht="12.6" customHeight="1" x14ac:dyDescent="0.2">
      <c r="A5687" s="234"/>
      <c r="B5687" s="98"/>
      <c r="C5687" s="130"/>
      <c r="D5687" s="240"/>
      <c r="E5687" s="240"/>
      <c r="F5687" s="224"/>
      <c r="G5687" s="98"/>
      <c r="H5687" s="98"/>
      <c r="I5687" s="130"/>
      <c r="J5687" s="98"/>
      <c r="K5687" s="98"/>
      <c r="L5687" s="98"/>
      <c r="M5687" s="255"/>
      <c r="N5687" s="255"/>
      <c r="O5687" s="98"/>
      <c r="P5687" s="98"/>
      <c r="Q5687" s="130"/>
    </row>
    <row r="5688" spans="1:17" ht="12.6" customHeight="1" x14ac:dyDescent="0.2">
      <c r="A5688" s="234"/>
      <c r="B5688" s="98"/>
      <c r="C5688" s="130"/>
      <c r="D5688" s="240"/>
      <c r="E5688" s="240"/>
      <c r="F5688" s="224"/>
      <c r="G5688" s="98"/>
      <c r="H5688" s="98"/>
      <c r="I5688" s="130"/>
      <c r="J5688" s="98"/>
      <c r="K5688" s="98"/>
      <c r="L5688" s="98"/>
      <c r="M5688" s="255"/>
      <c r="N5688" s="255"/>
      <c r="O5688" s="98"/>
      <c r="P5688" s="98"/>
      <c r="Q5688" s="130"/>
    </row>
    <row r="5689" spans="1:17" ht="12.6" customHeight="1" x14ac:dyDescent="0.2">
      <c r="A5689" s="234"/>
      <c r="B5689" s="98"/>
      <c r="C5689" s="130"/>
      <c r="D5689" s="240"/>
      <c r="E5689" s="240"/>
      <c r="F5689" s="224"/>
      <c r="G5689" s="98"/>
      <c r="H5689" s="98"/>
      <c r="I5689" s="130"/>
      <c r="J5689" s="98"/>
      <c r="K5689" s="98"/>
      <c r="L5689" s="98"/>
      <c r="M5689" s="255"/>
      <c r="N5689" s="255"/>
      <c r="O5689" s="98"/>
      <c r="P5689" s="98"/>
      <c r="Q5689" s="130"/>
    </row>
    <row r="5690" spans="1:17" ht="12.6" customHeight="1" x14ac:dyDescent="0.2">
      <c r="A5690" s="234"/>
      <c r="B5690" s="98"/>
      <c r="C5690" s="130"/>
      <c r="D5690" s="240"/>
      <c r="E5690" s="240"/>
      <c r="F5690" s="224"/>
      <c r="G5690" s="98"/>
      <c r="H5690" s="98"/>
      <c r="I5690" s="130"/>
      <c r="J5690" s="98"/>
      <c r="K5690" s="98"/>
      <c r="L5690" s="98"/>
      <c r="M5690" s="255"/>
      <c r="N5690" s="255"/>
      <c r="O5690" s="98"/>
      <c r="P5690" s="98"/>
      <c r="Q5690" s="130"/>
    </row>
    <row r="5691" spans="1:17" ht="12.6" customHeight="1" x14ac:dyDescent="0.2">
      <c r="A5691" s="234"/>
      <c r="B5691" s="98"/>
      <c r="C5691" s="130"/>
      <c r="D5691" s="240"/>
      <c r="E5691" s="240"/>
      <c r="F5691" s="224"/>
      <c r="G5691" s="98"/>
      <c r="H5691" s="98"/>
      <c r="I5691" s="130"/>
      <c r="J5691" s="98"/>
      <c r="K5691" s="98"/>
      <c r="L5691" s="98"/>
      <c r="M5691" s="255"/>
      <c r="N5691" s="255"/>
      <c r="O5691" s="98"/>
      <c r="P5691" s="98"/>
      <c r="Q5691" s="130"/>
    </row>
    <row r="5692" spans="1:17" ht="12.6" customHeight="1" x14ac:dyDescent="0.2">
      <c r="A5692" s="234"/>
      <c r="B5692" s="98"/>
      <c r="C5692" s="130"/>
      <c r="D5692" s="240"/>
      <c r="E5692" s="240"/>
      <c r="F5692" s="224"/>
      <c r="G5692" s="98"/>
      <c r="H5692" s="98"/>
      <c r="I5692" s="130"/>
      <c r="J5692" s="98"/>
      <c r="K5692" s="98"/>
      <c r="L5692" s="98"/>
      <c r="M5692" s="255"/>
      <c r="N5692" s="255"/>
      <c r="O5692" s="98"/>
      <c r="P5692" s="98"/>
      <c r="Q5692" s="130"/>
    </row>
    <row r="5693" spans="1:17" ht="12.6" customHeight="1" x14ac:dyDescent="0.2">
      <c r="A5693" s="234"/>
      <c r="B5693" s="98"/>
      <c r="C5693" s="130"/>
      <c r="D5693" s="240"/>
      <c r="E5693" s="240"/>
      <c r="F5693" s="224"/>
      <c r="G5693" s="98"/>
      <c r="H5693" s="98"/>
      <c r="I5693" s="130"/>
      <c r="J5693" s="98"/>
      <c r="K5693" s="98"/>
      <c r="L5693" s="98"/>
      <c r="M5693" s="255"/>
      <c r="N5693" s="255"/>
      <c r="O5693" s="98"/>
      <c r="P5693" s="98"/>
      <c r="Q5693" s="130"/>
    </row>
    <row r="5694" spans="1:17" ht="12.6" customHeight="1" x14ac:dyDescent="0.2">
      <c r="A5694" s="234"/>
      <c r="B5694" s="98"/>
      <c r="C5694" s="130"/>
      <c r="D5694" s="240"/>
      <c r="E5694" s="240"/>
      <c r="F5694" s="224"/>
      <c r="G5694" s="98"/>
      <c r="H5694" s="98"/>
      <c r="I5694" s="130"/>
      <c r="J5694" s="98"/>
      <c r="K5694" s="98"/>
      <c r="L5694" s="98"/>
      <c r="M5694" s="255"/>
      <c r="N5694" s="255"/>
      <c r="O5694" s="98"/>
      <c r="P5694" s="98"/>
      <c r="Q5694" s="130"/>
    </row>
    <row r="5695" spans="1:17" ht="12.6" customHeight="1" x14ac:dyDescent="0.2">
      <c r="A5695" s="234"/>
      <c r="B5695" s="98"/>
      <c r="C5695" s="130"/>
      <c r="D5695" s="240"/>
      <c r="E5695" s="240"/>
      <c r="F5695" s="224"/>
      <c r="G5695" s="98"/>
      <c r="H5695" s="98"/>
      <c r="I5695" s="130"/>
      <c r="J5695" s="98"/>
      <c r="K5695" s="98"/>
      <c r="L5695" s="98"/>
      <c r="M5695" s="255"/>
      <c r="N5695" s="255"/>
      <c r="O5695" s="98"/>
      <c r="P5695" s="98"/>
      <c r="Q5695" s="130"/>
    </row>
    <row r="5696" spans="1:17" ht="12.6" customHeight="1" x14ac:dyDescent="0.2">
      <c r="A5696" s="234"/>
      <c r="B5696" s="98"/>
      <c r="C5696" s="130"/>
      <c r="D5696" s="240"/>
      <c r="E5696" s="240"/>
      <c r="F5696" s="224"/>
      <c r="G5696" s="98"/>
      <c r="H5696" s="98"/>
      <c r="I5696" s="130"/>
      <c r="J5696" s="98"/>
      <c r="K5696" s="98"/>
      <c r="L5696" s="98"/>
      <c r="M5696" s="255"/>
      <c r="N5696" s="255"/>
      <c r="O5696" s="98"/>
      <c r="P5696" s="98"/>
      <c r="Q5696" s="130"/>
    </row>
    <row r="5697" spans="1:17" ht="12.6" customHeight="1" x14ac:dyDescent="0.2">
      <c r="A5697" s="234"/>
      <c r="B5697" s="98"/>
      <c r="C5697" s="130"/>
      <c r="D5697" s="240"/>
      <c r="E5697" s="240"/>
      <c r="F5697" s="224"/>
      <c r="G5697" s="98"/>
      <c r="H5697" s="98"/>
      <c r="I5697" s="130"/>
      <c r="J5697" s="98"/>
      <c r="K5697" s="98"/>
      <c r="L5697" s="98"/>
      <c r="M5697" s="255"/>
      <c r="N5697" s="255"/>
      <c r="O5697" s="98"/>
      <c r="P5697" s="98"/>
      <c r="Q5697" s="130"/>
    </row>
    <row r="5698" spans="1:17" ht="12.6" customHeight="1" x14ac:dyDescent="0.2">
      <c r="A5698" s="234"/>
      <c r="B5698" s="98"/>
      <c r="C5698" s="130"/>
      <c r="D5698" s="240"/>
      <c r="E5698" s="240"/>
      <c r="F5698" s="224"/>
      <c r="G5698" s="98"/>
      <c r="H5698" s="98"/>
      <c r="I5698" s="130"/>
      <c r="J5698" s="98"/>
      <c r="K5698" s="98"/>
      <c r="L5698" s="98"/>
      <c r="M5698" s="255"/>
      <c r="N5698" s="255"/>
      <c r="O5698" s="98"/>
      <c r="P5698" s="98"/>
      <c r="Q5698" s="130"/>
    </row>
    <row r="5699" spans="1:17" ht="12.6" customHeight="1" x14ac:dyDescent="0.2">
      <c r="A5699" s="234"/>
      <c r="B5699" s="98"/>
      <c r="C5699" s="130"/>
      <c r="D5699" s="240"/>
      <c r="E5699" s="240"/>
      <c r="F5699" s="224"/>
      <c r="G5699" s="98"/>
      <c r="H5699" s="98"/>
      <c r="I5699" s="130"/>
      <c r="J5699" s="98"/>
      <c r="K5699" s="98"/>
      <c r="L5699" s="98"/>
      <c r="M5699" s="255"/>
      <c r="N5699" s="255"/>
      <c r="O5699" s="98"/>
      <c r="P5699" s="98"/>
      <c r="Q5699" s="130"/>
    </row>
    <row r="5700" spans="1:17" ht="12.6" customHeight="1" x14ac:dyDescent="0.2">
      <c r="A5700" s="234"/>
      <c r="B5700" s="98"/>
      <c r="C5700" s="130"/>
      <c r="D5700" s="240"/>
      <c r="E5700" s="240"/>
      <c r="F5700" s="224"/>
      <c r="G5700" s="98"/>
      <c r="H5700" s="98"/>
      <c r="I5700" s="130"/>
      <c r="J5700" s="98"/>
      <c r="K5700" s="98"/>
      <c r="L5700" s="98"/>
      <c r="M5700" s="255"/>
      <c r="N5700" s="255"/>
      <c r="O5700" s="98"/>
      <c r="P5700" s="98"/>
      <c r="Q5700" s="130"/>
    </row>
    <row r="5701" spans="1:17" ht="12.6" customHeight="1" x14ac:dyDescent="0.2">
      <c r="A5701" s="234"/>
      <c r="B5701" s="98"/>
      <c r="C5701" s="130"/>
      <c r="D5701" s="240"/>
      <c r="E5701" s="240"/>
      <c r="F5701" s="224"/>
      <c r="G5701" s="98"/>
      <c r="H5701" s="98"/>
      <c r="I5701" s="130"/>
      <c r="J5701" s="98"/>
      <c r="K5701" s="98"/>
      <c r="L5701" s="98"/>
      <c r="M5701" s="255"/>
      <c r="N5701" s="255"/>
      <c r="O5701" s="98"/>
      <c r="P5701" s="98"/>
      <c r="Q5701" s="130"/>
    </row>
    <row r="5702" spans="1:17" ht="12.6" customHeight="1" x14ac:dyDescent="0.2">
      <c r="A5702" s="234"/>
      <c r="B5702" s="98"/>
      <c r="C5702" s="130"/>
      <c r="D5702" s="240"/>
      <c r="E5702" s="240"/>
      <c r="F5702" s="224"/>
      <c r="G5702" s="98"/>
      <c r="H5702" s="98"/>
      <c r="I5702" s="130"/>
      <c r="J5702" s="98"/>
      <c r="K5702" s="98"/>
      <c r="L5702" s="98"/>
      <c r="M5702" s="255"/>
      <c r="N5702" s="255"/>
      <c r="O5702" s="98"/>
      <c r="P5702" s="98"/>
      <c r="Q5702" s="130"/>
    </row>
    <row r="5703" spans="1:17" ht="12.6" customHeight="1" x14ac:dyDescent="0.2">
      <c r="A5703" s="234"/>
      <c r="B5703" s="98"/>
      <c r="C5703" s="130"/>
      <c r="D5703" s="240"/>
      <c r="E5703" s="240"/>
      <c r="F5703" s="224"/>
      <c r="G5703" s="98"/>
      <c r="H5703" s="98"/>
      <c r="I5703" s="130"/>
      <c r="J5703" s="98"/>
      <c r="K5703" s="98"/>
      <c r="L5703" s="98"/>
      <c r="M5703" s="255"/>
      <c r="N5703" s="255"/>
      <c r="O5703" s="98"/>
      <c r="P5703" s="98"/>
      <c r="Q5703" s="130"/>
    </row>
    <row r="5704" spans="1:17" ht="12.6" customHeight="1" x14ac:dyDescent="0.2">
      <c r="A5704" s="234"/>
      <c r="B5704" s="98"/>
      <c r="C5704" s="130"/>
      <c r="D5704" s="240"/>
      <c r="E5704" s="240"/>
      <c r="F5704" s="224"/>
      <c r="G5704" s="98"/>
      <c r="H5704" s="98"/>
      <c r="I5704" s="130"/>
      <c r="J5704" s="98"/>
      <c r="K5704" s="98"/>
      <c r="L5704" s="98"/>
      <c r="M5704" s="255"/>
      <c r="N5704" s="255"/>
      <c r="O5704" s="98"/>
      <c r="P5704" s="98"/>
      <c r="Q5704" s="130"/>
    </row>
    <row r="5705" spans="1:17" ht="12.6" customHeight="1" x14ac:dyDescent="0.2">
      <c r="A5705" s="234"/>
      <c r="B5705" s="98"/>
      <c r="C5705" s="130"/>
      <c r="D5705" s="240"/>
      <c r="E5705" s="240"/>
      <c r="F5705" s="224"/>
      <c r="G5705" s="98"/>
      <c r="H5705" s="98"/>
      <c r="I5705" s="130"/>
      <c r="J5705" s="98"/>
      <c r="K5705" s="98"/>
      <c r="L5705" s="98"/>
      <c r="M5705" s="255"/>
      <c r="N5705" s="255"/>
      <c r="O5705" s="98"/>
      <c r="P5705" s="98"/>
      <c r="Q5705" s="130"/>
    </row>
    <row r="5706" spans="1:17" ht="12.6" customHeight="1" x14ac:dyDescent="0.2">
      <c r="A5706" s="234"/>
      <c r="B5706" s="98"/>
      <c r="C5706" s="130"/>
      <c r="D5706" s="240"/>
      <c r="E5706" s="240"/>
      <c r="F5706" s="224"/>
      <c r="G5706" s="98"/>
      <c r="H5706" s="98"/>
      <c r="I5706" s="130"/>
      <c r="J5706" s="98"/>
      <c r="K5706" s="98"/>
      <c r="L5706" s="98"/>
      <c r="M5706" s="255"/>
      <c r="N5706" s="255"/>
      <c r="O5706" s="98"/>
      <c r="P5706" s="98"/>
      <c r="Q5706" s="130"/>
    </row>
    <row r="5707" spans="1:17" ht="12.6" customHeight="1" x14ac:dyDescent="0.2">
      <c r="A5707" s="234"/>
      <c r="B5707" s="98"/>
      <c r="C5707" s="130"/>
      <c r="D5707" s="240"/>
      <c r="E5707" s="240"/>
      <c r="F5707" s="224"/>
      <c r="G5707" s="98"/>
      <c r="H5707" s="98"/>
      <c r="I5707" s="130"/>
      <c r="J5707" s="98"/>
      <c r="K5707" s="98"/>
      <c r="L5707" s="98"/>
      <c r="M5707" s="255"/>
      <c r="N5707" s="255"/>
      <c r="O5707" s="98"/>
      <c r="P5707" s="98"/>
      <c r="Q5707" s="130"/>
    </row>
    <row r="5708" spans="1:17" ht="12.6" customHeight="1" x14ac:dyDescent="0.2">
      <c r="A5708" s="234"/>
      <c r="B5708" s="98"/>
      <c r="C5708" s="130"/>
      <c r="D5708" s="240"/>
      <c r="E5708" s="240"/>
      <c r="F5708" s="224"/>
      <c r="G5708" s="98"/>
      <c r="H5708" s="98"/>
      <c r="I5708" s="130"/>
      <c r="J5708" s="98"/>
      <c r="K5708" s="98"/>
      <c r="L5708" s="98"/>
      <c r="M5708" s="255"/>
      <c r="N5708" s="255"/>
      <c r="O5708" s="98"/>
      <c r="P5708" s="98"/>
      <c r="Q5708" s="130"/>
    </row>
    <row r="5709" spans="1:17" ht="12.6" customHeight="1" x14ac:dyDescent="0.2">
      <c r="A5709" s="234"/>
      <c r="B5709" s="98"/>
      <c r="C5709" s="130"/>
      <c r="D5709" s="240"/>
      <c r="E5709" s="240"/>
      <c r="F5709" s="224"/>
      <c r="G5709" s="98"/>
      <c r="H5709" s="98"/>
      <c r="I5709" s="130"/>
      <c r="J5709" s="98"/>
      <c r="K5709" s="98"/>
      <c r="L5709" s="98"/>
      <c r="M5709" s="255"/>
      <c r="N5709" s="255"/>
      <c r="O5709" s="98"/>
      <c r="P5709" s="98"/>
      <c r="Q5709" s="130"/>
    </row>
    <row r="5710" spans="1:17" ht="12.6" customHeight="1" x14ac:dyDescent="0.2">
      <c r="A5710" s="234"/>
      <c r="B5710" s="98"/>
      <c r="C5710" s="130"/>
      <c r="D5710" s="240"/>
      <c r="E5710" s="240"/>
      <c r="F5710" s="224"/>
      <c r="G5710" s="98"/>
      <c r="H5710" s="98"/>
      <c r="I5710" s="130"/>
      <c r="J5710" s="98"/>
      <c r="K5710" s="98"/>
      <c r="L5710" s="98"/>
      <c r="M5710" s="255"/>
      <c r="N5710" s="255"/>
      <c r="O5710" s="98"/>
      <c r="P5710" s="98"/>
      <c r="Q5710" s="130"/>
    </row>
    <row r="5711" spans="1:17" ht="12.6" customHeight="1" x14ac:dyDescent="0.2">
      <c r="A5711" s="234"/>
      <c r="B5711" s="98"/>
      <c r="C5711" s="130"/>
      <c r="D5711" s="240"/>
      <c r="E5711" s="240"/>
      <c r="F5711" s="224"/>
      <c r="G5711" s="98"/>
      <c r="H5711" s="98"/>
      <c r="I5711" s="130"/>
      <c r="J5711" s="98"/>
      <c r="K5711" s="98"/>
      <c r="L5711" s="98"/>
      <c r="M5711" s="255"/>
      <c r="N5711" s="255"/>
      <c r="O5711" s="98"/>
      <c r="P5711" s="98"/>
      <c r="Q5711" s="130"/>
    </row>
    <row r="5712" spans="1:17" ht="12.6" customHeight="1" x14ac:dyDescent="0.2">
      <c r="A5712" s="234"/>
      <c r="B5712" s="98"/>
      <c r="C5712" s="130"/>
      <c r="D5712" s="240"/>
      <c r="E5712" s="240"/>
      <c r="F5712" s="224"/>
      <c r="G5712" s="98"/>
      <c r="H5712" s="98"/>
      <c r="I5712" s="130"/>
      <c r="J5712" s="98"/>
      <c r="K5712" s="98"/>
      <c r="L5712" s="98"/>
      <c r="M5712" s="255"/>
      <c r="N5712" s="255"/>
      <c r="O5712" s="98"/>
      <c r="P5712" s="98"/>
      <c r="Q5712" s="130"/>
    </row>
    <row r="5713" spans="1:17" ht="12.6" customHeight="1" x14ac:dyDescent="0.2">
      <c r="A5713" s="234"/>
      <c r="B5713" s="98"/>
      <c r="C5713" s="130"/>
      <c r="D5713" s="240"/>
      <c r="E5713" s="240"/>
      <c r="F5713" s="224"/>
      <c r="G5713" s="98"/>
      <c r="H5713" s="98"/>
      <c r="I5713" s="130"/>
      <c r="J5713" s="98"/>
      <c r="K5713" s="98"/>
      <c r="L5713" s="98"/>
      <c r="M5713" s="255"/>
      <c r="N5713" s="255"/>
      <c r="O5713" s="98"/>
      <c r="P5713" s="98"/>
      <c r="Q5713" s="130"/>
    </row>
    <row r="5714" spans="1:17" ht="12.6" customHeight="1" x14ac:dyDescent="0.2">
      <c r="A5714" s="234"/>
      <c r="B5714" s="98"/>
      <c r="C5714" s="130"/>
      <c r="D5714" s="240"/>
      <c r="E5714" s="240"/>
      <c r="F5714" s="224"/>
      <c r="G5714" s="98"/>
      <c r="H5714" s="98"/>
      <c r="I5714" s="130"/>
      <c r="J5714" s="98"/>
      <c r="K5714" s="98"/>
      <c r="L5714" s="98"/>
      <c r="M5714" s="255"/>
      <c r="N5714" s="255"/>
      <c r="O5714" s="98"/>
      <c r="P5714" s="98"/>
      <c r="Q5714" s="130"/>
    </row>
    <row r="5715" spans="1:17" ht="12.6" customHeight="1" x14ac:dyDescent="0.2">
      <c r="A5715" s="234"/>
      <c r="B5715" s="98"/>
      <c r="C5715" s="130"/>
      <c r="D5715" s="240"/>
      <c r="E5715" s="240"/>
      <c r="F5715" s="224"/>
      <c r="G5715" s="98"/>
      <c r="H5715" s="98"/>
      <c r="I5715" s="130"/>
      <c r="J5715" s="98"/>
      <c r="K5715" s="98"/>
      <c r="L5715" s="98"/>
      <c r="M5715" s="255"/>
      <c r="N5715" s="255"/>
      <c r="O5715" s="98"/>
      <c r="P5715" s="98"/>
      <c r="Q5715" s="130"/>
    </row>
    <row r="5716" spans="1:17" ht="12.6" customHeight="1" x14ac:dyDescent="0.2">
      <c r="A5716" s="234"/>
      <c r="B5716" s="98"/>
      <c r="C5716" s="130"/>
      <c r="D5716" s="240"/>
      <c r="E5716" s="240"/>
      <c r="F5716" s="224"/>
      <c r="G5716" s="98"/>
      <c r="H5716" s="98"/>
      <c r="I5716" s="130"/>
      <c r="J5716" s="98"/>
      <c r="K5716" s="98"/>
      <c r="L5716" s="98"/>
      <c r="M5716" s="255"/>
      <c r="N5716" s="255"/>
      <c r="O5716" s="98"/>
      <c r="P5716" s="98"/>
      <c r="Q5716" s="130"/>
    </row>
    <row r="5717" spans="1:17" ht="12.6" customHeight="1" x14ac:dyDescent="0.2">
      <c r="A5717" s="234"/>
      <c r="B5717" s="98"/>
      <c r="C5717" s="130"/>
      <c r="D5717" s="240"/>
      <c r="E5717" s="240"/>
      <c r="F5717" s="224"/>
      <c r="G5717" s="98"/>
      <c r="H5717" s="98"/>
      <c r="I5717" s="130"/>
      <c r="J5717" s="98"/>
      <c r="K5717" s="98"/>
      <c r="L5717" s="98"/>
      <c r="M5717" s="255"/>
      <c r="N5717" s="255"/>
      <c r="O5717" s="98"/>
      <c r="P5717" s="98"/>
      <c r="Q5717" s="130"/>
    </row>
    <row r="5718" spans="1:17" ht="12.6" customHeight="1" x14ac:dyDescent="0.2">
      <c r="A5718" s="234"/>
      <c r="B5718" s="98"/>
      <c r="C5718" s="130"/>
      <c r="D5718" s="240"/>
      <c r="E5718" s="240"/>
      <c r="F5718" s="224"/>
      <c r="G5718" s="98"/>
      <c r="H5718" s="98"/>
      <c r="I5718" s="130"/>
      <c r="J5718" s="98"/>
      <c r="K5718" s="98"/>
      <c r="L5718" s="98"/>
      <c r="M5718" s="255"/>
      <c r="N5718" s="255"/>
      <c r="O5718" s="98"/>
      <c r="P5718" s="98"/>
      <c r="Q5718" s="130"/>
    </row>
    <row r="5719" spans="1:17" ht="12.6" customHeight="1" x14ac:dyDescent="0.2">
      <c r="A5719" s="234"/>
      <c r="B5719" s="98"/>
      <c r="C5719" s="130"/>
      <c r="D5719" s="240"/>
      <c r="E5719" s="240"/>
      <c r="F5719" s="224"/>
      <c r="G5719" s="98"/>
      <c r="H5719" s="98"/>
      <c r="I5719" s="130"/>
      <c r="J5719" s="98"/>
      <c r="K5719" s="98"/>
      <c r="L5719" s="98"/>
      <c r="M5719" s="255"/>
      <c r="N5719" s="255"/>
      <c r="O5719" s="98"/>
      <c r="P5719" s="98"/>
      <c r="Q5719" s="130"/>
    </row>
    <row r="5720" spans="1:17" ht="12.6" customHeight="1" x14ac:dyDescent="0.2">
      <c r="A5720" s="234"/>
      <c r="B5720" s="98"/>
      <c r="C5720" s="130"/>
      <c r="D5720" s="240"/>
      <c r="E5720" s="240"/>
      <c r="F5720" s="224"/>
      <c r="G5720" s="98"/>
      <c r="H5720" s="98"/>
      <c r="I5720" s="130"/>
      <c r="J5720" s="98"/>
      <c r="K5720" s="98"/>
      <c r="L5720" s="98"/>
      <c r="M5720" s="255"/>
      <c r="N5720" s="255"/>
      <c r="O5720" s="98"/>
      <c r="P5720" s="98"/>
      <c r="Q5720" s="130"/>
    </row>
    <row r="5721" spans="1:17" ht="12.6" customHeight="1" x14ac:dyDescent="0.2">
      <c r="A5721" s="234"/>
      <c r="B5721" s="98"/>
      <c r="C5721" s="130"/>
      <c r="D5721" s="240"/>
      <c r="E5721" s="240"/>
      <c r="F5721" s="224"/>
      <c r="G5721" s="98"/>
      <c r="H5721" s="98"/>
      <c r="I5721" s="130"/>
      <c r="J5721" s="98"/>
      <c r="K5721" s="98"/>
      <c r="L5721" s="98"/>
      <c r="M5721" s="255"/>
      <c r="N5721" s="255"/>
      <c r="O5721" s="98"/>
      <c r="P5721" s="98"/>
      <c r="Q5721" s="130"/>
    </row>
    <row r="5722" spans="1:17" ht="12.6" customHeight="1" x14ac:dyDescent="0.2">
      <c r="A5722" s="234"/>
      <c r="B5722" s="98"/>
      <c r="C5722" s="130"/>
      <c r="D5722" s="240"/>
      <c r="E5722" s="240"/>
      <c r="F5722" s="224"/>
      <c r="G5722" s="98"/>
      <c r="H5722" s="98"/>
      <c r="I5722" s="130"/>
      <c r="J5722" s="98"/>
      <c r="K5722" s="98"/>
      <c r="L5722" s="98"/>
      <c r="M5722" s="255"/>
      <c r="N5722" s="255"/>
      <c r="O5722" s="98"/>
      <c r="P5722" s="98"/>
      <c r="Q5722" s="130"/>
    </row>
    <row r="5723" spans="1:17" ht="12.6" customHeight="1" x14ac:dyDescent="0.2">
      <c r="A5723" s="234"/>
      <c r="B5723" s="98"/>
      <c r="C5723" s="130"/>
      <c r="D5723" s="240"/>
      <c r="E5723" s="240"/>
      <c r="F5723" s="224"/>
      <c r="G5723" s="98"/>
      <c r="H5723" s="98"/>
      <c r="I5723" s="130"/>
      <c r="J5723" s="98"/>
      <c r="K5723" s="98"/>
      <c r="L5723" s="98"/>
      <c r="M5723" s="255"/>
      <c r="N5723" s="255"/>
      <c r="O5723" s="98"/>
      <c r="P5723" s="98"/>
      <c r="Q5723" s="130"/>
    </row>
    <row r="5724" spans="1:17" ht="12.6" customHeight="1" x14ac:dyDescent="0.2">
      <c r="A5724" s="234"/>
      <c r="B5724" s="98"/>
      <c r="C5724" s="130"/>
      <c r="D5724" s="240"/>
      <c r="E5724" s="240"/>
      <c r="F5724" s="224"/>
      <c r="G5724" s="98"/>
      <c r="H5724" s="98"/>
      <c r="I5724" s="130"/>
      <c r="J5724" s="98"/>
      <c r="K5724" s="98"/>
      <c r="L5724" s="98"/>
      <c r="M5724" s="255"/>
      <c r="N5724" s="255"/>
      <c r="O5724" s="98"/>
      <c r="P5724" s="98"/>
      <c r="Q5724" s="130"/>
    </row>
    <row r="5725" spans="1:17" ht="12.6" customHeight="1" x14ac:dyDescent="0.2">
      <c r="A5725" s="234"/>
      <c r="B5725" s="98"/>
      <c r="C5725" s="130"/>
      <c r="D5725" s="240"/>
      <c r="E5725" s="240"/>
      <c r="F5725" s="224"/>
      <c r="G5725" s="98"/>
      <c r="H5725" s="98"/>
      <c r="I5725" s="130"/>
      <c r="J5725" s="98"/>
      <c r="K5725" s="98"/>
      <c r="L5725" s="98"/>
      <c r="M5725" s="255"/>
      <c r="N5725" s="255"/>
      <c r="O5725" s="98"/>
      <c r="P5725" s="98"/>
      <c r="Q5725" s="130"/>
    </row>
    <row r="5726" spans="1:17" ht="12.6" customHeight="1" x14ac:dyDescent="0.2">
      <c r="A5726" s="234"/>
      <c r="B5726" s="98"/>
      <c r="C5726" s="130"/>
      <c r="D5726" s="240"/>
      <c r="E5726" s="240"/>
      <c r="F5726" s="224"/>
      <c r="G5726" s="98"/>
      <c r="H5726" s="98"/>
      <c r="I5726" s="130"/>
      <c r="J5726" s="98"/>
      <c r="K5726" s="98"/>
      <c r="L5726" s="98"/>
      <c r="M5726" s="255"/>
      <c r="N5726" s="255"/>
      <c r="O5726" s="98"/>
      <c r="P5726" s="98"/>
      <c r="Q5726" s="130"/>
    </row>
    <row r="5727" spans="1:17" ht="12.6" customHeight="1" x14ac:dyDescent="0.2">
      <c r="A5727" s="234"/>
      <c r="B5727" s="98"/>
      <c r="C5727" s="130"/>
      <c r="D5727" s="240"/>
      <c r="E5727" s="240"/>
      <c r="F5727" s="224"/>
      <c r="G5727" s="98"/>
      <c r="H5727" s="98"/>
      <c r="I5727" s="130"/>
      <c r="J5727" s="98"/>
      <c r="K5727" s="98"/>
      <c r="L5727" s="98"/>
      <c r="M5727" s="255"/>
      <c r="N5727" s="255"/>
      <c r="O5727" s="98"/>
      <c r="P5727" s="98"/>
      <c r="Q5727" s="130"/>
    </row>
    <row r="5728" spans="1:17" ht="12.6" customHeight="1" x14ac:dyDescent="0.2">
      <c r="A5728" s="234"/>
      <c r="B5728" s="98"/>
      <c r="C5728" s="130"/>
      <c r="D5728" s="240"/>
      <c r="E5728" s="240"/>
      <c r="F5728" s="224"/>
      <c r="G5728" s="98"/>
      <c r="H5728" s="98"/>
      <c r="I5728" s="130"/>
      <c r="J5728" s="98"/>
      <c r="K5728" s="98"/>
      <c r="L5728" s="98"/>
      <c r="M5728" s="255"/>
      <c r="N5728" s="255"/>
      <c r="O5728" s="98"/>
      <c r="P5728" s="98"/>
      <c r="Q5728" s="130"/>
    </row>
    <row r="5729" spans="1:17" ht="12.6" customHeight="1" x14ac:dyDescent="0.2">
      <c r="A5729" s="234"/>
      <c r="B5729" s="98"/>
      <c r="C5729" s="130"/>
      <c r="D5729" s="240"/>
      <c r="E5729" s="240"/>
      <c r="F5729" s="224"/>
      <c r="G5729" s="98"/>
      <c r="H5729" s="98"/>
      <c r="I5729" s="130"/>
      <c r="J5729" s="98"/>
      <c r="K5729" s="98"/>
      <c r="L5729" s="98"/>
      <c r="M5729" s="255"/>
      <c r="N5729" s="255"/>
      <c r="O5729" s="98"/>
      <c r="P5729" s="98"/>
      <c r="Q5729" s="130"/>
    </row>
    <row r="5730" spans="1:17" ht="12.6" customHeight="1" x14ac:dyDescent="0.2">
      <c r="A5730" s="234"/>
      <c r="B5730" s="98"/>
      <c r="C5730" s="130"/>
      <c r="D5730" s="240"/>
      <c r="E5730" s="240"/>
      <c r="F5730" s="224"/>
      <c r="G5730" s="98"/>
      <c r="H5730" s="98"/>
      <c r="I5730" s="130"/>
      <c r="J5730" s="98"/>
      <c r="K5730" s="98"/>
      <c r="L5730" s="98"/>
      <c r="M5730" s="255"/>
      <c r="N5730" s="255"/>
      <c r="O5730" s="98"/>
      <c r="P5730" s="98"/>
      <c r="Q5730" s="130"/>
    </row>
    <row r="5731" spans="1:17" ht="12.6" customHeight="1" x14ac:dyDescent="0.2">
      <c r="A5731" s="234"/>
      <c r="B5731" s="98"/>
      <c r="C5731" s="130"/>
      <c r="D5731" s="240"/>
      <c r="E5731" s="240"/>
      <c r="F5731" s="224"/>
      <c r="G5731" s="98"/>
      <c r="H5731" s="98"/>
      <c r="I5731" s="130"/>
      <c r="J5731" s="98"/>
      <c r="K5731" s="98"/>
      <c r="L5731" s="98"/>
      <c r="M5731" s="255"/>
      <c r="N5731" s="255"/>
      <c r="O5731" s="98"/>
      <c r="P5731" s="98"/>
      <c r="Q5731" s="130"/>
    </row>
    <row r="5732" spans="1:17" ht="12.6" customHeight="1" x14ac:dyDescent="0.2">
      <c r="A5732" s="234"/>
      <c r="B5732" s="98"/>
      <c r="C5732" s="130"/>
      <c r="D5732" s="240"/>
      <c r="E5732" s="240"/>
      <c r="F5732" s="224"/>
      <c r="G5732" s="98"/>
      <c r="H5732" s="98"/>
      <c r="I5732" s="130"/>
      <c r="J5732" s="98"/>
      <c r="K5732" s="98"/>
      <c r="L5732" s="98"/>
      <c r="M5732" s="255"/>
      <c r="N5732" s="255"/>
      <c r="O5732" s="98"/>
      <c r="P5732" s="98"/>
      <c r="Q5732" s="130"/>
    </row>
    <row r="5733" spans="1:17" ht="12.6" customHeight="1" x14ac:dyDescent="0.2">
      <c r="A5733" s="234"/>
      <c r="B5733" s="98"/>
      <c r="C5733" s="130"/>
      <c r="D5733" s="240"/>
      <c r="E5733" s="240"/>
      <c r="F5733" s="224"/>
      <c r="G5733" s="98"/>
      <c r="H5733" s="98"/>
      <c r="I5733" s="130"/>
      <c r="J5733" s="98"/>
      <c r="K5733" s="98"/>
      <c r="L5733" s="98"/>
      <c r="M5733" s="255"/>
      <c r="N5733" s="255"/>
      <c r="O5733" s="98"/>
      <c r="P5733" s="98"/>
      <c r="Q5733" s="130"/>
    </row>
    <row r="5734" spans="1:17" ht="12.6" customHeight="1" x14ac:dyDescent="0.2">
      <c r="A5734" s="234"/>
      <c r="B5734" s="98"/>
      <c r="C5734" s="130"/>
      <c r="D5734" s="240"/>
      <c r="E5734" s="240"/>
      <c r="F5734" s="224"/>
      <c r="G5734" s="98"/>
      <c r="H5734" s="98"/>
      <c r="I5734" s="130"/>
      <c r="J5734" s="98"/>
      <c r="K5734" s="98"/>
      <c r="L5734" s="98"/>
      <c r="M5734" s="255"/>
      <c r="N5734" s="255"/>
      <c r="O5734" s="98"/>
      <c r="P5734" s="98"/>
      <c r="Q5734" s="130"/>
    </row>
    <row r="5735" spans="1:17" ht="12.6" customHeight="1" x14ac:dyDescent="0.2">
      <c r="A5735" s="234"/>
      <c r="B5735" s="98"/>
      <c r="C5735" s="130"/>
      <c r="D5735" s="240"/>
      <c r="E5735" s="240"/>
      <c r="F5735" s="224"/>
      <c r="G5735" s="98"/>
      <c r="H5735" s="98"/>
      <c r="I5735" s="130"/>
      <c r="J5735" s="98"/>
      <c r="K5735" s="98"/>
      <c r="L5735" s="98"/>
      <c r="M5735" s="255"/>
      <c r="N5735" s="255"/>
      <c r="O5735" s="98"/>
      <c r="P5735" s="98"/>
      <c r="Q5735" s="130"/>
    </row>
    <row r="5736" spans="1:17" ht="12.6" customHeight="1" x14ac:dyDescent="0.2">
      <c r="A5736" s="234"/>
      <c r="B5736" s="98"/>
      <c r="C5736" s="130"/>
      <c r="D5736" s="240"/>
      <c r="E5736" s="240"/>
      <c r="F5736" s="224"/>
      <c r="G5736" s="98"/>
      <c r="H5736" s="98"/>
      <c r="I5736" s="130"/>
      <c r="J5736" s="98"/>
      <c r="K5736" s="98"/>
      <c r="L5736" s="98"/>
      <c r="M5736" s="255"/>
      <c r="N5736" s="255"/>
      <c r="O5736" s="98"/>
      <c r="P5736" s="98"/>
      <c r="Q5736" s="130"/>
    </row>
    <row r="5737" spans="1:17" ht="12.6" customHeight="1" x14ac:dyDescent="0.2">
      <c r="A5737" s="234"/>
      <c r="B5737" s="98"/>
      <c r="C5737" s="130"/>
      <c r="D5737" s="240"/>
      <c r="E5737" s="240"/>
      <c r="F5737" s="224"/>
      <c r="G5737" s="98"/>
      <c r="H5737" s="98"/>
      <c r="I5737" s="130"/>
      <c r="J5737" s="98"/>
      <c r="K5737" s="98"/>
      <c r="L5737" s="98"/>
      <c r="M5737" s="255"/>
      <c r="N5737" s="255"/>
      <c r="O5737" s="98"/>
      <c r="P5737" s="98"/>
      <c r="Q5737" s="130"/>
    </row>
    <row r="5738" spans="1:17" ht="12.6" customHeight="1" x14ac:dyDescent="0.2">
      <c r="A5738" s="234"/>
      <c r="B5738" s="98"/>
      <c r="C5738" s="130"/>
      <c r="D5738" s="240"/>
      <c r="E5738" s="240"/>
      <c r="F5738" s="224"/>
      <c r="G5738" s="98"/>
      <c r="H5738" s="98"/>
      <c r="I5738" s="130"/>
      <c r="J5738" s="98"/>
      <c r="K5738" s="98"/>
      <c r="L5738" s="98"/>
      <c r="M5738" s="255"/>
      <c r="N5738" s="255"/>
      <c r="O5738" s="98"/>
      <c r="P5738" s="98"/>
      <c r="Q5738" s="130"/>
    </row>
    <row r="5739" spans="1:17" ht="12.6" customHeight="1" x14ac:dyDescent="0.2">
      <c r="A5739" s="234"/>
      <c r="B5739" s="98"/>
      <c r="C5739" s="130"/>
      <c r="D5739" s="240"/>
      <c r="E5739" s="240"/>
      <c r="F5739" s="224"/>
      <c r="G5739" s="98"/>
      <c r="H5739" s="98"/>
      <c r="I5739" s="130"/>
      <c r="J5739" s="98"/>
      <c r="K5739" s="98"/>
      <c r="L5739" s="98"/>
      <c r="M5739" s="255"/>
      <c r="N5739" s="255"/>
      <c r="O5739" s="98"/>
      <c r="P5739" s="98"/>
      <c r="Q5739" s="130"/>
    </row>
    <row r="5740" spans="1:17" ht="12.6" customHeight="1" x14ac:dyDescent="0.2">
      <c r="A5740" s="234"/>
      <c r="B5740" s="98"/>
      <c r="C5740" s="130"/>
      <c r="D5740" s="240"/>
      <c r="E5740" s="240"/>
      <c r="F5740" s="224"/>
      <c r="G5740" s="98"/>
      <c r="H5740" s="98"/>
      <c r="I5740" s="130"/>
      <c r="J5740" s="98"/>
      <c r="K5740" s="98"/>
      <c r="L5740" s="98"/>
      <c r="M5740" s="255"/>
      <c r="N5740" s="255"/>
      <c r="O5740" s="98"/>
      <c r="P5740" s="98"/>
      <c r="Q5740" s="130"/>
    </row>
    <row r="5741" spans="1:17" ht="12.6" customHeight="1" x14ac:dyDescent="0.2">
      <c r="A5741" s="234"/>
      <c r="B5741" s="98"/>
      <c r="C5741" s="130"/>
      <c r="D5741" s="240"/>
      <c r="E5741" s="240"/>
      <c r="F5741" s="224"/>
      <c r="G5741" s="98"/>
      <c r="H5741" s="98"/>
      <c r="I5741" s="130"/>
      <c r="J5741" s="98"/>
      <c r="K5741" s="98"/>
      <c r="L5741" s="98"/>
      <c r="M5741" s="255"/>
      <c r="N5741" s="255"/>
      <c r="O5741" s="98"/>
      <c r="P5741" s="98"/>
      <c r="Q5741" s="130"/>
    </row>
    <row r="5742" spans="1:17" ht="12.6" customHeight="1" x14ac:dyDescent="0.2">
      <c r="A5742" s="234"/>
      <c r="B5742" s="98"/>
      <c r="C5742" s="130"/>
      <c r="D5742" s="240"/>
      <c r="E5742" s="240"/>
      <c r="F5742" s="224"/>
      <c r="G5742" s="98"/>
      <c r="H5742" s="98"/>
      <c r="I5742" s="130"/>
      <c r="J5742" s="98"/>
      <c r="K5742" s="98"/>
      <c r="L5742" s="98"/>
      <c r="M5742" s="255"/>
      <c r="N5742" s="255"/>
      <c r="O5742" s="98"/>
      <c r="P5742" s="98"/>
      <c r="Q5742" s="130"/>
    </row>
    <row r="5743" spans="1:17" ht="12.6" customHeight="1" x14ac:dyDescent="0.2">
      <c r="A5743" s="234"/>
      <c r="B5743" s="98"/>
      <c r="C5743" s="130"/>
      <c r="D5743" s="240"/>
      <c r="E5743" s="240"/>
      <c r="F5743" s="224"/>
      <c r="G5743" s="98"/>
      <c r="H5743" s="98"/>
      <c r="I5743" s="130"/>
      <c r="J5743" s="98"/>
      <c r="K5743" s="98"/>
      <c r="L5743" s="98"/>
      <c r="M5743" s="255"/>
      <c r="N5743" s="255"/>
      <c r="O5743" s="98"/>
      <c r="P5743" s="98"/>
      <c r="Q5743" s="130"/>
    </row>
    <row r="5744" spans="1:17" ht="12.6" customHeight="1" x14ac:dyDescent="0.2">
      <c r="A5744" s="234"/>
      <c r="B5744" s="98"/>
      <c r="C5744" s="130"/>
      <c r="D5744" s="240"/>
      <c r="E5744" s="240"/>
      <c r="F5744" s="224"/>
      <c r="G5744" s="98"/>
      <c r="H5744" s="98"/>
      <c r="I5744" s="130"/>
      <c r="J5744" s="98"/>
      <c r="K5744" s="98"/>
      <c r="L5744" s="98"/>
      <c r="M5744" s="255"/>
      <c r="N5744" s="255"/>
      <c r="O5744" s="98"/>
      <c r="P5744" s="98"/>
      <c r="Q5744" s="130"/>
    </row>
    <row r="5745" spans="1:17" ht="12.6" customHeight="1" x14ac:dyDescent="0.2">
      <c r="A5745" s="234"/>
      <c r="B5745" s="98"/>
      <c r="C5745" s="130"/>
      <c r="D5745" s="240"/>
      <c r="E5745" s="240"/>
      <c r="F5745" s="224"/>
      <c r="G5745" s="98"/>
      <c r="H5745" s="98"/>
      <c r="I5745" s="130"/>
      <c r="J5745" s="98"/>
      <c r="K5745" s="98"/>
      <c r="L5745" s="98"/>
      <c r="M5745" s="255"/>
      <c r="N5745" s="255"/>
      <c r="O5745" s="98"/>
      <c r="P5745" s="98"/>
      <c r="Q5745" s="130"/>
    </row>
    <row r="5746" spans="1:17" ht="12.6" customHeight="1" x14ac:dyDescent="0.2">
      <c r="A5746" s="234"/>
      <c r="B5746" s="98"/>
      <c r="C5746" s="130"/>
      <c r="D5746" s="240"/>
      <c r="E5746" s="240"/>
      <c r="F5746" s="224"/>
      <c r="G5746" s="98"/>
      <c r="H5746" s="98"/>
      <c r="I5746" s="130"/>
      <c r="J5746" s="98"/>
      <c r="K5746" s="98"/>
      <c r="L5746" s="98"/>
      <c r="M5746" s="255"/>
      <c r="N5746" s="255"/>
      <c r="O5746" s="98"/>
      <c r="P5746" s="98"/>
      <c r="Q5746" s="130"/>
    </row>
    <row r="5747" spans="1:17" ht="12.6" customHeight="1" x14ac:dyDescent="0.2">
      <c r="A5747" s="234"/>
      <c r="B5747" s="98"/>
      <c r="C5747" s="130"/>
      <c r="D5747" s="240"/>
      <c r="E5747" s="240"/>
      <c r="F5747" s="224"/>
      <c r="G5747" s="98"/>
      <c r="H5747" s="98"/>
      <c r="I5747" s="130"/>
      <c r="J5747" s="98"/>
      <c r="K5747" s="98"/>
      <c r="L5747" s="98"/>
      <c r="M5747" s="255"/>
      <c r="N5747" s="255"/>
      <c r="O5747" s="98"/>
      <c r="P5747" s="98"/>
      <c r="Q5747" s="130"/>
    </row>
    <row r="5748" spans="1:17" ht="12.6" customHeight="1" x14ac:dyDescent="0.2">
      <c r="A5748" s="234"/>
      <c r="B5748" s="98"/>
      <c r="C5748" s="130"/>
      <c r="D5748" s="240"/>
      <c r="E5748" s="240"/>
      <c r="F5748" s="224"/>
      <c r="G5748" s="98"/>
      <c r="H5748" s="98"/>
      <c r="I5748" s="130"/>
      <c r="J5748" s="98"/>
      <c r="K5748" s="98"/>
      <c r="L5748" s="98"/>
      <c r="M5748" s="255"/>
      <c r="N5748" s="255"/>
      <c r="O5748" s="98"/>
      <c r="P5748" s="98"/>
      <c r="Q5748" s="130"/>
    </row>
    <row r="5749" spans="1:17" ht="12.6" customHeight="1" x14ac:dyDescent="0.2">
      <c r="A5749" s="234"/>
      <c r="B5749" s="98"/>
      <c r="C5749" s="130"/>
      <c r="D5749" s="240"/>
      <c r="E5749" s="240"/>
      <c r="F5749" s="224"/>
      <c r="G5749" s="98"/>
      <c r="H5749" s="98"/>
      <c r="I5749" s="130"/>
      <c r="J5749" s="98"/>
      <c r="K5749" s="98"/>
      <c r="L5749" s="98"/>
      <c r="M5749" s="255"/>
      <c r="N5749" s="255"/>
      <c r="O5749" s="98"/>
      <c r="P5749" s="98"/>
      <c r="Q5749" s="130"/>
    </row>
    <row r="5750" spans="1:17" ht="12.6" customHeight="1" x14ac:dyDescent="0.2">
      <c r="A5750" s="234"/>
      <c r="B5750" s="98"/>
      <c r="C5750" s="130"/>
      <c r="D5750" s="240"/>
      <c r="E5750" s="240"/>
      <c r="F5750" s="224"/>
      <c r="G5750" s="98"/>
      <c r="H5750" s="98"/>
      <c r="I5750" s="130"/>
      <c r="J5750" s="98"/>
      <c r="K5750" s="98"/>
      <c r="L5750" s="98"/>
      <c r="M5750" s="255"/>
      <c r="N5750" s="255"/>
      <c r="O5750" s="98"/>
      <c r="P5750" s="98"/>
      <c r="Q5750" s="130"/>
    </row>
    <row r="5751" spans="1:17" ht="12.6" customHeight="1" x14ac:dyDescent="0.2">
      <c r="A5751" s="234"/>
      <c r="B5751" s="98"/>
      <c r="C5751" s="130"/>
      <c r="D5751" s="240"/>
      <c r="E5751" s="240"/>
      <c r="F5751" s="224"/>
      <c r="G5751" s="98"/>
      <c r="H5751" s="98"/>
      <c r="I5751" s="130"/>
      <c r="J5751" s="98"/>
      <c r="K5751" s="98"/>
      <c r="L5751" s="98"/>
      <c r="M5751" s="255"/>
      <c r="N5751" s="255"/>
      <c r="O5751" s="98"/>
      <c r="P5751" s="98"/>
      <c r="Q5751" s="130"/>
    </row>
    <row r="5752" spans="1:17" ht="12.6" customHeight="1" x14ac:dyDescent="0.2">
      <c r="A5752" s="234"/>
      <c r="B5752" s="98"/>
      <c r="C5752" s="130"/>
      <c r="D5752" s="240"/>
      <c r="E5752" s="240"/>
      <c r="F5752" s="224"/>
      <c r="G5752" s="98"/>
      <c r="H5752" s="98"/>
      <c r="I5752" s="130"/>
      <c r="J5752" s="98"/>
      <c r="K5752" s="98"/>
      <c r="L5752" s="98"/>
      <c r="M5752" s="255"/>
      <c r="N5752" s="255"/>
      <c r="O5752" s="98"/>
      <c r="P5752" s="98"/>
      <c r="Q5752" s="130"/>
    </row>
    <row r="5753" spans="1:17" ht="12.6" customHeight="1" x14ac:dyDescent="0.2">
      <c r="A5753" s="234"/>
      <c r="B5753" s="98"/>
      <c r="C5753" s="130"/>
      <c r="D5753" s="240"/>
      <c r="E5753" s="240"/>
      <c r="F5753" s="224"/>
      <c r="G5753" s="98"/>
      <c r="H5753" s="98"/>
      <c r="I5753" s="130"/>
      <c r="J5753" s="98"/>
      <c r="K5753" s="98"/>
      <c r="L5753" s="98"/>
      <c r="M5753" s="255"/>
      <c r="N5753" s="255"/>
      <c r="O5753" s="98"/>
      <c r="P5753" s="98"/>
      <c r="Q5753" s="130"/>
    </row>
    <row r="5754" spans="1:17" ht="12.6" customHeight="1" x14ac:dyDescent="0.2">
      <c r="A5754" s="234"/>
      <c r="B5754" s="98"/>
      <c r="C5754" s="130"/>
      <c r="D5754" s="240"/>
      <c r="E5754" s="240"/>
      <c r="F5754" s="224"/>
      <c r="G5754" s="98"/>
      <c r="H5754" s="98"/>
      <c r="I5754" s="130"/>
      <c r="J5754" s="98"/>
      <c r="K5754" s="98"/>
      <c r="L5754" s="98"/>
      <c r="M5754" s="255"/>
      <c r="N5754" s="255"/>
      <c r="O5754" s="98"/>
      <c r="P5754" s="98"/>
      <c r="Q5754" s="130"/>
    </row>
    <row r="5755" spans="1:17" ht="12.6" customHeight="1" x14ac:dyDescent="0.2">
      <c r="A5755" s="234"/>
      <c r="B5755" s="98"/>
      <c r="C5755" s="130"/>
      <c r="D5755" s="240"/>
      <c r="E5755" s="240"/>
      <c r="F5755" s="224"/>
      <c r="G5755" s="98"/>
      <c r="H5755" s="98"/>
      <c r="I5755" s="130"/>
      <c r="J5755" s="98"/>
      <c r="K5755" s="98"/>
      <c r="L5755" s="98"/>
      <c r="M5755" s="255"/>
      <c r="N5755" s="255"/>
      <c r="O5755" s="98"/>
      <c r="P5755" s="98"/>
      <c r="Q5755" s="130"/>
    </row>
    <row r="5756" spans="1:17" ht="12.6" customHeight="1" x14ac:dyDescent="0.2">
      <c r="A5756" s="234"/>
      <c r="B5756" s="98"/>
      <c r="C5756" s="130"/>
      <c r="D5756" s="240"/>
      <c r="E5756" s="240"/>
      <c r="F5756" s="224"/>
      <c r="G5756" s="98"/>
      <c r="H5756" s="98"/>
      <c r="I5756" s="130"/>
      <c r="J5756" s="98"/>
      <c r="K5756" s="98"/>
      <c r="L5756" s="98"/>
      <c r="M5756" s="255"/>
      <c r="N5756" s="255"/>
      <c r="O5756" s="98"/>
      <c r="P5756" s="98"/>
      <c r="Q5756" s="130"/>
    </row>
    <row r="5757" spans="1:17" ht="12.6" customHeight="1" x14ac:dyDescent="0.2">
      <c r="A5757" s="234"/>
      <c r="B5757" s="98"/>
      <c r="C5757" s="130"/>
      <c r="D5757" s="240"/>
      <c r="E5757" s="240"/>
      <c r="F5757" s="224"/>
      <c r="G5757" s="98"/>
      <c r="H5757" s="98"/>
      <c r="I5757" s="130"/>
      <c r="J5757" s="98"/>
      <c r="K5757" s="98"/>
      <c r="L5757" s="98"/>
      <c r="M5757" s="255"/>
      <c r="N5757" s="255"/>
      <c r="O5757" s="98"/>
      <c r="P5757" s="98"/>
      <c r="Q5757" s="130"/>
    </row>
    <row r="5758" spans="1:17" ht="12.6" customHeight="1" x14ac:dyDescent="0.2">
      <c r="A5758" s="234"/>
      <c r="B5758" s="98"/>
      <c r="C5758" s="130"/>
      <c r="D5758" s="240"/>
      <c r="E5758" s="240"/>
      <c r="F5758" s="224"/>
      <c r="G5758" s="98"/>
      <c r="H5758" s="98"/>
      <c r="I5758" s="130"/>
      <c r="J5758" s="98"/>
      <c r="K5758" s="98"/>
      <c r="L5758" s="98"/>
      <c r="M5758" s="255"/>
      <c r="N5758" s="255"/>
      <c r="O5758" s="98"/>
      <c r="P5758" s="98"/>
      <c r="Q5758" s="130"/>
    </row>
    <row r="5759" spans="1:17" ht="12.6" customHeight="1" x14ac:dyDescent="0.2">
      <c r="A5759" s="234"/>
      <c r="B5759" s="98"/>
      <c r="C5759" s="130"/>
      <c r="D5759" s="240"/>
      <c r="E5759" s="240"/>
      <c r="F5759" s="224"/>
      <c r="G5759" s="98"/>
      <c r="H5759" s="98"/>
      <c r="I5759" s="130"/>
      <c r="J5759" s="98"/>
      <c r="K5759" s="98"/>
      <c r="L5759" s="98"/>
      <c r="M5759" s="255"/>
      <c r="N5759" s="255"/>
      <c r="O5759" s="98"/>
      <c r="P5759" s="98"/>
      <c r="Q5759" s="130"/>
    </row>
    <row r="5760" spans="1:17" ht="12.6" customHeight="1" x14ac:dyDescent="0.2">
      <c r="A5760" s="234"/>
      <c r="B5760" s="98"/>
      <c r="C5760" s="130"/>
      <c r="D5760" s="240"/>
      <c r="E5760" s="240"/>
      <c r="F5760" s="224"/>
      <c r="G5760" s="98"/>
      <c r="H5760" s="98"/>
      <c r="I5760" s="130"/>
      <c r="J5760" s="98"/>
      <c r="K5760" s="98"/>
      <c r="L5760" s="98"/>
      <c r="M5760" s="255"/>
      <c r="N5760" s="255"/>
      <c r="O5760" s="98"/>
      <c r="P5760" s="98"/>
      <c r="Q5760" s="130"/>
    </row>
    <row r="5761" spans="1:17" ht="12.6" customHeight="1" x14ac:dyDescent="0.2">
      <c r="A5761" s="234"/>
      <c r="B5761" s="98"/>
      <c r="C5761" s="130"/>
      <c r="D5761" s="240"/>
      <c r="E5761" s="240"/>
      <c r="F5761" s="224"/>
      <c r="G5761" s="98"/>
      <c r="H5761" s="98"/>
      <c r="I5761" s="130"/>
      <c r="J5761" s="98"/>
      <c r="K5761" s="98"/>
      <c r="L5761" s="98"/>
      <c r="M5761" s="255"/>
      <c r="N5761" s="255"/>
      <c r="O5761" s="98"/>
      <c r="P5761" s="98"/>
      <c r="Q5761" s="130"/>
    </row>
    <row r="5762" spans="1:17" ht="12.6" customHeight="1" x14ac:dyDescent="0.2">
      <c r="A5762" s="234"/>
      <c r="B5762" s="98"/>
      <c r="C5762" s="130"/>
      <c r="D5762" s="240"/>
      <c r="E5762" s="240"/>
      <c r="F5762" s="224"/>
      <c r="G5762" s="98"/>
      <c r="H5762" s="98"/>
      <c r="I5762" s="130"/>
      <c r="J5762" s="98"/>
      <c r="K5762" s="98"/>
      <c r="L5762" s="98"/>
      <c r="M5762" s="255"/>
      <c r="N5762" s="255"/>
      <c r="O5762" s="98"/>
      <c r="P5762" s="98"/>
      <c r="Q5762" s="130"/>
    </row>
    <row r="5763" spans="1:17" ht="12.6" customHeight="1" x14ac:dyDescent="0.2">
      <c r="A5763" s="234"/>
      <c r="B5763" s="98"/>
      <c r="C5763" s="130"/>
      <c r="D5763" s="240"/>
      <c r="E5763" s="240"/>
      <c r="F5763" s="224"/>
      <c r="G5763" s="98"/>
      <c r="H5763" s="98"/>
      <c r="I5763" s="130"/>
      <c r="J5763" s="98"/>
      <c r="K5763" s="98"/>
      <c r="L5763" s="98"/>
      <c r="M5763" s="255"/>
      <c r="N5763" s="255"/>
      <c r="O5763" s="98"/>
      <c r="P5763" s="98"/>
      <c r="Q5763" s="130"/>
    </row>
    <row r="5764" spans="1:17" ht="12.6" customHeight="1" x14ac:dyDescent="0.2">
      <c r="A5764" s="234"/>
      <c r="B5764" s="98"/>
      <c r="C5764" s="130"/>
      <c r="D5764" s="240"/>
      <c r="E5764" s="240"/>
      <c r="F5764" s="224"/>
      <c r="G5764" s="98"/>
      <c r="H5764" s="98"/>
      <c r="I5764" s="130"/>
      <c r="J5764" s="98"/>
      <c r="K5764" s="98"/>
      <c r="L5764" s="98"/>
      <c r="M5764" s="255"/>
      <c r="N5764" s="255"/>
      <c r="O5764" s="98"/>
      <c r="P5764" s="98"/>
      <c r="Q5764" s="130"/>
    </row>
    <row r="5765" spans="1:17" ht="12.6" customHeight="1" x14ac:dyDescent="0.2">
      <c r="A5765" s="234"/>
      <c r="B5765" s="98"/>
      <c r="C5765" s="130"/>
      <c r="D5765" s="240"/>
      <c r="E5765" s="240"/>
      <c r="F5765" s="224"/>
      <c r="G5765" s="98"/>
      <c r="H5765" s="98"/>
      <c r="I5765" s="130"/>
      <c r="J5765" s="98"/>
      <c r="K5765" s="98"/>
      <c r="L5765" s="98"/>
      <c r="M5765" s="255"/>
      <c r="N5765" s="255"/>
      <c r="O5765" s="98"/>
      <c r="P5765" s="98"/>
      <c r="Q5765" s="130"/>
    </row>
    <row r="5766" spans="1:17" ht="12.6" customHeight="1" x14ac:dyDescent="0.2">
      <c r="A5766" s="234"/>
      <c r="B5766" s="98"/>
      <c r="C5766" s="130"/>
      <c r="D5766" s="240"/>
      <c r="E5766" s="240"/>
      <c r="F5766" s="224"/>
      <c r="G5766" s="98"/>
      <c r="H5766" s="98"/>
      <c r="I5766" s="130"/>
      <c r="J5766" s="98"/>
      <c r="K5766" s="98"/>
      <c r="L5766" s="98"/>
      <c r="M5766" s="255"/>
      <c r="N5766" s="255"/>
      <c r="O5766" s="98"/>
      <c r="P5766" s="98"/>
      <c r="Q5766" s="130"/>
    </row>
    <row r="5767" spans="1:17" ht="12.6" customHeight="1" x14ac:dyDescent="0.2">
      <c r="A5767" s="234"/>
      <c r="B5767" s="98"/>
      <c r="C5767" s="130"/>
      <c r="D5767" s="240"/>
      <c r="E5767" s="240"/>
      <c r="F5767" s="224"/>
      <c r="G5767" s="98"/>
      <c r="H5767" s="98"/>
      <c r="I5767" s="130"/>
      <c r="J5767" s="98"/>
      <c r="K5767" s="98"/>
      <c r="L5767" s="98"/>
      <c r="M5767" s="255"/>
      <c r="N5767" s="255"/>
      <c r="O5767" s="98"/>
      <c r="P5767" s="98"/>
      <c r="Q5767" s="130"/>
    </row>
    <row r="5768" spans="1:17" ht="12.6" customHeight="1" x14ac:dyDescent="0.2">
      <c r="A5768" s="234"/>
      <c r="B5768" s="98"/>
      <c r="C5768" s="130"/>
      <c r="D5768" s="240"/>
      <c r="E5768" s="240"/>
      <c r="F5768" s="224"/>
      <c r="G5768" s="98"/>
      <c r="H5768" s="98"/>
      <c r="I5768" s="130"/>
      <c r="J5768" s="98"/>
      <c r="K5768" s="98"/>
      <c r="L5768" s="98"/>
      <c r="M5768" s="255"/>
      <c r="N5768" s="255"/>
      <c r="O5768" s="98"/>
      <c r="P5768" s="98"/>
      <c r="Q5768" s="130"/>
    </row>
    <row r="5769" spans="1:17" ht="12.6" customHeight="1" x14ac:dyDescent="0.2">
      <c r="A5769" s="234"/>
      <c r="B5769" s="98"/>
      <c r="C5769" s="130"/>
      <c r="D5769" s="240"/>
      <c r="E5769" s="240"/>
      <c r="F5769" s="224"/>
      <c r="G5769" s="98"/>
      <c r="H5769" s="98"/>
      <c r="I5769" s="130"/>
      <c r="J5769" s="98"/>
      <c r="K5769" s="98"/>
      <c r="L5769" s="98"/>
      <c r="M5769" s="255"/>
      <c r="N5769" s="255"/>
      <c r="O5769" s="98"/>
      <c r="P5769" s="98"/>
      <c r="Q5769" s="130"/>
    </row>
    <row r="5770" spans="1:17" ht="12.6" customHeight="1" x14ac:dyDescent="0.2">
      <c r="A5770" s="234"/>
      <c r="B5770" s="98"/>
      <c r="C5770" s="130"/>
      <c r="D5770" s="240"/>
      <c r="E5770" s="240"/>
      <c r="F5770" s="224"/>
      <c r="G5770" s="98"/>
      <c r="H5770" s="98"/>
      <c r="I5770" s="130"/>
      <c r="J5770" s="98"/>
      <c r="K5770" s="98"/>
      <c r="L5770" s="98"/>
      <c r="M5770" s="255"/>
      <c r="N5770" s="255"/>
      <c r="O5770" s="98"/>
      <c r="P5770" s="98"/>
      <c r="Q5770" s="130"/>
    </row>
    <row r="5771" spans="1:17" ht="12.6" customHeight="1" x14ac:dyDescent="0.2">
      <c r="A5771" s="234"/>
      <c r="B5771" s="98"/>
      <c r="C5771" s="130"/>
      <c r="D5771" s="240"/>
      <c r="E5771" s="240"/>
      <c r="F5771" s="224"/>
      <c r="G5771" s="98"/>
      <c r="H5771" s="98"/>
      <c r="I5771" s="130"/>
      <c r="J5771" s="98"/>
      <c r="K5771" s="98"/>
      <c r="L5771" s="98"/>
      <c r="M5771" s="255"/>
      <c r="N5771" s="255"/>
      <c r="O5771" s="98"/>
      <c r="P5771" s="98"/>
      <c r="Q5771" s="130"/>
    </row>
    <row r="5772" spans="1:17" ht="12.6" customHeight="1" x14ac:dyDescent="0.2">
      <c r="A5772" s="234"/>
      <c r="B5772" s="98"/>
      <c r="C5772" s="130"/>
      <c r="D5772" s="240"/>
      <c r="E5772" s="240"/>
      <c r="F5772" s="224"/>
      <c r="G5772" s="98"/>
      <c r="H5772" s="98"/>
      <c r="I5772" s="130"/>
      <c r="J5772" s="98"/>
      <c r="K5772" s="98"/>
      <c r="L5772" s="98"/>
      <c r="M5772" s="255"/>
      <c r="N5772" s="255"/>
      <c r="O5772" s="98"/>
      <c r="P5772" s="98"/>
      <c r="Q5772" s="130"/>
    </row>
    <row r="5773" spans="1:17" ht="12.6" customHeight="1" x14ac:dyDescent="0.2">
      <c r="A5773" s="234"/>
      <c r="B5773" s="98"/>
      <c r="C5773" s="130"/>
      <c r="D5773" s="240"/>
      <c r="E5773" s="240"/>
      <c r="F5773" s="224"/>
      <c r="G5773" s="98"/>
      <c r="H5773" s="98"/>
      <c r="I5773" s="130"/>
      <c r="J5773" s="98"/>
      <c r="K5773" s="98"/>
      <c r="L5773" s="98"/>
      <c r="M5773" s="255"/>
      <c r="N5773" s="255"/>
      <c r="O5773" s="98"/>
      <c r="P5773" s="98"/>
      <c r="Q5773" s="130"/>
    </row>
    <row r="5774" spans="1:17" ht="12.6" customHeight="1" x14ac:dyDescent="0.2">
      <c r="A5774" s="234"/>
      <c r="B5774" s="98"/>
      <c r="C5774" s="130"/>
      <c r="D5774" s="240"/>
      <c r="E5774" s="240"/>
      <c r="F5774" s="224"/>
      <c r="G5774" s="98"/>
      <c r="H5774" s="98"/>
      <c r="I5774" s="130"/>
      <c r="J5774" s="98"/>
      <c r="K5774" s="98"/>
      <c r="L5774" s="98"/>
      <c r="M5774" s="255"/>
      <c r="N5774" s="255"/>
      <c r="O5774" s="98"/>
      <c r="P5774" s="98"/>
      <c r="Q5774" s="130"/>
    </row>
    <row r="5775" spans="1:17" ht="12.6" customHeight="1" x14ac:dyDescent="0.2">
      <c r="A5775" s="234"/>
      <c r="B5775" s="98"/>
      <c r="C5775" s="130"/>
      <c r="D5775" s="240"/>
      <c r="E5775" s="240"/>
      <c r="F5775" s="224"/>
      <c r="G5775" s="98"/>
      <c r="H5775" s="98"/>
      <c r="I5775" s="130"/>
      <c r="J5775" s="98"/>
      <c r="K5775" s="98"/>
      <c r="L5775" s="98"/>
      <c r="M5775" s="255"/>
      <c r="N5775" s="255"/>
      <c r="O5775" s="98"/>
      <c r="P5775" s="98"/>
      <c r="Q5775" s="130"/>
    </row>
    <row r="5776" spans="1:17" ht="12.6" customHeight="1" x14ac:dyDescent="0.2">
      <c r="A5776" s="234"/>
      <c r="B5776" s="98"/>
      <c r="C5776" s="130"/>
      <c r="D5776" s="240"/>
      <c r="E5776" s="240"/>
      <c r="F5776" s="224"/>
      <c r="G5776" s="98"/>
      <c r="H5776" s="98"/>
      <c r="I5776" s="130"/>
      <c r="J5776" s="98"/>
      <c r="K5776" s="98"/>
      <c r="L5776" s="98"/>
      <c r="M5776" s="255"/>
      <c r="N5776" s="255"/>
      <c r="O5776" s="98"/>
      <c r="P5776" s="98"/>
      <c r="Q5776" s="130"/>
    </row>
    <row r="5777" spans="1:17" ht="12.6" customHeight="1" x14ac:dyDescent="0.2">
      <c r="A5777" s="234"/>
      <c r="B5777" s="98"/>
      <c r="C5777" s="130"/>
      <c r="D5777" s="240"/>
      <c r="E5777" s="240"/>
      <c r="F5777" s="224"/>
      <c r="G5777" s="98"/>
      <c r="H5777" s="98"/>
      <c r="I5777" s="130"/>
      <c r="J5777" s="98"/>
      <c r="K5777" s="98"/>
      <c r="L5777" s="98"/>
      <c r="M5777" s="255"/>
      <c r="N5777" s="255"/>
      <c r="O5777" s="98"/>
      <c r="P5777" s="98"/>
      <c r="Q5777" s="130"/>
    </row>
    <row r="5778" spans="1:17" ht="12.6" customHeight="1" x14ac:dyDescent="0.2">
      <c r="A5778" s="234"/>
      <c r="B5778" s="98"/>
      <c r="C5778" s="130"/>
      <c r="D5778" s="240"/>
      <c r="E5778" s="240"/>
      <c r="F5778" s="224"/>
      <c r="G5778" s="98"/>
      <c r="H5778" s="98"/>
      <c r="I5778" s="130"/>
      <c r="J5778" s="98"/>
      <c r="K5778" s="98"/>
      <c r="L5778" s="98"/>
      <c r="M5778" s="255"/>
      <c r="N5778" s="255"/>
      <c r="O5778" s="98"/>
      <c r="P5778" s="98"/>
      <c r="Q5778" s="130"/>
    </row>
    <row r="5779" spans="1:17" ht="12.6" customHeight="1" x14ac:dyDescent="0.2">
      <c r="A5779" s="234"/>
      <c r="B5779" s="98"/>
      <c r="C5779" s="130"/>
      <c r="D5779" s="240"/>
      <c r="E5779" s="240"/>
      <c r="F5779" s="224"/>
      <c r="G5779" s="98"/>
      <c r="H5779" s="98"/>
      <c r="I5779" s="130"/>
      <c r="J5779" s="98"/>
      <c r="K5779" s="98"/>
      <c r="L5779" s="98"/>
      <c r="M5779" s="255"/>
      <c r="N5779" s="255"/>
      <c r="O5779" s="98"/>
      <c r="P5779" s="98"/>
      <c r="Q5779" s="130"/>
    </row>
    <row r="5780" spans="1:17" ht="12.6" customHeight="1" x14ac:dyDescent="0.2">
      <c r="A5780" s="234"/>
      <c r="B5780" s="98"/>
      <c r="C5780" s="130"/>
      <c r="D5780" s="240"/>
      <c r="E5780" s="240"/>
      <c r="F5780" s="224"/>
      <c r="G5780" s="98"/>
      <c r="H5780" s="98"/>
      <c r="I5780" s="130"/>
      <c r="J5780" s="98"/>
      <c r="K5780" s="98"/>
      <c r="L5780" s="98"/>
      <c r="M5780" s="255"/>
      <c r="N5780" s="255"/>
      <c r="O5780" s="98"/>
      <c r="P5780" s="98"/>
      <c r="Q5780" s="130"/>
    </row>
    <row r="5781" spans="1:17" ht="12.6" customHeight="1" x14ac:dyDescent="0.2">
      <c r="A5781" s="234"/>
      <c r="B5781" s="98"/>
      <c r="C5781" s="130"/>
      <c r="D5781" s="240"/>
      <c r="E5781" s="240"/>
      <c r="F5781" s="224"/>
      <c r="G5781" s="98"/>
      <c r="H5781" s="98"/>
      <c r="I5781" s="130"/>
      <c r="J5781" s="98"/>
      <c r="K5781" s="98"/>
      <c r="L5781" s="98"/>
      <c r="M5781" s="255"/>
      <c r="N5781" s="255"/>
      <c r="O5781" s="98"/>
      <c r="P5781" s="98"/>
      <c r="Q5781" s="130"/>
    </row>
    <row r="5782" spans="1:17" ht="12.6" customHeight="1" x14ac:dyDescent="0.2">
      <c r="A5782" s="234"/>
      <c r="B5782" s="98"/>
      <c r="C5782" s="130"/>
      <c r="D5782" s="240"/>
      <c r="E5782" s="240"/>
      <c r="F5782" s="224"/>
      <c r="G5782" s="98"/>
      <c r="H5782" s="98"/>
      <c r="I5782" s="130"/>
      <c r="J5782" s="98"/>
      <c r="K5782" s="98"/>
      <c r="L5782" s="98"/>
      <c r="M5782" s="255"/>
      <c r="N5782" s="255"/>
      <c r="O5782" s="98"/>
      <c r="P5782" s="98"/>
      <c r="Q5782" s="130"/>
    </row>
    <row r="5783" spans="1:17" ht="12.6" customHeight="1" x14ac:dyDescent="0.2">
      <c r="A5783" s="234"/>
      <c r="B5783" s="98"/>
      <c r="C5783" s="130"/>
      <c r="D5783" s="240"/>
      <c r="E5783" s="240"/>
      <c r="F5783" s="224"/>
      <c r="G5783" s="98"/>
      <c r="H5783" s="98"/>
      <c r="I5783" s="130"/>
      <c r="J5783" s="98"/>
      <c r="K5783" s="98"/>
      <c r="L5783" s="98"/>
      <c r="M5783" s="255"/>
      <c r="N5783" s="255"/>
      <c r="O5783" s="98"/>
      <c r="P5783" s="98"/>
      <c r="Q5783" s="130"/>
    </row>
    <row r="5784" spans="1:17" ht="12.6" customHeight="1" x14ac:dyDescent="0.2">
      <c r="A5784" s="234"/>
      <c r="B5784" s="98"/>
      <c r="C5784" s="130"/>
      <c r="D5784" s="240"/>
      <c r="E5784" s="240"/>
      <c r="F5784" s="224"/>
      <c r="G5784" s="98"/>
      <c r="H5784" s="98"/>
      <c r="I5784" s="130"/>
      <c r="J5784" s="98"/>
      <c r="K5784" s="98"/>
      <c r="L5784" s="98"/>
      <c r="M5784" s="255"/>
      <c r="N5784" s="255"/>
      <c r="O5784" s="98"/>
      <c r="P5784" s="98"/>
      <c r="Q5784" s="130"/>
    </row>
    <row r="5785" spans="1:17" ht="12.6" customHeight="1" x14ac:dyDescent="0.2">
      <c r="A5785" s="234"/>
      <c r="B5785" s="98"/>
      <c r="C5785" s="130"/>
      <c r="D5785" s="240"/>
      <c r="E5785" s="240"/>
      <c r="F5785" s="224"/>
      <c r="G5785" s="98"/>
      <c r="H5785" s="98"/>
      <c r="I5785" s="130"/>
      <c r="J5785" s="98"/>
      <c r="K5785" s="98"/>
      <c r="L5785" s="98"/>
      <c r="M5785" s="255"/>
      <c r="N5785" s="255"/>
      <c r="O5785" s="98"/>
      <c r="P5785" s="98"/>
      <c r="Q5785" s="130"/>
    </row>
    <row r="5786" spans="1:17" ht="12.6" customHeight="1" x14ac:dyDescent="0.2">
      <c r="A5786" s="234"/>
      <c r="B5786" s="98"/>
      <c r="C5786" s="130"/>
      <c r="D5786" s="240"/>
      <c r="E5786" s="240"/>
      <c r="F5786" s="224"/>
      <c r="G5786" s="98"/>
      <c r="H5786" s="98"/>
      <c r="I5786" s="130"/>
      <c r="J5786" s="98"/>
      <c r="K5786" s="98"/>
      <c r="L5786" s="98"/>
      <c r="M5786" s="255"/>
      <c r="N5786" s="255"/>
      <c r="O5786" s="98"/>
      <c r="P5786" s="98"/>
      <c r="Q5786" s="130"/>
    </row>
    <row r="5787" spans="1:17" ht="12.6" customHeight="1" x14ac:dyDescent="0.2">
      <c r="A5787" s="234"/>
      <c r="B5787" s="98"/>
      <c r="C5787" s="130"/>
      <c r="D5787" s="240"/>
      <c r="E5787" s="240"/>
      <c r="F5787" s="224"/>
      <c r="G5787" s="98"/>
      <c r="H5787" s="98"/>
      <c r="I5787" s="130"/>
      <c r="J5787" s="98"/>
      <c r="K5787" s="98"/>
      <c r="L5787" s="98"/>
      <c r="M5787" s="255"/>
      <c r="N5787" s="255"/>
      <c r="O5787" s="98"/>
      <c r="P5787" s="98"/>
      <c r="Q5787" s="130"/>
    </row>
    <row r="5788" spans="1:17" ht="12.6" customHeight="1" x14ac:dyDescent="0.2">
      <c r="A5788" s="234"/>
      <c r="B5788" s="98"/>
      <c r="C5788" s="130"/>
      <c r="D5788" s="240"/>
      <c r="E5788" s="240"/>
      <c r="F5788" s="224"/>
      <c r="G5788" s="98"/>
      <c r="H5788" s="98"/>
      <c r="I5788" s="130"/>
      <c r="J5788" s="98"/>
      <c r="K5788" s="98"/>
      <c r="L5788" s="98"/>
      <c r="M5788" s="255"/>
      <c r="N5788" s="255"/>
      <c r="O5788" s="98"/>
      <c r="P5788" s="98"/>
      <c r="Q5788" s="130"/>
    </row>
    <row r="5789" spans="1:17" ht="12.6" customHeight="1" x14ac:dyDescent="0.2">
      <c r="A5789" s="234"/>
      <c r="B5789" s="98"/>
      <c r="C5789" s="130"/>
      <c r="D5789" s="240"/>
      <c r="E5789" s="240"/>
      <c r="F5789" s="224"/>
      <c r="G5789" s="98"/>
      <c r="H5789" s="98"/>
      <c r="I5789" s="130"/>
      <c r="J5789" s="98"/>
      <c r="K5789" s="98"/>
      <c r="L5789" s="98"/>
      <c r="M5789" s="255"/>
      <c r="N5789" s="255"/>
      <c r="O5789" s="98"/>
      <c r="P5789" s="98"/>
      <c r="Q5789" s="130"/>
    </row>
    <row r="5790" spans="1:17" ht="12.6" customHeight="1" x14ac:dyDescent="0.2">
      <c r="A5790" s="234"/>
      <c r="B5790" s="98"/>
      <c r="C5790" s="130"/>
      <c r="D5790" s="240"/>
      <c r="E5790" s="240"/>
      <c r="F5790" s="224"/>
      <c r="G5790" s="98"/>
      <c r="H5790" s="98"/>
      <c r="I5790" s="130"/>
      <c r="J5790" s="98"/>
      <c r="K5790" s="98"/>
      <c r="L5790" s="98"/>
      <c r="M5790" s="255"/>
      <c r="N5790" s="255"/>
      <c r="O5790" s="98"/>
      <c r="P5790" s="98"/>
      <c r="Q5790" s="130"/>
    </row>
    <row r="5791" spans="1:17" ht="12.6" customHeight="1" x14ac:dyDescent="0.2">
      <c r="A5791" s="234"/>
      <c r="B5791" s="98"/>
      <c r="C5791" s="130"/>
      <c r="D5791" s="240"/>
      <c r="E5791" s="240"/>
      <c r="F5791" s="224"/>
      <c r="G5791" s="98"/>
      <c r="H5791" s="98"/>
      <c r="I5791" s="130"/>
      <c r="J5791" s="98"/>
      <c r="K5791" s="98"/>
      <c r="L5791" s="98"/>
      <c r="M5791" s="255"/>
      <c r="N5791" s="255"/>
      <c r="O5791" s="98"/>
      <c r="P5791" s="98"/>
      <c r="Q5791" s="130"/>
    </row>
    <row r="5792" spans="1:17" ht="12.6" customHeight="1" x14ac:dyDescent="0.2">
      <c r="A5792" s="234"/>
      <c r="B5792" s="98"/>
      <c r="C5792" s="130"/>
      <c r="D5792" s="240"/>
      <c r="E5792" s="240"/>
      <c r="F5792" s="224"/>
      <c r="G5792" s="98"/>
      <c r="H5792" s="98"/>
      <c r="I5792" s="130"/>
      <c r="J5792" s="98"/>
      <c r="K5792" s="98"/>
      <c r="L5792" s="98"/>
      <c r="M5792" s="255"/>
      <c r="N5792" s="255"/>
      <c r="O5792" s="98"/>
      <c r="P5792" s="98"/>
      <c r="Q5792" s="130"/>
    </row>
    <row r="5793" spans="1:17" ht="12.6" customHeight="1" x14ac:dyDescent="0.2">
      <c r="A5793" s="234"/>
      <c r="B5793" s="98"/>
      <c r="C5793" s="130"/>
      <c r="D5793" s="240"/>
      <c r="E5793" s="240"/>
      <c r="F5793" s="224"/>
      <c r="G5793" s="98"/>
      <c r="H5793" s="98"/>
      <c r="I5793" s="130"/>
      <c r="J5793" s="98"/>
      <c r="K5793" s="98"/>
      <c r="L5793" s="98"/>
      <c r="M5793" s="255"/>
      <c r="N5793" s="255"/>
      <c r="O5793" s="98"/>
      <c r="P5793" s="98"/>
      <c r="Q5793" s="130"/>
    </row>
    <row r="5794" spans="1:17" ht="12.6" customHeight="1" x14ac:dyDescent="0.2">
      <c r="A5794" s="234"/>
      <c r="B5794" s="98"/>
      <c r="C5794" s="130"/>
      <c r="D5794" s="240"/>
      <c r="E5794" s="240"/>
      <c r="F5794" s="224"/>
      <c r="G5794" s="98"/>
      <c r="H5794" s="98"/>
      <c r="I5794" s="130"/>
      <c r="J5794" s="98"/>
      <c r="K5794" s="98"/>
      <c r="L5794" s="98"/>
      <c r="M5794" s="255"/>
      <c r="N5794" s="255"/>
      <c r="O5794" s="98"/>
      <c r="P5794" s="98"/>
      <c r="Q5794" s="130"/>
    </row>
    <row r="5795" spans="1:17" ht="12.6" customHeight="1" x14ac:dyDescent="0.2">
      <c r="A5795" s="234"/>
      <c r="B5795" s="98"/>
      <c r="C5795" s="130"/>
      <c r="D5795" s="240"/>
      <c r="E5795" s="240"/>
      <c r="F5795" s="224"/>
      <c r="G5795" s="98"/>
      <c r="H5795" s="98"/>
      <c r="I5795" s="130"/>
      <c r="J5795" s="98"/>
      <c r="K5795" s="98"/>
      <c r="L5795" s="98"/>
      <c r="M5795" s="255"/>
      <c r="N5795" s="255"/>
      <c r="O5795" s="98"/>
      <c r="P5795" s="98"/>
      <c r="Q5795" s="130"/>
    </row>
    <row r="5796" spans="1:17" ht="12.6" customHeight="1" x14ac:dyDescent="0.2">
      <c r="A5796" s="234"/>
      <c r="B5796" s="98"/>
      <c r="C5796" s="130"/>
      <c r="D5796" s="240"/>
      <c r="E5796" s="240"/>
      <c r="F5796" s="224"/>
      <c r="G5796" s="98"/>
      <c r="H5796" s="98"/>
      <c r="I5796" s="130"/>
      <c r="J5796" s="98"/>
      <c r="K5796" s="98"/>
      <c r="L5796" s="98"/>
      <c r="M5796" s="255"/>
      <c r="N5796" s="255"/>
      <c r="O5796" s="98"/>
      <c r="P5796" s="98"/>
      <c r="Q5796" s="130"/>
    </row>
    <row r="5797" spans="1:17" ht="12.6" customHeight="1" x14ac:dyDescent="0.2">
      <c r="A5797" s="234"/>
      <c r="B5797" s="98"/>
      <c r="C5797" s="130"/>
      <c r="D5797" s="240"/>
      <c r="E5797" s="240"/>
      <c r="F5797" s="224"/>
      <c r="G5797" s="98"/>
      <c r="H5797" s="98"/>
      <c r="I5797" s="130"/>
      <c r="J5797" s="98"/>
      <c r="K5797" s="98"/>
      <c r="L5797" s="98"/>
      <c r="M5797" s="255"/>
      <c r="N5797" s="255"/>
      <c r="O5797" s="98"/>
      <c r="P5797" s="98"/>
      <c r="Q5797" s="130"/>
    </row>
    <row r="5798" spans="1:17" ht="12.6" customHeight="1" x14ac:dyDescent="0.2">
      <c r="A5798" s="234"/>
      <c r="B5798" s="98"/>
      <c r="C5798" s="130"/>
      <c r="D5798" s="240"/>
      <c r="E5798" s="240"/>
      <c r="F5798" s="224"/>
      <c r="G5798" s="98"/>
      <c r="H5798" s="98"/>
      <c r="I5798" s="130"/>
      <c r="J5798" s="98"/>
      <c r="K5798" s="98"/>
      <c r="L5798" s="98"/>
      <c r="M5798" s="255"/>
      <c r="N5798" s="255"/>
      <c r="O5798" s="98"/>
      <c r="P5798" s="98"/>
      <c r="Q5798" s="130"/>
    </row>
    <row r="5799" spans="1:17" ht="12.6" customHeight="1" x14ac:dyDescent="0.2">
      <c r="A5799" s="234"/>
      <c r="B5799" s="98"/>
      <c r="C5799" s="130"/>
      <c r="D5799" s="240"/>
      <c r="E5799" s="240"/>
      <c r="F5799" s="224"/>
      <c r="G5799" s="98"/>
      <c r="H5799" s="98"/>
      <c r="I5799" s="130"/>
      <c r="J5799" s="98"/>
      <c r="K5799" s="98"/>
      <c r="L5799" s="98"/>
      <c r="M5799" s="255"/>
      <c r="N5799" s="255"/>
      <c r="O5799" s="98"/>
      <c r="P5799" s="98"/>
      <c r="Q5799" s="130"/>
    </row>
    <row r="5800" spans="1:17" ht="12.6" customHeight="1" x14ac:dyDescent="0.2">
      <c r="A5800" s="234"/>
      <c r="B5800" s="98"/>
      <c r="C5800" s="130"/>
      <c r="D5800" s="240"/>
      <c r="E5800" s="240"/>
      <c r="F5800" s="224"/>
      <c r="G5800" s="98"/>
      <c r="H5800" s="98"/>
      <c r="I5800" s="130"/>
      <c r="J5800" s="98"/>
      <c r="K5800" s="98"/>
      <c r="L5800" s="98"/>
      <c r="M5800" s="255"/>
      <c r="N5800" s="255"/>
      <c r="O5800" s="98"/>
      <c r="P5800" s="98"/>
      <c r="Q5800" s="130"/>
    </row>
    <row r="5801" spans="1:17" ht="12.6" customHeight="1" x14ac:dyDescent="0.2">
      <c r="A5801" s="234"/>
      <c r="B5801" s="98"/>
      <c r="C5801" s="130"/>
      <c r="D5801" s="240"/>
      <c r="E5801" s="240"/>
      <c r="F5801" s="224"/>
      <c r="G5801" s="98"/>
      <c r="H5801" s="98"/>
      <c r="I5801" s="130"/>
      <c r="J5801" s="98"/>
      <c r="K5801" s="98"/>
      <c r="L5801" s="98"/>
      <c r="M5801" s="255"/>
      <c r="N5801" s="255"/>
      <c r="O5801" s="98"/>
      <c r="P5801" s="98"/>
      <c r="Q5801" s="130"/>
    </row>
    <row r="5802" spans="1:17" ht="12.6" customHeight="1" x14ac:dyDescent="0.2">
      <c r="A5802" s="234"/>
      <c r="B5802" s="98"/>
      <c r="C5802" s="130"/>
      <c r="D5802" s="240"/>
      <c r="E5802" s="240"/>
      <c r="F5802" s="224"/>
      <c r="G5802" s="98"/>
      <c r="H5802" s="98"/>
      <c r="I5802" s="130"/>
      <c r="J5802" s="98"/>
      <c r="K5802" s="98"/>
      <c r="L5802" s="98"/>
      <c r="M5802" s="255"/>
      <c r="N5802" s="255"/>
      <c r="O5802" s="98"/>
      <c r="P5802" s="98"/>
      <c r="Q5802" s="130"/>
    </row>
    <row r="5803" spans="1:17" ht="12.6" customHeight="1" x14ac:dyDescent="0.2">
      <c r="A5803" s="234"/>
      <c r="B5803" s="98"/>
      <c r="C5803" s="130"/>
      <c r="D5803" s="240"/>
      <c r="E5803" s="240"/>
      <c r="F5803" s="224"/>
      <c r="G5803" s="98"/>
      <c r="H5803" s="98"/>
      <c r="I5803" s="130"/>
      <c r="J5803" s="98"/>
      <c r="K5803" s="98"/>
      <c r="L5803" s="98"/>
      <c r="M5803" s="255"/>
      <c r="N5803" s="255"/>
      <c r="O5803" s="98"/>
      <c r="P5803" s="98"/>
      <c r="Q5803" s="130"/>
    </row>
    <row r="5804" spans="1:17" ht="12.6" customHeight="1" x14ac:dyDescent="0.2">
      <c r="A5804" s="234"/>
      <c r="B5804" s="98"/>
      <c r="C5804" s="130"/>
      <c r="D5804" s="240"/>
      <c r="E5804" s="240"/>
      <c r="F5804" s="224"/>
      <c r="G5804" s="98"/>
      <c r="H5804" s="98"/>
      <c r="I5804" s="130"/>
      <c r="J5804" s="98"/>
      <c r="K5804" s="98"/>
      <c r="L5804" s="98"/>
      <c r="M5804" s="255"/>
      <c r="N5804" s="255"/>
      <c r="O5804" s="98"/>
      <c r="P5804" s="98"/>
      <c r="Q5804" s="130"/>
    </row>
    <row r="5805" spans="1:17" ht="12.6" customHeight="1" x14ac:dyDescent="0.2">
      <c r="A5805" s="234"/>
      <c r="B5805" s="98"/>
      <c r="C5805" s="130"/>
      <c r="D5805" s="240"/>
      <c r="E5805" s="240"/>
      <c r="F5805" s="224"/>
      <c r="G5805" s="98"/>
      <c r="H5805" s="98"/>
      <c r="I5805" s="130"/>
      <c r="J5805" s="98"/>
      <c r="K5805" s="98"/>
      <c r="L5805" s="98"/>
      <c r="M5805" s="255"/>
      <c r="N5805" s="255"/>
      <c r="O5805" s="98"/>
      <c r="P5805" s="98"/>
      <c r="Q5805" s="130"/>
    </row>
    <row r="5806" spans="1:17" ht="12.6" customHeight="1" x14ac:dyDescent="0.2">
      <c r="A5806" s="234"/>
      <c r="B5806" s="98"/>
      <c r="C5806" s="130"/>
      <c r="D5806" s="240"/>
      <c r="E5806" s="240"/>
      <c r="F5806" s="224"/>
      <c r="G5806" s="98"/>
      <c r="H5806" s="98"/>
      <c r="I5806" s="130"/>
      <c r="J5806" s="98"/>
      <c r="K5806" s="98"/>
      <c r="L5806" s="98"/>
      <c r="M5806" s="255"/>
      <c r="N5806" s="255"/>
      <c r="O5806" s="98"/>
      <c r="P5806" s="98"/>
      <c r="Q5806" s="130"/>
    </row>
    <row r="5807" spans="1:17" ht="12.6" customHeight="1" x14ac:dyDescent="0.2">
      <c r="A5807" s="234"/>
      <c r="B5807" s="98"/>
      <c r="C5807" s="130"/>
      <c r="D5807" s="240"/>
      <c r="E5807" s="240"/>
      <c r="F5807" s="224"/>
      <c r="G5807" s="98"/>
      <c r="H5807" s="98"/>
      <c r="I5807" s="130"/>
      <c r="J5807" s="98"/>
      <c r="K5807" s="98"/>
      <c r="L5807" s="98"/>
      <c r="M5807" s="255"/>
      <c r="N5807" s="255"/>
      <c r="O5807" s="98"/>
      <c r="P5807" s="98"/>
      <c r="Q5807" s="130"/>
    </row>
    <row r="5808" spans="1:17" ht="12.6" customHeight="1" x14ac:dyDescent="0.2">
      <c r="A5808" s="234"/>
      <c r="B5808" s="98"/>
      <c r="C5808" s="130"/>
      <c r="D5808" s="240"/>
      <c r="E5808" s="240"/>
      <c r="F5808" s="224"/>
      <c r="G5808" s="98"/>
      <c r="H5808" s="98"/>
      <c r="I5808" s="130"/>
      <c r="J5808" s="98"/>
      <c r="K5808" s="98"/>
      <c r="L5808" s="98"/>
      <c r="M5808" s="255"/>
      <c r="N5808" s="255"/>
      <c r="O5808" s="98"/>
      <c r="P5808" s="98"/>
      <c r="Q5808" s="130"/>
    </row>
    <row r="5809" spans="1:17" ht="12.6" customHeight="1" x14ac:dyDescent="0.2">
      <c r="A5809" s="234"/>
      <c r="B5809" s="98"/>
      <c r="C5809" s="130"/>
      <c r="D5809" s="240"/>
      <c r="E5809" s="240"/>
      <c r="F5809" s="224"/>
      <c r="G5809" s="98"/>
      <c r="H5809" s="98"/>
      <c r="I5809" s="130"/>
      <c r="J5809" s="98"/>
      <c r="K5809" s="98"/>
      <c r="L5809" s="98"/>
      <c r="M5809" s="255"/>
      <c r="N5809" s="255"/>
      <c r="O5809" s="98"/>
      <c r="P5809" s="98"/>
      <c r="Q5809" s="130"/>
    </row>
    <row r="5810" spans="1:17" ht="12.6" customHeight="1" x14ac:dyDescent="0.2">
      <c r="A5810" s="234"/>
      <c r="B5810" s="98"/>
      <c r="C5810" s="130"/>
      <c r="D5810" s="240"/>
      <c r="E5810" s="240"/>
      <c r="F5810" s="224"/>
      <c r="G5810" s="98"/>
      <c r="H5810" s="98"/>
      <c r="I5810" s="130"/>
      <c r="J5810" s="98"/>
      <c r="K5810" s="98"/>
      <c r="L5810" s="98"/>
      <c r="M5810" s="255"/>
      <c r="N5810" s="255"/>
      <c r="O5810" s="98"/>
      <c r="P5810" s="98"/>
      <c r="Q5810" s="130"/>
    </row>
    <row r="5811" spans="1:17" ht="12.6" customHeight="1" x14ac:dyDescent="0.2">
      <c r="A5811" s="234"/>
      <c r="B5811" s="98"/>
      <c r="C5811" s="130"/>
      <c r="D5811" s="240"/>
      <c r="E5811" s="240"/>
      <c r="F5811" s="224"/>
      <c r="G5811" s="98"/>
      <c r="H5811" s="98"/>
      <c r="I5811" s="130"/>
      <c r="J5811" s="98"/>
      <c r="K5811" s="98"/>
      <c r="L5811" s="98"/>
      <c r="M5811" s="255"/>
      <c r="N5811" s="255"/>
      <c r="O5811" s="98"/>
      <c r="P5811" s="98"/>
      <c r="Q5811" s="130"/>
    </row>
    <row r="5812" spans="1:17" ht="12.6" customHeight="1" x14ac:dyDescent="0.2">
      <c r="A5812" s="234"/>
      <c r="B5812" s="98"/>
      <c r="C5812" s="130"/>
      <c r="D5812" s="240"/>
      <c r="E5812" s="240"/>
      <c r="F5812" s="224"/>
      <c r="G5812" s="98"/>
      <c r="H5812" s="98"/>
      <c r="I5812" s="130"/>
      <c r="J5812" s="98"/>
      <c r="K5812" s="98"/>
      <c r="L5812" s="98"/>
      <c r="M5812" s="255"/>
      <c r="N5812" s="255"/>
      <c r="O5812" s="98"/>
      <c r="P5812" s="98"/>
      <c r="Q5812" s="130"/>
    </row>
    <row r="5813" spans="1:17" ht="12.6" customHeight="1" x14ac:dyDescent="0.2">
      <c r="A5813" s="234"/>
      <c r="B5813" s="98"/>
      <c r="C5813" s="130"/>
      <c r="D5813" s="240"/>
      <c r="E5813" s="240"/>
      <c r="F5813" s="224"/>
      <c r="G5813" s="98"/>
      <c r="H5813" s="98"/>
      <c r="I5813" s="130"/>
      <c r="J5813" s="98"/>
      <c r="K5813" s="98"/>
      <c r="L5813" s="98"/>
      <c r="M5813" s="255"/>
      <c r="N5813" s="255"/>
      <c r="O5813" s="98"/>
      <c r="P5813" s="98"/>
      <c r="Q5813" s="130"/>
    </row>
    <row r="5814" spans="1:17" ht="12.6" customHeight="1" x14ac:dyDescent="0.2">
      <c r="A5814" s="234"/>
      <c r="B5814" s="98"/>
      <c r="C5814" s="130"/>
      <c r="D5814" s="240"/>
      <c r="E5814" s="240"/>
      <c r="F5814" s="224"/>
      <c r="G5814" s="98"/>
      <c r="H5814" s="98"/>
      <c r="I5814" s="130"/>
      <c r="J5814" s="98"/>
      <c r="K5814" s="98"/>
      <c r="L5814" s="98"/>
      <c r="M5814" s="255"/>
      <c r="N5814" s="255"/>
      <c r="O5814" s="98"/>
      <c r="P5814" s="98"/>
      <c r="Q5814" s="130"/>
    </row>
    <row r="5815" spans="1:17" ht="12.6" customHeight="1" x14ac:dyDescent="0.2">
      <c r="A5815" s="234"/>
      <c r="B5815" s="98"/>
      <c r="C5815" s="130"/>
      <c r="D5815" s="240"/>
      <c r="E5815" s="240"/>
      <c r="F5815" s="224"/>
      <c r="G5815" s="98"/>
      <c r="H5815" s="98"/>
      <c r="I5815" s="130"/>
      <c r="J5815" s="98"/>
      <c r="K5815" s="98"/>
      <c r="L5815" s="98"/>
      <c r="M5815" s="255"/>
      <c r="N5815" s="255"/>
      <c r="O5815" s="98"/>
      <c r="P5815" s="98"/>
      <c r="Q5815" s="130"/>
    </row>
    <row r="5816" spans="1:17" ht="12.6" customHeight="1" x14ac:dyDescent="0.2">
      <c r="A5816" s="234"/>
      <c r="B5816" s="98"/>
      <c r="C5816" s="130"/>
      <c r="D5816" s="240"/>
      <c r="E5816" s="240"/>
      <c r="F5816" s="224"/>
      <c r="G5816" s="98"/>
      <c r="H5816" s="98"/>
      <c r="I5816" s="130"/>
      <c r="J5816" s="98"/>
      <c r="K5816" s="98"/>
      <c r="L5816" s="98"/>
      <c r="M5816" s="255"/>
      <c r="N5816" s="255"/>
      <c r="O5816" s="98"/>
      <c r="P5816" s="98"/>
      <c r="Q5816" s="130"/>
    </row>
    <row r="5817" spans="1:17" ht="12.6" customHeight="1" x14ac:dyDescent="0.2">
      <c r="A5817" s="234"/>
      <c r="B5817" s="98"/>
      <c r="C5817" s="130"/>
      <c r="D5817" s="240"/>
      <c r="E5817" s="240"/>
      <c r="F5817" s="224"/>
      <c r="G5817" s="98"/>
      <c r="H5817" s="98"/>
      <c r="I5817" s="130"/>
      <c r="J5817" s="98"/>
      <c r="K5817" s="98"/>
      <c r="L5817" s="98"/>
      <c r="M5817" s="255"/>
      <c r="N5817" s="255"/>
      <c r="O5817" s="98"/>
      <c r="P5817" s="98"/>
      <c r="Q5817" s="130"/>
    </row>
    <row r="5818" spans="1:17" ht="12.6" customHeight="1" x14ac:dyDescent="0.2">
      <c r="A5818" s="234"/>
      <c r="B5818" s="98"/>
      <c r="C5818" s="130"/>
      <c r="D5818" s="240"/>
      <c r="E5818" s="240"/>
      <c r="F5818" s="224"/>
      <c r="G5818" s="98"/>
      <c r="H5818" s="98"/>
      <c r="I5818" s="130"/>
      <c r="J5818" s="98"/>
      <c r="K5818" s="98"/>
      <c r="L5818" s="98"/>
      <c r="M5818" s="255"/>
      <c r="N5818" s="255"/>
      <c r="O5818" s="98"/>
      <c r="P5818" s="98"/>
      <c r="Q5818" s="130"/>
    </row>
    <row r="5819" spans="1:17" ht="12.6" customHeight="1" x14ac:dyDescent="0.2">
      <c r="A5819" s="234"/>
      <c r="B5819" s="98"/>
      <c r="C5819" s="130"/>
      <c r="D5819" s="240"/>
      <c r="E5819" s="240"/>
      <c r="F5819" s="224"/>
      <c r="G5819" s="98"/>
      <c r="H5819" s="98"/>
      <c r="I5819" s="130"/>
      <c r="J5819" s="98"/>
      <c r="K5819" s="98"/>
      <c r="L5819" s="98"/>
      <c r="M5819" s="255"/>
      <c r="N5819" s="255"/>
      <c r="O5819" s="98"/>
      <c r="P5819" s="98"/>
      <c r="Q5819" s="130"/>
    </row>
    <row r="5820" spans="1:17" ht="12.6" customHeight="1" x14ac:dyDescent="0.2">
      <c r="A5820" s="234"/>
      <c r="B5820" s="98"/>
      <c r="C5820" s="130"/>
      <c r="D5820" s="240"/>
      <c r="E5820" s="240"/>
      <c r="F5820" s="224"/>
      <c r="G5820" s="98"/>
      <c r="H5820" s="98"/>
      <c r="I5820" s="130"/>
      <c r="J5820" s="98"/>
      <c r="K5820" s="98"/>
      <c r="L5820" s="98"/>
      <c r="M5820" s="255"/>
      <c r="N5820" s="255"/>
      <c r="O5820" s="98"/>
      <c r="P5820" s="98"/>
      <c r="Q5820" s="130"/>
    </row>
    <row r="5821" spans="1:17" ht="12.6" customHeight="1" x14ac:dyDescent="0.2">
      <c r="A5821" s="234"/>
      <c r="B5821" s="98"/>
      <c r="C5821" s="130"/>
      <c r="D5821" s="240"/>
      <c r="E5821" s="240"/>
      <c r="F5821" s="224"/>
      <c r="G5821" s="98"/>
      <c r="H5821" s="98"/>
      <c r="I5821" s="130"/>
      <c r="J5821" s="98"/>
      <c r="K5821" s="98"/>
      <c r="L5821" s="98"/>
      <c r="M5821" s="255"/>
      <c r="N5821" s="255"/>
      <c r="O5821" s="98"/>
      <c r="P5821" s="98"/>
      <c r="Q5821" s="130"/>
    </row>
    <row r="5822" spans="1:17" ht="12.6" customHeight="1" x14ac:dyDescent="0.2">
      <c r="A5822" s="234"/>
      <c r="B5822" s="98"/>
      <c r="C5822" s="130"/>
      <c r="D5822" s="240"/>
      <c r="E5822" s="240"/>
      <c r="F5822" s="224"/>
      <c r="G5822" s="98"/>
      <c r="H5822" s="98"/>
      <c r="I5822" s="130"/>
      <c r="J5822" s="98"/>
      <c r="K5822" s="98"/>
      <c r="L5822" s="98"/>
      <c r="M5822" s="255"/>
      <c r="N5822" s="255"/>
      <c r="O5822" s="98"/>
      <c r="P5822" s="98"/>
      <c r="Q5822" s="130"/>
    </row>
    <row r="5823" spans="1:17" ht="12.6" customHeight="1" x14ac:dyDescent="0.2">
      <c r="A5823" s="234"/>
      <c r="B5823" s="98"/>
      <c r="C5823" s="130"/>
      <c r="D5823" s="240"/>
      <c r="E5823" s="240"/>
      <c r="F5823" s="224"/>
      <c r="G5823" s="98"/>
      <c r="H5823" s="98"/>
      <c r="I5823" s="130"/>
      <c r="J5823" s="98"/>
      <c r="K5823" s="98"/>
      <c r="L5823" s="98"/>
      <c r="M5823" s="255"/>
      <c r="N5823" s="255"/>
      <c r="O5823" s="98"/>
      <c r="P5823" s="98"/>
      <c r="Q5823" s="130"/>
    </row>
    <row r="5824" spans="1:17" ht="12.6" customHeight="1" x14ac:dyDescent="0.2">
      <c r="A5824" s="234"/>
      <c r="B5824" s="98"/>
      <c r="C5824" s="130"/>
      <c r="D5824" s="240"/>
      <c r="E5824" s="240"/>
      <c r="F5824" s="224"/>
      <c r="G5824" s="98"/>
      <c r="H5824" s="98"/>
      <c r="I5824" s="130"/>
      <c r="J5824" s="98"/>
      <c r="K5824" s="98"/>
      <c r="L5824" s="98"/>
      <c r="M5824" s="255"/>
      <c r="N5824" s="255"/>
      <c r="O5824" s="98"/>
      <c r="P5824" s="98"/>
      <c r="Q5824" s="130"/>
    </row>
    <row r="5825" spans="1:17" ht="12.6" customHeight="1" x14ac:dyDescent="0.2">
      <c r="A5825" s="234"/>
      <c r="B5825" s="98"/>
      <c r="C5825" s="130"/>
      <c r="D5825" s="240"/>
      <c r="E5825" s="240"/>
      <c r="F5825" s="224"/>
      <c r="G5825" s="98"/>
      <c r="H5825" s="98"/>
      <c r="I5825" s="130"/>
      <c r="J5825" s="98"/>
      <c r="K5825" s="98"/>
      <c r="L5825" s="98"/>
      <c r="M5825" s="255"/>
      <c r="N5825" s="255"/>
      <c r="O5825" s="98"/>
      <c r="P5825" s="98"/>
      <c r="Q5825" s="130"/>
    </row>
    <row r="5826" spans="1:17" ht="12.6" customHeight="1" x14ac:dyDescent="0.2">
      <c r="A5826" s="234"/>
      <c r="B5826" s="98"/>
      <c r="C5826" s="130"/>
      <c r="D5826" s="240"/>
      <c r="E5826" s="240"/>
      <c r="F5826" s="224"/>
      <c r="G5826" s="98"/>
      <c r="H5826" s="98"/>
      <c r="I5826" s="130"/>
      <c r="J5826" s="98"/>
      <c r="K5826" s="98"/>
      <c r="L5826" s="98"/>
      <c r="M5826" s="255"/>
      <c r="N5826" s="255"/>
      <c r="O5826" s="98"/>
      <c r="P5826" s="98"/>
      <c r="Q5826" s="130"/>
    </row>
    <row r="5827" spans="1:17" ht="12.6" customHeight="1" x14ac:dyDescent="0.2">
      <c r="A5827" s="234"/>
      <c r="B5827" s="98"/>
      <c r="C5827" s="130"/>
      <c r="D5827" s="240"/>
      <c r="E5827" s="240"/>
      <c r="F5827" s="224"/>
      <c r="G5827" s="98"/>
      <c r="H5827" s="98"/>
      <c r="I5827" s="130"/>
      <c r="J5827" s="98"/>
      <c r="K5827" s="98"/>
      <c r="L5827" s="98"/>
      <c r="M5827" s="255"/>
      <c r="N5827" s="255"/>
      <c r="O5827" s="98"/>
      <c r="P5827" s="98"/>
      <c r="Q5827" s="130"/>
    </row>
    <row r="5828" spans="1:17" ht="12.6" customHeight="1" x14ac:dyDescent="0.2">
      <c r="A5828" s="234"/>
      <c r="B5828" s="98"/>
      <c r="C5828" s="130"/>
      <c r="D5828" s="240"/>
      <c r="E5828" s="240"/>
      <c r="F5828" s="224"/>
      <c r="G5828" s="98"/>
      <c r="H5828" s="98"/>
      <c r="I5828" s="130"/>
      <c r="J5828" s="98"/>
      <c r="K5828" s="98"/>
      <c r="L5828" s="98"/>
      <c r="M5828" s="255"/>
      <c r="N5828" s="255"/>
      <c r="O5828" s="98"/>
      <c r="P5828" s="98"/>
      <c r="Q5828" s="130"/>
    </row>
    <row r="5829" spans="1:17" ht="12.6" customHeight="1" x14ac:dyDescent="0.2">
      <c r="A5829" s="234"/>
      <c r="B5829" s="98"/>
      <c r="C5829" s="130"/>
      <c r="D5829" s="240"/>
      <c r="E5829" s="240"/>
      <c r="F5829" s="224"/>
      <c r="G5829" s="98"/>
      <c r="H5829" s="98"/>
      <c r="I5829" s="130"/>
      <c r="J5829" s="98"/>
      <c r="K5829" s="98"/>
      <c r="L5829" s="98"/>
      <c r="M5829" s="255"/>
      <c r="N5829" s="255"/>
      <c r="O5829" s="98"/>
      <c r="P5829" s="98"/>
      <c r="Q5829" s="130"/>
    </row>
    <row r="5830" spans="1:17" ht="12.6" customHeight="1" x14ac:dyDescent="0.2">
      <c r="A5830" s="234"/>
      <c r="B5830" s="98"/>
      <c r="C5830" s="130"/>
      <c r="D5830" s="240"/>
      <c r="E5830" s="240"/>
      <c r="F5830" s="224"/>
      <c r="G5830" s="98"/>
      <c r="H5830" s="98"/>
      <c r="I5830" s="130"/>
      <c r="J5830" s="98"/>
      <c r="K5830" s="98"/>
      <c r="L5830" s="98"/>
      <c r="M5830" s="255"/>
      <c r="N5830" s="255"/>
      <c r="O5830" s="98"/>
      <c r="P5830" s="98"/>
      <c r="Q5830" s="130"/>
    </row>
    <row r="5831" spans="1:17" ht="12.6" customHeight="1" x14ac:dyDescent="0.2">
      <c r="A5831" s="234"/>
      <c r="B5831" s="98"/>
      <c r="C5831" s="130"/>
      <c r="D5831" s="240"/>
      <c r="E5831" s="240"/>
      <c r="F5831" s="224"/>
      <c r="G5831" s="98"/>
      <c r="H5831" s="98"/>
      <c r="I5831" s="130"/>
      <c r="J5831" s="98"/>
      <c r="K5831" s="98"/>
      <c r="L5831" s="98"/>
      <c r="M5831" s="255"/>
      <c r="N5831" s="255"/>
      <c r="O5831" s="98"/>
      <c r="P5831" s="98"/>
      <c r="Q5831" s="130"/>
    </row>
    <row r="5832" spans="1:17" ht="12.6" customHeight="1" x14ac:dyDescent="0.2">
      <c r="A5832" s="234"/>
      <c r="B5832" s="98"/>
      <c r="C5832" s="130"/>
      <c r="D5832" s="240"/>
      <c r="E5832" s="240"/>
      <c r="F5832" s="224"/>
      <c r="G5832" s="98"/>
      <c r="H5832" s="98"/>
      <c r="I5832" s="130"/>
      <c r="J5832" s="98"/>
      <c r="K5832" s="98"/>
      <c r="L5832" s="98"/>
      <c r="M5832" s="255"/>
      <c r="N5832" s="255"/>
      <c r="O5832" s="98"/>
      <c r="P5832" s="98"/>
      <c r="Q5832" s="130"/>
    </row>
    <row r="5833" spans="1:17" ht="12.6" customHeight="1" x14ac:dyDescent="0.2">
      <c r="A5833" s="234"/>
      <c r="B5833" s="98"/>
      <c r="C5833" s="130"/>
      <c r="D5833" s="240"/>
      <c r="E5833" s="240"/>
      <c r="F5833" s="224"/>
      <c r="G5833" s="98"/>
      <c r="H5833" s="98"/>
      <c r="I5833" s="130"/>
      <c r="J5833" s="98"/>
      <c r="K5833" s="98"/>
      <c r="L5833" s="98"/>
      <c r="M5833" s="255"/>
      <c r="N5833" s="255"/>
      <c r="O5833" s="98"/>
      <c r="P5833" s="98"/>
      <c r="Q5833" s="130"/>
    </row>
    <row r="5834" spans="1:17" ht="12.6" customHeight="1" x14ac:dyDescent="0.2">
      <c r="A5834" s="234"/>
      <c r="B5834" s="98"/>
      <c r="C5834" s="130"/>
      <c r="D5834" s="240"/>
      <c r="E5834" s="240"/>
      <c r="F5834" s="224"/>
      <c r="G5834" s="98"/>
      <c r="H5834" s="98"/>
      <c r="I5834" s="130"/>
      <c r="J5834" s="98"/>
      <c r="K5834" s="98"/>
      <c r="L5834" s="98"/>
      <c r="M5834" s="255"/>
      <c r="N5834" s="255"/>
      <c r="O5834" s="98"/>
      <c r="P5834" s="98"/>
      <c r="Q5834" s="130"/>
    </row>
    <row r="5835" spans="1:17" ht="12.6" customHeight="1" x14ac:dyDescent="0.2">
      <c r="A5835" s="234"/>
      <c r="B5835" s="98"/>
      <c r="C5835" s="130"/>
      <c r="D5835" s="240"/>
      <c r="E5835" s="240"/>
      <c r="F5835" s="224"/>
      <c r="G5835" s="98"/>
      <c r="H5835" s="98"/>
      <c r="I5835" s="130"/>
      <c r="J5835" s="98"/>
      <c r="K5835" s="98"/>
      <c r="L5835" s="98"/>
      <c r="M5835" s="255"/>
      <c r="N5835" s="255"/>
      <c r="O5835" s="98"/>
      <c r="P5835" s="98"/>
      <c r="Q5835" s="130"/>
    </row>
    <row r="5836" spans="1:17" ht="12.6" customHeight="1" x14ac:dyDescent="0.2">
      <c r="A5836" s="234"/>
      <c r="B5836" s="98"/>
      <c r="C5836" s="130"/>
      <c r="D5836" s="240"/>
      <c r="E5836" s="240"/>
      <c r="F5836" s="224"/>
      <c r="G5836" s="98"/>
      <c r="H5836" s="98"/>
      <c r="I5836" s="130"/>
      <c r="J5836" s="98"/>
      <c r="K5836" s="98"/>
      <c r="L5836" s="98"/>
      <c r="M5836" s="255"/>
      <c r="N5836" s="255"/>
      <c r="O5836" s="98"/>
      <c r="P5836" s="98"/>
      <c r="Q5836" s="130"/>
    </row>
    <row r="5837" spans="1:17" ht="12.6" customHeight="1" x14ac:dyDescent="0.2">
      <c r="A5837" s="234"/>
      <c r="B5837" s="98"/>
      <c r="C5837" s="130"/>
      <c r="D5837" s="240"/>
      <c r="E5837" s="240"/>
      <c r="F5837" s="224"/>
      <c r="G5837" s="98"/>
      <c r="H5837" s="98"/>
      <c r="I5837" s="130"/>
      <c r="J5837" s="98"/>
      <c r="K5837" s="98"/>
      <c r="L5837" s="98"/>
      <c r="M5837" s="255"/>
      <c r="N5837" s="255"/>
      <c r="O5837" s="98"/>
      <c r="P5837" s="98"/>
      <c r="Q5837" s="130"/>
    </row>
    <row r="5838" spans="1:17" ht="12.6" customHeight="1" x14ac:dyDescent="0.2">
      <c r="A5838" s="234"/>
      <c r="B5838" s="98"/>
      <c r="C5838" s="130"/>
      <c r="D5838" s="240"/>
      <c r="E5838" s="240"/>
      <c r="F5838" s="224"/>
      <c r="G5838" s="98"/>
      <c r="H5838" s="98"/>
      <c r="I5838" s="130"/>
      <c r="J5838" s="98"/>
      <c r="K5838" s="98"/>
      <c r="L5838" s="98"/>
      <c r="M5838" s="255"/>
      <c r="N5838" s="255"/>
      <c r="O5838" s="98"/>
      <c r="P5838" s="98"/>
      <c r="Q5838" s="130"/>
    </row>
    <row r="5839" spans="1:17" ht="12.6" customHeight="1" x14ac:dyDescent="0.2">
      <c r="A5839" s="234"/>
      <c r="B5839" s="98"/>
      <c r="C5839" s="130"/>
      <c r="D5839" s="240"/>
      <c r="E5839" s="240"/>
      <c r="F5839" s="224"/>
      <c r="G5839" s="98"/>
      <c r="H5839" s="98"/>
      <c r="I5839" s="130"/>
      <c r="J5839" s="98"/>
      <c r="K5839" s="98"/>
      <c r="L5839" s="98"/>
      <c r="M5839" s="255"/>
      <c r="N5839" s="255"/>
      <c r="O5839" s="98"/>
      <c r="P5839" s="98"/>
      <c r="Q5839" s="130"/>
    </row>
    <row r="5840" spans="1:17" ht="12.6" customHeight="1" x14ac:dyDescent="0.2">
      <c r="A5840" s="234"/>
      <c r="B5840" s="98"/>
      <c r="C5840" s="130"/>
      <c r="D5840" s="240"/>
      <c r="E5840" s="240"/>
      <c r="F5840" s="224"/>
      <c r="G5840" s="98"/>
      <c r="H5840" s="98"/>
      <c r="I5840" s="130"/>
      <c r="J5840" s="98"/>
      <c r="K5840" s="98"/>
      <c r="L5840" s="98"/>
      <c r="M5840" s="255"/>
      <c r="N5840" s="255"/>
      <c r="O5840" s="98"/>
      <c r="P5840" s="98"/>
      <c r="Q5840" s="130"/>
    </row>
    <row r="5841" spans="1:17" ht="12.6" customHeight="1" x14ac:dyDescent="0.2">
      <c r="A5841" s="234"/>
      <c r="B5841" s="98"/>
      <c r="C5841" s="130"/>
      <c r="D5841" s="240"/>
      <c r="E5841" s="240"/>
      <c r="F5841" s="224"/>
      <c r="G5841" s="98"/>
      <c r="H5841" s="98"/>
      <c r="I5841" s="130"/>
      <c r="J5841" s="98"/>
      <c r="K5841" s="98"/>
      <c r="L5841" s="98"/>
      <c r="M5841" s="255"/>
      <c r="N5841" s="255"/>
      <c r="O5841" s="98"/>
      <c r="P5841" s="98"/>
      <c r="Q5841" s="130"/>
    </row>
    <row r="5842" spans="1:17" ht="12.6" customHeight="1" x14ac:dyDescent="0.2">
      <c r="A5842" s="234"/>
      <c r="B5842" s="98"/>
      <c r="C5842" s="130"/>
      <c r="D5842" s="240"/>
      <c r="E5842" s="240"/>
      <c r="F5842" s="224"/>
      <c r="G5842" s="98"/>
      <c r="H5842" s="98"/>
      <c r="I5842" s="130"/>
      <c r="J5842" s="98"/>
      <c r="K5842" s="98"/>
      <c r="L5842" s="98"/>
      <c r="M5842" s="255"/>
      <c r="N5842" s="255"/>
      <c r="O5842" s="98"/>
      <c r="P5842" s="98"/>
      <c r="Q5842" s="130"/>
    </row>
    <row r="5843" spans="1:17" ht="12.6" customHeight="1" x14ac:dyDescent="0.2">
      <c r="A5843" s="234"/>
      <c r="B5843" s="98"/>
      <c r="C5843" s="130"/>
      <c r="D5843" s="240"/>
      <c r="E5843" s="240"/>
      <c r="F5843" s="224"/>
      <c r="G5843" s="98"/>
      <c r="H5843" s="98"/>
      <c r="I5843" s="130"/>
      <c r="J5843" s="98"/>
      <c r="K5843" s="98"/>
      <c r="L5843" s="98"/>
      <c r="M5843" s="255"/>
      <c r="N5843" s="255"/>
      <c r="O5843" s="98"/>
      <c r="P5843" s="98"/>
      <c r="Q5843" s="130"/>
    </row>
    <row r="5844" spans="1:17" ht="12.6" customHeight="1" x14ac:dyDescent="0.2">
      <c r="A5844" s="234"/>
      <c r="B5844" s="98"/>
      <c r="C5844" s="130"/>
      <c r="D5844" s="240"/>
      <c r="E5844" s="240"/>
      <c r="F5844" s="224"/>
      <c r="G5844" s="98"/>
      <c r="H5844" s="98"/>
      <c r="I5844" s="130"/>
      <c r="J5844" s="98"/>
      <c r="K5844" s="98"/>
      <c r="L5844" s="98"/>
      <c r="M5844" s="255"/>
      <c r="N5844" s="255"/>
      <c r="O5844" s="98"/>
      <c r="P5844" s="98"/>
      <c r="Q5844" s="130"/>
    </row>
    <row r="5845" spans="1:17" ht="12.6" customHeight="1" x14ac:dyDescent="0.2">
      <c r="A5845" s="234"/>
      <c r="B5845" s="98"/>
      <c r="C5845" s="130"/>
      <c r="D5845" s="240"/>
      <c r="E5845" s="240"/>
      <c r="F5845" s="224"/>
      <c r="G5845" s="98"/>
      <c r="H5845" s="98"/>
      <c r="I5845" s="130"/>
      <c r="J5845" s="98"/>
      <c r="K5845" s="98"/>
      <c r="L5845" s="98"/>
      <c r="M5845" s="255"/>
      <c r="N5845" s="255"/>
      <c r="O5845" s="98"/>
      <c r="P5845" s="98"/>
      <c r="Q5845" s="130"/>
    </row>
    <row r="5846" spans="1:17" ht="12.6" customHeight="1" x14ac:dyDescent="0.2">
      <c r="A5846" s="234"/>
      <c r="B5846" s="98"/>
      <c r="C5846" s="130"/>
      <c r="D5846" s="240"/>
      <c r="E5846" s="240"/>
      <c r="F5846" s="224"/>
      <c r="G5846" s="98"/>
      <c r="H5846" s="98"/>
      <c r="I5846" s="130"/>
      <c r="J5846" s="98"/>
      <c r="K5846" s="98"/>
      <c r="L5846" s="98"/>
      <c r="M5846" s="255"/>
      <c r="N5846" s="255"/>
      <c r="O5846" s="98"/>
      <c r="P5846" s="98"/>
      <c r="Q5846" s="130"/>
    </row>
    <row r="5847" spans="1:17" ht="12.6" customHeight="1" x14ac:dyDescent="0.2">
      <c r="A5847" s="234"/>
      <c r="B5847" s="98"/>
      <c r="C5847" s="130"/>
      <c r="D5847" s="240"/>
      <c r="E5847" s="240"/>
      <c r="F5847" s="224"/>
      <c r="G5847" s="98"/>
      <c r="H5847" s="98"/>
      <c r="I5847" s="130"/>
      <c r="J5847" s="98"/>
      <c r="K5847" s="98"/>
      <c r="L5847" s="98"/>
      <c r="M5847" s="255"/>
      <c r="N5847" s="255"/>
      <c r="O5847" s="98"/>
      <c r="P5847" s="98"/>
      <c r="Q5847" s="130"/>
    </row>
    <row r="5848" spans="1:17" ht="12.6" customHeight="1" x14ac:dyDescent="0.2">
      <c r="A5848" s="234"/>
      <c r="B5848" s="98"/>
      <c r="C5848" s="130"/>
      <c r="D5848" s="240"/>
      <c r="E5848" s="240"/>
      <c r="F5848" s="224"/>
      <c r="G5848" s="98"/>
      <c r="H5848" s="98"/>
      <c r="I5848" s="130"/>
      <c r="J5848" s="98"/>
      <c r="K5848" s="98"/>
      <c r="L5848" s="98"/>
      <c r="M5848" s="255"/>
      <c r="N5848" s="255"/>
      <c r="O5848" s="98"/>
      <c r="P5848" s="98"/>
      <c r="Q5848" s="130"/>
    </row>
    <row r="5849" spans="1:17" ht="12.6" customHeight="1" x14ac:dyDescent="0.2">
      <c r="A5849" s="234"/>
      <c r="B5849" s="98"/>
      <c r="C5849" s="130"/>
      <c r="D5849" s="240"/>
      <c r="E5849" s="240"/>
      <c r="F5849" s="224"/>
      <c r="G5849" s="98"/>
      <c r="H5849" s="98"/>
      <c r="I5849" s="130"/>
      <c r="J5849" s="98"/>
      <c r="K5849" s="98"/>
      <c r="L5849" s="98"/>
      <c r="M5849" s="255"/>
      <c r="N5849" s="255"/>
      <c r="O5849" s="98"/>
      <c r="P5849" s="98"/>
      <c r="Q5849" s="130"/>
    </row>
    <row r="5850" spans="1:17" ht="12.6" customHeight="1" x14ac:dyDescent="0.2">
      <c r="A5850" s="234"/>
      <c r="B5850" s="98"/>
      <c r="C5850" s="130"/>
      <c r="D5850" s="240"/>
      <c r="E5850" s="240"/>
      <c r="F5850" s="224"/>
      <c r="G5850" s="98"/>
      <c r="H5850" s="98"/>
      <c r="I5850" s="130"/>
      <c r="J5850" s="98"/>
      <c r="K5850" s="98"/>
      <c r="L5850" s="98"/>
      <c r="M5850" s="255"/>
      <c r="N5850" s="255"/>
      <c r="O5850" s="98"/>
      <c r="P5850" s="98"/>
      <c r="Q5850" s="130"/>
    </row>
    <row r="5851" spans="1:17" ht="12.6" customHeight="1" x14ac:dyDescent="0.2">
      <c r="A5851" s="234"/>
      <c r="B5851" s="98"/>
      <c r="C5851" s="130"/>
      <c r="D5851" s="240"/>
      <c r="E5851" s="240"/>
      <c r="F5851" s="224"/>
      <c r="G5851" s="98"/>
      <c r="H5851" s="98"/>
      <c r="I5851" s="130"/>
      <c r="J5851" s="98"/>
      <c r="K5851" s="98"/>
      <c r="L5851" s="98"/>
      <c r="M5851" s="255"/>
      <c r="N5851" s="255"/>
      <c r="O5851" s="98"/>
      <c r="P5851" s="98"/>
      <c r="Q5851" s="130"/>
    </row>
    <row r="5852" spans="1:17" ht="12.6" customHeight="1" x14ac:dyDescent="0.2">
      <c r="A5852" s="234"/>
      <c r="B5852" s="98"/>
      <c r="C5852" s="130"/>
      <c r="D5852" s="240"/>
      <c r="E5852" s="240"/>
      <c r="F5852" s="224"/>
      <c r="G5852" s="98"/>
      <c r="H5852" s="98"/>
      <c r="I5852" s="130"/>
      <c r="J5852" s="98"/>
      <c r="K5852" s="98"/>
      <c r="L5852" s="98"/>
      <c r="M5852" s="255"/>
      <c r="N5852" s="255"/>
      <c r="O5852" s="98"/>
      <c r="P5852" s="98"/>
      <c r="Q5852" s="130"/>
    </row>
    <row r="5853" spans="1:17" ht="12.6" customHeight="1" x14ac:dyDescent="0.2">
      <c r="A5853" s="234"/>
      <c r="B5853" s="98"/>
      <c r="C5853" s="130"/>
      <c r="D5853" s="240"/>
      <c r="E5853" s="240"/>
      <c r="F5853" s="224"/>
      <c r="G5853" s="98"/>
      <c r="H5853" s="98"/>
      <c r="I5853" s="130"/>
      <c r="J5853" s="98"/>
      <c r="K5853" s="98"/>
      <c r="L5853" s="98"/>
      <c r="M5853" s="255"/>
      <c r="N5853" s="255"/>
      <c r="O5853" s="98"/>
      <c r="P5853" s="98"/>
      <c r="Q5853" s="130"/>
    </row>
    <row r="5854" spans="1:17" ht="12.6" customHeight="1" x14ac:dyDescent="0.2">
      <c r="A5854" s="234"/>
      <c r="B5854" s="98"/>
      <c r="C5854" s="130"/>
      <c r="D5854" s="240"/>
      <c r="E5854" s="240"/>
      <c r="F5854" s="224"/>
      <c r="G5854" s="98"/>
      <c r="H5854" s="98"/>
      <c r="I5854" s="130"/>
      <c r="J5854" s="98"/>
      <c r="K5854" s="98"/>
      <c r="L5854" s="98"/>
      <c r="M5854" s="255"/>
      <c r="N5854" s="255"/>
      <c r="O5854" s="98"/>
      <c r="P5854" s="98"/>
      <c r="Q5854" s="130"/>
    </row>
    <row r="5855" spans="1:17" ht="12.6" customHeight="1" x14ac:dyDescent="0.2">
      <c r="A5855" s="234"/>
      <c r="B5855" s="98"/>
      <c r="C5855" s="130"/>
      <c r="D5855" s="240"/>
      <c r="E5855" s="240"/>
      <c r="F5855" s="224"/>
      <c r="G5855" s="98"/>
      <c r="H5855" s="98"/>
      <c r="I5855" s="130"/>
      <c r="J5855" s="98"/>
      <c r="K5855" s="98"/>
      <c r="L5855" s="98"/>
      <c r="M5855" s="255"/>
      <c r="N5855" s="255"/>
      <c r="O5855" s="98"/>
      <c r="P5855" s="98"/>
      <c r="Q5855" s="130"/>
    </row>
    <row r="5856" spans="1:17" ht="12.6" customHeight="1" x14ac:dyDescent="0.2">
      <c r="A5856" s="234"/>
      <c r="B5856" s="98"/>
      <c r="C5856" s="130"/>
      <c r="D5856" s="240"/>
      <c r="E5856" s="240"/>
      <c r="F5856" s="224"/>
      <c r="G5856" s="98"/>
      <c r="H5856" s="98"/>
      <c r="I5856" s="130"/>
      <c r="J5856" s="98"/>
      <c r="K5856" s="98"/>
      <c r="L5856" s="98"/>
      <c r="M5856" s="255"/>
      <c r="N5856" s="255"/>
      <c r="O5856" s="98"/>
      <c r="P5856" s="98"/>
      <c r="Q5856" s="130"/>
    </row>
    <row r="5857" spans="1:17" ht="12.6" customHeight="1" x14ac:dyDescent="0.2">
      <c r="A5857" s="234"/>
      <c r="B5857" s="98"/>
      <c r="C5857" s="130"/>
      <c r="D5857" s="240"/>
      <c r="E5857" s="240"/>
      <c r="F5857" s="224"/>
      <c r="G5857" s="98"/>
      <c r="H5857" s="98"/>
      <c r="I5857" s="130"/>
      <c r="J5857" s="98"/>
      <c r="K5857" s="98"/>
      <c r="L5857" s="98"/>
      <c r="M5857" s="255"/>
      <c r="N5857" s="255"/>
      <c r="O5857" s="98"/>
      <c r="P5857" s="98"/>
      <c r="Q5857" s="130"/>
    </row>
    <row r="5858" spans="1:17" ht="12.6" customHeight="1" x14ac:dyDescent="0.2">
      <c r="A5858" s="234"/>
      <c r="B5858" s="98"/>
      <c r="C5858" s="130"/>
      <c r="D5858" s="240"/>
      <c r="E5858" s="240"/>
      <c r="F5858" s="224"/>
      <c r="G5858" s="98"/>
      <c r="H5858" s="98"/>
      <c r="I5858" s="130"/>
      <c r="J5858" s="98"/>
      <c r="K5858" s="98"/>
      <c r="L5858" s="98"/>
      <c r="M5858" s="255"/>
      <c r="N5858" s="255"/>
      <c r="O5858" s="98"/>
      <c r="P5858" s="98"/>
      <c r="Q5858" s="130"/>
    </row>
    <row r="5859" spans="1:17" ht="12.6" customHeight="1" x14ac:dyDescent="0.2">
      <c r="A5859" s="234"/>
      <c r="B5859" s="98"/>
      <c r="C5859" s="130"/>
      <c r="D5859" s="240"/>
      <c r="E5859" s="240"/>
      <c r="F5859" s="224"/>
      <c r="G5859" s="98"/>
      <c r="H5859" s="98"/>
      <c r="I5859" s="130"/>
      <c r="J5859" s="98"/>
      <c r="K5859" s="98"/>
      <c r="L5859" s="98"/>
      <c r="M5859" s="255"/>
      <c r="N5859" s="255"/>
      <c r="O5859" s="98"/>
      <c r="P5859" s="98"/>
      <c r="Q5859" s="130"/>
    </row>
    <row r="5860" spans="1:17" ht="12.6" customHeight="1" x14ac:dyDescent="0.2">
      <c r="A5860" s="234"/>
      <c r="B5860" s="98"/>
      <c r="C5860" s="130"/>
      <c r="D5860" s="240"/>
      <c r="E5860" s="240"/>
      <c r="F5860" s="224"/>
      <c r="G5860" s="98"/>
      <c r="H5860" s="98"/>
      <c r="I5860" s="130"/>
      <c r="J5860" s="98"/>
      <c r="K5860" s="98"/>
      <c r="L5860" s="98"/>
      <c r="M5860" s="255"/>
      <c r="N5860" s="255"/>
      <c r="O5860" s="98"/>
      <c r="P5860" s="98"/>
      <c r="Q5860" s="130"/>
    </row>
    <row r="5861" spans="1:17" ht="12.6" customHeight="1" x14ac:dyDescent="0.2">
      <c r="A5861" s="234"/>
      <c r="B5861" s="98"/>
      <c r="C5861" s="130"/>
      <c r="D5861" s="240"/>
      <c r="E5861" s="240"/>
      <c r="F5861" s="224"/>
      <c r="G5861" s="98"/>
      <c r="H5861" s="98"/>
      <c r="I5861" s="130"/>
      <c r="J5861" s="98"/>
      <c r="K5861" s="98"/>
      <c r="L5861" s="98"/>
      <c r="M5861" s="255"/>
      <c r="N5861" s="255"/>
      <c r="O5861" s="98"/>
      <c r="P5861" s="98"/>
      <c r="Q5861" s="130"/>
    </row>
    <row r="5862" spans="1:17" ht="12.6" customHeight="1" x14ac:dyDescent="0.2">
      <c r="A5862" s="234"/>
      <c r="B5862" s="98"/>
      <c r="C5862" s="130"/>
      <c r="D5862" s="240"/>
      <c r="E5862" s="240"/>
      <c r="F5862" s="224"/>
      <c r="G5862" s="98"/>
      <c r="H5862" s="98"/>
      <c r="I5862" s="130"/>
      <c r="J5862" s="98"/>
      <c r="K5862" s="98"/>
      <c r="L5862" s="98"/>
      <c r="M5862" s="255"/>
      <c r="N5862" s="255"/>
      <c r="O5862" s="98"/>
      <c r="P5862" s="98"/>
      <c r="Q5862" s="130"/>
    </row>
    <row r="5863" spans="1:17" ht="12.6" customHeight="1" x14ac:dyDescent="0.2">
      <c r="A5863" s="234"/>
      <c r="B5863" s="98"/>
      <c r="C5863" s="130"/>
      <c r="D5863" s="240"/>
      <c r="E5863" s="240"/>
      <c r="F5863" s="224"/>
      <c r="G5863" s="98"/>
      <c r="H5863" s="98"/>
      <c r="I5863" s="130"/>
      <c r="J5863" s="98"/>
      <c r="K5863" s="98"/>
      <c r="L5863" s="98"/>
      <c r="M5863" s="255"/>
      <c r="N5863" s="255"/>
      <c r="O5863" s="98"/>
      <c r="P5863" s="98"/>
      <c r="Q5863" s="130"/>
    </row>
    <row r="5864" spans="1:17" ht="12.6" customHeight="1" x14ac:dyDescent="0.2">
      <c r="A5864" s="234"/>
      <c r="B5864" s="98"/>
      <c r="C5864" s="130"/>
      <c r="D5864" s="240"/>
      <c r="E5864" s="240"/>
      <c r="F5864" s="224"/>
      <c r="G5864" s="98"/>
      <c r="H5864" s="98"/>
      <c r="I5864" s="130"/>
      <c r="J5864" s="98"/>
      <c r="K5864" s="98"/>
      <c r="L5864" s="98"/>
      <c r="M5864" s="255"/>
      <c r="N5864" s="255"/>
      <c r="O5864" s="98"/>
      <c r="P5864" s="98"/>
      <c r="Q5864" s="130"/>
    </row>
    <row r="5865" spans="1:17" ht="12.6" customHeight="1" x14ac:dyDescent="0.2">
      <c r="A5865" s="234"/>
      <c r="B5865" s="98"/>
      <c r="C5865" s="130"/>
      <c r="D5865" s="240"/>
      <c r="E5865" s="240"/>
      <c r="F5865" s="224"/>
      <c r="G5865" s="98"/>
      <c r="H5865" s="98"/>
      <c r="I5865" s="130"/>
      <c r="J5865" s="98"/>
      <c r="K5865" s="98"/>
      <c r="L5865" s="98"/>
      <c r="M5865" s="255"/>
      <c r="N5865" s="255"/>
      <c r="O5865" s="98"/>
      <c r="P5865" s="98"/>
      <c r="Q5865" s="130"/>
    </row>
    <row r="5866" spans="1:17" ht="12.6" customHeight="1" x14ac:dyDescent="0.2">
      <c r="A5866" s="234"/>
      <c r="B5866" s="98"/>
      <c r="C5866" s="130"/>
      <c r="D5866" s="240"/>
      <c r="E5866" s="240"/>
      <c r="F5866" s="224"/>
      <c r="G5866" s="98"/>
      <c r="H5866" s="98"/>
      <c r="I5866" s="130"/>
      <c r="J5866" s="98"/>
      <c r="K5866" s="98"/>
      <c r="L5866" s="98"/>
      <c r="M5866" s="255"/>
      <c r="N5866" s="255"/>
      <c r="O5866" s="98"/>
      <c r="P5866" s="98"/>
      <c r="Q5866" s="130"/>
    </row>
    <row r="5867" spans="1:17" ht="12.6" customHeight="1" x14ac:dyDescent="0.2">
      <c r="A5867" s="234"/>
      <c r="B5867" s="98"/>
      <c r="C5867" s="130"/>
      <c r="D5867" s="240"/>
      <c r="E5867" s="240"/>
      <c r="F5867" s="224"/>
      <c r="G5867" s="98"/>
      <c r="H5867" s="98"/>
      <c r="I5867" s="130"/>
      <c r="J5867" s="98"/>
      <c r="K5867" s="98"/>
      <c r="L5867" s="98"/>
      <c r="M5867" s="255"/>
      <c r="N5867" s="255"/>
      <c r="O5867" s="98"/>
      <c r="P5867" s="98"/>
      <c r="Q5867" s="130"/>
    </row>
    <row r="5868" spans="1:17" ht="12.6" customHeight="1" x14ac:dyDescent="0.2">
      <c r="A5868" s="234"/>
      <c r="B5868" s="98"/>
      <c r="C5868" s="130"/>
      <c r="D5868" s="240"/>
      <c r="E5868" s="240"/>
      <c r="F5868" s="224"/>
      <c r="G5868" s="98"/>
      <c r="H5868" s="98"/>
      <c r="I5868" s="130"/>
      <c r="J5868" s="98"/>
      <c r="K5868" s="98"/>
      <c r="L5868" s="98"/>
      <c r="M5868" s="255"/>
      <c r="N5868" s="255"/>
      <c r="O5868" s="98"/>
      <c r="P5868" s="98"/>
      <c r="Q5868" s="130"/>
    </row>
    <row r="5869" spans="1:17" ht="12.6" customHeight="1" x14ac:dyDescent="0.2">
      <c r="A5869" s="234"/>
      <c r="B5869" s="98"/>
      <c r="C5869" s="130"/>
      <c r="D5869" s="240"/>
      <c r="E5869" s="240"/>
      <c r="F5869" s="224"/>
      <c r="G5869" s="98"/>
      <c r="H5869" s="98"/>
      <c r="I5869" s="130"/>
      <c r="J5869" s="98"/>
      <c r="K5869" s="98"/>
      <c r="L5869" s="98"/>
      <c r="M5869" s="255"/>
      <c r="N5869" s="255"/>
      <c r="O5869" s="98"/>
      <c r="P5869" s="98"/>
      <c r="Q5869" s="130"/>
    </row>
    <row r="5870" spans="1:17" ht="12.6" customHeight="1" x14ac:dyDescent="0.2">
      <c r="A5870" s="234"/>
      <c r="B5870" s="98"/>
      <c r="C5870" s="130"/>
      <c r="D5870" s="240"/>
      <c r="E5870" s="240"/>
      <c r="F5870" s="224"/>
      <c r="G5870" s="98"/>
      <c r="H5870" s="98"/>
      <c r="I5870" s="130"/>
      <c r="J5870" s="98"/>
      <c r="K5870" s="98"/>
      <c r="L5870" s="98"/>
      <c r="M5870" s="255"/>
      <c r="N5870" s="255"/>
      <c r="O5870" s="98"/>
      <c r="P5870" s="98"/>
      <c r="Q5870" s="130"/>
    </row>
    <row r="5871" spans="1:17" ht="12.6" customHeight="1" x14ac:dyDescent="0.2">
      <c r="A5871" s="234"/>
      <c r="B5871" s="98"/>
      <c r="C5871" s="130"/>
      <c r="D5871" s="240"/>
      <c r="E5871" s="240"/>
      <c r="F5871" s="224"/>
      <c r="G5871" s="98"/>
      <c r="H5871" s="98"/>
      <c r="I5871" s="130"/>
      <c r="J5871" s="98"/>
      <c r="K5871" s="98"/>
      <c r="L5871" s="98"/>
      <c r="M5871" s="255"/>
      <c r="N5871" s="255"/>
      <c r="O5871" s="98"/>
      <c r="P5871" s="98"/>
      <c r="Q5871" s="130"/>
    </row>
    <row r="5872" spans="1:17" ht="12.6" customHeight="1" x14ac:dyDescent="0.2">
      <c r="A5872" s="234"/>
      <c r="B5872" s="98"/>
      <c r="C5872" s="130"/>
      <c r="D5872" s="240"/>
      <c r="E5872" s="240"/>
      <c r="F5872" s="224"/>
      <c r="G5872" s="98"/>
      <c r="H5872" s="98"/>
      <c r="I5872" s="130"/>
      <c r="J5872" s="98"/>
      <c r="K5872" s="98"/>
      <c r="L5872" s="98"/>
      <c r="M5872" s="255"/>
      <c r="N5872" s="255"/>
      <c r="O5872" s="98"/>
      <c r="P5872" s="98"/>
      <c r="Q5872" s="130"/>
    </row>
    <row r="5873" spans="1:17" ht="12.6" customHeight="1" x14ac:dyDescent="0.2">
      <c r="A5873" s="234"/>
      <c r="B5873" s="98"/>
      <c r="C5873" s="130"/>
      <c r="D5873" s="240"/>
      <c r="E5873" s="240"/>
      <c r="F5873" s="224"/>
      <c r="G5873" s="98"/>
      <c r="H5873" s="98"/>
      <c r="I5873" s="130"/>
      <c r="J5873" s="98"/>
      <c r="K5873" s="98"/>
      <c r="L5873" s="98"/>
      <c r="M5873" s="255"/>
      <c r="N5873" s="255"/>
      <c r="O5873" s="98"/>
      <c r="P5873" s="98"/>
      <c r="Q5873" s="130"/>
    </row>
    <row r="5874" spans="1:17" ht="12.6" customHeight="1" x14ac:dyDescent="0.2">
      <c r="A5874" s="234"/>
      <c r="B5874" s="98"/>
      <c r="C5874" s="130"/>
      <c r="D5874" s="240"/>
      <c r="E5874" s="240"/>
      <c r="F5874" s="224"/>
      <c r="G5874" s="98"/>
      <c r="H5874" s="98"/>
      <c r="I5874" s="130"/>
      <c r="J5874" s="98"/>
      <c r="K5874" s="98"/>
      <c r="L5874" s="98"/>
      <c r="M5874" s="255"/>
      <c r="N5874" s="255"/>
      <c r="O5874" s="98"/>
      <c r="P5874" s="98"/>
      <c r="Q5874" s="130"/>
    </row>
    <row r="5875" spans="1:17" ht="12.6" customHeight="1" x14ac:dyDescent="0.2">
      <c r="A5875" s="234"/>
      <c r="B5875" s="98"/>
      <c r="C5875" s="130"/>
      <c r="D5875" s="240"/>
      <c r="E5875" s="240"/>
      <c r="F5875" s="224"/>
      <c r="G5875" s="98"/>
      <c r="H5875" s="98"/>
      <c r="I5875" s="130"/>
      <c r="J5875" s="98"/>
      <c r="K5875" s="98"/>
      <c r="L5875" s="98"/>
      <c r="M5875" s="255"/>
      <c r="N5875" s="255"/>
      <c r="O5875" s="98"/>
      <c r="P5875" s="98"/>
      <c r="Q5875" s="130"/>
    </row>
    <row r="5876" spans="1:17" ht="12.6" customHeight="1" x14ac:dyDescent="0.2">
      <c r="A5876" s="234"/>
      <c r="B5876" s="98"/>
      <c r="C5876" s="130"/>
      <c r="D5876" s="240"/>
      <c r="E5876" s="240"/>
      <c r="F5876" s="224"/>
      <c r="G5876" s="98"/>
      <c r="H5876" s="98"/>
      <c r="I5876" s="130"/>
      <c r="J5876" s="98"/>
      <c r="K5876" s="98"/>
      <c r="L5876" s="98"/>
      <c r="M5876" s="255"/>
      <c r="N5876" s="255"/>
      <c r="O5876" s="98"/>
      <c r="P5876" s="98"/>
      <c r="Q5876" s="130"/>
    </row>
    <row r="5877" spans="1:17" ht="12.6" customHeight="1" x14ac:dyDescent="0.2">
      <c r="A5877" s="234"/>
      <c r="B5877" s="98"/>
      <c r="C5877" s="130"/>
      <c r="D5877" s="240"/>
      <c r="E5877" s="240"/>
      <c r="F5877" s="224"/>
      <c r="G5877" s="98"/>
      <c r="H5877" s="98"/>
      <c r="I5877" s="130"/>
      <c r="J5877" s="98"/>
      <c r="K5877" s="98"/>
      <c r="L5877" s="98"/>
      <c r="M5877" s="255"/>
      <c r="N5877" s="255"/>
      <c r="O5877" s="98"/>
      <c r="P5877" s="98"/>
      <c r="Q5877" s="130"/>
    </row>
    <row r="5878" spans="1:17" ht="12.6" customHeight="1" x14ac:dyDescent="0.2">
      <c r="A5878" s="234"/>
      <c r="B5878" s="98"/>
      <c r="C5878" s="130"/>
      <c r="D5878" s="240"/>
      <c r="E5878" s="240"/>
      <c r="F5878" s="224"/>
      <c r="G5878" s="98"/>
      <c r="H5878" s="98"/>
      <c r="I5878" s="130"/>
      <c r="J5878" s="98"/>
      <c r="K5878" s="98"/>
      <c r="L5878" s="98"/>
      <c r="M5878" s="255"/>
      <c r="N5878" s="255"/>
      <c r="O5878" s="98"/>
      <c r="P5878" s="98"/>
      <c r="Q5878" s="130"/>
    </row>
    <row r="5879" spans="1:17" ht="12.6" customHeight="1" x14ac:dyDescent="0.2">
      <c r="A5879" s="234"/>
      <c r="B5879" s="98"/>
      <c r="C5879" s="130"/>
      <c r="D5879" s="240"/>
      <c r="E5879" s="240"/>
      <c r="F5879" s="224"/>
      <c r="G5879" s="98"/>
      <c r="H5879" s="98"/>
      <c r="I5879" s="130"/>
      <c r="J5879" s="98"/>
      <c r="K5879" s="98"/>
      <c r="L5879" s="98"/>
      <c r="M5879" s="255"/>
      <c r="N5879" s="255"/>
      <c r="O5879" s="98"/>
      <c r="P5879" s="98"/>
      <c r="Q5879" s="130"/>
    </row>
    <row r="5880" spans="1:17" ht="12.6" customHeight="1" x14ac:dyDescent="0.2">
      <c r="A5880" s="234"/>
      <c r="B5880" s="98"/>
      <c r="C5880" s="130"/>
      <c r="D5880" s="240"/>
      <c r="E5880" s="240"/>
      <c r="F5880" s="224"/>
      <c r="G5880" s="98"/>
      <c r="H5880" s="98"/>
      <c r="I5880" s="130"/>
      <c r="J5880" s="98"/>
      <c r="K5880" s="98"/>
      <c r="L5880" s="98"/>
      <c r="M5880" s="255"/>
      <c r="N5880" s="255"/>
      <c r="O5880" s="98"/>
      <c r="P5880" s="98"/>
      <c r="Q5880" s="130"/>
    </row>
    <row r="5881" spans="1:17" ht="12.6" customHeight="1" x14ac:dyDescent="0.2">
      <c r="A5881" s="234"/>
      <c r="B5881" s="98"/>
      <c r="C5881" s="130"/>
      <c r="D5881" s="240"/>
      <c r="E5881" s="240"/>
      <c r="F5881" s="224"/>
      <c r="G5881" s="98"/>
      <c r="H5881" s="98"/>
      <c r="I5881" s="130"/>
      <c r="J5881" s="98"/>
      <c r="K5881" s="98"/>
      <c r="L5881" s="98"/>
      <c r="M5881" s="255"/>
      <c r="N5881" s="255"/>
      <c r="O5881" s="98"/>
      <c r="P5881" s="98"/>
      <c r="Q5881" s="130"/>
    </row>
    <row r="5882" spans="1:17" ht="12.6" customHeight="1" x14ac:dyDescent="0.2">
      <c r="A5882" s="234"/>
      <c r="B5882" s="98"/>
      <c r="C5882" s="130"/>
      <c r="D5882" s="240"/>
      <c r="E5882" s="240"/>
      <c r="F5882" s="224"/>
      <c r="G5882" s="98"/>
      <c r="H5882" s="98"/>
      <c r="I5882" s="130"/>
      <c r="J5882" s="98"/>
      <c r="K5882" s="98"/>
      <c r="L5882" s="98"/>
      <c r="M5882" s="255"/>
      <c r="N5882" s="255"/>
      <c r="O5882" s="98"/>
      <c r="P5882" s="98"/>
      <c r="Q5882" s="130"/>
    </row>
    <row r="5883" spans="1:17" ht="12.6" customHeight="1" x14ac:dyDescent="0.2">
      <c r="A5883" s="234"/>
      <c r="B5883" s="98"/>
      <c r="C5883" s="130"/>
      <c r="D5883" s="240"/>
      <c r="E5883" s="240"/>
      <c r="F5883" s="224"/>
      <c r="G5883" s="98"/>
      <c r="H5883" s="98"/>
      <c r="I5883" s="130"/>
      <c r="J5883" s="98"/>
      <c r="K5883" s="98"/>
      <c r="L5883" s="98"/>
      <c r="M5883" s="255"/>
      <c r="N5883" s="255"/>
      <c r="O5883" s="98"/>
      <c r="P5883" s="98"/>
      <c r="Q5883" s="130"/>
    </row>
    <row r="5884" spans="1:17" ht="12.6" customHeight="1" x14ac:dyDescent="0.2">
      <c r="A5884" s="234"/>
      <c r="B5884" s="98"/>
      <c r="C5884" s="130"/>
      <c r="D5884" s="240"/>
      <c r="E5884" s="240"/>
      <c r="F5884" s="224"/>
      <c r="G5884" s="98"/>
      <c r="H5884" s="98"/>
      <c r="I5884" s="130"/>
      <c r="J5884" s="98"/>
      <c r="K5884" s="98"/>
      <c r="L5884" s="98"/>
      <c r="M5884" s="255"/>
      <c r="N5884" s="255"/>
      <c r="O5884" s="98"/>
      <c r="P5884" s="98"/>
      <c r="Q5884" s="130"/>
    </row>
    <row r="5885" spans="1:17" ht="12.6" customHeight="1" x14ac:dyDescent="0.2">
      <c r="A5885" s="234"/>
      <c r="B5885" s="98"/>
      <c r="C5885" s="130"/>
      <c r="D5885" s="240"/>
      <c r="E5885" s="240"/>
      <c r="F5885" s="224"/>
      <c r="G5885" s="98"/>
      <c r="H5885" s="98"/>
      <c r="I5885" s="130"/>
      <c r="J5885" s="98"/>
      <c r="K5885" s="98"/>
      <c r="L5885" s="98"/>
      <c r="M5885" s="255"/>
      <c r="N5885" s="255"/>
      <c r="O5885" s="98"/>
      <c r="P5885" s="98"/>
      <c r="Q5885" s="130"/>
    </row>
    <row r="5886" spans="1:17" ht="12.6" customHeight="1" x14ac:dyDescent="0.2">
      <c r="A5886" s="234"/>
      <c r="B5886" s="98"/>
      <c r="C5886" s="130"/>
      <c r="D5886" s="240"/>
      <c r="E5886" s="240"/>
      <c r="F5886" s="224"/>
      <c r="G5886" s="98"/>
      <c r="H5886" s="98"/>
      <c r="I5886" s="130"/>
      <c r="J5886" s="98"/>
      <c r="K5886" s="98"/>
      <c r="L5886" s="98"/>
      <c r="M5886" s="255"/>
      <c r="N5886" s="255"/>
      <c r="O5886" s="98"/>
      <c r="P5886" s="98"/>
      <c r="Q5886" s="130"/>
    </row>
    <row r="5887" spans="1:17" ht="12.6" customHeight="1" x14ac:dyDescent="0.2">
      <c r="A5887" s="234"/>
      <c r="B5887" s="98"/>
      <c r="C5887" s="130"/>
      <c r="D5887" s="240"/>
      <c r="E5887" s="240"/>
      <c r="F5887" s="224"/>
      <c r="G5887" s="98"/>
      <c r="H5887" s="98"/>
      <c r="I5887" s="130"/>
      <c r="J5887" s="98"/>
      <c r="K5887" s="98"/>
      <c r="L5887" s="98"/>
      <c r="M5887" s="255"/>
      <c r="N5887" s="255"/>
      <c r="O5887" s="98"/>
      <c r="P5887" s="98"/>
      <c r="Q5887" s="130"/>
    </row>
    <row r="5888" spans="1:17" ht="12.6" customHeight="1" x14ac:dyDescent="0.2">
      <c r="A5888" s="234"/>
      <c r="B5888" s="98"/>
      <c r="C5888" s="130"/>
      <c r="D5888" s="240"/>
      <c r="E5888" s="240"/>
      <c r="F5888" s="224"/>
      <c r="G5888" s="98"/>
      <c r="H5888" s="98"/>
      <c r="I5888" s="130"/>
      <c r="J5888" s="98"/>
      <c r="K5888" s="98"/>
      <c r="L5888" s="98"/>
      <c r="M5888" s="255"/>
      <c r="N5888" s="255"/>
      <c r="O5888" s="98"/>
      <c r="P5888" s="98"/>
      <c r="Q5888" s="130"/>
    </row>
    <row r="5889" spans="1:17" ht="12.6" customHeight="1" x14ac:dyDescent="0.2">
      <c r="A5889" s="234"/>
      <c r="B5889" s="98"/>
      <c r="C5889" s="130"/>
      <c r="D5889" s="240"/>
      <c r="E5889" s="240"/>
      <c r="F5889" s="224"/>
      <c r="G5889" s="98"/>
      <c r="H5889" s="98"/>
      <c r="I5889" s="130"/>
      <c r="J5889" s="98"/>
      <c r="K5889" s="98"/>
      <c r="L5889" s="98"/>
      <c r="M5889" s="255"/>
      <c r="N5889" s="255"/>
      <c r="O5889" s="98"/>
      <c r="P5889" s="98"/>
      <c r="Q5889" s="130"/>
    </row>
    <row r="5890" spans="1:17" ht="12.6" customHeight="1" x14ac:dyDescent="0.2">
      <c r="A5890" s="234"/>
      <c r="B5890" s="98"/>
      <c r="C5890" s="130"/>
      <c r="D5890" s="240"/>
      <c r="E5890" s="240"/>
      <c r="F5890" s="224"/>
      <c r="G5890" s="98"/>
      <c r="H5890" s="98"/>
      <c r="I5890" s="130"/>
      <c r="J5890" s="98"/>
      <c r="K5890" s="98"/>
      <c r="L5890" s="98"/>
      <c r="M5890" s="255"/>
      <c r="N5890" s="255"/>
      <c r="O5890" s="98"/>
      <c r="P5890" s="98"/>
      <c r="Q5890" s="130"/>
    </row>
    <row r="5891" spans="1:17" ht="12.6" customHeight="1" x14ac:dyDescent="0.2">
      <c r="A5891" s="234"/>
      <c r="B5891" s="98"/>
      <c r="C5891" s="130"/>
      <c r="D5891" s="240"/>
      <c r="E5891" s="240"/>
      <c r="F5891" s="224"/>
      <c r="G5891" s="98"/>
      <c r="H5891" s="98"/>
      <c r="I5891" s="130"/>
      <c r="J5891" s="98"/>
      <c r="K5891" s="98"/>
      <c r="L5891" s="98"/>
      <c r="M5891" s="255"/>
      <c r="N5891" s="255"/>
      <c r="O5891" s="98"/>
      <c r="P5891" s="98"/>
      <c r="Q5891" s="130"/>
    </row>
    <row r="5892" spans="1:17" ht="12.6" customHeight="1" x14ac:dyDescent="0.2">
      <c r="A5892" s="234"/>
      <c r="B5892" s="98"/>
      <c r="C5892" s="130"/>
      <c r="D5892" s="240"/>
      <c r="E5892" s="240"/>
      <c r="F5892" s="224"/>
      <c r="G5892" s="98"/>
      <c r="H5892" s="98"/>
      <c r="I5892" s="130"/>
      <c r="J5892" s="98"/>
      <c r="K5892" s="98"/>
      <c r="L5892" s="98"/>
      <c r="M5892" s="255"/>
      <c r="N5892" s="255"/>
      <c r="O5892" s="98"/>
      <c r="P5892" s="98"/>
      <c r="Q5892" s="130"/>
    </row>
    <row r="5893" spans="1:17" ht="12.6" customHeight="1" x14ac:dyDescent="0.2">
      <c r="A5893" s="234"/>
      <c r="B5893" s="98"/>
      <c r="C5893" s="130"/>
      <c r="D5893" s="240"/>
      <c r="E5893" s="240"/>
      <c r="F5893" s="224"/>
      <c r="G5893" s="98"/>
      <c r="H5893" s="98"/>
      <c r="I5893" s="130"/>
      <c r="J5893" s="98"/>
      <c r="K5893" s="98"/>
      <c r="L5893" s="98"/>
      <c r="M5893" s="255"/>
      <c r="N5893" s="255"/>
      <c r="O5893" s="98"/>
      <c r="P5893" s="98"/>
      <c r="Q5893" s="130"/>
    </row>
    <row r="5894" spans="1:17" ht="12.6" customHeight="1" x14ac:dyDescent="0.2">
      <c r="A5894" s="234"/>
      <c r="B5894" s="98"/>
      <c r="C5894" s="130"/>
      <c r="D5894" s="240"/>
      <c r="E5894" s="240"/>
      <c r="F5894" s="224"/>
      <c r="G5894" s="98"/>
      <c r="H5894" s="98"/>
      <c r="I5894" s="130"/>
      <c r="J5894" s="98"/>
      <c r="K5894" s="98"/>
      <c r="L5894" s="98"/>
      <c r="M5894" s="255"/>
      <c r="N5894" s="255"/>
      <c r="O5894" s="98"/>
      <c r="P5894" s="98"/>
      <c r="Q5894" s="130"/>
    </row>
    <row r="5895" spans="1:17" ht="12.6" customHeight="1" x14ac:dyDescent="0.2">
      <c r="A5895" s="234"/>
      <c r="B5895" s="98"/>
      <c r="C5895" s="130"/>
      <c r="D5895" s="240"/>
      <c r="E5895" s="240"/>
      <c r="F5895" s="224"/>
      <c r="G5895" s="98"/>
      <c r="H5895" s="98"/>
      <c r="I5895" s="130"/>
      <c r="J5895" s="98"/>
      <c r="K5895" s="98"/>
      <c r="L5895" s="98"/>
      <c r="M5895" s="255"/>
      <c r="N5895" s="255"/>
      <c r="O5895" s="98"/>
      <c r="P5895" s="98"/>
      <c r="Q5895" s="130"/>
    </row>
    <row r="5896" spans="1:17" ht="12.6" customHeight="1" x14ac:dyDescent="0.2">
      <c r="A5896" s="234"/>
      <c r="B5896" s="98"/>
      <c r="C5896" s="130"/>
      <c r="D5896" s="240"/>
      <c r="E5896" s="240"/>
      <c r="F5896" s="224"/>
      <c r="G5896" s="98"/>
      <c r="H5896" s="98"/>
      <c r="I5896" s="130"/>
      <c r="J5896" s="98"/>
      <c r="K5896" s="98"/>
      <c r="L5896" s="98"/>
      <c r="M5896" s="255"/>
      <c r="N5896" s="255"/>
      <c r="O5896" s="98"/>
      <c r="P5896" s="98"/>
      <c r="Q5896" s="130"/>
    </row>
    <row r="5897" spans="1:17" ht="12.6" customHeight="1" x14ac:dyDescent="0.2">
      <c r="A5897" s="234"/>
      <c r="B5897" s="98"/>
      <c r="C5897" s="130"/>
      <c r="D5897" s="240"/>
      <c r="E5897" s="240"/>
      <c r="F5897" s="224"/>
      <c r="G5897" s="98"/>
      <c r="H5897" s="98"/>
      <c r="I5897" s="130"/>
      <c r="J5897" s="98"/>
      <c r="K5897" s="98"/>
      <c r="L5897" s="98"/>
      <c r="M5897" s="255"/>
      <c r="N5897" s="255"/>
      <c r="O5897" s="98"/>
      <c r="P5897" s="98"/>
      <c r="Q5897" s="130"/>
    </row>
    <row r="5898" spans="1:17" ht="12.6" customHeight="1" x14ac:dyDescent="0.2">
      <c r="A5898" s="234"/>
      <c r="B5898" s="98"/>
      <c r="C5898" s="130"/>
      <c r="D5898" s="240"/>
      <c r="E5898" s="240"/>
      <c r="F5898" s="224"/>
      <c r="G5898" s="98"/>
      <c r="H5898" s="98"/>
      <c r="I5898" s="130"/>
      <c r="J5898" s="98"/>
      <c r="K5898" s="98"/>
      <c r="L5898" s="98"/>
      <c r="M5898" s="255"/>
      <c r="N5898" s="255"/>
      <c r="O5898" s="98"/>
      <c r="P5898" s="98"/>
      <c r="Q5898" s="130"/>
    </row>
    <row r="5899" spans="1:17" ht="12.6" customHeight="1" x14ac:dyDescent="0.2">
      <c r="A5899" s="234"/>
      <c r="B5899" s="98"/>
      <c r="C5899" s="130"/>
      <c r="D5899" s="240"/>
      <c r="E5899" s="240"/>
      <c r="F5899" s="224"/>
      <c r="G5899" s="98"/>
      <c r="H5899" s="98"/>
      <c r="I5899" s="130"/>
      <c r="J5899" s="98"/>
      <c r="K5899" s="98"/>
      <c r="L5899" s="98"/>
      <c r="M5899" s="255"/>
      <c r="N5899" s="255"/>
      <c r="O5899" s="98"/>
      <c r="P5899" s="98"/>
      <c r="Q5899" s="130"/>
    </row>
    <row r="5900" spans="1:17" ht="12.6" customHeight="1" x14ac:dyDescent="0.2">
      <c r="A5900" s="234"/>
      <c r="B5900" s="98"/>
      <c r="C5900" s="130"/>
      <c r="D5900" s="240"/>
      <c r="E5900" s="240"/>
      <c r="F5900" s="224"/>
      <c r="G5900" s="98"/>
      <c r="H5900" s="98"/>
      <c r="I5900" s="130"/>
      <c r="J5900" s="98"/>
      <c r="K5900" s="98"/>
      <c r="L5900" s="98"/>
      <c r="M5900" s="255"/>
      <c r="N5900" s="255"/>
      <c r="O5900" s="98"/>
      <c r="P5900" s="98"/>
      <c r="Q5900" s="130"/>
    </row>
    <row r="5901" spans="1:17" ht="12.6" customHeight="1" x14ac:dyDescent="0.2">
      <c r="A5901" s="234"/>
      <c r="B5901" s="98"/>
      <c r="C5901" s="130"/>
      <c r="D5901" s="240"/>
      <c r="E5901" s="240"/>
      <c r="F5901" s="224"/>
      <c r="G5901" s="98"/>
      <c r="H5901" s="98"/>
      <c r="I5901" s="130"/>
      <c r="J5901" s="98"/>
      <c r="K5901" s="98"/>
      <c r="L5901" s="98"/>
      <c r="M5901" s="255"/>
      <c r="N5901" s="255"/>
      <c r="O5901" s="98"/>
      <c r="P5901" s="98"/>
      <c r="Q5901" s="130"/>
    </row>
    <row r="5902" spans="1:17" ht="12.6" customHeight="1" x14ac:dyDescent="0.2">
      <c r="A5902" s="234"/>
      <c r="B5902" s="98"/>
      <c r="C5902" s="130"/>
      <c r="D5902" s="240"/>
      <c r="E5902" s="240"/>
      <c r="F5902" s="224"/>
      <c r="G5902" s="98"/>
      <c r="H5902" s="98"/>
      <c r="I5902" s="130"/>
      <c r="J5902" s="98"/>
      <c r="K5902" s="98"/>
      <c r="L5902" s="98"/>
      <c r="M5902" s="255"/>
      <c r="N5902" s="255"/>
      <c r="O5902" s="98"/>
      <c r="P5902" s="98"/>
      <c r="Q5902" s="130"/>
    </row>
    <row r="5903" spans="1:17" ht="12.6" customHeight="1" x14ac:dyDescent="0.2">
      <c r="A5903" s="234"/>
      <c r="B5903" s="98"/>
      <c r="C5903" s="130"/>
      <c r="D5903" s="240"/>
      <c r="E5903" s="240"/>
      <c r="F5903" s="224"/>
      <c r="G5903" s="98"/>
      <c r="H5903" s="98"/>
      <c r="I5903" s="130"/>
      <c r="J5903" s="98"/>
      <c r="K5903" s="98"/>
      <c r="L5903" s="98"/>
      <c r="M5903" s="255"/>
      <c r="N5903" s="255"/>
      <c r="O5903" s="98"/>
      <c r="P5903" s="98"/>
      <c r="Q5903" s="130"/>
    </row>
    <row r="5904" spans="1:17" ht="12.6" customHeight="1" x14ac:dyDescent="0.2">
      <c r="A5904" s="234"/>
      <c r="B5904" s="98"/>
      <c r="C5904" s="130"/>
      <c r="D5904" s="240"/>
      <c r="E5904" s="240"/>
      <c r="F5904" s="224"/>
      <c r="G5904" s="98"/>
      <c r="H5904" s="98"/>
      <c r="I5904" s="130"/>
      <c r="J5904" s="98"/>
      <c r="K5904" s="98"/>
      <c r="L5904" s="98"/>
      <c r="M5904" s="255"/>
      <c r="N5904" s="255"/>
      <c r="O5904" s="98"/>
      <c r="P5904" s="98"/>
      <c r="Q5904" s="130"/>
    </row>
    <row r="5905" spans="1:17" ht="12.6" customHeight="1" x14ac:dyDescent="0.2">
      <c r="A5905" s="234"/>
      <c r="B5905" s="98"/>
      <c r="C5905" s="130"/>
      <c r="D5905" s="240"/>
      <c r="E5905" s="240"/>
      <c r="F5905" s="224"/>
      <c r="G5905" s="98"/>
      <c r="H5905" s="98"/>
      <c r="I5905" s="130"/>
      <c r="J5905" s="98"/>
      <c r="K5905" s="98"/>
      <c r="L5905" s="98"/>
      <c r="M5905" s="255"/>
      <c r="N5905" s="255"/>
      <c r="O5905" s="98"/>
      <c r="P5905" s="98"/>
      <c r="Q5905" s="130"/>
    </row>
    <row r="5906" spans="1:17" ht="12.6" customHeight="1" x14ac:dyDescent="0.2">
      <c r="A5906" s="234"/>
      <c r="B5906" s="98"/>
      <c r="C5906" s="130"/>
      <c r="D5906" s="240"/>
      <c r="E5906" s="240"/>
      <c r="F5906" s="224"/>
      <c r="G5906" s="98"/>
      <c r="H5906" s="98"/>
      <c r="I5906" s="130"/>
      <c r="J5906" s="98"/>
      <c r="K5906" s="98"/>
      <c r="L5906" s="98"/>
      <c r="M5906" s="255"/>
      <c r="N5906" s="255"/>
      <c r="O5906" s="98"/>
      <c r="P5906" s="98"/>
      <c r="Q5906" s="130"/>
    </row>
    <row r="5907" spans="1:17" ht="12.6" customHeight="1" x14ac:dyDescent="0.2">
      <c r="A5907" s="234"/>
      <c r="B5907" s="98"/>
      <c r="C5907" s="130"/>
      <c r="D5907" s="240"/>
      <c r="E5907" s="240"/>
      <c r="F5907" s="224"/>
      <c r="G5907" s="98"/>
      <c r="H5907" s="98"/>
      <c r="I5907" s="130"/>
      <c r="J5907" s="98"/>
      <c r="K5907" s="98"/>
      <c r="L5907" s="98"/>
      <c r="M5907" s="255"/>
      <c r="N5907" s="255"/>
      <c r="O5907" s="98"/>
      <c r="P5907" s="98"/>
      <c r="Q5907" s="130"/>
    </row>
    <row r="5908" spans="1:17" ht="12.6" customHeight="1" x14ac:dyDescent="0.2">
      <c r="A5908" s="234"/>
      <c r="B5908" s="98"/>
      <c r="C5908" s="130"/>
      <c r="D5908" s="240"/>
      <c r="E5908" s="240"/>
      <c r="F5908" s="224"/>
      <c r="G5908" s="98"/>
      <c r="H5908" s="98"/>
      <c r="I5908" s="130"/>
      <c r="J5908" s="98"/>
      <c r="K5908" s="98"/>
      <c r="L5908" s="98"/>
      <c r="M5908" s="255"/>
      <c r="N5908" s="255"/>
      <c r="O5908" s="98"/>
      <c r="P5908" s="98"/>
      <c r="Q5908" s="130"/>
    </row>
    <row r="5909" spans="1:17" ht="12.6" customHeight="1" x14ac:dyDescent="0.2">
      <c r="A5909" s="234"/>
      <c r="B5909" s="98"/>
      <c r="C5909" s="130"/>
      <c r="D5909" s="240"/>
      <c r="E5909" s="240"/>
      <c r="F5909" s="224"/>
      <c r="G5909" s="98"/>
      <c r="H5909" s="98"/>
      <c r="I5909" s="130"/>
      <c r="J5909" s="98"/>
      <c r="K5909" s="98"/>
      <c r="L5909" s="98"/>
      <c r="M5909" s="255"/>
      <c r="N5909" s="255"/>
      <c r="O5909" s="98"/>
      <c r="P5909" s="98"/>
      <c r="Q5909" s="130"/>
    </row>
    <row r="5910" spans="1:17" ht="12.6" customHeight="1" x14ac:dyDescent="0.2">
      <c r="A5910" s="234"/>
      <c r="B5910" s="98"/>
      <c r="C5910" s="130"/>
      <c r="D5910" s="240"/>
      <c r="E5910" s="240"/>
      <c r="F5910" s="224"/>
      <c r="G5910" s="98"/>
      <c r="H5910" s="98"/>
      <c r="I5910" s="130"/>
      <c r="J5910" s="98"/>
      <c r="K5910" s="98"/>
      <c r="L5910" s="98"/>
      <c r="M5910" s="255"/>
      <c r="N5910" s="255"/>
      <c r="O5910" s="98"/>
      <c r="P5910" s="98"/>
      <c r="Q5910" s="130"/>
    </row>
    <row r="5911" spans="1:17" ht="12.6" customHeight="1" x14ac:dyDescent="0.2">
      <c r="A5911" s="234"/>
      <c r="B5911" s="98"/>
      <c r="C5911" s="130"/>
      <c r="D5911" s="240"/>
      <c r="E5911" s="240"/>
      <c r="F5911" s="224"/>
      <c r="G5911" s="98"/>
      <c r="H5911" s="98"/>
      <c r="I5911" s="130"/>
      <c r="J5911" s="98"/>
      <c r="K5911" s="98"/>
      <c r="L5911" s="98"/>
      <c r="M5911" s="255"/>
      <c r="N5911" s="255"/>
      <c r="O5911" s="98"/>
      <c r="P5911" s="98"/>
      <c r="Q5911" s="130"/>
    </row>
    <row r="5912" spans="1:17" ht="12.6" customHeight="1" x14ac:dyDescent="0.2">
      <c r="A5912" s="234"/>
      <c r="B5912" s="98"/>
      <c r="C5912" s="130"/>
      <c r="D5912" s="240"/>
      <c r="E5912" s="240"/>
      <c r="F5912" s="224"/>
      <c r="G5912" s="98"/>
      <c r="H5912" s="98"/>
      <c r="I5912" s="130"/>
      <c r="J5912" s="98"/>
      <c r="K5912" s="98"/>
      <c r="L5912" s="98"/>
      <c r="M5912" s="255"/>
      <c r="N5912" s="255"/>
      <c r="O5912" s="98"/>
      <c r="P5912" s="98"/>
      <c r="Q5912" s="130"/>
    </row>
    <row r="5913" spans="1:17" ht="12.6" customHeight="1" x14ac:dyDescent="0.2">
      <c r="A5913" s="234"/>
      <c r="B5913" s="98"/>
      <c r="C5913" s="130"/>
      <c r="D5913" s="240"/>
      <c r="E5913" s="240"/>
      <c r="F5913" s="224"/>
      <c r="G5913" s="98"/>
      <c r="H5913" s="98"/>
      <c r="I5913" s="130"/>
      <c r="J5913" s="98"/>
      <c r="K5913" s="98"/>
      <c r="L5913" s="98"/>
      <c r="M5913" s="255"/>
      <c r="N5913" s="255"/>
      <c r="O5913" s="98"/>
      <c r="P5913" s="98"/>
      <c r="Q5913" s="130"/>
    </row>
    <row r="5914" spans="1:17" ht="12.6" customHeight="1" x14ac:dyDescent="0.2">
      <c r="A5914" s="234"/>
      <c r="B5914" s="98"/>
      <c r="C5914" s="130"/>
      <c r="D5914" s="240"/>
      <c r="E5914" s="240"/>
      <c r="F5914" s="224"/>
      <c r="G5914" s="98"/>
      <c r="H5914" s="98"/>
      <c r="I5914" s="130"/>
      <c r="J5914" s="98"/>
      <c r="K5914" s="98"/>
      <c r="L5914" s="98"/>
      <c r="M5914" s="255"/>
      <c r="N5914" s="255"/>
      <c r="O5914" s="98"/>
      <c r="P5914" s="98"/>
      <c r="Q5914" s="130"/>
    </row>
    <row r="5915" spans="1:17" ht="12.6" customHeight="1" x14ac:dyDescent="0.2">
      <c r="A5915" s="234"/>
      <c r="B5915" s="98"/>
      <c r="C5915" s="130"/>
      <c r="D5915" s="240"/>
      <c r="E5915" s="240"/>
      <c r="F5915" s="224"/>
      <c r="G5915" s="98"/>
      <c r="H5915" s="98"/>
      <c r="I5915" s="130"/>
      <c r="J5915" s="98"/>
      <c r="K5915" s="98"/>
      <c r="L5915" s="98"/>
      <c r="M5915" s="255"/>
      <c r="N5915" s="255"/>
      <c r="O5915" s="98"/>
      <c r="P5915" s="98"/>
      <c r="Q5915" s="130"/>
    </row>
    <row r="5916" spans="1:17" ht="12.6" customHeight="1" x14ac:dyDescent="0.2">
      <c r="A5916" s="234"/>
      <c r="B5916" s="98"/>
      <c r="C5916" s="130"/>
      <c r="D5916" s="240"/>
      <c r="E5916" s="240"/>
      <c r="F5916" s="224"/>
      <c r="G5916" s="98"/>
      <c r="H5916" s="98"/>
      <c r="I5916" s="130"/>
      <c r="J5916" s="98"/>
      <c r="K5916" s="98"/>
      <c r="L5916" s="98"/>
      <c r="M5916" s="255"/>
      <c r="N5916" s="255"/>
      <c r="O5916" s="98"/>
      <c r="P5916" s="98"/>
      <c r="Q5916" s="130"/>
    </row>
    <row r="5917" spans="1:17" ht="12.6" customHeight="1" x14ac:dyDescent="0.2">
      <c r="A5917" s="234"/>
      <c r="B5917" s="98"/>
      <c r="C5917" s="130"/>
      <c r="D5917" s="240"/>
      <c r="E5917" s="240"/>
      <c r="F5917" s="224"/>
      <c r="G5917" s="98"/>
      <c r="H5917" s="98"/>
      <c r="I5917" s="130"/>
      <c r="J5917" s="98"/>
      <c r="K5917" s="98"/>
      <c r="L5917" s="98"/>
      <c r="M5917" s="255"/>
      <c r="N5917" s="255"/>
      <c r="O5917" s="98"/>
      <c r="P5917" s="98"/>
      <c r="Q5917" s="130"/>
    </row>
    <row r="5918" spans="1:17" ht="12.6" customHeight="1" x14ac:dyDescent="0.2">
      <c r="A5918" s="234"/>
      <c r="B5918" s="98"/>
      <c r="C5918" s="130"/>
      <c r="D5918" s="240"/>
      <c r="E5918" s="240"/>
      <c r="F5918" s="224"/>
      <c r="G5918" s="98"/>
      <c r="H5918" s="98"/>
      <c r="I5918" s="130"/>
      <c r="J5918" s="98"/>
      <c r="K5918" s="98"/>
      <c r="L5918" s="98"/>
      <c r="M5918" s="255"/>
      <c r="N5918" s="255"/>
      <c r="O5918" s="98"/>
      <c r="P5918" s="98"/>
      <c r="Q5918" s="130"/>
    </row>
    <row r="5919" spans="1:17" ht="12.6" customHeight="1" x14ac:dyDescent="0.2">
      <c r="A5919" s="234"/>
      <c r="B5919" s="98"/>
      <c r="C5919" s="130"/>
      <c r="D5919" s="240"/>
      <c r="E5919" s="240"/>
      <c r="F5919" s="224"/>
      <c r="G5919" s="98"/>
      <c r="H5919" s="98"/>
      <c r="I5919" s="130"/>
      <c r="J5919" s="98"/>
      <c r="K5919" s="98"/>
      <c r="L5919" s="98"/>
      <c r="M5919" s="255"/>
      <c r="N5919" s="255"/>
      <c r="O5919" s="98"/>
      <c r="P5919" s="98"/>
      <c r="Q5919" s="130"/>
    </row>
    <row r="5920" spans="1:17" ht="12.6" customHeight="1" x14ac:dyDescent="0.2">
      <c r="A5920" s="234"/>
      <c r="B5920" s="98"/>
      <c r="C5920" s="130"/>
      <c r="D5920" s="240"/>
      <c r="E5920" s="240"/>
      <c r="F5920" s="224"/>
      <c r="G5920" s="98"/>
      <c r="H5920" s="98"/>
      <c r="I5920" s="130"/>
      <c r="J5920" s="98"/>
      <c r="K5920" s="98"/>
      <c r="L5920" s="98"/>
      <c r="M5920" s="255"/>
      <c r="N5920" s="255"/>
      <c r="O5920" s="98"/>
      <c r="P5920" s="98"/>
      <c r="Q5920" s="130"/>
    </row>
    <row r="5921" spans="1:17" ht="12.6" customHeight="1" x14ac:dyDescent="0.2">
      <c r="A5921" s="234"/>
      <c r="B5921" s="98"/>
      <c r="C5921" s="130"/>
      <c r="D5921" s="240"/>
      <c r="E5921" s="240"/>
      <c r="F5921" s="224"/>
      <c r="G5921" s="98"/>
      <c r="H5921" s="98"/>
      <c r="I5921" s="130"/>
      <c r="J5921" s="98"/>
      <c r="K5921" s="98"/>
      <c r="L5921" s="98"/>
      <c r="M5921" s="255"/>
      <c r="N5921" s="255"/>
      <c r="O5921" s="98"/>
      <c r="P5921" s="98"/>
      <c r="Q5921" s="130"/>
    </row>
    <row r="5922" spans="1:17" ht="12.6" customHeight="1" x14ac:dyDescent="0.2">
      <c r="A5922" s="234"/>
      <c r="B5922" s="98"/>
      <c r="C5922" s="130"/>
      <c r="D5922" s="240"/>
      <c r="E5922" s="240"/>
      <c r="F5922" s="224"/>
      <c r="G5922" s="98"/>
      <c r="H5922" s="98"/>
      <c r="I5922" s="130"/>
      <c r="J5922" s="98"/>
      <c r="K5922" s="98"/>
      <c r="L5922" s="98"/>
      <c r="M5922" s="255"/>
      <c r="N5922" s="255"/>
      <c r="O5922" s="98"/>
      <c r="P5922" s="98"/>
      <c r="Q5922" s="130"/>
    </row>
    <row r="5923" spans="1:17" ht="12.6" customHeight="1" x14ac:dyDescent="0.2">
      <c r="A5923" s="234"/>
      <c r="B5923" s="98"/>
      <c r="C5923" s="130"/>
      <c r="D5923" s="240"/>
      <c r="E5923" s="240"/>
      <c r="F5923" s="224"/>
      <c r="G5923" s="98"/>
      <c r="H5923" s="98"/>
      <c r="I5923" s="130"/>
      <c r="J5923" s="98"/>
      <c r="K5923" s="98"/>
      <c r="L5923" s="98"/>
      <c r="M5923" s="255"/>
      <c r="N5923" s="255"/>
      <c r="O5923" s="98"/>
      <c r="P5923" s="98"/>
      <c r="Q5923" s="130"/>
    </row>
    <row r="5924" spans="1:17" ht="12.6" customHeight="1" x14ac:dyDescent="0.2">
      <c r="A5924" s="234"/>
      <c r="B5924" s="98"/>
      <c r="C5924" s="130"/>
      <c r="D5924" s="240"/>
      <c r="E5924" s="240"/>
      <c r="F5924" s="224"/>
      <c r="G5924" s="98"/>
      <c r="H5924" s="98"/>
      <c r="I5924" s="130"/>
      <c r="J5924" s="98"/>
      <c r="K5924" s="98"/>
      <c r="L5924" s="98"/>
      <c r="M5924" s="255"/>
      <c r="N5924" s="255"/>
      <c r="O5924" s="98"/>
      <c r="P5924" s="98"/>
      <c r="Q5924" s="130"/>
    </row>
    <row r="5925" spans="1:17" ht="12.6" customHeight="1" x14ac:dyDescent="0.2">
      <c r="A5925" s="234"/>
      <c r="B5925" s="98"/>
      <c r="C5925" s="130"/>
      <c r="D5925" s="240"/>
      <c r="E5925" s="240"/>
      <c r="F5925" s="224"/>
      <c r="G5925" s="98"/>
      <c r="H5925" s="98"/>
      <c r="I5925" s="130"/>
      <c r="J5925" s="98"/>
      <c r="K5925" s="98"/>
      <c r="L5925" s="98"/>
      <c r="M5925" s="255"/>
      <c r="N5925" s="255"/>
      <c r="O5925" s="98"/>
      <c r="P5925" s="98"/>
      <c r="Q5925" s="130"/>
    </row>
    <row r="5926" spans="1:17" ht="12.6" customHeight="1" x14ac:dyDescent="0.2">
      <c r="A5926" s="234"/>
      <c r="B5926" s="98"/>
      <c r="C5926" s="130"/>
      <c r="D5926" s="240"/>
      <c r="E5926" s="240"/>
      <c r="F5926" s="224"/>
      <c r="G5926" s="98"/>
      <c r="H5926" s="98"/>
      <c r="I5926" s="130"/>
      <c r="J5926" s="98"/>
      <c r="K5926" s="98"/>
      <c r="L5926" s="98"/>
      <c r="M5926" s="255"/>
      <c r="N5926" s="255"/>
      <c r="O5926" s="98"/>
      <c r="P5926" s="98"/>
      <c r="Q5926" s="130"/>
    </row>
    <row r="5927" spans="1:17" ht="12.6" customHeight="1" x14ac:dyDescent="0.2">
      <c r="A5927" s="234"/>
      <c r="B5927" s="98"/>
      <c r="C5927" s="130"/>
      <c r="D5927" s="240"/>
      <c r="E5927" s="240"/>
      <c r="F5927" s="224"/>
      <c r="G5927" s="98"/>
      <c r="H5927" s="98"/>
      <c r="I5927" s="130"/>
      <c r="J5927" s="98"/>
      <c r="K5927" s="98"/>
      <c r="L5927" s="98"/>
      <c r="M5927" s="255"/>
      <c r="N5927" s="255"/>
      <c r="O5927" s="98"/>
      <c r="P5927" s="98"/>
      <c r="Q5927" s="130"/>
    </row>
    <row r="5928" spans="1:17" ht="12.6" customHeight="1" x14ac:dyDescent="0.2">
      <c r="A5928" s="234"/>
      <c r="B5928" s="98"/>
      <c r="C5928" s="130"/>
      <c r="D5928" s="240"/>
      <c r="E5928" s="240"/>
      <c r="F5928" s="224"/>
      <c r="G5928" s="98"/>
      <c r="H5928" s="98"/>
      <c r="I5928" s="130"/>
      <c r="J5928" s="98"/>
      <c r="K5928" s="98"/>
      <c r="L5928" s="98"/>
      <c r="M5928" s="255"/>
      <c r="N5928" s="255"/>
      <c r="O5928" s="98"/>
      <c r="P5928" s="98"/>
      <c r="Q5928" s="130"/>
    </row>
    <row r="5929" spans="1:17" ht="12.6" customHeight="1" x14ac:dyDescent="0.2">
      <c r="A5929" s="234"/>
      <c r="B5929" s="98"/>
      <c r="C5929" s="130"/>
      <c r="D5929" s="240"/>
      <c r="E5929" s="240"/>
      <c r="F5929" s="224"/>
      <c r="G5929" s="98"/>
      <c r="H5929" s="98"/>
      <c r="I5929" s="130"/>
      <c r="J5929" s="98"/>
      <c r="K5929" s="98"/>
      <c r="L5929" s="98"/>
      <c r="M5929" s="255"/>
      <c r="N5929" s="255"/>
      <c r="O5929" s="98"/>
      <c r="P5929" s="98"/>
      <c r="Q5929" s="130"/>
    </row>
    <row r="5930" spans="1:17" ht="12.6" customHeight="1" x14ac:dyDescent="0.2">
      <c r="A5930" s="234"/>
      <c r="B5930" s="98"/>
      <c r="C5930" s="130"/>
      <c r="D5930" s="240"/>
      <c r="E5930" s="240"/>
      <c r="F5930" s="224"/>
      <c r="G5930" s="98"/>
      <c r="H5930" s="98"/>
      <c r="I5930" s="130"/>
      <c r="J5930" s="98"/>
      <c r="K5930" s="98"/>
      <c r="L5930" s="98"/>
      <c r="M5930" s="255"/>
      <c r="N5930" s="255"/>
      <c r="O5930" s="98"/>
      <c r="P5930" s="98"/>
      <c r="Q5930" s="130"/>
    </row>
    <row r="5931" spans="1:17" ht="12.6" customHeight="1" x14ac:dyDescent="0.2">
      <c r="A5931" s="234"/>
      <c r="B5931" s="98"/>
      <c r="C5931" s="130"/>
      <c r="D5931" s="240"/>
      <c r="E5931" s="240"/>
      <c r="F5931" s="224"/>
      <c r="G5931" s="98"/>
      <c r="H5931" s="98"/>
      <c r="I5931" s="130"/>
      <c r="J5931" s="98"/>
      <c r="K5931" s="98"/>
      <c r="L5931" s="98"/>
      <c r="M5931" s="255"/>
      <c r="N5931" s="255"/>
      <c r="O5931" s="98"/>
      <c r="P5931" s="98"/>
      <c r="Q5931" s="130"/>
    </row>
    <row r="5932" spans="1:17" ht="12.6" customHeight="1" x14ac:dyDescent="0.2">
      <c r="A5932" s="234"/>
      <c r="B5932" s="98"/>
      <c r="C5932" s="130"/>
      <c r="D5932" s="240"/>
      <c r="E5932" s="240"/>
      <c r="F5932" s="224"/>
      <c r="G5932" s="98"/>
      <c r="H5932" s="98"/>
      <c r="I5932" s="130"/>
      <c r="J5932" s="98"/>
      <c r="K5932" s="98"/>
      <c r="L5932" s="98"/>
      <c r="M5932" s="255"/>
      <c r="N5932" s="255"/>
      <c r="O5932" s="98"/>
      <c r="P5932" s="98"/>
      <c r="Q5932" s="130"/>
    </row>
    <row r="5933" spans="1:17" ht="12.6" customHeight="1" x14ac:dyDescent="0.2">
      <c r="A5933" s="234"/>
      <c r="B5933" s="98"/>
      <c r="C5933" s="130"/>
      <c r="D5933" s="240"/>
      <c r="E5933" s="240"/>
      <c r="F5933" s="224"/>
      <c r="G5933" s="98"/>
      <c r="H5933" s="98"/>
      <c r="I5933" s="130"/>
      <c r="J5933" s="98"/>
      <c r="K5933" s="98"/>
      <c r="L5933" s="98"/>
      <c r="M5933" s="255"/>
      <c r="N5933" s="255"/>
      <c r="O5933" s="98"/>
      <c r="P5933" s="98"/>
      <c r="Q5933" s="130"/>
    </row>
    <row r="5934" spans="1:17" ht="12.6" customHeight="1" x14ac:dyDescent="0.2">
      <c r="A5934" s="234"/>
      <c r="B5934" s="98"/>
      <c r="C5934" s="130"/>
      <c r="D5934" s="240"/>
      <c r="E5934" s="240"/>
      <c r="F5934" s="224"/>
      <c r="G5934" s="98"/>
      <c r="H5934" s="98"/>
      <c r="I5934" s="130"/>
      <c r="J5934" s="98"/>
      <c r="K5934" s="98"/>
      <c r="L5934" s="98"/>
      <c r="M5934" s="255"/>
      <c r="N5934" s="255"/>
      <c r="O5934" s="98"/>
      <c r="P5934" s="98"/>
      <c r="Q5934" s="130"/>
    </row>
    <row r="5935" spans="1:17" ht="12.6" customHeight="1" x14ac:dyDescent="0.2">
      <c r="A5935" s="234"/>
      <c r="B5935" s="98"/>
      <c r="C5935" s="130"/>
      <c r="D5935" s="240"/>
      <c r="E5935" s="240"/>
      <c r="F5935" s="224"/>
      <c r="G5935" s="98"/>
      <c r="H5935" s="98"/>
      <c r="I5935" s="130"/>
      <c r="J5935" s="98"/>
      <c r="K5935" s="98"/>
      <c r="L5935" s="98"/>
      <c r="M5935" s="255"/>
      <c r="N5935" s="255"/>
      <c r="O5935" s="98"/>
      <c r="P5935" s="98"/>
      <c r="Q5935" s="130"/>
    </row>
    <row r="5936" spans="1:17" ht="12.6" customHeight="1" x14ac:dyDescent="0.2">
      <c r="A5936" s="234"/>
      <c r="B5936" s="98"/>
      <c r="C5936" s="130"/>
      <c r="D5936" s="240"/>
      <c r="E5936" s="240"/>
      <c r="F5936" s="224"/>
      <c r="G5936" s="98"/>
      <c r="H5936" s="98"/>
      <c r="I5936" s="130"/>
      <c r="J5936" s="98"/>
      <c r="K5936" s="98"/>
      <c r="L5936" s="98"/>
      <c r="M5936" s="255"/>
      <c r="N5936" s="255"/>
      <c r="O5936" s="98"/>
      <c r="P5936" s="98"/>
      <c r="Q5936" s="130"/>
    </row>
    <row r="5937" spans="1:17" ht="12.6" customHeight="1" x14ac:dyDescent="0.2">
      <c r="A5937" s="234"/>
      <c r="B5937" s="98"/>
      <c r="C5937" s="130"/>
      <c r="D5937" s="240"/>
      <c r="E5937" s="240"/>
      <c r="F5937" s="224"/>
      <c r="G5937" s="98"/>
      <c r="H5937" s="98"/>
      <c r="I5937" s="130"/>
      <c r="J5937" s="98"/>
      <c r="K5937" s="98"/>
      <c r="L5937" s="98"/>
      <c r="M5937" s="255"/>
      <c r="N5937" s="255"/>
      <c r="O5937" s="98"/>
      <c r="P5937" s="98"/>
      <c r="Q5937" s="130"/>
    </row>
    <row r="5938" spans="1:17" ht="12.6" customHeight="1" x14ac:dyDescent="0.2">
      <c r="A5938" s="234"/>
      <c r="B5938" s="98"/>
      <c r="C5938" s="130"/>
      <c r="D5938" s="240"/>
      <c r="E5938" s="240"/>
      <c r="F5938" s="224"/>
      <c r="G5938" s="98"/>
      <c r="H5938" s="98"/>
      <c r="I5938" s="130"/>
      <c r="J5938" s="98"/>
      <c r="K5938" s="98"/>
      <c r="L5938" s="98"/>
      <c r="M5938" s="255"/>
      <c r="N5938" s="255"/>
      <c r="O5938" s="98"/>
      <c r="P5938" s="98"/>
      <c r="Q5938" s="130"/>
    </row>
    <row r="5939" spans="1:17" ht="12.6" customHeight="1" x14ac:dyDescent="0.2">
      <c r="A5939" s="234"/>
      <c r="B5939" s="98"/>
      <c r="C5939" s="130"/>
      <c r="D5939" s="240"/>
      <c r="E5939" s="240"/>
      <c r="F5939" s="224"/>
      <c r="G5939" s="98"/>
      <c r="H5939" s="98"/>
      <c r="I5939" s="130"/>
      <c r="J5939" s="98"/>
      <c r="K5939" s="98"/>
      <c r="L5939" s="98"/>
      <c r="M5939" s="255"/>
      <c r="N5939" s="255"/>
      <c r="O5939" s="98"/>
      <c r="P5939" s="98"/>
      <c r="Q5939" s="130"/>
    </row>
    <row r="5940" spans="1:17" ht="12.6" customHeight="1" x14ac:dyDescent="0.2">
      <c r="A5940" s="234"/>
      <c r="B5940" s="98"/>
      <c r="C5940" s="130"/>
      <c r="D5940" s="240"/>
      <c r="E5940" s="240"/>
      <c r="F5940" s="224"/>
      <c r="G5940" s="98"/>
      <c r="H5940" s="98"/>
      <c r="I5940" s="130"/>
      <c r="J5940" s="98"/>
      <c r="K5940" s="98"/>
      <c r="L5940" s="98"/>
      <c r="M5940" s="255"/>
      <c r="N5940" s="255"/>
      <c r="O5940" s="98"/>
      <c r="P5940" s="98"/>
      <c r="Q5940" s="130"/>
    </row>
    <row r="5941" spans="1:17" ht="12.6" customHeight="1" x14ac:dyDescent="0.2">
      <c r="A5941" s="234"/>
      <c r="B5941" s="98"/>
      <c r="C5941" s="130"/>
      <c r="D5941" s="240"/>
      <c r="E5941" s="240"/>
      <c r="F5941" s="224"/>
      <c r="G5941" s="98"/>
      <c r="H5941" s="98"/>
      <c r="I5941" s="130"/>
      <c r="J5941" s="98"/>
      <c r="K5941" s="98"/>
      <c r="L5941" s="98"/>
      <c r="M5941" s="255"/>
      <c r="N5941" s="255"/>
      <c r="O5941" s="98"/>
      <c r="P5941" s="98"/>
      <c r="Q5941" s="130"/>
    </row>
    <row r="5942" spans="1:17" ht="12.6" customHeight="1" x14ac:dyDescent="0.2">
      <c r="A5942" s="234"/>
      <c r="B5942" s="98"/>
      <c r="C5942" s="130"/>
      <c r="D5942" s="240"/>
      <c r="E5942" s="240"/>
      <c r="F5942" s="224"/>
      <c r="G5942" s="98"/>
      <c r="H5942" s="98"/>
      <c r="I5942" s="130"/>
      <c r="J5942" s="98"/>
      <c r="K5942" s="98"/>
      <c r="L5942" s="98"/>
      <c r="M5942" s="255"/>
      <c r="N5942" s="255"/>
      <c r="O5942" s="98"/>
      <c r="P5942" s="98"/>
      <c r="Q5942" s="130"/>
    </row>
    <row r="5943" spans="1:17" ht="12.6" customHeight="1" x14ac:dyDescent="0.2">
      <c r="A5943" s="234"/>
      <c r="B5943" s="98"/>
      <c r="C5943" s="130"/>
      <c r="D5943" s="240"/>
      <c r="E5943" s="240"/>
      <c r="F5943" s="224"/>
      <c r="G5943" s="98"/>
      <c r="H5943" s="98"/>
      <c r="I5943" s="130"/>
      <c r="J5943" s="98"/>
      <c r="K5943" s="98"/>
      <c r="L5943" s="98"/>
      <c r="M5943" s="255"/>
      <c r="N5943" s="255"/>
      <c r="O5943" s="98"/>
      <c r="P5943" s="98"/>
      <c r="Q5943" s="130"/>
    </row>
    <row r="5944" spans="1:17" ht="12.6" customHeight="1" x14ac:dyDescent="0.2">
      <c r="A5944" s="234"/>
      <c r="B5944" s="98"/>
      <c r="C5944" s="130"/>
      <c r="D5944" s="240"/>
      <c r="E5944" s="240"/>
      <c r="F5944" s="224"/>
      <c r="G5944" s="98"/>
      <c r="H5944" s="98"/>
      <c r="I5944" s="130"/>
      <c r="J5944" s="98"/>
      <c r="K5944" s="98"/>
      <c r="L5944" s="98"/>
      <c r="M5944" s="255"/>
      <c r="N5944" s="255"/>
      <c r="O5944" s="98"/>
      <c r="P5944" s="98"/>
      <c r="Q5944" s="130"/>
    </row>
    <row r="5945" spans="1:17" ht="12.6" customHeight="1" x14ac:dyDescent="0.2">
      <c r="A5945" s="234"/>
      <c r="B5945" s="98"/>
      <c r="C5945" s="130"/>
      <c r="D5945" s="240"/>
      <c r="E5945" s="240"/>
      <c r="F5945" s="224"/>
      <c r="G5945" s="98"/>
      <c r="H5945" s="98"/>
      <c r="I5945" s="130"/>
      <c r="J5945" s="98"/>
      <c r="K5945" s="98"/>
      <c r="L5945" s="98"/>
      <c r="M5945" s="255"/>
      <c r="N5945" s="255"/>
      <c r="O5945" s="98"/>
      <c r="P5945" s="98"/>
      <c r="Q5945" s="130"/>
    </row>
    <row r="5946" spans="1:17" ht="12.6" customHeight="1" x14ac:dyDescent="0.2">
      <c r="A5946" s="234"/>
      <c r="B5946" s="98"/>
      <c r="C5946" s="130"/>
      <c r="D5946" s="240"/>
      <c r="E5946" s="240"/>
      <c r="F5946" s="224"/>
      <c r="G5946" s="98"/>
      <c r="H5946" s="98"/>
      <c r="I5946" s="130"/>
      <c r="J5946" s="98"/>
      <c r="K5946" s="98"/>
      <c r="L5946" s="98"/>
      <c r="M5946" s="255"/>
      <c r="N5946" s="255"/>
      <c r="O5946" s="98"/>
      <c r="P5946" s="98"/>
      <c r="Q5946" s="130"/>
    </row>
    <row r="5947" spans="1:17" ht="12.6" customHeight="1" x14ac:dyDescent="0.2">
      <c r="A5947" s="234"/>
      <c r="B5947" s="98"/>
      <c r="C5947" s="130"/>
      <c r="D5947" s="240"/>
      <c r="E5947" s="240"/>
      <c r="F5947" s="224"/>
      <c r="G5947" s="98"/>
      <c r="H5947" s="98"/>
      <c r="I5947" s="130"/>
      <c r="J5947" s="98"/>
      <c r="K5947" s="98"/>
      <c r="L5947" s="98"/>
      <c r="M5947" s="255"/>
      <c r="N5947" s="255"/>
      <c r="O5947" s="98"/>
      <c r="P5947" s="98"/>
      <c r="Q5947" s="130"/>
    </row>
    <row r="5948" spans="1:17" ht="12.6" customHeight="1" x14ac:dyDescent="0.2">
      <c r="A5948" s="234"/>
      <c r="B5948" s="98"/>
      <c r="C5948" s="130"/>
      <c r="D5948" s="240"/>
      <c r="E5948" s="240"/>
      <c r="F5948" s="224"/>
      <c r="G5948" s="98"/>
      <c r="H5948" s="98"/>
      <c r="I5948" s="130"/>
      <c r="J5948" s="98"/>
      <c r="K5948" s="98"/>
      <c r="L5948" s="98"/>
      <c r="M5948" s="255"/>
      <c r="N5948" s="255"/>
      <c r="O5948" s="98"/>
      <c r="P5948" s="98"/>
      <c r="Q5948" s="130"/>
    </row>
    <row r="5949" spans="1:17" ht="12.6" customHeight="1" x14ac:dyDescent="0.2">
      <c r="A5949" s="234"/>
      <c r="B5949" s="98"/>
      <c r="C5949" s="130"/>
      <c r="D5949" s="240"/>
      <c r="E5949" s="240"/>
      <c r="F5949" s="224"/>
      <c r="G5949" s="98"/>
      <c r="H5949" s="98"/>
      <c r="I5949" s="130"/>
      <c r="J5949" s="98"/>
      <c r="K5949" s="98"/>
      <c r="L5949" s="98"/>
      <c r="M5949" s="255"/>
      <c r="N5949" s="255"/>
      <c r="O5949" s="98"/>
      <c r="P5949" s="98"/>
      <c r="Q5949" s="130"/>
    </row>
    <row r="5950" spans="1:17" ht="12.6" customHeight="1" x14ac:dyDescent="0.2">
      <c r="A5950" s="234"/>
      <c r="B5950" s="98"/>
      <c r="C5950" s="130"/>
      <c r="D5950" s="240"/>
      <c r="E5950" s="240"/>
      <c r="F5950" s="224"/>
      <c r="G5950" s="98"/>
      <c r="H5950" s="98"/>
      <c r="I5950" s="130"/>
      <c r="J5950" s="98"/>
      <c r="K5950" s="98"/>
      <c r="L5950" s="98"/>
      <c r="M5950" s="255"/>
      <c r="N5950" s="255"/>
      <c r="O5950" s="98"/>
      <c r="P5950" s="98"/>
      <c r="Q5950" s="130"/>
    </row>
    <row r="5951" spans="1:17" ht="12.6" customHeight="1" x14ac:dyDescent="0.2">
      <c r="A5951" s="234"/>
      <c r="B5951" s="98"/>
      <c r="C5951" s="130"/>
      <c r="D5951" s="240"/>
      <c r="E5951" s="240"/>
      <c r="F5951" s="224"/>
      <c r="G5951" s="98"/>
      <c r="H5951" s="98"/>
      <c r="I5951" s="130"/>
      <c r="J5951" s="98"/>
      <c r="K5951" s="98"/>
      <c r="L5951" s="98"/>
      <c r="M5951" s="255"/>
      <c r="N5951" s="255"/>
      <c r="O5951" s="98"/>
      <c r="P5951" s="98"/>
      <c r="Q5951" s="130"/>
    </row>
    <row r="5952" spans="1:17" ht="12.6" customHeight="1" x14ac:dyDescent="0.2">
      <c r="A5952" s="234"/>
      <c r="B5952" s="98"/>
      <c r="C5952" s="130"/>
      <c r="D5952" s="240"/>
      <c r="E5952" s="240"/>
      <c r="F5952" s="224"/>
      <c r="G5952" s="98"/>
      <c r="H5952" s="98"/>
      <c r="I5952" s="130"/>
      <c r="J5952" s="98"/>
      <c r="K5952" s="98"/>
      <c r="L5952" s="98"/>
      <c r="M5952" s="255"/>
      <c r="N5952" s="255"/>
      <c r="O5952" s="98"/>
      <c r="P5952" s="98"/>
      <c r="Q5952" s="130"/>
    </row>
    <row r="5953" spans="1:17" ht="12.6" customHeight="1" x14ac:dyDescent="0.2">
      <c r="A5953" s="234"/>
      <c r="B5953" s="98"/>
      <c r="C5953" s="130"/>
      <c r="D5953" s="240"/>
      <c r="E5953" s="240"/>
      <c r="F5953" s="224"/>
      <c r="G5953" s="98"/>
      <c r="H5953" s="98"/>
      <c r="I5953" s="130"/>
      <c r="J5953" s="98"/>
      <c r="K5953" s="98"/>
      <c r="L5953" s="98"/>
      <c r="M5953" s="255"/>
      <c r="N5953" s="255"/>
      <c r="O5953" s="98"/>
      <c r="P5953" s="98"/>
      <c r="Q5953" s="130"/>
    </row>
    <row r="5954" spans="1:17" ht="12.6" customHeight="1" x14ac:dyDescent="0.2">
      <c r="A5954" s="234"/>
      <c r="B5954" s="98"/>
      <c r="C5954" s="130"/>
      <c r="D5954" s="240"/>
      <c r="E5954" s="240"/>
      <c r="F5954" s="224"/>
      <c r="G5954" s="98"/>
      <c r="H5954" s="98"/>
      <c r="I5954" s="130"/>
      <c r="J5954" s="98"/>
      <c r="K5954" s="98"/>
      <c r="L5954" s="98"/>
      <c r="M5954" s="255"/>
      <c r="N5954" s="255"/>
      <c r="O5954" s="98"/>
      <c r="P5954" s="98"/>
      <c r="Q5954" s="130"/>
    </row>
    <row r="5955" spans="1:17" ht="12.6" customHeight="1" x14ac:dyDescent="0.2">
      <c r="A5955" s="234"/>
      <c r="B5955" s="98"/>
      <c r="C5955" s="130"/>
      <c r="D5955" s="240"/>
      <c r="E5955" s="240"/>
      <c r="F5955" s="224"/>
      <c r="G5955" s="98"/>
      <c r="H5955" s="98"/>
      <c r="I5955" s="130"/>
      <c r="J5955" s="98"/>
      <c r="K5955" s="98"/>
      <c r="L5955" s="98"/>
      <c r="M5955" s="255"/>
      <c r="N5955" s="255"/>
      <c r="O5955" s="98"/>
      <c r="P5955" s="98"/>
      <c r="Q5955" s="130"/>
    </row>
    <row r="5956" spans="1:17" ht="12.6" customHeight="1" x14ac:dyDescent="0.2">
      <c r="A5956" s="234"/>
      <c r="B5956" s="98"/>
      <c r="C5956" s="130"/>
      <c r="D5956" s="240"/>
      <c r="E5956" s="240"/>
      <c r="F5956" s="224"/>
      <c r="G5956" s="98"/>
      <c r="H5956" s="98"/>
      <c r="I5956" s="130"/>
      <c r="J5956" s="98"/>
      <c r="K5956" s="98"/>
      <c r="L5956" s="98"/>
      <c r="M5956" s="255"/>
      <c r="N5956" s="255"/>
      <c r="O5956" s="98"/>
      <c r="P5956" s="98"/>
      <c r="Q5956" s="130"/>
    </row>
    <row r="5957" spans="1:17" ht="12.6" customHeight="1" x14ac:dyDescent="0.2">
      <c r="A5957" s="234"/>
      <c r="B5957" s="98"/>
      <c r="C5957" s="130"/>
      <c r="D5957" s="240"/>
      <c r="E5957" s="240"/>
      <c r="F5957" s="224"/>
      <c r="G5957" s="98"/>
      <c r="H5957" s="98"/>
      <c r="I5957" s="130"/>
      <c r="J5957" s="98"/>
      <c r="K5957" s="98"/>
      <c r="L5957" s="98"/>
      <c r="M5957" s="255"/>
      <c r="N5957" s="255"/>
      <c r="O5957" s="98"/>
      <c r="P5957" s="98"/>
      <c r="Q5957" s="130"/>
    </row>
    <row r="5958" spans="1:17" ht="12.6" customHeight="1" x14ac:dyDescent="0.2">
      <c r="A5958" s="234"/>
      <c r="B5958" s="98"/>
      <c r="C5958" s="130"/>
      <c r="D5958" s="240"/>
      <c r="E5958" s="240"/>
      <c r="F5958" s="224"/>
      <c r="G5958" s="98"/>
      <c r="H5958" s="98"/>
      <c r="I5958" s="130"/>
      <c r="J5958" s="98"/>
      <c r="K5958" s="98"/>
      <c r="L5958" s="98"/>
      <c r="M5958" s="255"/>
      <c r="N5958" s="255"/>
      <c r="O5958" s="98"/>
      <c r="P5958" s="98"/>
      <c r="Q5958" s="130"/>
    </row>
    <row r="5959" spans="1:17" ht="12.6" customHeight="1" x14ac:dyDescent="0.2">
      <c r="A5959" s="234"/>
      <c r="B5959" s="98"/>
      <c r="C5959" s="130"/>
      <c r="D5959" s="240"/>
      <c r="E5959" s="240"/>
      <c r="F5959" s="224"/>
      <c r="G5959" s="98"/>
      <c r="H5959" s="98"/>
      <c r="I5959" s="130"/>
      <c r="J5959" s="98"/>
      <c r="K5959" s="98"/>
      <c r="L5959" s="98"/>
      <c r="M5959" s="255"/>
      <c r="N5959" s="255"/>
      <c r="O5959" s="98"/>
      <c r="P5959" s="98"/>
      <c r="Q5959" s="130"/>
    </row>
    <row r="5960" spans="1:17" ht="12.6" customHeight="1" x14ac:dyDescent="0.2">
      <c r="A5960" s="234"/>
      <c r="B5960" s="98"/>
      <c r="C5960" s="130"/>
      <c r="D5960" s="240"/>
      <c r="E5960" s="240"/>
      <c r="F5960" s="224"/>
      <c r="G5960" s="98"/>
      <c r="H5960" s="98"/>
      <c r="I5960" s="130"/>
      <c r="J5960" s="98"/>
      <c r="K5960" s="98"/>
      <c r="L5960" s="98"/>
      <c r="M5960" s="255"/>
      <c r="N5960" s="255"/>
      <c r="O5960" s="98"/>
      <c r="P5960" s="98"/>
      <c r="Q5960" s="130"/>
    </row>
    <row r="5961" spans="1:17" ht="12.6" customHeight="1" x14ac:dyDescent="0.2">
      <c r="A5961" s="234"/>
      <c r="B5961" s="98"/>
      <c r="C5961" s="130"/>
      <c r="D5961" s="240"/>
      <c r="E5961" s="240"/>
      <c r="F5961" s="224"/>
      <c r="G5961" s="98"/>
      <c r="H5961" s="98"/>
      <c r="I5961" s="130"/>
      <c r="J5961" s="98"/>
      <c r="K5961" s="98"/>
      <c r="L5961" s="98"/>
      <c r="M5961" s="255"/>
      <c r="N5961" s="255"/>
      <c r="O5961" s="98"/>
      <c r="P5961" s="98"/>
      <c r="Q5961" s="130"/>
    </row>
    <row r="5962" spans="1:17" ht="12.6" customHeight="1" x14ac:dyDescent="0.2">
      <c r="A5962" s="234"/>
      <c r="B5962" s="98"/>
      <c r="C5962" s="130"/>
      <c r="D5962" s="240"/>
      <c r="E5962" s="240"/>
      <c r="F5962" s="224"/>
      <c r="G5962" s="98"/>
      <c r="H5962" s="98"/>
      <c r="I5962" s="130"/>
      <c r="J5962" s="98"/>
      <c r="K5962" s="98"/>
      <c r="L5962" s="98"/>
      <c r="M5962" s="255"/>
      <c r="N5962" s="255"/>
      <c r="O5962" s="98"/>
      <c r="P5962" s="98"/>
      <c r="Q5962" s="130"/>
    </row>
    <row r="5963" spans="1:17" ht="12.6" customHeight="1" x14ac:dyDescent="0.2">
      <c r="A5963" s="234"/>
      <c r="B5963" s="98"/>
      <c r="C5963" s="130"/>
      <c r="D5963" s="240"/>
      <c r="E5963" s="240"/>
      <c r="F5963" s="224"/>
      <c r="G5963" s="98"/>
      <c r="H5963" s="98"/>
      <c r="I5963" s="130"/>
      <c r="J5963" s="98"/>
      <c r="K5963" s="98"/>
      <c r="L5963" s="98"/>
      <c r="M5963" s="255"/>
      <c r="N5963" s="255"/>
      <c r="O5963" s="98"/>
      <c r="P5963" s="98"/>
      <c r="Q5963" s="130"/>
    </row>
    <row r="5964" spans="1:17" ht="12.6" customHeight="1" x14ac:dyDescent="0.2">
      <c r="A5964" s="234"/>
      <c r="B5964" s="98"/>
      <c r="C5964" s="130"/>
      <c r="D5964" s="240"/>
      <c r="E5964" s="240"/>
      <c r="F5964" s="224"/>
      <c r="G5964" s="98"/>
      <c r="H5964" s="98"/>
      <c r="I5964" s="130"/>
      <c r="J5964" s="98"/>
      <c r="K5964" s="98"/>
      <c r="L5964" s="98"/>
      <c r="M5964" s="255"/>
      <c r="N5964" s="255"/>
      <c r="O5964" s="98"/>
      <c r="P5964" s="98"/>
      <c r="Q5964" s="130"/>
    </row>
    <row r="5965" spans="1:17" ht="12.6" customHeight="1" x14ac:dyDescent="0.2">
      <c r="A5965" s="234"/>
      <c r="B5965" s="98"/>
      <c r="C5965" s="130"/>
      <c r="D5965" s="240"/>
      <c r="E5965" s="240"/>
      <c r="F5965" s="224"/>
      <c r="G5965" s="98"/>
      <c r="H5965" s="98"/>
      <c r="I5965" s="130"/>
      <c r="J5965" s="98"/>
      <c r="K5965" s="98"/>
      <c r="L5965" s="98"/>
      <c r="M5965" s="255"/>
      <c r="N5965" s="255"/>
      <c r="O5965" s="98"/>
      <c r="P5965" s="98"/>
      <c r="Q5965" s="130"/>
    </row>
    <row r="5966" spans="1:17" ht="12.6" customHeight="1" x14ac:dyDescent="0.2">
      <c r="A5966" s="234"/>
      <c r="B5966" s="98"/>
      <c r="C5966" s="130"/>
      <c r="D5966" s="240"/>
      <c r="E5966" s="240"/>
      <c r="F5966" s="224"/>
      <c r="G5966" s="98"/>
      <c r="H5966" s="98"/>
      <c r="I5966" s="130"/>
      <c r="J5966" s="98"/>
      <c r="K5966" s="98"/>
      <c r="L5966" s="98"/>
      <c r="M5966" s="255"/>
      <c r="N5966" s="255"/>
      <c r="O5966" s="98"/>
      <c r="P5966" s="98"/>
      <c r="Q5966" s="130"/>
    </row>
    <row r="5967" spans="1:17" ht="12.6" customHeight="1" x14ac:dyDescent="0.2">
      <c r="A5967" s="234"/>
      <c r="B5967" s="98"/>
      <c r="C5967" s="130"/>
      <c r="D5967" s="240"/>
      <c r="E5967" s="240"/>
      <c r="F5967" s="224"/>
      <c r="G5967" s="98"/>
      <c r="H5967" s="98"/>
      <c r="I5967" s="130"/>
      <c r="J5967" s="98"/>
      <c r="K5967" s="98"/>
      <c r="L5967" s="98"/>
      <c r="M5967" s="255"/>
      <c r="N5967" s="255"/>
      <c r="O5967" s="98"/>
      <c r="P5967" s="98"/>
      <c r="Q5967" s="130"/>
    </row>
    <row r="5968" spans="1:17" ht="12.6" customHeight="1" x14ac:dyDescent="0.2">
      <c r="A5968" s="234"/>
      <c r="B5968" s="98"/>
      <c r="C5968" s="130"/>
      <c r="D5968" s="240"/>
      <c r="E5968" s="240"/>
      <c r="F5968" s="224"/>
      <c r="G5968" s="98"/>
      <c r="H5968" s="98"/>
      <c r="I5968" s="130"/>
      <c r="J5968" s="98"/>
      <c r="K5968" s="98"/>
      <c r="L5968" s="98"/>
      <c r="M5968" s="255"/>
      <c r="N5968" s="255"/>
      <c r="O5968" s="98"/>
      <c r="P5968" s="98"/>
      <c r="Q5968" s="130"/>
    </row>
    <row r="5969" spans="1:17" ht="12.6" customHeight="1" x14ac:dyDescent="0.2">
      <c r="A5969" s="234"/>
      <c r="B5969" s="98"/>
      <c r="C5969" s="130"/>
      <c r="D5969" s="240"/>
      <c r="E5969" s="240"/>
      <c r="F5969" s="224"/>
      <c r="G5969" s="98"/>
      <c r="H5969" s="98"/>
      <c r="I5969" s="130"/>
      <c r="J5969" s="98"/>
      <c r="K5969" s="98"/>
      <c r="L5969" s="98"/>
      <c r="M5969" s="255"/>
      <c r="N5969" s="255"/>
      <c r="O5969" s="98"/>
      <c r="P5969" s="98"/>
      <c r="Q5969" s="130"/>
    </row>
    <row r="5970" spans="1:17" ht="12.6" customHeight="1" x14ac:dyDescent="0.2">
      <c r="A5970" s="234"/>
      <c r="B5970" s="98"/>
      <c r="C5970" s="130"/>
      <c r="D5970" s="240"/>
      <c r="E5970" s="240"/>
      <c r="F5970" s="224"/>
      <c r="G5970" s="98"/>
      <c r="H5970" s="98"/>
      <c r="I5970" s="130"/>
      <c r="J5970" s="98"/>
      <c r="K5970" s="98"/>
      <c r="L5970" s="98"/>
      <c r="M5970" s="255"/>
      <c r="N5970" s="255"/>
      <c r="O5970" s="98"/>
      <c r="P5970" s="98"/>
      <c r="Q5970" s="130"/>
    </row>
    <row r="5971" spans="1:17" ht="12.6" customHeight="1" x14ac:dyDescent="0.2">
      <c r="A5971" s="234"/>
      <c r="B5971" s="98"/>
      <c r="C5971" s="130"/>
      <c r="D5971" s="240"/>
      <c r="E5971" s="240"/>
      <c r="F5971" s="224"/>
      <c r="G5971" s="98"/>
      <c r="H5971" s="98"/>
      <c r="I5971" s="130"/>
      <c r="J5971" s="98"/>
      <c r="K5971" s="98"/>
      <c r="L5971" s="98"/>
      <c r="M5971" s="255"/>
      <c r="N5971" s="255"/>
      <c r="O5971" s="98"/>
      <c r="P5971" s="98"/>
      <c r="Q5971" s="130"/>
    </row>
    <row r="5972" spans="1:17" ht="12.6" customHeight="1" x14ac:dyDescent="0.2">
      <c r="A5972" s="234"/>
      <c r="B5972" s="98"/>
      <c r="C5972" s="130"/>
      <c r="D5972" s="240"/>
      <c r="E5972" s="240"/>
      <c r="F5972" s="224"/>
      <c r="G5972" s="98"/>
      <c r="H5972" s="98"/>
      <c r="I5972" s="130"/>
      <c r="J5972" s="98"/>
      <c r="K5972" s="98"/>
      <c r="L5972" s="98"/>
      <c r="M5972" s="255"/>
      <c r="N5972" s="255"/>
      <c r="O5972" s="98"/>
      <c r="P5972" s="98"/>
      <c r="Q5972" s="130"/>
    </row>
    <row r="5973" spans="1:17" ht="12.6" customHeight="1" x14ac:dyDescent="0.2">
      <c r="A5973" s="234"/>
      <c r="B5973" s="98"/>
      <c r="C5973" s="130"/>
      <c r="D5973" s="240"/>
      <c r="E5973" s="240"/>
      <c r="F5973" s="224"/>
      <c r="G5973" s="98"/>
      <c r="H5973" s="98"/>
      <c r="I5973" s="130"/>
      <c r="J5973" s="98"/>
      <c r="K5973" s="98"/>
      <c r="L5973" s="98"/>
      <c r="M5973" s="255"/>
      <c r="N5973" s="255"/>
      <c r="O5973" s="98"/>
      <c r="P5973" s="98"/>
      <c r="Q5973" s="130"/>
    </row>
    <row r="5974" spans="1:17" ht="12.6" customHeight="1" x14ac:dyDescent="0.2">
      <c r="A5974" s="234"/>
      <c r="B5974" s="98"/>
      <c r="C5974" s="130"/>
      <c r="D5974" s="240"/>
      <c r="E5974" s="240"/>
      <c r="F5974" s="224"/>
      <c r="G5974" s="98"/>
      <c r="H5974" s="98"/>
      <c r="I5974" s="130"/>
      <c r="J5974" s="98"/>
      <c r="K5974" s="98"/>
      <c r="L5974" s="98"/>
      <c r="M5974" s="255"/>
      <c r="N5974" s="255"/>
      <c r="O5974" s="98"/>
      <c r="P5974" s="98"/>
      <c r="Q5974" s="130"/>
    </row>
    <row r="5975" spans="1:17" ht="12.6" customHeight="1" x14ac:dyDescent="0.2">
      <c r="A5975" s="234"/>
      <c r="B5975" s="98"/>
      <c r="C5975" s="130"/>
      <c r="D5975" s="240"/>
      <c r="E5975" s="240"/>
      <c r="F5975" s="224"/>
      <c r="G5975" s="98"/>
      <c r="H5975" s="98"/>
      <c r="I5975" s="130"/>
      <c r="J5975" s="98"/>
      <c r="K5975" s="98"/>
      <c r="L5975" s="98"/>
      <c r="M5975" s="255"/>
      <c r="N5975" s="255"/>
      <c r="O5975" s="98"/>
      <c r="P5975" s="98"/>
      <c r="Q5975" s="130"/>
    </row>
    <row r="5976" spans="1:17" ht="12.6" customHeight="1" x14ac:dyDescent="0.2">
      <c r="A5976" s="234"/>
      <c r="B5976" s="98"/>
      <c r="C5976" s="130"/>
      <c r="D5976" s="240"/>
      <c r="E5976" s="240"/>
      <c r="F5976" s="224"/>
      <c r="G5976" s="98"/>
      <c r="H5976" s="98"/>
      <c r="I5976" s="130"/>
      <c r="J5976" s="98"/>
      <c r="K5976" s="98"/>
      <c r="L5976" s="98"/>
      <c r="M5976" s="255"/>
      <c r="N5976" s="255"/>
      <c r="O5976" s="98"/>
      <c r="P5976" s="98"/>
      <c r="Q5976" s="130"/>
    </row>
    <row r="5977" spans="1:17" ht="12.6" customHeight="1" x14ac:dyDescent="0.2">
      <c r="A5977" s="234"/>
      <c r="B5977" s="98"/>
      <c r="C5977" s="130"/>
      <c r="D5977" s="240"/>
      <c r="E5977" s="240"/>
      <c r="F5977" s="224"/>
      <c r="G5977" s="98"/>
      <c r="H5977" s="98"/>
      <c r="I5977" s="130"/>
      <c r="J5977" s="98"/>
      <c r="K5977" s="98"/>
      <c r="L5977" s="98"/>
      <c r="M5977" s="255"/>
      <c r="N5977" s="255"/>
      <c r="O5977" s="98"/>
      <c r="P5977" s="98"/>
      <c r="Q5977" s="130"/>
    </row>
    <row r="5978" spans="1:17" ht="12.6" customHeight="1" x14ac:dyDescent="0.2">
      <c r="A5978" s="234"/>
      <c r="B5978" s="98"/>
      <c r="C5978" s="130"/>
      <c r="D5978" s="240"/>
      <c r="E5978" s="240"/>
      <c r="F5978" s="224"/>
      <c r="G5978" s="98"/>
      <c r="H5978" s="98"/>
      <c r="I5978" s="130"/>
      <c r="J5978" s="98"/>
      <c r="K5978" s="98"/>
      <c r="L5978" s="98"/>
      <c r="M5978" s="255"/>
      <c r="N5978" s="255"/>
      <c r="O5978" s="98"/>
      <c r="P5978" s="98"/>
      <c r="Q5978" s="130"/>
    </row>
    <row r="5979" spans="1:17" ht="12.6" customHeight="1" x14ac:dyDescent="0.2">
      <c r="A5979" s="234"/>
      <c r="B5979" s="98"/>
      <c r="C5979" s="130"/>
      <c r="D5979" s="240"/>
      <c r="E5979" s="240"/>
      <c r="F5979" s="224"/>
      <c r="G5979" s="98"/>
      <c r="H5979" s="98"/>
      <c r="I5979" s="130"/>
      <c r="J5979" s="98"/>
      <c r="K5979" s="98"/>
      <c r="L5979" s="98"/>
      <c r="M5979" s="255"/>
      <c r="N5979" s="255"/>
      <c r="O5979" s="98"/>
      <c r="P5979" s="98"/>
      <c r="Q5979" s="130"/>
    </row>
    <row r="5980" spans="1:17" ht="12.6" customHeight="1" x14ac:dyDescent="0.2">
      <c r="A5980" s="234"/>
      <c r="B5980" s="98"/>
      <c r="C5980" s="130"/>
      <c r="D5980" s="240"/>
      <c r="E5980" s="240"/>
      <c r="F5980" s="224"/>
      <c r="G5980" s="98"/>
      <c r="H5980" s="98"/>
      <c r="I5980" s="130"/>
      <c r="J5980" s="98"/>
      <c r="K5980" s="98"/>
      <c r="L5980" s="98"/>
      <c r="M5980" s="255"/>
      <c r="N5980" s="255"/>
      <c r="O5980" s="98"/>
      <c r="P5980" s="98"/>
      <c r="Q5980" s="130"/>
    </row>
    <row r="5981" spans="1:17" ht="12.6" customHeight="1" x14ac:dyDescent="0.2">
      <c r="A5981" s="234"/>
      <c r="B5981" s="98"/>
      <c r="C5981" s="130"/>
      <c r="D5981" s="240"/>
      <c r="E5981" s="240"/>
      <c r="F5981" s="224"/>
      <c r="G5981" s="98"/>
      <c r="H5981" s="98"/>
      <c r="I5981" s="130"/>
      <c r="J5981" s="98"/>
      <c r="K5981" s="98"/>
      <c r="L5981" s="98"/>
      <c r="M5981" s="255"/>
      <c r="N5981" s="255"/>
      <c r="O5981" s="98"/>
      <c r="P5981" s="98"/>
      <c r="Q5981" s="130"/>
    </row>
    <row r="5982" spans="1:17" ht="12.6" customHeight="1" x14ac:dyDescent="0.2">
      <c r="A5982" s="234"/>
      <c r="B5982" s="98"/>
      <c r="C5982" s="130"/>
      <c r="D5982" s="240"/>
      <c r="E5982" s="240"/>
      <c r="F5982" s="224"/>
      <c r="G5982" s="98"/>
      <c r="H5982" s="98"/>
      <c r="I5982" s="130"/>
      <c r="J5982" s="98"/>
      <c r="K5982" s="98"/>
      <c r="L5982" s="98"/>
      <c r="M5982" s="255"/>
      <c r="N5982" s="255"/>
      <c r="O5982" s="98"/>
      <c r="P5982" s="98"/>
      <c r="Q5982" s="130"/>
    </row>
    <row r="5983" spans="1:17" ht="12.6" customHeight="1" x14ac:dyDescent="0.2">
      <c r="A5983" s="234"/>
      <c r="B5983" s="98"/>
      <c r="C5983" s="130"/>
      <c r="D5983" s="240"/>
      <c r="E5983" s="240"/>
      <c r="F5983" s="224"/>
      <c r="G5983" s="98"/>
      <c r="H5983" s="98"/>
      <c r="I5983" s="130"/>
      <c r="J5983" s="98"/>
      <c r="K5983" s="98"/>
      <c r="L5983" s="98"/>
      <c r="M5983" s="255"/>
      <c r="N5983" s="255"/>
      <c r="O5983" s="98"/>
      <c r="P5983" s="98"/>
      <c r="Q5983" s="130"/>
    </row>
    <row r="5984" spans="1:17" ht="12.6" customHeight="1" x14ac:dyDescent="0.2">
      <c r="A5984" s="234"/>
      <c r="B5984" s="98"/>
      <c r="C5984" s="130"/>
      <c r="D5984" s="240"/>
      <c r="E5984" s="240"/>
      <c r="F5984" s="224"/>
      <c r="G5984" s="98"/>
      <c r="H5984" s="98"/>
      <c r="I5984" s="130"/>
      <c r="J5984" s="98"/>
      <c r="K5984" s="98"/>
      <c r="L5984" s="98"/>
      <c r="M5984" s="255"/>
      <c r="N5984" s="255"/>
      <c r="O5984" s="98"/>
      <c r="P5984" s="98"/>
      <c r="Q5984" s="130"/>
    </row>
    <row r="5985" spans="1:17" ht="12.6" customHeight="1" x14ac:dyDescent="0.2">
      <c r="A5985" s="234"/>
      <c r="B5985" s="98"/>
      <c r="C5985" s="130"/>
      <c r="D5985" s="240"/>
      <c r="E5985" s="240"/>
      <c r="F5985" s="224"/>
      <c r="G5985" s="98"/>
      <c r="H5985" s="98"/>
      <c r="I5985" s="130"/>
      <c r="J5985" s="98"/>
      <c r="K5985" s="98"/>
      <c r="L5985" s="98"/>
      <c r="M5985" s="255"/>
      <c r="N5985" s="255"/>
      <c r="O5985" s="98"/>
      <c r="P5985" s="98"/>
      <c r="Q5985" s="130"/>
    </row>
    <row r="5986" spans="1:17" ht="12.6" customHeight="1" x14ac:dyDescent="0.2">
      <c r="A5986" s="234"/>
      <c r="B5986" s="98"/>
      <c r="C5986" s="130"/>
      <c r="D5986" s="240"/>
      <c r="E5986" s="240"/>
      <c r="F5986" s="224"/>
      <c r="G5986" s="98"/>
      <c r="H5986" s="98"/>
      <c r="I5986" s="130"/>
      <c r="J5986" s="98"/>
      <c r="K5986" s="98"/>
      <c r="L5986" s="98"/>
      <c r="M5986" s="255"/>
      <c r="N5986" s="255"/>
      <c r="O5986" s="98"/>
      <c r="P5986" s="98"/>
      <c r="Q5986" s="130"/>
    </row>
    <row r="5987" spans="1:17" ht="12.6" customHeight="1" x14ac:dyDescent="0.2">
      <c r="A5987" s="234"/>
      <c r="B5987" s="98"/>
      <c r="C5987" s="130"/>
      <c r="D5987" s="240"/>
      <c r="E5987" s="240"/>
      <c r="F5987" s="224"/>
      <c r="G5987" s="98"/>
      <c r="H5987" s="98"/>
      <c r="I5987" s="130"/>
      <c r="J5987" s="98"/>
      <c r="K5987" s="98"/>
      <c r="L5987" s="98"/>
      <c r="M5987" s="255"/>
      <c r="N5987" s="255"/>
      <c r="O5987" s="98"/>
      <c r="P5987" s="98"/>
      <c r="Q5987" s="130"/>
    </row>
    <row r="5988" spans="1:17" ht="12.6" customHeight="1" x14ac:dyDescent="0.2">
      <c r="A5988" s="234"/>
      <c r="B5988" s="98"/>
      <c r="C5988" s="130"/>
      <c r="D5988" s="240"/>
      <c r="E5988" s="240"/>
      <c r="F5988" s="224"/>
      <c r="G5988" s="98"/>
      <c r="H5988" s="98"/>
      <c r="I5988" s="130"/>
      <c r="J5988" s="98"/>
      <c r="K5988" s="98"/>
      <c r="L5988" s="98"/>
      <c r="M5988" s="255"/>
      <c r="N5988" s="255"/>
      <c r="O5988" s="98"/>
      <c r="P5988" s="98"/>
      <c r="Q5988" s="130"/>
    </row>
    <row r="5989" spans="1:17" ht="12.6" customHeight="1" x14ac:dyDescent="0.2">
      <c r="A5989" s="234"/>
      <c r="B5989" s="98"/>
      <c r="C5989" s="130"/>
      <c r="D5989" s="240"/>
      <c r="E5989" s="240"/>
      <c r="F5989" s="224"/>
      <c r="G5989" s="98"/>
      <c r="H5989" s="98"/>
      <c r="I5989" s="130"/>
      <c r="J5989" s="98"/>
      <c r="K5989" s="98"/>
      <c r="L5989" s="98"/>
      <c r="M5989" s="255"/>
      <c r="N5989" s="255"/>
      <c r="O5989" s="98"/>
      <c r="P5989" s="98"/>
      <c r="Q5989" s="130"/>
    </row>
    <row r="5990" spans="1:17" ht="12.6" customHeight="1" x14ac:dyDescent="0.2">
      <c r="A5990" s="234"/>
      <c r="B5990" s="98"/>
      <c r="C5990" s="130"/>
      <c r="D5990" s="240"/>
      <c r="E5990" s="240"/>
      <c r="F5990" s="224"/>
      <c r="G5990" s="98"/>
      <c r="H5990" s="98"/>
      <c r="I5990" s="130"/>
      <c r="J5990" s="98"/>
      <c r="K5990" s="98"/>
      <c r="L5990" s="98"/>
      <c r="M5990" s="255"/>
      <c r="N5990" s="255"/>
      <c r="O5990" s="98"/>
      <c r="P5990" s="98"/>
      <c r="Q5990" s="130"/>
    </row>
    <row r="5991" spans="1:17" ht="12.6" customHeight="1" x14ac:dyDescent="0.2">
      <c r="A5991" s="234"/>
      <c r="B5991" s="98"/>
      <c r="C5991" s="130"/>
      <c r="D5991" s="240"/>
      <c r="E5991" s="240"/>
      <c r="F5991" s="224"/>
      <c r="G5991" s="98"/>
      <c r="H5991" s="98"/>
      <c r="I5991" s="130"/>
      <c r="J5991" s="98"/>
      <c r="K5991" s="98"/>
      <c r="L5991" s="98"/>
      <c r="M5991" s="255"/>
      <c r="N5991" s="255"/>
      <c r="O5991" s="98"/>
      <c r="P5991" s="98"/>
      <c r="Q5991" s="130"/>
    </row>
    <row r="5992" spans="1:17" ht="12.6" customHeight="1" x14ac:dyDescent="0.2">
      <c r="A5992" s="234"/>
      <c r="B5992" s="98"/>
      <c r="C5992" s="130"/>
      <c r="D5992" s="240"/>
      <c r="E5992" s="240"/>
      <c r="F5992" s="224"/>
      <c r="G5992" s="98"/>
      <c r="H5992" s="98"/>
      <c r="I5992" s="130"/>
      <c r="J5992" s="98"/>
      <c r="K5992" s="98"/>
      <c r="L5992" s="98"/>
      <c r="M5992" s="255"/>
      <c r="N5992" s="255"/>
      <c r="O5992" s="98"/>
      <c r="P5992" s="98"/>
      <c r="Q5992" s="130"/>
    </row>
    <row r="5993" spans="1:17" ht="12.6" customHeight="1" x14ac:dyDescent="0.2">
      <c r="A5993" s="234"/>
      <c r="B5993" s="98"/>
      <c r="C5993" s="130"/>
      <c r="D5993" s="240"/>
      <c r="E5993" s="240"/>
      <c r="F5993" s="224"/>
      <c r="G5993" s="98"/>
      <c r="H5993" s="98"/>
      <c r="I5993" s="130"/>
      <c r="J5993" s="98"/>
      <c r="K5993" s="98"/>
      <c r="L5993" s="98"/>
      <c r="M5993" s="255"/>
      <c r="N5993" s="255"/>
      <c r="O5993" s="98"/>
      <c r="P5993" s="98"/>
      <c r="Q5993" s="130"/>
    </row>
    <row r="5994" spans="1:17" ht="12.6" customHeight="1" x14ac:dyDescent="0.2">
      <c r="A5994" s="234"/>
      <c r="B5994" s="98"/>
      <c r="C5994" s="130"/>
      <c r="D5994" s="240"/>
      <c r="E5994" s="240"/>
      <c r="F5994" s="224"/>
      <c r="G5994" s="98"/>
      <c r="H5994" s="98"/>
      <c r="I5994" s="130"/>
      <c r="J5994" s="98"/>
      <c r="K5994" s="98"/>
      <c r="L5994" s="98"/>
      <c r="M5994" s="255"/>
      <c r="N5994" s="255"/>
      <c r="O5994" s="98"/>
      <c r="P5994" s="98"/>
      <c r="Q5994" s="130"/>
    </row>
    <row r="5995" spans="1:17" ht="12.6" customHeight="1" x14ac:dyDescent="0.2">
      <c r="A5995" s="234"/>
      <c r="B5995" s="98"/>
      <c r="C5995" s="130"/>
      <c r="D5995" s="240"/>
      <c r="E5995" s="240"/>
      <c r="F5995" s="224"/>
      <c r="G5995" s="98"/>
      <c r="H5995" s="98"/>
      <c r="I5995" s="130"/>
      <c r="J5995" s="98"/>
      <c r="K5995" s="98"/>
      <c r="L5995" s="98"/>
      <c r="M5995" s="255"/>
      <c r="N5995" s="255"/>
      <c r="O5995" s="98"/>
      <c r="P5995" s="98"/>
      <c r="Q5995" s="130"/>
    </row>
    <row r="5996" spans="1:17" ht="12.6" customHeight="1" x14ac:dyDescent="0.2">
      <c r="A5996" s="234"/>
      <c r="B5996" s="98"/>
      <c r="C5996" s="130"/>
      <c r="D5996" s="240"/>
      <c r="E5996" s="240"/>
      <c r="F5996" s="224"/>
      <c r="G5996" s="98"/>
      <c r="H5996" s="98"/>
      <c r="I5996" s="130"/>
      <c r="J5996" s="98"/>
      <c r="K5996" s="98"/>
      <c r="L5996" s="98"/>
      <c r="M5996" s="255"/>
      <c r="N5996" s="255"/>
      <c r="O5996" s="98"/>
      <c r="P5996" s="98"/>
      <c r="Q5996" s="130"/>
    </row>
    <row r="5997" spans="1:17" ht="12.6" customHeight="1" x14ac:dyDescent="0.2">
      <c r="A5997" s="234"/>
      <c r="B5997" s="98"/>
      <c r="C5997" s="130"/>
      <c r="D5997" s="240"/>
      <c r="E5997" s="240"/>
      <c r="F5997" s="224"/>
      <c r="G5997" s="98"/>
      <c r="H5997" s="98"/>
      <c r="I5997" s="130"/>
      <c r="J5997" s="98"/>
      <c r="K5997" s="98"/>
      <c r="L5997" s="98"/>
      <c r="M5997" s="255"/>
      <c r="N5997" s="255"/>
      <c r="O5997" s="98"/>
      <c r="P5997" s="98"/>
      <c r="Q5997" s="130"/>
    </row>
    <row r="5998" spans="1:17" ht="12.6" customHeight="1" x14ac:dyDescent="0.2">
      <c r="A5998" s="234"/>
      <c r="B5998" s="98"/>
      <c r="C5998" s="130"/>
      <c r="D5998" s="240"/>
      <c r="E5998" s="240"/>
      <c r="F5998" s="224"/>
      <c r="G5998" s="98"/>
      <c r="H5998" s="98"/>
      <c r="I5998" s="130"/>
      <c r="J5998" s="98"/>
      <c r="K5998" s="98"/>
      <c r="L5998" s="98"/>
      <c r="M5998" s="255"/>
      <c r="N5998" s="255"/>
      <c r="O5998" s="98"/>
      <c r="P5998" s="98"/>
      <c r="Q5998" s="130"/>
    </row>
    <row r="5999" spans="1:17" ht="12.6" customHeight="1" x14ac:dyDescent="0.2">
      <c r="A5999" s="234"/>
      <c r="B5999" s="98"/>
      <c r="C5999" s="130"/>
      <c r="D5999" s="240"/>
      <c r="E5999" s="240"/>
      <c r="F5999" s="224"/>
      <c r="G5999" s="98"/>
      <c r="H5999" s="98"/>
      <c r="I5999" s="130"/>
      <c r="J5999" s="98"/>
      <c r="K5999" s="98"/>
      <c r="L5999" s="98"/>
      <c r="M5999" s="255"/>
      <c r="N5999" s="255"/>
      <c r="O5999" s="98"/>
      <c r="P5999" s="98"/>
      <c r="Q5999" s="130"/>
    </row>
    <row r="6000" spans="1:17" ht="12.6" customHeight="1" x14ac:dyDescent="0.2">
      <c r="A6000" s="234"/>
      <c r="B6000" s="98"/>
      <c r="C6000" s="130"/>
      <c r="D6000" s="240"/>
      <c r="E6000" s="240"/>
      <c r="F6000" s="224"/>
      <c r="G6000" s="98"/>
      <c r="H6000" s="98"/>
      <c r="I6000" s="130"/>
      <c r="J6000" s="98"/>
      <c r="K6000" s="98"/>
      <c r="L6000" s="98"/>
      <c r="M6000" s="255"/>
      <c r="N6000" s="255"/>
      <c r="O6000" s="98"/>
      <c r="P6000" s="98"/>
      <c r="Q6000" s="130"/>
    </row>
    <row r="6001" spans="1:17" ht="12.6" customHeight="1" x14ac:dyDescent="0.2">
      <c r="A6001" s="234"/>
      <c r="B6001" s="98"/>
      <c r="C6001" s="130"/>
      <c r="D6001" s="240"/>
      <c r="E6001" s="240"/>
      <c r="F6001" s="224"/>
      <c r="G6001" s="98"/>
      <c r="H6001" s="98"/>
      <c r="I6001" s="130"/>
      <c r="J6001" s="98"/>
      <c r="K6001" s="98"/>
      <c r="L6001" s="98"/>
      <c r="M6001" s="255"/>
      <c r="N6001" s="255"/>
      <c r="O6001" s="98"/>
      <c r="P6001" s="98"/>
      <c r="Q6001" s="130"/>
    </row>
    <row r="6002" spans="1:17" ht="12.6" customHeight="1" x14ac:dyDescent="0.2">
      <c r="A6002" s="234"/>
      <c r="B6002" s="98"/>
      <c r="C6002" s="130"/>
      <c r="D6002" s="240"/>
      <c r="E6002" s="240"/>
      <c r="F6002" s="224"/>
      <c r="G6002" s="98"/>
      <c r="H6002" s="98"/>
      <c r="I6002" s="130"/>
      <c r="J6002" s="98"/>
      <c r="K6002" s="98"/>
      <c r="L6002" s="98"/>
      <c r="M6002" s="255"/>
      <c r="N6002" s="255"/>
      <c r="O6002" s="98"/>
      <c r="P6002" s="98"/>
      <c r="Q6002" s="130"/>
    </row>
    <row r="6003" spans="1:17" ht="12.6" customHeight="1" x14ac:dyDescent="0.2">
      <c r="A6003" s="234"/>
      <c r="B6003" s="98"/>
      <c r="C6003" s="130"/>
      <c r="D6003" s="240"/>
      <c r="E6003" s="240"/>
      <c r="F6003" s="224"/>
      <c r="G6003" s="98"/>
      <c r="H6003" s="98"/>
      <c r="I6003" s="130"/>
      <c r="J6003" s="98"/>
      <c r="K6003" s="98"/>
      <c r="L6003" s="98"/>
      <c r="M6003" s="255"/>
      <c r="N6003" s="255"/>
      <c r="O6003" s="98"/>
      <c r="P6003" s="98"/>
      <c r="Q6003" s="130"/>
    </row>
    <row r="6004" spans="1:17" ht="12.6" customHeight="1" x14ac:dyDescent="0.2">
      <c r="A6004" s="234"/>
      <c r="B6004" s="98"/>
      <c r="C6004" s="130"/>
      <c r="D6004" s="240"/>
      <c r="E6004" s="240"/>
      <c r="F6004" s="224"/>
      <c r="G6004" s="98"/>
      <c r="H6004" s="98"/>
      <c r="I6004" s="130"/>
      <c r="J6004" s="98"/>
      <c r="K6004" s="98"/>
      <c r="L6004" s="98"/>
      <c r="M6004" s="255"/>
      <c r="N6004" s="255"/>
      <c r="O6004" s="98"/>
      <c r="P6004" s="98"/>
      <c r="Q6004" s="130"/>
    </row>
    <row r="6005" spans="1:17" ht="12.6" customHeight="1" x14ac:dyDescent="0.2">
      <c r="A6005" s="234"/>
      <c r="B6005" s="98"/>
      <c r="C6005" s="130"/>
      <c r="D6005" s="240"/>
      <c r="E6005" s="240"/>
      <c r="F6005" s="224"/>
      <c r="G6005" s="98"/>
      <c r="H6005" s="98"/>
      <c r="I6005" s="130"/>
      <c r="J6005" s="98"/>
      <c r="K6005" s="98"/>
      <c r="L6005" s="98"/>
      <c r="M6005" s="255"/>
      <c r="N6005" s="255"/>
      <c r="O6005" s="98"/>
      <c r="P6005" s="98"/>
      <c r="Q6005" s="130"/>
    </row>
    <row r="6006" spans="1:17" ht="12.6" customHeight="1" x14ac:dyDescent="0.2">
      <c r="A6006" s="234"/>
      <c r="B6006" s="98"/>
      <c r="C6006" s="130"/>
      <c r="D6006" s="240"/>
      <c r="E6006" s="240"/>
      <c r="F6006" s="224"/>
      <c r="G6006" s="98"/>
      <c r="H6006" s="98"/>
      <c r="I6006" s="130"/>
      <c r="J6006" s="98"/>
      <c r="K6006" s="98"/>
      <c r="L6006" s="98"/>
      <c r="M6006" s="255"/>
      <c r="N6006" s="255"/>
      <c r="O6006" s="98"/>
      <c r="P6006" s="98"/>
      <c r="Q6006" s="130"/>
    </row>
    <row r="6007" spans="1:17" ht="12.6" customHeight="1" x14ac:dyDescent="0.2">
      <c r="A6007" s="234"/>
      <c r="B6007" s="98"/>
      <c r="C6007" s="130"/>
      <c r="D6007" s="240"/>
      <c r="E6007" s="240"/>
      <c r="F6007" s="224"/>
      <c r="G6007" s="98"/>
      <c r="H6007" s="98"/>
      <c r="I6007" s="130"/>
      <c r="J6007" s="98"/>
      <c r="K6007" s="98"/>
      <c r="L6007" s="98"/>
      <c r="M6007" s="255"/>
      <c r="N6007" s="255"/>
      <c r="O6007" s="98"/>
      <c r="P6007" s="98"/>
      <c r="Q6007" s="130"/>
    </row>
    <row r="6008" spans="1:17" ht="12.6" customHeight="1" x14ac:dyDescent="0.2">
      <c r="A6008" s="234"/>
      <c r="B6008" s="98"/>
      <c r="C6008" s="130"/>
      <c r="D6008" s="240"/>
      <c r="E6008" s="240"/>
      <c r="F6008" s="224"/>
      <c r="G6008" s="98"/>
      <c r="H6008" s="98"/>
      <c r="I6008" s="130"/>
      <c r="J6008" s="98"/>
      <c r="K6008" s="98"/>
      <c r="L6008" s="98"/>
      <c r="M6008" s="255"/>
      <c r="N6008" s="255"/>
      <c r="O6008" s="98"/>
      <c r="P6008" s="98"/>
      <c r="Q6008" s="130"/>
    </row>
    <row r="6009" spans="1:17" ht="12.6" customHeight="1" x14ac:dyDescent="0.2">
      <c r="A6009" s="234"/>
      <c r="B6009" s="98"/>
      <c r="C6009" s="130"/>
      <c r="D6009" s="240"/>
      <c r="E6009" s="240"/>
      <c r="F6009" s="224"/>
      <c r="G6009" s="98"/>
      <c r="H6009" s="98"/>
      <c r="I6009" s="130"/>
      <c r="J6009" s="98"/>
      <c r="K6009" s="98"/>
      <c r="L6009" s="98"/>
      <c r="M6009" s="255"/>
      <c r="N6009" s="255"/>
      <c r="O6009" s="98"/>
      <c r="P6009" s="98"/>
      <c r="Q6009" s="130"/>
    </row>
    <row r="6010" spans="1:17" ht="12.6" customHeight="1" x14ac:dyDescent="0.2">
      <c r="A6010" s="234"/>
      <c r="B6010" s="98"/>
      <c r="C6010" s="130"/>
      <c r="D6010" s="240"/>
      <c r="E6010" s="240"/>
      <c r="F6010" s="224"/>
      <c r="G6010" s="98"/>
      <c r="H6010" s="98"/>
      <c r="I6010" s="130"/>
      <c r="J6010" s="98"/>
      <c r="K6010" s="98"/>
      <c r="L6010" s="98"/>
      <c r="M6010" s="255"/>
      <c r="N6010" s="255"/>
      <c r="O6010" s="98"/>
      <c r="P6010" s="98"/>
      <c r="Q6010" s="130"/>
    </row>
    <row r="6011" spans="1:17" ht="12.6" customHeight="1" x14ac:dyDescent="0.2">
      <c r="A6011" s="234"/>
      <c r="B6011" s="98"/>
      <c r="C6011" s="130"/>
      <c r="D6011" s="240"/>
      <c r="E6011" s="240"/>
      <c r="F6011" s="224"/>
      <c r="G6011" s="98"/>
      <c r="H6011" s="98"/>
      <c r="I6011" s="130"/>
      <c r="J6011" s="98"/>
      <c r="K6011" s="98"/>
      <c r="L6011" s="98"/>
      <c r="M6011" s="255"/>
      <c r="N6011" s="255"/>
      <c r="O6011" s="98"/>
      <c r="P6011" s="98"/>
      <c r="Q6011" s="130"/>
    </row>
    <row r="6012" spans="1:17" ht="12.6" customHeight="1" x14ac:dyDescent="0.2">
      <c r="A6012" s="234"/>
      <c r="B6012" s="98"/>
      <c r="C6012" s="130"/>
      <c r="D6012" s="240"/>
      <c r="E6012" s="240"/>
      <c r="F6012" s="224"/>
      <c r="G6012" s="98"/>
      <c r="H6012" s="98"/>
      <c r="I6012" s="130"/>
      <c r="J6012" s="98"/>
      <c r="K6012" s="98"/>
      <c r="L6012" s="98"/>
      <c r="M6012" s="255"/>
      <c r="N6012" s="255"/>
      <c r="O6012" s="98"/>
      <c r="P6012" s="98"/>
      <c r="Q6012" s="130"/>
    </row>
    <row r="6013" spans="1:17" ht="12.6" customHeight="1" x14ac:dyDescent="0.2">
      <c r="A6013" s="234"/>
      <c r="B6013" s="98"/>
      <c r="C6013" s="130"/>
      <c r="D6013" s="240"/>
      <c r="E6013" s="240"/>
      <c r="F6013" s="224"/>
      <c r="G6013" s="98"/>
      <c r="H6013" s="98"/>
      <c r="I6013" s="130"/>
      <c r="J6013" s="98"/>
      <c r="K6013" s="98"/>
      <c r="L6013" s="98"/>
      <c r="M6013" s="255"/>
      <c r="N6013" s="255"/>
      <c r="O6013" s="98"/>
      <c r="P6013" s="98"/>
      <c r="Q6013" s="130"/>
    </row>
    <row r="6014" spans="1:17" ht="12.6" customHeight="1" x14ac:dyDescent="0.2">
      <c r="A6014" s="234"/>
      <c r="B6014" s="98"/>
      <c r="C6014" s="130"/>
      <c r="D6014" s="240"/>
      <c r="E6014" s="240"/>
      <c r="F6014" s="224"/>
      <c r="G6014" s="98"/>
      <c r="H6014" s="98"/>
      <c r="I6014" s="130"/>
      <c r="J6014" s="98"/>
      <c r="K6014" s="98"/>
      <c r="L6014" s="98"/>
      <c r="M6014" s="255"/>
      <c r="N6014" s="255"/>
      <c r="O6014" s="98"/>
      <c r="P6014" s="98"/>
      <c r="Q6014" s="130"/>
    </row>
    <row r="6015" spans="1:17" ht="12.6" customHeight="1" x14ac:dyDescent="0.2">
      <c r="A6015" s="234"/>
      <c r="B6015" s="98"/>
      <c r="C6015" s="130"/>
      <c r="D6015" s="240"/>
      <c r="E6015" s="240"/>
      <c r="F6015" s="224"/>
      <c r="G6015" s="98"/>
      <c r="H6015" s="98"/>
      <c r="I6015" s="130"/>
      <c r="J6015" s="98"/>
      <c r="K6015" s="98"/>
      <c r="L6015" s="98"/>
      <c r="M6015" s="255"/>
      <c r="N6015" s="255"/>
      <c r="O6015" s="98"/>
      <c r="P6015" s="98"/>
      <c r="Q6015" s="130"/>
    </row>
    <row r="6016" spans="1:17" ht="12.6" customHeight="1" x14ac:dyDescent="0.2">
      <c r="A6016" s="234"/>
      <c r="B6016" s="98"/>
      <c r="C6016" s="130"/>
      <c r="D6016" s="240"/>
      <c r="E6016" s="240"/>
      <c r="F6016" s="224"/>
      <c r="G6016" s="98"/>
      <c r="H6016" s="98"/>
      <c r="I6016" s="130"/>
      <c r="J6016" s="98"/>
      <c r="K6016" s="98"/>
      <c r="L6016" s="98"/>
      <c r="M6016" s="255"/>
      <c r="N6016" s="255"/>
      <c r="O6016" s="98"/>
      <c r="P6016" s="98"/>
      <c r="Q6016" s="130"/>
    </row>
    <row r="6017" spans="1:17" ht="12.6" customHeight="1" x14ac:dyDescent="0.2">
      <c r="A6017" s="234"/>
      <c r="B6017" s="98"/>
      <c r="C6017" s="130"/>
      <c r="D6017" s="240"/>
      <c r="E6017" s="240"/>
      <c r="F6017" s="224"/>
      <c r="G6017" s="98"/>
      <c r="H6017" s="98"/>
      <c r="I6017" s="130"/>
      <c r="J6017" s="98"/>
      <c r="K6017" s="98"/>
      <c r="L6017" s="98"/>
      <c r="M6017" s="255"/>
      <c r="N6017" s="255"/>
      <c r="O6017" s="98"/>
      <c r="P6017" s="98"/>
      <c r="Q6017" s="130"/>
    </row>
    <row r="6018" spans="1:17" ht="12.6" customHeight="1" x14ac:dyDescent="0.2">
      <c r="A6018" s="234"/>
      <c r="B6018" s="98"/>
      <c r="C6018" s="130"/>
      <c r="D6018" s="240"/>
      <c r="E6018" s="240"/>
      <c r="F6018" s="224"/>
      <c r="G6018" s="98"/>
      <c r="H6018" s="98"/>
      <c r="I6018" s="130"/>
      <c r="J6018" s="98"/>
      <c r="K6018" s="98"/>
      <c r="L6018" s="98"/>
      <c r="M6018" s="255"/>
      <c r="N6018" s="255"/>
      <c r="O6018" s="98"/>
      <c r="P6018" s="98"/>
      <c r="Q6018" s="130"/>
    </row>
    <row r="6019" spans="1:17" ht="12.6" customHeight="1" x14ac:dyDescent="0.2">
      <c r="A6019" s="234"/>
      <c r="B6019" s="98"/>
      <c r="C6019" s="130"/>
      <c r="D6019" s="240"/>
      <c r="E6019" s="240"/>
      <c r="F6019" s="224"/>
      <c r="G6019" s="98"/>
      <c r="H6019" s="98"/>
      <c r="I6019" s="130"/>
      <c r="J6019" s="98"/>
      <c r="K6019" s="98"/>
      <c r="L6019" s="98"/>
      <c r="M6019" s="255"/>
      <c r="N6019" s="255"/>
      <c r="O6019" s="98"/>
      <c r="P6019" s="98"/>
      <c r="Q6019" s="130"/>
    </row>
    <row r="6020" spans="1:17" ht="12.6" customHeight="1" x14ac:dyDescent="0.2">
      <c r="A6020" s="234"/>
      <c r="B6020" s="98"/>
      <c r="C6020" s="130"/>
      <c r="D6020" s="240"/>
      <c r="E6020" s="240"/>
      <c r="F6020" s="224"/>
      <c r="G6020" s="98"/>
      <c r="H6020" s="98"/>
      <c r="I6020" s="130"/>
      <c r="J6020" s="98"/>
      <c r="K6020" s="98"/>
      <c r="L6020" s="98"/>
      <c r="M6020" s="255"/>
      <c r="N6020" s="255"/>
      <c r="O6020" s="98"/>
      <c r="P6020" s="98"/>
      <c r="Q6020" s="130"/>
    </row>
    <row r="6021" spans="1:17" ht="12.6" customHeight="1" x14ac:dyDescent="0.2">
      <c r="A6021" s="234"/>
      <c r="B6021" s="98"/>
      <c r="C6021" s="130"/>
      <c r="D6021" s="240"/>
      <c r="E6021" s="240"/>
      <c r="F6021" s="224"/>
      <c r="G6021" s="98"/>
      <c r="H6021" s="98"/>
      <c r="I6021" s="130"/>
      <c r="J6021" s="98"/>
      <c r="K6021" s="98"/>
      <c r="L6021" s="98"/>
      <c r="M6021" s="255"/>
      <c r="N6021" s="255"/>
      <c r="O6021" s="98"/>
      <c r="P6021" s="98"/>
      <c r="Q6021" s="130"/>
    </row>
    <row r="6022" spans="1:17" ht="12.6" customHeight="1" x14ac:dyDescent="0.2">
      <c r="A6022" s="234"/>
      <c r="B6022" s="98"/>
      <c r="C6022" s="130"/>
      <c r="D6022" s="240"/>
      <c r="E6022" s="240"/>
      <c r="F6022" s="224"/>
      <c r="G6022" s="98"/>
      <c r="H6022" s="98"/>
      <c r="I6022" s="130"/>
      <c r="J6022" s="98"/>
      <c r="K6022" s="98"/>
      <c r="L6022" s="98"/>
      <c r="M6022" s="255"/>
      <c r="N6022" s="255"/>
      <c r="O6022" s="98"/>
      <c r="P6022" s="98"/>
      <c r="Q6022" s="130"/>
    </row>
    <row r="6023" spans="1:17" ht="12.6" customHeight="1" x14ac:dyDescent="0.2">
      <c r="A6023" s="234"/>
      <c r="B6023" s="98"/>
      <c r="C6023" s="130"/>
      <c r="D6023" s="240"/>
      <c r="E6023" s="240"/>
      <c r="F6023" s="224"/>
      <c r="G6023" s="98"/>
      <c r="H6023" s="98"/>
      <c r="I6023" s="130"/>
      <c r="J6023" s="98"/>
      <c r="K6023" s="98"/>
      <c r="L6023" s="98"/>
      <c r="M6023" s="255"/>
      <c r="N6023" s="255"/>
      <c r="O6023" s="98"/>
      <c r="P6023" s="98"/>
      <c r="Q6023" s="130"/>
    </row>
    <row r="6024" spans="1:17" ht="12.6" customHeight="1" x14ac:dyDescent="0.2">
      <c r="A6024" s="234"/>
      <c r="B6024" s="98"/>
      <c r="C6024" s="130"/>
      <c r="D6024" s="240"/>
      <c r="E6024" s="240"/>
      <c r="F6024" s="224"/>
      <c r="G6024" s="98"/>
      <c r="H6024" s="98"/>
      <c r="I6024" s="130"/>
      <c r="J6024" s="98"/>
      <c r="K6024" s="98"/>
      <c r="L6024" s="98"/>
      <c r="M6024" s="255"/>
      <c r="N6024" s="255"/>
      <c r="O6024" s="98"/>
      <c r="P6024" s="98"/>
      <c r="Q6024" s="130"/>
    </row>
    <row r="6025" spans="1:17" ht="12.6" customHeight="1" x14ac:dyDescent="0.2">
      <c r="A6025" s="234"/>
      <c r="B6025" s="98"/>
      <c r="C6025" s="130"/>
      <c r="D6025" s="240"/>
      <c r="E6025" s="240"/>
      <c r="F6025" s="224"/>
      <c r="G6025" s="98"/>
      <c r="H6025" s="98"/>
      <c r="I6025" s="130"/>
      <c r="J6025" s="98"/>
      <c r="K6025" s="98"/>
      <c r="L6025" s="98"/>
      <c r="M6025" s="255"/>
      <c r="N6025" s="255"/>
      <c r="O6025" s="98"/>
      <c r="P6025" s="98"/>
      <c r="Q6025" s="130"/>
    </row>
    <row r="6026" spans="1:17" ht="12.6" customHeight="1" x14ac:dyDescent="0.2">
      <c r="A6026" s="234"/>
      <c r="B6026" s="98"/>
      <c r="C6026" s="130"/>
      <c r="D6026" s="240"/>
      <c r="E6026" s="240"/>
      <c r="F6026" s="224"/>
      <c r="G6026" s="98"/>
      <c r="H6026" s="98"/>
      <c r="I6026" s="130"/>
      <c r="J6026" s="98"/>
      <c r="K6026" s="98"/>
      <c r="L6026" s="98"/>
      <c r="M6026" s="255"/>
      <c r="N6026" s="255"/>
      <c r="O6026" s="98"/>
      <c r="P6026" s="98"/>
      <c r="Q6026" s="130"/>
    </row>
    <row r="6027" spans="1:17" ht="12.6" customHeight="1" x14ac:dyDescent="0.2">
      <c r="A6027" s="234"/>
      <c r="B6027" s="98"/>
      <c r="C6027" s="130"/>
      <c r="D6027" s="240"/>
      <c r="E6027" s="240"/>
      <c r="F6027" s="224"/>
      <c r="G6027" s="98"/>
      <c r="H6027" s="98"/>
      <c r="I6027" s="130"/>
      <c r="J6027" s="98"/>
      <c r="K6027" s="98"/>
      <c r="L6027" s="98"/>
      <c r="M6027" s="255"/>
      <c r="N6027" s="255"/>
      <c r="O6027" s="98"/>
      <c r="P6027" s="98"/>
      <c r="Q6027" s="130"/>
    </row>
    <row r="6028" spans="1:17" ht="12.6" customHeight="1" x14ac:dyDescent="0.2">
      <c r="A6028" s="234"/>
      <c r="B6028" s="98"/>
      <c r="C6028" s="130"/>
      <c r="D6028" s="240"/>
      <c r="E6028" s="240"/>
      <c r="F6028" s="224"/>
      <c r="G6028" s="98"/>
      <c r="H6028" s="98"/>
      <c r="I6028" s="130"/>
      <c r="J6028" s="98"/>
      <c r="K6028" s="98"/>
      <c r="L6028" s="98"/>
      <c r="M6028" s="255"/>
      <c r="N6028" s="255"/>
      <c r="O6028" s="98"/>
      <c r="P6028" s="98"/>
      <c r="Q6028" s="130"/>
    </row>
    <row r="6029" spans="1:17" ht="12.6" customHeight="1" x14ac:dyDescent="0.2">
      <c r="A6029" s="234"/>
      <c r="B6029" s="98"/>
      <c r="C6029" s="130"/>
      <c r="D6029" s="240"/>
      <c r="E6029" s="240"/>
      <c r="F6029" s="224"/>
      <c r="G6029" s="98"/>
      <c r="H6029" s="98"/>
      <c r="I6029" s="130"/>
      <c r="J6029" s="98"/>
      <c r="K6029" s="98"/>
      <c r="L6029" s="98"/>
      <c r="M6029" s="255"/>
      <c r="N6029" s="255"/>
      <c r="O6029" s="98"/>
      <c r="P6029" s="98"/>
      <c r="Q6029" s="130"/>
    </row>
    <row r="6030" spans="1:17" ht="12.6" customHeight="1" x14ac:dyDescent="0.2">
      <c r="A6030" s="234"/>
      <c r="B6030" s="98"/>
      <c r="C6030" s="130"/>
      <c r="D6030" s="240"/>
      <c r="E6030" s="240"/>
      <c r="F6030" s="224"/>
      <c r="G6030" s="98"/>
      <c r="H6030" s="98"/>
      <c r="I6030" s="130"/>
      <c r="J6030" s="98"/>
      <c r="K6030" s="98"/>
      <c r="L6030" s="98"/>
      <c r="M6030" s="255"/>
      <c r="N6030" s="255"/>
      <c r="O6030" s="98"/>
      <c r="P6030" s="98"/>
      <c r="Q6030" s="130"/>
    </row>
    <row r="6031" spans="1:17" ht="12.6" customHeight="1" x14ac:dyDescent="0.2">
      <c r="A6031" s="234"/>
      <c r="B6031" s="98"/>
      <c r="C6031" s="130"/>
      <c r="D6031" s="240"/>
      <c r="E6031" s="240"/>
      <c r="F6031" s="224"/>
      <c r="G6031" s="98"/>
      <c r="H6031" s="98"/>
      <c r="I6031" s="130"/>
      <c r="J6031" s="98"/>
      <c r="K6031" s="98"/>
      <c r="L6031" s="98"/>
      <c r="M6031" s="255"/>
      <c r="N6031" s="255"/>
      <c r="O6031" s="98"/>
      <c r="P6031" s="98"/>
      <c r="Q6031" s="130"/>
    </row>
    <row r="6032" spans="1:17" ht="12.6" customHeight="1" x14ac:dyDescent="0.2">
      <c r="A6032" s="234"/>
      <c r="B6032" s="98"/>
      <c r="C6032" s="130"/>
      <c r="D6032" s="240"/>
      <c r="E6032" s="240"/>
      <c r="F6032" s="224"/>
      <c r="G6032" s="98"/>
      <c r="H6032" s="98"/>
      <c r="I6032" s="130"/>
      <c r="J6032" s="98"/>
      <c r="K6032" s="98"/>
      <c r="L6032" s="98"/>
      <c r="M6032" s="255"/>
      <c r="N6032" s="255"/>
      <c r="O6032" s="98"/>
      <c r="P6032" s="98"/>
      <c r="Q6032" s="130"/>
    </row>
    <row r="6033" spans="1:17" ht="12.6" customHeight="1" x14ac:dyDescent="0.2">
      <c r="A6033" s="234"/>
      <c r="B6033" s="98"/>
      <c r="C6033" s="130"/>
      <c r="D6033" s="240"/>
      <c r="E6033" s="240"/>
      <c r="F6033" s="224"/>
      <c r="G6033" s="98"/>
      <c r="H6033" s="98"/>
      <c r="I6033" s="130"/>
      <c r="J6033" s="98"/>
      <c r="K6033" s="98"/>
      <c r="L6033" s="98"/>
      <c r="M6033" s="255"/>
      <c r="N6033" s="255"/>
      <c r="O6033" s="98"/>
      <c r="P6033" s="98"/>
      <c r="Q6033" s="130"/>
    </row>
    <row r="6034" spans="1:17" ht="12.6" customHeight="1" x14ac:dyDescent="0.2">
      <c r="A6034" s="234"/>
      <c r="B6034" s="98"/>
      <c r="C6034" s="130"/>
      <c r="D6034" s="240"/>
      <c r="E6034" s="240"/>
      <c r="F6034" s="224"/>
      <c r="G6034" s="98"/>
      <c r="H6034" s="98"/>
      <c r="I6034" s="130"/>
      <c r="J6034" s="98"/>
      <c r="K6034" s="98"/>
      <c r="L6034" s="98"/>
      <c r="M6034" s="255"/>
      <c r="N6034" s="255"/>
      <c r="O6034" s="98"/>
      <c r="P6034" s="98"/>
      <c r="Q6034" s="130"/>
    </row>
    <row r="6035" spans="1:17" ht="12.6" customHeight="1" x14ac:dyDescent="0.2">
      <c r="A6035" s="234"/>
      <c r="B6035" s="98"/>
      <c r="C6035" s="130"/>
      <c r="D6035" s="240"/>
      <c r="E6035" s="240"/>
      <c r="F6035" s="224"/>
      <c r="G6035" s="98"/>
      <c r="H6035" s="98"/>
      <c r="I6035" s="130"/>
      <c r="J6035" s="98"/>
      <c r="K6035" s="98"/>
      <c r="L6035" s="98"/>
      <c r="M6035" s="255"/>
      <c r="N6035" s="255"/>
      <c r="O6035" s="98"/>
      <c r="P6035" s="98"/>
      <c r="Q6035" s="130"/>
    </row>
    <row r="6036" spans="1:17" ht="12.6" customHeight="1" x14ac:dyDescent="0.2">
      <c r="A6036" s="234"/>
      <c r="B6036" s="98"/>
      <c r="C6036" s="130"/>
      <c r="D6036" s="240"/>
      <c r="E6036" s="240"/>
      <c r="F6036" s="224"/>
      <c r="G6036" s="98"/>
      <c r="H6036" s="98"/>
      <c r="I6036" s="130"/>
      <c r="J6036" s="98"/>
      <c r="K6036" s="98"/>
      <c r="L6036" s="98"/>
      <c r="M6036" s="255"/>
      <c r="N6036" s="255"/>
      <c r="O6036" s="98"/>
      <c r="P6036" s="98"/>
      <c r="Q6036" s="130"/>
    </row>
    <row r="6037" spans="1:17" ht="12.6" customHeight="1" x14ac:dyDescent="0.2">
      <c r="A6037" s="234"/>
      <c r="B6037" s="98"/>
      <c r="C6037" s="130"/>
      <c r="D6037" s="240"/>
      <c r="E6037" s="240"/>
      <c r="F6037" s="224"/>
      <c r="G6037" s="98"/>
      <c r="H6037" s="98"/>
      <c r="I6037" s="130"/>
      <c r="J6037" s="98"/>
      <c r="K6037" s="98"/>
      <c r="L6037" s="98"/>
      <c r="M6037" s="255"/>
      <c r="N6037" s="255"/>
      <c r="O6037" s="98"/>
      <c r="P6037" s="98"/>
      <c r="Q6037" s="130"/>
    </row>
    <row r="6038" spans="1:17" ht="12.6" customHeight="1" x14ac:dyDescent="0.2">
      <c r="A6038" s="234"/>
      <c r="B6038" s="98"/>
      <c r="C6038" s="130"/>
      <c r="D6038" s="240"/>
      <c r="E6038" s="240"/>
      <c r="F6038" s="224"/>
      <c r="G6038" s="98"/>
      <c r="H6038" s="98"/>
      <c r="I6038" s="130"/>
      <c r="J6038" s="98"/>
      <c r="K6038" s="98"/>
      <c r="L6038" s="98"/>
      <c r="M6038" s="255"/>
      <c r="N6038" s="255"/>
      <c r="O6038" s="98"/>
      <c r="P6038" s="98"/>
      <c r="Q6038" s="130"/>
    </row>
    <row r="6039" spans="1:17" ht="12.6" customHeight="1" x14ac:dyDescent="0.2">
      <c r="A6039" s="234"/>
      <c r="B6039" s="98"/>
      <c r="C6039" s="130"/>
      <c r="D6039" s="240"/>
      <c r="E6039" s="240"/>
      <c r="F6039" s="224"/>
      <c r="G6039" s="98"/>
      <c r="H6039" s="98"/>
      <c r="I6039" s="130"/>
      <c r="J6039" s="98"/>
      <c r="K6039" s="98"/>
      <c r="L6039" s="98"/>
      <c r="M6039" s="255"/>
      <c r="N6039" s="255"/>
      <c r="O6039" s="98"/>
      <c r="P6039" s="98"/>
      <c r="Q6039" s="130"/>
    </row>
    <row r="6040" spans="1:17" ht="12.6" customHeight="1" x14ac:dyDescent="0.2">
      <c r="A6040" s="234"/>
      <c r="B6040" s="98"/>
      <c r="C6040" s="130"/>
      <c r="D6040" s="240"/>
      <c r="E6040" s="240"/>
      <c r="F6040" s="224"/>
      <c r="G6040" s="98"/>
      <c r="H6040" s="98"/>
      <c r="I6040" s="130"/>
      <c r="J6040" s="98"/>
      <c r="K6040" s="98"/>
      <c r="L6040" s="98"/>
      <c r="M6040" s="255"/>
      <c r="N6040" s="255"/>
      <c r="O6040" s="98"/>
      <c r="P6040" s="98"/>
      <c r="Q6040" s="130"/>
    </row>
    <row r="6041" spans="1:17" ht="12.6" customHeight="1" x14ac:dyDescent="0.2">
      <c r="A6041" s="234"/>
      <c r="B6041" s="98"/>
      <c r="C6041" s="130"/>
      <c r="D6041" s="240"/>
      <c r="E6041" s="240"/>
      <c r="F6041" s="224"/>
      <c r="G6041" s="98"/>
      <c r="H6041" s="98"/>
      <c r="I6041" s="130"/>
      <c r="J6041" s="98"/>
      <c r="K6041" s="98"/>
      <c r="L6041" s="98"/>
      <c r="M6041" s="255"/>
      <c r="N6041" s="255"/>
      <c r="O6041" s="98"/>
      <c r="P6041" s="98"/>
      <c r="Q6041" s="130"/>
    </row>
    <row r="6042" spans="1:17" ht="12.6" customHeight="1" x14ac:dyDescent="0.2">
      <c r="A6042" s="234"/>
      <c r="B6042" s="98"/>
      <c r="C6042" s="130"/>
      <c r="D6042" s="240"/>
      <c r="E6042" s="240"/>
      <c r="F6042" s="224"/>
      <c r="G6042" s="98"/>
      <c r="H6042" s="98"/>
      <c r="I6042" s="130"/>
      <c r="J6042" s="98"/>
      <c r="K6042" s="98"/>
      <c r="L6042" s="98"/>
      <c r="M6042" s="255"/>
      <c r="N6042" s="255"/>
      <c r="O6042" s="98"/>
      <c r="P6042" s="98"/>
      <c r="Q6042" s="130"/>
    </row>
    <row r="6043" spans="1:17" ht="12.6" customHeight="1" x14ac:dyDescent="0.2">
      <c r="A6043" s="234"/>
      <c r="B6043" s="98"/>
      <c r="C6043" s="130"/>
      <c r="D6043" s="240"/>
      <c r="E6043" s="240"/>
      <c r="F6043" s="224"/>
      <c r="G6043" s="98"/>
      <c r="H6043" s="98"/>
      <c r="I6043" s="130"/>
      <c r="J6043" s="98"/>
      <c r="K6043" s="98"/>
      <c r="L6043" s="98"/>
      <c r="M6043" s="255"/>
      <c r="N6043" s="255"/>
      <c r="O6043" s="98"/>
      <c r="P6043" s="98"/>
      <c r="Q6043" s="130"/>
    </row>
    <row r="6044" spans="1:17" ht="12.6" customHeight="1" x14ac:dyDescent="0.2">
      <c r="A6044" s="234"/>
      <c r="B6044" s="98"/>
      <c r="C6044" s="130"/>
      <c r="D6044" s="240"/>
      <c r="E6044" s="240"/>
      <c r="F6044" s="224"/>
      <c r="G6044" s="98"/>
      <c r="H6044" s="98"/>
      <c r="I6044" s="130"/>
      <c r="J6044" s="98"/>
      <c r="K6044" s="98"/>
      <c r="L6044" s="98"/>
      <c r="M6044" s="255"/>
      <c r="N6044" s="255"/>
      <c r="O6044" s="98"/>
      <c r="P6044" s="98"/>
      <c r="Q6044" s="130"/>
    </row>
    <row r="6045" spans="1:17" ht="12.6" customHeight="1" x14ac:dyDescent="0.2">
      <c r="A6045" s="234"/>
      <c r="B6045" s="98"/>
      <c r="C6045" s="130"/>
      <c r="D6045" s="240"/>
      <c r="E6045" s="240"/>
      <c r="F6045" s="224"/>
      <c r="G6045" s="98"/>
      <c r="H6045" s="98"/>
      <c r="I6045" s="130"/>
      <c r="J6045" s="98"/>
      <c r="K6045" s="98"/>
      <c r="L6045" s="98"/>
      <c r="M6045" s="255"/>
      <c r="N6045" s="255"/>
      <c r="O6045" s="98"/>
      <c r="P6045" s="98"/>
      <c r="Q6045" s="130"/>
    </row>
    <row r="6046" spans="1:17" ht="12.6" customHeight="1" x14ac:dyDescent="0.2">
      <c r="A6046" s="234"/>
      <c r="B6046" s="98"/>
      <c r="C6046" s="130"/>
      <c r="D6046" s="240"/>
      <c r="E6046" s="240"/>
      <c r="F6046" s="224"/>
      <c r="G6046" s="98"/>
      <c r="H6046" s="98"/>
      <c r="I6046" s="130"/>
      <c r="J6046" s="98"/>
      <c r="K6046" s="98"/>
      <c r="L6046" s="98"/>
      <c r="M6046" s="255"/>
      <c r="N6046" s="255"/>
      <c r="O6046" s="98"/>
      <c r="P6046" s="98"/>
      <c r="Q6046" s="130"/>
    </row>
    <row r="6047" spans="1:17" ht="12.6" customHeight="1" x14ac:dyDescent="0.2">
      <c r="A6047" s="234"/>
      <c r="B6047" s="98"/>
      <c r="C6047" s="130"/>
      <c r="D6047" s="240"/>
      <c r="E6047" s="240"/>
      <c r="F6047" s="224"/>
      <c r="G6047" s="98"/>
      <c r="H6047" s="98"/>
      <c r="I6047" s="130"/>
      <c r="J6047" s="98"/>
      <c r="K6047" s="98"/>
      <c r="L6047" s="98"/>
      <c r="M6047" s="255"/>
      <c r="N6047" s="255"/>
      <c r="O6047" s="98"/>
      <c r="P6047" s="98"/>
      <c r="Q6047" s="130"/>
    </row>
    <row r="6048" spans="1:17" ht="12.6" customHeight="1" x14ac:dyDescent="0.2">
      <c r="A6048" s="234"/>
      <c r="B6048" s="98"/>
      <c r="C6048" s="130"/>
      <c r="D6048" s="240"/>
      <c r="E6048" s="240"/>
      <c r="F6048" s="224"/>
      <c r="G6048" s="98"/>
      <c r="H6048" s="98"/>
      <c r="I6048" s="130"/>
      <c r="J6048" s="98"/>
      <c r="K6048" s="98"/>
      <c r="L6048" s="98"/>
      <c r="M6048" s="255"/>
      <c r="N6048" s="255"/>
      <c r="O6048" s="98"/>
      <c r="P6048" s="98"/>
      <c r="Q6048" s="130"/>
    </row>
    <row r="6049" spans="1:17" ht="12.6" customHeight="1" x14ac:dyDescent="0.2">
      <c r="A6049" s="234"/>
      <c r="B6049" s="98"/>
      <c r="C6049" s="130"/>
      <c r="D6049" s="240"/>
      <c r="E6049" s="240"/>
      <c r="F6049" s="224"/>
      <c r="G6049" s="98"/>
      <c r="H6049" s="98"/>
      <c r="I6049" s="130"/>
      <c r="J6049" s="98"/>
      <c r="K6049" s="98"/>
      <c r="L6049" s="98"/>
      <c r="M6049" s="255"/>
      <c r="N6049" s="255"/>
      <c r="O6049" s="98"/>
      <c r="P6049" s="98"/>
      <c r="Q6049" s="130"/>
    </row>
    <row r="6050" spans="1:17" ht="12.6" customHeight="1" x14ac:dyDescent="0.2">
      <c r="A6050" s="234"/>
      <c r="B6050" s="98"/>
      <c r="C6050" s="130"/>
      <c r="D6050" s="240"/>
      <c r="E6050" s="240"/>
      <c r="F6050" s="224"/>
      <c r="G6050" s="98"/>
      <c r="H6050" s="98"/>
      <c r="I6050" s="130"/>
      <c r="J6050" s="98"/>
      <c r="K6050" s="98"/>
      <c r="L6050" s="98"/>
      <c r="M6050" s="255"/>
      <c r="N6050" s="255"/>
      <c r="O6050" s="98"/>
      <c r="P6050" s="98"/>
      <c r="Q6050" s="130"/>
    </row>
    <row r="6051" spans="1:17" ht="12.6" customHeight="1" x14ac:dyDescent="0.2">
      <c r="A6051" s="234"/>
      <c r="B6051" s="98"/>
      <c r="C6051" s="130"/>
      <c r="D6051" s="240"/>
      <c r="E6051" s="240"/>
      <c r="F6051" s="224"/>
      <c r="G6051" s="98"/>
      <c r="H6051" s="98"/>
      <c r="I6051" s="130"/>
      <c r="J6051" s="98"/>
      <c r="K6051" s="98"/>
      <c r="L6051" s="98"/>
      <c r="M6051" s="255"/>
      <c r="N6051" s="255"/>
      <c r="O6051" s="98"/>
      <c r="P6051" s="98"/>
      <c r="Q6051" s="130"/>
    </row>
    <row r="6052" spans="1:17" ht="12.6" customHeight="1" x14ac:dyDescent="0.2">
      <c r="A6052" s="234"/>
      <c r="B6052" s="98"/>
      <c r="C6052" s="130"/>
      <c r="D6052" s="240"/>
      <c r="E6052" s="240"/>
      <c r="F6052" s="224"/>
      <c r="G6052" s="98"/>
      <c r="H6052" s="98"/>
      <c r="I6052" s="130"/>
      <c r="J6052" s="98"/>
      <c r="K6052" s="98"/>
      <c r="L6052" s="98"/>
      <c r="M6052" s="255"/>
      <c r="N6052" s="255"/>
      <c r="O6052" s="98"/>
      <c r="P6052" s="98"/>
      <c r="Q6052" s="130"/>
    </row>
    <row r="6053" spans="1:17" ht="12.6" customHeight="1" x14ac:dyDescent="0.2">
      <c r="A6053" s="234"/>
      <c r="B6053" s="98"/>
      <c r="C6053" s="130"/>
      <c r="D6053" s="240"/>
      <c r="E6053" s="240"/>
      <c r="F6053" s="224"/>
      <c r="G6053" s="98"/>
      <c r="H6053" s="98"/>
      <c r="I6053" s="130"/>
      <c r="J6053" s="98"/>
      <c r="K6053" s="98"/>
      <c r="L6053" s="98"/>
      <c r="M6053" s="255"/>
      <c r="N6053" s="255"/>
      <c r="O6053" s="98"/>
      <c r="P6053" s="98"/>
      <c r="Q6053" s="130"/>
    </row>
    <row r="6054" spans="1:17" ht="12.6" customHeight="1" x14ac:dyDescent="0.2">
      <c r="A6054" s="234"/>
      <c r="B6054" s="98"/>
      <c r="C6054" s="130"/>
      <c r="D6054" s="240"/>
      <c r="E6054" s="240"/>
      <c r="F6054" s="224"/>
      <c r="G6054" s="98"/>
      <c r="H6054" s="98"/>
      <c r="I6054" s="130"/>
      <c r="J6054" s="98"/>
      <c r="K6054" s="98"/>
      <c r="L6054" s="98"/>
      <c r="M6054" s="255"/>
      <c r="N6054" s="255"/>
      <c r="O6054" s="98"/>
      <c r="P6054" s="98"/>
      <c r="Q6054" s="130"/>
    </row>
    <row r="6055" spans="1:17" ht="12.6" customHeight="1" x14ac:dyDescent="0.2">
      <c r="A6055" s="234"/>
      <c r="B6055" s="98"/>
      <c r="C6055" s="130"/>
      <c r="D6055" s="240"/>
      <c r="E6055" s="240"/>
      <c r="F6055" s="224"/>
      <c r="G6055" s="98"/>
      <c r="H6055" s="98"/>
      <c r="I6055" s="130"/>
      <c r="J6055" s="98"/>
      <c r="K6055" s="98"/>
      <c r="L6055" s="98"/>
      <c r="M6055" s="255"/>
      <c r="N6055" s="255"/>
      <c r="O6055" s="98"/>
      <c r="P6055" s="98"/>
      <c r="Q6055" s="130"/>
    </row>
    <row r="6056" spans="1:17" ht="12.6" customHeight="1" x14ac:dyDescent="0.2">
      <c r="A6056" s="234"/>
      <c r="B6056" s="98"/>
      <c r="C6056" s="130"/>
      <c r="D6056" s="240"/>
      <c r="E6056" s="240"/>
      <c r="F6056" s="224"/>
      <c r="G6056" s="98"/>
      <c r="H6056" s="98"/>
      <c r="I6056" s="130"/>
      <c r="J6056" s="98"/>
      <c r="K6056" s="98"/>
      <c r="L6056" s="98"/>
      <c r="M6056" s="255"/>
      <c r="N6056" s="255"/>
      <c r="O6056" s="98"/>
      <c r="P6056" s="98"/>
      <c r="Q6056" s="130"/>
    </row>
    <row r="6057" spans="1:17" ht="12.6" customHeight="1" x14ac:dyDescent="0.2">
      <c r="A6057" s="234"/>
      <c r="B6057" s="98"/>
      <c r="C6057" s="130"/>
      <c r="D6057" s="240"/>
      <c r="E6057" s="240"/>
      <c r="F6057" s="224"/>
      <c r="G6057" s="98"/>
      <c r="H6057" s="98"/>
      <c r="I6057" s="130"/>
      <c r="J6057" s="98"/>
      <c r="K6057" s="98"/>
      <c r="L6057" s="98"/>
      <c r="M6057" s="255"/>
      <c r="N6057" s="255"/>
      <c r="O6057" s="98"/>
      <c r="P6057" s="98"/>
      <c r="Q6057" s="130"/>
    </row>
    <row r="6058" spans="1:17" ht="12.6" customHeight="1" x14ac:dyDescent="0.2">
      <c r="A6058" s="234"/>
      <c r="B6058" s="98"/>
      <c r="C6058" s="130"/>
      <c r="D6058" s="240"/>
      <c r="E6058" s="240"/>
      <c r="F6058" s="224"/>
      <c r="G6058" s="98"/>
      <c r="H6058" s="98"/>
      <c r="I6058" s="130"/>
      <c r="J6058" s="98"/>
      <c r="K6058" s="98"/>
      <c r="L6058" s="98"/>
      <c r="M6058" s="255"/>
      <c r="N6058" s="255"/>
      <c r="O6058" s="98"/>
      <c r="P6058" s="98"/>
      <c r="Q6058" s="130"/>
    </row>
    <row r="6059" spans="1:17" ht="12.6" customHeight="1" x14ac:dyDescent="0.2">
      <c r="A6059" s="234"/>
      <c r="B6059" s="98"/>
      <c r="C6059" s="130"/>
      <c r="D6059" s="240"/>
      <c r="E6059" s="240"/>
      <c r="F6059" s="224"/>
      <c r="G6059" s="98"/>
      <c r="H6059" s="98"/>
      <c r="I6059" s="130"/>
      <c r="J6059" s="98"/>
      <c r="K6059" s="98"/>
      <c r="L6059" s="98"/>
      <c r="M6059" s="255"/>
      <c r="N6059" s="255"/>
      <c r="O6059" s="98"/>
      <c r="P6059" s="98"/>
      <c r="Q6059" s="130"/>
    </row>
    <row r="6060" spans="1:17" ht="12.6" customHeight="1" x14ac:dyDescent="0.2">
      <c r="A6060" s="234"/>
      <c r="B6060" s="98"/>
      <c r="C6060" s="130"/>
      <c r="D6060" s="240"/>
      <c r="E6060" s="240"/>
      <c r="F6060" s="224"/>
      <c r="G6060" s="98"/>
      <c r="H6060" s="98"/>
      <c r="I6060" s="130"/>
      <c r="J6060" s="98"/>
      <c r="K6060" s="98"/>
      <c r="L6060" s="98"/>
      <c r="M6060" s="255"/>
      <c r="N6060" s="255"/>
      <c r="O6060" s="98"/>
      <c r="P6060" s="98"/>
      <c r="Q6060" s="130"/>
    </row>
    <row r="6061" spans="1:17" ht="12.6" customHeight="1" x14ac:dyDescent="0.2">
      <c r="A6061" s="234"/>
      <c r="B6061" s="98"/>
      <c r="C6061" s="130"/>
      <c r="D6061" s="240"/>
      <c r="E6061" s="240"/>
      <c r="F6061" s="224"/>
      <c r="G6061" s="98"/>
      <c r="H6061" s="98"/>
      <c r="I6061" s="130"/>
      <c r="J6061" s="98"/>
      <c r="K6061" s="98"/>
      <c r="L6061" s="98"/>
      <c r="M6061" s="255"/>
      <c r="N6061" s="255"/>
      <c r="O6061" s="98"/>
      <c r="P6061" s="98"/>
      <c r="Q6061" s="130"/>
    </row>
    <row r="6062" spans="1:17" ht="12.6" customHeight="1" x14ac:dyDescent="0.2">
      <c r="A6062" s="234"/>
      <c r="B6062" s="98"/>
      <c r="C6062" s="130"/>
      <c r="D6062" s="240"/>
      <c r="E6062" s="240"/>
      <c r="F6062" s="224"/>
      <c r="G6062" s="98"/>
      <c r="H6062" s="98"/>
      <c r="I6062" s="130"/>
      <c r="J6062" s="98"/>
      <c r="K6062" s="98"/>
      <c r="L6062" s="98"/>
      <c r="M6062" s="255"/>
      <c r="N6062" s="255"/>
      <c r="O6062" s="98"/>
      <c r="P6062" s="98"/>
      <c r="Q6062" s="130"/>
    </row>
    <row r="6063" spans="1:17" ht="12.6" customHeight="1" x14ac:dyDescent="0.2">
      <c r="A6063" s="234"/>
      <c r="B6063" s="98"/>
      <c r="C6063" s="130"/>
      <c r="D6063" s="240"/>
      <c r="E6063" s="240"/>
      <c r="F6063" s="224"/>
      <c r="G6063" s="98"/>
      <c r="H6063" s="98"/>
      <c r="I6063" s="130"/>
      <c r="J6063" s="98"/>
      <c r="K6063" s="98"/>
      <c r="L6063" s="98"/>
      <c r="M6063" s="255"/>
      <c r="N6063" s="255"/>
      <c r="O6063" s="98"/>
      <c r="P6063" s="98"/>
      <c r="Q6063" s="130"/>
    </row>
    <row r="6064" spans="1:17" ht="12.6" customHeight="1" x14ac:dyDescent="0.2">
      <c r="A6064" s="234"/>
      <c r="B6064" s="98"/>
      <c r="C6064" s="130"/>
      <c r="D6064" s="240"/>
      <c r="E6064" s="240"/>
      <c r="F6064" s="224"/>
      <c r="G6064" s="98"/>
      <c r="H6064" s="98"/>
      <c r="I6064" s="130"/>
      <c r="J6064" s="98"/>
      <c r="K6064" s="98"/>
      <c r="L6064" s="98"/>
      <c r="M6064" s="255"/>
      <c r="N6064" s="255"/>
      <c r="O6064" s="98"/>
      <c r="P6064" s="98"/>
      <c r="Q6064" s="130"/>
    </row>
    <row r="6065" spans="1:17" ht="12.6" customHeight="1" x14ac:dyDescent="0.2">
      <c r="A6065" s="234"/>
      <c r="B6065" s="98"/>
      <c r="C6065" s="130"/>
      <c r="D6065" s="240"/>
      <c r="E6065" s="240"/>
      <c r="F6065" s="224"/>
      <c r="G6065" s="98"/>
      <c r="H6065" s="98"/>
      <c r="I6065" s="130"/>
      <c r="J6065" s="98"/>
      <c r="K6065" s="98"/>
      <c r="L6065" s="98"/>
      <c r="M6065" s="255"/>
      <c r="N6065" s="255"/>
      <c r="O6065" s="98"/>
      <c r="P6065" s="98"/>
      <c r="Q6065" s="130"/>
    </row>
    <row r="6066" spans="1:17" ht="12.6" customHeight="1" x14ac:dyDescent="0.2">
      <c r="A6066" s="234"/>
      <c r="B6066" s="98"/>
      <c r="C6066" s="130"/>
      <c r="D6066" s="240"/>
      <c r="E6066" s="240"/>
      <c r="F6066" s="224"/>
      <c r="G6066" s="98"/>
      <c r="H6066" s="98"/>
      <c r="I6066" s="130"/>
      <c r="J6066" s="98"/>
      <c r="K6066" s="98"/>
      <c r="L6066" s="98"/>
      <c r="M6066" s="255"/>
      <c r="N6066" s="255"/>
      <c r="O6066" s="98"/>
      <c r="P6066" s="98"/>
      <c r="Q6066" s="130"/>
    </row>
    <row r="6067" spans="1:17" ht="12.6" customHeight="1" x14ac:dyDescent="0.2">
      <c r="A6067" s="234"/>
      <c r="B6067" s="98"/>
      <c r="C6067" s="130"/>
      <c r="D6067" s="240"/>
      <c r="E6067" s="240"/>
      <c r="F6067" s="224"/>
      <c r="G6067" s="98"/>
      <c r="H6067" s="98"/>
      <c r="I6067" s="130"/>
      <c r="J6067" s="98"/>
      <c r="K6067" s="98"/>
      <c r="L6067" s="98"/>
      <c r="M6067" s="255"/>
      <c r="N6067" s="255"/>
      <c r="O6067" s="98"/>
      <c r="P6067" s="98"/>
      <c r="Q6067" s="130"/>
    </row>
    <row r="6068" spans="1:17" ht="12.6" customHeight="1" x14ac:dyDescent="0.2">
      <c r="A6068" s="234"/>
      <c r="B6068" s="98"/>
      <c r="C6068" s="130"/>
      <c r="D6068" s="240"/>
      <c r="E6068" s="240"/>
      <c r="F6068" s="224"/>
      <c r="G6068" s="98"/>
      <c r="H6068" s="98"/>
      <c r="I6068" s="130"/>
      <c r="J6068" s="98"/>
      <c r="K6068" s="98"/>
      <c r="L6068" s="98"/>
      <c r="M6068" s="255"/>
      <c r="N6068" s="255"/>
      <c r="O6068" s="98"/>
      <c r="P6068" s="98"/>
      <c r="Q6068" s="130"/>
    </row>
    <row r="6069" spans="1:17" ht="12.6" customHeight="1" x14ac:dyDescent="0.2">
      <c r="A6069" s="234"/>
      <c r="B6069" s="98"/>
      <c r="C6069" s="130"/>
      <c r="D6069" s="240"/>
      <c r="E6069" s="240"/>
      <c r="F6069" s="224"/>
      <c r="G6069" s="98"/>
      <c r="H6069" s="98"/>
      <c r="I6069" s="130"/>
      <c r="J6069" s="98"/>
      <c r="K6069" s="98"/>
      <c r="L6069" s="98"/>
      <c r="M6069" s="255"/>
      <c r="N6069" s="255"/>
      <c r="O6069" s="98"/>
      <c r="P6069" s="98"/>
      <c r="Q6069" s="130"/>
    </row>
    <row r="6070" spans="1:17" ht="12.6" customHeight="1" x14ac:dyDescent="0.2">
      <c r="A6070" s="234"/>
      <c r="B6070" s="98"/>
      <c r="C6070" s="130"/>
      <c r="D6070" s="240"/>
      <c r="E6070" s="240"/>
      <c r="F6070" s="224"/>
      <c r="G6070" s="98"/>
      <c r="H6070" s="98"/>
      <c r="I6070" s="130"/>
      <c r="J6070" s="98"/>
      <c r="K6070" s="98"/>
      <c r="L6070" s="98"/>
      <c r="M6070" s="255"/>
      <c r="N6070" s="255"/>
      <c r="O6070" s="98"/>
      <c r="P6070" s="98"/>
      <c r="Q6070" s="130"/>
    </row>
    <row r="6071" spans="1:17" ht="12.6" customHeight="1" x14ac:dyDescent="0.2">
      <c r="A6071" s="234"/>
      <c r="B6071" s="98"/>
      <c r="C6071" s="130"/>
      <c r="D6071" s="240"/>
      <c r="E6071" s="240"/>
      <c r="F6071" s="224"/>
      <c r="G6071" s="98"/>
      <c r="H6071" s="98"/>
      <c r="I6071" s="130"/>
      <c r="J6071" s="98"/>
      <c r="K6071" s="98"/>
      <c r="L6071" s="98"/>
      <c r="M6071" s="255"/>
      <c r="N6071" s="255"/>
      <c r="O6071" s="98"/>
      <c r="P6071" s="98"/>
      <c r="Q6071" s="130"/>
    </row>
    <row r="6072" spans="1:17" ht="12.6" customHeight="1" x14ac:dyDescent="0.2">
      <c r="A6072" s="234"/>
      <c r="B6072" s="98"/>
      <c r="C6072" s="130"/>
      <c r="D6072" s="240"/>
      <c r="E6072" s="240"/>
      <c r="F6072" s="224"/>
      <c r="G6072" s="98"/>
      <c r="H6072" s="98"/>
      <c r="I6072" s="130"/>
      <c r="J6072" s="98"/>
      <c r="K6072" s="98"/>
      <c r="L6072" s="98"/>
      <c r="M6072" s="255"/>
      <c r="N6072" s="255"/>
      <c r="O6072" s="98"/>
      <c r="P6072" s="98"/>
      <c r="Q6072" s="130"/>
    </row>
    <row r="6073" spans="1:17" ht="12.6" customHeight="1" x14ac:dyDescent="0.2">
      <c r="A6073" s="234"/>
      <c r="B6073" s="98"/>
      <c r="C6073" s="130"/>
      <c r="D6073" s="240"/>
      <c r="E6073" s="240"/>
      <c r="F6073" s="224"/>
      <c r="G6073" s="98"/>
      <c r="H6073" s="98"/>
      <c r="I6073" s="130"/>
      <c r="J6073" s="98"/>
      <c r="K6073" s="98"/>
      <c r="L6073" s="98"/>
      <c r="M6073" s="255"/>
      <c r="N6073" s="255"/>
      <c r="O6073" s="98"/>
      <c r="P6073" s="98"/>
      <c r="Q6073" s="130"/>
    </row>
    <row r="6074" spans="1:17" ht="12.6" customHeight="1" x14ac:dyDescent="0.2">
      <c r="A6074" s="234"/>
      <c r="B6074" s="98"/>
      <c r="C6074" s="130"/>
      <c r="D6074" s="240"/>
      <c r="E6074" s="240"/>
      <c r="F6074" s="224"/>
      <c r="G6074" s="98"/>
      <c r="H6074" s="98"/>
      <c r="I6074" s="130"/>
      <c r="J6074" s="98"/>
      <c r="K6074" s="98"/>
      <c r="L6074" s="98"/>
      <c r="M6074" s="255"/>
      <c r="N6074" s="255"/>
      <c r="O6074" s="98"/>
      <c r="P6074" s="98"/>
      <c r="Q6074" s="130"/>
    </row>
    <row r="6075" spans="1:17" ht="12.6" customHeight="1" x14ac:dyDescent="0.2">
      <c r="A6075" s="234"/>
      <c r="B6075" s="98"/>
      <c r="C6075" s="130"/>
      <c r="D6075" s="240"/>
      <c r="E6075" s="240"/>
      <c r="F6075" s="224"/>
      <c r="G6075" s="98"/>
      <c r="H6075" s="98"/>
      <c r="I6075" s="130"/>
      <c r="J6075" s="98"/>
      <c r="K6075" s="98"/>
      <c r="L6075" s="98"/>
      <c r="M6075" s="255"/>
      <c r="N6075" s="255"/>
      <c r="O6075" s="98"/>
      <c r="P6075" s="98"/>
      <c r="Q6075" s="130"/>
    </row>
    <row r="6076" spans="1:17" ht="12.6" customHeight="1" x14ac:dyDescent="0.2">
      <c r="A6076" s="234"/>
      <c r="B6076" s="98"/>
      <c r="C6076" s="130"/>
      <c r="D6076" s="240"/>
      <c r="E6076" s="240"/>
      <c r="F6076" s="224"/>
      <c r="G6076" s="98"/>
      <c r="H6076" s="98"/>
      <c r="I6076" s="130"/>
      <c r="J6076" s="98"/>
      <c r="K6076" s="98"/>
      <c r="L6076" s="98"/>
      <c r="M6076" s="255"/>
      <c r="N6076" s="255"/>
      <c r="O6076" s="98"/>
      <c r="P6076" s="98"/>
      <c r="Q6076" s="130"/>
    </row>
    <row r="6077" spans="1:17" ht="12.6" customHeight="1" x14ac:dyDescent="0.2">
      <c r="A6077" s="234"/>
      <c r="B6077" s="98"/>
      <c r="C6077" s="130"/>
      <c r="D6077" s="240"/>
      <c r="E6077" s="240"/>
      <c r="F6077" s="224"/>
      <c r="G6077" s="98"/>
      <c r="H6077" s="98"/>
      <c r="I6077" s="130"/>
      <c r="J6077" s="98"/>
      <c r="K6077" s="98"/>
      <c r="L6077" s="98"/>
      <c r="M6077" s="255"/>
      <c r="N6077" s="255"/>
      <c r="O6077" s="98"/>
      <c r="P6077" s="98"/>
      <c r="Q6077" s="130"/>
    </row>
    <row r="6078" spans="1:17" ht="12.6" customHeight="1" x14ac:dyDescent="0.2">
      <c r="A6078" s="234"/>
      <c r="B6078" s="98"/>
      <c r="C6078" s="130"/>
      <c r="D6078" s="240"/>
      <c r="E6078" s="240"/>
      <c r="F6078" s="224"/>
      <c r="G6078" s="98"/>
      <c r="H6078" s="98"/>
      <c r="I6078" s="130"/>
      <c r="J6078" s="98"/>
      <c r="K6078" s="98"/>
      <c r="L6078" s="98"/>
      <c r="M6078" s="255"/>
      <c r="N6078" s="255"/>
      <c r="O6078" s="98"/>
      <c r="P6078" s="98"/>
      <c r="Q6078" s="130"/>
    </row>
    <row r="6079" spans="1:17" ht="12.6" customHeight="1" x14ac:dyDescent="0.2">
      <c r="A6079" s="234"/>
      <c r="B6079" s="98"/>
      <c r="C6079" s="130"/>
      <c r="D6079" s="240"/>
      <c r="E6079" s="240"/>
      <c r="F6079" s="224"/>
      <c r="G6079" s="98"/>
      <c r="H6079" s="98"/>
      <c r="I6079" s="130"/>
      <c r="J6079" s="98"/>
      <c r="K6079" s="98"/>
      <c r="L6079" s="98"/>
      <c r="M6079" s="255"/>
      <c r="N6079" s="255"/>
      <c r="O6079" s="98"/>
      <c r="P6079" s="98"/>
      <c r="Q6079" s="130"/>
    </row>
    <row r="6080" spans="1:17" ht="12.6" customHeight="1" x14ac:dyDescent="0.2">
      <c r="A6080" s="234"/>
      <c r="B6080" s="98"/>
      <c r="C6080" s="130"/>
      <c r="D6080" s="240"/>
      <c r="E6080" s="240"/>
      <c r="F6080" s="224"/>
      <c r="G6080" s="98"/>
      <c r="H6080" s="98"/>
      <c r="I6080" s="130"/>
      <c r="J6080" s="98"/>
      <c r="K6080" s="98"/>
      <c r="L6080" s="98"/>
      <c r="M6080" s="255"/>
      <c r="N6080" s="255"/>
      <c r="O6080" s="98"/>
      <c r="P6080" s="98"/>
      <c r="Q6080" s="130"/>
    </row>
    <row r="6081" spans="1:17" ht="12.6" customHeight="1" x14ac:dyDescent="0.2">
      <c r="A6081" s="234"/>
      <c r="B6081" s="98"/>
      <c r="C6081" s="130"/>
      <c r="D6081" s="240"/>
      <c r="E6081" s="240"/>
      <c r="F6081" s="224"/>
      <c r="G6081" s="98"/>
      <c r="H6081" s="98"/>
      <c r="I6081" s="130"/>
      <c r="J6081" s="98"/>
      <c r="K6081" s="98"/>
      <c r="L6081" s="98"/>
      <c r="M6081" s="255"/>
      <c r="N6081" s="255"/>
      <c r="O6081" s="98"/>
      <c r="P6081" s="98"/>
      <c r="Q6081" s="130"/>
    </row>
    <row r="6082" spans="1:17" ht="12.6" customHeight="1" x14ac:dyDescent="0.2">
      <c r="A6082" s="234"/>
      <c r="B6082" s="98"/>
      <c r="C6082" s="130"/>
      <c r="D6082" s="240"/>
      <c r="E6082" s="240"/>
      <c r="F6082" s="224"/>
      <c r="G6082" s="98"/>
      <c r="H6082" s="98"/>
      <c r="I6082" s="130"/>
      <c r="J6082" s="98"/>
      <c r="K6082" s="98"/>
      <c r="L6082" s="98"/>
      <c r="M6082" s="255"/>
      <c r="N6082" s="255"/>
      <c r="O6082" s="98"/>
      <c r="P6082" s="98"/>
      <c r="Q6082" s="130"/>
    </row>
    <row r="6083" spans="1:17" ht="12.6" customHeight="1" x14ac:dyDescent="0.2">
      <c r="A6083" s="234"/>
      <c r="B6083" s="98"/>
      <c r="C6083" s="130"/>
      <c r="D6083" s="240"/>
      <c r="E6083" s="240"/>
      <c r="F6083" s="224"/>
      <c r="G6083" s="98"/>
      <c r="H6083" s="98"/>
      <c r="I6083" s="130"/>
      <c r="J6083" s="98"/>
      <c r="K6083" s="98"/>
      <c r="L6083" s="98"/>
      <c r="M6083" s="255"/>
      <c r="N6083" s="255"/>
      <c r="O6083" s="98"/>
      <c r="P6083" s="98"/>
      <c r="Q6083" s="130"/>
    </row>
    <row r="6084" spans="1:17" ht="12.6" customHeight="1" x14ac:dyDescent="0.2">
      <c r="A6084" s="234"/>
      <c r="B6084" s="98"/>
      <c r="C6084" s="130"/>
      <c r="D6084" s="240"/>
      <c r="E6084" s="240"/>
      <c r="F6084" s="224"/>
      <c r="G6084" s="98"/>
      <c r="H6084" s="98"/>
      <c r="I6084" s="130"/>
      <c r="J6084" s="98"/>
      <c r="K6084" s="98"/>
      <c r="L6084" s="98"/>
      <c r="M6084" s="255"/>
      <c r="N6084" s="255"/>
      <c r="O6084" s="98"/>
      <c r="P6084" s="98"/>
      <c r="Q6084" s="130"/>
    </row>
    <row r="6085" spans="1:17" ht="12.6" customHeight="1" x14ac:dyDescent="0.2">
      <c r="A6085" s="234"/>
      <c r="B6085" s="98"/>
      <c r="C6085" s="130"/>
      <c r="D6085" s="240"/>
      <c r="E6085" s="240"/>
      <c r="F6085" s="224"/>
      <c r="G6085" s="98"/>
      <c r="H6085" s="98"/>
      <c r="I6085" s="130"/>
      <c r="J6085" s="98"/>
      <c r="K6085" s="98"/>
      <c r="L6085" s="98"/>
      <c r="M6085" s="255"/>
      <c r="N6085" s="255"/>
      <c r="O6085" s="98"/>
      <c r="P6085" s="98"/>
      <c r="Q6085" s="130"/>
    </row>
    <row r="6086" spans="1:17" ht="12.6" customHeight="1" x14ac:dyDescent="0.2">
      <c r="A6086" s="234"/>
      <c r="B6086" s="98"/>
      <c r="C6086" s="130"/>
      <c r="D6086" s="240"/>
      <c r="E6086" s="240"/>
      <c r="F6086" s="224"/>
      <c r="G6086" s="98"/>
      <c r="H6086" s="98"/>
      <c r="I6086" s="130"/>
      <c r="J6086" s="98"/>
      <c r="K6086" s="98"/>
      <c r="L6086" s="98"/>
      <c r="M6086" s="255"/>
      <c r="N6086" s="255"/>
      <c r="O6086" s="98"/>
      <c r="P6086" s="98"/>
      <c r="Q6086" s="130"/>
    </row>
    <row r="6087" spans="1:17" ht="12.6" customHeight="1" x14ac:dyDescent="0.2">
      <c r="A6087" s="234"/>
      <c r="B6087" s="98"/>
      <c r="C6087" s="130"/>
      <c r="D6087" s="240"/>
      <c r="E6087" s="240"/>
      <c r="F6087" s="224"/>
      <c r="G6087" s="98"/>
      <c r="H6087" s="98"/>
      <c r="I6087" s="130"/>
      <c r="J6087" s="98"/>
      <c r="K6087" s="98"/>
      <c r="L6087" s="98"/>
      <c r="M6087" s="255"/>
      <c r="N6087" s="255"/>
      <c r="O6087" s="98"/>
      <c r="P6087" s="98"/>
      <c r="Q6087" s="130"/>
    </row>
    <row r="6088" spans="1:17" ht="12.6" customHeight="1" x14ac:dyDescent="0.2">
      <c r="A6088" s="234"/>
      <c r="B6088" s="98"/>
      <c r="C6088" s="130"/>
      <c r="D6088" s="240"/>
      <c r="E6088" s="240"/>
      <c r="F6088" s="224"/>
      <c r="G6088" s="98"/>
      <c r="H6088" s="98"/>
      <c r="I6088" s="130"/>
      <c r="J6088" s="98"/>
      <c r="K6088" s="98"/>
      <c r="L6088" s="98"/>
      <c r="M6088" s="255"/>
      <c r="N6088" s="255"/>
      <c r="O6088" s="98"/>
      <c r="P6088" s="98"/>
      <c r="Q6088" s="130"/>
    </row>
    <row r="6089" spans="1:17" ht="12.6" customHeight="1" x14ac:dyDescent="0.2">
      <c r="A6089" s="234"/>
      <c r="B6089" s="98"/>
      <c r="C6089" s="130"/>
      <c r="D6089" s="240"/>
      <c r="E6089" s="240"/>
      <c r="F6089" s="224"/>
      <c r="G6089" s="98"/>
      <c r="H6089" s="98"/>
      <c r="I6089" s="130"/>
      <c r="J6089" s="98"/>
      <c r="K6089" s="98"/>
      <c r="L6089" s="98"/>
      <c r="M6089" s="255"/>
      <c r="N6089" s="255"/>
      <c r="O6089" s="98"/>
      <c r="P6089" s="98"/>
      <c r="Q6089" s="130"/>
    </row>
    <row r="6090" spans="1:17" ht="12.6" customHeight="1" x14ac:dyDescent="0.2">
      <c r="A6090" s="234"/>
      <c r="B6090" s="98"/>
      <c r="C6090" s="130"/>
      <c r="D6090" s="240"/>
      <c r="E6090" s="240"/>
      <c r="F6090" s="224"/>
      <c r="G6090" s="98"/>
      <c r="H6090" s="98"/>
      <c r="I6090" s="130"/>
      <c r="J6090" s="98"/>
      <c r="K6090" s="98"/>
      <c r="L6090" s="98"/>
      <c r="M6090" s="255"/>
      <c r="N6090" s="255"/>
      <c r="O6090" s="98"/>
      <c r="P6090" s="98"/>
      <c r="Q6090" s="130"/>
    </row>
    <row r="6091" spans="1:17" ht="12.6" customHeight="1" x14ac:dyDescent="0.2">
      <c r="A6091" s="234"/>
      <c r="B6091" s="98"/>
      <c r="C6091" s="130"/>
      <c r="D6091" s="240"/>
      <c r="E6091" s="240"/>
      <c r="F6091" s="224"/>
      <c r="G6091" s="98"/>
      <c r="H6091" s="98"/>
      <c r="I6091" s="130"/>
      <c r="J6091" s="98"/>
      <c r="K6091" s="98"/>
      <c r="L6091" s="98"/>
      <c r="M6091" s="255"/>
      <c r="N6091" s="255"/>
      <c r="O6091" s="98"/>
      <c r="P6091" s="98"/>
      <c r="Q6091" s="130"/>
    </row>
    <row r="6092" spans="1:17" ht="12.6" customHeight="1" x14ac:dyDescent="0.2">
      <c r="A6092" s="234"/>
      <c r="B6092" s="98"/>
      <c r="C6092" s="130"/>
      <c r="D6092" s="240"/>
      <c r="E6092" s="240"/>
      <c r="F6092" s="224"/>
      <c r="G6092" s="98"/>
      <c r="H6092" s="98"/>
      <c r="I6092" s="130"/>
      <c r="J6092" s="98"/>
      <c r="K6092" s="98"/>
      <c r="L6092" s="98"/>
      <c r="M6092" s="255"/>
      <c r="N6092" s="255"/>
      <c r="O6092" s="98"/>
      <c r="P6092" s="98"/>
      <c r="Q6092" s="130"/>
    </row>
    <row r="6093" spans="1:17" ht="12.6" customHeight="1" x14ac:dyDescent="0.2">
      <c r="A6093" s="234"/>
      <c r="B6093" s="98"/>
      <c r="C6093" s="130"/>
      <c r="D6093" s="240"/>
      <c r="E6093" s="240"/>
      <c r="F6093" s="224"/>
      <c r="G6093" s="98"/>
      <c r="H6093" s="98"/>
      <c r="I6093" s="130"/>
      <c r="J6093" s="98"/>
      <c r="K6093" s="98"/>
      <c r="L6093" s="98"/>
      <c r="M6093" s="255"/>
      <c r="N6093" s="255"/>
      <c r="O6093" s="98"/>
      <c r="P6093" s="98"/>
      <c r="Q6093" s="130"/>
    </row>
    <row r="6094" spans="1:17" ht="12.6" customHeight="1" x14ac:dyDescent="0.2">
      <c r="A6094" s="234"/>
      <c r="B6094" s="98"/>
      <c r="C6094" s="130"/>
      <c r="D6094" s="240"/>
      <c r="E6094" s="240"/>
      <c r="F6094" s="224"/>
      <c r="G6094" s="98"/>
      <c r="H6094" s="98"/>
      <c r="I6094" s="130"/>
      <c r="J6094" s="98"/>
      <c r="K6094" s="98"/>
      <c r="L6094" s="98"/>
      <c r="M6094" s="255"/>
      <c r="N6094" s="255"/>
      <c r="O6094" s="98"/>
      <c r="P6094" s="98"/>
      <c r="Q6094" s="130"/>
    </row>
    <row r="6095" spans="1:17" ht="12.6" customHeight="1" x14ac:dyDescent="0.2">
      <c r="A6095" s="234"/>
      <c r="B6095" s="98"/>
      <c r="C6095" s="130"/>
      <c r="D6095" s="240"/>
      <c r="E6095" s="240"/>
      <c r="F6095" s="224"/>
      <c r="G6095" s="98"/>
      <c r="H6095" s="98"/>
      <c r="I6095" s="130"/>
      <c r="J6095" s="98"/>
      <c r="K6095" s="98"/>
      <c r="L6095" s="98"/>
      <c r="M6095" s="255"/>
      <c r="N6095" s="255"/>
      <c r="O6095" s="98"/>
      <c r="P6095" s="98"/>
      <c r="Q6095" s="130"/>
    </row>
    <row r="6096" spans="1:17" ht="12.6" customHeight="1" x14ac:dyDescent="0.2">
      <c r="A6096" s="234"/>
      <c r="B6096" s="98"/>
      <c r="C6096" s="130"/>
      <c r="D6096" s="240"/>
      <c r="E6096" s="240"/>
      <c r="F6096" s="224"/>
      <c r="G6096" s="98"/>
      <c r="H6096" s="98"/>
      <c r="I6096" s="130"/>
      <c r="J6096" s="98"/>
      <c r="K6096" s="98"/>
      <c r="L6096" s="98"/>
      <c r="M6096" s="255"/>
      <c r="N6096" s="255"/>
      <c r="O6096" s="98"/>
      <c r="P6096" s="98"/>
      <c r="Q6096" s="130"/>
    </row>
    <row r="6097" spans="1:17" ht="12.6" customHeight="1" x14ac:dyDescent="0.2">
      <c r="A6097" s="234"/>
      <c r="B6097" s="98"/>
      <c r="C6097" s="130"/>
      <c r="D6097" s="240"/>
      <c r="E6097" s="240"/>
      <c r="F6097" s="224"/>
      <c r="G6097" s="98"/>
      <c r="H6097" s="98"/>
      <c r="I6097" s="130"/>
      <c r="J6097" s="98"/>
      <c r="K6097" s="98"/>
      <c r="L6097" s="98"/>
      <c r="M6097" s="255"/>
      <c r="N6097" s="255"/>
      <c r="O6097" s="98"/>
      <c r="P6097" s="98"/>
      <c r="Q6097" s="130"/>
    </row>
    <row r="6098" spans="1:17" ht="12.6" customHeight="1" x14ac:dyDescent="0.2">
      <c r="A6098" s="234"/>
      <c r="B6098" s="98"/>
      <c r="C6098" s="130"/>
      <c r="D6098" s="240"/>
      <c r="E6098" s="240"/>
      <c r="F6098" s="224"/>
      <c r="G6098" s="98"/>
      <c r="H6098" s="98"/>
      <c r="I6098" s="130"/>
      <c r="J6098" s="98"/>
      <c r="K6098" s="98"/>
      <c r="L6098" s="98"/>
      <c r="M6098" s="255"/>
      <c r="N6098" s="255"/>
      <c r="O6098" s="98"/>
      <c r="P6098" s="98"/>
      <c r="Q6098" s="130"/>
    </row>
    <row r="6099" spans="1:17" ht="12.6" customHeight="1" x14ac:dyDescent="0.2">
      <c r="A6099" s="234"/>
      <c r="B6099" s="98"/>
      <c r="C6099" s="130"/>
      <c r="D6099" s="240"/>
      <c r="E6099" s="240"/>
      <c r="F6099" s="224"/>
      <c r="G6099" s="98"/>
      <c r="H6099" s="98"/>
      <c r="I6099" s="130"/>
      <c r="J6099" s="98"/>
      <c r="K6099" s="98"/>
      <c r="L6099" s="98"/>
      <c r="M6099" s="255"/>
      <c r="N6099" s="255"/>
      <c r="O6099" s="98"/>
      <c r="P6099" s="98"/>
      <c r="Q6099" s="130"/>
    </row>
    <row r="6100" spans="1:17" ht="12.6" customHeight="1" x14ac:dyDescent="0.2">
      <c r="A6100" s="234"/>
      <c r="B6100" s="98"/>
      <c r="C6100" s="130"/>
      <c r="D6100" s="240"/>
      <c r="E6100" s="240"/>
      <c r="F6100" s="224"/>
      <c r="G6100" s="98"/>
      <c r="H6100" s="98"/>
      <c r="I6100" s="130"/>
      <c r="J6100" s="98"/>
      <c r="K6100" s="98"/>
      <c r="L6100" s="98"/>
      <c r="M6100" s="255"/>
      <c r="N6100" s="255"/>
      <c r="O6100" s="98"/>
      <c r="P6100" s="98"/>
      <c r="Q6100" s="130"/>
    </row>
    <row r="6101" spans="1:17" ht="12.6" customHeight="1" x14ac:dyDescent="0.2">
      <c r="A6101" s="234"/>
      <c r="B6101" s="98"/>
      <c r="C6101" s="130"/>
      <c r="D6101" s="240"/>
      <c r="E6101" s="240"/>
      <c r="F6101" s="224"/>
      <c r="G6101" s="98"/>
      <c r="H6101" s="98"/>
      <c r="I6101" s="130"/>
      <c r="J6101" s="98"/>
      <c r="K6101" s="98"/>
      <c r="L6101" s="98"/>
      <c r="M6101" s="255"/>
      <c r="N6101" s="255"/>
      <c r="O6101" s="98"/>
      <c r="P6101" s="98"/>
      <c r="Q6101" s="130"/>
    </row>
    <row r="6102" spans="1:17" ht="12.6" customHeight="1" x14ac:dyDescent="0.2">
      <c r="A6102" s="234"/>
      <c r="B6102" s="98"/>
      <c r="C6102" s="130"/>
      <c r="D6102" s="240"/>
      <c r="E6102" s="240"/>
      <c r="F6102" s="224"/>
      <c r="G6102" s="98"/>
      <c r="H6102" s="98"/>
      <c r="I6102" s="130"/>
      <c r="J6102" s="98"/>
      <c r="K6102" s="98"/>
      <c r="L6102" s="98"/>
      <c r="M6102" s="255"/>
      <c r="N6102" s="255"/>
      <c r="O6102" s="98"/>
      <c r="P6102" s="98"/>
      <c r="Q6102" s="130"/>
    </row>
    <row r="6103" spans="1:17" ht="12.6" customHeight="1" x14ac:dyDescent="0.2">
      <c r="A6103" s="234"/>
      <c r="B6103" s="98"/>
      <c r="C6103" s="130"/>
      <c r="D6103" s="240"/>
      <c r="E6103" s="240"/>
      <c r="F6103" s="224"/>
      <c r="G6103" s="98"/>
      <c r="H6103" s="98"/>
      <c r="I6103" s="130"/>
      <c r="J6103" s="98"/>
      <c r="K6103" s="98"/>
      <c r="L6103" s="98"/>
      <c r="M6103" s="255"/>
      <c r="N6103" s="255"/>
      <c r="O6103" s="98"/>
      <c r="P6103" s="98"/>
      <c r="Q6103" s="130"/>
    </row>
    <row r="6104" spans="1:17" ht="12.6" customHeight="1" x14ac:dyDescent="0.2">
      <c r="A6104" s="234"/>
      <c r="B6104" s="98"/>
      <c r="C6104" s="130"/>
      <c r="D6104" s="240"/>
      <c r="E6104" s="240"/>
      <c r="F6104" s="224"/>
      <c r="G6104" s="98"/>
      <c r="H6104" s="98"/>
      <c r="I6104" s="130"/>
      <c r="J6104" s="98"/>
      <c r="K6104" s="98"/>
      <c r="L6104" s="98"/>
      <c r="M6104" s="255"/>
      <c r="N6104" s="255"/>
      <c r="O6104" s="98"/>
      <c r="P6104" s="98"/>
      <c r="Q6104" s="130"/>
    </row>
    <row r="6105" spans="1:17" ht="12.6" customHeight="1" x14ac:dyDescent="0.2">
      <c r="A6105" s="234"/>
      <c r="B6105" s="98"/>
      <c r="C6105" s="130"/>
      <c r="D6105" s="240"/>
      <c r="E6105" s="240"/>
      <c r="F6105" s="224"/>
      <c r="G6105" s="98"/>
      <c r="H6105" s="98"/>
      <c r="I6105" s="130"/>
      <c r="J6105" s="98"/>
      <c r="K6105" s="98"/>
      <c r="L6105" s="98"/>
      <c r="M6105" s="255"/>
      <c r="N6105" s="255"/>
      <c r="O6105" s="98"/>
      <c r="P6105" s="98"/>
      <c r="Q6105" s="130"/>
    </row>
    <row r="6106" spans="1:17" ht="12.6" customHeight="1" x14ac:dyDescent="0.2">
      <c r="A6106" s="234"/>
      <c r="B6106" s="98"/>
      <c r="C6106" s="130"/>
      <c r="D6106" s="240"/>
      <c r="E6106" s="240"/>
      <c r="F6106" s="224"/>
      <c r="G6106" s="98"/>
      <c r="H6106" s="98"/>
      <c r="I6106" s="130"/>
      <c r="J6106" s="98"/>
      <c r="K6106" s="98"/>
      <c r="L6106" s="98"/>
      <c r="M6106" s="255"/>
      <c r="N6106" s="255"/>
      <c r="O6106" s="98"/>
      <c r="P6106" s="98"/>
      <c r="Q6106" s="130"/>
    </row>
    <row r="6107" spans="1:17" ht="12.6" customHeight="1" x14ac:dyDescent="0.2">
      <c r="A6107" s="234"/>
      <c r="B6107" s="98"/>
      <c r="C6107" s="130"/>
      <c r="D6107" s="240"/>
      <c r="E6107" s="240"/>
      <c r="F6107" s="224"/>
      <c r="G6107" s="98"/>
      <c r="H6107" s="98"/>
      <c r="I6107" s="130"/>
      <c r="J6107" s="98"/>
      <c r="K6107" s="98"/>
      <c r="L6107" s="98"/>
      <c r="M6107" s="255"/>
      <c r="N6107" s="255"/>
      <c r="O6107" s="98"/>
      <c r="P6107" s="98"/>
      <c r="Q6107" s="130"/>
    </row>
    <row r="6108" spans="1:17" ht="12.6" customHeight="1" x14ac:dyDescent="0.2">
      <c r="A6108" s="234"/>
      <c r="B6108" s="98"/>
      <c r="C6108" s="130"/>
      <c r="D6108" s="240"/>
      <c r="E6108" s="240"/>
      <c r="F6108" s="224"/>
      <c r="G6108" s="98"/>
      <c r="H6108" s="98"/>
      <c r="I6108" s="130"/>
      <c r="J6108" s="98"/>
      <c r="K6108" s="98"/>
      <c r="L6108" s="98"/>
      <c r="M6108" s="255"/>
      <c r="N6108" s="255"/>
      <c r="O6108" s="98"/>
      <c r="P6108" s="98"/>
      <c r="Q6108" s="130"/>
    </row>
    <row r="6109" spans="1:17" ht="12.6" customHeight="1" x14ac:dyDescent="0.2">
      <c r="A6109" s="234"/>
      <c r="B6109" s="98"/>
      <c r="C6109" s="130"/>
      <c r="D6109" s="240"/>
      <c r="E6109" s="240"/>
      <c r="F6109" s="224"/>
      <c r="G6109" s="98"/>
      <c r="H6109" s="98"/>
      <c r="I6109" s="130"/>
      <c r="J6109" s="98"/>
      <c r="K6109" s="98"/>
      <c r="L6109" s="98"/>
      <c r="M6109" s="255"/>
      <c r="N6109" s="255"/>
      <c r="O6109" s="98"/>
      <c r="P6109" s="98"/>
      <c r="Q6109" s="130"/>
    </row>
    <row r="6110" spans="1:17" ht="12.6" customHeight="1" x14ac:dyDescent="0.2">
      <c r="A6110" s="234"/>
      <c r="B6110" s="98"/>
      <c r="C6110" s="130"/>
      <c r="D6110" s="240"/>
      <c r="E6110" s="240"/>
      <c r="F6110" s="224"/>
      <c r="G6110" s="98"/>
      <c r="H6110" s="98"/>
      <c r="I6110" s="130"/>
      <c r="J6110" s="98"/>
      <c r="K6110" s="98"/>
      <c r="L6110" s="98"/>
      <c r="M6110" s="255"/>
      <c r="N6110" s="255"/>
      <c r="O6110" s="98"/>
      <c r="P6110" s="98"/>
      <c r="Q6110" s="130"/>
    </row>
    <row r="6111" spans="1:17" ht="12.6" customHeight="1" x14ac:dyDescent="0.2">
      <c r="A6111" s="234"/>
      <c r="B6111" s="98"/>
      <c r="C6111" s="130"/>
      <c r="D6111" s="240"/>
      <c r="E6111" s="240"/>
      <c r="F6111" s="224"/>
      <c r="G6111" s="98"/>
      <c r="H6111" s="98"/>
      <c r="I6111" s="130"/>
      <c r="J6111" s="98"/>
      <c r="K6111" s="98"/>
      <c r="L6111" s="98"/>
      <c r="M6111" s="255"/>
      <c r="N6111" s="255"/>
      <c r="O6111" s="98"/>
      <c r="P6111" s="98"/>
      <c r="Q6111" s="130"/>
    </row>
    <row r="6112" spans="1:17" ht="12.6" customHeight="1" x14ac:dyDescent="0.2">
      <c r="A6112" s="234"/>
      <c r="B6112" s="98"/>
      <c r="C6112" s="130"/>
      <c r="D6112" s="240"/>
      <c r="E6112" s="240"/>
      <c r="F6112" s="224"/>
      <c r="G6112" s="98"/>
      <c r="H6112" s="98"/>
      <c r="I6112" s="130"/>
      <c r="J6112" s="98"/>
      <c r="K6112" s="98"/>
      <c r="L6112" s="98"/>
      <c r="M6112" s="255"/>
      <c r="N6112" s="255"/>
      <c r="O6112" s="98"/>
      <c r="P6112" s="98"/>
      <c r="Q6112" s="130"/>
    </row>
    <row r="6113" spans="1:17" ht="12.6" customHeight="1" x14ac:dyDescent="0.2">
      <c r="A6113" s="234"/>
      <c r="B6113" s="98"/>
      <c r="C6113" s="130"/>
      <c r="D6113" s="240"/>
      <c r="E6113" s="240"/>
      <c r="F6113" s="224"/>
      <c r="G6113" s="98"/>
      <c r="H6113" s="98"/>
      <c r="I6113" s="130"/>
      <c r="J6113" s="98"/>
      <c r="K6113" s="98"/>
      <c r="L6113" s="98"/>
      <c r="M6113" s="255"/>
      <c r="N6113" s="255"/>
      <c r="O6113" s="98"/>
      <c r="P6113" s="98"/>
      <c r="Q6113" s="130"/>
    </row>
    <row r="6114" spans="1:17" ht="12.6" customHeight="1" x14ac:dyDescent="0.2">
      <c r="A6114" s="234"/>
      <c r="B6114" s="98"/>
      <c r="C6114" s="130"/>
      <c r="D6114" s="240"/>
      <c r="E6114" s="240"/>
      <c r="F6114" s="224"/>
      <c r="G6114" s="98"/>
      <c r="H6114" s="98"/>
      <c r="I6114" s="130"/>
      <c r="J6114" s="98"/>
      <c r="K6114" s="98"/>
      <c r="L6114" s="98"/>
      <c r="M6114" s="255"/>
      <c r="N6114" s="255"/>
      <c r="O6114" s="98"/>
      <c r="P6114" s="98"/>
      <c r="Q6114" s="130"/>
    </row>
    <row r="6115" spans="1:17" ht="12.6" customHeight="1" x14ac:dyDescent="0.2">
      <c r="A6115" s="234"/>
      <c r="B6115" s="98"/>
      <c r="C6115" s="130"/>
      <c r="D6115" s="240"/>
      <c r="E6115" s="240"/>
      <c r="F6115" s="224"/>
      <c r="G6115" s="98"/>
      <c r="H6115" s="98"/>
      <c r="I6115" s="130"/>
      <c r="J6115" s="98"/>
      <c r="K6115" s="98"/>
      <c r="L6115" s="98"/>
      <c r="M6115" s="255"/>
      <c r="N6115" s="255"/>
      <c r="O6115" s="98"/>
      <c r="P6115" s="98"/>
      <c r="Q6115" s="130"/>
    </row>
    <row r="6116" spans="1:17" ht="12.6" customHeight="1" x14ac:dyDescent="0.2">
      <c r="A6116" s="234"/>
      <c r="B6116" s="98"/>
      <c r="C6116" s="130"/>
      <c r="D6116" s="240"/>
      <c r="E6116" s="240"/>
      <c r="F6116" s="224"/>
      <c r="G6116" s="98"/>
      <c r="H6116" s="98"/>
      <c r="I6116" s="130"/>
      <c r="J6116" s="98"/>
      <c r="K6116" s="98"/>
      <c r="L6116" s="98"/>
      <c r="M6116" s="255"/>
      <c r="N6116" s="255"/>
      <c r="O6116" s="98"/>
      <c r="P6116" s="98"/>
      <c r="Q6116" s="130"/>
    </row>
    <row r="6117" spans="1:17" ht="12.6" customHeight="1" x14ac:dyDescent="0.2">
      <c r="A6117" s="234"/>
      <c r="B6117" s="98"/>
      <c r="C6117" s="130"/>
      <c r="D6117" s="240"/>
      <c r="E6117" s="240"/>
      <c r="F6117" s="224"/>
      <c r="G6117" s="98"/>
      <c r="H6117" s="98"/>
      <c r="I6117" s="130"/>
      <c r="J6117" s="98"/>
      <c r="K6117" s="98"/>
      <c r="L6117" s="98"/>
      <c r="M6117" s="255"/>
      <c r="N6117" s="255"/>
      <c r="O6117" s="98"/>
      <c r="P6117" s="98"/>
      <c r="Q6117" s="130"/>
    </row>
    <row r="6118" spans="1:17" ht="12.6" customHeight="1" x14ac:dyDescent="0.2">
      <c r="A6118" s="234"/>
      <c r="B6118" s="98"/>
      <c r="C6118" s="130"/>
      <c r="D6118" s="240"/>
      <c r="E6118" s="240"/>
      <c r="F6118" s="224"/>
      <c r="G6118" s="98"/>
      <c r="H6118" s="98"/>
      <c r="I6118" s="130"/>
      <c r="J6118" s="98"/>
      <c r="K6118" s="98"/>
      <c r="L6118" s="98"/>
      <c r="M6118" s="255"/>
      <c r="N6118" s="255"/>
      <c r="O6118" s="98"/>
      <c r="P6118" s="98"/>
      <c r="Q6118" s="130"/>
    </row>
    <row r="6119" spans="1:17" ht="12.6" customHeight="1" x14ac:dyDescent="0.2">
      <c r="A6119" s="234"/>
      <c r="B6119" s="98"/>
      <c r="C6119" s="130"/>
      <c r="D6119" s="240"/>
      <c r="E6119" s="240"/>
      <c r="F6119" s="224"/>
      <c r="G6119" s="98"/>
      <c r="H6119" s="98"/>
      <c r="I6119" s="130"/>
      <c r="J6119" s="98"/>
      <c r="K6119" s="98"/>
      <c r="L6119" s="98"/>
      <c r="M6119" s="255"/>
      <c r="N6119" s="255"/>
      <c r="O6119" s="98"/>
      <c r="P6119" s="98"/>
      <c r="Q6119" s="130"/>
    </row>
    <row r="6120" spans="1:17" ht="12.6" customHeight="1" x14ac:dyDescent="0.2">
      <c r="A6120" s="234"/>
      <c r="B6120" s="98"/>
      <c r="C6120" s="130"/>
      <c r="D6120" s="240"/>
      <c r="E6120" s="240"/>
      <c r="F6120" s="224"/>
      <c r="G6120" s="98"/>
      <c r="H6120" s="98"/>
      <c r="I6120" s="130"/>
      <c r="J6120" s="98"/>
      <c r="K6120" s="98"/>
      <c r="L6120" s="98"/>
      <c r="M6120" s="255"/>
      <c r="N6120" s="255"/>
      <c r="O6120" s="98"/>
      <c r="P6120" s="98"/>
      <c r="Q6120" s="130"/>
    </row>
    <row r="6121" spans="1:17" ht="12.6" customHeight="1" x14ac:dyDescent="0.2">
      <c r="A6121" s="234"/>
      <c r="B6121" s="98"/>
      <c r="C6121" s="130"/>
      <c r="D6121" s="240"/>
      <c r="E6121" s="240"/>
      <c r="F6121" s="224"/>
      <c r="G6121" s="98"/>
      <c r="H6121" s="98"/>
      <c r="I6121" s="130"/>
      <c r="J6121" s="98"/>
      <c r="K6121" s="98"/>
      <c r="L6121" s="98"/>
      <c r="M6121" s="255"/>
      <c r="N6121" s="255"/>
      <c r="O6121" s="98"/>
      <c r="P6121" s="98"/>
      <c r="Q6121" s="130"/>
    </row>
    <row r="6122" spans="1:17" ht="12.6" customHeight="1" x14ac:dyDescent="0.2">
      <c r="A6122" s="234"/>
      <c r="B6122" s="98"/>
      <c r="C6122" s="130"/>
      <c r="D6122" s="240"/>
      <c r="E6122" s="240"/>
      <c r="F6122" s="224"/>
      <c r="G6122" s="98"/>
      <c r="H6122" s="98"/>
      <c r="I6122" s="130"/>
      <c r="J6122" s="98"/>
      <c r="K6122" s="98"/>
      <c r="L6122" s="98"/>
      <c r="M6122" s="255"/>
      <c r="N6122" s="255"/>
      <c r="O6122" s="98"/>
      <c r="P6122" s="98"/>
      <c r="Q6122" s="130"/>
    </row>
    <row r="6123" spans="1:17" ht="12.6" customHeight="1" x14ac:dyDescent="0.2">
      <c r="A6123" s="234"/>
      <c r="B6123" s="98"/>
      <c r="C6123" s="130"/>
      <c r="D6123" s="240"/>
      <c r="E6123" s="240"/>
      <c r="F6123" s="224"/>
      <c r="G6123" s="98"/>
      <c r="H6123" s="98"/>
      <c r="I6123" s="130"/>
      <c r="J6123" s="98"/>
      <c r="K6123" s="98"/>
      <c r="L6123" s="98"/>
      <c r="M6123" s="255"/>
      <c r="N6123" s="255"/>
      <c r="O6123" s="98"/>
      <c r="P6123" s="98"/>
      <c r="Q6123" s="130"/>
    </row>
    <row r="6124" spans="1:17" ht="12.6" customHeight="1" x14ac:dyDescent="0.2">
      <c r="A6124" s="234"/>
      <c r="B6124" s="98"/>
      <c r="C6124" s="130"/>
      <c r="D6124" s="240"/>
      <c r="E6124" s="240"/>
      <c r="F6124" s="224"/>
      <c r="G6124" s="98"/>
      <c r="H6124" s="98"/>
      <c r="I6124" s="130"/>
      <c r="J6124" s="98"/>
      <c r="K6124" s="98"/>
      <c r="L6124" s="98"/>
      <c r="M6124" s="255"/>
      <c r="N6124" s="255"/>
      <c r="O6124" s="98"/>
      <c r="P6124" s="98"/>
      <c r="Q6124" s="130"/>
    </row>
    <row r="6125" spans="1:17" ht="12.6" customHeight="1" x14ac:dyDescent="0.2">
      <c r="A6125" s="234"/>
      <c r="B6125" s="98"/>
      <c r="C6125" s="130"/>
      <c r="D6125" s="240"/>
      <c r="E6125" s="240"/>
      <c r="F6125" s="224"/>
      <c r="G6125" s="98"/>
      <c r="H6125" s="98"/>
      <c r="I6125" s="130"/>
      <c r="J6125" s="98"/>
      <c r="K6125" s="98"/>
      <c r="L6125" s="98"/>
      <c r="M6125" s="255"/>
      <c r="N6125" s="255"/>
      <c r="O6125" s="98"/>
      <c r="P6125" s="98"/>
      <c r="Q6125" s="130"/>
    </row>
    <row r="6126" spans="1:17" ht="12.6" customHeight="1" x14ac:dyDescent="0.2">
      <c r="A6126" s="234"/>
      <c r="B6126" s="98"/>
      <c r="C6126" s="130"/>
      <c r="D6126" s="240"/>
      <c r="E6126" s="240"/>
      <c r="F6126" s="224"/>
      <c r="G6126" s="98"/>
      <c r="H6126" s="98"/>
      <c r="I6126" s="130"/>
      <c r="J6126" s="98"/>
      <c r="K6126" s="98"/>
      <c r="L6126" s="98"/>
      <c r="M6126" s="255"/>
      <c r="N6126" s="255"/>
      <c r="O6126" s="98"/>
      <c r="P6126" s="98"/>
      <c r="Q6126" s="130"/>
    </row>
    <row r="6127" spans="1:17" ht="12.6" customHeight="1" x14ac:dyDescent="0.2">
      <c r="A6127" s="234"/>
      <c r="B6127" s="98"/>
      <c r="C6127" s="130"/>
      <c r="D6127" s="240"/>
      <c r="E6127" s="240"/>
      <c r="F6127" s="224"/>
      <c r="G6127" s="98"/>
      <c r="H6127" s="98"/>
      <c r="I6127" s="130"/>
      <c r="J6127" s="98"/>
      <c r="K6127" s="98"/>
      <c r="L6127" s="98"/>
      <c r="M6127" s="255"/>
      <c r="N6127" s="255"/>
      <c r="O6127" s="98"/>
      <c r="P6127" s="98"/>
      <c r="Q6127" s="130"/>
    </row>
    <row r="6128" spans="1:17" ht="12.6" customHeight="1" x14ac:dyDescent="0.2">
      <c r="A6128" s="234"/>
      <c r="B6128" s="98"/>
      <c r="C6128" s="130"/>
      <c r="D6128" s="240"/>
      <c r="E6128" s="240"/>
      <c r="F6128" s="224"/>
      <c r="G6128" s="98"/>
      <c r="H6128" s="98"/>
      <c r="I6128" s="130"/>
      <c r="J6128" s="98"/>
      <c r="K6128" s="98"/>
      <c r="L6128" s="98"/>
      <c r="M6128" s="255"/>
      <c r="N6128" s="255"/>
      <c r="O6128" s="98"/>
      <c r="P6128" s="98"/>
      <c r="Q6128" s="130"/>
    </row>
    <row r="6129" spans="1:17" ht="12.6" customHeight="1" x14ac:dyDescent="0.2">
      <c r="A6129" s="234"/>
      <c r="B6129" s="98"/>
      <c r="C6129" s="130"/>
      <c r="D6129" s="240"/>
      <c r="E6129" s="240"/>
      <c r="F6129" s="224"/>
      <c r="G6129" s="98"/>
      <c r="H6129" s="98"/>
      <c r="I6129" s="130"/>
      <c r="J6129" s="98"/>
      <c r="K6129" s="98"/>
      <c r="L6129" s="98"/>
      <c r="M6129" s="255"/>
      <c r="N6129" s="255"/>
      <c r="O6129" s="98"/>
      <c r="P6129" s="98"/>
      <c r="Q6129" s="130"/>
    </row>
    <row r="6130" spans="1:17" ht="12.6" customHeight="1" x14ac:dyDescent="0.2">
      <c r="A6130" s="234"/>
      <c r="B6130" s="98"/>
      <c r="C6130" s="130"/>
      <c r="D6130" s="240"/>
      <c r="E6130" s="240"/>
      <c r="F6130" s="224"/>
      <c r="G6130" s="98"/>
      <c r="H6130" s="98"/>
      <c r="I6130" s="130"/>
      <c r="J6130" s="98"/>
      <c r="K6130" s="98"/>
      <c r="L6130" s="98"/>
      <c r="M6130" s="255"/>
      <c r="N6130" s="255"/>
      <c r="O6130" s="98"/>
      <c r="P6130" s="98"/>
      <c r="Q6130" s="130"/>
    </row>
    <row r="6131" spans="1:17" ht="12.6" customHeight="1" x14ac:dyDescent="0.2">
      <c r="A6131" s="234"/>
      <c r="B6131" s="98"/>
      <c r="C6131" s="130"/>
      <c r="D6131" s="240"/>
      <c r="E6131" s="240"/>
      <c r="F6131" s="224"/>
      <c r="G6131" s="98"/>
      <c r="H6131" s="98"/>
      <c r="I6131" s="130"/>
      <c r="J6131" s="98"/>
      <c r="K6131" s="98"/>
      <c r="L6131" s="98"/>
      <c r="M6131" s="255"/>
      <c r="N6131" s="255"/>
      <c r="O6131" s="98"/>
      <c r="P6131" s="98"/>
      <c r="Q6131" s="130"/>
    </row>
    <row r="6132" spans="1:17" ht="12.6" customHeight="1" x14ac:dyDescent="0.2">
      <c r="A6132" s="234"/>
      <c r="B6132" s="98"/>
      <c r="C6132" s="130"/>
      <c r="D6132" s="240"/>
      <c r="E6132" s="240"/>
      <c r="F6132" s="224"/>
      <c r="G6132" s="98"/>
      <c r="H6132" s="98"/>
      <c r="I6132" s="130"/>
      <c r="J6132" s="98"/>
      <c r="K6132" s="98"/>
      <c r="L6132" s="98"/>
      <c r="M6132" s="255"/>
      <c r="N6132" s="255"/>
      <c r="O6132" s="98"/>
      <c r="P6132" s="98"/>
      <c r="Q6132" s="130"/>
    </row>
    <row r="6133" spans="1:17" ht="12.6" customHeight="1" x14ac:dyDescent="0.2">
      <c r="A6133" s="234"/>
      <c r="B6133" s="98"/>
      <c r="C6133" s="130"/>
      <c r="D6133" s="240"/>
      <c r="E6133" s="240"/>
      <c r="F6133" s="224"/>
      <c r="G6133" s="98"/>
      <c r="H6133" s="98"/>
      <c r="I6133" s="130"/>
      <c r="J6133" s="98"/>
      <c r="K6133" s="98"/>
      <c r="L6133" s="98"/>
      <c r="M6133" s="255"/>
      <c r="N6133" s="255"/>
      <c r="O6133" s="98"/>
      <c r="P6133" s="98"/>
      <c r="Q6133" s="130"/>
    </row>
    <row r="6134" spans="1:17" ht="12.6" customHeight="1" x14ac:dyDescent="0.2">
      <c r="A6134" s="234"/>
      <c r="B6134" s="98"/>
      <c r="C6134" s="130"/>
      <c r="D6134" s="240"/>
      <c r="E6134" s="240"/>
      <c r="F6134" s="224"/>
      <c r="G6134" s="98"/>
      <c r="H6134" s="98"/>
      <c r="I6134" s="130"/>
      <c r="J6134" s="98"/>
      <c r="K6134" s="98"/>
      <c r="L6134" s="98"/>
      <c r="M6134" s="255"/>
      <c r="N6134" s="255"/>
      <c r="O6134" s="98"/>
      <c r="P6134" s="98"/>
      <c r="Q6134" s="130"/>
    </row>
    <row r="6135" spans="1:17" ht="12.6" customHeight="1" x14ac:dyDescent="0.2">
      <c r="A6135" s="234"/>
      <c r="B6135" s="98"/>
      <c r="C6135" s="130"/>
      <c r="D6135" s="240"/>
      <c r="E6135" s="240"/>
      <c r="F6135" s="224"/>
      <c r="G6135" s="98"/>
      <c r="H6135" s="98"/>
      <c r="I6135" s="130"/>
      <c r="J6135" s="98"/>
      <c r="K6135" s="98"/>
      <c r="L6135" s="98"/>
      <c r="M6135" s="255"/>
      <c r="N6135" s="255"/>
      <c r="O6135" s="98"/>
      <c r="P6135" s="98"/>
      <c r="Q6135" s="130"/>
    </row>
    <row r="6136" spans="1:17" ht="12.6" customHeight="1" x14ac:dyDescent="0.2">
      <c r="A6136" s="234"/>
      <c r="B6136" s="98"/>
      <c r="C6136" s="130"/>
      <c r="D6136" s="240"/>
      <c r="E6136" s="240"/>
      <c r="F6136" s="224"/>
      <c r="G6136" s="98"/>
      <c r="H6136" s="98"/>
      <c r="I6136" s="130"/>
      <c r="J6136" s="98"/>
      <c r="K6136" s="98"/>
      <c r="L6136" s="98"/>
      <c r="M6136" s="255"/>
      <c r="N6136" s="255"/>
      <c r="O6136" s="98"/>
      <c r="P6136" s="98"/>
      <c r="Q6136" s="130"/>
    </row>
    <row r="6137" spans="1:17" ht="12.6" customHeight="1" x14ac:dyDescent="0.2">
      <c r="A6137" s="234"/>
      <c r="B6137" s="98"/>
      <c r="C6137" s="130"/>
      <c r="D6137" s="240"/>
      <c r="E6137" s="240"/>
      <c r="F6137" s="224"/>
      <c r="G6137" s="98"/>
      <c r="H6137" s="98"/>
      <c r="I6137" s="130"/>
      <c r="J6137" s="98"/>
      <c r="K6137" s="98"/>
      <c r="L6137" s="98"/>
      <c r="M6137" s="255"/>
      <c r="N6137" s="255"/>
      <c r="O6137" s="98"/>
      <c r="P6137" s="98"/>
      <c r="Q6137" s="130"/>
    </row>
    <row r="6138" spans="1:17" ht="12.6" customHeight="1" x14ac:dyDescent="0.2">
      <c r="A6138" s="234"/>
      <c r="B6138" s="98"/>
      <c r="C6138" s="130"/>
      <c r="D6138" s="240"/>
      <c r="E6138" s="240"/>
      <c r="F6138" s="224"/>
      <c r="G6138" s="98"/>
      <c r="H6138" s="98"/>
      <c r="I6138" s="130"/>
      <c r="J6138" s="98"/>
      <c r="K6138" s="98"/>
      <c r="L6138" s="98"/>
      <c r="M6138" s="255"/>
      <c r="N6138" s="255"/>
      <c r="O6138" s="98"/>
      <c r="P6138" s="98"/>
      <c r="Q6138" s="130"/>
    </row>
    <row r="6139" spans="1:17" ht="12.6" customHeight="1" x14ac:dyDescent="0.2">
      <c r="A6139" s="234"/>
      <c r="B6139" s="98"/>
      <c r="C6139" s="130"/>
      <c r="D6139" s="240"/>
      <c r="E6139" s="240"/>
      <c r="F6139" s="224"/>
      <c r="G6139" s="98"/>
      <c r="H6139" s="98"/>
      <c r="I6139" s="130"/>
      <c r="J6139" s="98"/>
      <c r="K6139" s="98"/>
      <c r="L6139" s="98"/>
      <c r="M6139" s="255"/>
      <c r="N6139" s="255"/>
      <c r="O6139" s="98"/>
      <c r="P6139" s="98"/>
      <c r="Q6139" s="130"/>
    </row>
    <row r="6140" spans="1:17" ht="12.6" customHeight="1" x14ac:dyDescent="0.2">
      <c r="A6140" s="234"/>
      <c r="B6140" s="98"/>
      <c r="C6140" s="130"/>
      <c r="D6140" s="240"/>
      <c r="E6140" s="240"/>
      <c r="F6140" s="224"/>
      <c r="G6140" s="98"/>
      <c r="H6140" s="98"/>
      <c r="I6140" s="130"/>
      <c r="J6140" s="98"/>
      <c r="K6140" s="98"/>
      <c r="L6140" s="98"/>
      <c r="M6140" s="255"/>
      <c r="N6140" s="255"/>
      <c r="O6140" s="98"/>
      <c r="P6140" s="98"/>
      <c r="Q6140" s="130"/>
    </row>
    <row r="6141" spans="1:17" ht="12.6" customHeight="1" x14ac:dyDescent="0.2">
      <c r="A6141" s="234"/>
      <c r="B6141" s="98"/>
      <c r="C6141" s="130"/>
      <c r="D6141" s="240"/>
      <c r="E6141" s="240"/>
      <c r="F6141" s="224"/>
      <c r="G6141" s="98"/>
      <c r="H6141" s="98"/>
      <c r="I6141" s="130"/>
      <c r="J6141" s="98"/>
      <c r="K6141" s="98"/>
      <c r="L6141" s="98"/>
      <c r="M6141" s="255"/>
      <c r="N6141" s="255"/>
      <c r="O6141" s="98"/>
      <c r="P6141" s="98"/>
      <c r="Q6141" s="130"/>
    </row>
    <row r="6142" spans="1:17" ht="12.6" customHeight="1" x14ac:dyDescent="0.2">
      <c r="A6142" s="234"/>
      <c r="B6142" s="98"/>
      <c r="C6142" s="130"/>
      <c r="D6142" s="240"/>
      <c r="E6142" s="240"/>
      <c r="F6142" s="224"/>
      <c r="G6142" s="98"/>
      <c r="H6142" s="98"/>
      <c r="I6142" s="130"/>
      <c r="J6142" s="98"/>
      <c r="K6142" s="98"/>
      <c r="L6142" s="98"/>
      <c r="M6142" s="255"/>
      <c r="N6142" s="255"/>
      <c r="O6142" s="98"/>
      <c r="P6142" s="98"/>
      <c r="Q6142" s="130"/>
    </row>
    <row r="6143" spans="1:17" ht="12.6" customHeight="1" x14ac:dyDescent="0.2">
      <c r="A6143" s="234"/>
      <c r="B6143" s="98"/>
      <c r="C6143" s="130"/>
      <c r="D6143" s="240"/>
      <c r="E6143" s="240"/>
      <c r="F6143" s="224"/>
      <c r="G6143" s="98"/>
      <c r="H6143" s="98"/>
      <c r="I6143" s="130"/>
      <c r="J6143" s="98"/>
      <c r="K6143" s="98"/>
      <c r="L6143" s="98"/>
      <c r="M6143" s="255"/>
      <c r="N6143" s="255"/>
      <c r="O6143" s="98"/>
      <c r="P6143" s="98"/>
      <c r="Q6143" s="130"/>
    </row>
    <row r="6144" spans="1:17" ht="12.6" customHeight="1" x14ac:dyDescent="0.2">
      <c r="A6144" s="234"/>
      <c r="B6144" s="98"/>
      <c r="C6144" s="130"/>
      <c r="D6144" s="240"/>
      <c r="E6144" s="240"/>
      <c r="F6144" s="224"/>
      <c r="G6144" s="98"/>
      <c r="H6144" s="98"/>
      <c r="I6144" s="130"/>
      <c r="J6144" s="98"/>
      <c r="K6144" s="98"/>
      <c r="L6144" s="98"/>
      <c r="M6144" s="255"/>
      <c r="N6144" s="255"/>
      <c r="O6144" s="98"/>
      <c r="P6144" s="98"/>
      <c r="Q6144" s="130"/>
    </row>
    <row r="6145" spans="1:17" ht="12.6" customHeight="1" x14ac:dyDescent="0.2">
      <c r="A6145" s="234"/>
      <c r="B6145" s="98"/>
      <c r="C6145" s="130"/>
      <c r="D6145" s="240"/>
      <c r="E6145" s="240"/>
      <c r="F6145" s="224"/>
      <c r="G6145" s="98"/>
      <c r="H6145" s="98"/>
      <c r="I6145" s="130"/>
      <c r="J6145" s="98"/>
      <c r="K6145" s="98"/>
      <c r="L6145" s="98"/>
      <c r="M6145" s="255"/>
      <c r="N6145" s="255"/>
      <c r="O6145" s="98"/>
      <c r="P6145" s="98"/>
      <c r="Q6145" s="130"/>
    </row>
    <row r="6146" spans="1:17" ht="12.6" customHeight="1" x14ac:dyDescent="0.2">
      <c r="A6146" s="234"/>
      <c r="B6146" s="98"/>
      <c r="C6146" s="130"/>
      <c r="D6146" s="240"/>
      <c r="E6146" s="240"/>
      <c r="F6146" s="224"/>
      <c r="G6146" s="98"/>
      <c r="H6146" s="98"/>
      <c r="I6146" s="130"/>
      <c r="J6146" s="98"/>
      <c r="K6146" s="98"/>
      <c r="L6146" s="98"/>
      <c r="M6146" s="255"/>
      <c r="N6146" s="255"/>
      <c r="O6146" s="98"/>
      <c r="P6146" s="98"/>
      <c r="Q6146" s="130"/>
    </row>
    <row r="6147" spans="1:17" ht="12.6" customHeight="1" x14ac:dyDescent="0.2">
      <c r="A6147" s="234"/>
      <c r="B6147" s="98"/>
      <c r="C6147" s="130"/>
      <c r="D6147" s="240"/>
      <c r="E6147" s="240"/>
      <c r="F6147" s="224"/>
      <c r="G6147" s="98"/>
      <c r="H6147" s="98"/>
      <c r="I6147" s="130"/>
      <c r="J6147" s="98"/>
      <c r="K6147" s="98"/>
      <c r="L6147" s="98"/>
      <c r="M6147" s="255"/>
      <c r="N6147" s="255"/>
      <c r="O6147" s="98"/>
      <c r="P6147" s="98"/>
      <c r="Q6147" s="130"/>
    </row>
    <row r="6148" spans="1:17" ht="12.6" customHeight="1" x14ac:dyDescent="0.2">
      <c r="A6148" s="234"/>
      <c r="B6148" s="98"/>
      <c r="C6148" s="130"/>
      <c r="D6148" s="240"/>
      <c r="E6148" s="240"/>
      <c r="F6148" s="224"/>
      <c r="G6148" s="98"/>
      <c r="H6148" s="98"/>
      <c r="I6148" s="130"/>
      <c r="J6148" s="98"/>
      <c r="K6148" s="98"/>
      <c r="L6148" s="98"/>
      <c r="M6148" s="255"/>
      <c r="N6148" s="255"/>
      <c r="O6148" s="98"/>
      <c r="P6148" s="98"/>
      <c r="Q6148" s="130"/>
    </row>
    <row r="6149" spans="1:17" ht="12.6" customHeight="1" x14ac:dyDescent="0.2">
      <c r="A6149" s="234"/>
      <c r="B6149" s="98"/>
      <c r="C6149" s="130"/>
      <c r="D6149" s="240"/>
      <c r="E6149" s="240"/>
      <c r="F6149" s="224"/>
      <c r="G6149" s="98"/>
      <c r="H6149" s="98"/>
      <c r="I6149" s="130"/>
      <c r="J6149" s="98"/>
      <c r="K6149" s="98"/>
      <c r="L6149" s="98"/>
      <c r="M6149" s="255"/>
      <c r="N6149" s="255"/>
      <c r="O6149" s="98"/>
      <c r="P6149" s="98"/>
      <c r="Q6149" s="130"/>
    </row>
    <row r="6150" spans="1:17" ht="12.6" customHeight="1" x14ac:dyDescent="0.2">
      <c r="A6150" s="234"/>
      <c r="B6150" s="98"/>
      <c r="C6150" s="130"/>
      <c r="D6150" s="240"/>
      <c r="E6150" s="240"/>
      <c r="F6150" s="224"/>
      <c r="G6150" s="98"/>
      <c r="H6150" s="98"/>
      <c r="I6150" s="130"/>
      <c r="J6150" s="98"/>
      <c r="K6150" s="98"/>
      <c r="L6150" s="98"/>
      <c r="M6150" s="255"/>
      <c r="N6150" s="255"/>
      <c r="O6150" s="98"/>
      <c r="P6150" s="98"/>
      <c r="Q6150" s="130"/>
    </row>
    <row r="6151" spans="1:17" ht="12.6" customHeight="1" x14ac:dyDescent="0.2">
      <c r="A6151" s="234"/>
      <c r="B6151" s="98"/>
      <c r="C6151" s="130"/>
      <c r="D6151" s="240"/>
      <c r="E6151" s="240"/>
      <c r="F6151" s="224"/>
      <c r="G6151" s="98"/>
      <c r="H6151" s="98"/>
      <c r="I6151" s="130"/>
      <c r="J6151" s="98"/>
      <c r="K6151" s="98"/>
      <c r="L6151" s="98"/>
      <c r="M6151" s="255"/>
      <c r="N6151" s="255"/>
      <c r="O6151" s="98"/>
      <c r="P6151" s="98"/>
      <c r="Q6151" s="130"/>
    </row>
    <row r="6152" spans="1:17" ht="12.6" customHeight="1" x14ac:dyDescent="0.2">
      <c r="A6152" s="234"/>
      <c r="B6152" s="98"/>
      <c r="C6152" s="130"/>
      <c r="D6152" s="240"/>
      <c r="E6152" s="240"/>
      <c r="F6152" s="224"/>
      <c r="G6152" s="98"/>
      <c r="H6152" s="98"/>
      <c r="I6152" s="130"/>
      <c r="J6152" s="98"/>
      <c r="K6152" s="98"/>
      <c r="L6152" s="98"/>
      <c r="M6152" s="255"/>
      <c r="N6152" s="255"/>
      <c r="O6152" s="98"/>
      <c r="P6152" s="98"/>
      <c r="Q6152" s="130"/>
    </row>
    <row r="6153" spans="1:17" ht="12.6" customHeight="1" x14ac:dyDescent="0.2">
      <c r="A6153" s="234"/>
      <c r="B6153" s="98"/>
      <c r="C6153" s="130"/>
      <c r="D6153" s="240"/>
      <c r="E6153" s="240"/>
      <c r="F6153" s="224"/>
      <c r="G6153" s="98"/>
      <c r="H6153" s="98"/>
      <c r="I6153" s="130"/>
      <c r="J6153" s="98"/>
      <c r="K6153" s="98"/>
      <c r="L6153" s="98"/>
      <c r="M6153" s="255"/>
      <c r="N6153" s="255"/>
      <c r="O6153" s="98"/>
      <c r="P6153" s="98"/>
      <c r="Q6153" s="130"/>
    </row>
    <row r="6154" spans="1:17" ht="12.6" customHeight="1" x14ac:dyDescent="0.2">
      <c r="A6154" s="234"/>
      <c r="B6154" s="98"/>
      <c r="C6154" s="130"/>
      <c r="D6154" s="240"/>
      <c r="E6154" s="240"/>
      <c r="F6154" s="224"/>
      <c r="G6154" s="98"/>
      <c r="H6154" s="98"/>
      <c r="I6154" s="130"/>
      <c r="J6154" s="98"/>
      <c r="K6154" s="98"/>
      <c r="L6154" s="98"/>
      <c r="M6154" s="255"/>
      <c r="N6154" s="255"/>
      <c r="O6154" s="98"/>
      <c r="P6154" s="98"/>
      <c r="Q6154" s="130"/>
    </row>
    <row r="6155" spans="1:17" ht="12.6" customHeight="1" x14ac:dyDescent="0.2">
      <c r="A6155" s="234"/>
      <c r="B6155" s="98"/>
      <c r="C6155" s="130"/>
      <c r="D6155" s="240"/>
      <c r="E6155" s="240"/>
      <c r="F6155" s="224"/>
      <c r="G6155" s="98"/>
      <c r="H6155" s="98"/>
      <c r="I6155" s="130"/>
      <c r="J6155" s="98"/>
      <c r="K6155" s="98"/>
      <c r="L6155" s="98"/>
      <c r="M6155" s="255"/>
      <c r="N6155" s="255"/>
      <c r="O6155" s="98"/>
      <c r="P6155" s="98"/>
      <c r="Q6155" s="130"/>
    </row>
    <row r="6156" spans="1:17" ht="12.6" customHeight="1" x14ac:dyDescent="0.2">
      <c r="A6156" s="234"/>
      <c r="B6156" s="98"/>
      <c r="C6156" s="130"/>
      <c r="D6156" s="240"/>
      <c r="E6156" s="240"/>
      <c r="F6156" s="224"/>
      <c r="G6156" s="98"/>
      <c r="H6156" s="98"/>
      <c r="I6156" s="130"/>
      <c r="J6156" s="98"/>
      <c r="K6156" s="98"/>
      <c r="L6156" s="98"/>
      <c r="M6156" s="255"/>
      <c r="N6156" s="255"/>
      <c r="O6156" s="98"/>
      <c r="P6156" s="98"/>
      <c r="Q6156" s="130"/>
    </row>
    <row r="6157" spans="1:17" ht="12.6" customHeight="1" x14ac:dyDescent="0.2">
      <c r="A6157" s="234"/>
      <c r="B6157" s="98"/>
      <c r="C6157" s="130"/>
      <c r="D6157" s="240"/>
      <c r="E6157" s="240"/>
      <c r="F6157" s="224"/>
      <c r="G6157" s="98"/>
      <c r="H6157" s="98"/>
      <c r="I6157" s="130"/>
      <c r="J6157" s="98"/>
      <c r="K6157" s="98"/>
      <c r="L6157" s="98"/>
      <c r="M6157" s="255"/>
      <c r="N6157" s="255"/>
      <c r="O6157" s="98"/>
      <c r="P6157" s="98"/>
      <c r="Q6157" s="130"/>
    </row>
    <row r="6158" spans="1:17" ht="12.6" customHeight="1" x14ac:dyDescent="0.2">
      <c r="A6158" s="234"/>
      <c r="B6158" s="98"/>
      <c r="C6158" s="130"/>
      <c r="D6158" s="240"/>
      <c r="E6158" s="240"/>
      <c r="F6158" s="224"/>
      <c r="G6158" s="98"/>
      <c r="H6158" s="98"/>
      <c r="I6158" s="130"/>
      <c r="J6158" s="98"/>
      <c r="K6158" s="98"/>
      <c r="L6158" s="98"/>
      <c r="M6158" s="255"/>
      <c r="N6158" s="255"/>
      <c r="O6158" s="98"/>
      <c r="P6158" s="98"/>
      <c r="Q6158" s="130"/>
    </row>
    <row r="6159" spans="1:17" ht="12.6" customHeight="1" x14ac:dyDescent="0.2">
      <c r="A6159" s="234"/>
      <c r="B6159" s="98"/>
      <c r="C6159" s="130"/>
      <c r="D6159" s="240"/>
      <c r="E6159" s="240"/>
      <c r="F6159" s="224"/>
      <c r="G6159" s="98"/>
      <c r="H6159" s="98"/>
      <c r="I6159" s="130"/>
      <c r="J6159" s="98"/>
      <c r="K6159" s="98"/>
      <c r="L6159" s="98"/>
      <c r="M6159" s="255"/>
      <c r="N6159" s="255"/>
      <c r="O6159" s="98"/>
      <c r="P6159" s="98"/>
      <c r="Q6159" s="130"/>
    </row>
    <row r="6160" spans="1:17" ht="12.6" customHeight="1" x14ac:dyDescent="0.2">
      <c r="A6160" s="234"/>
      <c r="B6160" s="98"/>
      <c r="C6160" s="130"/>
      <c r="D6160" s="240"/>
      <c r="E6160" s="240"/>
      <c r="F6160" s="224"/>
      <c r="G6160" s="98"/>
      <c r="H6160" s="98"/>
      <c r="I6160" s="130"/>
      <c r="J6160" s="98"/>
      <c r="K6160" s="98"/>
      <c r="L6160" s="98"/>
      <c r="M6160" s="255"/>
      <c r="N6160" s="255"/>
      <c r="O6160" s="98"/>
      <c r="P6160" s="98"/>
      <c r="Q6160" s="130"/>
    </row>
    <row r="6161" spans="1:17" ht="12.6" customHeight="1" x14ac:dyDescent="0.2">
      <c r="A6161" s="234"/>
      <c r="B6161" s="98"/>
      <c r="C6161" s="130"/>
      <c r="D6161" s="240"/>
      <c r="E6161" s="240"/>
      <c r="F6161" s="224"/>
      <c r="G6161" s="98"/>
      <c r="H6161" s="98"/>
      <c r="I6161" s="130"/>
      <c r="J6161" s="98"/>
      <c r="K6161" s="98"/>
      <c r="L6161" s="98"/>
      <c r="M6161" s="255"/>
      <c r="N6161" s="255"/>
      <c r="O6161" s="98"/>
      <c r="P6161" s="98"/>
      <c r="Q6161" s="130"/>
    </row>
    <row r="6162" spans="1:17" ht="12.6" customHeight="1" x14ac:dyDescent="0.2">
      <c r="A6162" s="234"/>
      <c r="B6162" s="98"/>
      <c r="C6162" s="130"/>
      <c r="D6162" s="240"/>
      <c r="E6162" s="240"/>
      <c r="F6162" s="224"/>
      <c r="G6162" s="98"/>
      <c r="H6162" s="98"/>
      <c r="I6162" s="130"/>
      <c r="J6162" s="98"/>
      <c r="K6162" s="98"/>
      <c r="L6162" s="98"/>
      <c r="M6162" s="255"/>
      <c r="N6162" s="255"/>
      <c r="O6162" s="98"/>
      <c r="P6162" s="98"/>
      <c r="Q6162" s="130"/>
    </row>
    <row r="6163" spans="1:17" ht="12.6" customHeight="1" x14ac:dyDescent="0.2">
      <c r="A6163" s="234"/>
      <c r="B6163" s="98"/>
      <c r="C6163" s="130"/>
      <c r="D6163" s="240"/>
      <c r="E6163" s="240"/>
      <c r="F6163" s="224"/>
      <c r="G6163" s="98"/>
      <c r="H6163" s="98"/>
      <c r="I6163" s="130"/>
      <c r="J6163" s="98"/>
      <c r="K6163" s="98"/>
      <c r="L6163" s="98"/>
      <c r="M6163" s="255"/>
      <c r="N6163" s="255"/>
      <c r="O6163" s="98"/>
      <c r="P6163" s="98"/>
      <c r="Q6163" s="130"/>
    </row>
    <row r="6164" spans="1:17" ht="12.6" customHeight="1" x14ac:dyDescent="0.2">
      <c r="A6164" s="234"/>
      <c r="B6164" s="98"/>
      <c r="C6164" s="130"/>
      <c r="D6164" s="240"/>
      <c r="E6164" s="240"/>
      <c r="F6164" s="224"/>
      <c r="G6164" s="98"/>
      <c r="H6164" s="98"/>
      <c r="I6164" s="130"/>
      <c r="J6164" s="98"/>
      <c r="K6164" s="98"/>
      <c r="L6164" s="98"/>
      <c r="M6164" s="255"/>
      <c r="N6164" s="255"/>
      <c r="O6164" s="98"/>
      <c r="P6164" s="98"/>
      <c r="Q6164" s="130"/>
    </row>
    <row r="6165" spans="1:17" ht="12.6" customHeight="1" x14ac:dyDescent="0.2">
      <c r="A6165" s="234"/>
      <c r="B6165" s="98"/>
      <c r="C6165" s="130"/>
      <c r="D6165" s="240"/>
      <c r="E6165" s="240"/>
      <c r="F6165" s="224"/>
      <c r="G6165" s="98"/>
      <c r="H6165" s="98"/>
      <c r="I6165" s="130"/>
      <c r="J6165" s="98"/>
      <c r="K6165" s="98"/>
      <c r="L6165" s="98"/>
      <c r="M6165" s="255"/>
      <c r="N6165" s="255"/>
      <c r="O6165" s="98"/>
      <c r="P6165" s="98"/>
      <c r="Q6165" s="130"/>
    </row>
    <row r="6166" spans="1:17" ht="12.6" customHeight="1" x14ac:dyDescent="0.2">
      <c r="A6166" s="234"/>
      <c r="B6166" s="98"/>
      <c r="C6166" s="130"/>
      <c r="D6166" s="240"/>
      <c r="E6166" s="240"/>
      <c r="F6166" s="224"/>
      <c r="G6166" s="98"/>
      <c r="H6166" s="98"/>
      <c r="I6166" s="130"/>
      <c r="J6166" s="98"/>
      <c r="K6166" s="98"/>
      <c r="L6166" s="98"/>
      <c r="M6166" s="255"/>
      <c r="N6166" s="255"/>
      <c r="O6166" s="98"/>
      <c r="P6166" s="98"/>
      <c r="Q6166" s="130"/>
    </row>
    <row r="6167" spans="1:17" ht="12.6" customHeight="1" x14ac:dyDescent="0.2">
      <c r="A6167" s="234"/>
      <c r="B6167" s="98"/>
      <c r="C6167" s="130"/>
      <c r="D6167" s="240"/>
      <c r="E6167" s="240"/>
      <c r="F6167" s="224"/>
      <c r="G6167" s="98"/>
      <c r="H6167" s="98"/>
      <c r="I6167" s="130"/>
      <c r="J6167" s="98"/>
      <c r="K6167" s="98"/>
      <c r="L6167" s="98"/>
      <c r="M6167" s="255"/>
      <c r="N6167" s="255"/>
      <c r="O6167" s="98"/>
      <c r="P6167" s="98"/>
      <c r="Q6167" s="130"/>
    </row>
    <row r="6168" spans="1:17" ht="12.6" customHeight="1" x14ac:dyDescent="0.2">
      <c r="A6168" s="234"/>
      <c r="B6168" s="98"/>
      <c r="C6168" s="130"/>
      <c r="D6168" s="240"/>
      <c r="E6168" s="240"/>
      <c r="F6168" s="224"/>
      <c r="G6168" s="98"/>
      <c r="H6168" s="98"/>
      <c r="I6168" s="130"/>
      <c r="J6168" s="98"/>
      <c r="K6168" s="98"/>
      <c r="L6168" s="98"/>
      <c r="M6168" s="255"/>
      <c r="N6168" s="255"/>
      <c r="O6168" s="98"/>
      <c r="P6168" s="98"/>
      <c r="Q6168" s="130"/>
    </row>
    <row r="6169" spans="1:17" ht="12.6" customHeight="1" x14ac:dyDescent="0.2">
      <c r="A6169" s="234"/>
      <c r="B6169" s="98"/>
      <c r="C6169" s="130"/>
      <c r="D6169" s="240"/>
      <c r="E6169" s="240"/>
      <c r="F6169" s="224"/>
      <c r="G6169" s="98"/>
      <c r="H6169" s="98"/>
      <c r="I6169" s="130"/>
      <c r="J6169" s="98"/>
      <c r="K6169" s="98"/>
      <c r="L6169" s="98"/>
      <c r="M6169" s="255"/>
      <c r="N6169" s="255"/>
      <c r="O6169" s="98"/>
      <c r="P6169" s="98"/>
      <c r="Q6169" s="130"/>
    </row>
    <row r="6170" spans="1:17" ht="12.6" customHeight="1" x14ac:dyDescent="0.2">
      <c r="A6170" s="234"/>
      <c r="B6170" s="98"/>
      <c r="C6170" s="130"/>
      <c r="D6170" s="240"/>
      <c r="E6170" s="240"/>
      <c r="F6170" s="224"/>
      <c r="G6170" s="98"/>
      <c r="H6170" s="98"/>
      <c r="I6170" s="130"/>
      <c r="J6170" s="98"/>
      <c r="K6170" s="98"/>
      <c r="L6170" s="98"/>
      <c r="M6170" s="255"/>
      <c r="N6170" s="255"/>
      <c r="O6170" s="98"/>
      <c r="P6170" s="98"/>
      <c r="Q6170" s="130"/>
    </row>
    <row r="6171" spans="1:17" ht="12.6" customHeight="1" x14ac:dyDescent="0.2">
      <c r="A6171" s="234"/>
      <c r="B6171" s="98"/>
      <c r="C6171" s="130"/>
      <c r="D6171" s="240"/>
      <c r="E6171" s="240"/>
      <c r="F6171" s="224"/>
      <c r="G6171" s="98"/>
      <c r="H6171" s="98"/>
      <c r="I6171" s="130"/>
      <c r="J6171" s="98"/>
      <c r="K6171" s="98"/>
      <c r="L6171" s="98"/>
      <c r="M6171" s="255"/>
      <c r="N6171" s="255"/>
      <c r="O6171" s="98"/>
      <c r="P6171" s="98"/>
      <c r="Q6171" s="130"/>
    </row>
    <row r="6172" spans="1:17" ht="12.6" customHeight="1" x14ac:dyDescent="0.2">
      <c r="A6172" s="234"/>
      <c r="B6172" s="98"/>
      <c r="C6172" s="130"/>
      <c r="D6172" s="240"/>
      <c r="E6172" s="240"/>
      <c r="F6172" s="224"/>
      <c r="G6172" s="98"/>
      <c r="H6172" s="98"/>
      <c r="I6172" s="130"/>
      <c r="J6172" s="98"/>
      <c r="K6172" s="98"/>
      <c r="L6172" s="98"/>
      <c r="M6172" s="255"/>
      <c r="N6172" s="255"/>
      <c r="O6172" s="98"/>
      <c r="P6172" s="98"/>
      <c r="Q6172" s="130"/>
    </row>
    <row r="6173" spans="1:17" ht="12.6" customHeight="1" x14ac:dyDescent="0.2">
      <c r="A6173" s="234"/>
      <c r="B6173" s="98"/>
      <c r="C6173" s="130"/>
      <c r="D6173" s="240"/>
      <c r="E6173" s="240"/>
      <c r="F6173" s="224"/>
      <c r="G6173" s="98"/>
      <c r="H6173" s="98"/>
      <c r="I6173" s="130"/>
      <c r="J6173" s="98"/>
      <c r="K6173" s="98"/>
      <c r="L6173" s="98"/>
      <c r="M6173" s="255"/>
      <c r="N6173" s="255"/>
      <c r="O6173" s="98"/>
      <c r="P6173" s="98"/>
      <c r="Q6173" s="130"/>
    </row>
    <row r="6174" spans="1:17" ht="12.6" customHeight="1" x14ac:dyDescent="0.2">
      <c r="A6174" s="234"/>
      <c r="B6174" s="98"/>
      <c r="C6174" s="130"/>
      <c r="D6174" s="240"/>
      <c r="E6174" s="240"/>
      <c r="F6174" s="224"/>
      <c r="G6174" s="98"/>
      <c r="H6174" s="98"/>
      <c r="I6174" s="130"/>
      <c r="J6174" s="98"/>
      <c r="K6174" s="98"/>
      <c r="L6174" s="98"/>
      <c r="M6174" s="255"/>
      <c r="N6174" s="255"/>
      <c r="O6174" s="98"/>
      <c r="P6174" s="98"/>
      <c r="Q6174" s="130"/>
    </row>
    <row r="6175" spans="1:17" ht="12.6" customHeight="1" x14ac:dyDescent="0.2">
      <c r="A6175" s="234"/>
      <c r="B6175" s="98"/>
      <c r="C6175" s="130"/>
      <c r="D6175" s="240"/>
      <c r="E6175" s="240"/>
      <c r="F6175" s="224"/>
      <c r="G6175" s="98"/>
      <c r="H6175" s="98"/>
      <c r="I6175" s="130"/>
      <c r="J6175" s="98"/>
      <c r="K6175" s="98"/>
      <c r="L6175" s="98"/>
      <c r="M6175" s="255"/>
      <c r="N6175" s="255"/>
      <c r="O6175" s="98"/>
      <c r="P6175" s="98"/>
      <c r="Q6175" s="130"/>
    </row>
    <row r="6176" spans="1:17" ht="12.6" customHeight="1" x14ac:dyDescent="0.2">
      <c r="A6176" s="234"/>
      <c r="B6176" s="98"/>
      <c r="C6176" s="130"/>
      <c r="D6176" s="240"/>
      <c r="E6176" s="240"/>
      <c r="F6176" s="224"/>
      <c r="G6176" s="98"/>
      <c r="H6176" s="98"/>
      <c r="I6176" s="130"/>
      <c r="J6176" s="98"/>
      <c r="K6176" s="98"/>
      <c r="L6176" s="98"/>
      <c r="M6176" s="255"/>
      <c r="N6176" s="255"/>
      <c r="O6176" s="98"/>
      <c r="P6176" s="98"/>
      <c r="Q6176" s="130"/>
    </row>
    <row r="6177" spans="1:17" ht="12.6" customHeight="1" x14ac:dyDescent="0.2">
      <c r="A6177" s="234"/>
      <c r="B6177" s="98"/>
      <c r="C6177" s="130"/>
      <c r="D6177" s="240"/>
      <c r="E6177" s="240"/>
      <c r="F6177" s="224"/>
      <c r="G6177" s="98"/>
      <c r="H6177" s="98"/>
      <c r="I6177" s="130"/>
      <c r="J6177" s="98"/>
      <c r="K6177" s="98"/>
      <c r="L6177" s="98"/>
      <c r="M6177" s="255"/>
      <c r="N6177" s="255"/>
      <c r="O6177" s="98"/>
      <c r="P6177" s="98"/>
      <c r="Q6177" s="130"/>
    </row>
    <row r="6178" spans="1:17" ht="12.6" customHeight="1" x14ac:dyDescent="0.2">
      <c r="A6178" s="234"/>
      <c r="B6178" s="98"/>
      <c r="C6178" s="130"/>
      <c r="D6178" s="240"/>
      <c r="E6178" s="240"/>
      <c r="F6178" s="224"/>
      <c r="G6178" s="98"/>
      <c r="H6178" s="98"/>
      <c r="I6178" s="130"/>
      <c r="J6178" s="98"/>
      <c r="K6178" s="98"/>
      <c r="L6178" s="98"/>
      <c r="M6178" s="255"/>
      <c r="N6178" s="255"/>
      <c r="O6178" s="98"/>
      <c r="P6178" s="98"/>
      <c r="Q6178" s="130"/>
    </row>
    <row r="6179" spans="1:17" ht="12.6" customHeight="1" x14ac:dyDescent="0.2">
      <c r="A6179" s="234"/>
      <c r="B6179" s="98"/>
      <c r="C6179" s="130"/>
      <c r="D6179" s="240"/>
      <c r="E6179" s="240"/>
      <c r="F6179" s="224"/>
      <c r="G6179" s="98"/>
      <c r="H6179" s="98"/>
      <c r="I6179" s="130"/>
      <c r="J6179" s="98"/>
      <c r="K6179" s="98"/>
      <c r="L6179" s="98"/>
      <c r="M6179" s="255"/>
      <c r="N6179" s="255"/>
      <c r="O6179" s="98"/>
      <c r="P6179" s="98"/>
      <c r="Q6179" s="130"/>
    </row>
    <row r="6180" spans="1:17" ht="12.6" customHeight="1" x14ac:dyDescent="0.2">
      <c r="A6180" s="234"/>
      <c r="B6180" s="98"/>
      <c r="C6180" s="130"/>
      <c r="D6180" s="240"/>
      <c r="E6180" s="240"/>
      <c r="F6180" s="224"/>
      <c r="G6180" s="98"/>
      <c r="H6180" s="98"/>
      <c r="I6180" s="130"/>
      <c r="J6180" s="98"/>
      <c r="K6180" s="98"/>
      <c r="L6180" s="98"/>
      <c r="M6180" s="255"/>
      <c r="N6180" s="255"/>
      <c r="O6180" s="98"/>
      <c r="P6180" s="98"/>
      <c r="Q6180" s="130"/>
    </row>
    <row r="6181" spans="1:17" ht="12.6" customHeight="1" x14ac:dyDescent="0.2">
      <c r="A6181" s="234"/>
      <c r="B6181" s="98"/>
      <c r="C6181" s="130"/>
      <c r="D6181" s="240"/>
      <c r="E6181" s="240"/>
      <c r="F6181" s="224"/>
      <c r="G6181" s="98"/>
      <c r="H6181" s="98"/>
      <c r="I6181" s="130"/>
      <c r="J6181" s="98"/>
      <c r="K6181" s="98"/>
      <c r="L6181" s="98"/>
      <c r="M6181" s="255"/>
      <c r="N6181" s="255"/>
      <c r="O6181" s="98"/>
      <c r="P6181" s="98"/>
      <c r="Q6181" s="130"/>
    </row>
    <row r="6182" spans="1:17" ht="12.6" customHeight="1" x14ac:dyDescent="0.2">
      <c r="A6182" s="234"/>
      <c r="B6182" s="98"/>
      <c r="C6182" s="130"/>
      <c r="D6182" s="240"/>
      <c r="E6182" s="240"/>
      <c r="F6182" s="224"/>
      <c r="G6182" s="98"/>
      <c r="H6182" s="98"/>
      <c r="I6182" s="130"/>
      <c r="J6182" s="98"/>
      <c r="K6182" s="98"/>
      <c r="L6182" s="98"/>
      <c r="M6182" s="255"/>
      <c r="N6182" s="255"/>
      <c r="O6182" s="98"/>
      <c r="P6182" s="98"/>
      <c r="Q6182" s="130"/>
    </row>
    <row r="6183" spans="1:17" ht="12.6" customHeight="1" x14ac:dyDescent="0.2">
      <c r="A6183" s="234"/>
      <c r="B6183" s="98"/>
      <c r="C6183" s="130"/>
      <c r="D6183" s="240"/>
      <c r="E6183" s="240"/>
      <c r="F6183" s="224"/>
      <c r="G6183" s="98"/>
      <c r="H6183" s="98"/>
      <c r="I6183" s="130"/>
      <c r="J6183" s="98"/>
      <c r="K6183" s="98"/>
      <c r="L6183" s="98"/>
      <c r="M6183" s="255"/>
      <c r="N6183" s="255"/>
      <c r="O6183" s="98"/>
      <c r="P6183" s="98"/>
      <c r="Q6183" s="130"/>
    </row>
    <row r="6184" spans="1:17" ht="12.6" customHeight="1" x14ac:dyDescent="0.2">
      <c r="A6184" s="234"/>
      <c r="B6184" s="98"/>
      <c r="C6184" s="130"/>
      <c r="D6184" s="240"/>
      <c r="E6184" s="240"/>
      <c r="F6184" s="224"/>
      <c r="G6184" s="98"/>
      <c r="H6184" s="98"/>
      <c r="I6184" s="130"/>
      <c r="J6184" s="98"/>
      <c r="K6184" s="98"/>
      <c r="L6184" s="98"/>
      <c r="M6184" s="255"/>
      <c r="N6184" s="255"/>
      <c r="O6184" s="98"/>
      <c r="P6184" s="98"/>
      <c r="Q6184" s="130"/>
    </row>
    <row r="6185" spans="1:17" ht="12.6" customHeight="1" x14ac:dyDescent="0.2">
      <c r="A6185" s="234"/>
      <c r="B6185" s="98"/>
      <c r="C6185" s="130"/>
      <c r="D6185" s="240"/>
      <c r="E6185" s="240"/>
      <c r="F6185" s="224"/>
      <c r="G6185" s="98"/>
      <c r="H6185" s="98"/>
      <c r="I6185" s="130"/>
      <c r="J6185" s="98"/>
      <c r="K6185" s="98"/>
      <c r="L6185" s="98"/>
      <c r="M6185" s="255"/>
      <c r="N6185" s="255"/>
      <c r="O6185" s="98"/>
      <c r="P6185" s="98"/>
      <c r="Q6185" s="130"/>
    </row>
    <row r="6186" spans="1:17" ht="12.6" customHeight="1" x14ac:dyDescent="0.2">
      <c r="A6186" s="234"/>
      <c r="B6186" s="98"/>
      <c r="C6186" s="130"/>
      <c r="D6186" s="240"/>
      <c r="E6186" s="240"/>
      <c r="F6186" s="224"/>
      <c r="G6186" s="98"/>
      <c r="H6186" s="98"/>
      <c r="I6186" s="130"/>
      <c r="J6186" s="98"/>
      <c r="K6186" s="98"/>
      <c r="L6186" s="98"/>
      <c r="M6186" s="255"/>
      <c r="N6186" s="255"/>
      <c r="O6186" s="98"/>
      <c r="P6186" s="98"/>
      <c r="Q6186" s="130"/>
    </row>
    <row r="6187" spans="1:17" ht="12.6" customHeight="1" x14ac:dyDescent="0.2">
      <c r="A6187" s="234"/>
      <c r="B6187" s="98"/>
      <c r="C6187" s="130"/>
      <c r="D6187" s="240"/>
      <c r="E6187" s="240"/>
      <c r="F6187" s="224"/>
      <c r="G6187" s="98"/>
      <c r="H6187" s="98"/>
      <c r="I6187" s="130"/>
      <c r="J6187" s="98"/>
      <c r="K6187" s="98"/>
      <c r="L6187" s="98"/>
      <c r="M6187" s="255"/>
      <c r="N6187" s="255"/>
      <c r="O6187" s="98"/>
      <c r="P6187" s="98"/>
      <c r="Q6187" s="130"/>
    </row>
    <row r="6188" spans="1:17" ht="12.6" customHeight="1" x14ac:dyDescent="0.2">
      <c r="A6188" s="234"/>
      <c r="B6188" s="98"/>
      <c r="C6188" s="130"/>
      <c r="D6188" s="240"/>
      <c r="E6188" s="240"/>
      <c r="F6188" s="224"/>
      <c r="G6188" s="98"/>
      <c r="H6188" s="98"/>
      <c r="I6188" s="130"/>
      <c r="J6188" s="98"/>
      <c r="K6188" s="98"/>
      <c r="L6188" s="98"/>
      <c r="M6188" s="255"/>
      <c r="N6188" s="255"/>
      <c r="O6188" s="98"/>
      <c r="P6188" s="98"/>
      <c r="Q6188" s="130"/>
    </row>
    <row r="6189" spans="1:17" ht="12.6" customHeight="1" x14ac:dyDescent="0.2">
      <c r="A6189" s="234"/>
      <c r="B6189" s="98"/>
      <c r="C6189" s="130"/>
      <c r="D6189" s="240"/>
      <c r="E6189" s="240"/>
      <c r="F6189" s="224"/>
      <c r="G6189" s="98"/>
      <c r="H6189" s="98"/>
      <c r="I6189" s="130"/>
      <c r="J6189" s="98"/>
      <c r="K6189" s="98"/>
      <c r="L6189" s="98"/>
      <c r="M6189" s="255"/>
      <c r="N6189" s="255"/>
      <c r="O6189" s="98"/>
      <c r="P6189" s="98"/>
      <c r="Q6189" s="130"/>
    </row>
    <row r="6190" spans="1:17" ht="12.6" customHeight="1" x14ac:dyDescent="0.2">
      <c r="A6190" s="234"/>
      <c r="B6190" s="98"/>
      <c r="C6190" s="130"/>
      <c r="D6190" s="240"/>
      <c r="E6190" s="240"/>
      <c r="F6190" s="224"/>
      <c r="G6190" s="98"/>
      <c r="H6190" s="98"/>
      <c r="I6190" s="130"/>
      <c r="J6190" s="98"/>
      <c r="K6190" s="98"/>
      <c r="L6190" s="98"/>
      <c r="M6190" s="255"/>
      <c r="N6190" s="255"/>
      <c r="O6190" s="98"/>
      <c r="P6190" s="98"/>
      <c r="Q6190" s="130"/>
    </row>
    <row r="6191" spans="1:17" ht="12.6" customHeight="1" x14ac:dyDescent="0.2">
      <c r="A6191" s="234"/>
      <c r="B6191" s="98"/>
      <c r="C6191" s="130"/>
      <c r="D6191" s="240"/>
      <c r="E6191" s="240"/>
      <c r="F6191" s="224"/>
      <c r="G6191" s="98"/>
      <c r="H6191" s="98"/>
      <c r="I6191" s="130"/>
      <c r="J6191" s="98"/>
      <c r="K6191" s="98"/>
      <c r="L6191" s="98"/>
      <c r="M6191" s="255"/>
      <c r="N6191" s="255"/>
      <c r="O6191" s="98"/>
      <c r="P6191" s="98"/>
      <c r="Q6191" s="130"/>
    </row>
    <row r="6192" spans="1:17" ht="12.6" customHeight="1" x14ac:dyDescent="0.2">
      <c r="A6192" s="234"/>
      <c r="B6192" s="98"/>
      <c r="C6192" s="130"/>
      <c r="D6192" s="240"/>
      <c r="E6192" s="240"/>
      <c r="F6192" s="224"/>
      <c r="G6192" s="98"/>
      <c r="H6192" s="98"/>
      <c r="I6192" s="130"/>
      <c r="J6192" s="98"/>
      <c r="K6192" s="98"/>
      <c r="L6192" s="98"/>
      <c r="M6192" s="255"/>
      <c r="N6192" s="255"/>
      <c r="O6192" s="98"/>
      <c r="P6192" s="98"/>
      <c r="Q6192" s="130"/>
    </row>
    <row r="6193" spans="1:17" ht="12.6" customHeight="1" x14ac:dyDescent="0.2">
      <c r="A6193" s="234"/>
      <c r="B6193" s="98"/>
      <c r="C6193" s="130"/>
      <c r="D6193" s="240"/>
      <c r="E6193" s="240"/>
      <c r="F6193" s="224"/>
      <c r="G6193" s="98"/>
      <c r="H6193" s="98"/>
      <c r="I6193" s="130"/>
      <c r="J6193" s="98"/>
      <c r="K6193" s="98"/>
      <c r="L6193" s="98"/>
      <c r="M6193" s="255"/>
      <c r="N6193" s="255"/>
      <c r="O6193" s="98"/>
      <c r="P6193" s="98"/>
      <c r="Q6193" s="130"/>
    </row>
    <row r="6194" spans="1:17" ht="12.6" customHeight="1" x14ac:dyDescent="0.2">
      <c r="A6194" s="234"/>
      <c r="B6194" s="98"/>
      <c r="C6194" s="130"/>
      <c r="D6194" s="240"/>
      <c r="E6194" s="240"/>
      <c r="F6194" s="224"/>
      <c r="G6194" s="98"/>
      <c r="H6194" s="98"/>
      <c r="I6194" s="130"/>
      <c r="J6194" s="98"/>
      <c r="K6194" s="98"/>
      <c r="L6194" s="98"/>
      <c r="M6194" s="255"/>
      <c r="N6194" s="255"/>
      <c r="O6194" s="98"/>
      <c r="P6194" s="98"/>
      <c r="Q6194" s="130"/>
    </row>
    <row r="6195" spans="1:17" ht="12.6" customHeight="1" x14ac:dyDescent="0.2">
      <c r="A6195" s="234"/>
      <c r="B6195" s="98"/>
      <c r="C6195" s="130"/>
      <c r="D6195" s="240"/>
      <c r="E6195" s="240"/>
      <c r="F6195" s="224"/>
      <c r="G6195" s="98"/>
      <c r="H6195" s="98"/>
      <c r="I6195" s="130"/>
      <c r="J6195" s="98"/>
      <c r="K6195" s="98"/>
      <c r="L6195" s="98"/>
      <c r="M6195" s="255"/>
      <c r="N6195" s="255"/>
      <c r="O6195" s="98"/>
      <c r="P6195" s="98"/>
      <c r="Q6195" s="130"/>
    </row>
    <row r="6196" spans="1:17" ht="12.6" customHeight="1" x14ac:dyDescent="0.2">
      <c r="A6196" s="234"/>
      <c r="B6196" s="98"/>
      <c r="C6196" s="130"/>
      <c r="D6196" s="240"/>
      <c r="E6196" s="240"/>
      <c r="F6196" s="224"/>
      <c r="G6196" s="98"/>
      <c r="H6196" s="98"/>
      <c r="I6196" s="130"/>
      <c r="J6196" s="98"/>
      <c r="K6196" s="98"/>
      <c r="L6196" s="98"/>
      <c r="M6196" s="255"/>
      <c r="N6196" s="255"/>
      <c r="O6196" s="98"/>
      <c r="P6196" s="98"/>
      <c r="Q6196" s="130"/>
    </row>
    <row r="6197" spans="1:17" ht="12.6" customHeight="1" x14ac:dyDescent="0.2">
      <c r="A6197" s="234"/>
      <c r="B6197" s="98"/>
      <c r="C6197" s="130"/>
      <c r="D6197" s="240"/>
      <c r="E6197" s="240"/>
      <c r="F6197" s="224"/>
      <c r="G6197" s="98"/>
      <c r="H6197" s="98"/>
      <c r="I6197" s="130"/>
      <c r="J6197" s="98"/>
      <c r="K6197" s="98"/>
      <c r="L6197" s="98"/>
      <c r="M6197" s="255"/>
      <c r="N6197" s="255"/>
      <c r="O6197" s="98"/>
      <c r="P6197" s="98"/>
      <c r="Q6197" s="130"/>
    </row>
    <row r="6198" spans="1:17" ht="12.6" customHeight="1" x14ac:dyDescent="0.2">
      <c r="A6198" s="234"/>
      <c r="B6198" s="98"/>
      <c r="C6198" s="130"/>
      <c r="D6198" s="240"/>
      <c r="E6198" s="240"/>
      <c r="F6198" s="224"/>
      <c r="G6198" s="98"/>
      <c r="H6198" s="98"/>
      <c r="I6198" s="130"/>
      <c r="J6198" s="98"/>
      <c r="K6198" s="98"/>
      <c r="L6198" s="98"/>
      <c r="M6198" s="255"/>
      <c r="N6198" s="255"/>
      <c r="O6198" s="98"/>
      <c r="P6198" s="98"/>
      <c r="Q6198" s="130"/>
    </row>
    <row r="6199" spans="1:17" ht="12.6" customHeight="1" x14ac:dyDescent="0.2">
      <c r="A6199" s="234"/>
      <c r="B6199" s="98"/>
      <c r="C6199" s="130"/>
      <c r="D6199" s="240"/>
      <c r="E6199" s="240"/>
      <c r="F6199" s="224"/>
      <c r="G6199" s="98"/>
      <c r="H6199" s="98"/>
      <c r="I6199" s="130"/>
      <c r="J6199" s="98"/>
      <c r="K6199" s="98"/>
      <c r="L6199" s="98"/>
      <c r="M6199" s="255"/>
      <c r="N6199" s="255"/>
      <c r="O6199" s="98"/>
      <c r="P6199" s="98"/>
      <c r="Q6199" s="130"/>
    </row>
    <row r="6200" spans="1:17" ht="12.6" customHeight="1" x14ac:dyDescent="0.2">
      <c r="A6200" s="234"/>
      <c r="B6200" s="98"/>
      <c r="C6200" s="130"/>
      <c r="D6200" s="240"/>
      <c r="E6200" s="240"/>
      <c r="F6200" s="224"/>
      <c r="G6200" s="98"/>
      <c r="H6200" s="98"/>
      <c r="I6200" s="130"/>
      <c r="J6200" s="98"/>
      <c r="K6200" s="98"/>
      <c r="L6200" s="98"/>
      <c r="M6200" s="255"/>
      <c r="N6200" s="255"/>
      <c r="O6200" s="98"/>
      <c r="P6200" s="98"/>
      <c r="Q6200" s="130"/>
    </row>
    <row r="6201" spans="1:17" ht="12.6" customHeight="1" x14ac:dyDescent="0.2">
      <c r="A6201" s="234"/>
      <c r="B6201" s="98"/>
      <c r="C6201" s="130"/>
      <c r="D6201" s="240"/>
      <c r="E6201" s="240"/>
      <c r="F6201" s="224"/>
      <c r="G6201" s="98"/>
      <c r="H6201" s="98"/>
      <c r="I6201" s="130"/>
      <c r="J6201" s="98"/>
      <c r="K6201" s="98"/>
      <c r="L6201" s="98"/>
      <c r="M6201" s="255"/>
      <c r="N6201" s="255"/>
      <c r="O6201" s="98"/>
      <c r="P6201" s="98"/>
      <c r="Q6201" s="130"/>
    </row>
    <row r="6202" spans="1:17" ht="12.6" customHeight="1" x14ac:dyDescent="0.2">
      <c r="A6202" s="234"/>
      <c r="B6202" s="98"/>
      <c r="C6202" s="130"/>
      <c r="D6202" s="240"/>
      <c r="E6202" s="240"/>
      <c r="F6202" s="224"/>
      <c r="G6202" s="98"/>
      <c r="H6202" s="98"/>
      <c r="I6202" s="130"/>
      <c r="J6202" s="98"/>
      <c r="K6202" s="98"/>
      <c r="L6202" s="98"/>
      <c r="M6202" s="255"/>
      <c r="N6202" s="255"/>
      <c r="O6202" s="98"/>
      <c r="P6202" s="98"/>
      <c r="Q6202" s="130"/>
    </row>
    <row r="6203" spans="1:17" ht="12.6" customHeight="1" x14ac:dyDescent="0.2">
      <c r="A6203" s="234"/>
      <c r="B6203" s="98"/>
      <c r="C6203" s="130"/>
      <c r="D6203" s="240"/>
      <c r="E6203" s="240"/>
      <c r="F6203" s="224"/>
      <c r="G6203" s="98"/>
      <c r="H6203" s="98"/>
      <c r="I6203" s="130"/>
      <c r="J6203" s="98"/>
      <c r="K6203" s="98"/>
      <c r="L6203" s="98"/>
      <c r="M6203" s="255"/>
      <c r="N6203" s="255"/>
      <c r="O6203" s="98"/>
      <c r="P6203" s="98"/>
      <c r="Q6203" s="130"/>
    </row>
    <row r="6204" spans="1:17" ht="12.6" customHeight="1" x14ac:dyDescent="0.2">
      <c r="A6204" s="234"/>
      <c r="B6204" s="98"/>
      <c r="C6204" s="130"/>
      <c r="D6204" s="240"/>
      <c r="E6204" s="240"/>
      <c r="F6204" s="224"/>
      <c r="G6204" s="98"/>
      <c r="H6204" s="98"/>
      <c r="I6204" s="130"/>
      <c r="J6204" s="98"/>
      <c r="K6204" s="98"/>
      <c r="L6204" s="98"/>
      <c r="M6204" s="255"/>
      <c r="N6204" s="255"/>
      <c r="O6204" s="98"/>
      <c r="P6204" s="98"/>
      <c r="Q6204" s="130"/>
    </row>
    <row r="6205" spans="1:17" ht="12.6" customHeight="1" x14ac:dyDescent="0.2">
      <c r="A6205" s="234"/>
      <c r="B6205" s="98"/>
      <c r="C6205" s="130"/>
      <c r="D6205" s="240"/>
      <c r="E6205" s="240"/>
      <c r="F6205" s="224"/>
      <c r="G6205" s="98"/>
      <c r="H6205" s="98"/>
      <c r="I6205" s="130"/>
      <c r="J6205" s="98"/>
      <c r="K6205" s="98"/>
      <c r="L6205" s="98"/>
      <c r="M6205" s="255"/>
      <c r="N6205" s="255"/>
      <c r="O6205" s="98"/>
      <c r="P6205" s="98"/>
      <c r="Q6205" s="130"/>
    </row>
    <row r="6206" spans="1:17" ht="12.6" customHeight="1" x14ac:dyDescent="0.2">
      <c r="A6206" s="234"/>
      <c r="B6206" s="98"/>
      <c r="C6206" s="130"/>
      <c r="D6206" s="240"/>
      <c r="E6206" s="240"/>
      <c r="F6206" s="224"/>
      <c r="G6206" s="98"/>
      <c r="H6206" s="98"/>
      <c r="I6206" s="130"/>
      <c r="J6206" s="98"/>
      <c r="K6206" s="98"/>
      <c r="L6206" s="98"/>
      <c r="M6206" s="255"/>
      <c r="N6206" s="255"/>
      <c r="O6206" s="98"/>
      <c r="P6206" s="98"/>
      <c r="Q6206" s="130"/>
    </row>
    <row r="6207" spans="1:17" ht="12.6" customHeight="1" x14ac:dyDescent="0.2">
      <c r="A6207" s="234"/>
      <c r="B6207" s="98"/>
      <c r="C6207" s="130"/>
      <c r="D6207" s="240"/>
      <c r="E6207" s="240"/>
      <c r="F6207" s="224"/>
      <c r="G6207" s="98"/>
      <c r="H6207" s="98"/>
      <c r="I6207" s="130"/>
      <c r="J6207" s="98"/>
      <c r="K6207" s="98"/>
      <c r="L6207" s="98"/>
      <c r="M6207" s="255"/>
      <c r="N6207" s="255"/>
      <c r="O6207" s="98"/>
      <c r="P6207" s="98"/>
      <c r="Q6207" s="130"/>
    </row>
    <row r="6208" spans="1:17" ht="12.6" customHeight="1" x14ac:dyDescent="0.2">
      <c r="A6208" s="234"/>
      <c r="B6208" s="98"/>
      <c r="C6208" s="130"/>
      <c r="D6208" s="240"/>
      <c r="E6208" s="240"/>
      <c r="F6208" s="224"/>
      <c r="G6208" s="98"/>
      <c r="H6208" s="98"/>
      <c r="I6208" s="130"/>
      <c r="J6208" s="98"/>
      <c r="K6208" s="98"/>
      <c r="L6208" s="98"/>
      <c r="M6208" s="255"/>
      <c r="N6208" s="255"/>
      <c r="O6208" s="98"/>
      <c r="P6208" s="98"/>
      <c r="Q6208" s="130"/>
    </row>
    <row r="6209" spans="1:17" ht="12.6" customHeight="1" x14ac:dyDescent="0.2">
      <c r="A6209" s="234"/>
      <c r="B6209" s="98"/>
      <c r="C6209" s="130"/>
      <c r="D6209" s="240"/>
      <c r="E6209" s="240"/>
      <c r="F6209" s="224"/>
      <c r="G6209" s="98"/>
      <c r="H6209" s="98"/>
      <c r="I6209" s="130"/>
      <c r="J6209" s="98"/>
      <c r="K6209" s="98"/>
      <c r="L6209" s="98"/>
      <c r="M6209" s="255"/>
      <c r="N6209" s="255"/>
      <c r="O6209" s="98"/>
      <c r="P6209" s="98"/>
      <c r="Q6209" s="130"/>
    </row>
    <row r="6210" spans="1:17" ht="12.6" customHeight="1" x14ac:dyDescent="0.2">
      <c r="A6210" s="234"/>
      <c r="B6210" s="98"/>
      <c r="C6210" s="130"/>
      <c r="D6210" s="240"/>
      <c r="E6210" s="240"/>
      <c r="F6210" s="224"/>
      <c r="G6210" s="98"/>
      <c r="H6210" s="98"/>
      <c r="I6210" s="130"/>
      <c r="J6210" s="98"/>
      <c r="K6210" s="98"/>
      <c r="L6210" s="98"/>
      <c r="M6210" s="255"/>
      <c r="N6210" s="255"/>
      <c r="O6210" s="98"/>
      <c r="P6210" s="98"/>
      <c r="Q6210" s="130"/>
    </row>
    <row r="6211" spans="1:17" ht="12.6" customHeight="1" x14ac:dyDescent="0.2">
      <c r="A6211" s="234"/>
      <c r="B6211" s="98"/>
      <c r="C6211" s="130"/>
      <c r="D6211" s="240"/>
      <c r="E6211" s="240"/>
      <c r="F6211" s="224"/>
      <c r="G6211" s="98"/>
      <c r="H6211" s="98"/>
      <c r="I6211" s="130"/>
      <c r="J6211" s="98"/>
      <c r="K6211" s="98"/>
      <c r="L6211" s="98"/>
      <c r="M6211" s="255"/>
      <c r="N6211" s="255"/>
      <c r="O6211" s="98"/>
      <c r="P6211" s="98"/>
      <c r="Q6211" s="130"/>
    </row>
    <row r="6212" spans="1:17" ht="12.6" customHeight="1" x14ac:dyDescent="0.2">
      <c r="A6212" s="234"/>
      <c r="B6212" s="98"/>
      <c r="C6212" s="130"/>
      <c r="D6212" s="240"/>
      <c r="E6212" s="240"/>
      <c r="F6212" s="224"/>
      <c r="G6212" s="98"/>
      <c r="H6212" s="98"/>
      <c r="I6212" s="130"/>
      <c r="J6212" s="98"/>
      <c r="K6212" s="98"/>
      <c r="L6212" s="98"/>
      <c r="M6212" s="255"/>
      <c r="N6212" s="255"/>
      <c r="O6212" s="98"/>
      <c r="P6212" s="98"/>
      <c r="Q6212" s="130"/>
    </row>
    <row r="6213" spans="1:17" ht="12.6" customHeight="1" x14ac:dyDescent="0.2">
      <c r="A6213" s="234"/>
      <c r="B6213" s="98"/>
      <c r="C6213" s="130"/>
      <c r="D6213" s="240"/>
      <c r="E6213" s="240"/>
      <c r="F6213" s="224"/>
      <c r="G6213" s="98"/>
      <c r="H6213" s="98"/>
      <c r="I6213" s="130"/>
      <c r="J6213" s="98"/>
      <c r="K6213" s="98"/>
      <c r="L6213" s="98"/>
      <c r="M6213" s="255"/>
      <c r="N6213" s="255"/>
      <c r="O6213" s="98"/>
      <c r="P6213" s="98"/>
      <c r="Q6213" s="130"/>
    </row>
    <row r="6214" spans="1:17" ht="12.6" customHeight="1" x14ac:dyDescent="0.2">
      <c r="A6214" s="234"/>
      <c r="B6214" s="98"/>
      <c r="C6214" s="130"/>
      <c r="D6214" s="240"/>
      <c r="E6214" s="240"/>
      <c r="F6214" s="224"/>
      <c r="G6214" s="98"/>
      <c r="H6214" s="98"/>
      <c r="I6214" s="130"/>
      <c r="J6214" s="98"/>
      <c r="K6214" s="98"/>
      <c r="L6214" s="98"/>
      <c r="M6214" s="255"/>
      <c r="N6214" s="255"/>
      <c r="O6214" s="98"/>
      <c r="P6214" s="98"/>
      <c r="Q6214" s="130"/>
    </row>
    <row r="6215" spans="1:17" ht="12.6" customHeight="1" x14ac:dyDescent="0.2">
      <c r="A6215" s="234"/>
      <c r="B6215" s="98"/>
      <c r="C6215" s="130"/>
      <c r="D6215" s="240"/>
      <c r="E6215" s="240"/>
      <c r="F6215" s="224"/>
      <c r="G6215" s="98"/>
      <c r="H6215" s="98"/>
      <c r="I6215" s="130"/>
      <c r="J6215" s="98"/>
      <c r="K6215" s="98"/>
      <c r="L6215" s="98"/>
      <c r="M6215" s="255"/>
      <c r="N6215" s="255"/>
      <c r="O6215" s="98"/>
      <c r="P6215" s="98"/>
      <c r="Q6215" s="130"/>
    </row>
    <row r="6216" spans="1:17" ht="12.6" customHeight="1" x14ac:dyDescent="0.2">
      <c r="A6216" s="234"/>
      <c r="B6216" s="98"/>
      <c r="C6216" s="130"/>
      <c r="D6216" s="240"/>
      <c r="E6216" s="240"/>
      <c r="F6216" s="224"/>
      <c r="G6216" s="98"/>
      <c r="H6216" s="98"/>
      <c r="I6216" s="130"/>
      <c r="J6216" s="98"/>
      <c r="K6216" s="98"/>
      <c r="L6216" s="98"/>
      <c r="M6216" s="255"/>
      <c r="N6216" s="255"/>
      <c r="O6216" s="98"/>
      <c r="P6216" s="98"/>
      <c r="Q6216" s="130"/>
    </row>
    <row r="6217" spans="1:17" ht="12.6" customHeight="1" x14ac:dyDescent="0.2">
      <c r="A6217" s="234"/>
      <c r="B6217" s="98"/>
      <c r="C6217" s="130"/>
      <c r="D6217" s="240"/>
      <c r="E6217" s="240"/>
      <c r="F6217" s="224"/>
      <c r="G6217" s="98"/>
      <c r="H6217" s="98"/>
      <c r="I6217" s="130"/>
      <c r="J6217" s="98"/>
      <c r="K6217" s="98"/>
      <c r="L6217" s="98"/>
      <c r="M6217" s="255"/>
      <c r="N6217" s="255"/>
      <c r="O6217" s="98"/>
      <c r="P6217" s="98"/>
      <c r="Q6217" s="130"/>
    </row>
    <row r="6218" spans="1:17" ht="12.6" customHeight="1" x14ac:dyDescent="0.2">
      <c r="A6218" s="234"/>
      <c r="B6218" s="98"/>
      <c r="C6218" s="130"/>
      <c r="D6218" s="240"/>
      <c r="E6218" s="240"/>
      <c r="F6218" s="224"/>
      <c r="G6218" s="98"/>
      <c r="H6218" s="98"/>
      <c r="I6218" s="130"/>
      <c r="J6218" s="98"/>
      <c r="K6218" s="98"/>
      <c r="L6218" s="98"/>
      <c r="M6218" s="255"/>
      <c r="N6218" s="255"/>
      <c r="O6218" s="98"/>
      <c r="P6218" s="98"/>
      <c r="Q6218" s="130"/>
    </row>
    <row r="6219" spans="1:17" ht="12.6" customHeight="1" x14ac:dyDescent="0.2">
      <c r="A6219" s="234"/>
      <c r="B6219" s="98"/>
      <c r="C6219" s="130"/>
      <c r="D6219" s="240"/>
      <c r="E6219" s="240"/>
      <c r="F6219" s="224"/>
      <c r="G6219" s="98"/>
      <c r="H6219" s="98"/>
      <c r="I6219" s="130"/>
      <c r="J6219" s="98"/>
      <c r="K6219" s="98"/>
      <c r="L6219" s="98"/>
      <c r="M6219" s="255"/>
      <c r="N6219" s="255"/>
      <c r="O6219" s="98"/>
      <c r="P6219" s="98"/>
      <c r="Q6219" s="130"/>
    </row>
    <row r="6220" spans="1:17" ht="12.6" customHeight="1" x14ac:dyDescent="0.2">
      <c r="A6220" s="234"/>
      <c r="B6220" s="98"/>
      <c r="C6220" s="130"/>
      <c r="D6220" s="240"/>
      <c r="E6220" s="240"/>
      <c r="F6220" s="224"/>
      <c r="G6220" s="98"/>
      <c r="H6220" s="98"/>
      <c r="I6220" s="130"/>
      <c r="J6220" s="98"/>
      <c r="K6220" s="98"/>
      <c r="L6220" s="98"/>
      <c r="M6220" s="255"/>
      <c r="N6220" s="255"/>
      <c r="O6220" s="98"/>
      <c r="P6220" s="98"/>
      <c r="Q6220" s="130"/>
    </row>
    <row r="6221" spans="1:17" ht="12.6" customHeight="1" x14ac:dyDescent="0.2">
      <c r="A6221" s="234"/>
      <c r="B6221" s="98"/>
      <c r="C6221" s="130"/>
      <c r="D6221" s="240"/>
      <c r="E6221" s="240"/>
      <c r="F6221" s="224"/>
      <c r="G6221" s="98"/>
      <c r="H6221" s="98"/>
      <c r="I6221" s="130"/>
      <c r="J6221" s="98"/>
      <c r="K6221" s="98"/>
      <c r="L6221" s="98"/>
      <c r="M6221" s="255"/>
      <c r="N6221" s="255"/>
      <c r="O6221" s="98"/>
      <c r="P6221" s="98"/>
      <c r="Q6221" s="130"/>
    </row>
    <row r="6222" spans="1:17" ht="12.6" customHeight="1" x14ac:dyDescent="0.2">
      <c r="A6222" s="234"/>
      <c r="B6222" s="98"/>
      <c r="C6222" s="130"/>
      <c r="D6222" s="240"/>
      <c r="E6222" s="240"/>
      <c r="F6222" s="224"/>
      <c r="G6222" s="98"/>
      <c r="H6222" s="98"/>
      <c r="I6222" s="130"/>
      <c r="J6222" s="98"/>
      <c r="K6222" s="98"/>
      <c r="L6222" s="98"/>
      <c r="M6222" s="255"/>
      <c r="N6222" s="255"/>
      <c r="O6222" s="98"/>
      <c r="P6222" s="98"/>
      <c r="Q6222" s="130"/>
    </row>
    <row r="6223" spans="1:17" ht="12.6" customHeight="1" x14ac:dyDescent="0.2">
      <c r="A6223" s="234"/>
      <c r="B6223" s="98"/>
      <c r="C6223" s="130"/>
      <c r="D6223" s="240"/>
      <c r="E6223" s="240"/>
      <c r="F6223" s="224"/>
      <c r="G6223" s="98"/>
      <c r="H6223" s="98"/>
      <c r="I6223" s="130"/>
      <c r="J6223" s="98"/>
      <c r="K6223" s="98"/>
      <c r="L6223" s="98"/>
      <c r="M6223" s="255"/>
      <c r="N6223" s="255"/>
      <c r="O6223" s="98"/>
      <c r="P6223" s="98"/>
      <c r="Q6223" s="130"/>
    </row>
    <row r="6224" spans="1:17" ht="12.6" customHeight="1" x14ac:dyDescent="0.2">
      <c r="A6224" s="234"/>
      <c r="B6224" s="98"/>
      <c r="C6224" s="130"/>
      <c r="D6224" s="240"/>
      <c r="E6224" s="240"/>
      <c r="F6224" s="224"/>
      <c r="G6224" s="98"/>
      <c r="H6224" s="98"/>
      <c r="I6224" s="130"/>
      <c r="J6224" s="98"/>
      <c r="K6224" s="98"/>
      <c r="L6224" s="98"/>
      <c r="M6224" s="255"/>
      <c r="N6224" s="255"/>
      <c r="O6224" s="98"/>
      <c r="P6224" s="98"/>
      <c r="Q6224" s="130"/>
    </row>
    <row r="6225" spans="1:17" ht="12.6" customHeight="1" x14ac:dyDescent="0.2">
      <c r="A6225" s="234"/>
      <c r="B6225" s="98"/>
      <c r="C6225" s="130"/>
      <c r="D6225" s="240"/>
      <c r="E6225" s="240"/>
      <c r="F6225" s="224"/>
      <c r="G6225" s="98"/>
      <c r="H6225" s="98"/>
      <c r="I6225" s="130"/>
      <c r="J6225" s="98"/>
      <c r="K6225" s="98"/>
      <c r="L6225" s="98"/>
      <c r="M6225" s="255"/>
      <c r="N6225" s="255"/>
      <c r="O6225" s="98"/>
      <c r="P6225" s="98"/>
      <c r="Q6225" s="130"/>
    </row>
    <row r="6226" spans="1:17" ht="12.6" customHeight="1" x14ac:dyDescent="0.2">
      <c r="A6226" s="234"/>
      <c r="B6226" s="98"/>
      <c r="C6226" s="130"/>
      <c r="D6226" s="240"/>
      <c r="E6226" s="240"/>
      <c r="F6226" s="224"/>
      <c r="G6226" s="98"/>
      <c r="H6226" s="98"/>
      <c r="I6226" s="130"/>
      <c r="J6226" s="98"/>
      <c r="K6226" s="98"/>
      <c r="L6226" s="98"/>
      <c r="M6226" s="255"/>
      <c r="N6226" s="255"/>
      <c r="O6226" s="98"/>
      <c r="P6226" s="98"/>
      <c r="Q6226" s="130"/>
    </row>
    <row r="6227" spans="1:17" ht="12.6" customHeight="1" x14ac:dyDescent="0.2">
      <c r="A6227" s="234"/>
      <c r="B6227" s="98"/>
      <c r="C6227" s="130"/>
      <c r="D6227" s="240"/>
      <c r="E6227" s="240"/>
      <c r="F6227" s="224"/>
      <c r="G6227" s="98"/>
      <c r="H6227" s="98"/>
      <c r="I6227" s="130"/>
      <c r="J6227" s="98"/>
      <c r="K6227" s="98"/>
      <c r="L6227" s="98"/>
      <c r="M6227" s="255"/>
      <c r="N6227" s="255"/>
      <c r="O6227" s="98"/>
      <c r="P6227" s="98"/>
      <c r="Q6227" s="130"/>
    </row>
    <row r="6228" spans="1:17" ht="12.6" customHeight="1" x14ac:dyDescent="0.2">
      <c r="A6228" s="234"/>
      <c r="B6228" s="98"/>
      <c r="C6228" s="130"/>
      <c r="D6228" s="240"/>
      <c r="E6228" s="240"/>
      <c r="F6228" s="224"/>
      <c r="G6228" s="98"/>
      <c r="H6228" s="98"/>
      <c r="I6228" s="130"/>
      <c r="J6228" s="98"/>
      <c r="K6228" s="98"/>
      <c r="L6228" s="98"/>
      <c r="M6228" s="255"/>
      <c r="N6228" s="255"/>
      <c r="O6228" s="98"/>
      <c r="P6228" s="98"/>
      <c r="Q6228" s="130"/>
    </row>
    <row r="6229" spans="1:17" ht="12.6" customHeight="1" x14ac:dyDescent="0.2">
      <c r="A6229" s="234"/>
      <c r="B6229" s="98"/>
      <c r="C6229" s="130"/>
      <c r="D6229" s="240"/>
      <c r="E6229" s="240"/>
      <c r="F6229" s="224"/>
      <c r="G6229" s="98"/>
      <c r="H6229" s="98"/>
      <c r="I6229" s="130"/>
      <c r="J6229" s="98"/>
      <c r="K6229" s="98"/>
      <c r="L6229" s="98"/>
      <c r="M6229" s="255"/>
      <c r="N6229" s="255"/>
      <c r="O6229" s="98"/>
      <c r="P6229" s="98"/>
      <c r="Q6229" s="130"/>
    </row>
    <row r="6230" spans="1:17" ht="12.6" customHeight="1" x14ac:dyDescent="0.2">
      <c r="A6230" s="234"/>
      <c r="B6230" s="98"/>
      <c r="C6230" s="130"/>
      <c r="D6230" s="240"/>
      <c r="E6230" s="240"/>
      <c r="F6230" s="224"/>
      <c r="G6230" s="98"/>
      <c r="H6230" s="98"/>
      <c r="I6230" s="130"/>
      <c r="J6230" s="98"/>
      <c r="K6230" s="98"/>
      <c r="L6230" s="98"/>
      <c r="M6230" s="255"/>
      <c r="N6230" s="255"/>
      <c r="O6230" s="98"/>
      <c r="P6230" s="98"/>
      <c r="Q6230" s="130"/>
    </row>
    <row r="6231" spans="1:17" ht="12.6" customHeight="1" x14ac:dyDescent="0.2">
      <c r="A6231" s="234"/>
      <c r="B6231" s="98"/>
      <c r="C6231" s="130"/>
      <c r="D6231" s="240"/>
      <c r="E6231" s="240"/>
      <c r="F6231" s="224"/>
      <c r="G6231" s="98"/>
      <c r="H6231" s="98"/>
      <c r="I6231" s="130"/>
      <c r="J6231" s="98"/>
      <c r="K6231" s="98"/>
      <c r="L6231" s="98"/>
      <c r="M6231" s="255"/>
      <c r="N6231" s="255"/>
      <c r="O6231" s="98"/>
      <c r="P6231" s="98"/>
      <c r="Q6231" s="130"/>
    </row>
    <row r="6232" spans="1:17" ht="12.6" customHeight="1" x14ac:dyDescent="0.2">
      <c r="A6232" s="234"/>
      <c r="B6232" s="98"/>
      <c r="C6232" s="130"/>
      <c r="D6232" s="240"/>
      <c r="E6232" s="240"/>
      <c r="F6232" s="224"/>
      <c r="G6232" s="98"/>
      <c r="H6232" s="98"/>
      <c r="I6232" s="130"/>
      <c r="J6232" s="98"/>
      <c r="K6232" s="98"/>
      <c r="L6232" s="98"/>
      <c r="M6232" s="255"/>
      <c r="N6232" s="255"/>
      <c r="O6232" s="98"/>
      <c r="P6232" s="98"/>
      <c r="Q6232" s="130"/>
    </row>
    <row r="6233" spans="1:17" ht="12.6" customHeight="1" x14ac:dyDescent="0.2">
      <c r="A6233" s="234"/>
      <c r="B6233" s="98"/>
      <c r="C6233" s="130"/>
      <c r="D6233" s="240"/>
      <c r="E6233" s="240"/>
      <c r="F6233" s="224"/>
      <c r="G6233" s="98"/>
      <c r="H6233" s="98"/>
      <c r="I6233" s="130"/>
      <c r="J6233" s="98"/>
      <c r="K6233" s="98"/>
      <c r="L6233" s="98"/>
      <c r="M6233" s="255"/>
      <c r="N6233" s="255"/>
      <c r="O6233" s="98"/>
      <c r="P6233" s="98"/>
      <c r="Q6233" s="130"/>
    </row>
    <row r="6234" spans="1:17" ht="12.6" customHeight="1" x14ac:dyDescent="0.2">
      <c r="A6234" s="234"/>
      <c r="B6234" s="98"/>
      <c r="C6234" s="130"/>
      <c r="D6234" s="240"/>
      <c r="E6234" s="240"/>
      <c r="F6234" s="224"/>
      <c r="G6234" s="98"/>
      <c r="H6234" s="98"/>
      <c r="I6234" s="130"/>
      <c r="J6234" s="98"/>
      <c r="K6234" s="98"/>
      <c r="L6234" s="98"/>
      <c r="M6234" s="255"/>
      <c r="N6234" s="255"/>
      <c r="O6234" s="98"/>
      <c r="P6234" s="98"/>
      <c r="Q6234" s="130"/>
    </row>
    <row r="6235" spans="1:17" ht="12.6" customHeight="1" x14ac:dyDescent="0.2">
      <c r="A6235" s="234"/>
      <c r="B6235" s="98"/>
      <c r="C6235" s="130"/>
      <c r="D6235" s="240"/>
      <c r="E6235" s="240"/>
      <c r="F6235" s="224"/>
      <c r="G6235" s="98"/>
      <c r="H6235" s="98"/>
      <c r="I6235" s="130"/>
      <c r="J6235" s="98"/>
      <c r="K6235" s="98"/>
      <c r="L6235" s="98"/>
      <c r="M6235" s="255"/>
      <c r="N6235" s="255"/>
      <c r="O6235" s="98"/>
      <c r="P6235" s="98"/>
      <c r="Q6235" s="130"/>
    </row>
    <row r="6236" spans="1:17" ht="12.6" customHeight="1" x14ac:dyDescent="0.2">
      <c r="A6236" s="234"/>
      <c r="B6236" s="98"/>
      <c r="C6236" s="130"/>
      <c r="D6236" s="240"/>
      <c r="E6236" s="240"/>
      <c r="F6236" s="224"/>
      <c r="G6236" s="98"/>
      <c r="H6236" s="98"/>
      <c r="I6236" s="130"/>
      <c r="J6236" s="98"/>
      <c r="K6236" s="98"/>
      <c r="L6236" s="98"/>
      <c r="M6236" s="255"/>
      <c r="N6236" s="255"/>
      <c r="O6236" s="98"/>
      <c r="P6236" s="98"/>
      <c r="Q6236" s="130"/>
    </row>
    <row r="6237" spans="1:17" ht="12.6" customHeight="1" x14ac:dyDescent="0.2">
      <c r="A6237" s="234"/>
      <c r="B6237" s="98"/>
      <c r="C6237" s="130"/>
      <c r="D6237" s="240"/>
      <c r="E6237" s="240"/>
      <c r="F6237" s="224"/>
      <c r="G6237" s="98"/>
      <c r="H6237" s="98"/>
      <c r="I6237" s="130"/>
      <c r="J6237" s="98"/>
      <c r="K6237" s="98"/>
      <c r="L6237" s="98"/>
      <c r="M6237" s="255"/>
      <c r="N6237" s="255"/>
      <c r="O6237" s="98"/>
      <c r="P6237" s="98"/>
      <c r="Q6237" s="130"/>
    </row>
    <row r="6238" spans="1:17" ht="12.6" customHeight="1" x14ac:dyDescent="0.2">
      <c r="A6238" s="234"/>
      <c r="B6238" s="98"/>
      <c r="C6238" s="130"/>
      <c r="D6238" s="240"/>
      <c r="E6238" s="240"/>
      <c r="F6238" s="224"/>
      <c r="G6238" s="98"/>
      <c r="H6238" s="98"/>
      <c r="I6238" s="130"/>
      <c r="J6238" s="98"/>
      <c r="K6238" s="98"/>
      <c r="L6238" s="98"/>
      <c r="M6238" s="255"/>
      <c r="N6238" s="255"/>
      <c r="O6238" s="98"/>
      <c r="P6238" s="98"/>
      <c r="Q6238" s="130"/>
    </row>
    <row r="6239" spans="1:17" ht="12.6" customHeight="1" x14ac:dyDescent="0.2">
      <c r="A6239" s="234"/>
      <c r="B6239" s="98"/>
      <c r="C6239" s="130"/>
      <c r="D6239" s="240"/>
      <c r="E6239" s="240"/>
      <c r="F6239" s="224"/>
      <c r="G6239" s="98"/>
      <c r="H6239" s="98"/>
      <c r="I6239" s="130"/>
      <c r="J6239" s="98"/>
      <c r="K6239" s="98"/>
      <c r="L6239" s="98"/>
      <c r="M6239" s="255"/>
      <c r="N6239" s="255"/>
      <c r="O6239" s="98"/>
      <c r="P6239" s="98"/>
      <c r="Q6239" s="130"/>
    </row>
    <row r="6240" spans="1:17" ht="12.6" customHeight="1" x14ac:dyDescent="0.2">
      <c r="A6240" s="234"/>
      <c r="B6240" s="98"/>
      <c r="C6240" s="130"/>
      <c r="D6240" s="240"/>
      <c r="E6240" s="240"/>
      <c r="F6240" s="224"/>
      <c r="G6240" s="98"/>
      <c r="H6240" s="98"/>
      <c r="I6240" s="130"/>
      <c r="J6240" s="98"/>
      <c r="K6240" s="98"/>
      <c r="L6240" s="98"/>
      <c r="M6240" s="255"/>
      <c r="N6240" s="255"/>
      <c r="O6240" s="98"/>
      <c r="P6240" s="98"/>
      <c r="Q6240" s="130"/>
    </row>
    <row r="6241" spans="1:17" ht="12.6" customHeight="1" x14ac:dyDescent="0.2">
      <c r="A6241" s="234"/>
      <c r="B6241" s="98"/>
      <c r="C6241" s="130"/>
      <c r="D6241" s="240"/>
      <c r="E6241" s="240"/>
      <c r="F6241" s="224"/>
      <c r="G6241" s="98"/>
      <c r="H6241" s="98"/>
      <c r="I6241" s="130"/>
      <c r="J6241" s="98"/>
      <c r="K6241" s="98"/>
      <c r="L6241" s="98"/>
      <c r="M6241" s="255"/>
      <c r="N6241" s="255"/>
      <c r="O6241" s="98"/>
      <c r="P6241" s="98"/>
      <c r="Q6241" s="130"/>
    </row>
    <row r="6242" spans="1:17" ht="12.6" customHeight="1" x14ac:dyDescent="0.2">
      <c r="A6242" s="234"/>
      <c r="B6242" s="98"/>
      <c r="C6242" s="130"/>
      <c r="D6242" s="240"/>
      <c r="E6242" s="240"/>
      <c r="F6242" s="224"/>
      <c r="G6242" s="98"/>
      <c r="H6242" s="98"/>
      <c r="I6242" s="130"/>
      <c r="J6242" s="98"/>
      <c r="K6242" s="98"/>
      <c r="L6242" s="98"/>
      <c r="M6242" s="255"/>
      <c r="N6242" s="255"/>
      <c r="O6242" s="98"/>
      <c r="P6242" s="98"/>
      <c r="Q6242" s="130"/>
    </row>
    <row r="6243" spans="1:17" ht="12.6" customHeight="1" x14ac:dyDescent="0.2">
      <c r="A6243" s="234"/>
      <c r="B6243" s="98"/>
      <c r="C6243" s="130"/>
      <c r="D6243" s="240"/>
      <c r="E6243" s="240"/>
      <c r="F6243" s="224"/>
      <c r="G6243" s="98"/>
      <c r="H6243" s="98"/>
      <c r="I6243" s="130"/>
      <c r="J6243" s="98"/>
      <c r="K6243" s="98"/>
      <c r="L6243" s="98"/>
      <c r="M6243" s="255"/>
      <c r="N6243" s="255"/>
      <c r="O6243" s="98"/>
      <c r="P6243" s="98"/>
      <c r="Q6243" s="130"/>
    </row>
    <row r="6244" spans="1:17" ht="12.6" customHeight="1" x14ac:dyDescent="0.2">
      <c r="A6244" s="234"/>
      <c r="B6244" s="98"/>
      <c r="C6244" s="130"/>
      <c r="D6244" s="240"/>
      <c r="E6244" s="240"/>
      <c r="F6244" s="224"/>
      <c r="G6244" s="98"/>
      <c r="H6244" s="98"/>
      <c r="I6244" s="130"/>
      <c r="J6244" s="98"/>
      <c r="K6244" s="98"/>
      <c r="L6244" s="98"/>
      <c r="M6244" s="255"/>
      <c r="N6244" s="255"/>
      <c r="O6244" s="98"/>
      <c r="P6244" s="98"/>
      <c r="Q6244" s="130"/>
    </row>
    <row r="6245" spans="1:17" ht="12.6" customHeight="1" x14ac:dyDescent="0.2">
      <c r="A6245" s="234"/>
      <c r="B6245" s="98"/>
      <c r="C6245" s="130"/>
      <c r="D6245" s="240"/>
      <c r="E6245" s="240"/>
      <c r="F6245" s="224"/>
      <c r="G6245" s="98"/>
      <c r="H6245" s="98"/>
      <c r="I6245" s="130"/>
      <c r="J6245" s="98"/>
      <c r="K6245" s="98"/>
      <c r="L6245" s="98"/>
      <c r="M6245" s="255"/>
      <c r="N6245" s="255"/>
      <c r="O6245" s="98"/>
      <c r="P6245" s="98"/>
      <c r="Q6245" s="130"/>
    </row>
    <row r="6246" spans="1:17" ht="12.6" customHeight="1" x14ac:dyDescent="0.2">
      <c r="A6246" s="234"/>
      <c r="B6246" s="98"/>
      <c r="C6246" s="130"/>
      <c r="D6246" s="240"/>
      <c r="E6246" s="240"/>
      <c r="F6246" s="224"/>
      <c r="G6246" s="98"/>
      <c r="H6246" s="98"/>
      <c r="I6246" s="130"/>
      <c r="J6246" s="98"/>
      <c r="K6246" s="98"/>
      <c r="L6246" s="98"/>
      <c r="M6246" s="255"/>
      <c r="N6246" s="255"/>
      <c r="O6246" s="98"/>
      <c r="P6246" s="98"/>
      <c r="Q6246" s="130"/>
    </row>
    <row r="6247" spans="1:17" ht="12.6" customHeight="1" x14ac:dyDescent="0.2">
      <c r="A6247" s="234"/>
      <c r="B6247" s="98"/>
      <c r="C6247" s="130"/>
      <c r="D6247" s="240"/>
      <c r="E6247" s="240"/>
      <c r="F6247" s="224"/>
      <c r="G6247" s="98"/>
      <c r="H6247" s="98"/>
      <c r="I6247" s="130"/>
      <c r="J6247" s="98"/>
      <c r="K6247" s="98"/>
      <c r="L6247" s="98"/>
      <c r="M6247" s="255"/>
      <c r="N6247" s="255"/>
      <c r="O6247" s="98"/>
      <c r="P6247" s="98"/>
      <c r="Q6247" s="130"/>
    </row>
    <row r="6248" spans="1:17" ht="12.6" customHeight="1" x14ac:dyDescent="0.2">
      <c r="A6248" s="234"/>
      <c r="B6248" s="98"/>
      <c r="C6248" s="130"/>
      <c r="D6248" s="240"/>
      <c r="E6248" s="240"/>
      <c r="F6248" s="224"/>
      <c r="G6248" s="98"/>
      <c r="H6248" s="98"/>
      <c r="I6248" s="130"/>
      <c r="J6248" s="98"/>
      <c r="K6248" s="98"/>
      <c r="L6248" s="98"/>
      <c r="M6248" s="255"/>
      <c r="N6248" s="255"/>
      <c r="O6248" s="98"/>
      <c r="P6248" s="98"/>
      <c r="Q6248" s="130"/>
    </row>
    <row r="6249" spans="1:17" ht="12.6" customHeight="1" x14ac:dyDescent="0.2">
      <c r="A6249" s="234"/>
      <c r="B6249" s="98"/>
      <c r="C6249" s="130"/>
      <c r="D6249" s="240"/>
      <c r="E6249" s="240"/>
      <c r="F6249" s="224"/>
      <c r="G6249" s="98"/>
      <c r="H6249" s="98"/>
      <c r="I6249" s="130"/>
      <c r="J6249" s="98"/>
      <c r="K6249" s="98"/>
      <c r="L6249" s="98"/>
      <c r="M6249" s="255"/>
      <c r="N6249" s="255"/>
      <c r="O6249" s="98"/>
      <c r="P6249" s="98"/>
      <c r="Q6249" s="130"/>
    </row>
    <row r="6250" spans="1:17" ht="12.6" customHeight="1" x14ac:dyDescent="0.2">
      <c r="A6250" s="234"/>
      <c r="B6250" s="98"/>
      <c r="C6250" s="130"/>
      <c r="D6250" s="240"/>
      <c r="E6250" s="240"/>
      <c r="F6250" s="224"/>
      <c r="G6250" s="98"/>
      <c r="H6250" s="98"/>
      <c r="I6250" s="130"/>
      <c r="J6250" s="98"/>
      <c r="K6250" s="98"/>
      <c r="L6250" s="98"/>
      <c r="M6250" s="255"/>
      <c r="N6250" s="255"/>
      <c r="O6250" s="98"/>
      <c r="P6250" s="98"/>
      <c r="Q6250" s="130"/>
    </row>
    <row r="6251" spans="1:17" ht="12.6" customHeight="1" x14ac:dyDescent="0.2">
      <c r="A6251" s="234"/>
      <c r="B6251" s="98"/>
      <c r="C6251" s="130"/>
      <c r="D6251" s="240"/>
      <c r="E6251" s="240"/>
      <c r="F6251" s="224"/>
      <c r="G6251" s="98"/>
      <c r="H6251" s="98"/>
      <c r="I6251" s="130"/>
      <c r="J6251" s="98"/>
      <c r="K6251" s="98"/>
      <c r="L6251" s="98"/>
      <c r="M6251" s="255"/>
      <c r="N6251" s="255"/>
      <c r="O6251" s="98"/>
      <c r="P6251" s="98"/>
      <c r="Q6251" s="130"/>
    </row>
    <row r="6252" spans="1:17" ht="12.6" customHeight="1" x14ac:dyDescent="0.2">
      <c r="A6252" s="234"/>
      <c r="B6252" s="98"/>
      <c r="C6252" s="130"/>
      <c r="D6252" s="240"/>
      <c r="E6252" s="240"/>
      <c r="F6252" s="224"/>
      <c r="G6252" s="98"/>
      <c r="H6252" s="98"/>
      <c r="I6252" s="130"/>
      <c r="J6252" s="98"/>
      <c r="K6252" s="98"/>
      <c r="L6252" s="98"/>
      <c r="M6252" s="255"/>
      <c r="N6252" s="255"/>
      <c r="O6252" s="98"/>
      <c r="P6252" s="98"/>
      <c r="Q6252" s="130"/>
    </row>
    <row r="6253" spans="1:17" ht="12.6" customHeight="1" x14ac:dyDescent="0.2">
      <c r="A6253" s="234"/>
      <c r="B6253" s="98"/>
      <c r="C6253" s="130"/>
      <c r="D6253" s="240"/>
      <c r="E6253" s="240"/>
      <c r="F6253" s="224"/>
      <c r="G6253" s="98"/>
      <c r="H6253" s="98"/>
      <c r="I6253" s="130"/>
      <c r="J6253" s="98"/>
      <c r="K6253" s="98"/>
      <c r="L6253" s="98"/>
      <c r="M6253" s="255"/>
      <c r="N6253" s="255"/>
      <c r="O6253" s="98"/>
      <c r="P6253" s="98"/>
      <c r="Q6253" s="130"/>
    </row>
    <row r="6254" spans="1:17" ht="12.6" customHeight="1" x14ac:dyDescent="0.2">
      <c r="A6254" s="234"/>
      <c r="B6254" s="98"/>
      <c r="C6254" s="130"/>
      <c r="D6254" s="240"/>
      <c r="E6254" s="240"/>
      <c r="F6254" s="224"/>
      <c r="G6254" s="98"/>
      <c r="H6254" s="98"/>
      <c r="I6254" s="130"/>
      <c r="J6254" s="98"/>
      <c r="K6254" s="98"/>
      <c r="L6254" s="98"/>
      <c r="M6254" s="255"/>
      <c r="N6254" s="255"/>
      <c r="O6254" s="98"/>
      <c r="P6254" s="98"/>
      <c r="Q6254" s="130"/>
    </row>
    <row r="6255" spans="1:17" ht="12.6" customHeight="1" x14ac:dyDescent="0.2">
      <c r="A6255" s="234"/>
      <c r="B6255" s="98"/>
      <c r="C6255" s="130"/>
      <c r="D6255" s="240"/>
      <c r="E6255" s="240"/>
      <c r="F6255" s="224"/>
      <c r="G6255" s="98"/>
      <c r="H6255" s="98"/>
      <c r="I6255" s="130"/>
      <c r="J6255" s="98"/>
      <c r="K6255" s="98"/>
      <c r="L6255" s="98"/>
      <c r="M6255" s="255"/>
      <c r="N6255" s="255"/>
      <c r="O6255" s="98"/>
      <c r="P6255" s="98"/>
      <c r="Q6255" s="130"/>
    </row>
    <row r="6256" spans="1:17" ht="12.6" customHeight="1" x14ac:dyDescent="0.2">
      <c r="A6256" s="234"/>
      <c r="B6256" s="98"/>
      <c r="C6256" s="130"/>
      <c r="D6256" s="240"/>
      <c r="E6256" s="240"/>
      <c r="F6256" s="224"/>
      <c r="G6256" s="98"/>
      <c r="H6256" s="98"/>
      <c r="I6256" s="130"/>
      <c r="J6256" s="98"/>
      <c r="K6256" s="98"/>
      <c r="L6256" s="98"/>
      <c r="M6256" s="255"/>
      <c r="N6256" s="255"/>
      <c r="O6256" s="98"/>
      <c r="P6256" s="98"/>
      <c r="Q6256" s="130"/>
    </row>
    <row r="6257" spans="1:17" ht="12.6" customHeight="1" x14ac:dyDescent="0.2">
      <c r="A6257" s="234"/>
      <c r="B6257" s="98"/>
      <c r="C6257" s="130"/>
      <c r="D6257" s="240"/>
      <c r="E6257" s="240"/>
      <c r="F6257" s="224"/>
      <c r="G6257" s="98"/>
      <c r="H6257" s="98"/>
      <c r="I6257" s="130"/>
      <c r="J6257" s="98"/>
      <c r="K6257" s="98"/>
      <c r="L6257" s="98"/>
      <c r="M6257" s="255"/>
      <c r="N6257" s="255"/>
      <c r="O6257" s="98"/>
      <c r="P6257" s="98"/>
      <c r="Q6257" s="130"/>
    </row>
    <row r="6258" spans="1:17" ht="12.6" customHeight="1" x14ac:dyDescent="0.2">
      <c r="A6258" s="234"/>
      <c r="B6258" s="98"/>
      <c r="C6258" s="130"/>
      <c r="D6258" s="240"/>
      <c r="E6258" s="240"/>
      <c r="F6258" s="224"/>
      <c r="G6258" s="98"/>
      <c r="H6258" s="98"/>
      <c r="I6258" s="130"/>
      <c r="J6258" s="98"/>
      <c r="K6258" s="98"/>
      <c r="L6258" s="98"/>
      <c r="M6258" s="255"/>
      <c r="N6258" s="255"/>
      <c r="O6258" s="98"/>
      <c r="P6258" s="98"/>
      <c r="Q6258" s="130"/>
    </row>
    <row r="6259" spans="1:17" ht="12.6" customHeight="1" x14ac:dyDescent="0.2">
      <c r="A6259" s="234"/>
      <c r="B6259" s="98"/>
      <c r="C6259" s="130"/>
      <c r="D6259" s="240"/>
      <c r="E6259" s="240"/>
      <c r="F6259" s="224"/>
      <c r="G6259" s="98"/>
      <c r="H6259" s="98"/>
      <c r="I6259" s="130"/>
      <c r="J6259" s="98"/>
      <c r="K6259" s="98"/>
      <c r="L6259" s="98"/>
      <c r="M6259" s="255"/>
      <c r="N6259" s="255"/>
      <c r="O6259" s="98"/>
      <c r="P6259" s="98"/>
      <c r="Q6259" s="130"/>
    </row>
    <row r="6260" spans="1:17" ht="12.6" customHeight="1" x14ac:dyDescent="0.2">
      <c r="A6260" s="234"/>
      <c r="B6260" s="98"/>
      <c r="C6260" s="130"/>
      <c r="D6260" s="240"/>
      <c r="E6260" s="240"/>
      <c r="F6260" s="224"/>
      <c r="G6260" s="98"/>
      <c r="H6260" s="98"/>
      <c r="I6260" s="130"/>
      <c r="J6260" s="98"/>
      <c r="K6260" s="98"/>
      <c r="L6260" s="98"/>
      <c r="M6260" s="255"/>
      <c r="N6260" s="255"/>
      <c r="O6260" s="98"/>
      <c r="P6260" s="98"/>
      <c r="Q6260" s="130"/>
    </row>
    <row r="6261" spans="1:17" ht="12.6" customHeight="1" x14ac:dyDescent="0.2">
      <c r="A6261" s="234"/>
      <c r="B6261" s="98"/>
      <c r="C6261" s="130"/>
      <c r="D6261" s="240"/>
      <c r="E6261" s="240"/>
      <c r="F6261" s="224"/>
      <c r="G6261" s="98"/>
      <c r="H6261" s="98"/>
      <c r="I6261" s="130"/>
      <c r="J6261" s="98"/>
      <c r="K6261" s="98"/>
      <c r="L6261" s="98"/>
      <c r="M6261" s="255"/>
      <c r="N6261" s="255"/>
      <c r="O6261" s="98"/>
      <c r="P6261" s="98"/>
      <c r="Q6261" s="130"/>
    </row>
    <row r="6262" spans="1:17" ht="12.6" customHeight="1" x14ac:dyDescent="0.2">
      <c r="A6262" s="234"/>
      <c r="B6262" s="98"/>
      <c r="C6262" s="130"/>
      <c r="D6262" s="240"/>
      <c r="E6262" s="240"/>
      <c r="F6262" s="224"/>
      <c r="G6262" s="98"/>
      <c r="H6262" s="98"/>
      <c r="I6262" s="130"/>
      <c r="J6262" s="98"/>
      <c r="K6262" s="98"/>
      <c r="L6262" s="98"/>
      <c r="M6262" s="255"/>
      <c r="N6262" s="255"/>
      <c r="O6262" s="98"/>
      <c r="P6262" s="98"/>
      <c r="Q6262" s="130"/>
    </row>
    <row r="6263" spans="1:17" ht="12.6" customHeight="1" x14ac:dyDescent="0.2">
      <c r="A6263" s="234"/>
      <c r="B6263" s="98"/>
      <c r="C6263" s="130"/>
      <c r="D6263" s="240"/>
      <c r="E6263" s="240"/>
      <c r="F6263" s="224"/>
      <c r="G6263" s="98"/>
      <c r="H6263" s="98"/>
      <c r="I6263" s="130"/>
      <c r="J6263" s="98"/>
      <c r="K6263" s="98"/>
      <c r="L6263" s="98"/>
      <c r="M6263" s="255"/>
      <c r="N6263" s="255"/>
      <c r="O6263" s="98"/>
      <c r="P6263" s="98"/>
      <c r="Q6263" s="130"/>
    </row>
    <row r="6264" spans="1:17" ht="12.6" customHeight="1" x14ac:dyDescent="0.2">
      <c r="A6264" s="234"/>
      <c r="B6264" s="98"/>
      <c r="C6264" s="130"/>
      <c r="D6264" s="240"/>
      <c r="E6264" s="240"/>
      <c r="F6264" s="224"/>
      <c r="G6264" s="98"/>
      <c r="H6264" s="98"/>
      <c r="I6264" s="130"/>
      <c r="J6264" s="98"/>
      <c r="K6264" s="98"/>
      <c r="L6264" s="98"/>
      <c r="M6264" s="255"/>
      <c r="N6264" s="255"/>
      <c r="O6264" s="98"/>
      <c r="P6264" s="98"/>
      <c r="Q6264" s="130"/>
    </row>
    <row r="6265" spans="1:17" ht="12.6" customHeight="1" x14ac:dyDescent="0.2">
      <c r="A6265" s="234"/>
      <c r="B6265" s="98"/>
      <c r="C6265" s="130"/>
      <c r="D6265" s="240"/>
      <c r="E6265" s="240"/>
      <c r="F6265" s="224"/>
      <c r="G6265" s="98"/>
      <c r="H6265" s="98"/>
      <c r="I6265" s="130"/>
      <c r="J6265" s="98"/>
      <c r="K6265" s="98"/>
      <c r="L6265" s="98"/>
      <c r="M6265" s="255"/>
      <c r="N6265" s="255"/>
      <c r="O6265" s="98"/>
      <c r="P6265" s="98"/>
      <c r="Q6265" s="130"/>
    </row>
    <row r="6266" spans="1:17" ht="12.6" customHeight="1" x14ac:dyDescent="0.2">
      <c r="A6266" s="234"/>
      <c r="B6266" s="98"/>
      <c r="C6266" s="130"/>
      <c r="D6266" s="240"/>
      <c r="E6266" s="240"/>
      <c r="F6266" s="224"/>
      <c r="G6266" s="98"/>
      <c r="H6266" s="98"/>
      <c r="I6266" s="130"/>
      <c r="J6266" s="98"/>
      <c r="K6266" s="98"/>
      <c r="L6266" s="98"/>
      <c r="M6266" s="255"/>
      <c r="N6266" s="255"/>
      <c r="O6266" s="98"/>
      <c r="P6266" s="98"/>
      <c r="Q6266" s="130"/>
    </row>
    <row r="6267" spans="1:17" ht="12.6" customHeight="1" x14ac:dyDescent="0.2">
      <c r="A6267" s="234"/>
      <c r="B6267" s="98"/>
      <c r="C6267" s="130"/>
      <c r="D6267" s="240"/>
      <c r="E6267" s="240"/>
      <c r="F6267" s="224"/>
      <c r="G6267" s="98"/>
      <c r="H6267" s="98"/>
      <c r="I6267" s="130"/>
      <c r="J6267" s="98"/>
      <c r="K6267" s="98"/>
      <c r="L6267" s="98"/>
      <c r="M6267" s="255"/>
      <c r="N6267" s="255"/>
      <c r="O6267" s="98"/>
      <c r="P6267" s="98"/>
      <c r="Q6267" s="130"/>
    </row>
    <row r="6268" spans="1:17" ht="12.6" customHeight="1" x14ac:dyDescent="0.2">
      <c r="A6268" s="234"/>
      <c r="B6268" s="98"/>
      <c r="C6268" s="130"/>
      <c r="D6268" s="240"/>
      <c r="E6268" s="240"/>
      <c r="F6268" s="224"/>
      <c r="G6268" s="98"/>
      <c r="H6268" s="98"/>
      <c r="I6268" s="130"/>
      <c r="J6268" s="98"/>
      <c r="K6268" s="98"/>
      <c r="L6268" s="98"/>
      <c r="M6268" s="255"/>
      <c r="N6268" s="255"/>
      <c r="O6268" s="98"/>
      <c r="P6268" s="98"/>
      <c r="Q6268" s="130"/>
    </row>
    <row r="6269" spans="1:17" ht="12.6" customHeight="1" x14ac:dyDescent="0.2">
      <c r="A6269" s="234"/>
      <c r="B6269" s="98"/>
      <c r="C6269" s="130"/>
      <c r="D6269" s="240"/>
      <c r="E6269" s="240"/>
      <c r="F6269" s="224"/>
      <c r="G6269" s="98"/>
      <c r="H6269" s="98"/>
      <c r="I6269" s="130"/>
      <c r="J6269" s="98"/>
      <c r="K6269" s="98"/>
      <c r="L6269" s="98"/>
      <c r="M6269" s="255"/>
      <c r="N6269" s="255"/>
      <c r="O6269" s="98"/>
      <c r="P6269" s="98"/>
      <c r="Q6269" s="130"/>
    </row>
    <row r="6270" spans="1:17" ht="12.6" customHeight="1" x14ac:dyDescent="0.2">
      <c r="A6270" s="234"/>
      <c r="B6270" s="98"/>
      <c r="C6270" s="130"/>
      <c r="D6270" s="240"/>
      <c r="E6270" s="240"/>
      <c r="F6270" s="224"/>
      <c r="G6270" s="98"/>
      <c r="H6270" s="98"/>
      <c r="I6270" s="130"/>
      <c r="J6270" s="98"/>
      <c r="K6270" s="98"/>
      <c r="L6270" s="98"/>
      <c r="M6270" s="255"/>
      <c r="N6270" s="255"/>
      <c r="O6270" s="98"/>
      <c r="P6270" s="98"/>
      <c r="Q6270" s="130"/>
    </row>
    <row r="6271" spans="1:17" ht="12.6" customHeight="1" x14ac:dyDescent="0.2">
      <c r="A6271" s="234"/>
      <c r="B6271" s="98"/>
      <c r="C6271" s="130"/>
      <c r="D6271" s="240"/>
      <c r="E6271" s="240"/>
      <c r="F6271" s="224"/>
      <c r="G6271" s="98"/>
      <c r="H6271" s="98"/>
      <c r="I6271" s="130"/>
      <c r="J6271" s="98"/>
      <c r="K6271" s="98"/>
      <c r="L6271" s="98"/>
      <c r="M6271" s="255"/>
      <c r="N6271" s="255"/>
      <c r="O6271" s="98"/>
      <c r="P6271" s="98"/>
      <c r="Q6271" s="130"/>
    </row>
    <row r="6272" spans="1:17" ht="12.6" customHeight="1" x14ac:dyDescent="0.2">
      <c r="A6272" s="234"/>
      <c r="B6272" s="98"/>
      <c r="C6272" s="130"/>
      <c r="D6272" s="240"/>
      <c r="E6272" s="240"/>
      <c r="F6272" s="224"/>
      <c r="G6272" s="98"/>
      <c r="H6272" s="98"/>
      <c r="I6272" s="130"/>
      <c r="J6272" s="98"/>
      <c r="K6272" s="98"/>
      <c r="L6272" s="98"/>
      <c r="M6272" s="255"/>
      <c r="N6272" s="255"/>
      <c r="O6272" s="98"/>
      <c r="P6272" s="98"/>
      <c r="Q6272" s="130"/>
    </row>
    <row r="6273" spans="1:17" ht="12.6" customHeight="1" x14ac:dyDescent="0.2">
      <c r="A6273" s="234"/>
      <c r="B6273" s="98"/>
      <c r="C6273" s="130"/>
      <c r="D6273" s="240"/>
      <c r="E6273" s="240"/>
      <c r="F6273" s="224"/>
      <c r="G6273" s="98"/>
      <c r="H6273" s="98"/>
      <c r="I6273" s="130"/>
      <c r="J6273" s="98"/>
      <c r="K6273" s="98"/>
      <c r="L6273" s="98"/>
      <c r="M6273" s="255"/>
      <c r="N6273" s="255"/>
      <c r="O6273" s="98"/>
      <c r="P6273" s="98"/>
      <c r="Q6273" s="130"/>
    </row>
    <row r="6274" spans="1:17" ht="12.6" customHeight="1" x14ac:dyDescent="0.2">
      <c r="A6274" s="234"/>
      <c r="B6274" s="98"/>
      <c r="C6274" s="130"/>
      <c r="D6274" s="240"/>
      <c r="E6274" s="240"/>
      <c r="F6274" s="224"/>
      <c r="G6274" s="98"/>
      <c r="H6274" s="98"/>
      <c r="I6274" s="130"/>
      <c r="J6274" s="98"/>
      <c r="K6274" s="98"/>
      <c r="L6274" s="98"/>
      <c r="M6274" s="255"/>
      <c r="N6274" s="255"/>
      <c r="O6274" s="98"/>
      <c r="P6274" s="98"/>
      <c r="Q6274" s="130"/>
    </row>
    <row r="6275" spans="1:17" ht="12.6" customHeight="1" x14ac:dyDescent="0.2">
      <c r="A6275" s="234"/>
      <c r="B6275" s="98"/>
      <c r="C6275" s="130"/>
      <c r="D6275" s="240"/>
      <c r="E6275" s="240"/>
      <c r="F6275" s="224"/>
      <c r="G6275" s="98"/>
      <c r="H6275" s="98"/>
      <c r="I6275" s="130"/>
      <c r="J6275" s="98"/>
      <c r="K6275" s="98"/>
      <c r="L6275" s="98"/>
      <c r="M6275" s="255"/>
      <c r="N6275" s="255"/>
      <c r="O6275" s="98"/>
      <c r="P6275" s="98"/>
      <c r="Q6275" s="130"/>
    </row>
    <row r="6276" spans="1:17" ht="12.6" customHeight="1" x14ac:dyDescent="0.2">
      <c r="A6276" s="234"/>
      <c r="B6276" s="98"/>
      <c r="C6276" s="130"/>
      <c r="D6276" s="240"/>
      <c r="E6276" s="240"/>
      <c r="F6276" s="224"/>
      <c r="G6276" s="98"/>
      <c r="H6276" s="98"/>
      <c r="I6276" s="130"/>
      <c r="J6276" s="98"/>
      <c r="K6276" s="98"/>
      <c r="L6276" s="98"/>
      <c r="M6276" s="255"/>
      <c r="N6276" s="255"/>
      <c r="O6276" s="98"/>
      <c r="P6276" s="98"/>
      <c r="Q6276" s="130"/>
    </row>
    <row r="6277" spans="1:17" ht="12.6" customHeight="1" x14ac:dyDescent="0.2">
      <c r="A6277" s="234"/>
      <c r="B6277" s="98"/>
      <c r="C6277" s="130"/>
      <c r="D6277" s="240"/>
      <c r="E6277" s="240"/>
      <c r="F6277" s="224"/>
      <c r="G6277" s="98"/>
      <c r="H6277" s="98"/>
      <c r="I6277" s="130"/>
      <c r="J6277" s="98"/>
      <c r="K6277" s="98"/>
      <c r="L6277" s="98"/>
      <c r="M6277" s="255"/>
      <c r="N6277" s="255"/>
      <c r="O6277" s="98"/>
      <c r="P6277" s="98"/>
      <c r="Q6277" s="130"/>
    </row>
    <row r="6278" spans="1:17" ht="12.6" customHeight="1" x14ac:dyDescent="0.2">
      <c r="A6278" s="234"/>
      <c r="B6278" s="98"/>
      <c r="C6278" s="130"/>
      <c r="D6278" s="240"/>
      <c r="E6278" s="240"/>
      <c r="F6278" s="224"/>
      <c r="G6278" s="98"/>
      <c r="H6278" s="98"/>
      <c r="I6278" s="130"/>
      <c r="J6278" s="98"/>
      <c r="K6278" s="98"/>
      <c r="L6278" s="98"/>
      <c r="M6278" s="255"/>
      <c r="N6278" s="255"/>
      <c r="O6278" s="98"/>
      <c r="P6278" s="98"/>
      <c r="Q6278" s="130"/>
    </row>
    <row r="6279" spans="1:17" ht="12.6" customHeight="1" x14ac:dyDescent="0.2">
      <c r="A6279" s="234"/>
      <c r="B6279" s="98"/>
      <c r="C6279" s="130"/>
      <c r="D6279" s="240"/>
      <c r="E6279" s="240"/>
      <c r="F6279" s="224"/>
      <c r="G6279" s="98"/>
      <c r="H6279" s="98"/>
      <c r="I6279" s="130"/>
      <c r="J6279" s="98"/>
      <c r="K6279" s="98"/>
      <c r="L6279" s="98"/>
      <c r="M6279" s="255"/>
      <c r="N6279" s="255"/>
      <c r="O6279" s="98"/>
      <c r="P6279" s="98"/>
      <c r="Q6279" s="130"/>
    </row>
    <row r="6280" spans="1:17" ht="12.6" customHeight="1" x14ac:dyDescent="0.2">
      <c r="A6280" s="234"/>
      <c r="B6280" s="98"/>
      <c r="C6280" s="130"/>
      <c r="D6280" s="240"/>
      <c r="E6280" s="240"/>
      <c r="F6280" s="224"/>
      <c r="G6280" s="98"/>
      <c r="H6280" s="98"/>
      <c r="I6280" s="130"/>
      <c r="J6280" s="98"/>
      <c r="K6280" s="98"/>
      <c r="L6280" s="98"/>
      <c r="M6280" s="255"/>
      <c r="N6280" s="255"/>
      <c r="O6280" s="98"/>
      <c r="P6280" s="98"/>
      <c r="Q6280" s="130"/>
    </row>
    <row r="6281" spans="1:17" ht="12.6" customHeight="1" x14ac:dyDescent="0.2">
      <c r="A6281" s="234"/>
      <c r="B6281" s="98"/>
      <c r="C6281" s="130"/>
      <c r="D6281" s="240"/>
      <c r="E6281" s="240"/>
      <c r="F6281" s="224"/>
      <c r="G6281" s="98"/>
      <c r="H6281" s="98"/>
      <c r="I6281" s="130"/>
      <c r="J6281" s="98"/>
      <c r="K6281" s="98"/>
      <c r="L6281" s="98"/>
      <c r="M6281" s="255"/>
      <c r="N6281" s="255"/>
      <c r="O6281" s="98"/>
      <c r="P6281" s="98"/>
      <c r="Q6281" s="130"/>
    </row>
    <row r="6282" spans="1:17" ht="12.6" customHeight="1" x14ac:dyDescent="0.2">
      <c r="A6282" s="234"/>
      <c r="B6282" s="98"/>
      <c r="C6282" s="130"/>
      <c r="D6282" s="240"/>
      <c r="E6282" s="240"/>
      <c r="F6282" s="224"/>
      <c r="G6282" s="98"/>
      <c r="H6282" s="98"/>
      <c r="I6282" s="130"/>
      <c r="J6282" s="98"/>
      <c r="K6282" s="98"/>
      <c r="L6282" s="98"/>
      <c r="M6282" s="255"/>
      <c r="N6282" s="255"/>
      <c r="O6282" s="98"/>
      <c r="P6282" s="98"/>
      <c r="Q6282" s="130"/>
    </row>
    <row r="6283" spans="1:17" ht="12.6" customHeight="1" x14ac:dyDescent="0.2">
      <c r="A6283" s="234"/>
      <c r="B6283" s="98"/>
      <c r="C6283" s="130"/>
      <c r="D6283" s="240"/>
      <c r="E6283" s="240"/>
      <c r="F6283" s="224"/>
      <c r="G6283" s="98"/>
      <c r="H6283" s="98"/>
      <c r="I6283" s="130"/>
      <c r="J6283" s="98"/>
      <c r="K6283" s="98"/>
      <c r="L6283" s="98"/>
      <c r="M6283" s="255"/>
      <c r="N6283" s="255"/>
      <c r="O6283" s="98"/>
      <c r="P6283" s="98"/>
      <c r="Q6283" s="130"/>
    </row>
    <row r="6284" spans="1:17" ht="12.6" customHeight="1" x14ac:dyDescent="0.2">
      <c r="A6284" s="234"/>
      <c r="B6284" s="98"/>
      <c r="C6284" s="130"/>
      <c r="D6284" s="240"/>
      <c r="E6284" s="240"/>
      <c r="F6284" s="224"/>
      <c r="G6284" s="98"/>
      <c r="H6284" s="98"/>
      <c r="I6284" s="130"/>
      <c r="J6284" s="98"/>
      <c r="K6284" s="98"/>
      <c r="L6284" s="98"/>
      <c r="M6284" s="255"/>
      <c r="N6284" s="255"/>
      <c r="O6284" s="98"/>
      <c r="P6284" s="98"/>
      <c r="Q6284" s="130"/>
    </row>
    <row r="6285" spans="1:17" ht="12.6" customHeight="1" x14ac:dyDescent="0.2">
      <c r="A6285" s="234"/>
      <c r="B6285" s="98"/>
      <c r="C6285" s="130"/>
      <c r="D6285" s="240"/>
      <c r="E6285" s="240"/>
      <c r="F6285" s="224"/>
      <c r="G6285" s="98"/>
      <c r="H6285" s="98"/>
      <c r="I6285" s="130"/>
      <c r="J6285" s="98"/>
      <c r="K6285" s="98"/>
      <c r="L6285" s="98"/>
      <c r="M6285" s="255"/>
      <c r="N6285" s="255"/>
      <c r="O6285" s="98"/>
      <c r="P6285" s="98"/>
      <c r="Q6285" s="130"/>
    </row>
    <row r="6286" spans="1:17" ht="12.6" customHeight="1" x14ac:dyDescent="0.2">
      <c r="A6286" s="234"/>
      <c r="B6286" s="98"/>
      <c r="C6286" s="130"/>
      <c r="D6286" s="240"/>
      <c r="E6286" s="240"/>
      <c r="F6286" s="224"/>
      <c r="G6286" s="98"/>
      <c r="H6286" s="98"/>
      <c r="I6286" s="130"/>
      <c r="J6286" s="98"/>
      <c r="K6286" s="98"/>
      <c r="L6286" s="98"/>
      <c r="M6286" s="255"/>
      <c r="N6286" s="255"/>
      <c r="O6286" s="98"/>
      <c r="P6286" s="98"/>
      <c r="Q6286" s="130"/>
    </row>
    <row r="6287" spans="1:17" ht="12.6" customHeight="1" x14ac:dyDescent="0.2">
      <c r="A6287" s="234"/>
      <c r="B6287" s="98"/>
      <c r="C6287" s="130"/>
      <c r="D6287" s="240"/>
      <c r="E6287" s="240"/>
      <c r="F6287" s="224"/>
      <c r="G6287" s="98"/>
      <c r="H6287" s="98"/>
      <c r="I6287" s="130"/>
      <c r="J6287" s="98"/>
      <c r="K6287" s="98"/>
      <c r="L6287" s="98"/>
      <c r="M6287" s="255"/>
      <c r="N6287" s="255"/>
      <c r="O6287" s="98"/>
      <c r="P6287" s="98"/>
      <c r="Q6287" s="130"/>
    </row>
    <row r="6288" spans="1:17" ht="12.6" customHeight="1" x14ac:dyDescent="0.2">
      <c r="A6288" s="234"/>
      <c r="B6288" s="98"/>
      <c r="C6288" s="130"/>
      <c r="D6288" s="240"/>
      <c r="E6288" s="240"/>
      <c r="F6288" s="224"/>
      <c r="G6288" s="98"/>
      <c r="H6288" s="98"/>
      <c r="I6288" s="130"/>
      <c r="J6288" s="98"/>
      <c r="K6288" s="98"/>
      <c r="L6288" s="98"/>
      <c r="M6288" s="255"/>
      <c r="N6288" s="255"/>
      <c r="O6288" s="98"/>
      <c r="P6288" s="98"/>
      <c r="Q6288" s="130"/>
    </row>
    <row r="6289" spans="1:17" ht="12.6" customHeight="1" x14ac:dyDescent="0.2">
      <c r="A6289" s="234"/>
      <c r="B6289" s="98"/>
      <c r="C6289" s="130"/>
      <c r="D6289" s="240"/>
      <c r="E6289" s="240"/>
      <c r="F6289" s="224"/>
      <c r="G6289" s="98"/>
      <c r="H6289" s="98"/>
      <c r="I6289" s="130"/>
      <c r="J6289" s="98"/>
      <c r="K6289" s="98"/>
      <c r="L6289" s="98"/>
      <c r="M6289" s="255"/>
      <c r="N6289" s="255"/>
      <c r="O6289" s="98"/>
      <c r="P6289" s="98"/>
      <c r="Q6289" s="130"/>
    </row>
    <row r="6290" spans="1:17" ht="12.6" customHeight="1" x14ac:dyDescent="0.2">
      <c r="A6290" s="234"/>
      <c r="B6290" s="98"/>
      <c r="C6290" s="130"/>
      <c r="D6290" s="240"/>
      <c r="E6290" s="240"/>
      <c r="F6290" s="224"/>
      <c r="G6290" s="98"/>
      <c r="H6290" s="98"/>
      <c r="I6290" s="130"/>
      <c r="J6290" s="98"/>
      <c r="K6290" s="98"/>
      <c r="L6290" s="98"/>
      <c r="M6290" s="255"/>
      <c r="N6290" s="255"/>
      <c r="O6290" s="98"/>
      <c r="P6290" s="98"/>
      <c r="Q6290" s="130"/>
    </row>
    <row r="6291" spans="1:17" ht="12.6" customHeight="1" x14ac:dyDescent="0.2">
      <c r="A6291" s="234"/>
      <c r="B6291" s="98"/>
      <c r="C6291" s="130"/>
      <c r="D6291" s="240"/>
      <c r="E6291" s="240"/>
      <c r="F6291" s="224"/>
      <c r="G6291" s="98"/>
      <c r="H6291" s="98"/>
      <c r="I6291" s="130"/>
      <c r="J6291" s="98"/>
      <c r="K6291" s="98"/>
      <c r="L6291" s="98"/>
      <c r="M6291" s="255"/>
      <c r="N6291" s="255"/>
      <c r="O6291" s="98"/>
      <c r="P6291" s="98"/>
      <c r="Q6291" s="130"/>
    </row>
    <row r="6292" spans="1:17" ht="12.6" customHeight="1" x14ac:dyDescent="0.2">
      <c r="A6292" s="234"/>
      <c r="B6292" s="98"/>
      <c r="C6292" s="130"/>
      <c r="D6292" s="240"/>
      <c r="E6292" s="240"/>
      <c r="F6292" s="224"/>
      <c r="G6292" s="98"/>
      <c r="H6292" s="98"/>
      <c r="I6292" s="130"/>
      <c r="J6292" s="98"/>
      <c r="K6292" s="98"/>
      <c r="L6292" s="98"/>
      <c r="M6292" s="255"/>
      <c r="N6292" s="255"/>
      <c r="O6292" s="98"/>
      <c r="P6292" s="98"/>
      <c r="Q6292" s="130"/>
    </row>
    <row r="6293" spans="1:17" ht="12.6" customHeight="1" x14ac:dyDescent="0.2">
      <c r="A6293" s="234"/>
      <c r="B6293" s="98"/>
      <c r="C6293" s="130"/>
      <c r="D6293" s="240"/>
      <c r="E6293" s="240"/>
      <c r="F6293" s="224"/>
      <c r="G6293" s="98"/>
      <c r="H6293" s="98"/>
      <c r="I6293" s="130"/>
      <c r="J6293" s="98"/>
      <c r="K6293" s="98"/>
      <c r="L6293" s="98"/>
      <c r="M6293" s="255"/>
      <c r="N6293" s="255"/>
      <c r="O6293" s="98"/>
      <c r="P6293" s="98"/>
      <c r="Q6293" s="130"/>
    </row>
    <row r="6294" spans="1:17" ht="12.6" customHeight="1" x14ac:dyDescent="0.2">
      <c r="A6294" s="234"/>
      <c r="B6294" s="98"/>
      <c r="C6294" s="130"/>
      <c r="D6294" s="240"/>
      <c r="E6294" s="240"/>
      <c r="F6294" s="224"/>
      <c r="G6294" s="98"/>
      <c r="H6294" s="98"/>
      <c r="I6294" s="130"/>
      <c r="J6294" s="98"/>
      <c r="K6294" s="98"/>
      <c r="L6294" s="98"/>
      <c r="M6294" s="255"/>
      <c r="N6294" s="255"/>
      <c r="O6294" s="98"/>
      <c r="P6294" s="98"/>
      <c r="Q6294" s="130"/>
    </row>
    <row r="6295" spans="1:17" ht="12.6" customHeight="1" x14ac:dyDescent="0.2">
      <c r="A6295" s="234"/>
      <c r="B6295" s="98"/>
      <c r="C6295" s="130"/>
      <c r="D6295" s="240"/>
      <c r="E6295" s="240"/>
      <c r="F6295" s="224"/>
      <c r="G6295" s="98"/>
      <c r="H6295" s="98"/>
      <c r="I6295" s="130"/>
      <c r="J6295" s="98"/>
      <c r="K6295" s="98"/>
      <c r="L6295" s="98"/>
      <c r="M6295" s="255"/>
      <c r="N6295" s="255"/>
      <c r="O6295" s="98"/>
      <c r="P6295" s="98"/>
      <c r="Q6295" s="130"/>
    </row>
    <row r="6296" spans="1:17" ht="12.6" customHeight="1" x14ac:dyDescent="0.2">
      <c r="A6296" s="234"/>
      <c r="B6296" s="98"/>
      <c r="C6296" s="130"/>
      <c r="D6296" s="240"/>
      <c r="E6296" s="240"/>
      <c r="F6296" s="224"/>
      <c r="G6296" s="98"/>
      <c r="H6296" s="98"/>
      <c r="I6296" s="130"/>
      <c r="J6296" s="98"/>
      <c r="K6296" s="98"/>
      <c r="L6296" s="98"/>
      <c r="M6296" s="255"/>
      <c r="N6296" s="255"/>
      <c r="O6296" s="98"/>
      <c r="P6296" s="98"/>
      <c r="Q6296" s="130"/>
    </row>
    <row r="6297" spans="1:17" ht="12.6" customHeight="1" x14ac:dyDescent="0.2">
      <c r="A6297" s="234"/>
      <c r="B6297" s="98"/>
      <c r="C6297" s="130"/>
      <c r="D6297" s="240"/>
      <c r="E6297" s="240"/>
      <c r="F6297" s="224"/>
      <c r="G6297" s="98"/>
      <c r="H6297" s="98"/>
      <c r="I6297" s="130"/>
      <c r="J6297" s="98"/>
      <c r="K6297" s="98"/>
      <c r="L6297" s="98"/>
      <c r="M6297" s="255"/>
      <c r="N6297" s="255"/>
      <c r="O6297" s="98"/>
      <c r="P6297" s="98"/>
      <c r="Q6297" s="130"/>
    </row>
    <row r="6298" spans="1:17" ht="12.6" customHeight="1" x14ac:dyDescent="0.2">
      <c r="A6298" s="234"/>
      <c r="B6298" s="98"/>
      <c r="C6298" s="130"/>
      <c r="D6298" s="240"/>
      <c r="E6298" s="240"/>
      <c r="F6298" s="224"/>
      <c r="G6298" s="98"/>
      <c r="H6298" s="98"/>
      <c r="I6298" s="130"/>
      <c r="J6298" s="98"/>
      <c r="K6298" s="98"/>
      <c r="L6298" s="98"/>
      <c r="M6298" s="255"/>
      <c r="N6298" s="255"/>
      <c r="O6298" s="98"/>
      <c r="P6298" s="98"/>
      <c r="Q6298" s="130"/>
    </row>
    <row r="6299" spans="1:17" ht="12.6" customHeight="1" x14ac:dyDescent="0.2">
      <c r="A6299" s="234"/>
      <c r="B6299" s="98"/>
      <c r="C6299" s="130"/>
      <c r="D6299" s="240"/>
      <c r="E6299" s="240"/>
      <c r="F6299" s="224"/>
      <c r="G6299" s="98"/>
      <c r="H6299" s="98"/>
      <c r="I6299" s="130"/>
      <c r="J6299" s="98"/>
      <c r="K6299" s="98"/>
      <c r="L6299" s="98"/>
      <c r="M6299" s="255"/>
      <c r="N6299" s="255"/>
      <c r="O6299" s="98"/>
      <c r="P6299" s="98"/>
      <c r="Q6299" s="130"/>
    </row>
    <row r="6300" spans="1:17" ht="12.6" customHeight="1" x14ac:dyDescent="0.2">
      <c r="A6300" s="234"/>
      <c r="B6300" s="98"/>
      <c r="C6300" s="130"/>
      <c r="D6300" s="240"/>
      <c r="E6300" s="240"/>
      <c r="F6300" s="224"/>
      <c r="G6300" s="98"/>
      <c r="H6300" s="98"/>
      <c r="I6300" s="130"/>
      <c r="J6300" s="98"/>
      <c r="K6300" s="98"/>
      <c r="L6300" s="98"/>
      <c r="M6300" s="255"/>
      <c r="N6300" s="255"/>
      <c r="O6300" s="98"/>
      <c r="P6300" s="98"/>
      <c r="Q6300" s="130"/>
    </row>
    <row r="6301" spans="1:17" ht="12.6" customHeight="1" x14ac:dyDescent="0.2">
      <c r="A6301" s="234"/>
      <c r="B6301" s="98"/>
      <c r="C6301" s="130"/>
      <c r="D6301" s="240"/>
      <c r="E6301" s="240"/>
      <c r="F6301" s="224"/>
      <c r="G6301" s="98"/>
      <c r="H6301" s="98"/>
      <c r="I6301" s="130"/>
      <c r="J6301" s="98"/>
      <c r="K6301" s="98"/>
      <c r="L6301" s="98"/>
      <c r="M6301" s="255"/>
      <c r="N6301" s="255"/>
      <c r="O6301" s="98"/>
      <c r="P6301" s="98"/>
      <c r="Q6301" s="130"/>
    </row>
    <row r="6302" spans="1:17" ht="12.6" customHeight="1" x14ac:dyDescent="0.2">
      <c r="A6302" s="234"/>
      <c r="B6302" s="98"/>
      <c r="C6302" s="130"/>
      <c r="D6302" s="240"/>
      <c r="E6302" s="240"/>
      <c r="F6302" s="224"/>
      <c r="G6302" s="98"/>
      <c r="H6302" s="98"/>
      <c r="I6302" s="130"/>
      <c r="J6302" s="98"/>
      <c r="K6302" s="98"/>
      <c r="L6302" s="98"/>
      <c r="M6302" s="255"/>
      <c r="N6302" s="255"/>
      <c r="O6302" s="98"/>
      <c r="P6302" s="98"/>
      <c r="Q6302" s="130"/>
    </row>
    <row r="6303" spans="1:17" ht="12.6" customHeight="1" x14ac:dyDescent="0.2">
      <c r="A6303" s="234"/>
      <c r="B6303" s="98"/>
      <c r="C6303" s="130"/>
      <c r="D6303" s="240"/>
      <c r="E6303" s="240"/>
      <c r="F6303" s="224"/>
      <c r="G6303" s="98"/>
      <c r="H6303" s="98"/>
      <c r="I6303" s="130"/>
      <c r="J6303" s="98"/>
      <c r="K6303" s="98"/>
      <c r="L6303" s="98"/>
      <c r="M6303" s="255"/>
      <c r="N6303" s="255"/>
      <c r="O6303" s="98"/>
      <c r="P6303" s="98"/>
      <c r="Q6303" s="130"/>
    </row>
    <row r="6304" spans="1:17" ht="12.6" customHeight="1" x14ac:dyDescent="0.2">
      <c r="A6304" s="234"/>
      <c r="B6304" s="98"/>
      <c r="C6304" s="130"/>
      <c r="D6304" s="240"/>
      <c r="E6304" s="240"/>
      <c r="F6304" s="224"/>
      <c r="G6304" s="98"/>
      <c r="H6304" s="98"/>
      <c r="I6304" s="130"/>
      <c r="J6304" s="98"/>
      <c r="K6304" s="98"/>
      <c r="L6304" s="98"/>
      <c r="M6304" s="255"/>
      <c r="N6304" s="255"/>
      <c r="O6304" s="98"/>
      <c r="P6304" s="98"/>
      <c r="Q6304" s="130"/>
    </row>
    <row r="6305" spans="1:17" ht="12.6" customHeight="1" x14ac:dyDescent="0.2">
      <c r="A6305" s="234"/>
      <c r="B6305" s="98"/>
      <c r="C6305" s="130"/>
      <c r="D6305" s="240"/>
      <c r="E6305" s="240"/>
      <c r="F6305" s="224"/>
      <c r="G6305" s="98"/>
      <c r="H6305" s="98"/>
      <c r="I6305" s="130"/>
      <c r="J6305" s="98"/>
      <c r="K6305" s="98"/>
      <c r="L6305" s="98"/>
      <c r="M6305" s="255"/>
      <c r="N6305" s="255"/>
      <c r="O6305" s="98"/>
      <c r="P6305" s="98"/>
      <c r="Q6305" s="130"/>
    </row>
    <row r="6306" spans="1:17" ht="12.6" customHeight="1" x14ac:dyDescent="0.2">
      <c r="A6306" s="234"/>
      <c r="B6306" s="98"/>
      <c r="C6306" s="130"/>
      <c r="D6306" s="240"/>
      <c r="E6306" s="240"/>
      <c r="F6306" s="224"/>
      <c r="G6306" s="98"/>
      <c r="H6306" s="98"/>
      <c r="I6306" s="130"/>
      <c r="J6306" s="98"/>
      <c r="K6306" s="98"/>
      <c r="L6306" s="98"/>
      <c r="M6306" s="255"/>
      <c r="N6306" s="255"/>
      <c r="O6306" s="98"/>
      <c r="P6306" s="98"/>
      <c r="Q6306" s="130"/>
    </row>
    <row r="6307" spans="1:17" ht="12.6" customHeight="1" x14ac:dyDescent="0.2">
      <c r="A6307" s="234"/>
      <c r="B6307" s="98"/>
      <c r="C6307" s="130"/>
      <c r="D6307" s="240"/>
      <c r="E6307" s="240"/>
      <c r="F6307" s="224"/>
      <c r="G6307" s="98"/>
      <c r="H6307" s="98"/>
      <c r="I6307" s="130"/>
      <c r="J6307" s="98"/>
      <c r="K6307" s="98"/>
      <c r="L6307" s="98"/>
      <c r="M6307" s="255"/>
      <c r="N6307" s="255"/>
      <c r="O6307" s="98"/>
      <c r="P6307" s="98"/>
      <c r="Q6307" s="130"/>
    </row>
    <row r="6308" spans="1:17" ht="12.6" customHeight="1" x14ac:dyDescent="0.2">
      <c r="A6308" s="234"/>
      <c r="B6308" s="98"/>
      <c r="C6308" s="130"/>
      <c r="D6308" s="240"/>
      <c r="E6308" s="240"/>
      <c r="F6308" s="224"/>
      <c r="G6308" s="98"/>
      <c r="H6308" s="98"/>
      <c r="I6308" s="130"/>
      <c r="J6308" s="98"/>
      <c r="K6308" s="98"/>
      <c r="L6308" s="98"/>
      <c r="M6308" s="255"/>
      <c r="N6308" s="255"/>
      <c r="O6308" s="98"/>
      <c r="P6308" s="98"/>
      <c r="Q6308" s="130"/>
    </row>
    <row r="6309" spans="1:17" ht="12.6" customHeight="1" x14ac:dyDescent="0.2">
      <c r="A6309" s="234"/>
      <c r="B6309" s="98"/>
      <c r="C6309" s="130"/>
      <c r="D6309" s="240"/>
      <c r="E6309" s="240"/>
      <c r="F6309" s="224"/>
      <c r="G6309" s="98"/>
      <c r="H6309" s="98"/>
      <c r="I6309" s="130"/>
      <c r="J6309" s="98"/>
      <c r="K6309" s="98"/>
      <c r="L6309" s="98"/>
      <c r="M6309" s="255"/>
      <c r="N6309" s="255"/>
      <c r="O6309" s="98"/>
      <c r="P6309" s="98"/>
      <c r="Q6309" s="130"/>
    </row>
    <row r="6310" spans="1:17" ht="12.6" customHeight="1" x14ac:dyDescent="0.2">
      <c r="A6310" s="234"/>
      <c r="B6310" s="98"/>
      <c r="C6310" s="130"/>
      <c r="D6310" s="240"/>
      <c r="E6310" s="240"/>
      <c r="F6310" s="224"/>
      <c r="G6310" s="98"/>
      <c r="H6310" s="98"/>
      <c r="I6310" s="130"/>
      <c r="J6310" s="98"/>
      <c r="K6310" s="98"/>
      <c r="L6310" s="98"/>
      <c r="M6310" s="255"/>
      <c r="N6310" s="255"/>
      <c r="O6310" s="98"/>
      <c r="P6310" s="98"/>
      <c r="Q6310" s="130"/>
    </row>
    <row r="6311" spans="1:17" ht="12.6" customHeight="1" x14ac:dyDescent="0.2">
      <c r="A6311" s="234"/>
      <c r="B6311" s="98"/>
      <c r="C6311" s="130"/>
      <c r="D6311" s="240"/>
      <c r="E6311" s="240"/>
      <c r="F6311" s="224"/>
      <c r="G6311" s="98"/>
      <c r="H6311" s="98"/>
      <c r="I6311" s="130"/>
      <c r="J6311" s="98"/>
      <c r="K6311" s="98"/>
      <c r="L6311" s="98"/>
      <c r="M6311" s="255"/>
      <c r="N6311" s="255"/>
      <c r="O6311" s="98"/>
      <c r="P6311" s="98"/>
      <c r="Q6311" s="130"/>
    </row>
    <row r="6312" spans="1:17" ht="12.6" customHeight="1" x14ac:dyDescent="0.2">
      <c r="A6312" s="234"/>
      <c r="B6312" s="98"/>
      <c r="C6312" s="130"/>
      <c r="D6312" s="240"/>
      <c r="E6312" s="240"/>
      <c r="F6312" s="224"/>
      <c r="G6312" s="98"/>
      <c r="H6312" s="98"/>
      <c r="I6312" s="130"/>
      <c r="J6312" s="98"/>
      <c r="K6312" s="98"/>
      <c r="L6312" s="98"/>
      <c r="M6312" s="255"/>
      <c r="N6312" s="255"/>
      <c r="O6312" s="98"/>
      <c r="P6312" s="98"/>
      <c r="Q6312" s="130"/>
    </row>
    <row r="6313" spans="1:17" ht="12.6" customHeight="1" x14ac:dyDescent="0.2">
      <c r="A6313" s="234"/>
      <c r="B6313" s="98"/>
      <c r="C6313" s="130"/>
      <c r="D6313" s="240"/>
      <c r="E6313" s="240"/>
      <c r="F6313" s="224"/>
      <c r="G6313" s="98"/>
      <c r="H6313" s="98"/>
      <c r="I6313" s="130"/>
      <c r="J6313" s="98"/>
      <c r="K6313" s="98"/>
      <c r="L6313" s="98"/>
      <c r="M6313" s="255"/>
      <c r="N6313" s="255"/>
      <c r="O6313" s="98"/>
      <c r="P6313" s="98"/>
      <c r="Q6313" s="130"/>
    </row>
    <row r="6314" spans="1:17" ht="12.6" customHeight="1" x14ac:dyDescent="0.2">
      <c r="A6314" s="234"/>
      <c r="B6314" s="98"/>
      <c r="C6314" s="130"/>
      <c r="D6314" s="240"/>
      <c r="E6314" s="240"/>
      <c r="F6314" s="224"/>
      <c r="G6314" s="98"/>
      <c r="H6314" s="98"/>
      <c r="I6314" s="130"/>
      <c r="J6314" s="98"/>
      <c r="K6314" s="98"/>
      <c r="L6314" s="98"/>
      <c r="M6314" s="255"/>
      <c r="N6314" s="255"/>
      <c r="O6314" s="98"/>
      <c r="P6314" s="98"/>
      <c r="Q6314" s="130"/>
    </row>
    <row r="6315" spans="1:17" ht="12.6" customHeight="1" x14ac:dyDescent="0.2">
      <c r="A6315" s="234"/>
      <c r="B6315" s="98"/>
      <c r="C6315" s="130"/>
      <c r="D6315" s="240"/>
      <c r="E6315" s="240"/>
      <c r="F6315" s="224"/>
      <c r="G6315" s="98"/>
      <c r="H6315" s="98"/>
      <c r="I6315" s="130"/>
      <c r="J6315" s="98"/>
      <c r="K6315" s="98"/>
      <c r="L6315" s="98"/>
      <c r="M6315" s="255"/>
      <c r="N6315" s="255"/>
      <c r="O6315" s="98"/>
      <c r="P6315" s="98"/>
      <c r="Q6315" s="130"/>
    </row>
    <row r="6316" spans="1:17" ht="12.6" customHeight="1" x14ac:dyDescent="0.2">
      <c r="A6316" s="234"/>
      <c r="B6316" s="98"/>
      <c r="C6316" s="130"/>
      <c r="D6316" s="240"/>
      <c r="E6316" s="240"/>
      <c r="F6316" s="224"/>
      <c r="G6316" s="98"/>
      <c r="H6316" s="98"/>
      <c r="I6316" s="130"/>
      <c r="J6316" s="98"/>
      <c r="K6316" s="98"/>
      <c r="L6316" s="98"/>
      <c r="M6316" s="255"/>
      <c r="N6316" s="255"/>
      <c r="O6316" s="98"/>
      <c r="P6316" s="98"/>
      <c r="Q6316" s="130"/>
    </row>
    <row r="6317" spans="1:17" ht="12.6" customHeight="1" x14ac:dyDescent="0.2">
      <c r="A6317" s="234"/>
      <c r="B6317" s="98"/>
      <c r="C6317" s="130"/>
      <c r="D6317" s="240"/>
      <c r="E6317" s="240"/>
      <c r="F6317" s="224"/>
      <c r="G6317" s="98"/>
      <c r="H6317" s="98"/>
      <c r="I6317" s="130"/>
      <c r="J6317" s="98"/>
      <c r="K6317" s="98"/>
      <c r="L6317" s="98"/>
      <c r="M6317" s="255"/>
      <c r="N6317" s="255"/>
      <c r="O6317" s="98"/>
      <c r="P6317" s="98"/>
      <c r="Q6317" s="130"/>
    </row>
    <row r="6318" spans="1:17" ht="12.6" customHeight="1" x14ac:dyDescent="0.2">
      <c r="A6318" s="234"/>
      <c r="B6318" s="98"/>
      <c r="C6318" s="130"/>
      <c r="D6318" s="240"/>
      <c r="E6318" s="240"/>
      <c r="F6318" s="224"/>
      <c r="G6318" s="98"/>
      <c r="H6318" s="98"/>
      <c r="I6318" s="130"/>
      <c r="J6318" s="98"/>
      <c r="K6318" s="98"/>
      <c r="L6318" s="98"/>
      <c r="M6318" s="255"/>
      <c r="N6318" s="255"/>
      <c r="O6318" s="98"/>
      <c r="P6318" s="98"/>
      <c r="Q6318" s="130"/>
    </row>
    <row r="6319" spans="1:17" ht="12.6" customHeight="1" x14ac:dyDescent="0.2">
      <c r="A6319" s="234"/>
      <c r="B6319" s="98"/>
      <c r="C6319" s="130"/>
      <c r="D6319" s="240"/>
      <c r="E6319" s="240"/>
      <c r="F6319" s="224"/>
      <c r="G6319" s="98"/>
      <c r="H6319" s="98"/>
      <c r="I6319" s="130"/>
      <c r="J6319" s="98"/>
      <c r="K6319" s="98"/>
      <c r="L6319" s="98"/>
      <c r="M6319" s="255"/>
      <c r="N6319" s="255"/>
      <c r="O6319" s="98"/>
      <c r="P6319" s="98"/>
      <c r="Q6319" s="130"/>
    </row>
    <row r="6320" spans="1:17" ht="12.6" customHeight="1" x14ac:dyDescent="0.2">
      <c r="A6320" s="234"/>
      <c r="B6320" s="98"/>
      <c r="C6320" s="130"/>
      <c r="D6320" s="240"/>
      <c r="E6320" s="240"/>
      <c r="F6320" s="224"/>
      <c r="G6320" s="98"/>
      <c r="H6320" s="98"/>
      <c r="I6320" s="130"/>
      <c r="J6320" s="98"/>
      <c r="K6320" s="98"/>
      <c r="L6320" s="98"/>
      <c r="M6320" s="255"/>
      <c r="N6320" s="255"/>
      <c r="O6320" s="98"/>
      <c r="P6320" s="98"/>
      <c r="Q6320" s="130"/>
    </row>
    <row r="6321" spans="1:17" ht="12.6" customHeight="1" x14ac:dyDescent="0.2">
      <c r="A6321" s="234"/>
      <c r="B6321" s="98"/>
      <c r="C6321" s="130"/>
      <c r="D6321" s="240"/>
      <c r="E6321" s="240"/>
      <c r="F6321" s="224"/>
      <c r="G6321" s="98"/>
      <c r="H6321" s="98"/>
      <c r="I6321" s="130"/>
      <c r="J6321" s="98"/>
      <c r="K6321" s="98"/>
      <c r="L6321" s="98"/>
      <c r="M6321" s="255"/>
      <c r="N6321" s="255"/>
      <c r="O6321" s="98"/>
      <c r="P6321" s="98"/>
      <c r="Q6321" s="130"/>
    </row>
    <row r="6322" spans="1:17" ht="12.6" customHeight="1" x14ac:dyDescent="0.2">
      <c r="A6322" s="234"/>
      <c r="B6322" s="98"/>
      <c r="C6322" s="130"/>
      <c r="D6322" s="240"/>
      <c r="E6322" s="240"/>
      <c r="F6322" s="224"/>
      <c r="G6322" s="98"/>
      <c r="H6322" s="98"/>
      <c r="I6322" s="130"/>
      <c r="J6322" s="98"/>
      <c r="K6322" s="98"/>
      <c r="L6322" s="98"/>
      <c r="M6322" s="255"/>
      <c r="N6322" s="255"/>
      <c r="O6322" s="98"/>
      <c r="P6322" s="98"/>
      <c r="Q6322" s="130"/>
    </row>
    <row r="6323" spans="1:17" ht="12.6" customHeight="1" x14ac:dyDescent="0.2">
      <c r="A6323" s="234"/>
      <c r="B6323" s="98"/>
      <c r="C6323" s="130"/>
      <c r="D6323" s="240"/>
      <c r="E6323" s="240"/>
      <c r="F6323" s="224"/>
      <c r="G6323" s="98"/>
      <c r="H6323" s="98"/>
      <c r="I6323" s="130"/>
      <c r="J6323" s="98"/>
      <c r="K6323" s="98"/>
      <c r="L6323" s="98"/>
      <c r="M6323" s="255"/>
      <c r="N6323" s="255"/>
      <c r="O6323" s="98"/>
      <c r="P6323" s="98"/>
      <c r="Q6323" s="130"/>
    </row>
    <row r="6324" spans="1:17" ht="12.6" customHeight="1" x14ac:dyDescent="0.2">
      <c r="A6324" s="234"/>
      <c r="B6324" s="98"/>
      <c r="C6324" s="130"/>
      <c r="D6324" s="240"/>
      <c r="E6324" s="240"/>
      <c r="F6324" s="224"/>
      <c r="G6324" s="98"/>
      <c r="H6324" s="98"/>
      <c r="I6324" s="130"/>
      <c r="J6324" s="98"/>
      <c r="K6324" s="98"/>
      <c r="L6324" s="98"/>
      <c r="M6324" s="255"/>
      <c r="N6324" s="255"/>
      <c r="O6324" s="98"/>
      <c r="P6324" s="98"/>
      <c r="Q6324" s="130"/>
    </row>
    <row r="6325" spans="1:17" ht="12.6" customHeight="1" x14ac:dyDescent="0.2">
      <c r="A6325" s="234"/>
      <c r="B6325" s="98"/>
      <c r="C6325" s="130"/>
      <c r="D6325" s="240"/>
      <c r="E6325" s="240"/>
      <c r="F6325" s="224"/>
      <c r="G6325" s="98"/>
      <c r="H6325" s="98"/>
      <c r="I6325" s="130"/>
      <c r="J6325" s="98"/>
      <c r="K6325" s="98"/>
      <c r="L6325" s="98"/>
      <c r="M6325" s="255"/>
      <c r="N6325" s="255"/>
      <c r="O6325" s="98"/>
      <c r="P6325" s="98"/>
      <c r="Q6325" s="130"/>
    </row>
    <row r="6326" spans="1:17" ht="12.6" customHeight="1" x14ac:dyDescent="0.2">
      <c r="A6326" s="234"/>
      <c r="B6326" s="98"/>
      <c r="C6326" s="130"/>
      <c r="D6326" s="240"/>
      <c r="E6326" s="240"/>
      <c r="F6326" s="224"/>
      <c r="G6326" s="98"/>
      <c r="H6326" s="98"/>
      <c r="I6326" s="130"/>
      <c r="J6326" s="98"/>
      <c r="K6326" s="98"/>
      <c r="L6326" s="98"/>
      <c r="M6326" s="255"/>
      <c r="N6326" s="255"/>
      <c r="O6326" s="98"/>
      <c r="P6326" s="98"/>
      <c r="Q6326" s="130"/>
    </row>
    <row r="6327" spans="1:17" ht="12.6" customHeight="1" x14ac:dyDescent="0.2">
      <c r="A6327" s="234"/>
      <c r="B6327" s="98"/>
      <c r="C6327" s="130"/>
      <c r="D6327" s="240"/>
      <c r="E6327" s="240"/>
      <c r="F6327" s="224"/>
      <c r="G6327" s="98"/>
      <c r="H6327" s="98"/>
      <c r="I6327" s="130"/>
      <c r="J6327" s="98"/>
      <c r="K6327" s="98"/>
      <c r="L6327" s="98"/>
      <c r="M6327" s="255"/>
      <c r="N6327" s="255"/>
      <c r="O6327" s="98"/>
      <c r="P6327" s="98"/>
      <c r="Q6327" s="130"/>
    </row>
    <row r="6328" spans="1:17" ht="12.6" customHeight="1" x14ac:dyDescent="0.2">
      <c r="A6328" s="234"/>
      <c r="B6328" s="98"/>
      <c r="C6328" s="130"/>
      <c r="D6328" s="240"/>
      <c r="E6328" s="240"/>
      <c r="F6328" s="224"/>
      <c r="G6328" s="98"/>
      <c r="H6328" s="98"/>
      <c r="I6328" s="130"/>
      <c r="J6328" s="98"/>
      <c r="K6328" s="98"/>
      <c r="L6328" s="98"/>
      <c r="M6328" s="255"/>
      <c r="N6328" s="255"/>
      <c r="O6328" s="98"/>
      <c r="P6328" s="98"/>
      <c r="Q6328" s="130"/>
    </row>
    <row r="6329" spans="1:17" ht="12.6" customHeight="1" x14ac:dyDescent="0.2">
      <c r="A6329" s="234"/>
      <c r="B6329" s="98"/>
      <c r="C6329" s="130"/>
      <c r="D6329" s="240"/>
      <c r="E6329" s="240"/>
      <c r="F6329" s="224"/>
      <c r="G6329" s="98"/>
      <c r="H6329" s="98"/>
      <c r="I6329" s="130"/>
      <c r="J6329" s="98"/>
      <c r="K6329" s="98"/>
      <c r="L6329" s="98"/>
      <c r="M6329" s="255"/>
      <c r="N6329" s="255"/>
      <c r="O6329" s="98"/>
      <c r="P6329" s="98"/>
      <c r="Q6329" s="130"/>
    </row>
    <row r="6330" spans="1:17" ht="12.6" customHeight="1" x14ac:dyDescent="0.2">
      <c r="A6330" s="234"/>
      <c r="B6330" s="98"/>
      <c r="C6330" s="130"/>
      <c r="D6330" s="240"/>
      <c r="E6330" s="240"/>
      <c r="F6330" s="224"/>
      <c r="G6330" s="98"/>
      <c r="H6330" s="98"/>
      <c r="I6330" s="130"/>
      <c r="J6330" s="98"/>
      <c r="K6330" s="98"/>
      <c r="L6330" s="98"/>
      <c r="M6330" s="255"/>
      <c r="N6330" s="255"/>
      <c r="O6330" s="98"/>
      <c r="P6330" s="98"/>
      <c r="Q6330" s="130"/>
    </row>
    <row r="6331" spans="1:17" ht="12.6" customHeight="1" x14ac:dyDescent="0.2">
      <c r="A6331" s="234"/>
      <c r="B6331" s="98"/>
      <c r="C6331" s="130"/>
      <c r="D6331" s="240"/>
      <c r="E6331" s="240"/>
      <c r="F6331" s="224"/>
      <c r="G6331" s="98"/>
      <c r="H6331" s="98"/>
      <c r="I6331" s="130"/>
      <c r="J6331" s="98"/>
      <c r="K6331" s="98"/>
      <c r="L6331" s="98"/>
      <c r="M6331" s="255"/>
      <c r="N6331" s="255"/>
      <c r="O6331" s="98"/>
      <c r="P6331" s="98"/>
      <c r="Q6331" s="130"/>
    </row>
    <row r="6332" spans="1:17" ht="12.6" customHeight="1" x14ac:dyDescent="0.2">
      <c r="A6332" s="234"/>
      <c r="B6332" s="98"/>
      <c r="C6332" s="130"/>
      <c r="D6332" s="240"/>
      <c r="E6332" s="240"/>
      <c r="F6332" s="224"/>
      <c r="G6332" s="98"/>
      <c r="H6332" s="98"/>
      <c r="I6332" s="130"/>
      <c r="J6332" s="98"/>
      <c r="K6332" s="98"/>
      <c r="L6332" s="98"/>
      <c r="M6332" s="255"/>
      <c r="N6332" s="255"/>
      <c r="O6332" s="98"/>
      <c r="P6332" s="98"/>
      <c r="Q6332" s="130"/>
    </row>
    <row r="6333" spans="1:17" ht="12.6" customHeight="1" x14ac:dyDescent="0.2">
      <c r="A6333" s="234"/>
      <c r="B6333" s="98"/>
      <c r="C6333" s="130"/>
      <c r="D6333" s="240"/>
      <c r="E6333" s="240"/>
      <c r="F6333" s="224"/>
      <c r="G6333" s="98"/>
      <c r="H6333" s="98"/>
      <c r="I6333" s="130"/>
      <c r="J6333" s="98"/>
      <c r="K6333" s="98"/>
      <c r="L6333" s="98"/>
      <c r="M6333" s="255"/>
      <c r="N6333" s="255"/>
      <c r="O6333" s="98"/>
      <c r="P6333" s="98"/>
      <c r="Q6333" s="130"/>
    </row>
    <row r="6334" spans="1:17" ht="12.6" customHeight="1" x14ac:dyDescent="0.2">
      <c r="A6334" s="234"/>
      <c r="B6334" s="98"/>
      <c r="C6334" s="130"/>
      <c r="D6334" s="240"/>
      <c r="E6334" s="240"/>
      <c r="F6334" s="224"/>
      <c r="G6334" s="98"/>
      <c r="H6334" s="98"/>
      <c r="I6334" s="130"/>
      <c r="J6334" s="98"/>
      <c r="K6334" s="98"/>
      <c r="L6334" s="98"/>
      <c r="M6334" s="255"/>
      <c r="N6334" s="255"/>
      <c r="O6334" s="98"/>
      <c r="P6334" s="98"/>
      <c r="Q6334" s="130"/>
    </row>
    <row r="6335" spans="1:17" ht="12.6" customHeight="1" x14ac:dyDescent="0.2">
      <c r="A6335" s="234"/>
      <c r="B6335" s="98"/>
      <c r="C6335" s="130"/>
      <c r="D6335" s="240"/>
      <c r="E6335" s="240"/>
      <c r="F6335" s="224"/>
      <c r="G6335" s="98"/>
      <c r="H6335" s="98"/>
      <c r="I6335" s="130"/>
      <c r="J6335" s="98"/>
      <c r="K6335" s="98"/>
      <c r="L6335" s="98"/>
      <c r="M6335" s="255"/>
      <c r="N6335" s="255"/>
      <c r="O6335" s="98"/>
      <c r="P6335" s="98"/>
      <c r="Q6335" s="130"/>
    </row>
    <row r="6336" spans="1:17" ht="12.6" customHeight="1" x14ac:dyDescent="0.2">
      <c r="A6336" s="234"/>
      <c r="B6336" s="98"/>
      <c r="C6336" s="130"/>
      <c r="D6336" s="240"/>
      <c r="E6336" s="240"/>
      <c r="F6336" s="224"/>
      <c r="G6336" s="98"/>
      <c r="H6336" s="98"/>
      <c r="I6336" s="130"/>
      <c r="J6336" s="98"/>
      <c r="K6336" s="98"/>
      <c r="L6336" s="98"/>
      <c r="M6336" s="255"/>
      <c r="N6336" s="255"/>
      <c r="O6336" s="98"/>
      <c r="P6336" s="98"/>
      <c r="Q6336" s="130"/>
    </row>
    <row r="6337" spans="1:17" ht="12.6" customHeight="1" x14ac:dyDescent="0.2">
      <c r="A6337" s="234"/>
      <c r="B6337" s="98"/>
      <c r="C6337" s="130"/>
      <c r="D6337" s="240"/>
      <c r="E6337" s="240"/>
      <c r="F6337" s="224"/>
      <c r="G6337" s="98"/>
      <c r="H6337" s="98"/>
      <c r="I6337" s="130"/>
      <c r="J6337" s="98"/>
      <c r="K6337" s="98"/>
      <c r="L6337" s="98"/>
      <c r="M6337" s="255"/>
      <c r="N6337" s="255"/>
      <c r="O6337" s="98"/>
      <c r="P6337" s="98"/>
      <c r="Q6337" s="130"/>
    </row>
    <row r="6338" spans="1:17" ht="12.6" customHeight="1" x14ac:dyDescent="0.2">
      <c r="A6338" s="234"/>
      <c r="B6338" s="98"/>
      <c r="C6338" s="130"/>
      <c r="D6338" s="240"/>
      <c r="E6338" s="240"/>
      <c r="F6338" s="224"/>
      <c r="G6338" s="98"/>
      <c r="H6338" s="98"/>
      <c r="I6338" s="130"/>
      <c r="J6338" s="98"/>
      <c r="K6338" s="98"/>
      <c r="L6338" s="98"/>
      <c r="M6338" s="255"/>
      <c r="N6338" s="255"/>
      <c r="O6338" s="98"/>
      <c r="P6338" s="98"/>
      <c r="Q6338" s="130"/>
    </row>
    <row r="6339" spans="1:17" ht="12.6" customHeight="1" x14ac:dyDescent="0.2">
      <c r="A6339" s="234"/>
      <c r="B6339" s="98"/>
      <c r="C6339" s="130"/>
      <c r="D6339" s="240"/>
      <c r="E6339" s="240"/>
      <c r="F6339" s="224"/>
      <c r="G6339" s="98"/>
      <c r="H6339" s="98"/>
      <c r="I6339" s="130"/>
      <c r="J6339" s="98"/>
      <c r="K6339" s="98"/>
      <c r="L6339" s="98"/>
      <c r="M6339" s="255"/>
      <c r="N6339" s="255"/>
      <c r="O6339" s="98"/>
      <c r="P6339" s="98"/>
      <c r="Q6339" s="130"/>
    </row>
    <row r="6340" spans="1:17" ht="12.6" customHeight="1" x14ac:dyDescent="0.2">
      <c r="A6340" s="234"/>
      <c r="B6340" s="98"/>
      <c r="C6340" s="130"/>
      <c r="D6340" s="240"/>
      <c r="E6340" s="240"/>
      <c r="F6340" s="224"/>
      <c r="G6340" s="98"/>
      <c r="H6340" s="98"/>
      <c r="I6340" s="130"/>
      <c r="J6340" s="98"/>
      <c r="K6340" s="98"/>
      <c r="L6340" s="98"/>
      <c r="M6340" s="255"/>
      <c r="N6340" s="255"/>
      <c r="O6340" s="98"/>
      <c r="P6340" s="98"/>
      <c r="Q6340" s="130"/>
    </row>
    <row r="6341" spans="1:17" ht="12.6" customHeight="1" x14ac:dyDescent="0.2">
      <c r="A6341" s="234"/>
      <c r="B6341" s="98"/>
      <c r="C6341" s="130"/>
      <c r="D6341" s="240"/>
      <c r="E6341" s="240"/>
      <c r="F6341" s="224"/>
      <c r="G6341" s="98"/>
      <c r="H6341" s="98"/>
      <c r="I6341" s="130"/>
      <c r="J6341" s="98"/>
      <c r="K6341" s="98"/>
      <c r="L6341" s="98"/>
      <c r="M6341" s="255"/>
      <c r="N6341" s="255"/>
      <c r="O6341" s="98"/>
      <c r="P6341" s="98"/>
      <c r="Q6341" s="130"/>
    </row>
    <row r="6342" spans="1:17" ht="12.6" customHeight="1" x14ac:dyDescent="0.2">
      <c r="A6342" s="234"/>
      <c r="B6342" s="98"/>
      <c r="C6342" s="130"/>
      <c r="D6342" s="240"/>
      <c r="E6342" s="240"/>
      <c r="F6342" s="224"/>
      <c r="G6342" s="98"/>
      <c r="H6342" s="98"/>
      <c r="I6342" s="130"/>
      <c r="J6342" s="98"/>
      <c r="K6342" s="98"/>
      <c r="L6342" s="98"/>
      <c r="M6342" s="255"/>
      <c r="N6342" s="255"/>
      <c r="O6342" s="98"/>
      <c r="P6342" s="98"/>
      <c r="Q6342" s="130"/>
    </row>
    <row r="6343" spans="1:17" ht="12.6" customHeight="1" x14ac:dyDescent="0.2">
      <c r="A6343" s="234"/>
      <c r="B6343" s="98"/>
      <c r="C6343" s="130"/>
      <c r="D6343" s="240"/>
      <c r="E6343" s="240"/>
      <c r="F6343" s="224"/>
      <c r="G6343" s="98"/>
      <c r="H6343" s="98"/>
      <c r="I6343" s="130"/>
      <c r="J6343" s="98"/>
      <c r="K6343" s="98"/>
      <c r="L6343" s="98"/>
      <c r="M6343" s="255"/>
      <c r="N6343" s="255"/>
      <c r="O6343" s="98"/>
      <c r="P6343" s="98"/>
      <c r="Q6343" s="130"/>
    </row>
    <row r="6344" spans="1:17" ht="12.6" customHeight="1" x14ac:dyDescent="0.2">
      <c r="A6344" s="234"/>
      <c r="B6344" s="98"/>
      <c r="C6344" s="130"/>
      <c r="D6344" s="240"/>
      <c r="E6344" s="240"/>
      <c r="F6344" s="224"/>
      <c r="G6344" s="98"/>
      <c r="H6344" s="98"/>
      <c r="I6344" s="130"/>
      <c r="J6344" s="98"/>
      <c r="K6344" s="98"/>
      <c r="L6344" s="98"/>
      <c r="M6344" s="255"/>
      <c r="N6344" s="255"/>
      <c r="O6344" s="98"/>
      <c r="P6344" s="98"/>
      <c r="Q6344" s="130"/>
    </row>
    <row r="6345" spans="1:17" ht="12.6" customHeight="1" x14ac:dyDescent="0.2">
      <c r="A6345" s="234"/>
      <c r="B6345" s="98"/>
      <c r="C6345" s="130"/>
      <c r="D6345" s="240"/>
      <c r="E6345" s="240"/>
      <c r="F6345" s="224"/>
      <c r="G6345" s="98"/>
      <c r="H6345" s="98"/>
      <c r="I6345" s="130"/>
      <c r="J6345" s="98"/>
      <c r="K6345" s="98"/>
      <c r="L6345" s="98"/>
      <c r="M6345" s="255"/>
      <c r="N6345" s="255"/>
      <c r="O6345" s="98"/>
      <c r="P6345" s="98"/>
      <c r="Q6345" s="130"/>
    </row>
    <row r="6346" spans="1:17" ht="12.6" customHeight="1" x14ac:dyDescent="0.2">
      <c r="A6346" s="234"/>
      <c r="B6346" s="98"/>
      <c r="C6346" s="130"/>
      <c r="D6346" s="240"/>
      <c r="E6346" s="240"/>
      <c r="F6346" s="224"/>
      <c r="G6346" s="98"/>
      <c r="H6346" s="98"/>
      <c r="I6346" s="130"/>
      <c r="J6346" s="98"/>
      <c r="K6346" s="98"/>
      <c r="L6346" s="98"/>
      <c r="M6346" s="255"/>
      <c r="N6346" s="255"/>
      <c r="O6346" s="98"/>
      <c r="P6346" s="98"/>
      <c r="Q6346" s="130"/>
    </row>
    <row r="6347" spans="1:17" ht="12.6" customHeight="1" x14ac:dyDescent="0.2">
      <c r="A6347" s="234"/>
      <c r="B6347" s="98"/>
      <c r="C6347" s="130"/>
      <c r="D6347" s="240"/>
      <c r="E6347" s="240"/>
      <c r="F6347" s="224"/>
      <c r="G6347" s="98"/>
      <c r="H6347" s="98"/>
      <c r="I6347" s="130"/>
      <c r="J6347" s="98"/>
      <c r="K6347" s="98"/>
      <c r="L6347" s="98"/>
      <c r="M6347" s="255"/>
      <c r="N6347" s="255"/>
      <c r="O6347" s="98"/>
      <c r="P6347" s="98"/>
      <c r="Q6347" s="130"/>
    </row>
    <row r="6348" spans="1:17" ht="12.6" customHeight="1" x14ac:dyDescent="0.2">
      <c r="A6348" s="234"/>
      <c r="B6348" s="98"/>
      <c r="C6348" s="130"/>
      <c r="D6348" s="240"/>
      <c r="E6348" s="240"/>
      <c r="F6348" s="224"/>
      <c r="G6348" s="98"/>
      <c r="H6348" s="98"/>
      <c r="I6348" s="130"/>
      <c r="J6348" s="98"/>
      <c r="K6348" s="98"/>
      <c r="L6348" s="98"/>
      <c r="M6348" s="255"/>
      <c r="N6348" s="255"/>
      <c r="O6348" s="98"/>
      <c r="P6348" s="98"/>
      <c r="Q6348" s="130"/>
    </row>
    <row r="6349" spans="1:17" ht="12.6" customHeight="1" x14ac:dyDescent="0.2">
      <c r="A6349" s="234"/>
      <c r="B6349" s="98"/>
      <c r="C6349" s="130"/>
      <c r="D6349" s="240"/>
      <c r="E6349" s="240"/>
      <c r="F6349" s="224"/>
      <c r="G6349" s="98"/>
      <c r="H6349" s="98"/>
      <c r="I6349" s="130"/>
      <c r="J6349" s="98"/>
      <c r="K6349" s="98"/>
      <c r="L6349" s="98"/>
      <c r="M6349" s="255"/>
      <c r="N6349" s="255"/>
      <c r="O6349" s="98"/>
      <c r="P6349" s="98"/>
      <c r="Q6349" s="130"/>
    </row>
    <row r="6350" spans="1:17" ht="12.6" customHeight="1" x14ac:dyDescent="0.2">
      <c r="A6350" s="234"/>
      <c r="B6350" s="98"/>
      <c r="C6350" s="130"/>
      <c r="D6350" s="240"/>
      <c r="E6350" s="240"/>
      <c r="F6350" s="224"/>
      <c r="G6350" s="98"/>
      <c r="H6350" s="98"/>
      <c r="I6350" s="130"/>
      <c r="J6350" s="98"/>
      <c r="K6350" s="98"/>
      <c r="L6350" s="98"/>
      <c r="M6350" s="255"/>
      <c r="N6350" s="255"/>
      <c r="O6350" s="98"/>
      <c r="P6350" s="98"/>
      <c r="Q6350" s="130"/>
    </row>
    <row r="6351" spans="1:17" ht="12.6" customHeight="1" x14ac:dyDescent="0.2">
      <c r="A6351" s="234"/>
      <c r="B6351" s="98"/>
      <c r="C6351" s="130"/>
      <c r="D6351" s="240"/>
      <c r="E6351" s="240"/>
      <c r="F6351" s="224"/>
      <c r="G6351" s="98"/>
      <c r="H6351" s="98"/>
      <c r="I6351" s="130"/>
      <c r="J6351" s="98"/>
      <c r="K6351" s="98"/>
      <c r="L6351" s="98"/>
      <c r="M6351" s="255"/>
      <c r="N6351" s="255"/>
      <c r="O6351" s="98"/>
      <c r="P6351" s="98"/>
      <c r="Q6351" s="130"/>
    </row>
    <row r="6352" spans="1:17" ht="12.6" customHeight="1" x14ac:dyDescent="0.2">
      <c r="A6352" s="234"/>
      <c r="B6352" s="98"/>
      <c r="C6352" s="130"/>
      <c r="D6352" s="240"/>
      <c r="E6352" s="240"/>
      <c r="F6352" s="224"/>
      <c r="G6352" s="98"/>
      <c r="H6352" s="98"/>
      <c r="I6352" s="130"/>
      <c r="J6352" s="98"/>
      <c r="K6352" s="98"/>
      <c r="L6352" s="98"/>
      <c r="M6352" s="255"/>
      <c r="N6352" s="255"/>
      <c r="O6352" s="98"/>
      <c r="P6352" s="98"/>
      <c r="Q6352" s="130"/>
    </row>
    <row r="6353" spans="1:17" ht="12.6" customHeight="1" x14ac:dyDescent="0.2">
      <c r="A6353" s="234"/>
      <c r="B6353" s="98"/>
      <c r="C6353" s="130"/>
      <c r="D6353" s="240"/>
      <c r="E6353" s="240"/>
      <c r="F6353" s="224"/>
      <c r="G6353" s="98"/>
      <c r="H6353" s="98"/>
      <c r="I6353" s="130"/>
      <c r="J6353" s="98"/>
      <c r="K6353" s="98"/>
      <c r="L6353" s="98"/>
      <c r="M6353" s="255"/>
      <c r="N6353" s="255"/>
      <c r="O6353" s="98"/>
      <c r="P6353" s="98"/>
      <c r="Q6353" s="130"/>
    </row>
    <row r="6354" spans="1:17" ht="12.6" customHeight="1" x14ac:dyDescent="0.2">
      <c r="A6354" s="234"/>
      <c r="B6354" s="98"/>
      <c r="C6354" s="130"/>
      <c r="D6354" s="240"/>
      <c r="E6354" s="240"/>
      <c r="F6354" s="224"/>
      <c r="G6354" s="98"/>
      <c r="H6354" s="98"/>
      <c r="I6354" s="130"/>
      <c r="J6354" s="98"/>
      <c r="K6354" s="98"/>
      <c r="L6354" s="98"/>
      <c r="M6354" s="255"/>
      <c r="N6354" s="255"/>
      <c r="O6354" s="98"/>
      <c r="P6354" s="98"/>
      <c r="Q6354" s="130"/>
    </row>
    <row r="6355" spans="1:17" ht="12.6" customHeight="1" x14ac:dyDescent="0.2">
      <c r="A6355" s="234"/>
      <c r="B6355" s="98"/>
      <c r="C6355" s="130"/>
      <c r="D6355" s="240"/>
      <c r="E6355" s="240"/>
      <c r="F6355" s="224"/>
      <c r="G6355" s="98"/>
      <c r="H6355" s="98"/>
      <c r="I6355" s="130"/>
      <c r="J6355" s="98"/>
      <c r="K6355" s="98"/>
      <c r="L6355" s="98"/>
      <c r="M6355" s="255"/>
      <c r="N6355" s="255"/>
      <c r="O6355" s="98"/>
      <c r="P6355" s="98"/>
      <c r="Q6355" s="130"/>
    </row>
    <row r="6356" spans="1:17" ht="12.6" customHeight="1" x14ac:dyDescent="0.2">
      <c r="A6356" s="234"/>
      <c r="B6356" s="98"/>
      <c r="C6356" s="130"/>
      <c r="D6356" s="240"/>
      <c r="E6356" s="240"/>
      <c r="F6356" s="224"/>
      <c r="G6356" s="98"/>
      <c r="H6356" s="98"/>
      <c r="I6356" s="130"/>
      <c r="J6356" s="98"/>
      <c r="K6356" s="98"/>
      <c r="L6356" s="98"/>
      <c r="M6356" s="255"/>
      <c r="N6356" s="255"/>
      <c r="O6356" s="98"/>
      <c r="P6356" s="98"/>
      <c r="Q6356" s="130"/>
    </row>
    <row r="6357" spans="1:17" ht="12.6" customHeight="1" x14ac:dyDescent="0.2">
      <c r="A6357" s="234"/>
      <c r="B6357" s="98"/>
      <c r="C6357" s="130"/>
      <c r="D6357" s="240"/>
      <c r="E6357" s="240"/>
      <c r="F6357" s="224"/>
      <c r="G6357" s="98"/>
      <c r="H6357" s="98"/>
      <c r="I6357" s="130"/>
      <c r="J6357" s="98"/>
      <c r="K6357" s="98"/>
      <c r="L6357" s="98"/>
      <c r="M6357" s="255"/>
      <c r="N6357" s="255"/>
      <c r="O6357" s="98"/>
      <c r="P6357" s="98"/>
      <c r="Q6357" s="130"/>
    </row>
    <row r="6358" spans="1:17" ht="12.6" customHeight="1" x14ac:dyDescent="0.2">
      <c r="A6358" s="234"/>
      <c r="B6358" s="98"/>
      <c r="C6358" s="130"/>
      <c r="D6358" s="240"/>
      <c r="E6358" s="240"/>
      <c r="F6358" s="224"/>
      <c r="G6358" s="98"/>
      <c r="H6358" s="98"/>
      <c r="I6358" s="130"/>
      <c r="J6358" s="98"/>
      <c r="K6358" s="98"/>
      <c r="L6358" s="98"/>
      <c r="M6358" s="255"/>
      <c r="N6358" s="255"/>
      <c r="O6358" s="98"/>
      <c r="P6358" s="98"/>
      <c r="Q6358" s="130"/>
    </row>
    <row r="6359" spans="1:17" ht="12.6" customHeight="1" x14ac:dyDescent="0.2">
      <c r="A6359" s="234"/>
      <c r="B6359" s="98"/>
      <c r="C6359" s="130"/>
      <c r="D6359" s="240"/>
      <c r="E6359" s="240"/>
      <c r="F6359" s="224"/>
      <c r="G6359" s="98"/>
      <c r="H6359" s="98"/>
      <c r="I6359" s="130"/>
      <c r="J6359" s="98"/>
      <c r="K6359" s="98"/>
      <c r="L6359" s="98"/>
      <c r="M6359" s="255"/>
      <c r="N6359" s="255"/>
      <c r="O6359" s="98"/>
      <c r="P6359" s="98"/>
      <c r="Q6359" s="130"/>
    </row>
    <row r="6360" spans="1:17" ht="12.6" customHeight="1" x14ac:dyDescent="0.2">
      <c r="A6360" s="234"/>
      <c r="B6360" s="98"/>
      <c r="C6360" s="130"/>
      <c r="D6360" s="240"/>
      <c r="E6360" s="240"/>
      <c r="F6360" s="224"/>
      <c r="G6360" s="98"/>
      <c r="H6360" s="98"/>
      <c r="I6360" s="130"/>
      <c r="J6360" s="98"/>
      <c r="K6360" s="98"/>
      <c r="L6360" s="98"/>
      <c r="M6360" s="255"/>
      <c r="N6360" s="255"/>
      <c r="O6360" s="98"/>
      <c r="P6360" s="98"/>
      <c r="Q6360" s="130"/>
    </row>
    <row r="6361" spans="1:17" ht="12.6" customHeight="1" x14ac:dyDescent="0.2">
      <c r="A6361" s="234"/>
      <c r="B6361" s="98"/>
      <c r="C6361" s="130"/>
      <c r="D6361" s="240"/>
      <c r="E6361" s="240"/>
      <c r="F6361" s="224"/>
      <c r="G6361" s="98"/>
      <c r="H6361" s="98"/>
      <c r="I6361" s="130"/>
      <c r="J6361" s="98"/>
      <c r="K6361" s="98"/>
      <c r="L6361" s="98"/>
      <c r="M6361" s="255"/>
      <c r="N6361" s="255"/>
      <c r="O6361" s="98"/>
      <c r="P6361" s="98"/>
      <c r="Q6361" s="130"/>
    </row>
    <row r="6362" spans="1:17" ht="12.6" customHeight="1" x14ac:dyDescent="0.2">
      <c r="A6362" s="234"/>
      <c r="B6362" s="98"/>
      <c r="C6362" s="130"/>
      <c r="D6362" s="240"/>
      <c r="E6362" s="240"/>
      <c r="F6362" s="224"/>
      <c r="G6362" s="98"/>
      <c r="H6362" s="98"/>
      <c r="I6362" s="130"/>
      <c r="J6362" s="98"/>
      <c r="K6362" s="98"/>
      <c r="L6362" s="98"/>
      <c r="M6362" s="255"/>
      <c r="N6362" s="255"/>
      <c r="O6362" s="98"/>
      <c r="P6362" s="98"/>
      <c r="Q6362" s="130"/>
    </row>
    <row r="6363" spans="1:17" ht="12.6" customHeight="1" x14ac:dyDescent="0.2">
      <c r="A6363" s="234"/>
      <c r="B6363" s="98"/>
      <c r="C6363" s="130"/>
      <c r="D6363" s="240"/>
      <c r="E6363" s="240"/>
      <c r="F6363" s="224"/>
      <c r="G6363" s="98"/>
      <c r="H6363" s="98"/>
      <c r="I6363" s="130"/>
      <c r="J6363" s="98"/>
      <c r="K6363" s="98"/>
      <c r="L6363" s="98"/>
      <c r="M6363" s="255"/>
      <c r="N6363" s="255"/>
      <c r="O6363" s="98"/>
      <c r="P6363" s="98"/>
      <c r="Q6363" s="130"/>
    </row>
    <row r="6364" spans="1:17" ht="12.6" customHeight="1" x14ac:dyDescent="0.2">
      <c r="A6364" s="234"/>
      <c r="B6364" s="98"/>
      <c r="C6364" s="130"/>
      <c r="D6364" s="240"/>
      <c r="E6364" s="240"/>
      <c r="F6364" s="224"/>
      <c r="G6364" s="98"/>
      <c r="H6364" s="98"/>
      <c r="I6364" s="130"/>
      <c r="J6364" s="98"/>
      <c r="K6364" s="98"/>
      <c r="L6364" s="98"/>
      <c r="M6364" s="255"/>
      <c r="N6364" s="255"/>
      <c r="O6364" s="98"/>
      <c r="P6364" s="98"/>
      <c r="Q6364" s="130"/>
    </row>
    <row r="6365" spans="1:17" ht="12.6" customHeight="1" x14ac:dyDescent="0.2">
      <c r="A6365" s="234"/>
      <c r="B6365" s="98"/>
      <c r="C6365" s="130"/>
      <c r="D6365" s="240"/>
      <c r="E6365" s="240"/>
      <c r="F6365" s="224"/>
      <c r="G6365" s="98"/>
      <c r="H6365" s="98"/>
      <c r="I6365" s="130"/>
      <c r="J6365" s="98"/>
      <c r="K6365" s="98"/>
      <c r="L6365" s="98"/>
      <c r="M6365" s="255"/>
      <c r="N6365" s="255"/>
      <c r="O6365" s="98"/>
      <c r="P6365" s="98"/>
      <c r="Q6365" s="130"/>
    </row>
    <row r="6366" spans="1:17" ht="12.6" customHeight="1" x14ac:dyDescent="0.2">
      <c r="A6366" s="234"/>
      <c r="B6366" s="98"/>
      <c r="C6366" s="130"/>
      <c r="D6366" s="240"/>
      <c r="E6366" s="240"/>
      <c r="F6366" s="224"/>
      <c r="G6366" s="98"/>
      <c r="H6366" s="98"/>
      <c r="I6366" s="130"/>
      <c r="J6366" s="98"/>
      <c r="K6366" s="98"/>
      <c r="L6366" s="98"/>
      <c r="M6366" s="255"/>
      <c r="N6366" s="255"/>
      <c r="O6366" s="98"/>
      <c r="P6366" s="98"/>
      <c r="Q6366" s="130"/>
    </row>
    <row r="6367" spans="1:17" ht="12.6" customHeight="1" x14ac:dyDescent="0.2">
      <c r="A6367" s="234"/>
      <c r="B6367" s="98"/>
      <c r="C6367" s="130"/>
      <c r="D6367" s="240"/>
      <c r="E6367" s="240"/>
      <c r="F6367" s="224"/>
      <c r="G6367" s="98"/>
      <c r="H6367" s="98"/>
      <c r="I6367" s="130"/>
      <c r="J6367" s="98"/>
      <c r="K6367" s="98"/>
      <c r="L6367" s="98"/>
      <c r="M6367" s="255"/>
      <c r="N6367" s="255"/>
      <c r="O6367" s="98"/>
      <c r="P6367" s="98"/>
      <c r="Q6367" s="130"/>
    </row>
    <row r="6368" spans="1:17" ht="12.6" customHeight="1" x14ac:dyDescent="0.2">
      <c r="A6368" s="234"/>
      <c r="B6368" s="98"/>
      <c r="C6368" s="130"/>
      <c r="D6368" s="240"/>
      <c r="E6368" s="240"/>
      <c r="F6368" s="224"/>
      <c r="G6368" s="98"/>
      <c r="H6368" s="98"/>
      <c r="I6368" s="130"/>
      <c r="J6368" s="98"/>
      <c r="K6368" s="98"/>
      <c r="L6368" s="98"/>
      <c r="M6368" s="255"/>
      <c r="N6368" s="255"/>
      <c r="O6368" s="98"/>
      <c r="P6368" s="98"/>
      <c r="Q6368" s="130"/>
    </row>
    <row r="6369" spans="1:17" ht="12.6" customHeight="1" x14ac:dyDescent="0.2">
      <c r="A6369" s="234"/>
      <c r="B6369" s="98"/>
      <c r="C6369" s="130"/>
      <c r="D6369" s="240"/>
      <c r="E6369" s="240"/>
      <c r="F6369" s="224"/>
      <c r="G6369" s="98"/>
      <c r="H6369" s="98"/>
      <c r="I6369" s="130"/>
      <c r="J6369" s="98"/>
      <c r="K6369" s="98"/>
      <c r="L6369" s="98"/>
      <c r="M6369" s="255"/>
      <c r="N6369" s="255"/>
      <c r="O6369" s="98"/>
      <c r="P6369" s="98"/>
      <c r="Q6369" s="130"/>
    </row>
    <row r="6370" spans="1:17" ht="12.6" customHeight="1" x14ac:dyDescent="0.2">
      <c r="A6370" s="234"/>
      <c r="B6370" s="98"/>
      <c r="C6370" s="130"/>
      <c r="D6370" s="240"/>
      <c r="E6370" s="240"/>
      <c r="F6370" s="224"/>
      <c r="G6370" s="98"/>
      <c r="H6370" s="98"/>
      <c r="I6370" s="130"/>
      <c r="J6370" s="98"/>
      <c r="K6370" s="98"/>
      <c r="L6370" s="98"/>
      <c r="M6370" s="255"/>
      <c r="N6370" s="255"/>
      <c r="O6370" s="98"/>
      <c r="P6370" s="98"/>
      <c r="Q6370" s="130"/>
    </row>
    <row r="6371" spans="1:17" ht="12.6" customHeight="1" x14ac:dyDescent="0.2">
      <c r="A6371" s="234"/>
      <c r="B6371" s="98"/>
      <c r="C6371" s="130"/>
      <c r="D6371" s="240"/>
      <c r="E6371" s="240"/>
      <c r="F6371" s="224"/>
      <c r="G6371" s="98"/>
      <c r="H6371" s="98"/>
      <c r="I6371" s="130"/>
      <c r="J6371" s="98"/>
      <c r="K6371" s="98"/>
      <c r="L6371" s="98"/>
      <c r="M6371" s="255"/>
      <c r="N6371" s="255"/>
      <c r="O6371" s="98"/>
      <c r="P6371" s="98"/>
      <c r="Q6371" s="130"/>
    </row>
    <row r="6372" spans="1:17" ht="12.6" customHeight="1" x14ac:dyDescent="0.2">
      <c r="A6372" s="234"/>
      <c r="B6372" s="98"/>
      <c r="C6372" s="130"/>
      <c r="D6372" s="240"/>
      <c r="E6372" s="240"/>
      <c r="F6372" s="224"/>
      <c r="G6372" s="98"/>
      <c r="H6372" s="98"/>
      <c r="I6372" s="130"/>
      <c r="J6372" s="98"/>
      <c r="K6372" s="98"/>
      <c r="L6372" s="98"/>
      <c r="M6372" s="255"/>
      <c r="N6372" s="255"/>
      <c r="O6372" s="98"/>
      <c r="P6372" s="98"/>
      <c r="Q6372" s="130"/>
    </row>
    <row r="6373" spans="1:17" ht="12.6" customHeight="1" x14ac:dyDescent="0.2">
      <c r="A6373" s="234"/>
      <c r="B6373" s="98"/>
      <c r="C6373" s="130"/>
      <c r="D6373" s="240"/>
      <c r="E6373" s="240"/>
      <c r="F6373" s="224"/>
      <c r="G6373" s="98"/>
      <c r="H6373" s="98"/>
      <c r="I6373" s="130"/>
      <c r="J6373" s="98"/>
      <c r="K6373" s="98"/>
      <c r="L6373" s="98"/>
      <c r="M6373" s="255"/>
      <c r="N6373" s="255"/>
      <c r="O6373" s="98"/>
      <c r="P6373" s="98"/>
      <c r="Q6373" s="130"/>
    </row>
    <row r="6374" spans="1:17" ht="12.6" customHeight="1" x14ac:dyDescent="0.2">
      <c r="A6374" s="234"/>
      <c r="B6374" s="98"/>
      <c r="C6374" s="130"/>
      <c r="D6374" s="240"/>
      <c r="E6374" s="240"/>
      <c r="F6374" s="224"/>
      <c r="G6374" s="98"/>
      <c r="H6374" s="98"/>
      <c r="I6374" s="130"/>
      <c r="J6374" s="98"/>
      <c r="K6374" s="98"/>
      <c r="L6374" s="98"/>
      <c r="M6374" s="255"/>
      <c r="N6374" s="255"/>
      <c r="O6374" s="98"/>
      <c r="P6374" s="98"/>
      <c r="Q6374" s="130"/>
    </row>
    <row r="6375" spans="1:17" ht="12.6" customHeight="1" x14ac:dyDescent="0.2">
      <c r="A6375" s="234"/>
      <c r="B6375" s="98"/>
      <c r="C6375" s="130"/>
      <c r="D6375" s="240"/>
      <c r="E6375" s="240"/>
      <c r="F6375" s="224"/>
      <c r="G6375" s="98"/>
      <c r="H6375" s="98"/>
      <c r="I6375" s="130"/>
      <c r="J6375" s="98"/>
      <c r="K6375" s="98"/>
      <c r="L6375" s="98"/>
      <c r="M6375" s="255"/>
      <c r="N6375" s="255"/>
      <c r="O6375" s="98"/>
      <c r="P6375" s="98"/>
      <c r="Q6375" s="130"/>
    </row>
    <row r="6376" spans="1:17" ht="12.6" customHeight="1" x14ac:dyDescent="0.2">
      <c r="A6376" s="234"/>
      <c r="B6376" s="98"/>
      <c r="C6376" s="130"/>
      <c r="D6376" s="240"/>
      <c r="E6376" s="240"/>
      <c r="F6376" s="224"/>
      <c r="G6376" s="98"/>
      <c r="H6376" s="98"/>
      <c r="I6376" s="130"/>
      <c r="J6376" s="98"/>
      <c r="K6376" s="98"/>
      <c r="L6376" s="98"/>
      <c r="M6376" s="255"/>
      <c r="N6376" s="255"/>
      <c r="O6376" s="98"/>
      <c r="P6376" s="98"/>
      <c r="Q6376" s="130"/>
    </row>
    <row r="6377" spans="1:17" ht="12.6" customHeight="1" x14ac:dyDescent="0.2">
      <c r="A6377" s="234"/>
      <c r="B6377" s="98"/>
      <c r="C6377" s="130"/>
      <c r="D6377" s="240"/>
      <c r="E6377" s="240"/>
      <c r="F6377" s="224"/>
      <c r="G6377" s="98"/>
      <c r="H6377" s="98"/>
      <c r="I6377" s="130"/>
      <c r="J6377" s="98"/>
      <c r="K6377" s="98"/>
      <c r="L6377" s="98"/>
      <c r="M6377" s="255"/>
      <c r="N6377" s="255"/>
      <c r="O6377" s="98"/>
      <c r="P6377" s="98"/>
      <c r="Q6377" s="130"/>
    </row>
    <row r="6378" spans="1:17" ht="12.6" customHeight="1" x14ac:dyDescent="0.2">
      <c r="A6378" s="234"/>
      <c r="B6378" s="98"/>
      <c r="C6378" s="130"/>
      <c r="D6378" s="240"/>
      <c r="E6378" s="240"/>
      <c r="F6378" s="224"/>
      <c r="G6378" s="98"/>
      <c r="H6378" s="98"/>
      <c r="I6378" s="130"/>
      <c r="J6378" s="98"/>
      <c r="K6378" s="98"/>
      <c r="L6378" s="98"/>
      <c r="M6378" s="255"/>
      <c r="N6378" s="255"/>
      <c r="O6378" s="98"/>
      <c r="P6378" s="98"/>
      <c r="Q6378" s="130"/>
    </row>
    <row r="6379" spans="1:17" ht="12.6" customHeight="1" x14ac:dyDescent="0.2">
      <c r="A6379" s="234"/>
      <c r="B6379" s="98"/>
      <c r="C6379" s="130"/>
      <c r="D6379" s="240"/>
      <c r="E6379" s="240"/>
      <c r="F6379" s="224"/>
      <c r="G6379" s="98"/>
      <c r="H6379" s="98"/>
      <c r="I6379" s="130"/>
      <c r="J6379" s="98"/>
      <c r="K6379" s="98"/>
      <c r="L6379" s="98"/>
      <c r="M6379" s="255"/>
      <c r="N6379" s="255"/>
      <c r="O6379" s="98"/>
      <c r="P6379" s="98"/>
      <c r="Q6379" s="130"/>
    </row>
    <row r="6380" spans="1:17" ht="12.6" customHeight="1" x14ac:dyDescent="0.2">
      <c r="A6380" s="234"/>
      <c r="B6380" s="98"/>
      <c r="C6380" s="130"/>
      <c r="D6380" s="240"/>
      <c r="E6380" s="240"/>
      <c r="F6380" s="224"/>
      <c r="G6380" s="98"/>
      <c r="H6380" s="98"/>
      <c r="I6380" s="130"/>
      <c r="J6380" s="98"/>
      <c r="K6380" s="98"/>
      <c r="L6380" s="98"/>
      <c r="M6380" s="255"/>
      <c r="N6380" s="255"/>
      <c r="O6380" s="98"/>
      <c r="P6380" s="98"/>
      <c r="Q6380" s="130"/>
    </row>
    <row r="6381" spans="1:17" ht="12.6" customHeight="1" x14ac:dyDescent="0.2">
      <c r="A6381" s="234"/>
      <c r="B6381" s="98"/>
      <c r="C6381" s="130"/>
      <c r="D6381" s="240"/>
      <c r="E6381" s="240"/>
      <c r="F6381" s="224"/>
      <c r="G6381" s="98"/>
      <c r="H6381" s="98"/>
      <c r="I6381" s="130"/>
      <c r="J6381" s="98"/>
      <c r="K6381" s="98"/>
      <c r="L6381" s="98"/>
      <c r="M6381" s="255"/>
      <c r="N6381" s="255"/>
      <c r="O6381" s="98"/>
      <c r="P6381" s="98"/>
      <c r="Q6381" s="130"/>
    </row>
    <row r="6382" spans="1:17" ht="12.6" customHeight="1" x14ac:dyDescent="0.2">
      <c r="A6382" s="234"/>
      <c r="B6382" s="98"/>
      <c r="C6382" s="130"/>
      <c r="D6382" s="240"/>
      <c r="E6382" s="240"/>
      <c r="F6382" s="224"/>
      <c r="G6382" s="98"/>
      <c r="H6382" s="98"/>
      <c r="I6382" s="130"/>
      <c r="J6382" s="98"/>
      <c r="K6382" s="98"/>
      <c r="L6382" s="98"/>
      <c r="M6382" s="255"/>
      <c r="N6382" s="255"/>
      <c r="O6382" s="98"/>
      <c r="P6382" s="98"/>
      <c r="Q6382" s="130"/>
    </row>
    <row r="6383" spans="1:17" ht="12.6" customHeight="1" x14ac:dyDescent="0.2">
      <c r="A6383" s="234"/>
      <c r="B6383" s="98"/>
      <c r="C6383" s="130"/>
      <c r="D6383" s="240"/>
      <c r="E6383" s="240"/>
      <c r="F6383" s="224"/>
      <c r="G6383" s="98"/>
      <c r="H6383" s="98"/>
      <c r="I6383" s="130"/>
      <c r="J6383" s="98"/>
      <c r="K6383" s="98"/>
      <c r="L6383" s="98"/>
      <c r="M6383" s="255"/>
      <c r="N6383" s="255"/>
      <c r="O6383" s="98"/>
      <c r="P6383" s="98"/>
      <c r="Q6383" s="130"/>
    </row>
    <row r="6384" spans="1:17" ht="12.6" customHeight="1" x14ac:dyDescent="0.2">
      <c r="A6384" s="234"/>
      <c r="B6384" s="98"/>
      <c r="C6384" s="130"/>
      <c r="D6384" s="240"/>
      <c r="E6384" s="240"/>
      <c r="F6384" s="224"/>
      <c r="G6384" s="98"/>
      <c r="H6384" s="98"/>
      <c r="I6384" s="130"/>
      <c r="J6384" s="98"/>
      <c r="K6384" s="98"/>
      <c r="L6384" s="98"/>
      <c r="M6384" s="255"/>
      <c r="N6384" s="255"/>
      <c r="O6384" s="98"/>
      <c r="P6384" s="98"/>
      <c r="Q6384" s="130"/>
    </row>
    <row r="6385" spans="1:17" ht="12.6" customHeight="1" x14ac:dyDescent="0.2">
      <c r="A6385" s="234"/>
      <c r="B6385" s="98"/>
      <c r="C6385" s="130"/>
      <c r="D6385" s="240"/>
      <c r="E6385" s="240"/>
      <c r="F6385" s="224"/>
      <c r="G6385" s="98"/>
      <c r="H6385" s="98"/>
      <c r="I6385" s="130"/>
      <c r="J6385" s="98"/>
      <c r="K6385" s="98"/>
      <c r="L6385" s="98"/>
      <c r="M6385" s="255"/>
      <c r="N6385" s="255"/>
      <c r="O6385" s="98"/>
      <c r="P6385" s="98"/>
      <c r="Q6385" s="130"/>
    </row>
    <row r="6386" spans="1:17" ht="12.6" customHeight="1" x14ac:dyDescent="0.2">
      <c r="A6386" s="234"/>
      <c r="B6386" s="98"/>
      <c r="C6386" s="130"/>
      <c r="D6386" s="240"/>
      <c r="E6386" s="240"/>
      <c r="F6386" s="224"/>
      <c r="G6386" s="98"/>
      <c r="H6386" s="98"/>
      <c r="I6386" s="130"/>
      <c r="J6386" s="98"/>
      <c r="K6386" s="98"/>
      <c r="L6386" s="98"/>
      <c r="M6386" s="255"/>
      <c r="N6386" s="255"/>
      <c r="O6386" s="98"/>
      <c r="P6386" s="98"/>
      <c r="Q6386" s="130"/>
    </row>
    <row r="6387" spans="1:17" ht="12.6" customHeight="1" x14ac:dyDescent="0.2">
      <c r="A6387" s="234"/>
      <c r="B6387" s="98"/>
      <c r="C6387" s="130"/>
      <c r="D6387" s="240"/>
      <c r="E6387" s="240"/>
      <c r="F6387" s="224"/>
      <c r="G6387" s="98"/>
      <c r="H6387" s="98"/>
      <c r="I6387" s="130"/>
      <c r="J6387" s="98"/>
      <c r="K6387" s="98"/>
      <c r="L6387" s="98"/>
      <c r="M6387" s="255"/>
      <c r="N6387" s="255"/>
      <c r="O6387" s="98"/>
      <c r="P6387" s="98"/>
      <c r="Q6387" s="130"/>
    </row>
    <row r="6388" spans="1:17" ht="12.6" customHeight="1" x14ac:dyDescent="0.2">
      <c r="A6388" s="234"/>
      <c r="B6388" s="98"/>
      <c r="C6388" s="130"/>
      <c r="D6388" s="240"/>
      <c r="E6388" s="240"/>
      <c r="F6388" s="224"/>
      <c r="G6388" s="98"/>
      <c r="H6388" s="98"/>
      <c r="I6388" s="130"/>
      <c r="J6388" s="98"/>
      <c r="K6388" s="98"/>
      <c r="L6388" s="98"/>
      <c r="M6388" s="255"/>
      <c r="N6388" s="255"/>
      <c r="O6388" s="98"/>
      <c r="P6388" s="98"/>
      <c r="Q6388" s="130"/>
    </row>
    <row r="6389" spans="1:17" ht="12.6" customHeight="1" x14ac:dyDescent="0.2">
      <c r="A6389" s="234"/>
      <c r="B6389" s="98"/>
      <c r="C6389" s="130"/>
      <c r="D6389" s="240"/>
      <c r="E6389" s="240"/>
      <c r="F6389" s="224"/>
      <c r="G6389" s="98"/>
      <c r="H6389" s="98"/>
      <c r="I6389" s="130"/>
      <c r="J6389" s="98"/>
      <c r="K6389" s="98"/>
      <c r="L6389" s="98"/>
      <c r="M6389" s="255"/>
      <c r="N6389" s="255"/>
      <c r="O6389" s="98"/>
      <c r="P6389" s="98"/>
      <c r="Q6389" s="130"/>
    </row>
    <row r="6390" spans="1:17" ht="12.6" customHeight="1" x14ac:dyDescent="0.2">
      <c r="A6390" s="234"/>
      <c r="B6390" s="98"/>
      <c r="C6390" s="130"/>
      <c r="D6390" s="240"/>
      <c r="E6390" s="240"/>
      <c r="F6390" s="224"/>
      <c r="G6390" s="98"/>
      <c r="H6390" s="98"/>
      <c r="I6390" s="130"/>
      <c r="J6390" s="98"/>
      <c r="K6390" s="98"/>
      <c r="L6390" s="98"/>
      <c r="M6390" s="255"/>
      <c r="N6390" s="255"/>
      <c r="O6390" s="98"/>
      <c r="P6390" s="98"/>
      <c r="Q6390" s="130"/>
    </row>
    <row r="6391" spans="1:17" ht="12.6" customHeight="1" x14ac:dyDescent="0.2">
      <c r="A6391" s="234"/>
      <c r="B6391" s="98"/>
      <c r="C6391" s="130"/>
      <c r="D6391" s="240"/>
      <c r="E6391" s="240"/>
      <c r="F6391" s="224"/>
      <c r="G6391" s="98"/>
      <c r="H6391" s="98"/>
      <c r="I6391" s="130"/>
      <c r="J6391" s="98"/>
      <c r="K6391" s="98"/>
      <c r="L6391" s="98"/>
      <c r="M6391" s="255"/>
      <c r="N6391" s="255"/>
      <c r="O6391" s="98"/>
      <c r="P6391" s="98"/>
      <c r="Q6391" s="130"/>
    </row>
    <row r="6392" spans="1:17" ht="12.6" customHeight="1" x14ac:dyDescent="0.2">
      <c r="A6392" s="234"/>
      <c r="B6392" s="98"/>
      <c r="C6392" s="130"/>
      <c r="D6392" s="240"/>
      <c r="E6392" s="240"/>
      <c r="F6392" s="224"/>
      <c r="G6392" s="98"/>
      <c r="H6392" s="98"/>
      <c r="I6392" s="130"/>
      <c r="J6392" s="98"/>
      <c r="K6392" s="98"/>
      <c r="L6392" s="98"/>
      <c r="M6392" s="255"/>
      <c r="N6392" s="255"/>
      <c r="O6392" s="98"/>
      <c r="P6392" s="98"/>
      <c r="Q6392" s="130"/>
    </row>
    <row r="6393" spans="1:17" ht="12.6" customHeight="1" x14ac:dyDescent="0.2">
      <c r="A6393" s="234"/>
      <c r="B6393" s="98"/>
      <c r="C6393" s="130"/>
      <c r="D6393" s="240"/>
      <c r="E6393" s="240"/>
      <c r="F6393" s="224"/>
      <c r="G6393" s="98"/>
      <c r="H6393" s="98"/>
      <c r="I6393" s="130"/>
      <c r="J6393" s="98"/>
      <c r="K6393" s="98"/>
      <c r="L6393" s="98"/>
      <c r="M6393" s="255"/>
      <c r="N6393" s="255"/>
      <c r="O6393" s="98"/>
      <c r="P6393" s="98"/>
      <c r="Q6393" s="130"/>
    </row>
    <row r="6394" spans="1:17" ht="12.6" customHeight="1" x14ac:dyDescent="0.2">
      <c r="A6394" s="234"/>
      <c r="B6394" s="98"/>
      <c r="C6394" s="130"/>
      <c r="D6394" s="240"/>
      <c r="E6394" s="240"/>
      <c r="F6394" s="224"/>
      <c r="G6394" s="98"/>
      <c r="H6394" s="98"/>
      <c r="I6394" s="130"/>
      <c r="J6394" s="98"/>
      <c r="K6394" s="98"/>
      <c r="L6394" s="98"/>
      <c r="M6394" s="255"/>
      <c r="N6394" s="255"/>
      <c r="O6394" s="98"/>
      <c r="P6394" s="98"/>
      <c r="Q6394" s="130"/>
    </row>
    <row r="6395" spans="1:17" ht="12.6" customHeight="1" x14ac:dyDescent="0.2">
      <c r="A6395" s="234"/>
      <c r="B6395" s="98"/>
      <c r="C6395" s="130"/>
      <c r="D6395" s="240"/>
      <c r="E6395" s="240"/>
      <c r="F6395" s="224"/>
      <c r="G6395" s="98"/>
      <c r="H6395" s="98"/>
      <c r="I6395" s="130"/>
      <c r="J6395" s="98"/>
      <c r="K6395" s="98"/>
      <c r="L6395" s="98"/>
      <c r="M6395" s="255"/>
      <c r="N6395" s="255"/>
      <c r="O6395" s="98"/>
      <c r="P6395" s="98"/>
      <c r="Q6395" s="130"/>
    </row>
    <row r="6396" spans="1:17" ht="12.6" customHeight="1" x14ac:dyDescent="0.2">
      <c r="A6396" s="234"/>
      <c r="B6396" s="98"/>
      <c r="C6396" s="130"/>
      <c r="D6396" s="240"/>
      <c r="E6396" s="240"/>
      <c r="F6396" s="224"/>
      <c r="G6396" s="98"/>
      <c r="H6396" s="98"/>
      <c r="I6396" s="130"/>
      <c r="J6396" s="98"/>
      <c r="K6396" s="98"/>
      <c r="L6396" s="98"/>
      <c r="M6396" s="255"/>
      <c r="N6396" s="255"/>
      <c r="O6396" s="98"/>
      <c r="P6396" s="98"/>
      <c r="Q6396" s="130"/>
    </row>
    <row r="6397" spans="1:17" ht="12.6" customHeight="1" x14ac:dyDescent="0.2">
      <c r="A6397" s="234"/>
      <c r="B6397" s="98"/>
      <c r="C6397" s="130"/>
      <c r="D6397" s="240"/>
      <c r="E6397" s="240"/>
      <c r="F6397" s="224"/>
      <c r="G6397" s="98"/>
      <c r="H6397" s="98"/>
      <c r="I6397" s="130"/>
      <c r="J6397" s="98"/>
      <c r="K6397" s="98"/>
      <c r="L6397" s="98"/>
      <c r="M6397" s="255"/>
      <c r="N6397" s="255"/>
      <c r="O6397" s="98"/>
      <c r="P6397" s="98"/>
      <c r="Q6397" s="130"/>
    </row>
    <row r="6398" spans="1:17" ht="12.6" customHeight="1" x14ac:dyDescent="0.2">
      <c r="A6398" s="234"/>
      <c r="B6398" s="98"/>
      <c r="C6398" s="130"/>
      <c r="D6398" s="240"/>
      <c r="E6398" s="240"/>
      <c r="F6398" s="224"/>
      <c r="G6398" s="98"/>
      <c r="H6398" s="98"/>
      <c r="I6398" s="130"/>
      <c r="J6398" s="98"/>
      <c r="K6398" s="98"/>
      <c r="L6398" s="98"/>
      <c r="M6398" s="255"/>
      <c r="N6398" s="255"/>
      <c r="O6398" s="98"/>
      <c r="P6398" s="98"/>
      <c r="Q6398" s="130"/>
    </row>
    <row r="6399" spans="1:17" ht="12.6" customHeight="1" x14ac:dyDescent="0.2">
      <c r="A6399" s="234"/>
      <c r="B6399" s="98"/>
      <c r="C6399" s="130"/>
      <c r="D6399" s="240"/>
      <c r="E6399" s="240"/>
      <c r="F6399" s="224"/>
      <c r="G6399" s="98"/>
      <c r="H6399" s="98"/>
      <c r="I6399" s="130"/>
      <c r="J6399" s="98"/>
      <c r="K6399" s="98"/>
      <c r="L6399" s="98"/>
      <c r="M6399" s="255"/>
      <c r="N6399" s="255"/>
      <c r="O6399" s="98"/>
      <c r="P6399" s="98"/>
      <c r="Q6399" s="130"/>
    </row>
    <row r="6400" spans="1:17" ht="12.6" customHeight="1" x14ac:dyDescent="0.2">
      <c r="A6400" s="234"/>
      <c r="B6400" s="98"/>
      <c r="C6400" s="130"/>
      <c r="D6400" s="240"/>
      <c r="E6400" s="240"/>
      <c r="F6400" s="224"/>
      <c r="G6400" s="98"/>
      <c r="H6400" s="98"/>
      <c r="I6400" s="130"/>
      <c r="J6400" s="98"/>
      <c r="K6400" s="98"/>
      <c r="L6400" s="98"/>
      <c r="M6400" s="255"/>
      <c r="N6400" s="255"/>
      <c r="O6400" s="98"/>
      <c r="P6400" s="98"/>
      <c r="Q6400" s="130"/>
    </row>
    <row r="6401" spans="1:17" ht="12.6" customHeight="1" x14ac:dyDescent="0.2">
      <c r="A6401" s="234"/>
      <c r="B6401" s="98"/>
      <c r="C6401" s="130"/>
      <c r="D6401" s="240"/>
      <c r="E6401" s="240"/>
      <c r="F6401" s="224"/>
      <c r="G6401" s="98"/>
      <c r="H6401" s="98"/>
      <c r="I6401" s="130"/>
      <c r="J6401" s="98"/>
      <c r="K6401" s="98"/>
      <c r="L6401" s="98"/>
      <c r="M6401" s="255"/>
      <c r="N6401" s="255"/>
      <c r="O6401" s="98"/>
      <c r="P6401" s="98"/>
      <c r="Q6401" s="130"/>
    </row>
    <row r="6402" spans="1:17" ht="12.6" customHeight="1" x14ac:dyDescent="0.2">
      <c r="A6402" s="234"/>
      <c r="B6402" s="98"/>
      <c r="C6402" s="130"/>
      <c r="D6402" s="240"/>
      <c r="E6402" s="240"/>
      <c r="F6402" s="224"/>
      <c r="G6402" s="98"/>
      <c r="H6402" s="98"/>
      <c r="I6402" s="130"/>
      <c r="J6402" s="98"/>
      <c r="K6402" s="98"/>
      <c r="L6402" s="98"/>
      <c r="M6402" s="255"/>
      <c r="N6402" s="255"/>
      <c r="O6402" s="98"/>
      <c r="P6402" s="98"/>
      <c r="Q6402" s="130"/>
    </row>
    <row r="6403" spans="1:17" ht="12.6" customHeight="1" x14ac:dyDescent="0.2">
      <c r="A6403" s="234"/>
      <c r="B6403" s="98"/>
      <c r="C6403" s="130"/>
      <c r="D6403" s="240"/>
      <c r="E6403" s="240"/>
      <c r="F6403" s="224"/>
      <c r="G6403" s="98"/>
      <c r="H6403" s="98"/>
      <c r="I6403" s="130"/>
      <c r="J6403" s="98"/>
      <c r="K6403" s="98"/>
      <c r="L6403" s="98"/>
      <c r="M6403" s="255"/>
      <c r="N6403" s="255"/>
      <c r="O6403" s="98"/>
      <c r="P6403" s="98"/>
      <c r="Q6403" s="130"/>
    </row>
    <row r="6404" spans="1:17" ht="12.6" customHeight="1" x14ac:dyDescent="0.2">
      <c r="A6404" s="234"/>
      <c r="B6404" s="98"/>
      <c r="C6404" s="130"/>
      <c r="D6404" s="240"/>
      <c r="E6404" s="240"/>
      <c r="F6404" s="224"/>
      <c r="G6404" s="98"/>
      <c r="H6404" s="98"/>
      <c r="I6404" s="130"/>
      <c r="J6404" s="98"/>
      <c r="K6404" s="98"/>
      <c r="L6404" s="98"/>
      <c r="M6404" s="255"/>
      <c r="N6404" s="255"/>
      <c r="O6404" s="98"/>
      <c r="P6404" s="98"/>
      <c r="Q6404" s="130"/>
    </row>
    <row r="6405" spans="1:17" ht="12.6" customHeight="1" x14ac:dyDescent="0.2">
      <c r="A6405" s="234"/>
      <c r="B6405" s="98"/>
      <c r="C6405" s="130"/>
      <c r="D6405" s="240"/>
      <c r="E6405" s="240"/>
      <c r="F6405" s="224"/>
      <c r="G6405" s="98"/>
      <c r="H6405" s="98"/>
      <c r="I6405" s="130"/>
      <c r="J6405" s="98"/>
      <c r="K6405" s="98"/>
      <c r="L6405" s="98"/>
      <c r="M6405" s="255"/>
      <c r="N6405" s="255"/>
      <c r="O6405" s="98"/>
      <c r="P6405" s="98"/>
      <c r="Q6405" s="130"/>
    </row>
    <row r="6406" spans="1:17" ht="12.6" customHeight="1" x14ac:dyDescent="0.2">
      <c r="A6406" s="234"/>
      <c r="B6406" s="98"/>
      <c r="C6406" s="130"/>
      <c r="D6406" s="240"/>
      <c r="E6406" s="240"/>
      <c r="F6406" s="224"/>
      <c r="G6406" s="98"/>
      <c r="H6406" s="98"/>
      <c r="I6406" s="130"/>
      <c r="J6406" s="98"/>
      <c r="K6406" s="98"/>
      <c r="L6406" s="98"/>
      <c r="M6406" s="255"/>
      <c r="N6406" s="255"/>
      <c r="O6406" s="98"/>
      <c r="P6406" s="98"/>
      <c r="Q6406" s="130"/>
    </row>
    <row r="6407" spans="1:17" ht="12.6" customHeight="1" x14ac:dyDescent="0.2">
      <c r="A6407" s="234"/>
      <c r="B6407" s="98"/>
      <c r="C6407" s="130"/>
      <c r="D6407" s="240"/>
      <c r="E6407" s="240"/>
      <c r="F6407" s="224"/>
      <c r="G6407" s="98"/>
      <c r="H6407" s="98"/>
      <c r="I6407" s="130"/>
      <c r="J6407" s="98"/>
      <c r="K6407" s="98"/>
      <c r="L6407" s="98"/>
      <c r="M6407" s="255"/>
      <c r="N6407" s="255"/>
      <c r="O6407" s="98"/>
      <c r="P6407" s="98"/>
      <c r="Q6407" s="130"/>
    </row>
    <row r="6408" spans="1:17" ht="12.6" customHeight="1" x14ac:dyDescent="0.2">
      <c r="A6408" s="234"/>
      <c r="B6408" s="98"/>
      <c r="C6408" s="130"/>
      <c r="D6408" s="240"/>
      <c r="E6408" s="240"/>
      <c r="F6408" s="224"/>
      <c r="G6408" s="98"/>
      <c r="H6408" s="98"/>
      <c r="I6408" s="130"/>
      <c r="J6408" s="98"/>
      <c r="K6408" s="98"/>
      <c r="L6408" s="98"/>
      <c r="M6408" s="255"/>
      <c r="N6408" s="255"/>
      <c r="O6408" s="98"/>
      <c r="P6408" s="98"/>
      <c r="Q6408" s="130"/>
    </row>
    <row r="6409" spans="1:17" ht="12.6" customHeight="1" x14ac:dyDescent="0.2">
      <c r="A6409" s="234"/>
      <c r="B6409" s="98"/>
      <c r="C6409" s="130"/>
      <c r="D6409" s="240"/>
      <c r="E6409" s="240"/>
      <c r="F6409" s="224"/>
      <c r="G6409" s="98"/>
      <c r="H6409" s="98"/>
      <c r="I6409" s="130"/>
      <c r="J6409" s="98"/>
      <c r="K6409" s="98"/>
      <c r="L6409" s="98"/>
      <c r="M6409" s="255"/>
      <c r="N6409" s="255"/>
      <c r="O6409" s="98"/>
      <c r="P6409" s="98"/>
      <c r="Q6409" s="130"/>
    </row>
    <row r="6410" spans="1:17" ht="12.6" customHeight="1" x14ac:dyDescent="0.2">
      <c r="A6410" s="234"/>
      <c r="B6410" s="98"/>
      <c r="C6410" s="130"/>
      <c r="D6410" s="240"/>
      <c r="E6410" s="240"/>
      <c r="F6410" s="224"/>
      <c r="G6410" s="98"/>
      <c r="H6410" s="98"/>
      <c r="I6410" s="130"/>
      <c r="J6410" s="98"/>
      <c r="K6410" s="98"/>
      <c r="L6410" s="98"/>
      <c r="M6410" s="255"/>
      <c r="N6410" s="255"/>
      <c r="O6410" s="98"/>
      <c r="P6410" s="98"/>
      <c r="Q6410" s="130"/>
    </row>
    <row r="6411" spans="1:17" ht="12.6" customHeight="1" x14ac:dyDescent="0.2">
      <c r="A6411" s="234"/>
      <c r="B6411" s="98"/>
      <c r="C6411" s="130"/>
      <c r="D6411" s="240"/>
      <c r="E6411" s="240"/>
      <c r="F6411" s="224"/>
      <c r="G6411" s="98"/>
      <c r="H6411" s="98"/>
      <c r="I6411" s="130"/>
      <c r="J6411" s="98"/>
      <c r="K6411" s="98"/>
      <c r="L6411" s="98"/>
      <c r="M6411" s="255"/>
      <c r="N6411" s="255"/>
      <c r="O6411" s="98"/>
      <c r="P6411" s="98"/>
      <c r="Q6411" s="130"/>
    </row>
    <row r="6412" spans="1:17" ht="12.6" customHeight="1" x14ac:dyDescent="0.2">
      <c r="A6412" s="234"/>
      <c r="B6412" s="98"/>
      <c r="C6412" s="130"/>
      <c r="D6412" s="240"/>
      <c r="E6412" s="240"/>
      <c r="F6412" s="224"/>
      <c r="G6412" s="98"/>
      <c r="H6412" s="98"/>
      <c r="I6412" s="130"/>
      <c r="J6412" s="98"/>
      <c r="K6412" s="98"/>
      <c r="L6412" s="98"/>
      <c r="M6412" s="255"/>
      <c r="N6412" s="255"/>
      <c r="O6412" s="98"/>
      <c r="P6412" s="98"/>
      <c r="Q6412" s="130"/>
    </row>
    <row r="6413" spans="1:17" ht="12.6" customHeight="1" x14ac:dyDescent="0.2">
      <c r="A6413" s="234"/>
      <c r="B6413" s="98"/>
      <c r="C6413" s="130"/>
      <c r="D6413" s="240"/>
      <c r="E6413" s="240"/>
      <c r="F6413" s="224"/>
      <c r="G6413" s="98"/>
      <c r="H6413" s="98"/>
      <c r="I6413" s="130"/>
      <c r="J6413" s="98"/>
      <c r="K6413" s="98"/>
      <c r="L6413" s="98"/>
      <c r="M6413" s="255"/>
      <c r="N6413" s="255"/>
      <c r="O6413" s="98"/>
      <c r="P6413" s="98"/>
      <c r="Q6413" s="130"/>
    </row>
    <row r="6414" spans="1:17" ht="12.6" customHeight="1" x14ac:dyDescent="0.2">
      <c r="A6414" s="234"/>
      <c r="B6414" s="98"/>
      <c r="C6414" s="130"/>
      <c r="D6414" s="240"/>
      <c r="E6414" s="240"/>
      <c r="F6414" s="224"/>
      <c r="G6414" s="98"/>
      <c r="H6414" s="98"/>
      <c r="I6414" s="130"/>
      <c r="J6414" s="98"/>
      <c r="K6414" s="98"/>
      <c r="L6414" s="98"/>
      <c r="M6414" s="255"/>
      <c r="N6414" s="255"/>
      <c r="O6414" s="98"/>
      <c r="P6414" s="98"/>
      <c r="Q6414" s="130"/>
    </row>
    <row r="6415" spans="1:17" ht="12.6" customHeight="1" x14ac:dyDescent="0.2">
      <c r="A6415" s="234"/>
      <c r="B6415" s="98"/>
      <c r="C6415" s="130"/>
      <c r="D6415" s="240"/>
      <c r="E6415" s="240"/>
      <c r="F6415" s="224"/>
      <c r="G6415" s="98"/>
      <c r="H6415" s="98"/>
      <c r="I6415" s="130"/>
      <c r="J6415" s="98"/>
      <c r="K6415" s="98"/>
      <c r="L6415" s="98"/>
      <c r="M6415" s="255"/>
      <c r="N6415" s="255"/>
      <c r="O6415" s="98"/>
      <c r="P6415" s="98"/>
      <c r="Q6415" s="130"/>
    </row>
    <row r="6416" spans="1:17" ht="12.6" customHeight="1" x14ac:dyDescent="0.2">
      <c r="A6416" s="234"/>
      <c r="B6416" s="98"/>
      <c r="C6416" s="130"/>
      <c r="D6416" s="240"/>
      <c r="E6416" s="240"/>
      <c r="F6416" s="224"/>
      <c r="G6416" s="98"/>
      <c r="H6416" s="98"/>
      <c r="I6416" s="130"/>
      <c r="J6416" s="98"/>
      <c r="K6416" s="98"/>
      <c r="L6416" s="98"/>
      <c r="M6416" s="255"/>
      <c r="N6416" s="255"/>
      <c r="O6416" s="98"/>
      <c r="P6416" s="98"/>
      <c r="Q6416" s="130"/>
    </row>
    <row r="6417" spans="1:17" ht="12.6" customHeight="1" x14ac:dyDescent="0.2">
      <c r="A6417" s="234"/>
      <c r="B6417" s="98"/>
      <c r="C6417" s="130"/>
      <c r="D6417" s="240"/>
      <c r="E6417" s="240"/>
      <c r="F6417" s="224"/>
      <c r="G6417" s="98"/>
      <c r="H6417" s="98"/>
      <c r="I6417" s="130"/>
      <c r="J6417" s="98"/>
      <c r="K6417" s="98"/>
      <c r="L6417" s="98"/>
      <c r="M6417" s="255"/>
      <c r="N6417" s="255"/>
      <c r="O6417" s="98"/>
      <c r="P6417" s="98"/>
      <c r="Q6417" s="130"/>
    </row>
    <row r="6418" spans="1:17" ht="12.6" customHeight="1" x14ac:dyDescent="0.2">
      <c r="A6418" s="234"/>
      <c r="B6418" s="98"/>
      <c r="C6418" s="130"/>
      <c r="D6418" s="240"/>
      <c r="E6418" s="240"/>
      <c r="F6418" s="224"/>
      <c r="G6418" s="98"/>
      <c r="H6418" s="98"/>
      <c r="I6418" s="130"/>
      <c r="J6418" s="98"/>
      <c r="K6418" s="98"/>
      <c r="L6418" s="98"/>
      <c r="M6418" s="255"/>
      <c r="N6418" s="255"/>
      <c r="O6418" s="98"/>
      <c r="P6418" s="98"/>
      <c r="Q6418" s="130"/>
    </row>
    <row r="6419" spans="1:17" ht="12.6" customHeight="1" x14ac:dyDescent="0.2">
      <c r="A6419" s="234"/>
      <c r="B6419" s="98"/>
      <c r="C6419" s="130"/>
      <c r="D6419" s="240"/>
      <c r="E6419" s="240"/>
      <c r="F6419" s="224"/>
      <c r="G6419" s="98"/>
      <c r="H6419" s="98"/>
      <c r="I6419" s="130"/>
      <c r="J6419" s="98"/>
      <c r="K6419" s="98"/>
      <c r="L6419" s="98"/>
      <c r="M6419" s="255"/>
      <c r="N6419" s="255"/>
      <c r="O6419" s="98"/>
      <c r="P6419" s="98"/>
      <c r="Q6419" s="130"/>
    </row>
    <row r="6420" spans="1:17" ht="12.6" customHeight="1" x14ac:dyDescent="0.2">
      <c r="A6420" s="234"/>
      <c r="B6420" s="98"/>
      <c r="C6420" s="130"/>
      <c r="D6420" s="240"/>
      <c r="E6420" s="240"/>
      <c r="F6420" s="224"/>
      <c r="G6420" s="98"/>
      <c r="H6420" s="98"/>
      <c r="I6420" s="130"/>
      <c r="J6420" s="98"/>
      <c r="K6420" s="98"/>
      <c r="L6420" s="98"/>
      <c r="M6420" s="255"/>
      <c r="N6420" s="255"/>
      <c r="O6420" s="98"/>
      <c r="P6420" s="98"/>
      <c r="Q6420" s="130"/>
    </row>
    <row r="6421" spans="1:17" ht="12.6" customHeight="1" x14ac:dyDescent="0.2">
      <c r="A6421" s="234"/>
      <c r="B6421" s="98"/>
      <c r="C6421" s="130"/>
      <c r="D6421" s="240"/>
      <c r="E6421" s="240"/>
      <c r="F6421" s="224"/>
      <c r="G6421" s="98"/>
      <c r="H6421" s="98"/>
      <c r="I6421" s="130"/>
      <c r="J6421" s="98"/>
      <c r="K6421" s="98"/>
      <c r="L6421" s="98"/>
      <c r="M6421" s="255"/>
      <c r="N6421" s="255"/>
      <c r="O6421" s="98"/>
      <c r="P6421" s="98"/>
      <c r="Q6421" s="130"/>
    </row>
    <row r="6422" spans="1:17" ht="12.6" customHeight="1" x14ac:dyDescent="0.2">
      <c r="A6422" s="234"/>
      <c r="B6422" s="98"/>
      <c r="C6422" s="130"/>
      <c r="D6422" s="240"/>
      <c r="E6422" s="240"/>
      <c r="F6422" s="224"/>
      <c r="G6422" s="98"/>
      <c r="H6422" s="98"/>
      <c r="I6422" s="130"/>
      <c r="J6422" s="98"/>
      <c r="K6422" s="98"/>
      <c r="L6422" s="98"/>
      <c r="M6422" s="255"/>
      <c r="N6422" s="255"/>
      <c r="O6422" s="98"/>
      <c r="P6422" s="98"/>
      <c r="Q6422" s="130"/>
    </row>
    <row r="6423" spans="1:17" ht="12.6" customHeight="1" x14ac:dyDescent="0.2">
      <c r="A6423" s="234"/>
      <c r="B6423" s="98"/>
      <c r="C6423" s="130"/>
      <c r="D6423" s="240"/>
      <c r="E6423" s="240"/>
      <c r="F6423" s="224"/>
      <c r="G6423" s="98"/>
      <c r="H6423" s="98"/>
      <c r="I6423" s="130"/>
      <c r="J6423" s="98"/>
      <c r="K6423" s="98"/>
      <c r="L6423" s="98"/>
      <c r="M6423" s="255"/>
      <c r="N6423" s="255"/>
      <c r="O6423" s="98"/>
      <c r="P6423" s="98"/>
      <c r="Q6423" s="130"/>
    </row>
    <row r="6424" spans="1:17" ht="12.6" customHeight="1" x14ac:dyDescent="0.2">
      <c r="A6424" s="234"/>
      <c r="B6424" s="98"/>
      <c r="C6424" s="130"/>
      <c r="D6424" s="240"/>
      <c r="E6424" s="240"/>
      <c r="F6424" s="224"/>
      <c r="G6424" s="98"/>
      <c r="H6424" s="98"/>
      <c r="I6424" s="130"/>
      <c r="J6424" s="98"/>
      <c r="K6424" s="98"/>
      <c r="L6424" s="98"/>
      <c r="M6424" s="255"/>
      <c r="N6424" s="255"/>
      <c r="O6424" s="98"/>
      <c r="P6424" s="98"/>
      <c r="Q6424" s="130"/>
    </row>
    <row r="6425" spans="1:17" ht="12.6" customHeight="1" x14ac:dyDescent="0.2">
      <c r="A6425" s="234"/>
      <c r="B6425" s="98"/>
      <c r="C6425" s="130"/>
      <c r="D6425" s="240"/>
      <c r="E6425" s="240"/>
      <c r="F6425" s="224"/>
      <c r="G6425" s="98"/>
      <c r="H6425" s="98"/>
      <c r="I6425" s="130"/>
      <c r="J6425" s="98"/>
      <c r="K6425" s="98"/>
      <c r="L6425" s="98"/>
      <c r="M6425" s="255"/>
      <c r="N6425" s="255"/>
      <c r="O6425" s="98"/>
      <c r="P6425" s="98"/>
      <c r="Q6425" s="130"/>
    </row>
    <row r="6426" spans="1:17" ht="12.6" customHeight="1" x14ac:dyDescent="0.2">
      <c r="A6426" s="234"/>
      <c r="B6426" s="98"/>
      <c r="C6426" s="130"/>
      <c r="D6426" s="240"/>
      <c r="E6426" s="240"/>
      <c r="F6426" s="224"/>
      <c r="G6426" s="98"/>
      <c r="H6426" s="98"/>
      <c r="I6426" s="130"/>
      <c r="J6426" s="98"/>
      <c r="K6426" s="98"/>
      <c r="L6426" s="98"/>
      <c r="M6426" s="255"/>
      <c r="N6426" s="255"/>
      <c r="O6426" s="98"/>
      <c r="P6426" s="98"/>
      <c r="Q6426" s="130"/>
    </row>
    <row r="6427" spans="1:17" ht="12.6" customHeight="1" x14ac:dyDescent="0.2">
      <c r="A6427" s="234"/>
      <c r="B6427" s="98"/>
      <c r="C6427" s="130"/>
      <c r="D6427" s="240"/>
      <c r="E6427" s="240"/>
      <c r="F6427" s="224"/>
      <c r="G6427" s="98"/>
      <c r="H6427" s="98"/>
      <c r="I6427" s="130"/>
      <c r="J6427" s="98"/>
      <c r="K6427" s="98"/>
      <c r="L6427" s="98"/>
      <c r="M6427" s="255"/>
      <c r="N6427" s="255"/>
      <c r="O6427" s="98"/>
      <c r="P6427" s="98"/>
      <c r="Q6427" s="130"/>
    </row>
    <row r="6428" spans="1:17" ht="12.6" customHeight="1" x14ac:dyDescent="0.2">
      <c r="A6428" s="234"/>
      <c r="B6428" s="98"/>
      <c r="C6428" s="130"/>
      <c r="D6428" s="240"/>
      <c r="E6428" s="240"/>
      <c r="F6428" s="224"/>
      <c r="G6428" s="98"/>
      <c r="H6428" s="98"/>
      <c r="I6428" s="130"/>
      <c r="J6428" s="98"/>
      <c r="K6428" s="98"/>
      <c r="L6428" s="98"/>
      <c r="M6428" s="255"/>
      <c r="N6428" s="255"/>
      <c r="O6428" s="98"/>
      <c r="P6428" s="98"/>
      <c r="Q6428" s="130"/>
    </row>
    <row r="6429" spans="1:17" ht="12.6" customHeight="1" x14ac:dyDescent="0.2">
      <c r="A6429" s="234"/>
      <c r="B6429" s="98"/>
      <c r="C6429" s="130"/>
      <c r="D6429" s="240"/>
      <c r="E6429" s="240"/>
      <c r="F6429" s="224"/>
      <c r="G6429" s="98"/>
      <c r="H6429" s="98"/>
      <c r="I6429" s="130"/>
      <c r="J6429" s="98"/>
      <c r="K6429" s="98"/>
      <c r="L6429" s="98"/>
      <c r="M6429" s="255"/>
      <c r="N6429" s="255"/>
      <c r="O6429" s="98"/>
      <c r="P6429" s="98"/>
      <c r="Q6429" s="130"/>
    </row>
    <row r="6430" spans="1:17" ht="12.6" customHeight="1" x14ac:dyDescent="0.2">
      <c r="A6430" s="234"/>
      <c r="B6430" s="98"/>
      <c r="C6430" s="130"/>
      <c r="D6430" s="240"/>
      <c r="E6430" s="240"/>
      <c r="F6430" s="224"/>
      <c r="G6430" s="98"/>
      <c r="H6430" s="98"/>
      <c r="I6430" s="130"/>
      <c r="J6430" s="98"/>
      <c r="K6430" s="98"/>
      <c r="L6430" s="98"/>
      <c r="M6430" s="255"/>
      <c r="N6430" s="255"/>
      <c r="O6430" s="98"/>
      <c r="P6430" s="98"/>
      <c r="Q6430" s="130"/>
    </row>
    <row r="6431" spans="1:17" ht="12.6" customHeight="1" x14ac:dyDescent="0.2">
      <c r="A6431" s="234"/>
      <c r="B6431" s="98"/>
      <c r="C6431" s="130"/>
      <c r="D6431" s="240"/>
      <c r="E6431" s="240"/>
      <c r="F6431" s="224"/>
      <c r="G6431" s="98"/>
      <c r="H6431" s="98"/>
      <c r="I6431" s="130"/>
      <c r="J6431" s="98"/>
      <c r="K6431" s="98"/>
      <c r="L6431" s="98"/>
      <c r="M6431" s="255"/>
      <c r="N6431" s="255"/>
      <c r="O6431" s="98"/>
      <c r="P6431" s="98"/>
      <c r="Q6431" s="130"/>
    </row>
    <row r="6432" spans="1:17" ht="12.6" customHeight="1" x14ac:dyDescent="0.2">
      <c r="A6432" s="234"/>
      <c r="B6432" s="98"/>
      <c r="C6432" s="130"/>
      <c r="D6432" s="240"/>
      <c r="E6432" s="240"/>
      <c r="F6432" s="224"/>
      <c r="G6432" s="98"/>
      <c r="H6432" s="98"/>
      <c r="I6432" s="130"/>
      <c r="J6432" s="98"/>
      <c r="K6432" s="98"/>
      <c r="L6432" s="98"/>
      <c r="M6432" s="255"/>
      <c r="N6432" s="255"/>
      <c r="O6432" s="98"/>
      <c r="P6432" s="98"/>
      <c r="Q6432" s="130"/>
    </row>
    <row r="6433" spans="1:17" ht="12.6" customHeight="1" x14ac:dyDescent="0.2">
      <c r="A6433" s="234"/>
      <c r="B6433" s="98"/>
      <c r="C6433" s="130"/>
      <c r="D6433" s="240"/>
      <c r="E6433" s="240"/>
      <c r="F6433" s="224"/>
      <c r="G6433" s="98"/>
      <c r="H6433" s="98"/>
      <c r="I6433" s="130"/>
      <c r="J6433" s="98"/>
      <c r="K6433" s="98"/>
      <c r="L6433" s="98"/>
      <c r="M6433" s="255"/>
      <c r="N6433" s="255"/>
      <c r="O6433" s="98"/>
      <c r="P6433" s="98"/>
      <c r="Q6433" s="130"/>
    </row>
    <row r="6434" spans="1:17" ht="12.6" customHeight="1" x14ac:dyDescent="0.2">
      <c r="A6434" s="234"/>
      <c r="B6434" s="98"/>
      <c r="C6434" s="130"/>
      <c r="D6434" s="240"/>
      <c r="E6434" s="240"/>
      <c r="F6434" s="224"/>
      <c r="G6434" s="98"/>
      <c r="H6434" s="98"/>
      <c r="I6434" s="130"/>
      <c r="J6434" s="98"/>
      <c r="K6434" s="98"/>
      <c r="L6434" s="98"/>
      <c r="M6434" s="255"/>
      <c r="N6434" s="255"/>
      <c r="O6434" s="98"/>
      <c r="P6434" s="98"/>
      <c r="Q6434" s="130"/>
    </row>
    <row r="6435" spans="1:17" ht="12.6" customHeight="1" x14ac:dyDescent="0.2">
      <c r="A6435" s="234"/>
      <c r="B6435" s="98"/>
      <c r="C6435" s="130"/>
      <c r="D6435" s="240"/>
      <c r="E6435" s="240"/>
      <c r="F6435" s="224"/>
      <c r="G6435" s="98"/>
      <c r="H6435" s="98"/>
      <c r="I6435" s="130"/>
      <c r="J6435" s="98"/>
      <c r="K6435" s="98"/>
      <c r="L6435" s="98"/>
      <c r="M6435" s="255"/>
      <c r="N6435" s="255"/>
      <c r="O6435" s="98"/>
      <c r="P6435" s="98"/>
      <c r="Q6435" s="130"/>
    </row>
    <row r="6436" spans="1:17" ht="12.6" customHeight="1" x14ac:dyDescent="0.2">
      <c r="A6436" s="234"/>
      <c r="B6436" s="98"/>
      <c r="C6436" s="130"/>
      <c r="D6436" s="240"/>
      <c r="E6436" s="240"/>
      <c r="F6436" s="224"/>
      <c r="G6436" s="98"/>
      <c r="H6436" s="98"/>
      <c r="I6436" s="130"/>
      <c r="J6436" s="98"/>
      <c r="K6436" s="98"/>
      <c r="L6436" s="98"/>
      <c r="M6436" s="255"/>
      <c r="N6436" s="255"/>
      <c r="O6436" s="98"/>
      <c r="P6436" s="98"/>
      <c r="Q6436" s="130"/>
    </row>
    <row r="6437" spans="1:17" ht="12.6" customHeight="1" x14ac:dyDescent="0.2">
      <c r="A6437" s="234"/>
      <c r="B6437" s="98"/>
      <c r="C6437" s="130"/>
      <c r="D6437" s="240"/>
      <c r="E6437" s="240"/>
      <c r="F6437" s="224"/>
      <c r="G6437" s="98"/>
      <c r="H6437" s="98"/>
      <c r="I6437" s="130"/>
      <c r="J6437" s="98"/>
      <c r="K6437" s="98"/>
      <c r="L6437" s="98"/>
      <c r="M6437" s="255"/>
      <c r="N6437" s="255"/>
      <c r="O6437" s="98"/>
      <c r="P6437" s="98"/>
      <c r="Q6437" s="130"/>
    </row>
    <row r="6438" spans="1:17" ht="12.6" customHeight="1" x14ac:dyDescent="0.2">
      <c r="A6438" s="234"/>
      <c r="B6438" s="98"/>
      <c r="C6438" s="130"/>
      <c r="D6438" s="240"/>
      <c r="E6438" s="240"/>
      <c r="F6438" s="224"/>
      <c r="G6438" s="98"/>
      <c r="H6438" s="98"/>
      <c r="I6438" s="130"/>
      <c r="J6438" s="98"/>
      <c r="K6438" s="98"/>
      <c r="L6438" s="98"/>
      <c r="M6438" s="255"/>
      <c r="N6438" s="255"/>
      <c r="O6438" s="98"/>
      <c r="P6438" s="98"/>
      <c r="Q6438" s="130"/>
    </row>
    <row r="6439" spans="1:17" ht="12.6" customHeight="1" x14ac:dyDescent="0.2">
      <c r="A6439" s="234"/>
      <c r="B6439" s="98"/>
      <c r="C6439" s="130"/>
      <c r="D6439" s="240"/>
      <c r="E6439" s="240"/>
      <c r="F6439" s="224"/>
      <c r="G6439" s="98"/>
      <c r="H6439" s="98"/>
      <c r="I6439" s="130"/>
      <c r="J6439" s="98"/>
      <c r="K6439" s="98"/>
      <c r="L6439" s="98"/>
      <c r="M6439" s="255"/>
      <c r="N6439" s="255"/>
      <c r="O6439" s="98"/>
      <c r="P6439" s="98"/>
      <c r="Q6439" s="130"/>
    </row>
    <row r="6440" spans="1:17" ht="12.6" customHeight="1" x14ac:dyDescent="0.2">
      <c r="A6440" s="234"/>
      <c r="B6440" s="98"/>
      <c r="C6440" s="130"/>
      <c r="D6440" s="240"/>
      <c r="E6440" s="240"/>
      <c r="F6440" s="224"/>
      <c r="G6440" s="98"/>
      <c r="H6440" s="98"/>
      <c r="I6440" s="130"/>
      <c r="J6440" s="98"/>
      <c r="K6440" s="98"/>
      <c r="L6440" s="98"/>
      <c r="M6440" s="255"/>
      <c r="N6440" s="255"/>
      <c r="O6440" s="98"/>
      <c r="P6440" s="98"/>
      <c r="Q6440" s="130"/>
    </row>
    <row r="6441" spans="1:17" ht="12.6" customHeight="1" x14ac:dyDescent="0.2">
      <c r="A6441" s="234"/>
      <c r="B6441" s="98"/>
      <c r="C6441" s="130"/>
      <c r="D6441" s="240"/>
      <c r="E6441" s="240"/>
      <c r="F6441" s="224"/>
      <c r="G6441" s="98"/>
      <c r="H6441" s="98"/>
      <c r="I6441" s="130"/>
      <c r="J6441" s="98"/>
      <c r="K6441" s="98"/>
      <c r="L6441" s="98"/>
      <c r="M6441" s="255"/>
      <c r="N6441" s="255"/>
      <c r="O6441" s="98"/>
      <c r="P6441" s="98"/>
      <c r="Q6441" s="130"/>
    </row>
    <row r="6442" spans="1:17" ht="12.6" customHeight="1" x14ac:dyDescent="0.2">
      <c r="A6442" s="234"/>
      <c r="B6442" s="98"/>
      <c r="C6442" s="130"/>
      <c r="D6442" s="240"/>
      <c r="E6442" s="240"/>
      <c r="F6442" s="224"/>
      <c r="G6442" s="98"/>
      <c r="H6442" s="98"/>
      <c r="I6442" s="130"/>
      <c r="J6442" s="98"/>
      <c r="K6442" s="98"/>
      <c r="L6442" s="98"/>
      <c r="M6442" s="255"/>
      <c r="N6442" s="255"/>
      <c r="O6442" s="98"/>
      <c r="P6442" s="98"/>
      <c r="Q6442" s="130"/>
    </row>
    <row r="6443" spans="1:17" ht="12.6" customHeight="1" x14ac:dyDescent="0.2">
      <c r="A6443" s="234"/>
      <c r="B6443" s="98"/>
      <c r="C6443" s="130"/>
      <c r="D6443" s="240"/>
      <c r="E6443" s="240"/>
      <c r="F6443" s="224"/>
      <c r="G6443" s="98"/>
      <c r="H6443" s="98"/>
      <c r="I6443" s="130"/>
      <c r="J6443" s="98"/>
      <c r="K6443" s="98"/>
      <c r="L6443" s="98"/>
      <c r="M6443" s="255"/>
      <c r="N6443" s="255"/>
      <c r="O6443" s="98"/>
      <c r="P6443" s="98"/>
      <c r="Q6443" s="130"/>
    </row>
    <row r="6444" spans="1:17" ht="12.6" customHeight="1" x14ac:dyDescent="0.2">
      <c r="A6444" s="234"/>
      <c r="B6444" s="98"/>
      <c r="C6444" s="130"/>
      <c r="D6444" s="240"/>
      <c r="E6444" s="240"/>
      <c r="F6444" s="224"/>
      <c r="G6444" s="98"/>
      <c r="H6444" s="98"/>
      <c r="I6444" s="130"/>
      <c r="J6444" s="98"/>
      <c r="K6444" s="98"/>
      <c r="L6444" s="98"/>
      <c r="M6444" s="255"/>
      <c r="N6444" s="255"/>
      <c r="O6444" s="98"/>
      <c r="P6444" s="98"/>
      <c r="Q6444" s="130"/>
    </row>
    <row r="6445" spans="1:17" ht="12.6" customHeight="1" x14ac:dyDescent="0.2">
      <c r="A6445" s="234"/>
      <c r="B6445" s="98"/>
      <c r="C6445" s="130"/>
      <c r="D6445" s="240"/>
      <c r="E6445" s="240"/>
      <c r="F6445" s="224"/>
      <c r="G6445" s="98"/>
      <c r="H6445" s="98"/>
      <c r="I6445" s="130"/>
      <c r="J6445" s="98"/>
      <c r="K6445" s="98"/>
      <c r="L6445" s="98"/>
      <c r="M6445" s="255"/>
      <c r="N6445" s="255"/>
      <c r="O6445" s="98"/>
      <c r="P6445" s="98"/>
      <c r="Q6445" s="130"/>
    </row>
    <row r="6446" spans="1:17" ht="12.6" customHeight="1" x14ac:dyDescent="0.2">
      <c r="A6446" s="234"/>
      <c r="B6446" s="98"/>
      <c r="C6446" s="130"/>
      <c r="D6446" s="240"/>
      <c r="E6446" s="240"/>
      <c r="F6446" s="224"/>
      <c r="G6446" s="98"/>
      <c r="H6446" s="98"/>
      <c r="I6446" s="130"/>
      <c r="J6446" s="98"/>
      <c r="K6446" s="98"/>
      <c r="L6446" s="98"/>
      <c r="M6446" s="255"/>
      <c r="N6446" s="255"/>
      <c r="O6446" s="98"/>
      <c r="P6446" s="98"/>
      <c r="Q6446" s="130"/>
    </row>
    <row r="6447" spans="1:17" ht="12.6" customHeight="1" x14ac:dyDescent="0.2">
      <c r="A6447" s="234"/>
      <c r="B6447" s="98"/>
      <c r="C6447" s="130"/>
      <c r="D6447" s="240"/>
      <c r="E6447" s="240"/>
      <c r="F6447" s="224"/>
      <c r="G6447" s="98"/>
      <c r="H6447" s="98"/>
      <c r="I6447" s="130"/>
      <c r="J6447" s="98"/>
      <c r="K6447" s="98"/>
      <c r="L6447" s="98"/>
      <c r="M6447" s="255"/>
      <c r="N6447" s="255"/>
      <c r="O6447" s="98"/>
      <c r="P6447" s="98"/>
      <c r="Q6447" s="130"/>
    </row>
    <row r="6448" spans="1:17" ht="12.6" customHeight="1" x14ac:dyDescent="0.2">
      <c r="A6448" s="234"/>
      <c r="B6448" s="98"/>
      <c r="C6448" s="130"/>
      <c r="D6448" s="240"/>
      <c r="E6448" s="240"/>
      <c r="F6448" s="224"/>
      <c r="G6448" s="98"/>
      <c r="H6448" s="98"/>
      <c r="I6448" s="130"/>
      <c r="J6448" s="98"/>
      <c r="K6448" s="98"/>
      <c r="L6448" s="98"/>
      <c r="M6448" s="255"/>
      <c r="N6448" s="255"/>
      <c r="O6448" s="98"/>
      <c r="P6448" s="98"/>
      <c r="Q6448" s="130"/>
    </row>
    <row r="6449" spans="1:17" ht="12.6" customHeight="1" x14ac:dyDescent="0.2">
      <c r="A6449" s="234"/>
      <c r="B6449" s="98"/>
      <c r="C6449" s="130"/>
      <c r="D6449" s="240"/>
      <c r="E6449" s="240"/>
      <c r="F6449" s="224"/>
      <c r="G6449" s="98"/>
      <c r="H6449" s="98"/>
      <c r="I6449" s="130"/>
      <c r="J6449" s="98"/>
      <c r="K6449" s="98"/>
      <c r="L6449" s="98"/>
      <c r="M6449" s="255"/>
      <c r="N6449" s="255"/>
      <c r="O6449" s="98"/>
      <c r="P6449" s="98"/>
      <c r="Q6449" s="130"/>
    </row>
    <row r="6450" spans="1:17" ht="12.6" customHeight="1" x14ac:dyDescent="0.2">
      <c r="A6450" s="234"/>
      <c r="B6450" s="98"/>
      <c r="C6450" s="130"/>
      <c r="D6450" s="240"/>
      <c r="E6450" s="240"/>
      <c r="F6450" s="224"/>
      <c r="G6450" s="98"/>
      <c r="H6450" s="98"/>
      <c r="I6450" s="130"/>
      <c r="J6450" s="98"/>
      <c r="K6450" s="98"/>
      <c r="L6450" s="98"/>
      <c r="M6450" s="255"/>
      <c r="N6450" s="255"/>
      <c r="O6450" s="98"/>
      <c r="P6450" s="98"/>
      <c r="Q6450" s="130"/>
    </row>
    <row r="6451" spans="1:17" ht="12.6" customHeight="1" x14ac:dyDescent="0.2">
      <c r="A6451" s="234"/>
      <c r="B6451" s="98"/>
      <c r="C6451" s="130"/>
      <c r="D6451" s="240"/>
      <c r="E6451" s="240"/>
      <c r="F6451" s="224"/>
      <c r="G6451" s="98"/>
      <c r="H6451" s="98"/>
      <c r="I6451" s="130"/>
      <c r="J6451" s="98"/>
      <c r="K6451" s="98"/>
      <c r="L6451" s="98"/>
      <c r="M6451" s="255"/>
      <c r="N6451" s="255"/>
      <c r="O6451" s="98"/>
      <c r="P6451" s="98"/>
      <c r="Q6451" s="130"/>
    </row>
    <row r="6452" spans="1:17" ht="12.6" customHeight="1" x14ac:dyDescent="0.2">
      <c r="A6452" s="234"/>
      <c r="B6452" s="98"/>
      <c r="C6452" s="130"/>
      <c r="D6452" s="240"/>
      <c r="E6452" s="240"/>
      <c r="F6452" s="224"/>
      <c r="G6452" s="98"/>
      <c r="H6452" s="98"/>
      <c r="I6452" s="130"/>
      <c r="J6452" s="98"/>
      <c r="K6452" s="98"/>
      <c r="L6452" s="98"/>
      <c r="M6452" s="255"/>
      <c r="N6452" s="255"/>
      <c r="O6452" s="98"/>
      <c r="P6452" s="98"/>
      <c r="Q6452" s="130"/>
    </row>
    <row r="6453" spans="1:17" ht="12.6" customHeight="1" x14ac:dyDescent="0.2">
      <c r="A6453" s="234"/>
      <c r="B6453" s="98"/>
      <c r="C6453" s="130"/>
      <c r="D6453" s="240"/>
      <c r="E6453" s="240"/>
      <c r="F6453" s="224"/>
      <c r="G6453" s="98"/>
      <c r="H6453" s="98"/>
      <c r="I6453" s="130"/>
      <c r="J6453" s="98"/>
      <c r="K6453" s="98"/>
      <c r="L6453" s="98"/>
      <c r="M6453" s="255"/>
      <c r="N6453" s="255"/>
      <c r="O6453" s="98"/>
      <c r="P6453" s="98"/>
      <c r="Q6453" s="130"/>
    </row>
    <row r="6454" spans="1:17" ht="12.6" customHeight="1" x14ac:dyDescent="0.2">
      <c r="A6454" s="234"/>
      <c r="B6454" s="98"/>
      <c r="C6454" s="130"/>
      <c r="D6454" s="240"/>
      <c r="E6454" s="240"/>
      <c r="F6454" s="224"/>
      <c r="G6454" s="98"/>
      <c r="H6454" s="98"/>
      <c r="I6454" s="130"/>
      <c r="J6454" s="98"/>
      <c r="K6454" s="98"/>
      <c r="L6454" s="98"/>
      <c r="M6454" s="255"/>
      <c r="N6454" s="255"/>
      <c r="O6454" s="98"/>
      <c r="P6454" s="98"/>
      <c r="Q6454" s="130"/>
    </row>
    <row r="6455" spans="1:17" ht="12.6" customHeight="1" x14ac:dyDescent="0.2">
      <c r="A6455" s="234"/>
      <c r="B6455" s="98"/>
      <c r="C6455" s="130"/>
      <c r="D6455" s="240"/>
      <c r="E6455" s="240"/>
      <c r="F6455" s="224"/>
      <c r="G6455" s="98"/>
      <c r="H6455" s="98"/>
      <c r="I6455" s="130"/>
      <c r="J6455" s="98"/>
      <c r="K6455" s="98"/>
      <c r="L6455" s="98"/>
      <c r="M6455" s="255"/>
      <c r="N6455" s="255"/>
      <c r="O6455" s="98"/>
      <c r="P6455" s="98"/>
      <c r="Q6455" s="130"/>
    </row>
    <row r="6456" spans="1:17" ht="12.6" customHeight="1" x14ac:dyDescent="0.2">
      <c r="A6456" s="234"/>
      <c r="B6456" s="98"/>
      <c r="C6456" s="130"/>
      <c r="D6456" s="240"/>
      <c r="E6456" s="240"/>
      <c r="F6456" s="224"/>
      <c r="G6456" s="98"/>
      <c r="H6456" s="98"/>
      <c r="I6456" s="130"/>
      <c r="J6456" s="98"/>
      <c r="K6456" s="98"/>
      <c r="L6456" s="98"/>
      <c r="M6456" s="255"/>
      <c r="N6456" s="255"/>
      <c r="O6456" s="98"/>
      <c r="P6456" s="98"/>
      <c r="Q6456" s="130"/>
    </row>
    <row r="6457" spans="1:17" ht="12.6" customHeight="1" x14ac:dyDescent="0.2">
      <c r="A6457" s="234"/>
      <c r="B6457" s="98"/>
      <c r="C6457" s="130"/>
      <c r="D6457" s="240"/>
      <c r="E6457" s="240"/>
      <c r="F6457" s="224"/>
      <c r="G6457" s="98"/>
      <c r="H6457" s="98"/>
      <c r="I6457" s="130"/>
      <c r="J6457" s="98"/>
      <c r="K6457" s="98"/>
      <c r="L6457" s="98"/>
      <c r="M6457" s="255"/>
      <c r="N6457" s="255"/>
      <c r="O6457" s="98"/>
      <c r="P6457" s="98"/>
      <c r="Q6457" s="130"/>
    </row>
    <row r="6458" spans="1:17" ht="12.6" customHeight="1" x14ac:dyDescent="0.2">
      <c r="A6458" s="234"/>
      <c r="B6458" s="98"/>
      <c r="C6458" s="130"/>
      <c r="D6458" s="240"/>
      <c r="E6458" s="240"/>
      <c r="F6458" s="224"/>
      <c r="G6458" s="98"/>
      <c r="H6458" s="98"/>
      <c r="I6458" s="130"/>
      <c r="J6458" s="98"/>
      <c r="K6458" s="98"/>
      <c r="L6458" s="98"/>
      <c r="M6458" s="255"/>
      <c r="N6458" s="255"/>
      <c r="O6458" s="98"/>
      <c r="P6458" s="98"/>
      <c r="Q6458" s="130"/>
    </row>
    <row r="6459" spans="1:17" ht="12.6" customHeight="1" x14ac:dyDescent="0.2">
      <c r="A6459" s="234"/>
      <c r="B6459" s="98"/>
      <c r="C6459" s="130"/>
      <c r="D6459" s="240"/>
      <c r="E6459" s="240"/>
      <c r="F6459" s="224"/>
      <c r="G6459" s="98"/>
      <c r="H6459" s="98"/>
      <c r="I6459" s="130"/>
      <c r="J6459" s="98"/>
      <c r="K6459" s="98"/>
      <c r="L6459" s="98"/>
      <c r="M6459" s="255"/>
      <c r="N6459" s="255"/>
      <c r="O6459" s="98"/>
      <c r="P6459" s="98"/>
      <c r="Q6459" s="130"/>
    </row>
    <row r="6460" spans="1:17" ht="12.6" customHeight="1" x14ac:dyDescent="0.2">
      <c r="A6460" s="234"/>
      <c r="B6460" s="98"/>
      <c r="C6460" s="130"/>
      <c r="D6460" s="240"/>
      <c r="E6460" s="240"/>
      <c r="F6460" s="224"/>
      <c r="G6460" s="98"/>
      <c r="H6460" s="98"/>
      <c r="I6460" s="130"/>
      <c r="J6460" s="98"/>
      <c r="K6460" s="98"/>
      <c r="L6460" s="98"/>
      <c r="M6460" s="255"/>
      <c r="N6460" s="255"/>
      <c r="O6460" s="98"/>
      <c r="P6460" s="98"/>
      <c r="Q6460" s="130"/>
    </row>
    <row r="6461" spans="1:17" ht="12.6" customHeight="1" x14ac:dyDescent="0.2">
      <c r="A6461" s="234"/>
      <c r="B6461" s="98"/>
      <c r="C6461" s="130"/>
      <c r="D6461" s="240"/>
      <c r="E6461" s="240"/>
      <c r="F6461" s="224"/>
      <c r="G6461" s="98"/>
      <c r="H6461" s="98"/>
      <c r="I6461" s="130"/>
      <c r="J6461" s="98"/>
      <c r="K6461" s="98"/>
      <c r="L6461" s="98"/>
      <c r="M6461" s="255"/>
      <c r="N6461" s="255"/>
      <c r="O6461" s="98"/>
      <c r="P6461" s="98"/>
      <c r="Q6461" s="130"/>
    </row>
    <row r="6462" spans="1:17" ht="12.6" customHeight="1" x14ac:dyDescent="0.2">
      <c r="A6462" s="234"/>
      <c r="B6462" s="98"/>
      <c r="C6462" s="130"/>
      <c r="D6462" s="240"/>
      <c r="E6462" s="240"/>
      <c r="F6462" s="224"/>
      <c r="G6462" s="98"/>
      <c r="H6462" s="98"/>
      <c r="I6462" s="130"/>
      <c r="J6462" s="98"/>
      <c r="K6462" s="98"/>
      <c r="L6462" s="98"/>
      <c r="M6462" s="255"/>
      <c r="N6462" s="255"/>
      <c r="O6462" s="98"/>
      <c r="P6462" s="98"/>
      <c r="Q6462" s="130"/>
    </row>
    <row r="6463" spans="1:17" ht="12.6" customHeight="1" x14ac:dyDescent="0.2">
      <c r="A6463" s="234"/>
      <c r="B6463" s="98"/>
      <c r="C6463" s="130"/>
      <c r="D6463" s="240"/>
      <c r="E6463" s="240"/>
      <c r="F6463" s="224"/>
      <c r="G6463" s="98"/>
      <c r="H6463" s="98"/>
      <c r="I6463" s="130"/>
      <c r="J6463" s="98"/>
      <c r="K6463" s="98"/>
      <c r="L6463" s="98"/>
      <c r="M6463" s="255"/>
      <c r="N6463" s="255"/>
      <c r="O6463" s="98"/>
      <c r="P6463" s="98"/>
      <c r="Q6463" s="130"/>
    </row>
    <row r="6464" spans="1:17" ht="12.6" customHeight="1" x14ac:dyDescent="0.2">
      <c r="A6464" s="234"/>
      <c r="B6464" s="98"/>
      <c r="C6464" s="130"/>
      <c r="D6464" s="240"/>
      <c r="E6464" s="240"/>
      <c r="F6464" s="224"/>
      <c r="G6464" s="98"/>
      <c r="H6464" s="98"/>
      <c r="I6464" s="130"/>
      <c r="J6464" s="98"/>
      <c r="K6464" s="98"/>
      <c r="L6464" s="98"/>
      <c r="M6464" s="255"/>
      <c r="N6464" s="255"/>
      <c r="O6464" s="98"/>
      <c r="P6464" s="98"/>
      <c r="Q6464" s="130"/>
    </row>
    <row r="6465" spans="1:17" ht="12.6" customHeight="1" x14ac:dyDescent="0.2">
      <c r="A6465" s="234"/>
      <c r="B6465" s="98"/>
      <c r="C6465" s="130"/>
      <c r="D6465" s="240"/>
      <c r="E6465" s="240"/>
      <c r="F6465" s="224"/>
      <c r="G6465" s="98"/>
      <c r="H6465" s="98"/>
      <c r="I6465" s="130"/>
      <c r="J6465" s="98"/>
      <c r="K6465" s="98"/>
      <c r="L6465" s="98"/>
      <c r="M6465" s="255"/>
      <c r="N6465" s="255"/>
      <c r="O6465" s="98"/>
      <c r="P6465" s="98"/>
      <c r="Q6465" s="130"/>
    </row>
    <row r="6466" spans="1:17" ht="12.6" customHeight="1" x14ac:dyDescent="0.2">
      <c r="A6466" s="234"/>
      <c r="B6466" s="98"/>
      <c r="C6466" s="130"/>
      <c r="D6466" s="240"/>
      <c r="E6466" s="240"/>
      <c r="F6466" s="224"/>
      <c r="G6466" s="98"/>
      <c r="H6466" s="98"/>
      <c r="I6466" s="130"/>
      <c r="J6466" s="98"/>
      <c r="K6466" s="98"/>
      <c r="L6466" s="98"/>
      <c r="M6466" s="255"/>
      <c r="N6466" s="255"/>
      <c r="O6466" s="98"/>
      <c r="P6466" s="98"/>
      <c r="Q6466" s="130"/>
    </row>
    <row r="6467" spans="1:17" ht="12.6" customHeight="1" x14ac:dyDescent="0.2">
      <c r="A6467" s="234"/>
      <c r="B6467" s="98"/>
      <c r="C6467" s="130"/>
      <c r="D6467" s="240"/>
      <c r="E6467" s="240"/>
      <c r="F6467" s="224"/>
      <c r="G6467" s="98"/>
      <c r="H6467" s="98"/>
      <c r="I6467" s="130"/>
      <c r="J6467" s="98"/>
      <c r="K6467" s="98"/>
      <c r="L6467" s="98"/>
      <c r="M6467" s="255"/>
      <c r="N6467" s="255"/>
      <c r="O6467" s="98"/>
      <c r="P6467" s="98"/>
      <c r="Q6467" s="130"/>
    </row>
    <row r="6468" spans="1:17" ht="12.6" customHeight="1" x14ac:dyDescent="0.2">
      <c r="A6468" s="234"/>
      <c r="B6468" s="98"/>
      <c r="C6468" s="130"/>
      <c r="D6468" s="240"/>
      <c r="E6468" s="240"/>
      <c r="F6468" s="224"/>
      <c r="G6468" s="98"/>
      <c r="H6468" s="98"/>
      <c r="I6468" s="130"/>
      <c r="J6468" s="98"/>
      <c r="K6468" s="98"/>
      <c r="L6468" s="98"/>
      <c r="M6468" s="255"/>
      <c r="N6468" s="255"/>
      <c r="O6468" s="98"/>
      <c r="P6468" s="98"/>
      <c r="Q6468" s="130"/>
    </row>
    <row r="6469" spans="1:17" ht="12.6" customHeight="1" x14ac:dyDescent="0.2">
      <c r="A6469" s="234"/>
      <c r="B6469" s="98"/>
      <c r="C6469" s="130"/>
      <c r="D6469" s="240"/>
      <c r="E6469" s="240"/>
      <c r="F6469" s="224"/>
      <c r="G6469" s="98"/>
      <c r="H6469" s="98"/>
      <c r="I6469" s="130"/>
      <c r="J6469" s="98"/>
      <c r="K6469" s="98"/>
      <c r="L6469" s="98"/>
      <c r="M6469" s="255"/>
      <c r="N6469" s="255"/>
      <c r="O6469" s="98"/>
      <c r="P6469" s="98"/>
      <c r="Q6469" s="130"/>
    </row>
    <row r="6470" spans="1:17" ht="12.6" customHeight="1" x14ac:dyDescent="0.2">
      <c r="A6470" s="234"/>
      <c r="B6470" s="98"/>
      <c r="C6470" s="130"/>
      <c r="D6470" s="240"/>
      <c r="E6470" s="240"/>
      <c r="F6470" s="224"/>
      <c r="G6470" s="98"/>
      <c r="H6470" s="98"/>
      <c r="I6470" s="130"/>
      <c r="J6470" s="98"/>
      <c r="K6470" s="98"/>
      <c r="L6470" s="98"/>
      <c r="M6470" s="255"/>
      <c r="N6470" s="255"/>
      <c r="O6470" s="98"/>
      <c r="P6470" s="98"/>
      <c r="Q6470" s="130"/>
    </row>
    <row r="6471" spans="1:17" ht="12.6" customHeight="1" x14ac:dyDescent="0.2">
      <c r="A6471" s="234"/>
      <c r="B6471" s="98"/>
      <c r="C6471" s="130"/>
      <c r="D6471" s="240"/>
      <c r="E6471" s="240"/>
      <c r="F6471" s="224"/>
      <c r="G6471" s="98"/>
      <c r="H6471" s="98"/>
      <c r="I6471" s="130"/>
      <c r="J6471" s="98"/>
      <c r="K6471" s="98"/>
      <c r="L6471" s="98"/>
      <c r="M6471" s="255"/>
      <c r="N6471" s="255"/>
      <c r="O6471" s="98"/>
      <c r="P6471" s="98"/>
      <c r="Q6471" s="130"/>
    </row>
    <row r="6472" spans="1:17" ht="12.6" customHeight="1" x14ac:dyDescent="0.2">
      <c r="A6472" s="234"/>
      <c r="B6472" s="98"/>
      <c r="C6472" s="130"/>
      <c r="D6472" s="240"/>
      <c r="E6472" s="240"/>
      <c r="F6472" s="224"/>
      <c r="G6472" s="98"/>
      <c r="H6472" s="98"/>
      <c r="I6472" s="130"/>
      <c r="J6472" s="98"/>
      <c r="K6472" s="98"/>
      <c r="L6472" s="98"/>
      <c r="M6472" s="255"/>
      <c r="N6472" s="255"/>
      <c r="O6472" s="98"/>
      <c r="P6472" s="98"/>
      <c r="Q6472" s="130"/>
    </row>
    <row r="6473" spans="1:17" ht="12.6" customHeight="1" x14ac:dyDescent="0.2">
      <c r="A6473" s="234"/>
      <c r="B6473" s="98"/>
      <c r="C6473" s="130"/>
      <c r="D6473" s="240"/>
      <c r="E6473" s="240"/>
      <c r="F6473" s="224"/>
      <c r="G6473" s="98"/>
      <c r="H6473" s="98"/>
      <c r="I6473" s="130"/>
      <c r="J6473" s="98"/>
      <c r="K6473" s="98"/>
      <c r="L6473" s="98"/>
      <c r="M6473" s="255"/>
      <c r="N6473" s="255"/>
      <c r="O6473" s="98"/>
      <c r="P6473" s="98"/>
      <c r="Q6473" s="130"/>
    </row>
    <row r="6474" spans="1:17" ht="12.6" customHeight="1" x14ac:dyDescent="0.2">
      <c r="A6474" s="234"/>
      <c r="B6474" s="98"/>
      <c r="C6474" s="130"/>
      <c r="D6474" s="240"/>
      <c r="E6474" s="240"/>
      <c r="F6474" s="224"/>
      <c r="G6474" s="98"/>
      <c r="H6474" s="98"/>
      <c r="I6474" s="130"/>
      <c r="J6474" s="98"/>
      <c r="K6474" s="98"/>
      <c r="L6474" s="98"/>
      <c r="M6474" s="255"/>
      <c r="N6474" s="255"/>
      <c r="O6474" s="98"/>
      <c r="P6474" s="98"/>
      <c r="Q6474" s="130"/>
    </row>
    <row r="6475" spans="1:17" ht="12.6" customHeight="1" x14ac:dyDescent="0.2">
      <c r="A6475" s="234"/>
      <c r="B6475" s="98"/>
      <c r="C6475" s="130"/>
      <c r="D6475" s="240"/>
      <c r="E6475" s="240"/>
      <c r="F6475" s="224"/>
      <c r="G6475" s="98"/>
      <c r="H6475" s="98"/>
      <c r="I6475" s="130"/>
      <c r="J6475" s="98"/>
      <c r="K6475" s="98"/>
      <c r="L6475" s="98"/>
      <c r="M6475" s="255"/>
      <c r="N6475" s="255"/>
      <c r="O6475" s="98"/>
      <c r="P6475" s="98"/>
      <c r="Q6475" s="130"/>
    </row>
    <row r="6476" spans="1:17" ht="12.6" customHeight="1" x14ac:dyDescent="0.2">
      <c r="A6476" s="234"/>
      <c r="B6476" s="98"/>
      <c r="C6476" s="130"/>
      <c r="D6476" s="240"/>
      <c r="E6476" s="240"/>
      <c r="F6476" s="224"/>
      <c r="G6476" s="98"/>
      <c r="H6476" s="98"/>
      <c r="I6476" s="130"/>
      <c r="J6476" s="98"/>
      <c r="K6476" s="98"/>
      <c r="L6476" s="98"/>
      <c r="M6476" s="255"/>
      <c r="N6476" s="255"/>
      <c r="O6476" s="98"/>
      <c r="P6476" s="98"/>
      <c r="Q6476" s="130"/>
    </row>
    <row r="6477" spans="1:17" ht="12.6" customHeight="1" x14ac:dyDescent="0.2">
      <c r="A6477" s="234"/>
      <c r="B6477" s="98"/>
      <c r="C6477" s="130"/>
      <c r="D6477" s="240"/>
      <c r="E6477" s="240"/>
      <c r="F6477" s="224"/>
      <c r="G6477" s="98"/>
      <c r="H6477" s="98"/>
      <c r="I6477" s="130"/>
      <c r="J6477" s="98"/>
      <c r="K6477" s="98"/>
      <c r="L6477" s="98"/>
      <c r="M6477" s="255"/>
      <c r="N6477" s="255"/>
      <c r="O6477" s="98"/>
      <c r="P6477" s="98"/>
      <c r="Q6477" s="130"/>
    </row>
    <row r="6478" spans="1:17" ht="12.6" customHeight="1" x14ac:dyDescent="0.2">
      <c r="A6478" s="234"/>
      <c r="B6478" s="98"/>
      <c r="C6478" s="130"/>
      <c r="D6478" s="240"/>
      <c r="E6478" s="240"/>
      <c r="F6478" s="224"/>
      <c r="G6478" s="98"/>
      <c r="H6478" s="98"/>
      <c r="I6478" s="130"/>
      <c r="J6478" s="98"/>
      <c r="K6478" s="98"/>
      <c r="L6478" s="98"/>
      <c r="M6478" s="255"/>
      <c r="N6478" s="255"/>
      <c r="O6478" s="98"/>
      <c r="P6478" s="98"/>
      <c r="Q6478" s="130"/>
    </row>
    <row r="6479" spans="1:17" ht="12.6" customHeight="1" x14ac:dyDescent="0.2">
      <c r="A6479" s="234"/>
      <c r="B6479" s="98"/>
      <c r="C6479" s="130"/>
      <c r="D6479" s="240"/>
      <c r="E6479" s="240"/>
      <c r="F6479" s="224"/>
      <c r="G6479" s="98"/>
      <c r="H6479" s="98"/>
      <c r="I6479" s="130"/>
      <c r="J6479" s="98"/>
      <c r="K6479" s="98"/>
      <c r="L6479" s="98"/>
      <c r="M6479" s="255"/>
      <c r="N6479" s="255"/>
      <c r="O6479" s="98"/>
      <c r="P6479" s="98"/>
      <c r="Q6479" s="130"/>
    </row>
    <row r="6480" spans="1:17" ht="12.6" customHeight="1" x14ac:dyDescent="0.2">
      <c r="A6480" s="234"/>
      <c r="B6480" s="98"/>
      <c r="C6480" s="130"/>
      <c r="D6480" s="240"/>
      <c r="E6480" s="240"/>
      <c r="F6480" s="224"/>
      <c r="G6480" s="98"/>
      <c r="H6480" s="98"/>
      <c r="I6480" s="130"/>
      <c r="J6480" s="98"/>
      <c r="K6480" s="98"/>
      <c r="L6480" s="98"/>
      <c r="M6480" s="255"/>
      <c r="N6480" s="255"/>
      <c r="O6480" s="98"/>
      <c r="P6480" s="98"/>
      <c r="Q6480" s="130"/>
    </row>
    <row r="6481" spans="1:17" ht="12.6" customHeight="1" x14ac:dyDescent="0.2">
      <c r="A6481" s="234"/>
      <c r="B6481" s="98"/>
      <c r="C6481" s="130"/>
      <c r="D6481" s="240"/>
      <c r="E6481" s="240"/>
      <c r="F6481" s="224"/>
      <c r="G6481" s="98"/>
      <c r="H6481" s="98"/>
      <c r="I6481" s="130"/>
      <c r="J6481" s="98"/>
      <c r="K6481" s="98"/>
      <c r="L6481" s="98"/>
      <c r="M6481" s="255"/>
      <c r="N6481" s="255"/>
      <c r="O6481" s="98"/>
      <c r="P6481" s="98"/>
      <c r="Q6481" s="130"/>
    </row>
    <row r="6482" spans="1:17" ht="12.6" customHeight="1" x14ac:dyDescent="0.2">
      <c r="A6482" s="234"/>
      <c r="B6482" s="98"/>
      <c r="C6482" s="130"/>
      <c r="D6482" s="240"/>
      <c r="E6482" s="240"/>
      <c r="F6482" s="224"/>
      <c r="G6482" s="98"/>
      <c r="H6482" s="98"/>
      <c r="I6482" s="130"/>
      <c r="J6482" s="98"/>
      <c r="K6482" s="98"/>
      <c r="L6482" s="98"/>
      <c r="M6482" s="255"/>
      <c r="N6482" s="255"/>
      <c r="O6482" s="98"/>
      <c r="P6482" s="98"/>
      <c r="Q6482" s="130"/>
    </row>
    <row r="6483" spans="1:17" ht="12.6" customHeight="1" x14ac:dyDescent="0.2">
      <c r="A6483" s="234"/>
      <c r="B6483" s="98"/>
      <c r="C6483" s="130"/>
      <c r="D6483" s="240"/>
      <c r="E6483" s="240"/>
      <c r="F6483" s="224"/>
      <c r="G6483" s="98"/>
      <c r="H6483" s="98"/>
      <c r="I6483" s="130"/>
      <c r="J6483" s="98"/>
      <c r="K6483" s="98"/>
      <c r="L6483" s="98"/>
      <c r="M6483" s="255"/>
      <c r="N6483" s="255"/>
      <c r="O6483" s="98"/>
      <c r="P6483" s="98"/>
      <c r="Q6483" s="130"/>
    </row>
    <row r="6484" spans="1:17" ht="12.6" customHeight="1" x14ac:dyDescent="0.2">
      <c r="A6484" s="234"/>
      <c r="B6484" s="98"/>
      <c r="C6484" s="130"/>
      <c r="D6484" s="240"/>
      <c r="E6484" s="240"/>
      <c r="F6484" s="224"/>
      <c r="G6484" s="98"/>
      <c r="H6484" s="98"/>
      <c r="I6484" s="130"/>
      <c r="J6484" s="98"/>
      <c r="K6484" s="98"/>
      <c r="L6484" s="98"/>
      <c r="M6484" s="255"/>
      <c r="N6484" s="255"/>
      <c r="O6484" s="98"/>
      <c r="P6484" s="98"/>
      <c r="Q6484" s="130"/>
    </row>
    <row r="6485" spans="1:17" ht="12.6" customHeight="1" x14ac:dyDescent="0.2">
      <c r="A6485" s="234"/>
      <c r="B6485" s="98"/>
      <c r="C6485" s="130"/>
      <c r="D6485" s="240"/>
      <c r="E6485" s="240"/>
      <c r="F6485" s="224"/>
      <c r="G6485" s="98"/>
      <c r="H6485" s="98"/>
      <c r="I6485" s="130"/>
      <c r="J6485" s="98"/>
      <c r="K6485" s="98"/>
      <c r="L6485" s="98"/>
      <c r="M6485" s="255"/>
      <c r="N6485" s="255"/>
      <c r="O6485" s="98"/>
      <c r="P6485" s="98"/>
      <c r="Q6485" s="130"/>
    </row>
    <row r="6486" spans="1:17" ht="12.6" customHeight="1" x14ac:dyDescent="0.2">
      <c r="A6486" s="234"/>
      <c r="B6486" s="98"/>
      <c r="C6486" s="130"/>
      <c r="D6486" s="240"/>
      <c r="E6486" s="240"/>
      <c r="F6486" s="224"/>
      <c r="G6486" s="98"/>
      <c r="H6486" s="98"/>
      <c r="I6486" s="130"/>
      <c r="J6486" s="98"/>
      <c r="K6486" s="98"/>
      <c r="L6486" s="98"/>
      <c r="M6486" s="255"/>
      <c r="N6486" s="255"/>
      <c r="O6486" s="98"/>
      <c r="P6486" s="98"/>
      <c r="Q6486" s="130"/>
    </row>
    <row r="6487" spans="1:17" ht="12.6" customHeight="1" x14ac:dyDescent="0.2">
      <c r="A6487" s="234"/>
      <c r="B6487" s="98"/>
      <c r="C6487" s="130"/>
      <c r="D6487" s="240"/>
      <c r="E6487" s="240"/>
      <c r="F6487" s="224"/>
      <c r="G6487" s="98"/>
      <c r="H6487" s="98"/>
      <c r="I6487" s="130"/>
      <c r="J6487" s="98"/>
      <c r="K6487" s="98"/>
      <c r="L6487" s="98"/>
      <c r="M6487" s="255"/>
      <c r="N6487" s="255"/>
      <c r="O6487" s="98"/>
      <c r="P6487" s="98"/>
      <c r="Q6487" s="130"/>
    </row>
    <row r="6488" spans="1:17" ht="12.6" customHeight="1" x14ac:dyDescent="0.2">
      <c r="A6488" s="234"/>
      <c r="B6488" s="98"/>
      <c r="C6488" s="130"/>
      <c r="D6488" s="240"/>
      <c r="E6488" s="240"/>
      <c r="F6488" s="224"/>
      <c r="G6488" s="98"/>
      <c r="H6488" s="98"/>
      <c r="I6488" s="130"/>
      <c r="J6488" s="98"/>
      <c r="K6488" s="98"/>
      <c r="L6488" s="98"/>
      <c r="M6488" s="255"/>
      <c r="N6488" s="255"/>
      <c r="O6488" s="98"/>
      <c r="P6488" s="98"/>
      <c r="Q6488" s="130"/>
    </row>
    <row r="6489" spans="1:17" ht="12.6" customHeight="1" x14ac:dyDescent="0.2">
      <c r="A6489" s="234"/>
      <c r="B6489" s="98"/>
      <c r="C6489" s="130"/>
      <c r="D6489" s="240"/>
      <c r="E6489" s="240"/>
      <c r="F6489" s="224"/>
      <c r="G6489" s="98"/>
      <c r="H6489" s="98"/>
      <c r="I6489" s="130"/>
      <c r="J6489" s="98"/>
      <c r="K6489" s="98"/>
      <c r="L6489" s="98"/>
      <c r="M6489" s="255"/>
      <c r="N6489" s="255"/>
      <c r="O6489" s="98"/>
      <c r="P6489" s="98"/>
      <c r="Q6489" s="130"/>
    </row>
    <row r="6490" spans="1:17" ht="12.6" customHeight="1" x14ac:dyDescent="0.2">
      <c r="A6490" s="234"/>
      <c r="B6490" s="98"/>
      <c r="C6490" s="130"/>
      <c r="D6490" s="240"/>
      <c r="E6490" s="240"/>
      <c r="F6490" s="224"/>
      <c r="G6490" s="98"/>
      <c r="H6490" s="98"/>
      <c r="I6490" s="130"/>
      <c r="J6490" s="98"/>
      <c r="K6490" s="98"/>
      <c r="L6490" s="98"/>
      <c r="M6490" s="255"/>
      <c r="N6490" s="255"/>
      <c r="O6490" s="98"/>
      <c r="P6490" s="98"/>
      <c r="Q6490" s="130"/>
    </row>
    <row r="6491" spans="1:17" ht="12.6" customHeight="1" x14ac:dyDescent="0.2">
      <c r="A6491" s="234"/>
      <c r="B6491" s="98"/>
      <c r="C6491" s="130"/>
      <c r="D6491" s="240"/>
      <c r="E6491" s="240"/>
      <c r="F6491" s="224"/>
      <c r="G6491" s="98"/>
      <c r="H6491" s="98"/>
      <c r="I6491" s="130"/>
      <c r="J6491" s="98"/>
      <c r="K6491" s="98"/>
      <c r="L6491" s="98"/>
      <c r="M6491" s="255"/>
      <c r="N6491" s="255"/>
      <c r="O6491" s="98"/>
      <c r="P6491" s="98"/>
      <c r="Q6491" s="130"/>
    </row>
    <row r="6492" spans="1:17" ht="12.6" customHeight="1" x14ac:dyDescent="0.2">
      <c r="A6492" s="234"/>
      <c r="B6492" s="98"/>
      <c r="C6492" s="130"/>
      <c r="D6492" s="240"/>
      <c r="E6492" s="240"/>
      <c r="F6492" s="224"/>
      <c r="G6492" s="98"/>
      <c r="H6492" s="98"/>
      <c r="I6492" s="130"/>
      <c r="J6492" s="98"/>
      <c r="K6492" s="98"/>
      <c r="L6492" s="98"/>
      <c r="M6492" s="255"/>
      <c r="N6492" s="255"/>
      <c r="O6492" s="98"/>
      <c r="P6492" s="98"/>
      <c r="Q6492" s="130"/>
    </row>
    <row r="6493" spans="1:17" ht="12.6" customHeight="1" x14ac:dyDescent="0.2">
      <c r="A6493" s="234"/>
      <c r="B6493" s="98"/>
      <c r="C6493" s="130"/>
      <c r="D6493" s="240"/>
      <c r="E6493" s="240"/>
      <c r="F6493" s="224"/>
      <c r="G6493" s="98"/>
      <c r="H6493" s="98"/>
      <c r="I6493" s="130"/>
      <c r="J6493" s="98"/>
      <c r="K6493" s="98"/>
      <c r="L6493" s="98"/>
      <c r="M6493" s="255"/>
      <c r="N6493" s="255"/>
      <c r="O6493" s="98"/>
      <c r="P6493" s="98"/>
      <c r="Q6493" s="130"/>
    </row>
    <row r="6494" spans="1:17" ht="12.6" customHeight="1" x14ac:dyDescent="0.2">
      <c r="A6494" s="234"/>
      <c r="B6494" s="98"/>
      <c r="C6494" s="130"/>
      <c r="D6494" s="240"/>
      <c r="E6494" s="240"/>
      <c r="F6494" s="224"/>
      <c r="G6494" s="98"/>
      <c r="H6494" s="98"/>
      <c r="I6494" s="130"/>
      <c r="J6494" s="98"/>
      <c r="K6494" s="98"/>
      <c r="L6494" s="98"/>
      <c r="M6494" s="255"/>
      <c r="N6494" s="255"/>
      <c r="O6494" s="98"/>
      <c r="P6494" s="98"/>
      <c r="Q6494" s="130"/>
    </row>
    <row r="6495" spans="1:17" ht="12.6" customHeight="1" x14ac:dyDescent="0.2">
      <c r="A6495" s="234"/>
      <c r="B6495" s="98"/>
      <c r="C6495" s="130"/>
      <c r="D6495" s="240"/>
      <c r="E6495" s="240"/>
      <c r="F6495" s="224"/>
      <c r="G6495" s="98"/>
      <c r="H6495" s="98"/>
      <c r="I6495" s="130"/>
      <c r="J6495" s="98"/>
      <c r="K6495" s="98"/>
      <c r="L6495" s="98"/>
      <c r="M6495" s="255"/>
      <c r="N6495" s="255"/>
      <c r="O6495" s="98"/>
      <c r="P6495" s="98"/>
      <c r="Q6495" s="130"/>
    </row>
    <row r="6496" spans="1:17" ht="12.6" customHeight="1" x14ac:dyDescent="0.2">
      <c r="A6496" s="234"/>
      <c r="B6496" s="98"/>
      <c r="C6496" s="130"/>
      <c r="D6496" s="240"/>
      <c r="E6496" s="240"/>
      <c r="F6496" s="224"/>
      <c r="G6496" s="98"/>
      <c r="H6496" s="98"/>
      <c r="I6496" s="130"/>
      <c r="J6496" s="98"/>
      <c r="K6496" s="98"/>
      <c r="L6496" s="98"/>
      <c r="M6496" s="255"/>
      <c r="N6496" s="255"/>
      <c r="O6496" s="98"/>
      <c r="P6496" s="98"/>
      <c r="Q6496" s="130"/>
    </row>
    <row r="6497" spans="1:17" ht="12.6" customHeight="1" x14ac:dyDescent="0.2">
      <c r="A6497" s="234"/>
      <c r="B6497" s="98"/>
      <c r="C6497" s="130"/>
      <c r="D6497" s="240"/>
      <c r="E6497" s="240"/>
      <c r="F6497" s="224"/>
      <c r="G6497" s="98"/>
      <c r="H6497" s="98"/>
      <c r="I6497" s="130"/>
      <c r="J6497" s="98"/>
      <c r="K6497" s="98"/>
      <c r="L6497" s="98"/>
      <c r="M6497" s="255"/>
      <c r="N6497" s="255"/>
      <c r="O6497" s="98"/>
      <c r="P6497" s="98"/>
      <c r="Q6497" s="130"/>
    </row>
    <row r="6498" spans="1:17" ht="12.6" customHeight="1" x14ac:dyDescent="0.2">
      <c r="A6498" s="234"/>
      <c r="B6498" s="98"/>
      <c r="C6498" s="130"/>
      <c r="D6498" s="240"/>
      <c r="E6498" s="240"/>
      <c r="F6498" s="224"/>
      <c r="G6498" s="98"/>
      <c r="H6498" s="98"/>
      <c r="I6498" s="130"/>
      <c r="J6498" s="98"/>
      <c r="K6498" s="98"/>
      <c r="L6498" s="98"/>
      <c r="M6498" s="255"/>
      <c r="N6498" s="255"/>
      <c r="O6498" s="98"/>
      <c r="P6498" s="98"/>
      <c r="Q6498" s="130"/>
    </row>
    <row r="6499" spans="1:17" ht="12.6" customHeight="1" x14ac:dyDescent="0.2">
      <c r="A6499" s="234"/>
      <c r="B6499" s="98"/>
      <c r="C6499" s="130"/>
      <c r="D6499" s="240"/>
      <c r="E6499" s="240"/>
      <c r="F6499" s="224"/>
      <c r="G6499" s="98"/>
      <c r="H6499" s="98"/>
      <c r="I6499" s="130"/>
      <c r="J6499" s="98"/>
      <c r="K6499" s="98"/>
      <c r="L6499" s="98"/>
      <c r="M6499" s="255"/>
      <c r="N6499" s="255"/>
      <c r="O6499" s="98"/>
      <c r="P6499" s="98"/>
      <c r="Q6499" s="130"/>
    </row>
    <row r="6500" spans="1:17" ht="12.6" customHeight="1" x14ac:dyDescent="0.2">
      <c r="A6500" s="234"/>
      <c r="B6500" s="98"/>
      <c r="C6500" s="130"/>
      <c r="D6500" s="240"/>
      <c r="E6500" s="240"/>
      <c r="F6500" s="224"/>
      <c r="G6500" s="98"/>
      <c r="H6500" s="98"/>
      <c r="I6500" s="130"/>
      <c r="J6500" s="98"/>
      <c r="K6500" s="98"/>
      <c r="L6500" s="98"/>
      <c r="M6500" s="255"/>
      <c r="N6500" s="255"/>
      <c r="O6500" s="98"/>
      <c r="P6500" s="98"/>
      <c r="Q6500" s="130"/>
    </row>
    <row r="6501" spans="1:17" ht="12.6" customHeight="1" x14ac:dyDescent="0.2">
      <c r="A6501" s="234"/>
      <c r="B6501" s="98"/>
      <c r="C6501" s="130"/>
      <c r="D6501" s="240"/>
      <c r="E6501" s="240"/>
      <c r="F6501" s="224"/>
      <c r="G6501" s="98"/>
      <c r="H6501" s="98"/>
      <c r="I6501" s="130"/>
      <c r="J6501" s="98"/>
      <c r="K6501" s="98"/>
      <c r="L6501" s="98"/>
      <c r="M6501" s="255"/>
      <c r="N6501" s="255"/>
      <c r="O6501" s="98"/>
      <c r="P6501" s="98"/>
      <c r="Q6501" s="130"/>
    </row>
    <row r="6502" spans="1:17" ht="12.6" customHeight="1" x14ac:dyDescent="0.2">
      <c r="A6502" s="234"/>
      <c r="B6502" s="98"/>
      <c r="C6502" s="130"/>
      <c r="D6502" s="240"/>
      <c r="E6502" s="240"/>
      <c r="F6502" s="224"/>
      <c r="G6502" s="98"/>
      <c r="H6502" s="98"/>
      <c r="I6502" s="130"/>
      <c r="J6502" s="98"/>
      <c r="K6502" s="98"/>
      <c r="L6502" s="98"/>
      <c r="M6502" s="255"/>
      <c r="N6502" s="255"/>
      <c r="O6502" s="98"/>
      <c r="P6502" s="98"/>
      <c r="Q6502" s="130"/>
    </row>
    <row r="6503" spans="1:17" ht="12.6" customHeight="1" x14ac:dyDescent="0.2">
      <c r="A6503" s="234"/>
      <c r="B6503" s="98"/>
      <c r="C6503" s="130"/>
      <c r="D6503" s="240"/>
      <c r="E6503" s="240"/>
      <c r="F6503" s="224"/>
      <c r="G6503" s="98"/>
      <c r="H6503" s="98"/>
      <c r="I6503" s="130"/>
      <c r="J6503" s="98"/>
      <c r="K6503" s="98"/>
      <c r="L6503" s="98"/>
      <c r="M6503" s="255"/>
      <c r="N6503" s="255"/>
      <c r="O6503" s="98"/>
      <c r="P6503" s="98"/>
      <c r="Q6503" s="130"/>
    </row>
    <row r="6504" spans="1:17" ht="12.6" customHeight="1" x14ac:dyDescent="0.2">
      <c r="A6504" s="234"/>
      <c r="B6504" s="98"/>
      <c r="C6504" s="130"/>
      <c r="D6504" s="240"/>
      <c r="E6504" s="240"/>
      <c r="F6504" s="224"/>
      <c r="G6504" s="98"/>
      <c r="H6504" s="98"/>
      <c r="I6504" s="130"/>
      <c r="J6504" s="98"/>
      <c r="K6504" s="98"/>
      <c r="L6504" s="98"/>
      <c r="M6504" s="255"/>
      <c r="N6504" s="255"/>
      <c r="O6504" s="98"/>
      <c r="P6504" s="98"/>
      <c r="Q6504" s="130"/>
    </row>
    <row r="6505" spans="1:17" ht="12.6" customHeight="1" x14ac:dyDescent="0.2">
      <c r="A6505" s="234"/>
      <c r="B6505" s="98"/>
      <c r="C6505" s="130"/>
      <c r="D6505" s="240"/>
      <c r="E6505" s="240"/>
      <c r="F6505" s="224"/>
      <c r="G6505" s="98"/>
      <c r="H6505" s="98"/>
      <c r="I6505" s="130"/>
      <c r="J6505" s="98"/>
      <c r="K6505" s="98"/>
      <c r="L6505" s="98"/>
      <c r="M6505" s="255"/>
      <c r="N6505" s="255"/>
      <c r="O6505" s="98"/>
      <c r="P6505" s="98"/>
      <c r="Q6505" s="130"/>
    </row>
    <row r="6506" spans="1:17" ht="12.6" customHeight="1" x14ac:dyDescent="0.2">
      <c r="A6506" s="234"/>
      <c r="B6506" s="98"/>
      <c r="C6506" s="130"/>
      <c r="D6506" s="240"/>
      <c r="E6506" s="240"/>
      <c r="F6506" s="224"/>
      <c r="G6506" s="98"/>
      <c r="H6506" s="98"/>
      <c r="I6506" s="130"/>
      <c r="J6506" s="98"/>
      <c r="K6506" s="98"/>
      <c r="L6506" s="98"/>
      <c r="M6506" s="255"/>
      <c r="N6506" s="255"/>
      <c r="O6506" s="98"/>
      <c r="P6506" s="98"/>
      <c r="Q6506" s="130"/>
    </row>
    <row r="6507" spans="1:17" ht="12.6" customHeight="1" x14ac:dyDescent="0.2">
      <c r="A6507" s="234"/>
      <c r="B6507" s="98"/>
      <c r="C6507" s="130"/>
      <c r="D6507" s="240"/>
      <c r="E6507" s="240"/>
      <c r="F6507" s="224"/>
      <c r="G6507" s="98"/>
      <c r="H6507" s="98"/>
      <c r="I6507" s="130"/>
      <c r="J6507" s="98"/>
      <c r="K6507" s="98"/>
      <c r="L6507" s="98"/>
      <c r="M6507" s="255"/>
      <c r="N6507" s="255"/>
      <c r="O6507" s="98"/>
      <c r="P6507" s="98"/>
      <c r="Q6507" s="130"/>
    </row>
    <row r="6508" spans="1:17" ht="12.6" customHeight="1" x14ac:dyDescent="0.2">
      <c r="A6508" s="234"/>
      <c r="B6508" s="98"/>
      <c r="C6508" s="130"/>
      <c r="D6508" s="240"/>
      <c r="E6508" s="240"/>
      <c r="F6508" s="224"/>
      <c r="G6508" s="98"/>
      <c r="H6508" s="98"/>
      <c r="I6508" s="130"/>
      <c r="J6508" s="98"/>
      <c r="K6508" s="98"/>
      <c r="L6508" s="98"/>
      <c r="M6508" s="255"/>
      <c r="N6508" s="255"/>
      <c r="O6508" s="98"/>
      <c r="P6508" s="98"/>
      <c r="Q6508" s="130"/>
    </row>
    <row r="6509" spans="1:17" ht="12.6" customHeight="1" x14ac:dyDescent="0.2">
      <c r="A6509" s="234"/>
      <c r="B6509" s="98"/>
      <c r="C6509" s="130"/>
      <c r="D6509" s="240"/>
      <c r="E6509" s="240"/>
      <c r="F6509" s="224"/>
      <c r="G6509" s="98"/>
      <c r="H6509" s="98"/>
      <c r="I6509" s="130"/>
      <c r="J6509" s="98"/>
      <c r="K6509" s="98"/>
      <c r="L6509" s="98"/>
      <c r="M6509" s="255"/>
      <c r="N6509" s="255"/>
      <c r="O6509" s="98"/>
      <c r="P6509" s="98"/>
      <c r="Q6509" s="130"/>
    </row>
    <row r="6510" spans="1:17" ht="12.6" customHeight="1" x14ac:dyDescent="0.2">
      <c r="A6510" s="234"/>
      <c r="B6510" s="98"/>
      <c r="C6510" s="130"/>
      <c r="D6510" s="240"/>
      <c r="E6510" s="240"/>
      <c r="F6510" s="224"/>
      <c r="G6510" s="98"/>
      <c r="H6510" s="98"/>
      <c r="I6510" s="130"/>
      <c r="J6510" s="98"/>
      <c r="K6510" s="98"/>
      <c r="L6510" s="98"/>
      <c r="M6510" s="255"/>
      <c r="N6510" s="255"/>
      <c r="O6510" s="98"/>
      <c r="P6510" s="98"/>
      <c r="Q6510" s="130"/>
    </row>
    <row r="6511" spans="1:17" ht="12.6" customHeight="1" x14ac:dyDescent="0.2">
      <c r="A6511" s="234"/>
      <c r="B6511" s="98"/>
      <c r="C6511" s="130"/>
      <c r="D6511" s="240"/>
      <c r="E6511" s="240"/>
      <c r="F6511" s="224"/>
      <c r="G6511" s="98"/>
      <c r="H6511" s="98"/>
      <c r="I6511" s="130"/>
      <c r="J6511" s="98"/>
      <c r="K6511" s="98"/>
      <c r="L6511" s="98"/>
      <c r="M6511" s="255"/>
      <c r="N6511" s="255"/>
      <c r="O6511" s="98"/>
      <c r="P6511" s="98"/>
      <c r="Q6511" s="130"/>
    </row>
    <row r="6512" spans="1:17" ht="12.6" customHeight="1" x14ac:dyDescent="0.2">
      <c r="A6512" s="234"/>
      <c r="B6512" s="98"/>
      <c r="C6512" s="130"/>
      <c r="D6512" s="240"/>
      <c r="E6512" s="240"/>
      <c r="F6512" s="224"/>
      <c r="G6512" s="98"/>
      <c r="H6512" s="98"/>
      <c r="I6512" s="130"/>
      <c r="J6512" s="98"/>
      <c r="K6512" s="98"/>
      <c r="L6512" s="98"/>
      <c r="M6512" s="255"/>
      <c r="N6512" s="255"/>
      <c r="O6512" s="98"/>
      <c r="P6512" s="98"/>
      <c r="Q6512" s="130"/>
    </row>
    <row r="6513" spans="1:17" ht="12.6" customHeight="1" x14ac:dyDescent="0.2">
      <c r="A6513" s="234"/>
      <c r="B6513" s="98"/>
      <c r="C6513" s="130"/>
      <c r="D6513" s="240"/>
      <c r="E6513" s="240"/>
      <c r="F6513" s="224"/>
      <c r="G6513" s="98"/>
      <c r="H6513" s="98"/>
      <c r="I6513" s="130"/>
      <c r="J6513" s="98"/>
      <c r="K6513" s="98"/>
      <c r="L6513" s="98"/>
      <c r="M6513" s="255"/>
      <c r="N6513" s="255"/>
      <c r="O6513" s="98"/>
      <c r="P6513" s="98"/>
      <c r="Q6513" s="130"/>
    </row>
    <row r="6514" spans="1:17" ht="12.6" customHeight="1" x14ac:dyDescent="0.2">
      <c r="A6514" s="234"/>
      <c r="B6514" s="98"/>
      <c r="C6514" s="130"/>
      <c r="D6514" s="240"/>
      <c r="E6514" s="240"/>
      <c r="F6514" s="224"/>
      <c r="G6514" s="98"/>
      <c r="H6514" s="98"/>
      <c r="I6514" s="130"/>
      <c r="J6514" s="98"/>
      <c r="K6514" s="98"/>
      <c r="L6514" s="98"/>
      <c r="M6514" s="255"/>
      <c r="N6514" s="255"/>
      <c r="O6514" s="98"/>
      <c r="P6514" s="98"/>
      <c r="Q6514" s="130"/>
    </row>
    <row r="6515" spans="1:17" ht="12.6" customHeight="1" x14ac:dyDescent="0.2">
      <c r="A6515" s="234"/>
      <c r="B6515" s="98"/>
      <c r="C6515" s="130"/>
      <c r="D6515" s="240"/>
      <c r="E6515" s="240"/>
      <c r="F6515" s="224"/>
      <c r="G6515" s="98"/>
      <c r="H6515" s="98"/>
      <c r="I6515" s="130"/>
      <c r="J6515" s="98"/>
      <c r="K6515" s="98"/>
      <c r="L6515" s="98"/>
      <c r="M6515" s="255"/>
      <c r="N6515" s="255"/>
      <c r="O6515" s="98"/>
      <c r="P6515" s="98"/>
      <c r="Q6515" s="130"/>
    </row>
    <row r="6516" spans="1:17" ht="12.6" customHeight="1" x14ac:dyDescent="0.2">
      <c r="A6516" s="234"/>
      <c r="B6516" s="98"/>
      <c r="C6516" s="130"/>
      <c r="D6516" s="240"/>
      <c r="E6516" s="240"/>
      <c r="F6516" s="224"/>
      <c r="G6516" s="98"/>
      <c r="H6516" s="98"/>
      <c r="I6516" s="130"/>
      <c r="J6516" s="98"/>
      <c r="K6516" s="98"/>
      <c r="L6516" s="98"/>
      <c r="M6516" s="255"/>
      <c r="N6516" s="255"/>
      <c r="O6516" s="98"/>
      <c r="P6516" s="98"/>
      <c r="Q6516" s="130"/>
    </row>
    <row r="6517" spans="1:17" ht="12.6" customHeight="1" x14ac:dyDescent="0.2">
      <c r="A6517" s="234"/>
      <c r="B6517" s="98"/>
      <c r="C6517" s="130"/>
      <c r="D6517" s="240"/>
      <c r="E6517" s="240"/>
      <c r="F6517" s="224"/>
      <c r="G6517" s="98"/>
      <c r="H6517" s="98"/>
      <c r="I6517" s="130"/>
      <c r="J6517" s="98"/>
      <c r="K6517" s="98"/>
      <c r="L6517" s="98"/>
      <c r="M6517" s="255"/>
      <c r="N6517" s="255"/>
      <c r="O6517" s="98"/>
      <c r="P6517" s="98"/>
      <c r="Q6517" s="130"/>
    </row>
    <row r="6518" spans="1:17" ht="12.6" customHeight="1" x14ac:dyDescent="0.2">
      <c r="A6518" s="234"/>
      <c r="B6518" s="98"/>
      <c r="C6518" s="130"/>
      <c r="D6518" s="240"/>
      <c r="E6518" s="240"/>
      <c r="F6518" s="224"/>
      <c r="G6518" s="98"/>
      <c r="H6518" s="98"/>
      <c r="I6518" s="130"/>
      <c r="J6518" s="98"/>
      <c r="K6518" s="98"/>
      <c r="L6518" s="98"/>
      <c r="M6518" s="255"/>
      <c r="N6518" s="255"/>
      <c r="O6518" s="98"/>
      <c r="P6518" s="98"/>
      <c r="Q6518" s="130"/>
    </row>
    <row r="6519" spans="1:17" ht="12.6" customHeight="1" x14ac:dyDescent="0.2">
      <c r="A6519" s="234"/>
      <c r="B6519" s="98"/>
      <c r="C6519" s="130"/>
      <c r="D6519" s="240"/>
      <c r="E6519" s="240"/>
      <c r="F6519" s="224"/>
      <c r="G6519" s="98"/>
      <c r="H6519" s="98"/>
      <c r="I6519" s="130"/>
      <c r="J6519" s="98"/>
      <c r="K6519" s="98"/>
      <c r="L6519" s="98"/>
      <c r="M6519" s="255"/>
      <c r="N6519" s="255"/>
      <c r="O6519" s="98"/>
      <c r="P6519" s="98"/>
      <c r="Q6519" s="130"/>
    </row>
    <row r="6520" spans="1:17" ht="12.6" customHeight="1" x14ac:dyDescent="0.2">
      <c r="A6520" s="234"/>
      <c r="B6520" s="98"/>
      <c r="C6520" s="130"/>
      <c r="D6520" s="240"/>
      <c r="E6520" s="240"/>
      <c r="F6520" s="224"/>
      <c r="G6520" s="98"/>
      <c r="H6520" s="98"/>
      <c r="I6520" s="130"/>
      <c r="J6520" s="98"/>
      <c r="K6520" s="98"/>
      <c r="L6520" s="98"/>
      <c r="M6520" s="255"/>
      <c r="N6520" s="255"/>
      <c r="O6520" s="98"/>
      <c r="P6520" s="98"/>
      <c r="Q6520" s="130"/>
    </row>
    <row r="6521" spans="1:17" ht="12.6" customHeight="1" x14ac:dyDescent="0.2">
      <c r="A6521" s="234"/>
      <c r="B6521" s="98"/>
      <c r="C6521" s="130"/>
      <c r="D6521" s="240"/>
      <c r="E6521" s="240"/>
      <c r="F6521" s="224"/>
      <c r="G6521" s="98"/>
      <c r="H6521" s="98"/>
      <c r="I6521" s="130"/>
      <c r="J6521" s="98"/>
      <c r="K6521" s="98"/>
      <c r="L6521" s="98"/>
      <c r="M6521" s="255"/>
      <c r="N6521" s="255"/>
      <c r="O6521" s="98"/>
      <c r="P6521" s="98"/>
      <c r="Q6521" s="130"/>
    </row>
    <row r="6522" spans="1:17" ht="12.6" customHeight="1" x14ac:dyDescent="0.2">
      <c r="A6522" s="234"/>
      <c r="B6522" s="98"/>
      <c r="C6522" s="130"/>
      <c r="D6522" s="240"/>
      <c r="E6522" s="240"/>
      <c r="F6522" s="224"/>
      <c r="G6522" s="98"/>
      <c r="H6522" s="98"/>
      <c r="I6522" s="130"/>
      <c r="J6522" s="98"/>
      <c r="K6522" s="98"/>
      <c r="L6522" s="98"/>
      <c r="M6522" s="255"/>
      <c r="N6522" s="255"/>
      <c r="O6522" s="98"/>
      <c r="P6522" s="98"/>
      <c r="Q6522" s="130"/>
    </row>
    <row r="6523" spans="1:17" ht="12.6" customHeight="1" x14ac:dyDescent="0.2">
      <c r="A6523" s="234"/>
      <c r="B6523" s="98"/>
      <c r="C6523" s="130"/>
      <c r="D6523" s="240"/>
      <c r="E6523" s="240"/>
      <c r="F6523" s="224"/>
      <c r="G6523" s="98"/>
      <c r="H6523" s="98"/>
      <c r="I6523" s="130"/>
      <c r="J6523" s="98"/>
      <c r="K6523" s="98"/>
      <c r="L6523" s="98"/>
      <c r="M6523" s="255"/>
      <c r="N6523" s="255"/>
      <c r="O6523" s="98"/>
      <c r="P6523" s="98"/>
      <c r="Q6523" s="130"/>
    </row>
    <row r="6524" spans="1:17" ht="12.6" customHeight="1" x14ac:dyDescent="0.2">
      <c r="A6524" s="234"/>
      <c r="B6524" s="98"/>
      <c r="C6524" s="130"/>
      <c r="D6524" s="240"/>
      <c r="E6524" s="240"/>
      <c r="F6524" s="224"/>
      <c r="G6524" s="98"/>
      <c r="H6524" s="98"/>
      <c r="I6524" s="130"/>
      <c r="J6524" s="98"/>
      <c r="K6524" s="98"/>
      <c r="L6524" s="98"/>
      <c r="M6524" s="255"/>
      <c r="N6524" s="255"/>
      <c r="O6524" s="98"/>
      <c r="P6524" s="98"/>
      <c r="Q6524" s="130"/>
    </row>
    <row r="6525" spans="1:17" ht="12.6" customHeight="1" x14ac:dyDescent="0.2">
      <c r="A6525" s="234"/>
      <c r="B6525" s="98"/>
      <c r="C6525" s="130"/>
      <c r="D6525" s="240"/>
      <c r="E6525" s="240"/>
      <c r="F6525" s="224"/>
      <c r="G6525" s="98"/>
      <c r="H6525" s="98"/>
      <c r="I6525" s="130"/>
      <c r="J6525" s="98"/>
      <c r="K6525" s="98"/>
      <c r="L6525" s="98"/>
      <c r="M6525" s="255"/>
      <c r="N6525" s="255"/>
      <c r="O6525" s="98"/>
      <c r="P6525" s="98"/>
      <c r="Q6525" s="130"/>
    </row>
    <row r="6526" spans="1:17" ht="12.6" customHeight="1" x14ac:dyDescent="0.2">
      <c r="A6526" s="234"/>
      <c r="B6526" s="98"/>
      <c r="C6526" s="130"/>
      <c r="D6526" s="240"/>
      <c r="E6526" s="240"/>
      <c r="F6526" s="224"/>
      <c r="G6526" s="98"/>
      <c r="H6526" s="98"/>
      <c r="I6526" s="130"/>
      <c r="J6526" s="98"/>
      <c r="K6526" s="98"/>
      <c r="L6526" s="98"/>
      <c r="M6526" s="255"/>
      <c r="N6526" s="255"/>
      <c r="O6526" s="98"/>
      <c r="P6526" s="98"/>
      <c r="Q6526" s="130"/>
    </row>
    <row r="6527" spans="1:17" ht="12.6" customHeight="1" x14ac:dyDescent="0.2">
      <c r="A6527" s="234"/>
      <c r="B6527" s="98"/>
      <c r="C6527" s="130"/>
      <c r="D6527" s="240"/>
      <c r="E6527" s="240"/>
      <c r="F6527" s="224"/>
      <c r="G6527" s="98"/>
      <c r="H6527" s="98"/>
      <c r="I6527" s="130"/>
      <c r="J6527" s="98"/>
      <c r="K6527" s="98"/>
      <c r="L6527" s="98"/>
      <c r="M6527" s="255"/>
      <c r="N6527" s="255"/>
      <c r="O6527" s="98"/>
      <c r="P6527" s="98"/>
      <c r="Q6527" s="130"/>
    </row>
    <row r="6528" spans="1:17" ht="12.6" customHeight="1" x14ac:dyDescent="0.2">
      <c r="A6528" s="234"/>
      <c r="B6528" s="98"/>
      <c r="C6528" s="130"/>
      <c r="D6528" s="240"/>
      <c r="E6528" s="240"/>
      <c r="F6528" s="224"/>
      <c r="G6528" s="98"/>
      <c r="H6528" s="98"/>
      <c r="I6528" s="130"/>
      <c r="J6528" s="98"/>
      <c r="K6528" s="98"/>
      <c r="L6528" s="98"/>
      <c r="M6528" s="255"/>
      <c r="N6528" s="255"/>
      <c r="O6528" s="98"/>
      <c r="P6528" s="98"/>
      <c r="Q6528" s="130"/>
    </row>
    <row r="6529" spans="1:17" ht="12.6" customHeight="1" x14ac:dyDescent="0.2">
      <c r="A6529" s="234"/>
      <c r="B6529" s="98"/>
      <c r="C6529" s="130"/>
      <c r="D6529" s="240"/>
      <c r="E6529" s="240"/>
      <c r="F6529" s="224"/>
      <c r="G6529" s="98"/>
      <c r="H6529" s="98"/>
      <c r="I6529" s="130"/>
      <c r="J6529" s="98"/>
      <c r="K6529" s="98"/>
      <c r="L6529" s="98"/>
      <c r="M6529" s="255"/>
      <c r="N6529" s="255"/>
      <c r="O6529" s="98"/>
      <c r="P6529" s="98"/>
      <c r="Q6529" s="130"/>
    </row>
    <row r="6530" spans="1:17" ht="12.6" customHeight="1" x14ac:dyDescent="0.2">
      <c r="A6530" s="234"/>
      <c r="B6530" s="98"/>
      <c r="C6530" s="130"/>
      <c r="D6530" s="240"/>
      <c r="E6530" s="240"/>
      <c r="F6530" s="224"/>
      <c r="G6530" s="98"/>
      <c r="H6530" s="98"/>
      <c r="I6530" s="130"/>
      <c r="J6530" s="98"/>
      <c r="K6530" s="98"/>
      <c r="L6530" s="98"/>
      <c r="M6530" s="255"/>
      <c r="N6530" s="255"/>
      <c r="O6530" s="98"/>
      <c r="P6530" s="98"/>
      <c r="Q6530" s="130"/>
    </row>
    <row r="6531" spans="1:17" ht="12.6" customHeight="1" x14ac:dyDescent="0.2">
      <c r="A6531" s="234"/>
      <c r="B6531" s="98"/>
      <c r="C6531" s="130"/>
      <c r="D6531" s="240"/>
      <c r="E6531" s="240"/>
      <c r="F6531" s="224"/>
      <c r="G6531" s="98"/>
      <c r="H6531" s="98"/>
      <c r="I6531" s="130"/>
      <c r="J6531" s="98"/>
      <c r="K6531" s="98"/>
      <c r="L6531" s="98"/>
      <c r="M6531" s="255"/>
      <c r="N6531" s="255"/>
      <c r="O6531" s="98"/>
      <c r="P6531" s="98"/>
      <c r="Q6531" s="130"/>
    </row>
    <row r="6532" spans="1:17" ht="12.6" customHeight="1" x14ac:dyDescent="0.2">
      <c r="A6532" s="234"/>
      <c r="B6532" s="98"/>
      <c r="C6532" s="130"/>
      <c r="D6532" s="240"/>
      <c r="E6532" s="240"/>
      <c r="F6532" s="224"/>
      <c r="G6532" s="98"/>
      <c r="H6532" s="98"/>
      <c r="I6532" s="130"/>
      <c r="J6532" s="98"/>
      <c r="K6532" s="98"/>
      <c r="L6532" s="98"/>
      <c r="M6532" s="255"/>
      <c r="N6532" s="255"/>
      <c r="O6532" s="98"/>
      <c r="P6532" s="98"/>
      <c r="Q6532" s="130"/>
    </row>
    <row r="6533" spans="1:17" ht="12.6" customHeight="1" x14ac:dyDescent="0.2">
      <c r="A6533" s="234"/>
      <c r="B6533" s="98"/>
      <c r="C6533" s="130"/>
      <c r="D6533" s="240"/>
      <c r="E6533" s="240"/>
      <c r="F6533" s="224"/>
      <c r="G6533" s="98"/>
      <c r="H6533" s="98"/>
      <c r="I6533" s="130"/>
      <c r="J6533" s="98"/>
      <c r="K6533" s="98"/>
      <c r="L6533" s="98"/>
      <c r="M6533" s="255"/>
      <c r="N6533" s="255"/>
      <c r="O6533" s="98"/>
      <c r="P6533" s="98"/>
      <c r="Q6533" s="130"/>
    </row>
    <row r="6534" spans="1:17" ht="12.6" customHeight="1" x14ac:dyDescent="0.2">
      <c r="A6534" s="234"/>
      <c r="B6534" s="98"/>
      <c r="C6534" s="130"/>
      <c r="D6534" s="240"/>
      <c r="E6534" s="240"/>
      <c r="F6534" s="224"/>
      <c r="G6534" s="98"/>
      <c r="H6534" s="98"/>
      <c r="I6534" s="130"/>
      <c r="J6534" s="98"/>
      <c r="K6534" s="98"/>
      <c r="L6534" s="98"/>
      <c r="M6534" s="255"/>
      <c r="N6534" s="255"/>
      <c r="O6534" s="98"/>
      <c r="P6534" s="98"/>
      <c r="Q6534" s="130"/>
    </row>
    <row r="6535" spans="1:17" ht="12.6" customHeight="1" x14ac:dyDescent="0.2">
      <c r="A6535" s="234"/>
      <c r="B6535" s="98"/>
      <c r="C6535" s="130"/>
      <c r="D6535" s="240"/>
      <c r="E6535" s="240"/>
      <c r="F6535" s="224"/>
      <c r="G6535" s="98"/>
      <c r="H6535" s="98"/>
      <c r="I6535" s="130"/>
      <c r="J6535" s="98"/>
      <c r="K6535" s="98"/>
      <c r="L6535" s="98"/>
      <c r="M6535" s="255"/>
      <c r="N6535" s="255"/>
      <c r="O6535" s="98"/>
      <c r="P6535" s="98"/>
      <c r="Q6535" s="130"/>
    </row>
    <row r="6536" spans="1:17" ht="12.6" customHeight="1" x14ac:dyDescent="0.2">
      <c r="A6536" s="234"/>
      <c r="B6536" s="98"/>
      <c r="C6536" s="130"/>
      <c r="D6536" s="240"/>
      <c r="E6536" s="240"/>
      <c r="F6536" s="224"/>
      <c r="G6536" s="98"/>
      <c r="H6536" s="98"/>
      <c r="I6536" s="130"/>
      <c r="J6536" s="98"/>
      <c r="K6536" s="98"/>
      <c r="L6536" s="98"/>
      <c r="M6536" s="255"/>
      <c r="N6536" s="255"/>
      <c r="O6536" s="98"/>
      <c r="P6536" s="98"/>
      <c r="Q6536" s="130"/>
    </row>
    <row r="6537" spans="1:17" ht="12.6" customHeight="1" x14ac:dyDescent="0.2">
      <c r="A6537" s="234"/>
      <c r="B6537" s="98"/>
      <c r="C6537" s="130"/>
      <c r="D6537" s="240"/>
      <c r="E6537" s="240"/>
      <c r="F6537" s="224"/>
      <c r="G6537" s="98"/>
      <c r="H6537" s="98"/>
      <c r="I6537" s="130"/>
      <c r="J6537" s="98"/>
      <c r="K6537" s="98"/>
      <c r="L6537" s="98"/>
      <c r="M6537" s="255"/>
      <c r="N6537" s="255"/>
      <c r="O6537" s="98"/>
      <c r="P6537" s="98"/>
      <c r="Q6537" s="130"/>
    </row>
    <row r="6538" spans="1:17" ht="12.6" customHeight="1" x14ac:dyDescent="0.2">
      <c r="A6538" s="234"/>
      <c r="B6538" s="98"/>
      <c r="C6538" s="130"/>
      <c r="D6538" s="240"/>
      <c r="E6538" s="240"/>
      <c r="F6538" s="224"/>
      <c r="G6538" s="98"/>
      <c r="H6538" s="98"/>
      <c r="I6538" s="130"/>
      <c r="J6538" s="98"/>
      <c r="K6538" s="98"/>
      <c r="L6538" s="98"/>
      <c r="M6538" s="255"/>
      <c r="N6538" s="255"/>
      <c r="O6538" s="98"/>
      <c r="P6538" s="98"/>
      <c r="Q6538" s="130"/>
    </row>
    <row r="6539" spans="1:17" ht="12.6" customHeight="1" x14ac:dyDescent="0.2">
      <c r="A6539" s="234"/>
      <c r="B6539" s="98"/>
      <c r="C6539" s="130"/>
      <c r="D6539" s="240"/>
      <c r="E6539" s="240"/>
      <c r="F6539" s="224"/>
      <c r="G6539" s="98"/>
      <c r="H6539" s="98"/>
      <c r="I6539" s="130"/>
      <c r="J6539" s="98"/>
      <c r="K6539" s="98"/>
      <c r="L6539" s="98"/>
      <c r="M6539" s="255"/>
      <c r="N6539" s="255"/>
      <c r="O6539" s="98"/>
      <c r="P6539" s="98"/>
      <c r="Q6539" s="130"/>
    </row>
    <row r="6540" spans="1:17" ht="12.6" customHeight="1" x14ac:dyDescent="0.2">
      <c r="A6540" s="234"/>
      <c r="B6540" s="98"/>
      <c r="C6540" s="130"/>
      <c r="D6540" s="240"/>
      <c r="E6540" s="240"/>
      <c r="F6540" s="224"/>
      <c r="G6540" s="98"/>
      <c r="H6540" s="98"/>
      <c r="I6540" s="130"/>
      <c r="J6540" s="98"/>
      <c r="K6540" s="98"/>
      <c r="L6540" s="98"/>
      <c r="M6540" s="255"/>
      <c r="N6540" s="255"/>
      <c r="O6540" s="98"/>
      <c r="P6540" s="98"/>
      <c r="Q6540" s="130"/>
    </row>
    <row r="6541" spans="1:17" ht="12.6" customHeight="1" x14ac:dyDescent="0.2">
      <c r="A6541" s="234"/>
      <c r="B6541" s="98"/>
      <c r="C6541" s="130"/>
      <c r="D6541" s="240"/>
      <c r="E6541" s="240"/>
      <c r="F6541" s="224"/>
      <c r="G6541" s="98"/>
      <c r="H6541" s="98"/>
      <c r="I6541" s="130"/>
      <c r="J6541" s="98"/>
      <c r="K6541" s="98"/>
      <c r="L6541" s="98"/>
      <c r="M6541" s="255"/>
      <c r="N6541" s="255"/>
      <c r="O6541" s="98"/>
      <c r="P6541" s="98"/>
      <c r="Q6541" s="130"/>
    </row>
    <row r="6542" spans="1:17" ht="12.6" customHeight="1" x14ac:dyDescent="0.2">
      <c r="A6542" s="234"/>
      <c r="B6542" s="98"/>
      <c r="C6542" s="130"/>
      <c r="D6542" s="240"/>
      <c r="E6542" s="240"/>
      <c r="F6542" s="224"/>
      <c r="G6542" s="98"/>
      <c r="H6542" s="98"/>
      <c r="I6542" s="130"/>
      <c r="J6542" s="98"/>
      <c r="K6542" s="98"/>
      <c r="L6542" s="98"/>
      <c r="M6542" s="255"/>
      <c r="N6542" s="255"/>
      <c r="O6542" s="98"/>
      <c r="P6542" s="98"/>
      <c r="Q6542" s="130"/>
    </row>
    <row r="6543" spans="1:17" ht="12.6" customHeight="1" x14ac:dyDescent="0.2">
      <c r="A6543" s="234"/>
      <c r="B6543" s="98"/>
      <c r="C6543" s="130"/>
      <c r="D6543" s="240"/>
      <c r="E6543" s="240"/>
      <c r="F6543" s="224"/>
      <c r="G6543" s="98"/>
      <c r="H6543" s="98"/>
      <c r="I6543" s="130"/>
      <c r="J6543" s="98"/>
      <c r="K6543" s="98"/>
      <c r="L6543" s="98"/>
      <c r="M6543" s="255"/>
      <c r="N6543" s="255"/>
      <c r="O6543" s="98"/>
      <c r="P6543" s="98"/>
      <c r="Q6543" s="130"/>
    </row>
    <row r="6544" spans="1:17" ht="12.6" customHeight="1" x14ac:dyDescent="0.2">
      <c r="A6544" s="234"/>
      <c r="B6544" s="98"/>
      <c r="C6544" s="130"/>
      <c r="D6544" s="240"/>
      <c r="E6544" s="240"/>
      <c r="F6544" s="224"/>
      <c r="G6544" s="98"/>
      <c r="H6544" s="98"/>
      <c r="I6544" s="130"/>
      <c r="J6544" s="98"/>
      <c r="K6544" s="98"/>
      <c r="L6544" s="98"/>
      <c r="M6544" s="255"/>
      <c r="N6544" s="255"/>
      <c r="O6544" s="98"/>
      <c r="P6544" s="98"/>
      <c r="Q6544" s="130"/>
    </row>
    <row r="6545" spans="1:17" ht="12.6" customHeight="1" x14ac:dyDescent="0.2">
      <c r="A6545" s="234"/>
      <c r="B6545" s="98"/>
      <c r="C6545" s="130"/>
      <c r="D6545" s="240"/>
      <c r="E6545" s="240"/>
      <c r="F6545" s="224"/>
      <c r="G6545" s="98"/>
      <c r="H6545" s="98"/>
      <c r="I6545" s="130"/>
      <c r="J6545" s="98"/>
      <c r="K6545" s="98"/>
      <c r="L6545" s="98"/>
      <c r="M6545" s="255"/>
      <c r="N6545" s="255"/>
      <c r="O6545" s="98"/>
      <c r="P6545" s="98"/>
      <c r="Q6545" s="130"/>
    </row>
    <row r="6546" spans="1:17" ht="12.6" customHeight="1" x14ac:dyDescent="0.2">
      <c r="A6546" s="234"/>
      <c r="B6546" s="98"/>
      <c r="C6546" s="130"/>
      <c r="D6546" s="240"/>
      <c r="E6546" s="240"/>
      <c r="F6546" s="224"/>
      <c r="G6546" s="98"/>
      <c r="H6546" s="98"/>
      <c r="I6546" s="130"/>
      <c r="J6546" s="98"/>
      <c r="K6546" s="98"/>
      <c r="L6546" s="98"/>
      <c r="M6546" s="255"/>
      <c r="N6546" s="255"/>
      <c r="O6546" s="98"/>
      <c r="P6546" s="98"/>
      <c r="Q6546" s="130"/>
    </row>
    <row r="6547" spans="1:17" ht="12.6" customHeight="1" x14ac:dyDescent="0.2">
      <c r="A6547" s="234"/>
      <c r="B6547" s="98"/>
      <c r="C6547" s="130"/>
      <c r="D6547" s="240"/>
      <c r="E6547" s="240"/>
      <c r="F6547" s="224"/>
      <c r="G6547" s="98"/>
      <c r="H6547" s="98"/>
      <c r="I6547" s="130"/>
      <c r="J6547" s="98"/>
      <c r="K6547" s="98"/>
      <c r="L6547" s="98"/>
      <c r="M6547" s="255"/>
      <c r="N6547" s="255"/>
      <c r="O6547" s="98"/>
      <c r="P6547" s="98"/>
      <c r="Q6547" s="130"/>
    </row>
    <row r="6548" spans="1:17" ht="12.6" customHeight="1" x14ac:dyDescent="0.2">
      <c r="A6548" s="234"/>
      <c r="B6548" s="98"/>
      <c r="C6548" s="130"/>
      <c r="D6548" s="240"/>
      <c r="E6548" s="240"/>
      <c r="F6548" s="224"/>
      <c r="G6548" s="98"/>
      <c r="H6548" s="98"/>
      <c r="I6548" s="130"/>
      <c r="J6548" s="98"/>
      <c r="K6548" s="98"/>
      <c r="L6548" s="98"/>
      <c r="M6548" s="255"/>
      <c r="N6548" s="255"/>
      <c r="O6548" s="98"/>
      <c r="P6548" s="98"/>
      <c r="Q6548" s="130"/>
    </row>
    <row r="6549" spans="1:17" ht="12.6" customHeight="1" x14ac:dyDescent="0.2">
      <c r="A6549" s="234"/>
      <c r="B6549" s="98"/>
      <c r="C6549" s="130"/>
      <c r="D6549" s="240"/>
      <c r="E6549" s="240"/>
      <c r="F6549" s="224"/>
      <c r="G6549" s="98"/>
      <c r="H6549" s="98"/>
      <c r="I6549" s="130"/>
      <c r="J6549" s="98"/>
      <c r="K6549" s="98"/>
      <c r="L6549" s="98"/>
      <c r="M6549" s="255"/>
      <c r="N6549" s="255"/>
      <c r="O6549" s="98"/>
      <c r="P6549" s="98"/>
      <c r="Q6549" s="130"/>
    </row>
    <row r="6550" spans="1:17" ht="12.6" customHeight="1" x14ac:dyDescent="0.2">
      <c r="A6550" s="234"/>
      <c r="B6550" s="98"/>
      <c r="C6550" s="130"/>
      <c r="D6550" s="240"/>
      <c r="E6550" s="240"/>
      <c r="F6550" s="224"/>
      <c r="G6550" s="98"/>
      <c r="H6550" s="98"/>
      <c r="I6550" s="130"/>
      <c r="J6550" s="98"/>
      <c r="K6550" s="98"/>
      <c r="L6550" s="98"/>
      <c r="M6550" s="255"/>
      <c r="N6550" s="255"/>
      <c r="O6550" s="98"/>
      <c r="P6550" s="98"/>
      <c r="Q6550" s="130"/>
    </row>
    <row r="6551" spans="1:17" ht="12.6" customHeight="1" x14ac:dyDescent="0.2">
      <c r="A6551" s="234"/>
      <c r="B6551" s="98"/>
      <c r="C6551" s="130"/>
      <c r="D6551" s="240"/>
      <c r="E6551" s="240"/>
      <c r="F6551" s="224"/>
      <c r="G6551" s="98"/>
      <c r="H6551" s="98"/>
      <c r="I6551" s="130"/>
      <c r="J6551" s="98"/>
      <c r="K6551" s="98"/>
      <c r="L6551" s="98"/>
      <c r="M6551" s="255"/>
      <c r="N6551" s="255"/>
      <c r="O6551" s="98"/>
      <c r="P6551" s="98"/>
      <c r="Q6551" s="130"/>
    </row>
    <row r="6552" spans="1:17" ht="12.6" customHeight="1" x14ac:dyDescent="0.2">
      <c r="A6552" s="234"/>
      <c r="B6552" s="98"/>
      <c r="C6552" s="130"/>
      <c r="D6552" s="240"/>
      <c r="E6552" s="240"/>
      <c r="F6552" s="224"/>
      <c r="G6552" s="98"/>
      <c r="H6552" s="98"/>
      <c r="I6552" s="130"/>
      <c r="J6552" s="98"/>
      <c r="K6552" s="98"/>
      <c r="L6552" s="98"/>
      <c r="M6552" s="255"/>
      <c r="N6552" s="255"/>
      <c r="O6552" s="98"/>
      <c r="P6552" s="98"/>
      <c r="Q6552" s="130"/>
    </row>
    <row r="6553" spans="1:17" ht="12.6" customHeight="1" x14ac:dyDescent="0.2">
      <c r="A6553" s="234"/>
      <c r="B6553" s="98"/>
      <c r="C6553" s="130"/>
      <c r="D6553" s="240"/>
      <c r="E6553" s="240"/>
      <c r="F6553" s="224"/>
      <c r="G6553" s="98"/>
      <c r="H6553" s="98"/>
      <c r="I6553" s="130"/>
      <c r="J6553" s="98"/>
      <c r="K6553" s="98"/>
      <c r="L6553" s="98"/>
      <c r="M6553" s="255"/>
      <c r="N6553" s="255"/>
      <c r="O6553" s="98"/>
      <c r="P6553" s="98"/>
      <c r="Q6553" s="130"/>
    </row>
    <row r="6554" spans="1:17" ht="12.6" customHeight="1" x14ac:dyDescent="0.2">
      <c r="A6554" s="234"/>
      <c r="B6554" s="98"/>
      <c r="C6554" s="130"/>
      <c r="D6554" s="240"/>
      <c r="E6554" s="240"/>
      <c r="F6554" s="224"/>
      <c r="G6554" s="98"/>
      <c r="H6554" s="98"/>
      <c r="I6554" s="130"/>
      <c r="J6554" s="98"/>
      <c r="K6554" s="98"/>
      <c r="L6554" s="98"/>
      <c r="M6554" s="255"/>
      <c r="N6554" s="255"/>
      <c r="O6554" s="98"/>
      <c r="P6554" s="98"/>
      <c r="Q6554" s="130"/>
    </row>
    <row r="6555" spans="1:17" ht="12.6" customHeight="1" x14ac:dyDescent="0.2">
      <c r="A6555" s="234"/>
      <c r="B6555" s="98"/>
      <c r="C6555" s="130"/>
      <c r="D6555" s="240"/>
      <c r="E6555" s="240"/>
      <c r="F6555" s="224"/>
      <c r="G6555" s="98"/>
      <c r="H6555" s="98"/>
      <c r="I6555" s="130"/>
      <c r="J6555" s="98"/>
      <c r="K6555" s="98"/>
      <c r="L6555" s="98"/>
      <c r="M6555" s="255"/>
      <c r="N6555" s="255"/>
      <c r="O6555" s="98"/>
      <c r="P6555" s="98"/>
      <c r="Q6555" s="130"/>
    </row>
    <row r="6556" spans="1:17" ht="12.6" customHeight="1" x14ac:dyDescent="0.2">
      <c r="A6556" s="234"/>
      <c r="B6556" s="98"/>
      <c r="C6556" s="130"/>
      <c r="D6556" s="240"/>
      <c r="E6556" s="240"/>
      <c r="F6556" s="224"/>
      <c r="G6556" s="98"/>
      <c r="H6556" s="98"/>
      <c r="I6556" s="130"/>
      <c r="J6556" s="98"/>
      <c r="K6556" s="98"/>
      <c r="L6556" s="98"/>
      <c r="M6556" s="255"/>
      <c r="N6556" s="255"/>
      <c r="O6556" s="98"/>
      <c r="P6556" s="98"/>
      <c r="Q6556" s="130"/>
    </row>
    <row r="6557" spans="1:17" ht="12.6" customHeight="1" x14ac:dyDescent="0.2">
      <c r="A6557" s="234"/>
      <c r="B6557" s="98"/>
      <c r="C6557" s="130"/>
      <c r="D6557" s="240"/>
      <c r="E6557" s="240"/>
      <c r="F6557" s="224"/>
      <c r="G6557" s="98"/>
      <c r="H6557" s="98"/>
      <c r="I6557" s="130"/>
      <c r="J6557" s="98"/>
      <c r="K6557" s="98"/>
      <c r="L6557" s="98"/>
      <c r="M6557" s="255"/>
      <c r="N6557" s="255"/>
      <c r="O6557" s="98"/>
      <c r="P6557" s="98"/>
      <c r="Q6557" s="130"/>
    </row>
    <row r="6558" spans="1:17" ht="12.6" customHeight="1" x14ac:dyDescent="0.2">
      <c r="A6558" s="234"/>
      <c r="B6558" s="98"/>
      <c r="C6558" s="130"/>
      <c r="D6558" s="240"/>
      <c r="E6558" s="240"/>
      <c r="F6558" s="224"/>
      <c r="G6558" s="98"/>
      <c r="H6558" s="98"/>
      <c r="I6558" s="130"/>
      <c r="J6558" s="98"/>
      <c r="K6558" s="98"/>
      <c r="L6558" s="98"/>
      <c r="M6558" s="255"/>
      <c r="N6558" s="255"/>
      <c r="O6558" s="98"/>
      <c r="P6558" s="98"/>
      <c r="Q6558" s="130"/>
    </row>
    <row r="6559" spans="1:17" ht="12.6" customHeight="1" x14ac:dyDescent="0.2">
      <c r="A6559" s="234"/>
      <c r="B6559" s="98"/>
      <c r="C6559" s="130"/>
      <c r="D6559" s="240"/>
      <c r="E6559" s="240"/>
      <c r="F6559" s="224"/>
      <c r="G6559" s="98"/>
      <c r="H6559" s="98"/>
      <c r="I6559" s="130"/>
      <c r="J6559" s="98"/>
      <c r="K6559" s="98"/>
      <c r="L6559" s="98"/>
      <c r="M6559" s="255"/>
      <c r="N6559" s="255"/>
      <c r="O6559" s="98"/>
      <c r="P6559" s="98"/>
      <c r="Q6559" s="130"/>
    </row>
    <row r="6560" spans="1:17" ht="12.6" customHeight="1" x14ac:dyDescent="0.2">
      <c r="A6560" s="234"/>
      <c r="B6560" s="98"/>
      <c r="C6560" s="130"/>
      <c r="D6560" s="240"/>
      <c r="E6560" s="240"/>
      <c r="F6560" s="224"/>
      <c r="G6560" s="98"/>
      <c r="H6560" s="98"/>
      <c r="I6560" s="130"/>
      <c r="J6560" s="98"/>
      <c r="K6560" s="98"/>
      <c r="L6560" s="98"/>
      <c r="M6560" s="255"/>
      <c r="N6560" s="255"/>
      <c r="O6560" s="98"/>
      <c r="P6560" s="98"/>
      <c r="Q6560" s="130"/>
    </row>
    <row r="6561" spans="1:17" ht="12.6" customHeight="1" x14ac:dyDescent="0.2">
      <c r="A6561" s="234"/>
      <c r="B6561" s="98"/>
      <c r="C6561" s="130"/>
      <c r="D6561" s="240"/>
      <c r="E6561" s="240"/>
      <c r="F6561" s="224"/>
      <c r="G6561" s="98"/>
      <c r="H6561" s="98"/>
      <c r="I6561" s="130"/>
      <c r="J6561" s="98"/>
      <c r="K6561" s="98"/>
      <c r="L6561" s="98"/>
      <c r="M6561" s="255"/>
      <c r="N6561" s="255"/>
      <c r="O6561" s="98"/>
      <c r="P6561" s="98"/>
      <c r="Q6561" s="130"/>
    </row>
    <row r="6562" spans="1:17" ht="12.6" customHeight="1" x14ac:dyDescent="0.2">
      <c r="A6562" s="234"/>
      <c r="B6562" s="98"/>
      <c r="C6562" s="130"/>
      <c r="D6562" s="240"/>
      <c r="E6562" s="240"/>
      <c r="F6562" s="224"/>
      <c r="G6562" s="98"/>
      <c r="H6562" s="98"/>
      <c r="I6562" s="130"/>
      <c r="J6562" s="98"/>
      <c r="K6562" s="98"/>
      <c r="L6562" s="98"/>
      <c r="M6562" s="255"/>
      <c r="N6562" s="255"/>
      <c r="O6562" s="98"/>
      <c r="P6562" s="98"/>
      <c r="Q6562" s="130"/>
    </row>
    <row r="6563" spans="1:17" ht="12.6" customHeight="1" x14ac:dyDescent="0.2">
      <c r="A6563" s="234"/>
      <c r="B6563" s="98"/>
      <c r="C6563" s="130"/>
      <c r="D6563" s="240"/>
      <c r="E6563" s="240"/>
      <c r="F6563" s="224"/>
      <c r="G6563" s="98"/>
      <c r="H6563" s="98"/>
      <c r="I6563" s="130"/>
      <c r="J6563" s="98"/>
      <c r="K6563" s="98"/>
      <c r="L6563" s="98"/>
      <c r="M6563" s="255"/>
      <c r="N6563" s="255"/>
      <c r="O6563" s="98"/>
      <c r="P6563" s="98"/>
      <c r="Q6563" s="130"/>
    </row>
    <row r="6564" spans="1:17" ht="12.6" customHeight="1" x14ac:dyDescent="0.2">
      <c r="A6564" s="234"/>
      <c r="B6564" s="98"/>
      <c r="C6564" s="130"/>
      <c r="D6564" s="240"/>
      <c r="E6564" s="240"/>
      <c r="F6564" s="224"/>
      <c r="G6564" s="98"/>
      <c r="H6564" s="98"/>
      <c r="I6564" s="130"/>
      <c r="J6564" s="98"/>
      <c r="K6564" s="98"/>
      <c r="L6564" s="98"/>
      <c r="M6564" s="255"/>
      <c r="N6564" s="255"/>
      <c r="O6564" s="98"/>
      <c r="P6564" s="98"/>
      <c r="Q6564" s="130"/>
    </row>
    <row r="6565" spans="1:17" ht="12.6" customHeight="1" x14ac:dyDescent="0.2">
      <c r="A6565" s="234"/>
      <c r="B6565" s="98"/>
      <c r="C6565" s="130"/>
      <c r="D6565" s="240"/>
      <c r="E6565" s="240"/>
      <c r="F6565" s="224"/>
      <c r="G6565" s="98"/>
      <c r="H6565" s="98"/>
      <c r="I6565" s="130"/>
      <c r="J6565" s="98"/>
      <c r="K6565" s="98"/>
      <c r="L6565" s="98"/>
      <c r="M6565" s="255"/>
      <c r="N6565" s="255"/>
      <c r="O6565" s="98"/>
      <c r="P6565" s="98"/>
      <c r="Q6565" s="130"/>
    </row>
    <row r="6566" spans="1:17" ht="12.6" customHeight="1" x14ac:dyDescent="0.2">
      <c r="A6566" s="234"/>
      <c r="B6566" s="98"/>
      <c r="C6566" s="130"/>
      <c r="D6566" s="240"/>
      <c r="E6566" s="240"/>
      <c r="F6566" s="224"/>
      <c r="G6566" s="98"/>
      <c r="H6566" s="98"/>
      <c r="I6566" s="130"/>
      <c r="J6566" s="98"/>
      <c r="K6566" s="98"/>
      <c r="L6566" s="98"/>
      <c r="M6566" s="255"/>
      <c r="N6566" s="255"/>
      <c r="O6566" s="98"/>
      <c r="P6566" s="98"/>
      <c r="Q6566" s="130"/>
    </row>
    <row r="6567" spans="1:17" ht="12.6" customHeight="1" x14ac:dyDescent="0.2">
      <c r="A6567" s="234"/>
      <c r="B6567" s="98"/>
      <c r="C6567" s="130"/>
      <c r="D6567" s="240"/>
      <c r="E6567" s="240"/>
      <c r="F6567" s="224"/>
      <c r="G6567" s="98"/>
      <c r="H6567" s="98"/>
      <c r="I6567" s="130"/>
      <c r="J6567" s="98"/>
      <c r="K6567" s="98"/>
      <c r="L6567" s="98"/>
      <c r="M6567" s="255"/>
      <c r="N6567" s="255"/>
      <c r="O6567" s="98"/>
      <c r="P6567" s="98"/>
      <c r="Q6567" s="130"/>
    </row>
    <row r="6568" spans="1:17" ht="12.6" customHeight="1" x14ac:dyDescent="0.2">
      <c r="A6568" s="234"/>
      <c r="B6568" s="98"/>
      <c r="C6568" s="130"/>
      <c r="D6568" s="240"/>
      <c r="E6568" s="240"/>
      <c r="F6568" s="224"/>
      <c r="G6568" s="98"/>
      <c r="H6568" s="98"/>
      <c r="I6568" s="130"/>
      <c r="J6568" s="98"/>
      <c r="K6568" s="98"/>
      <c r="L6568" s="98"/>
      <c r="M6568" s="255"/>
      <c r="N6568" s="255"/>
      <c r="O6568" s="98"/>
      <c r="P6568" s="98"/>
      <c r="Q6568" s="130"/>
    </row>
    <row r="6569" spans="1:17" ht="12.6" customHeight="1" x14ac:dyDescent="0.2">
      <c r="A6569" s="234"/>
      <c r="B6569" s="98"/>
      <c r="C6569" s="130"/>
      <c r="D6569" s="240"/>
      <c r="E6569" s="240"/>
      <c r="F6569" s="224"/>
      <c r="G6569" s="98"/>
      <c r="H6569" s="98"/>
      <c r="I6569" s="130"/>
      <c r="J6569" s="98"/>
      <c r="K6569" s="98"/>
      <c r="L6569" s="98"/>
      <c r="M6569" s="255"/>
      <c r="N6569" s="255"/>
      <c r="O6569" s="98"/>
      <c r="P6569" s="98"/>
      <c r="Q6569" s="130"/>
    </row>
    <row r="6570" spans="1:17" ht="12.6" customHeight="1" x14ac:dyDescent="0.2">
      <c r="A6570" s="234"/>
      <c r="B6570" s="98"/>
      <c r="C6570" s="130"/>
      <c r="D6570" s="240"/>
      <c r="E6570" s="240"/>
      <c r="F6570" s="224"/>
      <c r="G6570" s="98"/>
      <c r="H6570" s="98"/>
      <c r="I6570" s="130"/>
      <c r="J6570" s="98"/>
      <c r="K6570" s="98"/>
      <c r="L6570" s="98"/>
      <c r="M6570" s="255"/>
      <c r="N6570" s="255"/>
      <c r="O6570" s="98"/>
      <c r="P6570" s="98"/>
      <c r="Q6570" s="130"/>
    </row>
    <row r="6571" spans="1:17" ht="12.6" customHeight="1" x14ac:dyDescent="0.2">
      <c r="A6571" s="234"/>
      <c r="B6571" s="98"/>
      <c r="C6571" s="130"/>
      <c r="D6571" s="240"/>
      <c r="E6571" s="240"/>
      <c r="F6571" s="224"/>
      <c r="G6571" s="98"/>
      <c r="H6571" s="98"/>
      <c r="I6571" s="130"/>
      <c r="J6571" s="98"/>
      <c r="K6571" s="98"/>
      <c r="L6571" s="98"/>
      <c r="M6571" s="255"/>
      <c r="N6571" s="255"/>
      <c r="O6571" s="98"/>
      <c r="P6571" s="98"/>
      <c r="Q6571" s="130"/>
    </row>
    <row r="6572" spans="1:17" ht="12.6" customHeight="1" x14ac:dyDescent="0.2">
      <c r="A6572" s="234"/>
      <c r="B6572" s="98"/>
      <c r="C6572" s="130"/>
      <c r="D6572" s="240"/>
      <c r="E6572" s="240"/>
      <c r="F6572" s="224"/>
      <c r="G6572" s="98"/>
      <c r="H6572" s="98"/>
      <c r="I6572" s="130"/>
      <c r="J6572" s="98"/>
      <c r="K6572" s="98"/>
      <c r="L6572" s="98"/>
      <c r="M6572" s="255"/>
      <c r="N6572" s="255"/>
      <c r="O6572" s="98"/>
      <c r="P6572" s="98"/>
      <c r="Q6572" s="130"/>
    </row>
    <row r="6573" spans="1:17" ht="12.6" customHeight="1" x14ac:dyDescent="0.2">
      <c r="A6573" s="234"/>
      <c r="B6573" s="98"/>
      <c r="C6573" s="130"/>
      <c r="D6573" s="240"/>
      <c r="E6573" s="240"/>
      <c r="F6573" s="224"/>
      <c r="G6573" s="98"/>
      <c r="H6573" s="98"/>
      <c r="I6573" s="130"/>
      <c r="J6573" s="98"/>
      <c r="K6573" s="98"/>
      <c r="L6573" s="98"/>
      <c r="M6573" s="255"/>
      <c r="N6573" s="255"/>
      <c r="O6573" s="98"/>
      <c r="P6573" s="98"/>
      <c r="Q6573" s="130"/>
    </row>
    <row r="6574" spans="1:17" ht="12.6" customHeight="1" x14ac:dyDescent="0.2">
      <c r="A6574" s="234"/>
      <c r="B6574" s="98"/>
      <c r="C6574" s="130"/>
      <c r="D6574" s="240"/>
      <c r="E6574" s="240"/>
      <c r="F6574" s="224"/>
      <c r="G6574" s="98"/>
      <c r="H6574" s="98"/>
      <c r="I6574" s="130"/>
      <c r="J6574" s="98"/>
      <c r="K6574" s="98"/>
      <c r="L6574" s="98"/>
      <c r="M6574" s="255"/>
      <c r="N6574" s="255"/>
      <c r="O6574" s="98"/>
      <c r="P6574" s="98"/>
      <c r="Q6574" s="130"/>
    </row>
    <row r="6575" spans="1:17" ht="12.6" customHeight="1" x14ac:dyDescent="0.2">
      <c r="A6575" s="234"/>
      <c r="B6575" s="98"/>
      <c r="C6575" s="130"/>
      <c r="D6575" s="240"/>
      <c r="E6575" s="240"/>
      <c r="F6575" s="224"/>
      <c r="G6575" s="98"/>
      <c r="H6575" s="98"/>
      <c r="I6575" s="130"/>
      <c r="J6575" s="98"/>
      <c r="K6575" s="98"/>
      <c r="L6575" s="98"/>
      <c r="M6575" s="255"/>
      <c r="N6575" s="255"/>
      <c r="O6575" s="98"/>
      <c r="P6575" s="98"/>
      <c r="Q6575" s="130"/>
    </row>
    <row r="6576" spans="1:17" ht="12.6" customHeight="1" x14ac:dyDescent="0.2">
      <c r="A6576" s="234"/>
      <c r="B6576" s="98"/>
      <c r="C6576" s="130"/>
      <c r="D6576" s="240"/>
      <c r="E6576" s="240"/>
      <c r="F6576" s="224"/>
      <c r="G6576" s="98"/>
      <c r="H6576" s="98"/>
      <c r="I6576" s="130"/>
      <c r="J6576" s="98"/>
      <c r="K6576" s="98"/>
      <c r="L6576" s="98"/>
      <c r="M6576" s="255"/>
      <c r="N6576" s="255"/>
      <c r="O6576" s="98"/>
      <c r="P6576" s="98"/>
      <c r="Q6576" s="130"/>
    </row>
    <row r="6577" spans="1:17" ht="12.6" customHeight="1" x14ac:dyDescent="0.2">
      <c r="A6577" s="234"/>
      <c r="B6577" s="98"/>
      <c r="C6577" s="130"/>
      <c r="D6577" s="240"/>
      <c r="E6577" s="240"/>
      <c r="F6577" s="224"/>
      <c r="G6577" s="98"/>
      <c r="H6577" s="98"/>
      <c r="I6577" s="130"/>
      <c r="J6577" s="98"/>
      <c r="K6577" s="98"/>
      <c r="L6577" s="98"/>
      <c r="M6577" s="255"/>
      <c r="N6577" s="255"/>
      <c r="O6577" s="98"/>
      <c r="P6577" s="98"/>
      <c r="Q6577" s="130"/>
    </row>
    <row r="6578" spans="1:17" ht="12.6" customHeight="1" x14ac:dyDescent="0.2">
      <c r="A6578" s="234"/>
      <c r="B6578" s="98"/>
      <c r="C6578" s="130"/>
      <c r="D6578" s="240"/>
      <c r="E6578" s="240"/>
      <c r="F6578" s="224"/>
      <c r="G6578" s="98"/>
      <c r="H6578" s="98"/>
      <c r="I6578" s="130"/>
      <c r="J6578" s="98"/>
      <c r="K6578" s="98"/>
      <c r="L6578" s="98"/>
      <c r="M6578" s="255"/>
      <c r="N6578" s="255"/>
      <c r="O6578" s="98"/>
      <c r="P6578" s="98"/>
      <c r="Q6578" s="130"/>
    </row>
    <row r="6579" spans="1:17" ht="12.6" customHeight="1" x14ac:dyDescent="0.2">
      <c r="A6579" s="234"/>
      <c r="B6579" s="98"/>
      <c r="C6579" s="130"/>
      <c r="D6579" s="240"/>
      <c r="E6579" s="240"/>
      <c r="F6579" s="224"/>
      <c r="G6579" s="98"/>
      <c r="H6579" s="98"/>
      <c r="I6579" s="130"/>
      <c r="J6579" s="98"/>
      <c r="K6579" s="98"/>
      <c r="L6579" s="98"/>
      <c r="M6579" s="255"/>
      <c r="N6579" s="255"/>
      <c r="O6579" s="98"/>
      <c r="P6579" s="98"/>
      <c r="Q6579" s="130"/>
    </row>
    <row r="6580" spans="1:17" ht="12.6" customHeight="1" x14ac:dyDescent="0.2">
      <c r="A6580" s="234"/>
      <c r="B6580" s="98"/>
      <c r="C6580" s="130"/>
      <c r="D6580" s="240"/>
      <c r="E6580" s="240"/>
      <c r="F6580" s="224"/>
      <c r="G6580" s="98"/>
      <c r="H6580" s="98"/>
      <c r="I6580" s="130"/>
      <c r="J6580" s="98"/>
      <c r="K6580" s="98"/>
      <c r="L6580" s="98"/>
      <c r="M6580" s="255"/>
      <c r="N6580" s="255"/>
      <c r="O6580" s="98"/>
      <c r="P6580" s="98"/>
      <c r="Q6580" s="130"/>
    </row>
    <row r="6581" spans="1:17" ht="12.6" customHeight="1" x14ac:dyDescent="0.2">
      <c r="A6581" s="234"/>
      <c r="B6581" s="98"/>
      <c r="C6581" s="130"/>
      <c r="D6581" s="240"/>
      <c r="E6581" s="240"/>
      <c r="F6581" s="224"/>
      <c r="G6581" s="98"/>
      <c r="H6581" s="98"/>
      <c r="I6581" s="130"/>
      <c r="J6581" s="98"/>
      <c r="K6581" s="98"/>
      <c r="L6581" s="98"/>
      <c r="M6581" s="255"/>
      <c r="N6581" s="255"/>
      <c r="O6581" s="98"/>
      <c r="P6581" s="98"/>
      <c r="Q6581" s="130"/>
    </row>
    <row r="6582" spans="1:17" ht="12.6" customHeight="1" x14ac:dyDescent="0.2">
      <c r="A6582" s="234"/>
      <c r="B6582" s="98"/>
      <c r="C6582" s="130"/>
      <c r="D6582" s="240"/>
      <c r="E6582" s="240"/>
      <c r="F6582" s="224"/>
      <c r="G6582" s="98"/>
      <c r="H6582" s="98"/>
      <c r="I6582" s="130"/>
      <c r="J6582" s="98"/>
      <c r="K6582" s="98"/>
      <c r="L6582" s="98"/>
      <c r="M6582" s="255"/>
      <c r="N6582" s="255"/>
      <c r="O6582" s="98"/>
      <c r="P6582" s="98"/>
      <c r="Q6582" s="130"/>
    </row>
    <row r="6583" spans="1:17" ht="12.6" customHeight="1" x14ac:dyDescent="0.2">
      <c r="A6583" s="234"/>
      <c r="B6583" s="98"/>
      <c r="C6583" s="130"/>
      <c r="D6583" s="240"/>
      <c r="E6583" s="240"/>
      <c r="F6583" s="224"/>
      <c r="G6583" s="98"/>
      <c r="H6583" s="98"/>
      <c r="I6583" s="130"/>
      <c r="J6583" s="98"/>
      <c r="K6583" s="98"/>
      <c r="L6583" s="98"/>
      <c r="M6583" s="255"/>
      <c r="N6583" s="255"/>
      <c r="O6583" s="98"/>
      <c r="P6583" s="98"/>
      <c r="Q6583" s="130"/>
    </row>
    <row r="6584" spans="1:17" ht="12.6" customHeight="1" x14ac:dyDescent="0.2">
      <c r="A6584" s="234"/>
      <c r="B6584" s="98"/>
      <c r="C6584" s="130"/>
      <c r="D6584" s="240"/>
      <c r="E6584" s="240"/>
      <c r="F6584" s="224"/>
      <c r="G6584" s="98"/>
      <c r="H6584" s="98"/>
      <c r="I6584" s="130"/>
      <c r="J6584" s="98"/>
      <c r="K6584" s="98"/>
      <c r="L6584" s="98"/>
      <c r="M6584" s="255"/>
      <c r="N6584" s="255"/>
      <c r="O6584" s="98"/>
      <c r="P6584" s="98"/>
      <c r="Q6584" s="130"/>
    </row>
    <row r="6585" spans="1:17" ht="12.6" customHeight="1" x14ac:dyDescent="0.2">
      <c r="A6585" s="234"/>
      <c r="B6585" s="98"/>
      <c r="C6585" s="130"/>
      <c r="D6585" s="240"/>
      <c r="E6585" s="240"/>
      <c r="F6585" s="224"/>
      <c r="G6585" s="98"/>
      <c r="H6585" s="98"/>
      <c r="I6585" s="130"/>
      <c r="J6585" s="98"/>
      <c r="K6585" s="98"/>
      <c r="L6585" s="98"/>
      <c r="M6585" s="255"/>
      <c r="N6585" s="255"/>
      <c r="O6585" s="98"/>
      <c r="P6585" s="98"/>
      <c r="Q6585" s="130"/>
    </row>
    <row r="6586" spans="1:17" ht="12.6" customHeight="1" x14ac:dyDescent="0.2">
      <c r="A6586" s="234"/>
      <c r="B6586" s="98"/>
      <c r="C6586" s="130"/>
      <c r="D6586" s="240"/>
      <c r="E6586" s="240"/>
      <c r="F6586" s="224"/>
      <c r="G6586" s="98"/>
      <c r="H6586" s="98"/>
      <c r="I6586" s="130"/>
      <c r="J6586" s="98"/>
      <c r="K6586" s="98"/>
      <c r="L6586" s="98"/>
      <c r="M6586" s="255"/>
      <c r="N6586" s="255"/>
      <c r="O6586" s="98"/>
      <c r="P6586" s="98"/>
      <c r="Q6586" s="130"/>
    </row>
    <row r="6587" spans="1:17" ht="12.6" customHeight="1" x14ac:dyDescent="0.2">
      <c r="A6587" s="234"/>
      <c r="B6587" s="98"/>
      <c r="C6587" s="130"/>
      <c r="D6587" s="240"/>
      <c r="E6587" s="240"/>
      <c r="F6587" s="224"/>
      <c r="G6587" s="98"/>
      <c r="H6587" s="98"/>
      <c r="I6587" s="130"/>
      <c r="J6587" s="98"/>
      <c r="K6587" s="98"/>
      <c r="L6587" s="98"/>
      <c r="M6587" s="255"/>
      <c r="N6587" s="255"/>
      <c r="O6587" s="98"/>
      <c r="P6587" s="98"/>
      <c r="Q6587" s="130"/>
    </row>
    <row r="6588" spans="1:17" ht="12.6" customHeight="1" x14ac:dyDescent="0.2">
      <c r="A6588" s="234"/>
      <c r="B6588" s="98"/>
      <c r="C6588" s="130"/>
      <c r="D6588" s="240"/>
      <c r="E6588" s="240"/>
      <c r="F6588" s="224"/>
      <c r="G6588" s="98"/>
      <c r="H6588" s="98"/>
      <c r="I6588" s="130"/>
      <c r="J6588" s="98"/>
      <c r="K6588" s="98"/>
      <c r="L6588" s="98"/>
      <c r="M6588" s="255"/>
      <c r="N6588" s="255"/>
      <c r="O6588" s="98"/>
      <c r="P6588" s="98"/>
      <c r="Q6588" s="130"/>
    </row>
    <row r="6589" spans="1:17" ht="12.6" customHeight="1" x14ac:dyDescent="0.2">
      <c r="A6589" s="234"/>
      <c r="B6589" s="98"/>
      <c r="C6589" s="130"/>
      <c r="D6589" s="240"/>
      <c r="E6589" s="240"/>
      <c r="F6589" s="224"/>
      <c r="G6589" s="98"/>
      <c r="H6589" s="98"/>
      <c r="I6589" s="130"/>
      <c r="J6589" s="98"/>
      <c r="K6589" s="98"/>
      <c r="L6589" s="98"/>
      <c r="M6589" s="255"/>
      <c r="N6589" s="255"/>
      <c r="O6589" s="98"/>
      <c r="P6589" s="98"/>
      <c r="Q6589" s="130"/>
    </row>
    <row r="6590" spans="1:17" ht="12.6" customHeight="1" x14ac:dyDescent="0.2">
      <c r="A6590" s="234"/>
      <c r="B6590" s="98"/>
      <c r="C6590" s="130"/>
      <c r="D6590" s="240"/>
      <c r="E6590" s="240"/>
      <c r="F6590" s="224"/>
      <c r="G6590" s="98"/>
      <c r="H6590" s="98"/>
      <c r="I6590" s="130"/>
      <c r="J6590" s="98"/>
      <c r="K6590" s="98"/>
      <c r="L6590" s="98"/>
      <c r="M6590" s="255"/>
      <c r="N6590" s="255"/>
      <c r="O6590" s="98"/>
      <c r="P6590" s="98"/>
      <c r="Q6590" s="130"/>
    </row>
    <row r="6591" spans="1:17" ht="12.6" customHeight="1" x14ac:dyDescent="0.2">
      <c r="A6591" s="234"/>
      <c r="B6591" s="98"/>
      <c r="C6591" s="130"/>
      <c r="D6591" s="240"/>
      <c r="E6591" s="240"/>
      <c r="F6591" s="224"/>
      <c r="G6591" s="98"/>
      <c r="H6591" s="98"/>
      <c r="I6591" s="130"/>
      <c r="J6591" s="98"/>
      <c r="K6591" s="98"/>
      <c r="L6591" s="98"/>
      <c r="M6591" s="255"/>
      <c r="N6591" s="255"/>
      <c r="O6591" s="98"/>
      <c r="P6591" s="98"/>
      <c r="Q6591" s="130"/>
    </row>
    <row r="6592" spans="1:17" ht="12.6" customHeight="1" x14ac:dyDescent="0.2">
      <c r="A6592" s="234"/>
      <c r="B6592" s="98"/>
      <c r="C6592" s="130"/>
      <c r="D6592" s="240"/>
      <c r="E6592" s="240"/>
      <c r="F6592" s="224"/>
      <c r="G6592" s="98"/>
      <c r="H6592" s="98"/>
      <c r="I6592" s="130"/>
      <c r="J6592" s="98"/>
      <c r="K6592" s="98"/>
      <c r="L6592" s="98"/>
      <c r="M6592" s="255"/>
      <c r="N6592" s="255"/>
      <c r="O6592" s="98"/>
      <c r="P6592" s="98"/>
      <c r="Q6592" s="130"/>
    </row>
    <row r="6593" spans="1:17" ht="12.6" customHeight="1" x14ac:dyDescent="0.2">
      <c r="A6593" s="234"/>
      <c r="B6593" s="98"/>
      <c r="C6593" s="130"/>
      <c r="D6593" s="240"/>
      <c r="E6593" s="240"/>
      <c r="F6593" s="224"/>
      <c r="G6593" s="98"/>
      <c r="H6593" s="98"/>
      <c r="I6593" s="130"/>
      <c r="J6593" s="98"/>
      <c r="K6593" s="98"/>
      <c r="L6593" s="98"/>
      <c r="M6593" s="255"/>
      <c r="N6593" s="255"/>
      <c r="O6593" s="98"/>
      <c r="P6593" s="98"/>
      <c r="Q6593" s="130"/>
    </row>
    <row r="6594" spans="1:17" ht="12.6" customHeight="1" x14ac:dyDescent="0.2">
      <c r="A6594" s="234"/>
      <c r="B6594" s="98"/>
      <c r="C6594" s="130"/>
      <c r="D6594" s="240"/>
      <c r="E6594" s="240"/>
      <c r="F6594" s="224"/>
      <c r="G6594" s="98"/>
      <c r="H6594" s="98"/>
      <c r="I6594" s="130"/>
      <c r="J6594" s="98"/>
      <c r="K6594" s="98"/>
      <c r="L6594" s="98"/>
      <c r="M6594" s="255"/>
      <c r="N6594" s="255"/>
      <c r="O6594" s="98"/>
      <c r="P6594" s="98"/>
      <c r="Q6594" s="130"/>
    </row>
    <row r="6595" spans="1:17" ht="12.6" customHeight="1" x14ac:dyDescent="0.2">
      <c r="A6595" s="234"/>
      <c r="B6595" s="98"/>
      <c r="C6595" s="130"/>
      <c r="D6595" s="240"/>
      <c r="E6595" s="240"/>
      <c r="F6595" s="224"/>
      <c r="G6595" s="98"/>
      <c r="H6595" s="98"/>
      <c r="I6595" s="130"/>
      <c r="J6595" s="98"/>
      <c r="K6595" s="98"/>
      <c r="L6595" s="98"/>
      <c r="M6595" s="255"/>
      <c r="N6595" s="255"/>
      <c r="O6595" s="98"/>
      <c r="P6595" s="98"/>
      <c r="Q6595" s="130"/>
    </row>
    <row r="6596" spans="1:17" ht="12.6" customHeight="1" x14ac:dyDescent="0.2">
      <c r="A6596" s="234"/>
      <c r="B6596" s="98"/>
      <c r="C6596" s="130"/>
      <c r="D6596" s="240"/>
      <c r="E6596" s="240"/>
      <c r="F6596" s="224"/>
      <c r="G6596" s="98"/>
      <c r="H6596" s="98"/>
      <c r="I6596" s="130"/>
      <c r="J6596" s="98"/>
      <c r="K6596" s="98"/>
      <c r="L6596" s="98"/>
      <c r="M6596" s="255"/>
      <c r="N6596" s="255"/>
      <c r="O6596" s="98"/>
      <c r="P6596" s="98"/>
      <c r="Q6596" s="130"/>
    </row>
    <row r="6597" spans="1:17" ht="12.6" customHeight="1" x14ac:dyDescent="0.2">
      <c r="A6597" s="234"/>
      <c r="B6597" s="98"/>
      <c r="C6597" s="130"/>
      <c r="D6597" s="240"/>
      <c r="E6597" s="240"/>
      <c r="F6597" s="224"/>
      <c r="G6597" s="98"/>
      <c r="H6597" s="98"/>
      <c r="I6597" s="130"/>
      <c r="J6597" s="98"/>
      <c r="K6597" s="98"/>
      <c r="L6597" s="98"/>
      <c r="M6597" s="255"/>
      <c r="N6597" s="255"/>
      <c r="O6597" s="98"/>
      <c r="P6597" s="98"/>
      <c r="Q6597" s="130"/>
    </row>
    <row r="6598" spans="1:17" ht="12.6" customHeight="1" x14ac:dyDescent="0.2">
      <c r="A6598" s="234"/>
      <c r="B6598" s="98"/>
      <c r="C6598" s="130"/>
      <c r="D6598" s="240"/>
      <c r="E6598" s="240"/>
      <c r="F6598" s="224"/>
      <c r="G6598" s="98"/>
      <c r="H6598" s="98"/>
      <c r="I6598" s="130"/>
      <c r="J6598" s="98"/>
      <c r="K6598" s="98"/>
      <c r="L6598" s="98"/>
      <c r="M6598" s="255"/>
      <c r="N6598" s="255"/>
      <c r="O6598" s="98"/>
      <c r="P6598" s="98"/>
      <c r="Q6598" s="130"/>
    </row>
    <row r="6599" spans="1:17" ht="12.6" customHeight="1" x14ac:dyDescent="0.2">
      <c r="A6599" s="234"/>
      <c r="B6599" s="98"/>
      <c r="C6599" s="130"/>
      <c r="D6599" s="240"/>
      <c r="E6599" s="240"/>
      <c r="F6599" s="224"/>
      <c r="G6599" s="98"/>
      <c r="H6599" s="98"/>
      <c r="I6599" s="130"/>
      <c r="J6599" s="98"/>
      <c r="K6599" s="98"/>
      <c r="L6599" s="98"/>
      <c r="M6599" s="255"/>
      <c r="N6599" s="255"/>
      <c r="O6599" s="98"/>
      <c r="P6599" s="98"/>
      <c r="Q6599" s="130"/>
    </row>
    <row r="6600" spans="1:17" ht="12.6" customHeight="1" x14ac:dyDescent="0.2">
      <c r="A6600" s="234"/>
      <c r="B6600" s="98"/>
      <c r="C6600" s="130"/>
      <c r="D6600" s="240"/>
      <c r="E6600" s="240"/>
      <c r="F6600" s="224"/>
      <c r="G6600" s="98"/>
      <c r="H6600" s="98"/>
      <c r="I6600" s="130"/>
      <c r="J6600" s="98"/>
      <c r="K6600" s="98"/>
      <c r="L6600" s="98"/>
      <c r="M6600" s="255"/>
      <c r="N6600" s="255"/>
      <c r="O6600" s="98"/>
      <c r="P6600" s="98"/>
      <c r="Q6600" s="130"/>
    </row>
    <row r="6601" spans="1:17" ht="12.6" customHeight="1" x14ac:dyDescent="0.2">
      <c r="A6601" s="234"/>
      <c r="B6601" s="98"/>
      <c r="C6601" s="130"/>
      <c r="D6601" s="240"/>
      <c r="E6601" s="240"/>
      <c r="F6601" s="224"/>
      <c r="G6601" s="98"/>
      <c r="H6601" s="98"/>
      <c r="I6601" s="130"/>
      <c r="J6601" s="98"/>
      <c r="K6601" s="98"/>
      <c r="L6601" s="98"/>
      <c r="M6601" s="255"/>
      <c r="N6601" s="255"/>
      <c r="O6601" s="98"/>
      <c r="P6601" s="98"/>
      <c r="Q6601" s="130"/>
    </row>
    <row r="6602" spans="1:17" ht="12.6" customHeight="1" x14ac:dyDescent="0.2">
      <c r="A6602" s="234"/>
      <c r="B6602" s="98"/>
      <c r="C6602" s="130"/>
      <c r="D6602" s="240"/>
      <c r="E6602" s="240"/>
      <c r="F6602" s="224"/>
      <c r="G6602" s="98"/>
      <c r="H6602" s="98"/>
      <c r="I6602" s="130"/>
      <c r="J6602" s="98"/>
      <c r="K6602" s="98"/>
      <c r="L6602" s="98"/>
      <c r="M6602" s="255"/>
      <c r="N6602" s="255"/>
      <c r="O6602" s="98"/>
      <c r="P6602" s="98"/>
      <c r="Q6602" s="130"/>
    </row>
    <row r="6603" spans="1:17" ht="12.6" customHeight="1" x14ac:dyDescent="0.2">
      <c r="A6603" s="234"/>
      <c r="B6603" s="98"/>
      <c r="C6603" s="130"/>
      <c r="D6603" s="240"/>
      <c r="E6603" s="240"/>
      <c r="F6603" s="224"/>
      <c r="G6603" s="98"/>
      <c r="H6603" s="98"/>
      <c r="I6603" s="130"/>
      <c r="J6603" s="98"/>
      <c r="K6603" s="98"/>
      <c r="L6603" s="98"/>
      <c r="M6603" s="255"/>
      <c r="N6603" s="255"/>
      <c r="O6603" s="98"/>
      <c r="P6603" s="98"/>
      <c r="Q6603" s="130"/>
    </row>
    <row r="6604" spans="1:17" ht="12.6" customHeight="1" x14ac:dyDescent="0.2">
      <c r="A6604" s="234"/>
      <c r="B6604" s="98"/>
      <c r="C6604" s="130"/>
      <c r="D6604" s="240"/>
      <c r="E6604" s="240"/>
      <c r="F6604" s="224"/>
      <c r="G6604" s="98"/>
      <c r="H6604" s="98"/>
      <c r="I6604" s="130"/>
      <c r="J6604" s="98"/>
      <c r="K6604" s="98"/>
      <c r="L6604" s="98"/>
      <c r="M6604" s="255"/>
      <c r="N6604" s="255"/>
      <c r="O6604" s="98"/>
      <c r="P6604" s="98"/>
      <c r="Q6604" s="130"/>
    </row>
    <row r="6605" spans="1:17" ht="12.6" customHeight="1" x14ac:dyDescent="0.2">
      <c r="A6605" s="234"/>
      <c r="B6605" s="98"/>
      <c r="C6605" s="130"/>
      <c r="D6605" s="240"/>
      <c r="E6605" s="240"/>
      <c r="F6605" s="224"/>
      <c r="G6605" s="98"/>
      <c r="H6605" s="98"/>
      <c r="I6605" s="130"/>
      <c r="J6605" s="98"/>
      <c r="K6605" s="98"/>
      <c r="L6605" s="98"/>
      <c r="M6605" s="255"/>
      <c r="N6605" s="255"/>
      <c r="O6605" s="98"/>
      <c r="P6605" s="98"/>
      <c r="Q6605" s="130"/>
    </row>
    <row r="6606" spans="1:17" ht="12.6" customHeight="1" x14ac:dyDescent="0.2">
      <c r="A6606" s="234"/>
      <c r="B6606" s="98"/>
      <c r="C6606" s="130"/>
      <c r="D6606" s="240"/>
      <c r="E6606" s="240"/>
      <c r="F6606" s="224"/>
      <c r="G6606" s="98"/>
      <c r="H6606" s="98"/>
      <c r="I6606" s="130"/>
      <c r="J6606" s="98"/>
      <c r="K6606" s="98"/>
      <c r="L6606" s="98"/>
      <c r="M6606" s="255"/>
      <c r="N6606" s="255"/>
      <c r="O6606" s="98"/>
      <c r="P6606" s="98"/>
      <c r="Q6606" s="130"/>
    </row>
    <row r="6607" spans="1:17" ht="12.6" customHeight="1" x14ac:dyDescent="0.2">
      <c r="A6607" s="234"/>
      <c r="B6607" s="98"/>
      <c r="C6607" s="130"/>
      <c r="D6607" s="240"/>
      <c r="E6607" s="240"/>
      <c r="F6607" s="224"/>
      <c r="G6607" s="98"/>
      <c r="H6607" s="98"/>
      <c r="I6607" s="130"/>
      <c r="J6607" s="98"/>
      <c r="K6607" s="98"/>
      <c r="L6607" s="98"/>
      <c r="M6607" s="255"/>
      <c r="N6607" s="255"/>
      <c r="O6607" s="98"/>
      <c r="P6607" s="98"/>
      <c r="Q6607" s="130"/>
    </row>
    <row r="6608" spans="1:17" ht="12.6" customHeight="1" x14ac:dyDescent="0.2">
      <c r="A6608" s="234"/>
      <c r="B6608" s="98"/>
      <c r="C6608" s="130"/>
      <c r="D6608" s="240"/>
      <c r="E6608" s="240"/>
      <c r="F6608" s="224"/>
      <c r="G6608" s="98"/>
      <c r="H6608" s="98"/>
      <c r="I6608" s="130"/>
      <c r="J6608" s="98"/>
      <c r="K6608" s="98"/>
      <c r="L6608" s="98"/>
      <c r="M6608" s="255"/>
      <c r="N6608" s="255"/>
      <c r="O6608" s="98"/>
      <c r="P6608" s="98"/>
      <c r="Q6608" s="130"/>
    </row>
    <row r="6609" spans="1:17" ht="12.6" customHeight="1" x14ac:dyDescent="0.2">
      <c r="A6609" s="234"/>
      <c r="B6609" s="98"/>
      <c r="C6609" s="130"/>
      <c r="D6609" s="240"/>
      <c r="E6609" s="240"/>
      <c r="F6609" s="224"/>
      <c r="G6609" s="98"/>
      <c r="H6609" s="98"/>
      <c r="I6609" s="130"/>
      <c r="J6609" s="98"/>
      <c r="K6609" s="98"/>
      <c r="L6609" s="98"/>
      <c r="M6609" s="255"/>
      <c r="N6609" s="255"/>
      <c r="O6609" s="98"/>
      <c r="P6609" s="98"/>
      <c r="Q6609" s="130"/>
    </row>
    <row r="6610" spans="1:17" ht="12.6" customHeight="1" x14ac:dyDescent="0.2">
      <c r="A6610" s="234"/>
      <c r="B6610" s="98"/>
      <c r="C6610" s="130"/>
      <c r="D6610" s="240"/>
      <c r="E6610" s="240"/>
      <c r="F6610" s="224"/>
      <c r="G6610" s="98"/>
      <c r="H6610" s="98"/>
      <c r="I6610" s="130"/>
      <c r="J6610" s="98"/>
      <c r="K6610" s="98"/>
      <c r="L6610" s="98"/>
      <c r="M6610" s="255"/>
      <c r="N6610" s="255"/>
      <c r="O6610" s="98"/>
      <c r="P6610" s="98"/>
      <c r="Q6610" s="130"/>
    </row>
    <row r="6611" spans="1:17" ht="12.6" customHeight="1" x14ac:dyDescent="0.2">
      <c r="A6611" s="234"/>
      <c r="B6611" s="98"/>
      <c r="C6611" s="130"/>
      <c r="D6611" s="240"/>
      <c r="E6611" s="240"/>
      <c r="F6611" s="224"/>
      <c r="G6611" s="98"/>
      <c r="H6611" s="98"/>
      <c r="I6611" s="130"/>
      <c r="J6611" s="98"/>
      <c r="K6611" s="98"/>
      <c r="L6611" s="98"/>
      <c r="M6611" s="255"/>
      <c r="N6611" s="255"/>
      <c r="O6611" s="98"/>
      <c r="P6611" s="98"/>
      <c r="Q6611" s="130"/>
    </row>
    <row r="6612" spans="1:17" ht="12.6" customHeight="1" x14ac:dyDescent="0.2">
      <c r="A6612" s="234"/>
      <c r="B6612" s="98"/>
      <c r="C6612" s="130"/>
      <c r="D6612" s="240"/>
      <c r="E6612" s="240"/>
      <c r="F6612" s="224"/>
      <c r="G6612" s="98"/>
      <c r="H6612" s="98"/>
      <c r="I6612" s="130"/>
      <c r="J6612" s="98"/>
      <c r="K6612" s="98"/>
      <c r="L6612" s="98"/>
      <c r="M6612" s="255"/>
      <c r="N6612" s="255"/>
      <c r="O6612" s="98"/>
      <c r="P6612" s="98"/>
      <c r="Q6612" s="130"/>
    </row>
    <row r="6613" spans="1:17" ht="12.6" customHeight="1" x14ac:dyDescent="0.2">
      <c r="A6613" s="234"/>
      <c r="B6613" s="98"/>
      <c r="C6613" s="130"/>
      <c r="D6613" s="240"/>
      <c r="E6613" s="240"/>
      <c r="F6613" s="224"/>
      <c r="G6613" s="98"/>
      <c r="H6613" s="98"/>
      <c r="I6613" s="130"/>
      <c r="J6613" s="98"/>
      <c r="K6613" s="98"/>
      <c r="L6613" s="98"/>
      <c r="M6613" s="255"/>
      <c r="N6613" s="255"/>
      <c r="O6613" s="98"/>
      <c r="P6613" s="98"/>
      <c r="Q6613" s="130"/>
    </row>
    <row r="6614" spans="1:17" ht="12.6" customHeight="1" x14ac:dyDescent="0.2">
      <c r="A6614" s="234"/>
      <c r="B6614" s="98"/>
      <c r="C6614" s="130"/>
      <c r="D6614" s="240"/>
      <c r="E6614" s="240"/>
      <c r="F6614" s="224"/>
      <c r="G6614" s="98"/>
      <c r="H6614" s="98"/>
      <c r="I6614" s="130"/>
      <c r="J6614" s="98"/>
      <c r="K6614" s="98"/>
      <c r="L6614" s="98"/>
      <c r="M6614" s="255"/>
      <c r="N6614" s="255"/>
      <c r="O6614" s="98"/>
      <c r="P6614" s="98"/>
      <c r="Q6614" s="130"/>
    </row>
    <row r="6615" spans="1:17" ht="12.6" customHeight="1" x14ac:dyDescent="0.2">
      <c r="A6615" s="234"/>
      <c r="B6615" s="98"/>
      <c r="C6615" s="130"/>
      <c r="D6615" s="240"/>
      <c r="E6615" s="240"/>
      <c r="F6615" s="224"/>
      <c r="G6615" s="98"/>
      <c r="H6615" s="98"/>
      <c r="I6615" s="130"/>
      <c r="J6615" s="98"/>
      <c r="K6615" s="98"/>
      <c r="L6615" s="98"/>
      <c r="M6615" s="255"/>
      <c r="N6615" s="255"/>
      <c r="O6615" s="98"/>
      <c r="P6615" s="98"/>
      <c r="Q6615" s="130"/>
    </row>
    <row r="6616" spans="1:17" ht="12.6" customHeight="1" x14ac:dyDescent="0.2">
      <c r="A6616" s="234"/>
      <c r="B6616" s="98"/>
      <c r="C6616" s="130"/>
      <c r="D6616" s="240"/>
      <c r="E6616" s="240"/>
      <c r="F6616" s="224"/>
      <c r="G6616" s="98"/>
      <c r="H6616" s="98"/>
      <c r="I6616" s="130"/>
      <c r="J6616" s="98"/>
      <c r="K6616" s="98"/>
      <c r="L6616" s="98"/>
      <c r="M6616" s="255"/>
      <c r="N6616" s="255"/>
      <c r="O6616" s="98"/>
      <c r="P6616" s="98"/>
      <c r="Q6616" s="130"/>
    </row>
    <row r="6617" spans="1:17" ht="12.6" customHeight="1" x14ac:dyDescent="0.2">
      <c r="A6617" s="234"/>
      <c r="B6617" s="98"/>
      <c r="C6617" s="130"/>
      <c r="D6617" s="240"/>
      <c r="E6617" s="240"/>
      <c r="F6617" s="224"/>
      <c r="G6617" s="98"/>
      <c r="H6617" s="98"/>
      <c r="I6617" s="130"/>
      <c r="J6617" s="98"/>
      <c r="K6617" s="98"/>
      <c r="L6617" s="98"/>
      <c r="M6617" s="255"/>
      <c r="N6617" s="255"/>
      <c r="O6617" s="98"/>
      <c r="P6617" s="98"/>
      <c r="Q6617" s="130"/>
    </row>
    <row r="6618" spans="1:17" ht="12.6" customHeight="1" x14ac:dyDescent="0.2">
      <c r="A6618" s="234"/>
      <c r="B6618" s="98"/>
      <c r="C6618" s="130"/>
      <c r="D6618" s="240"/>
      <c r="E6618" s="240"/>
      <c r="F6618" s="224"/>
      <c r="G6618" s="98"/>
      <c r="H6618" s="98"/>
      <c r="I6618" s="130"/>
      <c r="J6618" s="98"/>
      <c r="K6618" s="98"/>
      <c r="L6618" s="98"/>
      <c r="M6618" s="255"/>
      <c r="N6618" s="255"/>
      <c r="O6618" s="98"/>
      <c r="P6618" s="98"/>
      <c r="Q6618" s="130"/>
    </row>
    <row r="6619" spans="1:17" ht="12.6" customHeight="1" x14ac:dyDescent="0.2">
      <c r="A6619" s="234"/>
      <c r="B6619" s="98"/>
      <c r="C6619" s="130"/>
      <c r="D6619" s="240"/>
      <c r="E6619" s="240"/>
      <c r="F6619" s="224"/>
      <c r="G6619" s="98"/>
      <c r="H6619" s="98"/>
      <c r="I6619" s="130"/>
      <c r="J6619" s="98"/>
      <c r="K6619" s="98"/>
      <c r="L6619" s="98"/>
      <c r="M6619" s="255"/>
      <c r="N6619" s="255"/>
      <c r="O6619" s="98"/>
      <c r="P6619" s="98"/>
      <c r="Q6619" s="130"/>
    </row>
    <row r="6620" spans="1:17" ht="12.6" customHeight="1" x14ac:dyDescent="0.2">
      <c r="A6620" s="234"/>
      <c r="B6620" s="98"/>
      <c r="C6620" s="130"/>
      <c r="D6620" s="240"/>
      <c r="E6620" s="240"/>
      <c r="F6620" s="224"/>
      <c r="G6620" s="98"/>
      <c r="H6620" s="98"/>
      <c r="I6620" s="130"/>
      <c r="J6620" s="98"/>
      <c r="K6620" s="98"/>
      <c r="L6620" s="98"/>
      <c r="M6620" s="255"/>
      <c r="N6620" s="255"/>
      <c r="O6620" s="98"/>
      <c r="P6620" s="98"/>
      <c r="Q6620" s="130"/>
    </row>
    <row r="6621" spans="1:17" ht="12.6" customHeight="1" x14ac:dyDescent="0.2">
      <c r="A6621" s="234"/>
      <c r="B6621" s="98"/>
      <c r="C6621" s="130"/>
      <c r="D6621" s="240"/>
      <c r="E6621" s="240"/>
      <c r="F6621" s="224"/>
      <c r="G6621" s="98"/>
      <c r="H6621" s="98"/>
      <c r="I6621" s="130"/>
      <c r="J6621" s="98"/>
      <c r="K6621" s="98"/>
      <c r="L6621" s="98"/>
      <c r="M6621" s="255"/>
      <c r="N6621" s="255"/>
      <c r="O6621" s="98"/>
      <c r="P6621" s="98"/>
      <c r="Q6621" s="130"/>
    </row>
    <row r="6622" spans="1:17" ht="12.6" customHeight="1" x14ac:dyDescent="0.2">
      <c r="A6622" s="234"/>
      <c r="B6622" s="98"/>
      <c r="C6622" s="130"/>
      <c r="D6622" s="240"/>
      <c r="E6622" s="240"/>
      <c r="F6622" s="224"/>
      <c r="G6622" s="98"/>
      <c r="H6622" s="98"/>
      <c r="I6622" s="130"/>
      <c r="J6622" s="98"/>
      <c r="K6622" s="98"/>
      <c r="L6622" s="98"/>
      <c r="M6622" s="255"/>
      <c r="N6622" s="255"/>
      <c r="O6622" s="98"/>
      <c r="P6622" s="98"/>
      <c r="Q6622" s="130"/>
    </row>
    <row r="6623" spans="1:17" ht="12.6" customHeight="1" x14ac:dyDescent="0.2">
      <c r="A6623" s="234"/>
      <c r="B6623" s="98"/>
      <c r="C6623" s="130"/>
      <c r="D6623" s="240"/>
      <c r="E6623" s="240"/>
      <c r="F6623" s="224"/>
      <c r="G6623" s="98"/>
      <c r="H6623" s="98"/>
      <c r="I6623" s="130"/>
      <c r="J6623" s="98"/>
      <c r="K6623" s="98"/>
      <c r="L6623" s="98"/>
      <c r="M6623" s="255"/>
      <c r="N6623" s="255"/>
      <c r="O6623" s="98"/>
      <c r="P6623" s="98"/>
      <c r="Q6623" s="130"/>
    </row>
    <row r="6624" spans="1:17" ht="12.6" customHeight="1" x14ac:dyDescent="0.2">
      <c r="A6624" s="234"/>
      <c r="B6624" s="98"/>
      <c r="C6624" s="130"/>
      <c r="D6624" s="240"/>
      <c r="E6624" s="240"/>
      <c r="F6624" s="224"/>
      <c r="G6624" s="98"/>
      <c r="H6624" s="98"/>
      <c r="I6624" s="130"/>
      <c r="J6624" s="98"/>
      <c r="K6624" s="98"/>
      <c r="L6624" s="98"/>
      <c r="M6624" s="255"/>
      <c r="N6624" s="255"/>
      <c r="O6624" s="98"/>
      <c r="P6624" s="98"/>
      <c r="Q6624" s="130"/>
    </row>
    <row r="6625" spans="1:17" ht="12.6" customHeight="1" x14ac:dyDescent="0.2">
      <c r="A6625" s="234"/>
      <c r="B6625" s="98"/>
      <c r="C6625" s="130"/>
      <c r="D6625" s="240"/>
      <c r="E6625" s="240"/>
      <c r="F6625" s="224"/>
      <c r="G6625" s="98"/>
      <c r="H6625" s="98"/>
      <c r="I6625" s="130"/>
      <c r="J6625" s="98"/>
      <c r="K6625" s="98"/>
      <c r="L6625" s="98"/>
      <c r="M6625" s="255"/>
      <c r="N6625" s="255"/>
      <c r="O6625" s="98"/>
      <c r="P6625" s="98"/>
      <c r="Q6625" s="130"/>
    </row>
    <row r="6626" spans="1:17" ht="12.6" customHeight="1" x14ac:dyDescent="0.2">
      <c r="A6626" s="234"/>
      <c r="B6626" s="98"/>
      <c r="C6626" s="130"/>
      <c r="D6626" s="240"/>
      <c r="E6626" s="240"/>
      <c r="F6626" s="224"/>
      <c r="G6626" s="98"/>
      <c r="H6626" s="98"/>
      <c r="I6626" s="130"/>
      <c r="J6626" s="98"/>
      <c r="K6626" s="98"/>
      <c r="L6626" s="98"/>
      <c r="M6626" s="255"/>
      <c r="N6626" s="255"/>
      <c r="O6626" s="98"/>
      <c r="P6626" s="98"/>
      <c r="Q6626" s="130"/>
    </row>
    <row r="6627" spans="1:17" ht="12.6" customHeight="1" x14ac:dyDescent="0.2">
      <c r="A6627" s="234"/>
      <c r="B6627" s="98"/>
      <c r="C6627" s="130"/>
      <c r="D6627" s="240"/>
      <c r="E6627" s="240"/>
      <c r="F6627" s="224"/>
      <c r="G6627" s="98"/>
      <c r="H6627" s="98"/>
      <c r="I6627" s="130"/>
      <c r="J6627" s="98"/>
      <c r="K6627" s="98"/>
      <c r="L6627" s="98"/>
      <c r="M6627" s="255"/>
      <c r="N6627" s="255"/>
      <c r="O6627" s="98"/>
      <c r="P6627" s="98"/>
      <c r="Q6627" s="130"/>
    </row>
    <row r="6628" spans="1:17" ht="12.6" customHeight="1" x14ac:dyDescent="0.2">
      <c r="A6628" s="234"/>
      <c r="B6628" s="98"/>
      <c r="C6628" s="130"/>
      <c r="D6628" s="240"/>
      <c r="E6628" s="240"/>
      <c r="F6628" s="224"/>
      <c r="G6628" s="98"/>
      <c r="H6628" s="98"/>
      <c r="I6628" s="130"/>
      <c r="J6628" s="98"/>
      <c r="K6628" s="98"/>
      <c r="L6628" s="98"/>
      <c r="M6628" s="255"/>
      <c r="N6628" s="255"/>
      <c r="O6628" s="98"/>
      <c r="P6628" s="98"/>
      <c r="Q6628" s="130"/>
    </row>
    <row r="6629" spans="1:17" ht="12.6" customHeight="1" x14ac:dyDescent="0.2">
      <c r="A6629" s="234"/>
      <c r="B6629" s="98"/>
      <c r="C6629" s="130"/>
      <c r="D6629" s="240"/>
      <c r="E6629" s="240"/>
      <c r="F6629" s="224"/>
      <c r="G6629" s="98"/>
      <c r="H6629" s="98"/>
      <c r="I6629" s="130"/>
      <c r="J6629" s="98"/>
      <c r="K6629" s="98"/>
      <c r="L6629" s="98"/>
      <c r="M6629" s="255"/>
      <c r="N6629" s="255"/>
      <c r="O6629" s="98"/>
      <c r="P6629" s="98"/>
      <c r="Q6629" s="130"/>
    </row>
    <row r="6630" spans="1:17" ht="12.6" customHeight="1" x14ac:dyDescent="0.2">
      <c r="A6630" s="234"/>
      <c r="B6630" s="98"/>
      <c r="C6630" s="130"/>
      <c r="D6630" s="240"/>
      <c r="E6630" s="240"/>
      <c r="F6630" s="224"/>
      <c r="G6630" s="98"/>
      <c r="H6630" s="98"/>
      <c r="I6630" s="130"/>
      <c r="J6630" s="98"/>
      <c r="K6630" s="98"/>
      <c r="L6630" s="98"/>
      <c r="M6630" s="255"/>
      <c r="N6630" s="255"/>
      <c r="O6630" s="98"/>
      <c r="P6630" s="98"/>
      <c r="Q6630" s="130"/>
    </row>
    <row r="6631" spans="1:17" ht="12.6" customHeight="1" x14ac:dyDescent="0.2">
      <c r="A6631" s="234"/>
      <c r="B6631" s="98"/>
      <c r="C6631" s="130"/>
      <c r="D6631" s="240"/>
      <c r="E6631" s="240"/>
      <c r="F6631" s="224"/>
      <c r="G6631" s="98"/>
      <c r="H6631" s="98"/>
      <c r="I6631" s="130"/>
      <c r="J6631" s="98"/>
      <c r="K6631" s="98"/>
      <c r="L6631" s="98"/>
      <c r="M6631" s="255"/>
      <c r="N6631" s="255"/>
      <c r="O6631" s="98"/>
      <c r="P6631" s="98"/>
      <c r="Q6631" s="130"/>
    </row>
    <row r="6632" spans="1:17" ht="12.6" customHeight="1" x14ac:dyDescent="0.2">
      <c r="A6632" s="234"/>
      <c r="B6632" s="98"/>
      <c r="C6632" s="130"/>
      <c r="D6632" s="240"/>
      <c r="E6632" s="240"/>
      <c r="F6632" s="224"/>
      <c r="G6632" s="98"/>
      <c r="H6632" s="98"/>
      <c r="I6632" s="130"/>
      <c r="J6632" s="98"/>
      <c r="K6632" s="98"/>
      <c r="L6632" s="98"/>
      <c r="M6632" s="255"/>
      <c r="N6632" s="255"/>
      <c r="O6632" s="98"/>
      <c r="P6632" s="98"/>
      <c r="Q6632" s="130"/>
    </row>
    <row r="6633" spans="1:17" ht="12.6" customHeight="1" x14ac:dyDescent="0.2">
      <c r="A6633" s="234"/>
      <c r="B6633" s="98"/>
      <c r="C6633" s="130"/>
      <c r="D6633" s="240"/>
      <c r="E6633" s="240"/>
      <c r="F6633" s="224"/>
      <c r="G6633" s="98"/>
      <c r="H6633" s="98"/>
      <c r="I6633" s="130"/>
      <c r="J6633" s="98"/>
      <c r="K6633" s="98"/>
      <c r="L6633" s="98"/>
      <c r="M6633" s="255"/>
      <c r="N6633" s="255"/>
      <c r="O6633" s="98"/>
      <c r="P6633" s="98"/>
      <c r="Q6633" s="130"/>
    </row>
    <row r="6634" spans="1:17" ht="12.6" customHeight="1" x14ac:dyDescent="0.2">
      <c r="A6634" s="234"/>
      <c r="B6634" s="98"/>
      <c r="C6634" s="130"/>
      <c r="D6634" s="240"/>
      <c r="E6634" s="240"/>
      <c r="F6634" s="224"/>
      <c r="G6634" s="98"/>
      <c r="H6634" s="98"/>
      <c r="I6634" s="130"/>
      <c r="J6634" s="98"/>
      <c r="K6634" s="98"/>
      <c r="L6634" s="98"/>
      <c r="M6634" s="255"/>
      <c r="N6634" s="255"/>
      <c r="O6634" s="98"/>
      <c r="P6634" s="98"/>
      <c r="Q6634" s="130"/>
    </row>
    <row r="6635" spans="1:17" ht="12.6" customHeight="1" x14ac:dyDescent="0.2">
      <c r="A6635" s="234"/>
      <c r="B6635" s="98"/>
      <c r="C6635" s="130"/>
      <c r="D6635" s="240"/>
      <c r="E6635" s="240"/>
      <c r="F6635" s="224"/>
      <c r="G6635" s="98"/>
      <c r="H6635" s="98"/>
      <c r="I6635" s="130"/>
      <c r="J6635" s="98"/>
      <c r="K6635" s="98"/>
      <c r="L6635" s="98"/>
      <c r="M6635" s="255"/>
      <c r="N6635" s="255"/>
      <c r="O6635" s="98"/>
      <c r="P6635" s="98"/>
      <c r="Q6635" s="130"/>
    </row>
    <row r="6636" spans="1:17" ht="12.6" customHeight="1" x14ac:dyDescent="0.2">
      <c r="A6636" s="234"/>
      <c r="B6636" s="98"/>
      <c r="C6636" s="130"/>
      <c r="D6636" s="240"/>
      <c r="E6636" s="240"/>
      <c r="F6636" s="224"/>
      <c r="G6636" s="98"/>
      <c r="H6636" s="98"/>
      <c r="I6636" s="130"/>
      <c r="J6636" s="98"/>
      <c r="K6636" s="98"/>
      <c r="L6636" s="98"/>
      <c r="M6636" s="255"/>
      <c r="N6636" s="255"/>
      <c r="O6636" s="98"/>
      <c r="P6636" s="98"/>
      <c r="Q6636" s="130"/>
    </row>
    <row r="6637" spans="1:17" ht="12.6" customHeight="1" x14ac:dyDescent="0.2">
      <c r="A6637" s="234"/>
      <c r="B6637" s="98"/>
      <c r="C6637" s="130"/>
      <c r="D6637" s="240"/>
      <c r="E6637" s="240"/>
      <c r="F6637" s="224"/>
      <c r="G6637" s="98"/>
      <c r="H6637" s="98"/>
      <c r="I6637" s="130"/>
      <c r="J6637" s="98"/>
      <c r="K6637" s="98"/>
      <c r="L6637" s="98"/>
      <c r="M6637" s="255"/>
      <c r="N6637" s="255"/>
      <c r="O6637" s="98"/>
      <c r="P6637" s="98"/>
      <c r="Q6637" s="130"/>
    </row>
    <row r="6638" spans="1:17" ht="12.6" customHeight="1" x14ac:dyDescent="0.2">
      <c r="A6638" s="234"/>
      <c r="B6638" s="98"/>
      <c r="C6638" s="130"/>
      <c r="D6638" s="240"/>
      <c r="E6638" s="240"/>
      <c r="F6638" s="224"/>
      <c r="G6638" s="98"/>
      <c r="H6638" s="98"/>
      <c r="I6638" s="130"/>
      <c r="J6638" s="98"/>
      <c r="K6638" s="98"/>
      <c r="L6638" s="98"/>
      <c r="M6638" s="255"/>
      <c r="N6638" s="255"/>
      <c r="O6638" s="98"/>
      <c r="P6638" s="98"/>
      <c r="Q6638" s="130"/>
    </row>
    <row r="6639" spans="1:17" ht="12.6" customHeight="1" x14ac:dyDescent="0.2">
      <c r="A6639" s="234"/>
      <c r="B6639" s="98"/>
      <c r="C6639" s="130"/>
      <c r="D6639" s="240"/>
      <c r="E6639" s="240"/>
      <c r="F6639" s="224"/>
      <c r="G6639" s="98"/>
      <c r="H6639" s="98"/>
      <c r="I6639" s="130"/>
      <c r="J6639" s="98"/>
      <c r="K6639" s="98"/>
      <c r="L6639" s="98"/>
      <c r="M6639" s="255"/>
      <c r="N6639" s="255"/>
      <c r="O6639" s="98"/>
      <c r="P6639" s="98"/>
      <c r="Q6639" s="130"/>
    </row>
    <row r="6640" spans="1:17" ht="12.6" customHeight="1" x14ac:dyDescent="0.2">
      <c r="A6640" s="234"/>
      <c r="B6640" s="98"/>
      <c r="C6640" s="130"/>
      <c r="D6640" s="240"/>
      <c r="E6640" s="240"/>
      <c r="F6640" s="224"/>
      <c r="G6640" s="98"/>
      <c r="H6640" s="98"/>
      <c r="I6640" s="130"/>
      <c r="J6640" s="98"/>
      <c r="K6640" s="98"/>
      <c r="L6640" s="98"/>
      <c r="M6640" s="255"/>
      <c r="N6640" s="255"/>
      <c r="O6640" s="98"/>
      <c r="P6640" s="98"/>
      <c r="Q6640" s="130"/>
    </row>
    <row r="6641" spans="1:17" ht="12.6" customHeight="1" x14ac:dyDescent="0.2">
      <c r="A6641" s="234"/>
      <c r="B6641" s="98"/>
      <c r="C6641" s="130"/>
      <c r="D6641" s="240"/>
      <c r="E6641" s="240"/>
      <c r="F6641" s="224"/>
      <c r="G6641" s="98"/>
      <c r="H6641" s="98"/>
      <c r="I6641" s="130"/>
      <c r="J6641" s="98"/>
      <c r="K6641" s="98"/>
      <c r="L6641" s="98"/>
      <c r="M6641" s="255"/>
      <c r="N6641" s="255"/>
      <c r="O6641" s="98"/>
      <c r="P6641" s="98"/>
      <c r="Q6641" s="130"/>
    </row>
    <row r="6642" spans="1:17" ht="12.6" customHeight="1" x14ac:dyDescent="0.2">
      <c r="A6642" s="234"/>
      <c r="B6642" s="98"/>
      <c r="C6642" s="130"/>
      <c r="D6642" s="240"/>
      <c r="E6642" s="240"/>
      <c r="F6642" s="224"/>
      <c r="G6642" s="98"/>
      <c r="H6642" s="98"/>
      <c r="I6642" s="130"/>
      <c r="J6642" s="98"/>
      <c r="K6642" s="98"/>
      <c r="L6642" s="98"/>
      <c r="M6642" s="255"/>
      <c r="N6642" s="255"/>
      <c r="O6642" s="98"/>
      <c r="P6642" s="98"/>
      <c r="Q6642" s="130"/>
    </row>
    <row r="6643" spans="1:17" ht="12.6" customHeight="1" x14ac:dyDescent="0.2">
      <c r="A6643" s="234"/>
      <c r="B6643" s="98"/>
      <c r="C6643" s="130"/>
      <c r="D6643" s="240"/>
      <c r="E6643" s="240"/>
      <c r="F6643" s="224"/>
      <c r="G6643" s="98"/>
      <c r="H6643" s="98"/>
      <c r="I6643" s="130"/>
      <c r="J6643" s="98"/>
      <c r="K6643" s="98"/>
      <c r="L6643" s="98"/>
      <c r="M6643" s="255"/>
      <c r="N6643" s="255"/>
      <c r="O6643" s="98"/>
      <c r="P6643" s="98"/>
      <c r="Q6643" s="130"/>
    </row>
    <row r="6644" spans="1:17" ht="12.6" customHeight="1" x14ac:dyDescent="0.2">
      <c r="A6644" s="234"/>
      <c r="B6644" s="98"/>
      <c r="C6644" s="130"/>
      <c r="D6644" s="240"/>
      <c r="E6644" s="240"/>
      <c r="F6644" s="224"/>
      <c r="G6644" s="98"/>
      <c r="H6644" s="98"/>
      <c r="I6644" s="130"/>
      <c r="J6644" s="98"/>
      <c r="K6644" s="98"/>
      <c r="L6644" s="98"/>
      <c r="M6644" s="255"/>
      <c r="N6644" s="255"/>
      <c r="O6644" s="98"/>
      <c r="P6644" s="98"/>
      <c r="Q6644" s="130"/>
    </row>
    <row r="6645" spans="1:17" ht="12.6" customHeight="1" x14ac:dyDescent="0.2">
      <c r="A6645" s="234"/>
      <c r="B6645" s="98"/>
      <c r="C6645" s="130"/>
      <c r="D6645" s="240"/>
      <c r="E6645" s="240"/>
      <c r="F6645" s="224"/>
      <c r="G6645" s="98"/>
      <c r="H6645" s="98"/>
      <c r="I6645" s="130"/>
      <c r="J6645" s="98"/>
      <c r="K6645" s="98"/>
      <c r="L6645" s="98"/>
      <c r="M6645" s="255"/>
      <c r="N6645" s="255"/>
      <c r="O6645" s="98"/>
      <c r="P6645" s="98"/>
      <c r="Q6645" s="130"/>
    </row>
    <row r="6646" spans="1:17" ht="12.6" customHeight="1" x14ac:dyDescent="0.2">
      <c r="A6646" s="234"/>
      <c r="B6646" s="98"/>
      <c r="C6646" s="130"/>
      <c r="D6646" s="240"/>
      <c r="E6646" s="240"/>
      <c r="F6646" s="224"/>
      <c r="G6646" s="98"/>
      <c r="H6646" s="98"/>
      <c r="I6646" s="130"/>
      <c r="J6646" s="98"/>
      <c r="K6646" s="98"/>
      <c r="L6646" s="98"/>
      <c r="M6646" s="255"/>
      <c r="N6646" s="255"/>
      <c r="O6646" s="98"/>
      <c r="P6646" s="98"/>
      <c r="Q6646" s="130"/>
    </row>
    <row r="6647" spans="1:17" ht="12.6" customHeight="1" x14ac:dyDescent="0.2">
      <c r="A6647" s="234"/>
      <c r="B6647" s="98"/>
      <c r="C6647" s="130"/>
      <c r="D6647" s="240"/>
      <c r="E6647" s="240"/>
      <c r="F6647" s="224"/>
      <c r="G6647" s="98"/>
      <c r="H6647" s="98"/>
      <c r="I6647" s="130"/>
      <c r="J6647" s="98"/>
      <c r="K6647" s="98"/>
      <c r="L6647" s="98"/>
      <c r="M6647" s="255"/>
      <c r="N6647" s="255"/>
      <c r="O6647" s="98"/>
      <c r="P6647" s="98"/>
      <c r="Q6647" s="130"/>
    </row>
    <row r="6648" spans="1:17" ht="12.6" customHeight="1" x14ac:dyDescent="0.2">
      <c r="A6648" s="234"/>
      <c r="B6648" s="98"/>
      <c r="C6648" s="130"/>
      <c r="D6648" s="240"/>
      <c r="E6648" s="240"/>
      <c r="F6648" s="224"/>
      <c r="G6648" s="98"/>
      <c r="H6648" s="98"/>
      <c r="I6648" s="130"/>
      <c r="J6648" s="98"/>
      <c r="K6648" s="98"/>
      <c r="L6648" s="98"/>
      <c r="M6648" s="255"/>
      <c r="N6648" s="255"/>
      <c r="O6648" s="98"/>
      <c r="P6648" s="98"/>
      <c r="Q6648" s="130"/>
    </row>
    <row r="6649" spans="1:17" ht="12.6" customHeight="1" x14ac:dyDescent="0.2">
      <c r="A6649" s="234"/>
      <c r="B6649" s="98"/>
      <c r="C6649" s="130"/>
      <c r="D6649" s="240"/>
      <c r="E6649" s="240"/>
      <c r="F6649" s="224"/>
      <c r="G6649" s="98"/>
      <c r="H6649" s="98"/>
      <c r="I6649" s="130"/>
      <c r="J6649" s="98"/>
      <c r="K6649" s="98"/>
      <c r="L6649" s="98"/>
      <c r="M6649" s="255"/>
      <c r="N6649" s="255"/>
      <c r="O6649" s="98"/>
      <c r="P6649" s="98"/>
      <c r="Q6649" s="130"/>
    </row>
    <row r="6650" spans="1:17" ht="12.6" customHeight="1" x14ac:dyDescent="0.2">
      <c r="A6650" s="234"/>
      <c r="B6650" s="98"/>
      <c r="C6650" s="130"/>
      <c r="D6650" s="240"/>
      <c r="E6650" s="240"/>
      <c r="F6650" s="224"/>
      <c r="G6650" s="98"/>
      <c r="H6650" s="98"/>
      <c r="I6650" s="130"/>
      <c r="J6650" s="98"/>
      <c r="K6650" s="98"/>
      <c r="L6650" s="98"/>
      <c r="M6650" s="255"/>
      <c r="N6650" s="255"/>
      <c r="O6650" s="98"/>
      <c r="P6650" s="98"/>
      <c r="Q6650" s="130"/>
    </row>
    <row r="6651" spans="1:17" ht="12.6" customHeight="1" x14ac:dyDescent="0.2">
      <c r="A6651" s="234"/>
      <c r="B6651" s="98"/>
      <c r="C6651" s="130"/>
      <c r="D6651" s="240"/>
      <c r="E6651" s="240"/>
      <c r="F6651" s="224"/>
      <c r="G6651" s="98"/>
      <c r="H6651" s="98"/>
      <c r="I6651" s="130"/>
      <c r="J6651" s="98"/>
      <c r="K6651" s="98"/>
      <c r="L6651" s="98"/>
      <c r="M6651" s="255"/>
      <c r="N6651" s="255"/>
      <c r="O6651" s="98"/>
      <c r="P6651" s="98"/>
      <c r="Q6651" s="130"/>
    </row>
    <row r="6652" spans="1:17" ht="12.6" customHeight="1" x14ac:dyDescent="0.2">
      <c r="A6652" s="234"/>
      <c r="B6652" s="98"/>
      <c r="C6652" s="130"/>
      <c r="D6652" s="240"/>
      <c r="E6652" s="240"/>
      <c r="F6652" s="224"/>
      <c r="G6652" s="98"/>
      <c r="H6652" s="98"/>
      <c r="I6652" s="130"/>
      <c r="J6652" s="98"/>
      <c r="K6652" s="98"/>
      <c r="L6652" s="98"/>
      <c r="M6652" s="255"/>
      <c r="N6652" s="255"/>
      <c r="O6652" s="98"/>
      <c r="P6652" s="98"/>
      <c r="Q6652" s="130"/>
    </row>
    <row r="6653" spans="1:17" ht="12.6" customHeight="1" x14ac:dyDescent="0.2">
      <c r="A6653" s="234"/>
      <c r="B6653" s="98"/>
      <c r="C6653" s="130"/>
      <c r="D6653" s="240"/>
      <c r="E6653" s="240"/>
      <c r="F6653" s="224"/>
      <c r="G6653" s="98"/>
      <c r="H6653" s="98"/>
      <c r="I6653" s="130"/>
      <c r="J6653" s="98"/>
      <c r="K6653" s="98"/>
      <c r="L6653" s="98"/>
      <c r="M6653" s="255"/>
      <c r="N6653" s="255"/>
      <c r="O6653" s="98"/>
      <c r="P6653" s="98"/>
      <c r="Q6653" s="130"/>
    </row>
    <row r="6654" spans="1:17" ht="12.6" customHeight="1" x14ac:dyDescent="0.2">
      <c r="A6654" s="234"/>
      <c r="B6654" s="98"/>
      <c r="C6654" s="130"/>
      <c r="D6654" s="240"/>
      <c r="E6654" s="240"/>
      <c r="F6654" s="224"/>
      <c r="G6654" s="98"/>
      <c r="H6654" s="98"/>
      <c r="I6654" s="130"/>
      <c r="J6654" s="98"/>
      <c r="K6654" s="98"/>
      <c r="L6654" s="98"/>
      <c r="M6654" s="255"/>
      <c r="N6654" s="255"/>
      <c r="O6654" s="98"/>
      <c r="P6654" s="98"/>
      <c r="Q6654" s="130"/>
    </row>
    <row r="6655" spans="1:17" ht="12.6" customHeight="1" x14ac:dyDescent="0.2">
      <c r="A6655" s="234"/>
      <c r="B6655" s="98"/>
      <c r="C6655" s="130"/>
      <c r="D6655" s="240"/>
      <c r="E6655" s="240"/>
      <c r="F6655" s="224"/>
      <c r="G6655" s="98"/>
      <c r="H6655" s="98"/>
      <c r="I6655" s="130"/>
      <c r="J6655" s="98"/>
      <c r="K6655" s="98"/>
      <c r="L6655" s="98"/>
      <c r="M6655" s="255"/>
      <c r="N6655" s="255"/>
      <c r="O6655" s="98"/>
      <c r="P6655" s="98"/>
      <c r="Q6655" s="130"/>
    </row>
    <row r="6656" spans="1:17" ht="12.6" customHeight="1" x14ac:dyDescent="0.2">
      <c r="A6656" s="234"/>
      <c r="B6656" s="98"/>
      <c r="C6656" s="130"/>
      <c r="D6656" s="240"/>
      <c r="E6656" s="240"/>
      <c r="F6656" s="224"/>
      <c r="G6656" s="98"/>
      <c r="H6656" s="98"/>
      <c r="I6656" s="130"/>
      <c r="J6656" s="98"/>
      <c r="K6656" s="98"/>
      <c r="L6656" s="98"/>
      <c r="M6656" s="255"/>
      <c r="N6656" s="255"/>
      <c r="O6656" s="98"/>
      <c r="P6656" s="98"/>
      <c r="Q6656" s="130"/>
    </row>
    <row r="6657" spans="1:17" ht="12.6" customHeight="1" x14ac:dyDescent="0.2">
      <c r="A6657" s="234"/>
      <c r="B6657" s="98"/>
      <c r="C6657" s="130"/>
      <c r="D6657" s="240"/>
      <c r="E6657" s="240"/>
      <c r="F6657" s="224"/>
      <c r="G6657" s="98"/>
      <c r="H6657" s="98"/>
      <c r="I6657" s="130"/>
      <c r="J6657" s="98"/>
      <c r="K6657" s="98"/>
      <c r="L6657" s="98"/>
      <c r="M6657" s="255"/>
      <c r="N6657" s="255"/>
      <c r="O6657" s="98"/>
      <c r="P6657" s="98"/>
      <c r="Q6657" s="130"/>
    </row>
    <row r="6658" spans="1:17" ht="12.6" customHeight="1" x14ac:dyDescent="0.2">
      <c r="A6658" s="234"/>
      <c r="B6658" s="98"/>
      <c r="C6658" s="130"/>
      <c r="D6658" s="240"/>
      <c r="E6658" s="240"/>
      <c r="F6658" s="224"/>
      <c r="G6658" s="98"/>
      <c r="H6658" s="98"/>
      <c r="I6658" s="130"/>
      <c r="J6658" s="98"/>
      <c r="K6658" s="98"/>
      <c r="L6658" s="98"/>
      <c r="M6658" s="255"/>
      <c r="N6658" s="255"/>
      <c r="O6658" s="98"/>
      <c r="P6658" s="98"/>
      <c r="Q6658" s="130"/>
    </row>
    <row r="6659" spans="1:17" ht="12.6" customHeight="1" x14ac:dyDescent="0.2">
      <c r="A6659" s="234"/>
      <c r="B6659" s="98"/>
      <c r="C6659" s="130"/>
      <c r="D6659" s="240"/>
      <c r="E6659" s="240"/>
      <c r="F6659" s="224"/>
      <c r="G6659" s="98"/>
      <c r="H6659" s="98"/>
      <c r="I6659" s="130"/>
      <c r="J6659" s="98"/>
      <c r="K6659" s="98"/>
      <c r="L6659" s="98"/>
      <c r="M6659" s="255"/>
      <c r="N6659" s="255"/>
      <c r="O6659" s="98"/>
      <c r="P6659" s="98"/>
      <c r="Q6659" s="130"/>
    </row>
    <row r="6660" spans="1:17" ht="12.6" customHeight="1" x14ac:dyDescent="0.2">
      <c r="A6660" s="234"/>
      <c r="B6660" s="98"/>
      <c r="C6660" s="130"/>
      <c r="D6660" s="240"/>
      <c r="E6660" s="240"/>
      <c r="F6660" s="224"/>
      <c r="G6660" s="98"/>
      <c r="H6660" s="98"/>
      <c r="I6660" s="130"/>
      <c r="J6660" s="98"/>
      <c r="K6660" s="98"/>
      <c r="L6660" s="98"/>
      <c r="M6660" s="255"/>
      <c r="N6660" s="255"/>
      <c r="O6660" s="98"/>
      <c r="P6660" s="98"/>
      <c r="Q6660" s="130"/>
    </row>
    <row r="6661" spans="1:17" ht="12.6" customHeight="1" x14ac:dyDescent="0.2">
      <c r="A6661" s="234"/>
      <c r="B6661" s="98"/>
      <c r="C6661" s="130"/>
      <c r="D6661" s="240"/>
      <c r="E6661" s="240"/>
      <c r="F6661" s="224"/>
      <c r="G6661" s="98"/>
      <c r="H6661" s="98"/>
      <c r="I6661" s="130"/>
      <c r="J6661" s="98"/>
      <c r="K6661" s="98"/>
      <c r="L6661" s="98"/>
      <c r="M6661" s="255"/>
      <c r="N6661" s="255"/>
      <c r="O6661" s="98"/>
      <c r="P6661" s="98"/>
      <c r="Q6661" s="130"/>
    </row>
    <row r="6662" spans="1:17" ht="12.6" customHeight="1" x14ac:dyDescent="0.2">
      <c r="A6662" s="234"/>
      <c r="B6662" s="98"/>
      <c r="C6662" s="130"/>
      <c r="D6662" s="240"/>
      <c r="E6662" s="240"/>
      <c r="F6662" s="224"/>
      <c r="G6662" s="98"/>
      <c r="H6662" s="98"/>
      <c r="I6662" s="130"/>
      <c r="J6662" s="98"/>
      <c r="K6662" s="98"/>
      <c r="L6662" s="98"/>
      <c r="M6662" s="255"/>
      <c r="N6662" s="255"/>
      <c r="O6662" s="98"/>
      <c r="P6662" s="98"/>
      <c r="Q6662" s="130"/>
    </row>
    <row r="6663" spans="1:17" ht="12.6" customHeight="1" x14ac:dyDescent="0.2">
      <c r="A6663" s="234"/>
      <c r="B6663" s="98"/>
      <c r="C6663" s="130"/>
      <c r="D6663" s="240"/>
      <c r="E6663" s="240"/>
      <c r="F6663" s="224"/>
      <c r="G6663" s="98"/>
      <c r="H6663" s="98"/>
      <c r="I6663" s="130"/>
      <c r="J6663" s="98"/>
      <c r="K6663" s="98"/>
      <c r="L6663" s="98"/>
      <c r="M6663" s="255"/>
      <c r="N6663" s="255"/>
      <c r="O6663" s="98"/>
      <c r="P6663" s="98"/>
      <c r="Q6663" s="130"/>
    </row>
    <row r="6664" spans="1:17" ht="12.6" customHeight="1" x14ac:dyDescent="0.2">
      <c r="A6664" s="234"/>
      <c r="B6664" s="98"/>
      <c r="C6664" s="130"/>
      <c r="D6664" s="240"/>
      <c r="E6664" s="240"/>
      <c r="F6664" s="224"/>
      <c r="G6664" s="98"/>
      <c r="H6664" s="98"/>
      <c r="I6664" s="130"/>
      <c r="J6664" s="98"/>
      <c r="K6664" s="98"/>
      <c r="L6664" s="98"/>
      <c r="M6664" s="255"/>
      <c r="N6664" s="255"/>
      <c r="O6664" s="98"/>
      <c r="P6664" s="98"/>
      <c r="Q6664" s="130"/>
    </row>
    <row r="6665" spans="1:17" ht="12.6" customHeight="1" x14ac:dyDescent="0.2">
      <c r="A6665" s="234"/>
      <c r="B6665" s="98"/>
      <c r="C6665" s="130"/>
      <c r="D6665" s="240"/>
      <c r="E6665" s="240"/>
      <c r="F6665" s="224"/>
      <c r="G6665" s="98"/>
      <c r="H6665" s="98"/>
      <c r="I6665" s="130"/>
      <c r="J6665" s="98"/>
      <c r="K6665" s="98"/>
      <c r="L6665" s="98"/>
      <c r="M6665" s="255"/>
      <c r="N6665" s="255"/>
      <c r="O6665" s="98"/>
      <c r="P6665" s="98"/>
      <c r="Q6665" s="130"/>
    </row>
    <row r="6666" spans="1:17" ht="12.6" customHeight="1" x14ac:dyDescent="0.2">
      <c r="A6666" s="234"/>
      <c r="B6666" s="98"/>
      <c r="C6666" s="130"/>
      <c r="D6666" s="240"/>
      <c r="E6666" s="240"/>
      <c r="F6666" s="224"/>
      <c r="G6666" s="98"/>
      <c r="H6666" s="98"/>
      <c r="I6666" s="130"/>
      <c r="J6666" s="98"/>
      <c r="K6666" s="98"/>
      <c r="L6666" s="98"/>
      <c r="M6666" s="255"/>
      <c r="N6666" s="255"/>
      <c r="O6666" s="98"/>
      <c r="P6666" s="98"/>
      <c r="Q6666" s="130"/>
    </row>
    <row r="6667" spans="1:17" ht="12.6" customHeight="1" x14ac:dyDescent="0.2">
      <c r="A6667" s="234"/>
      <c r="B6667" s="98"/>
      <c r="C6667" s="130"/>
      <c r="D6667" s="240"/>
      <c r="E6667" s="240"/>
      <c r="F6667" s="224"/>
      <c r="G6667" s="98"/>
      <c r="H6667" s="98"/>
      <c r="I6667" s="130"/>
      <c r="J6667" s="98"/>
      <c r="K6667" s="98"/>
      <c r="L6667" s="98"/>
      <c r="M6667" s="255"/>
      <c r="N6667" s="255"/>
      <c r="O6667" s="98"/>
      <c r="P6667" s="98"/>
      <c r="Q6667" s="130"/>
    </row>
    <row r="6668" spans="1:17" ht="12.6" customHeight="1" x14ac:dyDescent="0.2">
      <c r="A6668" s="234"/>
      <c r="B6668" s="98"/>
      <c r="C6668" s="130"/>
      <c r="D6668" s="240"/>
      <c r="E6668" s="240"/>
      <c r="F6668" s="224"/>
      <c r="G6668" s="98"/>
      <c r="H6668" s="98"/>
      <c r="I6668" s="130"/>
      <c r="J6668" s="98"/>
      <c r="K6668" s="98"/>
      <c r="L6668" s="98"/>
      <c r="M6668" s="255"/>
      <c r="N6668" s="255"/>
      <c r="O6668" s="98"/>
      <c r="P6668" s="98"/>
      <c r="Q6668" s="130"/>
    </row>
    <row r="6669" spans="1:17" ht="12.6" customHeight="1" x14ac:dyDescent="0.2">
      <c r="A6669" s="234"/>
      <c r="B6669" s="98"/>
      <c r="C6669" s="130"/>
      <c r="D6669" s="240"/>
      <c r="E6669" s="240"/>
      <c r="F6669" s="224"/>
      <c r="G6669" s="98"/>
      <c r="H6669" s="98"/>
      <c r="I6669" s="130"/>
      <c r="J6669" s="98"/>
      <c r="K6669" s="98"/>
      <c r="L6669" s="98"/>
      <c r="M6669" s="255"/>
      <c r="N6669" s="255"/>
      <c r="O6669" s="98"/>
      <c r="P6669" s="98"/>
      <c r="Q6669" s="130"/>
    </row>
    <row r="6670" spans="1:17" ht="12.6" customHeight="1" x14ac:dyDescent="0.2">
      <c r="A6670" s="234"/>
      <c r="B6670" s="98"/>
      <c r="C6670" s="130"/>
      <c r="D6670" s="240"/>
      <c r="E6670" s="240"/>
      <c r="F6670" s="224"/>
      <c r="G6670" s="98"/>
      <c r="H6670" s="98"/>
      <c r="I6670" s="130"/>
      <c r="J6670" s="98"/>
      <c r="K6670" s="98"/>
      <c r="L6670" s="98"/>
      <c r="M6670" s="255"/>
      <c r="N6670" s="255"/>
      <c r="O6670" s="98"/>
      <c r="P6670" s="98"/>
      <c r="Q6670" s="130"/>
    </row>
    <row r="6671" spans="1:17" ht="12.6" customHeight="1" x14ac:dyDescent="0.2">
      <c r="A6671" s="234"/>
      <c r="B6671" s="98"/>
      <c r="C6671" s="130"/>
      <c r="D6671" s="240"/>
      <c r="E6671" s="240"/>
      <c r="F6671" s="224"/>
      <c r="G6671" s="98"/>
      <c r="H6671" s="98"/>
      <c r="I6671" s="130"/>
      <c r="J6671" s="98"/>
      <c r="K6671" s="98"/>
      <c r="L6671" s="98"/>
      <c r="M6671" s="255"/>
      <c r="N6671" s="255"/>
      <c r="O6671" s="98"/>
      <c r="P6671" s="98"/>
      <c r="Q6671" s="130"/>
    </row>
    <row r="6672" spans="1:17" ht="12.6" customHeight="1" x14ac:dyDescent="0.2">
      <c r="A6672" s="234"/>
      <c r="B6672" s="98"/>
      <c r="C6672" s="130"/>
      <c r="D6672" s="240"/>
      <c r="E6672" s="240"/>
      <c r="F6672" s="224"/>
      <c r="G6672" s="98"/>
      <c r="H6672" s="98"/>
      <c r="I6672" s="130"/>
      <c r="J6672" s="98"/>
      <c r="K6672" s="98"/>
      <c r="L6672" s="98"/>
      <c r="M6672" s="255"/>
      <c r="N6672" s="255"/>
      <c r="O6672" s="98"/>
      <c r="P6672" s="98"/>
      <c r="Q6672" s="130"/>
    </row>
    <row r="6673" spans="1:17" ht="12.6" customHeight="1" x14ac:dyDescent="0.2">
      <c r="A6673" s="234"/>
      <c r="B6673" s="98"/>
      <c r="C6673" s="130"/>
      <c r="D6673" s="240"/>
      <c r="E6673" s="240"/>
      <c r="F6673" s="224"/>
      <c r="G6673" s="98"/>
      <c r="H6673" s="98"/>
      <c r="I6673" s="130"/>
      <c r="J6673" s="98"/>
      <c r="K6673" s="98"/>
      <c r="L6673" s="98"/>
      <c r="M6673" s="255"/>
      <c r="N6673" s="255"/>
      <c r="O6673" s="98"/>
      <c r="P6673" s="98"/>
      <c r="Q6673" s="130"/>
    </row>
    <row r="6674" spans="1:17" ht="12.6" customHeight="1" x14ac:dyDescent="0.2">
      <c r="A6674" s="234"/>
      <c r="B6674" s="98"/>
      <c r="C6674" s="130"/>
      <c r="D6674" s="240"/>
      <c r="E6674" s="240"/>
      <c r="F6674" s="224"/>
      <c r="G6674" s="98"/>
      <c r="H6674" s="98"/>
      <c r="I6674" s="130"/>
      <c r="J6674" s="98"/>
      <c r="K6674" s="98"/>
      <c r="L6674" s="98"/>
      <c r="M6674" s="255"/>
      <c r="N6674" s="255"/>
      <c r="O6674" s="98"/>
      <c r="P6674" s="98"/>
      <c r="Q6674" s="130"/>
    </row>
    <row r="6675" spans="1:17" ht="12.6" customHeight="1" x14ac:dyDescent="0.2">
      <c r="A6675" s="234"/>
      <c r="B6675" s="98"/>
      <c r="C6675" s="130"/>
      <c r="D6675" s="240"/>
      <c r="E6675" s="240"/>
      <c r="F6675" s="224"/>
      <c r="G6675" s="98"/>
      <c r="H6675" s="98"/>
      <c r="I6675" s="130"/>
      <c r="J6675" s="98"/>
      <c r="K6675" s="98"/>
      <c r="L6675" s="98"/>
      <c r="M6675" s="255"/>
      <c r="N6675" s="255"/>
      <c r="O6675" s="98"/>
      <c r="P6675" s="98"/>
      <c r="Q6675" s="130"/>
    </row>
    <row r="6676" spans="1:17" ht="12.6" customHeight="1" x14ac:dyDescent="0.2">
      <c r="A6676" s="234"/>
      <c r="B6676" s="98"/>
      <c r="C6676" s="130"/>
      <c r="D6676" s="240"/>
      <c r="E6676" s="240"/>
      <c r="F6676" s="224"/>
      <c r="G6676" s="98"/>
      <c r="H6676" s="98"/>
      <c r="I6676" s="130"/>
      <c r="J6676" s="98"/>
      <c r="K6676" s="98"/>
      <c r="L6676" s="98"/>
      <c r="M6676" s="255"/>
      <c r="N6676" s="255"/>
      <c r="O6676" s="98"/>
      <c r="P6676" s="98"/>
      <c r="Q6676" s="130"/>
    </row>
    <row r="6677" spans="1:17" ht="12.6" customHeight="1" x14ac:dyDescent="0.2">
      <c r="A6677" s="234"/>
      <c r="B6677" s="98"/>
      <c r="C6677" s="130"/>
      <c r="D6677" s="240"/>
      <c r="E6677" s="240"/>
      <c r="F6677" s="224"/>
      <c r="G6677" s="98"/>
      <c r="H6677" s="98"/>
      <c r="I6677" s="130"/>
      <c r="J6677" s="98"/>
      <c r="K6677" s="98"/>
      <c r="L6677" s="98"/>
      <c r="M6677" s="255"/>
      <c r="N6677" s="255"/>
      <c r="O6677" s="98"/>
      <c r="P6677" s="98"/>
      <c r="Q6677" s="130"/>
    </row>
    <row r="6678" spans="1:17" ht="12.6" customHeight="1" x14ac:dyDescent="0.2">
      <c r="A6678" s="234"/>
      <c r="B6678" s="98"/>
      <c r="C6678" s="130"/>
      <c r="D6678" s="240"/>
      <c r="E6678" s="240"/>
      <c r="F6678" s="224"/>
      <c r="G6678" s="98"/>
      <c r="H6678" s="98"/>
      <c r="I6678" s="130"/>
      <c r="J6678" s="98"/>
      <c r="K6678" s="98"/>
      <c r="L6678" s="98"/>
      <c r="M6678" s="255"/>
      <c r="N6678" s="255"/>
      <c r="O6678" s="98"/>
      <c r="P6678" s="98"/>
      <c r="Q6678" s="130"/>
    </row>
    <row r="6679" spans="1:17" ht="12.6" customHeight="1" x14ac:dyDescent="0.2">
      <c r="A6679" s="234"/>
      <c r="B6679" s="98"/>
      <c r="C6679" s="130"/>
      <c r="D6679" s="240"/>
      <c r="E6679" s="240"/>
      <c r="F6679" s="224"/>
      <c r="G6679" s="98"/>
      <c r="H6679" s="98"/>
      <c r="I6679" s="130"/>
      <c r="J6679" s="98"/>
      <c r="K6679" s="98"/>
      <c r="L6679" s="98"/>
      <c r="M6679" s="255"/>
      <c r="N6679" s="255"/>
      <c r="O6679" s="98"/>
      <c r="P6679" s="98"/>
      <c r="Q6679" s="130"/>
    </row>
    <row r="6680" spans="1:17" ht="12.6" customHeight="1" x14ac:dyDescent="0.2">
      <c r="A6680" s="234"/>
      <c r="B6680" s="98"/>
      <c r="C6680" s="130"/>
      <c r="D6680" s="240"/>
      <c r="E6680" s="240"/>
      <c r="F6680" s="224"/>
      <c r="G6680" s="98"/>
      <c r="H6680" s="98"/>
      <c r="I6680" s="130"/>
      <c r="J6680" s="98"/>
      <c r="K6680" s="98"/>
      <c r="L6680" s="98"/>
      <c r="M6680" s="255"/>
      <c r="N6680" s="255"/>
      <c r="O6680" s="98"/>
      <c r="P6680" s="98"/>
      <c r="Q6680" s="130"/>
    </row>
    <row r="6681" spans="1:17" ht="12.6" customHeight="1" x14ac:dyDescent="0.2">
      <c r="A6681" s="234"/>
      <c r="B6681" s="98"/>
      <c r="C6681" s="130"/>
      <c r="D6681" s="240"/>
      <c r="E6681" s="240"/>
      <c r="F6681" s="224"/>
      <c r="G6681" s="98"/>
      <c r="H6681" s="98"/>
      <c r="I6681" s="130"/>
      <c r="J6681" s="98"/>
      <c r="K6681" s="98"/>
      <c r="L6681" s="98"/>
      <c r="M6681" s="255"/>
      <c r="N6681" s="255"/>
      <c r="O6681" s="98"/>
      <c r="P6681" s="98"/>
      <c r="Q6681" s="130"/>
    </row>
    <row r="6682" spans="1:17" ht="12.6" customHeight="1" x14ac:dyDescent="0.2">
      <c r="A6682" s="234"/>
      <c r="B6682" s="98"/>
      <c r="C6682" s="130"/>
      <c r="D6682" s="240"/>
      <c r="E6682" s="240"/>
      <c r="F6682" s="224"/>
      <c r="G6682" s="98"/>
      <c r="H6682" s="98"/>
      <c r="I6682" s="130"/>
      <c r="J6682" s="98"/>
      <c r="K6682" s="98"/>
      <c r="L6682" s="98"/>
      <c r="M6682" s="255"/>
      <c r="N6682" s="255"/>
      <c r="O6682" s="98"/>
      <c r="P6682" s="98"/>
      <c r="Q6682" s="130"/>
    </row>
    <row r="6683" spans="1:17" ht="12.6" customHeight="1" x14ac:dyDescent="0.2">
      <c r="A6683" s="234"/>
      <c r="B6683" s="98"/>
      <c r="C6683" s="130"/>
      <c r="D6683" s="240"/>
      <c r="E6683" s="240"/>
      <c r="F6683" s="224"/>
      <c r="G6683" s="98"/>
      <c r="H6683" s="98"/>
      <c r="I6683" s="130"/>
      <c r="J6683" s="98"/>
      <c r="K6683" s="98"/>
      <c r="L6683" s="98"/>
      <c r="M6683" s="255"/>
      <c r="N6683" s="255"/>
      <c r="O6683" s="98"/>
      <c r="P6683" s="98"/>
      <c r="Q6683" s="130"/>
    </row>
    <row r="6684" spans="1:17" ht="12.6" customHeight="1" x14ac:dyDescent="0.2">
      <c r="A6684" s="234"/>
      <c r="B6684" s="98"/>
      <c r="C6684" s="130"/>
      <c r="D6684" s="240"/>
      <c r="E6684" s="240"/>
      <c r="F6684" s="224"/>
      <c r="G6684" s="98"/>
      <c r="H6684" s="98"/>
      <c r="I6684" s="130"/>
      <c r="J6684" s="98"/>
      <c r="K6684" s="98"/>
      <c r="L6684" s="98"/>
      <c r="M6684" s="255"/>
      <c r="N6684" s="255"/>
      <c r="O6684" s="98"/>
      <c r="P6684" s="98"/>
      <c r="Q6684" s="130"/>
    </row>
    <row r="6685" spans="1:17" ht="12.6" customHeight="1" x14ac:dyDescent="0.2">
      <c r="A6685" s="234"/>
      <c r="B6685" s="98"/>
      <c r="C6685" s="130"/>
      <c r="D6685" s="240"/>
      <c r="E6685" s="240"/>
      <c r="F6685" s="224"/>
      <c r="G6685" s="98"/>
      <c r="H6685" s="98"/>
      <c r="I6685" s="130"/>
      <c r="J6685" s="98"/>
      <c r="K6685" s="98"/>
      <c r="L6685" s="98"/>
      <c r="M6685" s="255"/>
      <c r="N6685" s="255"/>
      <c r="O6685" s="98"/>
      <c r="P6685" s="98"/>
      <c r="Q6685" s="130"/>
    </row>
    <row r="6686" spans="1:17" ht="12.6" customHeight="1" x14ac:dyDescent="0.2">
      <c r="A6686" s="234"/>
      <c r="B6686" s="98"/>
      <c r="C6686" s="130"/>
      <c r="D6686" s="240"/>
      <c r="E6686" s="240"/>
      <c r="F6686" s="224"/>
      <c r="G6686" s="98"/>
      <c r="H6686" s="98"/>
      <c r="I6686" s="130"/>
      <c r="J6686" s="98"/>
      <c r="K6686" s="98"/>
      <c r="L6686" s="98"/>
      <c r="M6686" s="255"/>
      <c r="N6686" s="255"/>
      <c r="O6686" s="98"/>
      <c r="P6686" s="98"/>
      <c r="Q6686" s="130"/>
    </row>
    <row r="6687" spans="1:17" ht="12.6" customHeight="1" x14ac:dyDescent="0.2">
      <c r="A6687" s="234"/>
      <c r="B6687" s="98"/>
      <c r="C6687" s="130"/>
      <c r="D6687" s="240"/>
      <c r="E6687" s="240"/>
      <c r="F6687" s="224"/>
      <c r="G6687" s="98"/>
      <c r="H6687" s="98"/>
      <c r="I6687" s="130"/>
      <c r="J6687" s="98"/>
      <c r="K6687" s="98"/>
      <c r="L6687" s="98"/>
      <c r="M6687" s="255"/>
      <c r="N6687" s="255"/>
      <c r="O6687" s="98"/>
      <c r="P6687" s="98"/>
      <c r="Q6687" s="130"/>
    </row>
    <row r="6688" spans="1:17" ht="12.6" customHeight="1" x14ac:dyDescent="0.2">
      <c r="A6688" s="234"/>
      <c r="B6688" s="98"/>
      <c r="C6688" s="130"/>
      <c r="D6688" s="240"/>
      <c r="E6688" s="240"/>
      <c r="F6688" s="224"/>
      <c r="G6688" s="98"/>
      <c r="H6688" s="98"/>
      <c r="I6688" s="130"/>
      <c r="J6688" s="98"/>
      <c r="K6688" s="98"/>
      <c r="L6688" s="98"/>
      <c r="M6688" s="255"/>
      <c r="N6688" s="255"/>
      <c r="O6688" s="98"/>
      <c r="P6688" s="98"/>
      <c r="Q6688" s="130"/>
    </row>
    <row r="6689" spans="1:17" ht="12.6" customHeight="1" x14ac:dyDescent="0.2">
      <c r="A6689" s="234"/>
      <c r="B6689" s="98"/>
      <c r="C6689" s="130"/>
      <c r="D6689" s="240"/>
      <c r="E6689" s="240"/>
      <c r="F6689" s="224"/>
      <c r="G6689" s="98"/>
      <c r="H6689" s="98"/>
      <c r="I6689" s="130"/>
      <c r="J6689" s="98"/>
      <c r="K6689" s="98"/>
      <c r="L6689" s="98"/>
      <c r="M6689" s="255"/>
      <c r="N6689" s="255"/>
      <c r="O6689" s="98"/>
      <c r="P6689" s="98"/>
      <c r="Q6689" s="130"/>
    </row>
    <row r="6690" spans="1:17" ht="12.6" customHeight="1" x14ac:dyDescent="0.2">
      <c r="A6690" s="234"/>
      <c r="B6690" s="98"/>
      <c r="C6690" s="130"/>
      <c r="D6690" s="240"/>
      <c r="E6690" s="240"/>
      <c r="F6690" s="224"/>
      <c r="G6690" s="98"/>
      <c r="H6690" s="98"/>
      <c r="I6690" s="130"/>
      <c r="J6690" s="98"/>
      <c r="K6690" s="98"/>
      <c r="L6690" s="98"/>
      <c r="M6690" s="255"/>
      <c r="N6690" s="255"/>
      <c r="O6690" s="98"/>
      <c r="P6690" s="98"/>
      <c r="Q6690" s="130"/>
    </row>
    <row r="6691" spans="1:17" ht="12.6" customHeight="1" x14ac:dyDescent="0.2">
      <c r="A6691" s="234"/>
      <c r="B6691" s="98"/>
      <c r="C6691" s="130"/>
      <c r="D6691" s="240"/>
      <c r="E6691" s="240"/>
      <c r="F6691" s="224"/>
      <c r="G6691" s="98"/>
      <c r="H6691" s="98"/>
      <c r="I6691" s="130"/>
      <c r="J6691" s="98"/>
      <c r="K6691" s="98"/>
      <c r="L6691" s="98"/>
      <c r="M6691" s="255"/>
      <c r="N6691" s="255"/>
      <c r="O6691" s="98"/>
      <c r="P6691" s="98"/>
      <c r="Q6691" s="130"/>
    </row>
    <row r="6692" spans="1:17" ht="12.6" customHeight="1" x14ac:dyDescent="0.2">
      <c r="A6692" s="234"/>
      <c r="B6692" s="98"/>
      <c r="C6692" s="130"/>
      <c r="D6692" s="240"/>
      <c r="E6692" s="240"/>
      <c r="F6692" s="224"/>
      <c r="G6692" s="98"/>
      <c r="H6692" s="98"/>
      <c r="I6692" s="130"/>
      <c r="J6692" s="98"/>
      <c r="K6692" s="98"/>
      <c r="L6692" s="98"/>
      <c r="M6692" s="255"/>
      <c r="N6692" s="255"/>
      <c r="O6692" s="98"/>
      <c r="P6692" s="98"/>
      <c r="Q6692" s="130"/>
    </row>
    <row r="6693" spans="1:17" ht="12.6" customHeight="1" x14ac:dyDescent="0.2">
      <c r="A6693" s="234"/>
      <c r="B6693" s="98"/>
      <c r="C6693" s="130"/>
      <c r="D6693" s="240"/>
      <c r="E6693" s="240"/>
      <c r="F6693" s="224"/>
      <c r="G6693" s="98"/>
      <c r="H6693" s="98"/>
      <c r="I6693" s="130"/>
      <c r="J6693" s="98"/>
      <c r="K6693" s="98"/>
      <c r="L6693" s="98"/>
      <c r="M6693" s="255"/>
      <c r="N6693" s="255"/>
      <c r="O6693" s="98"/>
      <c r="P6693" s="98"/>
      <c r="Q6693" s="130"/>
    </row>
    <row r="6694" spans="1:17" ht="12.6" customHeight="1" x14ac:dyDescent="0.2">
      <c r="A6694" s="234"/>
      <c r="B6694" s="98"/>
      <c r="C6694" s="130"/>
      <c r="D6694" s="240"/>
      <c r="E6694" s="240"/>
      <c r="F6694" s="224"/>
      <c r="G6694" s="98"/>
      <c r="H6694" s="98"/>
      <c r="I6694" s="130"/>
      <c r="J6694" s="98"/>
      <c r="K6694" s="98"/>
      <c r="L6694" s="98"/>
      <c r="M6694" s="255"/>
      <c r="N6694" s="255"/>
      <c r="O6694" s="98"/>
      <c r="P6694" s="98"/>
      <c r="Q6694" s="130"/>
    </row>
    <row r="6695" spans="1:17" ht="12.6" customHeight="1" x14ac:dyDescent="0.2">
      <c r="A6695" s="234"/>
      <c r="B6695" s="98"/>
      <c r="C6695" s="130"/>
      <c r="D6695" s="240"/>
      <c r="E6695" s="240"/>
      <c r="F6695" s="224"/>
      <c r="G6695" s="98"/>
      <c r="H6695" s="98"/>
      <c r="I6695" s="130"/>
      <c r="J6695" s="98"/>
      <c r="K6695" s="98"/>
      <c r="L6695" s="98"/>
      <c r="M6695" s="255"/>
      <c r="N6695" s="255"/>
      <c r="O6695" s="98"/>
      <c r="P6695" s="98"/>
      <c r="Q6695" s="130"/>
    </row>
    <row r="6696" spans="1:17" ht="12.6" customHeight="1" x14ac:dyDescent="0.2">
      <c r="A6696" s="234"/>
      <c r="B6696" s="98"/>
      <c r="C6696" s="130"/>
      <c r="D6696" s="240"/>
      <c r="E6696" s="240"/>
      <c r="F6696" s="224"/>
      <c r="G6696" s="98"/>
      <c r="H6696" s="98"/>
      <c r="I6696" s="130"/>
      <c r="J6696" s="98"/>
      <c r="K6696" s="98"/>
      <c r="L6696" s="98"/>
      <c r="M6696" s="255"/>
      <c r="N6696" s="255"/>
      <c r="O6696" s="98"/>
      <c r="P6696" s="98"/>
      <c r="Q6696" s="130"/>
    </row>
    <row r="6697" spans="1:17" ht="12.6" customHeight="1" x14ac:dyDescent="0.2">
      <c r="A6697" s="234"/>
      <c r="B6697" s="98"/>
      <c r="C6697" s="130"/>
      <c r="D6697" s="240"/>
      <c r="E6697" s="240"/>
      <c r="F6697" s="224"/>
      <c r="G6697" s="98"/>
      <c r="H6697" s="98"/>
      <c r="I6697" s="130"/>
      <c r="J6697" s="98"/>
      <c r="K6697" s="98"/>
      <c r="L6697" s="98"/>
      <c r="M6697" s="255"/>
      <c r="N6697" s="255"/>
      <c r="O6697" s="98"/>
      <c r="P6697" s="98"/>
      <c r="Q6697" s="130"/>
    </row>
    <row r="6698" spans="1:17" ht="12.6" customHeight="1" x14ac:dyDescent="0.2">
      <c r="A6698" s="234"/>
      <c r="B6698" s="98"/>
      <c r="C6698" s="130"/>
      <c r="D6698" s="240"/>
      <c r="E6698" s="240"/>
      <c r="F6698" s="224"/>
      <c r="G6698" s="98"/>
      <c r="H6698" s="98"/>
      <c r="I6698" s="130"/>
      <c r="J6698" s="98"/>
      <c r="K6698" s="98"/>
      <c r="L6698" s="98"/>
      <c r="M6698" s="255"/>
      <c r="N6698" s="255"/>
      <c r="O6698" s="98"/>
      <c r="P6698" s="98"/>
      <c r="Q6698" s="130"/>
    </row>
    <row r="6699" spans="1:17" ht="12.6" customHeight="1" x14ac:dyDescent="0.2">
      <c r="A6699" s="234"/>
      <c r="B6699" s="98"/>
      <c r="C6699" s="130"/>
      <c r="D6699" s="240"/>
      <c r="E6699" s="240"/>
      <c r="F6699" s="224"/>
      <c r="G6699" s="98"/>
      <c r="H6699" s="98"/>
      <c r="I6699" s="130"/>
      <c r="J6699" s="98"/>
      <c r="K6699" s="98"/>
      <c r="L6699" s="98"/>
      <c r="M6699" s="255"/>
      <c r="N6699" s="255"/>
      <c r="O6699" s="98"/>
      <c r="P6699" s="98"/>
      <c r="Q6699" s="130"/>
    </row>
    <row r="6700" spans="1:17" ht="12.6" customHeight="1" x14ac:dyDescent="0.2">
      <c r="A6700" s="234"/>
      <c r="B6700" s="98"/>
      <c r="C6700" s="130"/>
      <c r="D6700" s="240"/>
      <c r="E6700" s="240"/>
      <c r="F6700" s="224"/>
      <c r="G6700" s="98"/>
      <c r="H6700" s="98"/>
      <c r="I6700" s="130"/>
      <c r="J6700" s="98"/>
      <c r="K6700" s="98"/>
      <c r="L6700" s="98"/>
      <c r="M6700" s="255"/>
      <c r="N6700" s="255"/>
      <c r="O6700" s="98"/>
      <c r="P6700" s="98"/>
      <c r="Q6700" s="130"/>
    </row>
    <row r="6701" spans="1:17" ht="12.6" customHeight="1" x14ac:dyDescent="0.2">
      <c r="A6701" s="234"/>
      <c r="B6701" s="98"/>
      <c r="C6701" s="130"/>
      <c r="D6701" s="240"/>
      <c r="E6701" s="240"/>
      <c r="F6701" s="224"/>
      <c r="G6701" s="98"/>
      <c r="H6701" s="98"/>
      <c r="I6701" s="130"/>
      <c r="J6701" s="98"/>
      <c r="K6701" s="98"/>
      <c r="L6701" s="98"/>
      <c r="M6701" s="255"/>
      <c r="N6701" s="255"/>
      <c r="O6701" s="98"/>
      <c r="P6701" s="98"/>
      <c r="Q6701" s="130"/>
    </row>
    <row r="6702" spans="1:17" ht="12.6" customHeight="1" x14ac:dyDescent="0.2">
      <c r="A6702" s="234"/>
      <c r="B6702" s="98"/>
      <c r="C6702" s="130"/>
      <c r="D6702" s="240"/>
      <c r="E6702" s="240"/>
      <c r="F6702" s="224"/>
      <c r="G6702" s="98"/>
      <c r="H6702" s="98"/>
      <c r="I6702" s="130"/>
      <c r="J6702" s="98"/>
      <c r="K6702" s="98"/>
      <c r="L6702" s="98"/>
      <c r="M6702" s="255"/>
      <c r="N6702" s="255"/>
      <c r="O6702" s="98"/>
      <c r="P6702" s="98"/>
      <c r="Q6702" s="130"/>
    </row>
    <row r="6703" spans="1:17" ht="12.6" customHeight="1" x14ac:dyDescent="0.2">
      <c r="A6703" s="234"/>
      <c r="B6703" s="98"/>
      <c r="C6703" s="130"/>
      <c r="D6703" s="240"/>
      <c r="E6703" s="240"/>
      <c r="F6703" s="224"/>
      <c r="G6703" s="98"/>
      <c r="H6703" s="98"/>
      <c r="I6703" s="130"/>
      <c r="J6703" s="98"/>
      <c r="K6703" s="98"/>
      <c r="L6703" s="98"/>
      <c r="M6703" s="255"/>
      <c r="N6703" s="255"/>
      <c r="O6703" s="98"/>
      <c r="P6703" s="98"/>
      <c r="Q6703" s="130"/>
    </row>
    <row r="6704" spans="1:17" ht="12.6" customHeight="1" x14ac:dyDescent="0.2">
      <c r="A6704" s="234"/>
      <c r="B6704" s="98"/>
      <c r="C6704" s="130"/>
      <c r="D6704" s="240"/>
      <c r="E6704" s="240"/>
      <c r="F6704" s="224"/>
      <c r="G6704" s="98"/>
      <c r="H6704" s="98"/>
      <c r="I6704" s="130"/>
      <c r="J6704" s="98"/>
      <c r="K6704" s="98"/>
      <c r="L6704" s="98"/>
      <c r="M6704" s="255"/>
      <c r="N6704" s="255"/>
      <c r="O6704" s="98"/>
      <c r="P6704" s="98"/>
      <c r="Q6704" s="130"/>
    </row>
    <row r="6705" spans="1:17" ht="12.6" customHeight="1" x14ac:dyDescent="0.2">
      <c r="A6705" s="234"/>
      <c r="B6705" s="98"/>
      <c r="C6705" s="130"/>
      <c r="D6705" s="240"/>
      <c r="E6705" s="240"/>
      <c r="F6705" s="224"/>
      <c r="G6705" s="98"/>
      <c r="H6705" s="98"/>
      <c r="I6705" s="130"/>
      <c r="J6705" s="98"/>
      <c r="K6705" s="98"/>
      <c r="L6705" s="98"/>
      <c r="M6705" s="255"/>
      <c r="N6705" s="255"/>
      <c r="O6705" s="98"/>
      <c r="P6705" s="98"/>
      <c r="Q6705" s="130"/>
    </row>
    <row r="6706" spans="1:17" ht="12.6" customHeight="1" x14ac:dyDescent="0.2">
      <c r="A6706" s="234"/>
      <c r="B6706" s="98"/>
      <c r="C6706" s="130"/>
      <c r="D6706" s="240"/>
      <c r="E6706" s="240"/>
      <c r="F6706" s="224"/>
      <c r="G6706" s="98"/>
      <c r="H6706" s="98"/>
      <c r="I6706" s="130"/>
      <c r="J6706" s="98"/>
      <c r="K6706" s="98"/>
      <c r="L6706" s="98"/>
      <c r="M6706" s="255"/>
      <c r="N6706" s="255"/>
      <c r="O6706" s="98"/>
      <c r="P6706" s="98"/>
      <c r="Q6706" s="130"/>
    </row>
    <row r="6707" spans="1:17" ht="12.6" customHeight="1" x14ac:dyDescent="0.2">
      <c r="A6707" s="234"/>
      <c r="B6707" s="98"/>
      <c r="C6707" s="130"/>
      <c r="D6707" s="240"/>
      <c r="E6707" s="240"/>
      <c r="F6707" s="224"/>
      <c r="G6707" s="98"/>
      <c r="H6707" s="98"/>
      <c r="I6707" s="130"/>
      <c r="J6707" s="98"/>
      <c r="K6707" s="98"/>
      <c r="L6707" s="98"/>
      <c r="M6707" s="255"/>
      <c r="N6707" s="255"/>
      <c r="O6707" s="98"/>
      <c r="P6707" s="98"/>
      <c r="Q6707" s="130"/>
    </row>
    <row r="6708" spans="1:17" ht="12.6" customHeight="1" x14ac:dyDescent="0.2">
      <c r="A6708" s="234"/>
      <c r="B6708" s="98"/>
      <c r="C6708" s="130"/>
      <c r="D6708" s="240"/>
      <c r="E6708" s="240"/>
      <c r="F6708" s="224"/>
      <c r="G6708" s="98"/>
      <c r="H6708" s="98"/>
      <c r="I6708" s="130"/>
      <c r="J6708" s="98"/>
      <c r="K6708" s="98"/>
      <c r="L6708" s="98"/>
      <c r="M6708" s="255"/>
      <c r="N6708" s="255"/>
      <c r="O6708" s="98"/>
      <c r="P6708" s="98"/>
      <c r="Q6708" s="130"/>
    </row>
    <row r="6709" spans="1:17" ht="12.6" customHeight="1" x14ac:dyDescent="0.2">
      <c r="A6709" s="234"/>
      <c r="B6709" s="98"/>
      <c r="C6709" s="130"/>
      <c r="D6709" s="240"/>
      <c r="E6709" s="240"/>
      <c r="F6709" s="224"/>
      <c r="G6709" s="98"/>
      <c r="H6709" s="98"/>
      <c r="I6709" s="130"/>
      <c r="J6709" s="98"/>
      <c r="K6709" s="98"/>
      <c r="L6709" s="98"/>
      <c r="M6709" s="255"/>
      <c r="N6709" s="255"/>
      <c r="O6709" s="98"/>
      <c r="P6709" s="98"/>
      <c r="Q6709" s="130"/>
    </row>
    <row r="6710" spans="1:17" ht="12.6" customHeight="1" x14ac:dyDescent="0.2">
      <c r="A6710" s="234"/>
      <c r="B6710" s="98"/>
      <c r="C6710" s="130"/>
      <c r="D6710" s="240"/>
      <c r="E6710" s="240"/>
      <c r="F6710" s="224"/>
      <c r="G6710" s="98"/>
      <c r="H6710" s="98"/>
      <c r="I6710" s="130"/>
      <c r="J6710" s="98"/>
      <c r="K6710" s="98"/>
      <c r="L6710" s="98"/>
      <c r="M6710" s="255"/>
      <c r="N6710" s="255"/>
      <c r="O6710" s="98"/>
      <c r="P6710" s="98"/>
      <c r="Q6710" s="130"/>
    </row>
    <row r="6711" spans="1:17" ht="12.6" customHeight="1" x14ac:dyDescent="0.2">
      <c r="A6711" s="234"/>
      <c r="B6711" s="98"/>
      <c r="C6711" s="130"/>
      <c r="D6711" s="240"/>
      <c r="E6711" s="240"/>
      <c r="F6711" s="224"/>
      <c r="G6711" s="98"/>
      <c r="H6711" s="98"/>
      <c r="I6711" s="130"/>
      <c r="J6711" s="98"/>
      <c r="K6711" s="98"/>
      <c r="L6711" s="98"/>
      <c r="M6711" s="255"/>
      <c r="N6711" s="255"/>
      <c r="O6711" s="98"/>
      <c r="P6711" s="98"/>
      <c r="Q6711" s="130"/>
    </row>
    <row r="6712" spans="1:17" ht="12.6" customHeight="1" x14ac:dyDescent="0.2">
      <c r="A6712" s="234"/>
      <c r="B6712" s="98"/>
      <c r="C6712" s="130"/>
      <c r="D6712" s="240"/>
      <c r="E6712" s="240"/>
      <c r="F6712" s="224"/>
      <c r="G6712" s="98"/>
      <c r="H6712" s="98"/>
      <c r="I6712" s="130"/>
      <c r="J6712" s="98"/>
      <c r="K6712" s="98"/>
      <c r="L6712" s="98"/>
      <c r="M6712" s="255"/>
      <c r="N6712" s="255"/>
      <c r="O6712" s="98"/>
      <c r="P6712" s="98"/>
      <c r="Q6712" s="130"/>
    </row>
    <row r="6713" spans="1:17" ht="12.6" customHeight="1" x14ac:dyDescent="0.2">
      <c r="A6713" s="234"/>
      <c r="B6713" s="98"/>
      <c r="C6713" s="130"/>
      <c r="D6713" s="240"/>
      <c r="E6713" s="240"/>
      <c r="F6713" s="224"/>
      <c r="G6713" s="98"/>
      <c r="H6713" s="98"/>
      <c r="I6713" s="130"/>
      <c r="J6713" s="98"/>
      <c r="K6713" s="98"/>
      <c r="L6713" s="98"/>
      <c r="M6713" s="255"/>
      <c r="N6713" s="255"/>
      <c r="O6713" s="98"/>
      <c r="P6713" s="98"/>
      <c r="Q6713" s="130"/>
    </row>
    <row r="6714" spans="1:17" ht="12.6" customHeight="1" x14ac:dyDescent="0.2">
      <c r="A6714" s="234"/>
      <c r="B6714" s="98"/>
      <c r="C6714" s="130"/>
      <c r="D6714" s="240"/>
      <c r="E6714" s="240"/>
      <c r="F6714" s="224"/>
      <c r="G6714" s="98"/>
      <c r="H6714" s="98"/>
      <c r="I6714" s="130"/>
      <c r="J6714" s="98"/>
      <c r="K6714" s="98"/>
      <c r="L6714" s="98"/>
      <c r="M6714" s="255"/>
      <c r="N6714" s="255"/>
      <c r="O6714" s="98"/>
      <c r="P6714" s="98"/>
      <c r="Q6714" s="130"/>
    </row>
    <row r="6715" spans="1:17" ht="12.6" customHeight="1" x14ac:dyDescent="0.2">
      <c r="A6715" s="234"/>
      <c r="B6715" s="98"/>
      <c r="C6715" s="130"/>
      <c r="D6715" s="240"/>
      <c r="E6715" s="240"/>
      <c r="F6715" s="224"/>
      <c r="G6715" s="98"/>
      <c r="H6715" s="98"/>
      <c r="I6715" s="130"/>
      <c r="J6715" s="98"/>
      <c r="K6715" s="98"/>
      <c r="L6715" s="98"/>
      <c r="M6715" s="255"/>
      <c r="N6715" s="255"/>
      <c r="O6715" s="98"/>
      <c r="P6715" s="98"/>
      <c r="Q6715" s="130"/>
    </row>
    <row r="6716" spans="1:17" ht="12.6" customHeight="1" x14ac:dyDescent="0.2">
      <c r="A6716" s="234"/>
      <c r="B6716" s="98"/>
      <c r="C6716" s="130"/>
      <c r="D6716" s="240"/>
      <c r="E6716" s="240"/>
      <c r="F6716" s="224"/>
      <c r="G6716" s="98"/>
      <c r="H6716" s="98"/>
      <c r="I6716" s="130"/>
      <c r="J6716" s="98"/>
      <c r="K6716" s="98"/>
      <c r="L6716" s="98"/>
      <c r="M6716" s="255"/>
      <c r="N6716" s="255"/>
      <c r="O6716" s="98"/>
      <c r="P6716" s="98"/>
      <c r="Q6716" s="130"/>
    </row>
    <row r="6717" spans="1:17" ht="12.6" customHeight="1" x14ac:dyDescent="0.2">
      <c r="A6717" s="234"/>
      <c r="B6717" s="98"/>
      <c r="C6717" s="130"/>
      <c r="D6717" s="240"/>
      <c r="E6717" s="240"/>
      <c r="F6717" s="224"/>
      <c r="G6717" s="98"/>
      <c r="H6717" s="98"/>
      <c r="I6717" s="130"/>
      <c r="J6717" s="98"/>
      <c r="K6717" s="98"/>
      <c r="L6717" s="98"/>
      <c r="M6717" s="255"/>
      <c r="N6717" s="255"/>
      <c r="O6717" s="98"/>
      <c r="P6717" s="98"/>
      <c r="Q6717" s="130"/>
    </row>
    <row r="6718" spans="1:17" ht="12.6" customHeight="1" x14ac:dyDescent="0.2">
      <c r="A6718" s="234"/>
      <c r="B6718" s="98"/>
      <c r="C6718" s="130"/>
      <c r="D6718" s="240"/>
      <c r="E6718" s="240"/>
      <c r="F6718" s="224"/>
      <c r="G6718" s="98"/>
      <c r="H6718" s="98"/>
      <c r="I6718" s="130"/>
      <c r="J6718" s="98"/>
      <c r="K6718" s="98"/>
      <c r="L6718" s="98"/>
      <c r="M6718" s="255"/>
      <c r="N6718" s="255"/>
      <c r="O6718" s="98"/>
      <c r="P6718" s="98"/>
      <c r="Q6718" s="130"/>
    </row>
    <row r="6719" spans="1:17" ht="12.6" customHeight="1" x14ac:dyDescent="0.2">
      <c r="A6719" s="234"/>
      <c r="B6719" s="98"/>
      <c r="C6719" s="130"/>
      <c r="D6719" s="240"/>
      <c r="E6719" s="240"/>
      <c r="F6719" s="224"/>
      <c r="G6719" s="98"/>
      <c r="H6719" s="98"/>
      <c r="I6719" s="130"/>
      <c r="J6719" s="98"/>
      <c r="K6719" s="98"/>
      <c r="L6719" s="98"/>
      <c r="M6719" s="255"/>
      <c r="N6719" s="255"/>
      <c r="O6719" s="98"/>
      <c r="P6719" s="98"/>
      <c r="Q6719" s="130"/>
    </row>
    <row r="6720" spans="1:17" ht="12.6" customHeight="1" x14ac:dyDescent="0.2">
      <c r="A6720" s="234"/>
      <c r="B6720" s="98"/>
      <c r="C6720" s="130"/>
      <c r="D6720" s="240"/>
      <c r="E6720" s="240"/>
      <c r="F6720" s="224"/>
      <c r="G6720" s="98"/>
      <c r="H6720" s="98"/>
      <c r="I6720" s="130"/>
      <c r="J6720" s="98"/>
      <c r="K6720" s="98"/>
      <c r="L6720" s="98"/>
      <c r="M6720" s="255"/>
      <c r="N6720" s="255"/>
      <c r="O6720" s="98"/>
      <c r="P6720" s="98"/>
      <c r="Q6720" s="130"/>
    </row>
    <row r="6721" spans="1:17" ht="12.6" customHeight="1" x14ac:dyDescent="0.2">
      <c r="A6721" s="234"/>
      <c r="B6721" s="98"/>
      <c r="C6721" s="130"/>
      <c r="D6721" s="240"/>
      <c r="E6721" s="240"/>
      <c r="F6721" s="224"/>
      <c r="G6721" s="98"/>
      <c r="H6721" s="98"/>
      <c r="I6721" s="130"/>
      <c r="J6721" s="98"/>
      <c r="K6721" s="98"/>
      <c r="L6721" s="98"/>
      <c r="M6721" s="255"/>
      <c r="N6721" s="255"/>
      <c r="O6721" s="98"/>
      <c r="P6721" s="98"/>
      <c r="Q6721" s="130"/>
    </row>
    <row r="6722" spans="1:17" ht="12.6" customHeight="1" x14ac:dyDescent="0.2">
      <c r="A6722" s="234"/>
      <c r="B6722" s="98"/>
      <c r="C6722" s="130"/>
      <c r="D6722" s="240"/>
      <c r="E6722" s="240"/>
      <c r="F6722" s="224"/>
      <c r="G6722" s="98"/>
      <c r="H6722" s="98"/>
      <c r="I6722" s="130"/>
      <c r="J6722" s="98"/>
      <c r="K6722" s="98"/>
      <c r="L6722" s="98"/>
      <c r="M6722" s="255"/>
      <c r="N6722" s="255"/>
      <c r="O6722" s="98"/>
      <c r="P6722" s="98"/>
      <c r="Q6722" s="130"/>
    </row>
    <row r="6723" spans="1:17" ht="12.6" customHeight="1" x14ac:dyDescent="0.2">
      <c r="A6723" s="234"/>
      <c r="B6723" s="98"/>
      <c r="C6723" s="130"/>
      <c r="D6723" s="240"/>
      <c r="E6723" s="240"/>
      <c r="F6723" s="224"/>
      <c r="G6723" s="98"/>
      <c r="H6723" s="98"/>
      <c r="I6723" s="130"/>
      <c r="J6723" s="98"/>
      <c r="K6723" s="98"/>
      <c r="L6723" s="98"/>
      <c r="M6723" s="255"/>
      <c r="N6723" s="255"/>
      <c r="O6723" s="98"/>
      <c r="P6723" s="98"/>
      <c r="Q6723" s="130"/>
    </row>
    <row r="6724" spans="1:17" ht="12.6" customHeight="1" x14ac:dyDescent="0.2">
      <c r="A6724" s="234"/>
      <c r="B6724" s="98"/>
      <c r="C6724" s="130"/>
      <c r="D6724" s="240"/>
      <c r="E6724" s="240"/>
      <c r="F6724" s="224"/>
      <c r="G6724" s="98"/>
      <c r="H6724" s="98"/>
      <c r="I6724" s="130"/>
      <c r="J6724" s="98"/>
      <c r="K6724" s="98"/>
      <c r="L6724" s="98"/>
      <c r="M6724" s="255"/>
      <c r="N6724" s="255"/>
      <c r="O6724" s="98"/>
      <c r="P6724" s="98"/>
      <c r="Q6724" s="130"/>
    </row>
    <row r="6725" spans="1:17" ht="12.6" customHeight="1" x14ac:dyDescent="0.2">
      <c r="A6725" s="234"/>
      <c r="B6725" s="98"/>
      <c r="C6725" s="130"/>
      <c r="D6725" s="240"/>
      <c r="E6725" s="240"/>
      <c r="F6725" s="224"/>
      <c r="G6725" s="98"/>
      <c r="H6725" s="98"/>
      <c r="I6725" s="130"/>
      <c r="J6725" s="98"/>
      <c r="K6725" s="98"/>
      <c r="L6725" s="98"/>
      <c r="M6725" s="255"/>
      <c r="N6725" s="255"/>
      <c r="O6725" s="98"/>
      <c r="P6725" s="98"/>
      <c r="Q6725" s="130"/>
    </row>
    <row r="6726" spans="1:17" ht="12.6" customHeight="1" x14ac:dyDescent="0.2">
      <c r="A6726" s="234"/>
      <c r="B6726" s="98"/>
      <c r="C6726" s="130"/>
      <c r="D6726" s="240"/>
      <c r="E6726" s="240"/>
      <c r="F6726" s="224"/>
      <c r="G6726" s="98"/>
      <c r="H6726" s="98"/>
      <c r="I6726" s="130"/>
      <c r="J6726" s="98"/>
      <c r="K6726" s="98"/>
      <c r="L6726" s="98"/>
      <c r="M6726" s="255"/>
      <c r="N6726" s="255"/>
      <c r="O6726" s="98"/>
      <c r="P6726" s="98"/>
      <c r="Q6726" s="130"/>
    </row>
    <row r="6727" spans="1:17" ht="12.6" customHeight="1" x14ac:dyDescent="0.2">
      <c r="A6727" s="234"/>
      <c r="B6727" s="98"/>
      <c r="C6727" s="130"/>
      <c r="D6727" s="240"/>
      <c r="E6727" s="240"/>
      <c r="F6727" s="224"/>
      <c r="G6727" s="98"/>
      <c r="H6727" s="98"/>
      <c r="I6727" s="130"/>
      <c r="J6727" s="98"/>
      <c r="K6727" s="98"/>
      <c r="L6727" s="98"/>
      <c r="M6727" s="255"/>
      <c r="N6727" s="255"/>
      <c r="O6727" s="98"/>
      <c r="P6727" s="98"/>
      <c r="Q6727" s="130"/>
    </row>
    <row r="6728" spans="1:17" ht="12.6" customHeight="1" x14ac:dyDescent="0.2">
      <c r="A6728" s="234"/>
      <c r="B6728" s="98"/>
      <c r="C6728" s="130"/>
      <c r="D6728" s="240"/>
      <c r="E6728" s="240"/>
      <c r="F6728" s="224"/>
      <c r="G6728" s="98"/>
      <c r="H6728" s="98"/>
      <c r="I6728" s="130"/>
      <c r="J6728" s="98"/>
      <c r="K6728" s="98"/>
      <c r="L6728" s="98"/>
      <c r="M6728" s="255"/>
      <c r="N6728" s="255"/>
      <c r="O6728" s="98"/>
      <c r="P6728" s="98"/>
      <c r="Q6728" s="130"/>
    </row>
    <row r="6729" spans="1:17" ht="12.6" customHeight="1" x14ac:dyDescent="0.2">
      <c r="A6729" s="234"/>
      <c r="B6729" s="98"/>
      <c r="C6729" s="130"/>
      <c r="D6729" s="240"/>
      <c r="E6729" s="240"/>
      <c r="F6729" s="224"/>
      <c r="G6729" s="98"/>
      <c r="H6729" s="98"/>
      <c r="I6729" s="130"/>
      <c r="J6729" s="98"/>
      <c r="K6729" s="98"/>
      <c r="L6729" s="98"/>
      <c r="M6729" s="255"/>
      <c r="N6729" s="255"/>
      <c r="O6729" s="98"/>
      <c r="P6729" s="98"/>
      <c r="Q6729" s="130"/>
    </row>
    <row r="6730" spans="1:17" ht="12.6" customHeight="1" x14ac:dyDescent="0.2">
      <c r="A6730" s="234"/>
      <c r="B6730" s="98"/>
      <c r="C6730" s="130"/>
      <c r="D6730" s="240"/>
      <c r="E6730" s="240"/>
      <c r="F6730" s="224"/>
      <c r="G6730" s="98"/>
      <c r="H6730" s="98"/>
      <c r="I6730" s="130"/>
      <c r="J6730" s="98"/>
      <c r="K6730" s="98"/>
      <c r="L6730" s="98"/>
      <c r="M6730" s="255"/>
      <c r="N6730" s="255"/>
      <c r="O6730" s="98"/>
      <c r="P6730" s="98"/>
      <c r="Q6730" s="130"/>
    </row>
    <row r="6731" spans="1:17" ht="12.6" customHeight="1" x14ac:dyDescent="0.2">
      <c r="A6731" s="234"/>
      <c r="B6731" s="98"/>
      <c r="C6731" s="130"/>
      <c r="D6731" s="240"/>
      <c r="E6731" s="240"/>
      <c r="F6731" s="224"/>
      <c r="G6731" s="98"/>
      <c r="H6731" s="98"/>
      <c r="I6731" s="130"/>
      <c r="J6731" s="98"/>
      <c r="K6731" s="98"/>
      <c r="L6731" s="98"/>
      <c r="M6731" s="255"/>
      <c r="N6731" s="255"/>
      <c r="O6731" s="98"/>
      <c r="P6731" s="98"/>
      <c r="Q6731" s="130"/>
    </row>
    <row r="6732" spans="1:17" ht="12.6" customHeight="1" x14ac:dyDescent="0.2">
      <c r="A6732" s="234"/>
      <c r="B6732" s="98"/>
      <c r="C6732" s="130"/>
      <c r="D6732" s="240"/>
      <c r="E6732" s="240"/>
      <c r="F6732" s="224"/>
      <c r="G6732" s="98"/>
      <c r="H6732" s="98"/>
      <c r="I6732" s="130"/>
      <c r="J6732" s="98"/>
      <c r="K6732" s="98"/>
      <c r="L6732" s="98"/>
      <c r="M6732" s="255"/>
      <c r="N6732" s="255"/>
      <c r="O6732" s="98"/>
      <c r="P6732" s="98"/>
      <c r="Q6732" s="130"/>
    </row>
    <row r="6733" spans="1:17" ht="12.6" customHeight="1" x14ac:dyDescent="0.2">
      <c r="A6733" s="234"/>
      <c r="B6733" s="98"/>
      <c r="C6733" s="130"/>
      <c r="D6733" s="240"/>
      <c r="E6733" s="240"/>
      <c r="F6733" s="224"/>
      <c r="G6733" s="98"/>
      <c r="H6733" s="98"/>
      <c r="I6733" s="130"/>
      <c r="J6733" s="98"/>
      <c r="K6733" s="98"/>
      <c r="L6733" s="98"/>
      <c r="M6733" s="255"/>
      <c r="N6733" s="255"/>
      <c r="O6733" s="98"/>
      <c r="P6733" s="98"/>
      <c r="Q6733" s="130"/>
    </row>
    <row r="6734" spans="1:17" ht="12.6" customHeight="1" x14ac:dyDescent="0.2">
      <c r="A6734" s="234"/>
      <c r="B6734" s="98"/>
      <c r="C6734" s="130"/>
      <c r="D6734" s="240"/>
      <c r="E6734" s="240"/>
      <c r="F6734" s="224"/>
      <c r="G6734" s="98"/>
      <c r="H6734" s="98"/>
      <c r="I6734" s="130"/>
      <c r="J6734" s="98"/>
      <c r="K6734" s="98"/>
      <c r="L6734" s="98"/>
      <c r="M6734" s="255"/>
      <c r="N6734" s="255"/>
      <c r="O6734" s="98"/>
      <c r="P6734" s="98"/>
      <c r="Q6734" s="130"/>
    </row>
    <row r="6735" spans="1:17" ht="12.6" customHeight="1" x14ac:dyDescent="0.2">
      <c r="A6735" s="234"/>
      <c r="B6735" s="98"/>
      <c r="C6735" s="130"/>
      <c r="D6735" s="240"/>
      <c r="E6735" s="240"/>
      <c r="F6735" s="224"/>
      <c r="G6735" s="98"/>
      <c r="H6735" s="98"/>
      <c r="I6735" s="130"/>
      <c r="J6735" s="98"/>
      <c r="K6735" s="98"/>
      <c r="L6735" s="98"/>
      <c r="M6735" s="255"/>
      <c r="N6735" s="255"/>
      <c r="O6735" s="98"/>
      <c r="P6735" s="98"/>
      <c r="Q6735" s="130"/>
    </row>
    <row r="6736" spans="1:17" ht="12.6" customHeight="1" x14ac:dyDescent="0.2">
      <c r="A6736" s="234"/>
      <c r="B6736" s="98"/>
      <c r="C6736" s="130"/>
      <c r="D6736" s="240"/>
      <c r="E6736" s="240"/>
      <c r="F6736" s="224"/>
      <c r="G6736" s="98"/>
      <c r="H6736" s="98"/>
      <c r="I6736" s="130"/>
      <c r="J6736" s="98"/>
      <c r="K6736" s="98"/>
      <c r="L6736" s="98"/>
      <c r="M6736" s="255"/>
      <c r="N6736" s="255"/>
      <c r="O6736" s="98"/>
      <c r="P6736" s="98"/>
      <c r="Q6736" s="130"/>
    </row>
    <row r="6737" spans="1:17" ht="12.6" customHeight="1" x14ac:dyDescent="0.2">
      <c r="A6737" s="234"/>
      <c r="B6737" s="98"/>
      <c r="C6737" s="130"/>
      <c r="D6737" s="240"/>
      <c r="E6737" s="240"/>
      <c r="F6737" s="224"/>
      <c r="G6737" s="98"/>
      <c r="H6737" s="98"/>
      <c r="I6737" s="130"/>
      <c r="J6737" s="98"/>
      <c r="K6737" s="98"/>
      <c r="L6737" s="98"/>
      <c r="M6737" s="255"/>
      <c r="N6737" s="255"/>
      <c r="O6737" s="98"/>
      <c r="P6737" s="98"/>
      <c r="Q6737" s="130"/>
    </row>
    <row r="6738" spans="1:17" ht="12.6" customHeight="1" x14ac:dyDescent="0.2">
      <c r="A6738" s="234"/>
      <c r="B6738" s="98"/>
      <c r="C6738" s="130"/>
      <c r="D6738" s="240"/>
      <c r="E6738" s="240"/>
      <c r="F6738" s="224"/>
      <c r="G6738" s="98"/>
      <c r="H6738" s="98"/>
      <c r="I6738" s="130"/>
      <c r="J6738" s="98"/>
      <c r="K6738" s="98"/>
      <c r="L6738" s="98"/>
      <c r="M6738" s="255"/>
      <c r="N6738" s="255"/>
      <c r="O6738" s="98"/>
      <c r="P6738" s="98"/>
      <c r="Q6738" s="130"/>
    </row>
    <row r="6739" spans="1:17" ht="12.6" customHeight="1" x14ac:dyDescent="0.2">
      <c r="A6739" s="234"/>
      <c r="B6739" s="98"/>
      <c r="C6739" s="130"/>
      <c r="D6739" s="240"/>
      <c r="E6739" s="240"/>
      <c r="F6739" s="224"/>
      <c r="G6739" s="98"/>
      <c r="H6739" s="98"/>
      <c r="I6739" s="130"/>
      <c r="J6739" s="98"/>
      <c r="K6739" s="98"/>
      <c r="L6739" s="98"/>
      <c r="M6739" s="255"/>
      <c r="N6739" s="255"/>
      <c r="O6739" s="98"/>
      <c r="P6739" s="98"/>
      <c r="Q6739" s="130"/>
    </row>
    <row r="6740" spans="1:17" ht="12.6" customHeight="1" x14ac:dyDescent="0.2">
      <c r="A6740" s="234"/>
      <c r="B6740" s="98"/>
      <c r="C6740" s="130"/>
      <c r="D6740" s="240"/>
      <c r="E6740" s="240"/>
      <c r="F6740" s="224"/>
      <c r="G6740" s="98"/>
      <c r="H6740" s="98"/>
      <c r="I6740" s="130"/>
      <c r="J6740" s="98"/>
      <c r="K6740" s="98"/>
      <c r="L6740" s="98"/>
      <c r="M6740" s="255"/>
      <c r="N6740" s="255"/>
      <c r="O6740" s="98"/>
      <c r="P6740" s="98"/>
      <c r="Q6740" s="130"/>
    </row>
    <row r="6741" spans="1:17" ht="12.6" customHeight="1" x14ac:dyDescent="0.2">
      <c r="A6741" s="234"/>
      <c r="B6741" s="98"/>
      <c r="C6741" s="130"/>
      <c r="D6741" s="240"/>
      <c r="E6741" s="240"/>
      <c r="F6741" s="224"/>
      <c r="G6741" s="98"/>
      <c r="H6741" s="98"/>
      <c r="I6741" s="130"/>
      <c r="J6741" s="98"/>
      <c r="K6741" s="98"/>
      <c r="L6741" s="98"/>
      <c r="M6741" s="255"/>
      <c r="N6741" s="255"/>
      <c r="O6741" s="98"/>
      <c r="P6741" s="98"/>
      <c r="Q6741" s="130"/>
    </row>
    <row r="6742" spans="1:17" ht="12.6" customHeight="1" x14ac:dyDescent="0.2">
      <c r="A6742" s="234"/>
      <c r="B6742" s="98"/>
      <c r="C6742" s="130"/>
      <c r="D6742" s="240"/>
      <c r="E6742" s="240"/>
      <c r="F6742" s="224"/>
      <c r="G6742" s="98"/>
      <c r="H6742" s="98"/>
      <c r="I6742" s="130"/>
      <c r="J6742" s="98"/>
      <c r="K6742" s="98"/>
      <c r="L6742" s="98"/>
      <c r="M6742" s="255"/>
      <c r="N6742" s="255"/>
      <c r="O6742" s="98"/>
      <c r="P6742" s="98"/>
      <c r="Q6742" s="130"/>
    </row>
    <row r="6743" spans="1:17" ht="12.6" customHeight="1" x14ac:dyDescent="0.2">
      <c r="A6743" s="234"/>
      <c r="B6743" s="98"/>
      <c r="C6743" s="130"/>
      <c r="D6743" s="240"/>
      <c r="E6743" s="240"/>
      <c r="F6743" s="224"/>
      <c r="G6743" s="98"/>
      <c r="H6743" s="98"/>
      <c r="I6743" s="130"/>
      <c r="J6743" s="98"/>
      <c r="K6743" s="98"/>
      <c r="L6743" s="98"/>
      <c r="M6743" s="255"/>
      <c r="N6743" s="255"/>
      <c r="O6743" s="98"/>
      <c r="P6743" s="98"/>
      <c r="Q6743" s="130"/>
    </row>
    <row r="6744" spans="1:17" ht="12.6" customHeight="1" x14ac:dyDescent="0.2">
      <c r="A6744" s="234"/>
      <c r="B6744" s="98"/>
      <c r="C6744" s="130"/>
      <c r="D6744" s="240"/>
      <c r="E6744" s="240"/>
      <c r="F6744" s="224"/>
      <c r="G6744" s="98"/>
      <c r="H6744" s="98"/>
      <c r="I6744" s="130"/>
      <c r="J6744" s="98"/>
      <c r="K6744" s="98"/>
      <c r="L6744" s="98"/>
      <c r="M6744" s="255"/>
      <c r="N6744" s="255"/>
      <c r="O6744" s="98"/>
      <c r="P6744" s="98"/>
      <c r="Q6744" s="130"/>
    </row>
    <row r="6745" spans="1:17" ht="12.6" customHeight="1" x14ac:dyDescent="0.2">
      <c r="A6745" s="234"/>
      <c r="B6745" s="98"/>
      <c r="C6745" s="130"/>
      <c r="D6745" s="240"/>
      <c r="E6745" s="240"/>
      <c r="F6745" s="224"/>
      <c r="G6745" s="98"/>
      <c r="H6745" s="98"/>
      <c r="I6745" s="130"/>
      <c r="J6745" s="98"/>
      <c r="K6745" s="98"/>
      <c r="L6745" s="98"/>
      <c r="M6745" s="255"/>
      <c r="N6745" s="255"/>
      <c r="O6745" s="98"/>
      <c r="P6745" s="98"/>
      <c r="Q6745" s="130"/>
    </row>
    <row r="6746" spans="1:17" ht="12.6" customHeight="1" x14ac:dyDescent="0.2">
      <c r="A6746" s="234"/>
      <c r="B6746" s="98"/>
      <c r="C6746" s="130"/>
      <c r="D6746" s="240"/>
      <c r="E6746" s="240"/>
      <c r="F6746" s="224"/>
      <c r="G6746" s="98"/>
      <c r="H6746" s="98"/>
      <c r="I6746" s="130"/>
      <c r="J6746" s="98"/>
      <c r="K6746" s="98"/>
      <c r="L6746" s="98"/>
      <c r="M6746" s="255"/>
      <c r="N6746" s="255"/>
      <c r="O6746" s="98"/>
      <c r="P6746" s="98"/>
      <c r="Q6746" s="130"/>
    </row>
    <row r="6747" spans="1:17" ht="12.6" customHeight="1" x14ac:dyDescent="0.2">
      <c r="A6747" s="234"/>
      <c r="B6747" s="98"/>
      <c r="C6747" s="130"/>
      <c r="D6747" s="240"/>
      <c r="E6747" s="240"/>
      <c r="F6747" s="224"/>
      <c r="G6747" s="98"/>
      <c r="H6747" s="98"/>
      <c r="I6747" s="130"/>
      <c r="J6747" s="98"/>
      <c r="K6747" s="98"/>
      <c r="L6747" s="98"/>
      <c r="M6747" s="255"/>
      <c r="N6747" s="255"/>
      <c r="O6747" s="98"/>
      <c r="P6747" s="98"/>
      <c r="Q6747" s="130"/>
    </row>
    <row r="6748" spans="1:17" ht="12.6" customHeight="1" x14ac:dyDescent="0.2">
      <c r="A6748" s="234"/>
      <c r="B6748" s="98"/>
      <c r="C6748" s="130"/>
      <c r="D6748" s="240"/>
      <c r="E6748" s="240"/>
      <c r="F6748" s="224"/>
      <c r="G6748" s="98"/>
      <c r="H6748" s="98"/>
      <c r="I6748" s="130"/>
      <c r="J6748" s="98"/>
      <c r="K6748" s="98"/>
      <c r="L6748" s="98"/>
      <c r="M6748" s="255"/>
      <c r="N6748" s="255"/>
      <c r="O6748" s="98"/>
      <c r="P6748" s="98"/>
      <c r="Q6748" s="130"/>
    </row>
    <row r="6749" spans="1:17" ht="12.6" customHeight="1" x14ac:dyDescent="0.2">
      <c r="A6749" s="234"/>
      <c r="B6749" s="98"/>
      <c r="C6749" s="130"/>
      <c r="D6749" s="240"/>
      <c r="E6749" s="240"/>
      <c r="F6749" s="224"/>
      <c r="G6749" s="98"/>
      <c r="H6749" s="98"/>
      <c r="I6749" s="130"/>
      <c r="J6749" s="98"/>
      <c r="K6749" s="98"/>
      <c r="L6749" s="98"/>
      <c r="M6749" s="255"/>
      <c r="N6749" s="255"/>
      <c r="O6749" s="98"/>
      <c r="P6749" s="98"/>
      <c r="Q6749" s="130"/>
    </row>
    <row r="6750" spans="1:17" ht="12.6" customHeight="1" x14ac:dyDescent="0.2">
      <c r="A6750" s="234"/>
      <c r="B6750" s="98"/>
      <c r="C6750" s="130"/>
      <c r="D6750" s="240"/>
      <c r="E6750" s="240"/>
      <c r="F6750" s="224"/>
      <c r="G6750" s="98"/>
      <c r="H6750" s="98"/>
      <c r="I6750" s="130"/>
      <c r="J6750" s="98"/>
      <c r="K6750" s="98"/>
      <c r="L6750" s="98"/>
      <c r="M6750" s="255"/>
      <c r="N6750" s="255"/>
      <c r="O6750" s="98"/>
      <c r="P6750" s="98"/>
      <c r="Q6750" s="130"/>
    </row>
    <row r="6751" spans="1:17" ht="12.6" customHeight="1" x14ac:dyDescent="0.2">
      <c r="A6751" s="234"/>
      <c r="B6751" s="98"/>
      <c r="C6751" s="130"/>
      <c r="D6751" s="240"/>
      <c r="E6751" s="240"/>
      <c r="F6751" s="224"/>
      <c r="G6751" s="98"/>
      <c r="H6751" s="98"/>
      <c r="I6751" s="130"/>
      <c r="J6751" s="98"/>
      <c r="K6751" s="98"/>
      <c r="L6751" s="98"/>
      <c r="M6751" s="255"/>
      <c r="N6751" s="255"/>
      <c r="O6751" s="98"/>
      <c r="P6751" s="98"/>
      <c r="Q6751" s="130"/>
    </row>
    <row r="6752" spans="1:17" ht="12.6" customHeight="1" x14ac:dyDescent="0.2">
      <c r="A6752" s="234"/>
      <c r="B6752" s="98"/>
      <c r="C6752" s="130"/>
      <c r="D6752" s="240"/>
      <c r="E6752" s="240"/>
      <c r="F6752" s="224"/>
      <c r="G6752" s="98"/>
      <c r="H6752" s="98"/>
      <c r="I6752" s="130"/>
      <c r="J6752" s="98"/>
      <c r="K6752" s="98"/>
      <c r="L6752" s="98"/>
      <c r="M6752" s="255"/>
      <c r="N6752" s="255"/>
      <c r="O6752" s="98"/>
      <c r="P6752" s="98"/>
      <c r="Q6752" s="130"/>
    </row>
    <row r="6753" spans="1:17" ht="12.6" customHeight="1" x14ac:dyDescent="0.2">
      <c r="A6753" s="234"/>
      <c r="B6753" s="98"/>
      <c r="C6753" s="130"/>
      <c r="D6753" s="240"/>
      <c r="E6753" s="240"/>
      <c r="F6753" s="224"/>
      <c r="G6753" s="98"/>
      <c r="H6753" s="98"/>
      <c r="I6753" s="130"/>
      <c r="J6753" s="98"/>
      <c r="K6753" s="98"/>
      <c r="L6753" s="98"/>
      <c r="M6753" s="255"/>
      <c r="N6753" s="255"/>
      <c r="O6753" s="98"/>
      <c r="P6753" s="98"/>
      <c r="Q6753" s="130"/>
    </row>
    <row r="6754" spans="1:17" ht="12.6" customHeight="1" x14ac:dyDescent="0.2">
      <c r="A6754" s="234"/>
      <c r="B6754" s="98"/>
      <c r="C6754" s="130"/>
      <c r="D6754" s="240"/>
      <c r="E6754" s="240"/>
      <c r="F6754" s="224"/>
      <c r="G6754" s="98"/>
      <c r="H6754" s="98"/>
      <c r="I6754" s="130"/>
      <c r="J6754" s="98"/>
      <c r="K6754" s="98"/>
      <c r="L6754" s="98"/>
      <c r="M6754" s="255"/>
      <c r="N6754" s="255"/>
      <c r="O6754" s="98"/>
      <c r="P6754" s="98"/>
      <c r="Q6754" s="130"/>
    </row>
    <row r="6755" spans="1:17" ht="12.6" customHeight="1" x14ac:dyDescent="0.2">
      <c r="A6755" s="234"/>
      <c r="B6755" s="98"/>
      <c r="C6755" s="130"/>
      <c r="D6755" s="240"/>
      <c r="E6755" s="240"/>
      <c r="F6755" s="224"/>
      <c r="G6755" s="98"/>
      <c r="H6755" s="98"/>
      <c r="I6755" s="130"/>
      <c r="J6755" s="98"/>
      <c r="K6755" s="98"/>
      <c r="L6755" s="98"/>
      <c r="M6755" s="255"/>
      <c r="N6755" s="255"/>
      <c r="O6755" s="98"/>
      <c r="P6755" s="98"/>
      <c r="Q6755" s="130"/>
    </row>
    <row r="6756" spans="1:17" ht="12.6" customHeight="1" x14ac:dyDescent="0.2">
      <c r="A6756" s="234"/>
      <c r="B6756" s="98"/>
      <c r="C6756" s="130"/>
      <c r="D6756" s="240"/>
      <c r="E6756" s="240"/>
      <c r="F6756" s="224"/>
      <c r="G6756" s="98"/>
      <c r="H6756" s="98"/>
      <c r="I6756" s="130"/>
      <c r="J6756" s="98"/>
      <c r="K6756" s="98"/>
      <c r="L6756" s="98"/>
      <c r="M6756" s="255"/>
      <c r="N6756" s="255"/>
      <c r="O6756" s="98"/>
      <c r="P6756" s="98"/>
      <c r="Q6756" s="130"/>
    </row>
    <row r="6757" spans="1:17" ht="12.6" customHeight="1" x14ac:dyDescent="0.2">
      <c r="A6757" s="234"/>
      <c r="B6757" s="98"/>
      <c r="C6757" s="130"/>
      <c r="D6757" s="240"/>
      <c r="E6757" s="240"/>
      <c r="F6757" s="224"/>
      <c r="G6757" s="98"/>
      <c r="H6757" s="98"/>
      <c r="I6757" s="130"/>
      <c r="J6757" s="98"/>
      <c r="K6757" s="98"/>
      <c r="L6757" s="98"/>
      <c r="M6757" s="255"/>
      <c r="N6757" s="255"/>
      <c r="O6757" s="98"/>
      <c r="P6757" s="98"/>
      <c r="Q6757" s="130"/>
    </row>
    <row r="6758" spans="1:17" ht="12.6" customHeight="1" x14ac:dyDescent="0.2">
      <c r="A6758" s="234"/>
      <c r="B6758" s="98"/>
      <c r="C6758" s="130"/>
      <c r="D6758" s="240"/>
      <c r="E6758" s="240"/>
      <c r="F6758" s="224"/>
      <c r="G6758" s="98"/>
      <c r="H6758" s="98"/>
      <c r="I6758" s="130"/>
      <c r="J6758" s="98"/>
      <c r="K6758" s="98"/>
      <c r="L6758" s="98"/>
      <c r="M6758" s="255"/>
      <c r="N6758" s="255"/>
      <c r="O6758" s="98"/>
      <c r="P6758" s="98"/>
      <c r="Q6758" s="130"/>
    </row>
    <row r="6759" spans="1:17" ht="12.6" customHeight="1" x14ac:dyDescent="0.2">
      <c r="A6759" s="234"/>
      <c r="B6759" s="98"/>
      <c r="C6759" s="130"/>
      <c r="D6759" s="240"/>
      <c r="E6759" s="240"/>
      <c r="F6759" s="224"/>
      <c r="G6759" s="98"/>
      <c r="H6759" s="98"/>
      <c r="I6759" s="130"/>
      <c r="J6759" s="98"/>
      <c r="K6759" s="98"/>
      <c r="L6759" s="98"/>
      <c r="M6759" s="255"/>
      <c r="N6759" s="255"/>
      <c r="O6759" s="98"/>
      <c r="P6759" s="98"/>
      <c r="Q6759" s="130"/>
    </row>
    <row r="6760" spans="1:17" ht="12.6" customHeight="1" x14ac:dyDescent="0.2">
      <c r="A6760" s="234"/>
      <c r="B6760" s="98"/>
      <c r="C6760" s="130"/>
      <c r="D6760" s="240"/>
      <c r="E6760" s="240"/>
      <c r="F6760" s="224"/>
      <c r="G6760" s="98"/>
      <c r="H6760" s="98"/>
      <c r="I6760" s="130"/>
      <c r="J6760" s="98"/>
      <c r="K6760" s="98"/>
      <c r="L6760" s="98"/>
      <c r="M6760" s="255"/>
      <c r="N6760" s="255"/>
      <c r="O6760" s="98"/>
      <c r="P6760" s="98"/>
      <c r="Q6760" s="130"/>
    </row>
    <row r="6761" spans="1:17" ht="12.6" customHeight="1" x14ac:dyDescent="0.2">
      <c r="A6761" s="234"/>
      <c r="B6761" s="98"/>
      <c r="C6761" s="130"/>
      <c r="D6761" s="240"/>
      <c r="E6761" s="240"/>
      <c r="F6761" s="224"/>
      <c r="G6761" s="98"/>
      <c r="H6761" s="98"/>
      <c r="I6761" s="130"/>
      <c r="J6761" s="98"/>
      <c r="K6761" s="98"/>
      <c r="L6761" s="98"/>
      <c r="M6761" s="255"/>
      <c r="N6761" s="255"/>
      <c r="O6761" s="98"/>
      <c r="P6761" s="98"/>
      <c r="Q6761" s="130"/>
    </row>
    <row r="6762" spans="1:17" ht="12.6" customHeight="1" x14ac:dyDescent="0.2">
      <c r="A6762" s="234"/>
      <c r="B6762" s="98"/>
      <c r="C6762" s="130"/>
      <c r="D6762" s="240"/>
      <c r="E6762" s="240"/>
      <c r="F6762" s="224"/>
      <c r="G6762" s="98"/>
      <c r="H6762" s="98"/>
      <c r="I6762" s="130"/>
      <c r="J6762" s="98"/>
      <c r="K6762" s="98"/>
      <c r="L6762" s="98"/>
      <c r="M6762" s="255"/>
      <c r="N6762" s="255"/>
      <c r="O6762" s="98"/>
      <c r="P6762" s="98"/>
      <c r="Q6762" s="130"/>
    </row>
    <row r="6763" spans="1:17" ht="12.6" customHeight="1" x14ac:dyDescent="0.2">
      <c r="A6763" s="234"/>
      <c r="B6763" s="98"/>
      <c r="C6763" s="130"/>
      <c r="D6763" s="240"/>
      <c r="E6763" s="240"/>
      <c r="F6763" s="224"/>
      <c r="G6763" s="98"/>
      <c r="H6763" s="98"/>
      <c r="I6763" s="130"/>
      <c r="J6763" s="98"/>
      <c r="K6763" s="98"/>
      <c r="L6763" s="98"/>
      <c r="M6763" s="255"/>
      <c r="N6763" s="255"/>
      <c r="O6763" s="98"/>
      <c r="P6763" s="98"/>
      <c r="Q6763" s="130"/>
    </row>
    <row r="6764" spans="1:17" ht="12.6" customHeight="1" x14ac:dyDescent="0.2">
      <c r="A6764" s="234"/>
      <c r="B6764" s="98"/>
      <c r="C6764" s="130"/>
      <c r="D6764" s="240"/>
      <c r="E6764" s="240"/>
      <c r="F6764" s="224"/>
      <c r="G6764" s="98"/>
      <c r="H6764" s="98"/>
      <c r="I6764" s="130"/>
      <c r="J6764" s="98"/>
      <c r="K6764" s="98"/>
      <c r="L6764" s="98"/>
      <c r="M6764" s="255"/>
      <c r="N6764" s="255"/>
      <c r="O6764" s="98"/>
      <c r="P6764" s="98"/>
      <c r="Q6764" s="130"/>
    </row>
    <row r="6765" spans="1:17" ht="12.6" customHeight="1" x14ac:dyDescent="0.2">
      <c r="A6765" s="234"/>
      <c r="B6765" s="98"/>
      <c r="C6765" s="130"/>
      <c r="D6765" s="240"/>
      <c r="E6765" s="240"/>
      <c r="F6765" s="224"/>
      <c r="G6765" s="98"/>
      <c r="H6765" s="98"/>
      <c r="I6765" s="130"/>
      <c r="J6765" s="98"/>
      <c r="K6765" s="98"/>
      <c r="L6765" s="98"/>
      <c r="M6765" s="255"/>
      <c r="N6765" s="255"/>
      <c r="O6765" s="98"/>
      <c r="P6765" s="98"/>
      <c r="Q6765" s="130"/>
    </row>
    <row r="6766" spans="1:17" ht="12.6" customHeight="1" x14ac:dyDescent="0.2">
      <c r="A6766" s="234"/>
      <c r="B6766" s="98"/>
      <c r="C6766" s="130"/>
      <c r="D6766" s="240"/>
      <c r="E6766" s="240"/>
      <c r="F6766" s="224"/>
      <c r="G6766" s="98"/>
      <c r="H6766" s="98"/>
      <c r="I6766" s="130"/>
      <c r="J6766" s="98"/>
      <c r="K6766" s="98"/>
      <c r="L6766" s="98"/>
      <c r="M6766" s="255"/>
      <c r="N6766" s="255"/>
      <c r="O6766" s="98"/>
      <c r="P6766" s="98"/>
      <c r="Q6766" s="130"/>
    </row>
    <row r="6767" spans="1:17" ht="12.6" customHeight="1" x14ac:dyDescent="0.2">
      <c r="A6767" s="234"/>
      <c r="B6767" s="98"/>
      <c r="C6767" s="130"/>
      <c r="D6767" s="240"/>
      <c r="E6767" s="240"/>
      <c r="F6767" s="224"/>
      <c r="G6767" s="98"/>
      <c r="H6767" s="98"/>
      <c r="I6767" s="130"/>
      <c r="J6767" s="98"/>
      <c r="K6767" s="98"/>
      <c r="L6767" s="98"/>
      <c r="M6767" s="255"/>
      <c r="N6767" s="255"/>
      <c r="O6767" s="98"/>
      <c r="P6767" s="98"/>
      <c r="Q6767" s="130"/>
    </row>
    <row r="6768" spans="1:17" ht="12.6" customHeight="1" x14ac:dyDescent="0.2">
      <c r="A6768" s="234"/>
      <c r="B6768" s="98"/>
      <c r="C6768" s="130"/>
      <c r="D6768" s="240"/>
      <c r="E6768" s="240"/>
      <c r="F6768" s="224"/>
      <c r="G6768" s="98"/>
      <c r="H6768" s="98"/>
      <c r="I6768" s="130"/>
      <c r="J6768" s="98"/>
      <c r="K6768" s="98"/>
      <c r="L6768" s="98"/>
      <c r="M6768" s="255"/>
      <c r="N6768" s="255"/>
      <c r="O6768" s="98"/>
      <c r="P6768" s="98"/>
      <c r="Q6768" s="130"/>
    </row>
    <row r="6769" spans="1:17" ht="12.6" customHeight="1" x14ac:dyDescent="0.2">
      <c r="A6769" s="234"/>
      <c r="B6769" s="98"/>
      <c r="C6769" s="130"/>
      <c r="D6769" s="240"/>
      <c r="E6769" s="240"/>
      <c r="F6769" s="224"/>
      <c r="G6769" s="98"/>
      <c r="H6769" s="98"/>
      <c r="I6769" s="130"/>
      <c r="J6769" s="98"/>
      <c r="K6769" s="98"/>
      <c r="L6769" s="98"/>
      <c r="M6769" s="255"/>
      <c r="N6769" s="255"/>
      <c r="O6769" s="98"/>
      <c r="P6769" s="98"/>
      <c r="Q6769" s="130"/>
    </row>
    <row r="6770" spans="1:17" ht="12.6" customHeight="1" x14ac:dyDescent="0.2">
      <c r="A6770" s="234"/>
      <c r="B6770" s="98"/>
      <c r="C6770" s="130"/>
      <c r="D6770" s="240"/>
      <c r="E6770" s="240"/>
      <c r="F6770" s="224"/>
      <c r="G6770" s="98"/>
      <c r="H6770" s="98"/>
      <c r="I6770" s="130"/>
      <c r="J6770" s="98"/>
      <c r="K6770" s="98"/>
      <c r="L6770" s="98"/>
      <c r="M6770" s="255"/>
      <c r="N6770" s="255"/>
      <c r="O6770" s="98"/>
      <c r="P6770" s="98"/>
      <c r="Q6770" s="130"/>
    </row>
    <row r="6771" spans="1:17" ht="12.6" customHeight="1" x14ac:dyDescent="0.2">
      <c r="A6771" s="234"/>
      <c r="B6771" s="98"/>
      <c r="C6771" s="130"/>
      <c r="D6771" s="240"/>
      <c r="E6771" s="240"/>
      <c r="F6771" s="224"/>
      <c r="G6771" s="98"/>
      <c r="H6771" s="98"/>
      <c r="I6771" s="130"/>
      <c r="J6771" s="98"/>
      <c r="K6771" s="98"/>
      <c r="L6771" s="98"/>
      <c r="M6771" s="255"/>
      <c r="N6771" s="255"/>
      <c r="O6771" s="98"/>
      <c r="P6771" s="98"/>
      <c r="Q6771" s="130"/>
    </row>
    <row r="6772" spans="1:17" ht="12.6" customHeight="1" x14ac:dyDescent="0.2">
      <c r="A6772" s="234"/>
      <c r="B6772" s="98"/>
      <c r="C6772" s="130"/>
      <c r="D6772" s="240"/>
      <c r="E6772" s="240"/>
      <c r="F6772" s="224"/>
      <c r="G6772" s="98"/>
      <c r="H6772" s="98"/>
      <c r="I6772" s="130"/>
      <c r="J6772" s="98"/>
      <c r="K6772" s="98"/>
      <c r="L6772" s="98"/>
      <c r="M6772" s="255"/>
      <c r="N6772" s="255"/>
      <c r="O6772" s="98"/>
      <c r="P6772" s="98"/>
      <c r="Q6772" s="130"/>
    </row>
    <row r="6773" spans="1:17" ht="12.6" customHeight="1" x14ac:dyDescent="0.2">
      <c r="A6773" s="234"/>
      <c r="B6773" s="98"/>
      <c r="C6773" s="130"/>
      <c r="D6773" s="240"/>
      <c r="E6773" s="240"/>
      <c r="F6773" s="224"/>
      <c r="G6773" s="98"/>
      <c r="H6773" s="98"/>
      <c r="I6773" s="130"/>
      <c r="J6773" s="98"/>
      <c r="K6773" s="98"/>
      <c r="L6773" s="98"/>
      <c r="M6773" s="255"/>
      <c r="N6773" s="255"/>
      <c r="O6773" s="98"/>
      <c r="P6773" s="98"/>
      <c r="Q6773" s="130"/>
    </row>
    <row r="6774" spans="1:17" ht="12.6" customHeight="1" x14ac:dyDescent="0.2">
      <c r="A6774" s="234"/>
      <c r="B6774" s="98"/>
      <c r="C6774" s="130"/>
      <c r="D6774" s="240"/>
      <c r="E6774" s="240"/>
      <c r="F6774" s="224"/>
      <c r="G6774" s="98"/>
      <c r="H6774" s="98"/>
      <c r="I6774" s="130"/>
      <c r="J6774" s="98"/>
      <c r="K6774" s="98"/>
      <c r="L6774" s="98"/>
      <c r="M6774" s="255"/>
      <c r="N6774" s="255"/>
      <c r="O6774" s="98"/>
      <c r="P6774" s="98"/>
      <c r="Q6774" s="130"/>
    </row>
    <row r="6775" spans="1:17" ht="12.6" customHeight="1" x14ac:dyDescent="0.2">
      <c r="A6775" s="234"/>
      <c r="B6775" s="98"/>
      <c r="C6775" s="130"/>
      <c r="D6775" s="240"/>
      <c r="E6775" s="240"/>
      <c r="F6775" s="224"/>
      <c r="G6775" s="98"/>
      <c r="H6775" s="98"/>
      <c r="I6775" s="130"/>
      <c r="J6775" s="98"/>
      <c r="K6775" s="98"/>
      <c r="L6775" s="98"/>
      <c r="M6775" s="255"/>
      <c r="N6775" s="255"/>
      <c r="O6775" s="98"/>
      <c r="P6775" s="98"/>
      <c r="Q6775" s="130"/>
    </row>
    <row r="6776" spans="1:17" ht="12.6" customHeight="1" x14ac:dyDescent="0.2">
      <c r="A6776" s="234"/>
      <c r="B6776" s="98"/>
      <c r="C6776" s="130"/>
      <c r="D6776" s="240"/>
      <c r="E6776" s="240"/>
      <c r="F6776" s="224"/>
      <c r="G6776" s="98"/>
      <c r="H6776" s="98"/>
      <c r="I6776" s="130"/>
      <c r="J6776" s="98"/>
      <c r="K6776" s="98"/>
      <c r="L6776" s="98"/>
      <c r="M6776" s="255"/>
      <c r="N6776" s="255"/>
      <c r="O6776" s="98"/>
      <c r="P6776" s="98"/>
      <c r="Q6776" s="130"/>
    </row>
    <row r="6777" spans="1:17" ht="12.6" customHeight="1" x14ac:dyDescent="0.2">
      <c r="A6777" s="234"/>
      <c r="B6777" s="98"/>
      <c r="C6777" s="130"/>
      <c r="D6777" s="240"/>
      <c r="E6777" s="240"/>
      <c r="F6777" s="224"/>
      <c r="G6777" s="98"/>
      <c r="H6777" s="98"/>
      <c r="I6777" s="130"/>
      <c r="J6777" s="98"/>
      <c r="K6777" s="98"/>
      <c r="L6777" s="98"/>
      <c r="M6777" s="255"/>
      <c r="N6777" s="255"/>
      <c r="O6777" s="98"/>
      <c r="P6777" s="98"/>
      <c r="Q6777" s="130"/>
    </row>
    <row r="6778" spans="1:17" ht="12.6" customHeight="1" x14ac:dyDescent="0.2">
      <c r="A6778" s="234"/>
      <c r="B6778" s="98"/>
      <c r="C6778" s="130"/>
      <c r="D6778" s="240"/>
      <c r="E6778" s="240"/>
      <c r="F6778" s="224"/>
      <c r="G6778" s="98"/>
      <c r="H6778" s="98"/>
      <c r="I6778" s="130"/>
      <c r="J6778" s="98"/>
      <c r="K6778" s="98"/>
      <c r="L6778" s="98"/>
      <c r="M6778" s="255"/>
      <c r="N6778" s="255"/>
      <c r="O6778" s="98"/>
      <c r="P6778" s="98"/>
      <c r="Q6778" s="130"/>
    </row>
    <row r="6779" spans="1:17" ht="12.6" customHeight="1" x14ac:dyDescent="0.2">
      <c r="A6779" s="234"/>
      <c r="B6779" s="98"/>
      <c r="C6779" s="130"/>
      <c r="D6779" s="240"/>
      <c r="E6779" s="240"/>
      <c r="F6779" s="224"/>
      <c r="G6779" s="98"/>
      <c r="H6779" s="98"/>
      <c r="I6779" s="130"/>
      <c r="J6779" s="98"/>
      <c r="K6779" s="98"/>
      <c r="L6779" s="98"/>
      <c r="M6779" s="255"/>
      <c r="N6779" s="255"/>
      <c r="O6779" s="98"/>
      <c r="P6779" s="98"/>
      <c r="Q6779" s="130"/>
    </row>
    <row r="6780" spans="1:17" ht="12.6" customHeight="1" x14ac:dyDescent="0.2">
      <c r="A6780" s="234"/>
      <c r="B6780" s="98"/>
      <c r="C6780" s="130"/>
      <c r="D6780" s="240"/>
      <c r="E6780" s="240"/>
      <c r="F6780" s="224"/>
      <c r="G6780" s="98"/>
      <c r="H6780" s="98"/>
      <c r="I6780" s="130"/>
      <c r="J6780" s="98"/>
      <c r="K6780" s="98"/>
      <c r="L6780" s="98"/>
      <c r="M6780" s="255"/>
      <c r="N6780" s="255"/>
      <c r="O6780" s="98"/>
      <c r="P6780" s="98"/>
      <c r="Q6780" s="130"/>
    </row>
    <row r="6781" spans="1:17" ht="12.6" customHeight="1" x14ac:dyDescent="0.2">
      <c r="A6781" s="234"/>
      <c r="B6781" s="98"/>
      <c r="C6781" s="130"/>
      <c r="D6781" s="240"/>
      <c r="E6781" s="240"/>
      <c r="F6781" s="224"/>
      <c r="G6781" s="98"/>
      <c r="H6781" s="98"/>
      <c r="I6781" s="130"/>
      <c r="J6781" s="98"/>
      <c r="K6781" s="98"/>
      <c r="L6781" s="98"/>
      <c r="M6781" s="255"/>
      <c r="N6781" s="255"/>
      <c r="O6781" s="98"/>
      <c r="P6781" s="98"/>
      <c r="Q6781" s="130"/>
    </row>
    <row r="6782" spans="1:17" ht="12.6" customHeight="1" x14ac:dyDescent="0.2">
      <c r="A6782" s="234"/>
      <c r="B6782" s="98"/>
      <c r="C6782" s="130"/>
      <c r="D6782" s="240"/>
      <c r="E6782" s="240"/>
      <c r="F6782" s="224"/>
      <c r="G6782" s="98"/>
      <c r="H6782" s="98"/>
      <c r="I6782" s="130"/>
      <c r="J6782" s="98"/>
      <c r="K6782" s="98"/>
      <c r="L6782" s="98"/>
      <c r="M6782" s="255"/>
      <c r="N6782" s="255"/>
      <c r="O6782" s="98"/>
      <c r="P6782" s="98"/>
      <c r="Q6782" s="130"/>
    </row>
    <row r="6783" spans="1:17" ht="12.6" customHeight="1" x14ac:dyDescent="0.2">
      <c r="A6783" s="234"/>
      <c r="B6783" s="98"/>
      <c r="C6783" s="130"/>
      <c r="D6783" s="240"/>
      <c r="E6783" s="240"/>
      <c r="F6783" s="224"/>
      <c r="G6783" s="98"/>
      <c r="H6783" s="98"/>
      <c r="I6783" s="130"/>
      <c r="J6783" s="98"/>
      <c r="K6783" s="98"/>
      <c r="L6783" s="98"/>
      <c r="M6783" s="255"/>
      <c r="N6783" s="255"/>
      <c r="O6783" s="98"/>
      <c r="P6783" s="98"/>
      <c r="Q6783" s="130"/>
    </row>
    <row r="6784" spans="1:17" ht="12.6" customHeight="1" x14ac:dyDescent="0.2">
      <c r="A6784" s="234"/>
      <c r="B6784" s="98"/>
      <c r="C6784" s="130"/>
      <c r="D6784" s="240"/>
      <c r="E6784" s="240"/>
      <c r="F6784" s="224"/>
      <c r="G6784" s="98"/>
      <c r="H6784" s="98"/>
      <c r="I6784" s="130"/>
      <c r="J6784" s="98"/>
      <c r="K6784" s="98"/>
      <c r="L6784" s="98"/>
      <c r="M6784" s="255"/>
      <c r="N6784" s="255"/>
      <c r="O6784" s="98"/>
      <c r="P6784" s="98"/>
      <c r="Q6784" s="130"/>
    </row>
    <row r="6785" spans="1:17" ht="12.6" customHeight="1" x14ac:dyDescent="0.2">
      <c r="A6785" s="234"/>
      <c r="B6785" s="98"/>
      <c r="C6785" s="130"/>
      <c r="D6785" s="240"/>
      <c r="E6785" s="240"/>
      <c r="F6785" s="224"/>
      <c r="G6785" s="98"/>
      <c r="H6785" s="98"/>
      <c r="I6785" s="130"/>
      <c r="J6785" s="98"/>
      <c r="K6785" s="98"/>
      <c r="L6785" s="98"/>
      <c r="M6785" s="255"/>
      <c r="N6785" s="255"/>
      <c r="O6785" s="98"/>
      <c r="P6785" s="98"/>
      <c r="Q6785" s="130"/>
    </row>
    <row r="6786" spans="1:17" ht="12.6" customHeight="1" x14ac:dyDescent="0.2">
      <c r="A6786" s="234"/>
      <c r="B6786" s="98"/>
      <c r="C6786" s="130"/>
      <c r="D6786" s="240"/>
      <c r="E6786" s="240"/>
      <c r="F6786" s="224"/>
      <c r="G6786" s="98"/>
      <c r="H6786" s="98"/>
      <c r="I6786" s="130"/>
      <c r="J6786" s="98"/>
      <c r="K6786" s="98"/>
      <c r="L6786" s="98"/>
      <c r="M6786" s="255"/>
      <c r="N6786" s="255"/>
      <c r="O6786" s="98"/>
      <c r="P6786" s="98"/>
      <c r="Q6786" s="130"/>
    </row>
    <row r="6787" spans="1:17" ht="12.6" customHeight="1" x14ac:dyDescent="0.2">
      <c r="A6787" s="234"/>
      <c r="B6787" s="98"/>
      <c r="C6787" s="130"/>
      <c r="D6787" s="240"/>
      <c r="E6787" s="240"/>
      <c r="F6787" s="224"/>
      <c r="G6787" s="98"/>
      <c r="H6787" s="98"/>
      <c r="I6787" s="130"/>
      <c r="J6787" s="98"/>
      <c r="K6787" s="98"/>
      <c r="L6787" s="98"/>
      <c r="M6787" s="255"/>
      <c r="N6787" s="255"/>
      <c r="O6787" s="98"/>
      <c r="P6787" s="98"/>
      <c r="Q6787" s="130"/>
    </row>
    <row r="6788" spans="1:17" ht="12.6" customHeight="1" x14ac:dyDescent="0.2">
      <c r="A6788" s="234"/>
      <c r="B6788" s="98"/>
      <c r="C6788" s="130"/>
      <c r="D6788" s="240"/>
      <c r="E6788" s="240"/>
      <c r="F6788" s="224"/>
      <c r="G6788" s="98"/>
      <c r="H6788" s="98"/>
      <c r="I6788" s="130"/>
      <c r="J6788" s="98"/>
      <c r="K6788" s="98"/>
      <c r="L6788" s="98"/>
      <c r="M6788" s="255"/>
      <c r="N6788" s="255"/>
      <c r="O6788" s="98"/>
      <c r="P6788" s="98"/>
      <c r="Q6788" s="130"/>
    </row>
    <row r="6789" spans="1:17" ht="12.6" customHeight="1" x14ac:dyDescent="0.2">
      <c r="A6789" s="234"/>
      <c r="B6789" s="98"/>
      <c r="C6789" s="130"/>
      <c r="D6789" s="240"/>
      <c r="E6789" s="240"/>
      <c r="F6789" s="224"/>
      <c r="G6789" s="98"/>
      <c r="H6789" s="98"/>
      <c r="I6789" s="130"/>
      <c r="J6789" s="98"/>
      <c r="K6789" s="98"/>
      <c r="L6789" s="98"/>
      <c r="M6789" s="255"/>
      <c r="N6789" s="255"/>
      <c r="O6789" s="98"/>
      <c r="P6789" s="98"/>
      <c r="Q6789" s="130"/>
    </row>
    <row r="6790" spans="1:17" ht="12.6" customHeight="1" x14ac:dyDescent="0.2">
      <c r="A6790" s="234"/>
      <c r="B6790" s="98"/>
      <c r="C6790" s="130"/>
      <c r="D6790" s="240"/>
      <c r="E6790" s="240"/>
      <c r="F6790" s="224"/>
      <c r="G6790" s="98"/>
      <c r="H6790" s="98"/>
      <c r="I6790" s="130"/>
      <c r="J6790" s="98"/>
      <c r="K6790" s="98"/>
      <c r="L6790" s="98"/>
      <c r="M6790" s="255"/>
      <c r="N6790" s="255"/>
      <c r="O6790" s="98"/>
      <c r="P6790" s="98"/>
      <c r="Q6790" s="130"/>
    </row>
    <row r="6791" spans="1:17" ht="12.6" customHeight="1" x14ac:dyDescent="0.2">
      <c r="A6791" s="234"/>
      <c r="B6791" s="98"/>
      <c r="C6791" s="130"/>
      <c r="D6791" s="240"/>
      <c r="E6791" s="240"/>
      <c r="F6791" s="224"/>
      <c r="G6791" s="98"/>
      <c r="H6791" s="98"/>
      <c r="I6791" s="130"/>
      <c r="J6791" s="98"/>
      <c r="K6791" s="98"/>
      <c r="L6791" s="98"/>
      <c r="M6791" s="255"/>
      <c r="N6791" s="255"/>
      <c r="O6791" s="98"/>
      <c r="P6791" s="98"/>
      <c r="Q6791" s="130"/>
    </row>
    <row r="6792" spans="1:17" ht="12.6" customHeight="1" x14ac:dyDescent="0.2">
      <c r="A6792" s="234"/>
      <c r="B6792" s="98"/>
      <c r="C6792" s="130"/>
      <c r="D6792" s="240"/>
      <c r="E6792" s="240"/>
      <c r="F6792" s="224"/>
      <c r="G6792" s="98"/>
      <c r="H6792" s="98"/>
      <c r="I6792" s="130"/>
      <c r="J6792" s="98"/>
      <c r="K6792" s="98"/>
      <c r="L6792" s="98"/>
      <c r="M6792" s="255"/>
      <c r="N6792" s="255"/>
      <c r="O6792" s="98"/>
      <c r="P6792" s="98"/>
      <c r="Q6792" s="130"/>
    </row>
    <row r="6793" spans="1:17" ht="12.6" customHeight="1" x14ac:dyDescent="0.2">
      <c r="A6793" s="234"/>
      <c r="B6793" s="98"/>
      <c r="C6793" s="130"/>
      <c r="D6793" s="240"/>
      <c r="E6793" s="240"/>
      <c r="F6793" s="224"/>
      <c r="G6793" s="98"/>
      <c r="H6793" s="98"/>
      <c r="I6793" s="130"/>
      <c r="J6793" s="98"/>
      <c r="K6793" s="98"/>
      <c r="L6793" s="98"/>
      <c r="M6793" s="255"/>
      <c r="N6793" s="255"/>
      <c r="O6793" s="98"/>
      <c r="P6793" s="98"/>
      <c r="Q6793" s="130"/>
    </row>
    <row r="6794" spans="1:17" ht="12.6" customHeight="1" x14ac:dyDescent="0.2">
      <c r="A6794" s="234"/>
      <c r="B6794" s="98"/>
      <c r="C6794" s="130"/>
      <c r="D6794" s="240"/>
      <c r="E6794" s="240"/>
      <c r="F6794" s="224"/>
      <c r="G6794" s="98"/>
      <c r="H6794" s="98"/>
      <c r="I6794" s="130"/>
      <c r="J6794" s="98"/>
      <c r="K6794" s="98"/>
      <c r="L6794" s="98"/>
      <c r="M6794" s="255"/>
      <c r="N6794" s="255"/>
      <c r="O6794" s="98"/>
      <c r="P6794" s="98"/>
      <c r="Q6794" s="130"/>
    </row>
    <row r="6795" spans="1:17" ht="12.6" customHeight="1" x14ac:dyDescent="0.2">
      <c r="A6795" s="234"/>
      <c r="B6795" s="98"/>
      <c r="C6795" s="130"/>
      <c r="D6795" s="240"/>
      <c r="E6795" s="240"/>
      <c r="F6795" s="224"/>
      <c r="G6795" s="98"/>
      <c r="H6795" s="98"/>
      <c r="I6795" s="130"/>
      <c r="J6795" s="98"/>
      <c r="K6795" s="98"/>
      <c r="L6795" s="98"/>
      <c r="M6795" s="255"/>
      <c r="N6795" s="255"/>
      <c r="O6795" s="98"/>
      <c r="P6795" s="98"/>
      <c r="Q6795" s="130"/>
    </row>
    <row r="6796" spans="1:17" ht="12.6" customHeight="1" x14ac:dyDescent="0.2">
      <c r="A6796" s="234"/>
      <c r="B6796" s="98"/>
      <c r="C6796" s="130"/>
      <c r="D6796" s="240"/>
      <c r="E6796" s="240"/>
      <c r="F6796" s="224"/>
      <c r="G6796" s="98"/>
      <c r="H6796" s="98"/>
      <c r="I6796" s="130"/>
      <c r="J6796" s="98"/>
      <c r="K6796" s="98"/>
      <c r="L6796" s="98"/>
      <c r="M6796" s="255"/>
      <c r="N6796" s="255"/>
      <c r="O6796" s="98"/>
      <c r="P6796" s="98"/>
      <c r="Q6796" s="130"/>
    </row>
    <row r="6797" spans="1:17" ht="12.6" customHeight="1" x14ac:dyDescent="0.2">
      <c r="A6797" s="234"/>
      <c r="B6797" s="98"/>
      <c r="C6797" s="130"/>
      <c r="D6797" s="240"/>
      <c r="E6797" s="240"/>
      <c r="F6797" s="224"/>
      <c r="G6797" s="98"/>
      <c r="H6797" s="98"/>
      <c r="I6797" s="130"/>
      <c r="J6797" s="98"/>
      <c r="K6797" s="98"/>
      <c r="L6797" s="98"/>
      <c r="M6797" s="255"/>
      <c r="N6797" s="255"/>
      <c r="O6797" s="98"/>
      <c r="P6797" s="98"/>
      <c r="Q6797" s="130"/>
    </row>
    <row r="6798" spans="1:17" ht="12.6" customHeight="1" x14ac:dyDescent="0.2">
      <c r="A6798" s="234"/>
      <c r="B6798" s="98"/>
      <c r="C6798" s="130"/>
      <c r="D6798" s="240"/>
      <c r="E6798" s="240"/>
      <c r="F6798" s="224"/>
      <c r="G6798" s="98"/>
      <c r="H6798" s="98"/>
      <c r="I6798" s="130"/>
      <c r="J6798" s="98"/>
      <c r="K6798" s="98"/>
      <c r="L6798" s="98"/>
      <c r="M6798" s="255"/>
      <c r="N6798" s="255"/>
      <c r="O6798" s="98"/>
      <c r="P6798" s="98"/>
      <c r="Q6798" s="130"/>
    </row>
    <row r="6799" spans="1:17" ht="12.6" customHeight="1" x14ac:dyDescent="0.2">
      <c r="A6799" s="234"/>
      <c r="B6799" s="98"/>
      <c r="C6799" s="130"/>
      <c r="D6799" s="240"/>
      <c r="E6799" s="240"/>
      <c r="F6799" s="224"/>
      <c r="G6799" s="98"/>
      <c r="H6799" s="98"/>
      <c r="I6799" s="130"/>
      <c r="J6799" s="98"/>
      <c r="K6799" s="98"/>
      <c r="L6799" s="98"/>
      <c r="M6799" s="255"/>
      <c r="N6799" s="255"/>
      <c r="O6799" s="98"/>
      <c r="P6799" s="98"/>
      <c r="Q6799" s="130"/>
    </row>
    <row r="6800" spans="1:17" ht="12.6" customHeight="1" x14ac:dyDescent="0.2">
      <c r="A6800" s="234"/>
      <c r="B6800" s="98"/>
      <c r="C6800" s="130"/>
      <c r="D6800" s="240"/>
      <c r="E6800" s="240"/>
      <c r="F6800" s="224"/>
      <c r="G6800" s="98"/>
      <c r="H6800" s="98"/>
      <c r="I6800" s="130"/>
      <c r="J6800" s="98"/>
      <c r="K6800" s="98"/>
      <c r="L6800" s="98"/>
      <c r="M6800" s="255"/>
      <c r="N6800" s="255"/>
      <c r="O6800" s="98"/>
      <c r="P6800" s="98"/>
      <c r="Q6800" s="130"/>
    </row>
    <row r="6801" spans="1:17" ht="12.6" customHeight="1" x14ac:dyDescent="0.2">
      <c r="A6801" s="234"/>
      <c r="B6801" s="98"/>
      <c r="C6801" s="130"/>
      <c r="D6801" s="240"/>
      <c r="E6801" s="240"/>
      <c r="F6801" s="224"/>
      <c r="G6801" s="98"/>
      <c r="H6801" s="98"/>
      <c r="I6801" s="130"/>
      <c r="J6801" s="98"/>
      <c r="K6801" s="98"/>
      <c r="L6801" s="98"/>
      <c r="M6801" s="255"/>
      <c r="N6801" s="255"/>
      <c r="O6801" s="98"/>
      <c r="P6801" s="98"/>
      <c r="Q6801" s="130"/>
    </row>
    <row r="6802" spans="1:17" ht="12.6" customHeight="1" x14ac:dyDescent="0.2">
      <c r="A6802" s="234"/>
      <c r="B6802" s="98"/>
      <c r="C6802" s="130"/>
      <c r="D6802" s="240"/>
      <c r="E6802" s="240"/>
      <c r="F6802" s="224"/>
      <c r="G6802" s="98"/>
      <c r="H6802" s="98"/>
      <c r="I6802" s="130"/>
      <c r="J6802" s="98"/>
      <c r="K6802" s="98"/>
      <c r="L6802" s="98"/>
      <c r="M6802" s="255"/>
      <c r="N6802" s="255"/>
      <c r="O6802" s="98"/>
      <c r="P6802" s="98"/>
      <c r="Q6802" s="130"/>
    </row>
    <row r="6803" spans="1:17" ht="12.6" customHeight="1" x14ac:dyDescent="0.2">
      <c r="A6803" s="234"/>
      <c r="B6803" s="98"/>
      <c r="C6803" s="130"/>
      <c r="D6803" s="240"/>
      <c r="E6803" s="240"/>
      <c r="F6803" s="224"/>
      <c r="G6803" s="98"/>
      <c r="H6803" s="98"/>
      <c r="I6803" s="130"/>
      <c r="J6803" s="98"/>
      <c r="K6803" s="98"/>
      <c r="L6803" s="98"/>
      <c r="M6803" s="255"/>
      <c r="N6803" s="255"/>
      <c r="O6803" s="98"/>
      <c r="P6803" s="98"/>
      <c r="Q6803" s="130"/>
    </row>
    <row r="6804" spans="1:17" ht="12.6" customHeight="1" x14ac:dyDescent="0.2">
      <c r="A6804" s="234"/>
      <c r="B6804" s="98"/>
      <c r="C6804" s="130"/>
      <c r="D6804" s="240"/>
      <c r="E6804" s="240"/>
      <c r="F6804" s="224"/>
      <c r="G6804" s="98"/>
      <c r="H6804" s="98"/>
      <c r="I6804" s="130"/>
      <c r="J6804" s="98"/>
      <c r="K6804" s="98"/>
      <c r="L6804" s="98"/>
      <c r="M6804" s="255"/>
      <c r="N6804" s="255"/>
      <c r="O6804" s="98"/>
      <c r="P6804" s="98"/>
      <c r="Q6804" s="130"/>
    </row>
    <row r="6805" spans="1:17" ht="12.6" customHeight="1" x14ac:dyDescent="0.2">
      <c r="A6805" s="234"/>
      <c r="B6805" s="98"/>
      <c r="C6805" s="130"/>
      <c r="D6805" s="240"/>
      <c r="E6805" s="240"/>
      <c r="F6805" s="224"/>
      <c r="G6805" s="98"/>
      <c r="H6805" s="98"/>
      <c r="I6805" s="130"/>
      <c r="J6805" s="98"/>
      <c r="K6805" s="98"/>
      <c r="L6805" s="98"/>
      <c r="M6805" s="255"/>
      <c r="N6805" s="255"/>
      <c r="O6805" s="98"/>
      <c r="P6805" s="98"/>
      <c r="Q6805" s="130"/>
    </row>
    <row r="6806" spans="1:17" ht="12.6" customHeight="1" x14ac:dyDescent="0.2">
      <c r="A6806" s="234"/>
      <c r="B6806" s="98"/>
      <c r="C6806" s="130"/>
      <c r="D6806" s="240"/>
      <c r="E6806" s="240"/>
      <c r="F6806" s="224"/>
      <c r="G6806" s="98"/>
      <c r="H6806" s="98"/>
      <c r="I6806" s="130"/>
      <c r="J6806" s="98"/>
      <c r="K6806" s="98"/>
      <c r="L6806" s="98"/>
      <c r="M6806" s="255"/>
      <c r="N6806" s="255"/>
      <c r="O6806" s="98"/>
      <c r="P6806" s="98"/>
      <c r="Q6806" s="130"/>
    </row>
    <row r="6807" spans="1:17" ht="12.6" customHeight="1" x14ac:dyDescent="0.2">
      <c r="A6807" s="234"/>
      <c r="B6807" s="98"/>
      <c r="C6807" s="130"/>
      <c r="D6807" s="240"/>
      <c r="E6807" s="240"/>
      <c r="F6807" s="224"/>
      <c r="G6807" s="98"/>
      <c r="H6807" s="98"/>
      <c r="I6807" s="130"/>
      <c r="J6807" s="98"/>
      <c r="K6807" s="98"/>
      <c r="L6807" s="98"/>
      <c r="M6807" s="255"/>
      <c r="N6807" s="255"/>
      <c r="O6807" s="98"/>
      <c r="P6807" s="98"/>
      <c r="Q6807" s="130"/>
    </row>
    <row r="6808" spans="1:17" ht="12.6" customHeight="1" x14ac:dyDescent="0.2">
      <c r="A6808" s="234"/>
      <c r="B6808" s="98"/>
      <c r="C6808" s="130"/>
      <c r="D6808" s="240"/>
      <c r="E6808" s="240"/>
      <c r="F6808" s="224"/>
      <c r="G6808" s="98"/>
      <c r="H6808" s="98"/>
      <c r="I6808" s="130"/>
      <c r="J6808" s="98"/>
      <c r="K6808" s="98"/>
      <c r="L6808" s="98"/>
      <c r="M6808" s="255"/>
      <c r="N6808" s="255"/>
      <c r="O6808" s="98"/>
      <c r="P6808" s="98"/>
      <c r="Q6808" s="130"/>
    </row>
    <row r="6809" spans="1:17" ht="12.6" customHeight="1" x14ac:dyDescent="0.2">
      <c r="A6809" s="234"/>
      <c r="B6809" s="98"/>
      <c r="C6809" s="130"/>
      <c r="D6809" s="240"/>
      <c r="E6809" s="240"/>
      <c r="F6809" s="224"/>
      <c r="G6809" s="98"/>
      <c r="H6809" s="98"/>
      <c r="I6809" s="130"/>
      <c r="J6809" s="98"/>
      <c r="K6809" s="98"/>
      <c r="L6809" s="98"/>
      <c r="M6809" s="255"/>
      <c r="N6809" s="255"/>
      <c r="O6809" s="98"/>
      <c r="P6809" s="98"/>
      <c r="Q6809" s="130"/>
    </row>
    <row r="6810" spans="1:17" ht="12.6" customHeight="1" x14ac:dyDescent="0.2">
      <c r="A6810" s="234"/>
      <c r="B6810" s="98"/>
      <c r="C6810" s="130"/>
      <c r="D6810" s="240"/>
      <c r="E6810" s="240"/>
      <c r="F6810" s="224"/>
      <c r="G6810" s="98"/>
      <c r="H6810" s="98"/>
      <c r="I6810" s="130"/>
      <c r="J6810" s="98"/>
      <c r="K6810" s="98"/>
      <c r="L6810" s="98"/>
      <c r="M6810" s="255"/>
      <c r="N6810" s="255"/>
      <c r="O6810" s="98"/>
      <c r="P6810" s="98"/>
      <c r="Q6810" s="130"/>
    </row>
    <row r="6811" spans="1:17" ht="12.6" customHeight="1" x14ac:dyDescent="0.2">
      <c r="A6811" s="234"/>
      <c r="B6811" s="98"/>
      <c r="C6811" s="130"/>
      <c r="D6811" s="240"/>
      <c r="E6811" s="240"/>
      <c r="F6811" s="224"/>
      <c r="G6811" s="98"/>
      <c r="H6811" s="98"/>
      <c r="I6811" s="130"/>
      <c r="J6811" s="98"/>
      <c r="K6811" s="98"/>
      <c r="L6811" s="98"/>
      <c r="M6811" s="255"/>
      <c r="N6811" s="255"/>
      <c r="O6811" s="98"/>
      <c r="P6811" s="98"/>
      <c r="Q6811" s="130"/>
    </row>
    <row r="6812" spans="1:17" ht="12.6" customHeight="1" x14ac:dyDescent="0.2">
      <c r="A6812" s="234"/>
      <c r="B6812" s="98"/>
      <c r="C6812" s="130"/>
      <c r="D6812" s="240"/>
      <c r="E6812" s="240"/>
      <c r="F6812" s="224"/>
      <c r="G6812" s="98"/>
      <c r="H6812" s="98"/>
      <c r="I6812" s="130"/>
      <c r="J6812" s="98"/>
      <c r="K6812" s="98"/>
      <c r="L6812" s="98"/>
      <c r="M6812" s="255"/>
      <c r="N6812" s="255"/>
      <c r="O6812" s="98"/>
      <c r="P6812" s="98"/>
      <c r="Q6812" s="130"/>
    </row>
    <row r="6813" spans="1:17" ht="12.6" customHeight="1" x14ac:dyDescent="0.2">
      <c r="A6813" s="234"/>
      <c r="B6813" s="98"/>
      <c r="C6813" s="130"/>
      <c r="D6813" s="240"/>
      <c r="E6813" s="240"/>
      <c r="F6813" s="224"/>
      <c r="G6813" s="98"/>
      <c r="H6813" s="98"/>
      <c r="I6813" s="130"/>
      <c r="J6813" s="98"/>
      <c r="K6813" s="98"/>
      <c r="L6813" s="98"/>
      <c r="M6813" s="255"/>
      <c r="N6813" s="255"/>
      <c r="O6813" s="98"/>
      <c r="P6813" s="98"/>
      <c r="Q6813" s="130"/>
    </row>
    <row r="6814" spans="1:17" ht="12.6" customHeight="1" x14ac:dyDescent="0.2">
      <c r="A6814" s="234"/>
      <c r="B6814" s="98"/>
      <c r="C6814" s="130"/>
      <c r="D6814" s="240"/>
      <c r="E6814" s="240"/>
      <c r="F6814" s="224"/>
      <c r="G6814" s="98"/>
      <c r="H6814" s="98"/>
      <c r="I6814" s="130"/>
      <c r="J6814" s="98"/>
      <c r="K6814" s="98"/>
      <c r="L6814" s="98"/>
      <c r="M6814" s="255"/>
      <c r="N6814" s="255"/>
      <c r="O6814" s="98"/>
      <c r="P6814" s="98"/>
      <c r="Q6814" s="130"/>
    </row>
    <row r="6815" spans="1:17" ht="12.6" customHeight="1" x14ac:dyDescent="0.2">
      <c r="A6815" s="234"/>
      <c r="B6815" s="98"/>
      <c r="C6815" s="130"/>
      <c r="D6815" s="240"/>
      <c r="E6815" s="240"/>
      <c r="F6815" s="224"/>
      <c r="G6815" s="98"/>
      <c r="H6815" s="98"/>
      <c r="I6815" s="130"/>
      <c r="J6815" s="98"/>
      <c r="K6815" s="98"/>
      <c r="L6815" s="98"/>
      <c r="M6815" s="255"/>
      <c r="N6815" s="255"/>
      <c r="O6815" s="98"/>
      <c r="P6815" s="98"/>
      <c r="Q6815" s="130"/>
    </row>
    <row r="6816" spans="1:17" ht="12.6" customHeight="1" x14ac:dyDescent="0.2">
      <c r="A6816" s="234"/>
      <c r="B6816" s="98"/>
      <c r="C6816" s="130"/>
      <c r="D6816" s="240"/>
      <c r="E6816" s="240"/>
      <c r="F6816" s="224"/>
      <c r="G6816" s="98"/>
      <c r="H6816" s="98"/>
      <c r="I6816" s="130"/>
      <c r="J6816" s="98"/>
      <c r="K6816" s="98"/>
      <c r="L6816" s="98"/>
      <c r="M6816" s="255"/>
      <c r="N6816" s="255"/>
      <c r="O6816" s="98"/>
      <c r="P6816" s="98"/>
      <c r="Q6816" s="130"/>
    </row>
    <row r="6817" spans="1:17" ht="12.6" customHeight="1" x14ac:dyDescent="0.2">
      <c r="A6817" s="234"/>
      <c r="B6817" s="98"/>
      <c r="C6817" s="130"/>
      <c r="D6817" s="240"/>
      <c r="E6817" s="240"/>
      <c r="F6817" s="224"/>
      <c r="G6817" s="98"/>
      <c r="H6817" s="98"/>
      <c r="I6817" s="130"/>
      <c r="J6817" s="98"/>
      <c r="K6817" s="98"/>
      <c r="L6817" s="98"/>
      <c r="M6817" s="255"/>
      <c r="N6817" s="255"/>
      <c r="O6817" s="98"/>
      <c r="P6817" s="98"/>
      <c r="Q6817" s="130"/>
    </row>
    <row r="6818" spans="1:17" ht="12.6" customHeight="1" x14ac:dyDescent="0.2">
      <c r="A6818" s="234"/>
      <c r="B6818" s="98"/>
      <c r="C6818" s="130"/>
      <c r="D6818" s="240"/>
      <c r="E6818" s="240"/>
      <c r="F6818" s="224"/>
      <c r="G6818" s="98"/>
      <c r="H6818" s="98"/>
      <c r="I6818" s="130"/>
      <c r="J6818" s="98"/>
      <c r="K6818" s="98"/>
      <c r="L6818" s="98"/>
      <c r="M6818" s="255"/>
      <c r="N6818" s="255"/>
      <c r="O6818" s="98"/>
      <c r="P6818" s="98"/>
      <c r="Q6818" s="130"/>
    </row>
    <row r="6819" spans="1:17" ht="12.6" customHeight="1" x14ac:dyDescent="0.2">
      <c r="A6819" s="234"/>
      <c r="B6819" s="98"/>
      <c r="C6819" s="130"/>
      <c r="D6819" s="240"/>
      <c r="E6819" s="240"/>
      <c r="F6819" s="224"/>
      <c r="G6819" s="98"/>
      <c r="H6819" s="98"/>
      <c r="I6819" s="130"/>
      <c r="J6819" s="98"/>
      <c r="K6819" s="98"/>
      <c r="L6819" s="98"/>
      <c r="M6819" s="255"/>
      <c r="N6819" s="255"/>
      <c r="O6819" s="98"/>
      <c r="P6819" s="98"/>
      <c r="Q6819" s="130"/>
    </row>
    <row r="6820" spans="1:17" ht="12.6" customHeight="1" x14ac:dyDescent="0.2">
      <c r="A6820" s="234"/>
      <c r="B6820" s="98"/>
      <c r="C6820" s="130"/>
      <c r="D6820" s="240"/>
      <c r="E6820" s="240"/>
      <c r="F6820" s="224"/>
      <c r="G6820" s="98"/>
      <c r="H6820" s="98"/>
      <c r="I6820" s="130"/>
      <c r="J6820" s="98"/>
      <c r="K6820" s="98"/>
      <c r="L6820" s="98"/>
      <c r="M6820" s="255"/>
      <c r="N6820" s="255"/>
      <c r="O6820" s="98"/>
      <c r="P6820" s="98"/>
      <c r="Q6820" s="130"/>
    </row>
    <row r="6821" spans="1:17" ht="12.6" customHeight="1" x14ac:dyDescent="0.2">
      <c r="A6821" s="234"/>
      <c r="B6821" s="98"/>
      <c r="C6821" s="130"/>
      <c r="D6821" s="240"/>
      <c r="E6821" s="240"/>
      <c r="F6821" s="224"/>
      <c r="G6821" s="98"/>
      <c r="H6821" s="98"/>
      <c r="I6821" s="130"/>
      <c r="J6821" s="98"/>
      <c r="K6821" s="98"/>
      <c r="L6821" s="98"/>
      <c r="M6821" s="255"/>
      <c r="N6821" s="255"/>
      <c r="O6821" s="98"/>
      <c r="P6821" s="98"/>
      <c r="Q6821" s="130"/>
    </row>
    <row r="6822" spans="1:17" ht="12.6" customHeight="1" x14ac:dyDescent="0.2">
      <c r="A6822" s="234"/>
      <c r="B6822" s="98"/>
      <c r="C6822" s="130"/>
      <c r="D6822" s="240"/>
      <c r="E6822" s="240"/>
      <c r="F6822" s="224"/>
      <c r="G6822" s="98"/>
      <c r="H6822" s="98"/>
      <c r="I6822" s="130"/>
      <c r="J6822" s="98"/>
      <c r="K6822" s="98"/>
      <c r="L6822" s="98"/>
      <c r="M6822" s="255"/>
      <c r="N6822" s="255"/>
      <c r="O6822" s="98"/>
      <c r="P6822" s="98"/>
      <c r="Q6822" s="130"/>
    </row>
    <row r="6823" spans="1:17" ht="12.6" customHeight="1" x14ac:dyDescent="0.2">
      <c r="A6823" s="234"/>
      <c r="B6823" s="98"/>
      <c r="C6823" s="130"/>
      <c r="D6823" s="240"/>
      <c r="E6823" s="240"/>
      <c r="F6823" s="224"/>
      <c r="G6823" s="98"/>
      <c r="H6823" s="98"/>
      <c r="I6823" s="130"/>
      <c r="J6823" s="98"/>
      <c r="K6823" s="98"/>
      <c r="L6823" s="98"/>
      <c r="M6823" s="255"/>
      <c r="N6823" s="255"/>
      <c r="O6823" s="98"/>
      <c r="P6823" s="98"/>
      <c r="Q6823" s="130"/>
    </row>
    <row r="6824" spans="1:17" ht="12.6" customHeight="1" x14ac:dyDescent="0.2">
      <c r="A6824" s="234"/>
      <c r="B6824" s="98"/>
      <c r="C6824" s="130"/>
      <c r="D6824" s="240"/>
      <c r="E6824" s="240"/>
      <c r="F6824" s="224"/>
      <c r="G6824" s="98"/>
      <c r="H6824" s="98"/>
      <c r="I6824" s="130"/>
      <c r="J6824" s="98"/>
      <c r="K6824" s="98"/>
      <c r="L6824" s="98"/>
      <c r="M6824" s="255"/>
      <c r="N6824" s="255"/>
      <c r="O6824" s="98"/>
      <c r="P6824" s="98"/>
      <c r="Q6824" s="130"/>
    </row>
    <row r="6825" spans="1:17" ht="12.6" customHeight="1" x14ac:dyDescent="0.2">
      <c r="A6825" s="234"/>
      <c r="B6825" s="98"/>
      <c r="C6825" s="130"/>
      <c r="D6825" s="240"/>
      <c r="E6825" s="240"/>
      <c r="F6825" s="224"/>
      <c r="G6825" s="98"/>
      <c r="H6825" s="98"/>
      <c r="I6825" s="130"/>
      <c r="J6825" s="98"/>
      <c r="K6825" s="98"/>
      <c r="L6825" s="98"/>
      <c r="M6825" s="255"/>
      <c r="N6825" s="255"/>
      <c r="O6825" s="98"/>
      <c r="P6825" s="98"/>
      <c r="Q6825" s="130"/>
    </row>
    <row r="6826" spans="1:17" ht="12.6" customHeight="1" x14ac:dyDescent="0.2">
      <c r="A6826" s="234"/>
      <c r="B6826" s="98"/>
      <c r="C6826" s="130"/>
      <c r="D6826" s="240"/>
      <c r="E6826" s="240"/>
      <c r="F6826" s="224"/>
      <c r="G6826" s="98"/>
      <c r="H6826" s="98"/>
      <c r="I6826" s="130"/>
      <c r="J6826" s="98"/>
      <c r="K6826" s="98"/>
      <c r="L6826" s="98"/>
      <c r="M6826" s="255"/>
      <c r="N6826" s="255"/>
      <c r="O6826" s="98"/>
      <c r="P6826" s="98"/>
      <c r="Q6826" s="130"/>
    </row>
    <row r="6827" spans="1:17" ht="12.6" customHeight="1" x14ac:dyDescent="0.2">
      <c r="A6827" s="234"/>
      <c r="B6827" s="98"/>
      <c r="C6827" s="130"/>
      <c r="D6827" s="240"/>
      <c r="E6827" s="240"/>
      <c r="F6827" s="224"/>
      <c r="G6827" s="98"/>
      <c r="H6827" s="98"/>
      <c r="I6827" s="130"/>
      <c r="J6827" s="98"/>
      <c r="K6827" s="98"/>
      <c r="L6827" s="98"/>
      <c r="M6827" s="255"/>
      <c r="N6827" s="255"/>
      <c r="O6827" s="98"/>
      <c r="P6827" s="98"/>
      <c r="Q6827" s="130"/>
    </row>
    <row r="6828" spans="1:17" ht="12.6" customHeight="1" x14ac:dyDescent="0.2">
      <c r="A6828" s="234"/>
      <c r="B6828" s="98"/>
      <c r="C6828" s="130"/>
      <c r="D6828" s="240"/>
      <c r="E6828" s="240"/>
      <c r="F6828" s="224"/>
      <c r="G6828" s="98"/>
      <c r="H6828" s="98"/>
      <c r="I6828" s="130"/>
      <c r="J6828" s="98"/>
      <c r="K6828" s="98"/>
      <c r="L6828" s="98"/>
      <c r="M6828" s="255"/>
      <c r="N6828" s="255"/>
      <c r="O6828" s="98"/>
      <c r="P6828" s="98"/>
      <c r="Q6828" s="130"/>
    </row>
    <row r="6829" spans="1:17" ht="12.6" customHeight="1" x14ac:dyDescent="0.2">
      <c r="A6829" s="234"/>
      <c r="B6829" s="98"/>
      <c r="C6829" s="130"/>
      <c r="D6829" s="240"/>
      <c r="E6829" s="240"/>
      <c r="F6829" s="224"/>
      <c r="G6829" s="98"/>
      <c r="H6829" s="98"/>
      <c r="I6829" s="130"/>
      <c r="J6829" s="98"/>
      <c r="K6829" s="98"/>
      <c r="L6829" s="98"/>
      <c r="M6829" s="255"/>
      <c r="N6829" s="255"/>
      <c r="O6829" s="98"/>
      <c r="P6829" s="98"/>
      <c r="Q6829" s="130"/>
    </row>
    <row r="6830" spans="1:17" ht="12.6" customHeight="1" x14ac:dyDescent="0.2">
      <c r="A6830" s="234"/>
      <c r="B6830" s="98"/>
      <c r="C6830" s="130"/>
      <c r="D6830" s="240"/>
      <c r="E6830" s="240"/>
      <c r="F6830" s="224"/>
      <c r="G6830" s="98"/>
      <c r="H6830" s="98"/>
      <c r="I6830" s="130"/>
      <c r="J6830" s="98"/>
      <c r="K6830" s="98"/>
      <c r="L6830" s="98"/>
      <c r="M6830" s="255"/>
      <c r="N6830" s="255"/>
      <c r="O6830" s="98"/>
      <c r="P6830" s="98"/>
      <c r="Q6830" s="130"/>
    </row>
    <row r="6831" spans="1:17" ht="12.6" customHeight="1" x14ac:dyDescent="0.2">
      <c r="A6831" s="234"/>
      <c r="B6831" s="98"/>
      <c r="C6831" s="130"/>
      <c r="D6831" s="240"/>
      <c r="E6831" s="240"/>
      <c r="F6831" s="224"/>
      <c r="G6831" s="98"/>
      <c r="H6831" s="98"/>
      <c r="I6831" s="130"/>
      <c r="J6831" s="98"/>
      <c r="K6831" s="98"/>
      <c r="L6831" s="98"/>
      <c r="M6831" s="255"/>
      <c r="N6831" s="255"/>
      <c r="O6831" s="98"/>
      <c r="P6831" s="98"/>
      <c r="Q6831" s="130"/>
    </row>
    <row r="6832" spans="1:17" ht="12.6" customHeight="1" x14ac:dyDescent="0.2">
      <c r="A6832" s="234"/>
      <c r="B6832" s="98"/>
      <c r="C6832" s="130"/>
      <c r="D6832" s="240"/>
      <c r="E6832" s="240"/>
      <c r="F6832" s="224"/>
      <c r="G6832" s="98"/>
      <c r="H6832" s="98"/>
      <c r="I6832" s="130"/>
      <c r="J6832" s="98"/>
      <c r="K6832" s="98"/>
      <c r="L6832" s="98"/>
      <c r="M6832" s="255"/>
      <c r="N6832" s="255"/>
      <c r="O6832" s="98"/>
      <c r="P6832" s="98"/>
      <c r="Q6832" s="130"/>
    </row>
    <row r="6833" spans="1:17" ht="12.6" customHeight="1" x14ac:dyDescent="0.2">
      <c r="A6833" s="234"/>
      <c r="B6833" s="98"/>
      <c r="C6833" s="130"/>
      <c r="D6833" s="240"/>
      <c r="E6833" s="240"/>
      <c r="F6833" s="224"/>
      <c r="G6833" s="98"/>
      <c r="H6833" s="98"/>
      <c r="I6833" s="130"/>
      <c r="J6833" s="98"/>
      <c r="K6833" s="98"/>
      <c r="L6833" s="98"/>
      <c r="M6833" s="255"/>
      <c r="N6833" s="255"/>
      <c r="O6833" s="98"/>
      <c r="P6833" s="98"/>
      <c r="Q6833" s="130"/>
    </row>
    <row r="6834" spans="1:17" ht="12.6" customHeight="1" x14ac:dyDescent="0.2">
      <c r="A6834" s="234"/>
      <c r="B6834" s="98"/>
      <c r="C6834" s="130"/>
      <c r="D6834" s="240"/>
      <c r="E6834" s="240"/>
      <c r="F6834" s="224"/>
      <c r="G6834" s="98"/>
      <c r="H6834" s="98"/>
      <c r="I6834" s="130"/>
      <c r="J6834" s="98"/>
      <c r="K6834" s="98"/>
      <c r="L6834" s="98"/>
      <c r="M6834" s="255"/>
      <c r="N6834" s="255"/>
      <c r="O6834" s="98"/>
      <c r="P6834" s="98"/>
      <c r="Q6834" s="130"/>
    </row>
    <row r="6835" spans="1:17" ht="12.6" customHeight="1" x14ac:dyDescent="0.2">
      <c r="A6835" s="234"/>
      <c r="B6835" s="98"/>
      <c r="C6835" s="130"/>
      <c r="D6835" s="240"/>
      <c r="E6835" s="240"/>
      <c r="F6835" s="224"/>
      <c r="G6835" s="98"/>
      <c r="H6835" s="98"/>
      <c r="I6835" s="130"/>
      <c r="J6835" s="98"/>
      <c r="K6835" s="98"/>
      <c r="L6835" s="98"/>
      <c r="M6835" s="255"/>
      <c r="N6835" s="255"/>
      <c r="O6835" s="98"/>
      <c r="P6835" s="98"/>
      <c r="Q6835" s="130"/>
    </row>
    <row r="6836" spans="1:17" ht="12.6" customHeight="1" x14ac:dyDescent="0.2">
      <c r="A6836" s="234"/>
      <c r="B6836" s="98"/>
      <c r="C6836" s="130"/>
      <c r="D6836" s="240"/>
      <c r="E6836" s="240"/>
      <c r="F6836" s="224"/>
      <c r="G6836" s="98"/>
      <c r="H6836" s="98"/>
      <c r="I6836" s="130"/>
      <c r="J6836" s="98"/>
      <c r="K6836" s="98"/>
      <c r="L6836" s="98"/>
      <c r="M6836" s="255"/>
      <c r="N6836" s="255"/>
      <c r="O6836" s="98"/>
      <c r="P6836" s="98"/>
      <c r="Q6836" s="130"/>
    </row>
    <row r="6837" spans="1:17" ht="12.6" customHeight="1" x14ac:dyDescent="0.2">
      <c r="A6837" s="234"/>
      <c r="B6837" s="98"/>
      <c r="C6837" s="130"/>
      <c r="D6837" s="240"/>
      <c r="E6837" s="240"/>
      <c r="F6837" s="224"/>
      <c r="G6837" s="98"/>
      <c r="H6837" s="98"/>
      <c r="I6837" s="130"/>
      <c r="J6837" s="98"/>
      <c r="K6837" s="98"/>
      <c r="L6837" s="98"/>
      <c r="M6837" s="255"/>
      <c r="N6837" s="255"/>
      <c r="O6837" s="98"/>
      <c r="P6837" s="98"/>
      <c r="Q6837" s="130"/>
    </row>
    <row r="6838" spans="1:17" ht="12.6" customHeight="1" x14ac:dyDescent="0.2">
      <c r="A6838" s="234"/>
      <c r="B6838" s="98"/>
      <c r="C6838" s="130"/>
      <c r="D6838" s="240"/>
      <c r="E6838" s="240"/>
      <c r="F6838" s="224"/>
      <c r="G6838" s="98"/>
      <c r="H6838" s="98"/>
      <c r="I6838" s="130"/>
      <c r="J6838" s="98"/>
      <c r="K6838" s="98"/>
      <c r="L6838" s="98"/>
      <c r="M6838" s="255"/>
      <c r="N6838" s="255"/>
      <c r="O6838" s="98"/>
      <c r="P6838" s="98"/>
      <c r="Q6838" s="130"/>
    </row>
    <row r="6839" spans="1:17" ht="12.6" customHeight="1" x14ac:dyDescent="0.2">
      <c r="A6839" s="234"/>
      <c r="B6839" s="98"/>
      <c r="C6839" s="130"/>
      <c r="D6839" s="240"/>
      <c r="E6839" s="240"/>
      <c r="F6839" s="224"/>
      <c r="G6839" s="98"/>
      <c r="H6839" s="98"/>
      <c r="I6839" s="130"/>
      <c r="J6839" s="98"/>
      <c r="K6839" s="98"/>
      <c r="L6839" s="98"/>
      <c r="M6839" s="255"/>
      <c r="N6839" s="255"/>
      <c r="O6839" s="98"/>
      <c r="P6839" s="98"/>
      <c r="Q6839" s="130"/>
    </row>
    <row r="6840" spans="1:17" ht="12.6" customHeight="1" x14ac:dyDescent="0.2">
      <c r="A6840" s="234"/>
      <c r="B6840" s="98"/>
      <c r="C6840" s="130"/>
      <c r="D6840" s="240"/>
      <c r="E6840" s="240"/>
      <c r="F6840" s="224"/>
      <c r="G6840" s="98"/>
      <c r="H6840" s="98"/>
      <c r="I6840" s="130"/>
      <c r="J6840" s="98"/>
      <c r="K6840" s="98"/>
      <c r="L6840" s="98"/>
      <c r="M6840" s="255"/>
      <c r="N6840" s="255"/>
      <c r="O6840" s="98"/>
      <c r="P6840" s="98"/>
      <c r="Q6840" s="130"/>
    </row>
    <row r="6841" spans="1:17" ht="12.6" customHeight="1" x14ac:dyDescent="0.2">
      <c r="A6841" s="234"/>
      <c r="B6841" s="98"/>
      <c r="C6841" s="130"/>
      <c r="D6841" s="240"/>
      <c r="E6841" s="240"/>
      <c r="F6841" s="224"/>
      <c r="G6841" s="98"/>
      <c r="H6841" s="98"/>
      <c r="I6841" s="130"/>
      <c r="J6841" s="98"/>
      <c r="K6841" s="98"/>
      <c r="L6841" s="98"/>
      <c r="M6841" s="255"/>
      <c r="N6841" s="255"/>
      <c r="O6841" s="98"/>
      <c r="P6841" s="98"/>
      <c r="Q6841" s="130"/>
    </row>
    <row r="6842" spans="1:17" ht="12.6" customHeight="1" x14ac:dyDescent="0.2">
      <c r="A6842" s="234"/>
      <c r="B6842" s="98"/>
      <c r="C6842" s="130"/>
      <c r="D6842" s="240"/>
      <c r="E6842" s="240"/>
      <c r="F6842" s="224"/>
      <c r="G6842" s="98"/>
      <c r="H6842" s="98"/>
      <c r="I6842" s="130"/>
      <c r="J6842" s="98"/>
      <c r="K6842" s="98"/>
      <c r="L6842" s="98"/>
      <c r="M6842" s="255"/>
      <c r="N6842" s="255"/>
      <c r="O6842" s="98"/>
      <c r="P6842" s="98"/>
      <c r="Q6842" s="130"/>
    </row>
    <row r="6843" spans="1:17" ht="12.6" customHeight="1" x14ac:dyDescent="0.2">
      <c r="A6843" s="234"/>
      <c r="B6843" s="98"/>
      <c r="C6843" s="130"/>
      <c r="D6843" s="240"/>
      <c r="E6843" s="240"/>
      <c r="F6843" s="224"/>
      <c r="G6843" s="98"/>
      <c r="H6843" s="98"/>
      <c r="I6843" s="130"/>
      <c r="J6843" s="98"/>
      <c r="K6843" s="98"/>
      <c r="L6843" s="98"/>
      <c r="M6843" s="255"/>
      <c r="N6843" s="255"/>
      <c r="O6843" s="98"/>
      <c r="P6843" s="98"/>
      <c r="Q6843" s="130"/>
    </row>
    <row r="6844" spans="1:17" ht="12.6" customHeight="1" x14ac:dyDescent="0.2">
      <c r="A6844" s="234"/>
      <c r="B6844" s="98"/>
      <c r="C6844" s="130"/>
      <c r="D6844" s="240"/>
      <c r="E6844" s="240"/>
      <c r="F6844" s="224"/>
      <c r="G6844" s="98"/>
      <c r="H6844" s="98"/>
      <c r="I6844" s="130"/>
      <c r="J6844" s="98"/>
      <c r="K6844" s="98"/>
      <c r="L6844" s="98"/>
      <c r="M6844" s="255"/>
      <c r="N6844" s="255"/>
      <c r="O6844" s="98"/>
      <c r="P6844" s="98"/>
      <c r="Q6844" s="130"/>
    </row>
    <row r="6845" spans="1:17" ht="12.6" customHeight="1" x14ac:dyDescent="0.2">
      <c r="A6845" s="234"/>
      <c r="B6845" s="98"/>
      <c r="C6845" s="130"/>
      <c r="D6845" s="240"/>
      <c r="E6845" s="240"/>
      <c r="F6845" s="224"/>
      <c r="G6845" s="98"/>
      <c r="H6845" s="98"/>
      <c r="I6845" s="130"/>
      <c r="J6845" s="98"/>
      <c r="K6845" s="98"/>
      <c r="L6845" s="98"/>
      <c r="M6845" s="255"/>
      <c r="N6845" s="255"/>
      <c r="O6845" s="98"/>
      <c r="P6845" s="98"/>
      <c r="Q6845" s="130"/>
    </row>
    <row r="6846" spans="1:17" ht="12.6" customHeight="1" x14ac:dyDescent="0.2">
      <c r="A6846" s="234"/>
      <c r="B6846" s="98"/>
      <c r="C6846" s="130"/>
      <c r="D6846" s="240"/>
      <c r="E6846" s="240"/>
      <c r="F6846" s="224"/>
      <c r="G6846" s="98"/>
      <c r="H6846" s="98"/>
      <c r="I6846" s="130"/>
      <c r="J6846" s="98"/>
      <c r="K6846" s="98"/>
      <c r="L6846" s="98"/>
      <c r="M6846" s="255"/>
      <c r="N6846" s="255"/>
      <c r="O6846" s="98"/>
      <c r="P6846" s="98"/>
      <c r="Q6846" s="130"/>
    </row>
    <row r="6847" spans="1:17" ht="12.6" customHeight="1" x14ac:dyDescent="0.2">
      <c r="A6847" s="234"/>
      <c r="B6847" s="98"/>
      <c r="C6847" s="130"/>
      <c r="D6847" s="240"/>
      <c r="E6847" s="240"/>
      <c r="F6847" s="224"/>
      <c r="G6847" s="98"/>
      <c r="H6847" s="98"/>
      <c r="I6847" s="130"/>
      <c r="J6847" s="98"/>
      <c r="K6847" s="98"/>
      <c r="L6847" s="98"/>
      <c r="M6847" s="255"/>
      <c r="N6847" s="255"/>
      <c r="O6847" s="98"/>
      <c r="P6847" s="98"/>
      <c r="Q6847" s="130"/>
    </row>
    <row r="6848" spans="1:17" ht="12.6" customHeight="1" x14ac:dyDescent="0.2">
      <c r="A6848" s="234"/>
      <c r="B6848" s="98"/>
      <c r="C6848" s="130"/>
      <c r="D6848" s="240"/>
      <c r="E6848" s="240"/>
      <c r="F6848" s="224"/>
      <c r="G6848" s="98"/>
      <c r="H6848" s="98"/>
      <c r="I6848" s="130"/>
      <c r="J6848" s="98"/>
      <c r="K6848" s="98"/>
      <c r="L6848" s="98"/>
      <c r="M6848" s="255"/>
      <c r="N6848" s="255"/>
      <c r="O6848" s="98"/>
      <c r="P6848" s="98"/>
      <c r="Q6848" s="130"/>
    </row>
    <row r="6849" spans="1:17" ht="12.6" customHeight="1" x14ac:dyDescent="0.2">
      <c r="A6849" s="234"/>
      <c r="B6849" s="98"/>
      <c r="C6849" s="130"/>
      <c r="D6849" s="240"/>
      <c r="E6849" s="240"/>
      <c r="F6849" s="224"/>
      <c r="G6849" s="98"/>
      <c r="H6849" s="98"/>
      <c r="I6849" s="130"/>
      <c r="J6849" s="98"/>
      <c r="K6849" s="98"/>
      <c r="L6849" s="98"/>
      <c r="M6849" s="255"/>
      <c r="N6849" s="255"/>
      <c r="O6849" s="98"/>
      <c r="P6849" s="98"/>
      <c r="Q6849" s="130"/>
    </row>
    <row r="6850" spans="1:17" ht="12.6" customHeight="1" x14ac:dyDescent="0.2">
      <c r="A6850" s="234"/>
      <c r="B6850" s="98"/>
      <c r="C6850" s="130"/>
      <c r="D6850" s="240"/>
      <c r="E6850" s="240"/>
      <c r="F6850" s="224"/>
      <c r="G6850" s="98"/>
      <c r="H6850" s="98"/>
      <c r="I6850" s="130"/>
      <c r="J6850" s="98"/>
      <c r="K6850" s="98"/>
      <c r="L6850" s="98"/>
      <c r="M6850" s="255"/>
      <c r="N6850" s="255"/>
      <c r="O6850" s="98"/>
      <c r="P6850" s="98"/>
      <c r="Q6850" s="130"/>
    </row>
    <row r="6851" spans="1:17" ht="12.6" customHeight="1" x14ac:dyDescent="0.2">
      <c r="A6851" s="234"/>
      <c r="B6851" s="98"/>
      <c r="C6851" s="130"/>
      <c r="D6851" s="240"/>
      <c r="E6851" s="240"/>
      <c r="F6851" s="224"/>
      <c r="G6851" s="98"/>
      <c r="H6851" s="98"/>
      <c r="I6851" s="130"/>
      <c r="J6851" s="98"/>
      <c r="K6851" s="98"/>
      <c r="L6851" s="98"/>
      <c r="M6851" s="255"/>
      <c r="N6851" s="255"/>
      <c r="O6851" s="98"/>
      <c r="P6851" s="98"/>
      <c r="Q6851" s="130"/>
    </row>
    <row r="6852" spans="1:17" ht="12.6" customHeight="1" x14ac:dyDescent="0.2">
      <c r="A6852" s="234"/>
      <c r="B6852" s="98"/>
      <c r="C6852" s="130"/>
      <c r="D6852" s="240"/>
      <c r="E6852" s="240"/>
      <c r="F6852" s="224"/>
      <c r="G6852" s="98"/>
      <c r="H6852" s="98"/>
      <c r="I6852" s="130"/>
      <c r="J6852" s="98"/>
      <c r="K6852" s="98"/>
      <c r="L6852" s="98"/>
      <c r="M6852" s="255"/>
      <c r="N6852" s="255"/>
      <c r="O6852" s="98"/>
      <c r="P6852" s="98"/>
      <c r="Q6852" s="130"/>
    </row>
    <row r="6853" spans="1:17" ht="12.6" customHeight="1" x14ac:dyDescent="0.2">
      <c r="A6853" s="234"/>
      <c r="B6853" s="98"/>
      <c r="C6853" s="130"/>
      <c r="D6853" s="240"/>
      <c r="E6853" s="240"/>
      <c r="F6853" s="224"/>
      <c r="G6853" s="98"/>
      <c r="H6853" s="98"/>
      <c r="I6853" s="130"/>
      <c r="J6853" s="98"/>
      <c r="K6853" s="98"/>
      <c r="L6853" s="98"/>
      <c r="M6853" s="255"/>
      <c r="N6853" s="255"/>
      <c r="O6853" s="98"/>
      <c r="P6853" s="98"/>
      <c r="Q6853" s="130"/>
    </row>
    <row r="6854" spans="1:17" ht="12.6" customHeight="1" x14ac:dyDescent="0.2">
      <c r="A6854" s="234"/>
      <c r="B6854" s="98"/>
      <c r="C6854" s="130"/>
      <c r="D6854" s="240"/>
      <c r="E6854" s="240"/>
      <c r="F6854" s="224"/>
      <c r="G6854" s="98"/>
      <c r="H6854" s="98"/>
      <c r="I6854" s="130"/>
      <c r="J6854" s="98"/>
      <c r="K6854" s="98"/>
      <c r="L6854" s="98"/>
      <c r="M6854" s="255"/>
      <c r="N6854" s="255"/>
      <c r="O6854" s="98"/>
      <c r="P6854" s="98"/>
      <c r="Q6854" s="130"/>
    </row>
    <row r="6855" spans="1:17" ht="12.6" customHeight="1" x14ac:dyDescent="0.2">
      <c r="A6855" s="234"/>
      <c r="B6855" s="98"/>
      <c r="C6855" s="130"/>
      <c r="D6855" s="240"/>
      <c r="E6855" s="240"/>
      <c r="F6855" s="224"/>
      <c r="G6855" s="98"/>
      <c r="H6855" s="98"/>
      <c r="I6855" s="130"/>
      <c r="J6855" s="98"/>
      <c r="K6855" s="98"/>
      <c r="L6855" s="98"/>
      <c r="M6855" s="255"/>
      <c r="N6855" s="255"/>
      <c r="O6855" s="98"/>
      <c r="P6855" s="98"/>
      <c r="Q6855" s="130"/>
    </row>
    <row r="6856" spans="1:17" ht="12.6" customHeight="1" x14ac:dyDescent="0.2">
      <c r="A6856" s="234"/>
      <c r="B6856" s="98"/>
      <c r="C6856" s="130"/>
      <c r="D6856" s="240"/>
      <c r="E6856" s="240"/>
      <c r="F6856" s="224"/>
      <c r="G6856" s="98"/>
      <c r="H6856" s="98"/>
      <c r="I6856" s="130"/>
      <c r="J6856" s="98"/>
      <c r="K6856" s="98"/>
      <c r="L6856" s="98"/>
      <c r="M6856" s="255"/>
      <c r="N6856" s="255"/>
      <c r="O6856" s="98"/>
      <c r="P6856" s="98"/>
      <c r="Q6856" s="130"/>
    </row>
    <row r="6857" spans="1:17" ht="12.6" customHeight="1" x14ac:dyDescent="0.2">
      <c r="A6857" s="234"/>
      <c r="B6857" s="98"/>
      <c r="C6857" s="130"/>
      <c r="D6857" s="240"/>
      <c r="E6857" s="240"/>
      <c r="F6857" s="224"/>
      <c r="G6857" s="98"/>
      <c r="H6857" s="98"/>
      <c r="I6857" s="130"/>
      <c r="J6857" s="98"/>
      <c r="K6857" s="98"/>
      <c r="L6857" s="98"/>
      <c r="M6857" s="255"/>
      <c r="N6857" s="255"/>
      <c r="O6857" s="98"/>
      <c r="P6857" s="98"/>
      <c r="Q6857" s="130"/>
    </row>
    <row r="6858" spans="1:17" ht="12.6" customHeight="1" x14ac:dyDescent="0.2">
      <c r="A6858" s="234"/>
      <c r="B6858" s="98"/>
      <c r="C6858" s="130"/>
      <c r="D6858" s="240"/>
      <c r="E6858" s="240"/>
      <c r="F6858" s="224"/>
      <c r="G6858" s="98"/>
      <c r="H6858" s="98"/>
      <c r="I6858" s="130"/>
      <c r="J6858" s="98"/>
      <c r="K6858" s="98"/>
      <c r="L6858" s="98"/>
      <c r="M6858" s="255"/>
      <c r="N6858" s="255"/>
      <c r="O6858" s="98"/>
      <c r="P6858" s="98"/>
      <c r="Q6858" s="130"/>
    </row>
    <row r="6859" spans="1:17" ht="12.6" customHeight="1" x14ac:dyDescent="0.2">
      <c r="A6859" s="234"/>
      <c r="B6859" s="98"/>
      <c r="C6859" s="130"/>
      <c r="D6859" s="240"/>
      <c r="E6859" s="240"/>
      <c r="F6859" s="224"/>
      <c r="G6859" s="98"/>
      <c r="H6859" s="98"/>
      <c r="I6859" s="130"/>
      <c r="J6859" s="98"/>
      <c r="K6859" s="98"/>
      <c r="L6859" s="98"/>
      <c r="M6859" s="255"/>
      <c r="N6859" s="255"/>
      <c r="O6859" s="98"/>
      <c r="P6859" s="98"/>
      <c r="Q6859" s="130"/>
    </row>
    <row r="6860" spans="1:17" ht="12.6" customHeight="1" x14ac:dyDescent="0.2">
      <c r="A6860" s="234"/>
      <c r="B6860" s="98"/>
      <c r="C6860" s="130"/>
      <c r="D6860" s="240"/>
      <c r="E6860" s="240"/>
      <c r="F6860" s="224"/>
      <c r="G6860" s="98"/>
      <c r="H6860" s="98"/>
      <c r="I6860" s="130"/>
      <c r="J6860" s="98"/>
      <c r="K6860" s="98"/>
      <c r="L6860" s="98"/>
      <c r="M6860" s="255"/>
      <c r="N6860" s="255"/>
      <c r="O6860" s="98"/>
      <c r="P6860" s="98"/>
      <c r="Q6860" s="130"/>
    </row>
    <row r="6861" spans="1:17" ht="12.6" customHeight="1" x14ac:dyDescent="0.2">
      <c r="A6861" s="234"/>
      <c r="B6861" s="98"/>
      <c r="C6861" s="130"/>
      <c r="D6861" s="240"/>
      <c r="E6861" s="240"/>
      <c r="F6861" s="224"/>
      <c r="G6861" s="98"/>
      <c r="H6861" s="98"/>
      <c r="I6861" s="130"/>
      <c r="J6861" s="98"/>
      <c r="K6861" s="98"/>
      <c r="L6861" s="98"/>
      <c r="M6861" s="255"/>
      <c r="N6861" s="255"/>
      <c r="O6861" s="98"/>
      <c r="P6861" s="98"/>
      <c r="Q6861" s="130"/>
    </row>
    <row r="6862" spans="1:17" ht="12.6" customHeight="1" x14ac:dyDescent="0.2">
      <c r="A6862" s="234"/>
      <c r="B6862" s="98"/>
      <c r="C6862" s="130"/>
      <c r="D6862" s="240"/>
      <c r="E6862" s="240"/>
      <c r="F6862" s="224"/>
      <c r="G6862" s="98"/>
      <c r="H6862" s="98"/>
      <c r="I6862" s="130"/>
      <c r="J6862" s="98"/>
      <c r="K6862" s="98"/>
      <c r="L6862" s="98"/>
      <c r="M6862" s="255"/>
      <c r="N6862" s="255"/>
      <c r="O6862" s="98"/>
      <c r="P6862" s="98"/>
      <c r="Q6862" s="130"/>
    </row>
    <row r="6863" spans="1:17" ht="12.6" customHeight="1" x14ac:dyDescent="0.2">
      <c r="A6863" s="234"/>
      <c r="B6863" s="98"/>
      <c r="C6863" s="130"/>
      <c r="D6863" s="240"/>
      <c r="E6863" s="240"/>
      <c r="F6863" s="224"/>
      <c r="G6863" s="98"/>
      <c r="H6863" s="98"/>
      <c r="I6863" s="130"/>
      <c r="J6863" s="98"/>
      <c r="K6863" s="98"/>
      <c r="L6863" s="98"/>
      <c r="M6863" s="255"/>
      <c r="N6863" s="255"/>
      <c r="O6863" s="98"/>
      <c r="P6863" s="98"/>
      <c r="Q6863" s="130"/>
    </row>
    <row r="6864" spans="1:17" ht="12.6" customHeight="1" x14ac:dyDescent="0.2">
      <c r="A6864" s="234"/>
      <c r="B6864" s="98"/>
      <c r="C6864" s="130"/>
      <c r="D6864" s="240"/>
      <c r="E6864" s="240"/>
      <c r="F6864" s="224"/>
      <c r="G6864" s="98"/>
      <c r="H6864" s="98"/>
      <c r="I6864" s="130"/>
      <c r="J6864" s="98"/>
      <c r="K6864" s="98"/>
      <c r="L6864" s="98"/>
      <c r="M6864" s="255"/>
      <c r="N6864" s="255"/>
      <c r="O6864" s="98"/>
      <c r="P6864" s="98"/>
      <c r="Q6864" s="130"/>
    </row>
    <row r="6865" spans="1:17" ht="12.6" customHeight="1" x14ac:dyDescent="0.2">
      <c r="A6865" s="234"/>
      <c r="B6865" s="98"/>
      <c r="C6865" s="130"/>
      <c r="D6865" s="240"/>
      <c r="E6865" s="240"/>
      <c r="F6865" s="224"/>
      <c r="G6865" s="98"/>
      <c r="H6865" s="98"/>
      <c r="I6865" s="130"/>
      <c r="J6865" s="98"/>
      <c r="K6865" s="98"/>
      <c r="L6865" s="98"/>
      <c r="M6865" s="255"/>
      <c r="N6865" s="255"/>
      <c r="O6865" s="98"/>
      <c r="P6865" s="98"/>
      <c r="Q6865" s="130"/>
    </row>
    <row r="6866" spans="1:17" ht="12.6" customHeight="1" x14ac:dyDescent="0.2">
      <c r="A6866" s="234"/>
      <c r="B6866" s="98"/>
      <c r="C6866" s="130"/>
      <c r="D6866" s="240"/>
      <c r="E6866" s="240"/>
      <c r="F6866" s="224"/>
      <c r="G6866" s="98"/>
      <c r="H6866" s="98"/>
      <c r="I6866" s="130"/>
      <c r="J6866" s="98"/>
      <c r="K6866" s="98"/>
      <c r="L6866" s="98"/>
      <c r="M6866" s="255"/>
      <c r="N6866" s="255"/>
      <c r="O6866" s="98"/>
      <c r="P6866" s="98"/>
      <c r="Q6866" s="130"/>
    </row>
    <row r="6867" spans="1:17" ht="12.6" customHeight="1" x14ac:dyDescent="0.2">
      <c r="A6867" s="234"/>
      <c r="B6867" s="98"/>
      <c r="C6867" s="130"/>
      <c r="D6867" s="240"/>
      <c r="E6867" s="240"/>
      <c r="F6867" s="224"/>
      <c r="G6867" s="98"/>
      <c r="H6867" s="98"/>
      <c r="I6867" s="130"/>
      <c r="J6867" s="98"/>
      <c r="K6867" s="98"/>
      <c r="L6867" s="98"/>
      <c r="M6867" s="255"/>
      <c r="N6867" s="255"/>
      <c r="O6867" s="98"/>
      <c r="P6867" s="98"/>
      <c r="Q6867" s="130"/>
    </row>
    <row r="6868" spans="1:17" ht="12.6" customHeight="1" x14ac:dyDescent="0.2">
      <c r="A6868" s="234"/>
      <c r="B6868" s="98"/>
      <c r="C6868" s="130"/>
      <c r="D6868" s="240"/>
      <c r="E6868" s="240"/>
      <c r="F6868" s="224"/>
      <c r="G6868" s="98"/>
      <c r="H6868" s="98"/>
      <c r="I6868" s="130"/>
      <c r="J6868" s="98"/>
      <c r="K6868" s="98"/>
      <c r="L6868" s="98"/>
      <c r="M6868" s="255"/>
      <c r="N6868" s="255"/>
      <c r="O6868" s="98"/>
      <c r="P6868" s="98"/>
      <c r="Q6868" s="130"/>
    </row>
    <row r="6869" spans="1:17" ht="12.6" customHeight="1" x14ac:dyDescent="0.2">
      <c r="A6869" s="234"/>
      <c r="B6869" s="98"/>
      <c r="C6869" s="130"/>
      <c r="D6869" s="240"/>
      <c r="E6869" s="240"/>
      <c r="F6869" s="224"/>
      <c r="G6869" s="98"/>
      <c r="H6869" s="98"/>
      <c r="I6869" s="130"/>
      <c r="J6869" s="98"/>
      <c r="K6869" s="98"/>
      <c r="L6869" s="98"/>
      <c r="M6869" s="255"/>
      <c r="N6869" s="255"/>
      <c r="O6869" s="98"/>
      <c r="P6869" s="98"/>
      <c r="Q6869" s="130"/>
    </row>
    <row r="6870" spans="1:17" ht="12.6" customHeight="1" x14ac:dyDescent="0.2">
      <c r="A6870" s="234"/>
      <c r="B6870" s="98"/>
      <c r="C6870" s="130"/>
      <c r="D6870" s="240"/>
      <c r="E6870" s="240"/>
      <c r="F6870" s="224"/>
      <c r="G6870" s="98"/>
      <c r="H6870" s="98"/>
      <c r="I6870" s="130"/>
      <c r="J6870" s="98"/>
      <c r="K6870" s="98"/>
      <c r="L6870" s="98"/>
      <c r="M6870" s="255"/>
      <c r="N6870" s="255"/>
      <c r="O6870" s="98"/>
      <c r="P6870" s="98"/>
      <c r="Q6870" s="130"/>
    </row>
    <row r="6871" spans="1:17" ht="12.6" customHeight="1" x14ac:dyDescent="0.2">
      <c r="A6871" s="234"/>
      <c r="B6871" s="98"/>
      <c r="C6871" s="130"/>
      <c r="D6871" s="240"/>
      <c r="E6871" s="240"/>
      <c r="F6871" s="224"/>
      <c r="G6871" s="98"/>
      <c r="H6871" s="98"/>
      <c r="I6871" s="130"/>
      <c r="J6871" s="98"/>
      <c r="K6871" s="98"/>
      <c r="L6871" s="98"/>
      <c r="M6871" s="255"/>
      <c r="N6871" s="255"/>
      <c r="O6871" s="98"/>
      <c r="P6871" s="98"/>
      <c r="Q6871" s="130"/>
    </row>
    <row r="6872" spans="1:17" ht="12.6" customHeight="1" x14ac:dyDescent="0.2">
      <c r="A6872" s="234"/>
      <c r="B6872" s="98"/>
      <c r="C6872" s="130"/>
      <c r="D6872" s="240"/>
      <c r="E6872" s="240"/>
      <c r="F6872" s="224"/>
      <c r="G6872" s="98"/>
      <c r="H6872" s="98"/>
      <c r="I6872" s="130"/>
      <c r="J6872" s="98"/>
      <c r="K6872" s="98"/>
      <c r="L6872" s="98"/>
      <c r="M6872" s="255"/>
      <c r="N6872" s="255"/>
      <c r="O6872" s="98"/>
      <c r="P6872" s="98"/>
      <c r="Q6872" s="130"/>
    </row>
    <row r="6873" spans="1:17" ht="12.6" customHeight="1" x14ac:dyDescent="0.2">
      <c r="A6873" s="234"/>
      <c r="B6873" s="98"/>
      <c r="C6873" s="130"/>
      <c r="D6873" s="240"/>
      <c r="E6873" s="240"/>
      <c r="F6873" s="224"/>
      <c r="G6873" s="98"/>
      <c r="H6873" s="98"/>
      <c r="I6873" s="130"/>
      <c r="J6873" s="98"/>
      <c r="K6873" s="98"/>
      <c r="L6873" s="98"/>
      <c r="M6873" s="255"/>
      <c r="N6873" s="255"/>
      <c r="O6873" s="98"/>
      <c r="P6873" s="98"/>
      <c r="Q6873" s="130"/>
    </row>
    <row r="6874" spans="1:17" ht="12.6" customHeight="1" x14ac:dyDescent="0.2">
      <c r="A6874" s="234"/>
      <c r="B6874" s="98"/>
      <c r="C6874" s="130"/>
      <c r="D6874" s="240"/>
      <c r="E6874" s="240"/>
      <c r="F6874" s="224"/>
      <c r="G6874" s="98"/>
      <c r="H6874" s="98"/>
      <c r="I6874" s="130"/>
      <c r="J6874" s="98"/>
      <c r="K6874" s="98"/>
      <c r="L6874" s="98"/>
      <c r="M6874" s="255"/>
      <c r="N6874" s="255"/>
      <c r="O6874" s="98"/>
      <c r="P6874" s="98"/>
      <c r="Q6874" s="130"/>
    </row>
    <row r="6875" spans="1:17" ht="12.6" customHeight="1" x14ac:dyDescent="0.2">
      <c r="A6875" s="234"/>
      <c r="B6875" s="98"/>
      <c r="C6875" s="130"/>
      <c r="D6875" s="240"/>
      <c r="E6875" s="240"/>
      <c r="F6875" s="224"/>
      <c r="G6875" s="98"/>
      <c r="H6875" s="98"/>
      <c r="I6875" s="130"/>
      <c r="J6875" s="98"/>
      <c r="K6875" s="98"/>
      <c r="L6875" s="98"/>
      <c r="M6875" s="255"/>
      <c r="N6875" s="255"/>
      <c r="O6875" s="98"/>
      <c r="P6875" s="98"/>
      <c r="Q6875" s="130"/>
    </row>
    <row r="6876" spans="1:17" ht="12.6" customHeight="1" x14ac:dyDescent="0.2">
      <c r="A6876" s="234"/>
      <c r="B6876" s="98"/>
      <c r="C6876" s="130"/>
      <c r="D6876" s="240"/>
      <c r="E6876" s="240"/>
      <c r="F6876" s="224"/>
      <c r="G6876" s="98"/>
      <c r="H6876" s="98"/>
      <c r="I6876" s="130"/>
      <c r="J6876" s="98"/>
      <c r="K6876" s="98"/>
      <c r="L6876" s="98"/>
      <c r="M6876" s="255"/>
      <c r="N6876" s="255"/>
      <c r="O6876" s="98"/>
      <c r="P6876" s="98"/>
      <c r="Q6876" s="130"/>
    </row>
    <row r="6877" spans="1:17" ht="12.6" customHeight="1" x14ac:dyDescent="0.2">
      <c r="A6877" s="234"/>
      <c r="B6877" s="98"/>
      <c r="C6877" s="130"/>
      <c r="D6877" s="240"/>
      <c r="E6877" s="240"/>
      <c r="F6877" s="224"/>
      <c r="G6877" s="98"/>
      <c r="H6877" s="98"/>
      <c r="I6877" s="130"/>
      <c r="J6877" s="98"/>
      <c r="K6877" s="98"/>
      <c r="L6877" s="98"/>
      <c r="M6877" s="255"/>
      <c r="N6877" s="255"/>
      <c r="O6877" s="98"/>
      <c r="P6877" s="98"/>
      <c r="Q6877" s="130"/>
    </row>
    <row r="6878" spans="1:17" ht="12.6" customHeight="1" x14ac:dyDescent="0.2">
      <c r="A6878" s="234"/>
      <c r="B6878" s="98"/>
      <c r="C6878" s="130"/>
      <c r="D6878" s="240"/>
      <c r="E6878" s="240"/>
      <c r="F6878" s="224"/>
      <c r="G6878" s="98"/>
      <c r="H6878" s="98"/>
      <c r="I6878" s="130"/>
      <c r="J6878" s="98"/>
      <c r="K6878" s="98"/>
      <c r="L6878" s="98"/>
      <c r="M6878" s="255"/>
      <c r="N6878" s="255"/>
      <c r="O6878" s="98"/>
      <c r="P6878" s="98"/>
      <c r="Q6878" s="130"/>
    </row>
    <row r="6879" spans="1:17" ht="12.6" customHeight="1" x14ac:dyDescent="0.2">
      <c r="A6879" s="234"/>
      <c r="B6879" s="98"/>
      <c r="C6879" s="130"/>
      <c r="D6879" s="240"/>
      <c r="E6879" s="240"/>
      <c r="F6879" s="224"/>
      <c r="G6879" s="98"/>
      <c r="H6879" s="98"/>
      <c r="I6879" s="130"/>
      <c r="J6879" s="98"/>
      <c r="K6879" s="98"/>
      <c r="L6879" s="98"/>
      <c r="M6879" s="255"/>
      <c r="N6879" s="255"/>
      <c r="O6879" s="98"/>
      <c r="P6879" s="98"/>
      <c r="Q6879" s="130"/>
    </row>
    <row r="6880" spans="1:17" ht="12.6" customHeight="1" x14ac:dyDescent="0.2">
      <c r="A6880" s="234"/>
      <c r="B6880" s="98"/>
      <c r="C6880" s="130"/>
      <c r="D6880" s="240"/>
      <c r="E6880" s="240"/>
      <c r="F6880" s="224"/>
      <c r="G6880" s="98"/>
      <c r="H6880" s="98"/>
      <c r="I6880" s="130"/>
      <c r="J6880" s="98"/>
      <c r="K6880" s="98"/>
      <c r="L6880" s="98"/>
      <c r="M6880" s="255"/>
      <c r="N6880" s="255"/>
      <c r="O6880" s="98"/>
      <c r="P6880" s="98"/>
      <c r="Q6880" s="130"/>
    </row>
    <row r="6881" spans="1:17" ht="12.6" customHeight="1" x14ac:dyDescent="0.2">
      <c r="A6881" s="234"/>
      <c r="B6881" s="98"/>
      <c r="C6881" s="130"/>
      <c r="D6881" s="240"/>
      <c r="E6881" s="240"/>
      <c r="F6881" s="224"/>
      <c r="G6881" s="98"/>
      <c r="H6881" s="98"/>
      <c r="I6881" s="130"/>
      <c r="J6881" s="98"/>
      <c r="K6881" s="98"/>
      <c r="L6881" s="98"/>
      <c r="M6881" s="255"/>
      <c r="N6881" s="255"/>
      <c r="O6881" s="98"/>
      <c r="P6881" s="98"/>
      <c r="Q6881" s="130"/>
    </row>
    <row r="6882" spans="1:17" ht="12.6" customHeight="1" x14ac:dyDescent="0.2">
      <c r="A6882" s="234"/>
      <c r="B6882" s="98"/>
      <c r="C6882" s="130"/>
      <c r="D6882" s="240"/>
      <c r="E6882" s="240"/>
      <c r="F6882" s="224"/>
      <c r="G6882" s="98"/>
      <c r="H6882" s="98"/>
      <c r="I6882" s="130"/>
      <c r="J6882" s="98"/>
      <c r="K6882" s="98"/>
      <c r="L6882" s="98"/>
      <c r="M6882" s="255"/>
      <c r="N6882" s="255"/>
      <c r="O6882" s="98"/>
      <c r="P6882" s="98"/>
      <c r="Q6882" s="130"/>
    </row>
    <row r="6883" spans="1:17" ht="12.6" customHeight="1" x14ac:dyDescent="0.2">
      <c r="A6883" s="234"/>
      <c r="B6883" s="98"/>
      <c r="C6883" s="130"/>
      <c r="D6883" s="240"/>
      <c r="E6883" s="240"/>
      <c r="F6883" s="224"/>
      <c r="G6883" s="98"/>
      <c r="H6883" s="98"/>
      <c r="I6883" s="130"/>
      <c r="J6883" s="98"/>
      <c r="K6883" s="98"/>
      <c r="L6883" s="98"/>
      <c r="M6883" s="255"/>
      <c r="N6883" s="255"/>
      <c r="O6883" s="98"/>
      <c r="P6883" s="98"/>
      <c r="Q6883" s="130"/>
    </row>
    <row r="6884" spans="1:17" ht="12.6" customHeight="1" x14ac:dyDescent="0.2">
      <c r="A6884" s="234"/>
      <c r="B6884" s="98"/>
      <c r="C6884" s="130"/>
      <c r="D6884" s="240"/>
      <c r="E6884" s="240"/>
      <c r="F6884" s="224"/>
      <c r="G6884" s="98"/>
      <c r="H6884" s="98"/>
      <c r="I6884" s="130"/>
      <c r="J6884" s="98"/>
      <c r="K6884" s="98"/>
      <c r="L6884" s="98"/>
      <c r="M6884" s="255"/>
      <c r="N6884" s="255"/>
      <c r="O6884" s="98"/>
      <c r="P6884" s="98"/>
      <c r="Q6884" s="130"/>
    </row>
    <row r="6885" spans="1:17" ht="12.6" customHeight="1" x14ac:dyDescent="0.2">
      <c r="A6885" s="234"/>
      <c r="B6885" s="98"/>
      <c r="C6885" s="130"/>
      <c r="D6885" s="240"/>
      <c r="E6885" s="240"/>
      <c r="F6885" s="224"/>
      <c r="G6885" s="98"/>
      <c r="H6885" s="98"/>
      <c r="I6885" s="130"/>
      <c r="J6885" s="98"/>
      <c r="K6885" s="98"/>
      <c r="L6885" s="98"/>
      <c r="M6885" s="255"/>
      <c r="N6885" s="255"/>
      <c r="O6885" s="98"/>
      <c r="P6885" s="98"/>
      <c r="Q6885" s="130"/>
    </row>
    <row r="6886" spans="1:17" ht="12.6" customHeight="1" x14ac:dyDescent="0.2">
      <c r="A6886" s="234"/>
      <c r="B6886" s="98"/>
      <c r="C6886" s="130"/>
      <c r="D6886" s="240"/>
      <c r="E6886" s="240"/>
      <c r="F6886" s="224"/>
      <c r="G6886" s="98"/>
      <c r="H6886" s="98"/>
      <c r="I6886" s="130"/>
      <c r="J6886" s="98"/>
      <c r="K6886" s="98"/>
      <c r="L6886" s="98"/>
      <c r="M6886" s="255"/>
      <c r="N6886" s="255"/>
      <c r="O6886" s="98"/>
      <c r="P6886" s="98"/>
      <c r="Q6886" s="130"/>
    </row>
    <row r="6887" spans="1:17" ht="12.6" customHeight="1" x14ac:dyDescent="0.2">
      <c r="A6887" s="234"/>
      <c r="B6887" s="98"/>
      <c r="C6887" s="130"/>
      <c r="D6887" s="240"/>
      <c r="E6887" s="240"/>
      <c r="F6887" s="224"/>
      <c r="G6887" s="98"/>
      <c r="H6887" s="98"/>
      <c r="I6887" s="130"/>
      <c r="J6887" s="98"/>
      <c r="K6887" s="98"/>
      <c r="L6887" s="98"/>
      <c r="M6887" s="255"/>
      <c r="N6887" s="255"/>
      <c r="O6887" s="98"/>
      <c r="P6887" s="98"/>
      <c r="Q6887" s="130"/>
    </row>
    <row r="6888" spans="1:17" ht="12.6" customHeight="1" x14ac:dyDescent="0.2">
      <c r="A6888" s="234"/>
      <c r="B6888" s="98"/>
      <c r="C6888" s="130"/>
      <c r="D6888" s="240"/>
      <c r="E6888" s="240"/>
      <c r="F6888" s="224"/>
      <c r="G6888" s="98"/>
      <c r="H6888" s="98"/>
      <c r="I6888" s="130"/>
      <c r="J6888" s="98"/>
      <c r="K6888" s="98"/>
      <c r="L6888" s="98"/>
      <c r="M6888" s="255"/>
      <c r="N6888" s="255"/>
      <c r="O6888" s="98"/>
      <c r="P6888" s="98"/>
      <c r="Q6888" s="130"/>
    </row>
    <row r="6889" spans="1:17" ht="12.6" customHeight="1" x14ac:dyDescent="0.2">
      <c r="A6889" s="234"/>
      <c r="B6889" s="98"/>
      <c r="C6889" s="130"/>
      <c r="D6889" s="240"/>
      <c r="E6889" s="240"/>
      <c r="F6889" s="224"/>
      <c r="G6889" s="98"/>
      <c r="H6889" s="98"/>
      <c r="I6889" s="130"/>
      <c r="J6889" s="98"/>
      <c r="K6889" s="98"/>
      <c r="L6889" s="98"/>
      <c r="M6889" s="255"/>
      <c r="N6889" s="255"/>
      <c r="O6889" s="98"/>
      <c r="P6889" s="98"/>
      <c r="Q6889" s="130"/>
    </row>
    <row r="6890" spans="1:17" ht="12.6" customHeight="1" x14ac:dyDescent="0.2">
      <c r="A6890" s="234"/>
      <c r="B6890" s="98"/>
      <c r="C6890" s="130"/>
      <c r="D6890" s="240"/>
      <c r="E6890" s="240"/>
      <c r="F6890" s="224"/>
      <c r="G6890" s="98"/>
      <c r="H6890" s="98"/>
      <c r="I6890" s="130"/>
      <c r="J6890" s="98"/>
      <c r="K6890" s="98"/>
      <c r="L6890" s="98"/>
      <c r="M6890" s="255"/>
      <c r="N6890" s="255"/>
      <c r="O6890" s="98"/>
      <c r="P6890" s="98"/>
      <c r="Q6890" s="130"/>
    </row>
    <row r="6891" spans="1:17" ht="12.6" customHeight="1" x14ac:dyDescent="0.2">
      <c r="A6891" s="234"/>
      <c r="B6891" s="98"/>
      <c r="C6891" s="130"/>
      <c r="D6891" s="240"/>
      <c r="E6891" s="240"/>
      <c r="F6891" s="224"/>
      <c r="G6891" s="98"/>
      <c r="H6891" s="98"/>
      <c r="I6891" s="130"/>
      <c r="J6891" s="98"/>
      <c r="K6891" s="98"/>
      <c r="L6891" s="98"/>
      <c r="M6891" s="255"/>
      <c r="N6891" s="255"/>
      <c r="O6891" s="98"/>
      <c r="P6891" s="98"/>
      <c r="Q6891" s="130"/>
    </row>
    <row r="6892" spans="1:17" ht="12.6" customHeight="1" x14ac:dyDescent="0.2">
      <c r="A6892" s="234"/>
      <c r="B6892" s="98"/>
      <c r="C6892" s="130"/>
      <c r="D6892" s="240"/>
      <c r="E6892" s="240"/>
      <c r="F6892" s="224"/>
      <c r="G6892" s="98"/>
      <c r="H6892" s="98"/>
      <c r="I6892" s="130"/>
      <c r="J6892" s="98"/>
      <c r="K6892" s="98"/>
      <c r="L6892" s="98"/>
      <c r="M6892" s="255"/>
      <c r="N6892" s="255"/>
      <c r="O6892" s="98"/>
      <c r="P6892" s="98"/>
      <c r="Q6892" s="130"/>
    </row>
    <row r="6893" spans="1:17" ht="12.6" customHeight="1" x14ac:dyDescent="0.2">
      <c r="A6893" s="234"/>
      <c r="B6893" s="98"/>
      <c r="C6893" s="130"/>
      <c r="D6893" s="240"/>
      <c r="E6893" s="240"/>
      <c r="F6893" s="224"/>
      <c r="G6893" s="98"/>
      <c r="H6893" s="98"/>
      <c r="I6893" s="130"/>
      <c r="J6893" s="98"/>
      <c r="K6893" s="98"/>
      <c r="L6893" s="98"/>
      <c r="M6893" s="255"/>
      <c r="N6893" s="255"/>
      <c r="O6893" s="98"/>
      <c r="P6893" s="98"/>
      <c r="Q6893" s="130"/>
    </row>
    <row r="6894" spans="1:17" ht="12.6" customHeight="1" x14ac:dyDescent="0.2">
      <c r="A6894" s="234"/>
      <c r="B6894" s="98"/>
      <c r="C6894" s="130"/>
      <c r="D6894" s="240"/>
      <c r="E6894" s="240"/>
      <c r="F6894" s="224"/>
      <c r="G6894" s="98"/>
      <c r="H6894" s="98"/>
      <c r="I6894" s="130"/>
      <c r="J6894" s="98"/>
      <c r="K6894" s="98"/>
      <c r="L6894" s="98"/>
      <c r="M6894" s="255"/>
      <c r="N6894" s="255"/>
      <c r="O6894" s="98"/>
      <c r="P6894" s="98"/>
      <c r="Q6894" s="130"/>
    </row>
    <row r="6895" spans="1:17" ht="12.6" customHeight="1" x14ac:dyDescent="0.2">
      <c r="A6895" s="234"/>
      <c r="B6895" s="98"/>
      <c r="C6895" s="130"/>
      <c r="D6895" s="240"/>
      <c r="E6895" s="240"/>
      <c r="F6895" s="224"/>
      <c r="G6895" s="98"/>
      <c r="H6895" s="98"/>
      <c r="I6895" s="130"/>
      <c r="J6895" s="98"/>
      <c r="K6895" s="98"/>
      <c r="L6895" s="98"/>
      <c r="M6895" s="255"/>
      <c r="N6895" s="255"/>
      <c r="O6895" s="98"/>
      <c r="P6895" s="98"/>
      <c r="Q6895" s="130"/>
    </row>
    <row r="6896" spans="1:17" ht="12.6" customHeight="1" x14ac:dyDescent="0.2">
      <c r="A6896" s="234"/>
      <c r="B6896" s="98"/>
      <c r="C6896" s="130"/>
      <c r="D6896" s="240"/>
      <c r="E6896" s="240"/>
      <c r="F6896" s="224"/>
      <c r="G6896" s="98"/>
      <c r="H6896" s="98"/>
      <c r="I6896" s="130"/>
      <c r="J6896" s="98"/>
      <c r="K6896" s="98"/>
      <c r="L6896" s="98"/>
      <c r="M6896" s="255"/>
      <c r="N6896" s="255"/>
      <c r="O6896" s="98"/>
      <c r="P6896" s="98"/>
      <c r="Q6896" s="130"/>
    </row>
    <row r="6897" spans="1:17" ht="12.6" customHeight="1" x14ac:dyDescent="0.2">
      <c r="A6897" s="234"/>
      <c r="B6897" s="98"/>
      <c r="C6897" s="130"/>
      <c r="D6897" s="240"/>
      <c r="E6897" s="240"/>
      <c r="F6897" s="224"/>
      <c r="G6897" s="98"/>
      <c r="H6897" s="98"/>
      <c r="I6897" s="130"/>
      <c r="J6897" s="98"/>
      <c r="K6897" s="98"/>
      <c r="L6897" s="98"/>
      <c r="M6897" s="255"/>
      <c r="N6897" s="255"/>
      <c r="O6897" s="98"/>
      <c r="P6897" s="98"/>
      <c r="Q6897" s="130"/>
    </row>
    <row r="6898" spans="1:17" ht="12.6" customHeight="1" x14ac:dyDescent="0.2">
      <c r="A6898" s="234"/>
      <c r="B6898" s="98"/>
      <c r="C6898" s="130"/>
      <c r="D6898" s="240"/>
      <c r="E6898" s="240"/>
      <c r="F6898" s="224"/>
      <c r="G6898" s="98"/>
      <c r="H6898" s="98"/>
      <c r="I6898" s="130"/>
      <c r="J6898" s="98"/>
      <c r="K6898" s="98"/>
      <c r="L6898" s="98"/>
      <c r="M6898" s="255"/>
      <c r="N6898" s="255"/>
      <c r="O6898" s="98"/>
      <c r="P6898" s="98"/>
      <c r="Q6898" s="130"/>
    </row>
    <row r="6899" spans="1:17" ht="12.6" customHeight="1" x14ac:dyDescent="0.2">
      <c r="A6899" s="234"/>
      <c r="B6899" s="98"/>
      <c r="C6899" s="130"/>
      <c r="D6899" s="240"/>
      <c r="E6899" s="240"/>
      <c r="F6899" s="224"/>
      <c r="G6899" s="98"/>
      <c r="H6899" s="98"/>
      <c r="I6899" s="130"/>
      <c r="J6899" s="98"/>
      <c r="K6899" s="98"/>
      <c r="L6899" s="98"/>
      <c r="M6899" s="255"/>
      <c r="N6899" s="255"/>
      <c r="O6899" s="98"/>
      <c r="P6899" s="98"/>
      <c r="Q6899" s="130"/>
    </row>
    <row r="6900" spans="1:17" ht="12.6" customHeight="1" x14ac:dyDescent="0.2">
      <c r="A6900" s="234"/>
      <c r="B6900" s="98"/>
      <c r="C6900" s="130"/>
      <c r="D6900" s="240"/>
      <c r="E6900" s="240"/>
      <c r="F6900" s="224"/>
      <c r="G6900" s="98"/>
      <c r="H6900" s="98"/>
      <c r="I6900" s="130"/>
      <c r="J6900" s="98"/>
      <c r="K6900" s="98"/>
      <c r="L6900" s="98"/>
      <c r="M6900" s="255"/>
      <c r="N6900" s="255"/>
      <c r="O6900" s="98"/>
      <c r="P6900" s="98"/>
      <c r="Q6900" s="130"/>
    </row>
    <row r="6901" spans="1:17" ht="12.6" customHeight="1" x14ac:dyDescent="0.2">
      <c r="A6901" s="234"/>
      <c r="B6901" s="98"/>
      <c r="C6901" s="130"/>
      <c r="D6901" s="240"/>
      <c r="E6901" s="240"/>
      <c r="F6901" s="224"/>
      <c r="G6901" s="98"/>
      <c r="H6901" s="98"/>
      <c r="I6901" s="130"/>
      <c r="J6901" s="98"/>
      <c r="K6901" s="98"/>
      <c r="L6901" s="98"/>
      <c r="M6901" s="255"/>
      <c r="N6901" s="255"/>
      <c r="O6901" s="98"/>
      <c r="P6901" s="98"/>
      <c r="Q6901" s="130"/>
    </row>
    <row r="6902" spans="1:17" ht="12.6" customHeight="1" x14ac:dyDescent="0.2">
      <c r="A6902" s="234"/>
      <c r="B6902" s="98"/>
      <c r="C6902" s="130"/>
      <c r="D6902" s="240"/>
      <c r="E6902" s="240"/>
      <c r="F6902" s="224"/>
      <c r="G6902" s="98"/>
      <c r="H6902" s="98"/>
      <c r="I6902" s="130"/>
      <c r="J6902" s="98"/>
      <c r="K6902" s="98"/>
      <c r="L6902" s="98"/>
      <c r="M6902" s="255"/>
      <c r="N6902" s="255"/>
      <c r="O6902" s="98"/>
      <c r="P6902" s="98"/>
      <c r="Q6902" s="130"/>
    </row>
    <row r="6903" spans="1:17" ht="12.6" customHeight="1" x14ac:dyDescent="0.2">
      <c r="A6903" s="234"/>
      <c r="B6903" s="98"/>
      <c r="C6903" s="130"/>
      <c r="D6903" s="240"/>
      <c r="E6903" s="240"/>
      <c r="F6903" s="224"/>
      <c r="G6903" s="98"/>
      <c r="H6903" s="98"/>
      <c r="I6903" s="130"/>
      <c r="J6903" s="98"/>
      <c r="K6903" s="98"/>
      <c r="L6903" s="98"/>
      <c r="M6903" s="255"/>
      <c r="N6903" s="255"/>
      <c r="O6903" s="98"/>
      <c r="P6903" s="98"/>
      <c r="Q6903" s="130"/>
    </row>
    <row r="6904" spans="1:17" ht="12.6" customHeight="1" x14ac:dyDescent="0.2">
      <c r="A6904" s="234"/>
      <c r="B6904" s="98"/>
      <c r="C6904" s="130"/>
      <c r="D6904" s="240"/>
      <c r="E6904" s="240"/>
      <c r="F6904" s="224"/>
      <c r="G6904" s="98"/>
      <c r="H6904" s="98"/>
      <c r="I6904" s="130"/>
      <c r="J6904" s="98"/>
      <c r="K6904" s="98"/>
      <c r="L6904" s="98"/>
      <c r="M6904" s="255"/>
      <c r="N6904" s="255"/>
      <c r="O6904" s="98"/>
      <c r="P6904" s="98"/>
      <c r="Q6904" s="130"/>
    </row>
    <row r="6905" spans="1:17" ht="12.6" customHeight="1" x14ac:dyDescent="0.2">
      <c r="A6905" s="234"/>
      <c r="B6905" s="98"/>
      <c r="C6905" s="130"/>
      <c r="D6905" s="240"/>
      <c r="E6905" s="240"/>
      <c r="F6905" s="224"/>
      <c r="G6905" s="98"/>
      <c r="H6905" s="98"/>
      <c r="I6905" s="130"/>
      <c r="J6905" s="98"/>
      <c r="K6905" s="98"/>
      <c r="L6905" s="98"/>
      <c r="M6905" s="255"/>
      <c r="N6905" s="255"/>
      <c r="O6905" s="98"/>
      <c r="P6905" s="98"/>
      <c r="Q6905" s="130"/>
    </row>
    <row r="6906" spans="1:17" ht="12.6" customHeight="1" x14ac:dyDescent="0.2">
      <c r="A6906" s="234"/>
      <c r="B6906" s="98"/>
      <c r="C6906" s="130"/>
      <c r="D6906" s="240"/>
      <c r="E6906" s="240"/>
      <c r="F6906" s="224"/>
      <c r="G6906" s="98"/>
      <c r="H6906" s="98"/>
      <c r="I6906" s="130"/>
      <c r="J6906" s="98"/>
      <c r="K6906" s="98"/>
      <c r="L6906" s="98"/>
      <c r="M6906" s="255"/>
      <c r="N6906" s="255"/>
      <c r="O6906" s="98"/>
      <c r="P6906" s="98"/>
      <c r="Q6906" s="130"/>
    </row>
    <row r="6907" spans="1:17" ht="12.6" customHeight="1" x14ac:dyDescent="0.2">
      <c r="A6907" s="234"/>
      <c r="B6907" s="98"/>
      <c r="C6907" s="130"/>
      <c r="D6907" s="240"/>
      <c r="E6907" s="240"/>
      <c r="F6907" s="224"/>
      <c r="G6907" s="98"/>
      <c r="H6907" s="98"/>
      <c r="I6907" s="130"/>
      <c r="J6907" s="98"/>
      <c r="K6907" s="98"/>
      <c r="L6907" s="98"/>
      <c r="M6907" s="255"/>
      <c r="N6907" s="255"/>
      <c r="O6907" s="98"/>
      <c r="P6907" s="98"/>
      <c r="Q6907" s="130"/>
    </row>
    <row r="6908" spans="1:17" ht="12.6" customHeight="1" x14ac:dyDescent="0.2">
      <c r="A6908" s="234"/>
      <c r="B6908" s="98"/>
      <c r="C6908" s="130"/>
      <c r="D6908" s="240"/>
      <c r="E6908" s="240"/>
      <c r="F6908" s="224"/>
      <c r="G6908" s="98"/>
      <c r="H6908" s="98"/>
      <c r="I6908" s="130"/>
      <c r="J6908" s="98"/>
      <c r="K6908" s="98"/>
      <c r="L6908" s="98"/>
      <c r="M6908" s="255"/>
      <c r="N6908" s="255"/>
      <c r="O6908" s="98"/>
      <c r="P6908" s="98"/>
      <c r="Q6908" s="130"/>
    </row>
    <row r="6909" spans="1:17" ht="12.6" customHeight="1" x14ac:dyDescent="0.2">
      <c r="A6909" s="234"/>
      <c r="B6909" s="98"/>
      <c r="C6909" s="130"/>
      <c r="D6909" s="240"/>
      <c r="E6909" s="240"/>
      <c r="F6909" s="224"/>
      <c r="G6909" s="98"/>
      <c r="H6909" s="98"/>
      <c r="I6909" s="130"/>
      <c r="J6909" s="98"/>
      <c r="K6909" s="98"/>
      <c r="L6909" s="98"/>
      <c r="M6909" s="255"/>
      <c r="N6909" s="255"/>
      <c r="O6909" s="98"/>
      <c r="P6909" s="98"/>
      <c r="Q6909" s="130"/>
    </row>
    <row r="6910" spans="1:17" ht="12.6" customHeight="1" x14ac:dyDescent="0.2">
      <c r="A6910" s="234"/>
      <c r="B6910" s="98"/>
      <c r="C6910" s="130"/>
      <c r="D6910" s="240"/>
      <c r="E6910" s="240"/>
      <c r="F6910" s="224"/>
      <c r="G6910" s="98"/>
      <c r="H6910" s="98"/>
      <c r="I6910" s="130"/>
      <c r="J6910" s="98"/>
      <c r="K6910" s="98"/>
      <c r="L6910" s="98"/>
      <c r="M6910" s="255"/>
      <c r="N6910" s="255"/>
      <c r="O6910" s="98"/>
      <c r="P6910" s="98"/>
      <c r="Q6910" s="130"/>
    </row>
    <row r="6911" spans="1:17" ht="12.6" customHeight="1" x14ac:dyDescent="0.2">
      <c r="A6911" s="234"/>
      <c r="B6911" s="98"/>
      <c r="C6911" s="130"/>
      <c r="D6911" s="240"/>
      <c r="E6911" s="240"/>
      <c r="F6911" s="224"/>
      <c r="G6911" s="98"/>
      <c r="H6911" s="98"/>
      <c r="I6911" s="130"/>
      <c r="J6911" s="98"/>
      <c r="K6911" s="98"/>
      <c r="L6911" s="98"/>
      <c r="M6911" s="255"/>
      <c r="N6911" s="255"/>
      <c r="O6911" s="98"/>
      <c r="P6911" s="98"/>
      <c r="Q6911" s="130"/>
    </row>
    <row r="6912" spans="1:17" ht="12.6" customHeight="1" x14ac:dyDescent="0.2">
      <c r="A6912" s="234"/>
      <c r="B6912" s="98"/>
      <c r="C6912" s="130"/>
      <c r="D6912" s="240"/>
      <c r="E6912" s="240"/>
      <c r="F6912" s="224"/>
      <c r="G6912" s="98"/>
      <c r="H6912" s="98"/>
      <c r="I6912" s="130"/>
      <c r="J6912" s="98"/>
      <c r="K6912" s="98"/>
      <c r="L6912" s="98"/>
      <c r="M6912" s="255"/>
      <c r="N6912" s="255"/>
      <c r="O6912" s="98"/>
      <c r="P6912" s="98"/>
      <c r="Q6912" s="130"/>
    </row>
    <row r="6913" spans="1:17" ht="12.6" customHeight="1" x14ac:dyDescent="0.2">
      <c r="A6913" s="234"/>
      <c r="B6913" s="98"/>
      <c r="C6913" s="130"/>
      <c r="D6913" s="240"/>
      <c r="E6913" s="240"/>
      <c r="F6913" s="224"/>
      <c r="G6913" s="98"/>
      <c r="H6913" s="98"/>
      <c r="I6913" s="130"/>
      <c r="J6913" s="98"/>
      <c r="K6913" s="98"/>
      <c r="L6913" s="98"/>
      <c r="M6913" s="255"/>
      <c r="N6913" s="255"/>
      <c r="O6913" s="98"/>
      <c r="P6913" s="98"/>
      <c r="Q6913" s="130"/>
    </row>
    <row r="6914" spans="1:17" ht="12.6" customHeight="1" x14ac:dyDescent="0.2">
      <c r="A6914" s="234"/>
      <c r="B6914" s="98"/>
      <c r="C6914" s="130"/>
      <c r="D6914" s="240"/>
      <c r="E6914" s="240"/>
      <c r="F6914" s="224"/>
      <c r="G6914" s="98"/>
      <c r="H6914" s="98"/>
      <c r="I6914" s="130"/>
      <c r="J6914" s="98"/>
      <c r="K6914" s="98"/>
      <c r="L6914" s="98"/>
      <c r="M6914" s="255"/>
      <c r="N6914" s="255"/>
      <c r="O6914" s="98"/>
      <c r="P6914" s="98"/>
      <c r="Q6914" s="130"/>
    </row>
    <row r="6915" spans="1:17" ht="12.6" customHeight="1" x14ac:dyDescent="0.2">
      <c r="A6915" s="234"/>
      <c r="B6915" s="98"/>
      <c r="C6915" s="130"/>
      <c r="D6915" s="240"/>
      <c r="E6915" s="240"/>
      <c r="F6915" s="224"/>
      <c r="G6915" s="98"/>
      <c r="H6915" s="98"/>
      <c r="I6915" s="130"/>
      <c r="J6915" s="98"/>
      <c r="K6915" s="98"/>
      <c r="L6915" s="98"/>
      <c r="M6915" s="255"/>
      <c r="N6915" s="255"/>
      <c r="O6915" s="98"/>
      <c r="P6915" s="98"/>
      <c r="Q6915" s="130"/>
    </row>
    <row r="6916" spans="1:17" ht="12.6" customHeight="1" x14ac:dyDescent="0.2">
      <c r="A6916" s="234"/>
      <c r="B6916" s="98"/>
      <c r="C6916" s="130"/>
      <c r="D6916" s="240"/>
      <c r="E6916" s="240"/>
      <c r="F6916" s="224"/>
      <c r="G6916" s="98"/>
      <c r="H6916" s="98"/>
      <c r="I6916" s="130"/>
      <c r="J6916" s="98"/>
      <c r="K6916" s="98"/>
      <c r="L6916" s="98"/>
      <c r="M6916" s="255"/>
      <c r="N6916" s="255"/>
      <c r="O6916" s="98"/>
      <c r="P6916" s="98"/>
      <c r="Q6916" s="130"/>
    </row>
    <row r="6917" spans="1:17" ht="12.6" customHeight="1" x14ac:dyDescent="0.2">
      <c r="A6917" s="234"/>
      <c r="B6917" s="98"/>
      <c r="C6917" s="130"/>
      <c r="D6917" s="240"/>
      <c r="E6917" s="240"/>
      <c r="F6917" s="224"/>
      <c r="G6917" s="98"/>
      <c r="H6917" s="98"/>
      <c r="I6917" s="130"/>
      <c r="J6917" s="98"/>
      <c r="K6917" s="98"/>
      <c r="L6917" s="98"/>
      <c r="M6917" s="255"/>
      <c r="N6917" s="255"/>
      <c r="O6917" s="98"/>
      <c r="P6917" s="98"/>
      <c r="Q6917" s="130"/>
    </row>
    <row r="6918" spans="1:17" ht="12.6" customHeight="1" x14ac:dyDescent="0.2">
      <c r="A6918" s="234"/>
      <c r="B6918" s="98"/>
      <c r="C6918" s="130"/>
      <c r="D6918" s="240"/>
      <c r="E6918" s="240"/>
      <c r="F6918" s="224"/>
      <c r="G6918" s="98"/>
      <c r="H6918" s="98"/>
      <c r="I6918" s="130"/>
      <c r="J6918" s="98"/>
      <c r="K6918" s="98"/>
      <c r="L6918" s="98"/>
      <c r="M6918" s="255"/>
      <c r="N6918" s="255"/>
      <c r="O6918" s="98"/>
      <c r="P6918" s="98"/>
      <c r="Q6918" s="130"/>
    </row>
    <row r="6919" spans="1:17" ht="12.6" customHeight="1" x14ac:dyDescent="0.2">
      <c r="A6919" s="234"/>
      <c r="B6919" s="98"/>
      <c r="C6919" s="130"/>
      <c r="D6919" s="240"/>
      <c r="E6919" s="240"/>
      <c r="F6919" s="224"/>
      <c r="G6919" s="98"/>
      <c r="H6919" s="98"/>
      <c r="I6919" s="130"/>
      <c r="J6919" s="98"/>
      <c r="K6919" s="98"/>
      <c r="L6919" s="98"/>
      <c r="M6919" s="255"/>
      <c r="N6919" s="255"/>
      <c r="O6919" s="98"/>
      <c r="P6919" s="98"/>
      <c r="Q6919" s="130"/>
    </row>
    <row r="6920" spans="1:17" ht="12.6" customHeight="1" x14ac:dyDescent="0.2">
      <c r="A6920" s="234"/>
      <c r="B6920" s="98"/>
      <c r="C6920" s="130"/>
      <c r="D6920" s="240"/>
      <c r="E6920" s="240"/>
      <c r="F6920" s="224"/>
      <c r="G6920" s="98"/>
      <c r="H6920" s="98"/>
      <c r="I6920" s="130"/>
      <c r="J6920" s="98"/>
      <c r="K6920" s="98"/>
      <c r="L6920" s="98"/>
      <c r="M6920" s="255"/>
      <c r="N6920" s="255"/>
      <c r="O6920" s="98"/>
      <c r="P6920" s="98"/>
      <c r="Q6920" s="130"/>
    </row>
    <row r="6921" spans="1:17" ht="12.6" customHeight="1" x14ac:dyDescent="0.2">
      <c r="A6921" s="234"/>
      <c r="B6921" s="98"/>
      <c r="C6921" s="130"/>
      <c r="D6921" s="240"/>
      <c r="E6921" s="240"/>
      <c r="F6921" s="224"/>
      <c r="G6921" s="98"/>
      <c r="H6921" s="98"/>
      <c r="I6921" s="130"/>
      <c r="J6921" s="98"/>
      <c r="K6921" s="98"/>
      <c r="L6921" s="98"/>
      <c r="M6921" s="255"/>
      <c r="N6921" s="255"/>
      <c r="O6921" s="98"/>
      <c r="P6921" s="98"/>
      <c r="Q6921" s="130"/>
    </row>
    <row r="6922" spans="1:17" ht="12.6" customHeight="1" x14ac:dyDescent="0.2">
      <c r="A6922" s="234"/>
      <c r="B6922" s="98"/>
      <c r="C6922" s="130"/>
      <c r="D6922" s="240"/>
      <c r="E6922" s="240"/>
      <c r="F6922" s="224"/>
      <c r="G6922" s="98"/>
      <c r="H6922" s="98"/>
      <c r="I6922" s="130"/>
      <c r="J6922" s="98"/>
      <c r="K6922" s="98"/>
      <c r="L6922" s="98"/>
      <c r="M6922" s="255"/>
      <c r="N6922" s="255"/>
      <c r="O6922" s="98"/>
      <c r="P6922" s="98"/>
      <c r="Q6922" s="130"/>
    </row>
    <row r="6923" spans="1:17" ht="12.6" customHeight="1" x14ac:dyDescent="0.2">
      <c r="A6923" s="234"/>
      <c r="B6923" s="98"/>
      <c r="C6923" s="130"/>
      <c r="D6923" s="240"/>
      <c r="E6923" s="240"/>
      <c r="F6923" s="224"/>
      <c r="G6923" s="98"/>
      <c r="H6923" s="98"/>
      <c r="I6923" s="130"/>
      <c r="J6923" s="98"/>
      <c r="K6923" s="98"/>
      <c r="L6923" s="98"/>
      <c r="M6923" s="255"/>
      <c r="N6923" s="255"/>
      <c r="O6923" s="98"/>
      <c r="P6923" s="98"/>
      <c r="Q6923" s="130"/>
    </row>
    <row r="6924" spans="1:17" ht="12.6" customHeight="1" x14ac:dyDescent="0.2">
      <c r="A6924" s="234"/>
      <c r="B6924" s="98"/>
      <c r="C6924" s="130"/>
      <c r="D6924" s="240"/>
      <c r="E6924" s="240"/>
      <c r="F6924" s="224"/>
      <c r="G6924" s="98"/>
      <c r="H6924" s="98"/>
      <c r="I6924" s="130"/>
      <c r="J6924" s="98"/>
      <c r="K6924" s="98"/>
      <c r="L6924" s="98"/>
      <c r="M6924" s="255"/>
      <c r="N6924" s="255"/>
      <c r="O6924" s="98"/>
      <c r="P6924" s="98"/>
      <c r="Q6924" s="130"/>
    </row>
    <row r="6925" spans="1:17" ht="12.6" customHeight="1" x14ac:dyDescent="0.2">
      <c r="A6925" s="234"/>
      <c r="B6925" s="98"/>
      <c r="C6925" s="130"/>
      <c r="D6925" s="240"/>
      <c r="E6925" s="240"/>
      <c r="F6925" s="224"/>
      <c r="G6925" s="98"/>
      <c r="H6925" s="98"/>
      <c r="I6925" s="130"/>
      <c r="J6925" s="98"/>
      <c r="K6925" s="98"/>
      <c r="L6925" s="98"/>
      <c r="M6925" s="255"/>
      <c r="N6925" s="255"/>
      <c r="O6925" s="98"/>
      <c r="P6925" s="98"/>
      <c r="Q6925" s="130"/>
    </row>
    <row r="6926" spans="1:17" ht="12.6" customHeight="1" x14ac:dyDescent="0.2">
      <c r="A6926" s="234"/>
      <c r="B6926" s="98"/>
      <c r="C6926" s="130"/>
      <c r="D6926" s="240"/>
      <c r="E6926" s="240"/>
      <c r="F6926" s="224"/>
      <c r="G6926" s="98"/>
      <c r="H6926" s="98"/>
      <c r="I6926" s="130"/>
      <c r="J6926" s="98"/>
      <c r="K6926" s="98"/>
      <c r="L6926" s="98"/>
      <c r="M6926" s="255"/>
      <c r="N6926" s="255"/>
      <c r="O6926" s="98"/>
      <c r="P6926" s="98"/>
      <c r="Q6926" s="130"/>
    </row>
    <row r="6927" spans="1:17" ht="12.6" customHeight="1" x14ac:dyDescent="0.2">
      <c r="A6927" s="234"/>
      <c r="B6927" s="98"/>
      <c r="C6927" s="130"/>
      <c r="D6927" s="240"/>
      <c r="E6927" s="240"/>
      <c r="F6927" s="224"/>
      <c r="G6927" s="98"/>
      <c r="H6927" s="98"/>
      <c r="I6927" s="130"/>
      <c r="J6927" s="98"/>
      <c r="K6927" s="98"/>
      <c r="L6927" s="98"/>
      <c r="M6927" s="255"/>
      <c r="N6927" s="255"/>
      <c r="O6927" s="98"/>
      <c r="P6927" s="98"/>
      <c r="Q6927" s="130"/>
    </row>
    <row r="6928" spans="1:17" ht="12.6" customHeight="1" x14ac:dyDescent="0.2">
      <c r="A6928" s="234"/>
      <c r="B6928" s="98"/>
      <c r="C6928" s="130"/>
      <c r="D6928" s="240"/>
      <c r="E6928" s="240"/>
      <c r="F6928" s="224"/>
      <c r="G6928" s="98"/>
      <c r="H6928" s="98"/>
      <c r="I6928" s="130"/>
      <c r="J6928" s="98"/>
      <c r="K6928" s="98"/>
      <c r="L6928" s="98"/>
      <c r="M6928" s="255"/>
      <c r="N6928" s="255"/>
      <c r="O6928" s="98"/>
      <c r="P6928" s="98"/>
      <c r="Q6928" s="130"/>
    </row>
    <row r="6929" spans="1:17" ht="12.6" customHeight="1" x14ac:dyDescent="0.2">
      <c r="A6929" s="234"/>
      <c r="B6929" s="98"/>
      <c r="C6929" s="130"/>
      <c r="D6929" s="240"/>
      <c r="E6929" s="240"/>
      <c r="F6929" s="224"/>
      <c r="G6929" s="98"/>
      <c r="H6929" s="98"/>
      <c r="I6929" s="130"/>
      <c r="J6929" s="98"/>
      <c r="K6929" s="98"/>
      <c r="L6929" s="98"/>
      <c r="M6929" s="255"/>
      <c r="N6929" s="255"/>
      <c r="O6929" s="98"/>
      <c r="P6929" s="98"/>
      <c r="Q6929" s="130"/>
    </row>
    <row r="6930" spans="1:17" ht="12.6" customHeight="1" x14ac:dyDescent="0.2">
      <c r="A6930" s="234"/>
      <c r="B6930" s="98"/>
      <c r="C6930" s="130"/>
      <c r="D6930" s="240"/>
      <c r="E6930" s="240"/>
      <c r="F6930" s="224"/>
      <c r="G6930" s="98"/>
      <c r="H6930" s="98"/>
      <c r="I6930" s="130"/>
      <c r="J6930" s="98"/>
      <c r="K6930" s="98"/>
      <c r="L6930" s="98"/>
      <c r="M6930" s="255"/>
      <c r="N6930" s="255"/>
      <c r="O6930" s="98"/>
      <c r="P6930" s="98"/>
      <c r="Q6930" s="130"/>
    </row>
    <row r="6931" spans="1:17" ht="12.6" customHeight="1" x14ac:dyDescent="0.2">
      <c r="A6931" s="234"/>
      <c r="B6931" s="98"/>
      <c r="C6931" s="130"/>
      <c r="D6931" s="240"/>
      <c r="E6931" s="240"/>
      <c r="F6931" s="224"/>
      <c r="G6931" s="98"/>
      <c r="H6931" s="98"/>
      <c r="I6931" s="130"/>
      <c r="J6931" s="98"/>
      <c r="K6931" s="98"/>
      <c r="L6931" s="98"/>
      <c r="M6931" s="255"/>
      <c r="N6931" s="255"/>
      <c r="O6931" s="98"/>
      <c r="P6931" s="98"/>
      <c r="Q6931" s="130"/>
    </row>
    <row r="6932" spans="1:17" ht="12.6" customHeight="1" x14ac:dyDescent="0.2">
      <c r="A6932" s="234"/>
      <c r="B6932" s="98"/>
      <c r="C6932" s="130"/>
      <c r="D6932" s="240"/>
      <c r="E6932" s="240"/>
      <c r="F6932" s="224"/>
      <c r="G6932" s="98"/>
      <c r="H6932" s="98"/>
      <c r="I6932" s="130"/>
      <c r="J6932" s="98"/>
      <c r="K6932" s="98"/>
      <c r="L6932" s="98"/>
      <c r="M6932" s="255"/>
      <c r="N6932" s="255"/>
      <c r="O6932" s="98"/>
      <c r="P6932" s="98"/>
      <c r="Q6932" s="130"/>
    </row>
    <row r="6933" spans="1:17" ht="12.6" customHeight="1" x14ac:dyDescent="0.2">
      <c r="A6933" s="234"/>
      <c r="B6933" s="98"/>
      <c r="C6933" s="130"/>
      <c r="D6933" s="240"/>
      <c r="E6933" s="240"/>
      <c r="F6933" s="224"/>
      <c r="G6933" s="98"/>
      <c r="H6933" s="98"/>
      <c r="I6933" s="130"/>
      <c r="J6933" s="98"/>
      <c r="K6933" s="98"/>
      <c r="L6933" s="98"/>
      <c r="M6933" s="255"/>
      <c r="N6933" s="255"/>
      <c r="O6933" s="98"/>
      <c r="P6933" s="98"/>
      <c r="Q6933" s="130"/>
    </row>
    <row r="6934" spans="1:17" ht="12.6" customHeight="1" x14ac:dyDescent="0.2">
      <c r="A6934" s="234"/>
      <c r="B6934" s="98"/>
      <c r="C6934" s="130"/>
      <c r="D6934" s="240"/>
      <c r="E6934" s="240"/>
      <c r="F6934" s="224"/>
      <c r="G6934" s="98"/>
      <c r="H6934" s="98"/>
      <c r="I6934" s="130"/>
      <c r="J6934" s="98"/>
      <c r="K6934" s="98"/>
      <c r="L6934" s="98"/>
      <c r="M6934" s="255"/>
      <c r="N6934" s="255"/>
      <c r="O6934" s="98"/>
      <c r="P6934" s="98"/>
      <c r="Q6934" s="130"/>
    </row>
    <row r="6935" spans="1:17" ht="12.6" customHeight="1" x14ac:dyDescent="0.2">
      <c r="A6935" s="234"/>
      <c r="B6935" s="98"/>
      <c r="C6935" s="130"/>
      <c r="D6935" s="240"/>
      <c r="E6935" s="240"/>
      <c r="F6935" s="224"/>
      <c r="G6935" s="98"/>
      <c r="H6935" s="98"/>
      <c r="I6935" s="130"/>
      <c r="J6935" s="98"/>
      <c r="K6935" s="98"/>
      <c r="L6935" s="98"/>
      <c r="M6935" s="255"/>
      <c r="N6935" s="255"/>
      <c r="O6935" s="98"/>
      <c r="P6935" s="98"/>
      <c r="Q6935" s="130"/>
    </row>
    <row r="6936" spans="1:17" ht="12.6" customHeight="1" x14ac:dyDescent="0.2">
      <c r="A6936" s="234"/>
      <c r="B6936" s="98"/>
      <c r="C6936" s="130"/>
      <c r="D6936" s="240"/>
      <c r="E6936" s="240"/>
      <c r="F6936" s="224"/>
      <c r="G6936" s="98"/>
      <c r="H6936" s="98"/>
      <c r="I6936" s="130"/>
      <c r="J6936" s="98"/>
      <c r="K6936" s="98"/>
      <c r="L6936" s="98"/>
      <c r="M6936" s="255"/>
      <c r="N6936" s="255"/>
      <c r="O6936" s="98"/>
      <c r="P6936" s="98"/>
      <c r="Q6936" s="130"/>
    </row>
    <row r="6937" spans="1:17" ht="12.6" customHeight="1" x14ac:dyDescent="0.2">
      <c r="A6937" s="234"/>
      <c r="B6937" s="98"/>
      <c r="C6937" s="130"/>
      <c r="D6937" s="240"/>
      <c r="E6937" s="240"/>
      <c r="F6937" s="224"/>
      <c r="G6937" s="98"/>
      <c r="H6937" s="98"/>
      <c r="I6937" s="130"/>
      <c r="J6937" s="98"/>
      <c r="K6937" s="98"/>
      <c r="L6937" s="98"/>
      <c r="M6937" s="255"/>
      <c r="N6937" s="255"/>
      <c r="O6937" s="98"/>
      <c r="P6937" s="98"/>
      <c r="Q6937" s="130"/>
    </row>
    <row r="6938" spans="1:17" ht="12.6" customHeight="1" x14ac:dyDescent="0.2">
      <c r="A6938" s="234"/>
      <c r="B6938" s="98"/>
      <c r="C6938" s="130"/>
      <c r="D6938" s="240"/>
      <c r="E6938" s="240"/>
      <c r="F6938" s="224"/>
      <c r="G6938" s="98"/>
      <c r="H6938" s="98"/>
      <c r="I6938" s="130"/>
      <c r="J6938" s="98"/>
      <c r="K6938" s="98"/>
      <c r="L6938" s="98"/>
      <c r="M6938" s="255"/>
      <c r="N6938" s="255"/>
      <c r="O6938" s="98"/>
      <c r="P6938" s="98"/>
      <c r="Q6938" s="130"/>
    </row>
    <row r="6939" spans="1:17" ht="12.6" customHeight="1" x14ac:dyDescent="0.2">
      <c r="A6939" s="234"/>
      <c r="B6939" s="98"/>
      <c r="C6939" s="130"/>
      <c r="D6939" s="240"/>
      <c r="E6939" s="240"/>
      <c r="F6939" s="224"/>
      <c r="G6939" s="98"/>
      <c r="H6939" s="98"/>
      <c r="I6939" s="130"/>
      <c r="J6939" s="98"/>
      <c r="K6939" s="98"/>
      <c r="L6939" s="98"/>
      <c r="M6939" s="255"/>
      <c r="N6939" s="255"/>
      <c r="O6939" s="98"/>
      <c r="P6939" s="98"/>
      <c r="Q6939" s="130"/>
    </row>
    <row r="6940" spans="1:17" ht="12.6" customHeight="1" x14ac:dyDescent="0.2">
      <c r="A6940" s="234"/>
      <c r="B6940" s="98"/>
      <c r="C6940" s="130"/>
      <c r="D6940" s="240"/>
      <c r="E6940" s="240"/>
      <c r="F6940" s="224"/>
      <c r="G6940" s="98"/>
      <c r="H6940" s="98"/>
      <c r="I6940" s="130"/>
      <c r="J6940" s="98"/>
      <c r="K6940" s="98"/>
      <c r="L6940" s="98"/>
      <c r="M6940" s="255"/>
      <c r="N6940" s="255"/>
      <c r="O6940" s="98"/>
      <c r="P6940" s="98"/>
      <c r="Q6940" s="130"/>
    </row>
    <row r="6941" spans="1:17" ht="12.6" customHeight="1" x14ac:dyDescent="0.2">
      <c r="A6941" s="234"/>
      <c r="B6941" s="98"/>
      <c r="C6941" s="130"/>
      <c r="D6941" s="240"/>
      <c r="E6941" s="240"/>
      <c r="F6941" s="224"/>
      <c r="G6941" s="98"/>
      <c r="H6941" s="98"/>
      <c r="I6941" s="130"/>
      <c r="J6941" s="98"/>
      <c r="K6941" s="98"/>
      <c r="L6941" s="98"/>
      <c r="M6941" s="255"/>
      <c r="N6941" s="255"/>
      <c r="O6941" s="98"/>
      <c r="P6941" s="98"/>
      <c r="Q6941" s="130"/>
    </row>
    <row r="6942" spans="1:17" ht="12.6" customHeight="1" x14ac:dyDescent="0.2">
      <c r="A6942" s="234"/>
      <c r="B6942" s="98"/>
      <c r="C6942" s="130"/>
      <c r="D6942" s="240"/>
      <c r="E6942" s="240"/>
      <c r="F6942" s="224"/>
      <c r="G6942" s="98"/>
      <c r="H6942" s="98"/>
      <c r="I6942" s="130"/>
      <c r="J6942" s="98"/>
      <c r="K6942" s="98"/>
      <c r="L6942" s="98"/>
      <c r="M6942" s="255"/>
      <c r="N6942" s="255"/>
      <c r="O6942" s="98"/>
      <c r="P6942" s="98"/>
      <c r="Q6942" s="130"/>
    </row>
    <row r="6943" spans="1:17" ht="12.6" customHeight="1" x14ac:dyDescent="0.2">
      <c r="A6943" s="234"/>
      <c r="B6943" s="98"/>
      <c r="C6943" s="130"/>
      <c r="D6943" s="240"/>
      <c r="E6943" s="240"/>
      <c r="F6943" s="224"/>
      <c r="G6943" s="98"/>
      <c r="H6943" s="98"/>
      <c r="I6943" s="130"/>
      <c r="J6943" s="98"/>
      <c r="K6943" s="98"/>
      <c r="L6943" s="98"/>
      <c r="M6943" s="255"/>
      <c r="N6943" s="255"/>
      <c r="O6943" s="98"/>
      <c r="P6943" s="98"/>
      <c r="Q6943" s="130"/>
    </row>
    <row r="6944" spans="1:17" ht="12.6" customHeight="1" x14ac:dyDescent="0.2">
      <c r="A6944" s="234"/>
      <c r="B6944" s="98"/>
      <c r="C6944" s="130"/>
      <c r="D6944" s="240"/>
      <c r="E6944" s="240"/>
      <c r="F6944" s="224"/>
      <c r="G6944" s="98"/>
      <c r="H6944" s="98"/>
      <c r="I6944" s="130"/>
      <c r="J6944" s="98"/>
      <c r="K6944" s="98"/>
      <c r="L6944" s="98"/>
      <c r="M6944" s="255"/>
      <c r="N6944" s="255"/>
      <c r="O6944" s="98"/>
      <c r="P6944" s="98"/>
      <c r="Q6944" s="130"/>
    </row>
    <row r="6945" spans="1:17" ht="12.6" customHeight="1" x14ac:dyDescent="0.2">
      <c r="A6945" s="234"/>
      <c r="B6945" s="98"/>
      <c r="C6945" s="130"/>
      <c r="D6945" s="240"/>
      <c r="E6945" s="240"/>
      <c r="F6945" s="224"/>
      <c r="G6945" s="98"/>
      <c r="H6945" s="98"/>
      <c r="I6945" s="130"/>
      <c r="J6945" s="98"/>
      <c r="K6945" s="98"/>
      <c r="L6945" s="98"/>
      <c r="M6945" s="255"/>
      <c r="N6945" s="255"/>
      <c r="O6945" s="98"/>
      <c r="P6945" s="98"/>
      <c r="Q6945" s="130"/>
    </row>
    <row r="6946" spans="1:17" ht="12.6" customHeight="1" x14ac:dyDescent="0.2">
      <c r="A6946" s="234"/>
      <c r="B6946" s="98"/>
      <c r="C6946" s="130"/>
      <c r="D6946" s="240"/>
      <c r="E6946" s="240"/>
      <c r="F6946" s="224"/>
      <c r="G6946" s="98"/>
      <c r="H6946" s="98"/>
      <c r="I6946" s="130"/>
      <c r="J6946" s="98"/>
      <c r="K6946" s="98"/>
      <c r="L6946" s="98"/>
      <c r="M6946" s="255"/>
      <c r="N6946" s="255"/>
      <c r="O6946" s="98"/>
      <c r="P6946" s="98"/>
      <c r="Q6946" s="130"/>
    </row>
    <row r="6947" spans="1:17" ht="12.6" customHeight="1" x14ac:dyDescent="0.2">
      <c r="A6947" s="234"/>
      <c r="B6947" s="98"/>
      <c r="C6947" s="130"/>
      <c r="D6947" s="240"/>
      <c r="E6947" s="240"/>
      <c r="F6947" s="224"/>
      <c r="G6947" s="98"/>
      <c r="H6947" s="98"/>
      <c r="I6947" s="130"/>
      <c r="J6947" s="98"/>
      <c r="K6947" s="98"/>
      <c r="L6947" s="98"/>
      <c r="M6947" s="255"/>
      <c r="N6947" s="255"/>
      <c r="O6947" s="98"/>
      <c r="P6947" s="98"/>
      <c r="Q6947" s="130"/>
    </row>
    <row r="6948" spans="1:17" ht="12.6" customHeight="1" x14ac:dyDescent="0.2">
      <c r="A6948" s="234"/>
      <c r="B6948" s="98"/>
      <c r="C6948" s="130"/>
      <c r="D6948" s="240"/>
      <c r="E6948" s="240"/>
      <c r="F6948" s="224"/>
      <c r="G6948" s="98"/>
      <c r="H6948" s="98"/>
      <c r="I6948" s="130"/>
      <c r="J6948" s="98"/>
      <c r="K6948" s="98"/>
      <c r="L6948" s="98"/>
      <c r="M6948" s="255"/>
      <c r="N6948" s="255"/>
      <c r="O6948" s="98"/>
      <c r="P6948" s="98"/>
      <c r="Q6948" s="130"/>
    </row>
    <row r="6949" spans="1:17" ht="12.6" customHeight="1" x14ac:dyDescent="0.2">
      <c r="A6949" s="234"/>
      <c r="B6949" s="98"/>
      <c r="C6949" s="130"/>
      <c r="D6949" s="240"/>
      <c r="E6949" s="240"/>
      <c r="F6949" s="224"/>
      <c r="G6949" s="98"/>
      <c r="H6949" s="98"/>
      <c r="I6949" s="130"/>
      <c r="J6949" s="98"/>
      <c r="K6949" s="98"/>
      <c r="L6949" s="98"/>
      <c r="M6949" s="255"/>
      <c r="N6949" s="255"/>
      <c r="O6949" s="98"/>
      <c r="P6949" s="98"/>
      <c r="Q6949" s="130"/>
    </row>
    <row r="6950" spans="1:17" ht="12.6" customHeight="1" x14ac:dyDescent="0.2">
      <c r="A6950" s="234"/>
      <c r="B6950" s="98"/>
      <c r="C6950" s="130"/>
      <c r="D6950" s="240"/>
      <c r="E6950" s="240"/>
      <c r="F6950" s="224"/>
      <c r="G6950" s="98"/>
      <c r="H6950" s="98"/>
      <c r="I6950" s="130"/>
      <c r="J6950" s="98"/>
      <c r="K6950" s="98"/>
      <c r="L6950" s="98"/>
      <c r="M6950" s="255"/>
      <c r="N6950" s="255"/>
      <c r="O6950" s="98"/>
      <c r="P6950" s="98"/>
      <c r="Q6950" s="130"/>
    </row>
    <row r="6951" spans="1:17" ht="12.6" customHeight="1" x14ac:dyDescent="0.2">
      <c r="A6951" s="234"/>
      <c r="B6951" s="98"/>
      <c r="C6951" s="130"/>
      <c r="D6951" s="240"/>
      <c r="E6951" s="240"/>
      <c r="F6951" s="224"/>
      <c r="G6951" s="98"/>
      <c r="H6951" s="98"/>
      <c r="I6951" s="130"/>
      <c r="J6951" s="98"/>
      <c r="K6951" s="98"/>
      <c r="L6951" s="98"/>
      <c r="M6951" s="255"/>
      <c r="N6951" s="255"/>
      <c r="O6951" s="98"/>
      <c r="P6951" s="98"/>
      <c r="Q6951" s="130"/>
    </row>
    <row r="6952" spans="1:17" ht="12.6" customHeight="1" x14ac:dyDescent="0.2">
      <c r="A6952" s="234"/>
      <c r="B6952" s="98"/>
      <c r="C6952" s="130"/>
      <c r="D6952" s="240"/>
      <c r="E6952" s="240"/>
      <c r="F6952" s="224"/>
      <c r="G6952" s="98"/>
      <c r="H6952" s="98"/>
      <c r="I6952" s="130"/>
      <c r="J6952" s="98"/>
      <c r="K6952" s="98"/>
      <c r="L6952" s="98"/>
      <c r="M6952" s="255"/>
      <c r="N6952" s="255"/>
      <c r="O6952" s="98"/>
      <c r="P6952" s="98"/>
      <c r="Q6952" s="130"/>
    </row>
    <row r="6953" spans="1:17" ht="12.6" customHeight="1" x14ac:dyDescent="0.2">
      <c r="A6953" s="234"/>
      <c r="B6953" s="98"/>
      <c r="C6953" s="130"/>
      <c r="D6953" s="240"/>
      <c r="E6953" s="240"/>
      <c r="F6953" s="224"/>
      <c r="G6953" s="98"/>
      <c r="H6953" s="98"/>
      <c r="I6953" s="130"/>
      <c r="J6953" s="98"/>
      <c r="K6953" s="98"/>
      <c r="L6953" s="98"/>
      <c r="M6953" s="255"/>
      <c r="N6953" s="255"/>
      <c r="O6953" s="98"/>
      <c r="P6953" s="98"/>
      <c r="Q6953" s="130"/>
    </row>
    <row r="6954" spans="1:17" ht="12.6" customHeight="1" x14ac:dyDescent="0.2">
      <c r="A6954" s="234"/>
      <c r="B6954" s="98"/>
      <c r="C6954" s="130"/>
      <c r="D6954" s="240"/>
      <c r="E6954" s="240"/>
      <c r="F6954" s="224"/>
      <c r="G6954" s="98"/>
      <c r="H6954" s="98"/>
      <c r="I6954" s="130"/>
      <c r="J6954" s="98"/>
      <c r="K6954" s="98"/>
      <c r="L6954" s="98"/>
      <c r="M6954" s="255"/>
      <c r="N6954" s="255"/>
      <c r="O6954" s="98"/>
      <c r="P6954" s="98"/>
      <c r="Q6954" s="130"/>
    </row>
    <row r="6955" spans="1:17" ht="12.6" customHeight="1" x14ac:dyDescent="0.2">
      <c r="A6955" s="234"/>
      <c r="B6955" s="98"/>
      <c r="C6955" s="130"/>
      <c r="D6955" s="240"/>
      <c r="E6955" s="240"/>
      <c r="F6955" s="224"/>
      <c r="G6955" s="98"/>
      <c r="H6955" s="98"/>
      <c r="I6955" s="130"/>
      <c r="J6955" s="98"/>
      <c r="K6955" s="98"/>
      <c r="L6955" s="98"/>
      <c r="M6955" s="255"/>
      <c r="N6955" s="255"/>
      <c r="O6955" s="98"/>
      <c r="P6955" s="98"/>
      <c r="Q6955" s="130"/>
    </row>
    <row r="6956" spans="1:17" ht="12.6" customHeight="1" x14ac:dyDescent="0.2">
      <c r="A6956" s="234"/>
      <c r="B6956" s="98"/>
      <c r="C6956" s="130"/>
      <c r="D6956" s="240"/>
      <c r="E6956" s="240"/>
      <c r="F6956" s="224"/>
      <c r="G6956" s="98"/>
      <c r="H6956" s="98"/>
      <c r="I6956" s="130"/>
      <c r="J6956" s="98"/>
      <c r="K6956" s="98"/>
      <c r="L6956" s="98"/>
      <c r="M6956" s="255"/>
      <c r="N6956" s="255"/>
      <c r="O6956" s="98"/>
      <c r="P6956" s="98"/>
      <c r="Q6956" s="130"/>
    </row>
    <row r="6957" spans="1:17" ht="12.6" customHeight="1" x14ac:dyDescent="0.2">
      <c r="A6957" s="234"/>
      <c r="B6957" s="98"/>
      <c r="C6957" s="130"/>
      <c r="D6957" s="240"/>
      <c r="E6957" s="240"/>
      <c r="F6957" s="224"/>
      <c r="G6957" s="98"/>
      <c r="H6957" s="98"/>
      <c r="I6957" s="130"/>
      <c r="J6957" s="98"/>
      <c r="K6957" s="98"/>
      <c r="L6957" s="98"/>
      <c r="M6957" s="255"/>
      <c r="N6957" s="255"/>
      <c r="O6957" s="98"/>
      <c r="P6957" s="98"/>
      <c r="Q6957" s="130"/>
    </row>
    <row r="6958" spans="1:17" ht="12.6" customHeight="1" x14ac:dyDescent="0.2">
      <c r="A6958" s="234"/>
      <c r="B6958" s="98"/>
      <c r="C6958" s="130"/>
      <c r="D6958" s="240"/>
      <c r="E6958" s="240"/>
      <c r="F6958" s="224"/>
      <c r="G6958" s="98"/>
      <c r="H6958" s="98"/>
      <c r="I6958" s="130"/>
      <c r="J6958" s="98"/>
      <c r="K6958" s="98"/>
      <c r="L6958" s="98"/>
      <c r="M6958" s="255"/>
      <c r="N6958" s="255"/>
      <c r="O6958" s="98"/>
      <c r="P6958" s="98"/>
      <c r="Q6958" s="130"/>
    </row>
    <row r="6959" spans="1:17" ht="12.6" customHeight="1" x14ac:dyDescent="0.2">
      <c r="A6959" s="234"/>
      <c r="B6959" s="98"/>
      <c r="C6959" s="130"/>
      <c r="D6959" s="240"/>
      <c r="E6959" s="240"/>
      <c r="F6959" s="224"/>
      <c r="G6959" s="98"/>
      <c r="H6959" s="98"/>
      <c r="I6959" s="130"/>
      <c r="J6959" s="98"/>
      <c r="K6959" s="98"/>
      <c r="L6959" s="98"/>
      <c r="M6959" s="255"/>
      <c r="N6959" s="255"/>
      <c r="O6959" s="98"/>
      <c r="P6959" s="98"/>
      <c r="Q6959" s="130"/>
    </row>
    <row r="6960" spans="1:17" ht="12.6" customHeight="1" x14ac:dyDescent="0.2">
      <c r="A6960" s="234"/>
      <c r="B6960" s="98"/>
      <c r="C6960" s="130"/>
      <c r="D6960" s="240"/>
      <c r="E6960" s="240"/>
      <c r="F6960" s="224"/>
      <c r="G6960" s="98"/>
      <c r="H6960" s="98"/>
      <c r="I6960" s="130"/>
      <c r="J6960" s="98"/>
      <c r="K6960" s="98"/>
      <c r="L6960" s="98"/>
      <c r="M6960" s="255"/>
      <c r="N6960" s="255"/>
      <c r="O6960" s="98"/>
      <c r="P6960" s="98"/>
      <c r="Q6960" s="130"/>
    </row>
    <row r="6961" spans="1:17" ht="12.6" customHeight="1" x14ac:dyDescent="0.2">
      <c r="A6961" s="234"/>
      <c r="B6961" s="98"/>
      <c r="C6961" s="130"/>
      <c r="D6961" s="240"/>
      <c r="E6961" s="240"/>
      <c r="F6961" s="224"/>
      <c r="G6961" s="98"/>
      <c r="H6961" s="98"/>
      <c r="I6961" s="130"/>
      <c r="J6961" s="98"/>
      <c r="K6961" s="98"/>
      <c r="L6961" s="98"/>
      <c r="M6961" s="255"/>
      <c r="N6961" s="255"/>
      <c r="O6961" s="98"/>
      <c r="P6961" s="98"/>
      <c r="Q6961" s="130"/>
    </row>
    <row r="6962" spans="1:17" ht="12.6" customHeight="1" x14ac:dyDescent="0.2">
      <c r="A6962" s="234"/>
      <c r="B6962" s="98"/>
      <c r="C6962" s="130"/>
      <c r="D6962" s="240"/>
      <c r="E6962" s="240"/>
      <c r="F6962" s="224"/>
      <c r="G6962" s="98"/>
      <c r="H6962" s="98"/>
      <c r="I6962" s="130"/>
      <c r="J6962" s="98"/>
      <c r="K6962" s="98"/>
      <c r="L6962" s="98"/>
      <c r="M6962" s="255"/>
      <c r="N6962" s="255"/>
      <c r="O6962" s="98"/>
      <c r="P6962" s="98"/>
      <c r="Q6962" s="130"/>
    </row>
    <row r="6963" spans="1:17" ht="12.6" customHeight="1" x14ac:dyDescent="0.2">
      <c r="A6963" s="234"/>
      <c r="B6963" s="98"/>
      <c r="C6963" s="130"/>
      <c r="D6963" s="240"/>
      <c r="E6963" s="240"/>
      <c r="F6963" s="224"/>
      <c r="G6963" s="98"/>
      <c r="H6963" s="98"/>
      <c r="I6963" s="130"/>
      <c r="J6963" s="98"/>
      <c r="K6963" s="98"/>
      <c r="L6963" s="98"/>
      <c r="M6963" s="255"/>
      <c r="N6963" s="255"/>
      <c r="O6963" s="98"/>
      <c r="P6963" s="98"/>
      <c r="Q6963" s="130"/>
    </row>
    <row r="6964" spans="1:17" ht="12.6" customHeight="1" x14ac:dyDescent="0.2">
      <c r="A6964" s="234"/>
      <c r="B6964" s="98"/>
      <c r="C6964" s="130"/>
      <c r="D6964" s="240"/>
      <c r="E6964" s="240"/>
      <c r="F6964" s="224"/>
      <c r="G6964" s="98"/>
      <c r="H6964" s="98"/>
      <c r="I6964" s="130"/>
      <c r="J6964" s="98"/>
      <c r="K6964" s="98"/>
      <c r="L6964" s="98"/>
      <c r="M6964" s="255"/>
      <c r="N6964" s="255"/>
      <c r="O6964" s="98"/>
      <c r="P6964" s="98"/>
      <c r="Q6964" s="130"/>
    </row>
    <row r="6965" spans="1:17" ht="12.6" customHeight="1" x14ac:dyDescent="0.2">
      <c r="A6965" s="234"/>
      <c r="B6965" s="98"/>
      <c r="C6965" s="130"/>
      <c r="D6965" s="240"/>
      <c r="E6965" s="240"/>
      <c r="F6965" s="224"/>
      <c r="G6965" s="98"/>
      <c r="H6965" s="98"/>
      <c r="I6965" s="130"/>
      <c r="J6965" s="98"/>
      <c r="K6965" s="98"/>
      <c r="L6965" s="98"/>
      <c r="M6965" s="255"/>
      <c r="N6965" s="255"/>
      <c r="O6965" s="98"/>
      <c r="P6965" s="98"/>
      <c r="Q6965" s="130"/>
    </row>
    <row r="6966" spans="1:17" ht="12.6" customHeight="1" x14ac:dyDescent="0.2">
      <c r="A6966" s="234"/>
      <c r="B6966" s="98"/>
      <c r="C6966" s="130"/>
      <c r="D6966" s="240"/>
      <c r="E6966" s="240"/>
      <c r="F6966" s="224"/>
      <c r="G6966" s="98"/>
      <c r="H6966" s="98"/>
      <c r="I6966" s="130"/>
      <c r="J6966" s="98"/>
      <c r="K6966" s="98"/>
      <c r="L6966" s="98"/>
      <c r="M6966" s="255"/>
      <c r="N6966" s="255"/>
      <c r="O6966" s="98"/>
      <c r="P6966" s="98"/>
      <c r="Q6966" s="130"/>
    </row>
    <row r="6967" spans="1:17" ht="12.6" customHeight="1" x14ac:dyDescent="0.2">
      <c r="A6967" s="234"/>
      <c r="B6967" s="98"/>
      <c r="C6967" s="130"/>
      <c r="D6967" s="240"/>
      <c r="E6967" s="240"/>
      <c r="F6967" s="224"/>
      <c r="G6967" s="98"/>
      <c r="H6967" s="98"/>
      <c r="I6967" s="130"/>
      <c r="J6967" s="98"/>
      <c r="K6967" s="98"/>
      <c r="L6967" s="98"/>
      <c r="M6967" s="255"/>
      <c r="N6967" s="255"/>
      <c r="O6967" s="98"/>
      <c r="P6967" s="98"/>
      <c r="Q6967" s="130"/>
    </row>
    <row r="6968" spans="1:17" ht="12.6" customHeight="1" x14ac:dyDescent="0.2">
      <c r="A6968" s="234"/>
      <c r="B6968" s="98"/>
      <c r="C6968" s="130"/>
      <c r="D6968" s="240"/>
      <c r="E6968" s="240"/>
      <c r="F6968" s="224"/>
      <c r="G6968" s="98"/>
      <c r="H6968" s="98"/>
      <c r="I6968" s="130"/>
      <c r="J6968" s="98"/>
      <c r="K6968" s="98"/>
      <c r="L6968" s="98"/>
      <c r="M6968" s="255"/>
      <c r="N6968" s="255"/>
      <c r="O6968" s="98"/>
      <c r="P6968" s="98"/>
      <c r="Q6968" s="130"/>
    </row>
    <row r="6969" spans="1:17" ht="12.6" customHeight="1" x14ac:dyDescent="0.2">
      <c r="A6969" s="234"/>
      <c r="B6969" s="98"/>
      <c r="C6969" s="130"/>
      <c r="D6969" s="240"/>
      <c r="E6969" s="240"/>
      <c r="F6969" s="224"/>
      <c r="G6969" s="98"/>
      <c r="H6969" s="98"/>
      <c r="I6969" s="130"/>
      <c r="J6969" s="98"/>
      <c r="K6969" s="98"/>
      <c r="L6969" s="98"/>
      <c r="M6969" s="255"/>
      <c r="N6969" s="255"/>
      <c r="O6969" s="98"/>
      <c r="P6969" s="98"/>
      <c r="Q6969" s="130"/>
    </row>
    <row r="6970" spans="1:17" ht="12.6" customHeight="1" x14ac:dyDescent="0.2">
      <c r="A6970" s="234"/>
      <c r="B6970" s="98"/>
      <c r="C6970" s="130"/>
      <c r="D6970" s="240"/>
      <c r="E6970" s="240"/>
      <c r="F6970" s="224"/>
      <c r="G6970" s="98"/>
      <c r="H6970" s="98"/>
      <c r="I6970" s="130"/>
      <c r="J6970" s="98"/>
      <c r="K6970" s="98"/>
      <c r="L6970" s="98"/>
      <c r="M6970" s="255"/>
      <c r="N6970" s="255"/>
      <c r="O6970" s="98"/>
      <c r="P6970" s="98"/>
      <c r="Q6970" s="130"/>
    </row>
    <row r="6971" spans="1:17" ht="12.6" customHeight="1" x14ac:dyDescent="0.2">
      <c r="A6971" s="234"/>
      <c r="B6971" s="98"/>
      <c r="C6971" s="130"/>
      <c r="D6971" s="240"/>
      <c r="E6971" s="240"/>
      <c r="F6971" s="224"/>
      <c r="G6971" s="98"/>
      <c r="H6971" s="98"/>
      <c r="I6971" s="130"/>
      <c r="J6971" s="98"/>
      <c r="K6971" s="98"/>
      <c r="L6971" s="98"/>
      <c r="M6971" s="255"/>
      <c r="N6971" s="255"/>
      <c r="O6971" s="98"/>
      <c r="P6971" s="98"/>
      <c r="Q6971" s="130"/>
    </row>
    <row r="6972" spans="1:17" ht="12.6" customHeight="1" x14ac:dyDescent="0.2">
      <c r="A6972" s="234"/>
      <c r="B6972" s="98"/>
      <c r="C6972" s="130"/>
      <c r="D6972" s="240"/>
      <c r="E6972" s="240"/>
      <c r="F6972" s="224"/>
      <c r="G6972" s="98"/>
      <c r="H6972" s="98"/>
      <c r="I6972" s="130"/>
      <c r="J6972" s="98"/>
      <c r="K6972" s="98"/>
      <c r="L6972" s="98"/>
      <c r="M6972" s="255"/>
      <c r="N6972" s="255"/>
      <c r="O6972" s="98"/>
      <c r="P6972" s="98"/>
      <c r="Q6972" s="130"/>
    </row>
    <row r="6973" spans="1:17" ht="12.6" customHeight="1" x14ac:dyDescent="0.2">
      <c r="A6973" s="234"/>
      <c r="B6973" s="98"/>
      <c r="C6973" s="130"/>
      <c r="D6973" s="240"/>
      <c r="E6973" s="240"/>
      <c r="F6973" s="224"/>
      <c r="G6973" s="98"/>
      <c r="H6973" s="98"/>
      <c r="I6973" s="130"/>
      <c r="J6973" s="98"/>
      <c r="K6973" s="98"/>
      <c r="L6973" s="98"/>
      <c r="M6973" s="255"/>
      <c r="N6973" s="255"/>
      <c r="O6973" s="98"/>
      <c r="P6973" s="98"/>
      <c r="Q6973" s="130"/>
    </row>
    <row r="6974" spans="1:17" ht="12.6" customHeight="1" x14ac:dyDescent="0.2">
      <c r="A6974" s="234"/>
      <c r="B6974" s="98"/>
      <c r="C6974" s="130"/>
      <c r="D6974" s="240"/>
      <c r="E6974" s="240"/>
      <c r="F6974" s="224"/>
      <c r="G6974" s="98"/>
      <c r="H6974" s="98"/>
      <c r="I6974" s="130"/>
      <c r="J6974" s="98"/>
      <c r="K6974" s="98"/>
      <c r="L6974" s="98"/>
      <c r="M6974" s="255"/>
      <c r="N6974" s="255"/>
      <c r="O6974" s="98"/>
      <c r="P6974" s="98"/>
      <c r="Q6974" s="130"/>
    </row>
    <row r="6975" spans="1:17" ht="12.6" customHeight="1" x14ac:dyDescent="0.2">
      <c r="A6975" s="234"/>
      <c r="B6975" s="98"/>
      <c r="C6975" s="130"/>
      <c r="D6975" s="240"/>
      <c r="E6975" s="240"/>
      <c r="F6975" s="224"/>
      <c r="G6975" s="98"/>
      <c r="H6975" s="98"/>
      <c r="I6975" s="130"/>
      <c r="J6975" s="98"/>
      <c r="K6975" s="98"/>
      <c r="L6975" s="98"/>
      <c r="M6975" s="255"/>
      <c r="N6975" s="255"/>
      <c r="O6975" s="98"/>
      <c r="P6975" s="98"/>
      <c r="Q6975" s="130"/>
    </row>
    <row r="6976" spans="1:17" ht="12.6" customHeight="1" x14ac:dyDescent="0.2">
      <c r="A6976" s="234"/>
      <c r="B6976" s="98"/>
      <c r="C6976" s="130"/>
      <c r="D6976" s="240"/>
      <c r="E6976" s="240"/>
      <c r="F6976" s="224"/>
      <c r="G6976" s="98"/>
      <c r="H6976" s="98"/>
      <c r="I6976" s="130"/>
      <c r="J6976" s="98"/>
      <c r="K6976" s="98"/>
      <c r="L6976" s="98"/>
      <c r="M6976" s="255"/>
      <c r="N6976" s="255"/>
      <c r="O6976" s="98"/>
      <c r="P6976" s="98"/>
      <c r="Q6976" s="130"/>
    </row>
    <row r="6977" spans="1:17" ht="12.6" customHeight="1" x14ac:dyDescent="0.2">
      <c r="A6977" s="234"/>
      <c r="B6977" s="98"/>
      <c r="C6977" s="130"/>
      <c r="D6977" s="240"/>
      <c r="E6977" s="240"/>
      <c r="F6977" s="224"/>
      <c r="G6977" s="98"/>
      <c r="H6977" s="98"/>
      <c r="I6977" s="130"/>
      <c r="J6977" s="98"/>
      <c r="K6977" s="98"/>
      <c r="L6977" s="98"/>
      <c r="M6977" s="255"/>
      <c r="N6977" s="255"/>
      <c r="O6977" s="98"/>
      <c r="P6977" s="98"/>
      <c r="Q6977" s="130"/>
    </row>
    <row r="6978" spans="1:17" ht="12.6" customHeight="1" x14ac:dyDescent="0.2">
      <c r="A6978" s="234"/>
      <c r="B6978" s="98"/>
      <c r="C6978" s="130"/>
      <c r="D6978" s="240"/>
      <c r="E6978" s="240"/>
      <c r="F6978" s="224"/>
      <c r="G6978" s="98"/>
      <c r="H6978" s="98"/>
      <c r="I6978" s="130"/>
      <c r="J6978" s="98"/>
      <c r="K6978" s="98"/>
      <c r="L6978" s="98"/>
      <c r="M6978" s="255"/>
      <c r="N6978" s="255"/>
      <c r="O6978" s="98"/>
      <c r="P6978" s="98"/>
      <c r="Q6978" s="130"/>
    </row>
    <row r="6979" spans="1:17" ht="12.6" customHeight="1" x14ac:dyDescent="0.2">
      <c r="A6979" s="234"/>
      <c r="B6979" s="98"/>
      <c r="C6979" s="130"/>
      <c r="D6979" s="240"/>
      <c r="E6979" s="240"/>
      <c r="F6979" s="224"/>
      <c r="G6979" s="98"/>
      <c r="H6979" s="98"/>
      <c r="I6979" s="130"/>
      <c r="J6979" s="98"/>
      <c r="K6979" s="98"/>
      <c r="L6979" s="98"/>
      <c r="M6979" s="255"/>
      <c r="N6979" s="255"/>
      <c r="O6979" s="98"/>
      <c r="P6979" s="98"/>
      <c r="Q6979" s="130"/>
    </row>
    <row r="6980" spans="1:17" ht="12.6" customHeight="1" x14ac:dyDescent="0.2">
      <c r="A6980" s="234"/>
      <c r="B6980" s="98"/>
      <c r="C6980" s="130"/>
      <c r="D6980" s="240"/>
      <c r="E6980" s="240"/>
      <c r="F6980" s="224"/>
      <c r="G6980" s="98"/>
      <c r="H6980" s="98"/>
      <c r="I6980" s="130"/>
      <c r="J6980" s="98"/>
      <c r="K6980" s="98"/>
      <c r="L6980" s="98"/>
      <c r="M6980" s="255"/>
      <c r="N6980" s="255"/>
      <c r="O6980" s="98"/>
      <c r="P6980" s="98"/>
      <c r="Q6980" s="130"/>
    </row>
    <row r="6981" spans="1:17" ht="12.6" customHeight="1" x14ac:dyDescent="0.2">
      <c r="A6981" s="234"/>
      <c r="B6981" s="98"/>
      <c r="C6981" s="130"/>
      <c r="D6981" s="240"/>
      <c r="E6981" s="240"/>
      <c r="F6981" s="224"/>
      <c r="G6981" s="98"/>
      <c r="H6981" s="98"/>
      <c r="I6981" s="130"/>
      <c r="J6981" s="98"/>
      <c r="K6981" s="98"/>
      <c r="L6981" s="98"/>
      <c r="M6981" s="255"/>
      <c r="N6981" s="255"/>
      <c r="O6981" s="98"/>
      <c r="P6981" s="98"/>
      <c r="Q6981" s="130"/>
    </row>
    <row r="6982" spans="1:17" ht="12.6" customHeight="1" x14ac:dyDescent="0.2">
      <c r="A6982" s="234"/>
      <c r="B6982" s="98"/>
      <c r="C6982" s="130"/>
      <c r="D6982" s="240"/>
      <c r="E6982" s="240"/>
      <c r="F6982" s="224"/>
      <c r="G6982" s="98"/>
      <c r="H6982" s="98"/>
      <c r="I6982" s="130"/>
      <c r="J6982" s="98"/>
      <c r="K6982" s="98"/>
      <c r="L6982" s="98"/>
      <c r="M6982" s="255"/>
      <c r="N6982" s="255"/>
      <c r="O6982" s="98"/>
      <c r="P6982" s="98"/>
      <c r="Q6982" s="130"/>
    </row>
    <row r="6983" spans="1:17" ht="12.6" customHeight="1" x14ac:dyDescent="0.2">
      <c r="A6983" s="234"/>
      <c r="B6983" s="98"/>
      <c r="C6983" s="130"/>
      <c r="D6983" s="240"/>
      <c r="E6983" s="240"/>
      <c r="F6983" s="224"/>
      <c r="G6983" s="98"/>
      <c r="H6983" s="98"/>
      <c r="I6983" s="130"/>
      <c r="J6983" s="98"/>
      <c r="K6983" s="98"/>
      <c r="L6983" s="98"/>
      <c r="M6983" s="255"/>
      <c r="N6983" s="255"/>
      <c r="O6983" s="98"/>
      <c r="P6983" s="98"/>
      <c r="Q6983" s="130"/>
    </row>
    <row r="6984" spans="1:17" ht="12.6" customHeight="1" x14ac:dyDescent="0.2">
      <c r="A6984" s="234"/>
      <c r="B6984" s="98"/>
      <c r="C6984" s="130"/>
      <c r="D6984" s="240"/>
      <c r="E6984" s="240"/>
      <c r="F6984" s="224"/>
      <c r="G6984" s="98"/>
      <c r="H6984" s="98"/>
      <c r="I6984" s="130"/>
      <c r="J6984" s="98"/>
      <c r="K6984" s="98"/>
      <c r="L6984" s="98"/>
      <c r="M6984" s="255"/>
      <c r="N6984" s="255"/>
      <c r="O6984" s="98"/>
      <c r="P6984" s="98"/>
      <c r="Q6984" s="130"/>
    </row>
    <row r="6985" spans="1:17" ht="12.6" customHeight="1" x14ac:dyDescent="0.2">
      <c r="A6985" s="234"/>
      <c r="B6985" s="98"/>
      <c r="C6985" s="130"/>
      <c r="D6985" s="240"/>
      <c r="E6985" s="240"/>
      <c r="F6985" s="224"/>
      <c r="G6985" s="98"/>
      <c r="H6985" s="98"/>
      <c r="I6985" s="130"/>
      <c r="J6985" s="98"/>
      <c r="K6985" s="98"/>
      <c r="L6985" s="98"/>
      <c r="M6985" s="255"/>
      <c r="N6985" s="255"/>
      <c r="O6985" s="98"/>
      <c r="P6985" s="98"/>
      <c r="Q6985" s="130"/>
    </row>
    <row r="6986" spans="1:17" ht="12.6" customHeight="1" x14ac:dyDescent="0.2">
      <c r="A6986" s="234"/>
      <c r="B6986" s="98"/>
      <c r="C6986" s="130"/>
      <c r="D6986" s="240"/>
      <c r="E6986" s="240"/>
      <c r="F6986" s="224"/>
      <c r="G6986" s="98"/>
      <c r="H6986" s="98"/>
      <c r="I6986" s="130"/>
      <c r="J6986" s="98"/>
      <c r="K6986" s="98"/>
      <c r="L6986" s="98"/>
      <c r="M6986" s="255"/>
      <c r="N6986" s="255"/>
      <c r="O6986" s="98"/>
      <c r="P6986" s="98"/>
      <c r="Q6986" s="130"/>
    </row>
    <row r="6987" spans="1:17" ht="12.6" customHeight="1" x14ac:dyDescent="0.2">
      <c r="A6987" s="234"/>
      <c r="B6987" s="98"/>
      <c r="C6987" s="130"/>
      <c r="D6987" s="240"/>
      <c r="E6987" s="240"/>
      <c r="F6987" s="224"/>
      <c r="G6987" s="98"/>
      <c r="H6987" s="98"/>
      <c r="I6987" s="130"/>
      <c r="J6987" s="98"/>
      <c r="K6987" s="98"/>
      <c r="L6987" s="98"/>
      <c r="M6987" s="255"/>
      <c r="N6987" s="255"/>
      <c r="O6987" s="98"/>
      <c r="P6987" s="98"/>
      <c r="Q6987" s="130"/>
    </row>
    <row r="6988" spans="1:17" ht="12.6" customHeight="1" x14ac:dyDescent="0.2">
      <c r="A6988" s="234"/>
      <c r="B6988" s="98"/>
      <c r="C6988" s="130"/>
      <c r="D6988" s="240"/>
      <c r="E6988" s="240"/>
      <c r="F6988" s="224"/>
      <c r="G6988" s="98"/>
      <c r="H6988" s="98"/>
      <c r="I6988" s="130"/>
      <c r="J6988" s="98"/>
      <c r="K6988" s="98"/>
      <c r="L6988" s="98"/>
      <c r="M6988" s="255"/>
      <c r="N6988" s="255"/>
      <c r="O6988" s="98"/>
      <c r="P6988" s="98"/>
      <c r="Q6988" s="130"/>
    </row>
    <row r="6989" spans="1:17" ht="12.6" customHeight="1" x14ac:dyDescent="0.2">
      <c r="A6989" s="234"/>
      <c r="B6989" s="98"/>
      <c r="C6989" s="130"/>
      <c r="D6989" s="240"/>
      <c r="E6989" s="240"/>
      <c r="F6989" s="224"/>
      <c r="G6989" s="98"/>
      <c r="H6989" s="98"/>
      <c r="I6989" s="130"/>
      <c r="J6989" s="98"/>
      <c r="K6989" s="98"/>
      <c r="L6989" s="98"/>
      <c r="M6989" s="255"/>
      <c r="N6989" s="255"/>
      <c r="O6989" s="98"/>
      <c r="P6989" s="98"/>
      <c r="Q6989" s="130"/>
    </row>
    <row r="6990" spans="1:17" ht="12.6" customHeight="1" x14ac:dyDescent="0.2">
      <c r="A6990" s="234"/>
      <c r="B6990" s="98"/>
      <c r="C6990" s="130"/>
      <c r="D6990" s="240"/>
      <c r="E6990" s="240"/>
      <c r="F6990" s="224"/>
      <c r="G6990" s="98"/>
      <c r="H6990" s="98"/>
      <c r="I6990" s="130"/>
      <c r="J6990" s="98"/>
      <c r="K6990" s="98"/>
      <c r="L6990" s="98"/>
      <c r="M6990" s="255"/>
      <c r="N6990" s="255"/>
      <c r="O6990" s="98"/>
      <c r="P6990" s="98"/>
      <c r="Q6990" s="130"/>
    </row>
    <row r="6991" spans="1:17" ht="12.6" customHeight="1" x14ac:dyDescent="0.2">
      <c r="A6991" s="234"/>
      <c r="B6991" s="98"/>
      <c r="C6991" s="130"/>
      <c r="D6991" s="240"/>
      <c r="E6991" s="240"/>
      <c r="F6991" s="224"/>
      <c r="G6991" s="98"/>
      <c r="H6991" s="98"/>
      <c r="I6991" s="130"/>
      <c r="J6991" s="98"/>
      <c r="K6991" s="98"/>
      <c r="L6991" s="98"/>
      <c r="M6991" s="255"/>
      <c r="N6991" s="255"/>
      <c r="O6991" s="98"/>
      <c r="P6991" s="98"/>
      <c r="Q6991" s="130"/>
    </row>
    <row r="6992" spans="1:17" ht="12.6" customHeight="1" x14ac:dyDescent="0.2">
      <c r="A6992" s="234"/>
      <c r="B6992" s="98"/>
      <c r="C6992" s="130"/>
      <c r="D6992" s="240"/>
      <c r="E6992" s="240"/>
      <c r="F6992" s="224"/>
      <c r="G6992" s="98"/>
      <c r="H6992" s="98"/>
      <c r="I6992" s="130"/>
      <c r="J6992" s="98"/>
      <c r="K6992" s="98"/>
      <c r="L6992" s="98"/>
      <c r="M6992" s="255"/>
      <c r="N6992" s="255"/>
      <c r="O6992" s="98"/>
      <c r="P6992" s="98"/>
      <c r="Q6992" s="130"/>
    </row>
    <row r="6993" spans="1:17" ht="12.6" customHeight="1" x14ac:dyDescent="0.2">
      <c r="A6993" s="234"/>
      <c r="B6993" s="98"/>
      <c r="C6993" s="130"/>
      <c r="D6993" s="240"/>
      <c r="E6993" s="240"/>
      <c r="F6993" s="224"/>
      <c r="G6993" s="98"/>
      <c r="H6993" s="98"/>
      <c r="I6993" s="130"/>
      <c r="J6993" s="98"/>
      <c r="K6993" s="98"/>
      <c r="L6993" s="98"/>
      <c r="M6993" s="255"/>
      <c r="N6993" s="255"/>
      <c r="O6993" s="98"/>
      <c r="P6993" s="98"/>
      <c r="Q6993" s="130"/>
    </row>
    <row r="6994" spans="1:17" ht="12.6" customHeight="1" x14ac:dyDescent="0.2">
      <c r="A6994" s="234"/>
      <c r="B6994" s="98"/>
      <c r="C6994" s="130"/>
      <c r="D6994" s="240"/>
      <c r="E6994" s="240"/>
      <c r="F6994" s="224"/>
      <c r="G6994" s="98"/>
      <c r="H6994" s="98"/>
      <c r="I6994" s="130"/>
      <c r="J6994" s="98"/>
      <c r="K6994" s="98"/>
      <c r="L6994" s="98"/>
      <c r="M6994" s="255"/>
      <c r="N6994" s="255"/>
      <c r="O6994" s="98"/>
      <c r="P6994" s="98"/>
      <c r="Q6994" s="130"/>
    </row>
    <row r="6995" spans="1:17" ht="12.6" customHeight="1" x14ac:dyDescent="0.2">
      <c r="A6995" s="234"/>
      <c r="B6995" s="98"/>
      <c r="C6995" s="130"/>
      <c r="D6995" s="240"/>
      <c r="E6995" s="240"/>
      <c r="F6995" s="224"/>
      <c r="G6995" s="98"/>
      <c r="H6995" s="98"/>
      <c r="I6995" s="130"/>
      <c r="J6995" s="98"/>
      <c r="K6995" s="98"/>
      <c r="L6995" s="98"/>
      <c r="M6995" s="255"/>
      <c r="N6995" s="255"/>
      <c r="O6995" s="98"/>
      <c r="P6995" s="98"/>
      <c r="Q6995" s="130"/>
    </row>
    <row r="6996" spans="1:17" ht="12.6" customHeight="1" x14ac:dyDescent="0.2">
      <c r="A6996" s="234"/>
      <c r="B6996" s="98"/>
      <c r="C6996" s="130"/>
      <c r="D6996" s="240"/>
      <c r="E6996" s="240"/>
      <c r="F6996" s="224"/>
      <c r="G6996" s="98"/>
      <c r="H6996" s="98"/>
      <c r="I6996" s="130"/>
      <c r="J6996" s="98"/>
      <c r="K6996" s="98"/>
      <c r="L6996" s="98"/>
      <c r="M6996" s="255"/>
      <c r="N6996" s="255"/>
      <c r="O6996" s="98"/>
      <c r="P6996" s="98"/>
      <c r="Q6996" s="130"/>
    </row>
    <row r="6997" spans="1:17" ht="12.6" customHeight="1" x14ac:dyDescent="0.2">
      <c r="A6997" s="234"/>
      <c r="B6997" s="98"/>
      <c r="C6997" s="130"/>
      <c r="D6997" s="240"/>
      <c r="E6997" s="240"/>
      <c r="F6997" s="224"/>
      <c r="G6997" s="98"/>
      <c r="H6997" s="98"/>
      <c r="I6997" s="130"/>
      <c r="J6997" s="98"/>
      <c r="K6997" s="98"/>
      <c r="L6997" s="98"/>
      <c r="M6997" s="255"/>
      <c r="N6997" s="255"/>
      <c r="O6997" s="98"/>
      <c r="P6997" s="98"/>
      <c r="Q6997" s="130"/>
    </row>
    <row r="6998" spans="1:17" ht="12.6" customHeight="1" x14ac:dyDescent="0.2">
      <c r="A6998" s="234"/>
      <c r="B6998" s="98"/>
      <c r="C6998" s="130"/>
      <c r="D6998" s="240"/>
      <c r="E6998" s="240"/>
      <c r="F6998" s="224"/>
      <c r="G6998" s="98"/>
      <c r="H6998" s="98"/>
      <c r="I6998" s="130"/>
      <c r="J6998" s="98"/>
      <c r="K6998" s="98"/>
      <c r="L6998" s="98"/>
      <c r="M6998" s="255"/>
      <c r="N6998" s="255"/>
      <c r="O6998" s="98"/>
      <c r="P6998" s="98"/>
      <c r="Q6998" s="130"/>
    </row>
    <row r="6999" spans="1:17" ht="12.6" customHeight="1" x14ac:dyDescent="0.2">
      <c r="A6999" s="234"/>
      <c r="B6999" s="98"/>
      <c r="C6999" s="130"/>
      <c r="D6999" s="240"/>
      <c r="E6999" s="240"/>
      <c r="F6999" s="224"/>
      <c r="G6999" s="98"/>
      <c r="H6999" s="98"/>
      <c r="I6999" s="130"/>
      <c r="J6999" s="98"/>
      <c r="K6999" s="98"/>
      <c r="L6999" s="98"/>
      <c r="M6999" s="255"/>
      <c r="N6999" s="255"/>
      <c r="O6999" s="98"/>
      <c r="P6999" s="98"/>
      <c r="Q6999" s="130"/>
    </row>
    <row r="7000" spans="1:17" ht="12.6" customHeight="1" x14ac:dyDescent="0.2">
      <c r="A7000" s="234"/>
      <c r="B7000" s="98"/>
      <c r="C7000" s="130"/>
      <c r="D7000" s="240"/>
      <c r="E7000" s="240"/>
      <c r="F7000" s="224"/>
      <c r="G7000" s="98"/>
      <c r="H7000" s="98"/>
      <c r="I7000" s="130"/>
      <c r="J7000" s="98"/>
      <c r="K7000" s="98"/>
      <c r="L7000" s="98"/>
      <c r="M7000" s="255"/>
      <c r="N7000" s="255"/>
      <c r="O7000" s="98"/>
      <c r="P7000" s="98"/>
      <c r="Q7000" s="130"/>
    </row>
    <row r="7001" spans="1:17" ht="12.6" customHeight="1" x14ac:dyDescent="0.2">
      <c r="A7001" s="234"/>
      <c r="B7001" s="98"/>
      <c r="C7001" s="130"/>
      <c r="D7001" s="240"/>
      <c r="E7001" s="240"/>
      <c r="F7001" s="224"/>
      <c r="G7001" s="98"/>
      <c r="H7001" s="98"/>
      <c r="I7001" s="130"/>
      <c r="J7001" s="98"/>
      <c r="K7001" s="98"/>
      <c r="L7001" s="98"/>
      <c r="M7001" s="255"/>
      <c r="N7001" s="255"/>
      <c r="O7001" s="98"/>
      <c r="P7001" s="98"/>
      <c r="Q7001" s="130"/>
    </row>
    <row r="7002" spans="1:17" ht="12.6" customHeight="1" x14ac:dyDescent="0.2">
      <c r="A7002" s="234"/>
      <c r="B7002" s="98"/>
      <c r="C7002" s="130"/>
      <c r="D7002" s="240"/>
      <c r="E7002" s="240"/>
      <c r="F7002" s="224"/>
      <c r="G7002" s="98"/>
      <c r="H7002" s="98"/>
      <c r="I7002" s="130"/>
      <c r="J7002" s="98"/>
      <c r="K7002" s="98"/>
      <c r="L7002" s="98"/>
      <c r="M7002" s="255"/>
      <c r="N7002" s="255"/>
      <c r="O7002" s="98"/>
      <c r="P7002" s="98"/>
      <c r="Q7002" s="130"/>
    </row>
    <row r="7003" spans="1:17" ht="12.6" customHeight="1" x14ac:dyDescent="0.2">
      <c r="A7003" s="234"/>
      <c r="B7003" s="98"/>
      <c r="C7003" s="130"/>
      <c r="D7003" s="240"/>
      <c r="E7003" s="240"/>
      <c r="F7003" s="224"/>
      <c r="G7003" s="98"/>
      <c r="H7003" s="98"/>
      <c r="I7003" s="130"/>
      <c r="J7003" s="98"/>
      <c r="K7003" s="98"/>
      <c r="L7003" s="98"/>
      <c r="M7003" s="255"/>
      <c r="N7003" s="255"/>
      <c r="O7003" s="98"/>
      <c r="P7003" s="98"/>
      <c r="Q7003" s="130"/>
    </row>
    <row r="7004" spans="1:17" ht="12.6" customHeight="1" x14ac:dyDescent="0.2">
      <c r="A7004" s="234"/>
      <c r="B7004" s="98"/>
      <c r="C7004" s="130"/>
      <c r="D7004" s="240"/>
      <c r="E7004" s="240"/>
      <c r="F7004" s="224"/>
      <c r="G7004" s="98"/>
      <c r="H7004" s="98"/>
      <c r="I7004" s="130"/>
      <c r="J7004" s="98"/>
      <c r="K7004" s="98"/>
      <c r="L7004" s="98"/>
      <c r="M7004" s="255"/>
      <c r="N7004" s="255"/>
      <c r="O7004" s="98"/>
      <c r="P7004" s="98"/>
      <c r="Q7004" s="130"/>
    </row>
    <row r="7005" spans="1:17" ht="12.6" customHeight="1" x14ac:dyDescent="0.2">
      <c r="A7005" s="234"/>
      <c r="B7005" s="98"/>
      <c r="C7005" s="130"/>
      <c r="D7005" s="240"/>
      <c r="E7005" s="240"/>
      <c r="F7005" s="224"/>
      <c r="G7005" s="98"/>
      <c r="H7005" s="98"/>
      <c r="I7005" s="130"/>
      <c r="J7005" s="98"/>
      <c r="K7005" s="98"/>
      <c r="L7005" s="98"/>
      <c r="M7005" s="255"/>
      <c r="N7005" s="255"/>
      <c r="O7005" s="98"/>
      <c r="P7005" s="98"/>
      <c r="Q7005" s="130"/>
    </row>
    <row r="7006" spans="1:17" ht="12.6" customHeight="1" x14ac:dyDescent="0.2">
      <c r="A7006" s="234"/>
      <c r="B7006" s="98"/>
      <c r="C7006" s="130"/>
      <c r="D7006" s="240"/>
      <c r="E7006" s="240"/>
      <c r="F7006" s="224"/>
      <c r="G7006" s="98"/>
      <c r="H7006" s="98"/>
      <c r="I7006" s="130"/>
      <c r="J7006" s="98"/>
      <c r="K7006" s="98"/>
      <c r="L7006" s="98"/>
      <c r="M7006" s="255"/>
      <c r="N7006" s="255"/>
      <c r="O7006" s="98"/>
      <c r="P7006" s="98"/>
      <c r="Q7006" s="130"/>
    </row>
    <row r="7007" spans="1:17" ht="12.6" customHeight="1" x14ac:dyDescent="0.2">
      <c r="A7007" s="234"/>
      <c r="B7007" s="98"/>
      <c r="C7007" s="130"/>
      <c r="D7007" s="240"/>
      <c r="E7007" s="240"/>
      <c r="F7007" s="224"/>
      <c r="G7007" s="98"/>
      <c r="H7007" s="98"/>
      <c r="I7007" s="130"/>
      <c r="J7007" s="98"/>
      <c r="K7007" s="98"/>
      <c r="L7007" s="98"/>
      <c r="M7007" s="255"/>
      <c r="N7007" s="255"/>
      <c r="O7007" s="98"/>
      <c r="P7007" s="98"/>
      <c r="Q7007" s="130"/>
    </row>
    <row r="7008" spans="1:17" ht="12.6" customHeight="1" x14ac:dyDescent="0.2">
      <c r="A7008" s="234"/>
      <c r="B7008" s="98"/>
      <c r="C7008" s="130"/>
      <c r="D7008" s="240"/>
      <c r="E7008" s="240"/>
      <c r="F7008" s="224"/>
      <c r="G7008" s="98"/>
      <c r="H7008" s="98"/>
      <c r="I7008" s="130"/>
      <c r="J7008" s="98"/>
      <c r="K7008" s="98"/>
      <c r="L7008" s="98"/>
      <c r="M7008" s="255"/>
      <c r="N7008" s="255"/>
      <c r="O7008" s="98"/>
      <c r="P7008" s="98"/>
      <c r="Q7008" s="130"/>
    </row>
    <row r="7009" spans="1:17" ht="12.6" customHeight="1" x14ac:dyDescent="0.2">
      <c r="A7009" s="234"/>
      <c r="B7009" s="98"/>
      <c r="C7009" s="130"/>
      <c r="D7009" s="240"/>
      <c r="E7009" s="240"/>
      <c r="F7009" s="224"/>
      <c r="G7009" s="98"/>
      <c r="H7009" s="98"/>
      <c r="I7009" s="130"/>
      <c r="J7009" s="98"/>
      <c r="K7009" s="98"/>
      <c r="L7009" s="98"/>
      <c r="M7009" s="255"/>
      <c r="N7009" s="255"/>
      <c r="O7009" s="98"/>
      <c r="P7009" s="98"/>
      <c r="Q7009" s="130"/>
    </row>
    <row r="7010" spans="1:17" ht="12.6" customHeight="1" x14ac:dyDescent="0.2">
      <c r="A7010" s="234"/>
      <c r="B7010" s="98"/>
      <c r="C7010" s="130"/>
      <c r="D7010" s="240"/>
      <c r="E7010" s="240"/>
      <c r="F7010" s="224"/>
      <c r="G7010" s="98"/>
      <c r="H7010" s="98"/>
      <c r="I7010" s="130"/>
      <c r="J7010" s="98"/>
      <c r="K7010" s="98"/>
      <c r="L7010" s="98"/>
      <c r="M7010" s="255"/>
      <c r="N7010" s="255"/>
      <c r="O7010" s="98"/>
      <c r="P7010" s="98"/>
      <c r="Q7010" s="130"/>
    </row>
    <row r="7011" spans="1:17" ht="12.6" customHeight="1" x14ac:dyDescent="0.2">
      <c r="A7011" s="234"/>
      <c r="B7011" s="98"/>
      <c r="C7011" s="130"/>
      <c r="D7011" s="240"/>
      <c r="E7011" s="240"/>
      <c r="F7011" s="224"/>
      <c r="G7011" s="98"/>
      <c r="H7011" s="98"/>
      <c r="I7011" s="130"/>
      <c r="J7011" s="98"/>
      <c r="K7011" s="98"/>
      <c r="L7011" s="98"/>
      <c r="M7011" s="255"/>
      <c r="N7011" s="255"/>
      <c r="O7011" s="98"/>
      <c r="P7011" s="98"/>
      <c r="Q7011" s="130"/>
    </row>
    <row r="7012" spans="1:17" ht="12.6" customHeight="1" x14ac:dyDescent="0.2">
      <c r="A7012" s="234"/>
      <c r="B7012" s="98"/>
      <c r="C7012" s="130"/>
      <c r="D7012" s="240"/>
      <c r="E7012" s="240"/>
      <c r="F7012" s="224"/>
      <c r="G7012" s="98"/>
      <c r="H7012" s="98"/>
      <c r="I7012" s="130"/>
      <c r="J7012" s="98"/>
      <c r="K7012" s="98"/>
      <c r="L7012" s="98"/>
      <c r="M7012" s="255"/>
      <c r="N7012" s="255"/>
      <c r="O7012" s="98"/>
      <c r="P7012" s="98"/>
      <c r="Q7012" s="130"/>
    </row>
    <row r="7013" spans="1:17" ht="12.6" customHeight="1" x14ac:dyDescent="0.2">
      <c r="A7013" s="234"/>
      <c r="B7013" s="98"/>
      <c r="C7013" s="130"/>
      <c r="D7013" s="240"/>
      <c r="E7013" s="240"/>
      <c r="F7013" s="224"/>
      <c r="G7013" s="98"/>
      <c r="H7013" s="98"/>
      <c r="I7013" s="130"/>
      <c r="J7013" s="98"/>
      <c r="K7013" s="98"/>
      <c r="L7013" s="98"/>
      <c r="M7013" s="255"/>
      <c r="N7013" s="255"/>
      <c r="O7013" s="98"/>
      <c r="P7013" s="98"/>
      <c r="Q7013" s="130"/>
    </row>
    <row r="7014" spans="1:17" ht="12.6" customHeight="1" x14ac:dyDescent="0.2">
      <c r="A7014" s="234"/>
      <c r="B7014" s="98"/>
      <c r="C7014" s="130"/>
      <c r="D7014" s="240"/>
      <c r="E7014" s="240"/>
      <c r="F7014" s="224"/>
      <c r="G7014" s="98"/>
      <c r="H7014" s="98"/>
      <c r="I7014" s="130"/>
      <c r="J7014" s="98"/>
      <c r="K7014" s="98"/>
      <c r="L7014" s="98"/>
      <c r="M7014" s="255"/>
      <c r="N7014" s="255"/>
      <c r="O7014" s="98"/>
      <c r="P7014" s="98"/>
      <c r="Q7014" s="130"/>
    </row>
    <row r="7015" spans="1:17" ht="12.6" customHeight="1" x14ac:dyDescent="0.2">
      <c r="A7015" s="234"/>
      <c r="B7015" s="98"/>
      <c r="C7015" s="130"/>
      <c r="D7015" s="240"/>
      <c r="E7015" s="240"/>
      <c r="F7015" s="224"/>
      <c r="G7015" s="98"/>
      <c r="H7015" s="98"/>
      <c r="I7015" s="130"/>
      <c r="J7015" s="98"/>
      <c r="K7015" s="98"/>
      <c r="L7015" s="98"/>
      <c r="M7015" s="255"/>
      <c r="N7015" s="255"/>
      <c r="O7015" s="98"/>
      <c r="P7015" s="98"/>
      <c r="Q7015" s="130"/>
    </row>
    <row r="7016" spans="1:17" ht="12.6" customHeight="1" x14ac:dyDescent="0.2">
      <c r="A7016" s="234"/>
      <c r="B7016" s="98"/>
      <c r="C7016" s="130"/>
      <c r="D7016" s="240"/>
      <c r="E7016" s="240"/>
      <c r="F7016" s="224"/>
      <c r="G7016" s="98"/>
      <c r="H7016" s="98"/>
      <c r="I7016" s="130"/>
      <c r="J7016" s="98"/>
      <c r="K7016" s="98"/>
      <c r="L7016" s="98"/>
      <c r="M7016" s="255"/>
      <c r="N7016" s="255"/>
      <c r="O7016" s="98"/>
      <c r="P7016" s="98"/>
      <c r="Q7016" s="130"/>
    </row>
    <row r="7017" spans="1:17" ht="12.6" customHeight="1" x14ac:dyDescent="0.2">
      <c r="A7017" s="234"/>
      <c r="B7017" s="98"/>
      <c r="C7017" s="130"/>
      <c r="D7017" s="240"/>
      <c r="E7017" s="240"/>
      <c r="F7017" s="224"/>
      <c r="G7017" s="98"/>
      <c r="H7017" s="98"/>
      <c r="I7017" s="130"/>
      <c r="J7017" s="98"/>
      <c r="K7017" s="98"/>
      <c r="L7017" s="98"/>
      <c r="M7017" s="255"/>
      <c r="N7017" s="255"/>
      <c r="O7017" s="98"/>
      <c r="P7017" s="98"/>
      <c r="Q7017" s="130"/>
    </row>
    <row r="7018" spans="1:17" ht="12.6" customHeight="1" x14ac:dyDescent="0.2">
      <c r="A7018" s="234"/>
      <c r="B7018" s="98"/>
      <c r="C7018" s="130"/>
      <c r="D7018" s="240"/>
      <c r="E7018" s="240"/>
      <c r="F7018" s="224"/>
      <c r="G7018" s="98"/>
      <c r="H7018" s="98"/>
      <c r="I7018" s="130"/>
      <c r="J7018" s="98"/>
      <c r="K7018" s="98"/>
      <c r="L7018" s="98"/>
      <c r="M7018" s="255"/>
      <c r="N7018" s="255"/>
      <c r="O7018" s="98"/>
      <c r="P7018" s="98"/>
      <c r="Q7018" s="130"/>
    </row>
    <row r="7019" spans="1:17" ht="12.6" customHeight="1" x14ac:dyDescent="0.2">
      <c r="A7019" s="234"/>
      <c r="B7019" s="98"/>
      <c r="C7019" s="130"/>
      <c r="D7019" s="240"/>
      <c r="E7019" s="240"/>
      <c r="F7019" s="224"/>
      <c r="G7019" s="98"/>
      <c r="H7019" s="98"/>
      <c r="I7019" s="130"/>
      <c r="J7019" s="98"/>
      <c r="K7019" s="98"/>
      <c r="L7019" s="98"/>
      <c r="M7019" s="255"/>
      <c r="N7019" s="255"/>
      <c r="O7019" s="98"/>
      <c r="P7019" s="98"/>
      <c r="Q7019" s="130"/>
    </row>
    <row r="7020" spans="1:17" ht="12.6" customHeight="1" x14ac:dyDescent="0.2">
      <c r="A7020" s="234"/>
      <c r="B7020" s="98"/>
      <c r="C7020" s="130"/>
      <c r="D7020" s="240"/>
      <c r="E7020" s="240"/>
      <c r="F7020" s="224"/>
      <c r="G7020" s="98"/>
      <c r="H7020" s="98"/>
      <c r="I7020" s="130"/>
      <c r="J7020" s="98"/>
      <c r="K7020" s="98"/>
      <c r="L7020" s="98"/>
      <c r="M7020" s="255"/>
      <c r="N7020" s="255"/>
      <c r="O7020" s="98"/>
      <c r="P7020" s="98"/>
      <c r="Q7020" s="130"/>
    </row>
    <row r="7021" spans="1:17" ht="12.6" customHeight="1" x14ac:dyDescent="0.2">
      <c r="A7021" s="234"/>
      <c r="B7021" s="98"/>
      <c r="C7021" s="130"/>
      <c r="D7021" s="240"/>
      <c r="E7021" s="240"/>
      <c r="F7021" s="224"/>
      <c r="G7021" s="98"/>
      <c r="H7021" s="98"/>
      <c r="I7021" s="130"/>
      <c r="J7021" s="98"/>
      <c r="K7021" s="98"/>
      <c r="L7021" s="98"/>
      <c r="M7021" s="255"/>
      <c r="N7021" s="255"/>
      <c r="O7021" s="98"/>
      <c r="P7021" s="98"/>
      <c r="Q7021" s="130"/>
    </row>
    <row r="7022" spans="1:17" ht="12.6" customHeight="1" x14ac:dyDescent="0.2">
      <c r="A7022" s="234"/>
      <c r="B7022" s="98"/>
      <c r="C7022" s="130"/>
      <c r="D7022" s="240"/>
      <c r="E7022" s="240"/>
      <c r="F7022" s="224"/>
      <c r="G7022" s="98"/>
      <c r="H7022" s="98"/>
      <c r="I7022" s="130"/>
      <c r="J7022" s="98"/>
      <c r="K7022" s="98"/>
      <c r="L7022" s="98"/>
      <c r="M7022" s="255"/>
      <c r="N7022" s="255"/>
      <c r="O7022" s="98"/>
      <c r="P7022" s="98"/>
      <c r="Q7022" s="130"/>
    </row>
    <row r="7023" spans="1:17" ht="12.6" customHeight="1" x14ac:dyDescent="0.2">
      <c r="A7023" s="234"/>
      <c r="B7023" s="98"/>
      <c r="C7023" s="130"/>
      <c r="D7023" s="240"/>
      <c r="E7023" s="240"/>
      <c r="F7023" s="224"/>
      <c r="G7023" s="98"/>
      <c r="H7023" s="98"/>
      <c r="I7023" s="130"/>
      <c r="J7023" s="98"/>
      <c r="K7023" s="98"/>
      <c r="L7023" s="98"/>
      <c r="M7023" s="255"/>
      <c r="N7023" s="255"/>
      <c r="O7023" s="98"/>
      <c r="P7023" s="98"/>
      <c r="Q7023" s="130"/>
    </row>
    <row r="7024" spans="1:17" ht="12.6" customHeight="1" x14ac:dyDescent="0.2">
      <c r="A7024" s="234"/>
      <c r="B7024" s="98"/>
      <c r="C7024" s="130"/>
      <c r="D7024" s="240"/>
      <c r="E7024" s="240"/>
      <c r="F7024" s="224"/>
      <c r="G7024" s="98"/>
      <c r="H7024" s="98"/>
      <c r="I7024" s="130"/>
      <c r="J7024" s="98"/>
      <c r="K7024" s="98"/>
      <c r="L7024" s="98"/>
      <c r="M7024" s="255"/>
      <c r="N7024" s="255"/>
      <c r="O7024" s="98"/>
      <c r="P7024" s="98"/>
      <c r="Q7024" s="130"/>
    </row>
    <row r="7025" spans="1:17" ht="12.6" customHeight="1" x14ac:dyDescent="0.2">
      <c r="A7025" s="234"/>
      <c r="B7025" s="98"/>
      <c r="C7025" s="130"/>
      <c r="D7025" s="240"/>
      <c r="E7025" s="240"/>
      <c r="F7025" s="224"/>
      <c r="G7025" s="98"/>
      <c r="H7025" s="98"/>
      <c r="I7025" s="130"/>
      <c r="J7025" s="98"/>
      <c r="K7025" s="98"/>
      <c r="L7025" s="98"/>
      <c r="M7025" s="255"/>
      <c r="N7025" s="255"/>
      <c r="O7025" s="98"/>
      <c r="P7025" s="98"/>
      <c r="Q7025" s="130"/>
    </row>
    <row r="7026" spans="1:17" ht="12.6" customHeight="1" x14ac:dyDescent="0.2">
      <c r="A7026" s="234"/>
      <c r="B7026" s="98"/>
      <c r="C7026" s="130"/>
      <c r="D7026" s="240"/>
      <c r="E7026" s="240"/>
      <c r="F7026" s="224"/>
      <c r="G7026" s="98"/>
      <c r="H7026" s="98"/>
      <c r="I7026" s="130"/>
      <c r="J7026" s="98"/>
      <c r="K7026" s="98"/>
      <c r="L7026" s="98"/>
      <c r="M7026" s="255"/>
      <c r="N7026" s="255"/>
      <c r="O7026" s="98"/>
      <c r="P7026" s="98"/>
      <c r="Q7026" s="130"/>
    </row>
    <row r="7027" spans="1:17" ht="12.6" customHeight="1" x14ac:dyDescent="0.2">
      <c r="A7027" s="234"/>
      <c r="B7027" s="98"/>
      <c r="C7027" s="130"/>
      <c r="D7027" s="240"/>
      <c r="E7027" s="240"/>
      <c r="F7027" s="224"/>
      <c r="G7027" s="98"/>
      <c r="H7027" s="98"/>
      <c r="I7027" s="130"/>
      <c r="J7027" s="98"/>
      <c r="K7027" s="98"/>
      <c r="L7027" s="98"/>
      <c r="M7027" s="255"/>
      <c r="N7027" s="255"/>
      <c r="O7027" s="98"/>
      <c r="P7027" s="98"/>
      <c r="Q7027" s="130"/>
    </row>
    <row r="7028" spans="1:17" ht="12.6" customHeight="1" x14ac:dyDescent="0.2">
      <c r="A7028" s="234"/>
      <c r="B7028" s="98"/>
      <c r="C7028" s="130"/>
      <c r="D7028" s="240"/>
      <c r="E7028" s="240"/>
      <c r="F7028" s="224"/>
      <c r="G7028" s="98"/>
      <c r="H7028" s="98"/>
      <c r="I7028" s="130"/>
      <c r="J7028" s="98"/>
      <c r="K7028" s="98"/>
      <c r="L7028" s="98"/>
      <c r="M7028" s="255"/>
      <c r="N7028" s="255"/>
      <c r="O7028" s="98"/>
      <c r="P7028" s="98"/>
      <c r="Q7028" s="130"/>
    </row>
    <row r="7029" spans="1:17" ht="12.6" customHeight="1" x14ac:dyDescent="0.2">
      <c r="A7029" s="234"/>
      <c r="B7029" s="98"/>
      <c r="C7029" s="130"/>
      <c r="D7029" s="240"/>
      <c r="E7029" s="240"/>
      <c r="F7029" s="224"/>
      <c r="G7029" s="98"/>
      <c r="H7029" s="98"/>
      <c r="I7029" s="130"/>
      <c r="J7029" s="98"/>
      <c r="K7029" s="98"/>
      <c r="L7029" s="98"/>
      <c r="M7029" s="255"/>
      <c r="N7029" s="255"/>
      <c r="O7029" s="98"/>
      <c r="P7029" s="98"/>
      <c r="Q7029" s="130"/>
    </row>
    <row r="7030" spans="1:17" ht="12.6" customHeight="1" x14ac:dyDescent="0.2">
      <c r="A7030" s="234"/>
      <c r="B7030" s="98"/>
      <c r="C7030" s="130"/>
      <c r="D7030" s="240"/>
      <c r="E7030" s="240"/>
      <c r="F7030" s="224"/>
      <c r="G7030" s="98"/>
      <c r="H7030" s="98"/>
      <c r="I7030" s="130"/>
      <c r="J7030" s="98"/>
      <c r="K7030" s="98"/>
      <c r="L7030" s="98"/>
      <c r="M7030" s="255"/>
      <c r="N7030" s="255"/>
      <c r="O7030" s="98"/>
      <c r="P7030" s="98"/>
      <c r="Q7030" s="130"/>
    </row>
    <row r="7031" spans="1:17" ht="12.6" customHeight="1" x14ac:dyDescent="0.2">
      <c r="A7031" s="234"/>
      <c r="B7031" s="98"/>
      <c r="C7031" s="130"/>
      <c r="D7031" s="240"/>
      <c r="E7031" s="240"/>
      <c r="F7031" s="224"/>
      <c r="G7031" s="98"/>
      <c r="H7031" s="98"/>
      <c r="I7031" s="130"/>
      <c r="J7031" s="98"/>
      <c r="K7031" s="98"/>
      <c r="L7031" s="98"/>
      <c r="M7031" s="255"/>
      <c r="N7031" s="255"/>
      <c r="O7031" s="98"/>
      <c r="P7031" s="98"/>
      <c r="Q7031" s="130"/>
    </row>
    <row r="7032" spans="1:17" ht="12.6" customHeight="1" x14ac:dyDescent="0.2">
      <c r="A7032" s="234"/>
      <c r="B7032" s="98"/>
      <c r="C7032" s="130"/>
      <c r="D7032" s="240"/>
      <c r="E7032" s="240"/>
      <c r="F7032" s="224"/>
      <c r="G7032" s="98"/>
      <c r="H7032" s="98"/>
      <c r="I7032" s="130"/>
      <c r="J7032" s="98"/>
      <c r="K7032" s="98"/>
      <c r="L7032" s="98"/>
      <c r="M7032" s="255"/>
      <c r="N7032" s="255"/>
      <c r="O7032" s="98"/>
      <c r="P7032" s="98"/>
      <c r="Q7032" s="130"/>
    </row>
    <row r="7033" spans="1:17" ht="12.6" customHeight="1" x14ac:dyDescent="0.2">
      <c r="A7033" s="234"/>
      <c r="B7033" s="98"/>
      <c r="C7033" s="130"/>
      <c r="D7033" s="240"/>
      <c r="E7033" s="240"/>
      <c r="F7033" s="224"/>
      <c r="G7033" s="98"/>
      <c r="H7033" s="98"/>
      <c r="I7033" s="130"/>
      <c r="J7033" s="98"/>
      <c r="K7033" s="98"/>
      <c r="L7033" s="98"/>
      <c r="M7033" s="255"/>
      <c r="N7033" s="255"/>
      <c r="O7033" s="98"/>
      <c r="P7033" s="98"/>
      <c r="Q7033" s="130"/>
    </row>
    <row r="7034" spans="1:17" ht="12.6" customHeight="1" x14ac:dyDescent="0.2">
      <c r="A7034" s="234"/>
      <c r="B7034" s="98"/>
      <c r="C7034" s="130"/>
      <c r="D7034" s="240"/>
      <c r="E7034" s="240"/>
      <c r="F7034" s="224"/>
      <c r="G7034" s="98"/>
      <c r="H7034" s="98"/>
      <c r="I7034" s="130"/>
      <c r="J7034" s="98"/>
      <c r="K7034" s="98"/>
      <c r="L7034" s="98"/>
      <c r="M7034" s="255"/>
      <c r="N7034" s="255"/>
      <c r="O7034" s="98"/>
      <c r="P7034" s="98"/>
      <c r="Q7034" s="130"/>
    </row>
    <row r="7035" spans="1:17" ht="12.6" customHeight="1" x14ac:dyDescent="0.2">
      <c r="A7035" s="234"/>
      <c r="B7035" s="98"/>
      <c r="C7035" s="130"/>
      <c r="D7035" s="240"/>
      <c r="E7035" s="240"/>
      <c r="F7035" s="224"/>
      <c r="G7035" s="98"/>
      <c r="H7035" s="98"/>
      <c r="I7035" s="130"/>
      <c r="J7035" s="98"/>
      <c r="K7035" s="98"/>
      <c r="L7035" s="98"/>
      <c r="M7035" s="255"/>
      <c r="N7035" s="255"/>
      <c r="O7035" s="98"/>
      <c r="P7035" s="98"/>
      <c r="Q7035" s="130"/>
    </row>
    <row r="7036" spans="1:17" ht="12.6" customHeight="1" x14ac:dyDescent="0.2">
      <c r="A7036" s="234"/>
      <c r="B7036" s="98"/>
      <c r="C7036" s="130"/>
      <c r="D7036" s="240"/>
      <c r="E7036" s="240"/>
      <c r="F7036" s="224"/>
      <c r="G7036" s="98"/>
      <c r="H7036" s="98"/>
      <c r="I7036" s="130"/>
      <c r="J7036" s="98"/>
      <c r="K7036" s="98"/>
      <c r="L7036" s="98"/>
      <c r="M7036" s="255"/>
      <c r="N7036" s="255"/>
      <c r="O7036" s="98"/>
      <c r="P7036" s="98"/>
      <c r="Q7036" s="130"/>
    </row>
    <row r="7037" spans="1:17" ht="12.6" customHeight="1" x14ac:dyDescent="0.2">
      <c r="A7037" s="234"/>
      <c r="B7037" s="98"/>
      <c r="C7037" s="130"/>
      <c r="D7037" s="240"/>
      <c r="E7037" s="240"/>
      <c r="F7037" s="224"/>
      <c r="G7037" s="98"/>
      <c r="H7037" s="98"/>
      <c r="I7037" s="130"/>
      <c r="J7037" s="98"/>
      <c r="K7037" s="98"/>
      <c r="L7037" s="98"/>
      <c r="M7037" s="255"/>
      <c r="N7037" s="255"/>
      <c r="O7037" s="98"/>
      <c r="P7037" s="98"/>
      <c r="Q7037" s="130"/>
    </row>
    <row r="7038" spans="1:17" ht="12.6" customHeight="1" x14ac:dyDescent="0.2">
      <c r="A7038" s="234"/>
      <c r="B7038" s="98"/>
      <c r="C7038" s="130"/>
      <c r="D7038" s="240"/>
      <c r="E7038" s="240"/>
      <c r="F7038" s="224"/>
      <c r="G7038" s="98"/>
      <c r="H7038" s="98"/>
      <c r="I7038" s="130"/>
      <c r="J7038" s="98"/>
      <c r="K7038" s="98"/>
      <c r="L7038" s="98"/>
      <c r="M7038" s="255"/>
      <c r="N7038" s="255"/>
      <c r="O7038" s="98"/>
      <c r="P7038" s="98"/>
      <c r="Q7038" s="130"/>
    </row>
    <row r="7039" spans="1:17" ht="12.6" customHeight="1" x14ac:dyDescent="0.2">
      <c r="A7039" s="234"/>
      <c r="B7039" s="98"/>
      <c r="C7039" s="130"/>
      <c r="D7039" s="240"/>
      <c r="E7039" s="240"/>
      <c r="F7039" s="224"/>
      <c r="G7039" s="98"/>
      <c r="H7039" s="98"/>
      <c r="I7039" s="130"/>
      <c r="J7039" s="98"/>
      <c r="K7039" s="98"/>
      <c r="L7039" s="98"/>
      <c r="M7039" s="255"/>
      <c r="N7039" s="255"/>
      <c r="O7039" s="98"/>
      <c r="P7039" s="98"/>
      <c r="Q7039" s="130"/>
    </row>
    <row r="7040" spans="1:17" ht="12.6" customHeight="1" x14ac:dyDescent="0.2">
      <c r="A7040" s="234"/>
      <c r="B7040" s="98"/>
      <c r="C7040" s="130"/>
      <c r="D7040" s="240"/>
      <c r="E7040" s="240"/>
      <c r="F7040" s="224"/>
      <c r="G7040" s="98"/>
      <c r="H7040" s="98"/>
      <c r="I7040" s="130"/>
      <c r="J7040" s="98"/>
      <c r="K7040" s="98"/>
      <c r="L7040" s="98"/>
      <c r="M7040" s="255"/>
      <c r="N7040" s="255"/>
      <c r="O7040" s="98"/>
      <c r="P7040" s="98"/>
      <c r="Q7040" s="130"/>
    </row>
    <row r="7041" spans="1:17" ht="12.6" customHeight="1" x14ac:dyDescent="0.2">
      <c r="A7041" s="234"/>
      <c r="B7041" s="98"/>
      <c r="C7041" s="130"/>
      <c r="D7041" s="240"/>
      <c r="E7041" s="240"/>
      <c r="F7041" s="224"/>
      <c r="G7041" s="98"/>
      <c r="H7041" s="98"/>
      <c r="I7041" s="130"/>
      <c r="J7041" s="98"/>
      <c r="K7041" s="98"/>
      <c r="L7041" s="98"/>
      <c r="M7041" s="255"/>
      <c r="N7041" s="255"/>
      <c r="O7041" s="98"/>
      <c r="P7041" s="98"/>
      <c r="Q7041" s="130"/>
    </row>
    <row r="7042" spans="1:17" ht="12.6" customHeight="1" x14ac:dyDescent="0.2">
      <c r="A7042" s="234"/>
      <c r="B7042" s="98"/>
      <c r="C7042" s="130"/>
      <c r="D7042" s="240"/>
      <c r="E7042" s="240"/>
      <c r="F7042" s="224"/>
      <c r="G7042" s="98"/>
      <c r="H7042" s="98"/>
      <c r="I7042" s="130"/>
      <c r="J7042" s="98"/>
      <c r="K7042" s="98"/>
      <c r="L7042" s="98"/>
      <c r="M7042" s="255"/>
      <c r="N7042" s="255"/>
      <c r="O7042" s="98"/>
      <c r="P7042" s="98"/>
      <c r="Q7042" s="130"/>
    </row>
    <row r="7043" spans="1:17" ht="12.6" customHeight="1" x14ac:dyDescent="0.2">
      <c r="A7043" s="234"/>
      <c r="B7043" s="98"/>
      <c r="C7043" s="130"/>
      <c r="D7043" s="240"/>
      <c r="E7043" s="240"/>
      <c r="F7043" s="224"/>
      <c r="G7043" s="98"/>
      <c r="H7043" s="98"/>
      <c r="I7043" s="130"/>
      <c r="J7043" s="98"/>
      <c r="K7043" s="98"/>
      <c r="L7043" s="98"/>
      <c r="M7043" s="255"/>
      <c r="N7043" s="255"/>
      <c r="O7043" s="98"/>
      <c r="P7043" s="98"/>
      <c r="Q7043" s="130"/>
    </row>
    <row r="7044" spans="1:17" ht="12.6" customHeight="1" x14ac:dyDescent="0.2">
      <c r="A7044" s="234"/>
      <c r="B7044" s="98"/>
      <c r="C7044" s="130"/>
      <c r="D7044" s="240"/>
      <c r="E7044" s="240"/>
      <c r="F7044" s="224"/>
      <c r="G7044" s="98"/>
      <c r="H7044" s="98"/>
      <c r="I7044" s="130"/>
      <c r="J7044" s="98"/>
      <c r="K7044" s="98"/>
      <c r="L7044" s="98"/>
      <c r="M7044" s="255"/>
      <c r="N7044" s="255"/>
      <c r="O7044" s="98"/>
      <c r="P7044" s="98"/>
      <c r="Q7044" s="130"/>
    </row>
    <row r="7045" spans="1:17" ht="12.6" customHeight="1" x14ac:dyDescent="0.2">
      <c r="A7045" s="234"/>
      <c r="B7045" s="98"/>
      <c r="C7045" s="130"/>
      <c r="D7045" s="240"/>
      <c r="E7045" s="240"/>
      <c r="F7045" s="224"/>
      <c r="G7045" s="98"/>
      <c r="H7045" s="98"/>
      <c r="I7045" s="130"/>
      <c r="J7045" s="98"/>
      <c r="K7045" s="98"/>
      <c r="L7045" s="98"/>
      <c r="M7045" s="255"/>
      <c r="N7045" s="255"/>
      <c r="O7045" s="98"/>
      <c r="P7045" s="98"/>
      <c r="Q7045" s="130"/>
    </row>
    <row r="7046" spans="1:17" ht="12.6" customHeight="1" x14ac:dyDescent="0.2">
      <c r="A7046" s="234"/>
      <c r="B7046" s="98"/>
      <c r="C7046" s="130"/>
      <c r="D7046" s="240"/>
      <c r="E7046" s="240"/>
      <c r="F7046" s="224"/>
      <c r="G7046" s="98"/>
      <c r="H7046" s="98"/>
      <c r="I7046" s="130"/>
      <c r="J7046" s="98"/>
      <c r="K7046" s="98"/>
      <c r="L7046" s="98"/>
      <c r="M7046" s="255"/>
      <c r="N7046" s="255"/>
      <c r="O7046" s="98"/>
      <c r="P7046" s="98"/>
      <c r="Q7046" s="130"/>
    </row>
    <row r="7047" spans="1:17" ht="12.6" customHeight="1" x14ac:dyDescent="0.2">
      <c r="A7047" s="234"/>
      <c r="B7047" s="98"/>
      <c r="C7047" s="130"/>
      <c r="D7047" s="240"/>
      <c r="E7047" s="240"/>
      <c r="F7047" s="224"/>
      <c r="G7047" s="98"/>
      <c r="H7047" s="98"/>
      <c r="I7047" s="130"/>
      <c r="J7047" s="98"/>
      <c r="K7047" s="98"/>
      <c r="L7047" s="98"/>
      <c r="M7047" s="255"/>
      <c r="N7047" s="255"/>
      <c r="O7047" s="98"/>
      <c r="P7047" s="98"/>
      <c r="Q7047" s="130"/>
    </row>
    <row r="7048" spans="1:17" ht="12.6" customHeight="1" x14ac:dyDescent="0.2">
      <c r="A7048" s="234"/>
      <c r="B7048" s="98"/>
      <c r="C7048" s="130"/>
      <c r="D7048" s="240"/>
      <c r="E7048" s="240"/>
      <c r="F7048" s="224"/>
      <c r="G7048" s="98"/>
      <c r="H7048" s="98"/>
      <c r="I7048" s="130"/>
      <c r="J7048" s="98"/>
      <c r="K7048" s="98"/>
      <c r="L7048" s="98"/>
      <c r="M7048" s="255"/>
      <c r="N7048" s="255"/>
      <c r="O7048" s="98"/>
      <c r="P7048" s="98"/>
      <c r="Q7048" s="130"/>
    </row>
    <row r="7049" spans="1:17" ht="12.6" customHeight="1" x14ac:dyDescent="0.2">
      <c r="A7049" s="234"/>
      <c r="B7049" s="98"/>
      <c r="C7049" s="130"/>
      <c r="D7049" s="240"/>
      <c r="E7049" s="240"/>
      <c r="F7049" s="224"/>
      <c r="G7049" s="98"/>
      <c r="H7049" s="98"/>
      <c r="I7049" s="130"/>
      <c r="J7049" s="98"/>
      <c r="K7049" s="98"/>
      <c r="L7049" s="98"/>
      <c r="M7049" s="255"/>
      <c r="N7049" s="255"/>
      <c r="O7049" s="98"/>
      <c r="P7049" s="98"/>
      <c r="Q7049" s="130"/>
    </row>
    <row r="7050" spans="1:17" ht="12.6" customHeight="1" x14ac:dyDescent="0.2">
      <c r="A7050" s="234"/>
      <c r="B7050" s="98"/>
      <c r="C7050" s="130"/>
      <c r="D7050" s="240"/>
      <c r="E7050" s="240"/>
      <c r="F7050" s="224"/>
      <c r="G7050" s="98"/>
      <c r="H7050" s="98"/>
      <c r="I7050" s="130"/>
      <c r="J7050" s="98"/>
      <c r="K7050" s="98"/>
      <c r="L7050" s="98"/>
      <c r="M7050" s="255"/>
      <c r="N7050" s="255"/>
      <c r="O7050" s="98"/>
      <c r="P7050" s="98"/>
      <c r="Q7050" s="130"/>
    </row>
    <row r="7051" spans="1:17" ht="12.6" customHeight="1" x14ac:dyDescent="0.2">
      <c r="A7051" s="234"/>
      <c r="B7051" s="98"/>
      <c r="C7051" s="130"/>
      <c r="D7051" s="240"/>
      <c r="E7051" s="240"/>
      <c r="F7051" s="224"/>
      <c r="G7051" s="98"/>
      <c r="H7051" s="98"/>
      <c r="I7051" s="130"/>
      <c r="J7051" s="98"/>
      <c r="K7051" s="98"/>
      <c r="L7051" s="98"/>
      <c r="M7051" s="255"/>
      <c r="N7051" s="255"/>
      <c r="O7051" s="98"/>
      <c r="P7051" s="98"/>
      <c r="Q7051" s="130"/>
    </row>
    <row r="7052" spans="1:17" ht="12.6" customHeight="1" x14ac:dyDescent="0.2">
      <c r="A7052" s="234"/>
      <c r="B7052" s="98"/>
      <c r="C7052" s="130"/>
      <c r="D7052" s="240"/>
      <c r="E7052" s="240"/>
      <c r="F7052" s="224"/>
      <c r="G7052" s="98"/>
      <c r="H7052" s="98"/>
      <c r="I7052" s="130"/>
      <c r="J7052" s="98"/>
      <c r="K7052" s="98"/>
      <c r="L7052" s="98"/>
      <c r="M7052" s="255"/>
      <c r="N7052" s="255"/>
      <c r="O7052" s="98"/>
      <c r="P7052" s="98"/>
      <c r="Q7052" s="130"/>
    </row>
    <row r="7053" spans="1:17" ht="12.6" customHeight="1" x14ac:dyDescent="0.2">
      <c r="A7053" s="234"/>
      <c r="B7053" s="98"/>
      <c r="C7053" s="130"/>
      <c r="D7053" s="240"/>
      <c r="E7053" s="240"/>
      <c r="F7053" s="224"/>
      <c r="G7053" s="98"/>
      <c r="H7053" s="98"/>
      <c r="I7053" s="130"/>
      <c r="J7053" s="98"/>
      <c r="K7053" s="98"/>
      <c r="L7053" s="98"/>
      <c r="M7053" s="255"/>
      <c r="N7053" s="255"/>
      <c r="O7053" s="98"/>
      <c r="P7053" s="98"/>
      <c r="Q7053" s="130"/>
    </row>
    <row r="7054" spans="1:17" ht="12.6" customHeight="1" x14ac:dyDescent="0.2">
      <c r="A7054" s="234"/>
      <c r="B7054" s="98"/>
      <c r="C7054" s="130"/>
      <c r="D7054" s="240"/>
      <c r="E7054" s="240"/>
      <c r="F7054" s="224"/>
      <c r="G7054" s="98"/>
      <c r="H7054" s="98"/>
      <c r="I7054" s="130"/>
      <c r="J7054" s="98"/>
      <c r="K7054" s="98"/>
      <c r="L7054" s="98"/>
      <c r="M7054" s="255"/>
      <c r="N7054" s="255"/>
      <c r="O7054" s="98"/>
      <c r="P7054" s="98"/>
      <c r="Q7054" s="130"/>
    </row>
    <row r="7055" spans="1:17" ht="12.6" customHeight="1" x14ac:dyDescent="0.2">
      <c r="A7055" s="234"/>
      <c r="B7055" s="98"/>
      <c r="C7055" s="130"/>
      <c r="D7055" s="240"/>
      <c r="E7055" s="240"/>
      <c r="F7055" s="224"/>
      <c r="G7055" s="98"/>
      <c r="H7055" s="98"/>
      <c r="I7055" s="130"/>
      <c r="J7055" s="98"/>
      <c r="K7055" s="98"/>
      <c r="L7055" s="98"/>
      <c r="M7055" s="255"/>
      <c r="N7055" s="255"/>
      <c r="O7055" s="98"/>
      <c r="P7055" s="98"/>
      <c r="Q7055" s="130"/>
    </row>
    <row r="7056" spans="1:17" ht="12.6" customHeight="1" x14ac:dyDescent="0.2">
      <c r="A7056" s="234"/>
      <c r="B7056" s="98"/>
      <c r="C7056" s="130"/>
      <c r="D7056" s="240"/>
      <c r="E7056" s="240"/>
      <c r="F7056" s="224"/>
      <c r="G7056" s="98"/>
      <c r="H7056" s="98"/>
      <c r="I7056" s="130"/>
      <c r="J7056" s="98"/>
      <c r="K7056" s="98"/>
      <c r="L7056" s="98"/>
      <c r="M7056" s="255"/>
      <c r="N7056" s="255"/>
      <c r="O7056" s="98"/>
      <c r="P7056" s="98"/>
      <c r="Q7056" s="130"/>
    </row>
    <row r="7057" spans="1:17" ht="12.6" customHeight="1" x14ac:dyDescent="0.2">
      <c r="A7057" s="234"/>
      <c r="B7057" s="98"/>
      <c r="C7057" s="130"/>
      <c r="D7057" s="240"/>
      <c r="E7057" s="240"/>
      <c r="F7057" s="224"/>
      <c r="G7057" s="98"/>
      <c r="H7057" s="98"/>
      <c r="I7057" s="130"/>
      <c r="J7057" s="98"/>
      <c r="K7057" s="98"/>
      <c r="L7057" s="98"/>
      <c r="M7057" s="255"/>
      <c r="N7057" s="255"/>
      <c r="O7057" s="98"/>
      <c r="P7057" s="98"/>
      <c r="Q7057" s="130"/>
    </row>
    <row r="7058" spans="1:17" ht="12.6" customHeight="1" x14ac:dyDescent="0.2">
      <c r="A7058" s="234"/>
      <c r="B7058" s="98"/>
      <c r="C7058" s="130"/>
      <c r="D7058" s="240"/>
      <c r="E7058" s="240"/>
      <c r="F7058" s="224"/>
      <c r="G7058" s="98"/>
      <c r="H7058" s="98"/>
      <c r="I7058" s="130"/>
      <c r="J7058" s="98"/>
      <c r="K7058" s="98"/>
      <c r="L7058" s="98"/>
      <c r="M7058" s="255"/>
      <c r="N7058" s="255"/>
      <c r="O7058" s="98"/>
      <c r="P7058" s="98"/>
      <c r="Q7058" s="130"/>
    </row>
    <row r="7059" spans="1:17" ht="12.6" customHeight="1" x14ac:dyDescent="0.2">
      <c r="A7059" s="234"/>
      <c r="B7059" s="98"/>
      <c r="C7059" s="130"/>
      <c r="D7059" s="240"/>
      <c r="E7059" s="240"/>
      <c r="F7059" s="224"/>
      <c r="G7059" s="98"/>
      <c r="H7059" s="98"/>
      <c r="I7059" s="130"/>
      <c r="J7059" s="98"/>
      <c r="K7059" s="98"/>
      <c r="L7059" s="98"/>
      <c r="M7059" s="255"/>
      <c r="N7059" s="255"/>
      <c r="O7059" s="98"/>
      <c r="P7059" s="98"/>
      <c r="Q7059" s="130"/>
    </row>
    <row r="7060" spans="1:17" ht="12.6" customHeight="1" x14ac:dyDescent="0.2">
      <c r="A7060" s="234"/>
      <c r="B7060" s="98"/>
      <c r="C7060" s="130"/>
      <c r="D7060" s="240"/>
      <c r="E7060" s="240"/>
      <c r="F7060" s="224"/>
      <c r="G7060" s="98"/>
      <c r="H7060" s="98"/>
      <c r="I7060" s="130"/>
      <c r="J7060" s="98"/>
      <c r="K7060" s="98"/>
      <c r="L7060" s="98"/>
      <c r="M7060" s="255"/>
      <c r="N7060" s="255"/>
      <c r="O7060" s="98"/>
      <c r="P7060" s="98"/>
      <c r="Q7060" s="130"/>
    </row>
    <row r="7061" spans="1:17" ht="12.6" customHeight="1" x14ac:dyDescent="0.2">
      <c r="A7061" s="234"/>
      <c r="B7061" s="98"/>
      <c r="C7061" s="130"/>
      <c r="D7061" s="240"/>
      <c r="E7061" s="240"/>
      <c r="F7061" s="224"/>
      <c r="G7061" s="98"/>
      <c r="H7061" s="98"/>
      <c r="I7061" s="130"/>
      <c r="J7061" s="98"/>
      <c r="K7061" s="98"/>
      <c r="L7061" s="98"/>
      <c r="M7061" s="255"/>
      <c r="N7061" s="255"/>
      <c r="O7061" s="98"/>
      <c r="P7061" s="98"/>
      <c r="Q7061" s="130"/>
    </row>
    <row r="7062" spans="1:17" ht="12.6" customHeight="1" x14ac:dyDescent="0.2">
      <c r="A7062" s="234"/>
      <c r="B7062" s="98"/>
      <c r="C7062" s="130"/>
      <c r="D7062" s="240"/>
      <c r="E7062" s="240"/>
      <c r="F7062" s="224"/>
      <c r="G7062" s="98"/>
      <c r="H7062" s="98"/>
      <c r="I7062" s="130"/>
      <c r="J7062" s="98"/>
      <c r="K7062" s="98"/>
      <c r="L7062" s="98"/>
      <c r="M7062" s="255"/>
      <c r="N7062" s="255"/>
      <c r="O7062" s="98"/>
      <c r="P7062" s="98"/>
      <c r="Q7062" s="130"/>
    </row>
    <row r="7063" spans="1:17" ht="12.6" customHeight="1" x14ac:dyDescent="0.2">
      <c r="A7063" s="234"/>
      <c r="B7063" s="98"/>
      <c r="C7063" s="130"/>
      <c r="D7063" s="240"/>
      <c r="E7063" s="240"/>
      <c r="F7063" s="224"/>
      <c r="G7063" s="98"/>
      <c r="H7063" s="98"/>
      <c r="I7063" s="130"/>
      <c r="J7063" s="98"/>
      <c r="K7063" s="98"/>
      <c r="L7063" s="98"/>
      <c r="M7063" s="255"/>
      <c r="N7063" s="255"/>
      <c r="O7063" s="98"/>
      <c r="P7063" s="98"/>
      <c r="Q7063" s="130"/>
    </row>
    <row r="7064" spans="1:17" ht="12.6" customHeight="1" x14ac:dyDescent="0.2">
      <c r="A7064" s="234"/>
      <c r="B7064" s="98"/>
      <c r="C7064" s="130"/>
      <c r="D7064" s="240"/>
      <c r="E7064" s="240"/>
      <c r="F7064" s="224"/>
      <c r="G7064" s="98"/>
      <c r="H7064" s="98"/>
      <c r="I7064" s="130"/>
      <c r="J7064" s="98"/>
      <c r="K7064" s="98"/>
      <c r="L7064" s="98"/>
      <c r="M7064" s="255"/>
      <c r="N7064" s="255"/>
      <c r="O7064" s="98"/>
      <c r="P7064" s="98"/>
      <c r="Q7064" s="130"/>
    </row>
    <row r="7065" spans="1:17" ht="12.6" customHeight="1" x14ac:dyDescent="0.2">
      <c r="A7065" s="234"/>
      <c r="B7065" s="98"/>
      <c r="C7065" s="130"/>
      <c r="D7065" s="240"/>
      <c r="E7065" s="240"/>
      <c r="F7065" s="224"/>
      <c r="G7065" s="98"/>
      <c r="H7065" s="98"/>
      <c r="I7065" s="130"/>
      <c r="J7065" s="98"/>
      <c r="K7065" s="98"/>
      <c r="L7065" s="98"/>
      <c r="M7065" s="255"/>
      <c r="N7065" s="255"/>
      <c r="O7065" s="98"/>
      <c r="P7065" s="98"/>
      <c r="Q7065" s="130"/>
    </row>
    <row r="7066" spans="1:17" ht="12.6" customHeight="1" x14ac:dyDescent="0.2">
      <c r="A7066" s="234"/>
      <c r="B7066" s="98"/>
      <c r="C7066" s="130"/>
      <c r="D7066" s="240"/>
      <c r="E7066" s="240"/>
      <c r="F7066" s="224"/>
      <c r="G7066" s="98"/>
      <c r="H7066" s="98"/>
      <c r="I7066" s="130"/>
      <c r="J7066" s="98"/>
      <c r="K7066" s="98"/>
      <c r="L7066" s="98"/>
      <c r="M7066" s="255"/>
      <c r="N7066" s="255"/>
      <c r="O7066" s="98"/>
      <c r="P7066" s="98"/>
      <c r="Q7066" s="130"/>
    </row>
    <row r="7067" spans="1:17" ht="12.6" customHeight="1" x14ac:dyDescent="0.2">
      <c r="A7067" s="234"/>
      <c r="B7067" s="98"/>
      <c r="C7067" s="130"/>
      <c r="D7067" s="240"/>
      <c r="E7067" s="240"/>
      <c r="F7067" s="224"/>
      <c r="G7067" s="98"/>
      <c r="H7067" s="98"/>
      <c r="I7067" s="130"/>
      <c r="J7067" s="98"/>
      <c r="K7067" s="98"/>
      <c r="L7067" s="98"/>
      <c r="M7067" s="255"/>
      <c r="N7067" s="255"/>
      <c r="O7067" s="98"/>
      <c r="P7067" s="98"/>
      <c r="Q7067" s="130"/>
    </row>
    <row r="7068" spans="1:17" ht="12.6" customHeight="1" x14ac:dyDescent="0.2">
      <c r="A7068" s="234"/>
      <c r="B7068" s="98"/>
      <c r="C7068" s="130"/>
      <c r="D7068" s="240"/>
      <c r="E7068" s="240"/>
      <c r="F7068" s="224"/>
      <c r="G7068" s="98"/>
      <c r="H7068" s="98"/>
      <c r="I7068" s="130"/>
      <c r="J7068" s="98"/>
      <c r="K7068" s="98"/>
      <c r="L7068" s="98"/>
      <c r="M7068" s="255"/>
      <c r="N7068" s="255"/>
      <c r="O7068" s="98"/>
      <c r="P7068" s="98"/>
      <c r="Q7068" s="130"/>
    </row>
    <row r="7069" spans="1:17" ht="12.6" customHeight="1" x14ac:dyDescent="0.2">
      <c r="A7069" s="234"/>
      <c r="B7069" s="98"/>
      <c r="C7069" s="130"/>
      <c r="D7069" s="240"/>
      <c r="E7069" s="240"/>
      <c r="F7069" s="224"/>
      <c r="G7069" s="98"/>
      <c r="H7069" s="98"/>
      <c r="I7069" s="130"/>
      <c r="J7069" s="98"/>
      <c r="K7069" s="98"/>
      <c r="L7069" s="98"/>
      <c r="M7069" s="255"/>
      <c r="N7069" s="255"/>
      <c r="O7069" s="98"/>
      <c r="P7069" s="98"/>
      <c r="Q7069" s="130"/>
    </row>
    <row r="7070" spans="1:17" ht="12.6" customHeight="1" x14ac:dyDescent="0.2">
      <c r="A7070" s="234"/>
      <c r="B7070" s="98"/>
      <c r="C7070" s="130"/>
      <c r="D7070" s="240"/>
      <c r="E7070" s="240"/>
      <c r="F7070" s="224"/>
      <c r="G7070" s="98"/>
      <c r="H7070" s="98"/>
      <c r="I7070" s="130"/>
      <c r="J7070" s="98"/>
      <c r="K7070" s="98"/>
      <c r="L7070" s="98"/>
      <c r="M7070" s="255"/>
      <c r="N7070" s="255"/>
      <c r="O7070" s="98"/>
      <c r="P7070" s="98"/>
      <c r="Q7070" s="130"/>
    </row>
    <row r="7071" spans="1:17" ht="12.6" customHeight="1" x14ac:dyDescent="0.2">
      <c r="A7071" s="234"/>
      <c r="B7071" s="98"/>
      <c r="C7071" s="130"/>
      <c r="D7071" s="240"/>
      <c r="E7071" s="240"/>
      <c r="F7071" s="224"/>
      <c r="G7071" s="98"/>
      <c r="H7071" s="98"/>
      <c r="I7071" s="130"/>
      <c r="J7071" s="98"/>
      <c r="K7071" s="98"/>
      <c r="L7071" s="98"/>
      <c r="M7071" s="255"/>
      <c r="N7071" s="255"/>
      <c r="O7071" s="98"/>
      <c r="P7071" s="98"/>
      <c r="Q7071" s="130"/>
    </row>
    <row r="7072" spans="1:17" ht="12.6" customHeight="1" x14ac:dyDescent="0.2">
      <c r="A7072" s="234"/>
      <c r="B7072" s="98"/>
      <c r="C7072" s="130"/>
      <c r="D7072" s="240"/>
      <c r="E7072" s="240"/>
      <c r="F7072" s="224"/>
      <c r="G7072" s="98"/>
      <c r="H7072" s="98"/>
      <c r="I7072" s="130"/>
      <c r="J7072" s="98"/>
      <c r="K7072" s="98"/>
      <c r="L7072" s="98"/>
      <c r="M7072" s="255"/>
      <c r="N7072" s="255"/>
      <c r="O7072" s="98"/>
      <c r="P7072" s="98"/>
      <c r="Q7072" s="130"/>
    </row>
    <row r="7073" spans="1:17" ht="12.6" customHeight="1" x14ac:dyDescent="0.2">
      <c r="A7073" s="234"/>
      <c r="B7073" s="98"/>
      <c r="C7073" s="130"/>
      <c r="D7073" s="240"/>
      <c r="E7073" s="240"/>
      <c r="F7073" s="224"/>
      <c r="G7073" s="98"/>
      <c r="H7073" s="98"/>
      <c r="I7073" s="130"/>
      <c r="J7073" s="98"/>
      <c r="K7073" s="98"/>
      <c r="L7073" s="98"/>
      <c r="M7073" s="255"/>
      <c r="N7073" s="255"/>
      <c r="O7073" s="98"/>
      <c r="P7073" s="98"/>
      <c r="Q7073" s="130"/>
    </row>
    <row r="7074" spans="1:17" ht="12.6" customHeight="1" x14ac:dyDescent="0.2">
      <c r="A7074" s="234"/>
      <c r="B7074" s="98"/>
      <c r="C7074" s="130"/>
      <c r="D7074" s="240"/>
      <c r="E7074" s="240"/>
      <c r="F7074" s="224"/>
      <c r="G7074" s="98"/>
      <c r="H7074" s="98"/>
      <c r="I7074" s="130"/>
      <c r="J7074" s="98"/>
      <c r="K7074" s="98"/>
      <c r="L7074" s="98"/>
      <c r="M7074" s="255"/>
      <c r="N7074" s="255"/>
      <c r="O7074" s="98"/>
      <c r="P7074" s="98"/>
      <c r="Q7074" s="130"/>
    </row>
    <row r="7075" spans="1:17" ht="12.6" customHeight="1" x14ac:dyDescent="0.2">
      <c r="A7075" s="234"/>
      <c r="B7075" s="98"/>
      <c r="C7075" s="130"/>
      <c r="D7075" s="240"/>
      <c r="E7075" s="240"/>
      <c r="F7075" s="224"/>
      <c r="G7075" s="98"/>
      <c r="H7075" s="98"/>
      <c r="I7075" s="130"/>
      <c r="J7075" s="98"/>
      <c r="K7075" s="98"/>
      <c r="L7075" s="98"/>
      <c r="M7075" s="255"/>
      <c r="N7075" s="255"/>
      <c r="O7075" s="98"/>
      <c r="P7075" s="98"/>
      <c r="Q7075" s="130"/>
    </row>
    <row r="7076" spans="1:17" ht="12.6" customHeight="1" x14ac:dyDescent="0.2">
      <c r="A7076" s="234"/>
      <c r="B7076" s="98"/>
      <c r="C7076" s="130"/>
      <c r="D7076" s="240"/>
      <c r="E7076" s="240"/>
      <c r="F7076" s="224"/>
      <c r="G7076" s="98"/>
      <c r="H7076" s="98"/>
      <c r="I7076" s="130"/>
      <c r="J7076" s="98"/>
      <c r="K7076" s="98"/>
      <c r="L7076" s="98"/>
      <c r="M7076" s="255"/>
      <c r="N7076" s="255"/>
      <c r="O7076" s="98"/>
      <c r="P7076" s="98"/>
      <c r="Q7076" s="130"/>
    </row>
    <row r="7077" spans="1:17" ht="12.6" customHeight="1" x14ac:dyDescent="0.2">
      <c r="A7077" s="234"/>
      <c r="B7077" s="98"/>
      <c r="C7077" s="130"/>
      <c r="D7077" s="240"/>
      <c r="E7077" s="240"/>
      <c r="F7077" s="224"/>
      <c r="G7077" s="98"/>
      <c r="H7077" s="98"/>
      <c r="I7077" s="130"/>
      <c r="J7077" s="98"/>
      <c r="K7077" s="98"/>
      <c r="L7077" s="98"/>
      <c r="M7077" s="255"/>
      <c r="N7077" s="255"/>
      <c r="O7077" s="98"/>
      <c r="P7077" s="98"/>
      <c r="Q7077" s="130"/>
    </row>
    <row r="7078" spans="1:17" ht="12.6" customHeight="1" x14ac:dyDescent="0.2">
      <c r="A7078" s="234"/>
      <c r="B7078" s="98"/>
      <c r="C7078" s="130"/>
      <c r="D7078" s="240"/>
      <c r="E7078" s="240"/>
      <c r="F7078" s="224"/>
      <c r="G7078" s="98"/>
      <c r="H7078" s="98"/>
      <c r="I7078" s="130"/>
      <c r="J7078" s="98"/>
      <c r="K7078" s="98"/>
      <c r="L7078" s="98"/>
      <c r="M7078" s="255"/>
      <c r="N7078" s="255"/>
      <c r="O7078" s="98"/>
      <c r="P7078" s="98"/>
      <c r="Q7078" s="130"/>
    </row>
    <row r="7079" spans="1:17" ht="12.6" customHeight="1" x14ac:dyDescent="0.2">
      <c r="A7079" s="234"/>
      <c r="B7079" s="98"/>
      <c r="C7079" s="130"/>
      <c r="D7079" s="240"/>
      <c r="E7079" s="240"/>
      <c r="F7079" s="224"/>
      <c r="G7079" s="98"/>
      <c r="H7079" s="98"/>
      <c r="I7079" s="130"/>
      <c r="J7079" s="98"/>
      <c r="K7079" s="98"/>
      <c r="L7079" s="98"/>
      <c r="M7079" s="255"/>
      <c r="N7079" s="255"/>
      <c r="O7079" s="98"/>
      <c r="P7079" s="98"/>
      <c r="Q7079" s="130"/>
    </row>
    <row r="7080" spans="1:17" ht="12.6" customHeight="1" x14ac:dyDescent="0.2">
      <c r="A7080" s="234"/>
      <c r="B7080" s="98"/>
      <c r="C7080" s="130"/>
      <c r="D7080" s="240"/>
      <c r="E7080" s="240"/>
      <c r="F7080" s="224"/>
      <c r="G7080" s="98"/>
      <c r="H7080" s="98"/>
      <c r="I7080" s="130"/>
      <c r="J7080" s="98"/>
      <c r="K7080" s="98"/>
      <c r="L7080" s="98"/>
      <c r="M7080" s="255"/>
      <c r="N7080" s="255"/>
      <c r="O7080" s="98"/>
      <c r="P7080" s="98"/>
      <c r="Q7080" s="130"/>
    </row>
    <row r="7081" spans="1:17" ht="12.6" customHeight="1" x14ac:dyDescent="0.2">
      <c r="A7081" s="234"/>
      <c r="B7081" s="98"/>
      <c r="C7081" s="130"/>
      <c r="D7081" s="240"/>
      <c r="E7081" s="240"/>
      <c r="F7081" s="224"/>
      <c r="G7081" s="98"/>
      <c r="H7081" s="98"/>
      <c r="I7081" s="130"/>
      <c r="J7081" s="98"/>
      <c r="K7081" s="98"/>
      <c r="L7081" s="98"/>
      <c r="M7081" s="255"/>
      <c r="N7081" s="255"/>
      <c r="O7081" s="98"/>
      <c r="P7081" s="98"/>
      <c r="Q7081" s="130"/>
    </row>
    <row r="7082" spans="1:17" ht="12.6" customHeight="1" x14ac:dyDescent="0.2">
      <c r="A7082" s="234"/>
      <c r="B7082" s="98"/>
      <c r="C7082" s="130"/>
      <c r="D7082" s="240"/>
      <c r="E7082" s="240"/>
      <c r="F7082" s="224"/>
      <c r="G7082" s="98"/>
      <c r="H7082" s="98"/>
      <c r="I7082" s="130"/>
      <c r="J7082" s="98"/>
      <c r="K7082" s="98"/>
      <c r="L7082" s="98"/>
      <c r="M7082" s="255"/>
      <c r="N7082" s="255"/>
      <c r="O7082" s="98"/>
      <c r="P7082" s="98"/>
      <c r="Q7082" s="130"/>
    </row>
    <row r="7083" spans="1:17" ht="12.6" customHeight="1" x14ac:dyDescent="0.2">
      <c r="A7083" s="234"/>
      <c r="B7083" s="98"/>
      <c r="C7083" s="130"/>
      <c r="D7083" s="240"/>
      <c r="E7083" s="240"/>
      <c r="F7083" s="224"/>
      <c r="G7083" s="98"/>
      <c r="H7083" s="98"/>
      <c r="I7083" s="130"/>
      <c r="J7083" s="98"/>
      <c r="K7083" s="98"/>
      <c r="L7083" s="98"/>
      <c r="M7083" s="255"/>
      <c r="N7083" s="255"/>
      <c r="O7083" s="98"/>
      <c r="P7083" s="98"/>
      <c r="Q7083" s="130"/>
    </row>
    <row r="7084" spans="1:17" ht="12.6" customHeight="1" x14ac:dyDescent="0.2">
      <c r="A7084" s="234"/>
      <c r="B7084" s="98"/>
      <c r="C7084" s="130"/>
      <c r="D7084" s="240"/>
      <c r="E7084" s="240"/>
      <c r="F7084" s="224"/>
      <c r="G7084" s="98"/>
      <c r="H7084" s="98"/>
      <c r="I7084" s="130"/>
      <c r="J7084" s="98"/>
      <c r="K7084" s="98"/>
      <c r="L7084" s="98"/>
      <c r="M7084" s="255"/>
      <c r="N7084" s="255"/>
      <c r="O7084" s="98"/>
      <c r="P7084" s="98"/>
      <c r="Q7084" s="130"/>
    </row>
    <row r="7085" spans="1:17" ht="12.6" customHeight="1" x14ac:dyDescent="0.2">
      <c r="A7085" s="234"/>
      <c r="B7085" s="98"/>
      <c r="C7085" s="130"/>
      <c r="D7085" s="240"/>
      <c r="E7085" s="240"/>
      <c r="F7085" s="224"/>
      <c r="G7085" s="98"/>
      <c r="H7085" s="98"/>
      <c r="I7085" s="130"/>
      <c r="J7085" s="98"/>
      <c r="K7085" s="98"/>
      <c r="L7085" s="98"/>
      <c r="M7085" s="255"/>
      <c r="N7085" s="255"/>
      <c r="O7085" s="98"/>
      <c r="P7085" s="98"/>
      <c r="Q7085" s="130"/>
    </row>
    <row r="7086" spans="1:17" ht="12.6" customHeight="1" x14ac:dyDescent="0.2">
      <c r="A7086" s="234"/>
      <c r="B7086" s="98"/>
      <c r="C7086" s="130"/>
      <c r="D7086" s="240"/>
      <c r="E7086" s="240"/>
      <c r="F7086" s="224"/>
      <c r="G7086" s="98"/>
      <c r="H7086" s="98"/>
      <c r="I7086" s="130"/>
      <c r="J7086" s="98"/>
      <c r="K7086" s="98"/>
      <c r="L7086" s="98"/>
      <c r="M7086" s="255"/>
      <c r="N7086" s="255"/>
      <c r="O7086" s="98"/>
      <c r="P7086" s="98"/>
      <c r="Q7086" s="130"/>
    </row>
    <row r="7087" spans="1:17" ht="12.6" customHeight="1" x14ac:dyDescent="0.2">
      <c r="A7087" s="234"/>
      <c r="B7087" s="98"/>
      <c r="C7087" s="130"/>
      <c r="D7087" s="240"/>
      <c r="E7087" s="240"/>
      <c r="F7087" s="224"/>
      <c r="G7087" s="98"/>
      <c r="H7087" s="98"/>
      <c r="I7087" s="130"/>
      <c r="J7087" s="98"/>
      <c r="K7087" s="98"/>
      <c r="L7087" s="98"/>
      <c r="M7087" s="255"/>
      <c r="N7087" s="255"/>
      <c r="O7087" s="98"/>
      <c r="P7087" s="98"/>
      <c r="Q7087" s="130"/>
    </row>
    <row r="7088" spans="1:17" ht="12.6" customHeight="1" x14ac:dyDescent="0.2">
      <c r="A7088" s="234"/>
      <c r="B7088" s="98"/>
      <c r="C7088" s="130"/>
      <c r="D7088" s="240"/>
      <c r="E7088" s="240"/>
      <c r="F7088" s="224"/>
      <c r="G7088" s="98"/>
      <c r="H7088" s="98"/>
      <c r="I7088" s="130"/>
      <c r="J7088" s="98"/>
      <c r="K7088" s="98"/>
      <c r="L7088" s="98"/>
      <c r="M7088" s="255"/>
      <c r="N7088" s="255"/>
      <c r="O7088" s="98"/>
      <c r="P7088" s="98"/>
      <c r="Q7088" s="130"/>
    </row>
    <row r="7089" spans="1:17" ht="12.6" customHeight="1" x14ac:dyDescent="0.2">
      <c r="A7089" s="234"/>
      <c r="B7089" s="98"/>
      <c r="C7089" s="130"/>
      <c r="D7089" s="240"/>
      <c r="E7089" s="240"/>
      <c r="F7089" s="224"/>
      <c r="G7089" s="98"/>
      <c r="H7089" s="98"/>
      <c r="I7089" s="130"/>
      <c r="J7089" s="98"/>
      <c r="K7089" s="98"/>
      <c r="L7089" s="98"/>
      <c r="M7089" s="255"/>
      <c r="N7089" s="255"/>
      <c r="O7089" s="98"/>
      <c r="P7089" s="98"/>
      <c r="Q7089" s="130"/>
    </row>
    <row r="7090" spans="1:17" ht="12.6" customHeight="1" x14ac:dyDescent="0.2">
      <c r="A7090" s="234"/>
      <c r="B7090" s="98"/>
      <c r="C7090" s="130"/>
      <c r="D7090" s="240"/>
      <c r="E7090" s="240"/>
      <c r="F7090" s="224"/>
      <c r="G7090" s="98"/>
      <c r="H7090" s="98"/>
      <c r="I7090" s="130"/>
      <c r="J7090" s="98"/>
      <c r="K7090" s="98"/>
      <c r="L7090" s="98"/>
      <c r="M7090" s="255"/>
      <c r="N7090" s="255"/>
      <c r="O7090" s="98"/>
      <c r="P7090" s="98"/>
      <c r="Q7090" s="130"/>
    </row>
    <row r="7091" spans="1:17" ht="12.6" customHeight="1" x14ac:dyDescent="0.2">
      <c r="A7091" s="234"/>
      <c r="B7091" s="98"/>
      <c r="C7091" s="130"/>
      <c r="D7091" s="240"/>
      <c r="E7091" s="240"/>
      <c r="F7091" s="224"/>
      <c r="G7091" s="98"/>
      <c r="H7091" s="98"/>
      <c r="I7091" s="130"/>
      <c r="J7091" s="98"/>
      <c r="K7091" s="98"/>
      <c r="L7091" s="98"/>
      <c r="M7091" s="255"/>
      <c r="N7091" s="255"/>
      <c r="O7091" s="98"/>
      <c r="P7091" s="98"/>
      <c r="Q7091" s="130"/>
    </row>
    <row r="7092" spans="1:17" ht="12.6" customHeight="1" x14ac:dyDescent="0.2">
      <c r="A7092" s="234"/>
      <c r="B7092" s="98"/>
      <c r="C7092" s="130"/>
      <c r="D7092" s="240"/>
      <c r="E7092" s="240"/>
      <c r="F7092" s="224"/>
      <c r="G7092" s="98"/>
      <c r="H7092" s="98"/>
      <c r="I7092" s="130"/>
      <c r="J7092" s="98"/>
      <c r="K7092" s="98"/>
      <c r="L7092" s="98"/>
      <c r="M7092" s="255"/>
      <c r="N7092" s="255"/>
      <c r="O7092" s="98"/>
      <c r="P7092" s="98"/>
      <c r="Q7092" s="130"/>
    </row>
    <row r="7093" spans="1:17" ht="12.6" customHeight="1" x14ac:dyDescent="0.2">
      <c r="A7093" s="234"/>
      <c r="B7093" s="98"/>
      <c r="C7093" s="130"/>
      <c r="D7093" s="240"/>
      <c r="E7093" s="240"/>
      <c r="F7093" s="224"/>
      <c r="G7093" s="98"/>
      <c r="H7093" s="98"/>
      <c r="I7093" s="130"/>
      <c r="J7093" s="98"/>
      <c r="K7093" s="98"/>
      <c r="L7093" s="98"/>
      <c r="M7093" s="255"/>
      <c r="N7093" s="255"/>
      <c r="O7093" s="98"/>
      <c r="P7093" s="98"/>
      <c r="Q7093" s="130"/>
    </row>
    <row r="7094" spans="1:17" ht="12.6" customHeight="1" x14ac:dyDescent="0.2">
      <c r="A7094" s="234"/>
      <c r="B7094" s="98"/>
      <c r="C7094" s="130"/>
      <c r="D7094" s="240"/>
      <c r="E7094" s="240"/>
      <c r="F7094" s="224"/>
      <c r="G7094" s="98"/>
      <c r="H7094" s="98"/>
      <c r="I7094" s="130"/>
      <c r="J7094" s="98"/>
      <c r="K7094" s="98"/>
      <c r="L7094" s="98"/>
      <c r="M7094" s="255"/>
      <c r="N7094" s="255"/>
      <c r="O7094" s="98"/>
      <c r="P7094" s="98"/>
      <c r="Q7094" s="130"/>
    </row>
    <row r="7095" spans="1:17" ht="12.6" customHeight="1" x14ac:dyDescent="0.2">
      <c r="A7095" s="234"/>
      <c r="B7095" s="98"/>
      <c r="C7095" s="130"/>
      <c r="D7095" s="240"/>
      <c r="E7095" s="240"/>
      <c r="F7095" s="224"/>
      <c r="G7095" s="98"/>
      <c r="H7095" s="98"/>
      <c r="I7095" s="130"/>
      <c r="J7095" s="98"/>
      <c r="K7095" s="98"/>
      <c r="L7095" s="98"/>
      <c r="M7095" s="255"/>
      <c r="N7095" s="255"/>
      <c r="O7095" s="98"/>
      <c r="P7095" s="98"/>
      <c r="Q7095" s="130"/>
    </row>
    <row r="7096" spans="1:17" ht="12.6" customHeight="1" x14ac:dyDescent="0.2">
      <c r="A7096" s="234"/>
      <c r="B7096" s="98"/>
      <c r="C7096" s="130"/>
      <c r="D7096" s="240"/>
      <c r="E7096" s="240"/>
      <c r="F7096" s="224"/>
      <c r="G7096" s="98"/>
      <c r="H7096" s="98"/>
      <c r="I7096" s="130"/>
      <c r="J7096" s="98"/>
      <c r="K7096" s="98"/>
      <c r="L7096" s="98"/>
      <c r="M7096" s="255"/>
      <c r="N7096" s="255"/>
      <c r="O7096" s="98"/>
      <c r="P7096" s="98"/>
      <c r="Q7096" s="130"/>
    </row>
    <row r="7097" spans="1:17" ht="12.6" customHeight="1" x14ac:dyDescent="0.2">
      <c r="A7097" s="234"/>
      <c r="B7097" s="98"/>
      <c r="C7097" s="130"/>
      <c r="D7097" s="240"/>
      <c r="E7097" s="240"/>
      <c r="F7097" s="224"/>
      <c r="G7097" s="98"/>
      <c r="H7097" s="98"/>
      <c r="I7097" s="130"/>
      <c r="J7097" s="98"/>
      <c r="K7097" s="98"/>
      <c r="L7097" s="98"/>
      <c r="M7097" s="255"/>
      <c r="N7097" s="255"/>
      <c r="O7097" s="98"/>
      <c r="P7097" s="98"/>
      <c r="Q7097" s="130"/>
    </row>
    <row r="7098" spans="1:17" ht="12.6" customHeight="1" x14ac:dyDescent="0.2">
      <c r="A7098" s="234"/>
      <c r="B7098" s="98"/>
      <c r="C7098" s="130"/>
      <c r="D7098" s="240"/>
      <c r="E7098" s="240"/>
      <c r="F7098" s="224"/>
      <c r="G7098" s="98"/>
      <c r="H7098" s="98"/>
      <c r="I7098" s="130"/>
      <c r="J7098" s="98"/>
      <c r="K7098" s="98"/>
      <c r="L7098" s="98"/>
      <c r="M7098" s="255"/>
      <c r="N7098" s="255"/>
      <c r="O7098" s="98"/>
      <c r="P7098" s="98"/>
      <c r="Q7098" s="130"/>
    </row>
    <row r="7099" spans="1:17" ht="12.6" customHeight="1" x14ac:dyDescent="0.2">
      <c r="A7099" s="234"/>
      <c r="B7099" s="98"/>
      <c r="C7099" s="130"/>
      <c r="D7099" s="240"/>
      <c r="E7099" s="240"/>
      <c r="F7099" s="224"/>
      <c r="G7099" s="98"/>
      <c r="H7099" s="98"/>
      <c r="I7099" s="130"/>
      <c r="J7099" s="98"/>
      <c r="K7099" s="98"/>
      <c r="L7099" s="98"/>
      <c r="M7099" s="255"/>
      <c r="N7099" s="255"/>
      <c r="O7099" s="98"/>
      <c r="P7099" s="98"/>
      <c r="Q7099" s="130"/>
    </row>
    <row r="7100" spans="1:17" ht="12.6" customHeight="1" x14ac:dyDescent="0.2">
      <c r="A7100" s="234"/>
      <c r="B7100" s="98"/>
      <c r="C7100" s="130"/>
      <c r="D7100" s="240"/>
      <c r="E7100" s="240"/>
      <c r="F7100" s="224"/>
      <c r="G7100" s="98"/>
      <c r="H7100" s="98"/>
      <c r="I7100" s="130"/>
      <c r="J7100" s="98"/>
      <c r="K7100" s="98"/>
      <c r="L7100" s="98"/>
      <c r="M7100" s="255"/>
      <c r="N7100" s="255"/>
      <c r="O7100" s="98"/>
      <c r="P7100" s="98"/>
      <c r="Q7100" s="130"/>
    </row>
    <row r="7101" spans="1:17" ht="12.6" customHeight="1" x14ac:dyDescent="0.2">
      <c r="A7101" s="234"/>
      <c r="B7101" s="98"/>
      <c r="C7101" s="130"/>
      <c r="D7101" s="240"/>
      <c r="E7101" s="240"/>
      <c r="F7101" s="224"/>
      <c r="G7101" s="98"/>
      <c r="H7101" s="98"/>
      <c r="I7101" s="130"/>
      <c r="J7101" s="98"/>
      <c r="K7101" s="98"/>
      <c r="L7101" s="98"/>
      <c r="M7101" s="255"/>
      <c r="N7101" s="255"/>
      <c r="O7101" s="98"/>
      <c r="P7101" s="98"/>
      <c r="Q7101" s="130"/>
    </row>
    <row r="7102" spans="1:17" ht="12.6" customHeight="1" x14ac:dyDescent="0.2">
      <c r="A7102" s="234"/>
      <c r="B7102" s="98"/>
      <c r="C7102" s="130"/>
      <c r="D7102" s="240"/>
      <c r="E7102" s="240"/>
      <c r="F7102" s="224"/>
      <c r="G7102" s="98"/>
      <c r="H7102" s="98"/>
      <c r="I7102" s="130"/>
      <c r="J7102" s="98"/>
      <c r="K7102" s="98"/>
      <c r="L7102" s="98"/>
      <c r="M7102" s="255"/>
      <c r="N7102" s="255"/>
      <c r="O7102" s="98"/>
      <c r="P7102" s="98"/>
      <c r="Q7102" s="130"/>
    </row>
    <row r="7103" spans="1:17" ht="12.6" customHeight="1" x14ac:dyDescent="0.2">
      <c r="A7103" s="234"/>
      <c r="B7103" s="98"/>
      <c r="C7103" s="130"/>
      <c r="D7103" s="240"/>
      <c r="E7103" s="240"/>
      <c r="F7103" s="224"/>
      <c r="G7103" s="98"/>
      <c r="H7103" s="98"/>
      <c r="I7103" s="130"/>
      <c r="J7103" s="98"/>
      <c r="K7103" s="98"/>
      <c r="L7103" s="98"/>
      <c r="M7103" s="255"/>
      <c r="N7103" s="255"/>
      <c r="O7103" s="98"/>
      <c r="P7103" s="98"/>
      <c r="Q7103" s="130"/>
    </row>
    <row r="7104" spans="1:17" ht="12.6" customHeight="1" x14ac:dyDescent="0.2">
      <c r="A7104" s="234"/>
      <c r="B7104" s="98"/>
      <c r="C7104" s="130"/>
      <c r="D7104" s="240"/>
      <c r="E7104" s="240"/>
      <c r="F7104" s="224"/>
      <c r="G7104" s="98"/>
      <c r="H7104" s="98"/>
      <c r="I7104" s="130"/>
      <c r="J7104" s="98"/>
      <c r="K7104" s="98"/>
      <c r="L7104" s="98"/>
      <c r="M7104" s="255"/>
      <c r="N7104" s="255"/>
      <c r="O7104" s="98"/>
      <c r="P7104" s="98"/>
      <c r="Q7104" s="130"/>
    </row>
    <row r="7105" spans="1:17" ht="12.6" customHeight="1" x14ac:dyDescent="0.2">
      <c r="A7105" s="234"/>
      <c r="B7105" s="98"/>
      <c r="C7105" s="130"/>
      <c r="D7105" s="240"/>
      <c r="E7105" s="240"/>
      <c r="F7105" s="224"/>
      <c r="G7105" s="98"/>
      <c r="H7105" s="98"/>
      <c r="I7105" s="130"/>
      <c r="J7105" s="98"/>
      <c r="K7105" s="98"/>
      <c r="L7105" s="98"/>
      <c r="M7105" s="255"/>
      <c r="N7105" s="255"/>
      <c r="O7105" s="98"/>
      <c r="P7105" s="98"/>
      <c r="Q7105" s="130"/>
    </row>
    <row r="7106" spans="1:17" ht="12.6" customHeight="1" x14ac:dyDescent="0.2">
      <c r="A7106" s="234"/>
      <c r="B7106" s="98"/>
      <c r="C7106" s="130"/>
      <c r="D7106" s="240"/>
      <c r="E7106" s="240"/>
      <c r="F7106" s="224"/>
      <c r="G7106" s="98"/>
      <c r="H7106" s="98"/>
      <c r="I7106" s="130"/>
      <c r="J7106" s="98"/>
      <c r="K7106" s="98"/>
      <c r="L7106" s="98"/>
      <c r="M7106" s="255"/>
      <c r="N7106" s="255"/>
      <c r="O7106" s="98"/>
      <c r="P7106" s="98"/>
      <c r="Q7106" s="130"/>
    </row>
    <row r="7107" spans="1:17" ht="12.6" customHeight="1" x14ac:dyDescent="0.2">
      <c r="A7107" s="234"/>
      <c r="B7107" s="98"/>
      <c r="C7107" s="130"/>
      <c r="D7107" s="240"/>
      <c r="E7107" s="240"/>
      <c r="F7107" s="224"/>
      <c r="G7107" s="98"/>
      <c r="H7107" s="98"/>
      <c r="I7107" s="130"/>
      <c r="J7107" s="98"/>
      <c r="K7107" s="98"/>
      <c r="L7107" s="98"/>
      <c r="M7107" s="255"/>
      <c r="N7107" s="255"/>
      <c r="O7107" s="98"/>
      <c r="P7107" s="98"/>
      <c r="Q7107" s="130"/>
    </row>
    <row r="7108" spans="1:17" ht="12.6" customHeight="1" x14ac:dyDescent="0.2">
      <c r="A7108" s="234"/>
      <c r="B7108" s="98"/>
      <c r="C7108" s="130"/>
      <c r="D7108" s="240"/>
      <c r="E7108" s="240"/>
      <c r="F7108" s="224"/>
      <c r="G7108" s="98"/>
      <c r="H7108" s="98"/>
      <c r="I7108" s="130"/>
      <c r="J7108" s="98"/>
      <c r="K7108" s="98"/>
      <c r="L7108" s="98"/>
      <c r="M7108" s="255"/>
      <c r="N7108" s="255"/>
      <c r="O7108" s="98"/>
      <c r="P7108" s="98"/>
      <c r="Q7108" s="130"/>
    </row>
    <row r="7109" spans="1:17" ht="12.6" customHeight="1" x14ac:dyDescent="0.2">
      <c r="A7109" s="234"/>
      <c r="B7109" s="98"/>
      <c r="C7109" s="130"/>
      <c r="D7109" s="240"/>
      <c r="E7109" s="240"/>
      <c r="F7109" s="224"/>
      <c r="G7109" s="98"/>
      <c r="H7109" s="98"/>
      <c r="I7109" s="130"/>
      <c r="J7109" s="98"/>
      <c r="K7109" s="98"/>
      <c r="L7109" s="98"/>
      <c r="M7109" s="255"/>
      <c r="N7109" s="255"/>
      <c r="O7109" s="98"/>
      <c r="P7109" s="98"/>
      <c r="Q7109" s="130"/>
    </row>
    <row r="7110" spans="1:17" ht="12.6" customHeight="1" x14ac:dyDescent="0.2">
      <c r="A7110" s="234"/>
      <c r="B7110" s="98"/>
      <c r="C7110" s="130"/>
      <c r="D7110" s="240"/>
      <c r="E7110" s="240"/>
      <c r="F7110" s="224"/>
      <c r="G7110" s="98"/>
      <c r="H7110" s="98"/>
      <c r="I7110" s="130"/>
      <c r="J7110" s="98"/>
      <c r="K7110" s="98"/>
      <c r="L7110" s="98"/>
      <c r="M7110" s="255"/>
      <c r="N7110" s="255"/>
      <c r="O7110" s="98"/>
      <c r="P7110" s="98"/>
      <c r="Q7110" s="130"/>
    </row>
    <row r="7111" spans="1:17" ht="12.6" customHeight="1" x14ac:dyDescent="0.2">
      <c r="A7111" s="234"/>
      <c r="B7111" s="98"/>
      <c r="C7111" s="130"/>
      <c r="D7111" s="240"/>
      <c r="E7111" s="240"/>
      <c r="F7111" s="224"/>
      <c r="G7111" s="98"/>
      <c r="H7111" s="98"/>
      <c r="I7111" s="130"/>
      <c r="J7111" s="98"/>
      <c r="K7111" s="98"/>
      <c r="L7111" s="98"/>
      <c r="M7111" s="255"/>
      <c r="N7111" s="255"/>
      <c r="O7111" s="98"/>
      <c r="P7111" s="98"/>
      <c r="Q7111" s="130"/>
    </row>
    <row r="7112" spans="1:17" ht="12.6" customHeight="1" x14ac:dyDescent="0.2">
      <c r="A7112" s="234"/>
      <c r="B7112" s="98"/>
      <c r="C7112" s="130"/>
      <c r="D7112" s="240"/>
      <c r="E7112" s="240"/>
      <c r="F7112" s="224"/>
      <c r="G7112" s="98"/>
      <c r="H7112" s="98"/>
      <c r="I7112" s="130"/>
      <c r="J7112" s="98"/>
      <c r="K7112" s="98"/>
      <c r="L7112" s="98"/>
      <c r="M7112" s="255"/>
      <c r="N7112" s="255"/>
      <c r="O7112" s="98"/>
      <c r="P7112" s="98"/>
      <c r="Q7112" s="130"/>
    </row>
    <row r="7113" spans="1:17" ht="12.6" customHeight="1" x14ac:dyDescent="0.2">
      <c r="A7113" s="234"/>
      <c r="B7113" s="98"/>
      <c r="C7113" s="130"/>
      <c r="D7113" s="240"/>
      <c r="E7113" s="240"/>
      <c r="F7113" s="224"/>
      <c r="G7113" s="98"/>
      <c r="H7113" s="98"/>
      <c r="I7113" s="130"/>
      <c r="J7113" s="98"/>
      <c r="K7113" s="98"/>
      <c r="L7113" s="98"/>
      <c r="M7113" s="255"/>
      <c r="N7113" s="255"/>
      <c r="O7113" s="98"/>
      <c r="P7113" s="98"/>
      <c r="Q7113" s="130"/>
    </row>
    <row r="7114" spans="1:17" ht="12.6" customHeight="1" x14ac:dyDescent="0.2">
      <c r="A7114" s="234"/>
      <c r="B7114" s="98"/>
      <c r="C7114" s="130"/>
      <c r="D7114" s="240"/>
      <c r="E7114" s="240"/>
      <c r="F7114" s="224"/>
      <c r="G7114" s="98"/>
      <c r="H7114" s="98"/>
      <c r="I7114" s="130"/>
      <c r="J7114" s="98"/>
      <c r="K7114" s="98"/>
      <c r="L7114" s="98"/>
      <c r="M7114" s="255"/>
      <c r="N7114" s="255"/>
      <c r="O7114" s="98"/>
      <c r="P7114" s="98"/>
      <c r="Q7114" s="130"/>
    </row>
    <row r="7115" spans="1:17" ht="12.6" customHeight="1" x14ac:dyDescent="0.2">
      <c r="A7115" s="234"/>
      <c r="B7115" s="98"/>
      <c r="C7115" s="130"/>
      <c r="D7115" s="240"/>
      <c r="E7115" s="240"/>
      <c r="F7115" s="224"/>
      <c r="G7115" s="98"/>
      <c r="H7115" s="98"/>
      <c r="I7115" s="130"/>
      <c r="J7115" s="98"/>
      <c r="K7115" s="98"/>
      <c r="L7115" s="98"/>
      <c r="M7115" s="255"/>
      <c r="N7115" s="255"/>
      <c r="O7115" s="98"/>
      <c r="P7115" s="98"/>
      <c r="Q7115" s="130"/>
    </row>
    <row r="7116" spans="1:17" ht="12.6" customHeight="1" x14ac:dyDescent="0.2">
      <c r="A7116" s="234"/>
      <c r="B7116" s="98"/>
      <c r="C7116" s="130"/>
      <c r="D7116" s="240"/>
      <c r="E7116" s="240"/>
      <c r="F7116" s="224"/>
      <c r="G7116" s="98"/>
      <c r="H7116" s="98"/>
      <c r="I7116" s="130"/>
      <c r="J7116" s="98"/>
      <c r="K7116" s="98"/>
      <c r="L7116" s="98"/>
      <c r="M7116" s="255"/>
      <c r="N7116" s="255"/>
      <c r="O7116" s="98"/>
      <c r="P7116" s="98"/>
      <c r="Q7116" s="130"/>
    </row>
    <row r="7117" spans="1:17" ht="12.6" customHeight="1" x14ac:dyDescent="0.2">
      <c r="A7117" s="234"/>
      <c r="B7117" s="98"/>
      <c r="C7117" s="130"/>
      <c r="D7117" s="240"/>
      <c r="E7117" s="240"/>
      <c r="F7117" s="224"/>
      <c r="G7117" s="98"/>
      <c r="H7117" s="98"/>
      <c r="I7117" s="130"/>
      <c r="J7117" s="98"/>
      <c r="K7117" s="98"/>
      <c r="L7117" s="98"/>
      <c r="M7117" s="255"/>
      <c r="N7117" s="255"/>
      <c r="O7117" s="98"/>
      <c r="P7117" s="98"/>
      <c r="Q7117" s="130"/>
    </row>
    <row r="7118" spans="1:17" ht="12.6" customHeight="1" x14ac:dyDescent="0.2">
      <c r="A7118" s="234"/>
      <c r="B7118" s="98"/>
      <c r="C7118" s="130"/>
      <c r="D7118" s="240"/>
      <c r="E7118" s="240"/>
      <c r="F7118" s="224"/>
      <c r="G7118" s="98"/>
      <c r="H7118" s="98"/>
      <c r="I7118" s="130"/>
      <c r="J7118" s="98"/>
      <c r="K7118" s="98"/>
      <c r="L7118" s="98"/>
      <c r="M7118" s="255"/>
      <c r="N7118" s="255"/>
      <c r="O7118" s="98"/>
      <c r="P7118" s="98"/>
      <c r="Q7118" s="130"/>
    </row>
    <row r="7119" spans="1:17" ht="12.6" customHeight="1" x14ac:dyDescent="0.2">
      <c r="A7119" s="234"/>
      <c r="B7119" s="98"/>
      <c r="C7119" s="130"/>
      <c r="D7119" s="240"/>
      <c r="E7119" s="240"/>
      <c r="F7119" s="224"/>
      <c r="G7119" s="98"/>
      <c r="H7119" s="98"/>
      <c r="I7119" s="130"/>
      <c r="J7119" s="98"/>
      <c r="K7119" s="98"/>
      <c r="L7119" s="98"/>
      <c r="M7119" s="255"/>
      <c r="N7119" s="255"/>
      <c r="O7119" s="98"/>
      <c r="P7119" s="98"/>
      <c r="Q7119" s="130"/>
    </row>
    <row r="7120" spans="1:17" ht="12.6" customHeight="1" x14ac:dyDescent="0.2">
      <c r="A7120" s="234"/>
      <c r="B7120" s="98"/>
      <c r="C7120" s="130"/>
      <c r="D7120" s="240"/>
      <c r="E7120" s="240"/>
      <c r="F7120" s="224"/>
      <c r="G7120" s="98"/>
      <c r="H7120" s="98"/>
      <c r="I7120" s="130"/>
      <c r="J7120" s="98"/>
      <c r="K7120" s="98"/>
      <c r="L7120" s="98"/>
      <c r="M7120" s="255"/>
      <c r="N7120" s="255"/>
      <c r="O7120" s="98"/>
      <c r="P7120" s="98"/>
      <c r="Q7120" s="130"/>
    </row>
    <row r="7121" spans="1:17" ht="12.6" customHeight="1" x14ac:dyDescent="0.2">
      <c r="A7121" s="234"/>
      <c r="B7121" s="98"/>
      <c r="C7121" s="130"/>
      <c r="D7121" s="240"/>
      <c r="E7121" s="240"/>
      <c r="F7121" s="224"/>
      <c r="G7121" s="98"/>
      <c r="H7121" s="98"/>
      <c r="I7121" s="130"/>
      <c r="J7121" s="98"/>
      <c r="K7121" s="98"/>
      <c r="L7121" s="98"/>
      <c r="M7121" s="255"/>
      <c r="N7121" s="255"/>
      <c r="O7121" s="98"/>
      <c r="P7121" s="98"/>
      <c r="Q7121" s="130"/>
    </row>
    <row r="7122" spans="1:17" ht="12.6" customHeight="1" x14ac:dyDescent="0.2">
      <c r="A7122" s="234"/>
      <c r="B7122" s="98"/>
      <c r="C7122" s="130"/>
      <c r="D7122" s="240"/>
      <c r="E7122" s="240"/>
      <c r="F7122" s="224"/>
      <c r="G7122" s="98"/>
      <c r="H7122" s="98"/>
      <c r="I7122" s="130"/>
      <c r="J7122" s="98"/>
      <c r="K7122" s="98"/>
      <c r="L7122" s="98"/>
      <c r="M7122" s="255"/>
      <c r="N7122" s="255"/>
      <c r="O7122" s="98"/>
      <c r="P7122" s="98"/>
      <c r="Q7122" s="130"/>
    </row>
    <row r="7123" spans="1:17" ht="12.6" customHeight="1" x14ac:dyDescent="0.2">
      <c r="A7123" s="234"/>
      <c r="B7123" s="98"/>
      <c r="C7123" s="130"/>
      <c r="D7123" s="240"/>
      <c r="E7123" s="240"/>
      <c r="F7123" s="224"/>
      <c r="G7123" s="98"/>
      <c r="H7123" s="98"/>
      <c r="I7123" s="130"/>
      <c r="J7123" s="98"/>
      <c r="K7123" s="98"/>
      <c r="L7123" s="98"/>
      <c r="M7123" s="255"/>
      <c r="N7123" s="255"/>
      <c r="O7123" s="98"/>
      <c r="P7123" s="98"/>
      <c r="Q7123" s="130"/>
    </row>
    <row r="7124" spans="1:17" ht="12.6" customHeight="1" x14ac:dyDescent="0.2">
      <c r="A7124" s="234"/>
      <c r="B7124" s="98"/>
      <c r="C7124" s="130"/>
      <c r="D7124" s="240"/>
      <c r="E7124" s="240"/>
      <c r="F7124" s="224"/>
      <c r="G7124" s="98"/>
      <c r="H7124" s="98"/>
      <c r="I7124" s="130"/>
      <c r="J7124" s="98"/>
      <c r="K7124" s="98"/>
      <c r="L7124" s="98"/>
      <c r="M7124" s="255"/>
      <c r="N7124" s="255"/>
      <c r="O7124" s="98"/>
      <c r="P7124" s="98"/>
      <c r="Q7124" s="130"/>
    </row>
    <row r="7125" spans="1:17" ht="12.6" customHeight="1" x14ac:dyDescent="0.2">
      <c r="A7125" s="234"/>
      <c r="B7125" s="98"/>
      <c r="C7125" s="130"/>
      <c r="D7125" s="240"/>
      <c r="E7125" s="240"/>
      <c r="F7125" s="224"/>
      <c r="G7125" s="98"/>
      <c r="H7125" s="98"/>
      <c r="I7125" s="130"/>
      <c r="J7125" s="98"/>
      <c r="K7125" s="98"/>
      <c r="L7125" s="98"/>
      <c r="M7125" s="255"/>
      <c r="N7125" s="255"/>
      <c r="O7125" s="98"/>
      <c r="P7125" s="98"/>
      <c r="Q7125" s="130"/>
    </row>
    <row r="7126" spans="1:17" ht="12.6" customHeight="1" x14ac:dyDescent="0.2">
      <c r="A7126" s="234"/>
      <c r="B7126" s="98"/>
      <c r="C7126" s="130"/>
      <c r="D7126" s="240"/>
      <c r="E7126" s="240"/>
      <c r="F7126" s="224"/>
      <c r="G7126" s="98"/>
      <c r="H7126" s="98"/>
      <c r="I7126" s="130"/>
      <c r="J7126" s="98"/>
      <c r="K7126" s="98"/>
      <c r="L7126" s="98"/>
      <c r="M7126" s="255"/>
      <c r="N7126" s="255"/>
      <c r="O7126" s="98"/>
      <c r="P7126" s="98"/>
      <c r="Q7126" s="130"/>
    </row>
    <row r="7127" spans="1:17" ht="12.6" customHeight="1" x14ac:dyDescent="0.2">
      <c r="A7127" s="234"/>
      <c r="B7127" s="98"/>
      <c r="C7127" s="130"/>
      <c r="D7127" s="240"/>
      <c r="E7127" s="240"/>
      <c r="F7127" s="224"/>
      <c r="G7127" s="98"/>
      <c r="H7127" s="98"/>
      <c r="I7127" s="130"/>
      <c r="J7127" s="98"/>
      <c r="K7127" s="98"/>
      <c r="L7127" s="98"/>
      <c r="M7127" s="255"/>
      <c r="N7127" s="255"/>
      <c r="O7127" s="98"/>
      <c r="P7127" s="98"/>
      <c r="Q7127" s="130"/>
    </row>
    <row r="7128" spans="1:17" ht="12.6" customHeight="1" x14ac:dyDescent="0.2">
      <c r="A7128" s="234"/>
      <c r="B7128" s="98"/>
      <c r="C7128" s="130"/>
      <c r="D7128" s="240"/>
      <c r="E7128" s="240"/>
      <c r="F7128" s="224"/>
      <c r="G7128" s="98"/>
      <c r="H7128" s="98"/>
      <c r="I7128" s="130"/>
      <c r="J7128" s="98"/>
      <c r="K7128" s="98"/>
      <c r="L7128" s="98"/>
      <c r="M7128" s="255"/>
      <c r="N7128" s="255"/>
      <c r="O7128" s="98"/>
      <c r="P7128" s="98"/>
      <c r="Q7128" s="130"/>
    </row>
    <row r="7129" spans="1:17" ht="12.6" customHeight="1" x14ac:dyDescent="0.2">
      <c r="A7129" s="234"/>
      <c r="B7129" s="98"/>
      <c r="C7129" s="130"/>
      <c r="D7129" s="240"/>
      <c r="E7129" s="240"/>
      <c r="F7129" s="224"/>
      <c r="G7129" s="98"/>
      <c r="H7129" s="98"/>
      <c r="I7129" s="130"/>
      <c r="J7129" s="98"/>
      <c r="K7129" s="98"/>
      <c r="L7129" s="98"/>
      <c r="M7129" s="255"/>
      <c r="N7129" s="255"/>
      <c r="O7129" s="98"/>
      <c r="P7129" s="98"/>
      <c r="Q7129" s="130"/>
    </row>
    <row r="7130" spans="1:17" ht="12.6" customHeight="1" x14ac:dyDescent="0.2">
      <c r="A7130" s="234"/>
      <c r="B7130" s="98"/>
      <c r="C7130" s="130"/>
      <c r="D7130" s="240"/>
      <c r="E7130" s="240"/>
      <c r="F7130" s="224"/>
      <c r="G7130" s="98"/>
      <c r="H7130" s="98"/>
      <c r="I7130" s="130"/>
      <c r="J7130" s="98"/>
      <c r="K7130" s="98"/>
      <c r="L7130" s="98"/>
      <c r="M7130" s="255"/>
      <c r="N7130" s="255"/>
      <c r="O7130" s="98"/>
      <c r="P7130" s="98"/>
      <c r="Q7130" s="130"/>
    </row>
    <row r="7131" spans="1:17" ht="12.6" customHeight="1" x14ac:dyDescent="0.2">
      <c r="A7131" s="234"/>
      <c r="B7131" s="98"/>
      <c r="C7131" s="130"/>
      <c r="D7131" s="240"/>
      <c r="E7131" s="240"/>
      <c r="F7131" s="224"/>
      <c r="G7131" s="98"/>
      <c r="H7131" s="98"/>
      <c r="I7131" s="130"/>
      <c r="J7131" s="98"/>
      <c r="K7131" s="98"/>
      <c r="L7131" s="98"/>
      <c r="M7131" s="255"/>
      <c r="N7131" s="255"/>
      <c r="O7131" s="98"/>
      <c r="P7131" s="98"/>
      <c r="Q7131" s="130"/>
    </row>
    <row r="7132" spans="1:17" ht="12.6" customHeight="1" x14ac:dyDescent="0.2">
      <c r="A7132" s="234"/>
      <c r="B7132" s="98"/>
      <c r="C7132" s="130"/>
      <c r="D7132" s="240"/>
      <c r="E7132" s="240"/>
      <c r="F7132" s="224"/>
      <c r="G7132" s="98"/>
      <c r="H7132" s="98"/>
      <c r="I7132" s="130"/>
      <c r="J7132" s="98"/>
      <c r="K7132" s="98"/>
      <c r="L7132" s="98"/>
      <c r="M7132" s="255"/>
      <c r="N7132" s="255"/>
      <c r="O7132" s="98"/>
      <c r="P7132" s="98"/>
      <c r="Q7132" s="130"/>
    </row>
    <row r="7133" spans="1:17" ht="12.6" customHeight="1" x14ac:dyDescent="0.2">
      <c r="A7133" s="234"/>
      <c r="B7133" s="98"/>
      <c r="C7133" s="130"/>
      <c r="D7133" s="240"/>
      <c r="E7133" s="240"/>
      <c r="F7133" s="224"/>
      <c r="G7133" s="98"/>
      <c r="H7133" s="98"/>
      <c r="I7133" s="130"/>
      <c r="J7133" s="98"/>
      <c r="K7133" s="98"/>
      <c r="L7133" s="98"/>
      <c r="M7133" s="255"/>
      <c r="N7133" s="255"/>
      <c r="O7133" s="98"/>
      <c r="P7133" s="98"/>
      <c r="Q7133" s="130"/>
    </row>
    <row r="7134" spans="1:17" ht="12.6" customHeight="1" x14ac:dyDescent="0.2">
      <c r="A7134" s="234"/>
      <c r="B7134" s="98"/>
      <c r="C7134" s="130"/>
      <c r="D7134" s="240"/>
      <c r="E7134" s="240"/>
      <c r="F7134" s="224"/>
      <c r="G7134" s="98"/>
      <c r="H7134" s="98"/>
      <c r="I7134" s="130"/>
      <c r="J7134" s="98"/>
      <c r="K7134" s="98"/>
      <c r="L7134" s="98"/>
      <c r="M7134" s="255"/>
      <c r="N7134" s="255"/>
      <c r="O7134" s="98"/>
      <c r="P7134" s="98"/>
      <c r="Q7134" s="130"/>
    </row>
    <row r="7135" spans="1:17" ht="12.6" customHeight="1" x14ac:dyDescent="0.2">
      <c r="A7135" s="234"/>
      <c r="B7135" s="98"/>
      <c r="C7135" s="130"/>
      <c r="D7135" s="240"/>
      <c r="E7135" s="240"/>
      <c r="F7135" s="224"/>
      <c r="G7135" s="98"/>
      <c r="H7135" s="98"/>
      <c r="I7135" s="130"/>
      <c r="J7135" s="98"/>
      <c r="K7135" s="98"/>
      <c r="L7135" s="98"/>
      <c r="M7135" s="255"/>
      <c r="N7135" s="255"/>
      <c r="O7135" s="98"/>
      <c r="P7135" s="98"/>
      <c r="Q7135" s="130"/>
    </row>
    <row r="7136" spans="1:17" ht="12.6" customHeight="1" x14ac:dyDescent="0.2">
      <c r="A7136" s="234"/>
      <c r="B7136" s="98"/>
      <c r="C7136" s="130"/>
      <c r="D7136" s="240"/>
      <c r="E7136" s="240"/>
      <c r="F7136" s="224"/>
      <c r="G7136" s="98"/>
      <c r="H7136" s="98"/>
      <c r="I7136" s="130"/>
      <c r="J7136" s="98"/>
      <c r="K7136" s="98"/>
      <c r="L7136" s="98"/>
      <c r="M7136" s="255"/>
      <c r="N7136" s="255"/>
      <c r="O7136" s="98"/>
      <c r="P7136" s="98"/>
      <c r="Q7136" s="130"/>
    </row>
    <row r="7137" spans="1:17" ht="12.6" customHeight="1" x14ac:dyDescent="0.2">
      <c r="A7137" s="234"/>
      <c r="B7137" s="98"/>
      <c r="C7137" s="130"/>
      <c r="D7137" s="240"/>
      <c r="E7137" s="240"/>
      <c r="F7137" s="224"/>
      <c r="G7137" s="98"/>
      <c r="H7137" s="98"/>
      <c r="I7137" s="130"/>
      <c r="J7137" s="98"/>
      <c r="K7137" s="98"/>
      <c r="L7137" s="98"/>
      <c r="M7137" s="255"/>
      <c r="N7137" s="255"/>
      <c r="O7137" s="98"/>
      <c r="P7137" s="98"/>
      <c r="Q7137" s="130"/>
    </row>
    <row r="7138" spans="1:17" ht="12.6" customHeight="1" x14ac:dyDescent="0.2">
      <c r="A7138" s="234"/>
      <c r="B7138" s="98"/>
      <c r="C7138" s="130"/>
      <c r="D7138" s="240"/>
      <c r="E7138" s="240"/>
      <c r="F7138" s="224"/>
      <c r="G7138" s="98"/>
      <c r="H7138" s="98"/>
      <c r="I7138" s="130"/>
      <c r="J7138" s="98"/>
      <c r="K7138" s="98"/>
      <c r="L7138" s="98"/>
      <c r="M7138" s="255"/>
      <c r="N7138" s="255"/>
      <c r="O7138" s="98"/>
      <c r="P7138" s="98"/>
      <c r="Q7138" s="130"/>
    </row>
    <row r="7139" spans="1:17" ht="12.6" customHeight="1" x14ac:dyDescent="0.2">
      <c r="A7139" s="234"/>
      <c r="B7139" s="98"/>
      <c r="C7139" s="130"/>
      <c r="D7139" s="240"/>
      <c r="E7139" s="240"/>
      <c r="F7139" s="224"/>
      <c r="G7139" s="98"/>
      <c r="H7139" s="98"/>
      <c r="I7139" s="130"/>
      <c r="J7139" s="98"/>
      <c r="K7139" s="98"/>
      <c r="L7139" s="98"/>
      <c r="M7139" s="255"/>
      <c r="N7139" s="255"/>
      <c r="O7139" s="98"/>
      <c r="P7139" s="98"/>
      <c r="Q7139" s="130"/>
    </row>
    <row r="7140" spans="1:17" ht="12.6" customHeight="1" x14ac:dyDescent="0.2">
      <c r="A7140" s="234"/>
      <c r="B7140" s="98"/>
      <c r="C7140" s="130"/>
      <c r="D7140" s="240"/>
      <c r="E7140" s="240"/>
      <c r="F7140" s="224"/>
      <c r="G7140" s="98"/>
      <c r="H7140" s="98"/>
      <c r="I7140" s="130"/>
      <c r="J7140" s="98"/>
      <c r="K7140" s="98"/>
      <c r="L7140" s="98"/>
      <c r="M7140" s="255"/>
      <c r="N7140" s="255"/>
      <c r="O7140" s="98"/>
      <c r="P7140" s="98"/>
      <c r="Q7140" s="130"/>
    </row>
    <row r="7141" spans="1:17" ht="12.6" customHeight="1" x14ac:dyDescent="0.2">
      <c r="A7141" s="234"/>
      <c r="B7141" s="98"/>
      <c r="C7141" s="130"/>
      <c r="D7141" s="240"/>
      <c r="E7141" s="240"/>
      <c r="F7141" s="224"/>
      <c r="G7141" s="98"/>
      <c r="H7141" s="98"/>
      <c r="I7141" s="130"/>
      <c r="J7141" s="98"/>
      <c r="K7141" s="98"/>
      <c r="L7141" s="98"/>
      <c r="M7141" s="255"/>
      <c r="N7141" s="255"/>
      <c r="O7141" s="98"/>
      <c r="P7141" s="98"/>
      <c r="Q7141" s="130"/>
    </row>
    <row r="7142" spans="1:17" ht="12.6" customHeight="1" x14ac:dyDescent="0.2">
      <c r="A7142" s="234"/>
      <c r="B7142" s="98"/>
      <c r="C7142" s="130"/>
      <c r="D7142" s="240"/>
      <c r="E7142" s="240"/>
      <c r="F7142" s="224"/>
      <c r="G7142" s="98"/>
      <c r="H7142" s="98"/>
      <c r="I7142" s="130"/>
      <c r="J7142" s="98"/>
      <c r="K7142" s="98"/>
      <c r="L7142" s="98"/>
      <c r="M7142" s="255"/>
      <c r="N7142" s="255"/>
      <c r="O7142" s="98"/>
      <c r="P7142" s="98"/>
      <c r="Q7142" s="130"/>
    </row>
    <row r="7143" spans="1:17" ht="12.6" customHeight="1" x14ac:dyDescent="0.2">
      <c r="A7143" s="234"/>
      <c r="B7143" s="98"/>
      <c r="C7143" s="130"/>
      <c r="D7143" s="240"/>
      <c r="E7143" s="240"/>
      <c r="F7143" s="224"/>
      <c r="G7143" s="98"/>
      <c r="H7143" s="98"/>
      <c r="I7143" s="130"/>
      <c r="J7143" s="98"/>
      <c r="K7143" s="98"/>
      <c r="L7143" s="98"/>
      <c r="M7143" s="255"/>
      <c r="N7143" s="255"/>
      <c r="O7143" s="98"/>
      <c r="P7143" s="98"/>
      <c r="Q7143" s="130"/>
    </row>
    <row r="7144" spans="1:17" ht="12.6" customHeight="1" x14ac:dyDescent="0.2">
      <c r="A7144" s="234"/>
      <c r="B7144" s="98"/>
      <c r="C7144" s="130"/>
      <c r="D7144" s="240"/>
      <c r="E7144" s="240"/>
      <c r="F7144" s="224"/>
      <c r="G7144" s="98"/>
      <c r="H7144" s="98"/>
      <c r="I7144" s="130"/>
      <c r="J7144" s="98"/>
      <c r="K7144" s="98"/>
      <c r="L7144" s="98"/>
      <c r="M7144" s="255"/>
      <c r="N7144" s="255"/>
      <c r="O7144" s="98"/>
      <c r="P7144" s="98"/>
      <c r="Q7144" s="130"/>
    </row>
    <row r="7145" spans="1:17" ht="12.6" customHeight="1" x14ac:dyDescent="0.2">
      <c r="A7145" s="234"/>
      <c r="B7145" s="98"/>
      <c r="C7145" s="130"/>
      <c r="D7145" s="240"/>
      <c r="E7145" s="240"/>
      <c r="F7145" s="224"/>
      <c r="G7145" s="98"/>
      <c r="H7145" s="98"/>
      <c r="I7145" s="130"/>
      <c r="J7145" s="98"/>
      <c r="K7145" s="98"/>
      <c r="L7145" s="98"/>
      <c r="M7145" s="255"/>
      <c r="N7145" s="255"/>
      <c r="O7145" s="98"/>
      <c r="P7145" s="98"/>
      <c r="Q7145" s="130"/>
    </row>
    <row r="7146" spans="1:17" ht="12.6" customHeight="1" x14ac:dyDescent="0.2">
      <c r="A7146" s="234"/>
      <c r="B7146" s="98"/>
      <c r="C7146" s="130"/>
      <c r="D7146" s="240"/>
      <c r="E7146" s="240"/>
      <c r="F7146" s="224"/>
      <c r="G7146" s="98"/>
      <c r="H7146" s="98"/>
      <c r="I7146" s="130"/>
      <c r="J7146" s="98"/>
      <c r="K7146" s="98"/>
      <c r="L7146" s="98"/>
      <c r="M7146" s="255"/>
      <c r="N7146" s="255"/>
      <c r="O7146" s="98"/>
      <c r="P7146" s="98"/>
      <c r="Q7146" s="130"/>
    </row>
    <row r="7147" spans="1:17" ht="12.6" customHeight="1" x14ac:dyDescent="0.2">
      <c r="A7147" s="234"/>
      <c r="B7147" s="98"/>
      <c r="C7147" s="130"/>
      <c r="D7147" s="240"/>
      <c r="E7147" s="240"/>
      <c r="F7147" s="224"/>
      <c r="G7147" s="98"/>
      <c r="H7147" s="98"/>
      <c r="I7147" s="130"/>
      <c r="J7147" s="98"/>
      <c r="K7147" s="98"/>
      <c r="L7147" s="98"/>
      <c r="M7147" s="255"/>
      <c r="N7147" s="255"/>
      <c r="O7147" s="98"/>
      <c r="P7147" s="98"/>
      <c r="Q7147" s="130"/>
    </row>
    <row r="7148" spans="1:17" ht="12.6" customHeight="1" x14ac:dyDescent="0.2">
      <c r="A7148" s="234"/>
      <c r="B7148" s="98"/>
      <c r="C7148" s="130"/>
      <c r="D7148" s="240"/>
      <c r="E7148" s="240"/>
      <c r="F7148" s="224"/>
      <c r="G7148" s="98"/>
      <c r="H7148" s="98"/>
      <c r="I7148" s="130"/>
      <c r="J7148" s="98"/>
      <c r="K7148" s="98"/>
      <c r="L7148" s="98"/>
      <c r="M7148" s="255"/>
      <c r="N7148" s="255"/>
      <c r="O7148" s="98"/>
      <c r="P7148" s="98"/>
      <c r="Q7148" s="130"/>
    </row>
    <row r="7149" spans="1:17" ht="12.6" customHeight="1" x14ac:dyDescent="0.2">
      <c r="A7149" s="234"/>
      <c r="B7149" s="98"/>
      <c r="C7149" s="130"/>
      <c r="D7149" s="240"/>
      <c r="E7149" s="240"/>
      <c r="F7149" s="224"/>
      <c r="G7149" s="98"/>
      <c r="H7149" s="98"/>
      <c r="I7149" s="130"/>
      <c r="J7149" s="98"/>
      <c r="K7149" s="98"/>
      <c r="L7149" s="98"/>
      <c r="M7149" s="255"/>
      <c r="N7149" s="255"/>
      <c r="O7149" s="98"/>
      <c r="P7149" s="98"/>
      <c r="Q7149" s="130"/>
    </row>
    <row r="7150" spans="1:17" ht="12.6" customHeight="1" x14ac:dyDescent="0.2">
      <c r="A7150" s="234"/>
      <c r="B7150" s="98"/>
      <c r="C7150" s="130"/>
      <c r="D7150" s="240"/>
      <c r="E7150" s="240"/>
      <c r="F7150" s="224"/>
      <c r="G7150" s="98"/>
      <c r="H7150" s="98"/>
      <c r="I7150" s="130"/>
      <c r="J7150" s="98"/>
      <c r="K7150" s="98"/>
      <c r="L7150" s="98"/>
      <c r="M7150" s="255"/>
      <c r="N7150" s="255"/>
      <c r="O7150" s="98"/>
      <c r="P7150" s="98"/>
      <c r="Q7150" s="130"/>
    </row>
    <row r="7151" spans="1:17" ht="12.6" customHeight="1" x14ac:dyDescent="0.2">
      <c r="A7151" s="234"/>
      <c r="B7151" s="98"/>
      <c r="C7151" s="130"/>
      <c r="D7151" s="240"/>
      <c r="E7151" s="240"/>
      <c r="F7151" s="224"/>
      <c r="G7151" s="98"/>
      <c r="H7151" s="98"/>
      <c r="I7151" s="130"/>
      <c r="J7151" s="98"/>
      <c r="K7151" s="98"/>
      <c r="L7151" s="98"/>
      <c r="M7151" s="255"/>
      <c r="N7151" s="255"/>
      <c r="O7151" s="98"/>
      <c r="P7151" s="98"/>
      <c r="Q7151" s="130"/>
    </row>
    <row r="7152" spans="1:17" ht="12.6" customHeight="1" x14ac:dyDescent="0.2">
      <c r="A7152" s="234"/>
      <c r="B7152" s="98"/>
      <c r="C7152" s="130"/>
      <c r="D7152" s="240"/>
      <c r="E7152" s="240"/>
      <c r="F7152" s="224"/>
      <c r="G7152" s="98"/>
      <c r="H7152" s="98"/>
      <c r="I7152" s="130"/>
      <c r="J7152" s="98"/>
      <c r="K7152" s="98"/>
      <c r="L7152" s="98"/>
      <c r="M7152" s="255"/>
      <c r="N7152" s="255"/>
      <c r="O7152" s="98"/>
      <c r="P7152" s="98"/>
      <c r="Q7152" s="130"/>
    </row>
    <row r="7153" spans="1:17" ht="12.6" customHeight="1" x14ac:dyDescent="0.2">
      <c r="A7153" s="234"/>
      <c r="B7153" s="98"/>
      <c r="C7153" s="130"/>
      <c r="D7153" s="240"/>
      <c r="E7153" s="240"/>
      <c r="F7153" s="224"/>
      <c r="G7153" s="98"/>
      <c r="H7153" s="98"/>
      <c r="I7153" s="130"/>
      <c r="J7153" s="98"/>
      <c r="K7153" s="98"/>
      <c r="L7153" s="98"/>
      <c r="M7153" s="255"/>
      <c r="N7153" s="255"/>
      <c r="O7153" s="98"/>
      <c r="P7153" s="98"/>
      <c r="Q7153" s="130"/>
    </row>
    <row r="7154" spans="1:17" ht="12.6" customHeight="1" x14ac:dyDescent="0.2">
      <c r="A7154" s="234"/>
      <c r="B7154" s="98"/>
      <c r="C7154" s="130"/>
      <c r="D7154" s="240"/>
      <c r="E7154" s="240"/>
      <c r="F7154" s="224"/>
      <c r="G7154" s="98"/>
      <c r="H7154" s="98"/>
      <c r="I7154" s="130"/>
      <c r="J7154" s="98"/>
      <c r="K7154" s="98"/>
      <c r="L7154" s="98"/>
      <c r="M7154" s="255"/>
      <c r="N7154" s="255"/>
      <c r="O7154" s="98"/>
      <c r="P7154" s="98"/>
      <c r="Q7154" s="130"/>
    </row>
    <row r="7155" spans="1:17" ht="12.6" customHeight="1" x14ac:dyDescent="0.2">
      <c r="A7155" s="234"/>
      <c r="B7155" s="98"/>
      <c r="C7155" s="130"/>
      <c r="D7155" s="240"/>
      <c r="E7155" s="240"/>
      <c r="F7155" s="224"/>
      <c r="G7155" s="98"/>
      <c r="H7155" s="98"/>
      <c r="I7155" s="130"/>
      <c r="J7155" s="98"/>
      <c r="K7155" s="98"/>
      <c r="L7155" s="98"/>
      <c r="M7155" s="255"/>
      <c r="N7155" s="255"/>
      <c r="O7155" s="98"/>
      <c r="P7155" s="98"/>
      <c r="Q7155" s="130"/>
    </row>
    <row r="7156" spans="1:17" ht="12.6" customHeight="1" x14ac:dyDescent="0.2">
      <c r="A7156" s="234"/>
      <c r="B7156" s="98"/>
      <c r="C7156" s="130"/>
      <c r="D7156" s="240"/>
      <c r="E7156" s="240"/>
      <c r="F7156" s="224"/>
      <c r="G7156" s="98"/>
      <c r="H7156" s="98"/>
      <c r="I7156" s="130"/>
      <c r="J7156" s="98"/>
      <c r="K7156" s="98"/>
      <c r="L7156" s="98"/>
      <c r="M7156" s="255"/>
      <c r="N7156" s="255"/>
      <c r="O7156" s="98"/>
      <c r="P7156" s="98"/>
      <c r="Q7156" s="130"/>
    </row>
    <row r="7157" spans="1:17" ht="12.6" customHeight="1" x14ac:dyDescent="0.2">
      <c r="A7157" s="234"/>
      <c r="B7157" s="98"/>
      <c r="C7157" s="130"/>
      <c r="D7157" s="240"/>
      <c r="E7157" s="240"/>
      <c r="F7157" s="224"/>
      <c r="G7157" s="98"/>
      <c r="H7157" s="98"/>
      <c r="I7157" s="130"/>
      <c r="J7157" s="98"/>
      <c r="K7157" s="98"/>
      <c r="L7157" s="98"/>
      <c r="M7157" s="255"/>
      <c r="N7157" s="255"/>
      <c r="O7157" s="98"/>
      <c r="P7157" s="98"/>
      <c r="Q7157" s="130"/>
    </row>
    <row r="7158" spans="1:17" ht="12.6" customHeight="1" x14ac:dyDescent="0.2">
      <c r="A7158" s="234"/>
      <c r="B7158" s="98"/>
      <c r="C7158" s="130"/>
      <c r="D7158" s="240"/>
      <c r="E7158" s="240"/>
      <c r="F7158" s="224"/>
      <c r="G7158" s="98"/>
      <c r="H7158" s="98"/>
      <c r="I7158" s="130"/>
      <c r="J7158" s="98"/>
      <c r="K7158" s="98"/>
      <c r="L7158" s="98"/>
      <c r="M7158" s="255"/>
      <c r="N7158" s="255"/>
      <c r="O7158" s="98"/>
      <c r="P7158" s="98"/>
      <c r="Q7158" s="130"/>
    </row>
    <row r="7159" spans="1:17" ht="12.6" customHeight="1" x14ac:dyDescent="0.2">
      <c r="A7159" s="234"/>
      <c r="B7159" s="98"/>
      <c r="C7159" s="130"/>
      <c r="D7159" s="240"/>
      <c r="E7159" s="240"/>
      <c r="F7159" s="224"/>
      <c r="G7159" s="98"/>
      <c r="H7159" s="98"/>
      <c r="I7159" s="130"/>
      <c r="J7159" s="98"/>
      <c r="K7159" s="98"/>
      <c r="L7159" s="98"/>
      <c r="M7159" s="255"/>
      <c r="N7159" s="255"/>
      <c r="O7159" s="98"/>
      <c r="P7159" s="98"/>
      <c r="Q7159" s="130"/>
    </row>
    <row r="7160" spans="1:17" ht="12.6" customHeight="1" x14ac:dyDescent="0.2">
      <c r="A7160" s="234"/>
      <c r="B7160" s="98"/>
      <c r="C7160" s="130"/>
      <c r="D7160" s="240"/>
      <c r="E7160" s="240"/>
      <c r="F7160" s="224"/>
      <c r="G7160" s="98"/>
      <c r="H7160" s="98"/>
      <c r="I7160" s="130"/>
      <c r="J7160" s="98"/>
      <c r="K7160" s="98"/>
      <c r="L7160" s="98"/>
      <c r="M7160" s="255"/>
      <c r="N7160" s="255"/>
      <c r="O7160" s="98"/>
      <c r="P7160" s="98"/>
      <c r="Q7160" s="130"/>
    </row>
    <row r="7161" spans="1:17" ht="12.6" customHeight="1" x14ac:dyDescent="0.2">
      <c r="A7161" s="234"/>
      <c r="B7161" s="98"/>
      <c r="C7161" s="130"/>
      <c r="D7161" s="240"/>
      <c r="E7161" s="240"/>
      <c r="F7161" s="224"/>
      <c r="G7161" s="98"/>
      <c r="H7161" s="98"/>
      <c r="I7161" s="130"/>
      <c r="J7161" s="98"/>
      <c r="K7161" s="98"/>
      <c r="L7161" s="98"/>
      <c r="M7161" s="255"/>
      <c r="N7161" s="255"/>
      <c r="O7161" s="98"/>
      <c r="P7161" s="98"/>
      <c r="Q7161" s="130"/>
    </row>
    <row r="7162" spans="1:17" ht="12.6" customHeight="1" x14ac:dyDescent="0.2">
      <c r="A7162" s="234"/>
      <c r="B7162" s="98"/>
      <c r="C7162" s="130"/>
      <c r="D7162" s="240"/>
      <c r="E7162" s="240"/>
      <c r="F7162" s="224"/>
      <c r="G7162" s="98"/>
      <c r="H7162" s="98"/>
      <c r="I7162" s="130"/>
      <c r="J7162" s="98"/>
      <c r="K7162" s="98"/>
      <c r="L7162" s="98"/>
      <c r="M7162" s="255"/>
      <c r="N7162" s="255"/>
      <c r="O7162" s="98"/>
      <c r="P7162" s="98"/>
      <c r="Q7162" s="130"/>
    </row>
    <row r="7163" spans="1:17" ht="12.6" customHeight="1" x14ac:dyDescent="0.2">
      <c r="A7163" s="234"/>
      <c r="B7163" s="98"/>
      <c r="C7163" s="130"/>
      <c r="D7163" s="240"/>
      <c r="E7163" s="240"/>
      <c r="F7163" s="224"/>
      <c r="G7163" s="98"/>
      <c r="H7163" s="98"/>
      <c r="I7163" s="130"/>
      <c r="J7163" s="98"/>
      <c r="K7163" s="98"/>
      <c r="L7163" s="98"/>
      <c r="M7163" s="255"/>
      <c r="N7163" s="255"/>
      <c r="O7163" s="98"/>
      <c r="P7163" s="98"/>
      <c r="Q7163" s="130"/>
    </row>
    <row r="7164" spans="1:17" ht="12.6" customHeight="1" x14ac:dyDescent="0.2">
      <c r="A7164" s="234"/>
      <c r="B7164" s="98"/>
      <c r="C7164" s="130"/>
      <c r="D7164" s="240"/>
      <c r="E7164" s="240"/>
      <c r="F7164" s="224"/>
      <c r="G7164" s="98"/>
      <c r="H7164" s="98"/>
      <c r="I7164" s="130"/>
      <c r="J7164" s="98"/>
      <c r="K7164" s="98"/>
      <c r="L7164" s="98"/>
      <c r="M7164" s="255"/>
      <c r="N7164" s="255"/>
      <c r="O7164" s="98"/>
      <c r="P7164" s="98"/>
      <c r="Q7164" s="130"/>
    </row>
    <row r="7165" spans="1:17" ht="12.6" customHeight="1" x14ac:dyDescent="0.2">
      <c r="A7165" s="234"/>
      <c r="B7165" s="98"/>
      <c r="C7165" s="130"/>
      <c r="D7165" s="240"/>
      <c r="E7165" s="240"/>
      <c r="F7165" s="224"/>
      <c r="G7165" s="98"/>
      <c r="H7165" s="98"/>
      <c r="I7165" s="130"/>
      <c r="J7165" s="98"/>
      <c r="K7165" s="98"/>
      <c r="L7165" s="98"/>
      <c r="M7165" s="255"/>
      <c r="N7165" s="255"/>
      <c r="O7165" s="98"/>
      <c r="P7165" s="98"/>
      <c r="Q7165" s="130"/>
    </row>
    <row r="7166" spans="1:17" ht="12.6" customHeight="1" x14ac:dyDescent="0.2">
      <c r="A7166" s="234"/>
      <c r="B7166" s="98"/>
      <c r="C7166" s="130"/>
      <c r="D7166" s="240"/>
      <c r="E7166" s="240"/>
      <c r="F7166" s="224"/>
      <c r="G7166" s="98"/>
      <c r="H7166" s="98"/>
      <c r="I7166" s="130"/>
      <c r="J7166" s="98"/>
      <c r="K7166" s="98"/>
      <c r="L7166" s="98"/>
      <c r="M7166" s="255"/>
      <c r="N7166" s="255"/>
      <c r="O7166" s="98"/>
      <c r="P7166" s="98"/>
      <c r="Q7166" s="130"/>
    </row>
    <row r="7167" spans="1:17" ht="12.6" customHeight="1" x14ac:dyDescent="0.2">
      <c r="A7167" s="234"/>
      <c r="B7167" s="98"/>
      <c r="C7167" s="130"/>
      <c r="D7167" s="240"/>
      <c r="E7167" s="240"/>
      <c r="F7167" s="224"/>
      <c r="G7167" s="98"/>
      <c r="H7167" s="98"/>
      <c r="I7167" s="130"/>
      <c r="J7167" s="98"/>
      <c r="K7167" s="98"/>
      <c r="L7167" s="98"/>
      <c r="M7167" s="255"/>
      <c r="N7167" s="255"/>
      <c r="O7167" s="98"/>
      <c r="P7167" s="98"/>
      <c r="Q7167" s="130"/>
    </row>
    <row r="7168" spans="1:17" ht="12.6" customHeight="1" x14ac:dyDescent="0.2">
      <c r="A7168" s="234"/>
      <c r="B7168" s="98"/>
      <c r="C7168" s="130"/>
      <c r="D7168" s="240"/>
      <c r="E7168" s="240"/>
      <c r="F7168" s="224"/>
      <c r="G7168" s="98"/>
      <c r="H7168" s="98"/>
      <c r="I7168" s="130"/>
      <c r="J7168" s="98"/>
      <c r="K7168" s="98"/>
      <c r="L7168" s="98"/>
      <c r="M7168" s="255"/>
      <c r="N7168" s="255"/>
      <c r="O7168" s="98"/>
      <c r="P7168" s="98"/>
      <c r="Q7168" s="130"/>
    </row>
    <row r="7169" spans="1:17" ht="12.6" customHeight="1" x14ac:dyDescent="0.2">
      <c r="A7169" s="234"/>
      <c r="B7169" s="98"/>
      <c r="C7169" s="130"/>
      <c r="D7169" s="240"/>
      <c r="E7169" s="240"/>
      <c r="F7169" s="224"/>
      <c r="G7169" s="98"/>
      <c r="H7169" s="98"/>
      <c r="I7169" s="130"/>
      <c r="J7169" s="98"/>
      <c r="K7169" s="98"/>
      <c r="L7169" s="98"/>
      <c r="M7169" s="255"/>
      <c r="N7169" s="255"/>
      <c r="O7169" s="98"/>
      <c r="P7169" s="98"/>
      <c r="Q7169" s="130"/>
    </row>
    <row r="7170" spans="1:17" ht="12.6" customHeight="1" x14ac:dyDescent="0.2">
      <c r="A7170" s="234"/>
      <c r="B7170" s="98"/>
      <c r="C7170" s="130"/>
      <c r="D7170" s="240"/>
      <c r="E7170" s="240"/>
      <c r="F7170" s="224"/>
      <c r="G7170" s="98"/>
      <c r="H7170" s="98"/>
      <c r="I7170" s="130"/>
      <c r="J7170" s="98"/>
      <c r="K7170" s="98"/>
      <c r="L7170" s="98"/>
      <c r="M7170" s="255"/>
      <c r="N7170" s="255"/>
      <c r="O7170" s="98"/>
      <c r="P7170" s="98"/>
      <c r="Q7170" s="130"/>
    </row>
    <row r="7171" spans="1:17" ht="12.6" customHeight="1" x14ac:dyDescent="0.2">
      <c r="A7171" s="234"/>
      <c r="B7171" s="98"/>
      <c r="C7171" s="130"/>
      <c r="D7171" s="240"/>
      <c r="E7171" s="240"/>
      <c r="F7171" s="224"/>
      <c r="G7171" s="98"/>
      <c r="H7171" s="98"/>
      <c r="I7171" s="130"/>
      <c r="J7171" s="98"/>
      <c r="K7171" s="98"/>
      <c r="L7171" s="98"/>
      <c r="M7171" s="255"/>
      <c r="N7171" s="255"/>
      <c r="O7171" s="98"/>
      <c r="P7171" s="98"/>
      <c r="Q7171" s="130"/>
    </row>
    <row r="7172" spans="1:17" ht="12.6" customHeight="1" x14ac:dyDescent="0.2">
      <c r="A7172" s="234"/>
      <c r="B7172" s="98"/>
      <c r="C7172" s="130"/>
      <c r="D7172" s="240"/>
      <c r="E7172" s="240"/>
      <c r="F7172" s="224"/>
      <c r="G7172" s="98"/>
      <c r="H7172" s="98"/>
      <c r="I7172" s="130"/>
      <c r="J7172" s="98"/>
      <c r="K7172" s="98"/>
      <c r="L7172" s="98"/>
      <c r="M7172" s="255"/>
      <c r="N7172" s="255"/>
      <c r="O7172" s="98"/>
      <c r="P7172" s="98"/>
      <c r="Q7172" s="130"/>
    </row>
    <row r="7173" spans="1:17" ht="12.6" customHeight="1" x14ac:dyDescent="0.2">
      <c r="A7173" s="234"/>
      <c r="B7173" s="98"/>
      <c r="C7173" s="130"/>
      <c r="D7173" s="240"/>
      <c r="E7173" s="240"/>
      <c r="F7173" s="224"/>
      <c r="G7173" s="98"/>
      <c r="H7173" s="98"/>
      <c r="I7173" s="130"/>
      <c r="J7173" s="98"/>
      <c r="K7173" s="98"/>
      <c r="L7173" s="98"/>
      <c r="M7173" s="255"/>
      <c r="N7173" s="255"/>
      <c r="O7173" s="98"/>
      <c r="P7173" s="98"/>
      <c r="Q7173" s="130"/>
    </row>
    <row r="7174" spans="1:17" ht="12.6" customHeight="1" x14ac:dyDescent="0.2">
      <c r="A7174" s="234"/>
      <c r="B7174" s="98"/>
      <c r="C7174" s="130"/>
      <c r="D7174" s="240"/>
      <c r="E7174" s="240"/>
      <c r="F7174" s="224"/>
      <c r="G7174" s="98"/>
      <c r="H7174" s="98"/>
      <c r="I7174" s="130"/>
      <c r="J7174" s="98"/>
      <c r="K7174" s="98"/>
      <c r="L7174" s="98"/>
      <c r="M7174" s="255"/>
      <c r="N7174" s="255"/>
      <c r="O7174" s="98"/>
      <c r="P7174" s="98"/>
      <c r="Q7174" s="130"/>
    </row>
    <row r="7175" spans="1:17" ht="12.6" customHeight="1" x14ac:dyDescent="0.2">
      <c r="A7175" s="234"/>
      <c r="B7175" s="98"/>
      <c r="C7175" s="130"/>
      <c r="D7175" s="240"/>
      <c r="E7175" s="240"/>
      <c r="F7175" s="224"/>
      <c r="G7175" s="98"/>
      <c r="H7175" s="98"/>
      <c r="I7175" s="130"/>
      <c r="J7175" s="98"/>
      <c r="K7175" s="98"/>
      <c r="L7175" s="98"/>
      <c r="M7175" s="255"/>
      <c r="N7175" s="255"/>
      <c r="O7175" s="98"/>
      <c r="P7175" s="98"/>
      <c r="Q7175" s="130"/>
    </row>
    <row r="7176" spans="1:17" ht="12.6" customHeight="1" x14ac:dyDescent="0.2">
      <c r="A7176" s="234"/>
      <c r="B7176" s="98"/>
      <c r="C7176" s="130"/>
      <c r="D7176" s="240"/>
      <c r="E7176" s="240"/>
      <c r="F7176" s="224"/>
      <c r="G7176" s="98"/>
      <c r="H7176" s="98"/>
      <c r="I7176" s="130"/>
      <c r="J7176" s="98"/>
      <c r="K7176" s="98"/>
      <c r="L7176" s="98"/>
      <c r="M7176" s="255"/>
      <c r="N7176" s="255"/>
      <c r="O7176" s="98"/>
      <c r="P7176" s="98"/>
      <c r="Q7176" s="130"/>
    </row>
    <row r="7177" spans="1:17" ht="12.6" customHeight="1" x14ac:dyDescent="0.2">
      <c r="A7177" s="234"/>
      <c r="B7177" s="98"/>
      <c r="C7177" s="130"/>
      <c r="D7177" s="240"/>
      <c r="E7177" s="240"/>
      <c r="F7177" s="224"/>
      <c r="G7177" s="98"/>
      <c r="H7177" s="98"/>
      <c r="I7177" s="130"/>
      <c r="J7177" s="98"/>
      <c r="K7177" s="98"/>
      <c r="L7177" s="98"/>
      <c r="M7177" s="255"/>
      <c r="N7177" s="255"/>
      <c r="O7177" s="98"/>
      <c r="P7177" s="98"/>
      <c r="Q7177" s="130"/>
    </row>
    <row r="7178" spans="1:17" ht="12.6" customHeight="1" x14ac:dyDescent="0.2">
      <c r="A7178" s="234"/>
      <c r="B7178" s="98"/>
      <c r="C7178" s="130"/>
      <c r="D7178" s="240"/>
      <c r="E7178" s="240"/>
      <c r="F7178" s="224"/>
      <c r="G7178" s="98"/>
      <c r="H7178" s="98"/>
      <c r="I7178" s="130"/>
      <c r="J7178" s="98"/>
      <c r="K7178" s="98"/>
      <c r="L7178" s="98"/>
      <c r="M7178" s="255"/>
      <c r="N7178" s="255"/>
      <c r="O7178" s="98"/>
      <c r="P7178" s="98"/>
      <c r="Q7178" s="130"/>
    </row>
    <row r="7179" spans="1:17" ht="12.6" customHeight="1" x14ac:dyDescent="0.2">
      <c r="A7179" s="234"/>
      <c r="B7179" s="98"/>
      <c r="C7179" s="130"/>
      <c r="D7179" s="240"/>
      <c r="E7179" s="240"/>
      <c r="F7179" s="224"/>
      <c r="G7179" s="98"/>
      <c r="H7179" s="98"/>
      <c r="I7179" s="130"/>
      <c r="J7179" s="98"/>
      <c r="K7179" s="98"/>
      <c r="L7179" s="98"/>
      <c r="M7179" s="255"/>
      <c r="N7179" s="255"/>
      <c r="O7179" s="98"/>
      <c r="P7179" s="98"/>
      <c r="Q7179" s="130"/>
    </row>
    <row r="7180" spans="1:17" ht="12.6" customHeight="1" x14ac:dyDescent="0.2">
      <c r="A7180" s="234"/>
      <c r="B7180" s="98"/>
      <c r="C7180" s="130"/>
      <c r="D7180" s="240"/>
      <c r="E7180" s="240"/>
      <c r="F7180" s="224"/>
      <c r="G7180" s="98"/>
      <c r="H7180" s="98"/>
      <c r="I7180" s="130"/>
      <c r="J7180" s="98"/>
      <c r="K7180" s="98"/>
      <c r="L7180" s="98"/>
      <c r="M7180" s="255"/>
      <c r="N7180" s="255"/>
      <c r="O7180" s="98"/>
      <c r="P7180" s="98"/>
      <c r="Q7180" s="130"/>
    </row>
    <row r="7181" spans="1:17" ht="12.6" customHeight="1" x14ac:dyDescent="0.2">
      <c r="A7181" s="234"/>
      <c r="B7181" s="98"/>
      <c r="C7181" s="130"/>
      <c r="D7181" s="240"/>
      <c r="E7181" s="240"/>
      <c r="F7181" s="224"/>
      <c r="G7181" s="98"/>
      <c r="H7181" s="98"/>
      <c r="I7181" s="130"/>
      <c r="J7181" s="98"/>
      <c r="K7181" s="98"/>
      <c r="L7181" s="98"/>
      <c r="M7181" s="255"/>
      <c r="N7181" s="255"/>
      <c r="O7181" s="98"/>
      <c r="P7181" s="98"/>
      <c r="Q7181" s="130"/>
    </row>
    <row r="7182" spans="1:17" ht="12.6" customHeight="1" x14ac:dyDescent="0.2">
      <c r="A7182" s="234"/>
      <c r="B7182" s="98"/>
      <c r="C7182" s="130"/>
      <c r="D7182" s="240"/>
      <c r="E7182" s="240"/>
      <c r="F7182" s="224"/>
      <c r="G7182" s="98"/>
      <c r="H7182" s="98"/>
      <c r="I7182" s="130"/>
      <c r="J7182" s="98"/>
      <c r="K7182" s="98"/>
      <c r="L7182" s="98"/>
      <c r="M7182" s="255"/>
      <c r="N7182" s="255"/>
      <c r="O7182" s="98"/>
      <c r="P7182" s="98"/>
      <c r="Q7182" s="130"/>
    </row>
    <row r="7183" spans="1:17" ht="12.6" customHeight="1" x14ac:dyDescent="0.2">
      <c r="A7183" s="234"/>
      <c r="B7183" s="98"/>
      <c r="C7183" s="130"/>
      <c r="D7183" s="240"/>
      <c r="E7183" s="240"/>
      <c r="F7183" s="224"/>
      <c r="G7183" s="98"/>
      <c r="H7183" s="98"/>
      <c r="I7183" s="130"/>
      <c r="J7183" s="98"/>
      <c r="K7183" s="98"/>
      <c r="L7183" s="98"/>
      <c r="M7183" s="255"/>
      <c r="N7183" s="255"/>
      <c r="O7183" s="98"/>
      <c r="P7183" s="98"/>
      <c r="Q7183" s="130"/>
    </row>
    <row r="7184" spans="1:17" ht="12.6" customHeight="1" x14ac:dyDescent="0.2">
      <c r="A7184" s="234"/>
      <c r="B7184" s="98"/>
      <c r="C7184" s="130"/>
      <c r="D7184" s="240"/>
      <c r="E7184" s="240"/>
      <c r="F7184" s="224"/>
      <c r="G7184" s="98"/>
      <c r="H7184" s="98"/>
      <c r="I7184" s="130"/>
      <c r="J7184" s="98"/>
      <c r="K7184" s="98"/>
      <c r="L7184" s="98"/>
      <c r="M7184" s="255"/>
      <c r="N7184" s="255"/>
      <c r="O7184" s="98"/>
      <c r="P7184" s="98"/>
      <c r="Q7184" s="130"/>
    </row>
    <row r="7185" spans="1:17" ht="12.6" customHeight="1" x14ac:dyDescent="0.2">
      <c r="A7185" s="234"/>
      <c r="B7185" s="98"/>
      <c r="C7185" s="130"/>
      <c r="D7185" s="240"/>
      <c r="E7185" s="240"/>
      <c r="F7185" s="224"/>
      <c r="G7185" s="98"/>
      <c r="H7185" s="98"/>
      <c r="I7185" s="130"/>
      <c r="J7185" s="98"/>
      <c r="K7185" s="98"/>
      <c r="L7185" s="98"/>
      <c r="M7185" s="255"/>
      <c r="N7185" s="255"/>
      <c r="O7185" s="98"/>
      <c r="P7185" s="98"/>
      <c r="Q7185" s="130"/>
    </row>
    <row r="7186" spans="1:17" ht="12.6" customHeight="1" x14ac:dyDescent="0.2">
      <c r="A7186" s="234"/>
      <c r="B7186" s="98"/>
      <c r="C7186" s="130"/>
      <c r="D7186" s="240"/>
      <c r="E7186" s="240"/>
      <c r="F7186" s="224"/>
      <c r="G7186" s="98"/>
      <c r="H7186" s="98"/>
      <c r="I7186" s="130"/>
      <c r="J7186" s="98"/>
      <c r="K7186" s="98"/>
      <c r="L7186" s="98"/>
      <c r="M7186" s="255"/>
      <c r="N7186" s="255"/>
      <c r="O7186" s="98"/>
      <c r="P7186" s="98"/>
      <c r="Q7186" s="130"/>
    </row>
    <row r="7187" spans="1:17" ht="12.6" customHeight="1" x14ac:dyDescent="0.2">
      <c r="A7187" s="234"/>
      <c r="B7187" s="98"/>
      <c r="C7187" s="130"/>
      <c r="D7187" s="240"/>
      <c r="E7187" s="240"/>
      <c r="F7187" s="224"/>
      <c r="G7187" s="98"/>
      <c r="H7187" s="98"/>
      <c r="I7187" s="130"/>
      <c r="J7187" s="98"/>
      <c r="K7187" s="98"/>
      <c r="L7187" s="98"/>
      <c r="M7187" s="255"/>
      <c r="N7187" s="255"/>
      <c r="O7187" s="98"/>
      <c r="P7187" s="98"/>
      <c r="Q7187" s="130"/>
    </row>
    <row r="7188" spans="1:17" ht="12.6" customHeight="1" x14ac:dyDescent="0.2">
      <c r="A7188" s="234"/>
      <c r="B7188" s="98"/>
      <c r="C7188" s="130"/>
      <c r="D7188" s="240"/>
      <c r="E7188" s="240"/>
      <c r="F7188" s="224"/>
      <c r="G7188" s="98"/>
      <c r="H7188" s="98"/>
      <c r="I7188" s="130"/>
      <c r="J7188" s="98"/>
      <c r="K7188" s="98"/>
      <c r="L7188" s="98"/>
      <c r="M7188" s="255"/>
      <c r="N7188" s="255"/>
      <c r="O7188" s="98"/>
      <c r="P7188" s="98"/>
      <c r="Q7188" s="130"/>
    </row>
    <row r="7189" spans="1:17" ht="12.6" customHeight="1" x14ac:dyDescent="0.2">
      <c r="A7189" s="234"/>
      <c r="B7189" s="98"/>
      <c r="C7189" s="130"/>
      <c r="D7189" s="240"/>
      <c r="E7189" s="240"/>
      <c r="F7189" s="224"/>
      <c r="G7189" s="98"/>
      <c r="H7189" s="98"/>
      <c r="I7189" s="130"/>
      <c r="J7189" s="98"/>
      <c r="K7189" s="98"/>
      <c r="L7189" s="98"/>
      <c r="M7189" s="255"/>
      <c r="N7189" s="255"/>
      <c r="O7189" s="98"/>
      <c r="P7189" s="98"/>
      <c r="Q7189" s="130"/>
    </row>
    <row r="7190" spans="1:17" ht="12.6" customHeight="1" x14ac:dyDescent="0.2">
      <c r="A7190" s="234"/>
      <c r="B7190" s="98"/>
      <c r="C7190" s="130"/>
      <c r="D7190" s="240"/>
      <c r="E7190" s="240"/>
      <c r="F7190" s="224"/>
      <c r="G7190" s="98"/>
      <c r="H7190" s="98"/>
      <c r="I7190" s="130"/>
      <c r="J7190" s="98"/>
      <c r="K7190" s="98"/>
      <c r="L7190" s="98"/>
      <c r="M7190" s="255"/>
      <c r="N7190" s="255"/>
      <c r="O7190" s="98"/>
      <c r="P7190" s="98"/>
      <c r="Q7190" s="130"/>
    </row>
    <row r="7191" spans="1:17" ht="12.6" customHeight="1" x14ac:dyDescent="0.2">
      <c r="A7191" s="234"/>
      <c r="B7191" s="98"/>
      <c r="C7191" s="130"/>
      <c r="D7191" s="240"/>
      <c r="E7191" s="240"/>
      <c r="F7191" s="224"/>
      <c r="G7191" s="98"/>
      <c r="H7191" s="98"/>
      <c r="I7191" s="130"/>
      <c r="J7191" s="98"/>
      <c r="K7191" s="98"/>
      <c r="L7191" s="98"/>
      <c r="M7191" s="255"/>
      <c r="N7191" s="255"/>
      <c r="O7191" s="98"/>
      <c r="P7191" s="98"/>
      <c r="Q7191" s="130"/>
    </row>
    <row r="7192" spans="1:17" ht="12.6" customHeight="1" x14ac:dyDescent="0.2">
      <c r="A7192" s="234"/>
      <c r="B7192" s="98"/>
      <c r="C7192" s="130"/>
      <c r="D7192" s="240"/>
      <c r="E7192" s="240"/>
      <c r="F7192" s="224"/>
      <c r="G7192" s="98"/>
      <c r="H7192" s="98"/>
      <c r="I7192" s="130"/>
      <c r="J7192" s="98"/>
      <c r="K7192" s="98"/>
      <c r="L7192" s="98"/>
      <c r="M7192" s="255"/>
      <c r="N7192" s="255"/>
      <c r="O7192" s="98"/>
      <c r="P7192" s="98"/>
      <c r="Q7192" s="130"/>
    </row>
    <row r="7193" spans="1:17" ht="12.6" customHeight="1" x14ac:dyDescent="0.2">
      <c r="A7193" s="234"/>
      <c r="B7193" s="98"/>
      <c r="C7193" s="130"/>
      <c r="D7193" s="240"/>
      <c r="E7193" s="240"/>
      <c r="F7193" s="224"/>
      <c r="G7193" s="98"/>
      <c r="H7193" s="98"/>
      <c r="I7193" s="130"/>
      <c r="J7193" s="98"/>
      <c r="K7193" s="98"/>
      <c r="L7193" s="98"/>
      <c r="M7193" s="255"/>
      <c r="N7193" s="255"/>
      <c r="O7193" s="98"/>
      <c r="P7193" s="98"/>
      <c r="Q7193" s="130"/>
    </row>
    <row r="7194" spans="1:17" ht="12.6" customHeight="1" x14ac:dyDescent="0.2">
      <c r="A7194" s="234"/>
      <c r="B7194" s="98"/>
      <c r="C7194" s="130"/>
      <c r="D7194" s="240"/>
      <c r="E7194" s="240"/>
      <c r="F7194" s="224"/>
      <c r="G7194" s="98"/>
      <c r="H7194" s="98"/>
      <c r="I7194" s="130"/>
      <c r="J7194" s="98"/>
      <c r="K7194" s="98"/>
      <c r="L7194" s="98"/>
      <c r="M7194" s="255"/>
      <c r="N7194" s="255"/>
      <c r="O7194" s="98"/>
      <c r="P7194" s="98"/>
      <c r="Q7194" s="130"/>
    </row>
    <row r="7195" spans="1:17" ht="12.6" customHeight="1" x14ac:dyDescent="0.2">
      <c r="A7195" s="234"/>
      <c r="B7195" s="98"/>
      <c r="C7195" s="130"/>
      <c r="D7195" s="240"/>
      <c r="E7195" s="240"/>
      <c r="F7195" s="224"/>
      <c r="G7195" s="98"/>
      <c r="H7195" s="98"/>
      <c r="I7195" s="130"/>
      <c r="J7195" s="98"/>
      <c r="K7195" s="98"/>
      <c r="L7195" s="98"/>
      <c r="M7195" s="255"/>
      <c r="N7195" s="255"/>
      <c r="O7195" s="98"/>
      <c r="P7195" s="98"/>
      <c r="Q7195" s="130"/>
    </row>
    <row r="7196" spans="1:17" ht="12.6" customHeight="1" x14ac:dyDescent="0.2">
      <c r="A7196" s="234"/>
      <c r="B7196" s="98"/>
      <c r="C7196" s="130"/>
      <c r="D7196" s="240"/>
      <c r="E7196" s="240"/>
      <c r="F7196" s="224"/>
      <c r="G7196" s="98"/>
      <c r="H7196" s="98"/>
      <c r="I7196" s="130"/>
      <c r="J7196" s="98"/>
      <c r="K7196" s="98"/>
      <c r="L7196" s="98"/>
      <c r="M7196" s="255"/>
      <c r="N7196" s="255"/>
      <c r="O7196" s="98"/>
      <c r="P7196" s="98"/>
      <c r="Q7196" s="130"/>
    </row>
    <row r="7197" spans="1:17" ht="12.6" customHeight="1" x14ac:dyDescent="0.2">
      <c r="A7197" s="234"/>
      <c r="B7197" s="98"/>
      <c r="C7197" s="130"/>
      <c r="D7197" s="240"/>
      <c r="E7197" s="240"/>
      <c r="F7197" s="224"/>
      <c r="G7197" s="98"/>
      <c r="H7197" s="98"/>
      <c r="I7197" s="130"/>
      <c r="J7197" s="98"/>
      <c r="K7197" s="98"/>
      <c r="L7197" s="98"/>
      <c r="M7197" s="255"/>
      <c r="N7197" s="255"/>
      <c r="O7197" s="98"/>
      <c r="P7197" s="98"/>
      <c r="Q7197" s="130"/>
    </row>
    <row r="7198" spans="1:17" ht="12.6" customHeight="1" x14ac:dyDescent="0.2">
      <c r="A7198" s="234"/>
      <c r="B7198" s="98"/>
      <c r="C7198" s="130"/>
      <c r="D7198" s="240"/>
      <c r="E7198" s="240"/>
      <c r="F7198" s="224"/>
      <c r="G7198" s="98"/>
      <c r="H7198" s="98"/>
      <c r="I7198" s="130"/>
      <c r="J7198" s="98"/>
      <c r="K7198" s="98"/>
      <c r="L7198" s="98"/>
      <c r="M7198" s="255"/>
      <c r="N7198" s="255"/>
      <c r="O7198" s="98"/>
      <c r="P7198" s="98"/>
      <c r="Q7198" s="130"/>
    </row>
    <row r="7199" spans="1:17" ht="12.6" customHeight="1" x14ac:dyDescent="0.2">
      <c r="A7199" s="234"/>
      <c r="B7199" s="98"/>
      <c r="C7199" s="130"/>
      <c r="D7199" s="240"/>
      <c r="E7199" s="240"/>
      <c r="F7199" s="224"/>
      <c r="G7199" s="98"/>
      <c r="H7199" s="98"/>
      <c r="I7199" s="130"/>
      <c r="J7199" s="98"/>
      <c r="K7199" s="98"/>
      <c r="L7199" s="98"/>
      <c r="M7199" s="255"/>
      <c r="N7199" s="255"/>
      <c r="O7199" s="98"/>
      <c r="P7199" s="98"/>
      <c r="Q7199" s="130"/>
    </row>
    <row r="7200" spans="1:17" ht="12.6" customHeight="1" x14ac:dyDescent="0.2">
      <c r="A7200" s="234"/>
      <c r="B7200" s="98"/>
      <c r="C7200" s="130"/>
      <c r="D7200" s="240"/>
      <c r="E7200" s="240"/>
      <c r="F7200" s="224"/>
      <c r="G7200" s="98"/>
      <c r="H7200" s="98"/>
      <c r="I7200" s="130"/>
      <c r="J7200" s="98"/>
      <c r="K7200" s="98"/>
      <c r="L7200" s="98"/>
      <c r="M7200" s="255"/>
      <c r="N7200" s="255"/>
      <c r="O7200" s="98"/>
      <c r="P7200" s="98"/>
      <c r="Q7200" s="130"/>
    </row>
    <row r="7201" spans="1:17" ht="12.6" customHeight="1" x14ac:dyDescent="0.2">
      <c r="A7201" s="234"/>
      <c r="B7201" s="98"/>
      <c r="C7201" s="130"/>
      <c r="D7201" s="240"/>
      <c r="E7201" s="240"/>
      <c r="F7201" s="224"/>
      <c r="G7201" s="98"/>
      <c r="H7201" s="98"/>
      <c r="I7201" s="130"/>
      <c r="J7201" s="98"/>
      <c r="K7201" s="98"/>
      <c r="L7201" s="98"/>
      <c r="M7201" s="255"/>
      <c r="N7201" s="255"/>
      <c r="O7201" s="98"/>
      <c r="P7201" s="98"/>
      <c r="Q7201" s="130"/>
    </row>
    <row r="7202" spans="1:17" ht="12.6" customHeight="1" x14ac:dyDescent="0.2">
      <c r="A7202" s="234"/>
      <c r="B7202" s="98"/>
      <c r="C7202" s="130"/>
      <c r="D7202" s="240"/>
      <c r="E7202" s="240"/>
      <c r="F7202" s="224"/>
      <c r="G7202" s="98"/>
      <c r="H7202" s="98"/>
      <c r="I7202" s="130"/>
      <c r="J7202" s="98"/>
      <c r="K7202" s="98"/>
      <c r="L7202" s="98"/>
      <c r="M7202" s="255"/>
      <c r="N7202" s="255"/>
      <c r="O7202" s="98"/>
      <c r="P7202" s="98"/>
      <c r="Q7202" s="130"/>
    </row>
    <row r="7203" spans="1:17" ht="12.6" customHeight="1" x14ac:dyDescent="0.2">
      <c r="A7203" s="234"/>
      <c r="B7203" s="98"/>
      <c r="C7203" s="130"/>
      <c r="D7203" s="240"/>
      <c r="E7203" s="240"/>
      <c r="F7203" s="224"/>
      <c r="G7203" s="98"/>
      <c r="H7203" s="98"/>
      <c r="I7203" s="130"/>
      <c r="J7203" s="98"/>
      <c r="K7203" s="98"/>
      <c r="L7203" s="98"/>
      <c r="M7203" s="255"/>
      <c r="N7203" s="255"/>
      <c r="O7203" s="98"/>
      <c r="P7203" s="98"/>
      <c r="Q7203" s="130"/>
    </row>
    <row r="7204" spans="1:17" ht="12.6" customHeight="1" x14ac:dyDescent="0.2">
      <c r="A7204" s="234"/>
      <c r="B7204" s="98"/>
      <c r="C7204" s="130"/>
      <c r="D7204" s="240"/>
      <c r="E7204" s="240"/>
      <c r="F7204" s="224"/>
      <c r="G7204" s="98"/>
      <c r="H7204" s="98"/>
      <c r="I7204" s="130"/>
      <c r="J7204" s="98"/>
      <c r="K7204" s="98"/>
      <c r="L7204" s="98"/>
      <c r="M7204" s="255"/>
      <c r="N7204" s="255"/>
      <c r="O7204" s="98"/>
      <c r="P7204" s="98"/>
      <c r="Q7204" s="130"/>
    </row>
    <row r="7205" spans="1:17" ht="12.6" customHeight="1" x14ac:dyDescent="0.2">
      <c r="A7205" s="234"/>
      <c r="B7205" s="98"/>
      <c r="C7205" s="130"/>
      <c r="D7205" s="240"/>
      <c r="E7205" s="240"/>
      <c r="F7205" s="224"/>
      <c r="G7205" s="98"/>
      <c r="H7205" s="98"/>
      <c r="I7205" s="130"/>
      <c r="J7205" s="98"/>
      <c r="K7205" s="98"/>
      <c r="L7205" s="98"/>
      <c r="M7205" s="255"/>
      <c r="N7205" s="255"/>
      <c r="O7205" s="98"/>
      <c r="P7205" s="98"/>
      <c r="Q7205" s="130"/>
    </row>
    <row r="7206" spans="1:17" ht="12.6" customHeight="1" x14ac:dyDescent="0.2">
      <c r="A7206" s="234"/>
      <c r="B7206" s="98"/>
      <c r="C7206" s="130"/>
      <c r="D7206" s="240"/>
      <c r="E7206" s="240"/>
      <c r="F7206" s="224"/>
      <c r="G7206" s="98"/>
      <c r="H7206" s="98"/>
      <c r="I7206" s="130"/>
      <c r="J7206" s="98"/>
      <c r="K7206" s="98"/>
      <c r="L7206" s="98"/>
      <c r="M7206" s="255"/>
      <c r="N7206" s="255"/>
      <c r="O7206" s="98"/>
      <c r="P7206" s="98"/>
      <c r="Q7206" s="130"/>
    </row>
    <row r="7207" spans="1:17" ht="12.6" customHeight="1" x14ac:dyDescent="0.2">
      <c r="A7207" s="234"/>
      <c r="B7207" s="98"/>
      <c r="C7207" s="130"/>
      <c r="D7207" s="240"/>
      <c r="E7207" s="240"/>
      <c r="F7207" s="224"/>
      <c r="G7207" s="98"/>
      <c r="H7207" s="98"/>
      <c r="I7207" s="130"/>
      <c r="J7207" s="98"/>
      <c r="K7207" s="98"/>
      <c r="L7207" s="98"/>
      <c r="M7207" s="255"/>
      <c r="N7207" s="255"/>
      <c r="O7207" s="98"/>
      <c r="P7207" s="98"/>
      <c r="Q7207" s="130"/>
    </row>
    <row r="7208" spans="1:17" ht="12.6" customHeight="1" x14ac:dyDescent="0.2">
      <c r="A7208" s="234"/>
      <c r="B7208" s="98"/>
      <c r="C7208" s="130"/>
      <c r="D7208" s="240"/>
      <c r="E7208" s="240"/>
      <c r="F7208" s="224"/>
      <c r="G7208" s="98"/>
      <c r="H7208" s="98"/>
      <c r="I7208" s="130"/>
      <c r="J7208" s="98"/>
      <c r="K7208" s="98"/>
      <c r="L7208" s="98"/>
      <c r="M7208" s="255"/>
      <c r="N7208" s="255"/>
      <c r="O7208" s="98"/>
      <c r="P7208" s="98"/>
      <c r="Q7208" s="130"/>
    </row>
    <row r="7209" spans="1:17" ht="12.6" customHeight="1" x14ac:dyDescent="0.2">
      <c r="A7209" s="234"/>
      <c r="B7209" s="98"/>
      <c r="C7209" s="130"/>
      <c r="D7209" s="240"/>
      <c r="E7209" s="240"/>
      <c r="F7209" s="224"/>
      <c r="G7209" s="98"/>
      <c r="H7209" s="98"/>
      <c r="I7209" s="130"/>
      <c r="J7209" s="98"/>
      <c r="K7209" s="98"/>
      <c r="L7209" s="98"/>
      <c r="M7209" s="255"/>
      <c r="N7209" s="255"/>
      <c r="O7209" s="98"/>
      <c r="P7209" s="98"/>
      <c r="Q7209" s="130"/>
    </row>
    <row r="7210" spans="1:17" ht="12.6" customHeight="1" x14ac:dyDescent="0.2">
      <c r="A7210" s="234"/>
      <c r="B7210" s="98"/>
      <c r="C7210" s="130"/>
      <c r="D7210" s="240"/>
      <c r="E7210" s="240"/>
      <c r="F7210" s="224"/>
      <c r="G7210" s="98"/>
      <c r="H7210" s="98"/>
      <c r="I7210" s="130"/>
      <c r="J7210" s="98"/>
      <c r="K7210" s="98"/>
      <c r="L7210" s="98"/>
      <c r="M7210" s="255"/>
      <c r="N7210" s="255"/>
      <c r="O7210" s="98"/>
      <c r="P7210" s="98"/>
      <c r="Q7210" s="130"/>
    </row>
    <row r="7211" spans="1:17" ht="12.6" customHeight="1" x14ac:dyDescent="0.2">
      <c r="A7211" s="234"/>
      <c r="B7211" s="98"/>
      <c r="C7211" s="130"/>
      <c r="D7211" s="240"/>
      <c r="E7211" s="240"/>
      <c r="F7211" s="224"/>
      <c r="G7211" s="98"/>
      <c r="H7211" s="98"/>
      <c r="I7211" s="130"/>
      <c r="J7211" s="98"/>
      <c r="K7211" s="98"/>
      <c r="L7211" s="98"/>
      <c r="M7211" s="255"/>
      <c r="N7211" s="255"/>
      <c r="O7211" s="98"/>
      <c r="P7211" s="98"/>
      <c r="Q7211" s="130"/>
    </row>
    <row r="7212" spans="1:17" ht="12.6" customHeight="1" x14ac:dyDescent="0.2">
      <c r="A7212" s="234"/>
      <c r="B7212" s="98"/>
      <c r="C7212" s="130"/>
      <c r="D7212" s="240"/>
      <c r="E7212" s="240"/>
      <c r="F7212" s="224"/>
      <c r="G7212" s="98"/>
      <c r="H7212" s="98"/>
      <c r="I7212" s="130"/>
      <c r="J7212" s="98"/>
      <c r="K7212" s="98"/>
      <c r="L7212" s="98"/>
      <c r="M7212" s="255"/>
      <c r="N7212" s="255"/>
      <c r="O7212" s="98"/>
      <c r="P7212" s="98"/>
      <c r="Q7212" s="130"/>
    </row>
    <row r="7213" spans="1:17" ht="12.6" customHeight="1" x14ac:dyDescent="0.2">
      <c r="A7213" s="234"/>
      <c r="B7213" s="98"/>
      <c r="C7213" s="130"/>
      <c r="D7213" s="240"/>
      <c r="E7213" s="240"/>
      <c r="F7213" s="224"/>
      <c r="G7213" s="98"/>
      <c r="H7213" s="98"/>
      <c r="I7213" s="130"/>
      <c r="J7213" s="98"/>
      <c r="K7213" s="98"/>
      <c r="L7213" s="98"/>
      <c r="M7213" s="255"/>
      <c r="N7213" s="255"/>
      <c r="O7213" s="98"/>
      <c r="P7213" s="98"/>
      <c r="Q7213" s="130"/>
    </row>
    <row r="7214" spans="1:17" ht="12.6" customHeight="1" x14ac:dyDescent="0.2">
      <c r="A7214" s="234"/>
      <c r="B7214" s="98"/>
      <c r="C7214" s="130"/>
      <c r="D7214" s="240"/>
      <c r="E7214" s="240"/>
      <c r="F7214" s="224"/>
      <c r="G7214" s="98"/>
      <c r="H7214" s="98"/>
      <c r="I7214" s="130"/>
      <c r="J7214" s="98"/>
      <c r="K7214" s="98"/>
      <c r="L7214" s="98"/>
      <c r="M7214" s="255"/>
      <c r="N7214" s="255"/>
      <c r="O7214" s="98"/>
      <c r="P7214" s="98"/>
      <c r="Q7214" s="130"/>
    </row>
    <row r="7215" spans="1:17" ht="12.6" customHeight="1" x14ac:dyDescent="0.2">
      <c r="A7215" s="234"/>
      <c r="B7215" s="98"/>
      <c r="C7215" s="130"/>
      <c r="D7215" s="240"/>
      <c r="E7215" s="240"/>
      <c r="F7215" s="224"/>
      <c r="G7215" s="98"/>
      <c r="H7215" s="98"/>
      <c r="I7215" s="130"/>
      <c r="J7215" s="98"/>
      <c r="K7215" s="98"/>
      <c r="L7215" s="98"/>
      <c r="M7215" s="255"/>
      <c r="N7215" s="255"/>
      <c r="O7215" s="98"/>
      <c r="P7215" s="98"/>
      <c r="Q7215" s="130"/>
    </row>
    <row r="7216" spans="1:17" ht="12.6" customHeight="1" x14ac:dyDescent="0.2">
      <c r="A7216" s="234"/>
      <c r="B7216" s="98"/>
      <c r="C7216" s="130"/>
      <c r="D7216" s="240"/>
      <c r="E7216" s="240"/>
      <c r="F7216" s="224"/>
      <c r="G7216" s="98"/>
      <c r="H7216" s="98"/>
      <c r="I7216" s="130"/>
      <c r="J7216" s="98"/>
      <c r="K7216" s="98"/>
      <c r="L7216" s="98"/>
      <c r="M7216" s="255"/>
      <c r="N7216" s="255"/>
      <c r="O7216" s="98"/>
      <c r="P7216" s="98"/>
      <c r="Q7216" s="130"/>
    </row>
    <row r="7217" spans="1:17" ht="12.6" customHeight="1" x14ac:dyDescent="0.2">
      <c r="A7217" s="234"/>
      <c r="B7217" s="98"/>
      <c r="C7217" s="130"/>
      <c r="D7217" s="240"/>
      <c r="E7217" s="240"/>
      <c r="F7217" s="224"/>
      <c r="G7217" s="98"/>
      <c r="H7217" s="98"/>
      <c r="I7217" s="130"/>
      <c r="J7217" s="98"/>
      <c r="K7217" s="98"/>
      <c r="L7217" s="98"/>
      <c r="M7217" s="255"/>
      <c r="N7217" s="255"/>
      <c r="O7217" s="98"/>
      <c r="P7217" s="98"/>
      <c r="Q7217" s="130"/>
    </row>
    <row r="7218" spans="1:17" ht="12.6" customHeight="1" x14ac:dyDescent="0.2">
      <c r="A7218" s="234"/>
      <c r="B7218" s="98"/>
      <c r="C7218" s="130"/>
      <c r="D7218" s="240"/>
      <c r="E7218" s="240"/>
      <c r="F7218" s="224"/>
      <c r="G7218" s="98"/>
      <c r="H7218" s="98"/>
      <c r="I7218" s="130"/>
      <c r="J7218" s="98"/>
      <c r="K7218" s="98"/>
      <c r="L7218" s="98"/>
      <c r="M7218" s="255"/>
      <c r="N7218" s="255"/>
      <c r="O7218" s="98"/>
      <c r="P7218" s="98"/>
      <c r="Q7218" s="130"/>
    </row>
    <row r="7219" spans="1:17" ht="12.6" customHeight="1" x14ac:dyDescent="0.2">
      <c r="A7219" s="234"/>
      <c r="B7219" s="98"/>
      <c r="C7219" s="130"/>
      <c r="D7219" s="240"/>
      <c r="E7219" s="240"/>
      <c r="F7219" s="224"/>
      <c r="G7219" s="98"/>
      <c r="H7219" s="98"/>
      <c r="I7219" s="130"/>
      <c r="J7219" s="98"/>
      <c r="K7219" s="98"/>
      <c r="L7219" s="98"/>
      <c r="M7219" s="255"/>
      <c r="N7219" s="255"/>
      <c r="O7219" s="98"/>
      <c r="P7219" s="98"/>
      <c r="Q7219" s="130"/>
    </row>
    <row r="7220" spans="1:17" ht="12.6" customHeight="1" x14ac:dyDescent="0.2">
      <c r="A7220" s="234"/>
      <c r="B7220" s="98"/>
      <c r="C7220" s="130"/>
      <c r="D7220" s="240"/>
      <c r="E7220" s="240"/>
      <c r="F7220" s="224"/>
      <c r="G7220" s="98"/>
      <c r="H7220" s="98"/>
      <c r="I7220" s="130"/>
      <c r="J7220" s="98"/>
      <c r="K7220" s="98"/>
      <c r="L7220" s="98"/>
      <c r="M7220" s="255"/>
      <c r="N7220" s="255"/>
      <c r="O7220" s="98"/>
      <c r="P7220" s="98"/>
      <c r="Q7220" s="130"/>
    </row>
    <row r="7221" spans="1:17" ht="12.6" customHeight="1" x14ac:dyDescent="0.2">
      <c r="A7221" s="234"/>
      <c r="B7221" s="98"/>
      <c r="C7221" s="130"/>
      <c r="D7221" s="240"/>
      <c r="E7221" s="240"/>
      <c r="F7221" s="224"/>
      <c r="G7221" s="98"/>
      <c r="H7221" s="98"/>
      <c r="I7221" s="130"/>
      <c r="J7221" s="98"/>
      <c r="K7221" s="98"/>
      <c r="L7221" s="98"/>
      <c r="M7221" s="255"/>
      <c r="N7221" s="255"/>
      <c r="O7221" s="98"/>
      <c r="P7221" s="98"/>
      <c r="Q7221" s="130"/>
    </row>
    <row r="7222" spans="1:17" ht="12.6" customHeight="1" x14ac:dyDescent="0.2">
      <c r="A7222" s="234"/>
      <c r="B7222" s="98"/>
      <c r="C7222" s="130"/>
      <c r="D7222" s="240"/>
      <c r="E7222" s="240"/>
      <c r="F7222" s="224"/>
      <c r="G7222" s="98"/>
      <c r="H7222" s="98"/>
      <c r="I7222" s="130"/>
      <c r="J7222" s="98"/>
      <c r="K7222" s="98"/>
      <c r="L7222" s="98"/>
      <c r="M7222" s="255"/>
      <c r="N7222" s="255"/>
      <c r="O7222" s="98"/>
      <c r="P7222" s="98"/>
      <c r="Q7222" s="130"/>
    </row>
    <row r="7223" spans="1:17" ht="12.6" customHeight="1" x14ac:dyDescent="0.2">
      <c r="A7223" s="234"/>
      <c r="B7223" s="98"/>
      <c r="C7223" s="130"/>
      <c r="D7223" s="240"/>
      <c r="E7223" s="240"/>
      <c r="F7223" s="224"/>
      <c r="G7223" s="98"/>
      <c r="H7223" s="98"/>
      <c r="I7223" s="130"/>
      <c r="J7223" s="98"/>
      <c r="K7223" s="98"/>
      <c r="L7223" s="98"/>
      <c r="M7223" s="255"/>
      <c r="N7223" s="255"/>
      <c r="O7223" s="98"/>
      <c r="P7223" s="98"/>
      <c r="Q7223" s="130"/>
    </row>
    <row r="7224" spans="1:17" ht="12.6" customHeight="1" x14ac:dyDescent="0.2">
      <c r="A7224" s="234"/>
      <c r="B7224" s="98"/>
      <c r="C7224" s="130"/>
      <c r="D7224" s="240"/>
      <c r="E7224" s="240"/>
      <c r="F7224" s="224"/>
      <c r="G7224" s="98"/>
      <c r="H7224" s="98"/>
      <c r="I7224" s="130"/>
      <c r="J7224" s="98"/>
      <c r="K7224" s="98"/>
      <c r="L7224" s="98"/>
      <c r="M7224" s="255"/>
      <c r="N7224" s="255"/>
      <c r="O7224" s="98"/>
      <c r="P7224" s="98"/>
      <c r="Q7224" s="130"/>
    </row>
    <row r="7225" spans="1:17" ht="12.6" customHeight="1" x14ac:dyDescent="0.2">
      <c r="A7225" s="234"/>
      <c r="B7225" s="98"/>
      <c r="C7225" s="130"/>
      <c r="D7225" s="240"/>
      <c r="E7225" s="240"/>
      <c r="F7225" s="224"/>
      <c r="G7225" s="98"/>
      <c r="H7225" s="98"/>
      <c r="I7225" s="130"/>
      <c r="J7225" s="98"/>
      <c r="K7225" s="98"/>
      <c r="L7225" s="98"/>
      <c r="M7225" s="255"/>
      <c r="N7225" s="255"/>
      <c r="O7225" s="98"/>
      <c r="P7225" s="98"/>
      <c r="Q7225" s="130"/>
    </row>
    <row r="7226" spans="1:17" ht="12.6" customHeight="1" x14ac:dyDescent="0.2">
      <c r="A7226" s="234"/>
      <c r="B7226" s="98"/>
      <c r="C7226" s="130"/>
      <c r="D7226" s="240"/>
      <c r="E7226" s="240"/>
      <c r="F7226" s="224"/>
      <c r="G7226" s="98"/>
      <c r="H7226" s="98"/>
      <c r="I7226" s="130"/>
      <c r="J7226" s="98"/>
      <c r="K7226" s="98"/>
      <c r="L7226" s="98"/>
      <c r="M7226" s="255"/>
      <c r="N7226" s="255"/>
      <c r="O7226" s="98"/>
      <c r="P7226" s="98"/>
      <c r="Q7226" s="130"/>
    </row>
    <row r="7227" spans="1:17" ht="12.6" customHeight="1" x14ac:dyDescent="0.2">
      <c r="A7227" s="234"/>
      <c r="B7227" s="98"/>
      <c r="C7227" s="130"/>
      <c r="D7227" s="240"/>
      <c r="E7227" s="240"/>
      <c r="F7227" s="224"/>
      <c r="G7227" s="98"/>
      <c r="H7227" s="98"/>
      <c r="I7227" s="130"/>
      <c r="J7227" s="98"/>
      <c r="K7227" s="98"/>
      <c r="L7227" s="98"/>
      <c r="M7227" s="255"/>
      <c r="N7227" s="255"/>
      <c r="O7227" s="98"/>
      <c r="P7227" s="98"/>
      <c r="Q7227" s="130"/>
    </row>
    <row r="7228" spans="1:17" ht="12.6" customHeight="1" x14ac:dyDescent="0.2">
      <c r="A7228" s="234"/>
      <c r="B7228" s="98"/>
      <c r="C7228" s="130"/>
      <c r="D7228" s="240"/>
      <c r="E7228" s="240"/>
      <c r="F7228" s="224"/>
      <c r="G7228" s="98"/>
      <c r="H7228" s="98"/>
      <c r="I7228" s="130"/>
      <c r="J7228" s="98"/>
      <c r="K7228" s="98"/>
      <c r="L7228" s="98"/>
      <c r="M7228" s="255"/>
      <c r="N7228" s="255"/>
      <c r="O7228" s="98"/>
      <c r="P7228" s="98"/>
      <c r="Q7228" s="130"/>
    </row>
    <row r="7229" spans="1:17" ht="12.6" customHeight="1" x14ac:dyDescent="0.2">
      <c r="A7229" s="234"/>
      <c r="B7229" s="98"/>
      <c r="C7229" s="130"/>
      <c r="D7229" s="240"/>
      <c r="E7229" s="240"/>
      <c r="F7229" s="224"/>
      <c r="G7229" s="98"/>
      <c r="H7229" s="98"/>
      <c r="I7229" s="130"/>
      <c r="J7229" s="98"/>
      <c r="K7229" s="98"/>
      <c r="L7229" s="98"/>
      <c r="M7229" s="255"/>
      <c r="N7229" s="255"/>
      <c r="O7229" s="98"/>
      <c r="P7229" s="98"/>
      <c r="Q7229" s="130"/>
    </row>
    <row r="7230" spans="1:17" ht="12.6" customHeight="1" x14ac:dyDescent="0.2">
      <c r="A7230" s="234"/>
      <c r="B7230" s="98"/>
      <c r="C7230" s="130"/>
      <c r="D7230" s="240"/>
      <c r="E7230" s="240"/>
      <c r="F7230" s="224"/>
      <c r="G7230" s="98"/>
      <c r="H7230" s="98"/>
      <c r="I7230" s="130"/>
      <c r="J7230" s="98"/>
      <c r="K7230" s="98"/>
      <c r="L7230" s="98"/>
      <c r="M7230" s="255"/>
      <c r="N7230" s="255"/>
      <c r="O7230" s="98"/>
      <c r="P7230" s="98"/>
      <c r="Q7230" s="130"/>
    </row>
    <row r="7231" spans="1:17" ht="12.6" customHeight="1" x14ac:dyDescent="0.2">
      <c r="A7231" s="234"/>
      <c r="B7231" s="98"/>
      <c r="C7231" s="130"/>
      <c r="D7231" s="240"/>
      <c r="E7231" s="240"/>
      <c r="F7231" s="224"/>
      <c r="G7231" s="98"/>
      <c r="H7231" s="98"/>
      <c r="I7231" s="130"/>
      <c r="J7231" s="98"/>
      <c r="K7231" s="98"/>
      <c r="L7231" s="98"/>
      <c r="M7231" s="255"/>
      <c r="N7231" s="255"/>
      <c r="O7231" s="98"/>
      <c r="P7231" s="98"/>
      <c r="Q7231" s="130"/>
    </row>
    <row r="7232" spans="1:17" ht="12.6" customHeight="1" x14ac:dyDescent="0.2">
      <c r="A7232" s="234"/>
      <c r="B7232" s="98"/>
      <c r="C7232" s="130"/>
      <c r="D7232" s="240"/>
      <c r="E7232" s="240"/>
      <c r="F7232" s="224"/>
      <c r="G7232" s="98"/>
      <c r="H7232" s="98"/>
      <c r="I7232" s="130"/>
      <c r="J7232" s="98"/>
      <c r="K7232" s="98"/>
      <c r="L7232" s="98"/>
      <c r="M7232" s="255"/>
      <c r="N7232" s="255"/>
      <c r="O7232" s="98"/>
      <c r="P7232" s="98"/>
      <c r="Q7232" s="130"/>
    </row>
    <row r="7233" spans="1:17" ht="12.6" customHeight="1" x14ac:dyDescent="0.2">
      <c r="A7233" s="234"/>
      <c r="B7233" s="98"/>
      <c r="C7233" s="130"/>
      <c r="D7233" s="240"/>
      <c r="E7233" s="240"/>
      <c r="F7233" s="224"/>
      <c r="G7233" s="98"/>
      <c r="H7233" s="98"/>
      <c r="I7233" s="130"/>
      <c r="J7233" s="98"/>
      <c r="K7233" s="98"/>
      <c r="L7233" s="98"/>
      <c r="M7233" s="255"/>
      <c r="N7233" s="255"/>
      <c r="O7233" s="98"/>
      <c r="P7233" s="98"/>
      <c r="Q7233" s="130"/>
    </row>
    <row r="7234" spans="1:17" ht="12.6" customHeight="1" x14ac:dyDescent="0.2">
      <c r="A7234" s="234"/>
      <c r="B7234" s="98"/>
      <c r="C7234" s="130"/>
      <c r="D7234" s="240"/>
      <c r="E7234" s="240"/>
      <c r="F7234" s="224"/>
      <c r="G7234" s="98"/>
      <c r="H7234" s="98"/>
      <c r="I7234" s="130"/>
      <c r="J7234" s="98"/>
      <c r="K7234" s="98"/>
      <c r="L7234" s="98"/>
      <c r="M7234" s="255"/>
      <c r="N7234" s="255"/>
      <c r="O7234" s="98"/>
      <c r="P7234" s="98"/>
      <c r="Q7234" s="130"/>
    </row>
    <row r="7235" spans="1:17" ht="12.6" customHeight="1" x14ac:dyDescent="0.2">
      <c r="A7235" s="234"/>
      <c r="B7235" s="98"/>
      <c r="C7235" s="130"/>
      <c r="D7235" s="240"/>
      <c r="E7235" s="240"/>
      <c r="F7235" s="224"/>
      <c r="G7235" s="98"/>
      <c r="H7235" s="98"/>
      <c r="I7235" s="130"/>
      <c r="J7235" s="98"/>
      <c r="K7235" s="98"/>
      <c r="L7235" s="98"/>
      <c r="M7235" s="255"/>
      <c r="N7235" s="255"/>
      <c r="O7235" s="98"/>
      <c r="P7235" s="98"/>
      <c r="Q7235" s="130"/>
    </row>
    <row r="7236" spans="1:17" ht="12.6" customHeight="1" x14ac:dyDescent="0.2">
      <c r="A7236" s="234"/>
      <c r="B7236" s="98"/>
      <c r="C7236" s="130"/>
      <c r="D7236" s="240"/>
      <c r="E7236" s="240"/>
      <c r="F7236" s="224"/>
      <c r="G7236" s="98"/>
      <c r="H7236" s="98"/>
      <c r="I7236" s="130"/>
      <c r="J7236" s="98"/>
      <c r="K7236" s="98"/>
      <c r="L7236" s="98"/>
      <c r="M7236" s="255"/>
      <c r="N7236" s="255"/>
      <c r="O7236" s="98"/>
      <c r="P7236" s="98"/>
      <c r="Q7236" s="130"/>
    </row>
    <row r="7237" spans="1:17" ht="12.6" customHeight="1" x14ac:dyDescent="0.2">
      <c r="A7237" s="234"/>
      <c r="B7237" s="98"/>
      <c r="C7237" s="130"/>
      <c r="D7237" s="240"/>
      <c r="E7237" s="240"/>
      <c r="F7237" s="224"/>
      <c r="G7237" s="98"/>
      <c r="H7237" s="98"/>
      <c r="I7237" s="130"/>
      <c r="J7237" s="98"/>
      <c r="K7237" s="98"/>
      <c r="L7237" s="98"/>
      <c r="M7237" s="255"/>
      <c r="N7237" s="255"/>
      <c r="O7237" s="98"/>
      <c r="P7237" s="98"/>
      <c r="Q7237" s="130"/>
    </row>
    <row r="7238" spans="1:17" ht="12.6" customHeight="1" x14ac:dyDescent="0.2">
      <c r="A7238" s="234"/>
      <c r="B7238" s="98"/>
      <c r="C7238" s="130"/>
      <c r="D7238" s="240"/>
      <c r="E7238" s="240"/>
      <c r="F7238" s="224"/>
      <c r="G7238" s="98"/>
      <c r="H7238" s="98"/>
      <c r="I7238" s="130"/>
      <c r="J7238" s="98"/>
      <c r="K7238" s="98"/>
      <c r="L7238" s="98"/>
      <c r="M7238" s="255"/>
      <c r="N7238" s="255"/>
      <c r="O7238" s="98"/>
      <c r="P7238" s="98"/>
      <c r="Q7238" s="130"/>
    </row>
    <row r="7239" spans="1:17" ht="12.6" customHeight="1" x14ac:dyDescent="0.2">
      <c r="A7239" s="234"/>
      <c r="B7239" s="98"/>
      <c r="C7239" s="130"/>
      <c r="D7239" s="240"/>
      <c r="E7239" s="240"/>
      <c r="F7239" s="224"/>
      <c r="G7239" s="98"/>
      <c r="H7239" s="98"/>
      <c r="I7239" s="130"/>
      <c r="J7239" s="98"/>
      <c r="K7239" s="98"/>
      <c r="L7239" s="98"/>
      <c r="M7239" s="255"/>
      <c r="N7239" s="255"/>
      <c r="O7239" s="98"/>
      <c r="P7239" s="98"/>
      <c r="Q7239" s="130"/>
    </row>
    <row r="7240" spans="1:17" ht="12.6" customHeight="1" x14ac:dyDescent="0.2">
      <c r="A7240" s="234"/>
      <c r="B7240" s="98"/>
      <c r="C7240" s="130"/>
      <c r="D7240" s="240"/>
      <c r="E7240" s="240"/>
      <c r="F7240" s="224"/>
      <c r="G7240" s="98"/>
      <c r="H7240" s="98"/>
      <c r="I7240" s="130"/>
      <c r="J7240" s="98"/>
      <c r="K7240" s="98"/>
      <c r="L7240" s="98"/>
      <c r="M7240" s="255"/>
      <c r="N7240" s="255"/>
      <c r="O7240" s="98"/>
      <c r="P7240" s="98"/>
      <c r="Q7240" s="130"/>
    </row>
    <row r="7241" spans="1:17" ht="12.6" customHeight="1" x14ac:dyDescent="0.2">
      <c r="A7241" s="234"/>
      <c r="B7241" s="98"/>
      <c r="C7241" s="130"/>
      <c r="D7241" s="240"/>
      <c r="E7241" s="240"/>
      <c r="F7241" s="224"/>
      <c r="G7241" s="98"/>
      <c r="H7241" s="98"/>
      <c r="I7241" s="130"/>
      <c r="J7241" s="98"/>
      <c r="K7241" s="98"/>
      <c r="L7241" s="98"/>
      <c r="M7241" s="255"/>
      <c r="N7241" s="255"/>
      <c r="O7241" s="98"/>
      <c r="P7241" s="98"/>
      <c r="Q7241" s="130"/>
    </row>
    <row r="7242" spans="1:17" ht="12.6" customHeight="1" x14ac:dyDescent="0.2">
      <c r="A7242" s="234"/>
      <c r="B7242" s="98"/>
      <c r="C7242" s="130"/>
      <c r="D7242" s="240"/>
      <c r="E7242" s="240"/>
      <c r="F7242" s="224"/>
      <c r="G7242" s="98"/>
      <c r="H7242" s="98"/>
      <c r="I7242" s="130"/>
      <c r="J7242" s="98"/>
      <c r="K7242" s="98"/>
      <c r="L7242" s="98"/>
      <c r="M7242" s="255"/>
      <c r="N7242" s="255"/>
      <c r="O7242" s="98"/>
      <c r="P7242" s="98"/>
      <c r="Q7242" s="130"/>
    </row>
    <row r="7243" spans="1:17" ht="12.6" customHeight="1" x14ac:dyDescent="0.2">
      <c r="A7243" s="234"/>
      <c r="B7243" s="98"/>
      <c r="C7243" s="130"/>
      <c r="D7243" s="240"/>
      <c r="E7243" s="240"/>
      <c r="F7243" s="224"/>
      <c r="G7243" s="98"/>
      <c r="H7243" s="98"/>
      <c r="I7243" s="130"/>
      <c r="J7243" s="98"/>
      <c r="K7243" s="98"/>
      <c r="L7243" s="98"/>
      <c r="M7243" s="255"/>
      <c r="N7243" s="255"/>
      <c r="O7243" s="98"/>
      <c r="P7243" s="98"/>
      <c r="Q7243" s="130"/>
    </row>
    <row r="7244" spans="1:17" ht="12.6" customHeight="1" x14ac:dyDescent="0.2">
      <c r="A7244" s="234"/>
      <c r="B7244" s="98"/>
      <c r="C7244" s="130"/>
      <c r="D7244" s="240"/>
      <c r="E7244" s="240"/>
      <c r="F7244" s="224"/>
      <c r="G7244" s="98"/>
      <c r="H7244" s="98"/>
      <c r="I7244" s="130"/>
      <c r="J7244" s="98"/>
      <c r="K7244" s="98"/>
      <c r="L7244" s="98"/>
      <c r="M7244" s="255"/>
      <c r="N7244" s="255"/>
      <c r="O7244" s="98"/>
      <c r="P7244" s="98"/>
      <c r="Q7244" s="130"/>
    </row>
    <row r="7245" spans="1:17" ht="12.6" customHeight="1" x14ac:dyDescent="0.2">
      <c r="A7245" s="234"/>
      <c r="B7245" s="98"/>
      <c r="C7245" s="130"/>
      <c r="D7245" s="240"/>
      <c r="E7245" s="240"/>
      <c r="F7245" s="224"/>
      <c r="G7245" s="98"/>
      <c r="H7245" s="98"/>
      <c r="I7245" s="130"/>
      <c r="J7245" s="98"/>
      <c r="K7245" s="98"/>
      <c r="L7245" s="98"/>
      <c r="M7245" s="255"/>
      <c r="N7245" s="255"/>
      <c r="O7245" s="98"/>
      <c r="P7245" s="98"/>
      <c r="Q7245" s="130"/>
    </row>
    <row r="7246" spans="1:17" ht="12.6" customHeight="1" x14ac:dyDescent="0.2">
      <c r="A7246" s="234"/>
      <c r="B7246" s="98"/>
      <c r="C7246" s="130"/>
      <c r="D7246" s="240"/>
      <c r="E7246" s="240"/>
      <c r="F7246" s="224"/>
      <c r="G7246" s="98"/>
      <c r="H7246" s="98"/>
      <c r="I7246" s="130"/>
      <c r="J7246" s="98"/>
      <c r="K7246" s="98"/>
      <c r="L7246" s="98"/>
      <c r="M7246" s="255"/>
      <c r="N7246" s="255"/>
      <c r="O7246" s="98"/>
      <c r="P7246" s="98"/>
      <c r="Q7246" s="130"/>
    </row>
    <row r="7247" spans="1:17" ht="12.6" customHeight="1" x14ac:dyDescent="0.2">
      <c r="A7247" s="234"/>
      <c r="B7247" s="98"/>
      <c r="C7247" s="130"/>
      <c r="D7247" s="240"/>
      <c r="E7247" s="240"/>
      <c r="F7247" s="224"/>
      <c r="G7247" s="98"/>
      <c r="H7247" s="98"/>
      <c r="I7247" s="130"/>
      <c r="J7247" s="98"/>
      <c r="K7247" s="98"/>
      <c r="L7247" s="98"/>
      <c r="M7247" s="255"/>
      <c r="N7247" s="255"/>
      <c r="O7247" s="98"/>
      <c r="P7247" s="98"/>
      <c r="Q7247" s="130"/>
    </row>
    <row r="7248" spans="1:17" ht="12.6" customHeight="1" x14ac:dyDescent="0.2">
      <c r="A7248" s="234"/>
      <c r="B7248" s="98"/>
      <c r="C7248" s="130"/>
      <c r="D7248" s="240"/>
      <c r="E7248" s="240"/>
      <c r="F7248" s="224"/>
      <c r="G7248" s="98"/>
      <c r="H7248" s="98"/>
      <c r="I7248" s="130"/>
      <c r="J7248" s="98"/>
      <c r="K7248" s="98"/>
      <c r="L7248" s="98"/>
      <c r="M7248" s="255"/>
      <c r="N7248" s="255"/>
      <c r="O7248" s="98"/>
      <c r="P7248" s="98"/>
      <c r="Q7248" s="130"/>
    </row>
    <row r="7249" spans="1:17" ht="12.6" customHeight="1" x14ac:dyDescent="0.2">
      <c r="A7249" s="234"/>
      <c r="B7249" s="98"/>
      <c r="C7249" s="130"/>
      <c r="D7249" s="240"/>
      <c r="E7249" s="240"/>
      <c r="F7249" s="224"/>
      <c r="G7249" s="98"/>
      <c r="H7249" s="98"/>
      <c r="I7249" s="130"/>
      <c r="J7249" s="98"/>
      <c r="K7249" s="98"/>
      <c r="L7249" s="98"/>
      <c r="M7249" s="255"/>
      <c r="N7249" s="255"/>
      <c r="O7249" s="98"/>
      <c r="P7249" s="98"/>
      <c r="Q7249" s="130"/>
    </row>
    <row r="7250" spans="1:17" ht="12.6" customHeight="1" x14ac:dyDescent="0.2">
      <c r="A7250" s="234"/>
      <c r="B7250" s="98"/>
      <c r="C7250" s="130"/>
      <c r="D7250" s="240"/>
      <c r="E7250" s="240"/>
      <c r="F7250" s="224"/>
      <c r="G7250" s="98"/>
      <c r="H7250" s="98"/>
      <c r="I7250" s="130"/>
      <c r="J7250" s="98"/>
      <c r="K7250" s="98"/>
      <c r="L7250" s="98"/>
      <c r="M7250" s="255"/>
      <c r="N7250" s="255"/>
      <c r="O7250" s="98"/>
      <c r="P7250" s="98"/>
      <c r="Q7250" s="130"/>
    </row>
    <row r="7251" spans="1:17" ht="12.6" customHeight="1" x14ac:dyDescent="0.2">
      <c r="A7251" s="234"/>
      <c r="B7251" s="98"/>
      <c r="C7251" s="130"/>
      <c r="D7251" s="240"/>
      <c r="E7251" s="240"/>
      <c r="F7251" s="224"/>
      <c r="G7251" s="98"/>
      <c r="H7251" s="98"/>
      <c r="I7251" s="130"/>
      <c r="J7251" s="98"/>
      <c r="K7251" s="98"/>
      <c r="L7251" s="98"/>
      <c r="M7251" s="255"/>
      <c r="N7251" s="255"/>
      <c r="O7251" s="98"/>
      <c r="P7251" s="98"/>
      <c r="Q7251" s="130"/>
    </row>
    <row r="7252" spans="1:17" ht="12.6" customHeight="1" x14ac:dyDescent="0.2">
      <c r="A7252" s="234"/>
      <c r="B7252" s="98"/>
      <c r="C7252" s="130"/>
      <c r="D7252" s="240"/>
      <c r="E7252" s="240"/>
      <c r="F7252" s="224"/>
      <c r="G7252" s="98"/>
      <c r="H7252" s="98"/>
      <c r="I7252" s="130"/>
      <c r="J7252" s="98"/>
      <c r="K7252" s="98"/>
      <c r="L7252" s="98"/>
      <c r="M7252" s="255"/>
      <c r="N7252" s="255"/>
      <c r="O7252" s="98"/>
      <c r="P7252" s="98"/>
      <c r="Q7252" s="130"/>
    </row>
    <row r="7253" spans="1:17" ht="12.6" customHeight="1" x14ac:dyDescent="0.2">
      <c r="A7253" s="234"/>
      <c r="B7253" s="98"/>
      <c r="C7253" s="130"/>
      <c r="D7253" s="240"/>
      <c r="E7253" s="240"/>
      <c r="F7253" s="224"/>
      <c r="G7253" s="98"/>
      <c r="H7253" s="98"/>
      <c r="I7253" s="130"/>
      <c r="J7253" s="98"/>
      <c r="K7253" s="98"/>
      <c r="L7253" s="98"/>
      <c r="M7253" s="255"/>
      <c r="N7253" s="255"/>
      <c r="O7253" s="98"/>
      <c r="P7253" s="98"/>
      <c r="Q7253" s="130"/>
    </row>
    <row r="7254" spans="1:17" ht="12.6" customHeight="1" x14ac:dyDescent="0.2">
      <c r="A7254" s="234"/>
      <c r="B7254" s="98"/>
      <c r="C7254" s="130"/>
      <c r="D7254" s="240"/>
      <c r="E7254" s="240"/>
      <c r="F7254" s="224"/>
      <c r="G7254" s="98"/>
      <c r="H7254" s="98"/>
      <c r="I7254" s="130"/>
      <c r="J7254" s="98"/>
      <c r="K7254" s="98"/>
      <c r="L7254" s="98"/>
      <c r="M7254" s="255"/>
      <c r="N7254" s="255"/>
      <c r="O7254" s="98"/>
      <c r="P7254" s="98"/>
      <c r="Q7254" s="130"/>
    </row>
    <row r="7255" spans="1:17" ht="12.6" customHeight="1" x14ac:dyDescent="0.2">
      <c r="A7255" s="234"/>
      <c r="B7255" s="98"/>
      <c r="C7255" s="130"/>
      <c r="D7255" s="240"/>
      <c r="E7255" s="240"/>
      <c r="F7255" s="224"/>
      <c r="G7255" s="98"/>
      <c r="H7255" s="98"/>
      <c r="I7255" s="130"/>
      <c r="J7255" s="98"/>
      <c r="K7255" s="98"/>
      <c r="L7255" s="98"/>
      <c r="M7255" s="255"/>
      <c r="N7255" s="255"/>
      <c r="O7255" s="98"/>
      <c r="P7255" s="98"/>
      <c r="Q7255" s="130"/>
    </row>
    <row r="7256" spans="1:17" ht="12.6" customHeight="1" x14ac:dyDescent="0.2">
      <c r="A7256" s="234"/>
      <c r="B7256" s="98"/>
      <c r="C7256" s="130"/>
      <c r="D7256" s="240"/>
      <c r="E7256" s="240"/>
      <c r="F7256" s="224"/>
      <c r="G7256" s="98"/>
      <c r="H7256" s="98"/>
      <c r="I7256" s="130"/>
      <c r="J7256" s="98"/>
      <c r="K7256" s="98"/>
      <c r="L7256" s="98"/>
      <c r="M7256" s="255"/>
      <c r="N7256" s="255"/>
      <c r="O7256" s="98"/>
      <c r="P7256" s="98"/>
      <c r="Q7256" s="130"/>
    </row>
    <row r="7257" spans="1:17" ht="12.6" customHeight="1" x14ac:dyDescent="0.2">
      <c r="A7257" s="234"/>
      <c r="B7257" s="98"/>
      <c r="C7257" s="130"/>
      <c r="D7257" s="240"/>
      <c r="E7257" s="240"/>
      <c r="F7257" s="224"/>
      <c r="G7257" s="98"/>
      <c r="H7257" s="98"/>
      <c r="I7257" s="130"/>
      <c r="J7257" s="98"/>
      <c r="K7257" s="98"/>
      <c r="L7257" s="98"/>
      <c r="M7257" s="255"/>
      <c r="N7257" s="255"/>
      <c r="O7257" s="98"/>
      <c r="P7257" s="98"/>
      <c r="Q7257" s="130"/>
    </row>
    <row r="7258" spans="1:17" ht="12.6" customHeight="1" x14ac:dyDescent="0.2">
      <c r="A7258" s="234"/>
      <c r="B7258" s="98"/>
      <c r="C7258" s="130"/>
      <c r="D7258" s="240"/>
      <c r="E7258" s="240"/>
      <c r="F7258" s="224"/>
      <c r="G7258" s="98"/>
      <c r="H7258" s="98"/>
      <c r="I7258" s="130"/>
      <c r="J7258" s="98"/>
      <c r="K7258" s="98"/>
      <c r="L7258" s="98"/>
      <c r="M7258" s="255"/>
      <c r="N7258" s="255"/>
      <c r="O7258" s="98"/>
      <c r="P7258" s="98"/>
      <c r="Q7258" s="130"/>
    </row>
    <row r="7259" spans="1:17" ht="12.6" customHeight="1" x14ac:dyDescent="0.2">
      <c r="A7259" s="234"/>
      <c r="B7259" s="98"/>
      <c r="C7259" s="130"/>
      <c r="D7259" s="240"/>
      <c r="E7259" s="240"/>
      <c r="F7259" s="224"/>
      <c r="G7259" s="98"/>
      <c r="H7259" s="98"/>
      <c r="I7259" s="130"/>
      <c r="J7259" s="98"/>
      <c r="K7259" s="98"/>
      <c r="L7259" s="98"/>
      <c r="M7259" s="255"/>
      <c r="N7259" s="255"/>
      <c r="O7259" s="98"/>
      <c r="P7259" s="98"/>
      <c r="Q7259" s="130"/>
    </row>
    <row r="7260" spans="1:17" ht="12.6" customHeight="1" x14ac:dyDescent="0.2">
      <c r="A7260" s="234"/>
      <c r="B7260" s="98"/>
      <c r="C7260" s="130"/>
      <c r="D7260" s="240"/>
      <c r="E7260" s="240"/>
      <c r="F7260" s="224"/>
      <c r="G7260" s="98"/>
      <c r="H7260" s="98"/>
      <c r="I7260" s="130"/>
      <c r="J7260" s="98"/>
      <c r="K7260" s="98"/>
      <c r="L7260" s="98"/>
      <c r="M7260" s="255"/>
      <c r="N7260" s="255"/>
      <c r="O7260" s="98"/>
      <c r="P7260" s="98"/>
      <c r="Q7260" s="130"/>
    </row>
    <row r="7261" spans="1:17" ht="12.6" customHeight="1" x14ac:dyDescent="0.2">
      <c r="A7261" s="234"/>
      <c r="B7261" s="98"/>
      <c r="C7261" s="130"/>
      <c r="D7261" s="240"/>
      <c r="E7261" s="240"/>
      <c r="F7261" s="224"/>
      <c r="G7261" s="98"/>
      <c r="H7261" s="98"/>
      <c r="I7261" s="130"/>
      <c r="J7261" s="98"/>
      <c r="K7261" s="98"/>
      <c r="L7261" s="98"/>
      <c r="M7261" s="255"/>
      <c r="N7261" s="255"/>
      <c r="O7261" s="98"/>
      <c r="P7261" s="98"/>
      <c r="Q7261" s="130"/>
    </row>
    <row r="7262" spans="1:17" ht="12.6" customHeight="1" x14ac:dyDescent="0.2">
      <c r="A7262" s="234"/>
      <c r="B7262" s="98"/>
      <c r="C7262" s="130"/>
      <c r="D7262" s="240"/>
      <c r="E7262" s="240"/>
      <c r="F7262" s="224"/>
      <c r="G7262" s="98"/>
      <c r="H7262" s="98"/>
      <c r="I7262" s="130"/>
      <c r="J7262" s="98"/>
      <c r="K7262" s="98"/>
      <c r="L7262" s="98"/>
      <c r="M7262" s="255"/>
      <c r="N7262" s="255"/>
      <c r="O7262" s="98"/>
      <c r="P7262" s="98"/>
      <c r="Q7262" s="130"/>
    </row>
    <row r="7263" spans="1:17" ht="12.6" customHeight="1" x14ac:dyDescent="0.2">
      <c r="A7263" s="234"/>
      <c r="B7263" s="98"/>
      <c r="C7263" s="130"/>
      <c r="D7263" s="240"/>
      <c r="E7263" s="240"/>
      <c r="F7263" s="224"/>
      <c r="G7263" s="98"/>
      <c r="H7263" s="98"/>
      <c r="I7263" s="130"/>
      <c r="J7263" s="98"/>
      <c r="K7263" s="98"/>
      <c r="L7263" s="98"/>
      <c r="M7263" s="255"/>
      <c r="N7263" s="255"/>
      <c r="O7263" s="98"/>
      <c r="P7263" s="98"/>
      <c r="Q7263" s="130"/>
    </row>
    <row r="7264" spans="1:17" ht="12.6" customHeight="1" x14ac:dyDescent="0.2">
      <c r="A7264" s="234"/>
      <c r="B7264" s="98"/>
      <c r="C7264" s="130"/>
      <c r="D7264" s="240"/>
      <c r="E7264" s="240"/>
      <c r="F7264" s="224"/>
      <c r="G7264" s="98"/>
      <c r="H7264" s="98"/>
      <c r="I7264" s="130"/>
      <c r="J7264" s="98"/>
      <c r="K7264" s="98"/>
      <c r="L7264" s="98"/>
      <c r="M7264" s="255"/>
      <c r="N7264" s="255"/>
      <c r="O7264" s="98"/>
      <c r="P7264" s="98"/>
      <c r="Q7264" s="130"/>
    </row>
    <row r="7265" spans="1:17" ht="12.6" customHeight="1" x14ac:dyDescent="0.2">
      <c r="A7265" s="234"/>
      <c r="B7265" s="98"/>
      <c r="C7265" s="130"/>
      <c r="D7265" s="240"/>
      <c r="E7265" s="240"/>
      <c r="F7265" s="224"/>
      <c r="G7265" s="98"/>
      <c r="H7265" s="98"/>
      <c r="I7265" s="130"/>
      <c r="J7265" s="98"/>
      <c r="K7265" s="98"/>
      <c r="L7265" s="98"/>
      <c r="M7265" s="255"/>
      <c r="N7265" s="255"/>
      <c r="O7265" s="98"/>
      <c r="P7265" s="98"/>
      <c r="Q7265" s="130"/>
    </row>
    <row r="7266" spans="1:17" ht="12.6" customHeight="1" x14ac:dyDescent="0.2">
      <c r="A7266" s="234"/>
      <c r="B7266" s="98"/>
      <c r="C7266" s="130"/>
      <c r="D7266" s="240"/>
      <c r="E7266" s="240"/>
      <c r="F7266" s="224"/>
      <c r="G7266" s="98"/>
      <c r="H7266" s="98"/>
      <c r="I7266" s="130"/>
      <c r="J7266" s="98"/>
      <c r="K7266" s="98"/>
      <c r="L7266" s="98"/>
      <c r="M7266" s="255"/>
      <c r="N7266" s="255"/>
      <c r="O7266" s="98"/>
      <c r="P7266" s="98"/>
      <c r="Q7266" s="130"/>
    </row>
    <row r="7267" spans="1:17" ht="12.6" customHeight="1" x14ac:dyDescent="0.2">
      <c r="A7267" s="234"/>
      <c r="B7267" s="98"/>
      <c r="C7267" s="130"/>
      <c r="D7267" s="240"/>
      <c r="E7267" s="240"/>
      <c r="F7267" s="224"/>
      <c r="G7267" s="98"/>
      <c r="H7267" s="98"/>
      <c r="I7267" s="130"/>
      <c r="J7267" s="98"/>
      <c r="K7267" s="98"/>
      <c r="L7267" s="98"/>
      <c r="M7267" s="255"/>
      <c r="N7267" s="255"/>
      <c r="O7267" s="98"/>
      <c r="P7267" s="98"/>
      <c r="Q7267" s="130"/>
    </row>
    <row r="7268" spans="1:17" ht="12.6" customHeight="1" x14ac:dyDescent="0.2">
      <c r="A7268" s="234"/>
      <c r="B7268" s="98"/>
      <c r="C7268" s="130"/>
      <c r="D7268" s="240"/>
      <c r="E7268" s="240"/>
      <c r="F7268" s="224"/>
      <c r="G7268" s="98"/>
      <c r="H7268" s="98"/>
      <c r="I7268" s="130"/>
      <c r="J7268" s="98"/>
      <c r="K7268" s="98"/>
      <c r="L7268" s="98"/>
      <c r="M7268" s="255"/>
      <c r="N7268" s="255"/>
      <c r="O7268" s="98"/>
      <c r="P7268" s="98"/>
      <c r="Q7268" s="130"/>
    </row>
    <row r="7269" spans="1:17" ht="12.6" customHeight="1" x14ac:dyDescent="0.2">
      <c r="A7269" s="234"/>
      <c r="B7269" s="98"/>
      <c r="C7269" s="130"/>
      <c r="D7269" s="240"/>
      <c r="E7269" s="240"/>
      <c r="F7269" s="224"/>
      <c r="G7269" s="98"/>
      <c r="H7269" s="98"/>
      <c r="I7269" s="130"/>
      <c r="J7269" s="98"/>
      <c r="K7269" s="98"/>
      <c r="L7269" s="98"/>
      <c r="M7269" s="255"/>
      <c r="N7269" s="255"/>
      <c r="O7269" s="98"/>
      <c r="P7269" s="98"/>
      <c r="Q7269" s="130"/>
    </row>
    <row r="7270" spans="1:17" ht="12.6" customHeight="1" x14ac:dyDescent="0.2">
      <c r="A7270" s="234"/>
      <c r="B7270" s="98"/>
      <c r="C7270" s="130"/>
      <c r="D7270" s="240"/>
      <c r="E7270" s="240"/>
      <c r="F7270" s="224"/>
      <c r="G7270" s="98"/>
      <c r="H7270" s="98"/>
      <c r="I7270" s="130"/>
      <c r="J7270" s="98"/>
      <c r="K7270" s="98"/>
      <c r="L7270" s="98"/>
      <c r="M7270" s="255"/>
      <c r="N7270" s="255"/>
      <c r="O7270" s="98"/>
      <c r="P7270" s="98"/>
      <c r="Q7270" s="130"/>
    </row>
    <row r="7271" spans="1:17" ht="12.6" customHeight="1" x14ac:dyDescent="0.2">
      <c r="A7271" s="234"/>
      <c r="B7271" s="98"/>
      <c r="C7271" s="130"/>
      <c r="D7271" s="240"/>
      <c r="E7271" s="240"/>
      <c r="F7271" s="224"/>
      <c r="G7271" s="98"/>
      <c r="H7271" s="98"/>
      <c r="I7271" s="130"/>
      <c r="J7271" s="98"/>
      <c r="K7271" s="98"/>
      <c r="L7271" s="98"/>
      <c r="M7271" s="255"/>
      <c r="N7271" s="255"/>
      <c r="O7271" s="98"/>
      <c r="P7271" s="98"/>
      <c r="Q7271" s="130"/>
    </row>
    <row r="7272" spans="1:17" ht="12.6" customHeight="1" x14ac:dyDescent="0.2">
      <c r="A7272" s="234"/>
      <c r="B7272" s="98"/>
      <c r="C7272" s="130"/>
      <c r="D7272" s="240"/>
      <c r="E7272" s="240"/>
      <c r="F7272" s="224"/>
      <c r="G7272" s="98"/>
      <c r="H7272" s="98"/>
      <c r="I7272" s="130"/>
      <c r="J7272" s="98"/>
      <c r="K7272" s="98"/>
      <c r="L7272" s="98"/>
      <c r="M7272" s="255"/>
      <c r="N7272" s="255"/>
      <c r="O7272" s="98"/>
      <c r="P7272" s="98"/>
      <c r="Q7272" s="130"/>
    </row>
    <row r="7273" spans="1:17" ht="12.6" customHeight="1" x14ac:dyDescent="0.2">
      <c r="A7273" s="234"/>
      <c r="B7273" s="98"/>
      <c r="C7273" s="130"/>
      <c r="D7273" s="240"/>
      <c r="E7273" s="240"/>
      <c r="F7273" s="224"/>
      <c r="G7273" s="98"/>
      <c r="H7273" s="98"/>
      <c r="I7273" s="130"/>
      <c r="J7273" s="98"/>
      <c r="K7273" s="98"/>
      <c r="L7273" s="98"/>
      <c r="M7273" s="255"/>
      <c r="N7273" s="255"/>
      <c r="O7273" s="98"/>
      <c r="P7273" s="98"/>
      <c r="Q7273" s="130"/>
    </row>
    <row r="7274" spans="1:17" ht="12.6" customHeight="1" x14ac:dyDescent="0.2">
      <c r="A7274" s="234"/>
      <c r="B7274" s="98"/>
      <c r="C7274" s="130"/>
      <c r="D7274" s="240"/>
      <c r="E7274" s="240"/>
      <c r="F7274" s="224"/>
      <c r="G7274" s="98"/>
      <c r="H7274" s="98"/>
      <c r="I7274" s="130"/>
      <c r="J7274" s="98"/>
      <c r="K7274" s="98"/>
      <c r="L7274" s="98"/>
      <c r="M7274" s="255"/>
      <c r="N7274" s="255"/>
      <c r="O7274" s="98"/>
      <c r="P7274" s="98"/>
      <c r="Q7274" s="130"/>
    </row>
    <row r="7275" spans="1:17" ht="12.6" customHeight="1" x14ac:dyDescent="0.2">
      <c r="A7275" s="234"/>
      <c r="B7275" s="98"/>
      <c r="C7275" s="130"/>
      <c r="D7275" s="240"/>
      <c r="E7275" s="240"/>
      <c r="F7275" s="224"/>
      <c r="G7275" s="98"/>
      <c r="H7275" s="98"/>
      <c r="I7275" s="130"/>
      <c r="J7275" s="98"/>
      <c r="K7275" s="98"/>
      <c r="L7275" s="98"/>
      <c r="M7275" s="255"/>
      <c r="N7275" s="255"/>
      <c r="O7275" s="98"/>
      <c r="P7275" s="98"/>
      <c r="Q7275" s="130"/>
    </row>
    <row r="7276" spans="1:17" ht="12.6" customHeight="1" x14ac:dyDescent="0.2">
      <c r="A7276" s="234"/>
      <c r="B7276" s="98"/>
      <c r="C7276" s="130"/>
      <c r="D7276" s="240"/>
      <c r="E7276" s="240"/>
      <c r="F7276" s="224"/>
      <c r="G7276" s="98"/>
      <c r="H7276" s="98"/>
      <c r="I7276" s="130"/>
      <c r="J7276" s="98"/>
      <c r="K7276" s="98"/>
      <c r="L7276" s="98"/>
      <c r="M7276" s="255"/>
      <c r="N7276" s="255"/>
      <c r="O7276" s="98"/>
      <c r="P7276" s="98"/>
      <c r="Q7276" s="130"/>
    </row>
    <row r="7277" spans="1:17" ht="12.6" customHeight="1" x14ac:dyDescent="0.2">
      <c r="A7277" s="234"/>
      <c r="B7277" s="98"/>
      <c r="C7277" s="130"/>
      <c r="D7277" s="240"/>
      <c r="E7277" s="240"/>
      <c r="F7277" s="224"/>
      <c r="G7277" s="98"/>
      <c r="H7277" s="98"/>
      <c r="I7277" s="130"/>
      <c r="J7277" s="98"/>
      <c r="K7277" s="98"/>
      <c r="L7277" s="98"/>
      <c r="M7277" s="255"/>
      <c r="N7277" s="255"/>
      <c r="O7277" s="98"/>
      <c r="P7277" s="98"/>
      <c r="Q7277" s="130"/>
    </row>
    <row r="7278" spans="1:17" ht="12.6" customHeight="1" x14ac:dyDescent="0.2">
      <c r="A7278" s="234"/>
      <c r="B7278" s="98"/>
      <c r="C7278" s="130"/>
      <c r="D7278" s="240"/>
      <c r="E7278" s="240"/>
      <c r="F7278" s="224"/>
      <c r="G7278" s="98"/>
      <c r="H7278" s="98"/>
      <c r="I7278" s="130"/>
      <c r="J7278" s="98"/>
      <c r="K7278" s="98"/>
      <c r="L7278" s="98"/>
      <c r="M7278" s="255"/>
      <c r="N7278" s="255"/>
      <c r="O7278" s="98"/>
      <c r="P7278" s="98"/>
      <c r="Q7278" s="130"/>
    </row>
    <row r="7279" spans="1:17" ht="12.6" customHeight="1" x14ac:dyDescent="0.2">
      <c r="A7279" s="234"/>
      <c r="B7279" s="98"/>
      <c r="C7279" s="130"/>
      <c r="D7279" s="240"/>
      <c r="E7279" s="240"/>
      <c r="F7279" s="224"/>
      <c r="G7279" s="98"/>
      <c r="H7279" s="98"/>
      <c r="I7279" s="130"/>
      <c r="J7279" s="98"/>
      <c r="K7279" s="98"/>
      <c r="L7279" s="98"/>
      <c r="M7279" s="255"/>
      <c r="N7279" s="255"/>
      <c r="O7279" s="98"/>
      <c r="P7279" s="98"/>
      <c r="Q7279" s="130"/>
    </row>
    <row r="7280" spans="1:17" ht="12.6" customHeight="1" x14ac:dyDescent="0.2">
      <c r="A7280" s="234"/>
      <c r="B7280" s="98"/>
      <c r="C7280" s="130"/>
      <c r="D7280" s="240"/>
      <c r="E7280" s="240"/>
      <c r="F7280" s="224"/>
      <c r="G7280" s="98"/>
      <c r="H7280" s="98"/>
      <c r="I7280" s="130"/>
      <c r="J7280" s="98"/>
      <c r="K7280" s="98"/>
      <c r="L7280" s="98"/>
      <c r="M7280" s="255"/>
      <c r="N7280" s="255"/>
      <c r="O7280" s="98"/>
      <c r="P7280" s="98"/>
      <c r="Q7280" s="130"/>
    </row>
    <row r="7281" spans="1:17" ht="12.6" customHeight="1" x14ac:dyDescent="0.2">
      <c r="A7281" s="234"/>
      <c r="B7281" s="98"/>
      <c r="C7281" s="130"/>
      <c r="D7281" s="240"/>
      <c r="E7281" s="240"/>
      <c r="F7281" s="224"/>
      <c r="G7281" s="98"/>
      <c r="H7281" s="98"/>
      <c r="I7281" s="130"/>
      <c r="J7281" s="98"/>
      <c r="K7281" s="98"/>
      <c r="L7281" s="98"/>
      <c r="M7281" s="255"/>
      <c r="N7281" s="255"/>
      <c r="O7281" s="98"/>
      <c r="P7281" s="98"/>
      <c r="Q7281" s="130"/>
    </row>
    <row r="7282" spans="1:17" ht="12.6" customHeight="1" x14ac:dyDescent="0.2">
      <c r="A7282" s="234"/>
      <c r="B7282" s="98"/>
      <c r="C7282" s="130"/>
      <c r="D7282" s="240"/>
      <c r="E7282" s="240"/>
      <c r="F7282" s="224"/>
      <c r="G7282" s="98"/>
      <c r="H7282" s="98"/>
      <c r="I7282" s="130"/>
      <c r="J7282" s="98"/>
      <c r="K7282" s="98"/>
      <c r="L7282" s="98"/>
      <c r="M7282" s="255"/>
      <c r="N7282" s="255"/>
      <c r="O7282" s="98"/>
      <c r="P7282" s="98"/>
      <c r="Q7282" s="130"/>
    </row>
    <row r="7283" spans="1:17" ht="12.6" customHeight="1" x14ac:dyDescent="0.2">
      <c r="A7283" s="234"/>
      <c r="B7283" s="98"/>
      <c r="C7283" s="130"/>
      <c r="D7283" s="240"/>
      <c r="E7283" s="240"/>
      <c r="F7283" s="224"/>
      <c r="G7283" s="98"/>
      <c r="H7283" s="98"/>
      <c r="I7283" s="130"/>
      <c r="J7283" s="98"/>
      <c r="K7283" s="98"/>
      <c r="L7283" s="98"/>
      <c r="M7283" s="255"/>
      <c r="N7283" s="255"/>
      <c r="O7283" s="98"/>
      <c r="P7283" s="98"/>
      <c r="Q7283" s="130"/>
    </row>
    <row r="7284" spans="1:17" ht="12.6" customHeight="1" x14ac:dyDescent="0.2">
      <c r="A7284" s="234"/>
      <c r="B7284" s="98"/>
      <c r="C7284" s="130"/>
      <c r="D7284" s="240"/>
      <c r="E7284" s="240"/>
      <c r="F7284" s="224"/>
      <c r="G7284" s="98"/>
      <c r="H7284" s="98"/>
      <c r="I7284" s="130"/>
      <c r="J7284" s="98"/>
      <c r="K7284" s="98"/>
      <c r="L7284" s="98"/>
      <c r="M7284" s="255"/>
      <c r="N7284" s="255"/>
      <c r="O7284" s="98"/>
      <c r="P7284" s="98"/>
      <c r="Q7284" s="130"/>
    </row>
    <row r="7285" spans="1:17" ht="12.6" customHeight="1" x14ac:dyDescent="0.2">
      <c r="A7285" s="234"/>
      <c r="B7285" s="98"/>
      <c r="C7285" s="130"/>
      <c r="D7285" s="240"/>
      <c r="E7285" s="240"/>
      <c r="F7285" s="224"/>
      <c r="G7285" s="98"/>
      <c r="H7285" s="98"/>
      <c r="I7285" s="130"/>
      <c r="J7285" s="98"/>
      <c r="K7285" s="98"/>
      <c r="L7285" s="98"/>
      <c r="M7285" s="255"/>
      <c r="N7285" s="255"/>
      <c r="O7285" s="98"/>
      <c r="P7285" s="98"/>
      <c r="Q7285" s="130"/>
    </row>
    <row r="7286" spans="1:17" ht="12.6" customHeight="1" x14ac:dyDescent="0.2">
      <c r="A7286" s="234"/>
      <c r="B7286" s="98"/>
      <c r="C7286" s="130"/>
      <c r="D7286" s="240"/>
      <c r="E7286" s="240"/>
      <c r="F7286" s="224"/>
      <c r="G7286" s="98"/>
      <c r="H7286" s="98"/>
      <c r="I7286" s="130"/>
      <c r="J7286" s="98"/>
      <c r="K7286" s="98"/>
      <c r="L7286" s="98"/>
      <c r="M7286" s="255"/>
      <c r="N7286" s="255"/>
      <c r="O7286" s="98"/>
      <c r="P7286" s="98"/>
      <c r="Q7286" s="130"/>
    </row>
    <row r="7287" spans="1:17" ht="12.6" customHeight="1" x14ac:dyDescent="0.2">
      <c r="A7287" s="234"/>
      <c r="B7287" s="98"/>
      <c r="C7287" s="130"/>
      <c r="D7287" s="240"/>
      <c r="E7287" s="240"/>
      <c r="F7287" s="224"/>
      <c r="G7287" s="98"/>
      <c r="H7287" s="98"/>
      <c r="I7287" s="130"/>
      <c r="J7287" s="98"/>
      <c r="K7287" s="98"/>
      <c r="L7287" s="98"/>
      <c r="M7287" s="255"/>
      <c r="N7287" s="255"/>
      <c r="O7287" s="98"/>
      <c r="P7287" s="98"/>
      <c r="Q7287" s="130"/>
    </row>
    <row r="7288" spans="1:17" ht="12.6" customHeight="1" x14ac:dyDescent="0.2">
      <c r="A7288" s="234"/>
      <c r="B7288" s="98"/>
      <c r="C7288" s="130"/>
      <c r="D7288" s="240"/>
      <c r="E7288" s="240"/>
      <c r="F7288" s="224"/>
      <c r="G7288" s="98"/>
      <c r="H7288" s="98"/>
      <c r="I7288" s="130"/>
      <c r="J7288" s="98"/>
      <c r="K7288" s="98"/>
      <c r="L7288" s="98"/>
      <c r="M7288" s="255"/>
      <c r="N7288" s="255"/>
      <c r="O7288" s="98"/>
      <c r="P7288" s="98"/>
      <c r="Q7288" s="130"/>
    </row>
    <row r="7289" spans="1:17" ht="12.6" customHeight="1" x14ac:dyDescent="0.2">
      <c r="A7289" s="234"/>
      <c r="B7289" s="98"/>
      <c r="C7289" s="130"/>
      <c r="D7289" s="240"/>
      <c r="E7289" s="240"/>
      <c r="F7289" s="224"/>
      <c r="G7289" s="98"/>
      <c r="H7289" s="98"/>
      <c r="I7289" s="130"/>
      <c r="J7289" s="98"/>
      <c r="K7289" s="98"/>
      <c r="L7289" s="98"/>
      <c r="M7289" s="255"/>
      <c r="N7289" s="255"/>
      <c r="O7289" s="98"/>
      <c r="P7289" s="98"/>
      <c r="Q7289" s="130"/>
    </row>
    <row r="7290" spans="1:17" ht="12.6" customHeight="1" x14ac:dyDescent="0.2">
      <c r="A7290" s="234"/>
      <c r="B7290" s="98"/>
      <c r="C7290" s="130"/>
      <c r="D7290" s="240"/>
      <c r="E7290" s="240"/>
      <c r="F7290" s="224"/>
      <c r="G7290" s="98"/>
      <c r="H7290" s="98"/>
      <c r="I7290" s="130"/>
      <c r="J7290" s="98"/>
      <c r="K7290" s="98"/>
      <c r="L7290" s="98"/>
      <c r="M7290" s="255"/>
      <c r="N7290" s="255"/>
      <c r="O7290" s="98"/>
      <c r="P7290" s="98"/>
      <c r="Q7290" s="130"/>
    </row>
    <row r="7291" spans="1:17" ht="12.6" customHeight="1" x14ac:dyDescent="0.2">
      <c r="A7291" s="234"/>
      <c r="B7291" s="98"/>
      <c r="C7291" s="130"/>
      <c r="D7291" s="240"/>
      <c r="E7291" s="240"/>
      <c r="F7291" s="224"/>
      <c r="G7291" s="98"/>
      <c r="H7291" s="98"/>
      <c r="I7291" s="130"/>
      <c r="J7291" s="98"/>
      <c r="K7291" s="98"/>
      <c r="L7291" s="98"/>
      <c r="M7291" s="255"/>
      <c r="N7291" s="255"/>
      <c r="O7291" s="98"/>
      <c r="P7291" s="98"/>
      <c r="Q7291" s="130"/>
    </row>
    <row r="7292" spans="1:17" ht="12.6" customHeight="1" x14ac:dyDescent="0.2">
      <c r="A7292" s="234"/>
      <c r="B7292" s="98"/>
      <c r="C7292" s="130"/>
      <c r="D7292" s="240"/>
      <c r="E7292" s="240"/>
      <c r="F7292" s="224"/>
      <c r="G7292" s="98"/>
      <c r="H7292" s="98"/>
      <c r="I7292" s="130"/>
      <c r="J7292" s="98"/>
      <c r="K7292" s="98"/>
      <c r="L7292" s="98"/>
      <c r="M7292" s="255"/>
      <c r="N7292" s="255"/>
      <c r="O7292" s="98"/>
      <c r="P7292" s="98"/>
      <c r="Q7292" s="130"/>
    </row>
    <row r="7293" spans="1:17" ht="12.6" customHeight="1" x14ac:dyDescent="0.2">
      <c r="A7293" s="234"/>
      <c r="B7293" s="98"/>
      <c r="C7293" s="130"/>
      <c r="D7293" s="240"/>
      <c r="E7293" s="240"/>
      <c r="F7293" s="224"/>
      <c r="G7293" s="98"/>
      <c r="H7293" s="98"/>
      <c r="I7293" s="130"/>
      <c r="J7293" s="98"/>
      <c r="K7293" s="98"/>
      <c r="L7293" s="98"/>
      <c r="M7293" s="255"/>
      <c r="N7293" s="255"/>
      <c r="O7293" s="98"/>
      <c r="P7293" s="98"/>
      <c r="Q7293" s="130"/>
    </row>
    <row r="7294" spans="1:17" ht="12.6" customHeight="1" x14ac:dyDescent="0.2">
      <c r="A7294" s="234"/>
      <c r="B7294" s="98"/>
      <c r="C7294" s="130"/>
      <c r="D7294" s="240"/>
      <c r="E7294" s="240"/>
      <c r="F7294" s="224"/>
      <c r="G7294" s="98"/>
      <c r="H7294" s="98"/>
      <c r="I7294" s="130"/>
      <c r="J7294" s="98"/>
      <c r="K7294" s="98"/>
      <c r="L7294" s="98"/>
      <c r="M7294" s="255"/>
      <c r="N7294" s="255"/>
      <c r="O7294" s="98"/>
      <c r="P7294" s="98"/>
      <c r="Q7294" s="130"/>
    </row>
    <row r="7295" spans="1:17" ht="12.6" customHeight="1" x14ac:dyDescent="0.2">
      <c r="A7295" s="234"/>
      <c r="B7295" s="98"/>
      <c r="C7295" s="130"/>
      <c r="D7295" s="240"/>
      <c r="E7295" s="240"/>
      <c r="F7295" s="224"/>
      <c r="G7295" s="98"/>
      <c r="H7295" s="98"/>
      <c r="I7295" s="130"/>
      <c r="J7295" s="98"/>
      <c r="K7295" s="98"/>
      <c r="L7295" s="98"/>
      <c r="M7295" s="255"/>
      <c r="N7295" s="255"/>
      <c r="O7295" s="98"/>
      <c r="P7295" s="98"/>
      <c r="Q7295" s="130"/>
    </row>
    <row r="7296" spans="1:17" ht="12.6" customHeight="1" x14ac:dyDescent="0.2">
      <c r="A7296" s="234"/>
      <c r="B7296" s="98"/>
      <c r="C7296" s="130"/>
      <c r="D7296" s="240"/>
      <c r="E7296" s="240"/>
      <c r="F7296" s="224"/>
      <c r="G7296" s="98"/>
      <c r="H7296" s="98"/>
      <c r="I7296" s="130"/>
      <c r="J7296" s="98"/>
      <c r="K7296" s="98"/>
      <c r="L7296" s="98"/>
      <c r="M7296" s="255"/>
      <c r="N7296" s="255"/>
      <c r="O7296" s="98"/>
      <c r="P7296" s="98"/>
      <c r="Q7296" s="130"/>
    </row>
    <row r="7297" spans="1:17" ht="12.6" customHeight="1" x14ac:dyDescent="0.2">
      <c r="A7297" s="234"/>
      <c r="B7297" s="98"/>
      <c r="C7297" s="130"/>
      <c r="D7297" s="240"/>
      <c r="E7297" s="240"/>
      <c r="F7297" s="224"/>
      <c r="G7297" s="98"/>
      <c r="H7297" s="98"/>
      <c r="I7297" s="130"/>
      <c r="J7297" s="98"/>
      <c r="K7297" s="98"/>
      <c r="L7297" s="98"/>
      <c r="M7297" s="255"/>
      <c r="N7297" s="255"/>
      <c r="O7297" s="98"/>
      <c r="P7297" s="98"/>
      <c r="Q7297" s="130"/>
    </row>
    <row r="7298" spans="1:17" ht="12.6" customHeight="1" x14ac:dyDescent="0.2">
      <c r="A7298" s="234"/>
      <c r="B7298" s="98"/>
      <c r="C7298" s="130"/>
      <c r="D7298" s="240"/>
      <c r="E7298" s="240"/>
      <c r="F7298" s="224"/>
      <c r="G7298" s="98"/>
      <c r="H7298" s="98"/>
      <c r="I7298" s="130"/>
      <c r="J7298" s="98"/>
      <c r="K7298" s="98"/>
      <c r="L7298" s="98"/>
      <c r="M7298" s="255"/>
      <c r="N7298" s="255"/>
      <c r="O7298" s="98"/>
      <c r="P7298" s="98"/>
      <c r="Q7298" s="130"/>
    </row>
    <row r="7299" spans="1:17" ht="12.6" customHeight="1" x14ac:dyDescent="0.2">
      <c r="A7299" s="234"/>
      <c r="B7299" s="98"/>
      <c r="C7299" s="130"/>
      <c r="D7299" s="240"/>
      <c r="E7299" s="240"/>
      <c r="F7299" s="224"/>
      <c r="G7299" s="98"/>
      <c r="H7299" s="98"/>
      <c r="I7299" s="130"/>
      <c r="J7299" s="98"/>
      <c r="K7299" s="98"/>
      <c r="L7299" s="98"/>
      <c r="M7299" s="255"/>
      <c r="N7299" s="255"/>
      <c r="O7299" s="98"/>
      <c r="P7299" s="98"/>
      <c r="Q7299" s="130"/>
    </row>
    <row r="7300" spans="1:17" ht="12.6" customHeight="1" x14ac:dyDescent="0.2">
      <c r="A7300" s="234"/>
      <c r="B7300" s="98"/>
      <c r="C7300" s="130"/>
      <c r="D7300" s="240"/>
      <c r="E7300" s="240"/>
      <c r="F7300" s="224"/>
      <c r="G7300" s="98"/>
      <c r="H7300" s="98"/>
      <c r="I7300" s="130"/>
      <c r="J7300" s="98"/>
      <c r="K7300" s="98"/>
      <c r="L7300" s="98"/>
      <c r="M7300" s="255"/>
      <c r="N7300" s="255"/>
      <c r="O7300" s="98"/>
      <c r="P7300" s="98"/>
      <c r="Q7300" s="130"/>
    </row>
    <row r="7301" spans="1:17" ht="12.6" customHeight="1" x14ac:dyDescent="0.2">
      <c r="A7301" s="234"/>
      <c r="B7301" s="98"/>
      <c r="C7301" s="130"/>
      <c r="D7301" s="240"/>
      <c r="E7301" s="240"/>
      <c r="F7301" s="224"/>
      <c r="G7301" s="98"/>
      <c r="H7301" s="98"/>
      <c r="I7301" s="130"/>
      <c r="J7301" s="98"/>
      <c r="K7301" s="98"/>
      <c r="L7301" s="98"/>
      <c r="M7301" s="255"/>
      <c r="N7301" s="255"/>
      <c r="O7301" s="98"/>
      <c r="P7301" s="98"/>
      <c r="Q7301" s="130"/>
    </row>
    <row r="7302" spans="1:17" ht="12.6" customHeight="1" x14ac:dyDescent="0.2">
      <c r="A7302" s="234"/>
      <c r="B7302" s="98"/>
      <c r="C7302" s="130"/>
      <c r="D7302" s="240"/>
      <c r="E7302" s="240"/>
      <c r="F7302" s="224"/>
      <c r="G7302" s="98"/>
      <c r="H7302" s="98"/>
      <c r="I7302" s="130"/>
      <c r="J7302" s="98"/>
      <c r="K7302" s="98"/>
      <c r="L7302" s="98"/>
      <c r="M7302" s="255"/>
      <c r="N7302" s="255"/>
      <c r="O7302" s="98"/>
      <c r="P7302" s="98"/>
      <c r="Q7302" s="130"/>
    </row>
    <row r="7303" spans="1:17" ht="12.6" customHeight="1" x14ac:dyDescent="0.2">
      <c r="A7303" s="234"/>
      <c r="B7303" s="98"/>
      <c r="C7303" s="130"/>
      <c r="D7303" s="240"/>
      <c r="E7303" s="240"/>
      <c r="F7303" s="224"/>
      <c r="G7303" s="98"/>
      <c r="H7303" s="98"/>
      <c r="I7303" s="130"/>
      <c r="J7303" s="98"/>
      <c r="K7303" s="98"/>
      <c r="L7303" s="98"/>
      <c r="M7303" s="255"/>
      <c r="N7303" s="255"/>
      <c r="O7303" s="98"/>
      <c r="P7303" s="98"/>
      <c r="Q7303" s="130"/>
    </row>
    <row r="7304" spans="1:17" ht="12.6" customHeight="1" x14ac:dyDescent="0.2">
      <c r="A7304" s="234"/>
      <c r="B7304" s="98"/>
      <c r="C7304" s="130"/>
      <c r="D7304" s="240"/>
      <c r="E7304" s="240"/>
      <c r="F7304" s="224"/>
      <c r="G7304" s="98"/>
      <c r="H7304" s="98"/>
      <c r="I7304" s="130"/>
      <c r="J7304" s="98"/>
      <c r="K7304" s="98"/>
      <c r="L7304" s="98"/>
      <c r="M7304" s="255"/>
      <c r="N7304" s="255"/>
      <c r="O7304" s="98"/>
      <c r="P7304" s="98"/>
      <c r="Q7304" s="130"/>
    </row>
    <row r="7305" spans="1:17" ht="12.6" customHeight="1" x14ac:dyDescent="0.2">
      <c r="A7305" s="234"/>
      <c r="B7305" s="98"/>
      <c r="C7305" s="130"/>
      <c r="D7305" s="240"/>
      <c r="E7305" s="240"/>
      <c r="F7305" s="224"/>
      <c r="G7305" s="98"/>
      <c r="H7305" s="98"/>
      <c r="I7305" s="130"/>
      <c r="J7305" s="98"/>
      <c r="K7305" s="98"/>
      <c r="L7305" s="98"/>
      <c r="M7305" s="255"/>
      <c r="N7305" s="255"/>
      <c r="O7305" s="98"/>
      <c r="P7305" s="98"/>
      <c r="Q7305" s="130"/>
    </row>
    <row r="7306" spans="1:17" ht="12.6" customHeight="1" x14ac:dyDescent="0.2">
      <c r="A7306" s="234"/>
      <c r="B7306" s="98"/>
      <c r="C7306" s="130"/>
      <c r="D7306" s="240"/>
      <c r="E7306" s="240"/>
      <c r="F7306" s="224"/>
      <c r="G7306" s="98"/>
      <c r="H7306" s="98"/>
      <c r="I7306" s="130"/>
      <c r="J7306" s="98"/>
      <c r="K7306" s="98"/>
      <c r="L7306" s="98"/>
      <c r="M7306" s="255"/>
      <c r="N7306" s="255"/>
      <c r="O7306" s="98"/>
      <c r="P7306" s="98"/>
      <c r="Q7306" s="130"/>
    </row>
    <row r="7307" spans="1:17" ht="12.6" customHeight="1" x14ac:dyDescent="0.2">
      <c r="A7307" s="234"/>
      <c r="B7307" s="98"/>
      <c r="C7307" s="130"/>
      <c r="D7307" s="240"/>
      <c r="E7307" s="240"/>
      <c r="F7307" s="224"/>
      <c r="G7307" s="98"/>
      <c r="H7307" s="98"/>
      <c r="I7307" s="130"/>
      <c r="J7307" s="98"/>
      <c r="K7307" s="98"/>
      <c r="L7307" s="98"/>
      <c r="M7307" s="255"/>
      <c r="N7307" s="255"/>
      <c r="O7307" s="98"/>
      <c r="P7307" s="98"/>
      <c r="Q7307" s="130"/>
    </row>
    <row r="7308" spans="1:17" ht="12.6" customHeight="1" x14ac:dyDescent="0.2">
      <c r="A7308" s="234"/>
      <c r="B7308" s="98"/>
      <c r="C7308" s="130"/>
      <c r="D7308" s="240"/>
      <c r="E7308" s="240"/>
      <c r="F7308" s="224"/>
      <c r="G7308" s="98"/>
      <c r="H7308" s="98"/>
      <c r="I7308" s="130"/>
      <c r="J7308" s="98"/>
      <c r="K7308" s="98"/>
      <c r="L7308" s="98"/>
      <c r="M7308" s="255"/>
      <c r="N7308" s="255"/>
      <c r="O7308" s="98"/>
      <c r="P7308" s="98"/>
      <c r="Q7308" s="130"/>
    </row>
    <row r="7309" spans="1:17" ht="12.6" customHeight="1" x14ac:dyDescent="0.2">
      <c r="A7309" s="234"/>
      <c r="B7309" s="98"/>
      <c r="C7309" s="130"/>
      <c r="D7309" s="240"/>
      <c r="E7309" s="240"/>
      <c r="F7309" s="224"/>
      <c r="G7309" s="98"/>
      <c r="H7309" s="98"/>
      <c r="I7309" s="130"/>
      <c r="J7309" s="98"/>
      <c r="K7309" s="98"/>
      <c r="L7309" s="98"/>
      <c r="M7309" s="255"/>
      <c r="N7309" s="255"/>
      <c r="O7309" s="98"/>
      <c r="P7309" s="98"/>
      <c r="Q7309" s="130"/>
    </row>
    <row r="7310" spans="1:17" ht="12.6" customHeight="1" x14ac:dyDescent="0.2">
      <c r="A7310" s="234"/>
      <c r="B7310" s="98"/>
      <c r="C7310" s="130"/>
      <c r="D7310" s="240"/>
      <c r="E7310" s="240"/>
      <c r="F7310" s="224"/>
      <c r="G7310" s="98"/>
      <c r="H7310" s="98"/>
      <c r="I7310" s="130"/>
      <c r="J7310" s="98"/>
      <c r="K7310" s="98"/>
      <c r="L7310" s="98"/>
      <c r="M7310" s="255"/>
      <c r="N7310" s="255"/>
      <c r="O7310" s="98"/>
      <c r="P7310" s="98"/>
      <c r="Q7310" s="130"/>
    </row>
    <row r="7311" spans="1:17" ht="12.6" customHeight="1" x14ac:dyDescent="0.2">
      <c r="A7311" s="234"/>
      <c r="B7311" s="98"/>
      <c r="C7311" s="130"/>
      <c r="D7311" s="240"/>
      <c r="E7311" s="240"/>
      <c r="F7311" s="224"/>
      <c r="G7311" s="98"/>
      <c r="H7311" s="98"/>
      <c r="I7311" s="130"/>
      <c r="J7311" s="98"/>
      <c r="K7311" s="98"/>
      <c r="L7311" s="98"/>
      <c r="M7311" s="255"/>
      <c r="N7311" s="255"/>
      <c r="O7311" s="98"/>
      <c r="P7311" s="98"/>
      <c r="Q7311" s="130"/>
    </row>
    <row r="7312" spans="1:17" ht="12.6" customHeight="1" x14ac:dyDescent="0.2">
      <c r="A7312" s="234"/>
      <c r="B7312" s="98"/>
      <c r="C7312" s="130"/>
      <c r="D7312" s="240"/>
      <c r="E7312" s="240"/>
      <c r="F7312" s="224"/>
      <c r="G7312" s="98"/>
      <c r="H7312" s="98"/>
      <c r="I7312" s="130"/>
      <c r="J7312" s="98"/>
      <c r="K7312" s="98"/>
      <c r="L7312" s="98"/>
      <c r="M7312" s="255"/>
      <c r="N7312" s="255"/>
      <c r="O7312" s="98"/>
      <c r="P7312" s="98"/>
      <c r="Q7312" s="130"/>
    </row>
    <row r="7313" spans="1:17" ht="12.6" customHeight="1" x14ac:dyDescent="0.2">
      <c r="A7313" s="234"/>
      <c r="B7313" s="98"/>
      <c r="C7313" s="130"/>
      <c r="D7313" s="240"/>
      <c r="E7313" s="240"/>
      <c r="F7313" s="224"/>
      <c r="G7313" s="98"/>
      <c r="H7313" s="98"/>
      <c r="I7313" s="130"/>
      <c r="J7313" s="98"/>
      <c r="K7313" s="98"/>
      <c r="L7313" s="98"/>
      <c r="M7313" s="255"/>
      <c r="N7313" s="255"/>
      <c r="O7313" s="98"/>
      <c r="P7313" s="98"/>
      <c r="Q7313" s="130"/>
    </row>
    <row r="7314" spans="1:17" ht="12.6" customHeight="1" x14ac:dyDescent="0.2">
      <c r="A7314" s="234"/>
      <c r="B7314" s="98"/>
      <c r="C7314" s="130"/>
      <c r="D7314" s="240"/>
      <c r="E7314" s="240"/>
      <c r="F7314" s="224"/>
      <c r="G7314" s="98"/>
      <c r="H7314" s="98"/>
      <c r="I7314" s="130"/>
      <c r="J7314" s="98"/>
      <c r="K7314" s="98"/>
      <c r="L7314" s="98"/>
      <c r="M7314" s="255"/>
      <c r="N7314" s="255"/>
      <c r="O7314" s="98"/>
      <c r="P7314" s="98"/>
      <c r="Q7314" s="130"/>
    </row>
    <row r="7315" spans="1:17" ht="12.6" customHeight="1" x14ac:dyDescent="0.2">
      <c r="A7315" s="234"/>
      <c r="B7315" s="98"/>
      <c r="C7315" s="130"/>
      <c r="D7315" s="240"/>
      <c r="E7315" s="240"/>
      <c r="F7315" s="224"/>
      <c r="G7315" s="98"/>
      <c r="H7315" s="98"/>
      <c r="I7315" s="130"/>
      <c r="J7315" s="98"/>
      <c r="K7315" s="98"/>
      <c r="L7315" s="98"/>
      <c r="M7315" s="255"/>
      <c r="N7315" s="255"/>
      <c r="O7315" s="98"/>
      <c r="P7315" s="98"/>
      <c r="Q7315" s="130"/>
    </row>
    <row r="7316" spans="1:17" ht="12.6" customHeight="1" x14ac:dyDescent="0.2">
      <c r="A7316" s="234"/>
      <c r="B7316" s="98"/>
      <c r="C7316" s="130"/>
      <c r="D7316" s="240"/>
      <c r="E7316" s="240"/>
      <c r="F7316" s="224"/>
      <c r="G7316" s="98"/>
      <c r="H7316" s="98"/>
      <c r="I7316" s="130"/>
      <c r="J7316" s="98"/>
      <c r="K7316" s="98"/>
      <c r="L7316" s="98"/>
      <c r="M7316" s="255"/>
      <c r="N7316" s="255"/>
      <c r="O7316" s="98"/>
      <c r="P7316" s="98"/>
      <c r="Q7316" s="130"/>
    </row>
    <row r="7317" spans="1:17" ht="12.6" customHeight="1" x14ac:dyDescent="0.2">
      <c r="A7317" s="234"/>
      <c r="B7317" s="98"/>
      <c r="C7317" s="130"/>
      <c r="D7317" s="240"/>
      <c r="E7317" s="240"/>
      <c r="F7317" s="224"/>
      <c r="G7317" s="98"/>
      <c r="H7317" s="98"/>
      <c r="I7317" s="130"/>
      <c r="J7317" s="98"/>
      <c r="K7317" s="98"/>
      <c r="L7317" s="98"/>
      <c r="M7317" s="255"/>
      <c r="N7317" s="255"/>
      <c r="O7317" s="98"/>
      <c r="P7317" s="98"/>
      <c r="Q7317" s="130"/>
    </row>
    <row r="7318" spans="1:17" ht="12.6" customHeight="1" x14ac:dyDescent="0.2">
      <c r="A7318" s="234"/>
      <c r="B7318" s="98"/>
      <c r="C7318" s="130"/>
      <c r="D7318" s="240"/>
      <c r="E7318" s="240"/>
      <c r="F7318" s="224"/>
      <c r="G7318" s="98"/>
      <c r="H7318" s="98"/>
      <c r="I7318" s="130"/>
      <c r="J7318" s="98"/>
      <c r="K7318" s="98"/>
      <c r="L7318" s="98"/>
      <c r="M7318" s="255"/>
      <c r="N7318" s="255"/>
      <c r="O7318" s="98"/>
      <c r="P7318" s="98"/>
      <c r="Q7318" s="130"/>
    </row>
    <row r="7319" spans="1:17" ht="12.6" customHeight="1" x14ac:dyDescent="0.2">
      <c r="A7319" s="234"/>
      <c r="B7319" s="98"/>
      <c r="C7319" s="130"/>
      <c r="D7319" s="240"/>
      <c r="E7319" s="240"/>
      <c r="F7319" s="224"/>
      <c r="G7319" s="98"/>
      <c r="H7319" s="98"/>
      <c r="I7319" s="130"/>
      <c r="J7319" s="98"/>
      <c r="K7319" s="98"/>
      <c r="L7319" s="98"/>
      <c r="M7319" s="255"/>
      <c r="N7319" s="255"/>
      <c r="O7319" s="98"/>
      <c r="P7319" s="98"/>
      <c r="Q7319" s="130"/>
    </row>
    <row r="7320" spans="1:17" ht="12.6" customHeight="1" x14ac:dyDescent="0.2">
      <c r="A7320" s="234"/>
      <c r="B7320" s="98"/>
      <c r="C7320" s="130"/>
      <c r="D7320" s="240"/>
      <c r="E7320" s="240"/>
      <c r="F7320" s="224"/>
      <c r="G7320" s="98"/>
      <c r="H7320" s="98"/>
      <c r="I7320" s="130"/>
      <c r="J7320" s="98"/>
      <c r="K7320" s="98"/>
      <c r="L7320" s="98"/>
      <c r="M7320" s="255"/>
      <c r="N7320" s="255"/>
      <c r="O7320" s="98"/>
      <c r="P7320" s="98"/>
      <c r="Q7320" s="130"/>
    </row>
    <row r="7321" spans="1:17" ht="12.6" customHeight="1" x14ac:dyDescent="0.2">
      <c r="A7321" s="234"/>
      <c r="B7321" s="98"/>
      <c r="C7321" s="130"/>
      <c r="D7321" s="240"/>
      <c r="E7321" s="240"/>
      <c r="F7321" s="224"/>
      <c r="G7321" s="98"/>
      <c r="H7321" s="98"/>
      <c r="I7321" s="130"/>
      <c r="J7321" s="98"/>
      <c r="K7321" s="98"/>
      <c r="L7321" s="98"/>
      <c r="M7321" s="255"/>
      <c r="N7321" s="255"/>
      <c r="O7321" s="98"/>
      <c r="P7321" s="98"/>
      <c r="Q7321" s="130"/>
    </row>
    <row r="7322" spans="1:17" ht="12.6" customHeight="1" x14ac:dyDescent="0.2">
      <c r="A7322" s="234"/>
      <c r="B7322" s="98"/>
      <c r="C7322" s="130"/>
      <c r="D7322" s="240"/>
      <c r="E7322" s="240"/>
      <c r="F7322" s="224"/>
      <c r="G7322" s="98"/>
      <c r="H7322" s="98"/>
      <c r="I7322" s="130"/>
      <c r="J7322" s="98"/>
      <c r="K7322" s="98"/>
      <c r="L7322" s="98"/>
      <c r="M7322" s="255"/>
      <c r="N7322" s="255"/>
      <c r="O7322" s="98"/>
      <c r="P7322" s="98"/>
      <c r="Q7322" s="130"/>
    </row>
    <row r="7323" spans="1:17" ht="12.6" customHeight="1" x14ac:dyDescent="0.2">
      <c r="A7323" s="234"/>
      <c r="B7323" s="98"/>
      <c r="C7323" s="130"/>
      <c r="D7323" s="240"/>
      <c r="E7323" s="240"/>
      <c r="F7323" s="224"/>
      <c r="G7323" s="98"/>
      <c r="H7323" s="98"/>
      <c r="I7323" s="130"/>
      <c r="J7323" s="98"/>
      <c r="K7323" s="98"/>
      <c r="L7323" s="98"/>
      <c r="M7323" s="255"/>
      <c r="N7323" s="255"/>
      <c r="O7323" s="98"/>
      <c r="P7323" s="98"/>
      <c r="Q7323" s="130"/>
    </row>
    <row r="7324" spans="1:17" ht="12.6" customHeight="1" x14ac:dyDescent="0.2">
      <c r="A7324" s="234"/>
      <c r="B7324" s="98"/>
      <c r="C7324" s="130"/>
      <c r="D7324" s="240"/>
      <c r="E7324" s="240"/>
      <c r="F7324" s="224"/>
      <c r="G7324" s="98"/>
      <c r="H7324" s="98"/>
      <c r="I7324" s="130"/>
      <c r="J7324" s="98"/>
      <c r="K7324" s="98"/>
      <c r="L7324" s="98"/>
      <c r="M7324" s="255"/>
      <c r="N7324" s="255"/>
      <c r="O7324" s="98"/>
      <c r="P7324" s="98"/>
      <c r="Q7324" s="130"/>
    </row>
    <row r="7325" spans="1:17" ht="12.6" customHeight="1" x14ac:dyDescent="0.2">
      <c r="A7325" s="234"/>
      <c r="B7325" s="98"/>
      <c r="C7325" s="130"/>
      <c r="D7325" s="240"/>
      <c r="E7325" s="240"/>
      <c r="F7325" s="224"/>
      <c r="G7325" s="98"/>
      <c r="H7325" s="98"/>
      <c r="I7325" s="130"/>
      <c r="J7325" s="98"/>
      <c r="K7325" s="98"/>
      <c r="L7325" s="98"/>
      <c r="M7325" s="255"/>
      <c r="N7325" s="255"/>
      <c r="O7325" s="98"/>
      <c r="P7325" s="98"/>
      <c r="Q7325" s="130"/>
    </row>
    <row r="7326" spans="1:17" ht="12.6" customHeight="1" x14ac:dyDescent="0.2">
      <c r="A7326" s="234"/>
      <c r="B7326" s="98"/>
      <c r="C7326" s="130"/>
      <c r="D7326" s="240"/>
      <c r="E7326" s="240"/>
      <c r="F7326" s="224"/>
      <c r="G7326" s="98"/>
      <c r="H7326" s="98"/>
      <c r="I7326" s="130"/>
      <c r="J7326" s="98"/>
      <c r="K7326" s="98"/>
      <c r="L7326" s="98"/>
      <c r="M7326" s="255"/>
      <c r="N7326" s="255"/>
      <c r="O7326" s="98"/>
      <c r="P7326" s="98"/>
      <c r="Q7326" s="130"/>
    </row>
    <row r="7327" spans="1:17" ht="12.6" customHeight="1" x14ac:dyDescent="0.2">
      <c r="A7327" s="234"/>
      <c r="B7327" s="98"/>
      <c r="C7327" s="130"/>
      <c r="D7327" s="240"/>
      <c r="E7327" s="240"/>
      <c r="F7327" s="224"/>
      <c r="G7327" s="98"/>
      <c r="H7327" s="98"/>
      <c r="I7327" s="130"/>
      <c r="J7327" s="98"/>
      <c r="K7327" s="98"/>
      <c r="L7327" s="98"/>
      <c r="M7327" s="255"/>
      <c r="N7327" s="255"/>
      <c r="O7327" s="98"/>
      <c r="P7327" s="98"/>
      <c r="Q7327" s="130"/>
    </row>
    <row r="7328" spans="1:17" ht="12.6" customHeight="1" x14ac:dyDescent="0.2">
      <c r="A7328" s="234"/>
      <c r="B7328" s="98"/>
      <c r="C7328" s="130"/>
      <c r="D7328" s="240"/>
      <c r="E7328" s="240"/>
      <c r="F7328" s="224"/>
      <c r="G7328" s="98"/>
      <c r="H7328" s="98"/>
      <c r="I7328" s="130"/>
      <c r="J7328" s="98"/>
      <c r="K7328" s="98"/>
      <c r="L7328" s="98"/>
      <c r="M7328" s="255"/>
      <c r="N7328" s="255"/>
      <c r="O7328" s="98"/>
      <c r="P7328" s="98"/>
      <c r="Q7328" s="130"/>
    </row>
    <row r="7329" spans="1:17" ht="12.6" customHeight="1" x14ac:dyDescent="0.2">
      <c r="A7329" s="234"/>
      <c r="B7329" s="98"/>
      <c r="C7329" s="130"/>
      <c r="D7329" s="240"/>
      <c r="E7329" s="240"/>
      <c r="F7329" s="224"/>
      <c r="G7329" s="98"/>
      <c r="H7329" s="98"/>
      <c r="I7329" s="130"/>
      <c r="J7329" s="98"/>
      <c r="K7329" s="98"/>
      <c r="L7329" s="98"/>
      <c r="M7329" s="255"/>
      <c r="N7329" s="255"/>
      <c r="O7329" s="98"/>
      <c r="P7329" s="98"/>
      <c r="Q7329" s="130"/>
    </row>
    <row r="7330" spans="1:17" ht="12.6" customHeight="1" x14ac:dyDescent="0.2">
      <c r="A7330" s="234"/>
      <c r="B7330" s="98"/>
      <c r="C7330" s="130"/>
      <c r="D7330" s="240"/>
      <c r="E7330" s="240"/>
      <c r="F7330" s="224"/>
      <c r="G7330" s="98"/>
      <c r="H7330" s="98"/>
      <c r="I7330" s="130"/>
      <c r="J7330" s="98"/>
      <c r="K7330" s="98"/>
      <c r="L7330" s="98"/>
      <c r="M7330" s="255"/>
      <c r="N7330" s="255"/>
      <c r="O7330" s="98"/>
      <c r="P7330" s="98"/>
      <c r="Q7330" s="130"/>
    </row>
    <row r="7331" spans="1:17" ht="12.6" customHeight="1" x14ac:dyDescent="0.2">
      <c r="A7331" s="234"/>
      <c r="B7331" s="98"/>
      <c r="C7331" s="130"/>
      <c r="D7331" s="240"/>
      <c r="E7331" s="240"/>
      <c r="F7331" s="224"/>
      <c r="G7331" s="98"/>
      <c r="H7331" s="98"/>
      <c r="I7331" s="130"/>
      <c r="J7331" s="98"/>
      <c r="K7331" s="98"/>
      <c r="L7331" s="98"/>
      <c r="M7331" s="255"/>
      <c r="N7331" s="255"/>
      <c r="O7331" s="98"/>
      <c r="P7331" s="98"/>
      <c r="Q7331" s="130"/>
    </row>
    <row r="7332" spans="1:17" ht="12.6" customHeight="1" x14ac:dyDescent="0.2">
      <c r="A7332" s="234"/>
      <c r="B7332" s="98"/>
      <c r="C7332" s="130"/>
      <c r="D7332" s="240"/>
      <c r="E7332" s="240"/>
      <c r="F7332" s="224"/>
      <c r="G7332" s="98"/>
      <c r="H7332" s="98"/>
      <c r="I7332" s="130"/>
      <c r="J7332" s="98"/>
      <c r="K7332" s="98"/>
      <c r="L7332" s="98"/>
      <c r="M7332" s="255"/>
      <c r="N7332" s="255"/>
      <c r="O7332" s="98"/>
      <c r="P7332" s="98"/>
      <c r="Q7332" s="130"/>
    </row>
    <row r="7333" spans="1:17" ht="12.6" customHeight="1" x14ac:dyDescent="0.2">
      <c r="A7333" s="234"/>
      <c r="B7333" s="98"/>
      <c r="C7333" s="130"/>
      <c r="D7333" s="240"/>
      <c r="E7333" s="240"/>
      <c r="F7333" s="224"/>
      <c r="G7333" s="98"/>
      <c r="H7333" s="98"/>
      <c r="I7333" s="130"/>
      <c r="J7333" s="98"/>
      <c r="K7333" s="98"/>
      <c r="L7333" s="98"/>
      <c r="M7333" s="255"/>
      <c r="N7333" s="255"/>
      <c r="O7333" s="98"/>
      <c r="P7333" s="98"/>
      <c r="Q7333" s="130"/>
    </row>
    <row r="7334" spans="1:17" ht="12.6" customHeight="1" x14ac:dyDescent="0.2">
      <c r="A7334" s="234"/>
      <c r="B7334" s="98"/>
      <c r="C7334" s="130"/>
      <c r="D7334" s="240"/>
      <c r="E7334" s="240"/>
      <c r="F7334" s="224"/>
      <c r="G7334" s="98"/>
      <c r="H7334" s="98"/>
      <c r="I7334" s="130"/>
      <c r="J7334" s="98"/>
      <c r="K7334" s="98"/>
      <c r="L7334" s="98"/>
      <c r="M7334" s="255"/>
      <c r="N7334" s="255"/>
      <c r="O7334" s="98"/>
      <c r="P7334" s="98"/>
      <c r="Q7334" s="130"/>
    </row>
    <row r="7335" spans="1:17" ht="12.6" customHeight="1" x14ac:dyDescent="0.2">
      <c r="A7335" s="234"/>
      <c r="B7335" s="98"/>
      <c r="C7335" s="130"/>
      <c r="D7335" s="240"/>
      <c r="E7335" s="240"/>
      <c r="F7335" s="224"/>
      <c r="G7335" s="98"/>
      <c r="H7335" s="98"/>
      <c r="I7335" s="130"/>
      <c r="J7335" s="98"/>
      <c r="K7335" s="98"/>
      <c r="L7335" s="98"/>
      <c r="M7335" s="255"/>
      <c r="N7335" s="255"/>
      <c r="O7335" s="98"/>
      <c r="P7335" s="98"/>
      <c r="Q7335" s="130"/>
    </row>
    <row r="7336" spans="1:17" ht="12.6" customHeight="1" x14ac:dyDescent="0.2">
      <c r="A7336" s="234"/>
      <c r="B7336" s="98"/>
      <c r="C7336" s="130"/>
      <c r="D7336" s="240"/>
      <c r="E7336" s="240"/>
      <c r="F7336" s="224"/>
      <c r="G7336" s="98"/>
      <c r="H7336" s="98"/>
      <c r="I7336" s="130"/>
      <c r="J7336" s="98"/>
      <c r="K7336" s="98"/>
      <c r="L7336" s="98"/>
      <c r="M7336" s="255"/>
      <c r="N7336" s="255"/>
      <c r="O7336" s="98"/>
      <c r="P7336" s="98"/>
      <c r="Q7336" s="130"/>
    </row>
    <row r="7337" spans="1:17" ht="12.6" customHeight="1" x14ac:dyDescent="0.2">
      <c r="A7337" s="234"/>
      <c r="B7337" s="98"/>
      <c r="C7337" s="130"/>
      <c r="D7337" s="240"/>
      <c r="E7337" s="240"/>
      <c r="F7337" s="224"/>
      <c r="G7337" s="98"/>
      <c r="H7337" s="98"/>
      <c r="I7337" s="130"/>
      <c r="J7337" s="98"/>
      <c r="K7337" s="98"/>
      <c r="L7337" s="98"/>
      <c r="M7337" s="255"/>
      <c r="N7337" s="255"/>
      <c r="O7337" s="98"/>
      <c r="P7337" s="98"/>
      <c r="Q7337" s="130"/>
    </row>
    <row r="7338" spans="1:17" ht="12.6" customHeight="1" x14ac:dyDescent="0.2">
      <c r="A7338" s="234"/>
      <c r="B7338" s="98"/>
      <c r="C7338" s="130"/>
      <c r="D7338" s="240"/>
      <c r="E7338" s="240"/>
      <c r="F7338" s="224"/>
      <c r="G7338" s="98"/>
      <c r="H7338" s="98"/>
      <c r="I7338" s="130"/>
      <c r="J7338" s="98"/>
      <c r="K7338" s="98"/>
      <c r="L7338" s="98"/>
      <c r="M7338" s="255"/>
      <c r="N7338" s="255"/>
      <c r="O7338" s="98"/>
      <c r="P7338" s="98"/>
      <c r="Q7338" s="130"/>
    </row>
    <row r="7339" spans="1:17" ht="12.6" customHeight="1" x14ac:dyDescent="0.2">
      <c r="A7339" s="234"/>
      <c r="B7339" s="98"/>
      <c r="C7339" s="130"/>
      <c r="D7339" s="240"/>
      <c r="E7339" s="240"/>
      <c r="F7339" s="224"/>
      <c r="G7339" s="98"/>
      <c r="H7339" s="98"/>
      <c r="I7339" s="130"/>
      <c r="J7339" s="98"/>
      <c r="K7339" s="98"/>
      <c r="L7339" s="98"/>
      <c r="M7339" s="255"/>
      <c r="N7339" s="255"/>
      <c r="O7339" s="98"/>
      <c r="P7339" s="98"/>
      <c r="Q7339" s="130"/>
    </row>
    <row r="7340" spans="1:17" ht="12.6" customHeight="1" x14ac:dyDescent="0.2">
      <c r="A7340" s="234"/>
      <c r="B7340" s="98"/>
      <c r="C7340" s="130"/>
      <c r="D7340" s="240"/>
      <c r="E7340" s="240"/>
      <c r="F7340" s="224"/>
      <c r="G7340" s="98"/>
      <c r="H7340" s="98"/>
      <c r="I7340" s="130"/>
      <c r="J7340" s="98"/>
      <c r="K7340" s="98"/>
      <c r="L7340" s="98"/>
      <c r="M7340" s="255"/>
      <c r="N7340" s="255"/>
      <c r="O7340" s="98"/>
      <c r="P7340" s="98"/>
      <c r="Q7340" s="130"/>
    </row>
    <row r="7341" spans="1:17" ht="12.6" customHeight="1" x14ac:dyDescent="0.2">
      <c r="A7341" s="234"/>
      <c r="B7341" s="98"/>
      <c r="C7341" s="130"/>
      <c r="D7341" s="240"/>
      <c r="E7341" s="240"/>
      <c r="F7341" s="224"/>
      <c r="G7341" s="98"/>
      <c r="H7341" s="98"/>
      <c r="I7341" s="130"/>
      <c r="J7341" s="98"/>
      <c r="K7341" s="98"/>
      <c r="L7341" s="98"/>
      <c r="M7341" s="255"/>
      <c r="N7341" s="255"/>
      <c r="O7341" s="98"/>
      <c r="P7341" s="98"/>
      <c r="Q7341" s="130"/>
    </row>
    <row r="7342" spans="1:17" ht="12.6" customHeight="1" x14ac:dyDescent="0.2">
      <c r="A7342" s="234"/>
      <c r="B7342" s="98"/>
      <c r="C7342" s="130"/>
      <c r="D7342" s="240"/>
      <c r="E7342" s="240"/>
      <c r="F7342" s="224"/>
      <c r="G7342" s="98"/>
      <c r="H7342" s="98"/>
      <c r="I7342" s="130"/>
      <c r="J7342" s="98"/>
      <c r="K7342" s="98"/>
      <c r="L7342" s="98"/>
      <c r="M7342" s="255"/>
      <c r="N7342" s="255"/>
      <c r="O7342" s="98"/>
      <c r="P7342" s="98"/>
      <c r="Q7342" s="130"/>
    </row>
    <row r="7343" spans="1:17" ht="12.6" customHeight="1" x14ac:dyDescent="0.2">
      <c r="A7343" s="234"/>
      <c r="B7343" s="98"/>
      <c r="C7343" s="130"/>
      <c r="D7343" s="240"/>
      <c r="E7343" s="240"/>
      <c r="F7343" s="224"/>
      <c r="G7343" s="98"/>
      <c r="H7343" s="98"/>
      <c r="I7343" s="130"/>
      <c r="J7343" s="98"/>
      <c r="K7343" s="98"/>
      <c r="L7343" s="98"/>
      <c r="M7343" s="255"/>
      <c r="N7343" s="255"/>
      <c r="O7343" s="98"/>
      <c r="P7343" s="98"/>
      <c r="Q7343" s="130"/>
    </row>
    <row r="7344" spans="1:17" ht="12.6" customHeight="1" x14ac:dyDescent="0.2">
      <c r="A7344" s="234"/>
      <c r="B7344" s="98"/>
      <c r="C7344" s="130"/>
      <c r="D7344" s="240"/>
      <c r="E7344" s="240"/>
      <c r="F7344" s="224"/>
      <c r="G7344" s="98"/>
      <c r="H7344" s="98"/>
      <c r="I7344" s="130"/>
      <c r="J7344" s="98"/>
      <c r="K7344" s="98"/>
      <c r="L7344" s="98"/>
      <c r="M7344" s="255"/>
      <c r="N7344" s="255"/>
      <c r="O7344" s="98"/>
      <c r="P7344" s="98"/>
      <c r="Q7344" s="130"/>
    </row>
    <row r="7345" spans="1:17" ht="12.6" customHeight="1" x14ac:dyDescent="0.2">
      <c r="A7345" s="234"/>
      <c r="B7345" s="98"/>
      <c r="C7345" s="130"/>
      <c r="D7345" s="240"/>
      <c r="E7345" s="240"/>
      <c r="F7345" s="224"/>
      <c r="G7345" s="98"/>
      <c r="H7345" s="98"/>
      <c r="I7345" s="130"/>
      <c r="J7345" s="98"/>
      <c r="K7345" s="98"/>
      <c r="L7345" s="98"/>
      <c r="M7345" s="255"/>
      <c r="N7345" s="255"/>
      <c r="O7345" s="98"/>
      <c r="P7345" s="98"/>
      <c r="Q7345" s="130"/>
    </row>
    <row r="7346" spans="1:17" ht="12.6" customHeight="1" x14ac:dyDescent="0.2">
      <c r="A7346" s="234"/>
      <c r="B7346" s="98"/>
      <c r="C7346" s="130"/>
      <c r="D7346" s="240"/>
      <c r="E7346" s="240"/>
      <c r="F7346" s="224"/>
      <c r="G7346" s="98"/>
      <c r="H7346" s="98"/>
      <c r="I7346" s="130"/>
      <c r="J7346" s="98"/>
      <c r="K7346" s="98"/>
      <c r="L7346" s="98"/>
      <c r="M7346" s="255"/>
      <c r="N7346" s="255"/>
      <c r="O7346" s="98"/>
      <c r="P7346" s="98"/>
      <c r="Q7346" s="130"/>
    </row>
    <row r="7347" spans="1:17" ht="12.6" customHeight="1" x14ac:dyDescent="0.2">
      <c r="A7347" s="234"/>
      <c r="B7347" s="98"/>
      <c r="C7347" s="130"/>
      <c r="D7347" s="240"/>
      <c r="E7347" s="240"/>
      <c r="F7347" s="224"/>
      <c r="G7347" s="98"/>
      <c r="H7347" s="98"/>
      <c r="I7347" s="130"/>
      <c r="J7347" s="98"/>
      <c r="K7347" s="98"/>
      <c r="L7347" s="98"/>
      <c r="M7347" s="255"/>
      <c r="N7347" s="255"/>
      <c r="O7347" s="98"/>
      <c r="P7347" s="98"/>
      <c r="Q7347" s="130"/>
    </row>
    <row r="7348" spans="1:17" ht="12.6" customHeight="1" x14ac:dyDescent="0.2">
      <c r="A7348" s="234"/>
      <c r="B7348" s="98"/>
      <c r="C7348" s="130"/>
      <c r="D7348" s="240"/>
      <c r="E7348" s="240"/>
      <c r="F7348" s="224"/>
      <c r="G7348" s="98"/>
      <c r="H7348" s="98"/>
      <c r="I7348" s="130"/>
      <c r="J7348" s="98"/>
      <c r="K7348" s="98"/>
      <c r="L7348" s="98"/>
      <c r="M7348" s="255"/>
      <c r="N7348" s="255"/>
      <c r="O7348" s="98"/>
      <c r="P7348" s="98"/>
      <c r="Q7348" s="130"/>
    </row>
    <row r="7349" spans="1:17" ht="12.6" customHeight="1" x14ac:dyDescent="0.2">
      <c r="A7349" s="234"/>
      <c r="B7349" s="98"/>
      <c r="C7349" s="130"/>
      <c r="D7349" s="240"/>
      <c r="E7349" s="240"/>
      <c r="F7349" s="224"/>
      <c r="G7349" s="98"/>
      <c r="H7349" s="98"/>
      <c r="I7349" s="130"/>
      <c r="J7349" s="98"/>
      <c r="K7349" s="98"/>
      <c r="L7349" s="98"/>
      <c r="M7349" s="255"/>
      <c r="N7349" s="255"/>
      <c r="O7349" s="98"/>
      <c r="P7349" s="98"/>
      <c r="Q7349" s="130"/>
    </row>
    <row r="7350" spans="1:17" ht="12.6" customHeight="1" x14ac:dyDescent="0.2">
      <c r="A7350" s="234"/>
      <c r="B7350" s="98"/>
      <c r="C7350" s="130"/>
      <c r="D7350" s="240"/>
      <c r="E7350" s="240"/>
      <c r="F7350" s="224"/>
      <c r="G7350" s="98"/>
      <c r="H7350" s="98"/>
      <c r="I7350" s="130"/>
      <c r="J7350" s="98"/>
      <c r="K7350" s="98"/>
      <c r="L7350" s="98"/>
      <c r="M7350" s="255"/>
      <c r="N7350" s="255"/>
      <c r="O7350" s="98"/>
      <c r="P7350" s="98"/>
      <c r="Q7350" s="130"/>
    </row>
    <row r="7351" spans="1:17" ht="12.6" customHeight="1" x14ac:dyDescent="0.2">
      <c r="A7351" s="234"/>
      <c r="B7351" s="98"/>
      <c r="C7351" s="130"/>
      <c r="D7351" s="240"/>
      <c r="E7351" s="240"/>
      <c r="F7351" s="224"/>
      <c r="G7351" s="98"/>
      <c r="H7351" s="98"/>
      <c r="I7351" s="130"/>
      <c r="J7351" s="98"/>
      <c r="K7351" s="98"/>
      <c r="L7351" s="98"/>
      <c r="M7351" s="255"/>
      <c r="N7351" s="255"/>
      <c r="O7351" s="98"/>
      <c r="P7351" s="98"/>
      <c r="Q7351" s="130"/>
    </row>
    <row r="7352" spans="1:17" ht="12.6" customHeight="1" x14ac:dyDescent="0.2">
      <c r="A7352" s="234"/>
      <c r="B7352" s="98"/>
      <c r="C7352" s="130"/>
      <c r="D7352" s="240"/>
      <c r="E7352" s="240"/>
      <c r="F7352" s="224"/>
      <c r="G7352" s="98"/>
      <c r="H7352" s="98"/>
      <c r="I7352" s="130"/>
      <c r="J7352" s="98"/>
      <c r="K7352" s="98"/>
      <c r="L7352" s="98"/>
      <c r="M7352" s="255"/>
      <c r="N7352" s="255"/>
      <c r="O7352" s="98"/>
      <c r="P7352" s="98"/>
      <c r="Q7352" s="130"/>
    </row>
    <row r="7353" spans="1:17" ht="12.6" customHeight="1" x14ac:dyDescent="0.2">
      <c r="A7353" s="234"/>
      <c r="B7353" s="98"/>
      <c r="C7353" s="130"/>
      <c r="D7353" s="240"/>
      <c r="E7353" s="240"/>
      <c r="F7353" s="224"/>
      <c r="G7353" s="98"/>
      <c r="H7353" s="98"/>
      <c r="I7353" s="130"/>
      <c r="J7353" s="98"/>
      <c r="K7353" s="98"/>
      <c r="L7353" s="98"/>
      <c r="M7353" s="255"/>
      <c r="N7353" s="255"/>
      <c r="O7353" s="98"/>
      <c r="P7353" s="98"/>
      <c r="Q7353" s="130"/>
    </row>
    <row r="7354" spans="1:17" ht="12.6" customHeight="1" x14ac:dyDescent="0.2">
      <c r="A7354" s="234"/>
      <c r="B7354" s="98"/>
      <c r="C7354" s="130"/>
      <c r="D7354" s="240"/>
      <c r="E7354" s="240"/>
      <c r="F7354" s="224"/>
      <c r="G7354" s="98"/>
      <c r="H7354" s="98"/>
      <c r="I7354" s="130"/>
      <c r="J7354" s="98"/>
      <c r="K7354" s="98"/>
      <c r="L7354" s="98"/>
      <c r="M7354" s="255"/>
      <c r="N7354" s="255"/>
      <c r="O7354" s="98"/>
      <c r="P7354" s="98"/>
      <c r="Q7354" s="130"/>
    </row>
    <row r="7355" spans="1:17" ht="12.6" customHeight="1" x14ac:dyDescent="0.2">
      <c r="A7355" s="234"/>
      <c r="B7355" s="98"/>
      <c r="C7355" s="130"/>
      <c r="D7355" s="240"/>
      <c r="E7355" s="240"/>
      <c r="F7355" s="224"/>
      <c r="G7355" s="98"/>
      <c r="H7355" s="98"/>
      <c r="I7355" s="130"/>
      <c r="J7355" s="98"/>
      <c r="K7355" s="98"/>
      <c r="L7355" s="98"/>
      <c r="M7355" s="255"/>
      <c r="N7355" s="255"/>
      <c r="O7355" s="98"/>
      <c r="P7355" s="98"/>
      <c r="Q7355" s="130"/>
    </row>
    <row r="7356" spans="1:17" ht="12.6" customHeight="1" x14ac:dyDescent="0.2">
      <c r="A7356" s="234"/>
      <c r="B7356" s="98"/>
      <c r="C7356" s="130"/>
      <c r="D7356" s="240"/>
      <c r="E7356" s="240"/>
      <c r="F7356" s="224"/>
      <c r="G7356" s="98"/>
      <c r="H7356" s="98"/>
      <c r="I7356" s="130"/>
      <c r="J7356" s="98"/>
      <c r="K7356" s="98"/>
      <c r="L7356" s="98"/>
      <c r="M7356" s="255"/>
      <c r="N7356" s="255"/>
      <c r="O7356" s="98"/>
      <c r="P7356" s="98"/>
      <c r="Q7356" s="130"/>
    </row>
    <row r="7357" spans="1:17" ht="12.6" customHeight="1" x14ac:dyDescent="0.2">
      <c r="A7357" s="234"/>
      <c r="B7357" s="98"/>
      <c r="C7357" s="130"/>
      <c r="D7357" s="240"/>
      <c r="E7357" s="240"/>
      <c r="F7357" s="224"/>
      <c r="G7357" s="98"/>
      <c r="H7357" s="98"/>
      <c r="I7357" s="130"/>
      <c r="J7357" s="98"/>
      <c r="K7357" s="98"/>
      <c r="L7357" s="98"/>
      <c r="M7357" s="255"/>
      <c r="N7357" s="255"/>
      <c r="O7357" s="98"/>
      <c r="P7357" s="98"/>
      <c r="Q7357" s="130"/>
    </row>
    <row r="7358" spans="1:17" ht="12.6" customHeight="1" x14ac:dyDescent="0.2">
      <c r="A7358" s="234"/>
      <c r="B7358" s="98"/>
      <c r="C7358" s="130"/>
      <c r="D7358" s="240"/>
      <c r="E7358" s="240"/>
      <c r="F7358" s="224"/>
      <c r="G7358" s="98"/>
      <c r="H7358" s="98"/>
      <c r="I7358" s="130"/>
      <c r="J7358" s="98"/>
      <c r="K7358" s="98"/>
      <c r="L7358" s="98"/>
      <c r="M7358" s="255"/>
      <c r="N7358" s="255"/>
      <c r="O7358" s="98"/>
      <c r="P7358" s="98"/>
      <c r="Q7358" s="130"/>
    </row>
    <row r="7359" spans="1:17" ht="12.6" customHeight="1" x14ac:dyDescent="0.2">
      <c r="A7359" s="234"/>
      <c r="B7359" s="98"/>
      <c r="C7359" s="130"/>
      <c r="D7359" s="240"/>
      <c r="E7359" s="240"/>
      <c r="F7359" s="224"/>
      <c r="G7359" s="98"/>
      <c r="H7359" s="98"/>
      <c r="I7359" s="130"/>
      <c r="J7359" s="98"/>
      <c r="K7359" s="98"/>
      <c r="L7359" s="98"/>
      <c r="M7359" s="255"/>
      <c r="N7359" s="255"/>
      <c r="O7359" s="98"/>
      <c r="P7359" s="98"/>
      <c r="Q7359" s="130"/>
    </row>
    <row r="7360" spans="1:17" ht="12.6" customHeight="1" x14ac:dyDescent="0.2">
      <c r="A7360" s="234"/>
      <c r="B7360" s="98"/>
      <c r="C7360" s="130"/>
      <c r="D7360" s="240"/>
      <c r="E7360" s="240"/>
      <c r="F7360" s="224"/>
      <c r="G7360" s="98"/>
      <c r="H7360" s="98"/>
      <c r="I7360" s="130"/>
      <c r="J7360" s="98"/>
      <c r="K7360" s="98"/>
      <c r="L7360" s="98"/>
      <c r="M7360" s="255"/>
      <c r="N7360" s="255"/>
      <c r="O7360" s="98"/>
      <c r="P7360" s="98"/>
      <c r="Q7360" s="130"/>
    </row>
    <row r="7361" spans="1:17" ht="12.6" customHeight="1" x14ac:dyDescent="0.2">
      <c r="A7361" s="234"/>
      <c r="B7361" s="98"/>
      <c r="C7361" s="130"/>
      <c r="D7361" s="240"/>
      <c r="E7361" s="240"/>
      <c r="F7361" s="224"/>
      <c r="G7361" s="98"/>
      <c r="H7361" s="98"/>
      <c r="I7361" s="130"/>
      <c r="J7361" s="98"/>
      <c r="K7361" s="98"/>
      <c r="L7361" s="98"/>
      <c r="M7361" s="255"/>
      <c r="N7361" s="255"/>
      <c r="O7361" s="98"/>
      <c r="P7361" s="98"/>
      <c r="Q7361" s="130"/>
    </row>
    <row r="7362" spans="1:17" ht="12.6" customHeight="1" x14ac:dyDescent="0.2">
      <c r="A7362" s="234"/>
      <c r="B7362" s="98"/>
      <c r="C7362" s="130"/>
      <c r="D7362" s="240"/>
      <c r="E7362" s="240"/>
      <c r="F7362" s="224"/>
      <c r="G7362" s="98"/>
      <c r="H7362" s="98"/>
      <c r="I7362" s="130"/>
      <c r="J7362" s="98"/>
      <c r="K7362" s="98"/>
      <c r="L7362" s="98"/>
      <c r="M7362" s="255"/>
      <c r="N7362" s="255"/>
      <c r="O7362" s="98"/>
      <c r="P7362" s="98"/>
      <c r="Q7362" s="130"/>
    </row>
    <row r="7363" spans="1:17" ht="12.6" customHeight="1" x14ac:dyDescent="0.2">
      <c r="A7363" s="234"/>
      <c r="B7363" s="98"/>
      <c r="C7363" s="130"/>
      <c r="D7363" s="240"/>
      <c r="E7363" s="240"/>
      <c r="F7363" s="224"/>
      <c r="G7363" s="98"/>
      <c r="H7363" s="98"/>
      <c r="I7363" s="130"/>
      <c r="J7363" s="98"/>
      <c r="K7363" s="98"/>
      <c r="L7363" s="98"/>
      <c r="M7363" s="255"/>
      <c r="N7363" s="255"/>
      <c r="O7363" s="98"/>
      <c r="P7363" s="98"/>
      <c r="Q7363" s="130"/>
    </row>
    <row r="7364" spans="1:17" ht="12.6" customHeight="1" x14ac:dyDescent="0.2">
      <c r="A7364" s="234"/>
      <c r="B7364" s="98"/>
      <c r="C7364" s="130"/>
      <c r="D7364" s="240"/>
      <c r="E7364" s="240"/>
      <c r="F7364" s="224"/>
      <c r="G7364" s="98"/>
      <c r="H7364" s="98"/>
      <c r="I7364" s="130"/>
      <c r="J7364" s="98"/>
      <c r="K7364" s="98"/>
      <c r="L7364" s="98"/>
      <c r="M7364" s="255"/>
      <c r="N7364" s="255"/>
      <c r="O7364" s="98"/>
      <c r="P7364" s="98"/>
      <c r="Q7364" s="130"/>
    </row>
    <row r="7365" spans="1:17" ht="12.6" customHeight="1" x14ac:dyDescent="0.2">
      <c r="A7365" s="234"/>
      <c r="B7365" s="98"/>
      <c r="C7365" s="130"/>
      <c r="D7365" s="240"/>
      <c r="E7365" s="240"/>
      <c r="F7365" s="224"/>
      <c r="G7365" s="98"/>
      <c r="H7365" s="98"/>
      <c r="I7365" s="130"/>
      <c r="J7365" s="98"/>
      <c r="K7365" s="98"/>
      <c r="L7365" s="98"/>
      <c r="M7365" s="255"/>
      <c r="N7365" s="255"/>
      <c r="O7365" s="98"/>
      <c r="P7365" s="98"/>
      <c r="Q7365" s="130"/>
    </row>
    <row r="7366" spans="1:17" ht="12.6" customHeight="1" x14ac:dyDescent="0.2">
      <c r="A7366" s="234"/>
      <c r="B7366" s="98"/>
      <c r="C7366" s="130"/>
      <c r="D7366" s="240"/>
      <c r="E7366" s="240"/>
      <c r="F7366" s="224"/>
      <c r="G7366" s="98"/>
      <c r="H7366" s="98"/>
      <c r="I7366" s="130"/>
      <c r="J7366" s="98"/>
      <c r="K7366" s="98"/>
      <c r="L7366" s="98"/>
      <c r="M7366" s="255"/>
      <c r="N7366" s="255"/>
      <c r="O7366" s="98"/>
      <c r="P7366" s="98"/>
      <c r="Q7366" s="130"/>
    </row>
    <row r="7367" spans="1:17" ht="12.6" customHeight="1" x14ac:dyDescent="0.2">
      <c r="A7367" s="234"/>
      <c r="B7367" s="98"/>
      <c r="C7367" s="130"/>
      <c r="D7367" s="240"/>
      <c r="E7367" s="240"/>
      <c r="F7367" s="224"/>
      <c r="G7367" s="98"/>
      <c r="H7367" s="98"/>
      <c r="I7367" s="130"/>
      <c r="J7367" s="98"/>
      <c r="K7367" s="98"/>
      <c r="L7367" s="98"/>
      <c r="M7367" s="255"/>
      <c r="N7367" s="255"/>
      <c r="O7367" s="98"/>
      <c r="P7367" s="98"/>
      <c r="Q7367" s="130"/>
    </row>
    <row r="7368" spans="1:17" ht="12.6" customHeight="1" x14ac:dyDescent="0.2">
      <c r="A7368" s="234"/>
      <c r="B7368" s="98"/>
      <c r="C7368" s="130"/>
      <c r="D7368" s="240"/>
      <c r="E7368" s="240"/>
      <c r="F7368" s="224"/>
      <c r="G7368" s="98"/>
      <c r="H7368" s="98"/>
      <c r="I7368" s="130"/>
      <c r="J7368" s="98"/>
      <c r="K7368" s="98"/>
      <c r="L7368" s="98"/>
      <c r="M7368" s="255"/>
      <c r="N7368" s="255"/>
      <c r="O7368" s="98"/>
      <c r="P7368" s="98"/>
      <c r="Q7368" s="130"/>
    </row>
    <row r="7369" spans="1:17" ht="12.6" customHeight="1" x14ac:dyDescent="0.2">
      <c r="A7369" s="234"/>
      <c r="B7369" s="98"/>
      <c r="C7369" s="130"/>
      <c r="D7369" s="240"/>
      <c r="E7369" s="240"/>
      <c r="F7369" s="224"/>
      <c r="G7369" s="98"/>
      <c r="H7369" s="98"/>
      <c r="I7369" s="130"/>
      <c r="J7369" s="98"/>
      <c r="K7369" s="98"/>
      <c r="L7369" s="98"/>
      <c r="M7369" s="255"/>
      <c r="N7369" s="255"/>
      <c r="O7369" s="98"/>
      <c r="P7369" s="98"/>
      <c r="Q7369" s="130"/>
    </row>
    <row r="7370" spans="1:17" ht="12.6" customHeight="1" x14ac:dyDescent="0.2">
      <c r="A7370" s="234"/>
      <c r="B7370" s="98"/>
      <c r="C7370" s="130"/>
      <c r="D7370" s="240"/>
      <c r="E7370" s="240"/>
      <c r="F7370" s="224"/>
      <c r="G7370" s="98"/>
      <c r="H7370" s="98"/>
      <c r="I7370" s="130"/>
      <c r="J7370" s="98"/>
      <c r="K7370" s="98"/>
      <c r="L7370" s="98"/>
      <c r="M7370" s="255"/>
      <c r="N7370" s="255"/>
      <c r="O7370" s="98"/>
      <c r="P7370" s="98"/>
      <c r="Q7370" s="130"/>
    </row>
    <row r="7371" spans="1:17" ht="12.6" customHeight="1" x14ac:dyDescent="0.2">
      <c r="A7371" s="234"/>
      <c r="B7371" s="98"/>
      <c r="C7371" s="130"/>
      <c r="D7371" s="240"/>
      <c r="E7371" s="240"/>
      <c r="F7371" s="224"/>
      <c r="G7371" s="98"/>
      <c r="H7371" s="98"/>
      <c r="I7371" s="130"/>
      <c r="J7371" s="98"/>
      <c r="K7371" s="98"/>
      <c r="L7371" s="98"/>
      <c r="M7371" s="255"/>
      <c r="N7371" s="255"/>
      <c r="O7371" s="98"/>
      <c r="P7371" s="98"/>
      <c r="Q7371" s="130"/>
    </row>
    <row r="7372" spans="1:17" ht="12.6" customHeight="1" x14ac:dyDescent="0.2">
      <c r="A7372" s="234"/>
      <c r="B7372" s="98"/>
      <c r="C7372" s="130"/>
      <c r="D7372" s="240"/>
      <c r="E7372" s="240"/>
      <c r="F7372" s="224"/>
      <c r="G7372" s="98"/>
      <c r="H7372" s="98"/>
      <c r="I7372" s="130"/>
      <c r="J7372" s="98"/>
      <c r="K7372" s="98"/>
      <c r="L7372" s="98"/>
      <c r="M7372" s="255"/>
      <c r="N7372" s="255"/>
      <c r="O7372" s="98"/>
      <c r="P7372" s="98"/>
      <c r="Q7372" s="130"/>
    </row>
    <row r="7373" spans="1:17" ht="12.6" customHeight="1" x14ac:dyDescent="0.2">
      <c r="A7373" s="234"/>
      <c r="B7373" s="98"/>
      <c r="C7373" s="130"/>
      <c r="D7373" s="240"/>
      <c r="E7373" s="240"/>
      <c r="F7373" s="224"/>
      <c r="G7373" s="98"/>
      <c r="H7373" s="98"/>
      <c r="I7373" s="130"/>
      <c r="J7373" s="98"/>
      <c r="K7373" s="98"/>
      <c r="L7373" s="98"/>
      <c r="M7373" s="255"/>
      <c r="N7373" s="255"/>
      <c r="O7373" s="98"/>
      <c r="P7373" s="98"/>
      <c r="Q7373" s="130"/>
    </row>
    <row r="7374" spans="1:17" ht="12.6" customHeight="1" x14ac:dyDescent="0.2">
      <c r="A7374" s="234"/>
      <c r="B7374" s="98"/>
      <c r="C7374" s="130"/>
      <c r="D7374" s="240"/>
      <c r="E7374" s="240"/>
      <c r="F7374" s="224"/>
      <c r="G7374" s="98"/>
      <c r="H7374" s="98"/>
      <c r="I7374" s="130"/>
      <c r="J7374" s="98"/>
      <c r="K7374" s="98"/>
      <c r="L7374" s="98"/>
      <c r="M7374" s="255"/>
      <c r="N7374" s="255"/>
      <c r="O7374" s="98"/>
      <c r="P7374" s="98"/>
      <c r="Q7374" s="130"/>
    </row>
    <row r="7375" spans="1:17" ht="12.6" customHeight="1" x14ac:dyDescent="0.2">
      <c r="A7375" s="234"/>
      <c r="B7375" s="98"/>
      <c r="C7375" s="130"/>
      <c r="D7375" s="240"/>
      <c r="E7375" s="240"/>
      <c r="F7375" s="224"/>
      <c r="G7375" s="98"/>
      <c r="H7375" s="98"/>
      <c r="I7375" s="130"/>
      <c r="J7375" s="98"/>
      <c r="K7375" s="98"/>
      <c r="L7375" s="98"/>
      <c r="M7375" s="255"/>
      <c r="N7375" s="255"/>
      <c r="O7375" s="98"/>
      <c r="P7375" s="98"/>
      <c r="Q7375" s="130"/>
    </row>
    <row r="7376" spans="1:17" ht="12.6" customHeight="1" x14ac:dyDescent="0.2">
      <c r="A7376" s="234"/>
      <c r="B7376" s="98"/>
      <c r="C7376" s="130"/>
      <c r="D7376" s="240"/>
      <c r="E7376" s="240"/>
      <c r="F7376" s="224"/>
      <c r="G7376" s="98"/>
      <c r="H7376" s="98"/>
      <c r="I7376" s="130"/>
      <c r="J7376" s="98"/>
      <c r="K7376" s="98"/>
      <c r="L7376" s="98"/>
      <c r="M7376" s="255"/>
      <c r="N7376" s="255"/>
      <c r="O7376" s="98"/>
      <c r="P7376" s="98"/>
      <c r="Q7376" s="130"/>
    </row>
    <row r="7377" spans="1:17" ht="12.6" customHeight="1" x14ac:dyDescent="0.2">
      <c r="A7377" s="234"/>
      <c r="B7377" s="98"/>
      <c r="C7377" s="130"/>
      <c r="D7377" s="240"/>
      <c r="E7377" s="240"/>
      <c r="F7377" s="224"/>
      <c r="G7377" s="98"/>
      <c r="H7377" s="98"/>
      <c r="I7377" s="130"/>
      <c r="J7377" s="98"/>
      <c r="K7377" s="98"/>
      <c r="L7377" s="98"/>
      <c r="M7377" s="255"/>
      <c r="N7377" s="255"/>
      <c r="O7377" s="98"/>
      <c r="P7377" s="98"/>
      <c r="Q7377" s="130"/>
    </row>
    <row r="7378" spans="1:17" ht="12.6" customHeight="1" x14ac:dyDescent="0.2">
      <c r="A7378" s="234"/>
      <c r="B7378" s="98"/>
      <c r="C7378" s="130"/>
      <c r="D7378" s="240"/>
      <c r="E7378" s="240"/>
      <c r="F7378" s="224"/>
      <c r="G7378" s="98"/>
      <c r="H7378" s="98"/>
      <c r="I7378" s="130"/>
      <c r="J7378" s="98"/>
      <c r="K7378" s="98"/>
      <c r="L7378" s="98"/>
      <c r="M7378" s="255"/>
      <c r="N7378" s="255"/>
      <c r="O7378" s="98"/>
      <c r="P7378" s="98"/>
      <c r="Q7378" s="130"/>
    </row>
    <row r="7379" spans="1:17" ht="12.6" customHeight="1" x14ac:dyDescent="0.2">
      <c r="A7379" s="234"/>
      <c r="B7379" s="98"/>
      <c r="C7379" s="130"/>
      <c r="D7379" s="240"/>
      <c r="E7379" s="240"/>
      <c r="F7379" s="224"/>
      <c r="G7379" s="98"/>
      <c r="H7379" s="98"/>
      <c r="I7379" s="130"/>
      <c r="J7379" s="98"/>
      <c r="K7379" s="98"/>
      <c r="L7379" s="98"/>
      <c r="M7379" s="255"/>
      <c r="N7379" s="255"/>
      <c r="O7379" s="98"/>
      <c r="P7379" s="98"/>
      <c r="Q7379" s="130"/>
    </row>
    <row r="7380" spans="1:17" ht="12.6" customHeight="1" x14ac:dyDescent="0.2">
      <c r="A7380" s="234"/>
      <c r="B7380" s="98"/>
      <c r="C7380" s="130"/>
      <c r="D7380" s="240"/>
      <c r="E7380" s="240"/>
      <c r="F7380" s="224"/>
      <c r="G7380" s="98"/>
      <c r="H7380" s="98"/>
      <c r="I7380" s="130"/>
      <c r="J7380" s="98"/>
      <c r="K7380" s="98"/>
      <c r="L7380" s="98"/>
      <c r="M7380" s="255"/>
      <c r="N7380" s="255"/>
      <c r="O7380" s="98"/>
      <c r="P7380" s="98"/>
      <c r="Q7380" s="130"/>
    </row>
    <row r="7381" spans="1:17" ht="12.6" customHeight="1" x14ac:dyDescent="0.2">
      <c r="A7381" s="234"/>
      <c r="B7381" s="98"/>
      <c r="C7381" s="130"/>
      <c r="D7381" s="240"/>
      <c r="E7381" s="240"/>
      <c r="F7381" s="224"/>
      <c r="G7381" s="98"/>
      <c r="H7381" s="98"/>
      <c r="I7381" s="130"/>
      <c r="J7381" s="98"/>
      <c r="K7381" s="98"/>
      <c r="L7381" s="98"/>
      <c r="M7381" s="255"/>
      <c r="N7381" s="255"/>
      <c r="O7381" s="98"/>
      <c r="P7381" s="98"/>
      <c r="Q7381" s="130"/>
    </row>
    <row r="7382" spans="1:17" ht="12.6" customHeight="1" x14ac:dyDescent="0.2">
      <c r="A7382" s="234"/>
      <c r="B7382" s="98"/>
      <c r="C7382" s="130"/>
      <c r="D7382" s="240"/>
      <c r="E7382" s="240"/>
      <c r="F7382" s="224"/>
      <c r="G7382" s="98"/>
      <c r="H7382" s="98"/>
      <c r="I7382" s="130"/>
      <c r="J7382" s="98"/>
      <c r="K7382" s="98"/>
      <c r="L7382" s="98"/>
      <c r="M7382" s="255"/>
      <c r="N7382" s="255"/>
      <c r="O7382" s="98"/>
      <c r="P7382" s="98"/>
      <c r="Q7382" s="130"/>
    </row>
    <row r="7383" spans="1:17" ht="12.6" customHeight="1" x14ac:dyDescent="0.2">
      <c r="A7383" s="234"/>
      <c r="B7383" s="98"/>
      <c r="C7383" s="130"/>
      <c r="D7383" s="240"/>
      <c r="E7383" s="240"/>
      <c r="F7383" s="224"/>
      <c r="G7383" s="98"/>
      <c r="H7383" s="98"/>
      <c r="I7383" s="130"/>
      <c r="J7383" s="98"/>
      <c r="K7383" s="98"/>
      <c r="L7383" s="98"/>
      <c r="M7383" s="255"/>
      <c r="N7383" s="255"/>
      <c r="O7383" s="98"/>
      <c r="P7383" s="98"/>
      <c r="Q7383" s="130"/>
    </row>
    <row r="7384" spans="1:17" ht="12.6" customHeight="1" x14ac:dyDescent="0.2">
      <c r="A7384" s="234"/>
      <c r="B7384" s="98"/>
      <c r="C7384" s="130"/>
      <c r="D7384" s="240"/>
      <c r="E7384" s="240"/>
      <c r="F7384" s="224"/>
      <c r="G7384" s="98"/>
      <c r="H7384" s="98"/>
      <c r="I7384" s="130"/>
      <c r="J7384" s="98"/>
      <c r="K7384" s="98"/>
      <c r="L7384" s="98"/>
      <c r="M7384" s="255"/>
      <c r="N7384" s="255"/>
      <c r="O7384" s="98"/>
      <c r="P7384" s="98"/>
      <c r="Q7384" s="130"/>
    </row>
    <row r="7385" spans="1:17" ht="12.6" customHeight="1" x14ac:dyDescent="0.2">
      <c r="A7385" s="234"/>
      <c r="B7385" s="98"/>
      <c r="C7385" s="130"/>
      <c r="D7385" s="240"/>
      <c r="E7385" s="240"/>
      <c r="F7385" s="224"/>
      <c r="G7385" s="98"/>
      <c r="H7385" s="98"/>
      <c r="I7385" s="130"/>
      <c r="J7385" s="98"/>
      <c r="K7385" s="98"/>
      <c r="L7385" s="98"/>
      <c r="M7385" s="255"/>
      <c r="N7385" s="255"/>
      <c r="O7385" s="98"/>
      <c r="P7385" s="98"/>
      <c r="Q7385" s="130"/>
    </row>
    <row r="7386" spans="1:17" ht="12.6" customHeight="1" x14ac:dyDescent="0.2">
      <c r="A7386" s="234"/>
      <c r="B7386" s="98"/>
      <c r="C7386" s="130"/>
      <c r="D7386" s="240"/>
      <c r="E7386" s="240"/>
      <c r="F7386" s="224"/>
      <c r="G7386" s="98"/>
      <c r="H7386" s="98"/>
      <c r="I7386" s="130"/>
      <c r="J7386" s="98"/>
      <c r="K7386" s="98"/>
      <c r="L7386" s="98"/>
      <c r="M7386" s="255"/>
      <c r="N7386" s="255"/>
      <c r="O7386" s="98"/>
      <c r="P7386" s="98"/>
      <c r="Q7386" s="130"/>
    </row>
    <row r="7387" spans="1:17" ht="12.6" customHeight="1" x14ac:dyDescent="0.2">
      <c r="A7387" s="234"/>
      <c r="B7387" s="98"/>
      <c r="C7387" s="130"/>
      <c r="D7387" s="240"/>
      <c r="E7387" s="240"/>
      <c r="F7387" s="224"/>
      <c r="G7387" s="98"/>
      <c r="H7387" s="98"/>
      <c r="I7387" s="130"/>
      <c r="J7387" s="98"/>
      <c r="K7387" s="98"/>
      <c r="L7387" s="98"/>
      <c r="M7387" s="255"/>
      <c r="N7387" s="255"/>
      <c r="O7387" s="98"/>
      <c r="P7387" s="98"/>
      <c r="Q7387" s="130"/>
    </row>
    <row r="7388" spans="1:17" ht="12.6" customHeight="1" x14ac:dyDescent="0.2">
      <c r="A7388" s="234"/>
      <c r="B7388" s="98"/>
      <c r="C7388" s="130"/>
      <c r="D7388" s="240"/>
      <c r="E7388" s="240"/>
      <c r="F7388" s="224"/>
      <c r="G7388" s="98"/>
      <c r="H7388" s="98"/>
      <c r="I7388" s="130"/>
      <c r="J7388" s="98"/>
      <c r="K7388" s="98"/>
      <c r="L7388" s="98"/>
      <c r="M7388" s="255"/>
      <c r="N7388" s="255"/>
      <c r="O7388" s="98"/>
      <c r="P7388" s="98"/>
      <c r="Q7388" s="130"/>
    </row>
    <row r="7389" spans="1:17" ht="12.6" customHeight="1" x14ac:dyDescent="0.2">
      <c r="A7389" s="234"/>
      <c r="B7389" s="98"/>
      <c r="C7389" s="130"/>
      <c r="D7389" s="240"/>
      <c r="E7389" s="240"/>
      <c r="F7389" s="224"/>
      <c r="G7389" s="98"/>
      <c r="H7389" s="98"/>
      <c r="I7389" s="130"/>
      <c r="J7389" s="98"/>
      <c r="K7389" s="98"/>
      <c r="L7389" s="98"/>
      <c r="M7389" s="255"/>
      <c r="N7389" s="255"/>
      <c r="O7389" s="98"/>
      <c r="P7389" s="98"/>
      <c r="Q7389" s="130"/>
    </row>
    <row r="7390" spans="1:17" ht="12.6" customHeight="1" x14ac:dyDescent="0.2">
      <c r="A7390" s="234"/>
      <c r="B7390" s="98"/>
      <c r="C7390" s="130"/>
      <c r="D7390" s="240"/>
      <c r="E7390" s="240"/>
      <c r="F7390" s="224"/>
      <c r="G7390" s="98"/>
      <c r="H7390" s="98"/>
      <c r="I7390" s="130"/>
      <c r="J7390" s="98"/>
      <c r="K7390" s="98"/>
      <c r="L7390" s="98"/>
      <c r="M7390" s="255"/>
      <c r="N7390" s="255"/>
      <c r="O7390" s="98"/>
      <c r="P7390" s="98"/>
      <c r="Q7390" s="130"/>
    </row>
    <row r="7391" spans="1:17" ht="12.6" customHeight="1" x14ac:dyDescent="0.2">
      <c r="A7391" s="234"/>
      <c r="B7391" s="98"/>
      <c r="C7391" s="130"/>
      <c r="D7391" s="240"/>
      <c r="E7391" s="240"/>
      <c r="F7391" s="224"/>
      <c r="G7391" s="98"/>
      <c r="H7391" s="98"/>
      <c r="I7391" s="130"/>
      <c r="J7391" s="98"/>
      <c r="K7391" s="98"/>
      <c r="L7391" s="98"/>
      <c r="M7391" s="255"/>
      <c r="N7391" s="255"/>
      <c r="O7391" s="98"/>
      <c r="P7391" s="98"/>
      <c r="Q7391" s="130"/>
    </row>
    <row r="7392" spans="1:17" ht="12.6" customHeight="1" x14ac:dyDescent="0.2">
      <c r="A7392" s="234"/>
      <c r="B7392" s="98"/>
      <c r="C7392" s="130"/>
      <c r="D7392" s="240"/>
      <c r="E7392" s="240"/>
      <c r="F7392" s="224"/>
      <c r="G7392" s="98"/>
      <c r="H7392" s="98"/>
      <c r="I7392" s="130"/>
      <c r="J7392" s="98"/>
      <c r="K7392" s="98"/>
      <c r="L7392" s="98"/>
      <c r="M7392" s="255"/>
      <c r="N7392" s="255"/>
      <c r="O7392" s="98"/>
      <c r="P7392" s="98"/>
      <c r="Q7392" s="130"/>
    </row>
    <row r="7393" spans="1:17" ht="12.6" customHeight="1" x14ac:dyDescent="0.2">
      <c r="A7393" s="234"/>
      <c r="B7393" s="98"/>
      <c r="C7393" s="130"/>
      <c r="D7393" s="240"/>
      <c r="E7393" s="240"/>
      <c r="F7393" s="224"/>
      <c r="G7393" s="98"/>
      <c r="H7393" s="98"/>
      <c r="I7393" s="130"/>
      <c r="J7393" s="98"/>
      <c r="K7393" s="98"/>
      <c r="L7393" s="98"/>
      <c r="M7393" s="255"/>
      <c r="N7393" s="255"/>
      <c r="O7393" s="98"/>
      <c r="P7393" s="98"/>
      <c r="Q7393" s="130"/>
    </row>
    <row r="7394" spans="1:17" ht="12.6" customHeight="1" x14ac:dyDescent="0.2">
      <c r="A7394" s="234"/>
      <c r="B7394" s="98"/>
      <c r="C7394" s="130"/>
      <c r="D7394" s="240"/>
      <c r="E7394" s="240"/>
      <c r="F7394" s="224"/>
      <c r="G7394" s="98"/>
      <c r="H7394" s="98"/>
      <c r="I7394" s="130"/>
      <c r="J7394" s="98"/>
      <c r="K7394" s="98"/>
      <c r="L7394" s="98"/>
      <c r="M7394" s="255"/>
      <c r="N7394" s="255"/>
      <c r="O7394" s="98"/>
      <c r="P7394" s="98"/>
      <c r="Q7394" s="130"/>
    </row>
    <row r="7395" spans="1:17" ht="12.6" customHeight="1" x14ac:dyDescent="0.2">
      <c r="A7395" s="234"/>
      <c r="B7395" s="98"/>
      <c r="C7395" s="130"/>
      <c r="D7395" s="240"/>
      <c r="E7395" s="240"/>
      <c r="F7395" s="224"/>
      <c r="G7395" s="98"/>
      <c r="H7395" s="98"/>
      <c r="I7395" s="130"/>
      <c r="J7395" s="98"/>
      <c r="K7395" s="98"/>
      <c r="L7395" s="98"/>
      <c r="M7395" s="255"/>
      <c r="N7395" s="255"/>
      <c r="O7395" s="98"/>
      <c r="P7395" s="98"/>
      <c r="Q7395" s="130"/>
    </row>
    <row r="7396" spans="1:17" ht="12.6" customHeight="1" x14ac:dyDescent="0.2">
      <c r="A7396" s="234"/>
      <c r="B7396" s="98"/>
      <c r="C7396" s="130"/>
      <c r="D7396" s="240"/>
      <c r="E7396" s="240"/>
      <c r="F7396" s="224"/>
      <c r="G7396" s="98"/>
      <c r="H7396" s="98"/>
      <c r="I7396" s="130"/>
      <c r="J7396" s="98"/>
      <c r="K7396" s="98"/>
      <c r="L7396" s="98"/>
      <c r="M7396" s="255"/>
      <c r="N7396" s="255"/>
      <c r="O7396" s="98"/>
      <c r="P7396" s="98"/>
      <c r="Q7396" s="130"/>
    </row>
    <row r="7397" spans="1:17" ht="12.6" customHeight="1" x14ac:dyDescent="0.2">
      <c r="A7397" s="234"/>
      <c r="B7397" s="98"/>
      <c r="C7397" s="130"/>
      <c r="D7397" s="240"/>
      <c r="E7397" s="240"/>
      <c r="F7397" s="224"/>
      <c r="G7397" s="98"/>
      <c r="H7397" s="98"/>
      <c r="I7397" s="130"/>
      <c r="J7397" s="98"/>
      <c r="K7397" s="98"/>
      <c r="L7397" s="98"/>
      <c r="M7397" s="255"/>
      <c r="N7397" s="255"/>
      <c r="O7397" s="98"/>
      <c r="P7397" s="98"/>
      <c r="Q7397" s="130"/>
    </row>
    <row r="7398" spans="1:17" ht="12.6" customHeight="1" x14ac:dyDescent="0.2">
      <c r="A7398" s="234"/>
      <c r="B7398" s="98"/>
      <c r="C7398" s="130"/>
      <c r="D7398" s="240"/>
      <c r="E7398" s="240"/>
      <c r="F7398" s="224"/>
      <c r="G7398" s="98"/>
      <c r="H7398" s="98"/>
      <c r="I7398" s="130"/>
      <c r="J7398" s="98"/>
      <c r="K7398" s="98"/>
      <c r="L7398" s="98"/>
      <c r="M7398" s="255"/>
      <c r="N7398" s="255"/>
      <c r="O7398" s="98"/>
      <c r="P7398" s="98"/>
      <c r="Q7398" s="130"/>
    </row>
    <row r="7399" spans="1:17" ht="12.6" customHeight="1" x14ac:dyDescent="0.2">
      <c r="A7399" s="234"/>
      <c r="B7399" s="98"/>
      <c r="C7399" s="130"/>
      <c r="D7399" s="240"/>
      <c r="E7399" s="240"/>
      <c r="F7399" s="224"/>
      <c r="G7399" s="98"/>
      <c r="H7399" s="98"/>
      <c r="I7399" s="130"/>
      <c r="J7399" s="98"/>
      <c r="K7399" s="98"/>
      <c r="L7399" s="98"/>
      <c r="M7399" s="255"/>
      <c r="N7399" s="255"/>
      <c r="O7399" s="98"/>
      <c r="P7399" s="98"/>
      <c r="Q7399" s="130"/>
    </row>
    <row r="7400" spans="1:17" ht="12.6" customHeight="1" x14ac:dyDescent="0.2">
      <c r="A7400" s="234"/>
      <c r="B7400" s="98"/>
      <c r="C7400" s="130"/>
      <c r="D7400" s="240"/>
      <c r="E7400" s="240"/>
      <c r="F7400" s="224"/>
      <c r="G7400" s="98"/>
      <c r="H7400" s="98"/>
      <c r="I7400" s="130"/>
      <c r="J7400" s="98"/>
      <c r="K7400" s="98"/>
      <c r="L7400" s="98"/>
      <c r="M7400" s="255"/>
      <c r="N7400" s="255"/>
      <c r="O7400" s="98"/>
      <c r="P7400" s="98"/>
      <c r="Q7400" s="130"/>
    </row>
    <row r="7401" spans="1:17" ht="12.6" customHeight="1" x14ac:dyDescent="0.2">
      <c r="A7401" s="234"/>
      <c r="B7401" s="98"/>
      <c r="C7401" s="130"/>
      <c r="D7401" s="240"/>
      <c r="E7401" s="240"/>
      <c r="F7401" s="224"/>
      <c r="G7401" s="98"/>
      <c r="H7401" s="98"/>
      <c r="I7401" s="130"/>
      <c r="J7401" s="98"/>
      <c r="K7401" s="98"/>
      <c r="L7401" s="98"/>
      <c r="M7401" s="255"/>
      <c r="N7401" s="255"/>
      <c r="O7401" s="98"/>
      <c r="P7401" s="98"/>
      <c r="Q7401" s="130"/>
    </row>
    <row r="7402" spans="1:17" ht="12.6" customHeight="1" x14ac:dyDescent="0.2">
      <c r="A7402" s="234"/>
      <c r="B7402" s="98"/>
      <c r="C7402" s="130"/>
      <c r="D7402" s="240"/>
      <c r="E7402" s="240"/>
      <c r="F7402" s="224"/>
      <c r="G7402" s="98"/>
      <c r="H7402" s="98"/>
      <c r="I7402" s="130"/>
      <c r="J7402" s="98"/>
      <c r="K7402" s="98"/>
      <c r="L7402" s="98"/>
      <c r="M7402" s="255"/>
      <c r="N7402" s="255"/>
      <c r="O7402" s="98"/>
      <c r="P7402" s="98"/>
      <c r="Q7402" s="130"/>
    </row>
    <row r="7403" spans="1:17" ht="12.6" customHeight="1" x14ac:dyDescent="0.2">
      <c r="A7403" s="234"/>
      <c r="B7403" s="98"/>
      <c r="C7403" s="130"/>
      <c r="D7403" s="240"/>
      <c r="E7403" s="240"/>
      <c r="F7403" s="224"/>
      <c r="G7403" s="98"/>
      <c r="H7403" s="98"/>
      <c r="I7403" s="130"/>
      <c r="J7403" s="98"/>
      <c r="K7403" s="98"/>
      <c r="L7403" s="98"/>
      <c r="M7403" s="255"/>
      <c r="N7403" s="255"/>
      <c r="O7403" s="98"/>
      <c r="P7403" s="98"/>
      <c r="Q7403" s="130"/>
    </row>
    <row r="7404" spans="1:17" ht="12.6" customHeight="1" x14ac:dyDescent="0.2">
      <c r="A7404" s="234"/>
      <c r="B7404" s="98"/>
      <c r="C7404" s="130"/>
      <c r="D7404" s="240"/>
      <c r="E7404" s="240"/>
      <c r="F7404" s="224"/>
      <c r="G7404" s="98"/>
      <c r="H7404" s="98"/>
      <c r="I7404" s="130"/>
      <c r="J7404" s="98"/>
      <c r="K7404" s="98"/>
      <c r="L7404" s="98"/>
      <c r="M7404" s="255"/>
      <c r="N7404" s="255"/>
      <c r="O7404" s="98"/>
      <c r="P7404" s="98"/>
      <c r="Q7404" s="130"/>
    </row>
    <row r="7405" spans="1:17" ht="12.6" customHeight="1" x14ac:dyDescent="0.2">
      <c r="A7405" s="234"/>
      <c r="B7405" s="98"/>
      <c r="C7405" s="130"/>
      <c r="D7405" s="240"/>
      <c r="E7405" s="240"/>
      <c r="F7405" s="224"/>
      <c r="G7405" s="98"/>
      <c r="H7405" s="98"/>
      <c r="I7405" s="130"/>
      <c r="J7405" s="98"/>
      <c r="K7405" s="98"/>
      <c r="L7405" s="98"/>
      <c r="M7405" s="255"/>
      <c r="N7405" s="255"/>
      <c r="O7405" s="98"/>
      <c r="P7405" s="98"/>
      <c r="Q7405" s="130"/>
    </row>
    <row r="7406" spans="1:17" ht="12.6" customHeight="1" x14ac:dyDescent="0.2">
      <c r="A7406" s="234"/>
      <c r="B7406" s="98"/>
      <c r="C7406" s="130"/>
      <c r="D7406" s="240"/>
      <c r="E7406" s="240"/>
      <c r="F7406" s="224"/>
      <c r="G7406" s="98"/>
      <c r="H7406" s="98"/>
      <c r="I7406" s="130"/>
      <c r="J7406" s="98"/>
      <c r="K7406" s="98"/>
      <c r="L7406" s="98"/>
      <c r="M7406" s="255"/>
      <c r="N7406" s="255"/>
      <c r="O7406" s="98"/>
      <c r="P7406" s="98"/>
      <c r="Q7406" s="130"/>
    </row>
    <row r="7407" spans="1:17" ht="12.6" customHeight="1" x14ac:dyDescent="0.2">
      <c r="A7407" s="234"/>
      <c r="B7407" s="98"/>
      <c r="C7407" s="130"/>
      <c r="D7407" s="240"/>
      <c r="E7407" s="240"/>
      <c r="F7407" s="224"/>
      <c r="G7407" s="98"/>
      <c r="H7407" s="98"/>
      <c r="I7407" s="130"/>
      <c r="J7407" s="98"/>
      <c r="K7407" s="98"/>
      <c r="L7407" s="98"/>
      <c r="M7407" s="255"/>
      <c r="N7407" s="255"/>
      <c r="O7407" s="98"/>
      <c r="P7407" s="98"/>
      <c r="Q7407" s="130"/>
    </row>
    <row r="7408" spans="1:17" ht="12.6" customHeight="1" x14ac:dyDescent="0.2">
      <c r="A7408" s="234"/>
      <c r="B7408" s="98"/>
      <c r="C7408" s="130"/>
      <c r="D7408" s="240"/>
      <c r="E7408" s="240"/>
      <c r="F7408" s="224"/>
      <c r="G7408" s="98"/>
      <c r="H7408" s="98"/>
      <c r="I7408" s="130"/>
      <c r="J7408" s="98"/>
      <c r="K7408" s="98"/>
      <c r="L7408" s="98"/>
      <c r="M7408" s="255"/>
      <c r="N7408" s="255"/>
      <c r="O7408" s="98"/>
      <c r="P7408" s="98"/>
      <c r="Q7408" s="130"/>
    </row>
    <row r="7409" spans="1:17" ht="12.6" customHeight="1" x14ac:dyDescent="0.2">
      <c r="A7409" s="234"/>
      <c r="B7409" s="98"/>
      <c r="C7409" s="130"/>
      <c r="D7409" s="240"/>
      <c r="E7409" s="240"/>
      <c r="F7409" s="224"/>
      <c r="G7409" s="98"/>
      <c r="H7409" s="98"/>
      <c r="I7409" s="130"/>
      <c r="J7409" s="98"/>
      <c r="K7409" s="98"/>
      <c r="L7409" s="98"/>
      <c r="M7409" s="255"/>
      <c r="N7409" s="255"/>
      <c r="O7409" s="98"/>
      <c r="P7409" s="98"/>
      <c r="Q7409" s="130"/>
    </row>
    <row r="7410" spans="1:17" ht="12.6" customHeight="1" x14ac:dyDescent="0.2">
      <c r="A7410" s="234"/>
      <c r="B7410" s="98"/>
      <c r="C7410" s="130"/>
      <c r="D7410" s="240"/>
      <c r="E7410" s="240"/>
      <c r="F7410" s="224"/>
      <c r="G7410" s="98"/>
      <c r="H7410" s="98"/>
      <c r="I7410" s="130"/>
      <c r="J7410" s="98"/>
      <c r="K7410" s="98"/>
      <c r="L7410" s="98"/>
      <c r="M7410" s="255"/>
      <c r="N7410" s="255"/>
      <c r="O7410" s="98"/>
      <c r="P7410" s="98"/>
      <c r="Q7410" s="130"/>
    </row>
    <row r="7411" spans="1:17" ht="12.6" customHeight="1" x14ac:dyDescent="0.2">
      <c r="A7411" s="234"/>
      <c r="B7411" s="98"/>
      <c r="C7411" s="130"/>
      <c r="D7411" s="240"/>
      <c r="E7411" s="240"/>
      <c r="F7411" s="224"/>
      <c r="G7411" s="98"/>
      <c r="H7411" s="98"/>
      <c r="I7411" s="130"/>
      <c r="J7411" s="98"/>
      <c r="K7411" s="98"/>
      <c r="L7411" s="98"/>
      <c r="M7411" s="255"/>
      <c r="N7411" s="255"/>
      <c r="O7411" s="98"/>
      <c r="P7411" s="98"/>
      <c r="Q7411" s="130"/>
    </row>
    <row r="7412" spans="1:17" ht="12.6" customHeight="1" x14ac:dyDescent="0.2">
      <c r="A7412" s="234"/>
      <c r="B7412" s="98"/>
      <c r="C7412" s="130"/>
      <c r="D7412" s="240"/>
      <c r="E7412" s="240"/>
      <c r="F7412" s="224"/>
      <c r="G7412" s="98"/>
      <c r="H7412" s="98"/>
      <c r="I7412" s="130"/>
      <c r="J7412" s="98"/>
      <c r="K7412" s="98"/>
      <c r="L7412" s="98"/>
      <c r="M7412" s="255"/>
      <c r="N7412" s="255"/>
      <c r="O7412" s="98"/>
      <c r="P7412" s="98"/>
      <c r="Q7412" s="130"/>
    </row>
    <row r="7413" spans="1:17" ht="12.6" customHeight="1" x14ac:dyDescent="0.2">
      <c r="A7413" s="234"/>
      <c r="B7413" s="98"/>
      <c r="C7413" s="130"/>
      <c r="D7413" s="240"/>
      <c r="E7413" s="240"/>
      <c r="F7413" s="224"/>
      <c r="G7413" s="98"/>
      <c r="H7413" s="98"/>
      <c r="I7413" s="130"/>
      <c r="J7413" s="98"/>
      <c r="K7413" s="98"/>
      <c r="L7413" s="98"/>
      <c r="M7413" s="255"/>
      <c r="N7413" s="255"/>
      <c r="O7413" s="98"/>
      <c r="P7413" s="98"/>
      <c r="Q7413" s="130"/>
    </row>
    <row r="7414" spans="1:17" ht="12.6" customHeight="1" x14ac:dyDescent="0.2">
      <c r="A7414" s="234"/>
      <c r="B7414" s="98"/>
      <c r="C7414" s="130"/>
      <c r="D7414" s="240"/>
      <c r="E7414" s="240"/>
      <c r="F7414" s="224"/>
      <c r="G7414" s="98"/>
      <c r="H7414" s="98"/>
      <c r="I7414" s="130"/>
      <c r="J7414" s="98"/>
      <c r="K7414" s="98"/>
      <c r="L7414" s="98"/>
      <c r="M7414" s="255"/>
      <c r="N7414" s="255"/>
      <c r="O7414" s="98"/>
      <c r="P7414" s="98"/>
      <c r="Q7414" s="130"/>
    </row>
    <row r="7415" spans="1:17" ht="12.6" customHeight="1" x14ac:dyDescent="0.2">
      <c r="A7415" s="234"/>
      <c r="B7415" s="98"/>
      <c r="C7415" s="130"/>
      <c r="D7415" s="240"/>
      <c r="E7415" s="240"/>
      <c r="F7415" s="224"/>
      <c r="G7415" s="98"/>
      <c r="H7415" s="98"/>
      <c r="I7415" s="130"/>
      <c r="J7415" s="98"/>
      <c r="K7415" s="98"/>
      <c r="L7415" s="98"/>
      <c r="M7415" s="255"/>
      <c r="N7415" s="255"/>
      <c r="O7415" s="98"/>
      <c r="P7415" s="98"/>
      <c r="Q7415" s="130"/>
    </row>
    <row r="7416" spans="1:17" ht="12.6" customHeight="1" x14ac:dyDescent="0.2">
      <c r="A7416" s="234"/>
      <c r="B7416" s="98"/>
      <c r="C7416" s="130"/>
      <c r="D7416" s="240"/>
      <c r="E7416" s="240"/>
      <c r="F7416" s="224"/>
      <c r="G7416" s="98"/>
      <c r="H7416" s="98"/>
      <c r="I7416" s="130"/>
      <c r="J7416" s="98"/>
      <c r="K7416" s="98"/>
      <c r="L7416" s="98"/>
      <c r="M7416" s="255"/>
      <c r="N7416" s="255"/>
      <c r="O7416" s="98"/>
      <c r="P7416" s="98"/>
      <c r="Q7416" s="130"/>
    </row>
    <row r="7417" spans="1:17" ht="12.6" customHeight="1" x14ac:dyDescent="0.2">
      <c r="A7417" s="234"/>
      <c r="B7417" s="98"/>
      <c r="C7417" s="130"/>
      <c r="D7417" s="240"/>
      <c r="E7417" s="240"/>
      <c r="F7417" s="224"/>
      <c r="G7417" s="98"/>
      <c r="H7417" s="98"/>
      <c r="I7417" s="130"/>
      <c r="J7417" s="98"/>
      <c r="K7417" s="98"/>
      <c r="L7417" s="98"/>
      <c r="M7417" s="255"/>
      <c r="N7417" s="255"/>
      <c r="O7417" s="98"/>
      <c r="P7417" s="98"/>
      <c r="Q7417" s="130"/>
    </row>
    <row r="7418" spans="1:17" ht="12.6" customHeight="1" x14ac:dyDescent="0.2">
      <c r="A7418" s="234"/>
      <c r="B7418" s="98"/>
      <c r="C7418" s="130"/>
      <c r="D7418" s="240"/>
      <c r="E7418" s="240"/>
      <c r="F7418" s="224"/>
      <c r="G7418" s="98"/>
      <c r="H7418" s="98"/>
      <c r="I7418" s="130"/>
      <c r="J7418" s="98"/>
      <c r="K7418" s="98"/>
      <c r="L7418" s="98"/>
      <c r="M7418" s="255"/>
      <c r="N7418" s="255"/>
      <c r="O7418" s="98"/>
      <c r="P7418" s="98"/>
      <c r="Q7418" s="130"/>
    </row>
    <row r="7419" spans="1:17" ht="12.6" customHeight="1" x14ac:dyDescent="0.2">
      <c r="A7419" s="234"/>
      <c r="B7419" s="98"/>
      <c r="C7419" s="130"/>
      <c r="D7419" s="240"/>
      <c r="E7419" s="240"/>
      <c r="F7419" s="224"/>
      <c r="G7419" s="98"/>
      <c r="H7419" s="98"/>
      <c r="I7419" s="130"/>
      <c r="J7419" s="98"/>
      <c r="K7419" s="98"/>
      <c r="L7419" s="98"/>
      <c r="M7419" s="255"/>
      <c r="N7419" s="255"/>
      <c r="O7419" s="98"/>
      <c r="P7419" s="98"/>
      <c r="Q7419" s="130"/>
    </row>
    <row r="7420" spans="1:17" ht="12.6" customHeight="1" x14ac:dyDescent="0.2">
      <c r="A7420" s="234"/>
      <c r="B7420" s="98"/>
      <c r="C7420" s="130"/>
      <c r="D7420" s="240"/>
      <c r="E7420" s="240"/>
      <c r="F7420" s="224"/>
      <c r="G7420" s="98"/>
      <c r="H7420" s="98"/>
      <c r="I7420" s="130"/>
      <c r="J7420" s="98"/>
      <c r="K7420" s="98"/>
      <c r="L7420" s="98"/>
      <c r="M7420" s="255"/>
      <c r="N7420" s="255"/>
      <c r="O7420" s="98"/>
      <c r="P7420" s="98"/>
      <c r="Q7420" s="130"/>
    </row>
    <row r="7421" spans="1:17" ht="12.6" customHeight="1" x14ac:dyDescent="0.2">
      <c r="A7421" s="234"/>
      <c r="B7421" s="98"/>
      <c r="C7421" s="130"/>
      <c r="D7421" s="240"/>
      <c r="E7421" s="240"/>
      <c r="F7421" s="224"/>
      <c r="G7421" s="98"/>
      <c r="H7421" s="98"/>
      <c r="I7421" s="130"/>
      <c r="J7421" s="98"/>
      <c r="K7421" s="98"/>
      <c r="L7421" s="98"/>
      <c r="M7421" s="255"/>
      <c r="N7421" s="255"/>
      <c r="O7421" s="98"/>
      <c r="P7421" s="98"/>
      <c r="Q7421" s="130"/>
    </row>
    <row r="7422" spans="1:17" ht="12.6" customHeight="1" x14ac:dyDescent="0.2">
      <c r="A7422" s="234"/>
      <c r="B7422" s="98"/>
      <c r="C7422" s="130"/>
      <c r="D7422" s="240"/>
      <c r="E7422" s="240"/>
      <c r="F7422" s="224"/>
      <c r="G7422" s="98"/>
      <c r="H7422" s="98"/>
      <c r="I7422" s="130"/>
      <c r="J7422" s="98"/>
      <c r="K7422" s="98"/>
      <c r="L7422" s="98"/>
      <c r="M7422" s="255"/>
      <c r="N7422" s="255"/>
      <c r="O7422" s="98"/>
      <c r="P7422" s="98"/>
      <c r="Q7422" s="130"/>
    </row>
    <row r="7423" spans="1:17" ht="12.6" customHeight="1" x14ac:dyDescent="0.2">
      <c r="A7423" s="234"/>
      <c r="B7423" s="98"/>
      <c r="C7423" s="130"/>
      <c r="D7423" s="240"/>
      <c r="E7423" s="240"/>
      <c r="F7423" s="224"/>
      <c r="G7423" s="98"/>
      <c r="H7423" s="98"/>
      <c r="I7423" s="130"/>
      <c r="J7423" s="98"/>
      <c r="K7423" s="98"/>
      <c r="L7423" s="98"/>
      <c r="M7423" s="255"/>
      <c r="N7423" s="255"/>
      <c r="O7423" s="98"/>
      <c r="P7423" s="98"/>
      <c r="Q7423" s="130"/>
    </row>
    <row r="7424" spans="1:17" ht="12.6" customHeight="1" x14ac:dyDescent="0.2">
      <c r="A7424" s="234"/>
      <c r="B7424" s="98"/>
      <c r="C7424" s="130"/>
      <c r="D7424" s="240"/>
      <c r="E7424" s="240"/>
      <c r="F7424" s="224"/>
      <c r="G7424" s="98"/>
      <c r="H7424" s="98"/>
      <c r="I7424" s="130"/>
      <c r="J7424" s="98"/>
      <c r="K7424" s="98"/>
      <c r="L7424" s="98"/>
      <c r="M7424" s="255"/>
      <c r="N7424" s="255"/>
      <c r="O7424" s="98"/>
      <c r="P7424" s="98"/>
      <c r="Q7424" s="130"/>
    </row>
    <row r="7425" spans="1:17" ht="12.6" customHeight="1" x14ac:dyDescent="0.2">
      <c r="A7425" s="234"/>
      <c r="B7425" s="98"/>
      <c r="C7425" s="130"/>
      <c r="D7425" s="240"/>
      <c r="E7425" s="240"/>
      <c r="F7425" s="224"/>
      <c r="G7425" s="98"/>
      <c r="H7425" s="98"/>
      <c r="I7425" s="130"/>
      <c r="J7425" s="98"/>
      <c r="K7425" s="98"/>
      <c r="L7425" s="98"/>
      <c r="M7425" s="255"/>
      <c r="N7425" s="255"/>
      <c r="O7425" s="98"/>
      <c r="P7425" s="98"/>
      <c r="Q7425" s="130"/>
    </row>
    <row r="7426" spans="1:17" ht="12.6" customHeight="1" x14ac:dyDescent="0.2">
      <c r="A7426" s="234"/>
      <c r="B7426" s="98"/>
      <c r="C7426" s="130"/>
      <c r="D7426" s="240"/>
      <c r="E7426" s="240"/>
      <c r="F7426" s="224"/>
      <c r="G7426" s="98"/>
      <c r="H7426" s="98"/>
      <c r="I7426" s="130"/>
      <c r="J7426" s="98"/>
      <c r="K7426" s="98"/>
      <c r="L7426" s="98"/>
      <c r="M7426" s="255"/>
      <c r="N7426" s="255"/>
      <c r="O7426" s="98"/>
      <c r="P7426" s="98"/>
      <c r="Q7426" s="130"/>
    </row>
    <row r="7427" spans="1:17" ht="12.6" customHeight="1" x14ac:dyDescent="0.2">
      <c r="A7427" s="234"/>
      <c r="B7427" s="98"/>
      <c r="C7427" s="130"/>
      <c r="D7427" s="240"/>
      <c r="E7427" s="240"/>
      <c r="F7427" s="224"/>
      <c r="G7427" s="98"/>
      <c r="H7427" s="98"/>
      <c r="I7427" s="130"/>
      <c r="J7427" s="98"/>
      <c r="K7427" s="98"/>
      <c r="L7427" s="98"/>
      <c r="M7427" s="255"/>
      <c r="N7427" s="255"/>
      <c r="O7427" s="98"/>
      <c r="P7427" s="98"/>
      <c r="Q7427" s="130"/>
    </row>
    <row r="7428" spans="1:17" ht="12.6" customHeight="1" x14ac:dyDescent="0.2">
      <c r="A7428" s="234"/>
      <c r="B7428" s="98"/>
      <c r="C7428" s="130"/>
      <c r="D7428" s="240"/>
      <c r="E7428" s="240"/>
      <c r="F7428" s="224"/>
      <c r="G7428" s="98"/>
      <c r="H7428" s="98"/>
      <c r="I7428" s="130"/>
      <c r="J7428" s="98"/>
      <c r="K7428" s="98"/>
      <c r="L7428" s="98"/>
      <c r="M7428" s="255"/>
      <c r="N7428" s="255"/>
      <c r="O7428" s="98"/>
      <c r="P7428" s="98"/>
      <c r="Q7428" s="130"/>
    </row>
    <row r="7429" spans="1:17" ht="12.6" customHeight="1" x14ac:dyDescent="0.2">
      <c r="A7429" s="234"/>
      <c r="B7429" s="98"/>
      <c r="C7429" s="130"/>
      <c r="D7429" s="240"/>
      <c r="E7429" s="240"/>
      <c r="F7429" s="224"/>
      <c r="G7429" s="98"/>
      <c r="H7429" s="98"/>
      <c r="I7429" s="130"/>
      <c r="J7429" s="98"/>
      <c r="K7429" s="98"/>
      <c r="L7429" s="98"/>
      <c r="M7429" s="255"/>
      <c r="N7429" s="255"/>
      <c r="O7429" s="98"/>
      <c r="P7429" s="98"/>
      <c r="Q7429" s="130"/>
    </row>
    <row r="7430" spans="1:17" ht="12.6" customHeight="1" x14ac:dyDescent="0.2">
      <c r="A7430" s="234"/>
      <c r="B7430" s="98"/>
      <c r="C7430" s="130"/>
      <c r="D7430" s="240"/>
      <c r="E7430" s="240"/>
      <c r="F7430" s="224"/>
      <c r="G7430" s="98"/>
      <c r="H7430" s="98"/>
      <c r="I7430" s="130"/>
      <c r="J7430" s="98"/>
      <c r="K7430" s="98"/>
      <c r="L7430" s="98"/>
      <c r="M7430" s="255"/>
      <c r="N7430" s="255"/>
      <c r="O7430" s="98"/>
      <c r="P7430" s="98"/>
      <c r="Q7430" s="130"/>
    </row>
    <row r="7431" spans="1:17" ht="12.6" customHeight="1" x14ac:dyDescent="0.2">
      <c r="A7431" s="234"/>
      <c r="B7431" s="98"/>
      <c r="C7431" s="130"/>
      <c r="D7431" s="240"/>
      <c r="E7431" s="240"/>
      <c r="F7431" s="224"/>
      <c r="G7431" s="98"/>
      <c r="H7431" s="98"/>
      <c r="I7431" s="130"/>
      <c r="J7431" s="98"/>
      <c r="K7431" s="98"/>
      <c r="L7431" s="98"/>
      <c r="M7431" s="255"/>
      <c r="N7431" s="255"/>
      <c r="O7431" s="98"/>
      <c r="P7431" s="98"/>
      <c r="Q7431" s="130"/>
    </row>
    <row r="7432" spans="1:17" ht="12.6" customHeight="1" x14ac:dyDescent="0.2">
      <c r="A7432" s="234"/>
      <c r="B7432" s="98"/>
      <c r="C7432" s="130"/>
      <c r="D7432" s="240"/>
      <c r="E7432" s="240"/>
      <c r="F7432" s="224"/>
      <c r="G7432" s="98"/>
      <c r="H7432" s="98"/>
      <c r="I7432" s="130"/>
      <c r="J7432" s="98"/>
      <c r="K7432" s="98"/>
      <c r="L7432" s="98"/>
      <c r="M7432" s="255"/>
      <c r="N7432" s="255"/>
      <c r="O7432" s="98"/>
      <c r="P7432" s="98"/>
      <c r="Q7432" s="130"/>
    </row>
    <row r="7433" spans="1:17" ht="12.6" customHeight="1" x14ac:dyDescent="0.2">
      <c r="A7433" s="234"/>
      <c r="B7433" s="98"/>
      <c r="C7433" s="130"/>
      <c r="D7433" s="240"/>
      <c r="E7433" s="240"/>
      <c r="F7433" s="224"/>
      <c r="G7433" s="98"/>
      <c r="H7433" s="98"/>
      <c r="I7433" s="130"/>
      <c r="J7433" s="98"/>
      <c r="K7433" s="98"/>
      <c r="L7433" s="98"/>
      <c r="M7433" s="255"/>
      <c r="N7433" s="255"/>
      <c r="O7433" s="98"/>
      <c r="P7433" s="98"/>
      <c r="Q7433" s="130"/>
    </row>
    <row r="7434" spans="1:17" ht="12.6" customHeight="1" x14ac:dyDescent="0.2">
      <c r="A7434" s="234"/>
      <c r="B7434" s="98"/>
      <c r="C7434" s="130"/>
      <c r="D7434" s="240"/>
      <c r="E7434" s="240"/>
      <c r="F7434" s="224"/>
      <c r="G7434" s="98"/>
      <c r="H7434" s="98"/>
      <c r="I7434" s="130"/>
      <c r="J7434" s="98"/>
      <c r="K7434" s="98"/>
      <c r="L7434" s="98"/>
      <c r="M7434" s="255"/>
      <c r="N7434" s="255"/>
      <c r="O7434" s="98"/>
      <c r="P7434" s="98"/>
      <c r="Q7434" s="130"/>
    </row>
    <row r="7435" spans="1:17" ht="12.6" customHeight="1" x14ac:dyDescent="0.2">
      <c r="A7435" s="234"/>
      <c r="B7435" s="98"/>
      <c r="C7435" s="130"/>
      <c r="D7435" s="240"/>
      <c r="E7435" s="240"/>
      <c r="F7435" s="224"/>
      <c r="G7435" s="98"/>
      <c r="H7435" s="98"/>
      <c r="I7435" s="130"/>
      <c r="J7435" s="98"/>
      <c r="K7435" s="98"/>
      <c r="L7435" s="98"/>
      <c r="M7435" s="255"/>
      <c r="N7435" s="255"/>
      <c r="O7435" s="98"/>
      <c r="P7435" s="98"/>
      <c r="Q7435" s="130"/>
    </row>
    <row r="7436" spans="1:17" ht="12.6" customHeight="1" x14ac:dyDescent="0.2">
      <c r="A7436" s="234"/>
      <c r="B7436" s="98"/>
      <c r="C7436" s="130"/>
      <c r="D7436" s="240"/>
      <c r="E7436" s="240"/>
      <c r="F7436" s="224"/>
      <c r="G7436" s="98"/>
      <c r="H7436" s="98"/>
      <c r="I7436" s="130"/>
      <c r="J7436" s="98"/>
      <c r="K7436" s="98"/>
      <c r="L7436" s="98"/>
      <c r="M7436" s="255"/>
      <c r="N7436" s="255"/>
      <c r="O7436" s="98"/>
      <c r="P7436" s="98"/>
      <c r="Q7436" s="130"/>
    </row>
    <row r="7437" spans="1:17" ht="12.6" customHeight="1" x14ac:dyDescent="0.2">
      <c r="A7437" s="234"/>
      <c r="B7437" s="98"/>
      <c r="C7437" s="130"/>
      <c r="D7437" s="240"/>
      <c r="E7437" s="240"/>
      <c r="F7437" s="224"/>
      <c r="G7437" s="98"/>
      <c r="H7437" s="98"/>
      <c r="I7437" s="130"/>
      <c r="J7437" s="98"/>
      <c r="K7437" s="98"/>
      <c r="L7437" s="98"/>
      <c r="M7437" s="255"/>
      <c r="N7437" s="255"/>
      <c r="O7437" s="98"/>
      <c r="P7437" s="98"/>
      <c r="Q7437" s="130"/>
    </row>
    <row r="7438" spans="1:17" ht="12.6" customHeight="1" x14ac:dyDescent="0.2">
      <c r="A7438" s="234"/>
      <c r="B7438" s="98"/>
      <c r="C7438" s="130"/>
      <c r="D7438" s="240"/>
      <c r="E7438" s="240"/>
      <c r="F7438" s="224"/>
      <c r="G7438" s="98"/>
      <c r="H7438" s="98"/>
      <c r="I7438" s="130"/>
      <c r="J7438" s="98"/>
      <c r="K7438" s="98"/>
      <c r="L7438" s="98"/>
      <c r="M7438" s="255"/>
      <c r="N7438" s="255"/>
      <c r="O7438" s="98"/>
      <c r="P7438" s="98"/>
      <c r="Q7438" s="130"/>
    </row>
    <row r="7439" spans="1:17" ht="12.6" customHeight="1" x14ac:dyDescent="0.2">
      <c r="A7439" s="234"/>
      <c r="B7439" s="98"/>
      <c r="C7439" s="130"/>
      <c r="D7439" s="240"/>
      <c r="E7439" s="240"/>
      <c r="F7439" s="224"/>
      <c r="G7439" s="98"/>
      <c r="H7439" s="98"/>
      <c r="I7439" s="130"/>
      <c r="J7439" s="98"/>
      <c r="K7439" s="98"/>
      <c r="L7439" s="98"/>
      <c r="M7439" s="255"/>
      <c r="N7439" s="255"/>
      <c r="O7439" s="98"/>
      <c r="P7439" s="98"/>
      <c r="Q7439" s="130"/>
    </row>
    <row r="7440" spans="1:17" ht="12.6" customHeight="1" x14ac:dyDescent="0.2">
      <c r="A7440" s="234"/>
      <c r="B7440" s="98"/>
      <c r="C7440" s="130"/>
      <c r="D7440" s="240"/>
      <c r="E7440" s="240"/>
      <c r="F7440" s="224"/>
      <c r="G7440" s="98"/>
      <c r="H7440" s="98"/>
      <c r="I7440" s="130"/>
      <c r="J7440" s="98"/>
      <c r="K7440" s="98"/>
      <c r="L7440" s="98"/>
      <c r="M7440" s="255"/>
      <c r="N7440" s="255"/>
      <c r="O7440" s="98"/>
      <c r="P7440" s="98"/>
      <c r="Q7440" s="130"/>
    </row>
    <row r="7441" spans="1:17" ht="12.6" customHeight="1" x14ac:dyDescent="0.2">
      <c r="A7441" s="234"/>
      <c r="B7441" s="98"/>
      <c r="C7441" s="130"/>
      <c r="D7441" s="240"/>
      <c r="E7441" s="240"/>
      <c r="F7441" s="224"/>
      <c r="G7441" s="98"/>
      <c r="H7441" s="98"/>
      <c r="I7441" s="130"/>
      <c r="J7441" s="98"/>
      <c r="K7441" s="98"/>
      <c r="L7441" s="98"/>
      <c r="M7441" s="255"/>
      <c r="N7441" s="255"/>
      <c r="O7441" s="98"/>
      <c r="P7441" s="98"/>
      <c r="Q7441" s="130"/>
    </row>
    <row r="7442" spans="1:17" ht="12.6" customHeight="1" x14ac:dyDescent="0.2">
      <c r="A7442" s="234"/>
      <c r="B7442" s="98"/>
      <c r="C7442" s="130"/>
      <c r="D7442" s="240"/>
      <c r="E7442" s="240"/>
      <c r="F7442" s="224"/>
      <c r="G7442" s="98"/>
      <c r="H7442" s="98"/>
      <c r="I7442" s="130"/>
      <c r="J7442" s="98"/>
      <c r="K7442" s="98"/>
      <c r="L7442" s="98"/>
      <c r="M7442" s="255"/>
      <c r="N7442" s="255"/>
      <c r="O7442" s="98"/>
      <c r="P7442" s="98"/>
      <c r="Q7442" s="130"/>
    </row>
    <row r="7443" spans="1:17" ht="12.6" customHeight="1" x14ac:dyDescent="0.2">
      <c r="A7443" s="234"/>
      <c r="B7443" s="98"/>
      <c r="C7443" s="130"/>
      <c r="D7443" s="240"/>
      <c r="E7443" s="240"/>
      <c r="F7443" s="224"/>
      <c r="G7443" s="98"/>
      <c r="H7443" s="98"/>
      <c r="I7443" s="130"/>
      <c r="J7443" s="98"/>
      <c r="K7443" s="98"/>
      <c r="L7443" s="98"/>
      <c r="M7443" s="255"/>
      <c r="N7443" s="255"/>
      <c r="O7443" s="98"/>
      <c r="P7443" s="98"/>
      <c r="Q7443" s="130"/>
    </row>
    <row r="7444" spans="1:17" ht="12.6" customHeight="1" x14ac:dyDescent="0.2">
      <c r="A7444" s="234"/>
      <c r="B7444" s="98"/>
      <c r="C7444" s="130"/>
      <c r="D7444" s="240"/>
      <c r="E7444" s="240"/>
      <c r="F7444" s="224"/>
      <c r="G7444" s="98"/>
      <c r="H7444" s="98"/>
      <c r="I7444" s="130"/>
      <c r="J7444" s="98"/>
      <c r="K7444" s="98"/>
      <c r="L7444" s="98"/>
      <c r="M7444" s="255"/>
      <c r="N7444" s="255"/>
      <c r="O7444" s="98"/>
      <c r="P7444" s="98"/>
      <c r="Q7444" s="130"/>
    </row>
    <row r="7445" spans="1:17" ht="12.6" customHeight="1" x14ac:dyDescent="0.2">
      <c r="A7445" s="234"/>
      <c r="B7445" s="98"/>
      <c r="C7445" s="130"/>
      <c r="D7445" s="240"/>
      <c r="E7445" s="240"/>
      <c r="F7445" s="224"/>
      <c r="G7445" s="98"/>
      <c r="H7445" s="98"/>
      <c r="I7445" s="130"/>
      <c r="J7445" s="98"/>
      <c r="K7445" s="98"/>
      <c r="L7445" s="98"/>
      <c r="M7445" s="255"/>
      <c r="N7445" s="255"/>
      <c r="O7445" s="98"/>
      <c r="P7445" s="98"/>
      <c r="Q7445" s="130"/>
    </row>
    <row r="7446" spans="1:17" ht="12.6" customHeight="1" x14ac:dyDescent="0.2">
      <c r="A7446" s="234"/>
      <c r="B7446" s="98"/>
      <c r="C7446" s="130"/>
      <c r="D7446" s="240"/>
      <c r="E7446" s="240"/>
      <c r="F7446" s="224"/>
      <c r="G7446" s="98"/>
      <c r="H7446" s="98"/>
      <c r="I7446" s="130"/>
      <c r="J7446" s="98"/>
      <c r="K7446" s="98"/>
      <c r="L7446" s="98"/>
      <c r="M7446" s="255"/>
      <c r="N7446" s="255"/>
      <c r="O7446" s="98"/>
      <c r="P7446" s="98"/>
      <c r="Q7446" s="130"/>
    </row>
    <row r="7447" spans="1:17" ht="12.6" customHeight="1" x14ac:dyDescent="0.2">
      <c r="A7447" s="234"/>
      <c r="B7447" s="98"/>
      <c r="C7447" s="130"/>
      <c r="D7447" s="240"/>
      <c r="E7447" s="240"/>
      <c r="F7447" s="224"/>
      <c r="G7447" s="98"/>
      <c r="H7447" s="98"/>
      <c r="I7447" s="130"/>
      <c r="J7447" s="98"/>
      <c r="K7447" s="98"/>
      <c r="L7447" s="98"/>
      <c r="M7447" s="255"/>
      <c r="N7447" s="255"/>
      <c r="O7447" s="98"/>
      <c r="P7447" s="98"/>
      <c r="Q7447" s="130"/>
    </row>
    <row r="7448" spans="1:17" ht="12.6" customHeight="1" x14ac:dyDescent="0.2">
      <c r="A7448" s="234"/>
      <c r="B7448" s="98"/>
      <c r="C7448" s="130"/>
      <c r="D7448" s="240"/>
      <c r="E7448" s="240"/>
      <c r="F7448" s="224"/>
      <c r="G7448" s="98"/>
      <c r="H7448" s="98"/>
      <c r="I7448" s="130"/>
      <c r="J7448" s="98"/>
      <c r="K7448" s="98"/>
      <c r="L7448" s="98"/>
      <c r="M7448" s="255"/>
      <c r="N7448" s="255"/>
      <c r="O7448" s="98"/>
      <c r="P7448" s="98"/>
      <c r="Q7448" s="130"/>
    </row>
    <row r="7449" spans="1:17" ht="12.6" customHeight="1" x14ac:dyDescent="0.2">
      <c r="A7449" s="234"/>
      <c r="B7449" s="98"/>
      <c r="C7449" s="130"/>
      <c r="D7449" s="240"/>
      <c r="E7449" s="240"/>
      <c r="F7449" s="224"/>
      <c r="G7449" s="98"/>
      <c r="H7449" s="98"/>
      <c r="I7449" s="130"/>
      <c r="J7449" s="98"/>
      <c r="K7449" s="98"/>
      <c r="L7449" s="98"/>
      <c r="M7449" s="255"/>
      <c r="N7449" s="255"/>
      <c r="O7449" s="98"/>
      <c r="P7449" s="98"/>
      <c r="Q7449" s="130"/>
    </row>
    <row r="7450" spans="1:17" ht="12.6" customHeight="1" x14ac:dyDescent="0.2">
      <c r="A7450" s="234"/>
      <c r="B7450" s="98"/>
      <c r="C7450" s="130"/>
      <c r="D7450" s="240"/>
      <c r="E7450" s="240"/>
      <c r="F7450" s="224"/>
      <c r="G7450" s="98"/>
      <c r="H7450" s="98"/>
      <c r="I7450" s="130"/>
      <c r="J7450" s="98"/>
      <c r="K7450" s="98"/>
      <c r="L7450" s="98"/>
      <c r="M7450" s="255"/>
      <c r="N7450" s="255"/>
      <c r="O7450" s="98"/>
      <c r="P7450" s="98"/>
      <c r="Q7450" s="130"/>
    </row>
    <row r="7451" spans="1:17" ht="12.6" customHeight="1" x14ac:dyDescent="0.2">
      <c r="A7451" s="234"/>
      <c r="B7451" s="98"/>
      <c r="C7451" s="130"/>
      <c r="D7451" s="240"/>
      <c r="E7451" s="240"/>
      <c r="F7451" s="224"/>
      <c r="G7451" s="98"/>
      <c r="H7451" s="98"/>
      <c r="I7451" s="130"/>
      <c r="J7451" s="98"/>
      <c r="K7451" s="98"/>
      <c r="L7451" s="98"/>
      <c r="M7451" s="255"/>
      <c r="N7451" s="255"/>
      <c r="O7451" s="98"/>
      <c r="P7451" s="98"/>
      <c r="Q7451" s="130"/>
    </row>
    <row r="7452" spans="1:17" ht="12.6" customHeight="1" x14ac:dyDescent="0.2">
      <c r="A7452" s="234"/>
      <c r="B7452" s="98"/>
      <c r="C7452" s="130"/>
      <c r="D7452" s="240"/>
      <c r="E7452" s="240"/>
      <c r="F7452" s="224"/>
      <c r="G7452" s="98"/>
      <c r="H7452" s="98"/>
      <c r="I7452" s="130"/>
      <c r="J7452" s="98"/>
      <c r="K7452" s="98"/>
      <c r="L7452" s="98"/>
      <c r="M7452" s="255"/>
      <c r="N7452" s="255"/>
      <c r="O7452" s="98"/>
      <c r="P7452" s="98"/>
      <c r="Q7452" s="130"/>
    </row>
    <row r="7453" spans="1:17" ht="12.6" customHeight="1" x14ac:dyDescent="0.2">
      <c r="A7453" s="234"/>
      <c r="B7453" s="98"/>
      <c r="C7453" s="130"/>
      <c r="D7453" s="240"/>
      <c r="E7453" s="240"/>
      <c r="F7453" s="224"/>
      <c r="G7453" s="98"/>
      <c r="H7453" s="98"/>
      <c r="I7453" s="130"/>
      <c r="J7453" s="98"/>
      <c r="K7453" s="98"/>
      <c r="L7453" s="98"/>
      <c r="M7453" s="255"/>
      <c r="N7453" s="255"/>
      <c r="O7453" s="98"/>
      <c r="P7453" s="98"/>
      <c r="Q7453" s="130"/>
    </row>
    <row r="7454" spans="1:17" ht="12.6" customHeight="1" x14ac:dyDescent="0.2">
      <c r="A7454" s="234"/>
      <c r="B7454" s="98"/>
      <c r="C7454" s="130"/>
      <c r="D7454" s="240"/>
      <c r="E7454" s="240"/>
      <c r="F7454" s="224"/>
      <c r="G7454" s="98"/>
      <c r="H7454" s="98"/>
      <c r="I7454" s="130"/>
      <c r="J7454" s="98"/>
      <c r="K7454" s="98"/>
      <c r="L7454" s="98"/>
      <c r="M7454" s="255"/>
      <c r="N7454" s="255"/>
      <c r="O7454" s="98"/>
      <c r="P7454" s="98"/>
      <c r="Q7454" s="130"/>
    </row>
    <row r="7455" spans="1:17" ht="12.6" customHeight="1" x14ac:dyDescent="0.2">
      <c r="A7455" s="234"/>
      <c r="B7455" s="98"/>
      <c r="C7455" s="130"/>
      <c r="D7455" s="240"/>
      <c r="E7455" s="240"/>
      <c r="F7455" s="224"/>
      <c r="G7455" s="98"/>
      <c r="H7455" s="98"/>
      <c r="I7455" s="130"/>
      <c r="J7455" s="98"/>
      <c r="K7455" s="98"/>
      <c r="L7455" s="98"/>
      <c r="M7455" s="255"/>
      <c r="N7455" s="255"/>
      <c r="O7455" s="98"/>
      <c r="P7455" s="98"/>
      <c r="Q7455" s="130"/>
    </row>
    <row r="7456" spans="1:17" ht="12.6" customHeight="1" x14ac:dyDescent="0.2">
      <c r="A7456" s="234"/>
      <c r="B7456" s="98"/>
      <c r="C7456" s="130"/>
      <c r="D7456" s="240"/>
      <c r="E7456" s="240"/>
      <c r="F7456" s="224"/>
      <c r="G7456" s="98"/>
      <c r="H7456" s="98"/>
      <c r="I7456" s="130"/>
      <c r="J7456" s="98"/>
      <c r="K7456" s="98"/>
      <c r="L7456" s="98"/>
      <c r="M7456" s="255"/>
      <c r="N7456" s="255"/>
      <c r="O7456" s="98"/>
      <c r="P7456" s="98"/>
      <c r="Q7456" s="130"/>
    </row>
    <row r="7457" spans="1:17" ht="12.6" customHeight="1" x14ac:dyDescent="0.2">
      <c r="A7457" s="234"/>
      <c r="B7457" s="98"/>
      <c r="C7457" s="130"/>
      <c r="D7457" s="240"/>
      <c r="E7457" s="240"/>
      <c r="F7457" s="224"/>
      <c r="G7457" s="98"/>
      <c r="H7457" s="98"/>
      <c r="I7457" s="130"/>
      <c r="J7457" s="98"/>
      <c r="K7457" s="98"/>
      <c r="L7457" s="98"/>
      <c r="M7457" s="255"/>
      <c r="N7457" s="255"/>
      <c r="O7457" s="98"/>
      <c r="P7457" s="98"/>
      <c r="Q7457" s="130"/>
    </row>
    <row r="7458" spans="1:17" ht="12.6" customHeight="1" x14ac:dyDescent="0.2">
      <c r="A7458" s="234"/>
      <c r="B7458" s="98"/>
      <c r="C7458" s="130"/>
      <c r="D7458" s="240"/>
      <c r="E7458" s="240"/>
      <c r="F7458" s="224"/>
      <c r="G7458" s="98"/>
      <c r="H7458" s="98"/>
      <c r="I7458" s="130"/>
      <c r="J7458" s="98"/>
      <c r="K7458" s="98"/>
      <c r="L7458" s="98"/>
      <c r="M7458" s="255"/>
      <c r="N7458" s="255"/>
      <c r="O7458" s="98"/>
      <c r="P7458" s="98"/>
      <c r="Q7458" s="130"/>
    </row>
    <row r="7459" spans="1:17" ht="12.6" customHeight="1" x14ac:dyDescent="0.2">
      <c r="A7459" s="234"/>
      <c r="B7459" s="98"/>
      <c r="C7459" s="130"/>
      <c r="D7459" s="240"/>
      <c r="E7459" s="240"/>
      <c r="F7459" s="224"/>
      <c r="G7459" s="98"/>
      <c r="H7459" s="98"/>
      <c r="I7459" s="130"/>
      <c r="J7459" s="98"/>
      <c r="K7459" s="98"/>
      <c r="L7459" s="98"/>
      <c r="M7459" s="255"/>
      <c r="N7459" s="255"/>
      <c r="O7459" s="98"/>
      <c r="P7459" s="98"/>
      <c r="Q7459" s="130"/>
    </row>
    <row r="7460" spans="1:17" ht="12.6" customHeight="1" x14ac:dyDescent="0.2">
      <c r="A7460" s="234"/>
      <c r="B7460" s="98"/>
      <c r="C7460" s="130"/>
      <c r="D7460" s="240"/>
      <c r="E7460" s="240"/>
      <c r="F7460" s="224"/>
      <c r="G7460" s="98"/>
      <c r="H7460" s="98"/>
      <c r="I7460" s="130"/>
      <c r="J7460" s="98"/>
      <c r="K7460" s="98"/>
      <c r="L7460" s="98"/>
      <c r="M7460" s="255"/>
      <c r="N7460" s="255"/>
      <c r="O7460" s="98"/>
      <c r="P7460" s="98"/>
      <c r="Q7460" s="130"/>
    </row>
    <row r="7461" spans="1:17" ht="12.6" customHeight="1" x14ac:dyDescent="0.2">
      <c r="A7461" s="234"/>
      <c r="B7461" s="98"/>
      <c r="C7461" s="130"/>
      <c r="D7461" s="240"/>
      <c r="E7461" s="240"/>
      <c r="F7461" s="224"/>
      <c r="G7461" s="98"/>
      <c r="H7461" s="98"/>
      <c r="I7461" s="130"/>
      <c r="J7461" s="98"/>
      <c r="K7461" s="98"/>
      <c r="L7461" s="98"/>
      <c r="M7461" s="255"/>
      <c r="N7461" s="255"/>
      <c r="O7461" s="98"/>
      <c r="P7461" s="98"/>
      <c r="Q7461" s="130"/>
    </row>
    <row r="7462" spans="1:17" ht="12.6" customHeight="1" x14ac:dyDescent="0.2">
      <c r="A7462" s="234"/>
      <c r="B7462" s="98"/>
      <c r="C7462" s="130"/>
      <c r="D7462" s="240"/>
      <c r="E7462" s="240"/>
      <c r="F7462" s="224"/>
      <c r="G7462" s="98"/>
      <c r="H7462" s="98"/>
      <c r="I7462" s="130"/>
      <c r="J7462" s="98"/>
      <c r="K7462" s="98"/>
      <c r="L7462" s="98"/>
      <c r="M7462" s="255"/>
      <c r="N7462" s="255"/>
      <c r="O7462" s="98"/>
      <c r="P7462" s="98"/>
      <c r="Q7462" s="130"/>
    </row>
    <row r="7463" spans="1:17" ht="12.6" customHeight="1" x14ac:dyDescent="0.2">
      <c r="A7463" s="234"/>
      <c r="B7463" s="98"/>
      <c r="C7463" s="130"/>
      <c r="D7463" s="240"/>
      <c r="E7463" s="240"/>
      <c r="F7463" s="224"/>
      <c r="G7463" s="98"/>
      <c r="H7463" s="98"/>
      <c r="I7463" s="130"/>
      <c r="J7463" s="98"/>
      <c r="K7463" s="98"/>
      <c r="L7463" s="98"/>
      <c r="M7463" s="255"/>
      <c r="N7463" s="255"/>
      <c r="O7463" s="98"/>
      <c r="P7463" s="98"/>
      <c r="Q7463" s="130"/>
    </row>
    <row r="7464" spans="1:17" ht="12.6" customHeight="1" x14ac:dyDescent="0.2">
      <c r="A7464" s="234"/>
      <c r="B7464" s="98"/>
      <c r="C7464" s="130"/>
      <c r="D7464" s="240"/>
      <c r="E7464" s="240"/>
      <c r="F7464" s="224"/>
      <c r="G7464" s="98"/>
      <c r="H7464" s="98"/>
      <c r="I7464" s="130"/>
      <c r="J7464" s="98"/>
      <c r="K7464" s="98"/>
      <c r="L7464" s="98"/>
      <c r="M7464" s="255"/>
      <c r="N7464" s="255"/>
      <c r="O7464" s="98"/>
      <c r="P7464" s="98"/>
      <c r="Q7464" s="130"/>
    </row>
    <row r="7465" spans="1:17" ht="12.6" customHeight="1" x14ac:dyDescent="0.2">
      <c r="A7465" s="234"/>
      <c r="B7465" s="98"/>
      <c r="C7465" s="130"/>
      <c r="D7465" s="240"/>
      <c r="E7465" s="240"/>
      <c r="F7465" s="224"/>
      <c r="G7465" s="98"/>
      <c r="H7465" s="98"/>
      <c r="I7465" s="130"/>
      <c r="J7465" s="98"/>
      <c r="K7465" s="98"/>
      <c r="L7465" s="98"/>
      <c r="M7465" s="255"/>
      <c r="N7465" s="255"/>
      <c r="O7465" s="98"/>
      <c r="P7465" s="98"/>
      <c r="Q7465" s="130"/>
    </row>
    <row r="7466" spans="1:17" ht="12.6" customHeight="1" x14ac:dyDescent="0.2">
      <c r="A7466" s="234"/>
      <c r="B7466" s="98"/>
      <c r="C7466" s="130"/>
      <c r="D7466" s="240"/>
      <c r="E7466" s="240"/>
      <c r="F7466" s="224"/>
      <c r="G7466" s="98"/>
      <c r="H7466" s="98"/>
      <c r="I7466" s="130"/>
      <c r="J7466" s="98"/>
      <c r="K7466" s="98"/>
      <c r="L7466" s="98"/>
      <c r="M7466" s="255"/>
      <c r="N7466" s="255"/>
      <c r="O7466" s="98"/>
      <c r="P7466" s="98"/>
      <c r="Q7466" s="130"/>
    </row>
    <row r="7467" spans="1:17" ht="12.6" customHeight="1" x14ac:dyDescent="0.2">
      <c r="A7467" s="234"/>
      <c r="B7467" s="98"/>
      <c r="C7467" s="130"/>
      <c r="D7467" s="240"/>
      <c r="E7467" s="240"/>
      <c r="F7467" s="224"/>
      <c r="G7467" s="98"/>
      <c r="H7467" s="98"/>
      <c r="I7467" s="130"/>
      <c r="J7467" s="98"/>
      <c r="K7467" s="98"/>
      <c r="L7467" s="98"/>
      <c r="M7467" s="255"/>
      <c r="N7467" s="255"/>
      <c r="O7467" s="98"/>
      <c r="P7467" s="98"/>
      <c r="Q7467" s="130"/>
    </row>
    <row r="7468" spans="1:17" ht="12.6" customHeight="1" x14ac:dyDescent="0.2">
      <c r="A7468" s="234"/>
      <c r="B7468" s="98"/>
      <c r="C7468" s="130"/>
      <c r="D7468" s="240"/>
      <c r="E7468" s="240"/>
      <c r="F7468" s="224"/>
      <c r="G7468" s="98"/>
      <c r="H7468" s="98"/>
      <c r="I7468" s="130"/>
      <c r="J7468" s="98"/>
      <c r="K7468" s="98"/>
      <c r="L7468" s="98"/>
      <c r="M7468" s="255"/>
      <c r="N7468" s="255"/>
      <c r="O7468" s="98"/>
      <c r="P7468" s="98"/>
      <c r="Q7468" s="130"/>
    </row>
    <row r="7469" spans="1:17" ht="12.6" customHeight="1" x14ac:dyDescent="0.2">
      <c r="A7469" s="234"/>
      <c r="B7469" s="98"/>
      <c r="C7469" s="130"/>
      <c r="D7469" s="240"/>
      <c r="E7469" s="240"/>
      <c r="F7469" s="224"/>
      <c r="G7469" s="98"/>
      <c r="H7469" s="98"/>
      <c r="I7469" s="130"/>
      <c r="J7469" s="98"/>
      <c r="K7469" s="98"/>
      <c r="L7469" s="98"/>
      <c r="M7469" s="255"/>
      <c r="N7469" s="255"/>
      <c r="O7469" s="98"/>
      <c r="P7469" s="98"/>
      <c r="Q7469" s="130"/>
    </row>
    <row r="7470" spans="1:17" ht="12.6" customHeight="1" x14ac:dyDescent="0.2">
      <c r="A7470" s="234"/>
      <c r="B7470" s="98"/>
      <c r="C7470" s="130"/>
      <c r="D7470" s="240"/>
      <c r="E7470" s="240"/>
      <c r="F7470" s="224"/>
      <c r="G7470" s="98"/>
      <c r="H7470" s="98"/>
      <c r="I7470" s="130"/>
      <c r="J7470" s="98"/>
      <c r="K7470" s="98"/>
      <c r="L7470" s="98"/>
      <c r="M7470" s="255"/>
      <c r="N7470" s="255"/>
      <c r="O7470" s="98"/>
      <c r="P7470" s="98"/>
      <c r="Q7470" s="130"/>
    </row>
    <row r="7471" spans="1:17" ht="12.6" customHeight="1" x14ac:dyDescent="0.2">
      <c r="A7471" s="234"/>
      <c r="B7471" s="98"/>
      <c r="C7471" s="130"/>
      <c r="D7471" s="240"/>
      <c r="E7471" s="240"/>
      <c r="F7471" s="224"/>
      <c r="G7471" s="98"/>
      <c r="H7471" s="98"/>
      <c r="I7471" s="130"/>
      <c r="J7471" s="98"/>
      <c r="K7471" s="98"/>
      <c r="L7471" s="98"/>
      <c r="M7471" s="255"/>
      <c r="N7471" s="255"/>
      <c r="O7471" s="98"/>
      <c r="P7471" s="98"/>
      <c r="Q7471" s="130"/>
    </row>
    <row r="7472" spans="1:17" ht="12.6" customHeight="1" x14ac:dyDescent="0.2">
      <c r="A7472" s="234"/>
      <c r="B7472" s="98"/>
      <c r="C7472" s="130"/>
      <c r="D7472" s="240"/>
      <c r="E7472" s="240"/>
      <c r="F7472" s="224"/>
      <c r="G7472" s="98"/>
      <c r="H7472" s="98"/>
      <c r="I7472" s="130"/>
      <c r="J7472" s="98"/>
      <c r="K7472" s="98"/>
      <c r="L7472" s="98"/>
      <c r="M7472" s="255"/>
      <c r="N7472" s="255"/>
      <c r="O7472" s="98"/>
      <c r="P7472" s="98"/>
      <c r="Q7472" s="130"/>
    </row>
    <row r="7473" spans="1:17" ht="12.6" customHeight="1" x14ac:dyDescent="0.2">
      <c r="A7473" s="234"/>
      <c r="B7473" s="98"/>
      <c r="C7473" s="130"/>
      <c r="D7473" s="240"/>
      <c r="E7473" s="240"/>
      <c r="F7473" s="224"/>
      <c r="G7473" s="98"/>
      <c r="H7473" s="98"/>
      <c r="I7473" s="130"/>
      <c r="J7473" s="98"/>
      <c r="K7473" s="98"/>
      <c r="L7473" s="98"/>
      <c r="M7473" s="255"/>
      <c r="N7473" s="255"/>
      <c r="O7473" s="98"/>
      <c r="P7473" s="98"/>
      <c r="Q7473" s="130"/>
    </row>
    <row r="7474" spans="1:17" ht="12.6" customHeight="1" x14ac:dyDescent="0.2">
      <c r="A7474" s="234"/>
      <c r="B7474" s="98"/>
      <c r="C7474" s="130"/>
      <c r="D7474" s="240"/>
      <c r="E7474" s="240"/>
      <c r="F7474" s="224"/>
      <c r="G7474" s="98"/>
      <c r="H7474" s="98"/>
      <c r="I7474" s="130"/>
      <c r="J7474" s="98"/>
      <c r="K7474" s="98"/>
      <c r="L7474" s="98"/>
      <c r="M7474" s="255"/>
      <c r="N7474" s="255"/>
      <c r="O7474" s="98"/>
      <c r="P7474" s="98"/>
      <c r="Q7474" s="130"/>
    </row>
    <row r="7475" spans="1:17" ht="12.6" customHeight="1" x14ac:dyDescent="0.2">
      <c r="A7475" s="234"/>
      <c r="B7475" s="98"/>
      <c r="C7475" s="130"/>
      <c r="D7475" s="240"/>
      <c r="E7475" s="240"/>
      <c r="F7475" s="224"/>
      <c r="G7475" s="98"/>
      <c r="H7475" s="98"/>
      <c r="I7475" s="130"/>
      <c r="J7475" s="98"/>
      <c r="K7475" s="98"/>
      <c r="L7475" s="98"/>
      <c r="M7475" s="255"/>
      <c r="N7475" s="255"/>
      <c r="O7475" s="98"/>
      <c r="P7475" s="98"/>
      <c r="Q7475" s="130"/>
    </row>
    <row r="7476" spans="1:17" ht="12.6" customHeight="1" x14ac:dyDescent="0.2">
      <c r="A7476" s="234"/>
      <c r="B7476" s="98"/>
      <c r="C7476" s="130"/>
      <c r="D7476" s="240"/>
      <c r="E7476" s="240"/>
      <c r="F7476" s="224"/>
      <c r="G7476" s="98"/>
      <c r="H7476" s="98"/>
      <c r="I7476" s="130"/>
      <c r="J7476" s="98"/>
      <c r="K7476" s="98"/>
      <c r="L7476" s="98"/>
      <c r="M7476" s="255"/>
      <c r="N7476" s="255"/>
      <c r="O7476" s="98"/>
      <c r="P7476" s="98"/>
      <c r="Q7476" s="130"/>
    </row>
    <row r="7477" spans="1:17" ht="12.6" customHeight="1" x14ac:dyDescent="0.2">
      <c r="A7477" s="234"/>
      <c r="B7477" s="98"/>
      <c r="C7477" s="130"/>
      <c r="D7477" s="240"/>
      <c r="E7477" s="240"/>
      <c r="F7477" s="224"/>
      <c r="G7477" s="98"/>
      <c r="H7477" s="98"/>
      <c r="I7477" s="130"/>
      <c r="J7477" s="98"/>
      <c r="K7477" s="98"/>
      <c r="L7477" s="98"/>
      <c r="M7477" s="255"/>
      <c r="N7477" s="255"/>
      <c r="O7477" s="98"/>
      <c r="P7477" s="98"/>
      <c r="Q7477" s="130"/>
    </row>
    <row r="7478" spans="1:17" ht="12.6" customHeight="1" x14ac:dyDescent="0.2">
      <c r="A7478" s="234"/>
      <c r="B7478" s="98"/>
      <c r="C7478" s="130"/>
      <c r="D7478" s="240"/>
      <c r="E7478" s="240"/>
      <c r="F7478" s="224"/>
      <c r="G7478" s="98"/>
      <c r="H7478" s="98"/>
      <c r="I7478" s="130"/>
      <c r="J7478" s="98"/>
      <c r="K7478" s="98"/>
      <c r="L7478" s="98"/>
      <c r="M7478" s="255"/>
      <c r="N7478" s="255"/>
      <c r="O7478" s="98"/>
      <c r="P7478" s="98"/>
      <c r="Q7478" s="130"/>
    </row>
    <row r="7479" spans="1:17" ht="12.6" customHeight="1" x14ac:dyDescent="0.2">
      <c r="A7479" s="234"/>
      <c r="B7479" s="98"/>
      <c r="C7479" s="130"/>
      <c r="D7479" s="240"/>
      <c r="E7479" s="240"/>
      <c r="F7479" s="224"/>
      <c r="G7479" s="98"/>
      <c r="H7479" s="98"/>
      <c r="I7479" s="130"/>
      <c r="J7479" s="98"/>
      <c r="K7479" s="98"/>
      <c r="L7479" s="98"/>
      <c r="M7479" s="255"/>
      <c r="N7479" s="255"/>
      <c r="O7479" s="98"/>
      <c r="P7479" s="98"/>
      <c r="Q7479" s="130"/>
    </row>
    <row r="7480" spans="1:17" ht="12.6" customHeight="1" x14ac:dyDescent="0.2">
      <c r="A7480" s="234"/>
      <c r="B7480" s="98"/>
      <c r="C7480" s="130"/>
      <c r="D7480" s="240"/>
      <c r="E7480" s="240"/>
      <c r="F7480" s="224"/>
      <c r="G7480" s="98"/>
      <c r="H7480" s="98"/>
      <c r="I7480" s="130"/>
      <c r="J7480" s="98"/>
      <c r="K7480" s="98"/>
      <c r="L7480" s="98"/>
      <c r="M7480" s="255"/>
      <c r="N7480" s="255"/>
      <c r="O7480" s="98"/>
      <c r="P7480" s="98"/>
      <c r="Q7480" s="130"/>
    </row>
    <row r="7481" spans="1:17" ht="12.6" customHeight="1" x14ac:dyDescent="0.2">
      <c r="A7481" s="234"/>
      <c r="B7481" s="98"/>
      <c r="C7481" s="130"/>
      <c r="D7481" s="240"/>
      <c r="E7481" s="240"/>
      <c r="F7481" s="224"/>
      <c r="G7481" s="98"/>
      <c r="H7481" s="98"/>
      <c r="I7481" s="130"/>
      <c r="J7481" s="98"/>
      <c r="K7481" s="98"/>
      <c r="L7481" s="98"/>
      <c r="M7481" s="255"/>
      <c r="N7481" s="255"/>
      <c r="O7481" s="98"/>
      <c r="P7481" s="98"/>
      <c r="Q7481" s="130"/>
    </row>
    <row r="7482" spans="1:17" ht="12.6" customHeight="1" x14ac:dyDescent="0.2">
      <c r="A7482" s="234"/>
      <c r="B7482" s="98"/>
      <c r="C7482" s="130"/>
      <c r="D7482" s="240"/>
      <c r="E7482" s="240"/>
      <c r="F7482" s="224"/>
      <c r="G7482" s="98"/>
      <c r="H7482" s="98"/>
      <c r="I7482" s="130"/>
      <c r="J7482" s="98"/>
      <c r="K7482" s="98"/>
      <c r="L7482" s="98"/>
      <c r="M7482" s="255"/>
      <c r="N7482" s="255"/>
      <c r="O7482" s="98"/>
      <c r="P7482" s="98"/>
      <c r="Q7482" s="130"/>
    </row>
    <row r="7483" spans="1:17" ht="12.6" customHeight="1" x14ac:dyDescent="0.2">
      <c r="A7483" s="234"/>
      <c r="B7483" s="98"/>
      <c r="C7483" s="130"/>
      <c r="D7483" s="240"/>
      <c r="E7483" s="240"/>
      <c r="F7483" s="224"/>
      <c r="G7483" s="98"/>
      <c r="H7483" s="98"/>
      <c r="I7483" s="130"/>
      <c r="J7483" s="98"/>
      <c r="K7483" s="98"/>
      <c r="L7483" s="98"/>
      <c r="M7483" s="255"/>
      <c r="N7483" s="255"/>
      <c r="O7483" s="98"/>
      <c r="P7483" s="98"/>
      <c r="Q7483" s="130"/>
    </row>
    <row r="7484" spans="1:17" ht="12.6" customHeight="1" x14ac:dyDescent="0.2">
      <c r="A7484" s="234"/>
      <c r="B7484" s="98"/>
      <c r="C7484" s="130"/>
      <c r="D7484" s="240"/>
      <c r="E7484" s="240"/>
      <c r="F7484" s="224"/>
      <c r="G7484" s="98"/>
      <c r="H7484" s="98"/>
      <c r="I7484" s="130"/>
      <c r="J7484" s="98"/>
      <c r="K7484" s="98"/>
      <c r="L7484" s="98"/>
      <c r="M7484" s="255"/>
      <c r="N7484" s="255"/>
      <c r="O7484" s="98"/>
      <c r="P7484" s="98"/>
      <c r="Q7484" s="130"/>
    </row>
    <row r="7485" spans="1:17" ht="12.6" customHeight="1" x14ac:dyDescent="0.2">
      <c r="A7485" s="234"/>
      <c r="B7485" s="98"/>
      <c r="C7485" s="130"/>
      <c r="D7485" s="240"/>
      <c r="E7485" s="240"/>
      <c r="F7485" s="224"/>
      <c r="G7485" s="98"/>
      <c r="H7485" s="98"/>
      <c r="I7485" s="130"/>
      <c r="J7485" s="98"/>
      <c r="K7485" s="98"/>
      <c r="L7485" s="98"/>
      <c r="M7485" s="255"/>
      <c r="N7485" s="255"/>
      <c r="O7485" s="98"/>
      <c r="P7485" s="98"/>
      <c r="Q7485" s="130"/>
    </row>
    <row r="7486" spans="1:17" ht="12.6" customHeight="1" x14ac:dyDescent="0.2">
      <c r="A7486" s="234"/>
      <c r="B7486" s="98"/>
      <c r="C7486" s="130"/>
      <c r="D7486" s="240"/>
      <c r="E7486" s="240"/>
      <c r="F7486" s="224"/>
      <c r="G7486" s="98"/>
      <c r="H7486" s="98"/>
      <c r="I7486" s="130"/>
      <c r="J7486" s="98"/>
      <c r="K7486" s="98"/>
      <c r="L7486" s="98"/>
      <c r="M7486" s="255"/>
      <c r="N7486" s="255"/>
      <c r="O7486" s="98"/>
      <c r="P7486" s="98"/>
      <c r="Q7486" s="130"/>
    </row>
    <row r="7487" spans="1:17" ht="12.6" customHeight="1" x14ac:dyDescent="0.2">
      <c r="A7487" s="234"/>
      <c r="B7487" s="98"/>
      <c r="C7487" s="130"/>
      <c r="D7487" s="240"/>
      <c r="E7487" s="240"/>
      <c r="F7487" s="224"/>
      <c r="G7487" s="98"/>
      <c r="H7487" s="98"/>
      <c r="I7487" s="130"/>
      <c r="J7487" s="98"/>
      <c r="K7487" s="98"/>
      <c r="L7487" s="98"/>
      <c r="M7487" s="255"/>
      <c r="N7487" s="255"/>
      <c r="O7487" s="98"/>
      <c r="P7487" s="98"/>
      <c r="Q7487" s="130"/>
    </row>
    <row r="7488" spans="1:17" ht="12.6" customHeight="1" x14ac:dyDescent="0.2">
      <c r="A7488" s="234"/>
      <c r="B7488" s="98"/>
      <c r="C7488" s="130"/>
      <c r="D7488" s="240"/>
      <c r="E7488" s="240"/>
      <c r="F7488" s="224"/>
      <c r="G7488" s="98"/>
      <c r="H7488" s="98"/>
      <c r="I7488" s="130"/>
      <c r="J7488" s="98"/>
      <c r="K7488" s="98"/>
      <c r="L7488" s="98"/>
      <c r="M7488" s="255"/>
      <c r="N7488" s="255"/>
      <c r="O7488" s="98"/>
      <c r="P7488" s="98"/>
      <c r="Q7488" s="130"/>
    </row>
    <row r="7489" spans="1:17" ht="12.6" customHeight="1" x14ac:dyDescent="0.2">
      <c r="A7489" s="234"/>
      <c r="B7489" s="98"/>
      <c r="C7489" s="130"/>
      <c r="D7489" s="240"/>
      <c r="E7489" s="240"/>
      <c r="F7489" s="224"/>
      <c r="G7489" s="98"/>
      <c r="H7489" s="98"/>
      <c r="I7489" s="130"/>
      <c r="J7489" s="98"/>
      <c r="K7489" s="98"/>
      <c r="L7489" s="98"/>
      <c r="M7489" s="255"/>
      <c r="N7489" s="255"/>
      <c r="O7489" s="98"/>
      <c r="P7489" s="98"/>
      <c r="Q7489" s="130"/>
    </row>
    <row r="7490" spans="1:17" ht="12.6" customHeight="1" x14ac:dyDescent="0.2">
      <c r="A7490" s="234"/>
      <c r="B7490" s="98"/>
      <c r="C7490" s="130"/>
      <c r="D7490" s="240"/>
      <c r="E7490" s="240"/>
      <c r="F7490" s="224"/>
      <c r="G7490" s="98"/>
      <c r="H7490" s="98"/>
      <c r="I7490" s="130"/>
      <c r="J7490" s="98"/>
      <c r="K7490" s="98"/>
      <c r="L7490" s="98"/>
      <c r="M7490" s="255"/>
      <c r="N7490" s="255"/>
      <c r="O7490" s="98"/>
      <c r="P7490" s="98"/>
      <c r="Q7490" s="130"/>
    </row>
    <row r="7491" spans="1:17" ht="12.6" customHeight="1" x14ac:dyDescent="0.2">
      <c r="A7491" s="234"/>
      <c r="B7491" s="98"/>
      <c r="C7491" s="130"/>
      <c r="D7491" s="240"/>
      <c r="E7491" s="240"/>
      <c r="F7491" s="224"/>
      <c r="G7491" s="98"/>
      <c r="H7491" s="98"/>
      <c r="I7491" s="130"/>
      <c r="J7491" s="98"/>
      <c r="K7491" s="98"/>
      <c r="L7491" s="98"/>
      <c r="M7491" s="255"/>
      <c r="N7491" s="255"/>
      <c r="O7491" s="98"/>
      <c r="P7491" s="98"/>
      <c r="Q7491" s="130"/>
    </row>
    <row r="7492" spans="1:17" ht="12.6" customHeight="1" x14ac:dyDescent="0.2">
      <c r="A7492" s="234"/>
      <c r="B7492" s="98"/>
      <c r="C7492" s="130"/>
      <c r="D7492" s="240"/>
      <c r="E7492" s="240"/>
      <c r="F7492" s="224"/>
      <c r="G7492" s="98"/>
      <c r="H7492" s="98"/>
      <c r="I7492" s="130"/>
      <c r="J7492" s="98"/>
      <c r="K7492" s="98"/>
      <c r="L7492" s="98"/>
      <c r="M7492" s="255"/>
      <c r="N7492" s="255"/>
      <c r="O7492" s="98"/>
      <c r="P7492" s="98"/>
      <c r="Q7492" s="130"/>
    </row>
    <row r="7493" spans="1:17" ht="12.6" customHeight="1" x14ac:dyDescent="0.2">
      <c r="A7493" s="234"/>
      <c r="B7493" s="98"/>
      <c r="C7493" s="130"/>
      <c r="D7493" s="240"/>
      <c r="E7493" s="240"/>
      <c r="F7493" s="224"/>
      <c r="G7493" s="98"/>
      <c r="H7493" s="98"/>
      <c r="I7493" s="130"/>
      <c r="J7493" s="98"/>
      <c r="K7493" s="98"/>
      <c r="L7493" s="98"/>
      <c r="M7493" s="255"/>
      <c r="N7493" s="255"/>
      <c r="O7493" s="98"/>
      <c r="P7493" s="98"/>
      <c r="Q7493" s="130"/>
    </row>
    <row r="7494" spans="1:17" ht="12.6" customHeight="1" x14ac:dyDescent="0.2">
      <c r="A7494" s="234"/>
      <c r="B7494" s="98"/>
      <c r="C7494" s="130"/>
      <c r="D7494" s="240"/>
      <c r="E7494" s="240"/>
      <c r="F7494" s="224"/>
      <c r="G7494" s="98"/>
      <c r="H7494" s="98"/>
      <c r="I7494" s="130"/>
      <c r="J7494" s="98"/>
      <c r="K7494" s="98"/>
      <c r="L7494" s="98"/>
      <c r="M7494" s="255"/>
      <c r="N7494" s="255"/>
      <c r="O7494" s="98"/>
      <c r="P7494" s="98"/>
      <c r="Q7494" s="130"/>
    </row>
    <row r="7495" spans="1:17" ht="12.6" customHeight="1" x14ac:dyDescent="0.2">
      <c r="A7495" s="234"/>
      <c r="B7495" s="98"/>
      <c r="C7495" s="130"/>
      <c r="D7495" s="240"/>
      <c r="E7495" s="240"/>
      <c r="F7495" s="224"/>
      <c r="G7495" s="98"/>
      <c r="H7495" s="98"/>
      <c r="I7495" s="130"/>
      <c r="J7495" s="98"/>
      <c r="K7495" s="98"/>
      <c r="L7495" s="98"/>
      <c r="M7495" s="255"/>
      <c r="N7495" s="255"/>
      <c r="O7495" s="98"/>
      <c r="P7495" s="98"/>
      <c r="Q7495" s="130"/>
    </row>
    <row r="7496" spans="1:17" ht="12.6" customHeight="1" x14ac:dyDescent="0.2">
      <c r="A7496" s="234"/>
      <c r="B7496" s="98"/>
      <c r="C7496" s="130"/>
      <c r="D7496" s="240"/>
      <c r="E7496" s="240"/>
      <c r="F7496" s="224"/>
      <c r="G7496" s="98"/>
      <c r="H7496" s="98"/>
      <c r="I7496" s="130"/>
      <c r="J7496" s="98"/>
      <c r="K7496" s="98"/>
      <c r="L7496" s="98"/>
      <c r="M7496" s="255"/>
      <c r="N7496" s="255"/>
      <c r="O7496" s="98"/>
      <c r="P7496" s="98"/>
      <c r="Q7496" s="130"/>
    </row>
    <row r="7497" spans="1:17" ht="12.6" customHeight="1" x14ac:dyDescent="0.2">
      <c r="A7497" s="234"/>
      <c r="B7497" s="98"/>
      <c r="C7497" s="130"/>
      <c r="D7497" s="240"/>
      <c r="E7497" s="240"/>
      <c r="F7497" s="224"/>
      <c r="G7497" s="98"/>
      <c r="H7497" s="98"/>
      <c r="I7497" s="130"/>
      <c r="J7497" s="98"/>
      <c r="K7497" s="98"/>
      <c r="L7497" s="98"/>
      <c r="M7497" s="255"/>
      <c r="N7497" s="255"/>
      <c r="O7497" s="98"/>
      <c r="P7497" s="98"/>
      <c r="Q7497" s="130"/>
    </row>
    <row r="7498" spans="1:17" ht="12.6" customHeight="1" x14ac:dyDescent="0.2">
      <c r="A7498" s="234"/>
      <c r="B7498" s="98"/>
      <c r="C7498" s="130"/>
      <c r="D7498" s="240"/>
      <c r="E7498" s="240"/>
      <c r="F7498" s="224"/>
      <c r="G7498" s="98"/>
      <c r="H7498" s="98"/>
      <c r="I7498" s="130"/>
      <c r="J7498" s="98"/>
      <c r="K7498" s="98"/>
      <c r="L7498" s="98"/>
      <c r="M7498" s="255"/>
      <c r="N7498" s="255"/>
      <c r="O7498" s="98"/>
      <c r="P7498" s="98"/>
      <c r="Q7498" s="130"/>
    </row>
    <row r="7499" spans="1:17" ht="12.6" customHeight="1" x14ac:dyDescent="0.2">
      <c r="A7499" s="234"/>
      <c r="B7499" s="98"/>
      <c r="C7499" s="130"/>
      <c r="D7499" s="240"/>
      <c r="E7499" s="240"/>
      <c r="F7499" s="224"/>
      <c r="G7499" s="98"/>
      <c r="H7499" s="98"/>
      <c r="I7499" s="130"/>
      <c r="J7499" s="98"/>
      <c r="K7499" s="98"/>
      <c r="L7499" s="98"/>
      <c r="M7499" s="255"/>
      <c r="N7499" s="255"/>
      <c r="O7499" s="98"/>
      <c r="P7499" s="98"/>
      <c r="Q7499" s="130"/>
    </row>
    <row r="7500" spans="1:17" ht="12.6" customHeight="1" x14ac:dyDescent="0.2">
      <c r="A7500" s="234"/>
      <c r="B7500" s="98"/>
      <c r="C7500" s="130"/>
      <c r="D7500" s="240"/>
      <c r="E7500" s="240"/>
      <c r="F7500" s="224"/>
      <c r="G7500" s="98"/>
      <c r="H7500" s="98"/>
      <c r="I7500" s="130"/>
      <c r="J7500" s="98"/>
      <c r="K7500" s="98"/>
      <c r="L7500" s="98"/>
      <c r="M7500" s="255"/>
      <c r="N7500" s="255"/>
      <c r="O7500" s="98"/>
      <c r="P7500" s="98"/>
      <c r="Q7500" s="130"/>
    </row>
    <row r="7501" spans="1:17" ht="12.6" customHeight="1" x14ac:dyDescent="0.2">
      <c r="A7501" s="234"/>
      <c r="B7501" s="98"/>
      <c r="C7501" s="130"/>
      <c r="D7501" s="240"/>
      <c r="E7501" s="240"/>
      <c r="F7501" s="224"/>
      <c r="G7501" s="98"/>
      <c r="H7501" s="98"/>
      <c r="I7501" s="130"/>
      <c r="J7501" s="98"/>
      <c r="K7501" s="98"/>
      <c r="L7501" s="98"/>
      <c r="M7501" s="255"/>
      <c r="N7501" s="255"/>
      <c r="O7501" s="98"/>
      <c r="P7501" s="98"/>
      <c r="Q7501" s="130"/>
    </row>
    <row r="7502" spans="1:17" ht="12.6" customHeight="1" x14ac:dyDescent="0.2">
      <c r="A7502" s="234"/>
      <c r="B7502" s="98"/>
      <c r="C7502" s="130"/>
      <c r="D7502" s="240"/>
      <c r="E7502" s="240"/>
      <c r="F7502" s="224"/>
      <c r="G7502" s="98"/>
      <c r="H7502" s="98"/>
      <c r="I7502" s="130"/>
      <c r="J7502" s="98"/>
      <c r="K7502" s="98"/>
      <c r="L7502" s="98"/>
      <c r="M7502" s="255"/>
      <c r="N7502" s="255"/>
      <c r="O7502" s="98"/>
      <c r="P7502" s="98"/>
      <c r="Q7502" s="130"/>
    </row>
    <row r="7503" spans="1:17" ht="12.6" customHeight="1" x14ac:dyDescent="0.2">
      <c r="A7503" s="234"/>
      <c r="B7503" s="98"/>
      <c r="C7503" s="130"/>
      <c r="D7503" s="240"/>
      <c r="E7503" s="240"/>
      <c r="F7503" s="224"/>
      <c r="G7503" s="98"/>
      <c r="H7503" s="98"/>
      <c r="I7503" s="130"/>
      <c r="J7503" s="98"/>
      <c r="K7503" s="98"/>
      <c r="L7503" s="98"/>
      <c r="M7503" s="255"/>
      <c r="N7503" s="255"/>
      <c r="O7503" s="98"/>
      <c r="P7503" s="98"/>
      <c r="Q7503" s="130"/>
    </row>
    <row r="7504" spans="1:17" ht="12.6" customHeight="1" x14ac:dyDescent="0.2">
      <c r="A7504" s="234"/>
      <c r="B7504" s="98"/>
      <c r="C7504" s="130"/>
      <c r="D7504" s="240"/>
      <c r="E7504" s="240"/>
      <c r="F7504" s="224"/>
      <c r="G7504" s="98"/>
      <c r="H7504" s="98"/>
      <c r="I7504" s="130"/>
      <c r="J7504" s="98"/>
      <c r="K7504" s="98"/>
      <c r="L7504" s="98"/>
      <c r="M7504" s="255"/>
      <c r="N7504" s="255"/>
      <c r="O7504" s="98"/>
      <c r="P7504" s="98"/>
      <c r="Q7504" s="130"/>
    </row>
    <row r="7505" spans="1:17" ht="12.6" customHeight="1" x14ac:dyDescent="0.2">
      <c r="A7505" s="234"/>
      <c r="B7505" s="98"/>
      <c r="C7505" s="130"/>
      <c r="D7505" s="240"/>
      <c r="E7505" s="240"/>
      <c r="F7505" s="224"/>
      <c r="G7505" s="98"/>
      <c r="H7505" s="98"/>
      <c r="I7505" s="130"/>
      <c r="J7505" s="98"/>
      <c r="K7505" s="98"/>
      <c r="L7505" s="98"/>
      <c r="M7505" s="255"/>
      <c r="N7505" s="255"/>
      <c r="O7505" s="98"/>
      <c r="P7505" s="98"/>
      <c r="Q7505" s="130"/>
    </row>
    <row r="7506" spans="1:17" ht="12.6" customHeight="1" x14ac:dyDescent="0.2">
      <c r="A7506" s="234"/>
      <c r="B7506" s="98"/>
      <c r="C7506" s="130"/>
      <c r="D7506" s="240"/>
      <c r="E7506" s="240"/>
      <c r="F7506" s="224"/>
      <c r="G7506" s="98"/>
      <c r="H7506" s="98"/>
      <c r="I7506" s="130"/>
      <c r="J7506" s="98"/>
      <c r="K7506" s="98"/>
      <c r="L7506" s="98"/>
      <c r="M7506" s="255"/>
      <c r="N7506" s="255"/>
      <c r="O7506" s="98"/>
      <c r="P7506" s="98"/>
      <c r="Q7506" s="130"/>
    </row>
    <row r="7507" spans="1:17" ht="12.6" customHeight="1" x14ac:dyDescent="0.2">
      <c r="A7507" s="234"/>
      <c r="B7507" s="98"/>
      <c r="C7507" s="130"/>
      <c r="D7507" s="240"/>
      <c r="E7507" s="240"/>
      <c r="F7507" s="224"/>
      <c r="G7507" s="98"/>
      <c r="H7507" s="98"/>
      <c r="I7507" s="130"/>
      <c r="J7507" s="98"/>
      <c r="K7507" s="98"/>
      <c r="L7507" s="98"/>
      <c r="M7507" s="255"/>
      <c r="N7507" s="255"/>
      <c r="O7507" s="98"/>
      <c r="P7507" s="98"/>
      <c r="Q7507" s="130"/>
    </row>
    <row r="7508" spans="1:17" ht="12.6" customHeight="1" x14ac:dyDescent="0.2">
      <c r="A7508" s="234"/>
      <c r="B7508" s="98"/>
      <c r="C7508" s="130"/>
      <c r="D7508" s="240"/>
      <c r="E7508" s="240"/>
      <c r="F7508" s="224"/>
      <c r="G7508" s="98"/>
      <c r="H7508" s="98"/>
      <c r="I7508" s="130"/>
      <c r="J7508" s="98"/>
      <c r="K7508" s="98"/>
      <c r="L7508" s="98"/>
      <c r="M7508" s="255"/>
      <c r="N7508" s="255"/>
      <c r="O7508" s="98"/>
      <c r="P7508" s="98"/>
      <c r="Q7508" s="130"/>
    </row>
    <row r="7509" spans="1:17" ht="12.6" customHeight="1" x14ac:dyDescent="0.2">
      <c r="A7509" s="234"/>
      <c r="B7509" s="98"/>
      <c r="C7509" s="130"/>
      <c r="D7509" s="240"/>
      <c r="E7509" s="240"/>
      <c r="F7509" s="224"/>
      <c r="G7509" s="98"/>
      <c r="H7509" s="98"/>
      <c r="I7509" s="130"/>
      <c r="J7509" s="98"/>
      <c r="K7509" s="98"/>
      <c r="L7509" s="98"/>
      <c r="M7509" s="255"/>
      <c r="N7509" s="255"/>
      <c r="O7509" s="98"/>
      <c r="P7509" s="98"/>
      <c r="Q7509" s="130"/>
    </row>
    <row r="7510" spans="1:17" ht="12.6" customHeight="1" x14ac:dyDescent="0.2">
      <c r="A7510" s="234"/>
      <c r="B7510" s="98"/>
      <c r="C7510" s="130"/>
      <c r="D7510" s="240"/>
      <c r="E7510" s="240"/>
      <c r="F7510" s="224"/>
      <c r="G7510" s="98"/>
      <c r="H7510" s="98"/>
      <c r="I7510" s="130"/>
      <c r="J7510" s="98"/>
      <c r="K7510" s="98"/>
      <c r="L7510" s="98"/>
      <c r="M7510" s="255"/>
      <c r="N7510" s="255"/>
      <c r="O7510" s="98"/>
      <c r="P7510" s="98"/>
      <c r="Q7510" s="130"/>
    </row>
    <row r="7511" spans="1:17" ht="12.6" customHeight="1" x14ac:dyDescent="0.2">
      <c r="A7511" s="234"/>
      <c r="B7511" s="98"/>
      <c r="C7511" s="130"/>
      <c r="D7511" s="240"/>
      <c r="E7511" s="240"/>
      <c r="F7511" s="224"/>
      <c r="G7511" s="98"/>
      <c r="H7511" s="98"/>
      <c r="I7511" s="130"/>
      <c r="J7511" s="98"/>
      <c r="K7511" s="98"/>
      <c r="L7511" s="98"/>
      <c r="M7511" s="255"/>
      <c r="N7511" s="255"/>
      <c r="O7511" s="98"/>
      <c r="P7511" s="98"/>
      <c r="Q7511" s="130"/>
    </row>
    <row r="7512" spans="1:17" ht="12.6" customHeight="1" x14ac:dyDescent="0.2">
      <c r="A7512" s="234"/>
      <c r="B7512" s="98"/>
      <c r="C7512" s="130"/>
      <c r="D7512" s="240"/>
      <c r="E7512" s="240"/>
      <c r="F7512" s="224"/>
      <c r="G7512" s="98"/>
      <c r="H7512" s="98"/>
      <c r="I7512" s="130"/>
      <c r="J7512" s="98"/>
      <c r="K7512" s="98"/>
      <c r="L7512" s="98"/>
      <c r="M7512" s="255"/>
      <c r="N7512" s="255"/>
      <c r="O7512" s="98"/>
      <c r="P7512" s="98"/>
      <c r="Q7512" s="130"/>
    </row>
    <row r="7513" spans="1:17" ht="12.6" customHeight="1" x14ac:dyDescent="0.2">
      <c r="A7513" s="234"/>
      <c r="B7513" s="98"/>
      <c r="C7513" s="130"/>
      <c r="D7513" s="240"/>
      <c r="E7513" s="240"/>
      <c r="F7513" s="224"/>
      <c r="G7513" s="98"/>
      <c r="H7513" s="98"/>
      <c r="I7513" s="130"/>
      <c r="J7513" s="98"/>
      <c r="K7513" s="98"/>
      <c r="L7513" s="98"/>
      <c r="M7513" s="255"/>
      <c r="N7513" s="255"/>
      <c r="O7513" s="98"/>
      <c r="P7513" s="98"/>
      <c r="Q7513" s="130"/>
    </row>
    <row r="7514" spans="1:17" ht="12.6" customHeight="1" x14ac:dyDescent="0.2">
      <c r="A7514" s="234"/>
      <c r="B7514" s="98"/>
      <c r="C7514" s="130"/>
      <c r="D7514" s="240"/>
      <c r="E7514" s="240"/>
      <c r="F7514" s="224"/>
      <c r="G7514" s="98"/>
      <c r="H7514" s="98"/>
      <c r="I7514" s="130"/>
      <c r="J7514" s="98"/>
      <c r="K7514" s="98"/>
      <c r="L7514" s="98"/>
      <c r="M7514" s="255"/>
      <c r="N7514" s="255"/>
      <c r="O7514" s="98"/>
      <c r="P7514" s="98"/>
      <c r="Q7514" s="130"/>
    </row>
    <row r="7515" spans="1:17" ht="12.6" customHeight="1" x14ac:dyDescent="0.2">
      <c r="A7515" s="234"/>
      <c r="B7515" s="98"/>
      <c r="C7515" s="130"/>
      <c r="D7515" s="240"/>
      <c r="E7515" s="240"/>
      <c r="F7515" s="224"/>
      <c r="G7515" s="98"/>
      <c r="H7515" s="98"/>
      <c r="I7515" s="130"/>
      <c r="J7515" s="98"/>
      <c r="K7515" s="98"/>
      <c r="L7515" s="98"/>
      <c r="M7515" s="255"/>
      <c r="N7515" s="255"/>
      <c r="O7515" s="98"/>
      <c r="P7515" s="98"/>
      <c r="Q7515" s="130"/>
    </row>
    <row r="7516" spans="1:17" ht="12.6" customHeight="1" x14ac:dyDescent="0.2">
      <c r="A7516" s="234"/>
      <c r="B7516" s="98"/>
      <c r="C7516" s="130"/>
      <c r="D7516" s="240"/>
      <c r="E7516" s="240"/>
      <c r="F7516" s="224"/>
      <c r="G7516" s="98"/>
      <c r="H7516" s="98"/>
      <c r="I7516" s="130"/>
      <c r="J7516" s="98"/>
      <c r="K7516" s="98"/>
      <c r="L7516" s="98"/>
      <c r="M7516" s="255"/>
      <c r="N7516" s="255"/>
      <c r="O7516" s="98"/>
      <c r="P7516" s="98"/>
      <c r="Q7516" s="130"/>
    </row>
    <row r="7517" spans="1:17" ht="12.6" customHeight="1" x14ac:dyDescent="0.2">
      <c r="A7517" s="234"/>
      <c r="B7517" s="98"/>
      <c r="C7517" s="130"/>
      <c r="D7517" s="240"/>
      <c r="E7517" s="240"/>
      <c r="F7517" s="224"/>
      <c r="G7517" s="98"/>
      <c r="H7517" s="98"/>
      <c r="I7517" s="130"/>
      <c r="J7517" s="98"/>
      <c r="K7517" s="98"/>
      <c r="L7517" s="98"/>
      <c r="M7517" s="255"/>
      <c r="N7517" s="255"/>
      <c r="O7517" s="98"/>
      <c r="P7517" s="98"/>
      <c r="Q7517" s="130"/>
    </row>
    <row r="7518" spans="1:17" ht="12.6" customHeight="1" x14ac:dyDescent="0.2">
      <c r="A7518" s="234"/>
      <c r="B7518" s="98"/>
      <c r="C7518" s="130"/>
      <c r="D7518" s="240"/>
      <c r="E7518" s="240"/>
      <c r="F7518" s="224"/>
      <c r="G7518" s="98"/>
      <c r="H7518" s="98"/>
      <c r="I7518" s="130"/>
      <c r="J7518" s="98"/>
      <c r="K7518" s="98"/>
      <c r="L7518" s="98"/>
      <c r="M7518" s="255"/>
      <c r="N7518" s="255"/>
      <c r="O7518" s="98"/>
      <c r="P7518" s="98"/>
      <c r="Q7518" s="130"/>
    </row>
    <row r="7519" spans="1:17" ht="12.6" customHeight="1" x14ac:dyDescent="0.2">
      <c r="A7519" s="234"/>
      <c r="B7519" s="98"/>
      <c r="C7519" s="130"/>
      <c r="D7519" s="240"/>
      <c r="E7519" s="240"/>
      <c r="F7519" s="224"/>
      <c r="G7519" s="98"/>
      <c r="H7519" s="98"/>
      <c r="I7519" s="130"/>
      <c r="J7519" s="98"/>
      <c r="K7519" s="98"/>
      <c r="L7519" s="98"/>
      <c r="M7519" s="255"/>
      <c r="N7519" s="255"/>
      <c r="O7519" s="98"/>
      <c r="P7519" s="98"/>
      <c r="Q7519" s="130"/>
    </row>
    <row r="7520" spans="1:17" ht="12.6" customHeight="1" x14ac:dyDescent="0.2">
      <c r="A7520" s="234"/>
      <c r="B7520" s="98"/>
      <c r="C7520" s="130"/>
      <c r="D7520" s="240"/>
      <c r="E7520" s="240"/>
      <c r="F7520" s="224"/>
      <c r="G7520" s="98"/>
      <c r="H7520" s="98"/>
      <c r="I7520" s="130"/>
      <c r="J7520" s="98"/>
      <c r="K7520" s="98"/>
      <c r="L7520" s="98"/>
      <c r="M7520" s="255"/>
      <c r="N7520" s="255"/>
      <c r="O7520" s="98"/>
      <c r="P7520" s="98"/>
      <c r="Q7520" s="130"/>
    </row>
    <row r="7521" spans="1:17" ht="12.6" customHeight="1" x14ac:dyDescent="0.2">
      <c r="A7521" s="234"/>
      <c r="B7521" s="98"/>
      <c r="C7521" s="130"/>
      <c r="D7521" s="240"/>
      <c r="E7521" s="240"/>
      <c r="F7521" s="224"/>
      <c r="G7521" s="98"/>
      <c r="H7521" s="98"/>
      <c r="I7521" s="130"/>
      <c r="J7521" s="98"/>
      <c r="K7521" s="98"/>
      <c r="L7521" s="98"/>
      <c r="M7521" s="255"/>
      <c r="N7521" s="255"/>
      <c r="O7521" s="98"/>
      <c r="P7521" s="98"/>
      <c r="Q7521" s="130"/>
    </row>
    <row r="7522" spans="1:17" ht="12.6" customHeight="1" x14ac:dyDescent="0.2">
      <c r="A7522" s="234"/>
      <c r="B7522" s="98"/>
      <c r="C7522" s="130"/>
      <c r="D7522" s="240"/>
      <c r="E7522" s="240"/>
      <c r="F7522" s="224"/>
      <c r="G7522" s="98"/>
      <c r="H7522" s="98"/>
      <c r="I7522" s="130"/>
      <c r="J7522" s="98"/>
      <c r="K7522" s="98"/>
      <c r="L7522" s="98"/>
      <c r="M7522" s="255"/>
      <c r="N7522" s="255"/>
      <c r="O7522" s="98"/>
      <c r="P7522" s="98"/>
      <c r="Q7522" s="130"/>
    </row>
    <row r="7523" spans="1:17" ht="12.6" customHeight="1" x14ac:dyDescent="0.2">
      <c r="A7523" s="234"/>
      <c r="B7523" s="98"/>
      <c r="C7523" s="130"/>
      <c r="D7523" s="240"/>
      <c r="E7523" s="240"/>
      <c r="F7523" s="224"/>
      <c r="G7523" s="98"/>
      <c r="H7523" s="98"/>
      <c r="I7523" s="130"/>
      <c r="J7523" s="98"/>
      <c r="K7523" s="98"/>
      <c r="L7523" s="98"/>
      <c r="M7523" s="255"/>
      <c r="N7523" s="255"/>
      <c r="O7523" s="98"/>
      <c r="P7523" s="98"/>
      <c r="Q7523" s="130"/>
    </row>
    <row r="7524" spans="1:17" ht="12.6" customHeight="1" x14ac:dyDescent="0.2">
      <c r="A7524" s="234"/>
      <c r="B7524" s="98"/>
      <c r="C7524" s="130"/>
      <c r="D7524" s="240"/>
      <c r="E7524" s="240"/>
      <c r="F7524" s="224"/>
      <c r="G7524" s="98"/>
      <c r="H7524" s="98"/>
      <c r="I7524" s="130"/>
      <c r="J7524" s="98"/>
      <c r="K7524" s="98"/>
      <c r="L7524" s="98"/>
      <c r="M7524" s="255"/>
      <c r="N7524" s="255"/>
      <c r="O7524" s="98"/>
      <c r="P7524" s="98"/>
      <c r="Q7524" s="130"/>
    </row>
    <row r="7525" spans="1:17" ht="12.6" customHeight="1" x14ac:dyDescent="0.2">
      <c r="A7525" s="234"/>
      <c r="B7525" s="98"/>
      <c r="C7525" s="130"/>
      <c r="D7525" s="240"/>
      <c r="E7525" s="240"/>
      <c r="F7525" s="224"/>
      <c r="G7525" s="98"/>
      <c r="H7525" s="98"/>
      <c r="I7525" s="130"/>
      <c r="J7525" s="98"/>
      <c r="K7525" s="98"/>
      <c r="L7525" s="98"/>
      <c r="M7525" s="255"/>
      <c r="N7525" s="255"/>
      <c r="O7525" s="98"/>
      <c r="P7525" s="98"/>
      <c r="Q7525" s="130"/>
    </row>
    <row r="7526" spans="1:17" ht="12.6" customHeight="1" x14ac:dyDescent="0.2">
      <c r="A7526" s="234"/>
      <c r="B7526" s="98"/>
      <c r="C7526" s="130"/>
      <c r="D7526" s="240"/>
      <c r="E7526" s="240"/>
      <c r="F7526" s="224"/>
      <c r="G7526" s="98"/>
      <c r="H7526" s="98"/>
      <c r="I7526" s="130"/>
      <c r="J7526" s="98"/>
      <c r="K7526" s="98"/>
      <c r="L7526" s="98"/>
      <c r="M7526" s="255"/>
      <c r="N7526" s="255"/>
      <c r="O7526" s="98"/>
      <c r="P7526" s="98"/>
      <c r="Q7526" s="130"/>
    </row>
    <row r="7527" spans="1:17" ht="12.6" customHeight="1" x14ac:dyDescent="0.2">
      <c r="A7527" s="234"/>
      <c r="B7527" s="98"/>
      <c r="C7527" s="130"/>
      <c r="D7527" s="240"/>
      <c r="E7527" s="240"/>
      <c r="F7527" s="224"/>
      <c r="G7527" s="98"/>
      <c r="H7527" s="98"/>
      <c r="I7527" s="130"/>
      <c r="J7527" s="98"/>
      <c r="K7527" s="98"/>
      <c r="L7527" s="98"/>
      <c r="M7527" s="255"/>
      <c r="N7527" s="255"/>
      <c r="O7527" s="98"/>
      <c r="P7527" s="98"/>
      <c r="Q7527" s="130"/>
    </row>
    <row r="7528" spans="1:17" ht="12.6" customHeight="1" x14ac:dyDescent="0.2">
      <c r="A7528" s="234"/>
      <c r="B7528" s="98"/>
      <c r="C7528" s="130"/>
      <c r="D7528" s="240"/>
      <c r="E7528" s="240"/>
      <c r="F7528" s="224"/>
      <c r="G7528" s="98"/>
      <c r="H7528" s="98"/>
      <c r="I7528" s="130"/>
      <c r="J7528" s="98"/>
      <c r="K7528" s="98"/>
      <c r="L7528" s="98"/>
      <c r="M7528" s="255"/>
      <c r="N7528" s="255"/>
      <c r="O7528" s="98"/>
      <c r="P7528" s="98"/>
      <c r="Q7528" s="130"/>
    </row>
    <row r="7529" spans="1:17" ht="12.6" customHeight="1" x14ac:dyDescent="0.2">
      <c r="A7529" s="234"/>
      <c r="B7529" s="98"/>
      <c r="C7529" s="130"/>
      <c r="D7529" s="240"/>
      <c r="E7529" s="240"/>
      <c r="F7529" s="224"/>
      <c r="G7529" s="98"/>
      <c r="H7529" s="98"/>
      <c r="I7529" s="130"/>
      <c r="J7529" s="98"/>
      <c r="K7529" s="98"/>
      <c r="L7529" s="98"/>
      <c r="M7529" s="255"/>
      <c r="N7529" s="255"/>
      <c r="O7529" s="98"/>
      <c r="P7529" s="98"/>
      <c r="Q7529" s="130"/>
    </row>
    <row r="7530" spans="1:17" ht="12.6" customHeight="1" x14ac:dyDescent="0.2">
      <c r="A7530" s="234"/>
      <c r="B7530" s="98"/>
      <c r="C7530" s="130"/>
      <c r="D7530" s="240"/>
      <c r="E7530" s="240"/>
      <c r="F7530" s="224"/>
      <c r="G7530" s="98"/>
      <c r="H7530" s="98"/>
      <c r="I7530" s="130"/>
      <c r="J7530" s="98"/>
      <c r="K7530" s="98"/>
      <c r="L7530" s="98"/>
      <c r="M7530" s="255"/>
      <c r="N7530" s="255"/>
      <c r="O7530" s="98"/>
      <c r="P7530" s="98"/>
      <c r="Q7530" s="130"/>
    </row>
    <row r="7531" spans="1:17" ht="12.6" customHeight="1" x14ac:dyDescent="0.2">
      <c r="A7531" s="234"/>
      <c r="B7531" s="98"/>
      <c r="C7531" s="130"/>
      <c r="D7531" s="240"/>
      <c r="E7531" s="240"/>
      <c r="F7531" s="224"/>
      <c r="G7531" s="98"/>
      <c r="H7531" s="98"/>
      <c r="I7531" s="130"/>
      <c r="J7531" s="98"/>
      <c r="K7531" s="98"/>
      <c r="L7531" s="98"/>
      <c r="M7531" s="255"/>
      <c r="N7531" s="255"/>
      <c r="O7531" s="98"/>
      <c r="P7531" s="98"/>
      <c r="Q7531" s="130"/>
    </row>
    <row r="7532" spans="1:17" ht="12.6" customHeight="1" x14ac:dyDescent="0.2">
      <c r="A7532" s="234"/>
      <c r="B7532" s="98"/>
      <c r="C7532" s="130"/>
      <c r="D7532" s="240"/>
      <c r="E7532" s="240"/>
      <c r="F7532" s="224"/>
      <c r="G7532" s="98"/>
      <c r="H7532" s="98"/>
      <c r="I7532" s="130"/>
      <c r="J7532" s="98"/>
      <c r="K7532" s="98"/>
      <c r="L7532" s="98"/>
      <c r="M7532" s="255"/>
      <c r="N7532" s="255"/>
      <c r="O7532" s="98"/>
      <c r="P7532" s="98"/>
      <c r="Q7532" s="130"/>
    </row>
    <row r="7533" spans="1:17" ht="12.6" customHeight="1" x14ac:dyDescent="0.2">
      <c r="A7533" s="234"/>
      <c r="B7533" s="98"/>
      <c r="C7533" s="130"/>
      <c r="D7533" s="240"/>
      <c r="E7533" s="240"/>
      <c r="F7533" s="224"/>
      <c r="G7533" s="98"/>
      <c r="H7533" s="98"/>
      <c r="I7533" s="130"/>
      <c r="J7533" s="98"/>
      <c r="K7533" s="98"/>
      <c r="L7533" s="98"/>
      <c r="M7533" s="255"/>
      <c r="N7533" s="255"/>
      <c r="O7533" s="98"/>
      <c r="P7533" s="98"/>
      <c r="Q7533" s="130"/>
    </row>
    <row r="7534" spans="1:17" ht="12.6" customHeight="1" x14ac:dyDescent="0.2">
      <c r="A7534" s="234"/>
      <c r="B7534" s="98"/>
      <c r="C7534" s="130"/>
      <c r="D7534" s="240"/>
      <c r="E7534" s="240"/>
      <c r="F7534" s="224"/>
      <c r="G7534" s="98"/>
      <c r="H7534" s="98"/>
      <c r="I7534" s="130"/>
      <c r="J7534" s="98"/>
      <c r="K7534" s="98"/>
      <c r="L7534" s="98"/>
      <c r="M7534" s="255"/>
      <c r="N7534" s="255"/>
      <c r="O7534" s="98"/>
      <c r="P7534" s="98"/>
      <c r="Q7534" s="130"/>
    </row>
    <row r="7535" spans="1:17" ht="12.6" customHeight="1" x14ac:dyDescent="0.2">
      <c r="A7535" s="234"/>
      <c r="B7535" s="98"/>
      <c r="C7535" s="130"/>
      <c r="D7535" s="240"/>
      <c r="E7535" s="240"/>
      <c r="F7535" s="224"/>
      <c r="G7535" s="98"/>
      <c r="H7535" s="98"/>
      <c r="I7535" s="130"/>
      <c r="J7535" s="98"/>
      <c r="K7535" s="98"/>
      <c r="L7535" s="98"/>
      <c r="M7535" s="255"/>
      <c r="N7535" s="255"/>
      <c r="O7535" s="98"/>
      <c r="P7535" s="98"/>
      <c r="Q7535" s="130"/>
    </row>
    <row r="7536" spans="1:17" ht="12.6" customHeight="1" x14ac:dyDescent="0.2">
      <c r="A7536" s="234"/>
      <c r="B7536" s="98"/>
      <c r="C7536" s="130"/>
      <c r="D7536" s="240"/>
      <c r="E7536" s="240"/>
      <c r="F7536" s="224"/>
      <c r="G7536" s="98"/>
      <c r="H7536" s="98"/>
      <c r="I7536" s="130"/>
      <c r="J7536" s="98"/>
      <c r="K7536" s="98"/>
      <c r="L7536" s="98"/>
      <c r="M7536" s="255"/>
      <c r="N7536" s="255"/>
      <c r="O7536" s="98"/>
      <c r="P7536" s="98"/>
      <c r="Q7536" s="130"/>
    </row>
    <row r="7537" spans="1:17" ht="12.6" customHeight="1" x14ac:dyDescent="0.2">
      <c r="A7537" s="234"/>
      <c r="B7537" s="98"/>
      <c r="C7537" s="130"/>
      <c r="D7537" s="240"/>
      <c r="E7537" s="240"/>
      <c r="F7537" s="224"/>
      <c r="G7537" s="98"/>
      <c r="H7537" s="98"/>
      <c r="I7537" s="130"/>
      <c r="J7537" s="98"/>
      <c r="K7537" s="98"/>
      <c r="L7537" s="98"/>
      <c r="M7537" s="255"/>
      <c r="N7537" s="255"/>
      <c r="O7537" s="98"/>
      <c r="P7537" s="98"/>
      <c r="Q7537" s="130"/>
    </row>
    <row r="7538" spans="1:17" ht="12.6" customHeight="1" x14ac:dyDescent="0.2">
      <c r="A7538" s="234"/>
      <c r="B7538" s="98"/>
      <c r="C7538" s="130"/>
      <c r="D7538" s="240"/>
      <c r="E7538" s="240"/>
      <c r="F7538" s="224"/>
      <c r="G7538" s="98"/>
      <c r="H7538" s="98"/>
      <c r="I7538" s="130"/>
      <c r="J7538" s="98"/>
      <c r="K7538" s="98"/>
      <c r="L7538" s="98"/>
      <c r="M7538" s="255"/>
      <c r="N7538" s="255"/>
      <c r="O7538" s="98"/>
      <c r="P7538" s="98"/>
      <c r="Q7538" s="130"/>
    </row>
    <row r="7539" spans="1:17" ht="12.6" customHeight="1" x14ac:dyDescent="0.2">
      <c r="A7539" s="234"/>
      <c r="B7539" s="98"/>
      <c r="C7539" s="130"/>
      <c r="D7539" s="240"/>
      <c r="E7539" s="240"/>
      <c r="F7539" s="224"/>
      <c r="G7539" s="98"/>
      <c r="H7539" s="98"/>
      <c r="I7539" s="130"/>
      <c r="J7539" s="98"/>
      <c r="K7539" s="98"/>
      <c r="L7539" s="98"/>
      <c r="M7539" s="255"/>
      <c r="N7539" s="255"/>
      <c r="O7539" s="98"/>
      <c r="P7539" s="98"/>
      <c r="Q7539" s="130"/>
    </row>
    <row r="7540" spans="1:17" ht="12.6" customHeight="1" x14ac:dyDescent="0.2">
      <c r="A7540" s="234"/>
      <c r="B7540" s="98"/>
      <c r="C7540" s="130"/>
      <c r="D7540" s="240"/>
      <c r="E7540" s="240"/>
      <c r="F7540" s="224"/>
      <c r="G7540" s="98"/>
      <c r="H7540" s="98"/>
      <c r="I7540" s="130"/>
      <c r="J7540" s="98"/>
      <c r="K7540" s="98"/>
      <c r="L7540" s="98"/>
      <c r="M7540" s="255"/>
      <c r="N7540" s="255"/>
      <c r="O7540" s="98"/>
      <c r="P7540" s="98"/>
      <c r="Q7540" s="130"/>
    </row>
    <row r="7541" spans="1:17" ht="12.6" customHeight="1" x14ac:dyDescent="0.2">
      <c r="A7541" s="234"/>
      <c r="B7541" s="98"/>
      <c r="C7541" s="130"/>
      <c r="D7541" s="240"/>
      <c r="E7541" s="240"/>
      <c r="F7541" s="224"/>
      <c r="G7541" s="98"/>
      <c r="H7541" s="98"/>
      <c r="I7541" s="130"/>
      <c r="J7541" s="98"/>
      <c r="K7541" s="98"/>
      <c r="L7541" s="98"/>
      <c r="M7541" s="255"/>
      <c r="N7541" s="255"/>
      <c r="O7541" s="98"/>
      <c r="P7541" s="98"/>
      <c r="Q7541" s="130"/>
    </row>
    <row r="7542" spans="1:17" ht="12.6" customHeight="1" x14ac:dyDescent="0.2">
      <c r="A7542" s="234"/>
      <c r="B7542" s="98"/>
      <c r="C7542" s="130"/>
      <c r="D7542" s="240"/>
      <c r="E7542" s="240"/>
      <c r="F7542" s="224"/>
      <c r="G7542" s="98"/>
      <c r="H7542" s="98"/>
      <c r="I7542" s="130"/>
      <c r="J7542" s="98"/>
      <c r="K7542" s="98"/>
      <c r="L7542" s="98"/>
      <c r="M7542" s="255"/>
      <c r="N7542" s="255"/>
      <c r="O7542" s="98"/>
      <c r="P7542" s="98"/>
      <c r="Q7542" s="130"/>
    </row>
    <row r="7543" spans="1:17" ht="12.6" customHeight="1" x14ac:dyDescent="0.2">
      <c r="A7543" s="234"/>
      <c r="B7543" s="98"/>
      <c r="C7543" s="130"/>
      <c r="D7543" s="240"/>
      <c r="E7543" s="240"/>
      <c r="F7543" s="224"/>
      <c r="G7543" s="98"/>
      <c r="H7543" s="98"/>
      <c r="I7543" s="130"/>
      <c r="J7543" s="98"/>
      <c r="K7543" s="98"/>
      <c r="L7543" s="98"/>
      <c r="M7543" s="255"/>
      <c r="N7543" s="255"/>
      <c r="O7543" s="98"/>
      <c r="P7543" s="98"/>
      <c r="Q7543" s="130"/>
    </row>
    <row r="7544" spans="1:17" ht="12.6" customHeight="1" x14ac:dyDescent="0.2">
      <c r="A7544" s="234"/>
      <c r="B7544" s="98"/>
      <c r="C7544" s="130"/>
      <c r="D7544" s="240"/>
      <c r="E7544" s="240"/>
      <c r="F7544" s="224"/>
      <c r="G7544" s="98"/>
      <c r="H7544" s="98"/>
      <c r="I7544" s="130"/>
      <c r="J7544" s="98"/>
      <c r="K7544" s="98"/>
      <c r="L7544" s="98"/>
      <c r="M7544" s="255"/>
      <c r="N7544" s="255"/>
      <c r="O7544" s="98"/>
      <c r="P7544" s="98"/>
      <c r="Q7544" s="130"/>
    </row>
    <row r="7545" spans="1:17" ht="12.6" customHeight="1" x14ac:dyDescent="0.2">
      <c r="A7545" s="234"/>
      <c r="B7545" s="98"/>
      <c r="C7545" s="130"/>
      <c r="D7545" s="240"/>
      <c r="E7545" s="240"/>
      <c r="F7545" s="224"/>
      <c r="G7545" s="98"/>
      <c r="H7545" s="98"/>
      <c r="I7545" s="130"/>
      <c r="J7545" s="98"/>
      <c r="K7545" s="98"/>
      <c r="L7545" s="98"/>
      <c r="M7545" s="255"/>
      <c r="N7545" s="255"/>
      <c r="O7545" s="98"/>
      <c r="P7545" s="98"/>
      <c r="Q7545" s="130"/>
    </row>
    <row r="7546" spans="1:17" ht="12.6" customHeight="1" x14ac:dyDescent="0.2">
      <c r="A7546" s="234"/>
      <c r="B7546" s="98"/>
      <c r="C7546" s="130"/>
      <c r="D7546" s="240"/>
      <c r="E7546" s="240"/>
      <c r="F7546" s="224"/>
      <c r="G7546" s="98"/>
      <c r="H7546" s="98"/>
      <c r="I7546" s="130"/>
      <c r="J7546" s="98"/>
      <c r="K7546" s="98"/>
      <c r="L7546" s="98"/>
      <c r="M7546" s="255"/>
      <c r="N7546" s="255"/>
      <c r="O7546" s="98"/>
      <c r="P7546" s="98"/>
      <c r="Q7546" s="130"/>
    </row>
    <row r="7547" spans="1:17" ht="12.6" customHeight="1" x14ac:dyDescent="0.2">
      <c r="A7547" s="234"/>
      <c r="B7547" s="98"/>
      <c r="C7547" s="130"/>
      <c r="D7547" s="240"/>
      <c r="E7547" s="240"/>
      <c r="F7547" s="224"/>
      <c r="G7547" s="98"/>
      <c r="H7547" s="98"/>
      <c r="I7547" s="130"/>
      <c r="J7547" s="98"/>
      <c r="K7547" s="98"/>
      <c r="L7547" s="98"/>
      <c r="M7547" s="255"/>
      <c r="N7547" s="255"/>
      <c r="O7547" s="98"/>
      <c r="P7547" s="98"/>
      <c r="Q7547" s="130"/>
    </row>
    <row r="7548" spans="1:17" ht="12.6" customHeight="1" x14ac:dyDescent="0.2">
      <c r="A7548" s="234"/>
      <c r="B7548" s="98"/>
      <c r="C7548" s="130"/>
      <c r="D7548" s="240"/>
      <c r="E7548" s="240"/>
      <c r="F7548" s="224"/>
      <c r="G7548" s="98"/>
      <c r="H7548" s="98"/>
      <c r="I7548" s="130"/>
      <c r="J7548" s="98"/>
      <c r="K7548" s="98"/>
      <c r="L7548" s="98"/>
      <c r="M7548" s="255"/>
      <c r="N7548" s="255"/>
      <c r="O7548" s="98"/>
      <c r="P7548" s="98"/>
      <c r="Q7548" s="130"/>
    </row>
    <row r="7549" spans="1:17" ht="12.6" customHeight="1" x14ac:dyDescent="0.2">
      <c r="A7549" s="234"/>
      <c r="B7549" s="98"/>
      <c r="C7549" s="130"/>
      <c r="D7549" s="240"/>
      <c r="E7549" s="240"/>
      <c r="F7549" s="224"/>
      <c r="G7549" s="98"/>
      <c r="H7549" s="98"/>
      <c r="I7549" s="130"/>
      <c r="J7549" s="98"/>
      <c r="K7549" s="98"/>
      <c r="L7549" s="98"/>
      <c r="M7549" s="255"/>
      <c r="N7549" s="255"/>
      <c r="O7549" s="98"/>
      <c r="P7549" s="98"/>
      <c r="Q7549" s="130"/>
    </row>
    <row r="7550" spans="1:17" ht="12.6" customHeight="1" x14ac:dyDescent="0.2">
      <c r="A7550" s="234"/>
      <c r="B7550" s="98"/>
      <c r="C7550" s="130"/>
      <c r="D7550" s="240"/>
      <c r="E7550" s="240"/>
      <c r="F7550" s="224"/>
      <c r="G7550" s="98"/>
      <c r="H7550" s="98"/>
      <c r="I7550" s="130"/>
      <c r="J7550" s="98"/>
      <c r="K7550" s="98"/>
      <c r="L7550" s="98"/>
      <c r="M7550" s="255"/>
      <c r="N7550" s="255"/>
      <c r="O7550" s="98"/>
      <c r="P7550" s="98"/>
      <c r="Q7550" s="130"/>
    </row>
    <row r="7551" spans="1:17" ht="12.6" customHeight="1" x14ac:dyDescent="0.2">
      <c r="A7551" s="234"/>
      <c r="B7551" s="98"/>
      <c r="C7551" s="130"/>
      <c r="D7551" s="240"/>
      <c r="E7551" s="240"/>
      <c r="F7551" s="224"/>
      <c r="G7551" s="98"/>
      <c r="H7551" s="98"/>
      <c r="I7551" s="130"/>
      <c r="J7551" s="98"/>
      <c r="K7551" s="98"/>
      <c r="L7551" s="98"/>
      <c r="M7551" s="255"/>
      <c r="N7551" s="255"/>
      <c r="O7551" s="98"/>
      <c r="P7551" s="98"/>
      <c r="Q7551" s="130"/>
    </row>
    <row r="7552" spans="1:17" ht="12.6" customHeight="1" x14ac:dyDescent="0.2">
      <c r="A7552" s="234"/>
      <c r="B7552" s="98"/>
      <c r="C7552" s="130"/>
      <c r="D7552" s="240"/>
      <c r="E7552" s="240"/>
      <c r="F7552" s="224"/>
      <c r="G7552" s="98"/>
      <c r="H7552" s="98"/>
      <c r="I7552" s="130"/>
      <c r="J7552" s="98"/>
      <c r="K7552" s="98"/>
      <c r="L7552" s="98"/>
      <c r="M7552" s="255"/>
      <c r="N7552" s="255"/>
      <c r="O7552" s="98"/>
      <c r="P7552" s="98"/>
      <c r="Q7552" s="130"/>
    </row>
    <row r="7553" spans="1:17" ht="12.6" customHeight="1" x14ac:dyDescent="0.2">
      <c r="A7553" s="234"/>
      <c r="B7553" s="98"/>
      <c r="C7553" s="130"/>
      <c r="D7553" s="240"/>
      <c r="E7553" s="240"/>
      <c r="F7553" s="224"/>
      <c r="G7553" s="98"/>
      <c r="H7553" s="98"/>
      <c r="I7553" s="130"/>
      <c r="J7553" s="98"/>
      <c r="K7553" s="98"/>
      <c r="L7553" s="98"/>
      <c r="M7553" s="255"/>
      <c r="N7553" s="255"/>
      <c r="O7553" s="98"/>
      <c r="P7553" s="98"/>
      <c r="Q7553" s="130"/>
    </row>
    <row r="7554" spans="1:17" ht="12.6" customHeight="1" x14ac:dyDescent="0.2">
      <c r="A7554" s="234"/>
      <c r="B7554" s="98"/>
      <c r="C7554" s="130"/>
      <c r="D7554" s="240"/>
      <c r="E7554" s="240"/>
      <c r="F7554" s="224"/>
      <c r="G7554" s="98"/>
      <c r="H7554" s="98"/>
      <c r="I7554" s="130"/>
      <c r="J7554" s="98"/>
      <c r="K7554" s="98"/>
      <c r="L7554" s="98"/>
      <c r="M7554" s="255"/>
      <c r="N7554" s="255"/>
      <c r="O7554" s="98"/>
      <c r="P7554" s="98"/>
      <c r="Q7554" s="130"/>
    </row>
    <row r="7555" spans="1:17" ht="12.6" customHeight="1" x14ac:dyDescent="0.2">
      <c r="A7555" s="234"/>
      <c r="B7555" s="98"/>
      <c r="C7555" s="130"/>
      <c r="D7555" s="240"/>
      <c r="E7555" s="240"/>
      <c r="F7555" s="224"/>
      <c r="G7555" s="98"/>
      <c r="H7555" s="98"/>
      <c r="I7555" s="130"/>
      <c r="J7555" s="98"/>
      <c r="K7555" s="98"/>
      <c r="L7555" s="98"/>
      <c r="M7555" s="255"/>
      <c r="N7555" s="255"/>
      <c r="O7555" s="98"/>
      <c r="P7555" s="98"/>
      <c r="Q7555" s="130"/>
    </row>
    <row r="7556" spans="1:17" ht="12.6" customHeight="1" x14ac:dyDescent="0.2">
      <c r="A7556" s="234"/>
      <c r="B7556" s="98"/>
      <c r="C7556" s="130"/>
      <c r="D7556" s="240"/>
      <c r="E7556" s="240"/>
      <c r="F7556" s="224"/>
      <c r="G7556" s="98"/>
      <c r="H7556" s="98"/>
      <c r="I7556" s="130"/>
      <c r="J7556" s="98"/>
      <c r="K7556" s="98"/>
      <c r="L7556" s="98"/>
      <c r="M7556" s="255"/>
      <c r="N7556" s="255"/>
      <c r="O7556" s="98"/>
      <c r="P7556" s="98"/>
      <c r="Q7556" s="130"/>
    </row>
    <row r="7557" spans="1:17" ht="12.6" customHeight="1" x14ac:dyDescent="0.2">
      <c r="A7557" s="234"/>
      <c r="B7557" s="98"/>
      <c r="C7557" s="130"/>
      <c r="D7557" s="240"/>
      <c r="E7557" s="240"/>
      <c r="F7557" s="224"/>
      <c r="G7557" s="98"/>
      <c r="H7557" s="98"/>
      <c r="I7557" s="130"/>
      <c r="J7557" s="98"/>
      <c r="K7557" s="98"/>
      <c r="L7557" s="98"/>
      <c r="M7557" s="255"/>
      <c r="N7557" s="255"/>
      <c r="O7557" s="98"/>
      <c r="P7557" s="98"/>
      <c r="Q7557" s="130"/>
    </row>
    <row r="7558" spans="1:17" ht="12.6" customHeight="1" x14ac:dyDescent="0.2">
      <c r="A7558" s="234"/>
      <c r="B7558" s="98"/>
      <c r="C7558" s="130"/>
      <c r="D7558" s="240"/>
      <c r="E7558" s="240"/>
      <c r="F7558" s="224"/>
      <c r="G7558" s="98"/>
      <c r="H7558" s="98"/>
      <c r="I7558" s="130"/>
      <c r="J7558" s="98"/>
      <c r="K7558" s="98"/>
      <c r="L7558" s="98"/>
      <c r="M7558" s="255"/>
      <c r="N7558" s="255"/>
      <c r="O7558" s="98"/>
      <c r="P7558" s="98"/>
      <c r="Q7558" s="130"/>
    </row>
    <row r="7559" spans="1:17" ht="12.6" customHeight="1" x14ac:dyDescent="0.2">
      <c r="A7559" s="234"/>
      <c r="B7559" s="98"/>
      <c r="C7559" s="130"/>
      <c r="D7559" s="240"/>
      <c r="E7559" s="240"/>
      <c r="F7559" s="224"/>
      <c r="G7559" s="98"/>
      <c r="H7559" s="98"/>
      <c r="I7559" s="130"/>
      <c r="J7559" s="98"/>
      <c r="K7559" s="98"/>
      <c r="L7559" s="98"/>
      <c r="M7559" s="255"/>
      <c r="N7559" s="255"/>
      <c r="O7559" s="98"/>
      <c r="P7559" s="98"/>
      <c r="Q7559" s="130"/>
    </row>
    <row r="7560" spans="1:17" ht="12.6" customHeight="1" x14ac:dyDescent="0.2">
      <c r="A7560" s="234"/>
      <c r="B7560" s="98"/>
      <c r="C7560" s="130"/>
      <c r="D7560" s="240"/>
      <c r="E7560" s="240"/>
      <c r="F7560" s="224"/>
      <c r="G7560" s="98"/>
      <c r="H7560" s="98"/>
      <c r="I7560" s="130"/>
      <c r="J7560" s="98"/>
      <c r="K7560" s="98"/>
      <c r="L7560" s="98"/>
      <c r="M7560" s="255"/>
      <c r="N7560" s="255"/>
      <c r="O7560" s="98"/>
      <c r="P7560" s="98"/>
      <c r="Q7560" s="130"/>
    </row>
    <row r="7561" spans="1:17" ht="12.6" customHeight="1" x14ac:dyDescent="0.2">
      <c r="A7561" s="234"/>
      <c r="B7561" s="98"/>
      <c r="C7561" s="130"/>
      <c r="D7561" s="240"/>
      <c r="E7561" s="240"/>
      <c r="F7561" s="224"/>
      <c r="G7561" s="98"/>
      <c r="H7561" s="98"/>
      <c r="I7561" s="130"/>
      <c r="J7561" s="98"/>
      <c r="K7561" s="98"/>
      <c r="L7561" s="98"/>
      <c r="M7561" s="255"/>
      <c r="N7561" s="255"/>
      <c r="O7561" s="98"/>
      <c r="P7561" s="98"/>
      <c r="Q7561" s="130"/>
    </row>
    <row r="7562" spans="1:17" ht="12.6" customHeight="1" x14ac:dyDescent="0.2">
      <c r="A7562" s="234"/>
      <c r="B7562" s="98"/>
      <c r="C7562" s="130"/>
      <c r="D7562" s="240"/>
      <c r="E7562" s="240"/>
      <c r="F7562" s="224"/>
      <c r="G7562" s="98"/>
      <c r="H7562" s="98"/>
      <c r="I7562" s="130"/>
      <c r="J7562" s="98"/>
      <c r="K7562" s="98"/>
      <c r="L7562" s="98"/>
      <c r="M7562" s="255"/>
      <c r="N7562" s="255"/>
      <c r="O7562" s="98"/>
      <c r="P7562" s="98"/>
      <c r="Q7562" s="130"/>
    </row>
    <row r="7563" spans="1:17" ht="12.6" customHeight="1" x14ac:dyDescent="0.2">
      <c r="A7563" s="234"/>
      <c r="B7563" s="98"/>
      <c r="C7563" s="130"/>
      <c r="D7563" s="240"/>
      <c r="E7563" s="240"/>
      <c r="F7563" s="224"/>
      <c r="G7563" s="98"/>
      <c r="H7563" s="98"/>
      <c r="I7563" s="130"/>
      <c r="J7563" s="98"/>
      <c r="K7563" s="98"/>
      <c r="L7563" s="98"/>
      <c r="M7563" s="255"/>
      <c r="N7563" s="255"/>
      <c r="O7563" s="98"/>
      <c r="P7563" s="98"/>
      <c r="Q7563" s="130"/>
    </row>
    <row r="7564" spans="1:17" ht="12.6" customHeight="1" x14ac:dyDescent="0.2">
      <c r="A7564" s="234"/>
      <c r="B7564" s="98"/>
      <c r="C7564" s="130"/>
      <c r="D7564" s="240"/>
      <c r="E7564" s="240"/>
      <c r="F7564" s="224"/>
      <c r="G7564" s="98"/>
      <c r="H7564" s="98"/>
      <c r="I7564" s="130"/>
      <c r="J7564" s="98"/>
      <c r="K7564" s="98"/>
      <c r="L7564" s="98"/>
      <c r="M7564" s="255"/>
      <c r="N7564" s="255"/>
      <c r="O7564" s="98"/>
      <c r="P7564" s="98"/>
      <c r="Q7564" s="130"/>
    </row>
    <row r="7565" spans="1:17" ht="12.6" customHeight="1" x14ac:dyDescent="0.2">
      <c r="A7565" s="234"/>
      <c r="B7565" s="98"/>
      <c r="C7565" s="130"/>
      <c r="D7565" s="240"/>
      <c r="E7565" s="240"/>
      <c r="F7565" s="224"/>
      <c r="G7565" s="98"/>
      <c r="H7565" s="98"/>
      <c r="I7565" s="130"/>
      <c r="J7565" s="98"/>
      <c r="K7565" s="98"/>
      <c r="L7565" s="98"/>
      <c r="M7565" s="255"/>
      <c r="N7565" s="255"/>
      <c r="O7565" s="98"/>
      <c r="P7565" s="98"/>
      <c r="Q7565" s="130"/>
    </row>
    <row r="7566" spans="1:17" ht="12.6" customHeight="1" x14ac:dyDescent="0.2">
      <c r="A7566" s="234"/>
      <c r="B7566" s="98"/>
      <c r="C7566" s="130"/>
      <c r="D7566" s="240"/>
      <c r="E7566" s="240"/>
      <c r="F7566" s="224"/>
      <c r="G7566" s="98"/>
      <c r="H7566" s="98"/>
      <c r="I7566" s="130"/>
      <c r="J7566" s="98"/>
      <c r="K7566" s="98"/>
      <c r="L7566" s="98"/>
      <c r="M7566" s="255"/>
      <c r="N7566" s="255"/>
      <c r="O7566" s="98"/>
      <c r="P7566" s="98"/>
      <c r="Q7566" s="130"/>
    </row>
    <row r="7567" spans="1:17" ht="12.6" customHeight="1" x14ac:dyDescent="0.2">
      <c r="A7567" s="234"/>
      <c r="B7567" s="98"/>
      <c r="C7567" s="130"/>
      <c r="D7567" s="240"/>
      <c r="E7567" s="240"/>
      <c r="F7567" s="224"/>
      <c r="G7567" s="98"/>
      <c r="H7567" s="98"/>
      <c r="I7567" s="130"/>
      <c r="J7567" s="98"/>
      <c r="K7567" s="98"/>
      <c r="L7567" s="98"/>
      <c r="M7567" s="255"/>
      <c r="N7567" s="255"/>
      <c r="O7567" s="98"/>
      <c r="P7567" s="98"/>
      <c r="Q7567" s="130"/>
    </row>
    <row r="7568" spans="1:17" ht="12.6" customHeight="1" x14ac:dyDescent="0.2">
      <c r="A7568" s="234"/>
      <c r="B7568" s="98"/>
      <c r="C7568" s="130"/>
      <c r="D7568" s="240"/>
      <c r="E7568" s="240"/>
      <c r="F7568" s="224"/>
      <c r="G7568" s="98"/>
      <c r="H7568" s="98"/>
      <c r="I7568" s="130"/>
      <c r="J7568" s="98"/>
      <c r="K7568" s="98"/>
      <c r="L7568" s="98"/>
      <c r="M7568" s="255"/>
      <c r="N7568" s="255"/>
      <c r="O7568" s="98"/>
      <c r="P7568" s="98"/>
      <c r="Q7568" s="130"/>
    </row>
    <row r="7569" spans="1:17" ht="12.6" customHeight="1" x14ac:dyDescent="0.2">
      <c r="A7569" s="234"/>
      <c r="B7569" s="98"/>
      <c r="C7569" s="130"/>
      <c r="D7569" s="240"/>
      <c r="E7569" s="240"/>
      <c r="F7569" s="224"/>
      <c r="G7569" s="98"/>
      <c r="H7569" s="98"/>
      <c r="I7569" s="130"/>
      <c r="J7569" s="98"/>
      <c r="K7569" s="98"/>
      <c r="L7569" s="98"/>
      <c r="M7569" s="255"/>
      <c r="N7569" s="255"/>
      <c r="O7569" s="98"/>
      <c r="P7569" s="98"/>
      <c r="Q7569" s="130"/>
    </row>
    <row r="7570" spans="1:17" ht="12.6" customHeight="1" x14ac:dyDescent="0.2">
      <c r="A7570" s="234"/>
      <c r="B7570" s="98"/>
      <c r="C7570" s="130"/>
      <c r="D7570" s="240"/>
      <c r="E7570" s="240"/>
      <c r="F7570" s="224"/>
      <c r="G7570" s="98"/>
      <c r="H7570" s="98"/>
      <c r="I7570" s="130"/>
      <c r="J7570" s="98"/>
      <c r="K7570" s="98"/>
      <c r="L7570" s="98"/>
      <c r="M7570" s="255"/>
      <c r="N7570" s="255"/>
      <c r="O7570" s="98"/>
      <c r="P7570" s="98"/>
      <c r="Q7570" s="130"/>
    </row>
    <row r="7571" spans="1:17" ht="12.6" customHeight="1" x14ac:dyDescent="0.2">
      <c r="A7571" s="234"/>
      <c r="B7571" s="98"/>
      <c r="C7571" s="130"/>
      <c r="D7571" s="240"/>
      <c r="E7571" s="240"/>
      <c r="F7571" s="224"/>
      <c r="G7571" s="98"/>
      <c r="H7571" s="98"/>
      <c r="I7571" s="130"/>
      <c r="J7571" s="98"/>
      <c r="K7571" s="98"/>
      <c r="L7571" s="98"/>
      <c r="M7571" s="255"/>
      <c r="N7571" s="255"/>
      <c r="O7571" s="98"/>
      <c r="P7571" s="98"/>
      <c r="Q7571" s="130"/>
    </row>
    <row r="7572" spans="1:17" ht="12.6" customHeight="1" x14ac:dyDescent="0.2">
      <c r="A7572" s="234"/>
      <c r="B7572" s="98"/>
      <c r="C7572" s="130"/>
      <c r="D7572" s="240"/>
      <c r="E7572" s="240"/>
      <c r="F7572" s="224"/>
      <c r="G7572" s="98"/>
      <c r="H7572" s="98"/>
      <c r="I7572" s="130"/>
      <c r="J7572" s="98"/>
      <c r="K7572" s="98"/>
      <c r="L7572" s="98"/>
      <c r="M7572" s="255"/>
      <c r="N7572" s="255"/>
      <c r="O7572" s="98"/>
      <c r="P7572" s="98"/>
      <c r="Q7572" s="130"/>
    </row>
    <row r="7573" spans="1:17" ht="12.6" customHeight="1" x14ac:dyDescent="0.2">
      <c r="A7573" s="234"/>
      <c r="B7573" s="98"/>
      <c r="C7573" s="130"/>
      <c r="D7573" s="240"/>
      <c r="E7573" s="240"/>
      <c r="F7573" s="224"/>
      <c r="G7573" s="98"/>
      <c r="H7573" s="98"/>
      <c r="I7573" s="130"/>
      <c r="J7573" s="98"/>
      <c r="K7573" s="98"/>
      <c r="L7573" s="98"/>
      <c r="M7573" s="255"/>
      <c r="N7573" s="255"/>
      <c r="O7573" s="98"/>
      <c r="P7573" s="98"/>
      <c r="Q7573" s="130"/>
    </row>
    <row r="7574" spans="1:17" ht="12.6" customHeight="1" x14ac:dyDescent="0.2">
      <c r="A7574" s="234"/>
      <c r="B7574" s="98"/>
      <c r="C7574" s="130"/>
      <c r="D7574" s="240"/>
      <c r="E7574" s="240"/>
      <c r="F7574" s="224"/>
      <c r="G7574" s="98"/>
      <c r="H7574" s="98"/>
      <c r="I7574" s="130"/>
      <c r="J7574" s="98"/>
      <c r="K7574" s="98"/>
      <c r="L7574" s="98"/>
      <c r="M7574" s="255"/>
      <c r="N7574" s="255"/>
      <c r="O7574" s="98"/>
      <c r="P7574" s="98"/>
      <c r="Q7574" s="130"/>
    </row>
    <row r="7575" spans="1:17" ht="12.6" customHeight="1" x14ac:dyDescent="0.2">
      <c r="A7575" s="234"/>
      <c r="B7575" s="98"/>
      <c r="C7575" s="130"/>
      <c r="D7575" s="240"/>
      <c r="E7575" s="240"/>
      <c r="F7575" s="224"/>
      <c r="G7575" s="98"/>
      <c r="H7575" s="98"/>
      <c r="I7575" s="130"/>
      <c r="J7575" s="98"/>
      <c r="K7575" s="98"/>
      <c r="L7575" s="98"/>
      <c r="M7575" s="255"/>
      <c r="N7575" s="255"/>
      <c r="O7575" s="98"/>
      <c r="P7575" s="98"/>
      <c r="Q7575" s="130"/>
    </row>
    <row r="7576" spans="1:17" ht="12.6" customHeight="1" x14ac:dyDescent="0.2">
      <c r="A7576" s="234"/>
      <c r="B7576" s="98"/>
      <c r="C7576" s="130"/>
      <c r="D7576" s="240"/>
      <c r="E7576" s="240"/>
      <c r="F7576" s="224"/>
      <c r="G7576" s="98"/>
      <c r="H7576" s="98"/>
      <c r="I7576" s="130"/>
      <c r="J7576" s="98"/>
      <c r="K7576" s="98"/>
      <c r="L7576" s="98"/>
      <c r="M7576" s="255"/>
      <c r="N7576" s="255"/>
      <c r="O7576" s="98"/>
      <c r="P7576" s="98"/>
      <c r="Q7576" s="130"/>
    </row>
    <row r="7577" spans="1:17" ht="12.6" customHeight="1" x14ac:dyDescent="0.2">
      <c r="A7577" s="234"/>
      <c r="B7577" s="98"/>
      <c r="C7577" s="130"/>
      <c r="D7577" s="240"/>
      <c r="E7577" s="240"/>
      <c r="F7577" s="224"/>
      <c r="G7577" s="98"/>
      <c r="H7577" s="98"/>
      <c r="I7577" s="130"/>
      <c r="J7577" s="98"/>
      <c r="K7577" s="98"/>
      <c r="L7577" s="98"/>
      <c r="M7577" s="255"/>
      <c r="N7577" s="255"/>
      <c r="O7577" s="98"/>
      <c r="P7577" s="98"/>
      <c r="Q7577" s="130"/>
    </row>
    <row r="7578" spans="1:17" ht="12.6" customHeight="1" x14ac:dyDescent="0.2">
      <c r="A7578" s="234"/>
      <c r="B7578" s="98"/>
      <c r="C7578" s="130"/>
      <c r="D7578" s="240"/>
      <c r="E7578" s="240"/>
      <c r="F7578" s="224"/>
      <c r="G7578" s="98"/>
      <c r="H7578" s="98"/>
      <c r="I7578" s="130"/>
      <c r="J7578" s="98"/>
      <c r="K7578" s="98"/>
      <c r="L7578" s="98"/>
      <c r="M7578" s="255"/>
      <c r="N7578" s="255"/>
      <c r="O7578" s="98"/>
      <c r="P7578" s="98"/>
      <c r="Q7578" s="130"/>
    </row>
    <row r="7579" spans="1:17" ht="12.6" customHeight="1" x14ac:dyDescent="0.2">
      <c r="A7579" s="234"/>
      <c r="B7579" s="98"/>
      <c r="C7579" s="130"/>
      <c r="D7579" s="240"/>
      <c r="E7579" s="240"/>
      <c r="F7579" s="224"/>
      <c r="G7579" s="98"/>
      <c r="H7579" s="98"/>
      <c r="I7579" s="130"/>
      <c r="J7579" s="98"/>
      <c r="K7579" s="98"/>
      <c r="L7579" s="98"/>
      <c r="M7579" s="255"/>
      <c r="N7579" s="255"/>
      <c r="O7579" s="98"/>
      <c r="P7579" s="98"/>
      <c r="Q7579" s="130"/>
    </row>
    <row r="7580" spans="1:17" ht="12.6" customHeight="1" x14ac:dyDescent="0.2">
      <c r="A7580" s="234"/>
      <c r="B7580" s="98"/>
      <c r="C7580" s="130"/>
      <c r="D7580" s="240"/>
      <c r="E7580" s="240"/>
      <c r="F7580" s="224"/>
      <c r="G7580" s="98"/>
      <c r="H7580" s="98"/>
      <c r="I7580" s="130"/>
      <c r="J7580" s="98"/>
      <c r="K7580" s="98"/>
      <c r="L7580" s="98"/>
      <c r="M7580" s="255"/>
      <c r="N7580" s="255"/>
      <c r="O7580" s="98"/>
      <c r="P7580" s="98"/>
      <c r="Q7580" s="130"/>
    </row>
    <row r="7581" spans="1:17" ht="12.6" customHeight="1" x14ac:dyDescent="0.2">
      <c r="A7581" s="234"/>
      <c r="B7581" s="98"/>
      <c r="C7581" s="130"/>
      <c r="D7581" s="240"/>
      <c r="E7581" s="240"/>
      <c r="F7581" s="224"/>
      <c r="G7581" s="98"/>
      <c r="H7581" s="98"/>
      <c r="I7581" s="130"/>
      <c r="J7581" s="98"/>
      <c r="K7581" s="98"/>
      <c r="L7581" s="98"/>
      <c r="M7581" s="255"/>
      <c r="N7581" s="255"/>
      <c r="O7581" s="98"/>
      <c r="P7581" s="98"/>
      <c r="Q7581" s="130"/>
    </row>
    <row r="7582" spans="1:17" ht="12.6" customHeight="1" x14ac:dyDescent="0.2">
      <c r="A7582" s="234"/>
      <c r="B7582" s="98"/>
      <c r="C7582" s="130"/>
      <c r="D7582" s="240"/>
      <c r="E7582" s="240"/>
      <c r="F7582" s="224"/>
      <c r="G7582" s="98"/>
      <c r="H7582" s="98"/>
      <c r="I7582" s="130"/>
      <c r="J7582" s="98"/>
      <c r="K7582" s="98"/>
      <c r="L7582" s="98"/>
      <c r="M7582" s="255"/>
      <c r="N7582" s="255"/>
      <c r="O7582" s="98"/>
      <c r="P7582" s="98"/>
      <c r="Q7582" s="130"/>
    </row>
    <row r="7583" spans="1:17" ht="12.6" customHeight="1" x14ac:dyDescent="0.2">
      <c r="A7583" s="234"/>
      <c r="B7583" s="98"/>
      <c r="C7583" s="130"/>
      <c r="D7583" s="240"/>
      <c r="E7583" s="240"/>
      <c r="F7583" s="224"/>
      <c r="G7583" s="98"/>
      <c r="H7583" s="98"/>
      <c r="I7583" s="130"/>
      <c r="J7583" s="98"/>
      <c r="K7583" s="98"/>
      <c r="L7583" s="98"/>
      <c r="M7583" s="255"/>
      <c r="N7583" s="255"/>
      <c r="O7583" s="98"/>
      <c r="P7583" s="98"/>
      <c r="Q7583" s="130"/>
    </row>
    <row r="7584" spans="1:17" ht="12.6" customHeight="1" x14ac:dyDescent="0.2">
      <c r="A7584" s="234"/>
      <c r="B7584" s="98"/>
      <c r="C7584" s="130"/>
      <c r="D7584" s="240"/>
      <c r="E7584" s="240"/>
      <c r="F7584" s="224"/>
      <c r="G7584" s="98"/>
      <c r="H7584" s="98"/>
      <c r="I7584" s="130"/>
      <c r="J7584" s="98"/>
      <c r="K7584" s="98"/>
      <c r="L7584" s="98"/>
      <c r="M7584" s="255"/>
      <c r="N7584" s="255"/>
      <c r="O7584" s="98"/>
      <c r="P7584" s="98"/>
      <c r="Q7584" s="130"/>
    </row>
    <row r="7585" spans="1:17" ht="12.6" customHeight="1" x14ac:dyDescent="0.2">
      <c r="A7585" s="234"/>
      <c r="B7585" s="98"/>
      <c r="C7585" s="130"/>
      <c r="D7585" s="240"/>
      <c r="E7585" s="240"/>
      <c r="F7585" s="224"/>
      <c r="G7585" s="98"/>
      <c r="H7585" s="98"/>
      <c r="I7585" s="130"/>
      <c r="J7585" s="98"/>
      <c r="K7585" s="98"/>
      <c r="L7585" s="98"/>
      <c r="M7585" s="255"/>
      <c r="N7585" s="255"/>
      <c r="O7585" s="98"/>
      <c r="P7585" s="98"/>
      <c r="Q7585" s="130"/>
    </row>
    <row r="7586" spans="1:17" ht="12.6" customHeight="1" x14ac:dyDescent="0.2">
      <c r="A7586" s="234"/>
      <c r="B7586" s="98"/>
      <c r="C7586" s="130"/>
      <c r="D7586" s="240"/>
      <c r="E7586" s="240"/>
      <c r="F7586" s="224"/>
      <c r="G7586" s="98"/>
      <c r="H7586" s="98"/>
      <c r="I7586" s="130"/>
      <c r="J7586" s="98"/>
      <c r="K7586" s="98"/>
      <c r="L7586" s="98"/>
      <c r="M7586" s="255"/>
      <c r="N7586" s="255"/>
      <c r="O7586" s="98"/>
      <c r="P7586" s="98"/>
      <c r="Q7586" s="130"/>
    </row>
    <row r="7587" spans="1:17" ht="12.6" customHeight="1" x14ac:dyDescent="0.2">
      <c r="A7587" s="234"/>
      <c r="B7587" s="98"/>
      <c r="C7587" s="130"/>
      <c r="D7587" s="240"/>
      <c r="E7587" s="240"/>
      <c r="F7587" s="224"/>
      <c r="G7587" s="98"/>
      <c r="H7587" s="98"/>
      <c r="I7587" s="130"/>
      <c r="J7587" s="98"/>
      <c r="K7587" s="98"/>
      <c r="L7587" s="98"/>
      <c r="M7587" s="255"/>
      <c r="N7587" s="255"/>
      <c r="O7587" s="98"/>
      <c r="P7587" s="98"/>
      <c r="Q7587" s="130"/>
    </row>
    <row r="7588" spans="1:17" ht="12.6" customHeight="1" x14ac:dyDescent="0.2">
      <c r="A7588" s="234"/>
      <c r="B7588" s="98"/>
      <c r="C7588" s="130"/>
      <c r="D7588" s="240"/>
      <c r="E7588" s="240"/>
      <c r="F7588" s="224"/>
      <c r="G7588" s="98"/>
      <c r="H7588" s="98"/>
      <c r="I7588" s="130"/>
      <c r="J7588" s="98"/>
      <c r="K7588" s="98"/>
      <c r="L7588" s="98"/>
      <c r="M7588" s="255"/>
      <c r="N7588" s="255"/>
      <c r="O7588" s="98"/>
      <c r="P7588" s="98"/>
      <c r="Q7588" s="130"/>
    </row>
    <row r="7589" spans="1:17" ht="12.6" customHeight="1" x14ac:dyDescent="0.2">
      <c r="A7589" s="234"/>
      <c r="B7589" s="98"/>
      <c r="C7589" s="130"/>
      <c r="D7589" s="240"/>
      <c r="E7589" s="240"/>
      <c r="F7589" s="224"/>
      <c r="G7589" s="98"/>
      <c r="H7589" s="98"/>
      <c r="I7589" s="130"/>
      <c r="J7589" s="98"/>
      <c r="K7589" s="98"/>
      <c r="L7589" s="98"/>
      <c r="M7589" s="255"/>
      <c r="N7589" s="255"/>
      <c r="O7589" s="98"/>
      <c r="P7589" s="98"/>
      <c r="Q7589" s="130"/>
    </row>
    <row r="7590" spans="1:17" ht="12.6" customHeight="1" x14ac:dyDescent="0.2">
      <c r="A7590" s="234"/>
      <c r="B7590" s="98"/>
      <c r="C7590" s="130"/>
      <c r="D7590" s="240"/>
      <c r="E7590" s="240"/>
      <c r="F7590" s="224"/>
      <c r="G7590" s="98"/>
      <c r="H7590" s="98"/>
      <c r="I7590" s="130"/>
      <c r="J7590" s="98"/>
      <c r="K7590" s="98"/>
      <c r="L7590" s="98"/>
      <c r="M7590" s="255"/>
      <c r="N7590" s="255"/>
      <c r="O7590" s="98"/>
      <c r="P7590" s="98"/>
      <c r="Q7590" s="130"/>
    </row>
    <row r="7591" spans="1:17" ht="12.6" customHeight="1" x14ac:dyDescent="0.2">
      <c r="A7591" s="234"/>
      <c r="B7591" s="98"/>
      <c r="C7591" s="130"/>
      <c r="D7591" s="240"/>
      <c r="E7591" s="240"/>
      <c r="F7591" s="224"/>
      <c r="G7591" s="98"/>
      <c r="H7591" s="98"/>
      <c r="I7591" s="130"/>
      <c r="J7591" s="98"/>
      <c r="K7591" s="98"/>
      <c r="L7591" s="98"/>
      <c r="M7591" s="255"/>
      <c r="N7591" s="255"/>
      <c r="O7591" s="98"/>
      <c r="P7591" s="98"/>
      <c r="Q7591" s="130"/>
    </row>
    <row r="7592" spans="1:17" ht="12.6" customHeight="1" x14ac:dyDescent="0.2">
      <c r="A7592" s="234"/>
      <c r="B7592" s="98"/>
      <c r="C7592" s="130"/>
      <c r="D7592" s="240"/>
      <c r="E7592" s="240"/>
      <c r="F7592" s="224"/>
      <c r="G7592" s="98"/>
      <c r="H7592" s="98"/>
      <c r="I7592" s="130"/>
      <c r="J7592" s="98"/>
      <c r="K7592" s="98"/>
      <c r="L7592" s="98"/>
      <c r="M7592" s="255"/>
      <c r="N7592" s="255"/>
      <c r="O7592" s="98"/>
      <c r="P7592" s="98"/>
      <c r="Q7592" s="130"/>
    </row>
    <row r="7593" spans="1:17" ht="12.6" customHeight="1" x14ac:dyDescent="0.2">
      <c r="A7593" s="234"/>
      <c r="B7593" s="98"/>
      <c r="C7593" s="130"/>
      <c r="D7593" s="240"/>
      <c r="E7593" s="240"/>
      <c r="F7593" s="224"/>
      <c r="G7593" s="98"/>
      <c r="H7593" s="98"/>
      <c r="I7593" s="130"/>
      <c r="J7593" s="98"/>
      <c r="K7593" s="98"/>
      <c r="L7593" s="98"/>
      <c r="M7593" s="255"/>
      <c r="N7593" s="255"/>
      <c r="O7593" s="98"/>
      <c r="P7593" s="98"/>
      <c r="Q7593" s="130"/>
    </row>
    <row r="7594" spans="1:17" ht="12.6" customHeight="1" x14ac:dyDescent="0.2">
      <c r="A7594" s="234"/>
      <c r="B7594" s="98"/>
      <c r="C7594" s="130"/>
      <c r="D7594" s="240"/>
      <c r="E7594" s="240"/>
      <c r="F7594" s="224"/>
      <c r="G7594" s="98"/>
      <c r="H7594" s="98"/>
      <c r="I7594" s="130"/>
      <c r="J7594" s="98"/>
      <c r="K7594" s="98"/>
      <c r="L7594" s="98"/>
      <c r="M7594" s="255"/>
      <c r="N7594" s="255"/>
      <c r="O7594" s="98"/>
      <c r="P7594" s="98"/>
      <c r="Q7594" s="130"/>
    </row>
    <row r="7595" spans="1:17" ht="12.6" customHeight="1" x14ac:dyDescent="0.2">
      <c r="A7595" s="234"/>
      <c r="B7595" s="98"/>
      <c r="C7595" s="130"/>
      <c r="D7595" s="240"/>
      <c r="E7595" s="240"/>
      <c r="F7595" s="224"/>
      <c r="G7595" s="98"/>
      <c r="H7595" s="98"/>
      <c r="I7595" s="130"/>
      <c r="J7595" s="98"/>
      <c r="K7595" s="98"/>
      <c r="L7595" s="98"/>
      <c r="M7595" s="255"/>
      <c r="N7595" s="255"/>
      <c r="O7595" s="98"/>
      <c r="P7595" s="98"/>
      <c r="Q7595" s="130"/>
    </row>
    <row r="7596" spans="1:17" ht="12.6" customHeight="1" x14ac:dyDescent="0.2">
      <c r="A7596" s="234"/>
      <c r="B7596" s="98"/>
      <c r="C7596" s="130"/>
      <c r="D7596" s="240"/>
      <c r="E7596" s="240"/>
      <c r="F7596" s="224"/>
      <c r="G7596" s="98"/>
      <c r="H7596" s="98"/>
      <c r="I7596" s="130"/>
      <c r="J7596" s="98"/>
      <c r="K7596" s="98"/>
      <c r="L7596" s="98"/>
      <c r="M7596" s="255"/>
      <c r="N7596" s="255"/>
      <c r="O7596" s="98"/>
      <c r="P7596" s="98"/>
      <c r="Q7596" s="130"/>
    </row>
    <row r="7597" spans="1:17" ht="12.6" customHeight="1" x14ac:dyDescent="0.2">
      <c r="A7597" s="234"/>
      <c r="B7597" s="98"/>
      <c r="C7597" s="130"/>
      <c r="D7597" s="240"/>
      <c r="E7597" s="240"/>
      <c r="F7597" s="224"/>
      <c r="G7597" s="98"/>
      <c r="H7597" s="98"/>
      <c r="I7597" s="130"/>
      <c r="J7597" s="98"/>
      <c r="K7597" s="98"/>
      <c r="L7597" s="98"/>
      <c r="M7597" s="255"/>
      <c r="N7597" s="255"/>
      <c r="O7597" s="98"/>
      <c r="P7597" s="98"/>
      <c r="Q7597" s="130"/>
    </row>
    <row r="7598" spans="1:17" ht="12.6" customHeight="1" x14ac:dyDescent="0.2">
      <c r="A7598" s="234"/>
      <c r="B7598" s="98"/>
      <c r="C7598" s="130"/>
      <c r="D7598" s="240"/>
      <c r="E7598" s="240"/>
      <c r="F7598" s="224"/>
      <c r="G7598" s="98"/>
      <c r="H7598" s="98"/>
      <c r="I7598" s="130"/>
      <c r="J7598" s="98"/>
      <c r="K7598" s="98"/>
      <c r="L7598" s="98"/>
      <c r="M7598" s="255"/>
      <c r="N7598" s="255"/>
      <c r="O7598" s="98"/>
      <c r="P7598" s="98"/>
      <c r="Q7598" s="130"/>
    </row>
    <row r="7599" spans="1:17" ht="12.6" customHeight="1" x14ac:dyDescent="0.2">
      <c r="A7599" s="234"/>
      <c r="B7599" s="98"/>
      <c r="C7599" s="130"/>
      <c r="D7599" s="240"/>
      <c r="E7599" s="240"/>
      <c r="F7599" s="224"/>
      <c r="G7599" s="98"/>
      <c r="H7599" s="98"/>
      <c r="I7599" s="130"/>
      <c r="J7599" s="98"/>
      <c r="K7599" s="98"/>
      <c r="L7599" s="98"/>
      <c r="M7599" s="255"/>
      <c r="N7599" s="255"/>
      <c r="O7599" s="98"/>
      <c r="P7599" s="98"/>
      <c r="Q7599" s="130"/>
    </row>
    <row r="7600" spans="1:17" ht="12.6" customHeight="1" x14ac:dyDescent="0.2">
      <c r="A7600" s="234"/>
      <c r="B7600" s="98"/>
      <c r="C7600" s="130"/>
      <c r="D7600" s="240"/>
      <c r="E7600" s="240"/>
      <c r="F7600" s="224"/>
      <c r="G7600" s="98"/>
      <c r="H7600" s="98"/>
      <c r="I7600" s="130"/>
      <c r="J7600" s="98"/>
      <c r="K7600" s="98"/>
      <c r="L7600" s="98"/>
      <c r="M7600" s="255"/>
      <c r="N7600" s="255"/>
      <c r="O7600" s="98"/>
      <c r="P7600" s="98"/>
      <c r="Q7600" s="130"/>
    </row>
    <row r="7601" spans="1:17" ht="12.6" customHeight="1" x14ac:dyDescent="0.2">
      <c r="A7601" s="234"/>
      <c r="B7601" s="98"/>
      <c r="C7601" s="130"/>
      <c r="D7601" s="240"/>
      <c r="E7601" s="240"/>
      <c r="F7601" s="224"/>
      <c r="G7601" s="98"/>
      <c r="H7601" s="98"/>
      <c r="I7601" s="130"/>
      <c r="J7601" s="98"/>
      <c r="K7601" s="98"/>
      <c r="L7601" s="98"/>
      <c r="M7601" s="255"/>
      <c r="N7601" s="255"/>
      <c r="O7601" s="98"/>
      <c r="P7601" s="98"/>
      <c r="Q7601" s="130"/>
    </row>
    <row r="7602" spans="1:17" ht="12.6" customHeight="1" x14ac:dyDescent="0.2">
      <c r="A7602" s="234"/>
      <c r="B7602" s="98"/>
      <c r="C7602" s="130"/>
      <c r="D7602" s="240"/>
      <c r="E7602" s="240"/>
      <c r="F7602" s="224"/>
      <c r="G7602" s="98"/>
      <c r="H7602" s="98"/>
      <c r="I7602" s="130"/>
      <c r="J7602" s="98"/>
      <c r="K7602" s="98"/>
      <c r="L7602" s="98"/>
      <c r="M7602" s="255"/>
      <c r="N7602" s="255"/>
      <c r="O7602" s="98"/>
      <c r="P7602" s="98"/>
      <c r="Q7602" s="130"/>
    </row>
    <row r="7603" spans="1:17" ht="12.6" customHeight="1" x14ac:dyDescent="0.2">
      <c r="A7603" s="234"/>
      <c r="B7603" s="98"/>
      <c r="C7603" s="130"/>
      <c r="D7603" s="240"/>
      <c r="E7603" s="240"/>
      <c r="F7603" s="224"/>
      <c r="G7603" s="98"/>
      <c r="H7603" s="98"/>
      <c r="I7603" s="130"/>
      <c r="J7603" s="98"/>
      <c r="K7603" s="98"/>
      <c r="L7603" s="98"/>
      <c r="M7603" s="255"/>
      <c r="N7603" s="255"/>
      <c r="O7603" s="98"/>
      <c r="P7603" s="98"/>
      <c r="Q7603" s="130"/>
    </row>
    <row r="7604" spans="1:17" ht="12.6" customHeight="1" x14ac:dyDescent="0.2">
      <c r="A7604" s="234"/>
      <c r="B7604" s="98"/>
      <c r="C7604" s="130"/>
      <c r="D7604" s="240"/>
      <c r="E7604" s="240"/>
      <c r="F7604" s="224"/>
      <c r="G7604" s="98"/>
      <c r="H7604" s="98"/>
      <c r="I7604" s="130"/>
      <c r="J7604" s="98"/>
      <c r="K7604" s="98"/>
      <c r="L7604" s="98"/>
      <c r="M7604" s="255"/>
      <c r="N7604" s="255"/>
      <c r="O7604" s="98"/>
      <c r="P7604" s="98"/>
      <c r="Q7604" s="130"/>
    </row>
    <row r="7605" spans="1:17" ht="12.6" customHeight="1" x14ac:dyDescent="0.2">
      <c r="A7605" s="234"/>
      <c r="B7605" s="98"/>
      <c r="C7605" s="130"/>
      <c r="D7605" s="240"/>
      <c r="E7605" s="240"/>
      <c r="F7605" s="224"/>
      <c r="G7605" s="98"/>
      <c r="H7605" s="98"/>
      <c r="I7605" s="130"/>
      <c r="J7605" s="98"/>
      <c r="K7605" s="98"/>
      <c r="L7605" s="98"/>
      <c r="M7605" s="255"/>
      <c r="N7605" s="255"/>
      <c r="O7605" s="98"/>
      <c r="P7605" s="98"/>
      <c r="Q7605" s="130"/>
    </row>
    <row r="7606" spans="1:17" ht="12.6" customHeight="1" x14ac:dyDescent="0.2">
      <c r="A7606" s="234"/>
      <c r="B7606" s="98"/>
      <c r="C7606" s="130"/>
      <c r="D7606" s="240"/>
      <c r="E7606" s="240"/>
      <c r="F7606" s="224"/>
      <c r="G7606" s="98"/>
      <c r="H7606" s="98"/>
      <c r="I7606" s="130"/>
      <c r="J7606" s="98"/>
      <c r="K7606" s="98"/>
      <c r="L7606" s="98"/>
      <c r="M7606" s="255"/>
      <c r="N7606" s="255"/>
      <c r="O7606" s="98"/>
      <c r="P7606" s="98"/>
      <c r="Q7606" s="130"/>
    </row>
    <row r="7607" spans="1:17" ht="12.6" customHeight="1" x14ac:dyDescent="0.2">
      <c r="A7607" s="234"/>
      <c r="B7607" s="98"/>
      <c r="C7607" s="130"/>
      <c r="D7607" s="240"/>
      <c r="E7607" s="240"/>
      <c r="F7607" s="224"/>
      <c r="G7607" s="98"/>
      <c r="H7607" s="98"/>
      <c r="I7607" s="130"/>
      <c r="J7607" s="98"/>
      <c r="K7607" s="98"/>
      <c r="L7607" s="98"/>
      <c r="M7607" s="255"/>
      <c r="N7607" s="255"/>
      <c r="O7607" s="98"/>
      <c r="P7607" s="98"/>
      <c r="Q7607" s="130"/>
    </row>
    <row r="7608" spans="1:17" ht="12.6" customHeight="1" x14ac:dyDescent="0.2">
      <c r="A7608" s="234"/>
      <c r="B7608" s="98"/>
      <c r="C7608" s="130"/>
      <c r="D7608" s="240"/>
      <c r="E7608" s="240"/>
      <c r="F7608" s="224"/>
      <c r="G7608" s="98"/>
      <c r="H7608" s="98"/>
      <c r="I7608" s="130"/>
      <c r="J7608" s="98"/>
      <c r="K7608" s="98"/>
      <c r="L7608" s="98"/>
      <c r="M7608" s="255"/>
      <c r="N7608" s="255"/>
      <c r="O7608" s="98"/>
      <c r="P7608" s="98"/>
      <c r="Q7608" s="130"/>
    </row>
    <row r="7609" spans="1:17" ht="12.6" customHeight="1" x14ac:dyDescent="0.2">
      <c r="A7609" s="234"/>
      <c r="B7609" s="98"/>
      <c r="C7609" s="130"/>
      <c r="D7609" s="240"/>
      <c r="E7609" s="240"/>
      <c r="F7609" s="224"/>
      <c r="G7609" s="98"/>
      <c r="H7609" s="98"/>
      <c r="I7609" s="130"/>
      <c r="J7609" s="98"/>
      <c r="K7609" s="98"/>
      <c r="L7609" s="98"/>
      <c r="M7609" s="255"/>
      <c r="N7609" s="255"/>
      <c r="O7609" s="98"/>
      <c r="P7609" s="98"/>
      <c r="Q7609" s="130"/>
    </row>
    <row r="7610" spans="1:17" ht="12.6" customHeight="1" x14ac:dyDescent="0.2">
      <c r="A7610" s="234"/>
      <c r="B7610" s="98"/>
      <c r="C7610" s="130"/>
      <c r="D7610" s="240"/>
      <c r="E7610" s="240"/>
      <c r="F7610" s="224"/>
      <c r="G7610" s="98"/>
      <c r="H7610" s="98"/>
      <c r="I7610" s="130"/>
      <c r="J7610" s="98"/>
      <c r="K7610" s="98"/>
      <c r="L7610" s="98"/>
      <c r="M7610" s="255"/>
      <c r="N7610" s="255"/>
      <c r="O7610" s="98"/>
      <c r="P7610" s="98"/>
      <c r="Q7610" s="130"/>
    </row>
    <row r="7611" spans="1:17" ht="12.6" customHeight="1" x14ac:dyDescent="0.2">
      <c r="A7611" s="234"/>
      <c r="B7611" s="98"/>
      <c r="C7611" s="130"/>
      <c r="D7611" s="240"/>
      <c r="E7611" s="240"/>
      <c r="F7611" s="224"/>
      <c r="G7611" s="98"/>
      <c r="H7611" s="98"/>
      <c r="I7611" s="130"/>
      <c r="J7611" s="98"/>
      <c r="K7611" s="98"/>
      <c r="L7611" s="98"/>
      <c r="M7611" s="255"/>
      <c r="N7611" s="255"/>
      <c r="O7611" s="98"/>
      <c r="P7611" s="98"/>
      <c r="Q7611" s="130"/>
    </row>
    <row r="7612" spans="1:17" ht="12.6" customHeight="1" x14ac:dyDescent="0.2">
      <c r="A7612" s="234"/>
      <c r="B7612" s="98"/>
      <c r="C7612" s="130"/>
      <c r="D7612" s="240"/>
      <c r="E7612" s="240"/>
      <c r="F7612" s="224"/>
      <c r="G7612" s="98"/>
      <c r="H7612" s="98"/>
      <c r="I7612" s="130"/>
      <c r="J7612" s="98"/>
      <c r="K7612" s="98"/>
      <c r="L7612" s="98"/>
      <c r="M7612" s="255"/>
      <c r="N7612" s="255"/>
      <c r="O7612" s="98"/>
      <c r="P7612" s="98"/>
      <c r="Q7612" s="130"/>
    </row>
    <row r="7613" spans="1:17" ht="12.6" customHeight="1" x14ac:dyDescent="0.2">
      <c r="A7613" s="234"/>
      <c r="B7613" s="98"/>
      <c r="C7613" s="130"/>
      <c r="D7613" s="240"/>
      <c r="E7613" s="240"/>
      <c r="F7613" s="224"/>
      <c r="G7613" s="98"/>
      <c r="H7613" s="98"/>
      <c r="I7613" s="130"/>
      <c r="J7613" s="98"/>
      <c r="K7613" s="98"/>
      <c r="L7613" s="98"/>
      <c r="M7613" s="255"/>
      <c r="N7613" s="255"/>
      <c r="O7613" s="98"/>
      <c r="P7613" s="98"/>
      <c r="Q7613" s="130"/>
    </row>
    <row r="7614" spans="1:17" ht="12.6" customHeight="1" x14ac:dyDescent="0.2">
      <c r="A7614" s="234"/>
      <c r="B7614" s="98"/>
      <c r="C7614" s="130"/>
      <c r="D7614" s="240"/>
      <c r="E7614" s="240"/>
      <c r="F7614" s="224"/>
      <c r="G7614" s="98"/>
      <c r="H7614" s="98"/>
      <c r="I7614" s="130"/>
      <c r="J7614" s="98"/>
      <c r="K7614" s="98"/>
      <c r="L7614" s="98"/>
      <c r="M7614" s="255"/>
      <c r="N7614" s="255"/>
      <c r="O7614" s="98"/>
      <c r="P7614" s="98"/>
      <c r="Q7614" s="130"/>
    </row>
    <row r="7615" spans="1:17" ht="12.6" customHeight="1" x14ac:dyDescent="0.2">
      <c r="A7615" s="234"/>
      <c r="B7615" s="98"/>
      <c r="C7615" s="130"/>
      <c r="D7615" s="240"/>
      <c r="E7615" s="240"/>
      <c r="F7615" s="224"/>
      <c r="G7615" s="98"/>
      <c r="H7615" s="98"/>
      <c r="I7615" s="130"/>
      <c r="J7615" s="98"/>
      <c r="K7615" s="98"/>
      <c r="L7615" s="98"/>
      <c r="M7615" s="255"/>
      <c r="N7615" s="255"/>
      <c r="O7615" s="98"/>
      <c r="P7615" s="98"/>
      <c r="Q7615" s="130"/>
    </row>
    <row r="7616" spans="1:17" ht="12.6" customHeight="1" x14ac:dyDescent="0.2">
      <c r="A7616" s="234"/>
      <c r="B7616" s="98"/>
      <c r="C7616" s="130"/>
      <c r="D7616" s="240"/>
      <c r="E7616" s="240"/>
      <c r="F7616" s="224"/>
      <c r="G7616" s="98"/>
      <c r="H7616" s="98"/>
      <c r="I7616" s="130"/>
      <c r="J7616" s="98"/>
      <c r="K7616" s="98"/>
      <c r="L7616" s="98"/>
      <c r="M7616" s="255"/>
      <c r="N7616" s="255"/>
      <c r="O7616" s="98"/>
      <c r="P7616" s="98"/>
      <c r="Q7616" s="130"/>
    </row>
    <row r="7617" spans="1:17" ht="12.6" customHeight="1" x14ac:dyDescent="0.2">
      <c r="A7617" s="234"/>
      <c r="B7617" s="98"/>
      <c r="C7617" s="130"/>
      <c r="D7617" s="240"/>
      <c r="E7617" s="240"/>
      <c r="F7617" s="224"/>
      <c r="G7617" s="98"/>
      <c r="H7617" s="98"/>
      <c r="I7617" s="130"/>
      <c r="J7617" s="98"/>
      <c r="K7617" s="98"/>
      <c r="L7617" s="98"/>
      <c r="M7617" s="255"/>
      <c r="N7617" s="255"/>
      <c r="O7617" s="98"/>
      <c r="P7617" s="98"/>
      <c r="Q7617" s="130"/>
    </row>
    <row r="7618" spans="1:17" ht="12.6" customHeight="1" x14ac:dyDescent="0.2">
      <c r="A7618" s="234"/>
      <c r="B7618" s="98"/>
      <c r="C7618" s="130"/>
      <c r="D7618" s="240"/>
      <c r="E7618" s="240"/>
      <c r="F7618" s="224"/>
      <c r="G7618" s="98"/>
      <c r="H7618" s="98"/>
      <c r="I7618" s="130"/>
      <c r="J7618" s="98"/>
      <c r="K7618" s="98"/>
      <c r="L7618" s="98"/>
      <c r="M7618" s="255"/>
      <c r="N7618" s="255"/>
      <c r="O7618" s="98"/>
      <c r="P7618" s="98"/>
      <c r="Q7618" s="130"/>
    </row>
    <row r="7619" spans="1:17" ht="12.6" customHeight="1" x14ac:dyDescent="0.2">
      <c r="A7619" s="234"/>
      <c r="B7619" s="98"/>
      <c r="C7619" s="130"/>
      <c r="D7619" s="240"/>
      <c r="E7619" s="240"/>
      <c r="F7619" s="224"/>
      <c r="G7619" s="98"/>
      <c r="H7619" s="98"/>
      <c r="I7619" s="130"/>
      <c r="J7619" s="98"/>
      <c r="K7619" s="98"/>
      <c r="L7619" s="98"/>
      <c r="M7619" s="255"/>
      <c r="N7619" s="255"/>
      <c r="O7619" s="98"/>
      <c r="P7619" s="98"/>
      <c r="Q7619" s="130"/>
    </row>
    <row r="7620" spans="1:17" ht="12.6" customHeight="1" x14ac:dyDescent="0.2">
      <c r="A7620" s="234"/>
      <c r="B7620" s="98"/>
      <c r="C7620" s="130"/>
      <c r="D7620" s="240"/>
      <c r="E7620" s="240"/>
      <c r="F7620" s="224"/>
      <c r="G7620" s="98"/>
      <c r="H7620" s="98"/>
      <c r="I7620" s="130"/>
      <c r="J7620" s="98"/>
      <c r="K7620" s="98"/>
      <c r="L7620" s="98"/>
      <c r="M7620" s="255"/>
      <c r="N7620" s="255"/>
      <c r="O7620" s="98"/>
      <c r="P7620" s="98"/>
      <c r="Q7620" s="130"/>
    </row>
    <row r="7621" spans="1:17" ht="12.6" customHeight="1" x14ac:dyDescent="0.2">
      <c r="A7621" s="234"/>
      <c r="B7621" s="98"/>
      <c r="C7621" s="130"/>
      <c r="D7621" s="240"/>
      <c r="E7621" s="240"/>
      <c r="F7621" s="224"/>
      <c r="G7621" s="98"/>
      <c r="H7621" s="98"/>
      <c r="I7621" s="130"/>
      <c r="J7621" s="98"/>
      <c r="K7621" s="98"/>
      <c r="L7621" s="98"/>
      <c r="M7621" s="255"/>
      <c r="N7621" s="255"/>
      <c r="O7621" s="98"/>
      <c r="P7621" s="98"/>
      <c r="Q7621" s="130"/>
    </row>
    <row r="7622" spans="1:17" ht="12.6" customHeight="1" x14ac:dyDescent="0.2">
      <c r="A7622" s="234"/>
      <c r="B7622" s="98"/>
      <c r="C7622" s="130"/>
      <c r="D7622" s="240"/>
      <c r="E7622" s="240"/>
      <c r="F7622" s="224"/>
      <c r="G7622" s="98"/>
      <c r="H7622" s="98"/>
      <c r="I7622" s="130"/>
      <c r="J7622" s="98"/>
      <c r="K7622" s="98"/>
      <c r="L7622" s="98"/>
      <c r="M7622" s="255"/>
      <c r="N7622" s="255"/>
      <c r="O7622" s="98"/>
      <c r="P7622" s="98"/>
      <c r="Q7622" s="130"/>
    </row>
    <row r="7623" spans="1:17" ht="12.6" customHeight="1" x14ac:dyDescent="0.2">
      <c r="A7623" s="234"/>
      <c r="B7623" s="98"/>
      <c r="C7623" s="130"/>
      <c r="D7623" s="240"/>
      <c r="E7623" s="240"/>
      <c r="F7623" s="224"/>
      <c r="G7623" s="98"/>
      <c r="H7623" s="98"/>
      <c r="I7623" s="130"/>
      <c r="J7623" s="98"/>
      <c r="K7623" s="98"/>
      <c r="L7623" s="98"/>
      <c r="M7623" s="255"/>
      <c r="N7623" s="255"/>
      <c r="O7623" s="98"/>
      <c r="P7623" s="98"/>
      <c r="Q7623" s="130"/>
    </row>
    <row r="7624" spans="1:17" ht="12.6" customHeight="1" x14ac:dyDescent="0.2">
      <c r="A7624" s="234"/>
      <c r="B7624" s="98"/>
      <c r="C7624" s="130"/>
      <c r="D7624" s="240"/>
      <c r="E7624" s="240"/>
      <c r="F7624" s="224"/>
      <c r="G7624" s="98"/>
      <c r="H7624" s="98"/>
      <c r="I7624" s="130"/>
      <c r="J7624" s="98"/>
      <c r="K7624" s="98"/>
      <c r="L7624" s="98"/>
      <c r="M7624" s="255"/>
      <c r="N7624" s="255"/>
      <c r="O7624" s="98"/>
      <c r="P7624" s="98"/>
      <c r="Q7624" s="130"/>
    </row>
    <row r="7625" spans="1:17" ht="12.6" customHeight="1" x14ac:dyDescent="0.2">
      <c r="A7625" s="234"/>
      <c r="B7625" s="98"/>
      <c r="C7625" s="130"/>
      <c r="D7625" s="240"/>
      <c r="E7625" s="240"/>
      <c r="F7625" s="224"/>
      <c r="G7625" s="98"/>
      <c r="H7625" s="98"/>
      <c r="I7625" s="130"/>
      <c r="J7625" s="98"/>
      <c r="K7625" s="98"/>
      <c r="L7625" s="98"/>
      <c r="M7625" s="255"/>
      <c r="N7625" s="255"/>
      <c r="O7625" s="98"/>
      <c r="P7625" s="98"/>
      <c r="Q7625" s="130"/>
    </row>
    <row r="7626" spans="1:17" ht="12.6" customHeight="1" x14ac:dyDescent="0.2">
      <c r="A7626" s="234"/>
      <c r="B7626" s="98"/>
      <c r="C7626" s="130"/>
      <c r="D7626" s="240"/>
      <c r="E7626" s="240"/>
      <c r="F7626" s="224"/>
      <c r="G7626" s="98"/>
      <c r="H7626" s="98"/>
      <c r="I7626" s="130"/>
      <c r="J7626" s="98"/>
      <c r="K7626" s="98"/>
      <c r="L7626" s="98"/>
      <c r="M7626" s="255"/>
      <c r="N7626" s="255"/>
      <c r="O7626" s="98"/>
      <c r="P7626" s="98"/>
      <c r="Q7626" s="130"/>
    </row>
    <row r="7627" spans="1:17" ht="12.6" customHeight="1" x14ac:dyDescent="0.2">
      <c r="A7627" s="234"/>
      <c r="B7627" s="98"/>
      <c r="C7627" s="130"/>
      <c r="D7627" s="240"/>
      <c r="E7627" s="240"/>
      <c r="F7627" s="224"/>
      <c r="G7627" s="98"/>
      <c r="H7627" s="98"/>
      <c r="I7627" s="130"/>
      <c r="J7627" s="98"/>
      <c r="K7627" s="98"/>
      <c r="L7627" s="98"/>
      <c r="M7627" s="255"/>
      <c r="N7627" s="255"/>
      <c r="O7627" s="98"/>
      <c r="P7627" s="98"/>
      <c r="Q7627" s="130"/>
    </row>
    <row r="7628" spans="1:17" ht="12.6" customHeight="1" x14ac:dyDescent="0.2">
      <c r="A7628" s="234"/>
      <c r="B7628" s="98"/>
      <c r="C7628" s="130"/>
      <c r="D7628" s="240"/>
      <c r="E7628" s="240"/>
      <c r="F7628" s="224"/>
      <c r="G7628" s="98"/>
      <c r="H7628" s="98"/>
      <c r="I7628" s="130"/>
      <c r="J7628" s="98"/>
      <c r="K7628" s="98"/>
      <c r="L7628" s="98"/>
      <c r="M7628" s="255"/>
      <c r="N7628" s="255"/>
      <c r="O7628" s="98"/>
      <c r="P7628" s="98"/>
      <c r="Q7628" s="130"/>
    </row>
    <row r="7629" spans="1:17" ht="12.6" customHeight="1" x14ac:dyDescent="0.2">
      <c r="A7629" s="234"/>
      <c r="B7629" s="98"/>
      <c r="C7629" s="130"/>
      <c r="D7629" s="240"/>
      <c r="E7629" s="240"/>
      <c r="F7629" s="224"/>
      <c r="G7629" s="98"/>
      <c r="H7629" s="98"/>
      <c r="I7629" s="130"/>
      <c r="J7629" s="98"/>
      <c r="K7629" s="98"/>
      <c r="L7629" s="98"/>
      <c r="M7629" s="255"/>
      <c r="N7629" s="255"/>
      <c r="O7629" s="98"/>
      <c r="P7629" s="98"/>
      <c r="Q7629" s="130"/>
    </row>
    <row r="7630" spans="1:17" ht="12.6" customHeight="1" x14ac:dyDescent="0.2">
      <c r="A7630" s="234"/>
      <c r="B7630" s="98"/>
      <c r="C7630" s="130"/>
      <c r="D7630" s="240"/>
      <c r="E7630" s="240"/>
      <c r="F7630" s="224"/>
      <c r="G7630" s="98"/>
      <c r="H7630" s="98"/>
      <c r="I7630" s="130"/>
      <c r="J7630" s="98"/>
      <c r="K7630" s="98"/>
      <c r="L7630" s="98"/>
      <c r="M7630" s="255"/>
      <c r="N7630" s="255"/>
      <c r="O7630" s="98"/>
      <c r="P7630" s="98"/>
      <c r="Q7630" s="130"/>
    </row>
    <row r="7631" spans="1:17" ht="12.6" customHeight="1" x14ac:dyDescent="0.2">
      <c r="A7631" s="234"/>
      <c r="B7631" s="98"/>
      <c r="C7631" s="130"/>
      <c r="D7631" s="240"/>
      <c r="E7631" s="240"/>
      <c r="F7631" s="224"/>
      <c r="G7631" s="98"/>
      <c r="H7631" s="98"/>
      <c r="I7631" s="130"/>
      <c r="J7631" s="98"/>
      <c r="K7631" s="98"/>
      <c r="L7631" s="98"/>
      <c r="M7631" s="255"/>
      <c r="N7631" s="255"/>
      <c r="O7631" s="98"/>
      <c r="P7631" s="98"/>
      <c r="Q7631" s="130"/>
    </row>
    <row r="7632" spans="1:17" ht="12.6" customHeight="1" x14ac:dyDescent="0.2">
      <c r="A7632" s="234"/>
      <c r="B7632" s="98"/>
      <c r="C7632" s="130"/>
      <c r="D7632" s="240"/>
      <c r="E7632" s="240"/>
      <c r="F7632" s="224"/>
      <c r="G7632" s="98"/>
      <c r="H7632" s="98"/>
      <c r="I7632" s="130"/>
      <c r="J7632" s="98"/>
      <c r="K7632" s="98"/>
      <c r="L7632" s="98"/>
      <c r="M7632" s="255"/>
      <c r="N7632" s="255"/>
      <c r="O7632" s="98"/>
      <c r="P7632" s="98"/>
      <c r="Q7632" s="130"/>
    </row>
    <row r="7633" spans="1:17" ht="12.6" customHeight="1" x14ac:dyDescent="0.2">
      <c r="A7633" s="234"/>
      <c r="B7633" s="98"/>
      <c r="C7633" s="130"/>
      <c r="D7633" s="240"/>
      <c r="E7633" s="240"/>
      <c r="F7633" s="224"/>
      <c r="G7633" s="98"/>
      <c r="H7633" s="98"/>
      <c r="I7633" s="130"/>
      <c r="J7633" s="98"/>
      <c r="K7633" s="98"/>
      <c r="L7633" s="98"/>
      <c r="M7633" s="255"/>
      <c r="N7633" s="255"/>
      <c r="O7633" s="98"/>
      <c r="P7633" s="98"/>
      <c r="Q7633" s="130"/>
    </row>
    <row r="7634" spans="1:17" ht="12.6" customHeight="1" x14ac:dyDescent="0.2">
      <c r="A7634" s="234"/>
      <c r="B7634" s="98"/>
      <c r="C7634" s="130"/>
      <c r="D7634" s="240"/>
      <c r="E7634" s="240"/>
      <c r="F7634" s="224"/>
      <c r="G7634" s="98"/>
      <c r="H7634" s="98"/>
      <c r="I7634" s="130"/>
      <c r="J7634" s="98"/>
      <c r="K7634" s="98"/>
      <c r="L7634" s="98"/>
      <c r="M7634" s="255"/>
      <c r="N7634" s="255"/>
      <c r="O7634" s="98"/>
      <c r="P7634" s="98"/>
      <c r="Q7634" s="130"/>
    </row>
    <row r="7635" spans="1:17" ht="12.6" customHeight="1" x14ac:dyDescent="0.2">
      <c r="A7635" s="234"/>
      <c r="B7635" s="98"/>
      <c r="C7635" s="130"/>
      <c r="D7635" s="240"/>
      <c r="E7635" s="240"/>
      <c r="F7635" s="224"/>
      <c r="G7635" s="98"/>
      <c r="H7635" s="98"/>
      <c r="I7635" s="130"/>
      <c r="J7635" s="98"/>
      <c r="K7635" s="98"/>
      <c r="L7635" s="98"/>
      <c r="M7635" s="255"/>
      <c r="N7635" s="255"/>
      <c r="O7635" s="98"/>
      <c r="P7635" s="98"/>
      <c r="Q7635" s="130"/>
    </row>
    <row r="7636" spans="1:17" ht="12.6" customHeight="1" x14ac:dyDescent="0.2">
      <c r="A7636" s="234"/>
      <c r="B7636" s="98"/>
      <c r="C7636" s="130"/>
      <c r="D7636" s="240"/>
      <c r="E7636" s="240"/>
      <c r="F7636" s="224"/>
      <c r="G7636" s="98"/>
      <c r="H7636" s="98"/>
      <c r="I7636" s="130"/>
      <c r="J7636" s="98"/>
      <c r="K7636" s="98"/>
      <c r="L7636" s="98"/>
      <c r="M7636" s="255"/>
      <c r="N7636" s="255"/>
      <c r="O7636" s="98"/>
      <c r="P7636" s="98"/>
      <c r="Q7636" s="130"/>
    </row>
    <row r="7637" spans="1:17" ht="12.6" customHeight="1" x14ac:dyDescent="0.2">
      <c r="A7637" s="234"/>
      <c r="B7637" s="98"/>
      <c r="C7637" s="130"/>
      <c r="D7637" s="240"/>
      <c r="E7637" s="240"/>
      <c r="F7637" s="224"/>
      <c r="G7637" s="98"/>
      <c r="H7637" s="98"/>
      <c r="I7637" s="130"/>
      <c r="J7637" s="98"/>
      <c r="K7637" s="98"/>
      <c r="L7637" s="98"/>
      <c r="M7637" s="255"/>
      <c r="N7637" s="255"/>
      <c r="O7637" s="98"/>
      <c r="P7637" s="98"/>
      <c r="Q7637" s="130"/>
    </row>
    <row r="7638" spans="1:17" ht="12.6" customHeight="1" x14ac:dyDescent="0.2">
      <c r="A7638" s="234"/>
      <c r="B7638" s="98"/>
      <c r="C7638" s="130"/>
      <c r="D7638" s="240"/>
      <c r="E7638" s="240"/>
      <c r="F7638" s="224"/>
      <c r="G7638" s="98"/>
      <c r="H7638" s="98"/>
      <c r="I7638" s="130"/>
      <c r="J7638" s="98"/>
      <c r="K7638" s="98"/>
      <c r="L7638" s="98"/>
      <c r="M7638" s="255"/>
      <c r="N7638" s="255"/>
      <c r="O7638" s="98"/>
      <c r="P7638" s="98"/>
      <c r="Q7638" s="130"/>
    </row>
    <row r="7639" spans="1:17" ht="12.6" customHeight="1" x14ac:dyDescent="0.2">
      <c r="A7639" s="234"/>
      <c r="B7639" s="98"/>
      <c r="C7639" s="130"/>
      <c r="D7639" s="240"/>
      <c r="E7639" s="240"/>
      <c r="F7639" s="224"/>
      <c r="G7639" s="98"/>
      <c r="H7639" s="98"/>
      <c r="I7639" s="130"/>
      <c r="J7639" s="98"/>
      <c r="K7639" s="98"/>
      <c r="L7639" s="98"/>
      <c r="M7639" s="255"/>
      <c r="N7639" s="255"/>
      <c r="O7639" s="98"/>
      <c r="P7639" s="98"/>
      <c r="Q7639" s="130"/>
    </row>
    <row r="7640" spans="1:17" ht="12.6" customHeight="1" x14ac:dyDescent="0.2">
      <c r="A7640" s="234"/>
      <c r="B7640" s="98"/>
      <c r="C7640" s="130"/>
      <c r="D7640" s="240"/>
      <c r="E7640" s="240"/>
      <c r="F7640" s="224"/>
      <c r="G7640" s="98"/>
      <c r="H7640" s="98"/>
      <c r="I7640" s="130"/>
      <c r="J7640" s="98"/>
      <c r="K7640" s="98"/>
      <c r="L7640" s="98"/>
      <c r="M7640" s="255"/>
      <c r="N7640" s="255"/>
      <c r="O7640" s="98"/>
      <c r="P7640" s="98"/>
      <c r="Q7640" s="130"/>
    </row>
    <row r="7641" spans="1:17" ht="12.6" customHeight="1" x14ac:dyDescent="0.2">
      <c r="A7641" s="234"/>
      <c r="B7641" s="98"/>
      <c r="C7641" s="130"/>
      <c r="D7641" s="240"/>
      <c r="E7641" s="240"/>
      <c r="F7641" s="224"/>
      <c r="G7641" s="98"/>
      <c r="H7641" s="98"/>
      <c r="I7641" s="130"/>
      <c r="J7641" s="98"/>
      <c r="K7641" s="98"/>
      <c r="L7641" s="98"/>
      <c r="M7641" s="255"/>
      <c r="N7641" s="255"/>
      <c r="O7641" s="98"/>
      <c r="P7641" s="98"/>
      <c r="Q7641" s="130"/>
    </row>
    <row r="7642" spans="1:17" ht="12.6" customHeight="1" x14ac:dyDescent="0.2">
      <c r="A7642" s="234"/>
      <c r="B7642" s="98"/>
      <c r="C7642" s="130"/>
      <c r="D7642" s="240"/>
      <c r="E7642" s="240"/>
      <c r="F7642" s="224"/>
      <c r="G7642" s="98"/>
      <c r="H7642" s="98"/>
      <c r="I7642" s="130"/>
      <c r="J7642" s="98"/>
      <c r="K7642" s="98"/>
      <c r="L7642" s="98"/>
      <c r="M7642" s="255"/>
      <c r="N7642" s="255"/>
      <c r="O7642" s="98"/>
      <c r="P7642" s="98"/>
      <c r="Q7642" s="130"/>
    </row>
    <row r="7643" spans="1:17" ht="12.6" customHeight="1" x14ac:dyDescent="0.2">
      <c r="A7643" s="234"/>
      <c r="B7643" s="98"/>
      <c r="C7643" s="130"/>
      <c r="D7643" s="240"/>
      <c r="E7643" s="240"/>
      <c r="F7643" s="224"/>
      <c r="G7643" s="98"/>
      <c r="H7643" s="98"/>
      <c r="I7643" s="130"/>
      <c r="J7643" s="98"/>
      <c r="K7643" s="98"/>
      <c r="L7643" s="98"/>
      <c r="M7643" s="255"/>
      <c r="N7643" s="255"/>
      <c r="O7643" s="98"/>
      <c r="P7643" s="98"/>
      <c r="Q7643" s="130"/>
    </row>
    <row r="7644" spans="1:17" ht="12.6" customHeight="1" x14ac:dyDescent="0.2">
      <c r="A7644" s="234"/>
      <c r="B7644" s="98"/>
      <c r="C7644" s="130"/>
      <c r="D7644" s="240"/>
      <c r="E7644" s="240"/>
      <c r="F7644" s="224"/>
      <c r="G7644" s="98"/>
      <c r="H7644" s="98"/>
      <c r="I7644" s="130"/>
      <c r="J7644" s="98"/>
      <c r="K7644" s="98"/>
      <c r="L7644" s="98"/>
      <c r="M7644" s="255"/>
      <c r="N7644" s="255"/>
      <c r="O7644" s="98"/>
      <c r="P7644" s="98"/>
      <c r="Q7644" s="130"/>
    </row>
    <row r="7645" spans="1:17" ht="12.6" customHeight="1" x14ac:dyDescent="0.2">
      <c r="A7645" s="234"/>
      <c r="B7645" s="98"/>
      <c r="C7645" s="130"/>
      <c r="D7645" s="240"/>
      <c r="E7645" s="240"/>
      <c r="F7645" s="224"/>
      <c r="G7645" s="98"/>
      <c r="H7645" s="98"/>
      <c r="I7645" s="130"/>
      <c r="J7645" s="98"/>
      <c r="K7645" s="98"/>
      <c r="L7645" s="98"/>
      <c r="M7645" s="255"/>
      <c r="N7645" s="255"/>
      <c r="O7645" s="98"/>
      <c r="P7645" s="98"/>
      <c r="Q7645" s="130"/>
    </row>
    <row r="7646" spans="1:17" ht="12.6" customHeight="1" x14ac:dyDescent="0.2">
      <c r="A7646" s="234"/>
      <c r="B7646" s="98"/>
      <c r="C7646" s="130"/>
      <c r="D7646" s="240"/>
      <c r="E7646" s="240"/>
      <c r="F7646" s="224"/>
      <c r="G7646" s="98"/>
      <c r="H7646" s="98"/>
      <c r="I7646" s="130"/>
      <c r="J7646" s="98"/>
      <c r="K7646" s="98"/>
      <c r="L7646" s="98"/>
      <c r="M7646" s="255"/>
      <c r="N7646" s="255"/>
      <c r="O7646" s="98"/>
      <c r="P7646" s="98"/>
      <c r="Q7646" s="130"/>
    </row>
    <row r="7647" spans="1:17" ht="12.6" customHeight="1" x14ac:dyDescent="0.2">
      <c r="A7647" s="234"/>
      <c r="B7647" s="98"/>
      <c r="C7647" s="130"/>
      <c r="D7647" s="240"/>
      <c r="E7647" s="240"/>
      <c r="F7647" s="224"/>
      <c r="G7647" s="98"/>
      <c r="H7647" s="98"/>
      <c r="I7647" s="130"/>
      <c r="J7647" s="98"/>
      <c r="K7647" s="98"/>
      <c r="L7647" s="98"/>
      <c r="M7647" s="255"/>
      <c r="N7647" s="255"/>
      <c r="O7647" s="98"/>
      <c r="P7647" s="98"/>
      <c r="Q7647" s="130"/>
    </row>
    <row r="7648" spans="1:17" ht="12.6" customHeight="1" x14ac:dyDescent="0.2">
      <c r="A7648" s="234"/>
      <c r="B7648" s="98"/>
      <c r="C7648" s="130"/>
      <c r="D7648" s="240"/>
      <c r="E7648" s="240"/>
      <c r="F7648" s="224"/>
      <c r="G7648" s="98"/>
      <c r="H7648" s="98"/>
      <c r="I7648" s="130"/>
      <c r="J7648" s="98"/>
      <c r="K7648" s="98"/>
      <c r="L7648" s="98"/>
      <c r="M7648" s="255"/>
      <c r="N7648" s="255"/>
      <c r="O7648" s="98"/>
      <c r="P7648" s="98"/>
      <c r="Q7648" s="130"/>
    </row>
    <row r="7649" spans="1:17" ht="12.6" customHeight="1" x14ac:dyDescent="0.2">
      <c r="A7649" s="234"/>
      <c r="B7649" s="98"/>
      <c r="C7649" s="130"/>
      <c r="D7649" s="240"/>
      <c r="E7649" s="240"/>
      <c r="F7649" s="224"/>
      <c r="G7649" s="98"/>
      <c r="H7649" s="98"/>
      <c r="I7649" s="130"/>
      <c r="J7649" s="98"/>
      <c r="K7649" s="98"/>
      <c r="L7649" s="98"/>
      <c r="M7649" s="255"/>
      <c r="N7649" s="255"/>
      <c r="O7649" s="98"/>
      <c r="P7649" s="98"/>
      <c r="Q7649" s="130"/>
    </row>
    <row r="7650" spans="1:17" ht="12.6" customHeight="1" x14ac:dyDescent="0.2">
      <c r="A7650" s="234"/>
      <c r="B7650" s="98"/>
      <c r="C7650" s="130"/>
      <c r="D7650" s="240"/>
      <c r="E7650" s="240"/>
      <c r="F7650" s="224"/>
      <c r="G7650" s="98"/>
      <c r="H7650" s="98"/>
      <c r="I7650" s="130"/>
      <c r="J7650" s="98"/>
      <c r="K7650" s="98"/>
      <c r="L7650" s="98"/>
      <c r="M7650" s="255"/>
      <c r="N7650" s="255"/>
      <c r="O7650" s="98"/>
      <c r="P7650" s="98"/>
      <c r="Q7650" s="130"/>
    </row>
    <row r="7651" spans="1:17" ht="12.6" customHeight="1" x14ac:dyDescent="0.2">
      <c r="A7651" s="234"/>
      <c r="B7651" s="98"/>
      <c r="C7651" s="130"/>
      <c r="D7651" s="240"/>
      <c r="E7651" s="240"/>
      <c r="F7651" s="224"/>
      <c r="G7651" s="98"/>
      <c r="H7651" s="98"/>
      <c r="I7651" s="130"/>
      <c r="J7651" s="98"/>
      <c r="K7651" s="98"/>
      <c r="L7651" s="98"/>
      <c r="M7651" s="255"/>
      <c r="N7651" s="255"/>
      <c r="O7651" s="98"/>
      <c r="P7651" s="98"/>
      <c r="Q7651" s="130"/>
    </row>
    <row r="7652" spans="1:17" ht="12.6" customHeight="1" x14ac:dyDescent="0.2">
      <c r="A7652" s="234"/>
      <c r="B7652" s="98"/>
      <c r="C7652" s="130"/>
      <c r="D7652" s="240"/>
      <c r="E7652" s="240"/>
      <c r="F7652" s="224"/>
      <c r="G7652" s="98"/>
      <c r="H7652" s="98"/>
      <c r="I7652" s="130"/>
      <c r="J7652" s="98"/>
      <c r="K7652" s="98"/>
      <c r="L7652" s="98"/>
      <c r="M7652" s="255"/>
      <c r="N7652" s="255"/>
      <c r="O7652" s="98"/>
      <c r="P7652" s="98"/>
      <c r="Q7652" s="130"/>
    </row>
    <row r="7653" spans="1:17" ht="12.6" customHeight="1" x14ac:dyDescent="0.2">
      <c r="A7653" s="234"/>
      <c r="B7653" s="98"/>
      <c r="C7653" s="130"/>
      <c r="D7653" s="240"/>
      <c r="E7653" s="240"/>
      <c r="F7653" s="224"/>
      <c r="G7653" s="98"/>
      <c r="H7653" s="98"/>
      <c r="I7653" s="130"/>
      <c r="J7653" s="98"/>
      <c r="K7653" s="98"/>
      <c r="L7653" s="98"/>
      <c r="M7653" s="255"/>
      <c r="N7653" s="255"/>
      <c r="O7653" s="98"/>
      <c r="P7653" s="98"/>
      <c r="Q7653" s="130"/>
    </row>
    <row r="7654" spans="1:17" ht="12.6" customHeight="1" x14ac:dyDescent="0.2">
      <c r="A7654" s="234"/>
      <c r="B7654" s="98"/>
      <c r="C7654" s="130"/>
      <c r="D7654" s="240"/>
      <c r="E7654" s="240"/>
      <c r="F7654" s="224"/>
      <c r="G7654" s="98"/>
      <c r="H7654" s="98"/>
      <c r="I7654" s="130"/>
      <c r="J7654" s="98"/>
      <c r="K7654" s="98"/>
      <c r="L7654" s="98"/>
      <c r="M7654" s="255"/>
      <c r="N7654" s="255"/>
      <c r="O7654" s="98"/>
      <c r="P7654" s="98"/>
      <c r="Q7654" s="130"/>
    </row>
    <row r="7655" spans="1:17" ht="12.6" customHeight="1" x14ac:dyDescent="0.2">
      <c r="A7655" s="234"/>
      <c r="B7655" s="98"/>
      <c r="C7655" s="130"/>
      <c r="D7655" s="240"/>
      <c r="E7655" s="240"/>
      <c r="F7655" s="224"/>
      <c r="G7655" s="98"/>
      <c r="H7655" s="98"/>
      <c r="I7655" s="130"/>
      <c r="J7655" s="98"/>
      <c r="K7655" s="98"/>
      <c r="L7655" s="98"/>
      <c r="M7655" s="255"/>
      <c r="N7655" s="255"/>
      <c r="O7655" s="98"/>
      <c r="P7655" s="98"/>
      <c r="Q7655" s="130"/>
    </row>
    <row r="7656" spans="1:17" ht="12.6" customHeight="1" x14ac:dyDescent="0.2">
      <c r="A7656" s="234"/>
      <c r="B7656" s="98"/>
      <c r="C7656" s="130"/>
      <c r="D7656" s="240"/>
      <c r="E7656" s="240"/>
      <c r="F7656" s="224"/>
      <c r="G7656" s="98"/>
      <c r="H7656" s="98"/>
      <c r="I7656" s="130"/>
      <c r="J7656" s="98"/>
      <c r="K7656" s="98"/>
      <c r="L7656" s="98"/>
      <c r="M7656" s="255"/>
      <c r="N7656" s="255"/>
      <c r="O7656" s="98"/>
      <c r="P7656" s="98"/>
      <c r="Q7656" s="130"/>
    </row>
    <row r="7657" spans="1:17" ht="12.6" customHeight="1" x14ac:dyDescent="0.2">
      <c r="A7657" s="234"/>
      <c r="B7657" s="98"/>
      <c r="C7657" s="130"/>
      <c r="D7657" s="240"/>
      <c r="E7657" s="240"/>
      <c r="F7657" s="224"/>
      <c r="G7657" s="98"/>
      <c r="H7657" s="98"/>
      <c r="I7657" s="130"/>
      <c r="J7657" s="98"/>
      <c r="K7657" s="98"/>
      <c r="L7657" s="98"/>
      <c r="M7657" s="255"/>
      <c r="N7657" s="255"/>
      <c r="O7657" s="98"/>
      <c r="P7657" s="98"/>
      <c r="Q7657" s="130"/>
    </row>
    <row r="7658" spans="1:17" ht="12.6" customHeight="1" x14ac:dyDescent="0.2">
      <c r="A7658" s="234"/>
      <c r="B7658" s="98"/>
      <c r="C7658" s="130"/>
      <c r="D7658" s="240"/>
      <c r="E7658" s="240"/>
      <c r="F7658" s="224"/>
      <c r="G7658" s="98"/>
      <c r="H7658" s="98"/>
      <c r="I7658" s="130"/>
      <c r="J7658" s="98"/>
      <c r="K7658" s="98"/>
      <c r="L7658" s="98"/>
      <c r="M7658" s="255"/>
      <c r="N7658" s="255"/>
      <c r="O7658" s="98"/>
      <c r="P7658" s="98"/>
      <c r="Q7658" s="130"/>
    </row>
    <row r="7659" spans="1:17" ht="12.6" customHeight="1" x14ac:dyDescent="0.2">
      <c r="A7659" s="234"/>
      <c r="B7659" s="98"/>
      <c r="C7659" s="130"/>
      <c r="D7659" s="240"/>
      <c r="E7659" s="240"/>
      <c r="F7659" s="224"/>
      <c r="G7659" s="98"/>
      <c r="H7659" s="98"/>
      <c r="I7659" s="130"/>
      <c r="J7659" s="98"/>
      <c r="K7659" s="98"/>
      <c r="L7659" s="98"/>
      <c r="M7659" s="255"/>
      <c r="N7659" s="255"/>
      <c r="O7659" s="98"/>
      <c r="P7659" s="98"/>
      <c r="Q7659" s="130"/>
    </row>
    <row r="7660" spans="1:17" ht="12.6" customHeight="1" x14ac:dyDescent="0.2">
      <c r="A7660" s="234"/>
      <c r="B7660" s="98"/>
      <c r="C7660" s="130"/>
      <c r="D7660" s="240"/>
      <c r="E7660" s="240"/>
      <c r="F7660" s="224"/>
      <c r="G7660" s="98"/>
      <c r="H7660" s="98"/>
      <c r="I7660" s="130"/>
      <c r="J7660" s="98"/>
      <c r="K7660" s="98"/>
      <c r="L7660" s="98"/>
      <c r="M7660" s="255"/>
      <c r="N7660" s="255"/>
      <c r="O7660" s="98"/>
      <c r="P7660" s="98"/>
      <c r="Q7660" s="130"/>
    </row>
    <row r="7661" spans="1:17" ht="12.6" customHeight="1" x14ac:dyDescent="0.2">
      <c r="A7661" s="234"/>
      <c r="B7661" s="98"/>
      <c r="C7661" s="130"/>
      <c r="D7661" s="240"/>
      <c r="E7661" s="240"/>
      <c r="F7661" s="224"/>
      <c r="G7661" s="98"/>
      <c r="H7661" s="98"/>
      <c r="I7661" s="130"/>
      <c r="J7661" s="98"/>
      <c r="K7661" s="98"/>
      <c r="L7661" s="98"/>
      <c r="M7661" s="255"/>
      <c r="N7661" s="255"/>
      <c r="O7661" s="98"/>
      <c r="P7661" s="98"/>
      <c r="Q7661" s="130"/>
    </row>
    <row r="7662" spans="1:17" ht="12.6" customHeight="1" x14ac:dyDescent="0.2">
      <c r="A7662" s="234"/>
      <c r="B7662" s="98"/>
      <c r="C7662" s="130"/>
      <c r="D7662" s="240"/>
      <c r="E7662" s="240"/>
      <c r="F7662" s="224"/>
      <c r="G7662" s="98"/>
      <c r="H7662" s="98"/>
      <c r="I7662" s="130"/>
      <c r="J7662" s="98"/>
      <c r="K7662" s="98"/>
      <c r="L7662" s="98"/>
      <c r="M7662" s="255"/>
      <c r="N7662" s="255"/>
      <c r="O7662" s="98"/>
      <c r="P7662" s="98"/>
      <c r="Q7662" s="130"/>
    </row>
    <row r="7663" spans="1:17" ht="12.6" customHeight="1" x14ac:dyDescent="0.2">
      <c r="A7663" s="234"/>
      <c r="B7663" s="98"/>
      <c r="C7663" s="130"/>
      <c r="D7663" s="240"/>
      <c r="E7663" s="240"/>
      <c r="F7663" s="224"/>
      <c r="G7663" s="98"/>
      <c r="H7663" s="98"/>
      <c r="I7663" s="130"/>
      <c r="J7663" s="98"/>
      <c r="K7663" s="98"/>
      <c r="L7663" s="98"/>
      <c r="M7663" s="255"/>
      <c r="N7663" s="255"/>
      <c r="O7663" s="98"/>
      <c r="P7663" s="98"/>
      <c r="Q7663" s="130"/>
    </row>
    <row r="7664" spans="1:17" ht="12.6" customHeight="1" x14ac:dyDescent="0.2">
      <c r="A7664" s="234"/>
      <c r="B7664" s="98"/>
      <c r="C7664" s="130"/>
      <c r="D7664" s="240"/>
      <c r="E7664" s="240"/>
      <c r="F7664" s="224"/>
      <c r="G7664" s="98"/>
      <c r="H7664" s="98"/>
      <c r="I7664" s="130"/>
      <c r="J7664" s="98"/>
      <c r="K7664" s="98"/>
      <c r="L7664" s="98"/>
      <c r="M7664" s="255"/>
      <c r="N7664" s="255"/>
      <c r="O7664" s="98"/>
      <c r="P7664" s="98"/>
      <c r="Q7664" s="130"/>
    </row>
    <row r="7665" spans="1:17" ht="12.6" customHeight="1" x14ac:dyDescent="0.2">
      <c r="A7665" s="234"/>
      <c r="B7665" s="98"/>
      <c r="C7665" s="130"/>
      <c r="D7665" s="240"/>
      <c r="E7665" s="240"/>
      <c r="F7665" s="224"/>
      <c r="G7665" s="98"/>
      <c r="H7665" s="98"/>
      <c r="I7665" s="130"/>
      <c r="J7665" s="98"/>
      <c r="K7665" s="98"/>
      <c r="L7665" s="98"/>
      <c r="M7665" s="255"/>
      <c r="N7665" s="255"/>
      <c r="O7665" s="98"/>
      <c r="P7665" s="98"/>
      <c r="Q7665" s="130"/>
    </row>
    <row r="7666" spans="1:17" ht="12.6" customHeight="1" x14ac:dyDescent="0.2">
      <c r="A7666" s="234"/>
      <c r="B7666" s="98"/>
      <c r="C7666" s="130"/>
      <c r="D7666" s="240"/>
      <c r="E7666" s="240"/>
      <c r="F7666" s="224"/>
      <c r="G7666" s="98"/>
      <c r="H7666" s="98"/>
      <c r="I7666" s="130"/>
      <c r="J7666" s="98"/>
      <c r="K7666" s="98"/>
      <c r="L7666" s="98"/>
      <c r="M7666" s="255"/>
      <c r="N7666" s="255"/>
      <c r="O7666" s="98"/>
      <c r="P7666" s="98"/>
      <c r="Q7666" s="130"/>
    </row>
    <row r="7667" spans="1:17" ht="12.6" customHeight="1" x14ac:dyDescent="0.2">
      <c r="A7667" s="234"/>
      <c r="B7667" s="98"/>
      <c r="C7667" s="130"/>
      <c r="D7667" s="240"/>
      <c r="E7667" s="240"/>
      <c r="F7667" s="224"/>
      <c r="G7667" s="98"/>
      <c r="H7667" s="98"/>
      <c r="I7667" s="130"/>
      <c r="J7667" s="98"/>
      <c r="K7667" s="98"/>
      <c r="L7667" s="98"/>
      <c r="M7667" s="255"/>
      <c r="N7667" s="255"/>
      <c r="O7667" s="98"/>
      <c r="P7667" s="98"/>
      <c r="Q7667" s="130"/>
    </row>
    <row r="7668" spans="1:17" ht="12.6" customHeight="1" x14ac:dyDescent="0.2">
      <c r="A7668" s="234"/>
      <c r="B7668" s="98"/>
      <c r="C7668" s="130"/>
      <c r="D7668" s="240"/>
      <c r="E7668" s="240"/>
      <c r="F7668" s="224"/>
      <c r="G7668" s="98"/>
      <c r="H7668" s="98"/>
      <c r="I7668" s="130"/>
      <c r="J7668" s="98"/>
      <c r="K7668" s="98"/>
      <c r="L7668" s="98"/>
      <c r="M7668" s="255"/>
      <c r="N7668" s="255"/>
      <c r="O7668" s="98"/>
      <c r="P7668" s="98"/>
      <c r="Q7668" s="130"/>
    </row>
    <row r="7669" spans="1:17" ht="12.6" customHeight="1" x14ac:dyDescent="0.2">
      <c r="A7669" s="234"/>
      <c r="B7669" s="98"/>
      <c r="C7669" s="130"/>
      <c r="D7669" s="240"/>
      <c r="E7669" s="240"/>
      <c r="F7669" s="224"/>
      <c r="G7669" s="98"/>
      <c r="H7669" s="98"/>
      <c r="I7669" s="130"/>
      <c r="J7669" s="98"/>
      <c r="K7669" s="98"/>
      <c r="L7669" s="98"/>
      <c r="M7669" s="255"/>
      <c r="N7669" s="255"/>
      <c r="O7669" s="98"/>
      <c r="P7669" s="98"/>
      <c r="Q7669" s="130"/>
    </row>
    <row r="7670" spans="1:17" ht="12.6" customHeight="1" x14ac:dyDescent="0.2">
      <c r="A7670" s="234"/>
      <c r="B7670" s="98"/>
      <c r="C7670" s="130"/>
      <c r="D7670" s="240"/>
      <c r="E7670" s="240"/>
      <c r="F7670" s="224"/>
      <c r="G7670" s="98"/>
      <c r="H7670" s="98"/>
      <c r="I7670" s="130"/>
      <c r="J7670" s="98"/>
      <c r="K7670" s="98"/>
      <c r="L7670" s="98"/>
      <c r="M7670" s="255"/>
      <c r="N7670" s="255"/>
      <c r="O7670" s="98"/>
      <c r="P7670" s="98"/>
      <c r="Q7670" s="130"/>
    </row>
    <row r="7671" spans="1:17" ht="12.6" customHeight="1" x14ac:dyDescent="0.2">
      <c r="A7671" s="234"/>
      <c r="B7671" s="98"/>
      <c r="C7671" s="130"/>
      <c r="D7671" s="240"/>
      <c r="E7671" s="240"/>
      <c r="F7671" s="224"/>
      <c r="G7671" s="98"/>
      <c r="H7671" s="98"/>
      <c r="I7671" s="130"/>
      <c r="J7671" s="98"/>
      <c r="K7671" s="98"/>
      <c r="L7671" s="98"/>
      <c r="M7671" s="255"/>
      <c r="N7671" s="255"/>
      <c r="O7671" s="98"/>
      <c r="P7671" s="98"/>
      <c r="Q7671" s="130"/>
    </row>
    <row r="7672" spans="1:17" ht="12.6" customHeight="1" x14ac:dyDescent="0.2">
      <c r="A7672" s="234"/>
      <c r="B7672" s="98"/>
      <c r="C7672" s="130"/>
      <c r="D7672" s="240"/>
      <c r="E7672" s="240"/>
      <c r="F7672" s="224"/>
      <c r="G7672" s="98"/>
      <c r="H7672" s="98"/>
      <c r="I7672" s="130"/>
      <c r="J7672" s="98"/>
      <c r="K7672" s="98"/>
      <c r="L7672" s="98"/>
      <c r="M7672" s="255"/>
      <c r="N7672" s="255"/>
      <c r="O7672" s="98"/>
      <c r="P7672" s="98"/>
      <c r="Q7672" s="130"/>
    </row>
    <row r="7673" spans="1:17" ht="12.6" customHeight="1" x14ac:dyDescent="0.2">
      <c r="A7673" s="234"/>
      <c r="B7673" s="98"/>
      <c r="C7673" s="130"/>
      <c r="D7673" s="240"/>
      <c r="E7673" s="240"/>
      <c r="F7673" s="224"/>
      <c r="G7673" s="98"/>
      <c r="H7673" s="98"/>
      <c r="I7673" s="130"/>
      <c r="J7673" s="98"/>
      <c r="K7673" s="98"/>
      <c r="L7673" s="98"/>
      <c r="M7673" s="255"/>
      <c r="N7673" s="255"/>
      <c r="O7673" s="98"/>
      <c r="P7673" s="98"/>
      <c r="Q7673" s="130"/>
    </row>
    <row r="7674" spans="1:17" ht="12.6" customHeight="1" x14ac:dyDescent="0.2">
      <c r="A7674" s="234"/>
      <c r="B7674" s="98"/>
      <c r="C7674" s="130"/>
      <c r="D7674" s="240"/>
      <c r="E7674" s="240"/>
      <c r="F7674" s="224"/>
      <c r="G7674" s="98"/>
      <c r="H7674" s="98"/>
      <c r="I7674" s="130"/>
      <c r="J7674" s="98"/>
      <c r="K7674" s="98"/>
      <c r="L7674" s="98"/>
      <c r="M7674" s="255"/>
      <c r="N7674" s="255"/>
      <c r="O7674" s="98"/>
      <c r="P7674" s="98"/>
      <c r="Q7674" s="130"/>
    </row>
    <row r="7675" spans="1:17" ht="12.6" customHeight="1" x14ac:dyDescent="0.2">
      <c r="A7675" s="234"/>
      <c r="B7675" s="98"/>
      <c r="C7675" s="130"/>
      <c r="D7675" s="240"/>
      <c r="E7675" s="240"/>
      <c r="F7675" s="224"/>
      <c r="G7675" s="98"/>
      <c r="H7675" s="98"/>
      <c r="I7675" s="130"/>
      <c r="J7675" s="98"/>
      <c r="K7675" s="98"/>
      <c r="L7675" s="98"/>
      <c r="M7675" s="255"/>
      <c r="N7675" s="255"/>
      <c r="O7675" s="98"/>
      <c r="P7675" s="98"/>
      <c r="Q7675" s="130"/>
    </row>
    <row r="7676" spans="1:17" ht="12.6" customHeight="1" x14ac:dyDescent="0.2">
      <c r="A7676" s="234"/>
      <c r="B7676" s="98"/>
      <c r="C7676" s="130"/>
      <c r="D7676" s="240"/>
      <c r="E7676" s="240"/>
      <c r="F7676" s="224"/>
      <c r="G7676" s="98"/>
      <c r="H7676" s="98"/>
      <c r="I7676" s="130"/>
      <c r="J7676" s="98"/>
      <c r="K7676" s="98"/>
      <c r="L7676" s="98"/>
      <c r="M7676" s="255"/>
      <c r="N7676" s="255"/>
      <c r="O7676" s="98"/>
      <c r="P7676" s="98"/>
      <c r="Q7676" s="130"/>
    </row>
    <row r="7677" spans="1:17" ht="12.6" customHeight="1" x14ac:dyDescent="0.2">
      <c r="A7677" s="234"/>
      <c r="B7677" s="98"/>
      <c r="C7677" s="130"/>
      <c r="D7677" s="240"/>
      <c r="E7677" s="240"/>
      <c r="F7677" s="224"/>
      <c r="G7677" s="98"/>
      <c r="H7677" s="98"/>
      <c r="I7677" s="130"/>
      <c r="J7677" s="98"/>
      <c r="K7677" s="98"/>
      <c r="L7677" s="98"/>
      <c r="M7677" s="255"/>
      <c r="N7677" s="255"/>
      <c r="O7677" s="98"/>
      <c r="P7677" s="98"/>
      <c r="Q7677" s="130"/>
    </row>
    <row r="7678" spans="1:17" ht="12.6" customHeight="1" x14ac:dyDescent="0.2">
      <c r="A7678" s="234"/>
      <c r="B7678" s="98"/>
      <c r="C7678" s="130"/>
      <c r="D7678" s="240"/>
      <c r="E7678" s="240"/>
      <c r="F7678" s="224"/>
      <c r="G7678" s="98"/>
      <c r="H7678" s="98"/>
      <c r="I7678" s="130"/>
      <c r="J7678" s="98"/>
      <c r="K7678" s="98"/>
      <c r="L7678" s="98"/>
      <c r="M7678" s="255"/>
      <c r="N7678" s="255"/>
      <c r="O7678" s="98"/>
      <c r="P7678" s="98"/>
      <c r="Q7678" s="130"/>
    </row>
    <row r="7679" spans="1:17" ht="12.6" customHeight="1" x14ac:dyDescent="0.2">
      <c r="A7679" s="234"/>
      <c r="B7679" s="98"/>
      <c r="C7679" s="130"/>
      <c r="D7679" s="240"/>
      <c r="E7679" s="240"/>
      <c r="F7679" s="224"/>
      <c r="G7679" s="98"/>
      <c r="H7679" s="98"/>
      <c r="I7679" s="130"/>
      <c r="J7679" s="98"/>
      <c r="K7679" s="98"/>
      <c r="L7679" s="98"/>
      <c r="M7679" s="255"/>
      <c r="N7679" s="255"/>
      <c r="O7679" s="98"/>
      <c r="P7679" s="98"/>
      <c r="Q7679" s="130"/>
    </row>
    <row r="7680" spans="1:17" ht="12.6" customHeight="1" x14ac:dyDescent="0.2">
      <c r="A7680" s="234"/>
      <c r="B7680" s="98"/>
      <c r="C7680" s="130"/>
      <c r="D7680" s="240"/>
      <c r="E7680" s="240"/>
      <c r="F7680" s="224"/>
      <c r="G7680" s="98"/>
      <c r="H7680" s="98"/>
      <c r="I7680" s="130"/>
      <c r="J7680" s="98"/>
      <c r="K7680" s="98"/>
      <c r="L7680" s="98"/>
      <c r="M7680" s="255"/>
      <c r="N7680" s="255"/>
      <c r="O7680" s="98"/>
      <c r="P7680" s="98"/>
      <c r="Q7680" s="130"/>
    </row>
    <row r="7681" spans="1:17" ht="12.6" customHeight="1" x14ac:dyDescent="0.2">
      <c r="A7681" s="234"/>
      <c r="B7681" s="98"/>
      <c r="C7681" s="130"/>
      <c r="D7681" s="240"/>
      <c r="E7681" s="240"/>
      <c r="F7681" s="224"/>
      <c r="G7681" s="98"/>
      <c r="H7681" s="98"/>
      <c r="I7681" s="130"/>
      <c r="J7681" s="98"/>
      <c r="K7681" s="98"/>
      <c r="L7681" s="98"/>
      <c r="M7681" s="255"/>
      <c r="N7681" s="255"/>
      <c r="O7681" s="98"/>
      <c r="P7681" s="98"/>
      <c r="Q7681" s="130"/>
    </row>
    <row r="7682" spans="1:17" ht="12.6" customHeight="1" x14ac:dyDescent="0.2">
      <c r="A7682" s="234"/>
      <c r="B7682" s="98"/>
      <c r="C7682" s="130"/>
      <c r="D7682" s="240"/>
      <c r="E7682" s="240"/>
      <c r="F7682" s="224"/>
      <c r="G7682" s="98"/>
      <c r="H7682" s="98"/>
      <c r="I7682" s="130"/>
      <c r="J7682" s="98"/>
      <c r="K7682" s="98"/>
      <c r="L7682" s="98"/>
      <c r="M7682" s="255"/>
      <c r="N7682" s="255"/>
      <c r="O7682" s="98"/>
      <c r="P7682" s="98"/>
      <c r="Q7682" s="130"/>
    </row>
    <row r="7683" spans="1:17" ht="12.6" customHeight="1" x14ac:dyDescent="0.2">
      <c r="A7683" s="234"/>
      <c r="B7683" s="98"/>
      <c r="C7683" s="130"/>
      <c r="D7683" s="240"/>
      <c r="E7683" s="240"/>
      <c r="F7683" s="224"/>
      <c r="G7683" s="98"/>
      <c r="H7683" s="98"/>
      <c r="I7683" s="130"/>
      <c r="J7683" s="98"/>
      <c r="K7683" s="98"/>
      <c r="L7683" s="98"/>
      <c r="M7683" s="255"/>
      <c r="N7683" s="255"/>
      <c r="O7683" s="98"/>
      <c r="P7683" s="98"/>
      <c r="Q7683" s="130"/>
    </row>
    <row r="7684" spans="1:17" ht="12.6" customHeight="1" x14ac:dyDescent="0.2">
      <c r="A7684" s="234"/>
      <c r="B7684" s="98"/>
      <c r="C7684" s="130"/>
      <c r="D7684" s="240"/>
      <c r="E7684" s="240"/>
      <c r="F7684" s="224"/>
      <c r="G7684" s="98"/>
      <c r="H7684" s="98"/>
      <c r="I7684" s="130"/>
      <c r="J7684" s="98"/>
      <c r="K7684" s="98"/>
      <c r="L7684" s="98"/>
      <c r="M7684" s="255"/>
      <c r="N7684" s="255"/>
      <c r="O7684" s="98"/>
      <c r="P7684" s="98"/>
      <c r="Q7684" s="130"/>
    </row>
    <row r="7685" spans="1:17" ht="12.6" customHeight="1" x14ac:dyDescent="0.2">
      <c r="A7685" s="234"/>
      <c r="B7685" s="98"/>
      <c r="C7685" s="130"/>
      <c r="D7685" s="240"/>
      <c r="E7685" s="240"/>
      <c r="F7685" s="224"/>
      <c r="G7685" s="98"/>
      <c r="H7685" s="98"/>
      <c r="I7685" s="130"/>
      <c r="J7685" s="98"/>
      <c r="K7685" s="98"/>
      <c r="L7685" s="98"/>
      <c r="M7685" s="255"/>
      <c r="N7685" s="255"/>
      <c r="O7685" s="98"/>
      <c r="P7685" s="98"/>
      <c r="Q7685" s="130"/>
    </row>
    <row r="7686" spans="1:17" ht="12.6" customHeight="1" x14ac:dyDescent="0.2">
      <c r="A7686" s="234"/>
      <c r="B7686" s="98"/>
      <c r="C7686" s="130"/>
      <c r="D7686" s="240"/>
      <c r="E7686" s="240"/>
      <c r="F7686" s="224"/>
      <c r="G7686" s="98"/>
      <c r="H7686" s="98"/>
      <c r="I7686" s="130"/>
      <c r="J7686" s="98"/>
      <c r="K7686" s="98"/>
      <c r="L7686" s="98"/>
      <c r="M7686" s="255"/>
      <c r="N7686" s="255"/>
      <c r="O7686" s="98"/>
      <c r="P7686" s="98"/>
      <c r="Q7686" s="130"/>
    </row>
    <row r="7687" spans="1:17" ht="12.6" customHeight="1" x14ac:dyDescent="0.2">
      <c r="A7687" s="234"/>
      <c r="B7687" s="98"/>
      <c r="C7687" s="130"/>
      <c r="D7687" s="240"/>
      <c r="E7687" s="240"/>
      <c r="F7687" s="224"/>
      <c r="G7687" s="98"/>
      <c r="H7687" s="98"/>
      <c r="I7687" s="130"/>
      <c r="J7687" s="98"/>
      <c r="K7687" s="98"/>
      <c r="L7687" s="98"/>
      <c r="M7687" s="255"/>
      <c r="N7687" s="255"/>
      <c r="O7687" s="98"/>
      <c r="P7687" s="98"/>
      <c r="Q7687" s="130"/>
    </row>
    <row r="7688" spans="1:17" ht="12.6" customHeight="1" x14ac:dyDescent="0.2">
      <c r="A7688" s="234"/>
      <c r="B7688" s="98"/>
      <c r="C7688" s="130"/>
      <c r="D7688" s="240"/>
      <c r="E7688" s="240"/>
      <c r="F7688" s="224"/>
      <c r="G7688" s="98"/>
      <c r="H7688" s="98"/>
      <c r="I7688" s="130"/>
      <c r="J7688" s="98"/>
      <c r="K7688" s="98"/>
      <c r="L7688" s="98"/>
      <c r="M7688" s="255"/>
      <c r="N7688" s="255"/>
      <c r="O7688" s="98"/>
      <c r="P7688" s="98"/>
      <c r="Q7688" s="130"/>
    </row>
    <row r="7689" spans="1:17" ht="12.6" customHeight="1" x14ac:dyDescent="0.2">
      <c r="A7689" s="234"/>
      <c r="B7689" s="98"/>
      <c r="C7689" s="130"/>
      <c r="D7689" s="240"/>
      <c r="E7689" s="240"/>
      <c r="F7689" s="224"/>
      <c r="G7689" s="98"/>
      <c r="H7689" s="98"/>
      <c r="I7689" s="130"/>
      <c r="J7689" s="98"/>
      <c r="K7689" s="98"/>
      <c r="L7689" s="98"/>
      <c r="M7689" s="255"/>
      <c r="N7689" s="255"/>
      <c r="O7689" s="98"/>
      <c r="P7689" s="98"/>
      <c r="Q7689" s="130"/>
    </row>
    <row r="7690" spans="1:17" ht="12.6" customHeight="1" x14ac:dyDescent="0.2">
      <c r="A7690" s="234"/>
      <c r="B7690" s="98"/>
      <c r="C7690" s="130"/>
      <c r="D7690" s="240"/>
      <c r="E7690" s="240"/>
      <c r="F7690" s="224"/>
      <c r="G7690" s="98"/>
      <c r="H7690" s="98"/>
      <c r="I7690" s="130"/>
      <c r="J7690" s="98"/>
      <c r="K7690" s="98"/>
      <c r="L7690" s="98"/>
      <c r="M7690" s="255"/>
      <c r="N7690" s="255"/>
      <c r="O7690" s="98"/>
      <c r="P7690" s="98"/>
      <c r="Q7690" s="130"/>
    </row>
    <row r="7691" spans="1:17" ht="12.6" customHeight="1" x14ac:dyDescent="0.2">
      <c r="A7691" s="234"/>
      <c r="B7691" s="98"/>
      <c r="C7691" s="130"/>
      <c r="D7691" s="240"/>
      <c r="E7691" s="240"/>
      <c r="F7691" s="224"/>
      <c r="G7691" s="98"/>
      <c r="H7691" s="98"/>
      <c r="I7691" s="130"/>
      <c r="J7691" s="98"/>
      <c r="K7691" s="98"/>
      <c r="L7691" s="98"/>
      <c r="M7691" s="255"/>
      <c r="N7691" s="255"/>
      <c r="O7691" s="98"/>
      <c r="P7691" s="98"/>
      <c r="Q7691" s="130"/>
    </row>
    <row r="7692" spans="1:17" ht="12.6" customHeight="1" x14ac:dyDescent="0.2">
      <c r="A7692" s="234"/>
      <c r="B7692" s="98"/>
      <c r="C7692" s="130"/>
      <c r="D7692" s="240"/>
      <c r="E7692" s="240"/>
      <c r="F7692" s="224"/>
      <c r="G7692" s="98"/>
      <c r="H7692" s="98"/>
      <c r="I7692" s="130"/>
      <c r="J7692" s="98"/>
      <c r="K7692" s="98"/>
      <c r="L7692" s="98"/>
      <c r="M7692" s="255"/>
      <c r="N7692" s="255"/>
      <c r="O7692" s="98"/>
      <c r="P7692" s="98"/>
      <c r="Q7692" s="130"/>
    </row>
    <row r="7693" spans="1:17" ht="12.6" customHeight="1" x14ac:dyDescent="0.2">
      <c r="A7693" s="234"/>
      <c r="B7693" s="98"/>
      <c r="C7693" s="130"/>
      <c r="D7693" s="240"/>
      <c r="E7693" s="240"/>
      <c r="F7693" s="224"/>
      <c r="G7693" s="98"/>
      <c r="H7693" s="98"/>
      <c r="I7693" s="130"/>
      <c r="J7693" s="98"/>
      <c r="K7693" s="98"/>
      <c r="L7693" s="98"/>
      <c r="M7693" s="255"/>
      <c r="N7693" s="255"/>
      <c r="O7693" s="98"/>
      <c r="P7693" s="98"/>
      <c r="Q7693" s="130"/>
    </row>
    <row r="7694" spans="1:17" ht="12.6" customHeight="1" x14ac:dyDescent="0.2">
      <c r="A7694" s="234"/>
      <c r="B7694" s="98"/>
      <c r="C7694" s="130"/>
      <c r="D7694" s="240"/>
      <c r="E7694" s="240"/>
      <c r="F7694" s="224"/>
      <c r="G7694" s="98"/>
      <c r="H7694" s="98"/>
      <c r="I7694" s="130"/>
      <c r="J7694" s="98"/>
      <c r="K7694" s="98"/>
      <c r="L7694" s="98"/>
      <c r="M7694" s="255"/>
      <c r="N7694" s="255"/>
      <c r="O7694" s="98"/>
      <c r="P7694" s="98"/>
      <c r="Q7694" s="130"/>
    </row>
    <row r="7695" spans="1:17" ht="12.6" customHeight="1" x14ac:dyDescent="0.2">
      <c r="A7695" s="234"/>
      <c r="B7695" s="98"/>
      <c r="C7695" s="130"/>
      <c r="D7695" s="240"/>
      <c r="E7695" s="240"/>
      <c r="F7695" s="224"/>
      <c r="G7695" s="98"/>
      <c r="H7695" s="98"/>
      <c r="I7695" s="130"/>
      <c r="J7695" s="98"/>
      <c r="K7695" s="98"/>
      <c r="L7695" s="98"/>
      <c r="M7695" s="255"/>
      <c r="N7695" s="255"/>
      <c r="O7695" s="98"/>
      <c r="P7695" s="98"/>
      <c r="Q7695" s="130"/>
    </row>
    <row r="7696" spans="1:17" ht="12.6" customHeight="1" x14ac:dyDescent="0.2">
      <c r="A7696" s="234"/>
      <c r="B7696" s="98"/>
      <c r="C7696" s="130"/>
      <c r="D7696" s="240"/>
      <c r="E7696" s="240"/>
      <c r="F7696" s="224"/>
      <c r="G7696" s="98"/>
      <c r="H7696" s="98"/>
      <c r="I7696" s="130"/>
      <c r="J7696" s="98"/>
      <c r="K7696" s="98"/>
      <c r="L7696" s="98"/>
      <c r="M7696" s="255"/>
      <c r="N7696" s="255"/>
      <c r="O7696" s="98"/>
      <c r="P7696" s="98"/>
      <c r="Q7696" s="130"/>
    </row>
    <row r="7697" spans="1:17" ht="12.6" customHeight="1" x14ac:dyDescent="0.2">
      <c r="A7697" s="234"/>
      <c r="B7697" s="98"/>
      <c r="C7697" s="130"/>
      <c r="D7697" s="240"/>
      <c r="E7697" s="240"/>
      <c r="F7697" s="224"/>
      <c r="G7697" s="98"/>
      <c r="H7697" s="98"/>
      <c r="I7697" s="130"/>
      <c r="J7697" s="98"/>
      <c r="K7697" s="98"/>
      <c r="L7697" s="98"/>
      <c r="M7697" s="255"/>
      <c r="N7697" s="255"/>
      <c r="O7697" s="98"/>
      <c r="P7697" s="98"/>
      <c r="Q7697" s="130"/>
    </row>
    <row r="7698" spans="1:17" ht="12.6" customHeight="1" x14ac:dyDescent="0.2">
      <c r="A7698" s="234"/>
      <c r="B7698" s="98"/>
      <c r="C7698" s="130"/>
      <c r="D7698" s="240"/>
      <c r="E7698" s="240"/>
      <c r="F7698" s="224"/>
      <c r="G7698" s="98"/>
      <c r="H7698" s="98"/>
      <c r="I7698" s="130"/>
      <c r="J7698" s="98"/>
      <c r="K7698" s="98"/>
      <c r="L7698" s="98"/>
      <c r="M7698" s="255"/>
      <c r="N7698" s="255"/>
      <c r="O7698" s="98"/>
      <c r="P7698" s="98"/>
      <c r="Q7698" s="130"/>
    </row>
    <row r="7699" spans="1:17" ht="12.6" customHeight="1" x14ac:dyDescent="0.2">
      <c r="A7699" s="234"/>
      <c r="B7699" s="98"/>
      <c r="C7699" s="130"/>
      <c r="D7699" s="240"/>
      <c r="E7699" s="240"/>
      <c r="F7699" s="224"/>
      <c r="G7699" s="98"/>
      <c r="H7699" s="98"/>
      <c r="I7699" s="130"/>
      <c r="J7699" s="98"/>
      <c r="K7699" s="98"/>
      <c r="L7699" s="98"/>
      <c r="M7699" s="255"/>
      <c r="N7699" s="255"/>
      <c r="O7699" s="98"/>
      <c r="P7699" s="98"/>
      <c r="Q7699" s="130"/>
    </row>
    <row r="7700" spans="1:17" ht="12.6" customHeight="1" x14ac:dyDescent="0.2">
      <c r="A7700" s="234"/>
      <c r="B7700" s="98"/>
      <c r="C7700" s="130"/>
      <c r="D7700" s="240"/>
      <c r="E7700" s="240"/>
      <c r="F7700" s="224"/>
      <c r="G7700" s="98"/>
      <c r="H7700" s="98"/>
      <c r="I7700" s="130"/>
      <c r="J7700" s="98"/>
      <c r="K7700" s="98"/>
      <c r="L7700" s="98"/>
      <c r="M7700" s="255"/>
      <c r="N7700" s="255"/>
      <c r="O7700" s="98"/>
      <c r="P7700" s="98"/>
      <c r="Q7700" s="130"/>
    </row>
    <row r="7701" spans="1:17" ht="12.6" customHeight="1" x14ac:dyDescent="0.2">
      <c r="A7701" s="234"/>
      <c r="B7701" s="98"/>
      <c r="C7701" s="130"/>
      <c r="D7701" s="240"/>
      <c r="E7701" s="240"/>
      <c r="F7701" s="224"/>
      <c r="G7701" s="98"/>
      <c r="H7701" s="98"/>
      <c r="I7701" s="130"/>
      <c r="J7701" s="98"/>
      <c r="K7701" s="98"/>
      <c r="L7701" s="98"/>
      <c r="M7701" s="255"/>
      <c r="N7701" s="255"/>
      <c r="O7701" s="98"/>
      <c r="P7701" s="98"/>
      <c r="Q7701" s="130"/>
    </row>
    <row r="7702" spans="1:17" ht="12.6" customHeight="1" x14ac:dyDescent="0.2">
      <c r="A7702" s="234"/>
      <c r="B7702" s="98"/>
      <c r="C7702" s="130"/>
      <c r="D7702" s="240"/>
      <c r="E7702" s="240"/>
      <c r="F7702" s="224"/>
      <c r="G7702" s="98"/>
      <c r="H7702" s="98"/>
      <c r="I7702" s="130"/>
      <c r="J7702" s="98"/>
      <c r="K7702" s="98"/>
      <c r="L7702" s="98"/>
      <c r="M7702" s="255"/>
      <c r="N7702" s="255"/>
      <c r="O7702" s="98"/>
      <c r="P7702" s="98"/>
      <c r="Q7702" s="130"/>
    </row>
    <row r="7703" spans="1:17" ht="12.6" customHeight="1" x14ac:dyDescent="0.2">
      <c r="A7703" s="234"/>
      <c r="B7703" s="98"/>
      <c r="C7703" s="130"/>
      <c r="D7703" s="240"/>
      <c r="E7703" s="240"/>
      <c r="F7703" s="224"/>
      <c r="G7703" s="98"/>
      <c r="H7703" s="98"/>
      <c r="I7703" s="130"/>
      <c r="J7703" s="98"/>
      <c r="K7703" s="98"/>
      <c r="L7703" s="98"/>
      <c r="M7703" s="255"/>
      <c r="N7703" s="255"/>
      <c r="O7703" s="98"/>
      <c r="P7703" s="98"/>
      <c r="Q7703" s="130"/>
    </row>
    <row r="7704" spans="1:17" ht="12.6" customHeight="1" x14ac:dyDescent="0.2">
      <c r="A7704" s="234"/>
      <c r="B7704" s="98"/>
      <c r="C7704" s="130"/>
      <c r="D7704" s="240"/>
      <c r="E7704" s="240"/>
      <c r="F7704" s="224"/>
      <c r="G7704" s="98"/>
      <c r="H7704" s="98"/>
      <c r="I7704" s="130"/>
      <c r="J7704" s="98"/>
      <c r="K7704" s="98"/>
      <c r="L7704" s="98"/>
      <c r="M7704" s="255"/>
      <c r="N7704" s="255"/>
      <c r="O7704" s="98"/>
      <c r="P7704" s="98"/>
      <c r="Q7704" s="130"/>
    </row>
    <row r="7705" spans="1:17" ht="12.6" customHeight="1" x14ac:dyDescent="0.2">
      <c r="A7705" s="234"/>
      <c r="B7705" s="98"/>
      <c r="C7705" s="130"/>
      <c r="D7705" s="240"/>
      <c r="E7705" s="240"/>
      <c r="F7705" s="224"/>
      <c r="G7705" s="98"/>
      <c r="H7705" s="98"/>
      <c r="I7705" s="130"/>
      <c r="J7705" s="98"/>
      <c r="K7705" s="98"/>
      <c r="L7705" s="98"/>
      <c r="M7705" s="255"/>
      <c r="N7705" s="255"/>
      <c r="O7705" s="98"/>
      <c r="P7705" s="98"/>
      <c r="Q7705" s="130"/>
    </row>
    <row r="7706" spans="1:17" ht="12.6" customHeight="1" x14ac:dyDescent="0.2">
      <c r="A7706" s="234"/>
      <c r="B7706" s="98"/>
      <c r="C7706" s="130"/>
      <c r="D7706" s="240"/>
      <c r="E7706" s="240"/>
      <c r="F7706" s="224"/>
      <c r="G7706" s="98"/>
      <c r="H7706" s="98"/>
      <c r="I7706" s="130"/>
      <c r="J7706" s="98"/>
      <c r="K7706" s="98"/>
      <c r="L7706" s="98"/>
      <c r="M7706" s="255"/>
      <c r="N7706" s="255"/>
      <c r="O7706" s="98"/>
      <c r="P7706" s="98"/>
      <c r="Q7706" s="130"/>
    </row>
    <row r="7707" spans="1:17" ht="12.6" customHeight="1" x14ac:dyDescent="0.2">
      <c r="A7707" s="234"/>
      <c r="B7707" s="98"/>
      <c r="C7707" s="130"/>
      <c r="D7707" s="240"/>
      <c r="E7707" s="240"/>
      <c r="F7707" s="224"/>
      <c r="G7707" s="98"/>
      <c r="H7707" s="98"/>
      <c r="I7707" s="130"/>
      <c r="J7707" s="98"/>
      <c r="K7707" s="98"/>
      <c r="L7707" s="98"/>
      <c r="M7707" s="255"/>
      <c r="N7707" s="255"/>
      <c r="O7707" s="98"/>
      <c r="P7707" s="98"/>
      <c r="Q7707" s="130"/>
    </row>
    <row r="7708" spans="1:17" ht="12.6" customHeight="1" x14ac:dyDescent="0.2">
      <c r="A7708" s="234"/>
      <c r="B7708" s="98"/>
      <c r="C7708" s="130"/>
      <c r="D7708" s="240"/>
      <c r="E7708" s="240"/>
      <c r="F7708" s="224"/>
      <c r="G7708" s="98"/>
      <c r="H7708" s="98"/>
      <c r="I7708" s="130"/>
      <c r="J7708" s="98"/>
      <c r="K7708" s="98"/>
      <c r="L7708" s="98"/>
      <c r="M7708" s="255"/>
      <c r="N7708" s="255"/>
      <c r="O7708" s="98"/>
      <c r="P7708" s="98"/>
      <c r="Q7708" s="130"/>
    </row>
    <row r="7709" spans="1:17" ht="12.6" customHeight="1" x14ac:dyDescent="0.2">
      <c r="A7709" s="234"/>
      <c r="B7709" s="98"/>
      <c r="C7709" s="130"/>
      <c r="D7709" s="240"/>
      <c r="E7709" s="240"/>
      <c r="F7709" s="224"/>
      <c r="G7709" s="98"/>
      <c r="H7709" s="98"/>
      <c r="I7709" s="130"/>
      <c r="J7709" s="98"/>
      <c r="K7709" s="98"/>
      <c r="L7709" s="98"/>
      <c r="M7709" s="255"/>
      <c r="N7709" s="255"/>
      <c r="O7709" s="98"/>
      <c r="P7709" s="98"/>
      <c r="Q7709" s="130"/>
    </row>
    <row r="7710" spans="1:17" ht="12.6" customHeight="1" x14ac:dyDescent="0.2">
      <c r="A7710" s="234"/>
      <c r="B7710" s="98"/>
      <c r="C7710" s="130"/>
      <c r="D7710" s="240"/>
      <c r="E7710" s="240"/>
      <c r="F7710" s="224"/>
      <c r="G7710" s="98"/>
      <c r="H7710" s="98"/>
      <c r="I7710" s="130"/>
      <c r="J7710" s="98"/>
      <c r="K7710" s="98"/>
      <c r="L7710" s="98"/>
      <c r="M7710" s="255"/>
      <c r="N7710" s="255"/>
      <c r="O7710" s="98"/>
      <c r="P7710" s="98"/>
      <c r="Q7710" s="130"/>
    </row>
    <row r="7711" spans="1:17" ht="12.6" customHeight="1" x14ac:dyDescent="0.2">
      <c r="A7711" s="234"/>
      <c r="B7711" s="98"/>
      <c r="C7711" s="130"/>
      <c r="D7711" s="240"/>
      <c r="E7711" s="240"/>
      <c r="F7711" s="224"/>
      <c r="G7711" s="98"/>
      <c r="H7711" s="98"/>
      <c r="I7711" s="130"/>
      <c r="J7711" s="98"/>
      <c r="K7711" s="98"/>
      <c r="L7711" s="98"/>
      <c r="M7711" s="255"/>
      <c r="N7711" s="255"/>
      <c r="O7711" s="98"/>
      <c r="P7711" s="98"/>
      <c r="Q7711" s="130"/>
    </row>
    <row r="7712" spans="1:17" ht="12.6" customHeight="1" x14ac:dyDescent="0.2">
      <c r="A7712" s="234"/>
      <c r="B7712" s="98"/>
      <c r="C7712" s="130"/>
      <c r="D7712" s="240"/>
      <c r="E7712" s="240"/>
      <c r="F7712" s="224"/>
      <c r="G7712" s="98"/>
      <c r="H7712" s="98"/>
      <c r="I7712" s="130"/>
      <c r="J7712" s="98"/>
      <c r="K7712" s="98"/>
      <c r="L7712" s="98"/>
      <c r="M7712" s="255"/>
      <c r="N7712" s="255"/>
      <c r="O7712" s="98"/>
      <c r="P7712" s="98"/>
      <c r="Q7712" s="130"/>
    </row>
    <row r="7713" spans="1:17" ht="12.6" customHeight="1" x14ac:dyDescent="0.2">
      <c r="A7713" s="234"/>
      <c r="B7713" s="98"/>
      <c r="C7713" s="130"/>
      <c r="D7713" s="240"/>
      <c r="E7713" s="240"/>
      <c r="F7713" s="224"/>
      <c r="G7713" s="98"/>
      <c r="H7713" s="98"/>
      <c r="I7713" s="130"/>
      <c r="J7713" s="98"/>
      <c r="K7713" s="98"/>
      <c r="L7713" s="98"/>
      <c r="M7713" s="255"/>
      <c r="N7713" s="255"/>
      <c r="O7713" s="98"/>
      <c r="P7713" s="98"/>
      <c r="Q7713" s="130"/>
    </row>
    <row r="7714" spans="1:17" ht="12.6" customHeight="1" x14ac:dyDescent="0.2">
      <c r="A7714" s="234"/>
      <c r="B7714" s="98"/>
      <c r="C7714" s="130"/>
      <c r="D7714" s="240"/>
      <c r="E7714" s="240"/>
      <c r="F7714" s="224"/>
      <c r="G7714" s="98"/>
      <c r="H7714" s="98"/>
      <c r="I7714" s="130"/>
      <c r="J7714" s="98"/>
      <c r="K7714" s="98"/>
      <c r="L7714" s="98"/>
      <c r="M7714" s="255"/>
      <c r="N7714" s="255"/>
      <c r="O7714" s="98"/>
      <c r="P7714" s="98"/>
      <c r="Q7714" s="130"/>
    </row>
    <row r="7715" spans="1:17" ht="12.6" customHeight="1" x14ac:dyDescent="0.2">
      <c r="A7715" s="234"/>
      <c r="B7715" s="98"/>
      <c r="C7715" s="130"/>
      <c r="D7715" s="240"/>
      <c r="E7715" s="240"/>
      <c r="F7715" s="224"/>
      <c r="G7715" s="98"/>
      <c r="H7715" s="98"/>
      <c r="I7715" s="130"/>
      <c r="J7715" s="98"/>
      <c r="K7715" s="98"/>
      <c r="L7715" s="98"/>
      <c r="M7715" s="255"/>
      <c r="N7715" s="255"/>
      <c r="O7715" s="98"/>
      <c r="P7715" s="98"/>
      <c r="Q7715" s="130"/>
    </row>
    <row r="7716" spans="1:17" ht="12.6" customHeight="1" x14ac:dyDescent="0.2">
      <c r="A7716" s="234"/>
      <c r="B7716" s="98"/>
      <c r="C7716" s="130"/>
      <c r="D7716" s="240"/>
      <c r="E7716" s="240"/>
      <c r="F7716" s="224"/>
      <c r="G7716" s="98"/>
      <c r="H7716" s="98"/>
      <c r="I7716" s="130"/>
      <c r="J7716" s="98"/>
      <c r="K7716" s="98"/>
      <c r="L7716" s="98"/>
      <c r="M7716" s="255"/>
      <c r="N7716" s="255"/>
      <c r="O7716" s="98"/>
      <c r="P7716" s="98"/>
      <c r="Q7716" s="130"/>
    </row>
    <row r="7717" spans="1:17" ht="12.6" customHeight="1" x14ac:dyDescent="0.2">
      <c r="A7717" s="234"/>
      <c r="B7717" s="98"/>
      <c r="C7717" s="130"/>
      <c r="D7717" s="240"/>
      <c r="E7717" s="240"/>
      <c r="F7717" s="224"/>
      <c r="G7717" s="98"/>
      <c r="H7717" s="98"/>
      <c r="I7717" s="130"/>
      <c r="J7717" s="98"/>
      <c r="K7717" s="98"/>
      <c r="L7717" s="98"/>
      <c r="M7717" s="255"/>
      <c r="N7717" s="255"/>
      <c r="O7717" s="98"/>
      <c r="P7717" s="98"/>
      <c r="Q7717" s="130"/>
    </row>
    <row r="7718" spans="1:17" ht="12.6" customHeight="1" x14ac:dyDescent="0.2">
      <c r="A7718" s="234"/>
      <c r="B7718" s="98"/>
      <c r="C7718" s="130"/>
      <c r="D7718" s="240"/>
      <c r="E7718" s="240"/>
      <c r="F7718" s="224"/>
      <c r="G7718" s="98"/>
      <c r="H7718" s="98"/>
      <c r="I7718" s="130"/>
      <c r="J7718" s="98"/>
      <c r="K7718" s="98"/>
      <c r="L7718" s="98"/>
      <c r="M7718" s="255"/>
      <c r="N7718" s="255"/>
      <c r="O7718" s="98"/>
      <c r="P7718" s="98"/>
      <c r="Q7718" s="130"/>
    </row>
    <row r="7719" spans="1:17" ht="12.6" customHeight="1" x14ac:dyDescent="0.2">
      <c r="A7719" s="234"/>
      <c r="B7719" s="98"/>
      <c r="C7719" s="130"/>
      <c r="D7719" s="240"/>
      <c r="E7719" s="240"/>
      <c r="F7719" s="224"/>
      <c r="G7719" s="98"/>
      <c r="H7719" s="98"/>
      <c r="I7719" s="130"/>
      <c r="J7719" s="98"/>
      <c r="K7719" s="98"/>
      <c r="L7719" s="98"/>
      <c r="M7719" s="255"/>
      <c r="N7719" s="255"/>
      <c r="O7719" s="98"/>
      <c r="P7719" s="98"/>
      <c r="Q7719" s="130"/>
    </row>
    <row r="7720" spans="1:17" ht="12.6" customHeight="1" x14ac:dyDescent="0.2">
      <c r="A7720" s="234"/>
      <c r="B7720" s="98"/>
      <c r="C7720" s="130"/>
      <c r="D7720" s="240"/>
      <c r="E7720" s="240"/>
      <c r="F7720" s="224"/>
      <c r="G7720" s="98"/>
      <c r="H7720" s="98"/>
      <c r="I7720" s="130"/>
      <c r="J7720" s="98"/>
      <c r="K7720" s="98"/>
      <c r="L7720" s="98"/>
      <c r="M7720" s="255"/>
      <c r="N7720" s="255"/>
      <c r="O7720" s="98"/>
      <c r="P7720" s="98"/>
      <c r="Q7720" s="130"/>
    </row>
    <row r="7721" spans="1:17" ht="12.6" customHeight="1" x14ac:dyDescent="0.2">
      <c r="A7721" s="234"/>
      <c r="B7721" s="98"/>
      <c r="C7721" s="130"/>
      <c r="D7721" s="240"/>
      <c r="E7721" s="240"/>
      <c r="F7721" s="224"/>
      <c r="G7721" s="98"/>
      <c r="H7721" s="98"/>
      <c r="I7721" s="130"/>
      <c r="J7721" s="98"/>
      <c r="K7721" s="98"/>
      <c r="L7721" s="98"/>
      <c r="M7721" s="255"/>
      <c r="N7721" s="255"/>
      <c r="O7721" s="98"/>
      <c r="P7721" s="98"/>
      <c r="Q7721" s="130"/>
    </row>
    <row r="7722" spans="1:17" ht="12.6" customHeight="1" x14ac:dyDescent="0.2">
      <c r="A7722" s="234"/>
      <c r="B7722" s="98"/>
      <c r="C7722" s="130"/>
      <c r="D7722" s="240"/>
      <c r="E7722" s="240"/>
      <c r="F7722" s="224"/>
      <c r="G7722" s="98"/>
      <c r="H7722" s="98"/>
      <c r="I7722" s="130"/>
      <c r="J7722" s="98"/>
      <c r="K7722" s="98"/>
      <c r="L7722" s="98"/>
      <c r="M7722" s="255"/>
      <c r="N7722" s="255"/>
      <c r="O7722" s="98"/>
      <c r="P7722" s="98"/>
      <c r="Q7722" s="130"/>
    </row>
    <row r="7723" spans="1:17" ht="12.6" customHeight="1" x14ac:dyDescent="0.2">
      <c r="A7723" s="234"/>
      <c r="B7723" s="98"/>
      <c r="C7723" s="130"/>
      <c r="D7723" s="240"/>
      <c r="E7723" s="240"/>
      <c r="F7723" s="224"/>
      <c r="G7723" s="98"/>
      <c r="H7723" s="98"/>
      <c r="I7723" s="130"/>
      <c r="J7723" s="98"/>
      <c r="K7723" s="98"/>
      <c r="L7723" s="98"/>
      <c r="M7723" s="255"/>
      <c r="N7723" s="255"/>
      <c r="O7723" s="98"/>
      <c r="P7723" s="98"/>
      <c r="Q7723" s="130"/>
    </row>
    <row r="7724" spans="1:17" ht="12.6" customHeight="1" x14ac:dyDescent="0.2">
      <c r="A7724" s="234"/>
      <c r="B7724" s="98"/>
      <c r="C7724" s="130"/>
      <c r="D7724" s="240"/>
      <c r="E7724" s="240"/>
      <c r="F7724" s="224"/>
      <c r="G7724" s="98"/>
      <c r="H7724" s="98"/>
      <c r="I7724" s="130"/>
      <c r="J7724" s="98"/>
      <c r="K7724" s="98"/>
      <c r="L7724" s="98"/>
      <c r="M7724" s="255"/>
      <c r="N7724" s="255"/>
      <c r="O7724" s="98"/>
      <c r="P7724" s="98"/>
      <c r="Q7724" s="130"/>
    </row>
    <row r="7725" spans="1:17" ht="12.6" customHeight="1" x14ac:dyDescent="0.2">
      <c r="A7725" s="234"/>
      <c r="B7725" s="98"/>
      <c r="C7725" s="130"/>
      <c r="D7725" s="240"/>
      <c r="E7725" s="240"/>
      <c r="F7725" s="224"/>
      <c r="G7725" s="98"/>
      <c r="H7725" s="98"/>
      <c r="I7725" s="130"/>
      <c r="J7725" s="98"/>
      <c r="K7725" s="98"/>
      <c r="L7725" s="98"/>
      <c r="M7725" s="255"/>
      <c r="N7725" s="255"/>
      <c r="O7725" s="98"/>
      <c r="P7725" s="98"/>
      <c r="Q7725" s="130"/>
    </row>
    <row r="7726" spans="1:17" ht="12.6" customHeight="1" x14ac:dyDescent="0.2">
      <c r="A7726" s="234"/>
      <c r="B7726" s="98"/>
      <c r="C7726" s="130"/>
      <c r="D7726" s="240"/>
      <c r="E7726" s="240"/>
      <c r="F7726" s="224"/>
      <c r="G7726" s="98"/>
      <c r="H7726" s="98"/>
      <c r="I7726" s="130"/>
      <c r="J7726" s="98"/>
      <c r="K7726" s="98"/>
      <c r="L7726" s="98"/>
      <c r="M7726" s="255"/>
      <c r="N7726" s="255"/>
      <c r="O7726" s="98"/>
      <c r="P7726" s="98"/>
      <c r="Q7726" s="130"/>
    </row>
    <row r="7727" spans="1:17" ht="12.6" customHeight="1" x14ac:dyDescent="0.2">
      <c r="A7727" s="234"/>
      <c r="B7727" s="98"/>
      <c r="C7727" s="130"/>
      <c r="D7727" s="240"/>
      <c r="E7727" s="240"/>
      <c r="F7727" s="224"/>
      <c r="G7727" s="98"/>
      <c r="H7727" s="98"/>
      <c r="I7727" s="130"/>
      <c r="J7727" s="98"/>
      <c r="K7727" s="98"/>
      <c r="L7727" s="98"/>
      <c r="M7727" s="255"/>
      <c r="N7727" s="255"/>
      <c r="O7727" s="98"/>
      <c r="P7727" s="98"/>
      <c r="Q7727" s="130"/>
    </row>
    <row r="7728" spans="1:17" ht="12.6" customHeight="1" x14ac:dyDescent="0.2">
      <c r="A7728" s="234"/>
      <c r="B7728" s="98"/>
      <c r="C7728" s="130"/>
      <c r="D7728" s="240"/>
      <c r="E7728" s="240"/>
      <c r="F7728" s="224"/>
      <c r="G7728" s="98"/>
      <c r="H7728" s="98"/>
      <c r="I7728" s="130"/>
      <c r="J7728" s="98"/>
      <c r="K7728" s="98"/>
      <c r="L7728" s="98"/>
      <c r="M7728" s="255"/>
      <c r="N7728" s="255"/>
      <c r="O7728" s="98"/>
      <c r="P7728" s="98"/>
      <c r="Q7728" s="130"/>
    </row>
    <row r="7729" spans="1:17" ht="12.6" customHeight="1" x14ac:dyDescent="0.2">
      <c r="A7729" s="234"/>
      <c r="B7729" s="98"/>
      <c r="C7729" s="130"/>
      <c r="D7729" s="240"/>
      <c r="E7729" s="240"/>
      <c r="F7729" s="224"/>
      <c r="G7729" s="98"/>
      <c r="H7729" s="98"/>
      <c r="I7729" s="130"/>
      <c r="J7729" s="98"/>
      <c r="K7729" s="98"/>
      <c r="L7729" s="98"/>
      <c r="M7729" s="255"/>
      <c r="N7729" s="255"/>
      <c r="O7729" s="98"/>
      <c r="P7729" s="98"/>
      <c r="Q7729" s="130"/>
    </row>
    <row r="7730" spans="1:17" ht="12.6" customHeight="1" x14ac:dyDescent="0.2">
      <c r="A7730" s="234"/>
      <c r="B7730" s="98"/>
      <c r="C7730" s="130"/>
      <c r="D7730" s="240"/>
      <c r="E7730" s="240"/>
      <c r="F7730" s="224"/>
      <c r="G7730" s="98"/>
      <c r="H7730" s="98"/>
      <c r="I7730" s="130"/>
      <c r="J7730" s="98"/>
      <c r="K7730" s="98"/>
      <c r="L7730" s="98"/>
      <c r="M7730" s="255"/>
      <c r="N7730" s="255"/>
      <c r="O7730" s="98"/>
      <c r="P7730" s="98"/>
      <c r="Q7730" s="130"/>
    </row>
    <row r="7731" spans="1:17" ht="12.6" customHeight="1" x14ac:dyDescent="0.2">
      <c r="A7731" s="234"/>
      <c r="B7731" s="98"/>
      <c r="C7731" s="130"/>
      <c r="D7731" s="240"/>
      <c r="E7731" s="240"/>
      <c r="F7731" s="224"/>
      <c r="G7731" s="98"/>
      <c r="H7731" s="98"/>
      <c r="I7731" s="130"/>
      <c r="J7731" s="98"/>
      <c r="K7731" s="98"/>
      <c r="L7731" s="98"/>
      <c r="M7731" s="255"/>
      <c r="N7731" s="255"/>
      <c r="O7731" s="98"/>
      <c r="P7731" s="98"/>
      <c r="Q7731" s="130"/>
    </row>
    <row r="7732" spans="1:17" ht="12.6" customHeight="1" x14ac:dyDescent="0.2">
      <c r="A7732" s="234"/>
      <c r="B7732" s="98"/>
      <c r="C7732" s="130"/>
      <c r="D7732" s="240"/>
      <c r="E7732" s="240"/>
      <c r="F7732" s="224"/>
      <c r="G7732" s="98"/>
      <c r="H7732" s="98"/>
      <c r="I7732" s="130"/>
      <c r="J7732" s="98"/>
      <c r="K7732" s="98"/>
      <c r="L7732" s="98"/>
      <c r="M7732" s="255"/>
      <c r="N7732" s="255"/>
      <c r="O7732" s="98"/>
      <c r="P7732" s="98"/>
      <c r="Q7732" s="130"/>
    </row>
    <row r="7733" spans="1:17" ht="12.6" customHeight="1" x14ac:dyDescent="0.2">
      <c r="A7733" s="234"/>
      <c r="B7733" s="98"/>
      <c r="C7733" s="130"/>
      <c r="D7733" s="240"/>
      <c r="E7733" s="240"/>
      <c r="F7733" s="224"/>
      <c r="G7733" s="98"/>
      <c r="H7733" s="98"/>
      <c r="I7733" s="130"/>
      <c r="J7733" s="98"/>
      <c r="K7733" s="98"/>
      <c r="L7733" s="98"/>
      <c r="M7733" s="255"/>
      <c r="N7733" s="255"/>
      <c r="O7733" s="98"/>
      <c r="P7733" s="98"/>
      <c r="Q7733" s="130"/>
    </row>
    <row r="7734" spans="1:17" ht="12.6" customHeight="1" x14ac:dyDescent="0.2">
      <c r="A7734" s="234"/>
      <c r="B7734" s="98"/>
      <c r="C7734" s="130"/>
      <c r="D7734" s="240"/>
      <c r="E7734" s="240"/>
      <c r="F7734" s="224"/>
      <c r="G7734" s="98"/>
      <c r="H7734" s="98"/>
      <c r="I7734" s="130"/>
      <c r="J7734" s="98"/>
      <c r="K7734" s="98"/>
      <c r="L7734" s="98"/>
      <c r="M7734" s="255"/>
      <c r="N7734" s="255"/>
      <c r="O7734" s="98"/>
      <c r="P7734" s="98"/>
      <c r="Q7734" s="130"/>
    </row>
    <row r="7735" spans="1:17" ht="12.6" customHeight="1" x14ac:dyDescent="0.2">
      <c r="A7735" s="234"/>
      <c r="B7735" s="98"/>
      <c r="C7735" s="130"/>
      <c r="D7735" s="240"/>
      <c r="E7735" s="240"/>
      <c r="F7735" s="224"/>
      <c r="G7735" s="98"/>
      <c r="H7735" s="98"/>
      <c r="I7735" s="130"/>
      <c r="J7735" s="98"/>
      <c r="K7735" s="98"/>
      <c r="L7735" s="98"/>
      <c r="M7735" s="255"/>
      <c r="N7735" s="255"/>
      <c r="O7735" s="98"/>
      <c r="P7735" s="98"/>
      <c r="Q7735" s="130"/>
    </row>
    <row r="7736" spans="1:17" ht="12.6" customHeight="1" x14ac:dyDescent="0.2">
      <c r="A7736" s="234"/>
      <c r="B7736" s="98"/>
      <c r="C7736" s="130"/>
      <c r="D7736" s="240"/>
      <c r="E7736" s="240"/>
      <c r="F7736" s="224"/>
      <c r="G7736" s="98"/>
      <c r="H7736" s="98"/>
      <c r="I7736" s="130"/>
      <c r="J7736" s="98"/>
      <c r="K7736" s="98"/>
      <c r="L7736" s="98"/>
      <c r="M7736" s="255"/>
      <c r="N7736" s="255"/>
      <c r="O7736" s="98"/>
      <c r="P7736" s="98"/>
      <c r="Q7736" s="130"/>
    </row>
    <row r="7737" spans="1:17" ht="12.6" customHeight="1" x14ac:dyDescent="0.2">
      <c r="A7737" s="234"/>
      <c r="B7737" s="98"/>
      <c r="C7737" s="130"/>
      <c r="D7737" s="240"/>
      <c r="E7737" s="240"/>
      <c r="F7737" s="224"/>
      <c r="G7737" s="98"/>
      <c r="H7737" s="98"/>
      <c r="I7737" s="130"/>
      <c r="J7737" s="98"/>
      <c r="K7737" s="98"/>
      <c r="L7737" s="98"/>
      <c r="M7737" s="255"/>
      <c r="N7737" s="255"/>
      <c r="O7737" s="98"/>
      <c r="P7737" s="98"/>
      <c r="Q7737" s="130"/>
    </row>
    <row r="7738" spans="1:17" ht="12.6" customHeight="1" x14ac:dyDescent="0.2">
      <c r="A7738" s="234"/>
      <c r="B7738" s="98"/>
      <c r="C7738" s="130"/>
      <c r="D7738" s="240"/>
      <c r="E7738" s="240"/>
      <c r="F7738" s="224"/>
      <c r="G7738" s="98"/>
      <c r="H7738" s="98"/>
      <c r="I7738" s="130"/>
      <c r="J7738" s="98"/>
      <c r="K7738" s="98"/>
      <c r="L7738" s="98"/>
      <c r="M7738" s="255"/>
      <c r="N7738" s="255"/>
      <c r="O7738" s="98"/>
      <c r="P7738" s="98"/>
      <c r="Q7738" s="130"/>
    </row>
    <row r="7739" spans="1:17" ht="12.6" customHeight="1" x14ac:dyDescent="0.2">
      <c r="A7739" s="234"/>
      <c r="B7739" s="98"/>
      <c r="C7739" s="130"/>
      <c r="D7739" s="240"/>
      <c r="E7739" s="240"/>
      <c r="F7739" s="224"/>
      <c r="G7739" s="98"/>
      <c r="H7739" s="98"/>
      <c r="I7739" s="130"/>
      <c r="J7739" s="98"/>
      <c r="K7739" s="98"/>
      <c r="L7739" s="98"/>
      <c r="M7739" s="255"/>
      <c r="N7739" s="255"/>
      <c r="O7739" s="98"/>
      <c r="P7739" s="98"/>
      <c r="Q7739" s="130"/>
    </row>
    <row r="7740" spans="1:17" ht="12.6" customHeight="1" x14ac:dyDescent="0.2">
      <c r="A7740" s="234"/>
      <c r="B7740" s="98"/>
      <c r="C7740" s="130"/>
      <c r="D7740" s="240"/>
      <c r="E7740" s="240"/>
      <c r="F7740" s="224"/>
      <c r="G7740" s="98"/>
      <c r="H7740" s="98"/>
      <c r="I7740" s="130"/>
      <c r="J7740" s="98"/>
      <c r="K7740" s="98"/>
      <c r="L7740" s="98"/>
      <c r="M7740" s="255"/>
      <c r="N7740" s="255"/>
      <c r="O7740" s="98"/>
      <c r="P7740" s="98"/>
      <c r="Q7740" s="130"/>
    </row>
    <row r="7741" spans="1:17" ht="12.6" customHeight="1" x14ac:dyDescent="0.2">
      <c r="A7741" s="234"/>
      <c r="B7741" s="98"/>
      <c r="C7741" s="130"/>
      <c r="D7741" s="240"/>
      <c r="E7741" s="240"/>
      <c r="F7741" s="224"/>
      <c r="G7741" s="98"/>
      <c r="H7741" s="98"/>
      <c r="I7741" s="130"/>
      <c r="J7741" s="98"/>
      <c r="K7741" s="98"/>
      <c r="L7741" s="98"/>
      <c r="M7741" s="255"/>
      <c r="N7741" s="255"/>
      <c r="O7741" s="98"/>
      <c r="P7741" s="98"/>
      <c r="Q7741" s="130"/>
    </row>
    <row r="7742" spans="1:17" ht="12.6" customHeight="1" x14ac:dyDescent="0.2">
      <c r="A7742" s="234"/>
      <c r="B7742" s="98"/>
      <c r="C7742" s="130"/>
      <c r="D7742" s="240"/>
      <c r="E7742" s="240"/>
      <c r="F7742" s="224"/>
      <c r="G7742" s="98"/>
      <c r="H7742" s="98"/>
      <c r="I7742" s="130"/>
      <c r="J7742" s="98"/>
      <c r="K7742" s="98"/>
      <c r="L7742" s="98"/>
      <c r="M7742" s="255"/>
      <c r="N7742" s="255"/>
      <c r="O7742" s="98"/>
      <c r="P7742" s="98"/>
      <c r="Q7742" s="130"/>
    </row>
    <row r="7743" spans="1:17" ht="12.6" customHeight="1" x14ac:dyDescent="0.2">
      <c r="A7743" s="234"/>
      <c r="B7743" s="98"/>
      <c r="C7743" s="130"/>
      <c r="D7743" s="240"/>
      <c r="E7743" s="240"/>
      <c r="F7743" s="224"/>
      <c r="G7743" s="98"/>
      <c r="H7743" s="98"/>
      <c r="I7743" s="130"/>
      <c r="J7743" s="98"/>
      <c r="K7743" s="98"/>
      <c r="L7743" s="98"/>
      <c r="M7743" s="255"/>
      <c r="N7743" s="255"/>
      <c r="O7743" s="98"/>
      <c r="P7743" s="98"/>
      <c r="Q7743" s="130"/>
    </row>
    <row r="7744" spans="1:17" ht="12.6" customHeight="1" x14ac:dyDescent="0.2">
      <c r="A7744" s="234"/>
      <c r="B7744" s="98"/>
      <c r="C7744" s="130"/>
      <c r="D7744" s="240"/>
      <c r="E7744" s="240"/>
      <c r="F7744" s="224"/>
      <c r="G7744" s="98"/>
      <c r="H7744" s="98"/>
      <c r="I7744" s="130"/>
      <c r="J7744" s="98"/>
      <c r="K7744" s="98"/>
      <c r="L7744" s="98"/>
      <c r="M7744" s="255"/>
      <c r="N7744" s="255"/>
      <c r="O7744" s="98"/>
      <c r="P7744" s="98"/>
      <c r="Q7744" s="130"/>
    </row>
    <row r="7745" spans="1:17" ht="12.6" customHeight="1" x14ac:dyDescent="0.2">
      <c r="A7745" s="234"/>
      <c r="B7745" s="98"/>
      <c r="C7745" s="130"/>
      <c r="D7745" s="240"/>
      <c r="E7745" s="240"/>
      <c r="F7745" s="224"/>
      <c r="G7745" s="98"/>
      <c r="H7745" s="98"/>
      <c r="I7745" s="130"/>
      <c r="J7745" s="98"/>
      <c r="K7745" s="98"/>
      <c r="L7745" s="98"/>
      <c r="M7745" s="255"/>
      <c r="N7745" s="255"/>
      <c r="O7745" s="98"/>
      <c r="P7745" s="98"/>
      <c r="Q7745" s="130"/>
    </row>
    <row r="7746" spans="1:17" ht="12.6" customHeight="1" x14ac:dyDescent="0.2">
      <c r="A7746" s="234"/>
      <c r="B7746" s="98"/>
      <c r="C7746" s="130"/>
      <c r="D7746" s="240"/>
      <c r="E7746" s="240"/>
      <c r="F7746" s="224"/>
      <c r="G7746" s="98"/>
      <c r="H7746" s="98"/>
      <c r="I7746" s="130"/>
      <c r="J7746" s="98"/>
      <c r="K7746" s="98"/>
      <c r="L7746" s="98"/>
      <c r="M7746" s="255"/>
      <c r="N7746" s="255"/>
      <c r="O7746" s="98"/>
      <c r="P7746" s="98"/>
      <c r="Q7746" s="130"/>
    </row>
    <row r="7747" spans="1:17" ht="12.6" customHeight="1" x14ac:dyDescent="0.2">
      <c r="A7747" s="234"/>
      <c r="B7747" s="98"/>
      <c r="C7747" s="130"/>
      <c r="D7747" s="240"/>
      <c r="E7747" s="240"/>
      <c r="F7747" s="224"/>
      <c r="G7747" s="98"/>
      <c r="H7747" s="98"/>
      <c r="I7747" s="130"/>
      <c r="J7747" s="98"/>
      <c r="K7747" s="98"/>
      <c r="L7747" s="98"/>
      <c r="M7747" s="255"/>
      <c r="N7747" s="255"/>
      <c r="O7747" s="98"/>
      <c r="P7747" s="98"/>
      <c r="Q7747" s="130"/>
    </row>
    <row r="7748" spans="1:17" ht="12.6" customHeight="1" x14ac:dyDescent="0.2">
      <c r="A7748" s="234"/>
      <c r="B7748" s="98"/>
      <c r="C7748" s="130"/>
      <c r="D7748" s="240"/>
      <c r="E7748" s="240"/>
      <c r="F7748" s="224"/>
      <c r="G7748" s="98"/>
      <c r="H7748" s="98"/>
      <c r="I7748" s="130"/>
      <c r="J7748" s="98"/>
      <c r="K7748" s="98"/>
      <c r="L7748" s="98"/>
      <c r="M7748" s="255"/>
      <c r="N7748" s="255"/>
      <c r="O7748" s="98"/>
      <c r="P7748" s="98"/>
      <c r="Q7748" s="130"/>
    </row>
    <row r="7749" spans="1:17" ht="12.6" customHeight="1" x14ac:dyDescent="0.2">
      <c r="A7749" s="234"/>
      <c r="B7749" s="98"/>
      <c r="C7749" s="130"/>
      <c r="D7749" s="240"/>
      <c r="E7749" s="240"/>
      <c r="F7749" s="224"/>
      <c r="G7749" s="98"/>
      <c r="H7749" s="98"/>
      <c r="I7749" s="130"/>
      <c r="J7749" s="98"/>
      <c r="K7749" s="98"/>
      <c r="L7749" s="98"/>
      <c r="M7749" s="255"/>
      <c r="N7749" s="255"/>
      <c r="O7749" s="98"/>
      <c r="P7749" s="98"/>
      <c r="Q7749" s="130"/>
    </row>
    <row r="7750" spans="1:17" ht="12.6" customHeight="1" x14ac:dyDescent="0.2">
      <c r="A7750" s="234"/>
      <c r="B7750" s="98"/>
      <c r="C7750" s="130"/>
      <c r="D7750" s="240"/>
      <c r="E7750" s="240"/>
      <c r="F7750" s="224"/>
      <c r="G7750" s="98"/>
      <c r="H7750" s="98"/>
      <c r="I7750" s="130"/>
      <c r="J7750" s="98"/>
      <c r="K7750" s="98"/>
      <c r="L7750" s="98"/>
      <c r="M7750" s="255"/>
      <c r="N7750" s="255"/>
      <c r="O7750" s="98"/>
      <c r="P7750" s="98"/>
      <c r="Q7750" s="130"/>
    </row>
    <row r="7751" spans="1:17" ht="12.6" customHeight="1" x14ac:dyDescent="0.2">
      <c r="A7751" s="234"/>
      <c r="B7751" s="98"/>
      <c r="C7751" s="130"/>
      <c r="D7751" s="240"/>
      <c r="E7751" s="240"/>
      <c r="F7751" s="224"/>
      <c r="G7751" s="98"/>
      <c r="H7751" s="98"/>
      <c r="I7751" s="130"/>
      <c r="J7751" s="98"/>
      <c r="K7751" s="98"/>
      <c r="L7751" s="98"/>
      <c r="M7751" s="255"/>
      <c r="N7751" s="255"/>
      <c r="O7751" s="98"/>
      <c r="P7751" s="98"/>
      <c r="Q7751" s="130"/>
    </row>
    <row r="7752" spans="1:17" ht="12.6" customHeight="1" x14ac:dyDescent="0.2">
      <c r="A7752" s="234"/>
      <c r="B7752" s="98"/>
      <c r="C7752" s="130"/>
      <c r="D7752" s="240"/>
      <c r="E7752" s="240"/>
      <c r="F7752" s="224"/>
      <c r="G7752" s="98"/>
      <c r="H7752" s="98"/>
      <c r="I7752" s="130"/>
      <c r="J7752" s="98"/>
      <c r="K7752" s="98"/>
      <c r="L7752" s="98"/>
      <c r="M7752" s="255"/>
      <c r="N7752" s="255"/>
      <c r="O7752" s="98"/>
      <c r="P7752" s="98"/>
      <c r="Q7752" s="130"/>
    </row>
    <row r="7753" spans="1:17" ht="12.6" customHeight="1" x14ac:dyDescent="0.2">
      <c r="A7753" s="234"/>
      <c r="B7753" s="98"/>
      <c r="C7753" s="130"/>
      <c r="D7753" s="240"/>
      <c r="E7753" s="240"/>
      <c r="F7753" s="224"/>
      <c r="G7753" s="98"/>
      <c r="H7753" s="98"/>
      <c r="I7753" s="130"/>
      <c r="J7753" s="98"/>
      <c r="K7753" s="98"/>
      <c r="L7753" s="98"/>
      <c r="M7753" s="255"/>
      <c r="N7753" s="255"/>
      <c r="O7753" s="98"/>
      <c r="P7753" s="98"/>
      <c r="Q7753" s="130"/>
    </row>
    <row r="7754" spans="1:17" ht="12.6" customHeight="1" x14ac:dyDescent="0.2">
      <c r="A7754" s="234"/>
      <c r="B7754" s="98"/>
      <c r="C7754" s="130"/>
      <c r="D7754" s="240"/>
      <c r="E7754" s="240"/>
      <c r="F7754" s="224"/>
      <c r="G7754" s="98"/>
      <c r="H7754" s="98"/>
      <c r="I7754" s="130"/>
      <c r="J7754" s="98"/>
      <c r="K7754" s="98"/>
      <c r="L7754" s="98"/>
      <c r="M7754" s="255"/>
      <c r="N7754" s="255"/>
      <c r="O7754" s="98"/>
      <c r="P7754" s="98"/>
      <c r="Q7754" s="130"/>
    </row>
    <row r="7755" spans="1:17" ht="12.6" customHeight="1" x14ac:dyDescent="0.2">
      <c r="A7755" s="234"/>
      <c r="B7755" s="98"/>
      <c r="C7755" s="130"/>
      <c r="D7755" s="240"/>
      <c r="E7755" s="240"/>
      <c r="F7755" s="224"/>
      <c r="G7755" s="98"/>
      <c r="H7755" s="98"/>
      <c r="I7755" s="130"/>
      <c r="J7755" s="98"/>
      <c r="K7755" s="98"/>
      <c r="L7755" s="98"/>
      <c r="M7755" s="255"/>
      <c r="N7755" s="255"/>
      <c r="O7755" s="98"/>
      <c r="P7755" s="98"/>
      <c r="Q7755" s="130"/>
    </row>
    <row r="7756" spans="1:17" ht="12.6" customHeight="1" x14ac:dyDescent="0.2">
      <c r="A7756" s="234"/>
      <c r="B7756" s="98"/>
      <c r="C7756" s="130"/>
      <c r="D7756" s="240"/>
      <c r="E7756" s="240"/>
      <c r="F7756" s="224"/>
      <c r="G7756" s="98"/>
      <c r="H7756" s="98"/>
      <c r="I7756" s="130"/>
      <c r="J7756" s="98"/>
      <c r="K7756" s="98"/>
      <c r="L7756" s="98"/>
      <c r="M7756" s="255"/>
      <c r="N7756" s="255"/>
      <c r="O7756" s="98"/>
      <c r="P7756" s="98"/>
      <c r="Q7756" s="130"/>
    </row>
    <row r="7757" spans="1:17" ht="12.6" customHeight="1" x14ac:dyDescent="0.2">
      <c r="A7757" s="234"/>
      <c r="B7757" s="98"/>
      <c r="C7757" s="130"/>
      <c r="D7757" s="240"/>
      <c r="E7757" s="240"/>
      <c r="F7757" s="224"/>
      <c r="G7757" s="98"/>
      <c r="H7757" s="98"/>
      <c r="I7757" s="130"/>
      <c r="J7757" s="98"/>
      <c r="K7757" s="98"/>
      <c r="L7757" s="98"/>
      <c r="M7757" s="255"/>
      <c r="N7757" s="255"/>
      <c r="O7757" s="98"/>
      <c r="P7757" s="98"/>
      <c r="Q7757" s="130"/>
    </row>
    <row r="7758" spans="1:17" ht="12.6" customHeight="1" x14ac:dyDescent="0.2">
      <c r="A7758" s="234"/>
      <c r="B7758" s="98"/>
      <c r="C7758" s="130"/>
      <c r="D7758" s="240"/>
      <c r="E7758" s="240"/>
      <c r="F7758" s="224"/>
      <c r="G7758" s="98"/>
      <c r="H7758" s="98"/>
      <c r="I7758" s="130"/>
      <c r="J7758" s="98"/>
      <c r="K7758" s="98"/>
      <c r="L7758" s="98"/>
      <c r="M7758" s="255"/>
      <c r="N7758" s="255"/>
      <c r="O7758" s="98"/>
      <c r="P7758" s="98"/>
      <c r="Q7758" s="130"/>
    </row>
    <row r="7759" spans="1:17" ht="12.6" customHeight="1" x14ac:dyDescent="0.2">
      <c r="A7759" s="234"/>
      <c r="B7759" s="98"/>
      <c r="C7759" s="130"/>
      <c r="D7759" s="240"/>
      <c r="E7759" s="240"/>
      <c r="F7759" s="224"/>
      <c r="G7759" s="98"/>
      <c r="H7759" s="98"/>
      <c r="I7759" s="130"/>
      <c r="J7759" s="98"/>
      <c r="K7759" s="98"/>
      <c r="L7759" s="98"/>
      <c r="M7759" s="255"/>
      <c r="N7759" s="255"/>
      <c r="O7759" s="98"/>
      <c r="P7759" s="98"/>
      <c r="Q7759" s="130"/>
    </row>
    <row r="7760" spans="1:17" ht="12.6" customHeight="1" x14ac:dyDescent="0.2">
      <c r="A7760" s="234"/>
      <c r="B7760" s="98"/>
      <c r="C7760" s="130"/>
      <c r="D7760" s="240"/>
      <c r="E7760" s="240"/>
      <c r="F7760" s="224"/>
      <c r="G7760" s="98"/>
      <c r="H7760" s="98"/>
      <c r="I7760" s="130"/>
      <c r="J7760" s="98"/>
      <c r="K7760" s="98"/>
      <c r="L7760" s="98"/>
      <c r="M7760" s="255"/>
      <c r="N7760" s="255"/>
      <c r="O7760" s="98"/>
      <c r="P7760" s="98"/>
      <c r="Q7760" s="130"/>
    </row>
    <row r="7761" spans="1:17" ht="12.6" customHeight="1" x14ac:dyDescent="0.2">
      <c r="A7761" s="234"/>
      <c r="B7761" s="98"/>
      <c r="C7761" s="130"/>
      <c r="D7761" s="240"/>
      <c r="E7761" s="240"/>
      <c r="F7761" s="224"/>
      <c r="G7761" s="98"/>
      <c r="H7761" s="98"/>
      <c r="I7761" s="130"/>
      <c r="J7761" s="98"/>
      <c r="K7761" s="98"/>
      <c r="L7761" s="98"/>
      <c r="M7761" s="255"/>
      <c r="N7761" s="255"/>
      <c r="O7761" s="98"/>
      <c r="P7761" s="98"/>
      <c r="Q7761" s="130"/>
    </row>
    <row r="7762" spans="1:17" ht="12.6" customHeight="1" x14ac:dyDescent="0.2">
      <c r="A7762" s="234"/>
      <c r="B7762" s="98"/>
      <c r="C7762" s="130"/>
      <c r="D7762" s="240"/>
      <c r="E7762" s="240"/>
      <c r="F7762" s="224"/>
      <c r="G7762" s="98"/>
      <c r="H7762" s="98"/>
      <c r="I7762" s="130"/>
      <c r="J7762" s="98"/>
      <c r="K7762" s="98"/>
      <c r="L7762" s="98"/>
      <c r="M7762" s="255"/>
      <c r="N7762" s="255"/>
      <c r="O7762" s="98"/>
      <c r="P7762" s="98"/>
      <c r="Q7762" s="130"/>
    </row>
    <row r="7763" spans="1:17" ht="12.6" customHeight="1" x14ac:dyDescent="0.2">
      <c r="A7763" s="234"/>
      <c r="B7763" s="98"/>
      <c r="C7763" s="130"/>
      <c r="D7763" s="240"/>
      <c r="E7763" s="240"/>
      <c r="F7763" s="224"/>
      <c r="G7763" s="98"/>
      <c r="H7763" s="98"/>
      <c r="I7763" s="130"/>
      <c r="J7763" s="98"/>
      <c r="K7763" s="98"/>
      <c r="L7763" s="98"/>
      <c r="M7763" s="255"/>
      <c r="N7763" s="255"/>
      <c r="O7763" s="98"/>
      <c r="P7763" s="98"/>
      <c r="Q7763" s="130"/>
    </row>
    <row r="7764" spans="1:17" ht="12.6" customHeight="1" x14ac:dyDescent="0.2">
      <c r="A7764" s="234"/>
      <c r="B7764" s="98"/>
      <c r="C7764" s="130"/>
      <c r="D7764" s="240"/>
      <c r="E7764" s="240"/>
      <c r="F7764" s="224"/>
      <c r="G7764" s="98"/>
      <c r="H7764" s="98"/>
      <c r="I7764" s="130"/>
      <c r="J7764" s="98"/>
      <c r="K7764" s="98"/>
      <c r="L7764" s="98"/>
      <c r="M7764" s="255"/>
      <c r="N7764" s="255"/>
      <c r="O7764" s="98"/>
      <c r="P7764" s="98"/>
      <c r="Q7764" s="130"/>
    </row>
    <row r="7765" spans="1:17" ht="12.6" customHeight="1" x14ac:dyDescent="0.2">
      <c r="A7765" s="234"/>
      <c r="B7765" s="98"/>
      <c r="C7765" s="130"/>
      <c r="D7765" s="240"/>
      <c r="E7765" s="240"/>
      <c r="F7765" s="224"/>
      <c r="G7765" s="98"/>
      <c r="H7765" s="98"/>
      <c r="I7765" s="130"/>
      <c r="J7765" s="98"/>
      <c r="K7765" s="98"/>
      <c r="L7765" s="98"/>
      <c r="M7765" s="255"/>
      <c r="N7765" s="255"/>
      <c r="O7765" s="98"/>
      <c r="P7765" s="98"/>
      <c r="Q7765" s="130"/>
    </row>
    <row r="7766" spans="1:17" ht="12.6" customHeight="1" x14ac:dyDescent="0.2">
      <c r="A7766" s="234"/>
      <c r="B7766" s="98"/>
      <c r="C7766" s="130"/>
      <c r="D7766" s="240"/>
      <c r="E7766" s="240"/>
      <c r="F7766" s="224"/>
      <c r="G7766" s="98"/>
      <c r="H7766" s="98"/>
      <c r="I7766" s="130"/>
      <c r="J7766" s="98"/>
      <c r="K7766" s="98"/>
      <c r="L7766" s="98"/>
      <c r="M7766" s="255"/>
      <c r="N7766" s="255"/>
      <c r="O7766" s="98"/>
      <c r="P7766" s="98"/>
      <c r="Q7766" s="130"/>
    </row>
    <row r="7767" spans="1:17" ht="12.6" customHeight="1" x14ac:dyDescent="0.2">
      <c r="A7767" s="234"/>
      <c r="B7767" s="98"/>
      <c r="C7767" s="130"/>
      <c r="D7767" s="240"/>
      <c r="E7767" s="240"/>
      <c r="F7767" s="224"/>
      <c r="G7767" s="98"/>
      <c r="H7767" s="98"/>
      <c r="I7767" s="130"/>
      <c r="J7767" s="98"/>
      <c r="K7767" s="98"/>
      <c r="L7767" s="98"/>
      <c r="M7767" s="255"/>
      <c r="N7767" s="255"/>
      <c r="O7767" s="98"/>
      <c r="P7767" s="98"/>
      <c r="Q7767" s="130"/>
    </row>
    <row r="7768" spans="1:17" ht="12.6" customHeight="1" x14ac:dyDescent="0.2">
      <c r="A7768" s="234"/>
      <c r="B7768" s="98"/>
      <c r="C7768" s="130"/>
      <c r="D7768" s="240"/>
      <c r="E7768" s="240"/>
      <c r="F7768" s="224"/>
      <c r="G7768" s="98"/>
      <c r="H7768" s="98"/>
      <c r="I7768" s="130"/>
      <c r="J7768" s="98"/>
      <c r="K7768" s="98"/>
      <c r="L7768" s="98"/>
      <c r="M7768" s="255"/>
      <c r="N7768" s="255"/>
      <c r="O7768" s="98"/>
      <c r="P7768" s="98"/>
      <c r="Q7768" s="130"/>
    </row>
    <row r="7769" spans="1:17" ht="12.6" customHeight="1" x14ac:dyDescent="0.2">
      <c r="A7769" s="234"/>
      <c r="B7769" s="98"/>
      <c r="C7769" s="130"/>
      <c r="D7769" s="240"/>
      <c r="E7769" s="240"/>
      <c r="F7769" s="224"/>
      <c r="G7769" s="98"/>
      <c r="H7769" s="98"/>
      <c r="I7769" s="130"/>
      <c r="J7769" s="98"/>
      <c r="K7769" s="98"/>
      <c r="L7769" s="98"/>
      <c r="M7769" s="255"/>
      <c r="N7769" s="255"/>
      <c r="O7769" s="98"/>
      <c r="P7769" s="98"/>
      <c r="Q7769" s="130"/>
    </row>
    <row r="7770" spans="1:17" ht="12.6" customHeight="1" x14ac:dyDescent="0.2">
      <c r="A7770" s="234"/>
      <c r="B7770" s="98"/>
      <c r="C7770" s="130"/>
      <c r="D7770" s="240"/>
      <c r="E7770" s="240"/>
      <c r="F7770" s="224"/>
      <c r="G7770" s="98"/>
      <c r="H7770" s="98"/>
      <c r="I7770" s="130"/>
      <c r="J7770" s="98"/>
      <c r="K7770" s="98"/>
      <c r="L7770" s="98"/>
      <c r="M7770" s="255"/>
      <c r="N7770" s="255"/>
      <c r="O7770" s="98"/>
      <c r="P7770" s="98"/>
      <c r="Q7770" s="130"/>
    </row>
    <row r="7771" spans="1:17" ht="12.6" customHeight="1" x14ac:dyDescent="0.2">
      <c r="A7771" s="234"/>
      <c r="B7771" s="98"/>
      <c r="C7771" s="130"/>
      <c r="D7771" s="240"/>
      <c r="E7771" s="240"/>
      <c r="F7771" s="224"/>
      <c r="G7771" s="98"/>
      <c r="H7771" s="98"/>
      <c r="I7771" s="130"/>
      <c r="J7771" s="98"/>
      <c r="K7771" s="98"/>
      <c r="L7771" s="98"/>
      <c r="M7771" s="255"/>
      <c r="N7771" s="255"/>
      <c r="O7771" s="98"/>
      <c r="P7771" s="98"/>
      <c r="Q7771" s="130"/>
    </row>
    <row r="7772" spans="1:17" ht="12.6" customHeight="1" x14ac:dyDescent="0.2">
      <c r="A7772" s="234"/>
      <c r="B7772" s="98"/>
      <c r="C7772" s="130"/>
      <c r="D7772" s="240"/>
      <c r="E7772" s="240"/>
      <c r="F7772" s="224"/>
      <c r="G7772" s="98"/>
      <c r="H7772" s="98"/>
      <c r="I7772" s="130"/>
      <c r="J7772" s="98"/>
      <c r="K7772" s="98"/>
      <c r="L7772" s="98"/>
      <c r="M7772" s="255"/>
      <c r="N7772" s="255"/>
      <c r="O7772" s="98"/>
      <c r="P7772" s="98"/>
      <c r="Q7772" s="130"/>
    </row>
    <row r="7773" spans="1:17" ht="12.6" customHeight="1" x14ac:dyDescent="0.2">
      <c r="A7773" s="234"/>
      <c r="B7773" s="98"/>
      <c r="C7773" s="130"/>
      <c r="D7773" s="240"/>
      <c r="E7773" s="240"/>
      <c r="F7773" s="224"/>
      <c r="G7773" s="98"/>
      <c r="H7773" s="98"/>
      <c r="I7773" s="130"/>
      <c r="J7773" s="98"/>
      <c r="K7773" s="98"/>
      <c r="L7773" s="98"/>
      <c r="M7773" s="255"/>
      <c r="N7773" s="255"/>
      <c r="O7773" s="98"/>
      <c r="P7773" s="98"/>
      <c r="Q7773" s="130"/>
    </row>
    <row r="7774" spans="1:17" ht="12.6" customHeight="1" x14ac:dyDescent="0.2">
      <c r="A7774" s="234"/>
      <c r="B7774" s="98"/>
      <c r="C7774" s="130"/>
      <c r="D7774" s="240"/>
      <c r="E7774" s="240"/>
      <c r="F7774" s="224"/>
      <c r="G7774" s="98"/>
      <c r="H7774" s="98"/>
      <c r="I7774" s="130"/>
      <c r="J7774" s="98"/>
      <c r="K7774" s="98"/>
      <c r="L7774" s="98"/>
      <c r="M7774" s="255"/>
      <c r="N7774" s="255"/>
      <c r="O7774" s="98"/>
      <c r="P7774" s="98"/>
      <c r="Q7774" s="130"/>
    </row>
    <row r="7775" spans="1:17" ht="12.6" customHeight="1" x14ac:dyDescent="0.2">
      <c r="A7775" s="234"/>
      <c r="B7775" s="98"/>
      <c r="C7775" s="130"/>
      <c r="D7775" s="240"/>
      <c r="E7775" s="240"/>
      <c r="F7775" s="224"/>
      <c r="G7775" s="98"/>
      <c r="H7775" s="98"/>
      <c r="I7775" s="130"/>
      <c r="J7775" s="98"/>
      <c r="K7775" s="98"/>
      <c r="L7775" s="98"/>
      <c r="M7775" s="255"/>
      <c r="N7775" s="255"/>
      <c r="O7775" s="98"/>
      <c r="P7775" s="98"/>
      <c r="Q7775" s="130"/>
    </row>
    <row r="7776" spans="1:17" ht="12.6" customHeight="1" x14ac:dyDescent="0.2">
      <c r="A7776" s="234"/>
      <c r="B7776" s="98"/>
      <c r="C7776" s="130"/>
      <c r="D7776" s="240"/>
      <c r="E7776" s="240"/>
      <c r="F7776" s="224"/>
      <c r="G7776" s="98"/>
      <c r="H7776" s="98"/>
      <c r="I7776" s="130"/>
      <c r="J7776" s="98"/>
      <c r="K7776" s="98"/>
      <c r="L7776" s="98"/>
      <c r="M7776" s="255"/>
      <c r="N7776" s="255"/>
      <c r="O7776" s="98"/>
      <c r="P7776" s="98"/>
      <c r="Q7776" s="130"/>
    </row>
    <row r="7777" spans="1:17" ht="12.6" customHeight="1" x14ac:dyDescent="0.2">
      <c r="A7777" s="234"/>
      <c r="B7777" s="98"/>
      <c r="C7777" s="130"/>
      <c r="D7777" s="240"/>
      <c r="E7777" s="240"/>
      <c r="F7777" s="224"/>
      <c r="G7777" s="98"/>
      <c r="H7777" s="98"/>
      <c r="I7777" s="130"/>
      <c r="J7777" s="98"/>
      <c r="K7777" s="98"/>
      <c r="L7777" s="98"/>
      <c r="M7777" s="255"/>
      <c r="N7777" s="255"/>
      <c r="O7777" s="98"/>
      <c r="P7777" s="98"/>
      <c r="Q7777" s="130"/>
    </row>
    <row r="7778" spans="1:17" ht="12.6" customHeight="1" x14ac:dyDescent="0.2">
      <c r="A7778" s="234"/>
      <c r="B7778" s="98"/>
      <c r="C7778" s="130"/>
      <c r="D7778" s="240"/>
      <c r="E7778" s="240"/>
      <c r="F7778" s="224"/>
      <c r="G7778" s="98"/>
      <c r="H7778" s="98"/>
      <c r="I7778" s="130"/>
      <c r="J7778" s="98"/>
      <c r="K7778" s="98"/>
      <c r="L7778" s="98"/>
      <c r="M7778" s="255"/>
      <c r="N7778" s="255"/>
      <c r="O7778" s="98"/>
      <c r="P7778" s="98"/>
      <c r="Q7778" s="130"/>
    </row>
    <row r="7779" spans="1:17" ht="12.6" customHeight="1" x14ac:dyDescent="0.2">
      <c r="A7779" s="234"/>
      <c r="B7779" s="98"/>
      <c r="C7779" s="130"/>
      <c r="D7779" s="240"/>
      <c r="E7779" s="240"/>
      <c r="F7779" s="224"/>
      <c r="G7779" s="98"/>
      <c r="H7779" s="98"/>
      <c r="I7779" s="130"/>
      <c r="J7779" s="98"/>
      <c r="K7779" s="98"/>
      <c r="L7779" s="98"/>
      <c r="M7779" s="255"/>
      <c r="N7779" s="255"/>
      <c r="O7779" s="98"/>
      <c r="P7779" s="98"/>
      <c r="Q7779" s="130"/>
    </row>
    <row r="7780" spans="1:17" ht="12.6" customHeight="1" x14ac:dyDescent="0.2">
      <c r="A7780" s="234"/>
      <c r="B7780" s="98"/>
      <c r="C7780" s="130"/>
      <c r="D7780" s="240"/>
      <c r="E7780" s="240"/>
      <c r="F7780" s="224"/>
      <c r="G7780" s="98"/>
      <c r="H7780" s="98"/>
      <c r="I7780" s="130"/>
      <c r="J7780" s="98"/>
      <c r="K7780" s="98"/>
      <c r="L7780" s="98"/>
      <c r="M7780" s="255"/>
      <c r="N7780" s="255"/>
      <c r="O7780" s="98"/>
      <c r="P7780" s="98"/>
      <c r="Q7780" s="130"/>
    </row>
    <row r="7781" spans="1:17" ht="12.6" customHeight="1" x14ac:dyDescent="0.2">
      <c r="A7781" s="234"/>
      <c r="B7781" s="98"/>
      <c r="C7781" s="130"/>
      <c r="D7781" s="240"/>
      <c r="E7781" s="240"/>
      <c r="F7781" s="224"/>
      <c r="G7781" s="98"/>
      <c r="H7781" s="98"/>
      <c r="I7781" s="130"/>
      <c r="J7781" s="98"/>
      <c r="K7781" s="98"/>
      <c r="L7781" s="98"/>
      <c r="M7781" s="255"/>
      <c r="N7781" s="255"/>
      <c r="O7781" s="98"/>
      <c r="P7781" s="98"/>
      <c r="Q7781" s="130"/>
    </row>
    <row r="7782" spans="1:17" ht="12.6" customHeight="1" x14ac:dyDescent="0.2">
      <c r="A7782" s="234"/>
      <c r="B7782" s="98"/>
      <c r="C7782" s="130"/>
      <c r="D7782" s="240"/>
      <c r="E7782" s="240"/>
      <c r="F7782" s="224"/>
      <c r="G7782" s="98"/>
      <c r="H7782" s="98"/>
      <c r="I7782" s="130"/>
      <c r="J7782" s="98"/>
      <c r="K7782" s="98"/>
      <c r="L7782" s="98"/>
      <c r="M7782" s="255"/>
      <c r="N7782" s="255"/>
      <c r="O7782" s="98"/>
      <c r="P7782" s="98"/>
      <c r="Q7782" s="130"/>
    </row>
    <row r="7783" spans="1:17" ht="12.6" customHeight="1" x14ac:dyDescent="0.2">
      <c r="A7783" s="234"/>
      <c r="B7783" s="98"/>
      <c r="C7783" s="130"/>
      <c r="D7783" s="240"/>
      <c r="E7783" s="240"/>
      <c r="F7783" s="224"/>
      <c r="G7783" s="98"/>
      <c r="H7783" s="98"/>
      <c r="I7783" s="130"/>
      <c r="J7783" s="98"/>
      <c r="K7783" s="98"/>
      <c r="L7783" s="98"/>
      <c r="M7783" s="255"/>
      <c r="N7783" s="255"/>
      <c r="O7783" s="98"/>
      <c r="P7783" s="98"/>
      <c r="Q7783" s="130"/>
    </row>
    <row r="7784" spans="1:17" ht="12.6" customHeight="1" x14ac:dyDescent="0.2">
      <c r="A7784" s="234"/>
      <c r="B7784" s="98"/>
      <c r="C7784" s="130"/>
      <c r="D7784" s="240"/>
      <c r="E7784" s="240"/>
      <c r="F7784" s="224"/>
      <c r="G7784" s="98"/>
      <c r="H7784" s="98"/>
      <c r="I7784" s="130"/>
      <c r="J7784" s="98"/>
      <c r="K7784" s="98"/>
      <c r="L7784" s="98"/>
      <c r="M7784" s="255"/>
      <c r="N7784" s="255"/>
      <c r="O7784" s="98"/>
      <c r="P7784" s="98"/>
      <c r="Q7784" s="130"/>
    </row>
    <row r="7785" spans="1:17" ht="12.6" customHeight="1" x14ac:dyDescent="0.2">
      <c r="A7785" s="234"/>
      <c r="B7785" s="98"/>
      <c r="C7785" s="130"/>
      <c r="D7785" s="240"/>
      <c r="E7785" s="240"/>
      <c r="F7785" s="224"/>
      <c r="G7785" s="98"/>
      <c r="H7785" s="98"/>
      <c r="I7785" s="130"/>
      <c r="J7785" s="98"/>
      <c r="K7785" s="98"/>
      <c r="L7785" s="98"/>
      <c r="M7785" s="255"/>
      <c r="N7785" s="255"/>
      <c r="O7785" s="98"/>
      <c r="P7785" s="98"/>
      <c r="Q7785" s="130"/>
    </row>
    <row r="7786" spans="1:17" ht="12.6" customHeight="1" x14ac:dyDescent="0.2">
      <c r="A7786" s="234"/>
      <c r="B7786" s="98"/>
      <c r="C7786" s="130"/>
      <c r="D7786" s="240"/>
      <c r="E7786" s="240"/>
      <c r="F7786" s="224"/>
      <c r="G7786" s="98"/>
      <c r="H7786" s="98"/>
      <c r="I7786" s="130"/>
      <c r="J7786" s="98"/>
      <c r="K7786" s="98"/>
      <c r="L7786" s="98"/>
      <c r="M7786" s="255"/>
      <c r="N7786" s="255"/>
      <c r="O7786" s="98"/>
      <c r="P7786" s="98"/>
      <c r="Q7786" s="130"/>
    </row>
    <row r="7787" spans="1:17" ht="12.6" customHeight="1" x14ac:dyDescent="0.2">
      <c r="A7787" s="234"/>
      <c r="B7787" s="98"/>
      <c r="C7787" s="130"/>
      <c r="D7787" s="240"/>
      <c r="E7787" s="240"/>
      <c r="F7787" s="224"/>
      <c r="G7787" s="98"/>
      <c r="H7787" s="98"/>
      <c r="I7787" s="130"/>
      <c r="J7787" s="98"/>
      <c r="K7787" s="98"/>
      <c r="L7787" s="98"/>
      <c r="M7787" s="255"/>
      <c r="N7787" s="255"/>
      <c r="O7787" s="98"/>
      <c r="P7787" s="98"/>
      <c r="Q7787" s="130"/>
    </row>
    <row r="7788" spans="1:17" ht="12.6" customHeight="1" x14ac:dyDescent="0.2">
      <c r="A7788" s="234"/>
      <c r="B7788" s="98"/>
      <c r="C7788" s="130"/>
      <c r="D7788" s="240"/>
      <c r="E7788" s="240"/>
      <c r="F7788" s="224"/>
      <c r="G7788" s="98"/>
      <c r="H7788" s="98"/>
      <c r="I7788" s="130"/>
      <c r="J7788" s="98"/>
      <c r="K7788" s="98"/>
      <c r="L7788" s="98"/>
      <c r="M7788" s="255"/>
      <c r="N7788" s="255"/>
      <c r="O7788" s="98"/>
      <c r="P7788" s="98"/>
      <c r="Q7788" s="130"/>
    </row>
    <row r="7789" spans="1:17" ht="12.6" customHeight="1" x14ac:dyDescent="0.2">
      <c r="A7789" s="234"/>
      <c r="B7789" s="98"/>
      <c r="C7789" s="130"/>
      <c r="D7789" s="240"/>
      <c r="E7789" s="240"/>
      <c r="F7789" s="224"/>
      <c r="G7789" s="98"/>
      <c r="H7789" s="98"/>
      <c r="I7789" s="130"/>
      <c r="J7789" s="98"/>
      <c r="K7789" s="98"/>
      <c r="L7789" s="98"/>
      <c r="M7789" s="255"/>
      <c r="N7789" s="255"/>
      <c r="O7789" s="98"/>
      <c r="P7789" s="98"/>
      <c r="Q7789" s="130"/>
    </row>
    <row r="7790" spans="1:17" ht="12.6" customHeight="1" x14ac:dyDescent="0.2">
      <c r="A7790" s="234"/>
      <c r="B7790" s="98"/>
      <c r="C7790" s="130"/>
      <c r="D7790" s="240"/>
      <c r="E7790" s="240"/>
      <c r="F7790" s="224"/>
      <c r="G7790" s="98"/>
      <c r="H7790" s="98"/>
      <c r="I7790" s="130"/>
      <c r="J7790" s="98"/>
      <c r="K7790" s="98"/>
      <c r="L7790" s="98"/>
      <c r="M7790" s="255"/>
      <c r="N7790" s="255"/>
      <c r="O7790" s="98"/>
      <c r="P7790" s="98"/>
      <c r="Q7790" s="130"/>
    </row>
    <row r="7791" spans="1:17" ht="12.6" customHeight="1" x14ac:dyDescent="0.2">
      <c r="A7791" s="234"/>
      <c r="B7791" s="98"/>
      <c r="C7791" s="130"/>
      <c r="D7791" s="240"/>
      <c r="E7791" s="240"/>
      <c r="F7791" s="224"/>
      <c r="G7791" s="98"/>
      <c r="H7791" s="98"/>
      <c r="I7791" s="130"/>
      <c r="J7791" s="98"/>
      <c r="K7791" s="98"/>
      <c r="L7791" s="98"/>
      <c r="M7791" s="255"/>
      <c r="N7791" s="255"/>
      <c r="O7791" s="98"/>
      <c r="P7791" s="98"/>
      <c r="Q7791" s="130"/>
    </row>
    <row r="7792" spans="1:17" ht="12.6" customHeight="1" x14ac:dyDescent="0.2">
      <c r="A7792" s="234"/>
      <c r="B7792" s="98"/>
      <c r="C7792" s="130"/>
      <c r="D7792" s="240"/>
      <c r="E7792" s="240"/>
      <c r="F7792" s="224"/>
      <c r="G7792" s="98"/>
      <c r="H7792" s="98"/>
      <c r="I7792" s="130"/>
      <c r="J7792" s="98"/>
      <c r="K7792" s="98"/>
      <c r="L7792" s="98"/>
      <c r="M7792" s="255"/>
      <c r="N7792" s="255"/>
      <c r="O7792" s="98"/>
      <c r="P7792" s="98"/>
      <c r="Q7792" s="130"/>
    </row>
    <row r="7793" spans="1:17" ht="12.6" customHeight="1" x14ac:dyDescent="0.2">
      <c r="A7793" s="234"/>
      <c r="B7793" s="98"/>
      <c r="C7793" s="130"/>
      <c r="D7793" s="240"/>
      <c r="E7793" s="240"/>
      <c r="F7793" s="224"/>
      <c r="G7793" s="98"/>
      <c r="H7793" s="98"/>
      <c r="I7793" s="130"/>
      <c r="J7793" s="98"/>
      <c r="K7793" s="98"/>
      <c r="L7793" s="98"/>
      <c r="M7793" s="255"/>
      <c r="N7793" s="255"/>
      <c r="O7793" s="98"/>
      <c r="P7793" s="98"/>
      <c r="Q7793" s="130"/>
    </row>
    <row r="7794" spans="1:17" ht="12.6" customHeight="1" x14ac:dyDescent="0.2">
      <c r="A7794" s="234"/>
      <c r="B7794" s="98"/>
      <c r="C7794" s="130"/>
      <c r="D7794" s="240"/>
      <c r="E7794" s="240"/>
      <c r="F7794" s="224"/>
      <c r="G7794" s="98"/>
      <c r="H7794" s="98"/>
      <c r="I7794" s="130"/>
      <c r="J7794" s="98"/>
      <c r="K7794" s="98"/>
      <c r="L7794" s="98"/>
      <c r="M7794" s="255"/>
      <c r="N7794" s="255"/>
      <c r="O7794" s="98"/>
      <c r="P7794" s="98"/>
      <c r="Q7794" s="130"/>
    </row>
    <row r="7795" spans="1:17" ht="12.6" customHeight="1" x14ac:dyDescent="0.2">
      <c r="A7795" s="234"/>
      <c r="B7795" s="98"/>
      <c r="C7795" s="130"/>
      <c r="D7795" s="240"/>
      <c r="E7795" s="240"/>
      <c r="F7795" s="224"/>
      <c r="G7795" s="98"/>
      <c r="H7795" s="98"/>
      <c r="I7795" s="130"/>
      <c r="J7795" s="98"/>
      <c r="K7795" s="98"/>
      <c r="L7795" s="98"/>
      <c r="M7795" s="255"/>
      <c r="N7795" s="255"/>
      <c r="O7795" s="98"/>
      <c r="P7795" s="98"/>
      <c r="Q7795" s="130"/>
    </row>
    <row r="7796" spans="1:17" ht="12.6" customHeight="1" x14ac:dyDescent="0.2">
      <c r="A7796" s="234"/>
      <c r="B7796" s="98"/>
      <c r="C7796" s="130"/>
      <c r="D7796" s="240"/>
      <c r="E7796" s="240"/>
      <c r="F7796" s="224"/>
      <c r="G7796" s="98"/>
      <c r="H7796" s="98"/>
      <c r="I7796" s="130"/>
      <c r="J7796" s="98"/>
      <c r="K7796" s="98"/>
      <c r="L7796" s="98"/>
      <c r="M7796" s="255"/>
      <c r="N7796" s="255"/>
      <c r="O7796" s="98"/>
      <c r="P7796" s="98"/>
      <c r="Q7796" s="130"/>
    </row>
    <row r="7797" spans="1:17" ht="12.6" customHeight="1" x14ac:dyDescent="0.2">
      <c r="A7797" s="234"/>
      <c r="B7797" s="98"/>
      <c r="C7797" s="130"/>
      <c r="D7797" s="240"/>
      <c r="E7797" s="240"/>
      <c r="F7797" s="224"/>
      <c r="G7797" s="98"/>
      <c r="H7797" s="98"/>
      <c r="I7797" s="130"/>
      <c r="J7797" s="98"/>
      <c r="K7797" s="98"/>
      <c r="L7797" s="98"/>
      <c r="M7797" s="255"/>
      <c r="N7797" s="255"/>
      <c r="O7797" s="98"/>
      <c r="P7797" s="98"/>
      <c r="Q7797" s="130"/>
    </row>
    <row r="7798" spans="1:17" ht="12.6" customHeight="1" x14ac:dyDescent="0.2">
      <c r="A7798" s="234"/>
      <c r="B7798" s="98"/>
      <c r="C7798" s="130"/>
      <c r="D7798" s="240"/>
      <c r="E7798" s="240"/>
      <c r="F7798" s="224"/>
      <c r="G7798" s="98"/>
      <c r="H7798" s="98"/>
      <c r="I7798" s="130"/>
      <c r="J7798" s="98"/>
      <c r="K7798" s="98"/>
      <c r="L7798" s="98"/>
      <c r="M7798" s="255"/>
      <c r="N7798" s="255"/>
      <c r="O7798" s="98"/>
      <c r="P7798" s="98"/>
      <c r="Q7798" s="130"/>
    </row>
    <row r="7799" spans="1:17" ht="12.6" customHeight="1" x14ac:dyDescent="0.2">
      <c r="A7799" s="234"/>
      <c r="B7799" s="98"/>
      <c r="C7799" s="130"/>
      <c r="D7799" s="240"/>
      <c r="E7799" s="240"/>
      <c r="F7799" s="224"/>
      <c r="G7799" s="98"/>
      <c r="H7799" s="98"/>
      <c r="I7799" s="130"/>
      <c r="J7799" s="98"/>
      <c r="K7799" s="98"/>
      <c r="L7799" s="98"/>
      <c r="M7799" s="255"/>
      <c r="N7799" s="255"/>
      <c r="O7799" s="98"/>
      <c r="P7799" s="98"/>
      <c r="Q7799" s="130"/>
    </row>
    <row r="7800" spans="1:17" ht="12.6" customHeight="1" x14ac:dyDescent="0.2">
      <c r="A7800" s="234"/>
      <c r="B7800" s="98"/>
      <c r="C7800" s="130"/>
      <c r="D7800" s="240"/>
      <c r="E7800" s="240"/>
      <c r="F7800" s="224"/>
      <c r="G7800" s="98"/>
      <c r="H7800" s="98"/>
      <c r="I7800" s="130"/>
      <c r="J7800" s="98"/>
      <c r="K7800" s="98"/>
      <c r="L7800" s="98"/>
      <c r="M7800" s="255"/>
      <c r="N7800" s="255"/>
      <c r="O7800" s="98"/>
      <c r="P7800" s="98"/>
      <c r="Q7800" s="130"/>
    </row>
    <row r="7801" spans="1:17" ht="12.6" customHeight="1" x14ac:dyDescent="0.2">
      <c r="A7801" s="234"/>
      <c r="B7801" s="98"/>
      <c r="C7801" s="130"/>
      <c r="D7801" s="240"/>
      <c r="E7801" s="240"/>
      <c r="F7801" s="224"/>
      <c r="G7801" s="98"/>
      <c r="H7801" s="98"/>
      <c r="I7801" s="130"/>
      <c r="J7801" s="98"/>
      <c r="K7801" s="98"/>
      <c r="L7801" s="98"/>
      <c r="M7801" s="255"/>
      <c r="N7801" s="255"/>
      <c r="O7801" s="98"/>
      <c r="P7801" s="98"/>
      <c r="Q7801" s="130"/>
    </row>
    <row r="7802" spans="1:17" ht="12.6" customHeight="1" x14ac:dyDescent="0.2">
      <c r="A7802" s="234"/>
      <c r="B7802" s="98"/>
      <c r="C7802" s="130"/>
      <c r="D7802" s="240"/>
      <c r="E7802" s="240"/>
      <c r="F7802" s="224"/>
      <c r="G7802" s="98"/>
      <c r="H7802" s="98"/>
      <c r="I7802" s="130"/>
      <c r="J7802" s="98"/>
      <c r="K7802" s="98"/>
      <c r="L7802" s="98"/>
      <c r="M7802" s="255"/>
      <c r="N7802" s="255"/>
      <c r="O7802" s="98"/>
      <c r="P7802" s="98"/>
      <c r="Q7802" s="130"/>
    </row>
    <row r="7803" spans="1:17" ht="12.6" customHeight="1" x14ac:dyDescent="0.2">
      <c r="A7803" s="234"/>
      <c r="B7803" s="98"/>
      <c r="C7803" s="130"/>
      <c r="D7803" s="240"/>
      <c r="E7803" s="240"/>
      <c r="F7803" s="224"/>
      <c r="G7803" s="98"/>
      <c r="H7803" s="98"/>
      <c r="I7803" s="130"/>
      <c r="J7803" s="98"/>
      <c r="K7803" s="98"/>
      <c r="L7803" s="98"/>
      <c r="M7803" s="255"/>
      <c r="N7803" s="255"/>
      <c r="O7803" s="98"/>
      <c r="P7803" s="98"/>
      <c r="Q7803" s="130"/>
    </row>
    <row r="7804" spans="1:17" ht="12.6" customHeight="1" x14ac:dyDescent="0.2">
      <c r="A7804" s="234"/>
      <c r="B7804" s="98"/>
      <c r="C7804" s="130"/>
      <c r="D7804" s="240"/>
      <c r="E7804" s="240"/>
      <c r="F7804" s="224"/>
      <c r="G7804" s="98"/>
      <c r="H7804" s="98"/>
      <c r="I7804" s="130"/>
      <c r="J7804" s="98"/>
      <c r="K7804" s="98"/>
      <c r="L7804" s="98"/>
      <c r="M7804" s="255"/>
      <c r="N7804" s="255"/>
      <c r="O7804" s="98"/>
      <c r="P7804" s="98"/>
      <c r="Q7804" s="130"/>
    </row>
    <row r="7805" spans="1:17" ht="12.6" customHeight="1" x14ac:dyDescent="0.2">
      <c r="A7805" s="234"/>
      <c r="B7805" s="98"/>
      <c r="C7805" s="130"/>
      <c r="D7805" s="240"/>
      <c r="E7805" s="240"/>
      <c r="F7805" s="224"/>
      <c r="G7805" s="98"/>
      <c r="H7805" s="98"/>
      <c r="I7805" s="130"/>
      <c r="J7805" s="98"/>
      <c r="K7805" s="98"/>
      <c r="L7805" s="98"/>
      <c r="M7805" s="255"/>
      <c r="N7805" s="255"/>
      <c r="O7805" s="98"/>
      <c r="P7805" s="98"/>
      <c r="Q7805" s="130"/>
    </row>
    <row r="7806" spans="1:17" ht="12.6" customHeight="1" x14ac:dyDescent="0.2">
      <c r="A7806" s="234"/>
      <c r="B7806" s="98"/>
      <c r="C7806" s="130"/>
      <c r="D7806" s="240"/>
      <c r="E7806" s="240"/>
      <c r="F7806" s="224"/>
      <c r="G7806" s="98"/>
      <c r="H7806" s="98"/>
      <c r="I7806" s="130"/>
      <c r="J7806" s="98"/>
      <c r="K7806" s="98"/>
      <c r="L7806" s="98"/>
      <c r="M7806" s="255"/>
      <c r="N7806" s="255"/>
      <c r="O7806" s="98"/>
      <c r="P7806" s="98"/>
      <c r="Q7806" s="130"/>
    </row>
    <row r="7807" spans="1:17" ht="12.6" customHeight="1" x14ac:dyDescent="0.2">
      <c r="A7807" s="234"/>
      <c r="B7807" s="98"/>
      <c r="C7807" s="130"/>
      <c r="D7807" s="240"/>
      <c r="E7807" s="240"/>
      <c r="F7807" s="224"/>
      <c r="G7807" s="98"/>
      <c r="H7807" s="98"/>
      <c r="I7807" s="130"/>
      <c r="J7807" s="98"/>
      <c r="K7807" s="98"/>
      <c r="L7807" s="98"/>
      <c r="M7807" s="255"/>
      <c r="N7807" s="255"/>
      <c r="O7807" s="98"/>
      <c r="P7807" s="98"/>
      <c r="Q7807" s="130"/>
    </row>
    <row r="7808" spans="1:17" ht="12.6" customHeight="1" x14ac:dyDescent="0.2">
      <c r="A7808" s="234"/>
      <c r="B7808" s="98"/>
      <c r="C7808" s="130"/>
      <c r="D7808" s="240"/>
      <c r="E7808" s="240"/>
      <c r="F7808" s="224"/>
      <c r="G7808" s="98"/>
      <c r="H7808" s="98"/>
      <c r="I7808" s="130"/>
      <c r="J7808" s="98"/>
      <c r="K7808" s="98"/>
      <c r="L7808" s="98"/>
      <c r="M7808" s="255"/>
      <c r="N7808" s="255"/>
      <c r="O7808" s="98"/>
      <c r="P7808" s="98"/>
      <c r="Q7808" s="130"/>
    </row>
    <row r="7809" spans="1:17" ht="12.6" customHeight="1" x14ac:dyDescent="0.2">
      <c r="A7809" s="234"/>
      <c r="B7809" s="98"/>
      <c r="C7809" s="130"/>
      <c r="D7809" s="240"/>
      <c r="E7809" s="240"/>
      <c r="F7809" s="224"/>
      <c r="G7809" s="98"/>
      <c r="H7809" s="98"/>
      <c r="I7809" s="130"/>
      <c r="J7809" s="98"/>
      <c r="K7809" s="98"/>
      <c r="L7809" s="98"/>
      <c r="M7809" s="255"/>
      <c r="N7809" s="255"/>
      <c r="O7809" s="98"/>
      <c r="P7809" s="98"/>
      <c r="Q7809" s="130"/>
    </row>
    <row r="7810" spans="1:17" ht="12.6" customHeight="1" x14ac:dyDescent="0.2">
      <c r="A7810" s="234"/>
      <c r="B7810" s="98"/>
      <c r="C7810" s="130"/>
      <c r="D7810" s="240"/>
      <c r="E7810" s="240"/>
      <c r="F7810" s="224"/>
      <c r="G7810" s="98"/>
      <c r="H7810" s="98"/>
      <c r="I7810" s="130"/>
      <c r="J7810" s="98"/>
      <c r="K7810" s="98"/>
      <c r="L7810" s="98"/>
      <c r="M7810" s="255"/>
      <c r="N7810" s="255"/>
      <c r="O7810" s="98"/>
      <c r="P7810" s="98"/>
      <c r="Q7810" s="130"/>
    </row>
    <row r="7811" spans="1:17" ht="12.6" customHeight="1" x14ac:dyDescent="0.2">
      <c r="A7811" s="234"/>
      <c r="B7811" s="98"/>
      <c r="C7811" s="130"/>
      <c r="D7811" s="240"/>
      <c r="E7811" s="240"/>
      <c r="F7811" s="224"/>
      <c r="G7811" s="98"/>
      <c r="H7811" s="98"/>
      <c r="I7811" s="130"/>
      <c r="J7811" s="98"/>
      <c r="K7811" s="98"/>
      <c r="L7811" s="98"/>
      <c r="M7811" s="255"/>
      <c r="N7811" s="255"/>
      <c r="O7811" s="98"/>
      <c r="P7811" s="98"/>
      <c r="Q7811" s="130"/>
    </row>
    <row r="7812" spans="1:17" ht="12.6" customHeight="1" x14ac:dyDescent="0.2">
      <c r="A7812" s="234"/>
      <c r="B7812" s="98"/>
      <c r="C7812" s="130"/>
      <c r="D7812" s="240"/>
      <c r="E7812" s="240"/>
      <c r="F7812" s="224"/>
      <c r="G7812" s="98"/>
      <c r="H7812" s="98"/>
      <c r="I7812" s="130"/>
      <c r="J7812" s="98"/>
      <c r="K7812" s="98"/>
      <c r="L7812" s="98"/>
      <c r="M7812" s="255"/>
      <c r="N7812" s="255"/>
      <c r="O7812" s="98"/>
      <c r="P7812" s="98"/>
      <c r="Q7812" s="130"/>
    </row>
    <row r="7813" spans="1:17" ht="12.6" customHeight="1" x14ac:dyDescent="0.2">
      <c r="A7813" s="234"/>
      <c r="B7813" s="98"/>
      <c r="C7813" s="130"/>
      <c r="D7813" s="240"/>
      <c r="E7813" s="240"/>
      <c r="F7813" s="224"/>
      <c r="G7813" s="98"/>
      <c r="H7813" s="98"/>
      <c r="I7813" s="130"/>
      <c r="J7813" s="98"/>
      <c r="K7813" s="98"/>
      <c r="L7813" s="98"/>
      <c r="M7813" s="255"/>
      <c r="N7813" s="255"/>
      <c r="O7813" s="98"/>
      <c r="P7813" s="98"/>
      <c r="Q7813" s="130"/>
    </row>
    <row r="7814" spans="1:17" ht="12.6" customHeight="1" x14ac:dyDescent="0.2">
      <c r="A7814" s="234"/>
      <c r="B7814" s="98"/>
      <c r="C7814" s="130"/>
      <c r="D7814" s="240"/>
      <c r="E7814" s="240"/>
      <c r="F7814" s="224"/>
      <c r="G7814" s="98"/>
      <c r="H7814" s="98"/>
      <c r="I7814" s="130"/>
      <c r="J7814" s="98"/>
      <c r="K7814" s="98"/>
      <c r="L7814" s="98"/>
      <c r="M7814" s="255"/>
      <c r="N7814" s="255"/>
      <c r="O7814" s="98"/>
      <c r="P7814" s="98"/>
      <c r="Q7814" s="130"/>
    </row>
    <row r="7815" spans="1:17" ht="12.6" customHeight="1" x14ac:dyDescent="0.2">
      <c r="A7815" s="234"/>
      <c r="B7815" s="98"/>
      <c r="C7815" s="130"/>
      <c r="D7815" s="240"/>
      <c r="E7815" s="240"/>
      <c r="F7815" s="224"/>
      <c r="G7815" s="98"/>
      <c r="H7815" s="98"/>
      <c r="I7815" s="130"/>
      <c r="J7815" s="98"/>
      <c r="K7815" s="98"/>
      <c r="L7815" s="98"/>
      <c r="M7815" s="255"/>
      <c r="N7815" s="255"/>
      <c r="O7815" s="98"/>
      <c r="P7815" s="98"/>
      <c r="Q7815" s="130"/>
    </row>
    <row r="7816" spans="1:17" ht="12.6" customHeight="1" x14ac:dyDescent="0.2">
      <c r="A7816" s="234"/>
      <c r="B7816" s="98"/>
      <c r="C7816" s="130"/>
      <c r="D7816" s="240"/>
      <c r="E7816" s="240"/>
      <c r="F7816" s="224"/>
      <c r="G7816" s="98"/>
      <c r="H7816" s="98"/>
      <c r="I7816" s="130"/>
      <c r="J7816" s="98"/>
      <c r="K7816" s="98"/>
      <c r="L7816" s="98"/>
      <c r="M7816" s="255"/>
      <c r="N7816" s="255"/>
      <c r="O7816" s="98"/>
      <c r="P7816" s="98"/>
      <c r="Q7816" s="130"/>
    </row>
    <row r="7817" spans="1:17" ht="12.6" customHeight="1" x14ac:dyDescent="0.2">
      <c r="A7817" s="234"/>
      <c r="B7817" s="98"/>
      <c r="C7817" s="130"/>
      <c r="D7817" s="240"/>
      <c r="E7817" s="240"/>
      <c r="F7817" s="224"/>
      <c r="G7817" s="98"/>
      <c r="H7817" s="98"/>
      <c r="I7817" s="130"/>
      <c r="J7817" s="98"/>
      <c r="K7817" s="98"/>
      <c r="L7817" s="98"/>
      <c r="M7817" s="255"/>
      <c r="N7817" s="255"/>
      <c r="O7817" s="98"/>
      <c r="P7817" s="98"/>
      <c r="Q7817" s="130"/>
    </row>
    <row r="7818" spans="1:17" ht="12.6" customHeight="1" x14ac:dyDescent="0.2">
      <c r="A7818" s="234"/>
      <c r="B7818" s="98"/>
      <c r="C7818" s="130"/>
      <c r="D7818" s="240"/>
      <c r="E7818" s="240"/>
      <c r="F7818" s="224"/>
      <c r="G7818" s="98"/>
      <c r="H7818" s="98"/>
      <c r="I7818" s="130"/>
      <c r="J7818" s="98"/>
      <c r="K7818" s="98"/>
      <c r="L7818" s="98"/>
      <c r="M7818" s="255"/>
      <c r="N7818" s="255"/>
      <c r="O7818" s="98"/>
      <c r="P7818" s="98"/>
      <c r="Q7818" s="130"/>
    </row>
    <row r="7819" spans="1:17" ht="12.6" customHeight="1" x14ac:dyDescent="0.2">
      <c r="A7819" s="234"/>
      <c r="B7819" s="98"/>
      <c r="C7819" s="130"/>
      <c r="D7819" s="240"/>
      <c r="E7819" s="240"/>
      <c r="F7819" s="224"/>
      <c r="G7819" s="98"/>
      <c r="H7819" s="98"/>
      <c r="I7819" s="130"/>
      <c r="J7819" s="98"/>
      <c r="K7819" s="98"/>
      <c r="L7819" s="98"/>
      <c r="M7819" s="255"/>
      <c r="N7819" s="255"/>
      <c r="O7819" s="98"/>
      <c r="P7819" s="98"/>
      <c r="Q7819" s="130"/>
    </row>
    <row r="7820" spans="1:17" ht="12.6" customHeight="1" x14ac:dyDescent="0.2">
      <c r="A7820" s="234"/>
      <c r="B7820" s="98"/>
      <c r="C7820" s="130"/>
      <c r="D7820" s="240"/>
      <c r="E7820" s="240"/>
      <c r="F7820" s="224"/>
      <c r="G7820" s="98"/>
      <c r="H7820" s="98"/>
      <c r="I7820" s="130"/>
      <c r="J7820" s="98"/>
      <c r="K7820" s="98"/>
      <c r="L7820" s="98"/>
      <c r="M7820" s="255"/>
      <c r="N7820" s="255"/>
      <c r="O7820" s="98"/>
      <c r="P7820" s="98"/>
      <c r="Q7820" s="130"/>
    </row>
    <row r="7821" spans="1:17" ht="12.6" customHeight="1" x14ac:dyDescent="0.2">
      <c r="A7821" s="234"/>
      <c r="B7821" s="98"/>
      <c r="C7821" s="130"/>
      <c r="D7821" s="240"/>
      <c r="E7821" s="240"/>
      <c r="F7821" s="224"/>
      <c r="G7821" s="98"/>
      <c r="H7821" s="98"/>
      <c r="I7821" s="130"/>
      <c r="J7821" s="98"/>
      <c r="K7821" s="98"/>
      <c r="L7821" s="98"/>
      <c r="M7821" s="255"/>
      <c r="N7821" s="255"/>
      <c r="O7821" s="98"/>
      <c r="P7821" s="98"/>
      <c r="Q7821" s="130"/>
    </row>
    <row r="7822" spans="1:17" ht="12.6" customHeight="1" x14ac:dyDescent="0.2">
      <c r="A7822" s="234"/>
      <c r="B7822" s="98"/>
      <c r="C7822" s="130"/>
      <c r="D7822" s="240"/>
      <c r="E7822" s="240"/>
      <c r="F7822" s="224"/>
      <c r="G7822" s="98"/>
      <c r="H7822" s="98"/>
      <c r="I7822" s="130"/>
      <c r="J7822" s="98"/>
      <c r="K7822" s="98"/>
      <c r="L7822" s="98"/>
      <c r="M7822" s="255"/>
      <c r="N7822" s="255"/>
      <c r="O7822" s="98"/>
      <c r="P7822" s="98"/>
      <c r="Q7822" s="130"/>
    </row>
    <row r="7823" spans="1:17" ht="12.6" customHeight="1" x14ac:dyDescent="0.2">
      <c r="A7823" s="234"/>
      <c r="B7823" s="98"/>
      <c r="C7823" s="130"/>
      <c r="D7823" s="240"/>
      <c r="E7823" s="240"/>
      <c r="F7823" s="224"/>
      <c r="G7823" s="98"/>
      <c r="H7823" s="98"/>
      <c r="I7823" s="130"/>
      <c r="J7823" s="98"/>
      <c r="K7823" s="98"/>
      <c r="L7823" s="98"/>
      <c r="M7823" s="255"/>
      <c r="N7823" s="255"/>
      <c r="O7823" s="98"/>
      <c r="P7823" s="98"/>
      <c r="Q7823" s="130"/>
    </row>
    <row r="7824" spans="1:17" ht="12.6" customHeight="1" x14ac:dyDescent="0.2">
      <c r="A7824" s="234"/>
      <c r="B7824" s="98"/>
      <c r="C7824" s="130"/>
      <c r="D7824" s="240"/>
      <c r="E7824" s="240"/>
      <c r="F7824" s="224"/>
      <c r="G7824" s="98"/>
      <c r="H7824" s="98"/>
      <c r="I7824" s="130"/>
      <c r="J7824" s="98"/>
      <c r="K7824" s="98"/>
      <c r="L7824" s="98"/>
      <c r="M7824" s="255"/>
      <c r="N7824" s="255"/>
      <c r="O7824" s="98"/>
      <c r="P7824" s="98"/>
      <c r="Q7824" s="130"/>
    </row>
    <row r="7825" spans="1:17" ht="12.6" customHeight="1" x14ac:dyDescent="0.2">
      <c r="A7825" s="234"/>
      <c r="B7825" s="98"/>
      <c r="C7825" s="130"/>
      <c r="D7825" s="240"/>
      <c r="E7825" s="240"/>
      <c r="F7825" s="224"/>
      <c r="G7825" s="98"/>
      <c r="H7825" s="98"/>
      <c r="I7825" s="130"/>
      <c r="J7825" s="98"/>
      <c r="K7825" s="98"/>
      <c r="L7825" s="98"/>
      <c r="M7825" s="255"/>
      <c r="N7825" s="255"/>
      <c r="O7825" s="98"/>
      <c r="P7825" s="98"/>
      <c r="Q7825" s="130"/>
    </row>
    <row r="7826" spans="1:17" ht="12.6" customHeight="1" x14ac:dyDescent="0.2">
      <c r="A7826" s="234"/>
      <c r="B7826" s="98"/>
      <c r="C7826" s="130"/>
      <c r="D7826" s="240"/>
      <c r="E7826" s="240"/>
      <c r="F7826" s="224"/>
      <c r="G7826" s="98"/>
      <c r="H7826" s="98"/>
      <c r="I7826" s="130"/>
      <c r="J7826" s="98"/>
      <c r="K7826" s="98"/>
      <c r="L7826" s="98"/>
      <c r="M7826" s="255"/>
      <c r="N7826" s="255"/>
      <c r="O7826" s="98"/>
      <c r="P7826" s="98"/>
      <c r="Q7826" s="130"/>
    </row>
    <row r="7827" spans="1:17" ht="12.6" customHeight="1" x14ac:dyDescent="0.2">
      <c r="A7827" s="234"/>
      <c r="B7827" s="98"/>
      <c r="C7827" s="130"/>
      <c r="D7827" s="240"/>
      <c r="E7827" s="240"/>
      <c r="F7827" s="224"/>
      <c r="G7827" s="98"/>
      <c r="H7827" s="98"/>
      <c r="I7827" s="130"/>
      <c r="J7827" s="98"/>
      <c r="K7827" s="98"/>
      <c r="L7827" s="98"/>
      <c r="M7827" s="255"/>
      <c r="N7827" s="255"/>
      <c r="O7827" s="98"/>
      <c r="P7827" s="98"/>
      <c r="Q7827" s="130"/>
    </row>
    <row r="7828" spans="1:17" ht="12.6" customHeight="1" x14ac:dyDescent="0.2">
      <c r="A7828" s="234"/>
      <c r="B7828" s="98"/>
      <c r="C7828" s="130"/>
      <c r="D7828" s="240"/>
      <c r="E7828" s="240"/>
      <c r="F7828" s="224"/>
      <c r="G7828" s="98"/>
      <c r="H7828" s="98"/>
      <c r="I7828" s="130"/>
      <c r="J7828" s="98"/>
      <c r="K7828" s="98"/>
      <c r="L7828" s="98"/>
      <c r="M7828" s="255"/>
      <c r="N7828" s="255"/>
      <c r="O7828" s="98"/>
      <c r="P7828" s="98"/>
      <c r="Q7828" s="130"/>
    </row>
    <row r="7829" spans="1:17" ht="12.6" customHeight="1" x14ac:dyDescent="0.2">
      <c r="A7829" s="234"/>
      <c r="B7829" s="98"/>
      <c r="C7829" s="130"/>
      <c r="D7829" s="240"/>
      <c r="E7829" s="240"/>
      <c r="F7829" s="224"/>
      <c r="G7829" s="98"/>
      <c r="H7829" s="98"/>
      <c r="I7829" s="130"/>
      <c r="J7829" s="98"/>
      <c r="K7829" s="98"/>
      <c r="L7829" s="98"/>
      <c r="M7829" s="255"/>
      <c r="N7829" s="255"/>
      <c r="O7829" s="98"/>
      <c r="P7829" s="98"/>
      <c r="Q7829" s="130"/>
    </row>
    <row r="7830" spans="1:17" ht="12.6" customHeight="1" x14ac:dyDescent="0.2">
      <c r="A7830" s="234"/>
      <c r="B7830" s="98"/>
      <c r="C7830" s="130"/>
      <c r="D7830" s="240"/>
      <c r="E7830" s="240"/>
      <c r="F7830" s="224"/>
      <c r="G7830" s="98"/>
      <c r="H7830" s="98"/>
      <c r="I7830" s="130"/>
      <c r="J7830" s="98"/>
      <c r="K7830" s="98"/>
      <c r="L7830" s="98"/>
      <c r="M7830" s="255"/>
      <c r="N7830" s="255"/>
      <c r="O7830" s="98"/>
      <c r="P7830" s="98"/>
      <c r="Q7830" s="130"/>
    </row>
    <row r="7831" spans="1:17" ht="12.6" customHeight="1" x14ac:dyDescent="0.2">
      <c r="A7831" s="234"/>
      <c r="B7831" s="98"/>
      <c r="C7831" s="130"/>
      <c r="D7831" s="240"/>
      <c r="E7831" s="240"/>
      <c r="F7831" s="224"/>
      <c r="G7831" s="98"/>
      <c r="H7831" s="98"/>
      <c r="I7831" s="130"/>
      <c r="J7831" s="98"/>
      <c r="K7831" s="98"/>
      <c r="L7831" s="98"/>
      <c r="M7831" s="255"/>
      <c r="N7831" s="255"/>
      <c r="O7831" s="98"/>
      <c r="P7831" s="98"/>
      <c r="Q7831" s="130"/>
    </row>
    <row r="7832" spans="1:17" ht="12.6" customHeight="1" x14ac:dyDescent="0.2">
      <c r="A7832" s="234"/>
      <c r="B7832" s="98"/>
      <c r="C7832" s="130"/>
      <c r="D7832" s="240"/>
      <c r="E7832" s="240"/>
      <c r="F7832" s="224"/>
      <c r="G7832" s="98"/>
      <c r="H7832" s="98"/>
      <c r="I7832" s="130"/>
      <c r="J7832" s="98"/>
      <c r="K7832" s="98"/>
      <c r="L7832" s="98"/>
      <c r="M7832" s="255"/>
      <c r="N7832" s="255"/>
      <c r="O7832" s="98"/>
      <c r="P7832" s="98"/>
      <c r="Q7832" s="130"/>
    </row>
    <row r="7833" spans="1:17" ht="12.6" customHeight="1" x14ac:dyDescent="0.2">
      <c r="A7833" s="234"/>
      <c r="B7833" s="98"/>
      <c r="C7833" s="130"/>
      <c r="D7833" s="240"/>
      <c r="E7833" s="240"/>
      <c r="F7833" s="224"/>
      <c r="G7833" s="98"/>
      <c r="H7833" s="98"/>
      <c r="I7833" s="130"/>
      <c r="J7833" s="98"/>
      <c r="K7833" s="98"/>
      <c r="L7833" s="98"/>
      <c r="M7833" s="255"/>
      <c r="N7833" s="255"/>
      <c r="O7833" s="98"/>
      <c r="P7833" s="98"/>
      <c r="Q7833" s="130"/>
    </row>
    <row r="7834" spans="1:17" ht="12.6" customHeight="1" x14ac:dyDescent="0.2">
      <c r="A7834" s="234"/>
      <c r="B7834" s="98"/>
      <c r="C7834" s="130"/>
      <c r="D7834" s="240"/>
      <c r="E7834" s="240"/>
      <c r="F7834" s="224"/>
      <c r="G7834" s="98"/>
      <c r="H7834" s="98"/>
      <c r="I7834" s="130"/>
      <c r="J7834" s="98"/>
      <c r="K7834" s="98"/>
      <c r="L7834" s="98"/>
      <c r="M7834" s="255"/>
      <c r="N7834" s="255"/>
      <c r="O7834" s="98"/>
      <c r="P7834" s="98"/>
      <c r="Q7834" s="130"/>
    </row>
    <row r="7835" spans="1:17" ht="12.6" customHeight="1" x14ac:dyDescent="0.2">
      <c r="A7835" s="234"/>
      <c r="B7835" s="98"/>
      <c r="C7835" s="130"/>
      <c r="D7835" s="240"/>
      <c r="E7835" s="240"/>
      <c r="F7835" s="224"/>
      <c r="G7835" s="98"/>
      <c r="H7835" s="98"/>
      <c r="I7835" s="130"/>
      <c r="J7835" s="98"/>
      <c r="K7835" s="98"/>
      <c r="L7835" s="98"/>
      <c r="M7835" s="255"/>
      <c r="N7835" s="255"/>
      <c r="O7835" s="98"/>
      <c r="P7835" s="98"/>
      <c r="Q7835" s="130"/>
    </row>
    <row r="7836" spans="1:17" ht="12.6" customHeight="1" x14ac:dyDescent="0.2">
      <c r="A7836" s="234"/>
      <c r="B7836" s="98"/>
      <c r="C7836" s="130"/>
      <c r="D7836" s="240"/>
      <c r="E7836" s="240"/>
      <c r="F7836" s="224"/>
      <c r="G7836" s="98"/>
      <c r="H7836" s="98"/>
      <c r="I7836" s="130"/>
      <c r="J7836" s="98"/>
      <c r="K7836" s="98"/>
      <c r="L7836" s="98"/>
      <c r="M7836" s="255"/>
      <c r="N7836" s="255"/>
      <c r="O7836" s="98"/>
      <c r="P7836" s="98"/>
      <c r="Q7836" s="130"/>
    </row>
    <row r="7837" spans="1:17" ht="12.6" customHeight="1" x14ac:dyDescent="0.2">
      <c r="A7837" s="234"/>
      <c r="B7837" s="98"/>
      <c r="C7837" s="130"/>
      <c r="D7837" s="240"/>
      <c r="E7837" s="240"/>
      <c r="F7837" s="224"/>
      <c r="G7837" s="98"/>
      <c r="H7837" s="98"/>
      <c r="I7837" s="130"/>
      <c r="J7837" s="98"/>
      <c r="K7837" s="98"/>
      <c r="L7837" s="98"/>
      <c r="M7837" s="255"/>
      <c r="N7837" s="255"/>
      <c r="O7837" s="98"/>
      <c r="P7837" s="98"/>
      <c r="Q7837" s="130"/>
    </row>
    <row r="7838" spans="1:17" ht="12.6" customHeight="1" x14ac:dyDescent="0.2">
      <c r="A7838" s="234"/>
      <c r="B7838" s="98"/>
      <c r="C7838" s="130"/>
      <c r="D7838" s="240"/>
      <c r="E7838" s="240"/>
      <c r="F7838" s="224"/>
      <c r="G7838" s="98"/>
      <c r="H7838" s="98"/>
      <c r="I7838" s="130"/>
      <c r="J7838" s="98"/>
      <c r="K7838" s="98"/>
      <c r="L7838" s="98"/>
      <c r="M7838" s="255"/>
      <c r="N7838" s="255"/>
      <c r="O7838" s="98"/>
      <c r="P7838" s="98"/>
      <c r="Q7838" s="130"/>
    </row>
    <row r="7839" spans="1:17" ht="12.6" customHeight="1" x14ac:dyDescent="0.2">
      <c r="A7839" s="234"/>
      <c r="B7839" s="98"/>
      <c r="C7839" s="130"/>
      <c r="D7839" s="240"/>
      <c r="E7839" s="240"/>
      <c r="F7839" s="224"/>
      <c r="G7839" s="98"/>
      <c r="H7839" s="98"/>
      <c r="I7839" s="130"/>
      <c r="J7839" s="98"/>
      <c r="K7839" s="98"/>
      <c r="L7839" s="98"/>
      <c r="M7839" s="255"/>
      <c r="N7839" s="255"/>
      <c r="O7839" s="98"/>
      <c r="P7839" s="98"/>
      <c r="Q7839" s="130"/>
    </row>
    <row r="7840" spans="1:17" ht="12.6" customHeight="1" x14ac:dyDescent="0.2">
      <c r="A7840" s="234"/>
      <c r="B7840" s="98"/>
      <c r="C7840" s="130"/>
      <c r="D7840" s="240"/>
      <c r="E7840" s="240"/>
      <c r="F7840" s="224"/>
      <c r="G7840" s="98"/>
      <c r="H7840" s="98"/>
      <c r="I7840" s="130"/>
      <c r="J7840" s="98"/>
      <c r="K7840" s="98"/>
      <c r="L7840" s="98"/>
      <c r="M7840" s="255"/>
      <c r="N7840" s="255"/>
      <c r="O7840" s="98"/>
      <c r="P7840" s="98"/>
      <c r="Q7840" s="130"/>
    </row>
    <row r="7841" spans="1:17" ht="12.6" customHeight="1" x14ac:dyDescent="0.2">
      <c r="A7841" s="234"/>
      <c r="B7841" s="98"/>
      <c r="C7841" s="130"/>
      <c r="D7841" s="240"/>
      <c r="E7841" s="240"/>
      <c r="F7841" s="224"/>
      <c r="G7841" s="98"/>
      <c r="H7841" s="98"/>
      <c r="I7841" s="130"/>
      <c r="J7841" s="98"/>
      <c r="K7841" s="98"/>
      <c r="L7841" s="98"/>
      <c r="M7841" s="255"/>
      <c r="N7841" s="255"/>
      <c r="O7841" s="98"/>
      <c r="P7841" s="98"/>
      <c r="Q7841" s="130"/>
    </row>
    <row r="7842" spans="1:17" ht="12.6" customHeight="1" x14ac:dyDescent="0.2">
      <c r="A7842" s="234"/>
      <c r="B7842" s="98"/>
      <c r="C7842" s="130"/>
      <c r="D7842" s="240"/>
      <c r="E7842" s="240"/>
      <c r="F7842" s="224"/>
      <c r="G7842" s="98"/>
      <c r="H7842" s="98"/>
      <c r="I7842" s="130"/>
      <c r="J7842" s="98"/>
      <c r="K7842" s="98"/>
      <c r="L7842" s="98"/>
      <c r="M7842" s="255"/>
      <c r="N7842" s="255"/>
      <c r="O7842" s="98"/>
      <c r="P7842" s="98"/>
      <c r="Q7842" s="130"/>
    </row>
    <row r="7843" spans="1:17" ht="12.6" customHeight="1" x14ac:dyDescent="0.2">
      <c r="A7843" s="234"/>
      <c r="B7843" s="98"/>
      <c r="C7843" s="130"/>
      <c r="D7843" s="240"/>
      <c r="E7843" s="240"/>
      <c r="F7843" s="224"/>
      <c r="G7843" s="98"/>
      <c r="H7843" s="98"/>
      <c r="I7843" s="130"/>
      <c r="J7843" s="98"/>
      <c r="K7843" s="98"/>
      <c r="L7843" s="98"/>
      <c r="M7843" s="255"/>
      <c r="N7843" s="255"/>
      <c r="O7843" s="98"/>
      <c r="P7843" s="98"/>
      <c r="Q7843" s="130"/>
    </row>
    <row r="7844" spans="1:17" ht="12.6" customHeight="1" x14ac:dyDescent="0.2">
      <c r="A7844" s="234"/>
      <c r="B7844" s="98"/>
      <c r="C7844" s="130"/>
      <c r="D7844" s="240"/>
      <c r="E7844" s="240"/>
      <c r="F7844" s="224"/>
      <c r="G7844" s="98"/>
      <c r="H7844" s="98"/>
      <c r="I7844" s="130"/>
      <c r="J7844" s="98"/>
      <c r="K7844" s="98"/>
      <c r="L7844" s="98"/>
      <c r="M7844" s="255"/>
      <c r="N7844" s="255"/>
      <c r="O7844" s="98"/>
      <c r="P7844" s="98"/>
      <c r="Q7844" s="130"/>
    </row>
    <row r="7845" spans="1:17" ht="12.6" customHeight="1" x14ac:dyDescent="0.2">
      <c r="A7845" s="234"/>
      <c r="B7845" s="98"/>
      <c r="C7845" s="130"/>
      <c r="D7845" s="240"/>
      <c r="E7845" s="240"/>
      <c r="F7845" s="224"/>
      <c r="G7845" s="98"/>
      <c r="H7845" s="98"/>
      <c r="I7845" s="130"/>
      <c r="J7845" s="98"/>
      <c r="K7845" s="98"/>
      <c r="L7845" s="98"/>
      <c r="M7845" s="255"/>
      <c r="N7845" s="255"/>
      <c r="O7845" s="98"/>
      <c r="P7845" s="98"/>
      <c r="Q7845" s="130"/>
    </row>
    <row r="7846" spans="1:17" ht="12.6" customHeight="1" x14ac:dyDescent="0.2">
      <c r="A7846" s="234"/>
      <c r="B7846" s="98"/>
      <c r="C7846" s="130"/>
      <c r="D7846" s="240"/>
      <c r="E7846" s="240"/>
      <c r="F7846" s="224"/>
      <c r="G7846" s="98"/>
      <c r="H7846" s="98"/>
      <c r="I7846" s="130"/>
      <c r="J7846" s="98"/>
      <c r="K7846" s="98"/>
      <c r="L7846" s="98"/>
      <c r="M7846" s="255"/>
      <c r="N7846" s="255"/>
      <c r="O7846" s="98"/>
      <c r="P7846" s="98"/>
      <c r="Q7846" s="130"/>
    </row>
    <row r="7847" spans="1:17" ht="12.6" customHeight="1" x14ac:dyDescent="0.2">
      <c r="A7847" s="234"/>
      <c r="B7847" s="98"/>
      <c r="C7847" s="130"/>
      <c r="D7847" s="240"/>
      <c r="E7847" s="240"/>
      <c r="F7847" s="224"/>
      <c r="G7847" s="98"/>
      <c r="H7847" s="98"/>
      <c r="I7847" s="130"/>
      <c r="J7847" s="98"/>
      <c r="K7847" s="98"/>
      <c r="L7847" s="98"/>
      <c r="M7847" s="255"/>
      <c r="N7847" s="255"/>
      <c r="O7847" s="98"/>
      <c r="P7847" s="98"/>
      <c r="Q7847" s="130"/>
    </row>
    <row r="7848" spans="1:17" ht="12.6" customHeight="1" x14ac:dyDescent="0.2">
      <c r="A7848" s="234"/>
      <c r="B7848" s="98"/>
      <c r="C7848" s="130"/>
      <c r="D7848" s="240"/>
      <c r="E7848" s="240"/>
      <c r="F7848" s="224"/>
      <c r="G7848" s="98"/>
      <c r="H7848" s="98"/>
      <c r="I7848" s="130"/>
      <c r="J7848" s="98"/>
      <c r="K7848" s="98"/>
      <c r="L7848" s="98"/>
      <c r="M7848" s="255"/>
      <c r="N7848" s="255"/>
      <c r="O7848" s="98"/>
      <c r="P7848" s="98"/>
      <c r="Q7848" s="130"/>
    </row>
    <row r="7849" spans="1:17" ht="12.6" customHeight="1" x14ac:dyDescent="0.2">
      <c r="A7849" s="234"/>
      <c r="B7849" s="98"/>
      <c r="C7849" s="130"/>
      <c r="D7849" s="240"/>
      <c r="E7849" s="240"/>
      <c r="F7849" s="224"/>
      <c r="G7849" s="98"/>
      <c r="H7849" s="98"/>
      <c r="I7849" s="130"/>
      <c r="J7849" s="98"/>
      <c r="K7849" s="98"/>
      <c r="L7849" s="98"/>
      <c r="M7849" s="255"/>
      <c r="N7849" s="255"/>
      <c r="O7849" s="98"/>
      <c r="P7849" s="98"/>
      <c r="Q7849" s="130"/>
    </row>
    <row r="7850" spans="1:17" ht="12.6" customHeight="1" x14ac:dyDescent="0.2">
      <c r="A7850" s="234"/>
      <c r="B7850" s="98"/>
      <c r="C7850" s="130"/>
      <c r="D7850" s="240"/>
      <c r="E7850" s="240"/>
      <c r="F7850" s="224"/>
      <c r="G7850" s="98"/>
      <c r="H7850" s="98"/>
      <c r="I7850" s="130"/>
      <c r="J7850" s="98"/>
      <c r="K7850" s="98"/>
      <c r="L7850" s="98"/>
      <c r="M7850" s="255"/>
      <c r="N7850" s="255"/>
      <c r="O7850" s="98"/>
      <c r="P7850" s="98"/>
      <c r="Q7850" s="130"/>
    </row>
    <row r="7851" spans="1:17" ht="12.6" customHeight="1" x14ac:dyDescent="0.2">
      <c r="A7851" s="234"/>
      <c r="B7851" s="98"/>
      <c r="C7851" s="130"/>
      <c r="D7851" s="240"/>
      <c r="E7851" s="240"/>
      <c r="F7851" s="224"/>
      <c r="G7851" s="98"/>
      <c r="H7851" s="98"/>
      <c r="I7851" s="130"/>
      <c r="J7851" s="98"/>
      <c r="K7851" s="98"/>
      <c r="L7851" s="98"/>
      <c r="M7851" s="255"/>
      <c r="N7851" s="255"/>
      <c r="O7851" s="98"/>
      <c r="P7851" s="98"/>
      <c r="Q7851" s="130"/>
    </row>
    <row r="7852" spans="1:17" ht="12.6" customHeight="1" x14ac:dyDescent="0.2">
      <c r="A7852" s="234"/>
      <c r="B7852" s="98"/>
      <c r="C7852" s="130"/>
      <c r="D7852" s="240"/>
      <c r="E7852" s="240"/>
      <c r="F7852" s="224"/>
      <c r="G7852" s="98"/>
      <c r="H7852" s="98"/>
      <c r="I7852" s="130"/>
      <c r="J7852" s="98"/>
      <c r="K7852" s="98"/>
      <c r="L7852" s="98"/>
      <c r="M7852" s="255"/>
      <c r="N7852" s="255"/>
      <c r="O7852" s="98"/>
      <c r="P7852" s="98"/>
      <c r="Q7852" s="130"/>
    </row>
    <row r="7853" spans="1:17" ht="12.6" customHeight="1" x14ac:dyDescent="0.2">
      <c r="A7853" s="234"/>
      <c r="B7853" s="98"/>
      <c r="C7853" s="130"/>
      <c r="D7853" s="240"/>
      <c r="E7853" s="240"/>
      <c r="F7853" s="224"/>
      <c r="G7853" s="98"/>
      <c r="H7853" s="98"/>
      <c r="I7853" s="130"/>
      <c r="J7853" s="98"/>
      <c r="K7853" s="98"/>
      <c r="L7853" s="98"/>
      <c r="M7853" s="255"/>
      <c r="N7853" s="255"/>
      <c r="O7853" s="98"/>
      <c r="P7853" s="98"/>
      <c r="Q7853" s="130"/>
    </row>
    <row r="7854" spans="1:17" ht="12.6" customHeight="1" x14ac:dyDescent="0.2">
      <c r="A7854" s="234"/>
      <c r="B7854" s="98"/>
      <c r="C7854" s="130"/>
      <c r="D7854" s="240"/>
      <c r="E7854" s="240"/>
      <c r="F7854" s="224"/>
      <c r="G7854" s="98"/>
      <c r="H7854" s="98"/>
      <c r="I7854" s="130"/>
      <c r="J7854" s="98"/>
      <c r="K7854" s="98"/>
      <c r="L7854" s="98"/>
      <c r="M7854" s="255"/>
      <c r="N7854" s="255"/>
      <c r="O7854" s="98"/>
      <c r="P7854" s="98"/>
      <c r="Q7854" s="130"/>
    </row>
    <row r="7855" spans="1:17" ht="12.6" customHeight="1" x14ac:dyDescent="0.2">
      <c r="A7855" s="234"/>
      <c r="B7855" s="98"/>
      <c r="C7855" s="130"/>
      <c r="D7855" s="240"/>
      <c r="E7855" s="240"/>
      <c r="F7855" s="224"/>
      <c r="G7855" s="98"/>
      <c r="H7855" s="98"/>
      <c r="I7855" s="130"/>
      <c r="J7855" s="98"/>
      <c r="K7855" s="98"/>
      <c r="L7855" s="98"/>
      <c r="M7855" s="255"/>
      <c r="N7855" s="255"/>
      <c r="O7855" s="98"/>
      <c r="P7855" s="98"/>
      <c r="Q7855" s="130"/>
    </row>
    <row r="7856" spans="1:17" ht="12.6" customHeight="1" x14ac:dyDescent="0.2">
      <c r="A7856" s="234"/>
      <c r="B7856" s="98"/>
      <c r="C7856" s="130"/>
      <c r="D7856" s="240"/>
      <c r="E7856" s="240"/>
      <c r="F7856" s="224"/>
      <c r="G7856" s="98"/>
      <c r="H7856" s="98"/>
      <c r="I7856" s="130"/>
      <c r="J7856" s="98"/>
      <c r="K7856" s="98"/>
      <c r="L7856" s="98"/>
      <c r="M7856" s="255"/>
      <c r="N7856" s="255"/>
      <c r="O7856" s="98"/>
      <c r="P7856" s="98"/>
      <c r="Q7856" s="130"/>
    </row>
    <row r="7857" spans="1:17" ht="12.6" customHeight="1" x14ac:dyDescent="0.2">
      <c r="A7857" s="234"/>
      <c r="B7857" s="98"/>
      <c r="C7857" s="130"/>
      <c r="D7857" s="240"/>
      <c r="E7857" s="240"/>
      <c r="F7857" s="224"/>
      <c r="G7857" s="98"/>
      <c r="H7857" s="98"/>
      <c r="I7857" s="130"/>
      <c r="J7857" s="98"/>
      <c r="K7857" s="98"/>
      <c r="L7857" s="98"/>
      <c r="M7857" s="255"/>
      <c r="N7857" s="255"/>
      <c r="O7857" s="98"/>
      <c r="P7857" s="98"/>
      <c r="Q7857" s="130"/>
    </row>
    <row r="7858" spans="1:17" ht="12.6" customHeight="1" x14ac:dyDescent="0.2">
      <c r="A7858" s="234"/>
      <c r="B7858" s="98"/>
      <c r="C7858" s="130"/>
      <c r="D7858" s="240"/>
      <c r="E7858" s="240"/>
      <c r="F7858" s="224"/>
      <c r="G7858" s="98"/>
      <c r="H7858" s="98"/>
      <c r="I7858" s="130"/>
      <c r="J7858" s="98"/>
      <c r="K7858" s="98"/>
      <c r="L7858" s="98"/>
      <c r="M7858" s="255"/>
      <c r="N7858" s="255"/>
      <c r="O7858" s="98"/>
      <c r="P7858" s="98"/>
      <c r="Q7858" s="130"/>
    </row>
    <row r="7859" spans="1:17" ht="12.6" customHeight="1" x14ac:dyDescent="0.2">
      <c r="A7859" s="234"/>
      <c r="B7859" s="98"/>
      <c r="C7859" s="130"/>
      <c r="D7859" s="240"/>
      <c r="E7859" s="240"/>
      <c r="F7859" s="224"/>
      <c r="G7859" s="98"/>
      <c r="H7859" s="98"/>
      <c r="I7859" s="130"/>
      <c r="J7859" s="98"/>
      <c r="K7859" s="98"/>
      <c r="L7859" s="98"/>
      <c r="M7859" s="255"/>
      <c r="N7859" s="255"/>
      <c r="O7859" s="98"/>
      <c r="P7859" s="98"/>
      <c r="Q7859" s="130"/>
    </row>
    <row r="7860" spans="1:17" ht="12.6" customHeight="1" x14ac:dyDescent="0.2">
      <c r="A7860" s="234"/>
      <c r="B7860" s="98"/>
      <c r="C7860" s="130"/>
      <c r="D7860" s="240"/>
      <c r="E7860" s="240"/>
      <c r="F7860" s="224"/>
      <c r="G7860" s="98"/>
      <c r="H7860" s="98"/>
      <c r="I7860" s="130"/>
      <c r="J7860" s="98"/>
      <c r="K7860" s="98"/>
      <c r="L7860" s="98"/>
      <c r="M7860" s="255"/>
      <c r="N7860" s="255"/>
      <c r="O7860" s="98"/>
      <c r="P7860" s="98"/>
      <c r="Q7860" s="130"/>
    </row>
    <row r="7861" spans="1:17" ht="12.6" customHeight="1" x14ac:dyDescent="0.2">
      <c r="A7861" s="234"/>
      <c r="B7861" s="98"/>
      <c r="C7861" s="130"/>
      <c r="D7861" s="240"/>
      <c r="E7861" s="240"/>
      <c r="F7861" s="224"/>
      <c r="G7861" s="98"/>
      <c r="H7861" s="98"/>
      <c r="I7861" s="130"/>
      <c r="J7861" s="98"/>
      <c r="K7861" s="98"/>
      <c r="L7861" s="98"/>
      <c r="M7861" s="255"/>
      <c r="N7861" s="255"/>
      <c r="O7861" s="98"/>
      <c r="P7861" s="98"/>
      <c r="Q7861" s="130"/>
    </row>
    <row r="7862" spans="1:17" ht="12.6" customHeight="1" x14ac:dyDescent="0.2">
      <c r="A7862" s="234"/>
      <c r="B7862" s="98"/>
      <c r="C7862" s="130"/>
      <c r="D7862" s="240"/>
      <c r="E7862" s="240"/>
      <c r="F7862" s="224"/>
      <c r="G7862" s="98"/>
      <c r="H7862" s="98"/>
      <c r="I7862" s="130"/>
      <c r="J7862" s="98"/>
      <c r="K7862" s="98"/>
      <c r="L7862" s="98"/>
      <c r="M7862" s="255"/>
      <c r="N7862" s="255"/>
      <c r="O7862" s="98"/>
      <c r="P7862" s="98"/>
      <c r="Q7862" s="130"/>
    </row>
    <row r="7863" spans="1:17" ht="12.6" customHeight="1" x14ac:dyDescent="0.2">
      <c r="A7863" s="234"/>
      <c r="B7863" s="98"/>
      <c r="C7863" s="130"/>
      <c r="D7863" s="240"/>
      <c r="E7863" s="240"/>
      <c r="F7863" s="224"/>
      <c r="G7863" s="98"/>
      <c r="H7863" s="98"/>
      <c r="I7863" s="130"/>
      <c r="J7863" s="98"/>
      <c r="K7863" s="98"/>
      <c r="L7863" s="98"/>
      <c r="M7863" s="255"/>
      <c r="N7863" s="255"/>
      <c r="O7863" s="98"/>
      <c r="P7863" s="98"/>
      <c r="Q7863" s="130"/>
    </row>
    <row r="7864" spans="1:17" ht="12.6" customHeight="1" x14ac:dyDescent="0.2">
      <c r="A7864" s="234"/>
      <c r="B7864" s="98"/>
      <c r="C7864" s="130"/>
      <c r="D7864" s="240"/>
      <c r="E7864" s="240"/>
      <c r="F7864" s="224"/>
      <c r="G7864" s="98"/>
      <c r="H7864" s="98"/>
      <c r="I7864" s="130"/>
      <c r="J7864" s="98"/>
      <c r="K7864" s="98"/>
      <c r="L7864" s="98"/>
      <c r="M7864" s="255"/>
      <c r="N7864" s="255"/>
      <c r="O7864" s="98"/>
      <c r="P7864" s="98"/>
      <c r="Q7864" s="130"/>
    </row>
    <row r="7865" spans="1:17" ht="12.6" customHeight="1" x14ac:dyDescent="0.2">
      <c r="A7865" s="234"/>
      <c r="B7865" s="98"/>
      <c r="C7865" s="130"/>
      <c r="D7865" s="240"/>
      <c r="E7865" s="240"/>
      <c r="F7865" s="224"/>
      <c r="G7865" s="98"/>
      <c r="H7865" s="98"/>
      <c r="I7865" s="130"/>
      <c r="J7865" s="98"/>
      <c r="K7865" s="98"/>
      <c r="L7865" s="98"/>
      <c r="M7865" s="255"/>
      <c r="N7865" s="255"/>
      <c r="O7865" s="98"/>
      <c r="P7865" s="98"/>
      <c r="Q7865" s="130"/>
    </row>
    <row r="7866" spans="1:17" ht="12.6" customHeight="1" x14ac:dyDescent="0.2">
      <c r="A7866" s="234"/>
      <c r="B7866" s="98"/>
      <c r="C7866" s="130"/>
      <c r="D7866" s="240"/>
      <c r="E7866" s="240"/>
      <c r="F7866" s="224"/>
      <c r="G7866" s="98"/>
      <c r="H7866" s="98"/>
      <c r="I7866" s="130"/>
      <c r="J7866" s="98"/>
      <c r="K7866" s="98"/>
      <c r="L7866" s="98"/>
      <c r="M7866" s="255"/>
      <c r="N7866" s="255"/>
      <c r="O7866" s="98"/>
      <c r="P7866" s="98"/>
      <c r="Q7866" s="130"/>
    </row>
    <row r="7867" spans="1:17" ht="12.6" customHeight="1" x14ac:dyDescent="0.2">
      <c r="A7867" s="234"/>
      <c r="B7867" s="98"/>
      <c r="C7867" s="130"/>
      <c r="D7867" s="240"/>
      <c r="E7867" s="240"/>
      <c r="F7867" s="224"/>
      <c r="G7867" s="98"/>
      <c r="H7867" s="98"/>
      <c r="I7867" s="130"/>
      <c r="J7867" s="98"/>
      <c r="K7867" s="98"/>
      <c r="L7867" s="98"/>
      <c r="M7867" s="255"/>
      <c r="N7867" s="255"/>
      <c r="O7867" s="98"/>
      <c r="P7867" s="98"/>
      <c r="Q7867" s="130"/>
    </row>
    <row r="7868" spans="1:17" ht="12.6" customHeight="1" x14ac:dyDescent="0.2">
      <c r="A7868" s="234"/>
      <c r="B7868" s="98"/>
      <c r="C7868" s="130"/>
      <c r="D7868" s="240"/>
      <c r="E7868" s="240"/>
      <c r="F7868" s="224"/>
      <c r="G7868" s="98"/>
      <c r="H7868" s="98"/>
      <c r="I7868" s="130"/>
      <c r="J7868" s="98"/>
      <c r="K7868" s="98"/>
      <c r="L7868" s="98"/>
      <c r="M7868" s="255"/>
      <c r="N7868" s="255"/>
      <c r="O7868" s="98"/>
      <c r="P7868" s="98"/>
      <c r="Q7868" s="130"/>
    </row>
    <row r="7869" spans="1:17" ht="12.6" customHeight="1" x14ac:dyDescent="0.2">
      <c r="A7869" s="234"/>
      <c r="B7869" s="98"/>
      <c r="C7869" s="130"/>
      <c r="D7869" s="240"/>
      <c r="E7869" s="240"/>
      <c r="F7869" s="224"/>
      <c r="G7869" s="98"/>
      <c r="H7869" s="98"/>
      <c r="I7869" s="130"/>
      <c r="J7869" s="98"/>
      <c r="K7869" s="98"/>
      <c r="L7869" s="98"/>
      <c r="M7869" s="255"/>
      <c r="N7869" s="255"/>
      <c r="O7869" s="98"/>
      <c r="P7869" s="98"/>
      <c r="Q7869" s="130"/>
    </row>
    <row r="7870" spans="1:17" ht="12.6" customHeight="1" x14ac:dyDescent="0.2">
      <c r="A7870" s="234"/>
      <c r="B7870" s="98"/>
      <c r="C7870" s="130"/>
      <c r="D7870" s="240"/>
      <c r="E7870" s="240"/>
      <c r="F7870" s="224"/>
      <c r="G7870" s="98"/>
      <c r="H7870" s="98"/>
      <c r="I7870" s="130"/>
      <c r="J7870" s="98"/>
      <c r="K7870" s="98"/>
      <c r="L7870" s="98"/>
      <c r="M7870" s="255"/>
      <c r="N7870" s="255"/>
      <c r="O7870" s="98"/>
      <c r="P7870" s="98"/>
      <c r="Q7870" s="130"/>
    </row>
    <row r="7871" spans="1:17" ht="12.6" customHeight="1" x14ac:dyDescent="0.2">
      <c r="A7871" s="234"/>
      <c r="B7871" s="98"/>
      <c r="C7871" s="130"/>
      <c r="D7871" s="240"/>
      <c r="E7871" s="240"/>
      <c r="F7871" s="224"/>
      <c r="G7871" s="98"/>
      <c r="H7871" s="98"/>
      <c r="I7871" s="130"/>
      <c r="J7871" s="98"/>
      <c r="K7871" s="98"/>
      <c r="L7871" s="98"/>
      <c r="M7871" s="255"/>
      <c r="N7871" s="255"/>
      <c r="O7871" s="98"/>
      <c r="P7871" s="98"/>
      <c r="Q7871" s="130"/>
    </row>
    <row r="7872" spans="1:17" ht="12.6" customHeight="1" x14ac:dyDescent="0.2">
      <c r="A7872" s="234"/>
      <c r="B7872" s="98"/>
      <c r="C7872" s="130"/>
      <c r="D7872" s="240"/>
      <c r="E7872" s="240"/>
      <c r="F7872" s="224"/>
      <c r="G7872" s="98"/>
      <c r="H7872" s="98"/>
      <c r="I7872" s="130"/>
      <c r="J7872" s="98"/>
      <c r="K7872" s="98"/>
      <c r="L7872" s="98"/>
      <c r="M7872" s="255"/>
      <c r="N7872" s="255"/>
      <c r="O7872" s="98"/>
      <c r="P7872" s="98"/>
      <c r="Q7872" s="130"/>
    </row>
    <row r="7873" spans="1:17" ht="12.6" customHeight="1" x14ac:dyDescent="0.2">
      <c r="A7873" s="234"/>
      <c r="B7873" s="98"/>
      <c r="C7873" s="130"/>
      <c r="D7873" s="240"/>
      <c r="E7873" s="240"/>
      <c r="F7873" s="224"/>
      <c r="G7873" s="98"/>
      <c r="H7873" s="98"/>
      <c r="I7873" s="130"/>
      <c r="J7873" s="98"/>
      <c r="K7873" s="98"/>
      <c r="L7873" s="98"/>
      <c r="M7873" s="255"/>
      <c r="N7873" s="255"/>
      <c r="O7873" s="98"/>
      <c r="P7873" s="98"/>
      <c r="Q7873" s="130"/>
    </row>
    <row r="7874" spans="1:17" ht="12.6" customHeight="1" x14ac:dyDescent="0.2">
      <c r="A7874" s="234"/>
      <c r="B7874" s="98"/>
      <c r="C7874" s="130"/>
      <c r="D7874" s="240"/>
      <c r="E7874" s="240"/>
      <c r="F7874" s="224"/>
      <c r="G7874" s="98"/>
      <c r="H7874" s="98"/>
      <c r="I7874" s="130"/>
      <c r="J7874" s="98"/>
      <c r="K7874" s="98"/>
      <c r="L7874" s="98"/>
      <c r="M7874" s="255"/>
      <c r="N7874" s="255"/>
      <c r="O7874" s="98"/>
      <c r="P7874" s="98"/>
      <c r="Q7874" s="130"/>
    </row>
    <row r="7875" spans="1:17" ht="12.6" customHeight="1" x14ac:dyDescent="0.2">
      <c r="A7875" s="234"/>
      <c r="B7875" s="98"/>
      <c r="C7875" s="130"/>
      <c r="D7875" s="240"/>
      <c r="E7875" s="240"/>
      <c r="F7875" s="224"/>
      <c r="G7875" s="98"/>
      <c r="H7875" s="98"/>
      <c r="I7875" s="130"/>
      <c r="J7875" s="98"/>
      <c r="K7875" s="98"/>
      <c r="L7875" s="98"/>
      <c r="M7875" s="255"/>
      <c r="N7875" s="255"/>
      <c r="O7875" s="98"/>
      <c r="P7875" s="98"/>
      <c r="Q7875" s="130"/>
    </row>
    <row r="7876" spans="1:17" ht="12.6" customHeight="1" x14ac:dyDescent="0.2">
      <c r="A7876" s="234"/>
      <c r="B7876" s="98"/>
      <c r="C7876" s="130"/>
      <c r="D7876" s="240"/>
      <c r="E7876" s="240"/>
      <c r="F7876" s="224"/>
      <c r="G7876" s="98"/>
      <c r="H7876" s="98"/>
      <c r="I7876" s="130"/>
      <c r="J7876" s="98"/>
      <c r="K7876" s="98"/>
      <c r="L7876" s="98"/>
      <c r="M7876" s="255"/>
      <c r="N7876" s="255"/>
      <c r="O7876" s="98"/>
      <c r="P7876" s="98"/>
      <c r="Q7876" s="130"/>
    </row>
    <row r="7877" spans="1:17" ht="12.6" customHeight="1" x14ac:dyDescent="0.2">
      <c r="A7877" s="234"/>
      <c r="B7877" s="98"/>
      <c r="C7877" s="130"/>
      <c r="D7877" s="240"/>
      <c r="E7877" s="240"/>
      <c r="F7877" s="224"/>
      <c r="G7877" s="98"/>
      <c r="H7877" s="98"/>
      <c r="I7877" s="130"/>
      <c r="J7877" s="98"/>
      <c r="K7877" s="98"/>
      <c r="L7877" s="98"/>
      <c r="M7877" s="255"/>
      <c r="N7877" s="255"/>
      <c r="O7877" s="98"/>
      <c r="P7877" s="98"/>
      <c r="Q7877" s="130"/>
    </row>
    <row r="7878" spans="1:17" ht="12.6" customHeight="1" x14ac:dyDescent="0.2">
      <c r="A7878" s="234"/>
      <c r="B7878" s="98"/>
      <c r="C7878" s="130"/>
      <c r="D7878" s="240"/>
      <c r="E7878" s="240"/>
      <c r="F7878" s="224"/>
      <c r="G7878" s="98"/>
      <c r="H7878" s="98"/>
      <c r="I7878" s="130"/>
      <c r="J7878" s="98"/>
      <c r="K7878" s="98"/>
      <c r="L7878" s="98"/>
      <c r="M7878" s="255"/>
      <c r="N7878" s="255"/>
      <c r="O7878" s="98"/>
      <c r="P7878" s="98"/>
      <c r="Q7878" s="130"/>
    </row>
    <row r="7879" spans="1:17" ht="12.6" customHeight="1" x14ac:dyDescent="0.2">
      <c r="A7879" s="234"/>
      <c r="B7879" s="98"/>
      <c r="C7879" s="130"/>
      <c r="D7879" s="240"/>
      <c r="E7879" s="240"/>
      <c r="F7879" s="224"/>
      <c r="G7879" s="98"/>
      <c r="H7879" s="98"/>
      <c r="I7879" s="130"/>
      <c r="J7879" s="98"/>
      <c r="K7879" s="98"/>
      <c r="L7879" s="98"/>
      <c r="M7879" s="255"/>
      <c r="N7879" s="255"/>
      <c r="O7879" s="98"/>
      <c r="P7879" s="98"/>
      <c r="Q7879" s="130"/>
    </row>
    <row r="7880" spans="1:17" ht="12.6" customHeight="1" x14ac:dyDescent="0.2">
      <c r="A7880" s="234"/>
      <c r="B7880" s="98"/>
      <c r="C7880" s="130"/>
      <c r="D7880" s="240"/>
      <c r="E7880" s="240"/>
      <c r="F7880" s="224"/>
      <c r="G7880" s="98"/>
      <c r="H7880" s="98"/>
      <c r="I7880" s="130"/>
      <c r="J7880" s="98"/>
      <c r="K7880" s="98"/>
      <c r="L7880" s="98"/>
      <c r="M7880" s="255"/>
      <c r="N7880" s="255"/>
      <c r="O7880" s="98"/>
      <c r="P7880" s="98"/>
      <c r="Q7880" s="130"/>
    </row>
    <row r="7881" spans="1:17" ht="12.6" customHeight="1" x14ac:dyDescent="0.2">
      <c r="A7881" s="234"/>
      <c r="B7881" s="98"/>
      <c r="C7881" s="130"/>
      <c r="D7881" s="240"/>
      <c r="E7881" s="240"/>
      <c r="F7881" s="224"/>
      <c r="G7881" s="98"/>
      <c r="H7881" s="98"/>
      <c r="I7881" s="130"/>
      <c r="J7881" s="98"/>
      <c r="K7881" s="98"/>
      <c r="L7881" s="98"/>
      <c r="M7881" s="255"/>
      <c r="N7881" s="255"/>
      <c r="O7881" s="98"/>
      <c r="P7881" s="98"/>
      <c r="Q7881" s="130"/>
    </row>
    <row r="7882" spans="1:17" ht="12.6" customHeight="1" x14ac:dyDescent="0.2">
      <c r="A7882" s="234"/>
      <c r="B7882" s="98"/>
      <c r="C7882" s="130"/>
      <c r="D7882" s="240"/>
      <c r="E7882" s="240"/>
      <c r="F7882" s="224"/>
      <c r="G7882" s="98"/>
      <c r="H7882" s="98"/>
      <c r="I7882" s="130"/>
      <c r="J7882" s="98"/>
      <c r="K7882" s="98"/>
      <c r="L7882" s="98"/>
      <c r="M7882" s="255"/>
      <c r="N7882" s="255"/>
      <c r="O7882" s="98"/>
      <c r="P7882" s="98"/>
      <c r="Q7882" s="130"/>
    </row>
    <row r="7883" spans="1:17" ht="12.6" customHeight="1" x14ac:dyDescent="0.2">
      <c r="A7883" s="234"/>
      <c r="B7883" s="98"/>
      <c r="C7883" s="130"/>
      <c r="D7883" s="240"/>
      <c r="E7883" s="240"/>
      <c r="F7883" s="224"/>
      <c r="G7883" s="98"/>
      <c r="H7883" s="98"/>
      <c r="I7883" s="130"/>
      <c r="J7883" s="98"/>
      <c r="K7883" s="98"/>
      <c r="L7883" s="98"/>
      <c r="M7883" s="255"/>
      <c r="N7883" s="255"/>
      <c r="O7883" s="98"/>
      <c r="P7883" s="98"/>
      <c r="Q7883" s="130"/>
    </row>
    <row r="7884" spans="1:17" ht="12.6" customHeight="1" x14ac:dyDescent="0.2">
      <c r="A7884" s="234"/>
      <c r="B7884" s="98"/>
      <c r="C7884" s="130"/>
      <c r="D7884" s="240"/>
      <c r="E7884" s="240"/>
      <c r="F7884" s="224"/>
      <c r="G7884" s="98"/>
      <c r="H7884" s="98"/>
      <c r="I7884" s="130"/>
      <c r="J7884" s="98"/>
      <c r="K7884" s="98"/>
      <c r="L7884" s="98"/>
      <c r="M7884" s="255"/>
      <c r="N7884" s="255"/>
      <c r="O7884" s="98"/>
      <c r="P7884" s="98"/>
      <c r="Q7884" s="130"/>
    </row>
    <row r="7885" spans="1:17" ht="12.6" customHeight="1" x14ac:dyDescent="0.2">
      <c r="A7885" s="234"/>
      <c r="B7885" s="98"/>
      <c r="C7885" s="130"/>
      <c r="D7885" s="240"/>
      <c r="E7885" s="240"/>
      <c r="F7885" s="224"/>
      <c r="G7885" s="98"/>
      <c r="H7885" s="98"/>
      <c r="I7885" s="130"/>
      <c r="J7885" s="98"/>
      <c r="K7885" s="98"/>
      <c r="L7885" s="98"/>
      <c r="M7885" s="255"/>
      <c r="N7885" s="255"/>
      <c r="O7885" s="98"/>
      <c r="P7885" s="98"/>
      <c r="Q7885" s="130"/>
    </row>
    <row r="7886" spans="1:17" ht="12.6" customHeight="1" x14ac:dyDescent="0.2">
      <c r="A7886" s="234"/>
      <c r="B7886" s="98"/>
      <c r="C7886" s="130"/>
      <c r="D7886" s="240"/>
      <c r="E7886" s="240"/>
      <c r="F7886" s="224"/>
      <c r="G7886" s="98"/>
      <c r="H7886" s="98"/>
      <c r="I7886" s="130"/>
      <c r="J7886" s="98"/>
      <c r="K7886" s="98"/>
      <c r="L7886" s="98"/>
      <c r="M7886" s="255"/>
      <c r="N7886" s="255"/>
      <c r="O7886" s="98"/>
      <c r="P7886" s="98"/>
      <c r="Q7886" s="130"/>
    </row>
    <row r="7887" spans="1:17" ht="12.6" customHeight="1" x14ac:dyDescent="0.2">
      <c r="A7887" s="234"/>
      <c r="B7887" s="98"/>
      <c r="C7887" s="130"/>
      <c r="D7887" s="240"/>
      <c r="E7887" s="240"/>
      <c r="F7887" s="224"/>
      <c r="G7887" s="98"/>
      <c r="H7887" s="98"/>
      <c r="I7887" s="130"/>
      <c r="J7887" s="98"/>
      <c r="K7887" s="98"/>
      <c r="L7887" s="98"/>
      <c r="M7887" s="255"/>
      <c r="N7887" s="255"/>
      <c r="O7887" s="98"/>
      <c r="P7887" s="98"/>
      <c r="Q7887" s="130"/>
    </row>
    <row r="7888" spans="1:17" ht="12.6" customHeight="1" x14ac:dyDescent="0.2">
      <c r="A7888" s="234"/>
      <c r="B7888" s="98"/>
      <c r="C7888" s="130"/>
      <c r="D7888" s="240"/>
      <c r="E7888" s="240"/>
      <c r="F7888" s="224"/>
      <c r="G7888" s="98"/>
      <c r="H7888" s="98"/>
      <c r="I7888" s="130"/>
      <c r="J7888" s="98"/>
      <c r="K7888" s="98"/>
      <c r="L7888" s="98"/>
      <c r="M7888" s="255"/>
      <c r="N7888" s="255"/>
      <c r="O7888" s="98"/>
      <c r="P7888" s="98"/>
      <c r="Q7888" s="130"/>
    </row>
    <row r="7889" spans="1:17" ht="12.6" customHeight="1" x14ac:dyDescent="0.2">
      <c r="A7889" s="234"/>
      <c r="B7889" s="98"/>
      <c r="C7889" s="130"/>
      <c r="D7889" s="240"/>
      <c r="E7889" s="240"/>
      <c r="F7889" s="224"/>
      <c r="G7889" s="98"/>
      <c r="H7889" s="98"/>
      <c r="I7889" s="130"/>
      <c r="J7889" s="98"/>
      <c r="K7889" s="98"/>
      <c r="L7889" s="98"/>
      <c r="M7889" s="255"/>
      <c r="N7889" s="255"/>
      <c r="O7889" s="98"/>
      <c r="P7889" s="98"/>
      <c r="Q7889" s="130"/>
    </row>
    <row r="7890" spans="1:17" ht="12.6" customHeight="1" x14ac:dyDescent="0.2">
      <c r="A7890" s="234"/>
      <c r="B7890" s="98"/>
      <c r="C7890" s="130"/>
      <c r="D7890" s="240"/>
      <c r="E7890" s="240"/>
      <c r="F7890" s="224"/>
      <c r="G7890" s="98"/>
      <c r="H7890" s="98"/>
      <c r="I7890" s="130"/>
      <c r="J7890" s="98"/>
      <c r="K7890" s="98"/>
      <c r="L7890" s="98"/>
      <c r="M7890" s="255"/>
      <c r="N7890" s="255"/>
      <c r="O7890" s="98"/>
      <c r="P7890" s="98"/>
      <c r="Q7890" s="130"/>
    </row>
    <row r="7891" spans="1:17" ht="12.6" customHeight="1" x14ac:dyDescent="0.2">
      <c r="A7891" s="234"/>
      <c r="B7891" s="98"/>
      <c r="C7891" s="130"/>
      <c r="D7891" s="240"/>
      <c r="E7891" s="240"/>
      <c r="F7891" s="224"/>
      <c r="G7891" s="98"/>
      <c r="H7891" s="98"/>
      <c r="I7891" s="130"/>
      <c r="J7891" s="98"/>
      <c r="K7891" s="98"/>
      <c r="L7891" s="98"/>
      <c r="M7891" s="255"/>
      <c r="N7891" s="255"/>
      <c r="O7891" s="98"/>
      <c r="P7891" s="98"/>
      <c r="Q7891" s="130"/>
    </row>
    <row r="7892" spans="1:17" ht="12.6" customHeight="1" x14ac:dyDescent="0.2">
      <c r="A7892" s="234"/>
      <c r="B7892" s="98"/>
      <c r="C7892" s="130"/>
      <c r="D7892" s="240"/>
      <c r="E7892" s="240"/>
      <c r="F7892" s="224"/>
      <c r="G7892" s="98"/>
      <c r="H7892" s="98"/>
      <c r="I7892" s="130"/>
      <c r="J7892" s="98"/>
      <c r="K7892" s="98"/>
      <c r="L7892" s="98"/>
      <c r="M7892" s="255"/>
      <c r="N7892" s="255"/>
      <c r="O7892" s="98"/>
      <c r="P7892" s="98"/>
      <c r="Q7892" s="130"/>
    </row>
    <row r="7893" spans="1:17" ht="12.6" customHeight="1" x14ac:dyDescent="0.2">
      <c r="A7893" s="234"/>
      <c r="B7893" s="98"/>
      <c r="C7893" s="130"/>
      <c r="D7893" s="240"/>
      <c r="E7893" s="240"/>
      <c r="F7893" s="224"/>
      <c r="G7893" s="98"/>
      <c r="H7893" s="98"/>
      <c r="I7893" s="130"/>
      <c r="J7893" s="98"/>
      <c r="K7893" s="98"/>
      <c r="L7893" s="98"/>
      <c r="M7893" s="255"/>
      <c r="N7893" s="255"/>
      <c r="O7893" s="98"/>
      <c r="P7893" s="98"/>
      <c r="Q7893" s="130"/>
    </row>
    <row r="7894" spans="1:17" ht="12.6" customHeight="1" x14ac:dyDescent="0.2">
      <c r="A7894" s="234"/>
      <c r="B7894" s="98"/>
      <c r="C7894" s="130"/>
      <c r="D7894" s="240"/>
      <c r="E7894" s="240"/>
      <c r="F7894" s="224"/>
      <c r="G7894" s="98"/>
      <c r="H7894" s="98"/>
      <c r="I7894" s="130"/>
      <c r="J7894" s="98"/>
      <c r="K7894" s="98"/>
      <c r="L7894" s="98"/>
      <c r="M7894" s="255"/>
      <c r="N7894" s="255"/>
      <c r="O7894" s="98"/>
      <c r="P7894" s="98"/>
      <c r="Q7894" s="130"/>
    </row>
    <row r="7895" spans="1:17" ht="12.6" customHeight="1" x14ac:dyDescent="0.2">
      <c r="A7895" s="234"/>
      <c r="B7895" s="98"/>
      <c r="C7895" s="130"/>
      <c r="D7895" s="240"/>
      <c r="E7895" s="240"/>
      <c r="F7895" s="224"/>
      <c r="G7895" s="98"/>
      <c r="H7895" s="98"/>
      <c r="I7895" s="130"/>
      <c r="J7895" s="98"/>
      <c r="K7895" s="98"/>
      <c r="L7895" s="98"/>
      <c r="M7895" s="255"/>
      <c r="N7895" s="255"/>
      <c r="O7895" s="98"/>
      <c r="P7895" s="98"/>
      <c r="Q7895" s="130"/>
    </row>
    <row r="7896" spans="1:17" ht="12.6" customHeight="1" x14ac:dyDescent="0.2">
      <c r="A7896" s="234"/>
      <c r="B7896" s="98"/>
      <c r="C7896" s="130"/>
      <c r="D7896" s="240"/>
      <c r="E7896" s="240"/>
      <c r="F7896" s="224"/>
      <c r="G7896" s="98"/>
      <c r="H7896" s="98"/>
      <c r="I7896" s="130"/>
      <c r="J7896" s="98"/>
      <c r="K7896" s="98"/>
      <c r="L7896" s="98"/>
      <c r="M7896" s="255"/>
      <c r="N7896" s="255"/>
      <c r="O7896" s="98"/>
      <c r="P7896" s="98"/>
      <c r="Q7896" s="130"/>
    </row>
    <row r="7897" spans="1:17" ht="12.6" customHeight="1" x14ac:dyDescent="0.2">
      <c r="A7897" s="234"/>
      <c r="B7897" s="98"/>
      <c r="C7897" s="130"/>
      <c r="D7897" s="240"/>
      <c r="E7897" s="240"/>
      <c r="F7897" s="224"/>
      <c r="G7897" s="98"/>
      <c r="H7897" s="98"/>
      <c r="I7897" s="130"/>
      <c r="J7897" s="98"/>
      <c r="K7897" s="98"/>
      <c r="L7897" s="98"/>
      <c r="M7897" s="255"/>
      <c r="N7897" s="255"/>
      <c r="O7897" s="98"/>
      <c r="P7897" s="98"/>
      <c r="Q7897" s="130"/>
    </row>
    <row r="7898" spans="1:17" ht="12.6" customHeight="1" x14ac:dyDescent="0.2">
      <c r="A7898" s="234"/>
      <c r="B7898" s="98"/>
      <c r="C7898" s="130"/>
      <c r="D7898" s="240"/>
      <c r="E7898" s="240"/>
      <c r="F7898" s="224"/>
      <c r="G7898" s="98"/>
      <c r="H7898" s="98"/>
      <c r="I7898" s="130"/>
      <c r="J7898" s="98"/>
      <c r="K7898" s="98"/>
      <c r="L7898" s="98"/>
      <c r="M7898" s="255"/>
      <c r="N7898" s="255"/>
      <c r="O7898" s="98"/>
      <c r="P7898" s="98"/>
      <c r="Q7898" s="130"/>
    </row>
    <row r="7899" spans="1:17" ht="12.6" customHeight="1" x14ac:dyDescent="0.2">
      <c r="A7899" s="234"/>
      <c r="B7899" s="98"/>
      <c r="C7899" s="130"/>
      <c r="D7899" s="240"/>
      <c r="E7899" s="240"/>
      <c r="F7899" s="224"/>
      <c r="G7899" s="98"/>
      <c r="H7899" s="98"/>
      <c r="I7899" s="130"/>
      <c r="J7899" s="98"/>
      <c r="K7899" s="98"/>
      <c r="L7899" s="98"/>
      <c r="M7899" s="255"/>
      <c r="N7899" s="255"/>
      <c r="O7899" s="98"/>
      <c r="P7899" s="98"/>
      <c r="Q7899" s="130"/>
    </row>
    <row r="7900" spans="1:17" ht="12.6" customHeight="1" x14ac:dyDescent="0.2">
      <c r="A7900" s="234"/>
      <c r="B7900" s="98"/>
      <c r="C7900" s="130"/>
      <c r="D7900" s="240"/>
      <c r="E7900" s="240"/>
      <c r="F7900" s="224"/>
      <c r="G7900" s="98"/>
      <c r="H7900" s="98"/>
      <c r="I7900" s="130"/>
      <c r="J7900" s="98"/>
      <c r="K7900" s="98"/>
      <c r="L7900" s="98"/>
      <c r="M7900" s="255"/>
      <c r="N7900" s="255"/>
      <c r="O7900" s="98"/>
      <c r="P7900" s="98"/>
      <c r="Q7900" s="130"/>
    </row>
    <row r="7901" spans="1:17" ht="12.6" customHeight="1" x14ac:dyDescent="0.2">
      <c r="A7901" s="234"/>
      <c r="B7901" s="98"/>
      <c r="C7901" s="130"/>
      <c r="D7901" s="240"/>
      <c r="E7901" s="240"/>
      <c r="F7901" s="224"/>
      <c r="G7901" s="98"/>
      <c r="H7901" s="98"/>
      <c r="I7901" s="130"/>
      <c r="J7901" s="98"/>
      <c r="K7901" s="98"/>
      <c r="L7901" s="98"/>
      <c r="M7901" s="255"/>
      <c r="N7901" s="255"/>
      <c r="O7901" s="98"/>
      <c r="P7901" s="98"/>
      <c r="Q7901" s="130"/>
    </row>
    <row r="7902" spans="1:17" ht="12.6" customHeight="1" x14ac:dyDescent="0.2">
      <c r="A7902" s="234"/>
      <c r="B7902" s="98"/>
      <c r="C7902" s="130"/>
      <c r="D7902" s="240"/>
      <c r="E7902" s="240"/>
      <c r="F7902" s="224"/>
      <c r="G7902" s="98"/>
      <c r="H7902" s="98"/>
      <c r="I7902" s="130"/>
      <c r="J7902" s="98"/>
      <c r="K7902" s="98"/>
      <c r="L7902" s="98"/>
      <c r="M7902" s="255"/>
      <c r="N7902" s="255"/>
      <c r="O7902" s="98"/>
      <c r="P7902" s="98"/>
      <c r="Q7902" s="130"/>
    </row>
    <row r="7903" spans="1:17" ht="12.6" customHeight="1" x14ac:dyDescent="0.2">
      <c r="A7903" s="234"/>
      <c r="B7903" s="98"/>
      <c r="C7903" s="130"/>
      <c r="D7903" s="240"/>
      <c r="E7903" s="240"/>
      <c r="F7903" s="224"/>
      <c r="G7903" s="98"/>
      <c r="H7903" s="98"/>
      <c r="I7903" s="130"/>
      <c r="J7903" s="98"/>
      <c r="K7903" s="98"/>
      <c r="L7903" s="98"/>
      <c r="M7903" s="255"/>
      <c r="N7903" s="255"/>
      <c r="O7903" s="98"/>
      <c r="P7903" s="98"/>
      <c r="Q7903" s="130"/>
    </row>
    <row r="7904" spans="1:17" ht="12.6" customHeight="1" x14ac:dyDescent="0.2">
      <c r="A7904" s="234"/>
      <c r="B7904" s="98"/>
      <c r="C7904" s="130"/>
      <c r="D7904" s="240"/>
      <c r="E7904" s="240"/>
      <c r="F7904" s="224"/>
      <c r="G7904" s="98"/>
      <c r="H7904" s="98"/>
      <c r="I7904" s="130"/>
      <c r="J7904" s="98"/>
      <c r="K7904" s="98"/>
      <c r="L7904" s="98"/>
      <c r="M7904" s="255"/>
      <c r="N7904" s="255"/>
      <c r="O7904" s="98"/>
      <c r="P7904" s="98"/>
      <c r="Q7904" s="130"/>
    </row>
    <row r="7905" spans="1:17" ht="12.6" customHeight="1" x14ac:dyDescent="0.2">
      <c r="A7905" s="234"/>
      <c r="B7905" s="98"/>
      <c r="C7905" s="130"/>
      <c r="D7905" s="240"/>
      <c r="E7905" s="240"/>
      <c r="F7905" s="224"/>
      <c r="G7905" s="98"/>
      <c r="H7905" s="98"/>
      <c r="I7905" s="130"/>
      <c r="J7905" s="98"/>
      <c r="K7905" s="98"/>
      <c r="L7905" s="98"/>
      <c r="M7905" s="255"/>
      <c r="N7905" s="255"/>
      <c r="O7905" s="98"/>
      <c r="P7905" s="98"/>
      <c r="Q7905" s="130"/>
    </row>
    <row r="7906" spans="1:17" ht="12.6" customHeight="1" x14ac:dyDescent="0.2">
      <c r="A7906" s="234"/>
      <c r="B7906" s="98"/>
      <c r="C7906" s="130"/>
      <c r="D7906" s="240"/>
      <c r="E7906" s="240"/>
      <c r="F7906" s="224"/>
      <c r="G7906" s="98"/>
      <c r="H7906" s="98"/>
      <c r="I7906" s="130"/>
      <c r="J7906" s="98"/>
      <c r="K7906" s="98"/>
      <c r="L7906" s="98"/>
      <c r="M7906" s="255"/>
      <c r="N7906" s="255"/>
      <c r="O7906" s="98"/>
      <c r="P7906" s="98"/>
      <c r="Q7906" s="130"/>
    </row>
    <row r="7907" spans="1:17" ht="12.6" customHeight="1" x14ac:dyDescent="0.2">
      <c r="A7907" s="234"/>
      <c r="B7907" s="98"/>
      <c r="C7907" s="130"/>
      <c r="D7907" s="240"/>
      <c r="E7907" s="240"/>
      <c r="F7907" s="224"/>
      <c r="G7907" s="98"/>
      <c r="H7907" s="98"/>
      <c r="I7907" s="130"/>
      <c r="J7907" s="98"/>
      <c r="K7907" s="98"/>
      <c r="L7907" s="98"/>
      <c r="M7907" s="255"/>
      <c r="N7907" s="255"/>
      <c r="O7907" s="98"/>
      <c r="P7907" s="98"/>
      <c r="Q7907" s="130"/>
    </row>
    <row r="7908" spans="1:17" ht="12.6" customHeight="1" x14ac:dyDescent="0.2">
      <c r="A7908" s="234"/>
      <c r="B7908" s="98"/>
      <c r="C7908" s="130"/>
      <c r="D7908" s="240"/>
      <c r="E7908" s="240"/>
      <c r="F7908" s="224"/>
      <c r="G7908" s="98"/>
      <c r="H7908" s="98"/>
      <c r="I7908" s="130"/>
      <c r="J7908" s="98"/>
      <c r="K7908" s="98"/>
      <c r="L7908" s="98"/>
      <c r="M7908" s="255"/>
      <c r="N7908" s="255"/>
      <c r="O7908" s="98"/>
      <c r="P7908" s="98"/>
      <c r="Q7908" s="130"/>
    </row>
    <row r="7909" spans="1:17" ht="12.6" customHeight="1" x14ac:dyDescent="0.2">
      <c r="A7909" s="234"/>
      <c r="B7909" s="98"/>
      <c r="C7909" s="130"/>
      <c r="D7909" s="240"/>
      <c r="E7909" s="240"/>
      <c r="F7909" s="224"/>
      <c r="G7909" s="98"/>
      <c r="H7909" s="98"/>
      <c r="I7909" s="130"/>
      <c r="J7909" s="98"/>
      <c r="K7909" s="98"/>
      <c r="L7909" s="98"/>
      <c r="M7909" s="255"/>
      <c r="N7909" s="255"/>
      <c r="O7909" s="98"/>
      <c r="P7909" s="98"/>
      <c r="Q7909" s="130"/>
    </row>
    <row r="7910" spans="1:17" ht="12.6" customHeight="1" x14ac:dyDescent="0.2">
      <c r="A7910" s="234"/>
      <c r="B7910" s="98"/>
      <c r="C7910" s="130"/>
      <c r="D7910" s="240"/>
      <c r="E7910" s="240"/>
      <c r="F7910" s="224"/>
      <c r="G7910" s="98"/>
      <c r="H7910" s="98"/>
      <c r="I7910" s="130"/>
      <c r="J7910" s="98"/>
      <c r="K7910" s="98"/>
      <c r="L7910" s="98"/>
      <c r="M7910" s="255"/>
      <c r="N7910" s="255"/>
      <c r="O7910" s="98"/>
      <c r="P7910" s="98"/>
      <c r="Q7910" s="130"/>
    </row>
    <row r="7911" spans="1:17" ht="12.6" customHeight="1" x14ac:dyDescent="0.2">
      <c r="A7911" s="234"/>
      <c r="B7911" s="98"/>
      <c r="C7911" s="130"/>
      <c r="D7911" s="240"/>
      <c r="E7911" s="240"/>
      <c r="F7911" s="224"/>
      <c r="G7911" s="98"/>
      <c r="H7911" s="98"/>
      <c r="I7911" s="130"/>
      <c r="J7911" s="98"/>
      <c r="K7911" s="98"/>
      <c r="L7911" s="98"/>
      <c r="M7911" s="255"/>
      <c r="N7911" s="255"/>
      <c r="O7911" s="98"/>
      <c r="P7911" s="98"/>
      <c r="Q7911" s="130"/>
    </row>
    <row r="7912" spans="1:17" ht="12.6" customHeight="1" x14ac:dyDescent="0.2">
      <c r="A7912" s="234"/>
      <c r="B7912" s="98"/>
      <c r="C7912" s="130"/>
      <c r="D7912" s="240"/>
      <c r="E7912" s="240"/>
      <c r="F7912" s="224"/>
      <c r="G7912" s="98"/>
      <c r="H7912" s="98"/>
      <c r="I7912" s="130"/>
      <c r="J7912" s="98"/>
      <c r="K7912" s="98"/>
      <c r="L7912" s="98"/>
      <c r="M7912" s="255"/>
      <c r="N7912" s="255"/>
      <c r="O7912" s="98"/>
      <c r="P7912" s="98"/>
      <c r="Q7912" s="130"/>
    </row>
    <row r="7913" spans="1:17" ht="12.6" customHeight="1" x14ac:dyDescent="0.2">
      <c r="A7913" s="234"/>
      <c r="B7913" s="98"/>
      <c r="C7913" s="130"/>
      <c r="D7913" s="240"/>
      <c r="E7913" s="240"/>
      <c r="F7913" s="224"/>
      <c r="G7913" s="98"/>
      <c r="H7913" s="98"/>
      <c r="I7913" s="130"/>
      <c r="J7913" s="98"/>
      <c r="K7913" s="98"/>
      <c r="L7913" s="98"/>
      <c r="M7913" s="255"/>
      <c r="N7913" s="255"/>
      <c r="O7913" s="98"/>
      <c r="P7913" s="98"/>
      <c r="Q7913" s="130"/>
    </row>
    <row r="7914" spans="1:17" ht="12.6" customHeight="1" x14ac:dyDescent="0.2">
      <c r="A7914" s="234"/>
      <c r="B7914" s="98"/>
      <c r="C7914" s="130"/>
      <c r="D7914" s="240"/>
      <c r="E7914" s="240"/>
      <c r="F7914" s="224"/>
      <c r="G7914" s="98"/>
      <c r="H7914" s="98"/>
      <c r="I7914" s="130"/>
      <c r="J7914" s="98"/>
      <c r="K7914" s="98"/>
      <c r="L7914" s="98"/>
      <c r="M7914" s="255"/>
      <c r="N7914" s="255"/>
      <c r="O7914" s="98"/>
      <c r="P7914" s="98"/>
      <c r="Q7914" s="130"/>
    </row>
    <row r="7915" spans="1:17" ht="12.6" customHeight="1" x14ac:dyDescent="0.2">
      <c r="A7915" s="234"/>
      <c r="B7915" s="98"/>
      <c r="C7915" s="130"/>
      <c r="D7915" s="240"/>
      <c r="E7915" s="240"/>
      <c r="F7915" s="224"/>
      <c r="G7915" s="98"/>
      <c r="H7915" s="98"/>
      <c r="I7915" s="130"/>
      <c r="J7915" s="98"/>
      <c r="K7915" s="98"/>
      <c r="L7915" s="98"/>
      <c r="M7915" s="255"/>
      <c r="N7915" s="255"/>
      <c r="O7915" s="98"/>
      <c r="P7915" s="98"/>
      <c r="Q7915" s="130"/>
    </row>
    <row r="7916" spans="1:17" ht="12.6" customHeight="1" x14ac:dyDescent="0.2">
      <c r="A7916" s="234"/>
      <c r="B7916" s="98"/>
      <c r="C7916" s="130"/>
      <c r="D7916" s="240"/>
      <c r="E7916" s="240"/>
      <c r="F7916" s="224"/>
      <c r="G7916" s="98"/>
      <c r="H7916" s="98"/>
      <c r="I7916" s="130"/>
      <c r="J7916" s="98"/>
      <c r="K7916" s="98"/>
      <c r="L7916" s="98"/>
      <c r="M7916" s="255"/>
      <c r="N7916" s="255"/>
      <c r="O7916" s="98"/>
      <c r="P7916" s="98"/>
      <c r="Q7916" s="130"/>
    </row>
    <row r="7917" spans="1:17" ht="12.6" customHeight="1" x14ac:dyDescent="0.2">
      <c r="A7917" s="234"/>
      <c r="B7917" s="98"/>
      <c r="C7917" s="130"/>
      <c r="D7917" s="240"/>
      <c r="E7917" s="240"/>
      <c r="F7917" s="224"/>
      <c r="G7917" s="98"/>
      <c r="H7917" s="98"/>
      <c r="I7917" s="130"/>
      <c r="J7917" s="98"/>
      <c r="K7917" s="98"/>
      <c r="L7917" s="98"/>
      <c r="M7917" s="255"/>
      <c r="N7917" s="255"/>
      <c r="O7917" s="98"/>
      <c r="P7917" s="98"/>
      <c r="Q7917" s="130"/>
    </row>
    <row r="7918" spans="1:17" ht="12.6" customHeight="1" x14ac:dyDescent="0.2">
      <c r="A7918" s="234"/>
      <c r="B7918" s="98"/>
      <c r="C7918" s="130"/>
      <c r="D7918" s="240"/>
      <c r="E7918" s="240"/>
      <c r="F7918" s="224"/>
      <c r="G7918" s="98"/>
      <c r="H7918" s="98"/>
      <c r="I7918" s="130"/>
      <c r="J7918" s="98"/>
      <c r="K7918" s="98"/>
      <c r="L7918" s="98"/>
      <c r="M7918" s="255"/>
      <c r="N7918" s="255"/>
      <c r="O7918" s="98"/>
      <c r="P7918" s="98"/>
      <c r="Q7918" s="130"/>
    </row>
    <row r="7919" spans="1:17" ht="12.6" customHeight="1" x14ac:dyDescent="0.2">
      <c r="A7919" s="234"/>
      <c r="B7919" s="98"/>
      <c r="C7919" s="130"/>
      <c r="D7919" s="240"/>
      <c r="E7919" s="240"/>
      <c r="F7919" s="224"/>
      <c r="G7919" s="98"/>
      <c r="H7919" s="98"/>
      <c r="I7919" s="130"/>
      <c r="J7919" s="98"/>
      <c r="K7919" s="98"/>
      <c r="L7919" s="98"/>
      <c r="M7919" s="255"/>
      <c r="N7919" s="255"/>
      <c r="O7919" s="98"/>
      <c r="P7919" s="98"/>
      <c r="Q7919" s="130"/>
    </row>
    <row r="7920" spans="1:17" ht="12.6" customHeight="1" x14ac:dyDescent="0.2">
      <c r="A7920" s="234"/>
      <c r="B7920" s="98"/>
      <c r="C7920" s="130"/>
      <c r="D7920" s="240"/>
      <c r="E7920" s="240"/>
      <c r="F7920" s="224"/>
      <c r="G7920" s="98"/>
      <c r="H7920" s="98"/>
      <c r="I7920" s="130"/>
      <c r="J7920" s="98"/>
      <c r="K7920" s="98"/>
      <c r="L7920" s="98"/>
      <c r="M7920" s="255"/>
      <c r="N7920" s="255"/>
      <c r="O7920" s="98"/>
      <c r="P7920" s="98"/>
      <c r="Q7920" s="130"/>
    </row>
    <row r="7921" spans="1:17" ht="12.6" customHeight="1" x14ac:dyDescent="0.2">
      <c r="A7921" s="234"/>
      <c r="B7921" s="98"/>
      <c r="C7921" s="130"/>
      <c r="D7921" s="240"/>
      <c r="E7921" s="240"/>
      <c r="F7921" s="224"/>
      <c r="G7921" s="98"/>
      <c r="H7921" s="98"/>
      <c r="I7921" s="130"/>
      <c r="J7921" s="98"/>
      <c r="K7921" s="98"/>
      <c r="L7921" s="98"/>
      <c r="M7921" s="255"/>
      <c r="N7921" s="255"/>
      <c r="O7921" s="98"/>
      <c r="P7921" s="98"/>
      <c r="Q7921" s="130"/>
    </row>
    <row r="7922" spans="1:17" ht="12.6" customHeight="1" x14ac:dyDescent="0.2">
      <c r="A7922" s="234"/>
      <c r="B7922" s="98"/>
      <c r="C7922" s="130"/>
      <c r="D7922" s="240"/>
      <c r="E7922" s="240"/>
      <c r="F7922" s="224"/>
      <c r="G7922" s="98"/>
      <c r="H7922" s="98"/>
      <c r="I7922" s="130"/>
      <c r="J7922" s="98"/>
      <c r="K7922" s="98"/>
      <c r="L7922" s="98"/>
      <c r="M7922" s="255"/>
      <c r="N7922" s="255"/>
      <c r="O7922" s="98"/>
      <c r="P7922" s="98"/>
      <c r="Q7922" s="130"/>
    </row>
    <row r="7923" spans="1:17" ht="12.6" customHeight="1" x14ac:dyDescent="0.2">
      <c r="A7923" s="234"/>
      <c r="B7923" s="98"/>
      <c r="C7923" s="130"/>
      <c r="D7923" s="240"/>
      <c r="E7923" s="240"/>
      <c r="F7923" s="224"/>
      <c r="G7923" s="98"/>
      <c r="H7923" s="98"/>
      <c r="I7923" s="130"/>
      <c r="J7923" s="98"/>
      <c r="K7923" s="98"/>
      <c r="L7923" s="98"/>
      <c r="M7923" s="255"/>
      <c r="N7923" s="255"/>
      <c r="O7923" s="98"/>
      <c r="P7923" s="98"/>
      <c r="Q7923" s="130"/>
    </row>
    <row r="7924" spans="1:17" ht="12.6" customHeight="1" x14ac:dyDescent="0.2">
      <c r="A7924" s="234"/>
      <c r="B7924" s="98"/>
      <c r="C7924" s="130"/>
      <c r="D7924" s="240"/>
      <c r="E7924" s="240"/>
      <c r="F7924" s="224"/>
      <c r="G7924" s="98"/>
      <c r="H7924" s="98"/>
      <c r="I7924" s="130"/>
      <c r="J7924" s="98"/>
      <c r="K7924" s="98"/>
      <c r="L7924" s="98"/>
      <c r="M7924" s="255"/>
      <c r="N7924" s="255"/>
      <c r="O7924" s="98"/>
      <c r="P7924" s="98"/>
      <c r="Q7924" s="130"/>
    </row>
    <row r="7925" spans="1:17" ht="12.6" customHeight="1" x14ac:dyDescent="0.2">
      <c r="A7925" s="234"/>
      <c r="B7925" s="98"/>
      <c r="C7925" s="130"/>
      <c r="D7925" s="240"/>
      <c r="E7925" s="240"/>
      <c r="F7925" s="224"/>
      <c r="G7925" s="98"/>
      <c r="H7925" s="98"/>
      <c r="I7925" s="130"/>
      <c r="J7925" s="98"/>
      <c r="K7925" s="98"/>
      <c r="L7925" s="98"/>
      <c r="M7925" s="255"/>
      <c r="N7925" s="255"/>
      <c r="O7925" s="98"/>
      <c r="P7925" s="98"/>
      <c r="Q7925" s="130"/>
    </row>
    <row r="7926" spans="1:17" ht="12.6" customHeight="1" x14ac:dyDescent="0.2">
      <c r="A7926" s="234"/>
      <c r="B7926" s="98"/>
      <c r="C7926" s="130"/>
      <c r="D7926" s="240"/>
      <c r="E7926" s="240"/>
      <c r="F7926" s="224"/>
      <c r="G7926" s="98"/>
      <c r="H7926" s="98"/>
      <c r="I7926" s="130"/>
      <c r="J7926" s="98"/>
      <c r="K7926" s="98"/>
      <c r="L7926" s="98"/>
      <c r="M7926" s="255"/>
      <c r="N7926" s="255"/>
      <c r="O7926" s="98"/>
      <c r="P7926" s="98"/>
      <c r="Q7926" s="130"/>
    </row>
    <row r="7927" spans="1:17" ht="12.6" customHeight="1" x14ac:dyDescent="0.2">
      <c r="A7927" s="234"/>
      <c r="B7927" s="98"/>
      <c r="C7927" s="130"/>
      <c r="D7927" s="240"/>
      <c r="E7927" s="240"/>
      <c r="F7927" s="224"/>
      <c r="G7927" s="98"/>
      <c r="H7927" s="98"/>
      <c r="I7927" s="130"/>
      <c r="J7927" s="98"/>
      <c r="K7927" s="98"/>
      <c r="L7927" s="98"/>
      <c r="M7927" s="255"/>
      <c r="N7927" s="255"/>
      <c r="O7927" s="98"/>
      <c r="P7927" s="98"/>
      <c r="Q7927" s="130"/>
    </row>
    <row r="7928" spans="1:17" ht="12.6" customHeight="1" x14ac:dyDescent="0.2">
      <c r="A7928" s="234"/>
      <c r="B7928" s="98"/>
      <c r="C7928" s="130"/>
      <c r="D7928" s="240"/>
      <c r="E7928" s="240"/>
      <c r="F7928" s="224"/>
      <c r="G7928" s="98"/>
      <c r="H7928" s="98"/>
      <c r="I7928" s="130"/>
      <c r="J7928" s="98"/>
      <c r="K7928" s="98"/>
      <c r="L7928" s="98"/>
      <c r="M7928" s="255"/>
      <c r="N7928" s="255"/>
      <c r="O7928" s="98"/>
      <c r="P7928" s="98"/>
      <c r="Q7928" s="130"/>
    </row>
    <row r="7929" spans="1:17" ht="12.6" customHeight="1" x14ac:dyDescent="0.2">
      <c r="A7929" s="234"/>
      <c r="B7929" s="98"/>
      <c r="C7929" s="130"/>
      <c r="D7929" s="240"/>
      <c r="E7929" s="240"/>
      <c r="F7929" s="224"/>
      <c r="G7929" s="98"/>
      <c r="H7929" s="98"/>
      <c r="I7929" s="130"/>
      <c r="J7929" s="98"/>
      <c r="K7929" s="98"/>
      <c r="L7929" s="98"/>
      <c r="M7929" s="255"/>
      <c r="N7929" s="255"/>
      <c r="O7929" s="98"/>
      <c r="P7929" s="98"/>
      <c r="Q7929" s="130"/>
    </row>
    <row r="7930" spans="1:17" ht="12.6" customHeight="1" x14ac:dyDescent="0.2">
      <c r="A7930" s="234"/>
      <c r="B7930" s="98"/>
      <c r="C7930" s="130"/>
      <c r="D7930" s="240"/>
      <c r="E7930" s="240"/>
      <c r="F7930" s="224"/>
      <c r="G7930" s="98"/>
      <c r="H7930" s="98"/>
      <c r="I7930" s="130"/>
      <c r="J7930" s="98"/>
      <c r="K7930" s="98"/>
      <c r="L7930" s="98"/>
      <c r="M7930" s="255"/>
      <c r="N7930" s="255"/>
      <c r="O7930" s="98"/>
      <c r="P7930" s="98"/>
      <c r="Q7930" s="130"/>
    </row>
    <row r="7931" spans="1:17" ht="12.6" customHeight="1" x14ac:dyDescent="0.2">
      <c r="A7931" s="234"/>
      <c r="B7931" s="98"/>
      <c r="C7931" s="130"/>
      <c r="D7931" s="240"/>
      <c r="E7931" s="240"/>
      <c r="F7931" s="224"/>
      <c r="G7931" s="98"/>
      <c r="H7931" s="98"/>
      <c r="I7931" s="130"/>
      <c r="J7931" s="98"/>
      <c r="K7931" s="98"/>
      <c r="L7931" s="98"/>
      <c r="M7931" s="255"/>
      <c r="N7931" s="255"/>
      <c r="O7931" s="98"/>
      <c r="P7931" s="98"/>
      <c r="Q7931" s="130"/>
    </row>
    <row r="7932" spans="1:17" ht="12.6" customHeight="1" x14ac:dyDescent="0.2">
      <c r="A7932" s="234"/>
      <c r="B7932" s="98"/>
      <c r="C7932" s="130"/>
      <c r="D7932" s="240"/>
      <c r="E7932" s="240"/>
      <c r="F7932" s="224"/>
      <c r="G7932" s="98"/>
      <c r="H7932" s="98"/>
      <c r="I7932" s="130"/>
      <c r="J7932" s="98"/>
      <c r="K7932" s="98"/>
      <c r="L7932" s="98"/>
      <c r="M7932" s="255"/>
      <c r="N7932" s="255"/>
      <c r="O7932" s="98"/>
      <c r="P7932" s="98"/>
      <c r="Q7932" s="130"/>
    </row>
    <row r="7933" spans="1:17" ht="12.6" customHeight="1" x14ac:dyDescent="0.2">
      <c r="A7933" s="234"/>
      <c r="B7933" s="98"/>
      <c r="C7933" s="130"/>
      <c r="D7933" s="240"/>
      <c r="E7933" s="240"/>
      <c r="F7933" s="224"/>
      <c r="G7933" s="98"/>
      <c r="H7933" s="98"/>
      <c r="I7933" s="130"/>
      <c r="J7933" s="98"/>
      <c r="K7933" s="98"/>
      <c r="L7933" s="98"/>
      <c r="M7933" s="255"/>
      <c r="N7933" s="255"/>
      <c r="O7933" s="98"/>
      <c r="P7933" s="98"/>
      <c r="Q7933" s="130"/>
    </row>
    <row r="7934" spans="1:17" ht="12.6" customHeight="1" x14ac:dyDescent="0.2">
      <c r="A7934" s="234"/>
      <c r="B7934" s="98"/>
      <c r="C7934" s="130"/>
      <c r="D7934" s="240"/>
      <c r="E7934" s="240"/>
      <c r="F7934" s="224"/>
      <c r="G7934" s="98"/>
      <c r="H7934" s="98"/>
      <c r="I7934" s="130"/>
      <c r="J7934" s="98"/>
      <c r="K7934" s="98"/>
      <c r="L7934" s="98"/>
      <c r="M7934" s="255"/>
      <c r="N7934" s="255"/>
      <c r="O7934" s="98"/>
      <c r="P7934" s="98"/>
      <c r="Q7934" s="130"/>
    </row>
    <row r="7935" spans="1:17" ht="12.6" customHeight="1" x14ac:dyDescent="0.2">
      <c r="A7935" s="234"/>
      <c r="B7935" s="98"/>
      <c r="C7935" s="130"/>
      <c r="D7935" s="240"/>
      <c r="E7935" s="240"/>
      <c r="F7935" s="224"/>
      <c r="G7935" s="98"/>
      <c r="H7935" s="98"/>
      <c r="I7935" s="130"/>
      <c r="J7935" s="98"/>
      <c r="K7935" s="98"/>
      <c r="L7935" s="98"/>
      <c r="M7935" s="255"/>
      <c r="N7935" s="255"/>
      <c r="O7935" s="98"/>
      <c r="P7935" s="98"/>
      <c r="Q7935" s="130"/>
    </row>
    <row r="7936" spans="1:17" ht="12.6" customHeight="1" x14ac:dyDescent="0.2">
      <c r="A7936" s="234"/>
      <c r="B7936" s="98"/>
      <c r="C7936" s="130"/>
      <c r="D7936" s="240"/>
      <c r="E7936" s="240"/>
      <c r="F7936" s="224"/>
      <c r="G7936" s="98"/>
      <c r="H7936" s="98"/>
      <c r="I7936" s="130"/>
      <c r="J7936" s="98"/>
      <c r="K7936" s="98"/>
      <c r="L7936" s="98"/>
      <c r="M7936" s="255"/>
      <c r="N7936" s="255"/>
      <c r="O7936" s="98"/>
      <c r="P7936" s="98"/>
      <c r="Q7936" s="130"/>
    </row>
    <row r="7937" spans="1:17" ht="12.6" customHeight="1" x14ac:dyDescent="0.2">
      <c r="A7937" s="234"/>
      <c r="B7937" s="98"/>
      <c r="C7937" s="130"/>
      <c r="D7937" s="240"/>
      <c r="E7937" s="240"/>
      <c r="F7937" s="224"/>
      <c r="G7937" s="98"/>
      <c r="H7937" s="98"/>
      <c r="I7937" s="130"/>
      <c r="J7937" s="98"/>
      <c r="K7937" s="98"/>
      <c r="L7937" s="98"/>
      <c r="M7937" s="255"/>
      <c r="N7937" s="255"/>
      <c r="O7937" s="98"/>
      <c r="P7937" s="98"/>
      <c r="Q7937" s="130"/>
    </row>
    <row r="7938" spans="1:17" ht="12.6" customHeight="1" x14ac:dyDescent="0.2">
      <c r="A7938" s="234"/>
      <c r="B7938" s="98"/>
      <c r="C7938" s="130"/>
      <c r="D7938" s="240"/>
      <c r="E7938" s="240"/>
      <c r="F7938" s="224"/>
      <c r="G7938" s="98"/>
      <c r="H7938" s="98"/>
      <c r="I7938" s="130"/>
      <c r="J7938" s="98"/>
      <c r="K7938" s="98"/>
      <c r="L7938" s="98"/>
      <c r="M7938" s="255"/>
      <c r="N7938" s="255"/>
      <c r="O7938" s="98"/>
      <c r="P7938" s="98"/>
      <c r="Q7938" s="130"/>
    </row>
    <row r="7939" spans="1:17" ht="12.6" customHeight="1" x14ac:dyDescent="0.2">
      <c r="A7939" s="234"/>
      <c r="B7939" s="98"/>
      <c r="C7939" s="130"/>
      <c r="D7939" s="240"/>
      <c r="E7939" s="240"/>
      <c r="F7939" s="224"/>
      <c r="G7939" s="98"/>
      <c r="H7939" s="98"/>
      <c r="I7939" s="130"/>
      <c r="J7939" s="98"/>
      <c r="K7939" s="98"/>
      <c r="L7939" s="98"/>
      <c r="M7939" s="255"/>
      <c r="N7939" s="255"/>
      <c r="O7939" s="98"/>
      <c r="P7939" s="98"/>
      <c r="Q7939" s="130"/>
    </row>
    <row r="7940" spans="1:17" ht="12.6" customHeight="1" x14ac:dyDescent="0.2">
      <c r="A7940" s="234"/>
      <c r="B7940" s="98"/>
      <c r="C7940" s="130"/>
      <c r="D7940" s="240"/>
      <c r="E7940" s="240"/>
      <c r="F7940" s="224"/>
      <c r="G7940" s="98"/>
      <c r="H7940" s="98"/>
      <c r="I7940" s="130"/>
      <c r="J7940" s="98"/>
      <c r="K7940" s="98"/>
      <c r="L7940" s="98"/>
      <c r="M7940" s="255"/>
      <c r="N7940" s="255"/>
      <c r="O7940" s="98"/>
      <c r="P7940" s="98"/>
      <c r="Q7940" s="130"/>
    </row>
    <row r="7941" spans="1:17" ht="12.6" customHeight="1" x14ac:dyDescent="0.2">
      <c r="A7941" s="234"/>
      <c r="B7941" s="98"/>
      <c r="C7941" s="130"/>
      <c r="D7941" s="240"/>
      <c r="E7941" s="240"/>
      <c r="F7941" s="224"/>
      <c r="G7941" s="98"/>
      <c r="H7941" s="98"/>
      <c r="I7941" s="130"/>
      <c r="J7941" s="98"/>
      <c r="K7941" s="98"/>
      <c r="L7941" s="98"/>
      <c r="M7941" s="255"/>
      <c r="N7941" s="255"/>
      <c r="O7941" s="98"/>
      <c r="P7941" s="98"/>
      <c r="Q7941" s="130"/>
    </row>
    <row r="7942" spans="1:17" ht="12.6" customHeight="1" x14ac:dyDescent="0.2">
      <c r="A7942" s="234"/>
      <c r="B7942" s="98"/>
      <c r="C7942" s="130"/>
      <c r="D7942" s="240"/>
      <c r="E7942" s="240"/>
      <c r="F7942" s="224"/>
      <c r="G7942" s="98"/>
      <c r="H7942" s="98"/>
      <c r="I7942" s="130"/>
      <c r="J7942" s="98"/>
      <c r="K7942" s="98"/>
      <c r="L7942" s="98"/>
      <c r="M7942" s="255"/>
      <c r="N7942" s="255"/>
      <c r="O7942" s="98"/>
      <c r="P7942" s="98"/>
      <c r="Q7942" s="130"/>
    </row>
    <row r="7943" spans="1:17" ht="12.6" customHeight="1" x14ac:dyDescent="0.2">
      <c r="A7943" s="234"/>
      <c r="B7943" s="98"/>
      <c r="C7943" s="130"/>
      <c r="D7943" s="240"/>
      <c r="E7943" s="240"/>
      <c r="F7943" s="224"/>
      <c r="G7943" s="98"/>
      <c r="H7943" s="98"/>
      <c r="I7943" s="130"/>
      <c r="J7943" s="98"/>
      <c r="K7943" s="98"/>
      <c r="L7943" s="98"/>
      <c r="M7943" s="255"/>
      <c r="N7943" s="255"/>
      <c r="O7943" s="98"/>
      <c r="P7943" s="98"/>
      <c r="Q7943" s="130"/>
    </row>
    <row r="7944" spans="1:17" ht="12.6" customHeight="1" x14ac:dyDescent="0.2">
      <c r="A7944" s="234"/>
      <c r="B7944" s="98"/>
      <c r="C7944" s="130"/>
      <c r="D7944" s="240"/>
      <c r="E7944" s="240"/>
      <c r="F7944" s="224"/>
      <c r="G7944" s="98"/>
      <c r="H7944" s="98"/>
      <c r="I7944" s="130"/>
      <c r="J7944" s="98"/>
      <c r="K7944" s="98"/>
      <c r="L7944" s="98"/>
      <c r="M7944" s="255"/>
      <c r="N7944" s="255"/>
      <c r="O7944" s="98"/>
      <c r="P7944" s="98"/>
      <c r="Q7944" s="130"/>
    </row>
    <row r="7945" spans="1:17" ht="12.6" customHeight="1" x14ac:dyDescent="0.2">
      <c r="A7945" s="234"/>
      <c r="B7945" s="98"/>
      <c r="C7945" s="130"/>
      <c r="D7945" s="240"/>
      <c r="E7945" s="240"/>
      <c r="F7945" s="224"/>
      <c r="G7945" s="98"/>
      <c r="H7945" s="98"/>
      <c r="I7945" s="130"/>
      <c r="J7945" s="98"/>
      <c r="K7945" s="98"/>
      <c r="L7945" s="98"/>
      <c r="M7945" s="255"/>
      <c r="N7945" s="255"/>
      <c r="O7945" s="98"/>
      <c r="P7945" s="98"/>
      <c r="Q7945" s="130"/>
    </row>
    <row r="7946" spans="1:17" ht="12.6" customHeight="1" x14ac:dyDescent="0.2">
      <c r="A7946" s="234"/>
      <c r="B7946" s="98"/>
      <c r="C7946" s="130"/>
      <c r="D7946" s="240"/>
      <c r="E7946" s="240"/>
      <c r="F7946" s="224"/>
      <c r="G7946" s="98"/>
      <c r="H7946" s="98"/>
      <c r="I7946" s="130"/>
      <c r="J7946" s="98"/>
      <c r="K7946" s="98"/>
      <c r="L7946" s="98"/>
      <c r="M7946" s="255"/>
      <c r="N7946" s="255"/>
      <c r="O7946" s="98"/>
      <c r="P7946" s="98"/>
      <c r="Q7946" s="130"/>
    </row>
    <row r="7947" spans="1:17" ht="12.6" customHeight="1" x14ac:dyDescent="0.2">
      <c r="A7947" s="234"/>
      <c r="B7947" s="98"/>
      <c r="C7947" s="130"/>
      <c r="D7947" s="240"/>
      <c r="E7947" s="240"/>
      <c r="F7947" s="224"/>
      <c r="G7947" s="98"/>
      <c r="H7947" s="98"/>
      <c r="I7947" s="130"/>
      <c r="J7947" s="98"/>
      <c r="K7947" s="98"/>
      <c r="L7947" s="98"/>
      <c r="M7947" s="255"/>
      <c r="N7947" s="255"/>
      <c r="O7947" s="98"/>
      <c r="P7947" s="98"/>
      <c r="Q7947" s="130"/>
    </row>
    <row r="7948" spans="1:17" ht="12.6" customHeight="1" x14ac:dyDescent="0.2">
      <c r="A7948" s="234"/>
      <c r="B7948" s="98"/>
      <c r="C7948" s="130"/>
      <c r="D7948" s="240"/>
      <c r="E7948" s="240"/>
      <c r="F7948" s="224"/>
      <c r="G7948" s="98"/>
      <c r="H7948" s="98"/>
      <c r="I7948" s="130"/>
      <c r="J7948" s="98"/>
      <c r="K7948" s="98"/>
      <c r="L7948" s="98"/>
      <c r="M7948" s="255"/>
      <c r="N7948" s="255"/>
      <c r="O7948" s="98"/>
      <c r="P7948" s="98"/>
      <c r="Q7948" s="130"/>
    </row>
    <row r="7949" spans="1:17" ht="12.6" customHeight="1" x14ac:dyDescent="0.2">
      <c r="A7949" s="234"/>
      <c r="B7949" s="98"/>
      <c r="C7949" s="130"/>
      <c r="D7949" s="240"/>
      <c r="E7949" s="240"/>
      <c r="F7949" s="224"/>
      <c r="G7949" s="98"/>
      <c r="H7949" s="98"/>
      <c r="I7949" s="130"/>
      <c r="J7949" s="98"/>
      <c r="K7949" s="98"/>
      <c r="L7949" s="98"/>
      <c r="M7949" s="255"/>
      <c r="N7949" s="255"/>
      <c r="O7949" s="98"/>
      <c r="P7949" s="98"/>
      <c r="Q7949" s="130"/>
    </row>
    <row r="7950" spans="1:17" ht="12.6" customHeight="1" x14ac:dyDescent="0.2">
      <c r="A7950" s="234"/>
      <c r="B7950" s="98"/>
      <c r="C7950" s="130"/>
      <c r="D7950" s="240"/>
      <c r="E7950" s="240"/>
      <c r="F7950" s="224"/>
      <c r="G7950" s="98"/>
      <c r="H7950" s="98"/>
      <c r="I7950" s="130"/>
      <c r="J7950" s="98"/>
      <c r="K7950" s="98"/>
      <c r="L7950" s="98"/>
      <c r="M7950" s="255"/>
      <c r="N7950" s="255"/>
      <c r="O7950" s="98"/>
      <c r="P7950" s="98"/>
      <c r="Q7950" s="130"/>
    </row>
    <row r="7951" spans="1:17" ht="12.6" customHeight="1" x14ac:dyDescent="0.2">
      <c r="A7951" s="234"/>
      <c r="B7951" s="98"/>
      <c r="C7951" s="130"/>
      <c r="D7951" s="240"/>
      <c r="E7951" s="240"/>
      <c r="F7951" s="224"/>
      <c r="G7951" s="98"/>
      <c r="H7951" s="98"/>
      <c r="I7951" s="130"/>
      <c r="J7951" s="98"/>
      <c r="K7951" s="98"/>
      <c r="L7951" s="98"/>
      <c r="M7951" s="255"/>
      <c r="N7951" s="255"/>
      <c r="O7951" s="98"/>
      <c r="P7951" s="98"/>
      <c r="Q7951" s="130"/>
    </row>
    <row r="7952" spans="1:17" ht="12.6" customHeight="1" x14ac:dyDescent="0.2">
      <c r="A7952" s="234"/>
      <c r="B7952" s="98"/>
      <c r="C7952" s="130"/>
      <c r="D7952" s="240"/>
      <c r="E7952" s="240"/>
      <c r="F7952" s="224"/>
      <c r="G7952" s="98"/>
      <c r="H7952" s="98"/>
      <c r="I7952" s="130"/>
      <c r="J7952" s="98"/>
      <c r="K7952" s="98"/>
      <c r="L7952" s="98"/>
      <c r="M7952" s="255"/>
      <c r="N7952" s="255"/>
      <c r="O7952" s="98"/>
      <c r="P7952" s="98"/>
      <c r="Q7952" s="130"/>
    </row>
    <row r="7953" spans="1:17" ht="12.6" customHeight="1" x14ac:dyDescent="0.2">
      <c r="A7953" s="234"/>
      <c r="B7953" s="98"/>
      <c r="C7953" s="130"/>
      <c r="D7953" s="240"/>
      <c r="E7953" s="240"/>
      <c r="F7953" s="224"/>
      <c r="G7953" s="98"/>
      <c r="H7953" s="98"/>
      <c r="I7953" s="130"/>
      <c r="J7953" s="98"/>
      <c r="K7953" s="98"/>
      <c r="L7953" s="98"/>
      <c r="M7953" s="255"/>
      <c r="N7953" s="255"/>
      <c r="O7953" s="98"/>
      <c r="P7953" s="98"/>
      <c r="Q7953" s="130"/>
    </row>
    <row r="7954" spans="1:17" ht="12.6" customHeight="1" x14ac:dyDescent="0.2">
      <c r="A7954" s="234"/>
      <c r="B7954" s="98"/>
      <c r="C7954" s="130"/>
      <c r="D7954" s="240"/>
      <c r="E7954" s="240"/>
      <c r="F7954" s="224"/>
      <c r="G7954" s="98"/>
      <c r="H7954" s="98"/>
      <c r="I7954" s="130"/>
      <c r="J7954" s="98"/>
      <c r="K7954" s="98"/>
      <c r="L7954" s="98"/>
      <c r="M7954" s="255"/>
      <c r="N7954" s="255"/>
      <c r="O7954" s="98"/>
      <c r="P7954" s="98"/>
      <c r="Q7954" s="130"/>
    </row>
    <row r="7955" spans="1:17" ht="12.6" customHeight="1" x14ac:dyDescent="0.2">
      <c r="A7955" s="234"/>
      <c r="B7955" s="98"/>
      <c r="C7955" s="130"/>
      <c r="D7955" s="240"/>
      <c r="E7955" s="240"/>
      <c r="F7955" s="224"/>
      <c r="G7955" s="98"/>
      <c r="H7955" s="98"/>
      <c r="I7955" s="130"/>
      <c r="J7955" s="98"/>
      <c r="K7955" s="98"/>
      <c r="L7955" s="98"/>
      <c r="M7955" s="255"/>
      <c r="N7955" s="255"/>
      <c r="O7955" s="98"/>
      <c r="P7955" s="98"/>
      <c r="Q7955" s="130"/>
    </row>
    <row r="7956" spans="1:17" ht="12.6" customHeight="1" x14ac:dyDescent="0.2">
      <c r="A7956" s="234"/>
      <c r="B7956" s="98"/>
      <c r="C7956" s="130"/>
      <c r="D7956" s="240"/>
      <c r="E7956" s="240"/>
      <c r="F7956" s="224"/>
      <c r="G7956" s="98"/>
      <c r="H7956" s="98"/>
      <c r="I7956" s="130"/>
      <c r="J7956" s="98"/>
      <c r="K7956" s="98"/>
      <c r="L7956" s="98"/>
      <c r="M7956" s="255"/>
      <c r="N7956" s="255"/>
      <c r="O7956" s="98"/>
      <c r="P7956" s="98"/>
      <c r="Q7956" s="130"/>
    </row>
    <row r="7957" spans="1:17" ht="12.6" customHeight="1" x14ac:dyDescent="0.2">
      <c r="A7957" s="234"/>
      <c r="B7957" s="98"/>
      <c r="C7957" s="130"/>
      <c r="D7957" s="240"/>
      <c r="E7957" s="240"/>
      <c r="F7957" s="224"/>
      <c r="G7957" s="98"/>
      <c r="H7957" s="98"/>
      <c r="I7957" s="130"/>
      <c r="J7957" s="98"/>
      <c r="K7957" s="98"/>
      <c r="L7957" s="98"/>
      <c r="M7957" s="255"/>
      <c r="N7957" s="255"/>
      <c r="O7957" s="98"/>
      <c r="P7957" s="98"/>
      <c r="Q7957" s="130"/>
    </row>
    <row r="7958" spans="1:17" ht="12.6" customHeight="1" x14ac:dyDescent="0.2">
      <c r="A7958" s="234"/>
      <c r="B7958" s="98"/>
      <c r="C7958" s="130"/>
      <c r="D7958" s="240"/>
      <c r="E7958" s="240"/>
      <c r="F7958" s="224"/>
      <c r="G7958" s="98"/>
      <c r="H7958" s="98"/>
      <c r="I7958" s="130"/>
      <c r="J7958" s="98"/>
      <c r="K7958" s="98"/>
      <c r="L7958" s="98"/>
      <c r="M7958" s="255"/>
      <c r="N7958" s="255"/>
      <c r="O7958" s="98"/>
      <c r="P7958" s="98"/>
      <c r="Q7958" s="130"/>
    </row>
    <row r="7959" spans="1:17" ht="12.6" customHeight="1" x14ac:dyDescent="0.2">
      <c r="A7959" s="234"/>
      <c r="B7959" s="98"/>
      <c r="C7959" s="130"/>
      <c r="D7959" s="240"/>
      <c r="E7959" s="240"/>
      <c r="F7959" s="224"/>
      <c r="G7959" s="98"/>
      <c r="H7959" s="98"/>
      <c r="I7959" s="130"/>
      <c r="J7959" s="98"/>
      <c r="K7959" s="98"/>
      <c r="L7959" s="98"/>
      <c r="M7959" s="255"/>
      <c r="N7959" s="255"/>
      <c r="O7959" s="98"/>
      <c r="P7959" s="98"/>
      <c r="Q7959" s="130"/>
    </row>
    <row r="7960" spans="1:17" ht="12.6" customHeight="1" x14ac:dyDescent="0.2">
      <c r="A7960" s="234"/>
      <c r="B7960" s="98"/>
      <c r="C7960" s="130"/>
      <c r="D7960" s="240"/>
      <c r="E7960" s="240"/>
      <c r="F7960" s="224"/>
      <c r="G7960" s="98"/>
      <c r="H7960" s="98"/>
      <c r="I7960" s="130"/>
      <c r="J7960" s="98"/>
      <c r="K7960" s="98"/>
      <c r="L7960" s="98"/>
      <c r="M7960" s="255"/>
      <c r="N7960" s="255"/>
      <c r="O7960" s="98"/>
      <c r="P7960" s="98"/>
      <c r="Q7960" s="130"/>
    </row>
    <row r="7961" spans="1:17" ht="12.6" customHeight="1" x14ac:dyDescent="0.2">
      <c r="A7961" s="234"/>
      <c r="B7961" s="98"/>
      <c r="C7961" s="130"/>
      <c r="D7961" s="240"/>
      <c r="E7961" s="240"/>
      <c r="F7961" s="224"/>
      <c r="G7961" s="98"/>
      <c r="H7961" s="98"/>
      <c r="I7961" s="130"/>
      <c r="J7961" s="98"/>
      <c r="K7961" s="98"/>
      <c r="L7961" s="98"/>
      <c r="M7961" s="255"/>
      <c r="N7961" s="255"/>
      <c r="O7961" s="98"/>
      <c r="P7961" s="98"/>
      <c r="Q7961" s="130"/>
    </row>
    <row r="7962" spans="1:17" ht="12.6" customHeight="1" x14ac:dyDescent="0.2">
      <c r="A7962" s="234"/>
      <c r="B7962" s="98"/>
      <c r="C7962" s="130"/>
      <c r="D7962" s="240"/>
      <c r="E7962" s="240"/>
      <c r="F7962" s="224"/>
      <c r="G7962" s="98"/>
      <c r="H7962" s="98"/>
      <c r="I7962" s="130"/>
      <c r="J7962" s="98"/>
      <c r="K7962" s="98"/>
      <c r="L7962" s="98"/>
      <c r="M7962" s="255"/>
      <c r="N7962" s="255"/>
      <c r="O7962" s="98"/>
      <c r="P7962" s="98"/>
      <c r="Q7962" s="130"/>
    </row>
    <row r="7963" spans="1:17" ht="12.6" customHeight="1" x14ac:dyDescent="0.2">
      <c r="A7963" s="234"/>
      <c r="B7963" s="98"/>
      <c r="C7963" s="130"/>
      <c r="D7963" s="240"/>
      <c r="E7963" s="240"/>
      <c r="F7963" s="224"/>
      <c r="G7963" s="98"/>
      <c r="H7963" s="98"/>
      <c r="I7963" s="130"/>
      <c r="J7963" s="98"/>
      <c r="K7963" s="98"/>
      <c r="L7963" s="98"/>
      <c r="M7963" s="255"/>
      <c r="N7963" s="255"/>
      <c r="O7963" s="98"/>
      <c r="P7963" s="98"/>
      <c r="Q7963" s="130"/>
    </row>
    <row r="7964" spans="1:17" ht="12.6" customHeight="1" x14ac:dyDescent="0.2">
      <c r="A7964" s="234"/>
      <c r="B7964" s="98"/>
      <c r="C7964" s="130"/>
      <c r="D7964" s="240"/>
      <c r="E7964" s="240"/>
      <c r="F7964" s="224"/>
      <c r="G7964" s="98"/>
      <c r="H7964" s="98"/>
      <c r="I7964" s="130"/>
      <c r="J7964" s="98"/>
      <c r="K7964" s="98"/>
      <c r="L7964" s="98"/>
      <c r="M7964" s="255"/>
      <c r="N7964" s="255"/>
      <c r="O7964" s="98"/>
      <c r="P7964" s="98"/>
      <c r="Q7964" s="130"/>
    </row>
    <row r="7965" spans="1:17" ht="12.6" customHeight="1" x14ac:dyDescent="0.2">
      <c r="A7965" s="234"/>
      <c r="B7965" s="98"/>
      <c r="C7965" s="130"/>
      <c r="D7965" s="240"/>
      <c r="E7965" s="240"/>
      <c r="F7965" s="224"/>
      <c r="G7965" s="98"/>
      <c r="H7965" s="98"/>
      <c r="I7965" s="130"/>
      <c r="J7965" s="98"/>
      <c r="K7965" s="98"/>
      <c r="L7965" s="98"/>
      <c r="M7965" s="255"/>
      <c r="N7965" s="255"/>
      <c r="O7965" s="98"/>
      <c r="P7965" s="98"/>
      <c r="Q7965" s="130"/>
    </row>
    <row r="7966" spans="1:17" ht="12.6" customHeight="1" x14ac:dyDescent="0.2">
      <c r="A7966" s="234"/>
      <c r="B7966" s="98"/>
      <c r="C7966" s="130"/>
      <c r="D7966" s="240"/>
      <c r="E7966" s="240"/>
      <c r="F7966" s="224"/>
      <c r="G7966" s="98"/>
      <c r="H7966" s="98"/>
      <c r="I7966" s="130"/>
      <c r="J7966" s="98"/>
      <c r="K7966" s="98"/>
      <c r="L7966" s="98"/>
      <c r="M7966" s="255"/>
      <c r="N7966" s="255"/>
      <c r="O7966" s="98"/>
      <c r="P7966" s="98"/>
      <c r="Q7966" s="130"/>
    </row>
    <row r="7967" spans="1:17" ht="12.6" customHeight="1" x14ac:dyDescent="0.2">
      <c r="A7967" s="234"/>
      <c r="B7967" s="98"/>
      <c r="C7967" s="130"/>
      <c r="D7967" s="240"/>
      <c r="E7967" s="240"/>
      <c r="F7967" s="224"/>
      <c r="G7967" s="98"/>
      <c r="H7967" s="98"/>
      <c r="I7967" s="130"/>
      <c r="J7967" s="98"/>
      <c r="K7967" s="98"/>
      <c r="L7967" s="98"/>
      <c r="M7967" s="255"/>
      <c r="N7967" s="255"/>
      <c r="O7967" s="98"/>
      <c r="P7967" s="98"/>
      <c r="Q7967" s="130"/>
    </row>
    <row r="7968" spans="1:17" ht="12.6" customHeight="1" x14ac:dyDescent="0.2">
      <c r="A7968" s="234"/>
      <c r="B7968" s="98"/>
      <c r="C7968" s="130"/>
      <c r="D7968" s="240"/>
      <c r="E7968" s="240"/>
      <c r="F7968" s="224"/>
      <c r="G7968" s="98"/>
      <c r="H7968" s="98"/>
      <c r="I7968" s="130"/>
      <c r="J7968" s="98"/>
      <c r="K7968" s="98"/>
      <c r="L7968" s="98"/>
      <c r="M7968" s="255"/>
      <c r="N7968" s="255"/>
      <c r="O7968" s="98"/>
      <c r="P7968" s="98"/>
      <c r="Q7968" s="130"/>
    </row>
    <row r="7969" spans="1:17" ht="12.6" customHeight="1" x14ac:dyDescent="0.2">
      <c r="A7969" s="234"/>
      <c r="B7969" s="98"/>
      <c r="C7969" s="130"/>
      <c r="D7969" s="240"/>
      <c r="E7969" s="240"/>
      <c r="F7969" s="224"/>
      <c r="G7969" s="98"/>
      <c r="H7969" s="98"/>
      <c r="I7969" s="130"/>
      <c r="J7969" s="98"/>
      <c r="K7969" s="98"/>
      <c r="L7969" s="98"/>
      <c r="M7969" s="255"/>
      <c r="N7969" s="255"/>
      <c r="O7969" s="98"/>
      <c r="P7969" s="98"/>
      <c r="Q7969" s="130"/>
    </row>
    <row r="7970" spans="1:17" ht="12.6" customHeight="1" x14ac:dyDescent="0.2">
      <c r="A7970" s="234"/>
      <c r="B7970" s="98"/>
      <c r="C7970" s="130"/>
      <c r="D7970" s="240"/>
      <c r="E7970" s="240"/>
      <c r="F7970" s="224"/>
      <c r="G7970" s="98"/>
      <c r="H7970" s="98"/>
      <c r="I7970" s="130"/>
      <c r="J7970" s="98"/>
      <c r="K7970" s="98"/>
      <c r="L7970" s="98"/>
      <c r="M7970" s="255"/>
      <c r="N7970" s="255"/>
      <c r="O7970" s="98"/>
      <c r="P7970" s="98"/>
      <c r="Q7970" s="130"/>
    </row>
    <row r="7971" spans="1:17" ht="12.6" customHeight="1" x14ac:dyDescent="0.2">
      <c r="A7971" s="234"/>
      <c r="B7971" s="98"/>
      <c r="C7971" s="130"/>
      <c r="D7971" s="240"/>
      <c r="E7971" s="240"/>
      <c r="F7971" s="224"/>
      <c r="G7971" s="98"/>
      <c r="H7971" s="98"/>
      <c r="I7971" s="130"/>
      <c r="J7971" s="98"/>
      <c r="K7971" s="98"/>
      <c r="L7971" s="98"/>
      <c r="M7971" s="255"/>
      <c r="N7971" s="255"/>
      <c r="O7971" s="98"/>
      <c r="P7971" s="98"/>
      <c r="Q7971" s="130"/>
    </row>
    <row r="7972" spans="1:17" ht="12.6" customHeight="1" x14ac:dyDescent="0.2">
      <c r="A7972" s="234"/>
      <c r="B7972" s="98"/>
      <c r="C7972" s="130"/>
      <c r="D7972" s="240"/>
      <c r="E7972" s="240"/>
      <c r="F7972" s="224"/>
      <c r="G7972" s="98"/>
      <c r="H7972" s="98"/>
      <c r="I7972" s="130"/>
      <c r="J7972" s="98"/>
      <c r="K7972" s="98"/>
      <c r="L7972" s="98"/>
      <c r="M7972" s="255"/>
      <c r="N7972" s="255"/>
      <c r="O7972" s="98"/>
      <c r="P7972" s="98"/>
      <c r="Q7972" s="130"/>
    </row>
    <row r="7973" spans="1:17" ht="12.6" customHeight="1" x14ac:dyDescent="0.2">
      <c r="A7973" s="234"/>
      <c r="B7973" s="98"/>
      <c r="C7973" s="130"/>
      <c r="D7973" s="240"/>
      <c r="E7973" s="240"/>
      <c r="F7973" s="224"/>
      <c r="G7973" s="98"/>
      <c r="H7973" s="98"/>
      <c r="I7973" s="130"/>
      <c r="J7973" s="98"/>
      <c r="K7973" s="98"/>
      <c r="L7973" s="98"/>
      <c r="M7973" s="255"/>
      <c r="N7973" s="255"/>
      <c r="O7973" s="98"/>
      <c r="P7973" s="98"/>
      <c r="Q7973" s="130"/>
    </row>
    <row r="7974" spans="1:17" ht="12.6" customHeight="1" x14ac:dyDescent="0.2">
      <c r="A7974" s="234"/>
      <c r="B7974" s="98"/>
      <c r="C7974" s="130"/>
      <c r="D7974" s="240"/>
      <c r="E7974" s="240"/>
      <c r="F7974" s="224"/>
      <c r="G7974" s="98"/>
      <c r="H7974" s="98"/>
      <c r="I7974" s="130"/>
      <c r="J7974" s="98"/>
      <c r="K7974" s="98"/>
      <c r="L7974" s="98"/>
      <c r="M7974" s="255"/>
      <c r="N7974" s="255"/>
      <c r="O7974" s="98"/>
      <c r="P7974" s="98"/>
      <c r="Q7974" s="130"/>
    </row>
    <row r="7975" spans="1:17" ht="12.6" customHeight="1" x14ac:dyDescent="0.2">
      <c r="A7975" s="234"/>
      <c r="B7975" s="98"/>
      <c r="C7975" s="130"/>
      <c r="D7975" s="240"/>
      <c r="E7975" s="240"/>
      <c r="F7975" s="224"/>
      <c r="G7975" s="98"/>
      <c r="H7975" s="98"/>
      <c r="I7975" s="130"/>
      <c r="J7975" s="98"/>
      <c r="K7975" s="98"/>
      <c r="L7975" s="98"/>
      <c r="M7975" s="255"/>
      <c r="N7975" s="255"/>
      <c r="O7975" s="98"/>
      <c r="P7975" s="98"/>
      <c r="Q7975" s="130"/>
    </row>
    <row r="7976" spans="1:17" ht="12.6" customHeight="1" x14ac:dyDescent="0.2">
      <c r="A7976" s="234"/>
      <c r="B7976" s="98"/>
      <c r="C7976" s="130"/>
      <c r="D7976" s="240"/>
      <c r="E7976" s="240"/>
      <c r="F7976" s="224"/>
      <c r="G7976" s="98"/>
      <c r="H7976" s="98"/>
      <c r="I7976" s="130"/>
      <c r="J7976" s="98"/>
      <c r="K7976" s="98"/>
      <c r="L7976" s="98"/>
      <c r="M7976" s="255"/>
      <c r="N7976" s="255"/>
      <c r="O7976" s="98"/>
      <c r="P7976" s="98"/>
      <c r="Q7976" s="130"/>
    </row>
    <row r="7977" spans="1:17" ht="12.6" customHeight="1" x14ac:dyDescent="0.2">
      <c r="A7977" s="234"/>
      <c r="B7977" s="98"/>
      <c r="C7977" s="130"/>
      <c r="D7977" s="240"/>
      <c r="E7977" s="240"/>
      <c r="F7977" s="224"/>
      <c r="G7977" s="98"/>
      <c r="H7977" s="98"/>
      <c r="I7977" s="130"/>
      <c r="J7977" s="98"/>
      <c r="K7977" s="98"/>
      <c r="L7977" s="98"/>
      <c r="M7977" s="255"/>
      <c r="N7977" s="255"/>
      <c r="O7977" s="98"/>
      <c r="P7977" s="98"/>
      <c r="Q7977" s="130"/>
    </row>
    <row r="7978" spans="1:17" ht="12.6" customHeight="1" x14ac:dyDescent="0.2">
      <c r="A7978" s="234"/>
      <c r="B7978" s="98"/>
      <c r="C7978" s="130"/>
      <c r="D7978" s="240"/>
      <c r="E7978" s="240"/>
      <c r="F7978" s="224"/>
      <c r="G7978" s="98"/>
      <c r="H7978" s="98"/>
      <c r="I7978" s="130"/>
      <c r="J7978" s="98"/>
      <c r="K7978" s="98"/>
      <c r="L7978" s="98"/>
      <c r="M7978" s="255"/>
      <c r="N7978" s="255"/>
      <c r="O7978" s="98"/>
      <c r="P7978" s="98"/>
      <c r="Q7978" s="130"/>
    </row>
    <row r="7979" spans="1:17" ht="12.6" customHeight="1" x14ac:dyDescent="0.2">
      <c r="A7979" s="234"/>
      <c r="B7979" s="98"/>
      <c r="C7979" s="130"/>
      <c r="D7979" s="240"/>
      <c r="E7979" s="240"/>
      <c r="F7979" s="224"/>
      <c r="G7979" s="98"/>
      <c r="H7979" s="98"/>
      <c r="I7979" s="130"/>
      <c r="J7979" s="98"/>
      <c r="K7979" s="98"/>
      <c r="L7979" s="98"/>
      <c r="M7979" s="255"/>
      <c r="N7979" s="255"/>
      <c r="O7979" s="98"/>
      <c r="P7979" s="98"/>
      <c r="Q7979" s="130"/>
    </row>
    <row r="7980" spans="1:17" ht="12.6" customHeight="1" x14ac:dyDescent="0.2">
      <c r="A7980" s="234"/>
      <c r="B7980" s="98"/>
      <c r="C7980" s="130"/>
      <c r="D7980" s="240"/>
      <c r="E7980" s="240"/>
      <c r="F7980" s="224"/>
      <c r="G7980" s="98"/>
      <c r="H7980" s="98"/>
      <c r="I7980" s="130"/>
      <c r="J7980" s="98"/>
      <c r="K7980" s="98"/>
      <c r="L7980" s="98"/>
      <c r="M7980" s="255"/>
      <c r="N7980" s="255"/>
      <c r="O7980" s="98"/>
      <c r="P7980" s="98"/>
      <c r="Q7980" s="130"/>
    </row>
    <row r="7981" spans="1:17" ht="12.6" customHeight="1" x14ac:dyDescent="0.2">
      <c r="A7981" s="234"/>
      <c r="B7981" s="98"/>
      <c r="C7981" s="130"/>
      <c r="D7981" s="240"/>
      <c r="E7981" s="240"/>
      <c r="F7981" s="224"/>
      <c r="G7981" s="98"/>
      <c r="H7981" s="98"/>
      <c r="I7981" s="130"/>
      <c r="J7981" s="98"/>
      <c r="K7981" s="98"/>
      <c r="L7981" s="98"/>
      <c r="M7981" s="255"/>
      <c r="N7981" s="255"/>
      <c r="O7981" s="98"/>
      <c r="P7981" s="98"/>
      <c r="Q7981" s="130"/>
    </row>
    <row r="7982" spans="1:17" ht="12.6" customHeight="1" x14ac:dyDescent="0.2">
      <c r="A7982" s="234"/>
      <c r="B7982" s="98"/>
      <c r="C7982" s="130"/>
      <c r="D7982" s="240"/>
      <c r="E7982" s="240"/>
      <c r="F7982" s="224"/>
      <c r="G7982" s="98"/>
      <c r="H7982" s="98"/>
      <c r="I7982" s="130"/>
      <c r="J7982" s="98"/>
      <c r="K7982" s="98"/>
      <c r="L7982" s="98"/>
      <c r="M7982" s="255"/>
      <c r="N7982" s="255"/>
      <c r="O7982" s="98"/>
      <c r="P7982" s="98"/>
      <c r="Q7982" s="130"/>
    </row>
    <row r="7983" spans="1:17" ht="12.6" customHeight="1" x14ac:dyDescent="0.2">
      <c r="A7983" s="234"/>
      <c r="B7983" s="98"/>
      <c r="C7983" s="130"/>
      <c r="D7983" s="240"/>
      <c r="E7983" s="240"/>
      <c r="F7983" s="224"/>
      <c r="G7983" s="98"/>
      <c r="H7983" s="98"/>
      <c r="I7983" s="130"/>
      <c r="J7983" s="98"/>
      <c r="K7983" s="98"/>
      <c r="L7983" s="98"/>
      <c r="M7983" s="255"/>
      <c r="N7983" s="255"/>
      <c r="O7983" s="98"/>
      <c r="P7983" s="98"/>
      <c r="Q7983" s="130"/>
    </row>
    <row r="7984" spans="1:17" ht="12.6" customHeight="1" x14ac:dyDescent="0.2">
      <c r="A7984" s="234"/>
      <c r="B7984" s="98"/>
      <c r="C7984" s="130"/>
      <c r="D7984" s="240"/>
      <c r="E7984" s="240"/>
      <c r="F7984" s="224"/>
      <c r="G7984" s="98"/>
      <c r="H7984" s="98"/>
      <c r="I7984" s="130"/>
      <c r="J7984" s="98"/>
      <c r="K7984" s="98"/>
      <c r="L7984" s="98"/>
      <c r="M7984" s="255"/>
      <c r="N7984" s="255"/>
      <c r="O7984" s="98"/>
      <c r="P7984" s="98"/>
      <c r="Q7984" s="130"/>
    </row>
    <row r="7985" spans="1:17" ht="12.6" customHeight="1" x14ac:dyDescent="0.2">
      <c r="A7985" s="234"/>
      <c r="B7985" s="98"/>
      <c r="C7985" s="130"/>
      <c r="D7985" s="240"/>
      <c r="E7985" s="240"/>
      <c r="F7985" s="224"/>
      <c r="G7985" s="98"/>
      <c r="H7985" s="98"/>
      <c r="I7985" s="130"/>
      <c r="J7985" s="98"/>
      <c r="K7985" s="98"/>
      <c r="L7985" s="98"/>
      <c r="M7985" s="255"/>
      <c r="N7985" s="255"/>
      <c r="O7985" s="98"/>
      <c r="P7985" s="98"/>
      <c r="Q7985" s="130"/>
    </row>
    <row r="7986" spans="1:17" ht="12.6" customHeight="1" x14ac:dyDescent="0.2">
      <c r="A7986" s="234"/>
      <c r="B7986" s="98"/>
      <c r="C7986" s="130"/>
      <c r="D7986" s="240"/>
      <c r="E7986" s="240"/>
      <c r="F7986" s="224"/>
      <c r="G7986" s="98"/>
      <c r="H7986" s="98"/>
      <c r="I7986" s="130"/>
      <c r="J7986" s="98"/>
      <c r="K7986" s="98"/>
      <c r="L7986" s="98"/>
      <c r="M7986" s="255"/>
      <c r="N7986" s="255"/>
      <c r="O7986" s="98"/>
      <c r="P7986" s="98"/>
      <c r="Q7986" s="130"/>
    </row>
    <row r="7987" spans="1:17" ht="12.6" customHeight="1" x14ac:dyDescent="0.2">
      <c r="A7987" s="234"/>
      <c r="B7987" s="98"/>
      <c r="C7987" s="130"/>
      <c r="D7987" s="240"/>
      <c r="E7987" s="240"/>
      <c r="F7987" s="224"/>
      <c r="G7987" s="98"/>
      <c r="H7987" s="98"/>
      <c r="I7987" s="130"/>
      <c r="J7987" s="98"/>
      <c r="K7987" s="98"/>
      <c r="L7987" s="98"/>
      <c r="M7987" s="255"/>
      <c r="N7987" s="255"/>
      <c r="O7987" s="98"/>
      <c r="P7987" s="98"/>
      <c r="Q7987" s="130"/>
    </row>
    <row r="7988" spans="1:17" ht="12.6" customHeight="1" x14ac:dyDescent="0.2">
      <c r="A7988" s="234"/>
      <c r="B7988" s="98"/>
      <c r="C7988" s="130"/>
      <c r="D7988" s="240"/>
      <c r="E7988" s="240"/>
      <c r="F7988" s="224"/>
      <c r="G7988" s="98"/>
      <c r="H7988" s="98"/>
      <c r="I7988" s="130"/>
      <c r="J7988" s="98"/>
      <c r="K7988" s="98"/>
      <c r="L7988" s="98"/>
      <c r="M7988" s="255"/>
      <c r="N7988" s="255"/>
      <c r="O7988" s="98"/>
      <c r="P7988" s="98"/>
      <c r="Q7988" s="130"/>
    </row>
    <row r="7989" spans="1:17" ht="12.6" customHeight="1" x14ac:dyDescent="0.2">
      <c r="A7989" s="234"/>
      <c r="B7989" s="98"/>
      <c r="C7989" s="130"/>
      <c r="D7989" s="240"/>
      <c r="E7989" s="240"/>
      <c r="F7989" s="224"/>
      <c r="G7989" s="98"/>
      <c r="H7989" s="98"/>
      <c r="I7989" s="130"/>
      <c r="J7989" s="98"/>
      <c r="K7989" s="98"/>
      <c r="L7989" s="98"/>
      <c r="M7989" s="255"/>
      <c r="N7989" s="255"/>
      <c r="O7989" s="98"/>
      <c r="P7989" s="98"/>
      <c r="Q7989" s="130"/>
    </row>
    <row r="7990" spans="1:17" ht="12.6" customHeight="1" x14ac:dyDescent="0.2">
      <c r="A7990" s="234"/>
      <c r="B7990" s="98"/>
      <c r="C7990" s="130"/>
      <c r="D7990" s="240"/>
      <c r="E7990" s="240"/>
      <c r="F7990" s="224"/>
      <c r="G7990" s="98"/>
      <c r="H7990" s="98"/>
      <c r="I7990" s="130"/>
      <c r="J7990" s="98"/>
      <c r="K7990" s="98"/>
      <c r="L7990" s="98"/>
      <c r="M7990" s="255"/>
      <c r="N7990" s="255"/>
      <c r="O7990" s="98"/>
      <c r="P7990" s="98"/>
      <c r="Q7990" s="130"/>
    </row>
    <row r="7991" spans="1:17" ht="12.6" customHeight="1" x14ac:dyDescent="0.2">
      <c r="A7991" s="234"/>
      <c r="B7991" s="98"/>
      <c r="C7991" s="130"/>
      <c r="D7991" s="240"/>
      <c r="E7991" s="240"/>
      <c r="F7991" s="224"/>
      <c r="G7991" s="98"/>
      <c r="H7991" s="98"/>
      <c r="I7991" s="130"/>
      <c r="J7991" s="98"/>
      <c r="K7991" s="98"/>
      <c r="L7991" s="98"/>
      <c r="M7991" s="255"/>
      <c r="N7991" s="255"/>
      <c r="O7991" s="98"/>
      <c r="P7991" s="98"/>
      <c r="Q7991" s="130"/>
    </row>
    <row r="7992" spans="1:17" ht="12.6" customHeight="1" x14ac:dyDescent="0.2">
      <c r="A7992" s="234"/>
      <c r="B7992" s="98"/>
      <c r="C7992" s="130"/>
      <c r="D7992" s="240"/>
      <c r="E7992" s="240"/>
      <c r="F7992" s="224"/>
      <c r="G7992" s="98"/>
      <c r="H7992" s="98"/>
      <c r="I7992" s="130"/>
      <c r="J7992" s="98"/>
      <c r="K7992" s="98"/>
      <c r="L7992" s="98"/>
      <c r="M7992" s="255"/>
      <c r="N7992" s="255"/>
      <c r="O7992" s="98"/>
      <c r="P7992" s="98"/>
      <c r="Q7992" s="130"/>
    </row>
    <row r="7993" spans="1:17" ht="12.6" customHeight="1" x14ac:dyDescent="0.2">
      <c r="A7993" s="234"/>
      <c r="B7993" s="98"/>
      <c r="C7993" s="130"/>
      <c r="D7993" s="240"/>
      <c r="E7993" s="240"/>
      <c r="F7993" s="224"/>
      <c r="G7993" s="98"/>
      <c r="H7993" s="98"/>
      <c r="I7993" s="130"/>
      <c r="J7993" s="98"/>
      <c r="K7993" s="98"/>
      <c r="L7993" s="98"/>
      <c r="M7993" s="255"/>
      <c r="N7993" s="255"/>
      <c r="O7993" s="98"/>
      <c r="P7993" s="98"/>
      <c r="Q7993" s="130"/>
    </row>
    <row r="7994" spans="1:17" ht="12.6" customHeight="1" x14ac:dyDescent="0.2">
      <c r="A7994" s="234"/>
      <c r="B7994" s="98"/>
      <c r="C7994" s="130"/>
      <c r="D7994" s="240"/>
      <c r="E7994" s="240"/>
      <c r="F7994" s="224"/>
      <c r="G7994" s="98"/>
      <c r="H7994" s="98"/>
      <c r="I7994" s="130"/>
      <c r="J7994" s="98"/>
      <c r="K7994" s="98"/>
      <c r="L7994" s="98"/>
      <c r="M7994" s="255"/>
      <c r="N7994" s="255"/>
      <c r="O7994" s="98"/>
      <c r="P7994" s="98"/>
      <c r="Q7994" s="130"/>
    </row>
    <row r="7995" spans="1:17" ht="12.6" customHeight="1" x14ac:dyDescent="0.2">
      <c r="A7995" s="234"/>
      <c r="B7995" s="98"/>
      <c r="C7995" s="130"/>
      <c r="D7995" s="240"/>
      <c r="E7995" s="240"/>
      <c r="F7995" s="224"/>
      <c r="G7995" s="98"/>
      <c r="H7995" s="98"/>
      <c r="I7995" s="130"/>
      <c r="J7995" s="98"/>
      <c r="K7995" s="98"/>
      <c r="L7995" s="98"/>
      <c r="M7995" s="255"/>
      <c r="N7995" s="255"/>
      <c r="O7995" s="98"/>
      <c r="P7995" s="98"/>
      <c r="Q7995" s="130"/>
    </row>
    <row r="7996" spans="1:17" ht="12.6" customHeight="1" x14ac:dyDescent="0.2">
      <c r="A7996" s="234"/>
      <c r="B7996" s="98"/>
      <c r="C7996" s="130"/>
      <c r="D7996" s="240"/>
      <c r="E7996" s="240"/>
      <c r="F7996" s="224"/>
      <c r="G7996" s="98"/>
      <c r="H7996" s="98"/>
      <c r="I7996" s="130"/>
      <c r="J7996" s="98"/>
      <c r="K7996" s="98"/>
      <c r="L7996" s="98"/>
      <c r="M7996" s="255"/>
      <c r="N7996" s="255"/>
      <c r="O7996" s="98"/>
      <c r="P7996" s="98"/>
      <c r="Q7996" s="130"/>
    </row>
    <row r="7997" spans="1:17" ht="12.6" customHeight="1" x14ac:dyDescent="0.2">
      <c r="A7997" s="234"/>
      <c r="B7997" s="98"/>
      <c r="C7997" s="130"/>
      <c r="D7997" s="240"/>
      <c r="E7997" s="240"/>
      <c r="F7997" s="224"/>
      <c r="G7997" s="98"/>
      <c r="H7997" s="98"/>
      <c r="I7997" s="130"/>
      <c r="J7997" s="98"/>
      <c r="K7997" s="98"/>
      <c r="L7997" s="98"/>
      <c r="M7997" s="255"/>
      <c r="N7997" s="255"/>
      <c r="O7997" s="98"/>
      <c r="P7997" s="98"/>
      <c r="Q7997" s="130"/>
    </row>
    <row r="7998" spans="1:17" ht="12.6" customHeight="1" x14ac:dyDescent="0.2">
      <c r="A7998" s="234"/>
      <c r="B7998" s="98"/>
      <c r="C7998" s="130"/>
      <c r="D7998" s="240"/>
      <c r="E7998" s="240"/>
      <c r="F7998" s="224"/>
      <c r="G7998" s="98"/>
      <c r="H7998" s="98"/>
      <c r="I7998" s="130"/>
      <c r="J7998" s="98"/>
      <c r="K7998" s="98"/>
      <c r="L7998" s="98"/>
      <c r="M7998" s="255"/>
      <c r="N7998" s="255"/>
      <c r="O7998" s="98"/>
      <c r="P7998" s="98"/>
      <c r="Q7998" s="130"/>
    </row>
    <row r="7999" spans="1:17" ht="12.6" customHeight="1" x14ac:dyDescent="0.2">
      <c r="A7999" s="234"/>
      <c r="B7999" s="98"/>
      <c r="C7999" s="130"/>
      <c r="D7999" s="240"/>
      <c r="E7999" s="240"/>
      <c r="F7999" s="224"/>
      <c r="G7999" s="98"/>
      <c r="H7999" s="98"/>
      <c r="I7999" s="130"/>
      <c r="J7999" s="98"/>
      <c r="K7999" s="98"/>
      <c r="L7999" s="98"/>
      <c r="M7999" s="255"/>
      <c r="N7999" s="255"/>
      <c r="O7999" s="98"/>
      <c r="P7999" s="98"/>
      <c r="Q7999" s="130"/>
    </row>
    <row r="8000" spans="1:17" ht="12.6" customHeight="1" x14ac:dyDescent="0.2">
      <c r="A8000" s="234"/>
      <c r="B8000" s="98"/>
      <c r="C8000" s="130"/>
      <c r="D8000" s="240"/>
      <c r="E8000" s="240"/>
      <c r="F8000" s="224"/>
      <c r="G8000" s="98"/>
      <c r="H8000" s="98"/>
      <c r="I8000" s="130"/>
      <c r="J8000" s="98"/>
      <c r="K8000" s="98"/>
      <c r="L8000" s="98"/>
      <c r="M8000" s="255"/>
      <c r="N8000" s="255"/>
      <c r="O8000" s="98"/>
      <c r="P8000" s="98"/>
      <c r="Q8000" s="130"/>
    </row>
    <row r="8001" spans="1:17" ht="12.6" customHeight="1" x14ac:dyDescent="0.2">
      <c r="A8001" s="234"/>
      <c r="B8001" s="98"/>
      <c r="C8001" s="130"/>
      <c r="D8001" s="240"/>
      <c r="E8001" s="240"/>
      <c r="F8001" s="224"/>
      <c r="G8001" s="98"/>
      <c r="H8001" s="98"/>
      <c r="I8001" s="130"/>
      <c r="J8001" s="98"/>
      <c r="K8001" s="98"/>
      <c r="L8001" s="98"/>
      <c r="M8001" s="255"/>
      <c r="N8001" s="255"/>
      <c r="O8001" s="98"/>
      <c r="P8001" s="98"/>
      <c r="Q8001" s="130"/>
    </row>
    <row r="8002" spans="1:17" ht="12.6" customHeight="1" x14ac:dyDescent="0.2">
      <c r="A8002" s="234"/>
      <c r="B8002" s="98"/>
      <c r="C8002" s="130"/>
      <c r="D8002" s="240"/>
      <c r="E8002" s="240"/>
      <c r="F8002" s="224"/>
      <c r="G8002" s="98"/>
      <c r="H8002" s="98"/>
      <c r="I8002" s="130"/>
      <c r="J8002" s="98"/>
      <c r="K8002" s="98"/>
      <c r="L8002" s="98"/>
      <c r="M8002" s="255"/>
      <c r="N8002" s="255"/>
      <c r="O8002" s="98"/>
      <c r="P8002" s="98"/>
      <c r="Q8002" s="130"/>
    </row>
    <row r="8003" spans="1:17" ht="12.6" customHeight="1" x14ac:dyDescent="0.2">
      <c r="A8003" s="234"/>
      <c r="B8003" s="98"/>
      <c r="C8003" s="130"/>
      <c r="D8003" s="240"/>
      <c r="E8003" s="240"/>
      <c r="F8003" s="224"/>
      <c r="G8003" s="98"/>
      <c r="H8003" s="98"/>
      <c r="I8003" s="130"/>
      <c r="J8003" s="98"/>
      <c r="K8003" s="98"/>
      <c r="L8003" s="98"/>
      <c r="M8003" s="255"/>
      <c r="N8003" s="255"/>
      <c r="O8003" s="98"/>
      <c r="P8003" s="98"/>
      <c r="Q8003" s="130"/>
    </row>
    <row r="8004" spans="1:17" ht="12.6" customHeight="1" x14ac:dyDescent="0.2">
      <c r="A8004" s="234"/>
      <c r="B8004" s="98"/>
      <c r="C8004" s="130"/>
      <c r="D8004" s="240"/>
      <c r="E8004" s="240"/>
      <c r="F8004" s="224"/>
      <c r="G8004" s="98"/>
      <c r="H8004" s="98"/>
      <c r="I8004" s="130"/>
      <c r="J8004" s="98"/>
      <c r="K8004" s="98"/>
      <c r="L8004" s="98"/>
      <c r="M8004" s="255"/>
      <c r="N8004" s="255"/>
      <c r="O8004" s="98"/>
      <c r="P8004" s="98"/>
      <c r="Q8004" s="130"/>
    </row>
    <row r="8005" spans="1:17" ht="12.6" customHeight="1" x14ac:dyDescent="0.2">
      <c r="A8005" s="234"/>
      <c r="B8005" s="98"/>
      <c r="C8005" s="130"/>
      <c r="D8005" s="240"/>
      <c r="E8005" s="240"/>
      <c r="F8005" s="224"/>
      <c r="G8005" s="98"/>
      <c r="H8005" s="98"/>
      <c r="I8005" s="130"/>
      <c r="J8005" s="98"/>
      <c r="K8005" s="98"/>
      <c r="L8005" s="98"/>
      <c r="M8005" s="255"/>
      <c r="N8005" s="255"/>
      <c r="O8005" s="98"/>
      <c r="P8005" s="98"/>
      <c r="Q8005" s="130"/>
    </row>
    <row r="8006" spans="1:17" ht="12.6" customHeight="1" x14ac:dyDescent="0.2">
      <c r="A8006" s="234"/>
      <c r="B8006" s="98"/>
      <c r="C8006" s="130"/>
      <c r="D8006" s="240"/>
      <c r="E8006" s="240"/>
      <c r="F8006" s="224"/>
      <c r="G8006" s="98"/>
      <c r="H8006" s="98"/>
      <c r="I8006" s="130"/>
      <c r="J8006" s="98"/>
      <c r="K8006" s="98"/>
      <c r="L8006" s="98"/>
      <c r="M8006" s="255"/>
      <c r="N8006" s="255"/>
      <c r="O8006" s="98"/>
      <c r="P8006" s="98"/>
      <c r="Q8006" s="130"/>
    </row>
    <row r="8007" spans="1:17" ht="12.6" customHeight="1" x14ac:dyDescent="0.2">
      <c r="A8007" s="234"/>
      <c r="B8007" s="98"/>
      <c r="C8007" s="130"/>
      <c r="D8007" s="240"/>
      <c r="E8007" s="240"/>
      <c r="F8007" s="224"/>
      <c r="G8007" s="98"/>
      <c r="H8007" s="98"/>
      <c r="I8007" s="130"/>
      <c r="J8007" s="98"/>
      <c r="K8007" s="98"/>
      <c r="L8007" s="98"/>
      <c r="M8007" s="255"/>
      <c r="N8007" s="255"/>
      <c r="O8007" s="98"/>
      <c r="P8007" s="98"/>
      <c r="Q8007" s="130"/>
    </row>
    <row r="8008" spans="1:17" ht="12.6" customHeight="1" x14ac:dyDescent="0.2">
      <c r="A8008" s="234"/>
      <c r="B8008" s="98"/>
      <c r="C8008" s="130"/>
      <c r="D8008" s="240"/>
      <c r="E8008" s="240"/>
      <c r="F8008" s="224"/>
      <c r="G8008" s="98"/>
      <c r="H8008" s="98"/>
      <c r="I8008" s="130"/>
      <c r="J8008" s="98"/>
      <c r="K8008" s="98"/>
      <c r="L8008" s="98"/>
      <c r="M8008" s="255"/>
      <c r="N8008" s="255"/>
      <c r="O8008" s="98"/>
      <c r="P8008" s="98"/>
      <c r="Q8008" s="130"/>
    </row>
    <row r="8009" spans="1:17" ht="12.6" customHeight="1" x14ac:dyDescent="0.2">
      <c r="A8009" s="234"/>
      <c r="B8009" s="98"/>
      <c r="C8009" s="130"/>
      <c r="D8009" s="240"/>
      <c r="E8009" s="240"/>
      <c r="F8009" s="224"/>
      <c r="G8009" s="98"/>
      <c r="H8009" s="98"/>
      <c r="I8009" s="130"/>
      <c r="J8009" s="98"/>
      <c r="K8009" s="98"/>
      <c r="L8009" s="98"/>
      <c r="M8009" s="255"/>
      <c r="N8009" s="255"/>
      <c r="O8009" s="98"/>
      <c r="P8009" s="98"/>
      <c r="Q8009" s="130"/>
    </row>
    <row r="8010" spans="1:17" ht="12.6" customHeight="1" x14ac:dyDescent="0.2">
      <c r="A8010" s="234"/>
      <c r="B8010" s="98"/>
      <c r="C8010" s="130"/>
      <c r="D8010" s="240"/>
      <c r="E8010" s="240"/>
      <c r="F8010" s="224"/>
      <c r="G8010" s="98"/>
      <c r="H8010" s="98"/>
      <c r="I8010" s="130"/>
      <c r="J8010" s="98"/>
      <c r="K8010" s="98"/>
      <c r="L8010" s="98"/>
      <c r="M8010" s="255"/>
      <c r="N8010" s="255"/>
      <c r="O8010" s="98"/>
      <c r="P8010" s="98"/>
      <c r="Q8010" s="130"/>
    </row>
    <row r="8011" spans="1:17" ht="12.6" customHeight="1" x14ac:dyDescent="0.2">
      <c r="A8011" s="234"/>
      <c r="B8011" s="98"/>
      <c r="C8011" s="130"/>
      <c r="D8011" s="240"/>
      <c r="E8011" s="240"/>
      <c r="F8011" s="224"/>
      <c r="G8011" s="98"/>
      <c r="H8011" s="98"/>
      <c r="I8011" s="130"/>
      <c r="J8011" s="98"/>
      <c r="K8011" s="98"/>
      <c r="L8011" s="98"/>
      <c r="M8011" s="255"/>
      <c r="N8011" s="255"/>
      <c r="O8011" s="98"/>
      <c r="P8011" s="98"/>
      <c r="Q8011" s="130"/>
    </row>
    <row r="8012" spans="1:17" ht="12.6" customHeight="1" x14ac:dyDescent="0.2">
      <c r="A8012" s="234"/>
      <c r="B8012" s="98"/>
      <c r="C8012" s="130"/>
      <c r="D8012" s="240"/>
      <c r="E8012" s="240"/>
      <c r="F8012" s="224"/>
      <c r="G8012" s="98"/>
      <c r="H8012" s="98"/>
      <c r="I8012" s="130"/>
      <c r="J8012" s="98"/>
      <c r="K8012" s="98"/>
      <c r="L8012" s="98"/>
      <c r="M8012" s="255"/>
      <c r="N8012" s="255"/>
      <c r="O8012" s="98"/>
      <c r="P8012" s="98"/>
      <c r="Q8012" s="130"/>
    </row>
    <row r="8013" spans="1:17" ht="12.6" customHeight="1" x14ac:dyDescent="0.2">
      <c r="A8013" s="234"/>
      <c r="B8013" s="98"/>
      <c r="C8013" s="130"/>
      <c r="D8013" s="240"/>
      <c r="E8013" s="240"/>
      <c r="F8013" s="224"/>
      <c r="G8013" s="98"/>
      <c r="H8013" s="98"/>
      <c r="I8013" s="130"/>
      <c r="J8013" s="98"/>
      <c r="K8013" s="98"/>
      <c r="L8013" s="98"/>
      <c r="M8013" s="255"/>
      <c r="N8013" s="255"/>
      <c r="O8013" s="98"/>
      <c r="P8013" s="98"/>
      <c r="Q8013" s="130"/>
    </row>
    <row r="8014" spans="1:17" ht="12.6" customHeight="1" x14ac:dyDescent="0.2">
      <c r="A8014" s="234"/>
      <c r="B8014" s="98"/>
      <c r="C8014" s="130"/>
      <c r="D8014" s="240"/>
      <c r="E8014" s="240"/>
      <c r="F8014" s="224"/>
      <c r="G8014" s="98"/>
      <c r="H8014" s="98"/>
      <c r="I8014" s="130"/>
      <c r="J8014" s="98"/>
      <c r="K8014" s="98"/>
      <c r="L8014" s="98"/>
      <c r="M8014" s="255"/>
      <c r="N8014" s="255"/>
      <c r="O8014" s="98"/>
      <c r="P8014" s="98"/>
      <c r="Q8014" s="130"/>
    </row>
    <row r="8015" spans="1:17" ht="12.6" customHeight="1" x14ac:dyDescent="0.2">
      <c r="A8015" s="234"/>
      <c r="B8015" s="98"/>
      <c r="C8015" s="130"/>
      <c r="D8015" s="240"/>
      <c r="E8015" s="240"/>
      <c r="F8015" s="224"/>
      <c r="G8015" s="98"/>
      <c r="H8015" s="98"/>
      <c r="I8015" s="130"/>
      <c r="J8015" s="98"/>
      <c r="K8015" s="98"/>
      <c r="L8015" s="98"/>
      <c r="M8015" s="255"/>
      <c r="N8015" s="255"/>
      <c r="O8015" s="98"/>
      <c r="P8015" s="98"/>
      <c r="Q8015" s="130"/>
    </row>
    <row r="8016" spans="1:17" ht="12.6" customHeight="1" x14ac:dyDescent="0.2">
      <c r="A8016" s="234"/>
      <c r="B8016" s="98"/>
      <c r="C8016" s="130"/>
      <c r="D8016" s="240"/>
      <c r="E8016" s="240"/>
      <c r="F8016" s="224"/>
      <c r="G8016" s="98"/>
      <c r="H8016" s="98"/>
      <c r="I8016" s="130"/>
      <c r="J8016" s="98"/>
      <c r="K8016" s="98"/>
      <c r="L8016" s="98"/>
      <c r="M8016" s="255"/>
      <c r="N8016" s="255"/>
      <c r="O8016" s="98"/>
      <c r="P8016" s="98"/>
      <c r="Q8016" s="130"/>
    </row>
    <row r="8017" spans="1:17" ht="12.6" customHeight="1" x14ac:dyDescent="0.2">
      <c r="A8017" s="234"/>
      <c r="B8017" s="98"/>
      <c r="C8017" s="130"/>
      <c r="D8017" s="240"/>
      <c r="E8017" s="240"/>
      <c r="F8017" s="224"/>
      <c r="G8017" s="98"/>
      <c r="H8017" s="98"/>
      <c r="I8017" s="130"/>
      <c r="J8017" s="98"/>
      <c r="K8017" s="98"/>
      <c r="L8017" s="98"/>
      <c r="M8017" s="255"/>
      <c r="N8017" s="255"/>
      <c r="O8017" s="98"/>
      <c r="P8017" s="98"/>
      <c r="Q8017" s="130"/>
    </row>
    <row r="8018" spans="1:17" ht="12.6" customHeight="1" x14ac:dyDescent="0.2">
      <c r="A8018" s="234"/>
      <c r="B8018" s="98"/>
      <c r="C8018" s="130"/>
      <c r="D8018" s="240"/>
      <c r="E8018" s="240"/>
      <c r="F8018" s="224"/>
      <c r="G8018" s="98"/>
      <c r="H8018" s="98"/>
      <c r="I8018" s="130"/>
      <c r="J8018" s="98"/>
      <c r="K8018" s="98"/>
      <c r="L8018" s="98"/>
      <c r="M8018" s="255"/>
      <c r="N8018" s="255"/>
      <c r="O8018" s="98"/>
      <c r="P8018" s="98"/>
      <c r="Q8018" s="130"/>
    </row>
    <row r="8019" spans="1:17" ht="12.6" customHeight="1" x14ac:dyDescent="0.2">
      <c r="A8019" s="234"/>
      <c r="B8019" s="98"/>
      <c r="C8019" s="130"/>
      <c r="D8019" s="240"/>
      <c r="E8019" s="240"/>
      <c r="F8019" s="224"/>
      <c r="G8019" s="98"/>
      <c r="H8019" s="98"/>
      <c r="I8019" s="130"/>
      <c r="J8019" s="98"/>
      <c r="K8019" s="98"/>
      <c r="L8019" s="98"/>
      <c r="M8019" s="255"/>
      <c r="N8019" s="255"/>
      <c r="O8019" s="98"/>
      <c r="P8019" s="98"/>
      <c r="Q8019" s="130"/>
    </row>
    <row r="8020" spans="1:17" ht="12.6" customHeight="1" x14ac:dyDescent="0.2">
      <c r="A8020" s="234"/>
      <c r="B8020" s="98"/>
      <c r="C8020" s="130"/>
      <c r="D8020" s="240"/>
      <c r="E8020" s="240"/>
      <c r="F8020" s="224"/>
      <c r="G8020" s="98"/>
      <c r="H8020" s="98"/>
      <c r="I8020" s="130"/>
      <c r="J8020" s="98"/>
      <c r="K8020" s="98"/>
      <c r="L8020" s="98"/>
      <c r="M8020" s="255"/>
      <c r="N8020" s="255"/>
      <c r="O8020" s="98"/>
      <c r="P8020" s="98"/>
      <c r="Q8020" s="130"/>
    </row>
    <row r="8021" spans="1:17" ht="12.6" customHeight="1" x14ac:dyDescent="0.2">
      <c r="A8021" s="234"/>
      <c r="B8021" s="98"/>
      <c r="C8021" s="130"/>
      <c r="D8021" s="240"/>
      <c r="E8021" s="240"/>
      <c r="F8021" s="224"/>
      <c r="G8021" s="98"/>
      <c r="H8021" s="98"/>
      <c r="I8021" s="130"/>
      <c r="J8021" s="98"/>
      <c r="K8021" s="98"/>
      <c r="L8021" s="98"/>
      <c r="M8021" s="255"/>
      <c r="N8021" s="255"/>
      <c r="O8021" s="98"/>
      <c r="P8021" s="98"/>
      <c r="Q8021" s="130"/>
    </row>
    <row r="8022" spans="1:17" ht="12.6" customHeight="1" x14ac:dyDescent="0.2">
      <c r="A8022" s="234"/>
      <c r="B8022" s="98"/>
      <c r="C8022" s="130"/>
      <c r="D8022" s="240"/>
      <c r="E8022" s="240"/>
      <c r="F8022" s="224"/>
      <c r="G8022" s="98"/>
      <c r="H8022" s="98"/>
      <c r="I8022" s="130"/>
      <c r="J8022" s="98"/>
      <c r="K8022" s="98"/>
      <c r="L8022" s="98"/>
      <c r="M8022" s="255"/>
      <c r="N8022" s="255"/>
      <c r="O8022" s="98"/>
      <c r="P8022" s="98"/>
      <c r="Q8022" s="130"/>
    </row>
    <row r="8023" spans="1:17" ht="12.6" customHeight="1" x14ac:dyDescent="0.2">
      <c r="A8023" s="234"/>
      <c r="B8023" s="98"/>
      <c r="C8023" s="130"/>
      <c r="D8023" s="240"/>
      <c r="E8023" s="240"/>
      <c r="F8023" s="224"/>
      <c r="G8023" s="98"/>
      <c r="H8023" s="98"/>
      <c r="I8023" s="130"/>
      <c r="J8023" s="98"/>
      <c r="K8023" s="98"/>
      <c r="L8023" s="98"/>
      <c r="M8023" s="255"/>
      <c r="N8023" s="255"/>
      <c r="O8023" s="98"/>
      <c r="P8023" s="98"/>
      <c r="Q8023" s="130"/>
    </row>
    <row r="8024" spans="1:17" ht="12.6" customHeight="1" x14ac:dyDescent="0.2">
      <c r="A8024" s="234"/>
      <c r="B8024" s="98"/>
      <c r="C8024" s="130"/>
      <c r="D8024" s="240"/>
      <c r="E8024" s="240"/>
      <c r="F8024" s="224"/>
      <c r="G8024" s="98"/>
      <c r="H8024" s="98"/>
      <c r="I8024" s="130"/>
      <c r="J8024" s="98"/>
      <c r="K8024" s="98"/>
      <c r="L8024" s="98"/>
      <c r="M8024" s="255"/>
      <c r="N8024" s="255"/>
      <c r="O8024" s="98"/>
      <c r="P8024" s="98"/>
      <c r="Q8024" s="130"/>
    </row>
    <row r="8025" spans="1:17" ht="12.6" customHeight="1" x14ac:dyDescent="0.2">
      <c r="A8025" s="234"/>
      <c r="B8025" s="98"/>
      <c r="C8025" s="130"/>
      <c r="D8025" s="240"/>
      <c r="E8025" s="240"/>
      <c r="F8025" s="224"/>
      <c r="G8025" s="98"/>
      <c r="H8025" s="98"/>
      <c r="I8025" s="130"/>
      <c r="J8025" s="98"/>
      <c r="K8025" s="98"/>
      <c r="L8025" s="98"/>
      <c r="M8025" s="255"/>
      <c r="N8025" s="255"/>
      <c r="O8025" s="98"/>
      <c r="P8025" s="98"/>
      <c r="Q8025" s="130"/>
    </row>
    <row r="8026" spans="1:17" ht="12.6" customHeight="1" x14ac:dyDescent="0.2">
      <c r="A8026" s="234"/>
      <c r="B8026" s="98"/>
      <c r="C8026" s="130"/>
      <c r="D8026" s="240"/>
      <c r="E8026" s="240"/>
      <c r="F8026" s="224"/>
      <c r="G8026" s="98"/>
      <c r="H8026" s="98"/>
      <c r="I8026" s="130"/>
      <c r="J8026" s="98"/>
      <c r="K8026" s="98"/>
      <c r="L8026" s="98"/>
      <c r="M8026" s="255"/>
      <c r="N8026" s="255"/>
      <c r="O8026" s="98"/>
      <c r="P8026" s="98"/>
      <c r="Q8026" s="130"/>
    </row>
    <row r="8027" spans="1:17" ht="12.6" customHeight="1" x14ac:dyDescent="0.2">
      <c r="A8027" s="234"/>
      <c r="B8027" s="98"/>
      <c r="C8027" s="130"/>
      <c r="D8027" s="240"/>
      <c r="E8027" s="240"/>
      <c r="F8027" s="224"/>
      <c r="G8027" s="98"/>
      <c r="H8027" s="98"/>
      <c r="I8027" s="130"/>
      <c r="J8027" s="98"/>
      <c r="K8027" s="98"/>
      <c r="L8027" s="98"/>
      <c r="M8027" s="255"/>
      <c r="N8027" s="255"/>
      <c r="O8027" s="98"/>
      <c r="P8027" s="98"/>
      <c r="Q8027" s="130"/>
    </row>
    <row r="8028" spans="1:17" ht="12.6" customHeight="1" x14ac:dyDescent="0.2">
      <c r="A8028" s="234"/>
      <c r="B8028" s="98"/>
      <c r="C8028" s="130"/>
      <c r="D8028" s="240"/>
      <c r="E8028" s="240"/>
      <c r="F8028" s="224"/>
      <c r="G8028" s="98"/>
      <c r="H8028" s="98"/>
      <c r="I8028" s="130"/>
      <c r="J8028" s="98"/>
      <c r="K8028" s="98"/>
      <c r="L8028" s="98"/>
      <c r="M8028" s="255"/>
      <c r="N8028" s="255"/>
      <c r="O8028" s="98"/>
      <c r="P8028" s="98"/>
      <c r="Q8028" s="130"/>
    </row>
    <row r="8029" spans="1:17" ht="12.6" customHeight="1" x14ac:dyDescent="0.2">
      <c r="A8029" s="234"/>
      <c r="B8029" s="98"/>
      <c r="C8029" s="130"/>
      <c r="D8029" s="240"/>
      <c r="E8029" s="240"/>
      <c r="F8029" s="224"/>
      <c r="G8029" s="98"/>
      <c r="H8029" s="98"/>
      <c r="I8029" s="130"/>
      <c r="J8029" s="98"/>
      <c r="K8029" s="98"/>
      <c r="L8029" s="98"/>
      <c r="M8029" s="255"/>
      <c r="N8029" s="255"/>
      <c r="O8029" s="98"/>
      <c r="P8029" s="98"/>
      <c r="Q8029" s="130"/>
    </row>
    <row r="8030" spans="1:17" ht="12.6" customHeight="1" x14ac:dyDescent="0.2">
      <c r="A8030" s="234"/>
      <c r="B8030" s="98"/>
      <c r="C8030" s="130"/>
      <c r="D8030" s="240"/>
      <c r="E8030" s="240"/>
      <c r="F8030" s="224"/>
      <c r="G8030" s="98"/>
      <c r="H8030" s="98"/>
      <c r="I8030" s="130"/>
      <c r="J8030" s="98"/>
      <c r="K8030" s="98"/>
      <c r="L8030" s="98"/>
      <c r="M8030" s="255"/>
      <c r="N8030" s="255"/>
      <c r="O8030" s="98"/>
      <c r="P8030" s="98"/>
      <c r="Q8030" s="130"/>
    </row>
    <row r="8031" spans="1:17" ht="12.6" customHeight="1" x14ac:dyDescent="0.2">
      <c r="A8031" s="234"/>
      <c r="B8031" s="98"/>
      <c r="C8031" s="130"/>
      <c r="D8031" s="240"/>
      <c r="E8031" s="240"/>
      <c r="F8031" s="224"/>
      <c r="G8031" s="98"/>
      <c r="H8031" s="98"/>
      <c r="I8031" s="130"/>
      <c r="J8031" s="98"/>
      <c r="K8031" s="98"/>
      <c r="L8031" s="98"/>
      <c r="M8031" s="255"/>
      <c r="N8031" s="255"/>
      <c r="O8031" s="98"/>
      <c r="P8031" s="98"/>
      <c r="Q8031" s="130"/>
    </row>
    <row r="8032" spans="1:17" ht="12.6" customHeight="1" x14ac:dyDescent="0.2">
      <c r="A8032" s="234"/>
      <c r="B8032" s="98"/>
      <c r="C8032" s="130"/>
      <c r="D8032" s="240"/>
      <c r="E8032" s="240"/>
      <c r="F8032" s="224"/>
      <c r="G8032" s="98"/>
      <c r="H8032" s="98"/>
      <c r="I8032" s="130"/>
      <c r="J8032" s="98"/>
      <c r="K8032" s="98"/>
      <c r="L8032" s="98"/>
      <c r="M8032" s="255"/>
      <c r="N8032" s="255"/>
      <c r="O8032" s="98"/>
      <c r="P8032" s="98"/>
      <c r="Q8032" s="130"/>
    </row>
    <row r="8033" spans="1:17" ht="12.6" customHeight="1" x14ac:dyDescent="0.2">
      <c r="A8033" s="234"/>
      <c r="B8033" s="98"/>
      <c r="C8033" s="130"/>
      <c r="D8033" s="240"/>
      <c r="E8033" s="240"/>
      <c r="F8033" s="224"/>
      <c r="G8033" s="98"/>
      <c r="H8033" s="98"/>
      <c r="I8033" s="130"/>
      <c r="J8033" s="98"/>
      <c r="K8033" s="98"/>
      <c r="L8033" s="98"/>
      <c r="M8033" s="255"/>
      <c r="N8033" s="255"/>
      <c r="O8033" s="98"/>
      <c r="P8033" s="98"/>
      <c r="Q8033" s="130"/>
    </row>
    <row r="8034" spans="1:17" ht="12.6" customHeight="1" x14ac:dyDescent="0.2">
      <c r="A8034" s="234"/>
      <c r="B8034" s="98"/>
      <c r="C8034" s="130"/>
      <c r="D8034" s="240"/>
      <c r="E8034" s="240"/>
      <c r="F8034" s="224"/>
      <c r="G8034" s="98"/>
      <c r="H8034" s="98"/>
      <c r="I8034" s="130"/>
      <c r="J8034" s="98"/>
      <c r="K8034" s="98"/>
      <c r="L8034" s="98"/>
      <c r="M8034" s="255"/>
      <c r="N8034" s="255"/>
      <c r="O8034" s="98"/>
      <c r="P8034" s="98"/>
      <c r="Q8034" s="130"/>
    </row>
    <row r="8035" spans="1:17" ht="12.6" customHeight="1" x14ac:dyDescent="0.2">
      <c r="A8035" s="234"/>
      <c r="B8035" s="98"/>
      <c r="C8035" s="130"/>
      <c r="D8035" s="240"/>
      <c r="E8035" s="240"/>
      <c r="F8035" s="224"/>
      <c r="G8035" s="98"/>
      <c r="H8035" s="98"/>
      <c r="I8035" s="130"/>
      <c r="J8035" s="98"/>
      <c r="K8035" s="98"/>
      <c r="L8035" s="98"/>
      <c r="M8035" s="255"/>
      <c r="N8035" s="255"/>
      <c r="O8035" s="98"/>
      <c r="P8035" s="98"/>
      <c r="Q8035" s="130"/>
    </row>
    <row r="8036" spans="1:17" ht="12.6" customHeight="1" x14ac:dyDescent="0.2">
      <c r="A8036" s="234"/>
      <c r="B8036" s="98"/>
      <c r="C8036" s="130"/>
      <c r="D8036" s="240"/>
      <c r="E8036" s="240"/>
      <c r="F8036" s="224"/>
      <c r="G8036" s="98"/>
      <c r="H8036" s="98"/>
      <c r="I8036" s="130"/>
      <c r="J8036" s="98"/>
      <c r="K8036" s="98"/>
      <c r="L8036" s="98"/>
      <c r="M8036" s="255"/>
      <c r="N8036" s="255"/>
      <c r="O8036" s="98"/>
      <c r="P8036" s="98"/>
      <c r="Q8036" s="130"/>
    </row>
    <row r="8037" spans="1:17" ht="12.6" customHeight="1" x14ac:dyDescent="0.2">
      <c r="A8037" s="234"/>
      <c r="B8037" s="98"/>
      <c r="C8037" s="130"/>
      <c r="D8037" s="240"/>
      <c r="E8037" s="240"/>
      <c r="F8037" s="224"/>
      <c r="G8037" s="98"/>
      <c r="H8037" s="98"/>
      <c r="I8037" s="130"/>
      <c r="J8037" s="98"/>
      <c r="K8037" s="98"/>
      <c r="L8037" s="98"/>
      <c r="M8037" s="255"/>
      <c r="N8037" s="255"/>
      <c r="O8037" s="98"/>
      <c r="P8037" s="98"/>
      <c r="Q8037" s="130"/>
    </row>
    <row r="8038" spans="1:17" ht="12.6" customHeight="1" x14ac:dyDescent="0.2">
      <c r="A8038" s="234"/>
      <c r="B8038" s="98"/>
      <c r="C8038" s="130"/>
      <c r="D8038" s="240"/>
      <c r="E8038" s="240"/>
      <c r="F8038" s="224"/>
      <c r="G8038" s="98"/>
      <c r="H8038" s="98"/>
      <c r="I8038" s="130"/>
      <c r="J8038" s="98"/>
      <c r="K8038" s="98"/>
      <c r="L8038" s="98"/>
      <c r="M8038" s="255"/>
      <c r="N8038" s="255"/>
      <c r="O8038" s="98"/>
      <c r="P8038" s="98"/>
      <c r="Q8038" s="130"/>
    </row>
    <row r="8039" spans="1:17" ht="12.6" customHeight="1" x14ac:dyDescent="0.2">
      <c r="A8039" s="234"/>
      <c r="B8039" s="98"/>
      <c r="C8039" s="130"/>
      <c r="D8039" s="240"/>
      <c r="E8039" s="240"/>
      <c r="F8039" s="224"/>
      <c r="G8039" s="98"/>
      <c r="H8039" s="98"/>
      <c r="I8039" s="130"/>
      <c r="J8039" s="98"/>
      <c r="K8039" s="98"/>
      <c r="L8039" s="98"/>
      <c r="M8039" s="255"/>
      <c r="N8039" s="255"/>
      <c r="O8039" s="98"/>
      <c r="P8039" s="98"/>
      <c r="Q8039" s="130"/>
    </row>
    <row r="8040" spans="1:17" ht="12.6" customHeight="1" x14ac:dyDescent="0.2">
      <c r="A8040" s="234"/>
      <c r="B8040" s="98"/>
      <c r="C8040" s="130"/>
      <c r="D8040" s="240"/>
      <c r="E8040" s="240"/>
      <c r="F8040" s="224"/>
      <c r="G8040" s="98"/>
      <c r="H8040" s="98"/>
      <c r="I8040" s="130"/>
      <c r="J8040" s="98"/>
      <c r="K8040" s="98"/>
      <c r="L8040" s="98"/>
      <c r="M8040" s="255"/>
      <c r="N8040" s="255"/>
      <c r="O8040" s="98"/>
      <c r="P8040" s="98"/>
      <c r="Q8040" s="130"/>
    </row>
    <row r="8041" spans="1:17" ht="12.6" customHeight="1" x14ac:dyDescent="0.2">
      <c r="A8041" s="234"/>
      <c r="B8041" s="98"/>
      <c r="C8041" s="130"/>
      <c r="D8041" s="240"/>
      <c r="E8041" s="240"/>
      <c r="F8041" s="224"/>
      <c r="G8041" s="98"/>
      <c r="H8041" s="98"/>
      <c r="I8041" s="130"/>
      <c r="J8041" s="98"/>
      <c r="K8041" s="98"/>
      <c r="L8041" s="98"/>
      <c r="M8041" s="255"/>
      <c r="N8041" s="255"/>
      <c r="O8041" s="98"/>
      <c r="P8041" s="98"/>
      <c r="Q8041" s="130"/>
    </row>
    <row r="8042" spans="1:17" ht="12.6" customHeight="1" x14ac:dyDescent="0.2">
      <c r="A8042" s="234"/>
      <c r="B8042" s="98"/>
      <c r="C8042" s="130"/>
      <c r="D8042" s="240"/>
      <c r="E8042" s="240"/>
      <c r="F8042" s="224"/>
      <c r="G8042" s="98"/>
      <c r="H8042" s="98"/>
      <c r="I8042" s="130"/>
      <c r="J8042" s="98"/>
      <c r="K8042" s="98"/>
      <c r="L8042" s="98"/>
      <c r="M8042" s="255"/>
      <c r="N8042" s="255"/>
      <c r="O8042" s="98"/>
      <c r="P8042" s="98"/>
      <c r="Q8042" s="130"/>
    </row>
    <row r="8043" spans="1:17" ht="12.6" customHeight="1" x14ac:dyDescent="0.2">
      <c r="A8043" s="234"/>
      <c r="B8043" s="98"/>
      <c r="C8043" s="130"/>
      <c r="D8043" s="240"/>
      <c r="E8043" s="240"/>
      <c r="F8043" s="224"/>
      <c r="G8043" s="98"/>
      <c r="H8043" s="98"/>
      <c r="I8043" s="130"/>
      <c r="J8043" s="98"/>
      <c r="K8043" s="98"/>
      <c r="L8043" s="98"/>
      <c r="M8043" s="255"/>
      <c r="N8043" s="255"/>
      <c r="O8043" s="98"/>
      <c r="P8043" s="98"/>
      <c r="Q8043" s="130"/>
    </row>
    <row r="8044" spans="1:17" ht="12.6" customHeight="1" x14ac:dyDescent="0.2">
      <c r="A8044" s="234"/>
      <c r="B8044" s="98"/>
      <c r="C8044" s="130"/>
      <c r="D8044" s="240"/>
      <c r="E8044" s="240"/>
      <c r="F8044" s="224"/>
      <c r="G8044" s="98"/>
      <c r="H8044" s="98"/>
      <c r="I8044" s="130"/>
      <c r="J8044" s="98"/>
      <c r="K8044" s="98"/>
      <c r="L8044" s="98"/>
      <c r="M8044" s="255"/>
      <c r="N8044" s="255"/>
      <c r="O8044" s="98"/>
      <c r="P8044" s="98"/>
      <c r="Q8044" s="130"/>
    </row>
    <row r="8045" spans="1:17" ht="12.6" customHeight="1" x14ac:dyDescent="0.2">
      <c r="A8045" s="234"/>
      <c r="B8045" s="98"/>
      <c r="C8045" s="130"/>
      <c r="D8045" s="240"/>
      <c r="E8045" s="240"/>
      <c r="F8045" s="224"/>
      <c r="G8045" s="98"/>
      <c r="H8045" s="98"/>
      <c r="I8045" s="130"/>
      <c r="J8045" s="98"/>
      <c r="K8045" s="98"/>
      <c r="L8045" s="98"/>
      <c r="M8045" s="255"/>
      <c r="N8045" s="255"/>
      <c r="O8045" s="98"/>
      <c r="P8045" s="98"/>
      <c r="Q8045" s="130"/>
    </row>
    <row r="8046" spans="1:17" ht="12.6" customHeight="1" x14ac:dyDescent="0.2">
      <c r="A8046" s="234"/>
      <c r="B8046" s="98"/>
      <c r="C8046" s="130"/>
      <c r="D8046" s="240"/>
      <c r="E8046" s="240"/>
      <c r="F8046" s="224"/>
      <c r="G8046" s="98"/>
      <c r="H8046" s="98"/>
      <c r="I8046" s="130"/>
      <c r="J8046" s="98"/>
      <c r="K8046" s="98"/>
      <c r="L8046" s="98"/>
      <c r="M8046" s="255"/>
      <c r="N8046" s="255"/>
      <c r="O8046" s="98"/>
      <c r="P8046" s="98"/>
      <c r="Q8046" s="130"/>
    </row>
    <row r="8047" spans="1:17" ht="12.6" customHeight="1" x14ac:dyDescent="0.2">
      <c r="A8047" s="234"/>
      <c r="B8047" s="98"/>
      <c r="C8047" s="130"/>
      <c r="D8047" s="240"/>
      <c r="E8047" s="240"/>
      <c r="F8047" s="224"/>
      <c r="G8047" s="98"/>
      <c r="H8047" s="98"/>
      <c r="I8047" s="130"/>
      <c r="J8047" s="98"/>
      <c r="K8047" s="98"/>
      <c r="L8047" s="98"/>
      <c r="M8047" s="255"/>
      <c r="N8047" s="255"/>
      <c r="O8047" s="98"/>
      <c r="P8047" s="98"/>
      <c r="Q8047" s="130"/>
    </row>
    <row r="8048" spans="1:17" ht="12.6" customHeight="1" x14ac:dyDescent="0.2">
      <c r="A8048" s="234"/>
      <c r="B8048" s="98"/>
      <c r="C8048" s="130"/>
      <c r="D8048" s="240"/>
      <c r="E8048" s="240"/>
      <c r="F8048" s="224"/>
      <c r="G8048" s="98"/>
      <c r="H8048" s="98"/>
      <c r="I8048" s="130"/>
      <c r="J8048" s="98"/>
      <c r="K8048" s="98"/>
      <c r="L8048" s="98"/>
      <c r="M8048" s="255"/>
      <c r="N8048" s="255"/>
      <c r="O8048" s="98"/>
      <c r="P8048" s="98"/>
      <c r="Q8048" s="130"/>
    </row>
    <row r="8049" spans="1:17" ht="12.6" customHeight="1" x14ac:dyDescent="0.2">
      <c r="A8049" s="234"/>
      <c r="B8049" s="98"/>
      <c r="C8049" s="130"/>
      <c r="D8049" s="240"/>
      <c r="E8049" s="240"/>
      <c r="F8049" s="224"/>
      <c r="G8049" s="98"/>
      <c r="H8049" s="98"/>
      <c r="I8049" s="130"/>
      <c r="J8049" s="98"/>
      <c r="K8049" s="98"/>
      <c r="L8049" s="98"/>
      <c r="M8049" s="255"/>
      <c r="N8049" s="255"/>
      <c r="O8049" s="98"/>
      <c r="P8049" s="98"/>
      <c r="Q8049" s="130"/>
    </row>
    <row r="8050" spans="1:17" ht="12.6" customHeight="1" x14ac:dyDescent="0.2">
      <c r="A8050" s="234"/>
      <c r="B8050" s="98"/>
      <c r="C8050" s="130"/>
      <c r="D8050" s="240"/>
      <c r="E8050" s="240"/>
      <c r="F8050" s="224"/>
      <c r="G8050" s="98"/>
      <c r="H8050" s="98"/>
      <c r="I8050" s="130"/>
      <c r="J8050" s="98"/>
      <c r="K8050" s="98"/>
      <c r="L8050" s="98"/>
      <c r="M8050" s="255"/>
      <c r="N8050" s="255"/>
      <c r="O8050" s="98"/>
      <c r="P8050" s="98"/>
      <c r="Q8050" s="130"/>
    </row>
    <row r="8051" spans="1:17" ht="12.6" customHeight="1" x14ac:dyDescent="0.2">
      <c r="A8051" s="234"/>
      <c r="B8051" s="98"/>
      <c r="C8051" s="130"/>
      <c r="D8051" s="240"/>
      <c r="E8051" s="240"/>
      <c r="F8051" s="224"/>
      <c r="G8051" s="98"/>
      <c r="H8051" s="98"/>
      <c r="I8051" s="130"/>
      <c r="J8051" s="98"/>
      <c r="K8051" s="98"/>
      <c r="L8051" s="98"/>
      <c r="M8051" s="255"/>
      <c r="N8051" s="255"/>
      <c r="O8051" s="98"/>
      <c r="P8051" s="98"/>
      <c r="Q8051" s="130"/>
    </row>
    <row r="8052" spans="1:17" ht="12.6" customHeight="1" x14ac:dyDescent="0.2">
      <c r="A8052" s="234"/>
      <c r="B8052" s="98"/>
      <c r="C8052" s="130"/>
      <c r="D8052" s="240"/>
      <c r="E8052" s="240"/>
      <c r="F8052" s="224"/>
      <c r="G8052" s="98"/>
      <c r="H8052" s="98"/>
      <c r="I8052" s="130"/>
      <c r="J8052" s="98"/>
      <c r="K8052" s="98"/>
      <c r="L8052" s="98"/>
      <c r="M8052" s="255"/>
      <c r="N8052" s="255"/>
      <c r="O8052" s="98"/>
      <c r="P8052" s="98"/>
      <c r="Q8052" s="130"/>
    </row>
    <row r="8053" spans="1:17" ht="12.6" customHeight="1" x14ac:dyDescent="0.2">
      <c r="A8053" s="234"/>
      <c r="B8053" s="98"/>
      <c r="C8053" s="130"/>
      <c r="D8053" s="240"/>
      <c r="E8053" s="240"/>
      <c r="F8053" s="224"/>
      <c r="G8053" s="98"/>
      <c r="H8053" s="98"/>
      <c r="I8053" s="130"/>
      <c r="J8053" s="98"/>
      <c r="K8053" s="98"/>
      <c r="L8053" s="98"/>
      <c r="M8053" s="255"/>
      <c r="N8053" s="255"/>
      <c r="O8053" s="98"/>
      <c r="P8053" s="98"/>
      <c r="Q8053" s="130"/>
    </row>
    <row r="8054" spans="1:17" ht="12.6" customHeight="1" x14ac:dyDescent="0.2">
      <c r="A8054" s="234"/>
      <c r="B8054" s="98"/>
      <c r="C8054" s="130"/>
      <c r="D8054" s="240"/>
      <c r="E8054" s="240"/>
      <c r="F8054" s="224"/>
      <c r="G8054" s="98"/>
      <c r="H8054" s="98"/>
      <c r="I8054" s="130"/>
      <c r="J8054" s="98"/>
      <c r="K8054" s="98"/>
      <c r="L8054" s="98"/>
      <c r="M8054" s="255"/>
      <c r="N8054" s="255"/>
      <c r="O8054" s="98"/>
      <c r="P8054" s="98"/>
      <c r="Q8054" s="130"/>
    </row>
    <row r="8055" spans="1:17" ht="12.6" customHeight="1" x14ac:dyDescent="0.2">
      <c r="A8055" s="234"/>
      <c r="B8055" s="98"/>
      <c r="C8055" s="130"/>
      <c r="D8055" s="240"/>
      <c r="E8055" s="240"/>
      <c r="F8055" s="224"/>
      <c r="G8055" s="98"/>
      <c r="H8055" s="98"/>
      <c r="I8055" s="130"/>
      <c r="J8055" s="98"/>
      <c r="K8055" s="98"/>
      <c r="L8055" s="98"/>
      <c r="M8055" s="255"/>
      <c r="N8055" s="255"/>
      <c r="O8055" s="98"/>
      <c r="P8055" s="98"/>
      <c r="Q8055" s="130"/>
    </row>
    <row r="8056" spans="1:17" ht="12.6" customHeight="1" x14ac:dyDescent="0.2">
      <c r="A8056" s="234"/>
      <c r="B8056" s="98"/>
      <c r="C8056" s="130"/>
      <c r="D8056" s="240"/>
      <c r="E8056" s="240"/>
      <c r="F8056" s="224"/>
      <c r="G8056" s="98"/>
      <c r="H8056" s="98"/>
      <c r="I8056" s="130"/>
      <c r="J8056" s="98"/>
      <c r="K8056" s="98"/>
      <c r="L8056" s="98"/>
      <c r="M8056" s="255"/>
      <c r="N8056" s="255"/>
      <c r="O8056" s="98"/>
      <c r="P8056" s="98"/>
      <c r="Q8056" s="130"/>
    </row>
    <row r="8057" spans="1:17" ht="12.6" customHeight="1" x14ac:dyDescent="0.2">
      <c r="A8057" s="234"/>
      <c r="B8057" s="98"/>
      <c r="C8057" s="130"/>
      <c r="D8057" s="240"/>
      <c r="E8057" s="240"/>
      <c r="F8057" s="224"/>
      <c r="G8057" s="98"/>
      <c r="H8057" s="98"/>
      <c r="I8057" s="130"/>
      <c r="J8057" s="98"/>
      <c r="K8057" s="98"/>
      <c r="L8057" s="98"/>
      <c r="M8057" s="255"/>
      <c r="N8057" s="255"/>
      <c r="O8057" s="98"/>
      <c r="P8057" s="98"/>
      <c r="Q8057" s="130"/>
    </row>
    <row r="8058" spans="1:17" ht="12.6" customHeight="1" x14ac:dyDescent="0.2">
      <c r="A8058" s="234"/>
      <c r="B8058" s="98"/>
      <c r="C8058" s="130"/>
      <c r="D8058" s="240"/>
      <c r="E8058" s="240"/>
      <c r="F8058" s="224"/>
      <c r="G8058" s="98"/>
      <c r="H8058" s="98"/>
      <c r="I8058" s="130"/>
      <c r="J8058" s="98"/>
      <c r="K8058" s="98"/>
      <c r="L8058" s="98"/>
      <c r="M8058" s="255"/>
      <c r="N8058" s="255"/>
      <c r="O8058" s="98"/>
      <c r="P8058" s="98"/>
      <c r="Q8058" s="130"/>
    </row>
    <row r="8059" spans="1:17" ht="12.6" customHeight="1" x14ac:dyDescent="0.2">
      <c r="A8059" s="234"/>
      <c r="B8059" s="98"/>
      <c r="C8059" s="130"/>
      <c r="D8059" s="240"/>
      <c r="E8059" s="240"/>
      <c r="F8059" s="224"/>
      <c r="G8059" s="98"/>
      <c r="H8059" s="98"/>
      <c r="I8059" s="130"/>
      <c r="J8059" s="98"/>
      <c r="K8059" s="98"/>
      <c r="L8059" s="98"/>
      <c r="M8059" s="255"/>
      <c r="N8059" s="255"/>
      <c r="O8059" s="98"/>
      <c r="P8059" s="98"/>
      <c r="Q8059" s="130"/>
    </row>
    <row r="8060" spans="1:17" ht="12.6" customHeight="1" x14ac:dyDescent="0.2">
      <c r="A8060" s="234"/>
      <c r="B8060" s="98"/>
      <c r="C8060" s="130"/>
      <c r="D8060" s="240"/>
      <c r="E8060" s="240"/>
      <c r="F8060" s="224"/>
      <c r="G8060" s="98"/>
      <c r="H8060" s="98"/>
      <c r="I8060" s="130"/>
      <c r="J8060" s="98"/>
      <c r="K8060" s="98"/>
      <c r="L8060" s="98"/>
      <c r="M8060" s="255"/>
      <c r="N8060" s="255"/>
      <c r="O8060" s="98"/>
      <c r="P8060" s="98"/>
      <c r="Q8060" s="130"/>
    </row>
    <row r="8061" spans="1:17" ht="12.6" customHeight="1" x14ac:dyDescent="0.2">
      <c r="A8061" s="234"/>
      <c r="B8061" s="98"/>
      <c r="C8061" s="130"/>
      <c r="D8061" s="240"/>
      <c r="E8061" s="240"/>
      <c r="F8061" s="224"/>
      <c r="G8061" s="98"/>
      <c r="H8061" s="98"/>
      <c r="I8061" s="130"/>
      <c r="J8061" s="98"/>
      <c r="K8061" s="98"/>
      <c r="L8061" s="98"/>
      <c r="M8061" s="255"/>
      <c r="N8061" s="255"/>
      <c r="O8061" s="98"/>
      <c r="P8061" s="98"/>
      <c r="Q8061" s="130"/>
    </row>
    <row r="8062" spans="1:17" ht="12.6" customHeight="1" x14ac:dyDescent="0.2">
      <c r="A8062" s="234"/>
      <c r="B8062" s="98"/>
      <c r="C8062" s="130"/>
      <c r="D8062" s="240"/>
      <c r="E8062" s="240"/>
      <c r="F8062" s="224"/>
      <c r="G8062" s="98"/>
      <c r="H8062" s="98"/>
      <c r="I8062" s="130"/>
      <c r="J8062" s="98"/>
      <c r="K8062" s="98"/>
      <c r="L8062" s="98"/>
      <c r="M8062" s="255"/>
      <c r="N8062" s="255"/>
      <c r="O8062" s="98"/>
      <c r="P8062" s="98"/>
      <c r="Q8062" s="130"/>
    </row>
    <row r="8063" spans="1:17" ht="12.6" customHeight="1" x14ac:dyDescent="0.2">
      <c r="A8063" s="234"/>
      <c r="B8063" s="98"/>
      <c r="C8063" s="130"/>
      <c r="D8063" s="240"/>
      <c r="E8063" s="240"/>
      <c r="F8063" s="224"/>
      <c r="G8063" s="98"/>
      <c r="H8063" s="98"/>
      <c r="I8063" s="130"/>
      <c r="J8063" s="98"/>
      <c r="K8063" s="98"/>
      <c r="L8063" s="98"/>
      <c r="M8063" s="255"/>
      <c r="N8063" s="255"/>
      <c r="O8063" s="98"/>
      <c r="P8063" s="98"/>
      <c r="Q8063" s="130"/>
    </row>
    <row r="8064" spans="1:17" ht="12.6" customHeight="1" x14ac:dyDescent="0.2">
      <c r="A8064" s="234"/>
      <c r="B8064" s="98"/>
      <c r="C8064" s="130"/>
      <c r="D8064" s="240"/>
      <c r="E8064" s="240"/>
      <c r="F8064" s="224"/>
      <c r="G8064" s="98"/>
      <c r="H8064" s="98"/>
      <c r="I8064" s="130"/>
      <c r="J8064" s="98"/>
      <c r="K8064" s="98"/>
      <c r="L8064" s="98"/>
      <c r="M8064" s="255"/>
      <c r="N8064" s="255"/>
      <c r="O8064" s="98"/>
      <c r="P8064" s="98"/>
      <c r="Q8064" s="130"/>
    </row>
    <row r="8065" spans="1:17" ht="12.6" customHeight="1" x14ac:dyDescent="0.2">
      <c r="A8065" s="234"/>
      <c r="B8065" s="98"/>
      <c r="C8065" s="130"/>
      <c r="D8065" s="240"/>
      <c r="E8065" s="240"/>
      <c r="F8065" s="224"/>
      <c r="G8065" s="98"/>
      <c r="H8065" s="98"/>
      <c r="I8065" s="130"/>
      <c r="J8065" s="98"/>
      <c r="K8065" s="98"/>
      <c r="L8065" s="98"/>
      <c r="M8065" s="255"/>
      <c r="N8065" s="255"/>
      <c r="O8065" s="98"/>
      <c r="P8065" s="98"/>
      <c r="Q8065" s="130"/>
    </row>
    <row r="8066" spans="1:17" ht="12.6" customHeight="1" x14ac:dyDescent="0.2">
      <c r="A8066" s="234"/>
      <c r="B8066" s="98"/>
      <c r="C8066" s="130"/>
      <c r="D8066" s="240"/>
      <c r="E8066" s="240"/>
      <c r="F8066" s="224"/>
      <c r="G8066" s="98"/>
      <c r="H8066" s="98"/>
      <c r="I8066" s="130"/>
      <c r="J8066" s="98"/>
      <c r="K8066" s="98"/>
      <c r="L8066" s="98"/>
      <c r="M8066" s="255"/>
      <c r="N8066" s="255"/>
      <c r="O8066" s="98"/>
      <c r="P8066" s="98"/>
      <c r="Q8066" s="130"/>
    </row>
    <row r="8067" spans="1:17" ht="12.6" customHeight="1" x14ac:dyDescent="0.2">
      <c r="A8067" s="234"/>
      <c r="B8067" s="98"/>
      <c r="C8067" s="130"/>
      <c r="D8067" s="240"/>
      <c r="E8067" s="240"/>
      <c r="F8067" s="224"/>
      <c r="G8067" s="98"/>
      <c r="H8067" s="98"/>
      <c r="I8067" s="130"/>
      <c r="J8067" s="98"/>
      <c r="K8067" s="98"/>
      <c r="L8067" s="98"/>
      <c r="M8067" s="255"/>
      <c r="N8067" s="255"/>
      <c r="O8067" s="98"/>
      <c r="P8067" s="98"/>
      <c r="Q8067" s="130"/>
    </row>
    <row r="8068" spans="1:17" ht="12.6" customHeight="1" x14ac:dyDescent="0.2">
      <c r="A8068" s="234"/>
      <c r="B8068" s="98"/>
      <c r="C8068" s="130"/>
      <c r="D8068" s="240"/>
      <c r="E8068" s="240"/>
      <c r="F8068" s="224"/>
      <c r="G8068" s="98"/>
      <c r="H8068" s="98"/>
      <c r="I8068" s="130"/>
      <c r="J8068" s="98"/>
      <c r="K8068" s="98"/>
      <c r="L8068" s="98"/>
      <c r="M8068" s="255"/>
      <c r="N8068" s="255"/>
      <c r="O8068" s="98"/>
      <c r="P8068" s="98"/>
      <c r="Q8068" s="130"/>
    </row>
    <row r="8069" spans="1:17" ht="12.6" customHeight="1" x14ac:dyDescent="0.2">
      <c r="A8069" s="234"/>
      <c r="B8069" s="98"/>
      <c r="C8069" s="130"/>
      <c r="D8069" s="240"/>
      <c r="E8069" s="240"/>
      <c r="F8069" s="224"/>
      <c r="G8069" s="98"/>
      <c r="H8069" s="98"/>
      <c r="I8069" s="130"/>
      <c r="J8069" s="98"/>
      <c r="K8069" s="98"/>
      <c r="L8069" s="98"/>
      <c r="M8069" s="255"/>
      <c r="N8069" s="255"/>
      <c r="O8069" s="98"/>
      <c r="P8069" s="98"/>
      <c r="Q8069" s="130"/>
    </row>
    <row r="8070" spans="1:17" ht="12.6" customHeight="1" x14ac:dyDescent="0.2">
      <c r="A8070" s="234"/>
      <c r="B8070" s="98"/>
      <c r="C8070" s="130"/>
      <c r="D8070" s="240"/>
      <c r="E8070" s="240"/>
      <c r="F8070" s="224"/>
      <c r="G8070" s="98"/>
      <c r="H8070" s="98"/>
      <c r="I8070" s="130"/>
      <c r="J8070" s="98"/>
      <c r="K8070" s="98"/>
      <c r="L8070" s="98"/>
      <c r="M8070" s="255"/>
      <c r="N8070" s="255"/>
      <c r="O8070" s="98"/>
      <c r="P8070" s="98"/>
      <c r="Q8070" s="130"/>
    </row>
    <row r="8071" spans="1:17" ht="12.6" customHeight="1" x14ac:dyDescent="0.2">
      <c r="A8071" s="234"/>
      <c r="B8071" s="98"/>
      <c r="C8071" s="130"/>
      <c r="D8071" s="240"/>
      <c r="E8071" s="240"/>
      <c r="F8071" s="224"/>
      <c r="G8071" s="98"/>
      <c r="H8071" s="98"/>
      <c r="I8071" s="130"/>
      <c r="J8071" s="98"/>
      <c r="K8071" s="98"/>
      <c r="L8071" s="98"/>
      <c r="M8071" s="255"/>
      <c r="N8071" s="255"/>
      <c r="O8071" s="98"/>
      <c r="P8071" s="98"/>
      <c r="Q8071" s="130"/>
    </row>
    <row r="8072" spans="1:17" ht="12.6" customHeight="1" x14ac:dyDescent="0.2">
      <c r="A8072" s="234"/>
      <c r="B8072" s="98"/>
      <c r="C8072" s="130"/>
      <c r="D8072" s="240"/>
      <c r="E8072" s="240"/>
      <c r="F8072" s="224"/>
      <c r="G8072" s="98"/>
      <c r="H8072" s="98"/>
      <c r="I8072" s="130"/>
      <c r="J8072" s="98"/>
      <c r="K8072" s="98"/>
      <c r="L8072" s="98"/>
      <c r="M8072" s="255"/>
      <c r="N8072" s="255"/>
      <c r="O8072" s="98"/>
      <c r="P8072" s="98"/>
      <c r="Q8072" s="130"/>
    </row>
    <row r="8073" spans="1:17" ht="12.6" customHeight="1" x14ac:dyDescent="0.2">
      <c r="A8073" s="234"/>
      <c r="B8073" s="98"/>
      <c r="C8073" s="130"/>
      <c r="D8073" s="240"/>
      <c r="E8073" s="240"/>
      <c r="F8073" s="224"/>
      <c r="G8073" s="98"/>
      <c r="H8073" s="98"/>
      <c r="I8073" s="130"/>
      <c r="J8073" s="98"/>
      <c r="K8073" s="98"/>
      <c r="L8073" s="98"/>
      <c r="M8073" s="255"/>
      <c r="N8073" s="255"/>
      <c r="O8073" s="98"/>
      <c r="P8073" s="98"/>
      <c r="Q8073" s="130"/>
    </row>
    <row r="8074" spans="1:17" ht="12.6" customHeight="1" x14ac:dyDescent="0.2">
      <c r="A8074" s="234"/>
      <c r="B8074" s="98"/>
      <c r="C8074" s="130"/>
      <c r="D8074" s="240"/>
      <c r="E8074" s="240"/>
      <c r="F8074" s="224"/>
      <c r="G8074" s="98"/>
      <c r="H8074" s="98"/>
      <c r="I8074" s="130"/>
      <c r="J8074" s="98"/>
      <c r="K8074" s="98"/>
      <c r="L8074" s="98"/>
      <c r="M8074" s="255"/>
      <c r="N8074" s="255"/>
      <c r="O8074" s="98"/>
      <c r="P8074" s="98"/>
      <c r="Q8074" s="130"/>
    </row>
    <row r="8075" spans="1:17" ht="12.6" customHeight="1" x14ac:dyDescent="0.2">
      <c r="A8075" s="234"/>
      <c r="B8075" s="98"/>
      <c r="C8075" s="130"/>
      <c r="D8075" s="240"/>
      <c r="E8075" s="240"/>
      <c r="F8075" s="224"/>
      <c r="G8075" s="98"/>
      <c r="H8075" s="98"/>
      <c r="I8075" s="130"/>
      <c r="J8075" s="98"/>
      <c r="K8075" s="98"/>
      <c r="L8075" s="98"/>
      <c r="M8075" s="255"/>
      <c r="N8075" s="255"/>
      <c r="O8075" s="98"/>
      <c r="P8075" s="98"/>
      <c r="Q8075" s="130"/>
    </row>
    <row r="8076" spans="1:17" ht="12.6" customHeight="1" x14ac:dyDescent="0.2">
      <c r="A8076" s="234"/>
      <c r="B8076" s="98"/>
      <c r="C8076" s="130"/>
      <c r="D8076" s="240"/>
      <c r="E8076" s="240"/>
      <c r="F8076" s="224"/>
      <c r="G8076" s="98"/>
      <c r="H8076" s="98"/>
      <c r="I8076" s="130"/>
      <c r="J8076" s="98"/>
      <c r="K8076" s="98"/>
      <c r="L8076" s="98"/>
      <c r="M8076" s="255"/>
      <c r="N8076" s="255"/>
      <c r="O8076" s="98"/>
      <c r="P8076" s="98"/>
      <c r="Q8076" s="130"/>
    </row>
    <row r="8077" spans="1:17" ht="12.6" customHeight="1" x14ac:dyDescent="0.2">
      <c r="A8077" s="234"/>
      <c r="B8077" s="98"/>
      <c r="C8077" s="130"/>
      <c r="D8077" s="240"/>
      <c r="E8077" s="240"/>
      <c r="F8077" s="224"/>
      <c r="G8077" s="98"/>
      <c r="H8077" s="98"/>
      <c r="I8077" s="130"/>
      <c r="J8077" s="98"/>
      <c r="K8077" s="98"/>
      <c r="L8077" s="98"/>
      <c r="M8077" s="255"/>
      <c r="N8077" s="255"/>
      <c r="O8077" s="98"/>
      <c r="P8077" s="98"/>
      <c r="Q8077" s="130"/>
    </row>
    <row r="8078" spans="1:17" ht="12.6" customHeight="1" x14ac:dyDescent="0.2">
      <c r="A8078" s="234"/>
      <c r="B8078" s="98"/>
      <c r="C8078" s="130"/>
      <c r="D8078" s="240"/>
      <c r="E8078" s="240"/>
      <c r="F8078" s="224"/>
      <c r="G8078" s="98"/>
      <c r="H8078" s="98"/>
      <c r="I8078" s="130"/>
      <c r="J8078" s="98"/>
      <c r="K8078" s="98"/>
      <c r="L8078" s="98"/>
      <c r="M8078" s="255"/>
      <c r="N8078" s="255"/>
      <c r="O8078" s="98"/>
      <c r="P8078" s="98"/>
      <c r="Q8078" s="130"/>
    </row>
    <row r="8079" spans="1:17" ht="12.6" customHeight="1" x14ac:dyDescent="0.2">
      <c r="A8079" s="234"/>
      <c r="B8079" s="98"/>
      <c r="C8079" s="130"/>
      <c r="D8079" s="240"/>
      <c r="E8079" s="240"/>
      <c r="F8079" s="224"/>
      <c r="G8079" s="98"/>
      <c r="H8079" s="98"/>
      <c r="I8079" s="130"/>
      <c r="J8079" s="98"/>
      <c r="K8079" s="98"/>
      <c r="L8079" s="98"/>
      <c r="M8079" s="255"/>
      <c r="N8079" s="255"/>
      <c r="O8079" s="98"/>
      <c r="P8079" s="98"/>
      <c r="Q8079" s="130"/>
    </row>
    <row r="8080" spans="1:17" ht="12.6" customHeight="1" x14ac:dyDescent="0.2">
      <c r="A8080" s="234"/>
      <c r="B8080" s="98"/>
      <c r="C8080" s="130"/>
      <c r="D8080" s="240"/>
      <c r="E8080" s="240"/>
      <c r="F8080" s="224"/>
      <c r="G8080" s="98"/>
      <c r="H8080" s="98"/>
      <c r="I8080" s="130"/>
      <c r="J8080" s="98"/>
      <c r="K8080" s="98"/>
      <c r="L8080" s="98"/>
      <c r="M8080" s="255"/>
      <c r="N8080" s="255"/>
      <c r="O8080" s="98"/>
      <c r="P8080" s="98"/>
      <c r="Q8080" s="130"/>
    </row>
    <row r="8081" spans="1:17" ht="12.6" customHeight="1" x14ac:dyDescent="0.2">
      <c r="A8081" s="234"/>
      <c r="B8081" s="98"/>
      <c r="C8081" s="130"/>
      <c r="D8081" s="240"/>
      <c r="E8081" s="240"/>
      <c r="F8081" s="224"/>
      <c r="G8081" s="98"/>
      <c r="H8081" s="98"/>
      <c r="I8081" s="130"/>
      <c r="J8081" s="98"/>
      <c r="K8081" s="98"/>
      <c r="L8081" s="98"/>
      <c r="M8081" s="255"/>
      <c r="N8081" s="255"/>
      <c r="O8081" s="98"/>
      <c r="P8081" s="98"/>
      <c r="Q8081" s="130"/>
    </row>
    <row r="8082" spans="1:17" ht="12.6" customHeight="1" x14ac:dyDescent="0.2">
      <c r="A8082" s="234"/>
      <c r="B8082" s="98"/>
      <c r="C8082" s="130"/>
      <c r="D8082" s="240"/>
      <c r="E8082" s="240"/>
      <c r="F8082" s="224"/>
      <c r="G8082" s="98"/>
      <c r="H8082" s="98"/>
      <c r="I8082" s="130"/>
      <c r="J8082" s="98"/>
      <c r="K8082" s="98"/>
      <c r="L8082" s="98"/>
      <c r="M8082" s="255"/>
      <c r="N8082" s="255"/>
      <c r="O8082" s="98"/>
      <c r="P8082" s="98"/>
      <c r="Q8082" s="130"/>
    </row>
    <row r="8083" spans="1:17" ht="12.6" customHeight="1" x14ac:dyDescent="0.2">
      <c r="A8083" s="234"/>
      <c r="B8083" s="98"/>
      <c r="C8083" s="130"/>
      <c r="D8083" s="240"/>
      <c r="E8083" s="240"/>
      <c r="F8083" s="224"/>
      <c r="G8083" s="98"/>
      <c r="H8083" s="98"/>
      <c r="I8083" s="130"/>
      <c r="J8083" s="98"/>
      <c r="K8083" s="98"/>
      <c r="L8083" s="98"/>
      <c r="M8083" s="255"/>
      <c r="N8083" s="255"/>
      <c r="O8083" s="98"/>
      <c r="P8083" s="98"/>
      <c r="Q8083" s="130"/>
    </row>
    <row r="8084" spans="1:17" ht="12.6" customHeight="1" x14ac:dyDescent="0.2">
      <c r="A8084" s="234"/>
      <c r="B8084" s="98"/>
      <c r="C8084" s="130"/>
      <c r="D8084" s="240"/>
      <c r="E8084" s="240"/>
      <c r="F8084" s="224"/>
      <c r="G8084" s="98"/>
      <c r="H8084" s="98"/>
      <c r="I8084" s="130"/>
      <c r="J8084" s="98"/>
      <c r="K8084" s="98"/>
      <c r="L8084" s="98"/>
      <c r="M8084" s="255"/>
      <c r="N8084" s="255"/>
      <c r="O8084" s="98"/>
      <c r="P8084" s="98"/>
      <c r="Q8084" s="130"/>
    </row>
    <row r="8085" spans="1:17" ht="12.6" customHeight="1" x14ac:dyDescent="0.2">
      <c r="A8085" s="234"/>
      <c r="B8085" s="98"/>
      <c r="C8085" s="130"/>
      <c r="D8085" s="240"/>
      <c r="E8085" s="240"/>
      <c r="F8085" s="224"/>
      <c r="G8085" s="98"/>
      <c r="H8085" s="98"/>
      <c r="I8085" s="130"/>
      <c r="J8085" s="98"/>
      <c r="K8085" s="98"/>
      <c r="L8085" s="98"/>
      <c r="M8085" s="255"/>
      <c r="N8085" s="255"/>
      <c r="O8085" s="98"/>
      <c r="P8085" s="98"/>
      <c r="Q8085" s="130"/>
    </row>
    <row r="8086" spans="1:17" ht="12.6" customHeight="1" x14ac:dyDescent="0.2">
      <c r="A8086" s="234"/>
      <c r="B8086" s="98"/>
      <c r="C8086" s="130"/>
      <c r="D8086" s="240"/>
      <c r="E8086" s="240"/>
      <c r="F8086" s="224"/>
      <c r="G8086" s="98"/>
      <c r="H8086" s="98"/>
      <c r="I8086" s="130"/>
      <c r="J8086" s="98"/>
      <c r="K8086" s="98"/>
      <c r="L8086" s="98"/>
      <c r="M8086" s="255"/>
      <c r="N8086" s="255"/>
      <c r="O8086" s="98"/>
      <c r="P8086" s="98"/>
      <c r="Q8086" s="130"/>
    </row>
    <row r="8087" spans="1:17" ht="12.6" customHeight="1" x14ac:dyDescent="0.2">
      <c r="A8087" s="234"/>
      <c r="B8087" s="98"/>
      <c r="C8087" s="130"/>
      <c r="D8087" s="240"/>
      <c r="E8087" s="240"/>
      <c r="F8087" s="224"/>
      <c r="G8087" s="98"/>
      <c r="H8087" s="98"/>
      <c r="I8087" s="130"/>
      <c r="J8087" s="98"/>
      <c r="K8087" s="98"/>
      <c r="L8087" s="98"/>
      <c r="M8087" s="255"/>
      <c r="N8087" s="255"/>
      <c r="O8087" s="98"/>
      <c r="P8087" s="98"/>
      <c r="Q8087" s="130"/>
    </row>
    <row r="8088" spans="1:17" ht="12.6" customHeight="1" x14ac:dyDescent="0.2">
      <c r="A8088" s="234"/>
      <c r="B8088" s="98"/>
      <c r="C8088" s="130"/>
      <c r="D8088" s="240"/>
      <c r="E8088" s="240"/>
      <c r="F8088" s="224"/>
      <c r="G8088" s="98"/>
      <c r="H8088" s="98"/>
      <c r="I8088" s="130"/>
      <c r="J8088" s="98"/>
      <c r="K8088" s="98"/>
      <c r="L8088" s="98"/>
      <c r="M8088" s="255"/>
      <c r="N8088" s="255"/>
      <c r="O8088" s="98"/>
      <c r="P8088" s="98"/>
      <c r="Q8088" s="130"/>
    </row>
    <row r="8089" spans="1:17" ht="12.6" customHeight="1" x14ac:dyDescent="0.2">
      <c r="A8089" s="234"/>
      <c r="B8089" s="98"/>
      <c r="C8089" s="130"/>
      <c r="D8089" s="240"/>
      <c r="E8089" s="240"/>
      <c r="F8089" s="224"/>
      <c r="G8089" s="98"/>
      <c r="H8089" s="98"/>
      <c r="I8089" s="130"/>
      <c r="J8089" s="98"/>
      <c r="K8089" s="98"/>
      <c r="L8089" s="98"/>
      <c r="M8089" s="255"/>
      <c r="N8089" s="255"/>
      <c r="O8089" s="98"/>
      <c r="P8089" s="98"/>
      <c r="Q8089" s="130"/>
    </row>
    <row r="8090" spans="1:17" ht="12.6" customHeight="1" x14ac:dyDescent="0.2">
      <c r="A8090" s="234"/>
      <c r="B8090" s="98"/>
      <c r="C8090" s="130"/>
      <c r="D8090" s="240"/>
      <c r="E8090" s="240"/>
      <c r="F8090" s="224"/>
      <c r="G8090" s="98"/>
      <c r="H8090" s="98"/>
      <c r="I8090" s="130"/>
      <c r="J8090" s="98"/>
      <c r="K8090" s="98"/>
      <c r="L8090" s="98"/>
      <c r="M8090" s="255"/>
      <c r="N8090" s="255"/>
      <c r="O8090" s="98"/>
      <c r="P8090" s="98"/>
      <c r="Q8090" s="130"/>
    </row>
    <row r="8091" spans="1:17" ht="12.6" customHeight="1" x14ac:dyDescent="0.2">
      <c r="A8091" s="234"/>
      <c r="B8091" s="98"/>
      <c r="C8091" s="130"/>
      <c r="D8091" s="240"/>
      <c r="E8091" s="240"/>
      <c r="F8091" s="224"/>
      <c r="G8091" s="98"/>
      <c r="H8091" s="98"/>
      <c r="I8091" s="130"/>
      <c r="J8091" s="98"/>
      <c r="K8091" s="98"/>
      <c r="L8091" s="98"/>
      <c r="M8091" s="255"/>
      <c r="N8091" s="255"/>
      <c r="O8091" s="98"/>
      <c r="P8091" s="98"/>
      <c r="Q8091" s="130"/>
    </row>
    <row r="8092" spans="1:17" ht="12.6" customHeight="1" x14ac:dyDescent="0.2">
      <c r="A8092" s="234"/>
      <c r="B8092" s="98"/>
      <c r="C8092" s="130"/>
      <c r="D8092" s="240"/>
      <c r="E8092" s="240"/>
      <c r="F8092" s="224"/>
      <c r="G8092" s="98"/>
      <c r="H8092" s="98"/>
      <c r="I8092" s="130"/>
      <c r="J8092" s="98"/>
      <c r="K8092" s="98"/>
      <c r="L8092" s="98"/>
      <c r="M8092" s="255"/>
      <c r="N8092" s="255"/>
      <c r="O8092" s="98"/>
      <c r="P8092" s="98"/>
      <c r="Q8092" s="130"/>
    </row>
    <row r="8093" spans="1:17" ht="12.6" customHeight="1" x14ac:dyDescent="0.2">
      <c r="A8093" s="234"/>
      <c r="B8093" s="98"/>
      <c r="C8093" s="130"/>
      <c r="D8093" s="240"/>
      <c r="E8093" s="240"/>
      <c r="F8093" s="224"/>
      <c r="G8093" s="98"/>
      <c r="H8093" s="98"/>
      <c r="I8093" s="130"/>
      <c r="J8093" s="98"/>
      <c r="K8093" s="98"/>
      <c r="L8093" s="98"/>
      <c r="M8093" s="255"/>
      <c r="N8093" s="255"/>
      <c r="O8093" s="98"/>
      <c r="P8093" s="98"/>
      <c r="Q8093" s="130"/>
    </row>
    <row r="8094" spans="1:17" ht="12.6" customHeight="1" x14ac:dyDescent="0.2">
      <c r="A8094" s="234"/>
      <c r="B8094" s="98"/>
      <c r="C8094" s="130"/>
      <c r="D8094" s="240"/>
      <c r="E8094" s="240"/>
      <c r="F8094" s="224"/>
      <c r="G8094" s="98"/>
      <c r="H8094" s="98"/>
      <c r="I8094" s="130"/>
      <c r="J8094" s="98"/>
      <c r="K8094" s="98"/>
      <c r="L8094" s="98"/>
      <c r="M8094" s="255"/>
      <c r="N8094" s="255"/>
      <c r="O8094" s="98"/>
      <c r="P8094" s="98"/>
      <c r="Q8094" s="130"/>
    </row>
    <row r="8095" spans="1:17" ht="12.6" customHeight="1" x14ac:dyDescent="0.2">
      <c r="A8095" s="234"/>
      <c r="B8095" s="98"/>
      <c r="C8095" s="130"/>
      <c r="D8095" s="240"/>
      <c r="E8095" s="240"/>
      <c r="F8095" s="224"/>
      <c r="G8095" s="98"/>
      <c r="H8095" s="98"/>
      <c r="I8095" s="130"/>
      <c r="J8095" s="98"/>
      <c r="K8095" s="98"/>
      <c r="L8095" s="98"/>
      <c r="M8095" s="255"/>
      <c r="N8095" s="255"/>
      <c r="O8095" s="98"/>
      <c r="P8095" s="98"/>
      <c r="Q8095" s="130"/>
    </row>
    <row r="8096" spans="1:17" ht="12.6" customHeight="1" x14ac:dyDescent="0.2">
      <c r="A8096" s="234"/>
      <c r="B8096" s="98"/>
      <c r="C8096" s="130"/>
      <c r="D8096" s="240"/>
      <c r="E8096" s="240"/>
      <c r="F8096" s="224"/>
      <c r="G8096" s="98"/>
      <c r="H8096" s="98"/>
      <c r="I8096" s="130"/>
      <c r="J8096" s="98"/>
      <c r="K8096" s="98"/>
      <c r="L8096" s="98"/>
      <c r="M8096" s="255"/>
      <c r="N8096" s="255"/>
      <c r="O8096" s="98"/>
      <c r="P8096" s="98"/>
      <c r="Q8096" s="130"/>
    </row>
    <row r="8097" spans="1:17" ht="12.6" customHeight="1" x14ac:dyDescent="0.2">
      <c r="A8097" s="234"/>
      <c r="B8097" s="98"/>
      <c r="C8097" s="130"/>
      <c r="D8097" s="240"/>
      <c r="E8097" s="240"/>
      <c r="F8097" s="224"/>
      <c r="G8097" s="98"/>
      <c r="H8097" s="98"/>
      <c r="I8097" s="130"/>
      <c r="J8097" s="98"/>
      <c r="K8097" s="98"/>
      <c r="L8097" s="98"/>
      <c r="M8097" s="255"/>
      <c r="N8097" s="255"/>
      <c r="O8097" s="98"/>
      <c r="P8097" s="98"/>
      <c r="Q8097" s="130"/>
    </row>
    <row r="8098" spans="1:17" ht="12.6" customHeight="1" x14ac:dyDescent="0.2">
      <c r="A8098" s="234"/>
      <c r="B8098" s="98"/>
      <c r="C8098" s="130"/>
      <c r="D8098" s="240"/>
      <c r="E8098" s="240"/>
      <c r="F8098" s="224"/>
      <c r="G8098" s="98"/>
      <c r="H8098" s="98"/>
      <c r="I8098" s="130"/>
      <c r="J8098" s="98"/>
      <c r="K8098" s="98"/>
      <c r="L8098" s="98"/>
      <c r="M8098" s="255"/>
      <c r="N8098" s="255"/>
      <c r="O8098" s="98"/>
      <c r="P8098" s="98"/>
      <c r="Q8098" s="130"/>
    </row>
    <row r="8099" spans="1:17" ht="12.6" customHeight="1" x14ac:dyDescent="0.2">
      <c r="A8099" s="234"/>
      <c r="B8099" s="98"/>
      <c r="C8099" s="130"/>
      <c r="D8099" s="240"/>
      <c r="E8099" s="240"/>
      <c r="F8099" s="224"/>
      <c r="G8099" s="98"/>
      <c r="H8099" s="98"/>
      <c r="I8099" s="130"/>
      <c r="J8099" s="98"/>
      <c r="K8099" s="98"/>
      <c r="L8099" s="98"/>
      <c r="M8099" s="255"/>
      <c r="N8099" s="255"/>
      <c r="O8099" s="98"/>
      <c r="P8099" s="98"/>
      <c r="Q8099" s="130"/>
    </row>
    <row r="8100" spans="1:17" ht="12.6" customHeight="1" x14ac:dyDescent="0.2">
      <c r="A8100" s="234"/>
      <c r="B8100" s="98"/>
      <c r="C8100" s="130"/>
      <c r="D8100" s="240"/>
      <c r="E8100" s="240"/>
      <c r="F8100" s="224"/>
      <c r="G8100" s="98"/>
      <c r="H8100" s="98"/>
      <c r="I8100" s="130"/>
      <c r="J8100" s="98"/>
      <c r="K8100" s="98"/>
      <c r="L8100" s="98"/>
      <c r="M8100" s="255"/>
      <c r="N8100" s="255"/>
      <c r="O8100" s="98"/>
      <c r="P8100" s="98"/>
      <c r="Q8100" s="130"/>
    </row>
    <row r="8101" spans="1:17" ht="12.6" customHeight="1" x14ac:dyDescent="0.2">
      <c r="A8101" s="234"/>
      <c r="B8101" s="98"/>
      <c r="C8101" s="130"/>
      <c r="D8101" s="240"/>
      <c r="E8101" s="240"/>
      <c r="F8101" s="224"/>
      <c r="G8101" s="98"/>
      <c r="H8101" s="98"/>
      <c r="I8101" s="130"/>
      <c r="J8101" s="98"/>
      <c r="K8101" s="98"/>
      <c r="L8101" s="98"/>
      <c r="M8101" s="255"/>
      <c r="N8101" s="255"/>
      <c r="O8101" s="98"/>
      <c r="P8101" s="98"/>
      <c r="Q8101" s="130"/>
    </row>
    <row r="8102" spans="1:17" ht="12.6" customHeight="1" x14ac:dyDescent="0.2">
      <c r="A8102" s="234"/>
      <c r="B8102" s="98"/>
      <c r="C8102" s="130"/>
      <c r="D8102" s="240"/>
      <c r="E8102" s="240"/>
      <c r="F8102" s="224"/>
      <c r="G8102" s="98"/>
      <c r="H8102" s="98"/>
      <c r="I8102" s="130"/>
      <c r="J8102" s="98"/>
      <c r="K8102" s="98"/>
      <c r="L8102" s="98"/>
      <c r="M8102" s="255"/>
      <c r="N8102" s="255"/>
      <c r="O8102" s="98"/>
      <c r="P8102" s="98"/>
      <c r="Q8102" s="130"/>
    </row>
    <row r="8103" spans="1:17" ht="12.6" customHeight="1" x14ac:dyDescent="0.2">
      <c r="A8103" s="234"/>
      <c r="B8103" s="98"/>
      <c r="C8103" s="130"/>
      <c r="D8103" s="240"/>
      <c r="E8103" s="240"/>
      <c r="F8103" s="224"/>
      <c r="G8103" s="98"/>
      <c r="H8103" s="98"/>
      <c r="I8103" s="130"/>
      <c r="J8103" s="98"/>
      <c r="K8103" s="98"/>
      <c r="L8103" s="98"/>
      <c r="M8103" s="255"/>
      <c r="N8103" s="255"/>
      <c r="O8103" s="98"/>
      <c r="P8103" s="98"/>
      <c r="Q8103" s="130"/>
    </row>
    <row r="8104" spans="1:17" ht="12.6" customHeight="1" x14ac:dyDescent="0.2">
      <c r="A8104" s="234"/>
      <c r="B8104" s="98"/>
      <c r="C8104" s="130"/>
      <c r="D8104" s="240"/>
      <c r="E8104" s="240"/>
      <c r="F8104" s="224"/>
      <c r="G8104" s="98"/>
      <c r="H8104" s="98"/>
      <c r="I8104" s="130"/>
      <c r="J8104" s="98"/>
      <c r="K8104" s="98"/>
      <c r="L8104" s="98"/>
      <c r="M8104" s="255"/>
      <c r="N8104" s="255"/>
      <c r="O8104" s="98"/>
      <c r="P8104" s="98"/>
      <c r="Q8104" s="130"/>
    </row>
    <row r="8105" spans="1:17" ht="12.6" customHeight="1" x14ac:dyDescent="0.2">
      <c r="A8105" s="234"/>
      <c r="B8105" s="98"/>
      <c r="C8105" s="130"/>
      <c r="D8105" s="240"/>
      <c r="E8105" s="240"/>
      <c r="F8105" s="224"/>
      <c r="G8105" s="98"/>
      <c r="H8105" s="98"/>
      <c r="I8105" s="130"/>
      <c r="J8105" s="98"/>
      <c r="K8105" s="98"/>
      <c r="L8105" s="98"/>
      <c r="M8105" s="255"/>
      <c r="N8105" s="255"/>
      <c r="O8105" s="98"/>
      <c r="P8105" s="98"/>
      <c r="Q8105" s="130"/>
    </row>
    <row r="8106" spans="1:17" ht="12.6" customHeight="1" x14ac:dyDescent="0.2">
      <c r="A8106" s="234"/>
      <c r="B8106" s="98"/>
      <c r="C8106" s="130"/>
      <c r="D8106" s="240"/>
      <c r="E8106" s="240"/>
      <c r="F8106" s="224"/>
      <c r="G8106" s="98"/>
      <c r="H8106" s="98"/>
      <c r="I8106" s="130"/>
      <c r="J8106" s="98"/>
      <c r="K8106" s="98"/>
      <c r="L8106" s="98"/>
      <c r="M8106" s="255"/>
      <c r="N8106" s="255"/>
      <c r="O8106" s="98"/>
      <c r="P8106" s="98"/>
      <c r="Q8106" s="130"/>
    </row>
    <row r="8107" spans="1:17" ht="12.6" customHeight="1" x14ac:dyDescent="0.2">
      <c r="A8107" s="234"/>
      <c r="B8107" s="98"/>
      <c r="C8107" s="130"/>
      <c r="D8107" s="240"/>
      <c r="E8107" s="240"/>
      <c r="F8107" s="224"/>
      <c r="G8107" s="98"/>
      <c r="H8107" s="98"/>
      <c r="I8107" s="130"/>
      <c r="J8107" s="98"/>
      <c r="K8107" s="98"/>
      <c r="L8107" s="98"/>
      <c r="M8107" s="255"/>
      <c r="N8107" s="255"/>
      <c r="O8107" s="98"/>
      <c r="P8107" s="98"/>
      <c r="Q8107" s="130"/>
    </row>
    <row r="8108" spans="1:17" ht="12.6" customHeight="1" x14ac:dyDescent="0.2">
      <c r="A8108" s="234"/>
      <c r="B8108" s="98"/>
      <c r="C8108" s="130"/>
      <c r="D8108" s="240"/>
      <c r="E8108" s="240"/>
      <c r="F8108" s="224"/>
      <c r="G8108" s="98"/>
      <c r="H8108" s="98"/>
      <c r="I8108" s="130"/>
      <c r="J8108" s="98"/>
      <c r="K8108" s="98"/>
      <c r="L8108" s="98"/>
      <c r="M8108" s="255"/>
      <c r="N8108" s="255"/>
      <c r="O8108" s="98"/>
      <c r="P8108" s="98"/>
      <c r="Q8108" s="130"/>
    </row>
    <row r="8109" spans="1:17" ht="12.6" customHeight="1" x14ac:dyDescent="0.2">
      <c r="A8109" s="234"/>
      <c r="B8109" s="98"/>
      <c r="C8109" s="130"/>
      <c r="D8109" s="240"/>
      <c r="E8109" s="240"/>
      <c r="F8109" s="224"/>
      <c r="G8109" s="98"/>
      <c r="H8109" s="98"/>
      <c r="I8109" s="130"/>
      <c r="J8109" s="98"/>
      <c r="K8109" s="98"/>
      <c r="L8109" s="98"/>
      <c r="M8109" s="255"/>
      <c r="N8109" s="255"/>
      <c r="O8109" s="98"/>
      <c r="P8109" s="98"/>
      <c r="Q8109" s="130"/>
    </row>
    <row r="8110" spans="1:17" ht="12.6" customHeight="1" x14ac:dyDescent="0.2">
      <c r="A8110" s="234"/>
      <c r="B8110" s="98"/>
      <c r="C8110" s="130"/>
      <c r="D8110" s="240"/>
      <c r="E8110" s="240"/>
      <c r="F8110" s="224"/>
      <c r="G8110" s="98"/>
      <c r="H8110" s="98"/>
      <c r="I8110" s="130"/>
      <c r="J8110" s="98"/>
      <c r="K8110" s="98"/>
      <c r="L8110" s="98"/>
      <c r="M8110" s="255"/>
      <c r="N8110" s="255"/>
      <c r="O8110" s="98"/>
      <c r="P8110" s="98"/>
      <c r="Q8110" s="130"/>
    </row>
    <row r="8111" spans="1:17" ht="12.6" customHeight="1" x14ac:dyDescent="0.2">
      <c r="A8111" s="234"/>
      <c r="B8111" s="98"/>
      <c r="C8111" s="130"/>
      <c r="D8111" s="240"/>
      <c r="E8111" s="240"/>
      <c r="F8111" s="224"/>
      <c r="G8111" s="98"/>
      <c r="H8111" s="98"/>
      <c r="I8111" s="130"/>
      <c r="J8111" s="98"/>
      <c r="K8111" s="98"/>
      <c r="L8111" s="98"/>
      <c r="M8111" s="255"/>
      <c r="N8111" s="255"/>
      <c r="O8111" s="98"/>
      <c r="P8111" s="98"/>
      <c r="Q8111" s="130"/>
    </row>
    <row r="8112" spans="1:17" ht="12.6" customHeight="1" x14ac:dyDescent="0.2">
      <c r="A8112" s="234"/>
      <c r="B8112" s="98"/>
      <c r="C8112" s="130"/>
      <c r="D8112" s="240"/>
      <c r="E8112" s="240"/>
      <c r="F8112" s="224"/>
      <c r="G8112" s="98"/>
      <c r="H8112" s="98"/>
      <c r="I8112" s="130"/>
      <c r="J8112" s="98"/>
      <c r="K8112" s="98"/>
      <c r="L8112" s="98"/>
      <c r="M8112" s="255"/>
      <c r="N8112" s="255"/>
      <c r="O8112" s="98"/>
      <c r="P8112" s="98"/>
      <c r="Q8112" s="130"/>
    </row>
    <row r="8113" spans="1:17" ht="12.6" customHeight="1" x14ac:dyDescent="0.2">
      <c r="A8113" s="234"/>
      <c r="B8113" s="98"/>
      <c r="C8113" s="130"/>
      <c r="D8113" s="240"/>
      <c r="E8113" s="240"/>
      <c r="F8113" s="224"/>
      <c r="G8113" s="98"/>
      <c r="H8113" s="98"/>
      <c r="I8113" s="130"/>
      <c r="J8113" s="98"/>
      <c r="K8113" s="98"/>
      <c r="L8113" s="98"/>
      <c r="M8113" s="255"/>
      <c r="N8113" s="255"/>
      <c r="O8113" s="98"/>
      <c r="P8113" s="98"/>
      <c r="Q8113" s="130"/>
    </row>
    <row r="8114" spans="1:17" ht="12.6" customHeight="1" x14ac:dyDescent="0.2">
      <c r="A8114" s="234"/>
      <c r="B8114" s="98"/>
      <c r="C8114" s="130"/>
      <c r="D8114" s="240"/>
      <c r="E8114" s="240"/>
      <c r="F8114" s="224"/>
      <c r="G8114" s="98"/>
      <c r="H8114" s="98"/>
      <c r="I8114" s="130"/>
      <c r="J8114" s="98"/>
      <c r="K8114" s="98"/>
      <c r="L8114" s="98"/>
      <c r="M8114" s="255"/>
      <c r="N8114" s="255"/>
      <c r="O8114" s="98"/>
      <c r="P8114" s="98"/>
      <c r="Q8114" s="130"/>
    </row>
    <row r="8115" spans="1:17" ht="12.6" customHeight="1" x14ac:dyDescent="0.2">
      <c r="A8115" s="234"/>
      <c r="B8115" s="98"/>
      <c r="C8115" s="130"/>
      <c r="D8115" s="240"/>
      <c r="E8115" s="240"/>
      <c r="F8115" s="224"/>
      <c r="G8115" s="98"/>
      <c r="H8115" s="98"/>
      <c r="I8115" s="130"/>
      <c r="J8115" s="98"/>
      <c r="K8115" s="98"/>
      <c r="L8115" s="98"/>
      <c r="M8115" s="255"/>
      <c r="N8115" s="255"/>
      <c r="O8115" s="98"/>
      <c r="P8115" s="98"/>
      <c r="Q8115" s="130"/>
    </row>
    <row r="8116" spans="1:17" ht="12.6" customHeight="1" x14ac:dyDescent="0.2">
      <c r="A8116" s="234"/>
      <c r="B8116" s="98"/>
      <c r="C8116" s="130"/>
      <c r="D8116" s="240"/>
      <c r="E8116" s="240"/>
      <c r="F8116" s="224"/>
      <c r="G8116" s="98"/>
      <c r="H8116" s="98"/>
      <c r="I8116" s="130"/>
      <c r="J8116" s="98"/>
      <c r="K8116" s="98"/>
      <c r="L8116" s="98"/>
      <c r="M8116" s="255"/>
      <c r="N8116" s="255"/>
      <c r="O8116" s="98"/>
      <c r="P8116" s="98"/>
      <c r="Q8116" s="130"/>
    </row>
    <row r="8117" spans="1:17" ht="12.6" customHeight="1" x14ac:dyDescent="0.2">
      <c r="A8117" s="234"/>
      <c r="B8117" s="98"/>
      <c r="C8117" s="130"/>
      <c r="D8117" s="240"/>
      <c r="E8117" s="240"/>
      <c r="F8117" s="224"/>
      <c r="G8117" s="98"/>
      <c r="H8117" s="98"/>
      <c r="I8117" s="130"/>
      <c r="J8117" s="98"/>
      <c r="K8117" s="98"/>
      <c r="L8117" s="98"/>
      <c r="M8117" s="255"/>
      <c r="N8117" s="255"/>
      <c r="O8117" s="98"/>
      <c r="P8117" s="98"/>
      <c r="Q8117" s="130"/>
    </row>
    <row r="8118" spans="1:17" ht="12.6" customHeight="1" x14ac:dyDescent="0.2">
      <c r="A8118" s="234"/>
      <c r="B8118" s="98"/>
      <c r="C8118" s="130"/>
      <c r="D8118" s="240"/>
      <c r="E8118" s="240"/>
      <c r="F8118" s="224"/>
      <c r="G8118" s="98"/>
      <c r="H8118" s="98"/>
      <c r="I8118" s="130"/>
      <c r="J8118" s="98"/>
      <c r="K8118" s="98"/>
      <c r="L8118" s="98"/>
      <c r="M8118" s="255"/>
      <c r="N8118" s="255"/>
      <c r="O8118" s="98"/>
      <c r="P8118" s="98"/>
      <c r="Q8118" s="130"/>
    </row>
    <row r="8119" spans="1:17" ht="12.6" customHeight="1" x14ac:dyDescent="0.2">
      <c r="A8119" s="234"/>
      <c r="B8119" s="98"/>
      <c r="C8119" s="130"/>
      <c r="D8119" s="240"/>
      <c r="E8119" s="240"/>
      <c r="F8119" s="224"/>
      <c r="G8119" s="98"/>
      <c r="H8119" s="98"/>
      <c r="I8119" s="130"/>
      <c r="J8119" s="98"/>
      <c r="K8119" s="98"/>
      <c r="L8119" s="98"/>
      <c r="M8119" s="255"/>
      <c r="N8119" s="255"/>
      <c r="O8119" s="98"/>
      <c r="P8119" s="98"/>
      <c r="Q8119" s="130"/>
    </row>
    <row r="8120" spans="1:17" ht="12.6" customHeight="1" x14ac:dyDescent="0.2">
      <c r="A8120" s="234"/>
      <c r="B8120" s="98"/>
      <c r="C8120" s="130"/>
      <c r="D8120" s="240"/>
      <c r="E8120" s="240"/>
      <c r="F8120" s="224"/>
      <c r="G8120" s="98"/>
      <c r="H8120" s="98"/>
      <c r="I8120" s="130"/>
      <c r="J8120" s="98"/>
      <c r="K8120" s="98"/>
      <c r="L8120" s="98"/>
      <c r="M8120" s="255"/>
      <c r="N8120" s="255"/>
      <c r="O8120" s="98"/>
      <c r="P8120" s="98"/>
      <c r="Q8120" s="130"/>
    </row>
    <row r="8121" spans="1:17" ht="12.6" customHeight="1" x14ac:dyDescent="0.2">
      <c r="A8121" s="234"/>
      <c r="B8121" s="98"/>
      <c r="C8121" s="130"/>
      <c r="D8121" s="240"/>
      <c r="E8121" s="240"/>
      <c r="F8121" s="224"/>
      <c r="G8121" s="98"/>
      <c r="H8121" s="98"/>
      <c r="I8121" s="130"/>
      <c r="J8121" s="98"/>
      <c r="K8121" s="98"/>
      <c r="L8121" s="98"/>
      <c r="M8121" s="255"/>
      <c r="N8121" s="255"/>
      <c r="O8121" s="98"/>
      <c r="P8121" s="98"/>
      <c r="Q8121" s="130"/>
    </row>
    <row r="8122" spans="1:17" ht="12.6" customHeight="1" x14ac:dyDescent="0.2">
      <c r="A8122" s="234"/>
      <c r="B8122" s="98"/>
      <c r="C8122" s="130"/>
      <c r="D8122" s="240"/>
      <c r="E8122" s="240"/>
      <c r="F8122" s="224"/>
      <c r="G8122" s="98"/>
      <c r="H8122" s="98"/>
      <c r="I8122" s="130"/>
      <c r="J8122" s="98"/>
      <c r="K8122" s="98"/>
      <c r="L8122" s="98"/>
      <c r="M8122" s="255"/>
      <c r="N8122" s="255"/>
      <c r="O8122" s="98"/>
      <c r="P8122" s="98"/>
      <c r="Q8122" s="130"/>
    </row>
    <row r="8123" spans="1:17" ht="12.6" customHeight="1" x14ac:dyDescent="0.2">
      <c r="A8123" s="234"/>
      <c r="B8123" s="98"/>
      <c r="C8123" s="130"/>
      <c r="D8123" s="240"/>
      <c r="E8123" s="240"/>
      <c r="F8123" s="224"/>
      <c r="G8123" s="98"/>
      <c r="H8123" s="98"/>
      <c r="I8123" s="130"/>
      <c r="J8123" s="98"/>
      <c r="K8123" s="98"/>
      <c r="L8123" s="98"/>
      <c r="M8123" s="255"/>
      <c r="N8123" s="255"/>
      <c r="O8123" s="98"/>
      <c r="P8123" s="98"/>
      <c r="Q8123" s="130"/>
    </row>
    <row r="8124" spans="1:17" ht="12.6" customHeight="1" x14ac:dyDescent="0.2">
      <c r="A8124" s="234"/>
      <c r="B8124" s="98"/>
      <c r="C8124" s="130"/>
      <c r="D8124" s="240"/>
      <c r="E8124" s="240"/>
      <c r="F8124" s="224"/>
      <c r="G8124" s="98"/>
      <c r="H8124" s="98"/>
      <c r="I8124" s="130"/>
      <c r="J8124" s="98"/>
      <c r="K8124" s="98"/>
      <c r="L8124" s="98"/>
      <c r="M8124" s="255"/>
      <c r="N8124" s="255"/>
      <c r="O8124" s="98"/>
      <c r="P8124" s="98"/>
      <c r="Q8124" s="130"/>
    </row>
    <row r="8125" spans="1:17" ht="12.6" customHeight="1" x14ac:dyDescent="0.2">
      <c r="A8125" s="234"/>
      <c r="B8125" s="98"/>
      <c r="C8125" s="130"/>
      <c r="D8125" s="240"/>
      <c r="E8125" s="240"/>
      <c r="F8125" s="224"/>
      <c r="G8125" s="98"/>
      <c r="H8125" s="98"/>
      <c r="I8125" s="130"/>
      <c r="J8125" s="98"/>
      <c r="K8125" s="98"/>
      <c r="L8125" s="98"/>
      <c r="M8125" s="255"/>
      <c r="N8125" s="255"/>
      <c r="O8125" s="98"/>
      <c r="P8125" s="98"/>
      <c r="Q8125" s="130"/>
    </row>
    <row r="8126" spans="1:17" ht="12.6" customHeight="1" x14ac:dyDescent="0.2">
      <c r="A8126" s="234"/>
      <c r="B8126" s="98"/>
      <c r="C8126" s="130"/>
      <c r="D8126" s="240"/>
      <c r="E8126" s="240"/>
      <c r="F8126" s="224"/>
      <c r="G8126" s="98"/>
      <c r="H8126" s="98"/>
      <c r="I8126" s="130"/>
      <c r="J8126" s="98"/>
      <c r="K8126" s="98"/>
      <c r="L8126" s="98"/>
      <c r="M8126" s="255"/>
      <c r="N8126" s="255"/>
      <c r="O8126" s="98"/>
      <c r="P8126" s="98"/>
      <c r="Q8126" s="130"/>
    </row>
    <row r="8127" spans="1:17" ht="12.6" customHeight="1" x14ac:dyDescent="0.2">
      <c r="A8127" s="234"/>
      <c r="B8127" s="98"/>
      <c r="C8127" s="130"/>
      <c r="D8127" s="240"/>
      <c r="E8127" s="240"/>
      <c r="F8127" s="224"/>
      <c r="G8127" s="98"/>
      <c r="H8127" s="98"/>
      <c r="I8127" s="130"/>
      <c r="J8127" s="98"/>
      <c r="K8127" s="98"/>
      <c r="L8127" s="98"/>
      <c r="M8127" s="255"/>
      <c r="N8127" s="255"/>
      <c r="O8127" s="98"/>
      <c r="P8127" s="98"/>
      <c r="Q8127" s="130"/>
    </row>
    <row r="8128" spans="1:17" ht="12.6" customHeight="1" x14ac:dyDescent="0.2">
      <c r="A8128" s="234"/>
      <c r="B8128" s="98"/>
      <c r="C8128" s="130"/>
      <c r="D8128" s="240"/>
      <c r="E8128" s="240"/>
      <c r="F8128" s="224"/>
      <c r="G8128" s="98"/>
      <c r="H8128" s="98"/>
      <c r="I8128" s="130"/>
      <c r="J8128" s="98"/>
      <c r="K8128" s="98"/>
      <c r="L8128" s="98"/>
      <c r="M8128" s="255"/>
      <c r="N8128" s="255"/>
      <c r="O8128" s="98"/>
      <c r="P8128" s="98"/>
      <c r="Q8128" s="130"/>
    </row>
    <row r="8129" spans="1:17" ht="12.6" customHeight="1" x14ac:dyDescent="0.2">
      <c r="A8129" s="234"/>
      <c r="B8129" s="98"/>
      <c r="C8129" s="130"/>
      <c r="D8129" s="240"/>
      <c r="E8129" s="240"/>
      <c r="F8129" s="224"/>
      <c r="G8129" s="98"/>
      <c r="H8129" s="98"/>
      <c r="I8129" s="130"/>
      <c r="J8129" s="98"/>
      <c r="K8129" s="98"/>
      <c r="L8129" s="98"/>
      <c r="M8129" s="255"/>
      <c r="N8129" s="255"/>
      <c r="O8129" s="98"/>
      <c r="P8129" s="98"/>
      <c r="Q8129" s="130"/>
    </row>
    <row r="8130" spans="1:17" ht="12.6" customHeight="1" x14ac:dyDescent="0.2">
      <c r="A8130" s="234"/>
      <c r="B8130" s="98"/>
      <c r="C8130" s="130"/>
      <c r="D8130" s="240"/>
      <c r="E8130" s="240"/>
      <c r="F8130" s="224"/>
      <c r="G8130" s="98"/>
      <c r="H8130" s="98"/>
      <c r="I8130" s="130"/>
      <c r="J8130" s="98"/>
      <c r="K8130" s="98"/>
      <c r="L8130" s="98"/>
      <c r="M8130" s="255"/>
      <c r="N8130" s="255"/>
      <c r="O8130" s="98"/>
      <c r="P8130" s="98"/>
      <c r="Q8130" s="130"/>
    </row>
    <row r="8131" spans="1:17" ht="12.6" customHeight="1" x14ac:dyDescent="0.2">
      <c r="A8131" s="234"/>
      <c r="B8131" s="98"/>
      <c r="C8131" s="130"/>
      <c r="D8131" s="240"/>
      <c r="E8131" s="240"/>
      <c r="F8131" s="224"/>
      <c r="G8131" s="98"/>
      <c r="H8131" s="98"/>
      <c r="I8131" s="130"/>
      <c r="J8131" s="98"/>
      <c r="K8131" s="98"/>
      <c r="L8131" s="98"/>
      <c r="M8131" s="255"/>
      <c r="N8131" s="255"/>
      <c r="O8131" s="98"/>
      <c r="P8131" s="98"/>
      <c r="Q8131" s="130"/>
    </row>
    <row r="8132" spans="1:17" ht="12.6" customHeight="1" x14ac:dyDescent="0.2">
      <c r="A8132" s="234"/>
      <c r="B8132" s="98"/>
      <c r="C8132" s="130"/>
      <c r="D8132" s="240"/>
      <c r="E8132" s="240"/>
      <c r="F8132" s="224"/>
      <c r="G8132" s="98"/>
      <c r="H8132" s="98"/>
      <c r="I8132" s="130"/>
      <c r="J8132" s="98"/>
      <c r="K8132" s="98"/>
      <c r="L8132" s="98"/>
      <c r="M8132" s="255"/>
      <c r="N8132" s="255"/>
      <c r="O8132" s="98"/>
      <c r="P8132" s="98"/>
      <c r="Q8132" s="130"/>
    </row>
    <row r="8133" spans="1:17" ht="12.6" customHeight="1" x14ac:dyDescent="0.2">
      <c r="A8133" s="234"/>
      <c r="B8133" s="98"/>
      <c r="C8133" s="130"/>
      <c r="D8133" s="240"/>
      <c r="E8133" s="240"/>
      <c r="F8133" s="224"/>
      <c r="G8133" s="98"/>
      <c r="H8133" s="98"/>
      <c r="I8133" s="130"/>
      <c r="J8133" s="98"/>
      <c r="K8133" s="98"/>
      <c r="L8133" s="98"/>
      <c r="M8133" s="255"/>
      <c r="N8133" s="255"/>
      <c r="O8133" s="98"/>
      <c r="P8133" s="98"/>
      <c r="Q8133" s="130"/>
    </row>
    <row r="8134" spans="1:17" ht="12.6" customHeight="1" x14ac:dyDescent="0.2">
      <c r="A8134" s="234"/>
      <c r="B8134" s="98"/>
      <c r="C8134" s="130"/>
      <c r="D8134" s="240"/>
      <c r="E8134" s="240"/>
      <c r="F8134" s="224"/>
      <c r="G8134" s="98"/>
      <c r="H8134" s="98"/>
      <c r="I8134" s="130"/>
      <c r="J8134" s="98"/>
      <c r="K8134" s="98"/>
      <c r="L8134" s="98"/>
      <c r="M8134" s="255"/>
      <c r="N8134" s="255"/>
      <c r="O8134" s="98"/>
      <c r="P8134" s="98"/>
      <c r="Q8134" s="130"/>
    </row>
    <row r="8135" spans="1:17" ht="12.6" customHeight="1" x14ac:dyDescent="0.2">
      <c r="A8135" s="234"/>
      <c r="B8135" s="98"/>
      <c r="C8135" s="130"/>
      <c r="D8135" s="240"/>
      <c r="E8135" s="240"/>
      <c r="F8135" s="224"/>
      <c r="G8135" s="98"/>
      <c r="H8135" s="98"/>
      <c r="I8135" s="130"/>
      <c r="J8135" s="98"/>
      <c r="K8135" s="98"/>
      <c r="L8135" s="98"/>
      <c r="M8135" s="255"/>
      <c r="N8135" s="255"/>
      <c r="O8135" s="98"/>
      <c r="P8135" s="98"/>
      <c r="Q8135" s="130"/>
    </row>
    <row r="8136" spans="1:17" ht="12.6" customHeight="1" x14ac:dyDescent="0.2">
      <c r="A8136" s="234"/>
      <c r="B8136" s="98"/>
      <c r="C8136" s="130"/>
      <c r="D8136" s="240"/>
      <c r="E8136" s="240"/>
      <c r="F8136" s="224"/>
      <c r="G8136" s="98"/>
      <c r="H8136" s="98"/>
      <c r="I8136" s="130"/>
      <c r="J8136" s="98"/>
      <c r="K8136" s="98"/>
      <c r="L8136" s="98"/>
      <c r="M8136" s="255"/>
      <c r="N8136" s="255"/>
      <c r="O8136" s="98"/>
      <c r="P8136" s="98"/>
      <c r="Q8136" s="130"/>
    </row>
    <row r="8137" spans="1:17" ht="12.6" customHeight="1" x14ac:dyDescent="0.2">
      <c r="A8137" s="234"/>
      <c r="B8137" s="98"/>
      <c r="C8137" s="130"/>
      <c r="D8137" s="240"/>
      <c r="E8137" s="240"/>
      <c r="F8137" s="224"/>
      <c r="G8137" s="98"/>
      <c r="H8137" s="98"/>
      <c r="I8137" s="130"/>
      <c r="J8137" s="98"/>
      <c r="K8137" s="98"/>
      <c r="L8137" s="98"/>
      <c r="M8137" s="255"/>
      <c r="N8137" s="255"/>
      <c r="O8137" s="98"/>
      <c r="P8137" s="98"/>
      <c r="Q8137" s="130"/>
    </row>
    <row r="8138" spans="1:17" ht="12.6" customHeight="1" x14ac:dyDescent="0.2">
      <c r="A8138" s="234"/>
      <c r="B8138" s="98"/>
      <c r="C8138" s="130"/>
      <c r="D8138" s="240"/>
      <c r="E8138" s="240"/>
      <c r="F8138" s="224"/>
      <c r="G8138" s="98"/>
      <c r="H8138" s="98"/>
      <c r="I8138" s="130"/>
      <c r="J8138" s="98"/>
      <c r="K8138" s="98"/>
      <c r="L8138" s="98"/>
      <c r="M8138" s="255"/>
      <c r="N8138" s="255"/>
      <c r="O8138" s="98"/>
      <c r="P8138" s="98"/>
      <c r="Q8138" s="130"/>
    </row>
    <row r="8139" spans="1:17" ht="12.6" customHeight="1" x14ac:dyDescent="0.2">
      <c r="A8139" s="234"/>
      <c r="B8139" s="98"/>
      <c r="C8139" s="130"/>
      <c r="D8139" s="240"/>
      <c r="E8139" s="240"/>
      <c r="F8139" s="224"/>
      <c r="G8139" s="98"/>
      <c r="H8139" s="98"/>
      <c r="I8139" s="130"/>
      <c r="J8139" s="98"/>
      <c r="K8139" s="98"/>
      <c r="L8139" s="98"/>
      <c r="M8139" s="255"/>
      <c r="N8139" s="255"/>
      <c r="O8139" s="98"/>
      <c r="P8139" s="98"/>
      <c r="Q8139" s="130"/>
    </row>
    <row r="8140" spans="1:17" ht="12.6" customHeight="1" x14ac:dyDescent="0.2">
      <c r="A8140" s="234"/>
      <c r="B8140" s="98"/>
      <c r="C8140" s="130"/>
      <c r="D8140" s="240"/>
      <c r="E8140" s="240"/>
      <c r="F8140" s="224"/>
      <c r="G8140" s="98"/>
      <c r="H8140" s="98"/>
      <c r="I8140" s="130"/>
      <c r="J8140" s="98"/>
      <c r="K8140" s="98"/>
      <c r="L8140" s="98"/>
      <c r="M8140" s="255"/>
      <c r="N8140" s="255"/>
      <c r="O8140" s="98"/>
      <c r="P8140" s="98"/>
      <c r="Q8140" s="130"/>
    </row>
    <row r="8141" spans="1:17" ht="12.6" customHeight="1" x14ac:dyDescent="0.2">
      <c r="A8141" s="234"/>
      <c r="B8141" s="98"/>
      <c r="C8141" s="130"/>
      <c r="D8141" s="240"/>
      <c r="E8141" s="240"/>
      <c r="F8141" s="224"/>
      <c r="G8141" s="98"/>
      <c r="H8141" s="98"/>
      <c r="I8141" s="130"/>
      <c r="J8141" s="98"/>
      <c r="K8141" s="98"/>
      <c r="L8141" s="98"/>
      <c r="M8141" s="255"/>
      <c r="N8141" s="255"/>
      <c r="O8141" s="98"/>
      <c r="P8141" s="98"/>
      <c r="Q8141" s="130"/>
    </row>
    <row r="8142" spans="1:17" ht="12.6" customHeight="1" x14ac:dyDescent="0.2">
      <c r="A8142" s="234"/>
      <c r="B8142" s="98"/>
      <c r="C8142" s="130"/>
      <c r="D8142" s="240"/>
      <c r="E8142" s="240"/>
      <c r="F8142" s="224"/>
      <c r="G8142" s="98"/>
      <c r="H8142" s="98"/>
      <c r="I8142" s="130"/>
      <c r="J8142" s="98"/>
      <c r="K8142" s="98"/>
      <c r="L8142" s="98"/>
      <c r="M8142" s="255"/>
      <c r="N8142" s="255"/>
      <c r="O8142" s="98"/>
      <c r="P8142" s="98"/>
      <c r="Q8142" s="130"/>
    </row>
    <row r="8143" spans="1:17" ht="12.6" customHeight="1" x14ac:dyDescent="0.2">
      <c r="A8143" s="234"/>
      <c r="B8143" s="98"/>
      <c r="C8143" s="130"/>
      <c r="D8143" s="240"/>
      <c r="E8143" s="240"/>
      <c r="F8143" s="224"/>
      <c r="G8143" s="98"/>
      <c r="H8143" s="98"/>
      <c r="I8143" s="130"/>
      <c r="J8143" s="98"/>
      <c r="K8143" s="98"/>
      <c r="L8143" s="98"/>
      <c r="M8143" s="255"/>
      <c r="N8143" s="255"/>
      <c r="O8143" s="98"/>
      <c r="P8143" s="98"/>
      <c r="Q8143" s="130"/>
    </row>
    <row r="8144" spans="1:17" ht="12.6" customHeight="1" x14ac:dyDescent="0.2">
      <c r="A8144" s="234"/>
      <c r="B8144" s="98"/>
      <c r="C8144" s="130"/>
      <c r="D8144" s="240"/>
      <c r="E8144" s="240"/>
      <c r="F8144" s="224"/>
      <c r="G8144" s="98"/>
      <c r="H8144" s="98"/>
      <c r="I8144" s="130"/>
      <c r="J8144" s="98"/>
      <c r="K8144" s="98"/>
      <c r="L8144" s="98"/>
      <c r="M8144" s="255"/>
      <c r="N8144" s="255"/>
      <c r="O8144" s="98"/>
      <c r="P8144" s="98"/>
      <c r="Q8144" s="130"/>
    </row>
    <row r="8145" spans="1:17" ht="12.6" customHeight="1" x14ac:dyDescent="0.2">
      <c r="A8145" s="234"/>
      <c r="B8145" s="98"/>
      <c r="C8145" s="130"/>
      <c r="D8145" s="240"/>
      <c r="E8145" s="240"/>
      <c r="F8145" s="224"/>
      <c r="G8145" s="98"/>
      <c r="H8145" s="98"/>
      <c r="I8145" s="130"/>
      <c r="J8145" s="98"/>
      <c r="K8145" s="98"/>
      <c r="L8145" s="98"/>
      <c r="M8145" s="255"/>
      <c r="N8145" s="255"/>
      <c r="O8145" s="98"/>
      <c r="P8145" s="98"/>
      <c r="Q8145" s="130"/>
    </row>
    <row r="8146" spans="1:17" ht="12.6" customHeight="1" x14ac:dyDescent="0.2">
      <c r="A8146" s="234"/>
      <c r="B8146" s="98"/>
      <c r="C8146" s="130"/>
      <c r="D8146" s="240"/>
      <c r="E8146" s="240"/>
      <c r="F8146" s="224"/>
      <c r="G8146" s="98"/>
      <c r="H8146" s="98"/>
      <c r="I8146" s="130"/>
      <c r="J8146" s="98"/>
      <c r="K8146" s="98"/>
      <c r="L8146" s="98"/>
      <c r="M8146" s="255"/>
      <c r="N8146" s="255"/>
      <c r="O8146" s="98"/>
      <c r="P8146" s="98"/>
      <c r="Q8146" s="130"/>
    </row>
    <row r="8147" spans="1:17" ht="12.6" customHeight="1" x14ac:dyDescent="0.2">
      <c r="A8147" s="234"/>
      <c r="B8147" s="98"/>
      <c r="C8147" s="130"/>
      <c r="D8147" s="240"/>
      <c r="E8147" s="240"/>
      <c r="F8147" s="224"/>
      <c r="G8147" s="98"/>
      <c r="H8147" s="98"/>
      <c r="I8147" s="130"/>
      <c r="J8147" s="98"/>
      <c r="K8147" s="98"/>
      <c r="L8147" s="98"/>
      <c r="M8147" s="255"/>
      <c r="N8147" s="255"/>
      <c r="O8147" s="98"/>
      <c r="P8147" s="98"/>
      <c r="Q8147" s="130"/>
    </row>
    <row r="8148" spans="1:17" ht="12.6" customHeight="1" x14ac:dyDescent="0.2">
      <c r="A8148" s="234"/>
      <c r="B8148" s="98"/>
      <c r="C8148" s="130"/>
      <c r="D8148" s="240"/>
      <c r="E8148" s="240"/>
      <c r="F8148" s="224"/>
      <c r="G8148" s="98"/>
      <c r="H8148" s="98"/>
      <c r="I8148" s="130"/>
      <c r="J8148" s="98"/>
      <c r="K8148" s="98"/>
      <c r="L8148" s="98"/>
      <c r="M8148" s="255"/>
      <c r="N8148" s="255"/>
      <c r="O8148" s="98"/>
      <c r="P8148" s="98"/>
      <c r="Q8148" s="130"/>
    </row>
    <row r="8149" spans="1:17" ht="12.6" customHeight="1" x14ac:dyDescent="0.2">
      <c r="A8149" s="234"/>
      <c r="B8149" s="98"/>
      <c r="C8149" s="130"/>
      <c r="D8149" s="240"/>
      <c r="E8149" s="240"/>
      <c r="F8149" s="224"/>
      <c r="G8149" s="98"/>
      <c r="H8149" s="98"/>
      <c r="I8149" s="130"/>
      <c r="J8149" s="98"/>
      <c r="K8149" s="98"/>
      <c r="L8149" s="98"/>
      <c r="M8149" s="255"/>
      <c r="N8149" s="255"/>
      <c r="O8149" s="98"/>
      <c r="P8149" s="98"/>
      <c r="Q8149" s="130"/>
    </row>
    <row r="8150" spans="1:17" ht="12.6" customHeight="1" x14ac:dyDescent="0.2">
      <c r="A8150" s="234"/>
      <c r="B8150" s="98"/>
      <c r="C8150" s="130"/>
      <c r="D8150" s="240"/>
      <c r="E8150" s="240"/>
      <c r="F8150" s="224"/>
      <c r="G8150" s="98"/>
      <c r="H8150" s="98"/>
      <c r="I8150" s="130"/>
      <c r="J8150" s="98"/>
      <c r="K8150" s="98"/>
      <c r="L8150" s="98"/>
      <c r="M8150" s="255"/>
      <c r="N8150" s="255"/>
      <c r="O8150" s="98"/>
      <c r="P8150" s="98"/>
      <c r="Q8150" s="130"/>
    </row>
    <row r="8151" spans="1:17" ht="12.6" customHeight="1" x14ac:dyDescent="0.2">
      <c r="A8151" s="234"/>
      <c r="B8151" s="98"/>
      <c r="C8151" s="130"/>
      <c r="D8151" s="240"/>
      <c r="E8151" s="240"/>
      <c r="F8151" s="224"/>
      <c r="G8151" s="98"/>
      <c r="H8151" s="98"/>
      <c r="I8151" s="130"/>
      <c r="J8151" s="98"/>
      <c r="K8151" s="98"/>
      <c r="L8151" s="98"/>
      <c r="M8151" s="255"/>
      <c r="N8151" s="255"/>
      <c r="O8151" s="98"/>
      <c r="P8151" s="98"/>
      <c r="Q8151" s="130"/>
    </row>
    <row r="8152" spans="1:17" ht="12.6" customHeight="1" x14ac:dyDescent="0.2">
      <c r="A8152" s="234"/>
      <c r="B8152" s="98"/>
      <c r="C8152" s="130"/>
      <c r="D8152" s="240"/>
      <c r="E8152" s="240"/>
      <c r="F8152" s="224"/>
      <c r="G8152" s="98"/>
      <c r="H8152" s="98"/>
      <c r="I8152" s="130"/>
      <c r="J8152" s="98"/>
      <c r="K8152" s="98"/>
      <c r="L8152" s="98"/>
      <c r="M8152" s="255"/>
      <c r="N8152" s="255"/>
      <c r="O8152" s="98"/>
      <c r="P8152" s="98"/>
      <c r="Q8152" s="130"/>
    </row>
    <row r="8153" spans="1:17" ht="12.6" customHeight="1" x14ac:dyDescent="0.2">
      <c r="A8153" s="234"/>
      <c r="B8153" s="98"/>
      <c r="C8153" s="130"/>
      <c r="D8153" s="240"/>
      <c r="E8153" s="240"/>
      <c r="F8153" s="224"/>
      <c r="G8153" s="98"/>
      <c r="H8153" s="98"/>
      <c r="I8153" s="130"/>
      <c r="J8153" s="98"/>
      <c r="K8153" s="98"/>
      <c r="L8153" s="98"/>
      <c r="M8153" s="255"/>
      <c r="N8153" s="255"/>
      <c r="O8153" s="98"/>
      <c r="P8153" s="98"/>
      <c r="Q8153" s="130"/>
    </row>
    <row r="8154" spans="1:17" ht="12.6" customHeight="1" x14ac:dyDescent="0.2">
      <c r="A8154" s="234"/>
      <c r="B8154" s="98"/>
      <c r="C8154" s="130"/>
      <c r="D8154" s="240"/>
      <c r="E8154" s="240"/>
      <c r="F8154" s="224"/>
      <c r="G8154" s="98"/>
      <c r="H8154" s="98"/>
      <c r="I8154" s="130"/>
      <c r="J8154" s="98"/>
      <c r="K8154" s="98"/>
      <c r="L8154" s="98"/>
      <c r="M8154" s="255"/>
      <c r="N8154" s="255"/>
      <c r="O8154" s="98"/>
      <c r="P8154" s="98"/>
      <c r="Q8154" s="130"/>
    </row>
    <row r="8155" spans="1:17" ht="12.6" customHeight="1" x14ac:dyDescent="0.2">
      <c r="A8155" s="234"/>
      <c r="B8155" s="98"/>
      <c r="C8155" s="130"/>
      <c r="D8155" s="240"/>
      <c r="E8155" s="240"/>
      <c r="F8155" s="224"/>
      <c r="G8155" s="98"/>
      <c r="H8155" s="98"/>
      <c r="I8155" s="130"/>
      <c r="J8155" s="98"/>
      <c r="K8155" s="98"/>
      <c r="L8155" s="98"/>
      <c r="M8155" s="255"/>
      <c r="N8155" s="255"/>
      <c r="O8155" s="98"/>
      <c r="P8155" s="98"/>
      <c r="Q8155" s="130"/>
    </row>
    <row r="8156" spans="1:17" ht="12.6" customHeight="1" x14ac:dyDescent="0.2">
      <c r="A8156" s="234"/>
      <c r="B8156" s="98"/>
      <c r="C8156" s="130"/>
      <c r="D8156" s="240"/>
      <c r="E8156" s="240"/>
      <c r="F8156" s="224"/>
      <c r="G8156" s="98"/>
      <c r="H8156" s="98"/>
      <c r="I8156" s="130"/>
      <c r="J8156" s="98"/>
      <c r="K8156" s="98"/>
      <c r="L8156" s="98"/>
      <c r="M8156" s="255"/>
      <c r="N8156" s="255"/>
      <c r="O8156" s="98"/>
      <c r="P8156" s="98"/>
      <c r="Q8156" s="130"/>
    </row>
    <row r="8157" spans="1:17" ht="12.6" customHeight="1" x14ac:dyDescent="0.2">
      <c r="A8157" s="234"/>
      <c r="B8157" s="98"/>
      <c r="C8157" s="130"/>
      <c r="D8157" s="240"/>
      <c r="E8157" s="240"/>
      <c r="F8157" s="224"/>
      <c r="G8157" s="98"/>
      <c r="H8157" s="98"/>
      <c r="I8157" s="130"/>
      <c r="J8157" s="98"/>
      <c r="K8157" s="98"/>
      <c r="L8157" s="98"/>
      <c r="M8157" s="255"/>
      <c r="N8157" s="255"/>
      <c r="O8157" s="98"/>
      <c r="P8157" s="98"/>
      <c r="Q8157" s="130"/>
    </row>
    <row r="8158" spans="1:17" ht="12.6" customHeight="1" x14ac:dyDescent="0.2">
      <c r="A8158" s="234"/>
      <c r="B8158" s="98"/>
      <c r="C8158" s="130"/>
      <c r="D8158" s="240"/>
      <c r="E8158" s="240"/>
      <c r="F8158" s="224"/>
      <c r="G8158" s="98"/>
      <c r="H8158" s="98"/>
      <c r="I8158" s="130"/>
      <c r="J8158" s="98"/>
      <c r="K8158" s="98"/>
      <c r="L8158" s="98"/>
      <c r="M8158" s="255"/>
      <c r="N8158" s="255"/>
      <c r="O8158" s="98"/>
      <c r="P8158" s="98"/>
      <c r="Q8158" s="130"/>
    </row>
    <row r="8159" spans="1:17" ht="12.6" customHeight="1" x14ac:dyDescent="0.2">
      <c r="A8159" s="234"/>
      <c r="B8159" s="98"/>
      <c r="C8159" s="130"/>
      <c r="D8159" s="240"/>
      <c r="E8159" s="240"/>
      <c r="F8159" s="224"/>
      <c r="G8159" s="98"/>
      <c r="H8159" s="98"/>
      <c r="I8159" s="130"/>
      <c r="J8159" s="98"/>
      <c r="K8159" s="98"/>
      <c r="L8159" s="98"/>
      <c r="M8159" s="255"/>
      <c r="N8159" s="255"/>
      <c r="O8159" s="98"/>
      <c r="P8159" s="98"/>
      <c r="Q8159" s="130"/>
    </row>
    <row r="8160" spans="1:17" ht="12.6" customHeight="1" x14ac:dyDescent="0.2">
      <c r="A8160" s="234"/>
      <c r="B8160" s="98"/>
      <c r="C8160" s="130"/>
      <c r="D8160" s="240"/>
      <c r="E8160" s="240"/>
      <c r="F8160" s="224"/>
      <c r="G8160" s="98"/>
      <c r="H8160" s="98"/>
      <c r="I8160" s="130"/>
      <c r="J8160" s="98"/>
      <c r="K8160" s="98"/>
      <c r="L8160" s="98"/>
      <c r="M8160" s="255"/>
      <c r="N8160" s="255"/>
      <c r="O8160" s="98"/>
      <c r="P8160" s="98"/>
      <c r="Q8160" s="130"/>
    </row>
    <row r="8161" spans="1:17" ht="12.6" customHeight="1" x14ac:dyDescent="0.2">
      <c r="A8161" s="234"/>
      <c r="B8161" s="98"/>
      <c r="C8161" s="130"/>
      <c r="D8161" s="240"/>
      <c r="E8161" s="240"/>
      <c r="F8161" s="224"/>
      <c r="G8161" s="98"/>
      <c r="H8161" s="98"/>
      <c r="I8161" s="130"/>
      <c r="J8161" s="98"/>
      <c r="K8161" s="98"/>
      <c r="L8161" s="98"/>
      <c r="M8161" s="255"/>
      <c r="N8161" s="255"/>
      <c r="O8161" s="98"/>
      <c r="P8161" s="98"/>
      <c r="Q8161" s="130"/>
    </row>
    <row r="8162" spans="1:17" ht="12.6" customHeight="1" x14ac:dyDescent="0.2">
      <c r="A8162" s="234"/>
      <c r="B8162" s="98"/>
      <c r="C8162" s="130"/>
      <c r="D8162" s="240"/>
      <c r="E8162" s="240"/>
      <c r="F8162" s="224"/>
      <c r="G8162" s="98"/>
      <c r="H8162" s="98"/>
      <c r="I8162" s="130"/>
      <c r="J8162" s="98"/>
      <c r="K8162" s="98"/>
      <c r="L8162" s="98"/>
      <c r="M8162" s="255"/>
      <c r="N8162" s="255"/>
      <c r="O8162" s="98"/>
      <c r="P8162" s="98"/>
      <c r="Q8162" s="130"/>
    </row>
    <row r="8163" spans="1:17" ht="12.6" customHeight="1" x14ac:dyDescent="0.2">
      <c r="A8163" s="234"/>
      <c r="B8163" s="98"/>
      <c r="C8163" s="130"/>
      <c r="D8163" s="240"/>
      <c r="E8163" s="240"/>
      <c r="F8163" s="224"/>
      <c r="G8163" s="98"/>
      <c r="H8163" s="98"/>
      <c r="I8163" s="130"/>
      <c r="J8163" s="98"/>
      <c r="K8163" s="98"/>
      <c r="L8163" s="98"/>
      <c r="M8163" s="255"/>
      <c r="N8163" s="255"/>
      <c r="O8163" s="98"/>
      <c r="P8163" s="98"/>
      <c r="Q8163" s="130"/>
    </row>
    <row r="8164" spans="1:17" ht="12.6" customHeight="1" x14ac:dyDescent="0.2">
      <c r="A8164" s="234"/>
      <c r="B8164" s="98"/>
      <c r="C8164" s="130"/>
      <c r="D8164" s="240"/>
      <c r="E8164" s="240"/>
      <c r="F8164" s="224"/>
      <c r="G8164" s="98"/>
      <c r="H8164" s="98"/>
      <c r="I8164" s="130"/>
      <c r="J8164" s="98"/>
      <c r="K8164" s="98"/>
      <c r="L8164" s="98"/>
      <c r="M8164" s="255"/>
      <c r="N8164" s="255"/>
      <c r="O8164" s="98"/>
      <c r="P8164" s="98"/>
      <c r="Q8164" s="130"/>
    </row>
    <row r="8165" spans="1:17" ht="12.6" customHeight="1" x14ac:dyDescent="0.2">
      <c r="A8165" s="234"/>
      <c r="B8165" s="98"/>
      <c r="C8165" s="130"/>
      <c r="D8165" s="240"/>
      <c r="E8165" s="240"/>
      <c r="F8165" s="224"/>
      <c r="G8165" s="98"/>
      <c r="H8165" s="98"/>
      <c r="I8165" s="130"/>
      <c r="J8165" s="98"/>
      <c r="K8165" s="98"/>
      <c r="L8165" s="98"/>
      <c r="M8165" s="255"/>
      <c r="N8165" s="255"/>
      <c r="O8165" s="98"/>
      <c r="P8165" s="98"/>
      <c r="Q8165" s="130"/>
    </row>
    <row r="8166" spans="1:17" ht="12.6" customHeight="1" x14ac:dyDescent="0.2">
      <c r="A8166" s="234"/>
      <c r="B8166" s="98"/>
      <c r="C8166" s="130"/>
      <c r="D8166" s="240"/>
      <c r="E8166" s="240"/>
      <c r="F8166" s="224"/>
      <c r="G8166" s="98"/>
      <c r="H8166" s="98"/>
      <c r="I8166" s="130"/>
      <c r="J8166" s="98"/>
      <c r="K8166" s="98"/>
      <c r="L8166" s="98"/>
      <c r="M8166" s="255"/>
      <c r="N8166" s="255"/>
      <c r="O8166" s="98"/>
      <c r="P8166" s="98"/>
      <c r="Q8166" s="130"/>
    </row>
    <row r="8167" spans="1:17" ht="12.6" customHeight="1" x14ac:dyDescent="0.2">
      <c r="A8167" s="234"/>
      <c r="B8167" s="98"/>
      <c r="C8167" s="130"/>
      <c r="D8167" s="240"/>
      <c r="E8167" s="240"/>
      <c r="F8167" s="224"/>
      <c r="G8167" s="98"/>
      <c r="H8167" s="98"/>
      <c r="I8167" s="130"/>
      <c r="J8167" s="98"/>
      <c r="K8167" s="98"/>
      <c r="L8167" s="98"/>
      <c r="M8167" s="255"/>
      <c r="N8167" s="255"/>
      <c r="O8167" s="98"/>
      <c r="P8167" s="98"/>
      <c r="Q8167" s="130"/>
    </row>
    <row r="8168" spans="1:17" ht="12.6" customHeight="1" x14ac:dyDescent="0.2">
      <c r="A8168" s="234"/>
      <c r="B8168" s="98"/>
      <c r="C8168" s="130"/>
      <c r="D8168" s="240"/>
      <c r="E8168" s="240"/>
      <c r="F8168" s="224"/>
      <c r="G8168" s="98"/>
      <c r="H8168" s="98"/>
      <c r="I8168" s="130"/>
      <c r="J8168" s="98"/>
      <c r="K8168" s="98"/>
      <c r="L8168" s="98"/>
      <c r="M8168" s="255"/>
      <c r="N8168" s="255"/>
      <c r="O8168" s="98"/>
      <c r="P8168" s="98"/>
      <c r="Q8168" s="130"/>
    </row>
    <row r="8169" spans="1:17" ht="12.6" customHeight="1" x14ac:dyDescent="0.2">
      <c r="A8169" s="234"/>
      <c r="B8169" s="98"/>
      <c r="C8169" s="130"/>
      <c r="D8169" s="240"/>
      <c r="E8169" s="240"/>
      <c r="F8169" s="224"/>
      <c r="G8169" s="98"/>
      <c r="H8169" s="98"/>
      <c r="I8169" s="130"/>
      <c r="J8169" s="98"/>
      <c r="K8169" s="98"/>
      <c r="L8169" s="98"/>
      <c r="M8169" s="255"/>
      <c r="N8169" s="255"/>
      <c r="O8169" s="98"/>
      <c r="P8169" s="98"/>
      <c r="Q8169" s="130"/>
    </row>
    <row r="8170" spans="1:17" ht="12.6" customHeight="1" x14ac:dyDescent="0.2">
      <c r="A8170" s="234"/>
      <c r="B8170" s="98"/>
      <c r="C8170" s="130"/>
      <c r="D8170" s="240"/>
      <c r="E8170" s="240"/>
      <c r="F8170" s="224"/>
      <c r="G8170" s="98"/>
      <c r="H8170" s="98"/>
      <c r="I8170" s="130"/>
      <c r="J8170" s="98"/>
      <c r="K8170" s="98"/>
      <c r="L8170" s="98"/>
      <c r="M8170" s="255"/>
      <c r="N8170" s="255"/>
      <c r="O8170" s="98"/>
      <c r="P8170" s="98"/>
      <c r="Q8170" s="130"/>
    </row>
    <row r="8171" spans="1:17" ht="12.6" customHeight="1" x14ac:dyDescent="0.2">
      <c r="A8171" s="234"/>
      <c r="B8171" s="98"/>
      <c r="C8171" s="130"/>
      <c r="D8171" s="240"/>
      <c r="E8171" s="240"/>
      <c r="F8171" s="224"/>
      <c r="G8171" s="98"/>
      <c r="H8171" s="98"/>
      <c r="I8171" s="130"/>
      <c r="J8171" s="98"/>
      <c r="K8171" s="98"/>
      <c r="L8171" s="98"/>
      <c r="M8171" s="255"/>
      <c r="N8171" s="255"/>
      <c r="O8171" s="98"/>
      <c r="P8171" s="98"/>
      <c r="Q8171" s="130"/>
    </row>
    <row r="8172" spans="1:17" ht="12.6" customHeight="1" x14ac:dyDescent="0.2">
      <c r="A8172" s="234"/>
      <c r="B8172" s="98"/>
      <c r="C8172" s="130"/>
      <c r="D8172" s="240"/>
      <c r="E8172" s="240"/>
      <c r="F8172" s="224"/>
      <c r="G8172" s="98"/>
      <c r="H8172" s="98"/>
      <c r="I8172" s="130"/>
      <c r="J8172" s="98"/>
      <c r="K8172" s="98"/>
      <c r="L8172" s="98"/>
      <c r="M8172" s="255"/>
      <c r="N8172" s="255"/>
      <c r="O8172" s="98"/>
      <c r="P8172" s="98"/>
      <c r="Q8172" s="130"/>
    </row>
    <row r="8173" spans="1:17" ht="12.6" customHeight="1" x14ac:dyDescent="0.2">
      <c r="A8173" s="234"/>
      <c r="B8173" s="98"/>
      <c r="C8173" s="130"/>
      <c r="D8173" s="240"/>
      <c r="E8173" s="240"/>
      <c r="F8173" s="224"/>
      <c r="G8173" s="98"/>
      <c r="H8173" s="98"/>
      <c r="I8173" s="130"/>
      <c r="J8173" s="98"/>
      <c r="K8173" s="98"/>
      <c r="L8173" s="98"/>
      <c r="M8173" s="255"/>
      <c r="N8173" s="255"/>
      <c r="O8173" s="98"/>
      <c r="P8173" s="98"/>
      <c r="Q8173" s="130"/>
    </row>
    <row r="8174" spans="1:17" ht="12.6" customHeight="1" x14ac:dyDescent="0.2">
      <c r="A8174" s="234"/>
      <c r="B8174" s="98"/>
      <c r="C8174" s="130"/>
      <c r="D8174" s="240"/>
      <c r="E8174" s="240"/>
      <c r="F8174" s="224"/>
      <c r="G8174" s="98"/>
      <c r="H8174" s="98"/>
      <c r="I8174" s="130"/>
      <c r="J8174" s="98"/>
      <c r="K8174" s="98"/>
      <c r="L8174" s="98"/>
      <c r="M8174" s="255"/>
      <c r="N8174" s="255"/>
      <c r="O8174" s="98"/>
      <c r="P8174" s="98"/>
      <c r="Q8174" s="130"/>
    </row>
    <row r="8175" spans="1:17" ht="12.6" customHeight="1" x14ac:dyDescent="0.2">
      <c r="A8175" s="234"/>
      <c r="B8175" s="98"/>
      <c r="C8175" s="130"/>
      <c r="D8175" s="240"/>
      <c r="E8175" s="240"/>
      <c r="F8175" s="224"/>
      <c r="G8175" s="98"/>
      <c r="H8175" s="98"/>
      <c r="I8175" s="130"/>
      <c r="J8175" s="98"/>
      <c r="K8175" s="98"/>
      <c r="L8175" s="98"/>
      <c r="M8175" s="255"/>
      <c r="N8175" s="255"/>
      <c r="O8175" s="98"/>
      <c r="P8175" s="98"/>
      <c r="Q8175" s="130"/>
    </row>
    <row r="8176" spans="1:17" ht="12.6" customHeight="1" x14ac:dyDescent="0.2">
      <c r="A8176" s="234"/>
      <c r="B8176" s="98"/>
      <c r="C8176" s="130"/>
      <c r="D8176" s="240"/>
      <c r="E8176" s="240"/>
      <c r="F8176" s="224"/>
      <c r="G8176" s="98"/>
      <c r="H8176" s="98"/>
      <c r="I8176" s="130"/>
      <c r="J8176" s="98"/>
      <c r="K8176" s="98"/>
      <c r="L8176" s="98"/>
      <c r="M8176" s="255"/>
      <c r="N8176" s="255"/>
      <c r="O8176" s="98"/>
      <c r="P8176" s="98"/>
      <c r="Q8176" s="130"/>
    </row>
    <row r="8177" spans="1:17" ht="12.6" customHeight="1" x14ac:dyDescent="0.2">
      <c r="A8177" s="234"/>
      <c r="B8177" s="98"/>
      <c r="C8177" s="130"/>
      <c r="D8177" s="240"/>
      <c r="E8177" s="240"/>
      <c r="F8177" s="224"/>
      <c r="G8177" s="98"/>
      <c r="H8177" s="98"/>
      <c r="I8177" s="130"/>
      <c r="J8177" s="98"/>
      <c r="K8177" s="98"/>
      <c r="L8177" s="98"/>
      <c r="M8177" s="255"/>
      <c r="N8177" s="255"/>
      <c r="O8177" s="98"/>
      <c r="P8177" s="98"/>
      <c r="Q8177" s="130"/>
    </row>
    <row r="8178" spans="1:17" ht="12.6" customHeight="1" x14ac:dyDescent="0.2">
      <c r="A8178" s="234"/>
      <c r="B8178" s="98"/>
      <c r="C8178" s="130"/>
      <c r="D8178" s="240"/>
      <c r="E8178" s="240"/>
      <c r="F8178" s="224"/>
      <c r="G8178" s="98"/>
      <c r="H8178" s="98"/>
      <c r="I8178" s="130"/>
      <c r="J8178" s="98"/>
      <c r="K8178" s="98"/>
      <c r="L8178" s="98"/>
      <c r="M8178" s="255"/>
      <c r="N8178" s="255"/>
      <c r="O8178" s="98"/>
      <c r="P8178" s="98"/>
      <c r="Q8178" s="130"/>
    </row>
    <row r="8179" spans="1:17" ht="12.6" customHeight="1" x14ac:dyDescent="0.2">
      <c r="A8179" s="234"/>
      <c r="B8179" s="98"/>
      <c r="C8179" s="130"/>
      <c r="D8179" s="240"/>
      <c r="E8179" s="240"/>
      <c r="F8179" s="224"/>
      <c r="G8179" s="98"/>
      <c r="H8179" s="98"/>
      <c r="I8179" s="130"/>
      <c r="J8179" s="98"/>
      <c r="K8179" s="98"/>
      <c r="L8179" s="98"/>
      <c r="M8179" s="255"/>
      <c r="N8179" s="255"/>
      <c r="O8179" s="98"/>
      <c r="P8179" s="98"/>
      <c r="Q8179" s="130"/>
    </row>
    <row r="8180" spans="1:17" ht="12.6" customHeight="1" x14ac:dyDescent="0.2">
      <c r="A8180" s="234"/>
      <c r="B8180" s="98"/>
      <c r="C8180" s="130"/>
      <c r="D8180" s="240"/>
      <c r="E8180" s="240"/>
      <c r="F8180" s="224"/>
      <c r="G8180" s="98"/>
      <c r="H8180" s="98"/>
      <c r="I8180" s="130"/>
      <c r="J8180" s="98"/>
      <c r="K8180" s="98"/>
      <c r="L8180" s="98"/>
      <c r="M8180" s="255"/>
      <c r="N8180" s="255"/>
      <c r="O8180" s="98"/>
      <c r="P8180" s="98"/>
      <c r="Q8180" s="130"/>
    </row>
    <row r="8181" spans="1:17" ht="12.6" customHeight="1" x14ac:dyDescent="0.2">
      <c r="A8181" s="234"/>
      <c r="B8181" s="98"/>
      <c r="C8181" s="130"/>
      <c r="D8181" s="240"/>
      <c r="E8181" s="240"/>
      <c r="F8181" s="224"/>
      <c r="G8181" s="98"/>
      <c r="H8181" s="98"/>
      <c r="I8181" s="130"/>
      <c r="J8181" s="98"/>
      <c r="K8181" s="98"/>
      <c r="L8181" s="98"/>
      <c r="M8181" s="255"/>
      <c r="N8181" s="255"/>
      <c r="O8181" s="98"/>
      <c r="P8181" s="98"/>
      <c r="Q8181" s="130"/>
    </row>
    <row r="8182" spans="1:17" ht="12.6" customHeight="1" x14ac:dyDescent="0.2">
      <c r="A8182" s="234"/>
      <c r="B8182" s="98"/>
      <c r="C8182" s="130"/>
      <c r="D8182" s="240"/>
      <c r="E8182" s="240"/>
      <c r="F8182" s="224"/>
      <c r="G8182" s="98"/>
      <c r="H8182" s="98"/>
      <c r="I8182" s="130"/>
      <c r="J8182" s="98"/>
      <c r="K8182" s="98"/>
      <c r="L8182" s="98"/>
      <c r="M8182" s="255"/>
      <c r="N8182" s="255"/>
      <c r="O8182" s="98"/>
      <c r="P8182" s="98"/>
      <c r="Q8182" s="130"/>
    </row>
    <row r="8183" spans="1:17" ht="12.6" customHeight="1" x14ac:dyDescent="0.2">
      <c r="A8183" s="234"/>
      <c r="B8183" s="98"/>
      <c r="C8183" s="130"/>
      <c r="D8183" s="240"/>
      <c r="E8183" s="240"/>
      <c r="F8183" s="224"/>
      <c r="G8183" s="98"/>
      <c r="H8183" s="98"/>
      <c r="I8183" s="130"/>
      <c r="J8183" s="98"/>
      <c r="K8183" s="98"/>
      <c r="L8183" s="98"/>
      <c r="M8183" s="255"/>
      <c r="N8183" s="255"/>
      <c r="O8183" s="98"/>
      <c r="P8183" s="98"/>
      <c r="Q8183" s="130"/>
    </row>
    <row r="8184" spans="1:17" ht="12.6" customHeight="1" x14ac:dyDescent="0.2">
      <c r="A8184" s="234"/>
      <c r="B8184" s="98"/>
      <c r="C8184" s="130"/>
      <c r="D8184" s="240"/>
      <c r="E8184" s="240"/>
      <c r="F8184" s="224"/>
      <c r="G8184" s="98"/>
      <c r="H8184" s="98"/>
      <c r="I8184" s="130"/>
      <c r="J8184" s="98"/>
      <c r="K8184" s="98"/>
      <c r="L8184" s="98"/>
      <c r="M8184" s="255"/>
      <c r="N8184" s="255"/>
      <c r="O8184" s="98"/>
      <c r="P8184" s="98"/>
      <c r="Q8184" s="130"/>
    </row>
    <row r="8185" spans="1:17" ht="12.6" customHeight="1" x14ac:dyDescent="0.2">
      <c r="A8185" s="234"/>
      <c r="B8185" s="98"/>
      <c r="C8185" s="130"/>
      <c r="D8185" s="240"/>
      <c r="E8185" s="240"/>
      <c r="F8185" s="224"/>
      <c r="G8185" s="98"/>
      <c r="H8185" s="98"/>
      <c r="I8185" s="130"/>
      <c r="J8185" s="98"/>
      <c r="K8185" s="98"/>
      <c r="L8185" s="98"/>
      <c r="M8185" s="255"/>
      <c r="N8185" s="255"/>
      <c r="O8185" s="98"/>
      <c r="P8185" s="98"/>
      <c r="Q8185" s="130"/>
    </row>
    <row r="8186" spans="1:17" ht="12.6" customHeight="1" x14ac:dyDescent="0.2">
      <c r="A8186" s="234"/>
      <c r="B8186" s="98"/>
      <c r="C8186" s="130"/>
      <c r="D8186" s="240"/>
      <c r="E8186" s="240"/>
      <c r="F8186" s="224"/>
      <c r="G8186" s="98"/>
      <c r="H8186" s="98"/>
      <c r="I8186" s="130"/>
      <c r="J8186" s="98"/>
      <c r="K8186" s="98"/>
      <c r="L8186" s="98"/>
      <c r="M8186" s="255"/>
      <c r="N8186" s="255"/>
      <c r="O8186" s="98"/>
      <c r="P8186" s="98"/>
      <c r="Q8186" s="130"/>
    </row>
    <row r="8187" spans="1:17" ht="12.6" customHeight="1" x14ac:dyDescent="0.2">
      <c r="A8187" s="234"/>
      <c r="B8187" s="98"/>
      <c r="C8187" s="130"/>
      <c r="D8187" s="240"/>
      <c r="E8187" s="240"/>
      <c r="F8187" s="224"/>
      <c r="G8187" s="98"/>
      <c r="H8187" s="98"/>
      <c r="I8187" s="130"/>
      <c r="J8187" s="98"/>
      <c r="K8187" s="98"/>
      <c r="L8187" s="98"/>
      <c r="M8187" s="255"/>
      <c r="N8187" s="255"/>
      <c r="O8187" s="98"/>
      <c r="P8187" s="98"/>
      <c r="Q8187" s="130"/>
    </row>
    <row r="8188" spans="1:17" ht="12.6" customHeight="1" x14ac:dyDescent="0.2">
      <c r="A8188" s="234"/>
      <c r="B8188" s="98"/>
      <c r="C8188" s="130"/>
      <c r="D8188" s="240"/>
      <c r="E8188" s="240"/>
      <c r="F8188" s="224"/>
      <c r="G8188" s="98"/>
      <c r="H8188" s="98"/>
      <c r="I8188" s="130"/>
      <c r="J8188" s="98"/>
      <c r="K8188" s="98"/>
      <c r="L8188" s="98"/>
      <c r="M8188" s="255"/>
      <c r="N8188" s="255"/>
      <c r="O8188" s="98"/>
      <c r="P8188" s="98"/>
      <c r="Q8188" s="130"/>
    </row>
    <row r="8189" spans="1:17" ht="12.6" customHeight="1" x14ac:dyDescent="0.2">
      <c r="A8189" s="234"/>
      <c r="B8189" s="98"/>
      <c r="C8189" s="130"/>
      <c r="D8189" s="240"/>
      <c r="E8189" s="240"/>
      <c r="F8189" s="224"/>
      <c r="G8189" s="98"/>
      <c r="H8189" s="98"/>
      <c r="I8189" s="130"/>
      <c r="J8189" s="98"/>
      <c r="K8189" s="98"/>
      <c r="L8189" s="98"/>
      <c r="M8189" s="255"/>
      <c r="N8189" s="255"/>
      <c r="O8189" s="98"/>
      <c r="P8189" s="98"/>
      <c r="Q8189" s="130"/>
    </row>
    <row r="8190" spans="1:17" ht="12.6" customHeight="1" x14ac:dyDescent="0.2">
      <c r="A8190" s="234"/>
      <c r="B8190" s="98"/>
      <c r="C8190" s="130"/>
      <c r="D8190" s="240"/>
      <c r="E8190" s="240"/>
      <c r="F8190" s="224"/>
      <c r="G8190" s="98"/>
      <c r="H8190" s="98"/>
      <c r="I8190" s="130"/>
      <c r="J8190" s="98"/>
      <c r="K8190" s="98"/>
      <c r="L8190" s="98"/>
      <c r="M8190" s="255"/>
      <c r="N8190" s="255"/>
      <c r="O8190" s="98"/>
      <c r="P8190" s="98"/>
      <c r="Q8190" s="130"/>
    </row>
    <row r="8191" spans="1:17" ht="12.6" customHeight="1" x14ac:dyDescent="0.2">
      <c r="A8191" s="234"/>
      <c r="B8191" s="98"/>
      <c r="C8191" s="130"/>
      <c r="D8191" s="240"/>
      <c r="E8191" s="240"/>
      <c r="F8191" s="224"/>
      <c r="G8191" s="98"/>
      <c r="H8191" s="98"/>
      <c r="I8191" s="130"/>
      <c r="J8191" s="98"/>
      <c r="K8191" s="98"/>
      <c r="L8191" s="98"/>
      <c r="M8191" s="255"/>
      <c r="N8191" s="255"/>
      <c r="O8191" s="98"/>
      <c r="P8191" s="98"/>
      <c r="Q8191" s="130"/>
    </row>
    <row r="8192" spans="1:17" ht="12.6" customHeight="1" x14ac:dyDescent="0.2">
      <c r="A8192" s="234"/>
      <c r="B8192" s="98"/>
      <c r="C8192" s="130"/>
      <c r="D8192" s="240"/>
      <c r="E8192" s="240"/>
      <c r="F8192" s="224"/>
      <c r="G8192" s="98"/>
      <c r="H8192" s="98"/>
      <c r="I8192" s="130"/>
      <c r="J8192" s="98"/>
      <c r="K8192" s="98"/>
      <c r="L8192" s="98"/>
      <c r="M8192" s="255"/>
      <c r="N8192" s="255"/>
      <c r="O8192" s="98"/>
      <c r="P8192" s="98"/>
      <c r="Q8192" s="130"/>
    </row>
    <row r="8193" spans="1:17" ht="12.6" customHeight="1" x14ac:dyDescent="0.2">
      <c r="A8193" s="234"/>
      <c r="B8193" s="98"/>
      <c r="C8193" s="130"/>
      <c r="D8193" s="240"/>
      <c r="E8193" s="240"/>
      <c r="F8193" s="224"/>
      <c r="G8193" s="98"/>
      <c r="H8193" s="98"/>
      <c r="I8193" s="130"/>
      <c r="J8193" s="98"/>
      <c r="K8193" s="98"/>
      <c r="L8193" s="98"/>
      <c r="M8193" s="255"/>
      <c r="N8193" s="255"/>
      <c r="O8193" s="98"/>
      <c r="P8193" s="98"/>
      <c r="Q8193" s="130"/>
    </row>
    <row r="8194" spans="1:17" ht="12.6" customHeight="1" x14ac:dyDescent="0.2">
      <c r="A8194" s="234"/>
      <c r="B8194" s="98"/>
      <c r="C8194" s="130"/>
      <c r="D8194" s="240"/>
      <c r="E8194" s="240"/>
      <c r="F8194" s="224"/>
      <c r="G8194" s="98"/>
      <c r="H8194" s="98"/>
      <c r="I8194" s="130"/>
      <c r="J8194" s="98"/>
      <c r="K8194" s="98"/>
      <c r="L8194" s="98"/>
      <c r="M8194" s="255"/>
      <c r="N8194" s="255"/>
      <c r="O8194" s="98"/>
      <c r="P8194" s="98"/>
      <c r="Q8194" s="130"/>
    </row>
    <row r="8195" spans="1:17" ht="12.6" customHeight="1" x14ac:dyDescent="0.2">
      <c r="A8195" s="234"/>
      <c r="B8195" s="98"/>
      <c r="C8195" s="130"/>
      <c r="D8195" s="240"/>
      <c r="E8195" s="240"/>
      <c r="F8195" s="224"/>
      <c r="G8195" s="98"/>
      <c r="H8195" s="98"/>
      <c r="I8195" s="130"/>
      <c r="J8195" s="98"/>
      <c r="K8195" s="98"/>
      <c r="L8195" s="98"/>
      <c r="M8195" s="255"/>
      <c r="N8195" s="255"/>
      <c r="O8195" s="98"/>
      <c r="P8195" s="98"/>
      <c r="Q8195" s="130"/>
    </row>
    <row r="8196" spans="1:17" ht="12.6" customHeight="1" x14ac:dyDescent="0.2">
      <c r="A8196" s="234"/>
      <c r="B8196" s="98"/>
      <c r="C8196" s="130"/>
      <c r="D8196" s="240"/>
      <c r="E8196" s="240"/>
      <c r="F8196" s="224"/>
      <c r="G8196" s="98"/>
      <c r="H8196" s="98"/>
      <c r="I8196" s="130"/>
      <c r="J8196" s="98"/>
      <c r="K8196" s="98"/>
      <c r="L8196" s="98"/>
      <c r="M8196" s="255"/>
      <c r="N8196" s="255"/>
      <c r="O8196" s="98"/>
      <c r="P8196" s="98"/>
      <c r="Q8196" s="130"/>
    </row>
    <row r="8197" spans="1:17" ht="12.6" customHeight="1" x14ac:dyDescent="0.2">
      <c r="A8197" s="234"/>
      <c r="B8197" s="98"/>
      <c r="C8197" s="130"/>
      <c r="D8197" s="240"/>
      <c r="E8197" s="240"/>
      <c r="F8197" s="224"/>
      <c r="G8197" s="98"/>
      <c r="H8197" s="98"/>
      <c r="I8197" s="130"/>
      <c r="J8197" s="98"/>
      <c r="K8197" s="98"/>
      <c r="L8197" s="98"/>
      <c r="M8197" s="255"/>
      <c r="N8197" s="255"/>
      <c r="O8197" s="98"/>
      <c r="P8197" s="98"/>
      <c r="Q8197" s="130"/>
    </row>
    <row r="8198" spans="1:17" ht="12.6" customHeight="1" x14ac:dyDescent="0.2">
      <c r="A8198" s="234"/>
      <c r="B8198" s="98"/>
      <c r="C8198" s="130"/>
      <c r="D8198" s="240"/>
      <c r="E8198" s="240"/>
      <c r="F8198" s="224"/>
      <c r="G8198" s="98"/>
      <c r="H8198" s="98"/>
      <c r="I8198" s="130"/>
      <c r="J8198" s="98"/>
      <c r="K8198" s="98"/>
      <c r="L8198" s="98"/>
      <c r="M8198" s="255"/>
      <c r="N8198" s="255"/>
      <c r="O8198" s="98"/>
      <c r="P8198" s="98"/>
      <c r="Q8198" s="130"/>
    </row>
    <row r="8199" spans="1:17" ht="12.6" customHeight="1" x14ac:dyDescent="0.2">
      <c r="A8199" s="234"/>
      <c r="B8199" s="98"/>
      <c r="C8199" s="130"/>
      <c r="D8199" s="240"/>
      <c r="E8199" s="240"/>
      <c r="F8199" s="224"/>
      <c r="G8199" s="98"/>
      <c r="H8199" s="98"/>
      <c r="I8199" s="130"/>
      <c r="J8199" s="98"/>
      <c r="K8199" s="98"/>
      <c r="L8199" s="98"/>
      <c r="M8199" s="255"/>
      <c r="N8199" s="255"/>
      <c r="O8199" s="98"/>
      <c r="P8199" s="98"/>
      <c r="Q8199" s="130"/>
    </row>
    <row r="8200" spans="1:17" ht="12.6" customHeight="1" x14ac:dyDescent="0.2">
      <c r="A8200" s="234"/>
      <c r="B8200" s="98"/>
      <c r="C8200" s="130"/>
      <c r="D8200" s="240"/>
      <c r="E8200" s="240"/>
      <c r="F8200" s="224"/>
      <c r="G8200" s="98"/>
      <c r="H8200" s="98"/>
      <c r="I8200" s="130"/>
      <c r="J8200" s="98"/>
      <c r="K8200" s="98"/>
      <c r="L8200" s="98"/>
      <c r="M8200" s="255"/>
      <c r="N8200" s="255"/>
      <c r="O8200" s="98"/>
      <c r="P8200" s="98"/>
      <c r="Q8200" s="130"/>
    </row>
    <row r="8201" spans="1:17" ht="12.6" customHeight="1" x14ac:dyDescent="0.2">
      <c r="A8201" s="234"/>
      <c r="B8201" s="98"/>
      <c r="C8201" s="130"/>
      <c r="D8201" s="240"/>
      <c r="E8201" s="240"/>
      <c r="F8201" s="224"/>
      <c r="G8201" s="98"/>
      <c r="H8201" s="98"/>
      <c r="I8201" s="130"/>
      <c r="J8201" s="98"/>
      <c r="K8201" s="98"/>
      <c r="L8201" s="98"/>
      <c r="M8201" s="255"/>
      <c r="N8201" s="255"/>
      <c r="O8201" s="98"/>
      <c r="P8201" s="98"/>
      <c r="Q8201" s="130"/>
    </row>
    <row r="8202" spans="1:17" ht="12.6" customHeight="1" x14ac:dyDescent="0.2">
      <c r="A8202" s="234"/>
      <c r="B8202" s="98"/>
      <c r="C8202" s="130"/>
      <c r="D8202" s="240"/>
      <c r="E8202" s="240"/>
      <c r="F8202" s="224"/>
      <c r="G8202" s="98"/>
      <c r="H8202" s="98"/>
      <c r="I8202" s="130"/>
      <c r="J8202" s="98"/>
      <c r="K8202" s="98"/>
      <c r="L8202" s="98"/>
      <c r="M8202" s="255"/>
      <c r="N8202" s="255"/>
      <c r="O8202" s="98"/>
      <c r="P8202" s="98"/>
      <c r="Q8202" s="130"/>
    </row>
    <row r="8203" spans="1:17" ht="12.6" customHeight="1" x14ac:dyDescent="0.2">
      <c r="A8203" s="234"/>
      <c r="B8203" s="98"/>
      <c r="C8203" s="130"/>
      <c r="D8203" s="240"/>
      <c r="E8203" s="240"/>
      <c r="F8203" s="224"/>
      <c r="G8203" s="98"/>
      <c r="H8203" s="98"/>
      <c r="I8203" s="130"/>
      <c r="J8203" s="98"/>
      <c r="K8203" s="98"/>
      <c r="L8203" s="98"/>
      <c r="M8203" s="255"/>
      <c r="N8203" s="255"/>
      <c r="O8203" s="98"/>
      <c r="P8203" s="98"/>
      <c r="Q8203" s="130"/>
    </row>
    <row r="8204" spans="1:17" ht="12.6" customHeight="1" x14ac:dyDescent="0.2">
      <c r="A8204" s="234"/>
      <c r="B8204" s="98"/>
      <c r="C8204" s="130"/>
      <c r="D8204" s="240"/>
      <c r="E8204" s="240"/>
      <c r="F8204" s="224"/>
      <c r="G8204" s="98"/>
      <c r="H8204" s="98"/>
      <c r="I8204" s="130"/>
      <c r="J8204" s="98"/>
      <c r="K8204" s="98"/>
      <c r="L8204" s="98"/>
      <c r="M8204" s="255"/>
      <c r="N8204" s="255"/>
      <c r="O8204" s="98"/>
      <c r="P8204" s="98"/>
      <c r="Q8204" s="130"/>
    </row>
    <row r="8205" spans="1:17" ht="12.6" customHeight="1" x14ac:dyDescent="0.2">
      <c r="A8205" s="234"/>
      <c r="B8205" s="98"/>
      <c r="C8205" s="130"/>
      <c r="D8205" s="240"/>
      <c r="E8205" s="240"/>
      <c r="F8205" s="224"/>
      <c r="G8205" s="98"/>
      <c r="H8205" s="98"/>
      <c r="I8205" s="130"/>
      <c r="J8205" s="98"/>
      <c r="K8205" s="98"/>
      <c r="L8205" s="98"/>
      <c r="M8205" s="255"/>
      <c r="N8205" s="255"/>
      <c r="O8205" s="98"/>
      <c r="P8205" s="98"/>
      <c r="Q8205" s="130"/>
    </row>
    <row r="8206" spans="1:17" ht="12.6" customHeight="1" x14ac:dyDescent="0.2">
      <c r="A8206" s="234"/>
      <c r="B8206" s="98"/>
      <c r="C8206" s="130"/>
      <c r="D8206" s="240"/>
      <c r="E8206" s="240"/>
      <c r="F8206" s="224"/>
      <c r="G8206" s="98"/>
      <c r="H8206" s="98"/>
      <c r="I8206" s="130"/>
      <c r="J8206" s="98"/>
      <c r="K8206" s="98"/>
      <c r="L8206" s="98"/>
      <c r="M8206" s="255"/>
      <c r="N8206" s="255"/>
      <c r="O8206" s="98"/>
      <c r="P8206" s="98"/>
      <c r="Q8206" s="130"/>
    </row>
    <row r="8207" spans="1:17" ht="12.6" customHeight="1" x14ac:dyDescent="0.2">
      <c r="A8207" s="234"/>
      <c r="B8207" s="98"/>
      <c r="C8207" s="130"/>
      <c r="D8207" s="240"/>
      <c r="E8207" s="240"/>
      <c r="F8207" s="224"/>
      <c r="G8207" s="98"/>
      <c r="H8207" s="98"/>
      <c r="I8207" s="130"/>
      <c r="J8207" s="98"/>
      <c r="K8207" s="98"/>
      <c r="L8207" s="98"/>
      <c r="M8207" s="255"/>
      <c r="N8207" s="255"/>
      <c r="O8207" s="98"/>
      <c r="P8207" s="98"/>
      <c r="Q8207" s="130"/>
    </row>
    <row r="8208" spans="1:17" ht="12.6" customHeight="1" x14ac:dyDescent="0.2">
      <c r="A8208" s="234"/>
      <c r="B8208" s="98"/>
      <c r="C8208" s="130"/>
      <c r="D8208" s="240"/>
      <c r="E8208" s="240"/>
      <c r="F8208" s="224"/>
      <c r="G8208" s="98"/>
      <c r="H8208" s="98"/>
      <c r="I8208" s="130"/>
      <c r="J8208" s="98"/>
      <c r="K8208" s="98"/>
      <c r="L8208" s="98"/>
      <c r="M8208" s="255"/>
      <c r="N8208" s="255"/>
      <c r="O8208" s="98"/>
      <c r="P8208" s="98"/>
      <c r="Q8208" s="130"/>
    </row>
    <row r="8209" spans="1:17" ht="12.6" customHeight="1" x14ac:dyDescent="0.2">
      <c r="A8209" s="234"/>
      <c r="B8209" s="98"/>
      <c r="C8209" s="130"/>
      <c r="D8209" s="240"/>
      <c r="E8209" s="240"/>
      <c r="F8209" s="224"/>
      <c r="G8209" s="98"/>
      <c r="H8209" s="98"/>
      <c r="I8209" s="130"/>
      <c r="J8209" s="98"/>
      <c r="K8209" s="98"/>
      <c r="L8209" s="98"/>
      <c r="M8209" s="255"/>
      <c r="N8209" s="255"/>
      <c r="O8209" s="98"/>
      <c r="P8209" s="98"/>
      <c r="Q8209" s="130"/>
    </row>
    <row r="8210" spans="1:17" ht="12.6" customHeight="1" x14ac:dyDescent="0.2">
      <c r="A8210" s="234"/>
      <c r="B8210" s="98"/>
      <c r="C8210" s="130"/>
      <c r="D8210" s="240"/>
      <c r="E8210" s="240"/>
      <c r="F8210" s="224"/>
      <c r="G8210" s="98"/>
      <c r="H8210" s="98"/>
      <c r="I8210" s="130"/>
      <c r="J8210" s="98"/>
      <c r="K8210" s="98"/>
      <c r="L8210" s="98"/>
      <c r="M8210" s="255"/>
      <c r="N8210" s="255"/>
      <c r="O8210" s="98"/>
      <c r="P8210" s="98"/>
      <c r="Q8210" s="130"/>
    </row>
    <row r="8211" spans="1:17" ht="12.6" customHeight="1" x14ac:dyDescent="0.2">
      <c r="A8211" s="234"/>
      <c r="B8211" s="98"/>
      <c r="C8211" s="130"/>
      <c r="D8211" s="240"/>
      <c r="E8211" s="240"/>
      <c r="F8211" s="224"/>
      <c r="G8211" s="98"/>
      <c r="H8211" s="98"/>
      <c r="I8211" s="130"/>
      <c r="J8211" s="98"/>
      <c r="K8211" s="98"/>
      <c r="L8211" s="98"/>
      <c r="M8211" s="255"/>
      <c r="N8211" s="255"/>
      <c r="O8211" s="98"/>
      <c r="P8211" s="98"/>
      <c r="Q8211" s="130"/>
    </row>
    <row r="8212" spans="1:17" ht="12.6" customHeight="1" x14ac:dyDescent="0.2">
      <c r="A8212" s="234"/>
      <c r="B8212" s="98"/>
      <c r="C8212" s="130"/>
      <c r="D8212" s="240"/>
      <c r="E8212" s="240"/>
      <c r="F8212" s="224"/>
      <c r="G8212" s="98"/>
      <c r="H8212" s="98"/>
      <c r="I8212" s="130"/>
      <c r="J8212" s="98"/>
      <c r="K8212" s="98"/>
      <c r="L8212" s="98"/>
      <c r="M8212" s="255"/>
      <c r="N8212" s="255"/>
      <c r="O8212" s="98"/>
      <c r="P8212" s="98"/>
      <c r="Q8212" s="130"/>
    </row>
    <row r="8213" spans="1:17" ht="12.6" customHeight="1" x14ac:dyDescent="0.2">
      <c r="A8213" s="234"/>
      <c r="B8213" s="98"/>
      <c r="C8213" s="130"/>
      <c r="D8213" s="240"/>
      <c r="E8213" s="240"/>
      <c r="F8213" s="224"/>
      <c r="G8213" s="98"/>
      <c r="H8213" s="98"/>
      <c r="I8213" s="130"/>
      <c r="J8213" s="98"/>
      <c r="K8213" s="98"/>
      <c r="L8213" s="98"/>
      <c r="M8213" s="255"/>
      <c r="N8213" s="255"/>
      <c r="O8213" s="98"/>
      <c r="P8213" s="98"/>
      <c r="Q8213" s="130"/>
    </row>
    <row r="8214" spans="1:17" ht="12.6" customHeight="1" x14ac:dyDescent="0.2">
      <c r="A8214" s="234"/>
      <c r="B8214" s="98"/>
      <c r="C8214" s="130"/>
      <c r="D8214" s="240"/>
      <c r="E8214" s="240"/>
      <c r="F8214" s="224"/>
      <c r="G8214" s="98"/>
      <c r="H8214" s="98"/>
      <c r="I8214" s="130"/>
      <c r="J8214" s="98"/>
      <c r="K8214" s="98"/>
      <c r="L8214" s="98"/>
      <c r="M8214" s="255"/>
      <c r="N8214" s="255"/>
      <c r="O8214" s="98"/>
      <c r="P8214" s="98"/>
      <c r="Q8214" s="130"/>
    </row>
    <row r="8215" spans="1:17" ht="12.6" customHeight="1" x14ac:dyDescent="0.2">
      <c r="A8215" s="234"/>
      <c r="B8215" s="98"/>
      <c r="C8215" s="130"/>
      <c r="D8215" s="240"/>
      <c r="E8215" s="240"/>
      <c r="F8215" s="224"/>
      <c r="G8215" s="98"/>
      <c r="H8215" s="98"/>
      <c r="I8215" s="130"/>
      <c r="J8215" s="98"/>
      <c r="K8215" s="98"/>
      <c r="L8215" s="98"/>
      <c r="M8215" s="255"/>
      <c r="N8215" s="255"/>
      <c r="O8215" s="98"/>
      <c r="P8215" s="98"/>
      <c r="Q8215" s="130"/>
    </row>
    <row r="8216" spans="1:17" ht="12.6" customHeight="1" x14ac:dyDescent="0.2">
      <c r="A8216" s="234"/>
      <c r="B8216" s="98"/>
      <c r="C8216" s="130"/>
      <c r="D8216" s="240"/>
      <c r="E8216" s="240"/>
      <c r="F8216" s="224"/>
      <c r="G8216" s="98"/>
      <c r="H8216" s="98"/>
      <c r="I8216" s="130"/>
      <c r="J8216" s="98"/>
      <c r="K8216" s="98"/>
      <c r="L8216" s="98"/>
      <c r="M8216" s="255"/>
      <c r="N8216" s="255"/>
      <c r="O8216" s="98"/>
      <c r="P8216" s="98"/>
      <c r="Q8216" s="130"/>
    </row>
    <row r="8217" spans="1:17" ht="12.6" customHeight="1" x14ac:dyDescent="0.2">
      <c r="A8217" s="234"/>
      <c r="B8217" s="98"/>
      <c r="C8217" s="130"/>
      <c r="D8217" s="240"/>
      <c r="E8217" s="240"/>
      <c r="F8217" s="224"/>
      <c r="G8217" s="98"/>
      <c r="H8217" s="98"/>
      <c r="I8217" s="130"/>
      <c r="J8217" s="98"/>
      <c r="K8217" s="98"/>
      <c r="L8217" s="98"/>
      <c r="M8217" s="255"/>
      <c r="N8217" s="255"/>
      <c r="O8217" s="98"/>
      <c r="P8217" s="98"/>
      <c r="Q8217" s="130"/>
    </row>
    <row r="8218" spans="1:17" ht="12.6" customHeight="1" x14ac:dyDescent="0.2">
      <c r="A8218" s="234"/>
      <c r="B8218" s="98"/>
      <c r="C8218" s="130"/>
      <c r="D8218" s="240"/>
      <c r="E8218" s="240"/>
      <c r="F8218" s="224"/>
      <c r="G8218" s="98"/>
      <c r="H8218" s="98"/>
      <c r="I8218" s="130"/>
      <c r="J8218" s="98"/>
      <c r="K8218" s="98"/>
      <c r="L8218" s="98"/>
      <c r="M8218" s="255"/>
      <c r="N8218" s="255"/>
      <c r="O8218" s="98"/>
      <c r="P8218" s="98"/>
      <c r="Q8218" s="130"/>
    </row>
    <row r="8219" spans="1:17" ht="12.6" customHeight="1" x14ac:dyDescent="0.2">
      <c r="A8219" s="234"/>
      <c r="B8219" s="98"/>
      <c r="C8219" s="130"/>
      <c r="D8219" s="240"/>
      <c r="E8219" s="240"/>
      <c r="F8219" s="224"/>
      <c r="G8219" s="98"/>
      <c r="H8219" s="98"/>
      <c r="I8219" s="130"/>
      <c r="J8219" s="98"/>
      <c r="K8219" s="98"/>
      <c r="L8219" s="98"/>
      <c r="M8219" s="255"/>
      <c r="N8219" s="255"/>
      <c r="O8219" s="98"/>
      <c r="P8219" s="98"/>
      <c r="Q8219" s="130"/>
    </row>
    <row r="8220" spans="1:17" ht="12.6" customHeight="1" x14ac:dyDescent="0.2">
      <c r="A8220" s="234"/>
      <c r="B8220" s="98"/>
      <c r="C8220" s="130"/>
      <c r="D8220" s="240"/>
      <c r="E8220" s="240"/>
      <c r="F8220" s="224"/>
      <c r="G8220" s="98"/>
      <c r="H8220" s="98"/>
      <c r="I8220" s="130"/>
      <c r="J8220" s="98"/>
      <c r="K8220" s="98"/>
      <c r="L8220" s="98"/>
      <c r="M8220" s="255"/>
      <c r="N8220" s="255"/>
      <c r="O8220" s="98"/>
      <c r="P8220" s="98"/>
      <c r="Q8220" s="130"/>
    </row>
    <row r="8221" spans="1:17" ht="12.6" customHeight="1" x14ac:dyDescent="0.2">
      <c r="A8221" s="234"/>
      <c r="B8221" s="98"/>
      <c r="C8221" s="130"/>
      <c r="D8221" s="240"/>
      <c r="E8221" s="240"/>
      <c r="F8221" s="224"/>
      <c r="G8221" s="98"/>
      <c r="H8221" s="98"/>
      <c r="I8221" s="130"/>
      <c r="J8221" s="98"/>
      <c r="K8221" s="98"/>
      <c r="L8221" s="98"/>
      <c r="M8221" s="255"/>
      <c r="N8221" s="255"/>
      <c r="O8221" s="98"/>
      <c r="P8221" s="98"/>
      <c r="Q8221" s="130"/>
    </row>
    <row r="8222" spans="1:17" ht="12.6" customHeight="1" x14ac:dyDescent="0.2">
      <c r="A8222" s="234"/>
      <c r="B8222" s="98"/>
      <c r="C8222" s="130"/>
      <c r="D8222" s="240"/>
      <c r="E8222" s="240"/>
      <c r="F8222" s="224"/>
      <c r="G8222" s="98"/>
      <c r="H8222" s="98"/>
      <c r="I8222" s="130"/>
      <c r="J8222" s="98"/>
      <c r="K8222" s="98"/>
      <c r="L8222" s="98"/>
      <c r="M8222" s="255"/>
      <c r="N8222" s="255"/>
      <c r="O8222" s="98"/>
      <c r="P8222" s="98"/>
      <c r="Q8222" s="130"/>
    </row>
    <row r="8223" spans="1:17" ht="12.6" customHeight="1" x14ac:dyDescent="0.2">
      <c r="A8223" s="234"/>
      <c r="B8223" s="98"/>
      <c r="C8223" s="130"/>
      <c r="D8223" s="240"/>
      <c r="E8223" s="240"/>
      <c r="F8223" s="224"/>
      <c r="G8223" s="98"/>
      <c r="H8223" s="98"/>
      <c r="I8223" s="130"/>
      <c r="J8223" s="98"/>
      <c r="K8223" s="98"/>
      <c r="L8223" s="98"/>
      <c r="M8223" s="255"/>
      <c r="N8223" s="255"/>
      <c r="O8223" s="98"/>
      <c r="P8223" s="98"/>
      <c r="Q8223" s="130"/>
    </row>
    <row r="8224" spans="1:17" ht="12.6" customHeight="1" x14ac:dyDescent="0.2">
      <c r="A8224" s="234"/>
      <c r="B8224" s="98"/>
      <c r="C8224" s="130"/>
      <c r="D8224" s="240"/>
      <c r="E8224" s="240"/>
      <c r="F8224" s="224"/>
      <c r="G8224" s="98"/>
      <c r="H8224" s="98"/>
      <c r="I8224" s="130"/>
      <c r="J8224" s="98"/>
      <c r="K8224" s="98"/>
      <c r="L8224" s="98"/>
      <c r="M8224" s="255"/>
      <c r="N8224" s="255"/>
      <c r="O8224" s="98"/>
      <c r="P8224" s="98"/>
      <c r="Q8224" s="130"/>
    </row>
    <row r="8225" spans="1:17" ht="12.6" customHeight="1" x14ac:dyDescent="0.2">
      <c r="A8225" s="234"/>
      <c r="B8225" s="98"/>
      <c r="C8225" s="130"/>
      <c r="D8225" s="240"/>
      <c r="E8225" s="240"/>
      <c r="F8225" s="224"/>
      <c r="G8225" s="98"/>
      <c r="H8225" s="98"/>
      <c r="I8225" s="130"/>
      <c r="J8225" s="98"/>
      <c r="K8225" s="98"/>
      <c r="L8225" s="98"/>
      <c r="M8225" s="255"/>
      <c r="N8225" s="255"/>
      <c r="O8225" s="98"/>
      <c r="P8225" s="98"/>
      <c r="Q8225" s="130"/>
    </row>
    <row r="8226" spans="1:17" ht="12.6" customHeight="1" x14ac:dyDescent="0.2">
      <c r="A8226" s="234"/>
      <c r="B8226" s="98"/>
      <c r="C8226" s="130"/>
      <c r="D8226" s="240"/>
      <c r="E8226" s="240"/>
      <c r="F8226" s="224"/>
      <c r="G8226" s="98"/>
      <c r="H8226" s="98"/>
      <c r="I8226" s="130"/>
      <c r="J8226" s="98"/>
      <c r="K8226" s="98"/>
      <c r="L8226" s="98"/>
      <c r="M8226" s="255"/>
      <c r="N8226" s="255"/>
      <c r="O8226" s="98"/>
      <c r="P8226" s="98"/>
      <c r="Q8226" s="130"/>
    </row>
    <row r="8227" spans="1:17" ht="12.6" customHeight="1" x14ac:dyDescent="0.2">
      <c r="A8227" s="234"/>
      <c r="B8227" s="98"/>
      <c r="C8227" s="130"/>
      <c r="D8227" s="240"/>
      <c r="E8227" s="240"/>
      <c r="F8227" s="224"/>
      <c r="G8227" s="98"/>
      <c r="H8227" s="98"/>
      <c r="I8227" s="130"/>
      <c r="J8227" s="98"/>
      <c r="K8227" s="98"/>
      <c r="L8227" s="98"/>
      <c r="M8227" s="255"/>
      <c r="N8227" s="255"/>
      <c r="O8227" s="98"/>
      <c r="P8227" s="98"/>
      <c r="Q8227" s="130"/>
    </row>
    <row r="8228" spans="1:17" ht="12.6" customHeight="1" x14ac:dyDescent="0.2">
      <c r="A8228" s="234"/>
      <c r="B8228" s="98"/>
      <c r="C8228" s="130"/>
      <c r="D8228" s="240"/>
      <c r="E8228" s="240"/>
      <c r="F8228" s="224"/>
      <c r="G8228" s="98"/>
      <c r="H8228" s="98"/>
      <c r="I8228" s="130"/>
      <c r="J8228" s="98"/>
      <c r="K8228" s="98"/>
      <c r="L8228" s="98"/>
      <c r="M8228" s="255"/>
      <c r="N8228" s="255"/>
      <c r="O8228" s="98"/>
      <c r="P8228" s="98"/>
      <c r="Q8228" s="130"/>
    </row>
    <row r="8229" spans="1:17" ht="12.6" customHeight="1" x14ac:dyDescent="0.2">
      <c r="A8229" s="234"/>
      <c r="B8229" s="98"/>
      <c r="C8229" s="130"/>
      <c r="D8229" s="240"/>
      <c r="E8229" s="240"/>
      <c r="F8229" s="224"/>
      <c r="G8229" s="98"/>
      <c r="H8229" s="98"/>
      <c r="I8229" s="130"/>
      <c r="J8229" s="98"/>
      <c r="K8229" s="98"/>
      <c r="L8229" s="98"/>
      <c r="M8229" s="255"/>
      <c r="N8229" s="255"/>
      <c r="O8229" s="98"/>
      <c r="P8229" s="98"/>
      <c r="Q8229" s="130"/>
    </row>
    <row r="8230" spans="1:17" ht="12.6" customHeight="1" x14ac:dyDescent="0.2">
      <c r="A8230" s="234"/>
      <c r="B8230" s="98"/>
      <c r="C8230" s="130"/>
      <c r="D8230" s="240"/>
      <c r="E8230" s="240"/>
      <c r="F8230" s="224"/>
      <c r="G8230" s="98"/>
      <c r="H8230" s="98"/>
      <c r="I8230" s="130"/>
      <c r="J8230" s="98"/>
      <c r="K8230" s="98"/>
      <c r="L8230" s="98"/>
      <c r="M8230" s="255"/>
      <c r="N8230" s="255"/>
      <c r="O8230" s="98"/>
      <c r="P8230" s="98"/>
      <c r="Q8230" s="130"/>
    </row>
    <row r="8231" spans="1:17" ht="12.6" customHeight="1" x14ac:dyDescent="0.2">
      <c r="A8231" s="234"/>
      <c r="B8231" s="98"/>
      <c r="C8231" s="130"/>
      <c r="D8231" s="240"/>
      <c r="E8231" s="240"/>
      <c r="F8231" s="224"/>
      <c r="G8231" s="98"/>
      <c r="H8231" s="98"/>
      <c r="I8231" s="130"/>
      <c r="J8231" s="98"/>
      <c r="K8231" s="98"/>
      <c r="L8231" s="98"/>
      <c r="M8231" s="255"/>
      <c r="N8231" s="255"/>
      <c r="O8231" s="98"/>
      <c r="P8231" s="98"/>
      <c r="Q8231" s="130"/>
    </row>
    <row r="8232" spans="1:17" ht="12.6" customHeight="1" x14ac:dyDescent="0.2">
      <c r="A8232" s="234"/>
      <c r="B8232" s="98"/>
      <c r="C8232" s="130"/>
      <c r="D8232" s="240"/>
      <c r="E8232" s="240"/>
      <c r="F8232" s="224"/>
      <c r="G8232" s="98"/>
      <c r="H8232" s="98"/>
      <c r="I8232" s="130"/>
      <c r="J8232" s="98"/>
      <c r="K8232" s="98"/>
      <c r="L8232" s="98"/>
      <c r="M8232" s="255"/>
      <c r="N8232" s="255"/>
      <c r="O8232" s="98"/>
      <c r="P8232" s="98"/>
      <c r="Q8232" s="130"/>
    </row>
    <row r="8233" spans="1:17" ht="12.6" customHeight="1" x14ac:dyDescent="0.2">
      <c r="A8233" s="234"/>
      <c r="B8233" s="98"/>
      <c r="C8233" s="130"/>
      <c r="D8233" s="240"/>
      <c r="E8233" s="240"/>
      <c r="F8233" s="224"/>
      <c r="G8233" s="98"/>
      <c r="H8233" s="98"/>
      <c r="I8233" s="130"/>
      <c r="J8233" s="98"/>
      <c r="K8233" s="98"/>
      <c r="L8233" s="98"/>
      <c r="M8233" s="255"/>
      <c r="N8233" s="255"/>
      <c r="O8233" s="98"/>
      <c r="P8233" s="98"/>
      <c r="Q8233" s="130"/>
    </row>
    <row r="8234" spans="1:17" ht="12.6" customHeight="1" x14ac:dyDescent="0.2">
      <c r="A8234" s="234"/>
      <c r="B8234" s="98"/>
      <c r="C8234" s="130"/>
      <c r="D8234" s="240"/>
      <c r="E8234" s="240"/>
      <c r="F8234" s="224"/>
      <c r="G8234" s="98"/>
      <c r="H8234" s="98"/>
      <c r="I8234" s="130"/>
      <c r="J8234" s="98"/>
      <c r="K8234" s="98"/>
      <c r="L8234" s="98"/>
      <c r="M8234" s="255"/>
      <c r="N8234" s="255"/>
      <c r="O8234" s="98"/>
      <c r="P8234" s="98"/>
      <c r="Q8234" s="130"/>
    </row>
    <row r="8235" spans="1:17" ht="12.6" customHeight="1" x14ac:dyDescent="0.2">
      <c r="A8235" s="234"/>
      <c r="B8235" s="98"/>
      <c r="C8235" s="130"/>
      <c r="D8235" s="240"/>
      <c r="E8235" s="240"/>
      <c r="F8235" s="224"/>
      <c r="G8235" s="98"/>
      <c r="H8235" s="98"/>
      <c r="I8235" s="130"/>
      <c r="J8235" s="98"/>
      <c r="K8235" s="98"/>
      <c r="L8235" s="98"/>
      <c r="M8235" s="255"/>
      <c r="N8235" s="255"/>
      <c r="O8235" s="98"/>
      <c r="P8235" s="98"/>
      <c r="Q8235" s="130"/>
    </row>
    <row r="8236" spans="1:17" ht="12.6" customHeight="1" x14ac:dyDescent="0.2">
      <c r="A8236" s="234"/>
      <c r="B8236" s="98"/>
      <c r="C8236" s="130"/>
      <c r="D8236" s="240"/>
      <c r="E8236" s="240"/>
      <c r="F8236" s="224"/>
      <c r="G8236" s="98"/>
      <c r="H8236" s="98"/>
      <c r="I8236" s="130"/>
      <c r="J8236" s="98"/>
      <c r="K8236" s="98"/>
      <c r="L8236" s="98"/>
      <c r="M8236" s="255"/>
      <c r="N8236" s="255"/>
      <c r="O8236" s="98"/>
      <c r="P8236" s="98"/>
      <c r="Q8236" s="130"/>
    </row>
    <row r="8237" spans="1:17" ht="12.6" customHeight="1" x14ac:dyDescent="0.2">
      <c r="A8237" s="234"/>
      <c r="B8237" s="98"/>
      <c r="C8237" s="130"/>
      <c r="D8237" s="240"/>
      <c r="E8237" s="240"/>
      <c r="F8237" s="224"/>
      <c r="G8237" s="98"/>
      <c r="H8237" s="98"/>
      <c r="I8237" s="130"/>
      <c r="J8237" s="98"/>
      <c r="K8237" s="98"/>
      <c r="L8237" s="98"/>
      <c r="M8237" s="255"/>
      <c r="N8237" s="255"/>
      <c r="O8237" s="98"/>
      <c r="P8237" s="98"/>
      <c r="Q8237" s="130"/>
    </row>
    <row r="8238" spans="1:17" ht="12.6" customHeight="1" x14ac:dyDescent="0.2">
      <c r="A8238" s="234"/>
      <c r="B8238" s="98"/>
      <c r="C8238" s="130"/>
      <c r="D8238" s="240"/>
      <c r="E8238" s="240"/>
      <c r="F8238" s="224"/>
      <c r="G8238" s="98"/>
      <c r="H8238" s="98"/>
      <c r="I8238" s="130"/>
      <c r="J8238" s="98"/>
      <c r="K8238" s="98"/>
      <c r="L8238" s="98"/>
      <c r="M8238" s="255"/>
      <c r="N8238" s="255"/>
      <c r="O8238" s="98"/>
      <c r="P8238" s="98"/>
      <c r="Q8238" s="130"/>
    </row>
    <row r="8239" spans="1:17" ht="12.6" customHeight="1" x14ac:dyDescent="0.2">
      <c r="A8239" s="234"/>
      <c r="B8239" s="98"/>
      <c r="C8239" s="130"/>
      <c r="D8239" s="240"/>
      <c r="E8239" s="240"/>
      <c r="F8239" s="224"/>
      <c r="G8239" s="98"/>
      <c r="H8239" s="98"/>
      <c r="I8239" s="130"/>
      <c r="J8239" s="98"/>
      <c r="K8239" s="98"/>
      <c r="L8239" s="98"/>
      <c r="M8239" s="255"/>
      <c r="N8239" s="255"/>
      <c r="O8239" s="98"/>
      <c r="P8239" s="98"/>
      <c r="Q8239" s="130"/>
    </row>
    <row r="8240" spans="1:17" ht="12.6" customHeight="1" x14ac:dyDescent="0.2">
      <c r="A8240" s="234"/>
      <c r="B8240" s="98"/>
      <c r="C8240" s="130"/>
      <c r="D8240" s="240"/>
      <c r="E8240" s="240"/>
      <c r="F8240" s="224"/>
      <c r="G8240" s="98"/>
      <c r="H8240" s="98"/>
      <c r="I8240" s="130"/>
      <c r="J8240" s="98"/>
      <c r="K8240" s="98"/>
      <c r="L8240" s="98"/>
      <c r="M8240" s="255"/>
      <c r="N8240" s="255"/>
      <c r="O8240" s="98"/>
      <c r="P8240" s="98"/>
      <c r="Q8240" s="130"/>
    </row>
    <row r="8241" spans="1:17" ht="12.6" customHeight="1" x14ac:dyDescent="0.2">
      <c r="A8241" s="234"/>
      <c r="B8241" s="98"/>
      <c r="C8241" s="130"/>
      <c r="D8241" s="240"/>
      <c r="E8241" s="240"/>
      <c r="F8241" s="224"/>
      <c r="G8241" s="98"/>
      <c r="H8241" s="98"/>
      <c r="I8241" s="130"/>
      <c r="J8241" s="98"/>
      <c r="K8241" s="98"/>
      <c r="L8241" s="98"/>
      <c r="M8241" s="255"/>
      <c r="N8241" s="255"/>
      <c r="O8241" s="98"/>
      <c r="P8241" s="98"/>
      <c r="Q8241" s="130"/>
    </row>
    <row r="8242" spans="1:17" ht="12.6" customHeight="1" x14ac:dyDescent="0.2">
      <c r="A8242" s="234"/>
      <c r="B8242" s="98"/>
      <c r="C8242" s="130"/>
      <c r="D8242" s="240"/>
      <c r="E8242" s="240"/>
      <c r="F8242" s="224"/>
      <c r="G8242" s="98"/>
      <c r="H8242" s="98"/>
      <c r="I8242" s="130"/>
      <c r="J8242" s="98"/>
      <c r="K8242" s="98"/>
      <c r="L8242" s="98"/>
      <c r="M8242" s="255"/>
      <c r="N8242" s="255"/>
      <c r="O8242" s="98"/>
      <c r="P8242" s="98"/>
      <c r="Q8242" s="130"/>
    </row>
    <row r="8243" spans="1:17" ht="12.6" customHeight="1" x14ac:dyDescent="0.2">
      <c r="A8243" s="234"/>
      <c r="B8243" s="98"/>
      <c r="C8243" s="130"/>
      <c r="D8243" s="240"/>
      <c r="E8243" s="240"/>
      <c r="F8243" s="224"/>
      <c r="G8243" s="98"/>
      <c r="H8243" s="98"/>
      <c r="I8243" s="130"/>
      <c r="J8243" s="98"/>
      <c r="K8243" s="98"/>
      <c r="L8243" s="98"/>
      <c r="M8243" s="255"/>
      <c r="N8243" s="255"/>
      <c r="O8243" s="98"/>
      <c r="P8243" s="98"/>
      <c r="Q8243" s="130"/>
    </row>
    <row r="8244" spans="1:17" ht="12.6" customHeight="1" x14ac:dyDescent="0.2">
      <c r="A8244" s="234"/>
      <c r="B8244" s="98"/>
      <c r="C8244" s="130"/>
      <c r="D8244" s="240"/>
      <c r="E8244" s="240"/>
      <c r="F8244" s="224"/>
      <c r="G8244" s="98"/>
      <c r="H8244" s="98"/>
      <c r="I8244" s="130"/>
      <c r="J8244" s="98"/>
      <c r="K8244" s="98"/>
      <c r="L8244" s="98"/>
      <c r="M8244" s="255"/>
      <c r="N8244" s="255"/>
      <c r="O8244" s="98"/>
      <c r="P8244" s="98"/>
      <c r="Q8244" s="130"/>
    </row>
    <row r="8245" spans="1:17" ht="12.6" customHeight="1" x14ac:dyDescent="0.2">
      <c r="A8245" s="234"/>
      <c r="B8245" s="98"/>
      <c r="C8245" s="130"/>
      <c r="D8245" s="240"/>
      <c r="E8245" s="240"/>
      <c r="F8245" s="224"/>
      <c r="G8245" s="98"/>
      <c r="H8245" s="98"/>
      <c r="I8245" s="130"/>
      <c r="J8245" s="98"/>
      <c r="K8245" s="98"/>
      <c r="L8245" s="98"/>
      <c r="M8245" s="255"/>
      <c r="N8245" s="255"/>
      <c r="O8245" s="98"/>
      <c r="P8245" s="98"/>
      <c r="Q8245" s="130"/>
    </row>
    <row r="8246" spans="1:17" ht="12.6" customHeight="1" x14ac:dyDescent="0.2">
      <c r="A8246" s="234"/>
      <c r="B8246" s="98"/>
      <c r="C8246" s="130"/>
      <c r="D8246" s="240"/>
      <c r="E8246" s="240"/>
      <c r="F8246" s="224"/>
      <c r="G8246" s="98"/>
      <c r="H8246" s="98"/>
      <c r="I8246" s="130"/>
      <c r="J8246" s="98"/>
      <c r="K8246" s="98"/>
      <c r="L8246" s="98"/>
      <c r="M8246" s="255"/>
      <c r="N8246" s="255"/>
      <c r="O8246" s="98"/>
      <c r="P8246" s="98"/>
      <c r="Q8246" s="130"/>
    </row>
    <row r="8247" spans="1:17" ht="12.6" customHeight="1" x14ac:dyDescent="0.2">
      <c r="A8247" s="234"/>
      <c r="B8247" s="98"/>
      <c r="C8247" s="130"/>
      <c r="D8247" s="240"/>
      <c r="E8247" s="240"/>
      <c r="F8247" s="224"/>
      <c r="G8247" s="98"/>
      <c r="H8247" s="98"/>
      <c r="I8247" s="130"/>
      <c r="J8247" s="98"/>
      <c r="K8247" s="98"/>
      <c r="L8247" s="98"/>
      <c r="M8247" s="255"/>
      <c r="N8247" s="255"/>
      <c r="O8247" s="98"/>
      <c r="P8247" s="98"/>
      <c r="Q8247" s="130"/>
    </row>
    <row r="8248" spans="1:17" ht="12.6" customHeight="1" x14ac:dyDescent="0.2">
      <c r="A8248" s="234"/>
      <c r="B8248" s="98"/>
      <c r="C8248" s="130"/>
      <c r="D8248" s="240"/>
      <c r="E8248" s="240"/>
      <c r="F8248" s="224"/>
      <c r="G8248" s="98"/>
      <c r="H8248" s="98"/>
      <c r="I8248" s="130"/>
      <c r="J8248" s="98"/>
      <c r="K8248" s="98"/>
      <c r="L8248" s="98"/>
      <c r="M8248" s="255"/>
      <c r="N8248" s="255"/>
      <c r="O8248" s="98"/>
      <c r="P8248" s="98"/>
      <c r="Q8248" s="130"/>
    </row>
    <row r="8249" spans="1:17" ht="12.6" customHeight="1" x14ac:dyDescent="0.2">
      <c r="A8249" s="234"/>
      <c r="B8249" s="98"/>
      <c r="C8249" s="130"/>
      <c r="D8249" s="240"/>
      <c r="E8249" s="240"/>
      <c r="F8249" s="224"/>
      <c r="G8249" s="98"/>
      <c r="H8249" s="98"/>
      <c r="I8249" s="130"/>
      <c r="J8249" s="98"/>
      <c r="K8249" s="98"/>
      <c r="L8249" s="98"/>
      <c r="M8249" s="255"/>
      <c r="N8249" s="255"/>
      <c r="O8249" s="98"/>
      <c r="P8249" s="98"/>
      <c r="Q8249" s="130"/>
    </row>
    <row r="8250" spans="1:17" ht="12.6" customHeight="1" x14ac:dyDescent="0.2">
      <c r="A8250" s="234"/>
      <c r="B8250" s="98"/>
      <c r="C8250" s="130"/>
      <c r="D8250" s="240"/>
      <c r="E8250" s="240"/>
      <c r="F8250" s="224"/>
      <c r="G8250" s="98"/>
      <c r="H8250" s="98"/>
      <c r="I8250" s="130"/>
      <c r="J8250" s="98"/>
      <c r="K8250" s="98"/>
      <c r="L8250" s="98"/>
      <c r="M8250" s="255"/>
      <c r="N8250" s="255"/>
      <c r="O8250" s="98"/>
      <c r="P8250" s="98"/>
      <c r="Q8250" s="130"/>
    </row>
    <row r="8251" spans="1:17" ht="12.6" customHeight="1" x14ac:dyDescent="0.2">
      <c r="A8251" s="234"/>
      <c r="B8251" s="98"/>
      <c r="C8251" s="130"/>
      <c r="D8251" s="240"/>
      <c r="E8251" s="240"/>
      <c r="F8251" s="224"/>
      <c r="G8251" s="98"/>
      <c r="H8251" s="98"/>
      <c r="I8251" s="130"/>
      <c r="J8251" s="98"/>
      <c r="K8251" s="98"/>
      <c r="L8251" s="98"/>
      <c r="M8251" s="255"/>
      <c r="N8251" s="255"/>
      <c r="O8251" s="98"/>
      <c r="P8251" s="98"/>
      <c r="Q8251" s="130"/>
    </row>
    <row r="8252" spans="1:17" ht="12.6" customHeight="1" x14ac:dyDescent="0.2">
      <c r="A8252" s="234"/>
      <c r="B8252" s="98"/>
      <c r="C8252" s="130"/>
      <c r="D8252" s="240"/>
      <c r="E8252" s="240"/>
      <c r="F8252" s="224"/>
      <c r="G8252" s="98"/>
      <c r="H8252" s="98"/>
      <c r="I8252" s="130"/>
      <c r="J8252" s="98"/>
      <c r="K8252" s="98"/>
      <c r="L8252" s="98"/>
      <c r="M8252" s="255"/>
      <c r="N8252" s="255"/>
      <c r="O8252" s="98"/>
      <c r="P8252" s="98"/>
      <c r="Q8252" s="130"/>
    </row>
    <row r="8253" spans="1:17" ht="12.6" customHeight="1" x14ac:dyDescent="0.2">
      <c r="A8253" s="234"/>
      <c r="B8253" s="98"/>
      <c r="C8253" s="130"/>
      <c r="D8253" s="240"/>
      <c r="E8253" s="240"/>
      <c r="F8253" s="224"/>
      <c r="G8253" s="98"/>
      <c r="H8253" s="98"/>
      <c r="I8253" s="130"/>
      <c r="J8253" s="98"/>
      <c r="K8253" s="98"/>
      <c r="L8253" s="98"/>
      <c r="M8253" s="255"/>
      <c r="N8253" s="255"/>
      <c r="O8253" s="98"/>
      <c r="P8253" s="98"/>
      <c r="Q8253" s="130"/>
    </row>
    <row r="8254" spans="1:17" ht="12.6" customHeight="1" x14ac:dyDescent="0.2">
      <c r="A8254" s="234"/>
      <c r="B8254" s="98"/>
      <c r="C8254" s="130"/>
      <c r="D8254" s="240"/>
      <c r="E8254" s="240"/>
      <c r="F8254" s="224"/>
      <c r="G8254" s="98"/>
      <c r="H8254" s="98"/>
      <c r="I8254" s="130"/>
      <c r="J8254" s="98"/>
      <c r="K8254" s="98"/>
      <c r="L8254" s="98"/>
      <c r="M8254" s="255"/>
      <c r="N8254" s="255"/>
      <c r="O8254" s="98"/>
      <c r="P8254" s="98"/>
      <c r="Q8254" s="130"/>
    </row>
    <row r="8255" spans="1:17" ht="12.6" customHeight="1" x14ac:dyDescent="0.2">
      <c r="A8255" s="234"/>
      <c r="B8255" s="98"/>
      <c r="C8255" s="130"/>
      <c r="D8255" s="240"/>
      <c r="E8255" s="240"/>
      <c r="F8255" s="224"/>
      <c r="G8255" s="98"/>
      <c r="H8255" s="98"/>
      <c r="I8255" s="130"/>
      <c r="J8255" s="98"/>
      <c r="K8255" s="98"/>
      <c r="L8255" s="98"/>
      <c r="M8255" s="255"/>
      <c r="N8255" s="255"/>
      <c r="O8255" s="98"/>
      <c r="P8255" s="98"/>
      <c r="Q8255" s="130"/>
    </row>
    <row r="8256" spans="1:17" ht="12.6" customHeight="1" x14ac:dyDescent="0.2">
      <c r="A8256" s="234"/>
      <c r="B8256" s="98"/>
      <c r="C8256" s="130"/>
      <c r="D8256" s="240"/>
      <c r="E8256" s="240"/>
      <c r="F8256" s="224"/>
      <c r="G8256" s="98"/>
      <c r="H8256" s="98"/>
      <c r="I8256" s="130"/>
      <c r="J8256" s="98"/>
      <c r="K8256" s="98"/>
      <c r="L8256" s="98"/>
      <c r="M8256" s="255"/>
      <c r="N8256" s="255"/>
      <c r="O8256" s="98"/>
      <c r="P8256" s="98"/>
      <c r="Q8256" s="130"/>
    </row>
    <row r="8257" spans="1:17" ht="12.6" customHeight="1" x14ac:dyDescent="0.2">
      <c r="A8257" s="234"/>
      <c r="B8257" s="98"/>
      <c r="C8257" s="130"/>
      <c r="D8257" s="240"/>
      <c r="E8257" s="240"/>
      <c r="F8257" s="224"/>
      <c r="G8257" s="98"/>
      <c r="H8257" s="98"/>
      <c r="I8257" s="130"/>
      <c r="J8257" s="98"/>
      <c r="K8257" s="98"/>
      <c r="L8257" s="98"/>
      <c r="M8257" s="255"/>
      <c r="N8257" s="255"/>
      <c r="O8257" s="98"/>
      <c r="P8257" s="98"/>
      <c r="Q8257" s="130"/>
    </row>
    <row r="8258" spans="1:17" ht="12.6" customHeight="1" x14ac:dyDescent="0.2">
      <c r="A8258" s="234"/>
      <c r="B8258" s="98"/>
      <c r="C8258" s="130"/>
      <c r="D8258" s="240"/>
      <c r="E8258" s="240"/>
      <c r="F8258" s="224"/>
      <c r="G8258" s="98"/>
      <c r="H8258" s="98"/>
      <c r="I8258" s="130"/>
      <c r="J8258" s="98"/>
      <c r="K8258" s="98"/>
      <c r="L8258" s="98"/>
      <c r="M8258" s="255"/>
      <c r="N8258" s="255"/>
      <c r="O8258" s="98"/>
      <c r="P8258" s="98"/>
      <c r="Q8258" s="130"/>
    </row>
    <row r="8259" spans="1:17" ht="12.6" customHeight="1" x14ac:dyDescent="0.2">
      <c r="A8259" s="234"/>
      <c r="B8259" s="98"/>
      <c r="C8259" s="130"/>
      <c r="D8259" s="240"/>
      <c r="E8259" s="240"/>
      <c r="F8259" s="224"/>
      <c r="G8259" s="98"/>
      <c r="H8259" s="98"/>
      <c r="I8259" s="130"/>
      <c r="J8259" s="98"/>
      <c r="K8259" s="98"/>
      <c r="L8259" s="98"/>
      <c r="M8259" s="255"/>
      <c r="N8259" s="255"/>
      <c r="O8259" s="98"/>
      <c r="P8259" s="98"/>
      <c r="Q8259" s="130"/>
    </row>
    <row r="8260" spans="1:17" ht="12.6" customHeight="1" x14ac:dyDescent="0.2">
      <c r="A8260" s="234"/>
      <c r="B8260" s="98"/>
      <c r="C8260" s="130"/>
      <c r="D8260" s="240"/>
      <c r="E8260" s="240"/>
      <c r="F8260" s="224"/>
      <c r="G8260" s="98"/>
      <c r="H8260" s="98"/>
      <c r="I8260" s="130"/>
      <c r="J8260" s="98"/>
      <c r="K8260" s="98"/>
      <c r="L8260" s="98"/>
      <c r="M8260" s="255"/>
      <c r="N8260" s="255"/>
      <c r="O8260" s="98"/>
      <c r="P8260" s="98"/>
      <c r="Q8260" s="130"/>
    </row>
    <row r="8261" spans="1:17" ht="12.6" customHeight="1" x14ac:dyDescent="0.2">
      <c r="A8261" s="234"/>
      <c r="B8261" s="98"/>
      <c r="C8261" s="130"/>
      <c r="D8261" s="240"/>
      <c r="E8261" s="240"/>
      <c r="F8261" s="224"/>
      <c r="G8261" s="98"/>
      <c r="H8261" s="98"/>
      <c r="I8261" s="130"/>
      <c r="J8261" s="98"/>
      <c r="K8261" s="98"/>
      <c r="L8261" s="98"/>
      <c r="M8261" s="255"/>
      <c r="N8261" s="255"/>
      <c r="O8261" s="98"/>
      <c r="P8261" s="98"/>
      <c r="Q8261" s="130"/>
    </row>
    <row r="8262" spans="1:17" ht="12.6" customHeight="1" x14ac:dyDescent="0.2">
      <c r="A8262" s="234"/>
      <c r="B8262" s="98"/>
      <c r="C8262" s="130"/>
      <c r="D8262" s="240"/>
      <c r="E8262" s="240"/>
      <c r="F8262" s="224"/>
      <c r="G8262" s="98"/>
      <c r="H8262" s="98"/>
      <c r="I8262" s="130"/>
      <c r="J8262" s="98"/>
      <c r="K8262" s="98"/>
      <c r="L8262" s="98"/>
      <c r="M8262" s="255"/>
      <c r="N8262" s="255"/>
      <c r="O8262" s="98"/>
      <c r="P8262" s="98"/>
      <c r="Q8262" s="130"/>
    </row>
    <row r="8263" spans="1:17" ht="12.6" customHeight="1" x14ac:dyDescent="0.2">
      <c r="A8263" s="234"/>
      <c r="B8263" s="98"/>
      <c r="C8263" s="130"/>
      <c r="D8263" s="240"/>
      <c r="E8263" s="240"/>
      <c r="F8263" s="224"/>
      <c r="G8263" s="98"/>
      <c r="H8263" s="98"/>
      <c r="I8263" s="130"/>
      <c r="J8263" s="98"/>
      <c r="K8263" s="98"/>
      <c r="L8263" s="98"/>
      <c r="M8263" s="255"/>
      <c r="N8263" s="255"/>
      <c r="O8263" s="98"/>
      <c r="P8263" s="98"/>
      <c r="Q8263" s="130"/>
    </row>
    <row r="8264" spans="1:17" ht="12.6" customHeight="1" x14ac:dyDescent="0.2">
      <c r="A8264" s="234"/>
      <c r="B8264" s="98"/>
      <c r="C8264" s="130"/>
      <c r="D8264" s="240"/>
      <c r="E8264" s="240"/>
      <c r="F8264" s="224"/>
      <c r="G8264" s="98"/>
      <c r="H8264" s="98"/>
      <c r="I8264" s="130"/>
      <c r="J8264" s="98"/>
      <c r="K8264" s="98"/>
      <c r="L8264" s="98"/>
      <c r="M8264" s="255"/>
      <c r="N8264" s="255"/>
      <c r="O8264" s="98"/>
      <c r="P8264" s="98"/>
      <c r="Q8264" s="130"/>
    </row>
    <row r="8265" spans="1:17" ht="12.6" customHeight="1" x14ac:dyDescent="0.2">
      <c r="A8265" s="234"/>
      <c r="B8265" s="98"/>
      <c r="C8265" s="130"/>
      <c r="D8265" s="240"/>
      <c r="E8265" s="240"/>
      <c r="F8265" s="224"/>
      <c r="G8265" s="98"/>
      <c r="H8265" s="98"/>
      <c r="I8265" s="130"/>
      <c r="J8265" s="98"/>
      <c r="K8265" s="98"/>
      <c r="L8265" s="98"/>
      <c r="M8265" s="255"/>
      <c r="N8265" s="255"/>
      <c r="O8265" s="98"/>
      <c r="P8265" s="98"/>
      <c r="Q8265" s="130"/>
    </row>
    <row r="8266" spans="1:17" ht="12.6" customHeight="1" x14ac:dyDescent="0.2">
      <c r="A8266" s="234"/>
      <c r="B8266" s="98"/>
      <c r="C8266" s="130"/>
      <c r="D8266" s="240"/>
      <c r="E8266" s="240"/>
      <c r="F8266" s="224"/>
      <c r="G8266" s="98"/>
      <c r="H8266" s="98"/>
      <c r="I8266" s="130"/>
      <c r="J8266" s="98"/>
      <c r="K8266" s="98"/>
      <c r="L8266" s="98"/>
      <c r="M8266" s="255"/>
      <c r="N8266" s="255"/>
      <c r="O8266" s="98"/>
      <c r="P8266" s="98"/>
      <c r="Q8266" s="130"/>
    </row>
    <row r="8267" spans="1:17" ht="12.6" customHeight="1" x14ac:dyDescent="0.2">
      <c r="A8267" s="234"/>
      <c r="B8267" s="98"/>
      <c r="C8267" s="130"/>
      <c r="D8267" s="240"/>
      <c r="E8267" s="240"/>
      <c r="F8267" s="224"/>
      <c r="G8267" s="98"/>
      <c r="H8267" s="98"/>
      <c r="I8267" s="130"/>
      <c r="J8267" s="98"/>
      <c r="K8267" s="98"/>
      <c r="L8267" s="98"/>
      <c r="M8267" s="255"/>
      <c r="N8267" s="255"/>
      <c r="O8267" s="98"/>
      <c r="P8267" s="98"/>
      <c r="Q8267" s="130"/>
    </row>
    <row r="8268" spans="1:17" ht="12.6" customHeight="1" x14ac:dyDescent="0.2">
      <c r="A8268" s="234"/>
      <c r="B8268" s="98"/>
      <c r="C8268" s="130"/>
      <c r="D8268" s="240"/>
      <c r="E8268" s="240"/>
      <c r="F8268" s="224"/>
      <c r="G8268" s="98"/>
      <c r="H8268" s="98"/>
      <c r="I8268" s="130"/>
      <c r="J8268" s="98"/>
      <c r="K8268" s="98"/>
      <c r="L8268" s="98"/>
      <c r="M8268" s="255"/>
      <c r="N8268" s="255"/>
      <c r="O8268" s="98"/>
      <c r="P8268" s="98"/>
      <c r="Q8268" s="130"/>
    </row>
    <row r="8269" spans="1:17" ht="12.6" customHeight="1" x14ac:dyDescent="0.2">
      <c r="A8269" s="234"/>
      <c r="B8269" s="98"/>
      <c r="C8269" s="130"/>
      <c r="D8269" s="240"/>
      <c r="E8269" s="240"/>
      <c r="F8269" s="224"/>
      <c r="G8269" s="98"/>
      <c r="H8269" s="98"/>
      <c r="I8269" s="130"/>
      <c r="J8269" s="98"/>
      <c r="K8269" s="98"/>
      <c r="L8269" s="98"/>
      <c r="M8269" s="255"/>
      <c r="N8269" s="255"/>
      <c r="O8269" s="98"/>
      <c r="P8269" s="98"/>
      <c r="Q8269" s="130"/>
    </row>
    <row r="8270" spans="1:17" ht="12.6" customHeight="1" x14ac:dyDescent="0.2">
      <c r="A8270" s="234"/>
      <c r="B8270" s="98"/>
      <c r="C8270" s="130"/>
      <c r="D8270" s="240"/>
      <c r="E8270" s="240"/>
      <c r="F8270" s="224"/>
      <c r="G8270" s="98"/>
      <c r="H8270" s="98"/>
      <c r="I8270" s="130"/>
      <c r="J8270" s="98"/>
      <c r="K8270" s="98"/>
      <c r="L8270" s="98"/>
      <c r="M8270" s="255"/>
      <c r="N8270" s="255"/>
      <c r="O8270" s="98"/>
      <c r="P8270" s="98"/>
      <c r="Q8270" s="130"/>
    </row>
    <row r="8271" spans="1:17" ht="12.6" customHeight="1" x14ac:dyDescent="0.2">
      <c r="A8271" s="234"/>
      <c r="B8271" s="98"/>
      <c r="C8271" s="130"/>
      <c r="D8271" s="240"/>
      <c r="E8271" s="240"/>
      <c r="F8271" s="224"/>
      <c r="G8271" s="98"/>
      <c r="H8271" s="98"/>
      <c r="I8271" s="130"/>
      <c r="J8271" s="98"/>
      <c r="K8271" s="98"/>
      <c r="L8271" s="98"/>
      <c r="M8271" s="255"/>
      <c r="N8271" s="255"/>
      <c r="O8271" s="98"/>
      <c r="P8271" s="98"/>
      <c r="Q8271" s="130"/>
    </row>
    <row r="8272" spans="1:17" ht="12.6" customHeight="1" x14ac:dyDescent="0.2">
      <c r="A8272" s="234"/>
      <c r="B8272" s="98"/>
      <c r="C8272" s="130"/>
      <c r="D8272" s="240"/>
      <c r="E8272" s="240"/>
      <c r="F8272" s="224"/>
      <c r="G8272" s="98"/>
      <c r="H8272" s="98"/>
      <c r="I8272" s="130"/>
      <c r="J8272" s="98"/>
      <c r="K8272" s="98"/>
      <c r="L8272" s="98"/>
      <c r="M8272" s="255"/>
      <c r="N8272" s="255"/>
      <c r="O8272" s="98"/>
      <c r="P8272" s="98"/>
      <c r="Q8272" s="130"/>
    </row>
    <row r="8273" spans="1:17" ht="12.6" customHeight="1" x14ac:dyDescent="0.2">
      <c r="A8273" s="234"/>
      <c r="B8273" s="98"/>
      <c r="C8273" s="130"/>
      <c r="D8273" s="240"/>
      <c r="E8273" s="240"/>
      <c r="F8273" s="224"/>
      <c r="G8273" s="98"/>
      <c r="H8273" s="98"/>
      <c r="I8273" s="130"/>
      <c r="J8273" s="98"/>
      <c r="K8273" s="98"/>
      <c r="L8273" s="98"/>
      <c r="M8273" s="255"/>
      <c r="N8273" s="255"/>
      <c r="O8273" s="98"/>
      <c r="P8273" s="98"/>
      <c r="Q8273" s="130"/>
    </row>
    <row r="8274" spans="1:17" ht="12.6" customHeight="1" x14ac:dyDescent="0.2">
      <c r="A8274" s="234"/>
      <c r="B8274" s="98"/>
      <c r="C8274" s="130"/>
      <c r="D8274" s="240"/>
      <c r="E8274" s="240"/>
      <c r="F8274" s="224"/>
      <c r="G8274" s="98"/>
      <c r="H8274" s="98"/>
      <c r="I8274" s="130"/>
      <c r="J8274" s="98"/>
      <c r="K8274" s="98"/>
      <c r="L8274" s="98"/>
      <c r="M8274" s="255"/>
      <c r="N8274" s="255"/>
      <c r="O8274" s="98"/>
      <c r="P8274" s="98"/>
      <c r="Q8274" s="130"/>
    </row>
    <row r="8275" spans="1:17" ht="12.6" customHeight="1" x14ac:dyDescent="0.2">
      <c r="A8275" s="234"/>
      <c r="B8275" s="98"/>
      <c r="C8275" s="130"/>
      <c r="D8275" s="240"/>
      <c r="E8275" s="240"/>
      <c r="F8275" s="224"/>
      <c r="G8275" s="98"/>
      <c r="H8275" s="98"/>
      <c r="I8275" s="130"/>
      <c r="J8275" s="98"/>
      <c r="K8275" s="98"/>
      <c r="L8275" s="98"/>
      <c r="M8275" s="255"/>
      <c r="N8275" s="255"/>
      <c r="O8275" s="98"/>
      <c r="P8275" s="98"/>
      <c r="Q8275" s="130"/>
    </row>
    <row r="8276" spans="1:17" ht="12.6" customHeight="1" x14ac:dyDescent="0.2">
      <c r="A8276" s="234"/>
      <c r="B8276" s="98"/>
      <c r="C8276" s="130"/>
      <c r="D8276" s="240"/>
      <c r="E8276" s="240"/>
      <c r="F8276" s="224"/>
      <c r="G8276" s="98"/>
      <c r="H8276" s="98"/>
      <c r="I8276" s="130"/>
      <c r="J8276" s="98"/>
      <c r="K8276" s="98"/>
      <c r="L8276" s="98"/>
      <c r="M8276" s="255"/>
      <c r="N8276" s="255"/>
      <c r="O8276" s="98"/>
      <c r="P8276" s="98"/>
      <c r="Q8276" s="130"/>
    </row>
    <row r="8277" spans="1:17" ht="12.6" customHeight="1" x14ac:dyDescent="0.2">
      <c r="A8277" s="234"/>
      <c r="B8277" s="98"/>
      <c r="C8277" s="130"/>
      <c r="D8277" s="240"/>
      <c r="E8277" s="240"/>
      <c r="F8277" s="224"/>
      <c r="G8277" s="98"/>
      <c r="H8277" s="98"/>
      <c r="I8277" s="130"/>
      <c r="J8277" s="98"/>
      <c r="K8277" s="98"/>
      <c r="L8277" s="98"/>
      <c r="M8277" s="255"/>
      <c r="N8277" s="255"/>
      <c r="O8277" s="98"/>
      <c r="P8277" s="98"/>
      <c r="Q8277" s="130"/>
    </row>
    <row r="8278" spans="1:17" ht="12.6" customHeight="1" x14ac:dyDescent="0.2">
      <c r="A8278" s="234"/>
      <c r="B8278" s="98"/>
      <c r="C8278" s="130"/>
      <c r="D8278" s="240"/>
      <c r="E8278" s="240"/>
      <c r="F8278" s="224"/>
      <c r="G8278" s="98"/>
      <c r="H8278" s="98"/>
      <c r="I8278" s="130"/>
      <c r="J8278" s="98"/>
      <c r="K8278" s="98"/>
      <c r="L8278" s="98"/>
      <c r="M8278" s="255"/>
      <c r="N8278" s="255"/>
      <c r="O8278" s="98"/>
      <c r="P8278" s="98"/>
      <c r="Q8278" s="130"/>
    </row>
    <row r="8279" spans="1:17" ht="12.6" customHeight="1" x14ac:dyDescent="0.2">
      <c r="A8279" s="234"/>
      <c r="B8279" s="98"/>
      <c r="C8279" s="130"/>
      <c r="D8279" s="240"/>
      <c r="E8279" s="240"/>
      <c r="F8279" s="224"/>
      <c r="G8279" s="98"/>
      <c r="H8279" s="98"/>
      <c r="I8279" s="130"/>
      <c r="J8279" s="98"/>
      <c r="K8279" s="98"/>
      <c r="L8279" s="98"/>
      <c r="M8279" s="255"/>
      <c r="N8279" s="255"/>
      <c r="O8279" s="98"/>
      <c r="P8279" s="98"/>
      <c r="Q8279" s="130"/>
    </row>
    <row r="8280" spans="1:17" ht="12.6" customHeight="1" x14ac:dyDescent="0.2">
      <c r="A8280" s="234"/>
      <c r="B8280" s="98"/>
      <c r="C8280" s="130"/>
      <c r="D8280" s="240"/>
      <c r="E8280" s="240"/>
      <c r="F8280" s="224"/>
      <c r="G8280" s="98"/>
      <c r="H8280" s="98"/>
      <c r="I8280" s="130"/>
      <c r="J8280" s="98"/>
      <c r="K8280" s="98"/>
      <c r="L8280" s="98"/>
      <c r="M8280" s="255"/>
      <c r="N8280" s="255"/>
      <c r="O8280" s="98"/>
      <c r="P8280" s="98"/>
      <c r="Q8280" s="130"/>
    </row>
    <row r="8281" spans="1:17" ht="12.6" customHeight="1" x14ac:dyDescent="0.2">
      <c r="A8281" s="234"/>
      <c r="B8281" s="98"/>
      <c r="C8281" s="130"/>
      <c r="D8281" s="240"/>
      <c r="E8281" s="240"/>
      <c r="F8281" s="224"/>
      <c r="G8281" s="98"/>
      <c r="H8281" s="98"/>
      <c r="I8281" s="130"/>
      <c r="J8281" s="98"/>
      <c r="K8281" s="98"/>
      <c r="L8281" s="98"/>
      <c r="M8281" s="255"/>
      <c r="N8281" s="255"/>
      <c r="O8281" s="98"/>
      <c r="P8281" s="98"/>
      <c r="Q8281" s="130"/>
    </row>
    <row r="8282" spans="1:17" ht="12.6" customHeight="1" x14ac:dyDescent="0.2">
      <c r="A8282" s="234"/>
      <c r="B8282" s="98"/>
      <c r="C8282" s="130"/>
      <c r="D8282" s="240"/>
      <c r="E8282" s="240"/>
      <c r="F8282" s="224"/>
      <c r="G8282" s="98"/>
      <c r="H8282" s="98"/>
      <c r="I8282" s="130"/>
      <c r="J8282" s="98"/>
      <c r="K8282" s="98"/>
      <c r="L8282" s="98"/>
      <c r="M8282" s="255"/>
      <c r="N8282" s="255"/>
      <c r="O8282" s="98"/>
      <c r="P8282" s="98"/>
      <c r="Q8282" s="130"/>
    </row>
    <row r="8283" spans="1:17" ht="12.6" customHeight="1" x14ac:dyDescent="0.2">
      <c r="A8283" s="234"/>
      <c r="B8283" s="98"/>
      <c r="C8283" s="130"/>
      <c r="D8283" s="240"/>
      <c r="E8283" s="240"/>
      <c r="F8283" s="224"/>
      <c r="G8283" s="98"/>
      <c r="H8283" s="98"/>
      <c r="I8283" s="130"/>
      <c r="J8283" s="98"/>
      <c r="K8283" s="98"/>
      <c r="L8283" s="98"/>
      <c r="M8283" s="255"/>
      <c r="N8283" s="255"/>
      <c r="O8283" s="98"/>
      <c r="P8283" s="98"/>
      <c r="Q8283" s="130"/>
    </row>
    <row r="8284" spans="1:17" ht="12.6" customHeight="1" x14ac:dyDescent="0.2">
      <c r="A8284" s="234"/>
      <c r="B8284" s="98"/>
      <c r="C8284" s="130"/>
      <c r="D8284" s="240"/>
      <c r="E8284" s="240"/>
      <c r="F8284" s="224"/>
      <c r="G8284" s="98"/>
      <c r="H8284" s="98"/>
      <c r="I8284" s="130"/>
      <c r="J8284" s="98"/>
      <c r="K8284" s="98"/>
      <c r="L8284" s="98"/>
      <c r="M8284" s="255"/>
      <c r="N8284" s="255"/>
      <c r="O8284" s="98"/>
      <c r="P8284" s="98"/>
      <c r="Q8284" s="130"/>
    </row>
    <row r="8285" spans="1:17" ht="12.6" customHeight="1" x14ac:dyDescent="0.2">
      <c r="A8285" s="234"/>
      <c r="B8285" s="98"/>
      <c r="C8285" s="130"/>
      <c r="D8285" s="240"/>
      <c r="E8285" s="240"/>
      <c r="F8285" s="224"/>
      <c r="G8285" s="98"/>
      <c r="H8285" s="98"/>
      <c r="I8285" s="130"/>
      <c r="J8285" s="98"/>
      <c r="K8285" s="98"/>
      <c r="L8285" s="98"/>
      <c r="M8285" s="255"/>
      <c r="N8285" s="255"/>
      <c r="O8285" s="98"/>
      <c r="P8285" s="98"/>
      <c r="Q8285" s="130"/>
    </row>
    <row r="8286" spans="1:17" ht="12.6" customHeight="1" x14ac:dyDescent="0.2">
      <c r="A8286" s="234"/>
      <c r="B8286" s="98"/>
      <c r="C8286" s="130"/>
      <c r="D8286" s="240"/>
      <c r="E8286" s="240"/>
      <c r="F8286" s="224"/>
      <c r="G8286" s="98"/>
      <c r="H8286" s="98"/>
      <c r="I8286" s="130"/>
      <c r="J8286" s="98"/>
      <c r="K8286" s="98"/>
      <c r="L8286" s="98"/>
      <c r="M8286" s="255"/>
      <c r="N8286" s="255"/>
      <c r="O8286" s="98"/>
      <c r="P8286" s="98"/>
      <c r="Q8286" s="130"/>
    </row>
    <row r="8287" spans="1:17" ht="12.6" customHeight="1" x14ac:dyDescent="0.2">
      <c r="A8287" s="234"/>
      <c r="B8287" s="98"/>
      <c r="C8287" s="130"/>
      <c r="D8287" s="240"/>
      <c r="E8287" s="240"/>
      <c r="F8287" s="224"/>
      <c r="G8287" s="98"/>
      <c r="H8287" s="98"/>
      <c r="I8287" s="130"/>
      <c r="J8287" s="98"/>
      <c r="K8287" s="98"/>
      <c r="L8287" s="98"/>
      <c r="M8287" s="255"/>
      <c r="N8287" s="255"/>
      <c r="O8287" s="98"/>
      <c r="P8287" s="98"/>
      <c r="Q8287" s="130"/>
    </row>
    <row r="8288" spans="1:17" ht="12.6" customHeight="1" x14ac:dyDescent="0.2">
      <c r="A8288" s="234"/>
      <c r="B8288" s="98"/>
      <c r="C8288" s="130"/>
      <c r="D8288" s="240"/>
      <c r="E8288" s="240"/>
      <c r="F8288" s="224"/>
      <c r="G8288" s="98"/>
      <c r="H8288" s="98"/>
      <c r="I8288" s="130"/>
      <c r="J8288" s="98"/>
      <c r="K8288" s="98"/>
      <c r="L8288" s="98"/>
      <c r="M8288" s="255"/>
      <c r="N8288" s="255"/>
      <c r="O8288" s="98"/>
      <c r="P8288" s="98"/>
      <c r="Q8288" s="130"/>
    </row>
    <row r="8289" spans="1:17" ht="12.6" customHeight="1" x14ac:dyDescent="0.2">
      <c r="A8289" s="234"/>
      <c r="B8289" s="98"/>
      <c r="C8289" s="130"/>
      <c r="D8289" s="240"/>
      <c r="E8289" s="240"/>
      <c r="F8289" s="224"/>
      <c r="G8289" s="98"/>
      <c r="H8289" s="98"/>
      <c r="I8289" s="130"/>
      <c r="J8289" s="98"/>
      <c r="K8289" s="98"/>
      <c r="L8289" s="98"/>
      <c r="M8289" s="255"/>
      <c r="N8289" s="255"/>
      <c r="O8289" s="98"/>
      <c r="P8289" s="98"/>
      <c r="Q8289" s="130"/>
    </row>
    <row r="8290" spans="1:17" ht="12.6" customHeight="1" x14ac:dyDescent="0.2">
      <c r="A8290" s="234"/>
      <c r="B8290" s="98"/>
      <c r="C8290" s="130"/>
      <c r="D8290" s="240"/>
      <c r="E8290" s="240"/>
      <c r="F8290" s="224"/>
      <c r="G8290" s="98"/>
      <c r="H8290" s="98"/>
      <c r="I8290" s="130"/>
      <c r="J8290" s="98"/>
      <c r="K8290" s="98"/>
      <c r="L8290" s="98"/>
      <c r="M8290" s="255"/>
      <c r="N8290" s="255"/>
      <c r="O8290" s="98"/>
      <c r="P8290" s="98"/>
      <c r="Q8290" s="130"/>
    </row>
    <row r="8291" spans="1:17" ht="12.6" customHeight="1" x14ac:dyDescent="0.2">
      <c r="A8291" s="234"/>
      <c r="B8291" s="98"/>
      <c r="C8291" s="130"/>
      <c r="D8291" s="240"/>
      <c r="E8291" s="240"/>
      <c r="F8291" s="224"/>
      <c r="G8291" s="98"/>
      <c r="H8291" s="98"/>
      <c r="I8291" s="130"/>
      <c r="J8291" s="98"/>
      <c r="K8291" s="98"/>
      <c r="L8291" s="98"/>
      <c r="M8291" s="255"/>
      <c r="N8291" s="255"/>
      <c r="O8291" s="98"/>
      <c r="P8291" s="98"/>
      <c r="Q8291" s="130"/>
    </row>
    <row r="8292" spans="1:17" ht="12.6" customHeight="1" x14ac:dyDescent="0.2">
      <c r="A8292" s="234"/>
      <c r="B8292" s="98"/>
      <c r="C8292" s="130"/>
      <c r="D8292" s="240"/>
      <c r="E8292" s="240"/>
      <c r="F8292" s="224"/>
      <c r="G8292" s="98"/>
      <c r="H8292" s="98"/>
      <c r="I8292" s="130"/>
      <c r="J8292" s="98"/>
      <c r="K8292" s="98"/>
      <c r="L8292" s="98"/>
      <c r="M8292" s="255"/>
      <c r="N8292" s="255"/>
      <c r="O8292" s="98"/>
      <c r="P8292" s="98"/>
      <c r="Q8292" s="130"/>
    </row>
    <row r="8293" spans="1:17" ht="12.6" customHeight="1" x14ac:dyDescent="0.2">
      <c r="A8293" s="234"/>
      <c r="B8293" s="98"/>
      <c r="C8293" s="130"/>
      <c r="D8293" s="240"/>
      <c r="E8293" s="240"/>
      <c r="F8293" s="224"/>
      <c r="G8293" s="98"/>
      <c r="H8293" s="98"/>
      <c r="I8293" s="130"/>
      <c r="J8293" s="98"/>
      <c r="K8293" s="98"/>
      <c r="L8293" s="98"/>
      <c r="M8293" s="255"/>
      <c r="N8293" s="255"/>
      <c r="O8293" s="98"/>
      <c r="P8293" s="98"/>
      <c r="Q8293" s="130"/>
    </row>
    <row r="8294" spans="1:17" ht="12.6" customHeight="1" x14ac:dyDescent="0.2">
      <c r="A8294" s="234"/>
      <c r="B8294" s="98"/>
      <c r="C8294" s="130"/>
      <c r="D8294" s="240"/>
      <c r="E8294" s="240"/>
      <c r="F8294" s="224"/>
      <c r="G8294" s="98"/>
      <c r="H8294" s="98"/>
      <c r="I8294" s="130"/>
      <c r="J8294" s="98"/>
      <c r="K8294" s="98"/>
      <c r="L8294" s="98"/>
      <c r="M8294" s="255"/>
      <c r="N8294" s="255"/>
      <c r="O8294" s="98"/>
      <c r="P8294" s="98"/>
      <c r="Q8294" s="130"/>
    </row>
    <row r="8295" spans="1:17" ht="12.6" customHeight="1" x14ac:dyDescent="0.2">
      <c r="A8295" s="234"/>
      <c r="B8295" s="98"/>
      <c r="C8295" s="130"/>
      <c r="D8295" s="240"/>
      <c r="E8295" s="240"/>
      <c r="F8295" s="224"/>
      <c r="G8295" s="98"/>
      <c r="H8295" s="98"/>
      <c r="I8295" s="130"/>
      <c r="J8295" s="98"/>
      <c r="K8295" s="98"/>
      <c r="L8295" s="98"/>
      <c r="M8295" s="255"/>
      <c r="N8295" s="255"/>
      <c r="O8295" s="98"/>
      <c r="P8295" s="98"/>
      <c r="Q8295" s="130"/>
    </row>
    <row r="8296" spans="1:17" ht="12.6" customHeight="1" x14ac:dyDescent="0.2">
      <c r="A8296" s="234"/>
      <c r="B8296" s="98"/>
      <c r="C8296" s="130"/>
      <c r="D8296" s="240"/>
      <c r="E8296" s="240"/>
      <c r="F8296" s="224"/>
      <c r="G8296" s="98"/>
      <c r="H8296" s="98"/>
      <c r="I8296" s="130"/>
      <c r="J8296" s="98"/>
      <c r="K8296" s="98"/>
      <c r="L8296" s="98"/>
      <c r="M8296" s="255"/>
      <c r="N8296" s="255"/>
      <c r="O8296" s="98"/>
      <c r="P8296" s="98"/>
      <c r="Q8296" s="130"/>
    </row>
    <row r="8297" spans="1:17" ht="12.6" customHeight="1" x14ac:dyDescent="0.2">
      <c r="A8297" s="234"/>
      <c r="B8297" s="98"/>
      <c r="C8297" s="130"/>
      <c r="D8297" s="240"/>
      <c r="E8297" s="240"/>
      <c r="F8297" s="224"/>
      <c r="G8297" s="98"/>
      <c r="H8297" s="98"/>
      <c r="I8297" s="130"/>
      <c r="J8297" s="98"/>
      <c r="K8297" s="98"/>
      <c r="L8297" s="98"/>
      <c r="M8297" s="255"/>
      <c r="N8297" s="255"/>
      <c r="O8297" s="98"/>
      <c r="P8297" s="98"/>
      <c r="Q8297" s="130"/>
    </row>
    <row r="8298" spans="1:17" ht="12.6" customHeight="1" x14ac:dyDescent="0.2">
      <c r="A8298" s="234"/>
      <c r="B8298" s="98"/>
      <c r="C8298" s="130"/>
      <c r="D8298" s="240"/>
      <c r="E8298" s="240"/>
      <c r="F8298" s="224"/>
      <c r="G8298" s="98"/>
      <c r="H8298" s="98"/>
      <c r="I8298" s="130"/>
      <c r="J8298" s="98"/>
      <c r="K8298" s="98"/>
      <c r="L8298" s="98"/>
      <c r="M8298" s="255"/>
      <c r="N8298" s="255"/>
      <c r="O8298" s="98"/>
      <c r="P8298" s="98"/>
      <c r="Q8298" s="130"/>
    </row>
    <row r="8299" spans="1:17" ht="12.6" customHeight="1" x14ac:dyDescent="0.2">
      <c r="A8299" s="234"/>
      <c r="B8299" s="98"/>
      <c r="C8299" s="130"/>
      <c r="D8299" s="240"/>
      <c r="E8299" s="240"/>
      <c r="F8299" s="224"/>
      <c r="G8299" s="98"/>
      <c r="H8299" s="98"/>
      <c r="I8299" s="130"/>
      <c r="J8299" s="98"/>
      <c r="K8299" s="98"/>
      <c r="L8299" s="98"/>
      <c r="M8299" s="255"/>
      <c r="N8299" s="255"/>
      <c r="O8299" s="98"/>
      <c r="P8299" s="98"/>
      <c r="Q8299" s="130"/>
    </row>
    <row r="8300" spans="1:17" ht="12.6" customHeight="1" x14ac:dyDescent="0.2">
      <c r="A8300" s="234"/>
      <c r="B8300" s="98"/>
      <c r="C8300" s="130"/>
      <c r="D8300" s="240"/>
      <c r="E8300" s="240"/>
      <c r="F8300" s="224"/>
      <c r="G8300" s="98"/>
      <c r="H8300" s="98"/>
      <c r="I8300" s="130"/>
      <c r="J8300" s="98"/>
      <c r="K8300" s="98"/>
      <c r="L8300" s="98"/>
      <c r="M8300" s="255"/>
      <c r="N8300" s="255"/>
      <c r="O8300" s="98"/>
      <c r="P8300" s="98"/>
      <c r="Q8300" s="130"/>
    </row>
    <row r="8301" spans="1:17" ht="12.6" customHeight="1" x14ac:dyDescent="0.2">
      <c r="A8301" s="234"/>
      <c r="B8301" s="98"/>
      <c r="C8301" s="130"/>
      <c r="D8301" s="240"/>
      <c r="E8301" s="240"/>
      <c r="F8301" s="224"/>
      <c r="G8301" s="98"/>
      <c r="H8301" s="98"/>
      <c r="I8301" s="130"/>
      <c r="J8301" s="98"/>
      <c r="K8301" s="98"/>
      <c r="L8301" s="98"/>
      <c r="M8301" s="255"/>
      <c r="N8301" s="255"/>
      <c r="O8301" s="98"/>
      <c r="P8301" s="98"/>
      <c r="Q8301" s="130"/>
    </row>
    <row r="8302" spans="1:17" ht="12.6" customHeight="1" x14ac:dyDescent="0.2">
      <c r="A8302" s="234"/>
      <c r="B8302" s="98"/>
      <c r="C8302" s="130"/>
      <c r="D8302" s="240"/>
      <c r="E8302" s="240"/>
      <c r="F8302" s="224"/>
      <c r="G8302" s="98"/>
      <c r="H8302" s="98"/>
      <c r="I8302" s="130"/>
      <c r="J8302" s="98"/>
      <c r="K8302" s="98"/>
      <c r="L8302" s="98"/>
      <c r="M8302" s="255"/>
      <c r="N8302" s="255"/>
      <c r="O8302" s="98"/>
      <c r="P8302" s="98"/>
      <c r="Q8302" s="130"/>
    </row>
    <row r="8303" spans="1:17" ht="12.6" customHeight="1" x14ac:dyDescent="0.2">
      <c r="A8303" s="234"/>
      <c r="B8303" s="98"/>
      <c r="C8303" s="130"/>
      <c r="D8303" s="240"/>
      <c r="E8303" s="240"/>
      <c r="F8303" s="224"/>
      <c r="G8303" s="98"/>
      <c r="H8303" s="98"/>
      <c r="I8303" s="130"/>
      <c r="J8303" s="98"/>
      <c r="K8303" s="98"/>
      <c r="L8303" s="98"/>
      <c r="M8303" s="255"/>
      <c r="N8303" s="255"/>
      <c r="O8303" s="98"/>
      <c r="P8303" s="98"/>
      <c r="Q8303" s="130"/>
    </row>
    <row r="8304" spans="1:17" ht="12.6" customHeight="1" x14ac:dyDescent="0.2">
      <c r="A8304" s="234"/>
      <c r="B8304" s="98"/>
      <c r="C8304" s="130"/>
      <c r="D8304" s="240"/>
      <c r="E8304" s="240"/>
      <c r="F8304" s="224"/>
      <c r="G8304" s="98"/>
      <c r="H8304" s="98"/>
      <c r="I8304" s="130"/>
      <c r="J8304" s="98"/>
      <c r="K8304" s="98"/>
      <c r="L8304" s="98"/>
      <c r="M8304" s="255"/>
      <c r="N8304" s="255"/>
      <c r="O8304" s="98"/>
      <c r="P8304" s="98"/>
      <c r="Q8304" s="130"/>
    </row>
    <row r="8305" spans="1:17" ht="12.6" customHeight="1" x14ac:dyDescent="0.2">
      <c r="A8305" s="234"/>
      <c r="B8305" s="98"/>
      <c r="C8305" s="130"/>
      <c r="D8305" s="240"/>
      <c r="E8305" s="240"/>
      <c r="F8305" s="224"/>
      <c r="G8305" s="98"/>
      <c r="H8305" s="98"/>
      <c r="I8305" s="130"/>
      <c r="J8305" s="98"/>
      <c r="K8305" s="98"/>
      <c r="L8305" s="98"/>
      <c r="M8305" s="255"/>
      <c r="N8305" s="255"/>
      <c r="O8305" s="98"/>
      <c r="P8305" s="98"/>
      <c r="Q8305" s="130"/>
    </row>
    <row r="8306" spans="1:17" ht="12.6" customHeight="1" x14ac:dyDescent="0.2">
      <c r="A8306" s="234"/>
      <c r="B8306" s="98"/>
      <c r="C8306" s="130"/>
      <c r="D8306" s="240"/>
      <c r="E8306" s="240"/>
      <c r="F8306" s="224"/>
      <c r="G8306" s="98"/>
      <c r="H8306" s="98"/>
      <c r="I8306" s="130"/>
      <c r="J8306" s="98"/>
      <c r="K8306" s="98"/>
      <c r="L8306" s="98"/>
      <c r="M8306" s="255"/>
      <c r="N8306" s="255"/>
      <c r="O8306" s="98"/>
      <c r="P8306" s="98"/>
      <c r="Q8306" s="130"/>
    </row>
    <row r="8307" spans="1:17" ht="12.6" customHeight="1" x14ac:dyDescent="0.2">
      <c r="A8307" s="234"/>
      <c r="B8307" s="98"/>
      <c r="C8307" s="130"/>
      <c r="D8307" s="240"/>
      <c r="E8307" s="240"/>
      <c r="F8307" s="224"/>
      <c r="G8307" s="98"/>
      <c r="H8307" s="98"/>
      <c r="I8307" s="130"/>
      <c r="J8307" s="98"/>
      <c r="K8307" s="98"/>
      <c r="L8307" s="98"/>
      <c r="M8307" s="255"/>
      <c r="N8307" s="255"/>
      <c r="O8307" s="98"/>
      <c r="P8307" s="98"/>
      <c r="Q8307" s="130"/>
    </row>
    <row r="8308" spans="1:17" ht="12.6" customHeight="1" x14ac:dyDescent="0.2">
      <c r="A8308" s="234"/>
      <c r="B8308" s="98"/>
      <c r="C8308" s="130"/>
      <c r="D8308" s="240"/>
      <c r="E8308" s="240"/>
      <c r="F8308" s="224"/>
      <c r="G8308" s="98"/>
      <c r="H8308" s="98"/>
      <c r="I8308" s="130"/>
      <c r="J8308" s="98"/>
      <c r="K8308" s="98"/>
      <c r="L8308" s="98"/>
      <c r="M8308" s="255"/>
      <c r="N8308" s="255"/>
      <c r="O8308" s="98"/>
      <c r="P8308" s="98"/>
      <c r="Q8308" s="130"/>
    </row>
    <row r="8309" spans="1:17" ht="12.6" customHeight="1" x14ac:dyDescent="0.2">
      <c r="A8309" s="234"/>
      <c r="B8309" s="98"/>
      <c r="C8309" s="130"/>
      <c r="D8309" s="240"/>
      <c r="E8309" s="240"/>
      <c r="F8309" s="224"/>
      <c r="G8309" s="98"/>
      <c r="H8309" s="98"/>
      <c r="I8309" s="130"/>
      <c r="J8309" s="98"/>
      <c r="K8309" s="98"/>
      <c r="L8309" s="98"/>
      <c r="M8309" s="255"/>
      <c r="N8309" s="255"/>
      <c r="O8309" s="98"/>
      <c r="P8309" s="98"/>
      <c r="Q8309" s="130"/>
    </row>
    <row r="8310" spans="1:17" ht="12.6" customHeight="1" x14ac:dyDescent="0.2">
      <c r="A8310" s="234"/>
      <c r="B8310" s="98"/>
      <c r="C8310" s="130"/>
      <c r="D8310" s="240"/>
      <c r="E8310" s="240"/>
      <c r="F8310" s="224"/>
      <c r="G8310" s="98"/>
      <c r="H8310" s="98"/>
      <c r="I8310" s="130"/>
      <c r="J8310" s="98"/>
      <c r="K8310" s="98"/>
      <c r="L8310" s="98"/>
      <c r="M8310" s="255"/>
      <c r="N8310" s="255"/>
      <c r="O8310" s="98"/>
      <c r="P8310" s="98"/>
      <c r="Q8310" s="130"/>
    </row>
    <row r="8311" spans="1:17" ht="12.6" customHeight="1" x14ac:dyDescent="0.2">
      <c r="A8311" s="234"/>
      <c r="B8311" s="98"/>
      <c r="C8311" s="130"/>
      <c r="D8311" s="240"/>
      <c r="E8311" s="240"/>
      <c r="F8311" s="224"/>
      <c r="G8311" s="98"/>
      <c r="H8311" s="98"/>
      <c r="I8311" s="130"/>
      <c r="J8311" s="98"/>
      <c r="K8311" s="98"/>
      <c r="L8311" s="98"/>
      <c r="M8311" s="255"/>
      <c r="N8311" s="255"/>
      <c r="O8311" s="98"/>
      <c r="P8311" s="98"/>
      <c r="Q8311" s="130"/>
    </row>
    <row r="8312" spans="1:17" ht="12.6" customHeight="1" x14ac:dyDescent="0.2">
      <c r="A8312" s="234"/>
      <c r="B8312" s="98"/>
      <c r="C8312" s="130"/>
      <c r="D8312" s="240"/>
      <c r="E8312" s="240"/>
      <c r="F8312" s="224"/>
      <c r="G8312" s="98"/>
      <c r="H8312" s="98"/>
      <c r="I8312" s="130"/>
      <c r="J8312" s="98"/>
      <c r="K8312" s="98"/>
      <c r="L8312" s="98"/>
      <c r="M8312" s="255"/>
      <c r="N8312" s="255"/>
      <c r="O8312" s="98"/>
      <c r="P8312" s="98"/>
      <c r="Q8312" s="130"/>
    </row>
    <row r="8313" spans="1:17" ht="12.6" customHeight="1" x14ac:dyDescent="0.2">
      <c r="A8313" s="234"/>
      <c r="B8313" s="98"/>
      <c r="C8313" s="130"/>
      <c r="D8313" s="240"/>
      <c r="E8313" s="240"/>
      <c r="F8313" s="224"/>
      <c r="G8313" s="98"/>
      <c r="H8313" s="98"/>
      <c r="I8313" s="130"/>
      <c r="J8313" s="98"/>
      <c r="K8313" s="98"/>
      <c r="L8313" s="98"/>
      <c r="M8313" s="255"/>
      <c r="N8313" s="255"/>
      <c r="O8313" s="98"/>
      <c r="P8313" s="98"/>
      <c r="Q8313" s="130"/>
    </row>
    <row r="8314" spans="1:17" ht="12.6" customHeight="1" x14ac:dyDescent="0.2">
      <c r="A8314" s="234"/>
      <c r="B8314" s="98"/>
      <c r="C8314" s="130"/>
      <c r="D8314" s="240"/>
      <c r="E8314" s="240"/>
      <c r="F8314" s="224"/>
      <c r="G8314" s="98"/>
      <c r="H8314" s="98"/>
      <c r="I8314" s="130"/>
      <c r="J8314" s="98"/>
      <c r="K8314" s="98"/>
      <c r="L8314" s="98"/>
      <c r="M8314" s="255"/>
      <c r="N8314" s="255"/>
      <c r="O8314" s="98"/>
      <c r="P8314" s="98"/>
      <c r="Q8314" s="130"/>
    </row>
    <row r="8315" spans="1:17" ht="12.6" customHeight="1" x14ac:dyDescent="0.2">
      <c r="A8315" s="234"/>
      <c r="B8315" s="98"/>
      <c r="C8315" s="130"/>
      <c r="D8315" s="240"/>
      <c r="E8315" s="240"/>
      <c r="F8315" s="224"/>
      <c r="G8315" s="98"/>
      <c r="H8315" s="98"/>
      <c r="I8315" s="130"/>
      <c r="J8315" s="98"/>
      <c r="K8315" s="98"/>
      <c r="L8315" s="98"/>
      <c r="M8315" s="255"/>
      <c r="N8315" s="255"/>
      <c r="O8315" s="98"/>
      <c r="P8315" s="98"/>
      <c r="Q8315" s="130"/>
    </row>
    <row r="8316" spans="1:17" ht="12.6" customHeight="1" x14ac:dyDescent="0.2">
      <c r="A8316" s="234"/>
      <c r="B8316" s="98"/>
      <c r="C8316" s="130"/>
      <c r="D8316" s="240"/>
      <c r="E8316" s="240"/>
      <c r="F8316" s="224"/>
      <c r="G8316" s="98"/>
      <c r="H8316" s="98"/>
      <c r="I8316" s="130"/>
      <c r="J8316" s="98"/>
      <c r="K8316" s="98"/>
      <c r="L8316" s="98"/>
      <c r="M8316" s="255"/>
      <c r="N8316" s="255"/>
      <c r="O8316" s="98"/>
      <c r="P8316" s="98"/>
      <c r="Q8316" s="130"/>
    </row>
    <row r="8317" spans="1:17" ht="12.6" customHeight="1" x14ac:dyDescent="0.2">
      <c r="A8317" s="234"/>
      <c r="B8317" s="98"/>
      <c r="C8317" s="130"/>
      <c r="D8317" s="240"/>
      <c r="E8317" s="240"/>
      <c r="F8317" s="224"/>
      <c r="G8317" s="98"/>
      <c r="H8317" s="98"/>
      <c r="I8317" s="130"/>
      <c r="J8317" s="98"/>
      <c r="K8317" s="98"/>
      <c r="L8317" s="98"/>
      <c r="M8317" s="255"/>
      <c r="N8317" s="255"/>
      <c r="O8317" s="98"/>
      <c r="P8317" s="98"/>
      <c r="Q8317" s="130"/>
    </row>
    <row r="8318" spans="1:17" ht="12.6" customHeight="1" x14ac:dyDescent="0.2">
      <c r="A8318" s="234"/>
      <c r="B8318" s="98"/>
      <c r="C8318" s="130"/>
      <c r="D8318" s="240"/>
      <c r="E8318" s="240"/>
      <c r="F8318" s="224"/>
      <c r="G8318" s="98"/>
      <c r="H8318" s="98"/>
      <c r="I8318" s="130"/>
      <c r="J8318" s="98"/>
      <c r="K8318" s="98"/>
      <c r="L8318" s="98"/>
      <c r="M8318" s="255"/>
      <c r="N8318" s="255"/>
      <c r="O8318" s="98"/>
      <c r="P8318" s="98"/>
      <c r="Q8318" s="130"/>
    </row>
    <row r="8319" spans="1:17" ht="12.6" customHeight="1" x14ac:dyDescent="0.2">
      <c r="A8319" s="234"/>
      <c r="B8319" s="98"/>
      <c r="C8319" s="130"/>
      <c r="D8319" s="240"/>
      <c r="E8319" s="240"/>
      <c r="F8319" s="224"/>
      <c r="G8319" s="98"/>
      <c r="H8319" s="98"/>
      <c r="I8319" s="130"/>
      <c r="J8319" s="98"/>
      <c r="K8319" s="98"/>
      <c r="L8319" s="98"/>
      <c r="M8319" s="255"/>
      <c r="N8319" s="255"/>
      <c r="O8319" s="98"/>
      <c r="P8319" s="98"/>
      <c r="Q8319" s="130"/>
    </row>
    <row r="8320" spans="1:17" ht="12.6" customHeight="1" x14ac:dyDescent="0.2">
      <c r="A8320" s="234"/>
      <c r="B8320" s="98"/>
      <c r="C8320" s="130"/>
      <c r="D8320" s="240"/>
      <c r="E8320" s="240"/>
      <c r="F8320" s="224"/>
      <c r="G8320" s="98"/>
      <c r="H8320" s="98"/>
      <c r="I8320" s="130"/>
      <c r="J8320" s="98"/>
      <c r="K8320" s="98"/>
      <c r="L8320" s="98"/>
      <c r="M8320" s="255"/>
      <c r="N8320" s="255"/>
      <c r="O8320" s="98"/>
      <c r="P8320" s="98"/>
      <c r="Q8320" s="130"/>
    </row>
    <row r="8321" spans="1:17" ht="12.6" customHeight="1" x14ac:dyDescent="0.2">
      <c r="A8321" s="234"/>
      <c r="B8321" s="98"/>
      <c r="C8321" s="130"/>
      <c r="D8321" s="240"/>
      <c r="E8321" s="240"/>
      <c r="F8321" s="224"/>
      <c r="G8321" s="98"/>
      <c r="H8321" s="98"/>
      <c r="I8321" s="130"/>
      <c r="J8321" s="98"/>
      <c r="K8321" s="98"/>
      <c r="L8321" s="98"/>
      <c r="M8321" s="255"/>
      <c r="N8321" s="255"/>
      <c r="O8321" s="98"/>
      <c r="P8321" s="98"/>
      <c r="Q8321" s="130"/>
    </row>
    <row r="8322" spans="1:17" ht="12.6" customHeight="1" x14ac:dyDescent="0.2">
      <c r="A8322" s="234"/>
      <c r="B8322" s="98"/>
      <c r="C8322" s="130"/>
      <c r="D8322" s="240"/>
      <c r="E8322" s="240"/>
      <c r="F8322" s="224"/>
      <c r="G8322" s="98"/>
      <c r="H8322" s="98"/>
      <c r="I8322" s="130"/>
      <c r="J8322" s="98"/>
      <c r="K8322" s="98"/>
      <c r="L8322" s="98"/>
      <c r="M8322" s="255"/>
      <c r="N8322" s="255"/>
      <c r="O8322" s="98"/>
      <c r="P8322" s="98"/>
      <c r="Q8322" s="130"/>
    </row>
    <row r="8323" spans="1:17" ht="12.6" customHeight="1" x14ac:dyDescent="0.2">
      <c r="A8323" s="234"/>
      <c r="B8323" s="98"/>
      <c r="C8323" s="130"/>
      <c r="D8323" s="240"/>
      <c r="E8323" s="240"/>
      <c r="F8323" s="224"/>
      <c r="G8323" s="98"/>
      <c r="H8323" s="98"/>
      <c r="I8323" s="130"/>
      <c r="J8323" s="98"/>
      <c r="K8323" s="98"/>
      <c r="L8323" s="98"/>
      <c r="M8323" s="255"/>
      <c r="N8323" s="255"/>
      <c r="O8323" s="98"/>
      <c r="P8323" s="98"/>
      <c r="Q8323" s="130"/>
    </row>
    <row r="8324" spans="1:17" ht="12.6" customHeight="1" x14ac:dyDescent="0.2">
      <c r="A8324" s="234"/>
      <c r="B8324" s="98"/>
      <c r="C8324" s="130"/>
      <c r="D8324" s="240"/>
      <c r="E8324" s="240"/>
      <c r="F8324" s="224"/>
      <c r="G8324" s="98"/>
      <c r="H8324" s="98"/>
      <c r="I8324" s="130"/>
      <c r="J8324" s="98"/>
      <c r="K8324" s="98"/>
      <c r="L8324" s="98"/>
      <c r="M8324" s="255"/>
      <c r="N8324" s="255"/>
      <c r="O8324" s="98"/>
      <c r="P8324" s="98"/>
      <c r="Q8324" s="130"/>
    </row>
    <row r="8325" spans="1:17" ht="12.6" customHeight="1" x14ac:dyDescent="0.2">
      <c r="A8325" s="234"/>
      <c r="B8325" s="98"/>
      <c r="C8325" s="130"/>
      <c r="D8325" s="240"/>
      <c r="E8325" s="240"/>
      <c r="F8325" s="224"/>
      <c r="G8325" s="98"/>
      <c r="H8325" s="98"/>
      <c r="I8325" s="130"/>
      <c r="J8325" s="98"/>
      <c r="K8325" s="98"/>
      <c r="L8325" s="98"/>
      <c r="M8325" s="255"/>
      <c r="N8325" s="255"/>
      <c r="O8325" s="98"/>
      <c r="P8325" s="98"/>
      <c r="Q8325" s="130"/>
    </row>
    <row r="8326" spans="1:17" ht="12.6" customHeight="1" x14ac:dyDescent="0.2">
      <c r="A8326" s="234"/>
      <c r="B8326" s="98"/>
      <c r="C8326" s="130"/>
      <c r="D8326" s="240"/>
      <c r="E8326" s="240"/>
      <c r="F8326" s="224"/>
      <c r="G8326" s="98"/>
      <c r="H8326" s="98"/>
      <c r="I8326" s="130"/>
      <c r="J8326" s="98"/>
      <c r="K8326" s="98"/>
      <c r="L8326" s="98"/>
      <c r="M8326" s="255"/>
      <c r="N8326" s="255"/>
      <c r="O8326" s="98"/>
      <c r="P8326" s="98"/>
      <c r="Q8326" s="130"/>
    </row>
    <row r="8327" spans="1:17" ht="12.6" customHeight="1" x14ac:dyDescent="0.2">
      <c r="A8327" s="234"/>
      <c r="B8327" s="98"/>
      <c r="C8327" s="130"/>
      <c r="D8327" s="240"/>
      <c r="E8327" s="240"/>
      <c r="F8327" s="224"/>
      <c r="G8327" s="98"/>
      <c r="H8327" s="98"/>
      <c r="I8327" s="130"/>
      <c r="J8327" s="98"/>
      <c r="K8327" s="98"/>
      <c r="L8327" s="98"/>
      <c r="M8327" s="255"/>
      <c r="N8327" s="255"/>
      <c r="O8327" s="98"/>
      <c r="P8327" s="98"/>
      <c r="Q8327" s="130"/>
    </row>
    <row r="8328" spans="1:17" ht="12.6" customHeight="1" x14ac:dyDescent="0.2">
      <c r="A8328" s="234"/>
      <c r="B8328" s="98"/>
      <c r="C8328" s="130"/>
      <c r="D8328" s="240"/>
      <c r="E8328" s="240"/>
      <c r="F8328" s="224"/>
      <c r="G8328" s="98"/>
      <c r="H8328" s="98"/>
      <c r="I8328" s="130"/>
      <c r="J8328" s="98"/>
      <c r="K8328" s="98"/>
      <c r="L8328" s="98"/>
      <c r="M8328" s="255"/>
      <c r="N8328" s="255"/>
      <c r="O8328" s="98"/>
      <c r="P8328" s="98"/>
      <c r="Q8328" s="130"/>
    </row>
    <row r="8329" spans="1:17" ht="12.6" customHeight="1" x14ac:dyDescent="0.2">
      <c r="A8329" s="234"/>
      <c r="B8329" s="98"/>
      <c r="C8329" s="130"/>
      <c r="D8329" s="240"/>
      <c r="E8329" s="240"/>
      <c r="F8329" s="224"/>
      <c r="G8329" s="98"/>
      <c r="H8329" s="98"/>
      <c r="I8329" s="130"/>
      <c r="J8329" s="98"/>
      <c r="K8329" s="98"/>
      <c r="L8329" s="98"/>
      <c r="M8329" s="255"/>
      <c r="N8329" s="255"/>
      <c r="O8329" s="98"/>
      <c r="P8329" s="98"/>
      <c r="Q8329" s="130"/>
    </row>
    <row r="8330" spans="1:17" ht="12.6" customHeight="1" x14ac:dyDescent="0.2">
      <c r="A8330" s="234"/>
      <c r="B8330" s="98"/>
      <c r="C8330" s="130"/>
      <c r="D8330" s="240"/>
      <c r="E8330" s="240"/>
      <c r="F8330" s="224"/>
      <c r="G8330" s="98"/>
      <c r="H8330" s="98"/>
      <c r="I8330" s="130"/>
      <c r="J8330" s="98"/>
      <c r="K8330" s="98"/>
      <c r="L8330" s="98"/>
      <c r="M8330" s="255"/>
      <c r="N8330" s="255"/>
      <c r="O8330" s="98"/>
      <c r="P8330" s="98"/>
      <c r="Q8330" s="130"/>
    </row>
    <row r="8331" spans="1:17" ht="12.6" customHeight="1" x14ac:dyDescent="0.2">
      <c r="A8331" s="234"/>
      <c r="B8331" s="98"/>
      <c r="C8331" s="130"/>
      <c r="D8331" s="240"/>
      <c r="E8331" s="240"/>
      <c r="F8331" s="224"/>
      <c r="G8331" s="98"/>
      <c r="H8331" s="98"/>
      <c r="I8331" s="130"/>
      <c r="J8331" s="98"/>
      <c r="K8331" s="98"/>
      <c r="L8331" s="98"/>
      <c r="M8331" s="255"/>
      <c r="N8331" s="255"/>
      <c r="O8331" s="98"/>
      <c r="P8331" s="98"/>
      <c r="Q8331" s="130"/>
    </row>
    <row r="8332" spans="1:17" ht="12.6" customHeight="1" x14ac:dyDescent="0.2">
      <c r="A8332" s="234"/>
      <c r="B8332" s="98"/>
      <c r="C8332" s="130"/>
      <c r="D8332" s="240"/>
      <c r="E8332" s="240"/>
      <c r="F8332" s="224"/>
      <c r="G8332" s="98"/>
      <c r="H8332" s="98"/>
      <c r="I8332" s="130"/>
      <c r="J8332" s="98"/>
      <c r="K8332" s="98"/>
      <c r="L8332" s="98"/>
      <c r="M8332" s="255"/>
      <c r="N8332" s="255"/>
      <c r="O8332" s="98"/>
      <c r="P8332" s="98"/>
      <c r="Q8332" s="130"/>
    </row>
    <row r="8333" spans="1:17" ht="12.6" customHeight="1" x14ac:dyDescent="0.2">
      <c r="A8333" s="234"/>
      <c r="B8333" s="98"/>
      <c r="C8333" s="130"/>
      <c r="D8333" s="240"/>
      <c r="E8333" s="240"/>
      <c r="F8333" s="224"/>
      <c r="G8333" s="98"/>
      <c r="H8333" s="98"/>
      <c r="I8333" s="130"/>
      <c r="J8333" s="98"/>
      <c r="K8333" s="98"/>
      <c r="L8333" s="98"/>
      <c r="M8333" s="255"/>
      <c r="N8333" s="255"/>
      <c r="O8333" s="98"/>
      <c r="P8333" s="98"/>
      <c r="Q8333" s="130"/>
    </row>
    <row r="8334" spans="1:17" ht="12.6" customHeight="1" x14ac:dyDescent="0.2">
      <c r="A8334" s="234"/>
      <c r="B8334" s="98"/>
      <c r="C8334" s="130"/>
      <c r="D8334" s="240"/>
      <c r="E8334" s="240"/>
      <c r="F8334" s="224"/>
      <c r="G8334" s="98"/>
      <c r="H8334" s="98"/>
      <c r="I8334" s="130"/>
      <c r="J8334" s="98"/>
      <c r="K8334" s="98"/>
      <c r="L8334" s="98"/>
      <c r="M8334" s="255"/>
      <c r="N8334" s="255"/>
      <c r="O8334" s="98"/>
      <c r="P8334" s="98"/>
      <c r="Q8334" s="130"/>
    </row>
    <row r="8335" spans="1:17" ht="12.6" customHeight="1" x14ac:dyDescent="0.2">
      <c r="A8335" s="234"/>
      <c r="B8335" s="98"/>
      <c r="C8335" s="130"/>
      <c r="D8335" s="240"/>
      <c r="E8335" s="240"/>
      <c r="F8335" s="224"/>
      <c r="G8335" s="98"/>
      <c r="H8335" s="98"/>
      <c r="I8335" s="130"/>
      <c r="J8335" s="98"/>
      <c r="K8335" s="98"/>
      <c r="L8335" s="98"/>
      <c r="M8335" s="255"/>
      <c r="N8335" s="255"/>
      <c r="O8335" s="98"/>
      <c r="P8335" s="98"/>
      <c r="Q8335" s="130"/>
    </row>
    <row r="8336" spans="1:17" ht="12.6" customHeight="1" x14ac:dyDescent="0.2">
      <c r="A8336" s="234"/>
      <c r="B8336" s="98"/>
      <c r="C8336" s="130"/>
      <c r="D8336" s="240"/>
      <c r="E8336" s="240"/>
      <c r="F8336" s="224"/>
      <c r="G8336" s="98"/>
      <c r="H8336" s="98"/>
      <c r="I8336" s="130"/>
      <c r="J8336" s="98"/>
      <c r="K8336" s="98"/>
      <c r="L8336" s="98"/>
      <c r="M8336" s="255"/>
      <c r="N8336" s="255"/>
      <c r="O8336" s="98"/>
      <c r="P8336" s="98"/>
      <c r="Q8336" s="130"/>
    </row>
    <row r="8337" spans="1:17" ht="12.6" customHeight="1" x14ac:dyDescent="0.2">
      <c r="A8337" s="234"/>
      <c r="B8337" s="98"/>
      <c r="C8337" s="130"/>
      <c r="D8337" s="240"/>
      <c r="E8337" s="240"/>
      <c r="F8337" s="224"/>
      <c r="G8337" s="98"/>
      <c r="H8337" s="98"/>
      <c r="I8337" s="130"/>
      <c r="J8337" s="98"/>
      <c r="K8337" s="98"/>
      <c r="L8337" s="98"/>
      <c r="M8337" s="255"/>
      <c r="N8337" s="255"/>
      <c r="O8337" s="98"/>
      <c r="P8337" s="98"/>
      <c r="Q8337" s="130"/>
    </row>
    <row r="8338" spans="1:17" ht="12.6" customHeight="1" x14ac:dyDescent="0.2">
      <c r="A8338" s="234"/>
      <c r="B8338" s="98"/>
      <c r="C8338" s="130"/>
      <c r="D8338" s="240"/>
      <c r="E8338" s="240"/>
      <c r="F8338" s="224"/>
      <c r="G8338" s="98"/>
      <c r="H8338" s="98"/>
      <c r="I8338" s="130"/>
      <c r="J8338" s="98"/>
      <c r="K8338" s="98"/>
      <c r="L8338" s="98"/>
      <c r="M8338" s="255"/>
      <c r="N8338" s="255"/>
      <c r="O8338" s="98"/>
      <c r="P8338" s="98"/>
      <c r="Q8338" s="130"/>
    </row>
    <row r="8339" spans="1:17" ht="12.6" customHeight="1" x14ac:dyDescent="0.2">
      <c r="A8339" s="234"/>
      <c r="B8339" s="98"/>
      <c r="C8339" s="130"/>
      <c r="D8339" s="240"/>
      <c r="E8339" s="240"/>
      <c r="F8339" s="224"/>
      <c r="G8339" s="98"/>
      <c r="H8339" s="98"/>
      <c r="I8339" s="130"/>
      <c r="J8339" s="98"/>
      <c r="K8339" s="98"/>
      <c r="L8339" s="98"/>
      <c r="M8339" s="255"/>
      <c r="N8339" s="255"/>
      <c r="O8339" s="98"/>
      <c r="P8339" s="98"/>
      <c r="Q8339" s="130"/>
    </row>
    <row r="8340" spans="1:17" ht="12.6" customHeight="1" x14ac:dyDescent="0.2">
      <c r="A8340" s="234"/>
      <c r="B8340" s="98"/>
      <c r="C8340" s="130"/>
      <c r="D8340" s="240"/>
      <c r="E8340" s="240"/>
      <c r="F8340" s="224"/>
      <c r="G8340" s="98"/>
      <c r="H8340" s="98"/>
      <c r="I8340" s="130"/>
      <c r="J8340" s="98"/>
      <c r="K8340" s="98"/>
      <c r="L8340" s="98"/>
      <c r="M8340" s="255"/>
      <c r="N8340" s="255"/>
      <c r="O8340" s="98"/>
      <c r="P8340" s="98"/>
      <c r="Q8340" s="130"/>
    </row>
    <row r="8341" spans="1:17" ht="12.6" customHeight="1" x14ac:dyDescent="0.2">
      <c r="A8341" s="234"/>
      <c r="B8341" s="98"/>
      <c r="C8341" s="130"/>
      <c r="D8341" s="240"/>
      <c r="E8341" s="240"/>
      <c r="F8341" s="224"/>
      <c r="G8341" s="98"/>
      <c r="H8341" s="98"/>
      <c r="I8341" s="130"/>
      <c r="J8341" s="98"/>
      <c r="K8341" s="98"/>
      <c r="L8341" s="98"/>
      <c r="M8341" s="255"/>
      <c r="N8341" s="255"/>
      <c r="O8341" s="98"/>
      <c r="P8341" s="98"/>
      <c r="Q8341" s="130"/>
    </row>
    <row r="8342" spans="1:17" ht="12.6" customHeight="1" x14ac:dyDescent="0.2">
      <c r="A8342" s="234"/>
      <c r="B8342" s="98"/>
      <c r="C8342" s="130"/>
      <c r="D8342" s="240"/>
      <c r="E8342" s="240"/>
      <c r="F8342" s="224"/>
      <c r="G8342" s="98"/>
      <c r="H8342" s="98"/>
      <c r="I8342" s="130"/>
      <c r="J8342" s="98"/>
      <c r="K8342" s="98"/>
      <c r="L8342" s="98"/>
      <c r="M8342" s="255"/>
      <c r="N8342" s="255"/>
      <c r="O8342" s="98"/>
      <c r="P8342" s="98"/>
      <c r="Q8342" s="130"/>
    </row>
    <row r="8343" spans="1:17" ht="12.6" customHeight="1" x14ac:dyDescent="0.2">
      <c r="A8343" s="234"/>
      <c r="B8343" s="98"/>
      <c r="C8343" s="130"/>
      <c r="D8343" s="240"/>
      <c r="E8343" s="240"/>
      <c r="F8343" s="224"/>
      <c r="G8343" s="98"/>
      <c r="H8343" s="98"/>
      <c r="I8343" s="130"/>
      <c r="J8343" s="98"/>
      <c r="K8343" s="98"/>
      <c r="L8343" s="98"/>
      <c r="M8343" s="255"/>
      <c r="N8343" s="255"/>
      <c r="O8343" s="98"/>
      <c r="P8343" s="98"/>
      <c r="Q8343" s="130"/>
    </row>
    <row r="8344" spans="1:17" ht="12.6" customHeight="1" x14ac:dyDescent="0.2">
      <c r="A8344" s="234"/>
      <c r="B8344" s="98"/>
      <c r="C8344" s="130"/>
      <c r="D8344" s="240"/>
      <c r="E8344" s="240"/>
      <c r="F8344" s="224"/>
      <c r="G8344" s="98"/>
      <c r="H8344" s="98"/>
      <c r="I8344" s="130"/>
      <c r="J8344" s="98"/>
      <c r="K8344" s="98"/>
      <c r="L8344" s="98"/>
      <c r="M8344" s="255"/>
      <c r="N8344" s="255"/>
      <c r="O8344" s="98"/>
      <c r="P8344" s="98"/>
      <c r="Q8344" s="130"/>
    </row>
    <row r="8345" spans="1:17" ht="12.6" customHeight="1" x14ac:dyDescent="0.2">
      <c r="A8345" s="234"/>
      <c r="B8345" s="98"/>
      <c r="C8345" s="130"/>
      <c r="D8345" s="240"/>
      <c r="E8345" s="240"/>
      <c r="F8345" s="224"/>
      <c r="G8345" s="98"/>
      <c r="H8345" s="98"/>
      <c r="I8345" s="130"/>
      <c r="J8345" s="98"/>
      <c r="K8345" s="98"/>
      <c r="L8345" s="98"/>
      <c r="M8345" s="255"/>
      <c r="N8345" s="255"/>
      <c r="O8345" s="98"/>
      <c r="P8345" s="98"/>
      <c r="Q8345" s="130"/>
    </row>
    <row r="8346" spans="1:17" ht="12.6" customHeight="1" x14ac:dyDescent="0.2">
      <c r="A8346" s="234"/>
      <c r="B8346" s="98"/>
      <c r="C8346" s="130"/>
      <c r="D8346" s="240"/>
      <c r="E8346" s="240"/>
      <c r="F8346" s="224"/>
      <c r="G8346" s="98"/>
      <c r="H8346" s="98"/>
      <c r="I8346" s="130"/>
      <c r="J8346" s="98"/>
      <c r="K8346" s="98"/>
      <c r="L8346" s="98"/>
      <c r="M8346" s="255"/>
      <c r="N8346" s="255"/>
      <c r="O8346" s="98"/>
      <c r="P8346" s="98"/>
      <c r="Q8346" s="130"/>
    </row>
    <row r="8347" spans="1:17" ht="12.6" customHeight="1" x14ac:dyDescent="0.2">
      <c r="A8347" s="234"/>
      <c r="B8347" s="98"/>
      <c r="C8347" s="130"/>
      <c r="D8347" s="240"/>
      <c r="E8347" s="240"/>
      <c r="F8347" s="224"/>
      <c r="G8347" s="98"/>
      <c r="H8347" s="98"/>
      <c r="I8347" s="130"/>
      <c r="J8347" s="98"/>
      <c r="K8347" s="98"/>
      <c r="L8347" s="98"/>
      <c r="M8347" s="255"/>
      <c r="N8347" s="255"/>
      <c r="O8347" s="98"/>
      <c r="P8347" s="98"/>
      <c r="Q8347" s="130"/>
    </row>
    <row r="8348" spans="1:17" ht="12.6" customHeight="1" x14ac:dyDescent="0.2">
      <c r="A8348" s="234"/>
      <c r="B8348" s="98"/>
      <c r="C8348" s="130"/>
      <c r="D8348" s="240"/>
      <c r="E8348" s="240"/>
      <c r="F8348" s="224"/>
      <c r="G8348" s="98"/>
      <c r="H8348" s="98"/>
      <c r="I8348" s="130"/>
      <c r="J8348" s="98"/>
      <c r="K8348" s="98"/>
      <c r="L8348" s="98"/>
      <c r="M8348" s="255"/>
      <c r="N8348" s="255"/>
      <c r="O8348" s="98"/>
      <c r="P8348" s="98"/>
      <c r="Q8348" s="130"/>
    </row>
    <row r="8349" spans="1:17" ht="12.6" customHeight="1" x14ac:dyDescent="0.2">
      <c r="A8349" s="234"/>
      <c r="B8349" s="98"/>
      <c r="C8349" s="130"/>
      <c r="D8349" s="240"/>
      <c r="E8349" s="240"/>
      <c r="F8349" s="224"/>
      <c r="G8349" s="98"/>
      <c r="H8349" s="98"/>
      <c r="I8349" s="130"/>
      <c r="J8349" s="98"/>
      <c r="K8349" s="98"/>
      <c r="L8349" s="98"/>
      <c r="M8349" s="255"/>
      <c r="N8349" s="255"/>
      <c r="O8349" s="98"/>
      <c r="P8349" s="98"/>
      <c r="Q8349" s="130"/>
    </row>
    <row r="8350" spans="1:17" ht="12.6" customHeight="1" x14ac:dyDescent="0.2">
      <c r="A8350" s="234"/>
      <c r="B8350" s="98"/>
      <c r="C8350" s="130"/>
      <c r="D8350" s="240"/>
      <c r="E8350" s="240"/>
      <c r="F8350" s="224"/>
      <c r="G8350" s="98"/>
      <c r="H8350" s="98"/>
      <c r="I8350" s="130"/>
      <c r="J8350" s="98"/>
      <c r="K8350" s="98"/>
      <c r="L8350" s="98"/>
      <c r="M8350" s="255"/>
      <c r="N8350" s="255"/>
      <c r="O8350" s="98"/>
      <c r="P8350" s="98"/>
      <c r="Q8350" s="130"/>
    </row>
    <row r="8351" spans="1:17" ht="12.6" customHeight="1" x14ac:dyDescent="0.2">
      <c r="A8351" s="234"/>
      <c r="B8351" s="98"/>
      <c r="C8351" s="130"/>
      <c r="D8351" s="240"/>
      <c r="E8351" s="240"/>
      <c r="F8351" s="224"/>
      <c r="G8351" s="98"/>
      <c r="H8351" s="98"/>
      <c r="I8351" s="130"/>
      <c r="J8351" s="98"/>
      <c r="K8351" s="98"/>
      <c r="L8351" s="98"/>
      <c r="M8351" s="255"/>
      <c r="N8351" s="255"/>
      <c r="O8351" s="98"/>
      <c r="P8351" s="98"/>
      <c r="Q8351" s="130"/>
    </row>
    <row r="8352" spans="1:17" ht="12.6" customHeight="1" x14ac:dyDescent="0.2">
      <c r="A8352" s="234"/>
      <c r="B8352" s="98"/>
      <c r="C8352" s="130"/>
      <c r="D8352" s="240"/>
      <c r="E8352" s="240"/>
      <c r="F8352" s="224"/>
      <c r="G8352" s="98"/>
      <c r="H8352" s="98"/>
      <c r="I8352" s="130"/>
      <c r="J8352" s="98"/>
      <c r="K8352" s="98"/>
      <c r="L8352" s="98"/>
      <c r="M8352" s="255"/>
      <c r="N8352" s="255"/>
      <c r="O8352" s="98"/>
      <c r="P8352" s="98"/>
      <c r="Q8352" s="130"/>
    </row>
    <row r="8353" spans="1:17" ht="12.6" customHeight="1" x14ac:dyDescent="0.2">
      <c r="A8353" s="234"/>
      <c r="B8353" s="98"/>
      <c r="C8353" s="130"/>
      <c r="D8353" s="240"/>
      <c r="E8353" s="240"/>
      <c r="F8353" s="224"/>
      <c r="G8353" s="98"/>
      <c r="H8353" s="98"/>
      <c r="I8353" s="130"/>
      <c r="J8353" s="98"/>
      <c r="K8353" s="98"/>
      <c r="L8353" s="98"/>
      <c r="M8353" s="255"/>
      <c r="N8353" s="255"/>
      <c r="O8353" s="98"/>
      <c r="P8353" s="98"/>
      <c r="Q8353" s="130"/>
    </row>
    <row r="8354" spans="1:17" ht="12.6" customHeight="1" x14ac:dyDescent="0.2">
      <c r="A8354" s="234"/>
      <c r="B8354" s="98"/>
      <c r="C8354" s="130"/>
      <c r="D8354" s="240"/>
      <c r="E8354" s="240"/>
      <c r="F8354" s="224"/>
      <c r="G8354" s="98"/>
      <c r="H8354" s="98"/>
      <c r="I8354" s="130"/>
      <c r="J8354" s="98"/>
      <c r="K8354" s="98"/>
      <c r="L8354" s="98"/>
      <c r="M8354" s="255"/>
      <c r="N8354" s="255"/>
      <c r="O8354" s="98"/>
      <c r="P8354" s="98"/>
      <c r="Q8354" s="130"/>
    </row>
    <row r="8355" spans="1:17" ht="12.6" customHeight="1" x14ac:dyDescent="0.2">
      <c r="A8355" s="234"/>
      <c r="B8355" s="98"/>
      <c r="C8355" s="130"/>
      <c r="D8355" s="240"/>
      <c r="E8355" s="240"/>
      <c r="F8355" s="224"/>
      <c r="G8355" s="98"/>
      <c r="H8355" s="98"/>
      <c r="I8355" s="130"/>
      <c r="J8355" s="98"/>
      <c r="K8355" s="98"/>
      <c r="L8355" s="98"/>
      <c r="M8355" s="255"/>
      <c r="N8355" s="255"/>
      <c r="O8355" s="98"/>
      <c r="P8355" s="98"/>
      <c r="Q8355" s="130"/>
    </row>
    <row r="8356" spans="1:17" ht="12.6" customHeight="1" x14ac:dyDescent="0.2">
      <c r="A8356" s="234"/>
      <c r="B8356" s="98"/>
      <c r="C8356" s="130"/>
      <c r="D8356" s="240"/>
      <c r="E8356" s="240"/>
      <c r="F8356" s="224"/>
      <c r="G8356" s="98"/>
      <c r="H8356" s="98"/>
      <c r="I8356" s="130"/>
      <c r="J8356" s="98"/>
      <c r="K8356" s="98"/>
      <c r="L8356" s="98"/>
      <c r="M8356" s="255"/>
      <c r="N8356" s="255"/>
      <c r="O8356" s="98"/>
      <c r="P8356" s="98"/>
      <c r="Q8356" s="130"/>
    </row>
    <row r="8357" spans="1:17" ht="12.6" customHeight="1" x14ac:dyDescent="0.2">
      <c r="A8357" s="234"/>
      <c r="B8357" s="98"/>
      <c r="C8357" s="130"/>
      <c r="D8357" s="240"/>
      <c r="E8357" s="240"/>
      <c r="F8357" s="224"/>
      <c r="G8357" s="98"/>
      <c r="H8357" s="98"/>
      <c r="I8357" s="130"/>
      <c r="J8357" s="98"/>
      <c r="K8357" s="98"/>
      <c r="L8357" s="98"/>
      <c r="M8357" s="255"/>
      <c r="N8357" s="255"/>
      <c r="O8357" s="98"/>
      <c r="P8357" s="98"/>
      <c r="Q8357" s="130"/>
    </row>
    <row r="8358" spans="1:17" ht="12.6" customHeight="1" x14ac:dyDescent="0.2">
      <c r="A8358" s="234"/>
      <c r="B8358" s="98"/>
      <c r="C8358" s="130"/>
      <c r="D8358" s="240"/>
      <c r="E8358" s="240"/>
      <c r="F8358" s="224"/>
      <c r="G8358" s="98"/>
      <c r="H8358" s="98"/>
      <c r="I8358" s="130"/>
      <c r="J8358" s="98"/>
      <c r="K8358" s="98"/>
      <c r="L8358" s="98"/>
      <c r="M8358" s="255"/>
      <c r="N8358" s="255"/>
      <c r="O8358" s="98"/>
      <c r="P8358" s="98"/>
      <c r="Q8358" s="130"/>
    </row>
    <row r="8359" spans="1:17" ht="12.6" customHeight="1" x14ac:dyDescent="0.2">
      <c r="A8359" s="234"/>
      <c r="B8359" s="98"/>
      <c r="C8359" s="130"/>
      <c r="D8359" s="240"/>
      <c r="E8359" s="240"/>
      <c r="F8359" s="224"/>
      <c r="G8359" s="98"/>
      <c r="H8359" s="98"/>
      <c r="I8359" s="130"/>
      <c r="J8359" s="98"/>
      <c r="K8359" s="98"/>
      <c r="L8359" s="98"/>
      <c r="M8359" s="255"/>
      <c r="N8359" s="255"/>
      <c r="O8359" s="98"/>
      <c r="P8359" s="98"/>
      <c r="Q8359" s="130"/>
    </row>
    <row r="8360" spans="1:17" ht="12.6" customHeight="1" x14ac:dyDescent="0.2">
      <c r="A8360" s="234"/>
      <c r="B8360" s="98"/>
      <c r="C8360" s="130"/>
      <c r="D8360" s="240"/>
      <c r="E8360" s="240"/>
      <c r="F8360" s="224"/>
      <c r="G8360" s="98"/>
      <c r="H8360" s="98"/>
      <c r="I8360" s="130"/>
      <c r="J8360" s="98"/>
      <c r="K8360" s="98"/>
      <c r="L8360" s="98"/>
      <c r="M8360" s="255"/>
      <c r="N8360" s="255"/>
      <c r="O8360" s="98"/>
      <c r="P8360" s="98"/>
      <c r="Q8360" s="130"/>
    </row>
    <row r="8361" spans="1:17" ht="12.6" customHeight="1" x14ac:dyDescent="0.2">
      <c r="A8361" s="234"/>
      <c r="B8361" s="98"/>
      <c r="C8361" s="130"/>
      <c r="D8361" s="240"/>
      <c r="E8361" s="240"/>
      <c r="F8361" s="224"/>
      <c r="G8361" s="98"/>
      <c r="H8361" s="98"/>
      <c r="I8361" s="130"/>
      <c r="J8361" s="98"/>
      <c r="K8361" s="98"/>
      <c r="L8361" s="98"/>
      <c r="M8361" s="255"/>
      <c r="N8361" s="255"/>
      <c r="O8361" s="98"/>
      <c r="P8361" s="98"/>
      <c r="Q8361" s="130"/>
    </row>
    <row r="8362" spans="1:17" ht="12.6" customHeight="1" x14ac:dyDescent="0.2">
      <c r="A8362" s="234"/>
      <c r="B8362" s="98"/>
      <c r="C8362" s="130"/>
      <c r="D8362" s="240"/>
      <c r="E8362" s="240"/>
      <c r="F8362" s="224"/>
      <c r="G8362" s="98"/>
      <c r="H8362" s="98"/>
      <c r="I8362" s="130"/>
      <c r="J8362" s="98"/>
      <c r="K8362" s="98"/>
      <c r="L8362" s="98"/>
      <c r="M8362" s="255"/>
      <c r="N8362" s="255"/>
      <c r="O8362" s="98"/>
      <c r="P8362" s="98"/>
      <c r="Q8362" s="130"/>
    </row>
    <row r="8363" spans="1:17" ht="12.6" customHeight="1" x14ac:dyDescent="0.2">
      <c r="A8363" s="234"/>
      <c r="B8363" s="98"/>
      <c r="C8363" s="130"/>
      <c r="D8363" s="240"/>
      <c r="E8363" s="240"/>
      <c r="F8363" s="224"/>
      <c r="G8363" s="98"/>
      <c r="H8363" s="98"/>
      <c r="I8363" s="130"/>
      <c r="J8363" s="98"/>
      <c r="K8363" s="98"/>
      <c r="L8363" s="98"/>
      <c r="M8363" s="255"/>
      <c r="N8363" s="255"/>
      <c r="O8363" s="98"/>
      <c r="P8363" s="98"/>
      <c r="Q8363" s="130"/>
    </row>
    <row r="8364" spans="1:17" ht="12.6" customHeight="1" x14ac:dyDescent="0.2">
      <c r="A8364" s="234"/>
      <c r="B8364" s="98"/>
      <c r="C8364" s="130"/>
      <c r="D8364" s="240"/>
      <c r="E8364" s="240"/>
      <c r="F8364" s="224"/>
      <c r="G8364" s="98"/>
      <c r="H8364" s="98"/>
      <c r="I8364" s="130"/>
      <c r="J8364" s="98"/>
      <c r="K8364" s="98"/>
      <c r="L8364" s="98"/>
      <c r="M8364" s="255"/>
      <c r="N8364" s="255"/>
      <c r="O8364" s="98"/>
      <c r="P8364" s="98"/>
      <c r="Q8364" s="130"/>
    </row>
    <row r="8365" spans="1:17" ht="12.6" customHeight="1" x14ac:dyDescent="0.2">
      <c r="A8365" s="234"/>
      <c r="B8365" s="98"/>
      <c r="C8365" s="130"/>
      <c r="D8365" s="240"/>
      <c r="E8365" s="240"/>
      <c r="F8365" s="224"/>
      <c r="G8365" s="98"/>
      <c r="H8365" s="98"/>
      <c r="I8365" s="130"/>
      <c r="J8365" s="98"/>
      <c r="K8365" s="98"/>
      <c r="L8365" s="98"/>
      <c r="M8365" s="255"/>
      <c r="N8365" s="255"/>
      <c r="O8365" s="98"/>
      <c r="P8365" s="98"/>
      <c r="Q8365" s="130"/>
    </row>
    <row r="8366" spans="1:17" ht="12.6" customHeight="1" x14ac:dyDescent="0.2">
      <c r="A8366" s="234"/>
      <c r="B8366" s="98"/>
      <c r="C8366" s="130"/>
      <c r="D8366" s="240"/>
      <c r="E8366" s="240"/>
      <c r="F8366" s="224"/>
      <c r="G8366" s="98"/>
      <c r="H8366" s="98"/>
      <c r="I8366" s="130"/>
      <c r="J8366" s="98"/>
      <c r="K8366" s="98"/>
      <c r="L8366" s="98"/>
      <c r="M8366" s="255"/>
      <c r="N8366" s="255"/>
      <c r="O8366" s="98"/>
      <c r="P8366" s="98"/>
      <c r="Q8366" s="130"/>
    </row>
    <row r="8367" spans="1:17" ht="12.6" customHeight="1" x14ac:dyDescent="0.2">
      <c r="A8367" s="234"/>
      <c r="B8367" s="98"/>
      <c r="C8367" s="130"/>
      <c r="D8367" s="240"/>
      <c r="E8367" s="240"/>
      <c r="F8367" s="224"/>
      <c r="G8367" s="98"/>
      <c r="H8367" s="98"/>
      <c r="I8367" s="130"/>
      <c r="J8367" s="98"/>
      <c r="K8367" s="98"/>
      <c r="L8367" s="98"/>
      <c r="M8367" s="255"/>
      <c r="N8367" s="255"/>
      <c r="O8367" s="98"/>
      <c r="P8367" s="98"/>
      <c r="Q8367" s="130"/>
    </row>
    <row r="8368" spans="1:17" ht="12.6" customHeight="1" x14ac:dyDescent="0.2">
      <c r="A8368" s="234"/>
      <c r="B8368" s="98"/>
      <c r="C8368" s="130"/>
      <c r="D8368" s="240"/>
      <c r="E8368" s="240"/>
      <c r="F8368" s="224"/>
      <c r="G8368" s="98"/>
      <c r="H8368" s="98"/>
      <c r="I8368" s="130"/>
      <c r="J8368" s="98"/>
      <c r="K8368" s="98"/>
      <c r="L8368" s="98"/>
      <c r="M8368" s="255"/>
      <c r="N8368" s="255"/>
      <c r="O8368" s="98"/>
      <c r="P8368" s="98"/>
      <c r="Q8368" s="130"/>
    </row>
    <row r="8369" spans="1:17" ht="12.6" customHeight="1" x14ac:dyDescent="0.2">
      <c r="A8369" s="234"/>
      <c r="B8369" s="98"/>
      <c r="C8369" s="130"/>
      <c r="D8369" s="240"/>
      <c r="E8369" s="240"/>
      <c r="F8369" s="224"/>
      <c r="G8369" s="98"/>
      <c r="H8369" s="98"/>
      <c r="I8369" s="130"/>
      <c r="J8369" s="98"/>
      <c r="K8369" s="98"/>
      <c r="L8369" s="98"/>
      <c r="M8369" s="255"/>
      <c r="N8369" s="255"/>
      <c r="O8369" s="98"/>
      <c r="P8369" s="98"/>
      <c r="Q8369" s="130"/>
    </row>
    <row r="8370" spans="1:17" ht="12.6" customHeight="1" x14ac:dyDescent="0.2">
      <c r="A8370" s="234"/>
      <c r="B8370" s="98"/>
      <c r="C8370" s="130"/>
      <c r="D8370" s="240"/>
      <c r="E8370" s="240"/>
      <c r="F8370" s="224"/>
      <c r="G8370" s="98"/>
      <c r="H8370" s="98"/>
      <c r="I8370" s="130"/>
      <c r="J8370" s="98"/>
      <c r="K8370" s="98"/>
      <c r="L8370" s="98"/>
      <c r="M8370" s="255"/>
      <c r="N8370" s="255"/>
      <c r="O8370" s="98"/>
      <c r="P8370" s="98"/>
      <c r="Q8370" s="130"/>
    </row>
    <row r="8371" spans="1:17" ht="12.6" customHeight="1" x14ac:dyDescent="0.2">
      <c r="A8371" s="234"/>
      <c r="B8371" s="98"/>
      <c r="C8371" s="130"/>
      <c r="D8371" s="240"/>
      <c r="E8371" s="240"/>
      <c r="F8371" s="224"/>
      <c r="G8371" s="98"/>
      <c r="H8371" s="98"/>
      <c r="I8371" s="130"/>
      <c r="J8371" s="98"/>
      <c r="K8371" s="98"/>
      <c r="L8371" s="98"/>
      <c r="M8371" s="255"/>
      <c r="N8371" s="255"/>
      <c r="O8371" s="98"/>
      <c r="P8371" s="98"/>
      <c r="Q8371" s="130"/>
    </row>
    <row r="8372" spans="1:17" ht="12.6" customHeight="1" x14ac:dyDescent="0.2">
      <c r="A8372" s="234"/>
      <c r="B8372" s="98"/>
      <c r="C8372" s="130"/>
      <c r="D8372" s="240"/>
      <c r="E8372" s="240"/>
      <c r="F8372" s="224"/>
      <c r="G8372" s="98"/>
      <c r="H8372" s="98"/>
      <c r="I8372" s="130"/>
      <c r="J8372" s="98"/>
      <c r="K8372" s="98"/>
      <c r="L8372" s="98"/>
      <c r="M8372" s="255"/>
      <c r="N8372" s="255"/>
      <c r="O8372" s="98"/>
      <c r="P8372" s="98"/>
      <c r="Q8372" s="130"/>
    </row>
    <row r="8373" spans="1:17" ht="12.6" customHeight="1" x14ac:dyDescent="0.2">
      <c r="A8373" s="234"/>
      <c r="B8373" s="98"/>
      <c r="C8373" s="130"/>
      <c r="D8373" s="240"/>
      <c r="E8373" s="240"/>
      <c r="F8373" s="224"/>
      <c r="G8373" s="98"/>
      <c r="H8373" s="98"/>
      <c r="I8373" s="130"/>
      <c r="J8373" s="98"/>
      <c r="K8373" s="98"/>
      <c r="L8373" s="98"/>
      <c r="M8373" s="255"/>
      <c r="N8373" s="255"/>
      <c r="O8373" s="98"/>
      <c r="P8373" s="98"/>
      <c r="Q8373" s="130"/>
    </row>
    <row r="8374" spans="1:17" ht="12.6" customHeight="1" x14ac:dyDescent="0.2">
      <c r="A8374" s="234"/>
      <c r="B8374" s="98"/>
      <c r="C8374" s="130"/>
      <c r="D8374" s="240"/>
      <c r="E8374" s="240"/>
      <c r="F8374" s="224"/>
      <c r="G8374" s="98"/>
      <c r="H8374" s="98"/>
      <c r="I8374" s="130"/>
      <c r="J8374" s="98"/>
      <c r="K8374" s="98"/>
      <c r="L8374" s="98"/>
      <c r="M8374" s="255"/>
      <c r="N8374" s="255"/>
      <c r="O8374" s="98"/>
      <c r="P8374" s="98"/>
      <c r="Q8374" s="130"/>
    </row>
    <row r="8375" spans="1:17" ht="12.6" customHeight="1" x14ac:dyDescent="0.2">
      <c r="A8375" s="234"/>
      <c r="B8375" s="98"/>
      <c r="C8375" s="130"/>
      <c r="D8375" s="240"/>
      <c r="E8375" s="240"/>
      <c r="F8375" s="224"/>
      <c r="G8375" s="98"/>
      <c r="H8375" s="98"/>
      <c r="I8375" s="130"/>
      <c r="J8375" s="98"/>
      <c r="K8375" s="98"/>
      <c r="L8375" s="98"/>
      <c r="M8375" s="255"/>
      <c r="N8375" s="255"/>
      <c r="O8375" s="98"/>
      <c r="P8375" s="98"/>
      <c r="Q8375" s="130"/>
    </row>
    <row r="8376" spans="1:17" ht="12.6" customHeight="1" x14ac:dyDescent="0.2">
      <c r="A8376" s="234"/>
      <c r="B8376" s="98"/>
      <c r="C8376" s="130"/>
      <c r="D8376" s="240"/>
      <c r="E8376" s="240"/>
      <c r="F8376" s="224"/>
      <c r="G8376" s="98"/>
      <c r="H8376" s="98"/>
      <c r="I8376" s="130"/>
      <c r="J8376" s="98"/>
      <c r="K8376" s="98"/>
      <c r="L8376" s="98"/>
      <c r="M8376" s="255"/>
      <c r="N8376" s="255"/>
      <c r="O8376" s="98"/>
      <c r="P8376" s="98"/>
      <c r="Q8376" s="130"/>
    </row>
    <row r="8377" spans="1:17" ht="12.6" customHeight="1" x14ac:dyDescent="0.2">
      <c r="A8377" s="234"/>
      <c r="B8377" s="98"/>
      <c r="C8377" s="130"/>
      <c r="D8377" s="240"/>
      <c r="E8377" s="240"/>
      <c r="F8377" s="224"/>
      <c r="G8377" s="98"/>
      <c r="H8377" s="98"/>
      <c r="I8377" s="130"/>
      <c r="J8377" s="98"/>
      <c r="K8377" s="98"/>
      <c r="L8377" s="98"/>
      <c r="M8377" s="255"/>
      <c r="N8377" s="255"/>
      <c r="O8377" s="98"/>
      <c r="P8377" s="98"/>
      <c r="Q8377" s="130"/>
    </row>
    <row r="8378" spans="1:17" ht="12.6" customHeight="1" x14ac:dyDescent="0.2">
      <c r="A8378" s="234"/>
      <c r="B8378" s="98"/>
      <c r="C8378" s="130"/>
      <c r="D8378" s="240"/>
      <c r="E8378" s="240"/>
      <c r="F8378" s="224"/>
      <c r="G8378" s="98"/>
      <c r="H8378" s="98"/>
      <c r="I8378" s="130"/>
      <c r="J8378" s="98"/>
      <c r="K8378" s="98"/>
      <c r="L8378" s="98"/>
      <c r="M8378" s="255"/>
      <c r="N8378" s="255"/>
      <c r="O8378" s="98"/>
      <c r="P8378" s="98"/>
      <c r="Q8378" s="130"/>
    </row>
    <row r="8379" spans="1:17" ht="12.6" customHeight="1" x14ac:dyDescent="0.2">
      <c r="A8379" s="234"/>
      <c r="B8379" s="98"/>
      <c r="C8379" s="130"/>
      <c r="D8379" s="240"/>
      <c r="E8379" s="240"/>
      <c r="F8379" s="224"/>
      <c r="G8379" s="98"/>
      <c r="H8379" s="98"/>
      <c r="I8379" s="130"/>
      <c r="J8379" s="98"/>
      <c r="K8379" s="98"/>
      <c r="L8379" s="98"/>
      <c r="M8379" s="255"/>
      <c r="N8379" s="255"/>
      <c r="O8379" s="98"/>
      <c r="P8379" s="98"/>
      <c r="Q8379" s="130"/>
    </row>
    <row r="8380" spans="1:17" ht="12.6" customHeight="1" x14ac:dyDescent="0.2">
      <c r="A8380" s="234"/>
      <c r="B8380" s="98"/>
      <c r="C8380" s="130"/>
      <c r="D8380" s="240"/>
      <c r="E8380" s="240"/>
      <c r="F8380" s="224"/>
      <c r="G8380" s="98"/>
      <c r="H8380" s="98"/>
      <c r="I8380" s="130"/>
      <c r="J8380" s="98"/>
      <c r="K8380" s="98"/>
      <c r="L8380" s="98"/>
      <c r="M8380" s="255"/>
      <c r="N8380" s="255"/>
      <c r="O8380" s="98"/>
      <c r="P8380" s="98"/>
      <c r="Q8380" s="130"/>
    </row>
    <row r="8381" spans="1:17" ht="12.6" customHeight="1" x14ac:dyDescent="0.2">
      <c r="A8381" s="234"/>
      <c r="B8381" s="98"/>
      <c r="C8381" s="130"/>
      <c r="D8381" s="240"/>
      <c r="E8381" s="240"/>
      <c r="F8381" s="224"/>
      <c r="G8381" s="98"/>
      <c r="H8381" s="98"/>
      <c r="I8381" s="130"/>
      <c r="J8381" s="98"/>
      <c r="K8381" s="98"/>
      <c r="L8381" s="98"/>
      <c r="M8381" s="255"/>
      <c r="N8381" s="255"/>
      <c r="O8381" s="98"/>
      <c r="P8381" s="98"/>
      <c r="Q8381" s="130"/>
    </row>
    <row r="8382" spans="1:17" ht="12.6" customHeight="1" x14ac:dyDescent="0.2">
      <c r="A8382" s="234"/>
      <c r="B8382" s="98"/>
      <c r="C8382" s="130"/>
      <c r="D8382" s="240"/>
      <c r="E8382" s="240"/>
      <c r="F8382" s="224"/>
      <c r="G8382" s="98"/>
      <c r="H8382" s="98"/>
      <c r="I8382" s="130"/>
      <c r="J8382" s="98"/>
      <c r="K8382" s="98"/>
      <c r="L8382" s="98"/>
      <c r="M8382" s="255"/>
      <c r="N8382" s="255"/>
      <c r="O8382" s="98"/>
      <c r="P8382" s="98"/>
      <c r="Q8382" s="130"/>
    </row>
    <row r="8383" spans="1:17" ht="12.6" customHeight="1" x14ac:dyDescent="0.2">
      <c r="A8383" s="234"/>
      <c r="B8383" s="98"/>
      <c r="C8383" s="130"/>
      <c r="D8383" s="240"/>
      <c r="E8383" s="240"/>
      <c r="F8383" s="224"/>
      <c r="G8383" s="98"/>
      <c r="H8383" s="98"/>
      <c r="I8383" s="130"/>
      <c r="J8383" s="98"/>
      <c r="K8383" s="98"/>
      <c r="L8383" s="98"/>
      <c r="M8383" s="255"/>
      <c r="N8383" s="255"/>
      <c r="O8383" s="98"/>
      <c r="P8383" s="98"/>
      <c r="Q8383" s="130"/>
    </row>
    <row r="8384" spans="1:17" ht="12.6" customHeight="1" x14ac:dyDescent="0.2">
      <c r="A8384" s="234"/>
      <c r="B8384" s="98"/>
      <c r="C8384" s="130"/>
      <c r="D8384" s="240"/>
      <c r="E8384" s="240"/>
      <c r="F8384" s="224"/>
      <c r="G8384" s="98"/>
      <c r="H8384" s="98"/>
      <c r="I8384" s="130"/>
      <c r="J8384" s="98"/>
      <c r="K8384" s="98"/>
      <c r="L8384" s="98"/>
      <c r="M8384" s="255"/>
      <c r="N8384" s="255"/>
      <c r="O8384" s="98"/>
      <c r="P8384" s="98"/>
      <c r="Q8384" s="130"/>
    </row>
    <row r="8385" spans="1:17" ht="12.6" customHeight="1" x14ac:dyDescent="0.2">
      <c r="A8385" s="234"/>
      <c r="B8385" s="98"/>
      <c r="C8385" s="130"/>
      <c r="D8385" s="240"/>
      <c r="E8385" s="240"/>
      <c r="F8385" s="224"/>
      <c r="G8385" s="98"/>
      <c r="H8385" s="98"/>
      <c r="I8385" s="130"/>
      <c r="J8385" s="98"/>
      <c r="K8385" s="98"/>
      <c r="L8385" s="98"/>
      <c r="M8385" s="255"/>
      <c r="N8385" s="255"/>
      <c r="O8385" s="98"/>
      <c r="P8385" s="98"/>
      <c r="Q8385" s="130"/>
    </row>
    <row r="8386" spans="1:17" ht="12.6" customHeight="1" x14ac:dyDescent="0.2">
      <c r="A8386" s="234"/>
      <c r="B8386" s="98"/>
      <c r="C8386" s="130"/>
      <c r="D8386" s="240"/>
      <c r="E8386" s="240"/>
      <c r="F8386" s="224"/>
      <c r="G8386" s="98"/>
      <c r="H8386" s="98"/>
      <c r="I8386" s="130"/>
      <c r="J8386" s="98"/>
      <c r="K8386" s="98"/>
      <c r="L8386" s="98"/>
      <c r="M8386" s="255"/>
      <c r="N8386" s="255"/>
      <c r="O8386" s="98"/>
      <c r="P8386" s="98"/>
      <c r="Q8386" s="130"/>
    </row>
    <row r="8387" spans="1:17" ht="12.6" customHeight="1" x14ac:dyDescent="0.2">
      <c r="A8387" s="234"/>
      <c r="B8387" s="98"/>
      <c r="C8387" s="130"/>
      <c r="D8387" s="240"/>
      <c r="E8387" s="240"/>
      <c r="F8387" s="224"/>
      <c r="G8387" s="98"/>
      <c r="H8387" s="98"/>
      <c r="I8387" s="130"/>
      <c r="J8387" s="98"/>
      <c r="K8387" s="98"/>
      <c r="L8387" s="98"/>
      <c r="M8387" s="255"/>
      <c r="N8387" s="255"/>
      <c r="O8387" s="98"/>
      <c r="P8387" s="98"/>
      <c r="Q8387" s="130"/>
    </row>
    <row r="8388" spans="1:17" ht="12.6" customHeight="1" x14ac:dyDescent="0.2">
      <c r="A8388" s="234"/>
      <c r="B8388" s="98"/>
      <c r="C8388" s="130"/>
      <c r="D8388" s="240"/>
      <c r="E8388" s="240"/>
      <c r="F8388" s="224"/>
      <c r="G8388" s="98"/>
      <c r="H8388" s="98"/>
      <c r="I8388" s="130"/>
      <c r="J8388" s="98"/>
      <c r="K8388" s="98"/>
      <c r="L8388" s="98"/>
      <c r="M8388" s="255"/>
      <c r="N8388" s="255"/>
      <c r="O8388" s="98"/>
      <c r="P8388" s="98"/>
      <c r="Q8388" s="130"/>
    </row>
    <row r="8389" spans="1:17" ht="12.6" customHeight="1" x14ac:dyDescent="0.2">
      <c r="A8389" s="234"/>
      <c r="B8389" s="98"/>
      <c r="C8389" s="130"/>
      <c r="D8389" s="240"/>
      <c r="E8389" s="240"/>
      <c r="F8389" s="224"/>
      <c r="G8389" s="98"/>
      <c r="H8389" s="98"/>
      <c r="I8389" s="130"/>
      <c r="J8389" s="98"/>
      <c r="K8389" s="98"/>
      <c r="L8389" s="98"/>
      <c r="M8389" s="255"/>
      <c r="N8389" s="255"/>
      <c r="O8389" s="98"/>
      <c r="P8389" s="98"/>
      <c r="Q8389" s="130"/>
    </row>
    <row r="8390" spans="1:17" ht="12.6" customHeight="1" x14ac:dyDescent="0.2">
      <c r="A8390" s="234"/>
      <c r="B8390" s="98"/>
      <c r="C8390" s="130"/>
      <c r="D8390" s="240"/>
      <c r="E8390" s="240"/>
      <c r="F8390" s="224"/>
      <c r="G8390" s="98"/>
      <c r="H8390" s="98"/>
      <c r="I8390" s="130"/>
      <c r="J8390" s="98"/>
      <c r="K8390" s="98"/>
      <c r="L8390" s="98"/>
      <c r="M8390" s="255"/>
      <c r="N8390" s="255"/>
      <c r="O8390" s="98"/>
      <c r="P8390" s="98"/>
      <c r="Q8390" s="130"/>
    </row>
    <row r="8391" spans="1:17" ht="12.6" customHeight="1" x14ac:dyDescent="0.2">
      <c r="A8391" s="234"/>
      <c r="B8391" s="98"/>
      <c r="C8391" s="130"/>
      <c r="D8391" s="240"/>
      <c r="E8391" s="240"/>
      <c r="F8391" s="224"/>
      <c r="G8391" s="98"/>
      <c r="H8391" s="98"/>
      <c r="I8391" s="130"/>
      <c r="J8391" s="98"/>
      <c r="K8391" s="98"/>
      <c r="L8391" s="98"/>
      <c r="M8391" s="255"/>
      <c r="N8391" s="255"/>
      <c r="O8391" s="98"/>
      <c r="P8391" s="98"/>
      <c r="Q8391" s="130"/>
    </row>
    <row r="8392" spans="1:17" ht="12.6" customHeight="1" x14ac:dyDescent="0.2">
      <c r="A8392" s="234"/>
      <c r="B8392" s="98"/>
      <c r="C8392" s="130"/>
      <c r="D8392" s="240"/>
      <c r="E8392" s="240"/>
      <c r="F8392" s="224"/>
      <c r="G8392" s="98"/>
      <c r="H8392" s="98"/>
      <c r="I8392" s="130"/>
      <c r="J8392" s="98"/>
      <c r="K8392" s="98"/>
      <c r="L8392" s="98"/>
      <c r="M8392" s="255"/>
      <c r="N8392" s="255"/>
      <c r="O8392" s="98"/>
      <c r="P8392" s="98"/>
      <c r="Q8392" s="130"/>
    </row>
    <row r="8393" spans="1:17" ht="12.6" customHeight="1" x14ac:dyDescent="0.2">
      <c r="A8393" s="234"/>
      <c r="B8393" s="98"/>
      <c r="C8393" s="130"/>
      <c r="D8393" s="240"/>
      <c r="E8393" s="240"/>
      <c r="F8393" s="224"/>
      <c r="G8393" s="98"/>
      <c r="H8393" s="98"/>
      <c r="I8393" s="130"/>
      <c r="J8393" s="98"/>
      <c r="K8393" s="98"/>
      <c r="L8393" s="98"/>
      <c r="M8393" s="255"/>
      <c r="N8393" s="255"/>
      <c r="O8393" s="98"/>
      <c r="P8393" s="98"/>
      <c r="Q8393" s="130"/>
    </row>
    <row r="8394" spans="1:17" ht="12.6" customHeight="1" x14ac:dyDescent="0.2">
      <c r="A8394" s="234"/>
      <c r="B8394" s="98"/>
      <c r="C8394" s="130"/>
      <c r="D8394" s="240"/>
      <c r="E8394" s="240"/>
      <c r="F8394" s="224"/>
      <c r="G8394" s="98"/>
      <c r="H8394" s="98"/>
      <c r="I8394" s="130"/>
      <c r="J8394" s="98"/>
      <c r="K8394" s="98"/>
      <c r="L8394" s="98"/>
      <c r="M8394" s="255"/>
      <c r="N8394" s="255"/>
      <c r="O8394" s="98"/>
      <c r="P8394" s="98"/>
      <c r="Q8394" s="130"/>
    </row>
    <row r="8395" spans="1:17" ht="12.6" customHeight="1" x14ac:dyDescent="0.2">
      <c r="A8395" s="234"/>
      <c r="B8395" s="98"/>
      <c r="C8395" s="130"/>
      <c r="D8395" s="240"/>
      <c r="E8395" s="240"/>
      <c r="F8395" s="224"/>
      <c r="G8395" s="98"/>
      <c r="H8395" s="98"/>
      <c r="I8395" s="130"/>
      <c r="J8395" s="98"/>
      <c r="K8395" s="98"/>
      <c r="L8395" s="98"/>
      <c r="M8395" s="255"/>
      <c r="N8395" s="255"/>
      <c r="O8395" s="98"/>
      <c r="P8395" s="98"/>
      <c r="Q8395" s="130"/>
    </row>
    <row r="8396" spans="1:17" ht="12.6" customHeight="1" x14ac:dyDescent="0.2">
      <c r="A8396" s="234"/>
      <c r="B8396" s="98"/>
      <c r="C8396" s="130"/>
      <c r="D8396" s="240"/>
      <c r="E8396" s="240"/>
      <c r="F8396" s="224"/>
      <c r="G8396" s="98"/>
      <c r="H8396" s="98"/>
      <c r="I8396" s="130"/>
      <c r="J8396" s="98"/>
      <c r="K8396" s="98"/>
      <c r="L8396" s="98"/>
      <c r="M8396" s="255"/>
      <c r="N8396" s="255"/>
      <c r="O8396" s="98"/>
      <c r="P8396" s="98"/>
      <c r="Q8396" s="130"/>
    </row>
    <row r="8397" spans="1:17" ht="12.6" customHeight="1" x14ac:dyDescent="0.2">
      <c r="A8397" s="234"/>
      <c r="B8397" s="98"/>
      <c r="C8397" s="130"/>
      <c r="D8397" s="240"/>
      <c r="E8397" s="240"/>
      <c r="F8397" s="224"/>
      <c r="G8397" s="98"/>
      <c r="H8397" s="98"/>
      <c r="I8397" s="130"/>
      <c r="J8397" s="98"/>
      <c r="K8397" s="98"/>
      <c r="L8397" s="98"/>
      <c r="M8397" s="255"/>
      <c r="N8397" s="255"/>
      <c r="O8397" s="98"/>
      <c r="P8397" s="98"/>
      <c r="Q8397" s="130"/>
    </row>
    <row r="8398" spans="1:17" ht="12.6" customHeight="1" x14ac:dyDescent="0.2">
      <c r="A8398" s="234"/>
      <c r="B8398" s="98"/>
      <c r="C8398" s="130"/>
      <c r="D8398" s="240"/>
      <c r="E8398" s="240"/>
      <c r="F8398" s="224"/>
      <c r="G8398" s="98"/>
      <c r="H8398" s="98"/>
      <c r="I8398" s="130"/>
      <c r="J8398" s="98"/>
      <c r="K8398" s="98"/>
      <c r="L8398" s="98"/>
      <c r="M8398" s="255"/>
      <c r="N8398" s="255"/>
      <c r="O8398" s="98"/>
      <c r="P8398" s="98"/>
      <c r="Q8398" s="130"/>
    </row>
    <row r="8399" spans="1:17" ht="12.6" customHeight="1" x14ac:dyDescent="0.2">
      <c r="A8399" s="234"/>
      <c r="B8399" s="98"/>
      <c r="C8399" s="130"/>
      <c r="D8399" s="240"/>
      <c r="E8399" s="240"/>
      <c r="F8399" s="224"/>
      <c r="G8399" s="98"/>
      <c r="H8399" s="98"/>
      <c r="I8399" s="130"/>
      <c r="J8399" s="98"/>
      <c r="K8399" s="98"/>
      <c r="L8399" s="98"/>
      <c r="M8399" s="255"/>
      <c r="N8399" s="255"/>
      <c r="O8399" s="98"/>
      <c r="P8399" s="98"/>
      <c r="Q8399" s="130"/>
    </row>
    <row r="8400" spans="1:17" ht="12.6" customHeight="1" x14ac:dyDescent="0.2">
      <c r="A8400" s="234"/>
      <c r="B8400" s="98"/>
      <c r="C8400" s="130"/>
      <c r="D8400" s="240"/>
      <c r="E8400" s="240"/>
      <c r="F8400" s="224"/>
      <c r="G8400" s="98"/>
      <c r="H8400" s="98"/>
      <c r="I8400" s="130"/>
      <c r="J8400" s="98"/>
      <c r="K8400" s="98"/>
      <c r="L8400" s="98"/>
      <c r="M8400" s="255"/>
      <c r="N8400" s="255"/>
      <c r="O8400" s="98"/>
      <c r="P8400" s="98"/>
      <c r="Q8400" s="130"/>
    </row>
    <row r="8401" spans="1:17" ht="12.6" customHeight="1" x14ac:dyDescent="0.2">
      <c r="A8401" s="234"/>
      <c r="B8401" s="98"/>
      <c r="C8401" s="130"/>
      <c r="D8401" s="240"/>
      <c r="E8401" s="240"/>
      <c r="F8401" s="224"/>
      <c r="G8401" s="98"/>
      <c r="H8401" s="98"/>
      <c r="I8401" s="130"/>
      <c r="J8401" s="98"/>
      <c r="K8401" s="98"/>
      <c r="L8401" s="98"/>
      <c r="M8401" s="255"/>
      <c r="N8401" s="255"/>
      <c r="O8401" s="98"/>
      <c r="P8401" s="98"/>
      <c r="Q8401" s="130"/>
    </row>
    <row r="8402" spans="1:17" ht="12.6" customHeight="1" x14ac:dyDescent="0.2">
      <c r="A8402" s="234"/>
      <c r="B8402" s="98"/>
      <c r="C8402" s="130"/>
      <c r="D8402" s="240"/>
      <c r="E8402" s="240"/>
      <c r="F8402" s="224"/>
      <c r="G8402" s="98"/>
      <c r="H8402" s="98"/>
      <c r="I8402" s="130"/>
      <c r="J8402" s="98"/>
      <c r="K8402" s="98"/>
      <c r="L8402" s="98"/>
      <c r="M8402" s="255"/>
      <c r="N8402" s="255"/>
      <c r="O8402" s="98"/>
      <c r="P8402" s="98"/>
      <c r="Q8402" s="130"/>
    </row>
    <row r="8403" spans="1:17" ht="12.6" customHeight="1" x14ac:dyDescent="0.2">
      <c r="A8403" s="234"/>
      <c r="B8403" s="98"/>
      <c r="C8403" s="130"/>
      <c r="D8403" s="240"/>
      <c r="E8403" s="240"/>
      <c r="F8403" s="224"/>
      <c r="G8403" s="98"/>
      <c r="H8403" s="98"/>
      <c r="I8403" s="130"/>
      <c r="J8403" s="98"/>
      <c r="K8403" s="98"/>
      <c r="L8403" s="98"/>
      <c r="M8403" s="255"/>
      <c r="N8403" s="255"/>
      <c r="O8403" s="98"/>
      <c r="P8403" s="98"/>
      <c r="Q8403" s="130"/>
    </row>
    <row r="8404" spans="1:17" ht="12.6" customHeight="1" x14ac:dyDescent="0.2">
      <c r="A8404" s="234"/>
      <c r="B8404" s="98"/>
      <c r="C8404" s="130"/>
      <c r="D8404" s="240"/>
      <c r="E8404" s="240"/>
      <c r="F8404" s="224"/>
      <c r="G8404" s="98"/>
      <c r="H8404" s="98"/>
      <c r="I8404" s="130"/>
      <c r="J8404" s="98"/>
      <c r="K8404" s="98"/>
      <c r="L8404" s="98"/>
      <c r="M8404" s="255"/>
      <c r="N8404" s="255"/>
      <c r="O8404" s="98"/>
      <c r="P8404" s="98"/>
      <c r="Q8404" s="130"/>
    </row>
    <row r="8405" spans="1:17" ht="12.6" customHeight="1" x14ac:dyDescent="0.2">
      <c r="A8405" s="234"/>
      <c r="B8405" s="98"/>
      <c r="C8405" s="130"/>
      <c r="D8405" s="240"/>
      <c r="E8405" s="240"/>
      <c r="F8405" s="224"/>
      <c r="G8405" s="98"/>
      <c r="H8405" s="98"/>
      <c r="I8405" s="130"/>
      <c r="J8405" s="98"/>
      <c r="K8405" s="98"/>
      <c r="L8405" s="98"/>
      <c r="M8405" s="255"/>
      <c r="N8405" s="255"/>
      <c r="O8405" s="98"/>
      <c r="P8405" s="98"/>
      <c r="Q8405" s="130"/>
    </row>
    <row r="8406" spans="1:17" ht="12.6" customHeight="1" x14ac:dyDescent="0.2">
      <c r="A8406" s="234"/>
      <c r="B8406" s="98"/>
      <c r="C8406" s="130"/>
      <c r="D8406" s="240"/>
      <c r="E8406" s="240"/>
      <c r="F8406" s="224"/>
      <c r="G8406" s="98"/>
      <c r="H8406" s="98"/>
      <c r="I8406" s="130"/>
      <c r="J8406" s="98"/>
      <c r="K8406" s="98"/>
      <c r="L8406" s="98"/>
      <c r="M8406" s="255"/>
      <c r="N8406" s="255"/>
      <c r="O8406" s="98"/>
      <c r="P8406" s="98"/>
      <c r="Q8406" s="130"/>
    </row>
    <row r="8407" spans="1:17" ht="12.6" customHeight="1" x14ac:dyDescent="0.2">
      <c r="A8407" s="234"/>
      <c r="B8407" s="98"/>
      <c r="C8407" s="130"/>
      <c r="D8407" s="240"/>
      <c r="E8407" s="240"/>
      <c r="F8407" s="224"/>
      <c r="G8407" s="98"/>
      <c r="H8407" s="98"/>
      <c r="I8407" s="130"/>
      <c r="J8407" s="98"/>
      <c r="K8407" s="98"/>
      <c r="L8407" s="98"/>
      <c r="M8407" s="255"/>
      <c r="N8407" s="255"/>
      <c r="O8407" s="98"/>
      <c r="P8407" s="98"/>
      <c r="Q8407" s="130"/>
    </row>
    <row r="8408" spans="1:17" ht="12.6" customHeight="1" x14ac:dyDescent="0.2">
      <c r="A8408" s="234"/>
      <c r="B8408" s="98"/>
      <c r="C8408" s="130"/>
      <c r="D8408" s="240"/>
      <c r="E8408" s="240"/>
      <c r="F8408" s="224"/>
      <c r="G8408" s="98"/>
      <c r="H8408" s="98"/>
      <c r="I8408" s="130"/>
      <c r="J8408" s="98"/>
      <c r="K8408" s="98"/>
      <c r="L8408" s="98"/>
      <c r="M8408" s="255"/>
      <c r="N8408" s="255"/>
      <c r="O8408" s="98"/>
      <c r="P8408" s="98"/>
      <c r="Q8408" s="130"/>
    </row>
    <row r="8409" spans="1:17" ht="12.6" customHeight="1" x14ac:dyDescent="0.2">
      <c r="A8409" s="234"/>
      <c r="B8409" s="98"/>
      <c r="C8409" s="130"/>
      <c r="D8409" s="240"/>
      <c r="E8409" s="240"/>
      <c r="F8409" s="224"/>
      <c r="G8409" s="98"/>
      <c r="H8409" s="98"/>
      <c r="I8409" s="130"/>
      <c r="J8409" s="98"/>
      <c r="K8409" s="98"/>
      <c r="L8409" s="98"/>
      <c r="M8409" s="255"/>
      <c r="N8409" s="255"/>
      <c r="O8409" s="98"/>
      <c r="P8409" s="98"/>
      <c r="Q8409" s="130"/>
    </row>
    <row r="8410" spans="1:17" ht="12.6" customHeight="1" x14ac:dyDescent="0.2">
      <c r="A8410" s="234"/>
      <c r="B8410" s="98"/>
      <c r="C8410" s="130"/>
      <c r="D8410" s="240"/>
      <c r="E8410" s="240"/>
      <c r="F8410" s="224"/>
      <c r="G8410" s="98"/>
      <c r="H8410" s="98"/>
      <c r="I8410" s="130"/>
      <c r="J8410" s="98"/>
      <c r="K8410" s="98"/>
      <c r="L8410" s="98"/>
      <c r="M8410" s="255"/>
      <c r="N8410" s="255"/>
      <c r="O8410" s="98"/>
      <c r="P8410" s="98"/>
      <c r="Q8410" s="130"/>
    </row>
    <row r="8411" spans="1:17" ht="12.6" customHeight="1" x14ac:dyDescent="0.2">
      <c r="A8411" s="234"/>
      <c r="B8411" s="98"/>
      <c r="C8411" s="130"/>
      <c r="D8411" s="240"/>
      <c r="E8411" s="240"/>
      <c r="F8411" s="224"/>
      <c r="G8411" s="98"/>
      <c r="H8411" s="98"/>
      <c r="I8411" s="130"/>
      <c r="J8411" s="98"/>
      <c r="K8411" s="98"/>
      <c r="L8411" s="98"/>
      <c r="M8411" s="255"/>
      <c r="N8411" s="255"/>
      <c r="O8411" s="98"/>
      <c r="P8411" s="98"/>
      <c r="Q8411" s="130"/>
    </row>
    <row r="8412" spans="1:17" ht="12.6" customHeight="1" x14ac:dyDescent="0.2">
      <c r="A8412" s="234"/>
      <c r="B8412" s="98"/>
      <c r="C8412" s="130"/>
      <c r="D8412" s="240"/>
      <c r="E8412" s="240"/>
      <c r="F8412" s="224"/>
      <c r="G8412" s="98"/>
      <c r="H8412" s="98"/>
      <c r="I8412" s="130"/>
      <c r="J8412" s="98"/>
      <c r="K8412" s="98"/>
      <c r="L8412" s="98"/>
      <c r="M8412" s="255"/>
      <c r="N8412" s="255"/>
      <c r="O8412" s="98"/>
      <c r="P8412" s="98"/>
      <c r="Q8412" s="130"/>
    </row>
    <row r="8413" spans="1:17" ht="12.6" customHeight="1" x14ac:dyDescent="0.2">
      <c r="A8413" s="234"/>
      <c r="B8413" s="98"/>
      <c r="C8413" s="130"/>
      <c r="D8413" s="240"/>
      <c r="E8413" s="240"/>
      <c r="F8413" s="224"/>
      <c r="G8413" s="98"/>
      <c r="H8413" s="98"/>
      <c r="I8413" s="130"/>
      <c r="J8413" s="98"/>
      <c r="K8413" s="98"/>
      <c r="L8413" s="98"/>
      <c r="M8413" s="255"/>
      <c r="N8413" s="255"/>
      <c r="O8413" s="98"/>
      <c r="P8413" s="98"/>
      <c r="Q8413" s="130"/>
    </row>
    <row r="8414" spans="1:17" ht="12.6" customHeight="1" x14ac:dyDescent="0.2">
      <c r="A8414" s="234"/>
      <c r="B8414" s="98"/>
      <c r="C8414" s="130"/>
      <c r="D8414" s="240"/>
      <c r="E8414" s="240"/>
      <c r="F8414" s="224"/>
      <c r="G8414" s="98"/>
      <c r="H8414" s="98"/>
      <c r="I8414" s="130"/>
      <c r="J8414" s="98"/>
      <c r="K8414" s="98"/>
      <c r="L8414" s="98"/>
      <c r="M8414" s="255"/>
      <c r="N8414" s="255"/>
      <c r="O8414" s="98"/>
      <c r="P8414" s="98"/>
      <c r="Q8414" s="130"/>
    </row>
    <row r="8415" spans="1:17" ht="12.6" customHeight="1" x14ac:dyDescent="0.2">
      <c r="A8415" s="234"/>
      <c r="B8415" s="98"/>
      <c r="C8415" s="130"/>
      <c r="D8415" s="240"/>
      <c r="E8415" s="240"/>
      <c r="F8415" s="224"/>
      <c r="G8415" s="98"/>
      <c r="H8415" s="98"/>
      <c r="I8415" s="130"/>
      <c r="J8415" s="98"/>
      <c r="K8415" s="98"/>
      <c r="L8415" s="98"/>
      <c r="M8415" s="255"/>
      <c r="N8415" s="255"/>
      <c r="O8415" s="98"/>
      <c r="P8415" s="98"/>
      <c r="Q8415" s="130"/>
    </row>
    <row r="8416" spans="1:17" ht="12.6" customHeight="1" x14ac:dyDescent="0.2">
      <c r="A8416" s="234"/>
      <c r="B8416" s="98"/>
      <c r="C8416" s="130"/>
      <c r="D8416" s="240"/>
      <c r="E8416" s="240"/>
      <c r="F8416" s="224"/>
      <c r="G8416" s="98"/>
      <c r="H8416" s="98"/>
      <c r="I8416" s="130"/>
      <c r="J8416" s="98"/>
      <c r="K8416" s="98"/>
      <c r="L8416" s="98"/>
      <c r="M8416" s="255"/>
      <c r="N8416" s="255"/>
      <c r="O8416" s="98"/>
      <c r="P8416" s="98"/>
      <c r="Q8416" s="130"/>
    </row>
    <row r="8417" spans="1:17" ht="12.6" customHeight="1" x14ac:dyDescent="0.2">
      <c r="A8417" s="234"/>
      <c r="B8417" s="98"/>
      <c r="C8417" s="130"/>
      <c r="D8417" s="240"/>
      <c r="E8417" s="240"/>
      <c r="F8417" s="224"/>
      <c r="G8417" s="98"/>
      <c r="H8417" s="98"/>
      <c r="I8417" s="130"/>
      <c r="J8417" s="98"/>
      <c r="K8417" s="98"/>
      <c r="L8417" s="98"/>
      <c r="M8417" s="255"/>
      <c r="N8417" s="255"/>
      <c r="O8417" s="98"/>
      <c r="P8417" s="98"/>
      <c r="Q8417" s="130"/>
    </row>
    <row r="8418" spans="1:17" ht="12.6" customHeight="1" x14ac:dyDescent="0.2">
      <c r="A8418" s="234"/>
      <c r="B8418" s="98"/>
      <c r="C8418" s="130"/>
      <c r="D8418" s="240"/>
      <c r="E8418" s="240"/>
      <c r="F8418" s="224"/>
      <c r="G8418" s="98"/>
      <c r="H8418" s="98"/>
      <c r="I8418" s="130"/>
      <c r="J8418" s="98"/>
      <c r="K8418" s="98"/>
      <c r="L8418" s="98"/>
      <c r="M8418" s="255"/>
      <c r="N8418" s="255"/>
      <c r="O8418" s="98"/>
      <c r="P8418" s="98"/>
      <c r="Q8418" s="130"/>
    </row>
    <row r="8419" spans="1:17" ht="12.6" customHeight="1" x14ac:dyDescent="0.2">
      <c r="A8419" s="234"/>
      <c r="B8419" s="98"/>
      <c r="C8419" s="130"/>
      <c r="D8419" s="240"/>
      <c r="E8419" s="240"/>
      <c r="F8419" s="224"/>
      <c r="G8419" s="98"/>
      <c r="H8419" s="98"/>
      <c r="I8419" s="130"/>
      <c r="J8419" s="98"/>
      <c r="K8419" s="98"/>
      <c r="L8419" s="98"/>
      <c r="M8419" s="255"/>
      <c r="N8419" s="255"/>
      <c r="O8419" s="98"/>
      <c r="P8419" s="98"/>
      <c r="Q8419" s="130"/>
    </row>
    <row r="8420" spans="1:17" ht="12.6" customHeight="1" x14ac:dyDescent="0.2">
      <c r="A8420" s="234"/>
      <c r="B8420" s="98"/>
      <c r="C8420" s="130"/>
      <c r="D8420" s="240"/>
      <c r="E8420" s="240"/>
      <c r="F8420" s="224"/>
      <c r="G8420" s="98"/>
      <c r="H8420" s="98"/>
      <c r="I8420" s="130"/>
      <c r="J8420" s="98"/>
      <c r="K8420" s="98"/>
      <c r="L8420" s="98"/>
      <c r="M8420" s="255"/>
      <c r="N8420" s="255"/>
      <c r="O8420" s="98"/>
      <c r="P8420" s="98"/>
      <c r="Q8420" s="130"/>
    </row>
    <row r="8421" spans="1:17" ht="12.6" customHeight="1" x14ac:dyDescent="0.2">
      <c r="A8421" s="234"/>
      <c r="B8421" s="98"/>
      <c r="C8421" s="130"/>
      <c r="D8421" s="240"/>
      <c r="E8421" s="240"/>
      <c r="F8421" s="224"/>
      <c r="G8421" s="98"/>
      <c r="H8421" s="98"/>
      <c r="I8421" s="130"/>
      <c r="J8421" s="98"/>
      <c r="K8421" s="98"/>
      <c r="L8421" s="98"/>
      <c r="M8421" s="255"/>
      <c r="N8421" s="255"/>
      <c r="O8421" s="98"/>
      <c r="P8421" s="98"/>
      <c r="Q8421" s="130"/>
    </row>
    <row r="8422" spans="1:17" ht="12.6" customHeight="1" x14ac:dyDescent="0.2">
      <c r="A8422" s="234"/>
      <c r="B8422" s="98"/>
      <c r="C8422" s="130"/>
      <c r="D8422" s="240"/>
      <c r="E8422" s="240"/>
      <c r="F8422" s="224"/>
      <c r="G8422" s="98"/>
      <c r="H8422" s="98"/>
      <c r="I8422" s="130"/>
      <c r="J8422" s="98"/>
      <c r="K8422" s="98"/>
      <c r="L8422" s="98"/>
      <c r="M8422" s="255"/>
      <c r="N8422" s="255"/>
      <c r="O8422" s="98"/>
      <c r="P8422" s="98"/>
      <c r="Q8422" s="130"/>
    </row>
    <row r="8423" spans="1:17" ht="12.6" customHeight="1" x14ac:dyDescent="0.2">
      <c r="A8423" s="234"/>
      <c r="B8423" s="98"/>
      <c r="C8423" s="130"/>
      <c r="D8423" s="240"/>
      <c r="E8423" s="240"/>
      <c r="F8423" s="224"/>
      <c r="G8423" s="98"/>
      <c r="H8423" s="98"/>
      <c r="I8423" s="130"/>
      <c r="J8423" s="98"/>
      <c r="K8423" s="98"/>
      <c r="L8423" s="98"/>
      <c r="M8423" s="255"/>
      <c r="N8423" s="255"/>
      <c r="O8423" s="98"/>
      <c r="P8423" s="98"/>
      <c r="Q8423" s="130"/>
    </row>
    <row r="8424" spans="1:17" ht="12.6" customHeight="1" x14ac:dyDescent="0.2">
      <c r="A8424" s="234"/>
      <c r="B8424" s="98"/>
      <c r="C8424" s="130"/>
      <c r="D8424" s="240"/>
      <c r="E8424" s="240"/>
      <c r="F8424" s="224"/>
      <c r="G8424" s="98"/>
      <c r="H8424" s="98"/>
      <c r="I8424" s="130"/>
      <c r="J8424" s="98"/>
      <c r="K8424" s="98"/>
      <c r="L8424" s="98"/>
      <c r="M8424" s="255"/>
      <c r="N8424" s="255"/>
      <c r="O8424" s="98"/>
      <c r="P8424" s="98"/>
      <c r="Q8424" s="130"/>
    </row>
    <row r="8425" spans="1:17" ht="12.6" customHeight="1" x14ac:dyDescent="0.2">
      <c r="A8425" s="234"/>
      <c r="B8425" s="98"/>
      <c r="C8425" s="130"/>
      <c r="D8425" s="240"/>
      <c r="E8425" s="240"/>
      <c r="F8425" s="224"/>
      <c r="G8425" s="98"/>
      <c r="H8425" s="98"/>
      <c r="I8425" s="130"/>
      <c r="J8425" s="98"/>
      <c r="K8425" s="98"/>
      <c r="L8425" s="98"/>
      <c r="M8425" s="255"/>
      <c r="N8425" s="255"/>
      <c r="O8425" s="98"/>
      <c r="P8425" s="98"/>
      <c r="Q8425" s="130"/>
    </row>
    <row r="8426" spans="1:17" ht="12.6" customHeight="1" x14ac:dyDescent="0.2">
      <c r="A8426" s="234"/>
      <c r="B8426" s="98"/>
      <c r="C8426" s="130"/>
      <c r="D8426" s="240"/>
      <c r="E8426" s="240"/>
      <c r="F8426" s="224"/>
      <c r="G8426" s="98"/>
      <c r="H8426" s="98"/>
      <c r="I8426" s="130"/>
      <c r="J8426" s="98"/>
      <c r="K8426" s="98"/>
      <c r="L8426" s="98"/>
      <c r="M8426" s="255"/>
      <c r="N8426" s="255"/>
      <c r="O8426" s="98"/>
      <c r="P8426" s="98"/>
      <c r="Q8426" s="130"/>
    </row>
    <row r="8427" spans="1:17" ht="12.6" customHeight="1" x14ac:dyDescent="0.2">
      <c r="A8427" s="234"/>
      <c r="B8427" s="98"/>
      <c r="C8427" s="130"/>
      <c r="D8427" s="240"/>
      <c r="E8427" s="240"/>
      <c r="F8427" s="224"/>
      <c r="G8427" s="98"/>
      <c r="H8427" s="98"/>
      <c r="I8427" s="130"/>
      <c r="J8427" s="98"/>
      <c r="K8427" s="98"/>
      <c r="L8427" s="98"/>
      <c r="M8427" s="255"/>
      <c r="N8427" s="255"/>
      <c r="O8427" s="98"/>
      <c r="P8427" s="98"/>
      <c r="Q8427" s="130"/>
    </row>
    <row r="8428" spans="1:17" ht="12.6" customHeight="1" x14ac:dyDescent="0.2">
      <c r="A8428" s="234"/>
      <c r="B8428" s="98"/>
      <c r="C8428" s="130"/>
      <c r="D8428" s="240"/>
      <c r="E8428" s="240"/>
      <c r="F8428" s="224"/>
      <c r="G8428" s="98"/>
      <c r="H8428" s="98"/>
      <c r="I8428" s="130"/>
      <c r="J8428" s="98"/>
      <c r="K8428" s="98"/>
      <c r="L8428" s="98"/>
      <c r="M8428" s="255"/>
      <c r="N8428" s="255"/>
      <c r="O8428" s="98"/>
      <c r="P8428" s="98"/>
      <c r="Q8428" s="130"/>
    </row>
    <row r="8429" spans="1:17" ht="12.6" customHeight="1" x14ac:dyDescent="0.2">
      <c r="A8429" s="234"/>
      <c r="B8429" s="98"/>
      <c r="C8429" s="130"/>
      <c r="D8429" s="240"/>
      <c r="E8429" s="240"/>
      <c r="F8429" s="224"/>
      <c r="G8429" s="98"/>
      <c r="H8429" s="98"/>
      <c r="I8429" s="130"/>
      <c r="J8429" s="98"/>
      <c r="K8429" s="98"/>
      <c r="L8429" s="98"/>
      <c r="M8429" s="255"/>
      <c r="N8429" s="255"/>
      <c r="O8429" s="98"/>
      <c r="P8429" s="98"/>
      <c r="Q8429" s="130"/>
    </row>
    <row r="8430" spans="1:17" ht="12.6" customHeight="1" x14ac:dyDescent="0.2">
      <c r="A8430" s="234"/>
      <c r="B8430" s="98"/>
      <c r="C8430" s="130"/>
      <c r="D8430" s="240"/>
      <c r="E8430" s="240"/>
      <c r="F8430" s="224"/>
      <c r="G8430" s="98"/>
      <c r="H8430" s="98"/>
      <c r="I8430" s="130"/>
      <c r="J8430" s="98"/>
      <c r="K8430" s="98"/>
      <c r="L8430" s="98"/>
      <c r="M8430" s="255"/>
      <c r="N8430" s="255"/>
      <c r="O8430" s="98"/>
      <c r="P8430" s="98"/>
      <c r="Q8430" s="130"/>
    </row>
    <row r="8431" spans="1:17" ht="12.6" customHeight="1" x14ac:dyDescent="0.2">
      <c r="A8431" s="234"/>
      <c r="B8431" s="98"/>
      <c r="C8431" s="130"/>
      <c r="D8431" s="240"/>
      <c r="E8431" s="240"/>
      <c r="F8431" s="224"/>
      <c r="G8431" s="98"/>
      <c r="H8431" s="98"/>
      <c r="I8431" s="130"/>
      <c r="J8431" s="98"/>
      <c r="K8431" s="98"/>
      <c r="L8431" s="98"/>
      <c r="M8431" s="255"/>
      <c r="N8431" s="255"/>
      <c r="O8431" s="98"/>
      <c r="P8431" s="98"/>
      <c r="Q8431" s="130"/>
    </row>
    <row r="8432" spans="1:17" ht="12.6" customHeight="1" x14ac:dyDescent="0.2">
      <c r="A8432" s="234"/>
      <c r="B8432" s="98"/>
      <c r="C8432" s="130"/>
      <c r="D8432" s="240"/>
      <c r="E8432" s="240"/>
      <c r="F8432" s="224"/>
      <c r="G8432" s="98"/>
      <c r="H8432" s="98"/>
      <c r="I8432" s="130"/>
      <c r="J8432" s="98"/>
      <c r="K8432" s="98"/>
      <c r="L8432" s="98"/>
      <c r="M8432" s="255"/>
      <c r="N8432" s="255"/>
      <c r="O8432" s="98"/>
      <c r="P8432" s="98"/>
      <c r="Q8432" s="130"/>
    </row>
    <row r="8433" spans="1:17" ht="12.6" customHeight="1" x14ac:dyDescent="0.2">
      <c r="A8433" s="234"/>
      <c r="B8433" s="98"/>
      <c r="C8433" s="130"/>
      <c r="D8433" s="240"/>
      <c r="E8433" s="240"/>
      <c r="F8433" s="224"/>
      <c r="G8433" s="98"/>
      <c r="H8433" s="98"/>
      <c r="I8433" s="130"/>
      <c r="J8433" s="98"/>
      <c r="K8433" s="98"/>
      <c r="L8433" s="98"/>
      <c r="M8433" s="255"/>
      <c r="N8433" s="255"/>
      <c r="O8433" s="98"/>
      <c r="P8433" s="98"/>
      <c r="Q8433" s="130"/>
    </row>
    <row r="8434" spans="1:17" ht="12.6" customHeight="1" x14ac:dyDescent="0.2">
      <c r="A8434" s="234"/>
      <c r="B8434" s="98"/>
      <c r="C8434" s="130"/>
      <c r="D8434" s="240"/>
      <c r="E8434" s="240"/>
      <c r="F8434" s="224"/>
      <c r="G8434" s="98"/>
      <c r="H8434" s="98"/>
      <c r="I8434" s="130"/>
      <c r="J8434" s="98"/>
      <c r="K8434" s="98"/>
      <c r="L8434" s="98"/>
      <c r="M8434" s="255"/>
      <c r="N8434" s="255"/>
      <c r="O8434" s="98"/>
      <c r="P8434" s="98"/>
      <c r="Q8434" s="130"/>
    </row>
    <row r="8435" spans="1:17" ht="12.6" customHeight="1" x14ac:dyDescent="0.2">
      <c r="A8435" s="234"/>
      <c r="B8435" s="98"/>
      <c r="C8435" s="130"/>
      <c r="D8435" s="240"/>
      <c r="E8435" s="240"/>
      <c r="F8435" s="224"/>
      <c r="G8435" s="98"/>
      <c r="H8435" s="98"/>
      <c r="I8435" s="130"/>
      <c r="J8435" s="98"/>
      <c r="K8435" s="98"/>
      <c r="L8435" s="98"/>
      <c r="M8435" s="255"/>
      <c r="N8435" s="255"/>
      <c r="O8435" s="98"/>
      <c r="P8435" s="98"/>
      <c r="Q8435" s="130"/>
    </row>
    <row r="8436" spans="1:17" ht="12.6" customHeight="1" x14ac:dyDescent="0.2">
      <c r="A8436" s="234"/>
      <c r="B8436" s="98"/>
      <c r="C8436" s="130"/>
      <c r="D8436" s="240"/>
      <c r="E8436" s="240"/>
      <c r="F8436" s="224"/>
      <c r="G8436" s="98"/>
      <c r="H8436" s="98"/>
      <c r="I8436" s="130"/>
      <c r="J8436" s="98"/>
      <c r="K8436" s="98"/>
      <c r="L8436" s="98"/>
      <c r="M8436" s="255"/>
      <c r="N8436" s="255"/>
      <c r="O8436" s="98"/>
      <c r="P8436" s="98"/>
      <c r="Q8436" s="130"/>
    </row>
    <row r="8437" spans="1:17" ht="12.6" customHeight="1" x14ac:dyDescent="0.2">
      <c r="A8437" s="234"/>
      <c r="B8437" s="98"/>
      <c r="C8437" s="130"/>
      <c r="D8437" s="240"/>
      <c r="E8437" s="240"/>
      <c r="F8437" s="224"/>
      <c r="G8437" s="98"/>
      <c r="H8437" s="98"/>
      <c r="I8437" s="130"/>
      <c r="J8437" s="98"/>
      <c r="K8437" s="98"/>
      <c r="L8437" s="98"/>
      <c r="M8437" s="255"/>
      <c r="N8437" s="255"/>
      <c r="O8437" s="98"/>
      <c r="P8437" s="98"/>
      <c r="Q8437" s="130"/>
    </row>
    <row r="8438" spans="1:17" ht="12.6" customHeight="1" x14ac:dyDescent="0.2">
      <c r="A8438" s="234"/>
      <c r="B8438" s="98"/>
      <c r="C8438" s="130"/>
      <c r="D8438" s="240"/>
      <c r="E8438" s="240"/>
      <c r="F8438" s="224"/>
      <c r="G8438" s="98"/>
      <c r="H8438" s="98"/>
      <c r="I8438" s="130"/>
      <c r="J8438" s="98"/>
      <c r="K8438" s="98"/>
      <c r="L8438" s="98"/>
      <c r="M8438" s="255"/>
      <c r="N8438" s="255"/>
      <c r="O8438" s="98"/>
      <c r="P8438" s="98"/>
      <c r="Q8438" s="130"/>
    </row>
    <row r="8439" spans="1:17" ht="12.6" customHeight="1" x14ac:dyDescent="0.2">
      <c r="A8439" s="234"/>
      <c r="B8439" s="98"/>
      <c r="C8439" s="130"/>
      <c r="D8439" s="240"/>
      <c r="E8439" s="240"/>
      <c r="F8439" s="224"/>
      <c r="G8439" s="98"/>
      <c r="H8439" s="98"/>
      <c r="I8439" s="130"/>
      <c r="J8439" s="98"/>
      <c r="K8439" s="98"/>
      <c r="L8439" s="98"/>
      <c r="M8439" s="255"/>
      <c r="N8439" s="255"/>
      <c r="O8439" s="98"/>
      <c r="P8439" s="98"/>
      <c r="Q8439" s="130"/>
    </row>
    <row r="8440" spans="1:17" ht="12.6" customHeight="1" x14ac:dyDescent="0.2">
      <c r="A8440" s="234"/>
      <c r="B8440" s="98"/>
      <c r="C8440" s="130"/>
      <c r="D8440" s="240"/>
      <c r="E8440" s="240"/>
      <c r="F8440" s="224"/>
      <c r="G8440" s="98"/>
      <c r="H8440" s="98"/>
      <c r="I8440" s="130"/>
      <c r="J8440" s="98"/>
      <c r="K8440" s="98"/>
      <c r="L8440" s="98"/>
      <c r="M8440" s="255"/>
      <c r="N8440" s="255"/>
      <c r="O8440" s="98"/>
      <c r="P8440" s="98"/>
      <c r="Q8440" s="130"/>
    </row>
    <row r="8441" spans="1:17" ht="12.6" customHeight="1" x14ac:dyDescent="0.2">
      <c r="A8441" s="234"/>
      <c r="B8441" s="98"/>
      <c r="C8441" s="130"/>
      <c r="D8441" s="240"/>
      <c r="E8441" s="240"/>
      <c r="F8441" s="224"/>
      <c r="G8441" s="98"/>
      <c r="H8441" s="98"/>
      <c r="I8441" s="130"/>
      <c r="J8441" s="98"/>
      <c r="K8441" s="98"/>
      <c r="L8441" s="98"/>
      <c r="M8441" s="255"/>
      <c r="N8441" s="255"/>
      <c r="O8441" s="98"/>
      <c r="P8441" s="98"/>
      <c r="Q8441" s="130"/>
    </row>
    <row r="8442" spans="1:17" ht="12.6" customHeight="1" x14ac:dyDescent="0.2">
      <c r="A8442" s="234"/>
      <c r="B8442" s="98"/>
      <c r="C8442" s="130"/>
      <c r="D8442" s="240"/>
      <c r="E8442" s="240"/>
      <c r="F8442" s="224"/>
      <c r="G8442" s="98"/>
      <c r="H8442" s="98"/>
      <c r="I8442" s="130"/>
      <c r="J8442" s="98"/>
      <c r="K8442" s="98"/>
      <c r="L8442" s="98"/>
      <c r="M8442" s="255"/>
      <c r="N8442" s="255"/>
      <c r="O8442" s="98"/>
      <c r="P8442" s="98"/>
      <c r="Q8442" s="130"/>
    </row>
    <row r="8443" spans="1:17" ht="12.6" customHeight="1" x14ac:dyDescent="0.2">
      <c r="A8443" s="234"/>
      <c r="B8443" s="98"/>
      <c r="C8443" s="130"/>
      <c r="D8443" s="240"/>
      <c r="E8443" s="240"/>
      <c r="F8443" s="224"/>
      <c r="G8443" s="98"/>
      <c r="H8443" s="98"/>
      <c r="I8443" s="130"/>
      <c r="J8443" s="98"/>
      <c r="K8443" s="98"/>
      <c r="L8443" s="98"/>
      <c r="M8443" s="255"/>
      <c r="N8443" s="255"/>
      <c r="O8443" s="98"/>
      <c r="P8443" s="98"/>
      <c r="Q8443" s="130"/>
    </row>
    <row r="8444" spans="1:17" ht="12.6" customHeight="1" x14ac:dyDescent="0.2">
      <c r="A8444" s="234"/>
      <c r="B8444" s="98"/>
      <c r="C8444" s="130"/>
      <c r="D8444" s="240"/>
      <c r="E8444" s="240"/>
      <c r="F8444" s="224"/>
      <c r="G8444" s="98"/>
      <c r="H8444" s="98"/>
      <c r="I8444" s="130"/>
      <c r="J8444" s="98"/>
      <c r="K8444" s="98"/>
      <c r="L8444" s="98"/>
      <c r="M8444" s="255"/>
      <c r="N8444" s="255"/>
      <c r="O8444" s="98"/>
      <c r="P8444" s="98"/>
      <c r="Q8444" s="130"/>
    </row>
    <row r="8445" spans="1:17" ht="12.6" customHeight="1" x14ac:dyDescent="0.2">
      <c r="A8445" s="234"/>
      <c r="B8445" s="98"/>
      <c r="C8445" s="130"/>
      <c r="D8445" s="240"/>
      <c r="E8445" s="240"/>
      <c r="F8445" s="224"/>
      <c r="G8445" s="98"/>
      <c r="H8445" s="98"/>
      <c r="I8445" s="130"/>
      <c r="J8445" s="98"/>
      <c r="K8445" s="98"/>
      <c r="L8445" s="98"/>
      <c r="M8445" s="255"/>
      <c r="N8445" s="255"/>
      <c r="O8445" s="98"/>
      <c r="P8445" s="98"/>
      <c r="Q8445" s="130"/>
    </row>
    <row r="8446" spans="1:17" ht="12.6" customHeight="1" x14ac:dyDescent="0.2">
      <c r="A8446" s="234"/>
      <c r="B8446" s="98"/>
      <c r="C8446" s="130"/>
      <c r="D8446" s="240"/>
      <c r="E8446" s="240"/>
      <c r="F8446" s="224"/>
      <c r="G8446" s="98"/>
      <c r="H8446" s="98"/>
      <c r="I8446" s="130"/>
      <c r="J8446" s="98"/>
      <c r="K8446" s="98"/>
      <c r="L8446" s="98"/>
      <c r="M8446" s="255"/>
      <c r="N8446" s="255"/>
      <c r="O8446" s="98"/>
      <c r="P8446" s="98"/>
      <c r="Q8446" s="130"/>
    </row>
    <row r="8447" spans="1:17" ht="12.6" customHeight="1" x14ac:dyDescent="0.2">
      <c r="A8447" s="234"/>
      <c r="B8447" s="98"/>
      <c r="C8447" s="130"/>
      <c r="D8447" s="240"/>
      <c r="E8447" s="240"/>
      <c r="F8447" s="224"/>
      <c r="G8447" s="98"/>
      <c r="H8447" s="98"/>
      <c r="I8447" s="130"/>
      <c r="J8447" s="98"/>
      <c r="K8447" s="98"/>
      <c r="L8447" s="98"/>
      <c r="M8447" s="255"/>
      <c r="N8447" s="255"/>
      <c r="O8447" s="98"/>
      <c r="P8447" s="98"/>
      <c r="Q8447" s="130"/>
    </row>
    <row r="8448" spans="1:17" ht="12.6" customHeight="1" x14ac:dyDescent="0.2">
      <c r="A8448" s="234"/>
      <c r="B8448" s="98"/>
      <c r="C8448" s="130"/>
      <c r="D8448" s="240"/>
      <c r="E8448" s="240"/>
      <c r="F8448" s="224"/>
      <c r="G8448" s="98"/>
      <c r="H8448" s="98"/>
      <c r="I8448" s="130"/>
      <c r="J8448" s="98"/>
      <c r="K8448" s="98"/>
      <c r="L8448" s="98"/>
      <c r="M8448" s="255"/>
      <c r="N8448" s="255"/>
      <c r="O8448" s="98"/>
      <c r="P8448" s="98"/>
      <c r="Q8448" s="130"/>
    </row>
    <row r="8449" spans="1:17" ht="12.6" customHeight="1" x14ac:dyDescent="0.2">
      <c r="A8449" s="234"/>
      <c r="B8449" s="98"/>
      <c r="C8449" s="130"/>
      <c r="D8449" s="240"/>
      <c r="E8449" s="240"/>
      <c r="F8449" s="224"/>
      <c r="G8449" s="98"/>
      <c r="H8449" s="98"/>
      <c r="I8449" s="130"/>
      <c r="J8449" s="98"/>
      <c r="K8449" s="98"/>
      <c r="L8449" s="98"/>
      <c r="M8449" s="255"/>
      <c r="N8449" s="255"/>
      <c r="O8449" s="98"/>
      <c r="P8449" s="98"/>
      <c r="Q8449" s="130"/>
    </row>
    <row r="8450" spans="1:17" ht="12.6" customHeight="1" x14ac:dyDescent="0.2">
      <c r="A8450" s="234"/>
      <c r="B8450" s="98"/>
      <c r="C8450" s="130"/>
      <c r="D8450" s="240"/>
      <c r="E8450" s="240"/>
      <c r="F8450" s="224"/>
      <c r="G8450" s="98"/>
      <c r="H8450" s="98"/>
      <c r="I8450" s="130"/>
      <c r="J8450" s="98"/>
      <c r="K8450" s="98"/>
      <c r="L8450" s="98"/>
      <c r="M8450" s="255"/>
      <c r="N8450" s="255"/>
      <c r="O8450" s="98"/>
      <c r="P8450" s="98"/>
      <c r="Q8450" s="130"/>
    </row>
    <row r="8451" spans="1:17" ht="12.6" customHeight="1" x14ac:dyDescent="0.2">
      <c r="A8451" s="234"/>
      <c r="B8451" s="98"/>
      <c r="C8451" s="130"/>
      <c r="D8451" s="240"/>
      <c r="E8451" s="240"/>
      <c r="F8451" s="224"/>
      <c r="G8451" s="98"/>
      <c r="H8451" s="98"/>
      <c r="I8451" s="130"/>
      <c r="J8451" s="98"/>
      <c r="K8451" s="98"/>
      <c r="L8451" s="98"/>
      <c r="M8451" s="255"/>
      <c r="N8451" s="255"/>
      <c r="O8451" s="98"/>
      <c r="P8451" s="98"/>
      <c r="Q8451" s="130"/>
    </row>
    <row r="8452" spans="1:17" ht="12.6" customHeight="1" x14ac:dyDescent="0.2">
      <c r="A8452" s="234"/>
      <c r="B8452" s="98"/>
      <c r="C8452" s="130"/>
      <c r="D8452" s="240"/>
      <c r="E8452" s="240"/>
      <c r="F8452" s="224"/>
      <c r="G8452" s="98"/>
      <c r="H8452" s="98"/>
      <c r="I8452" s="130"/>
      <c r="J8452" s="98"/>
      <c r="K8452" s="98"/>
      <c r="L8452" s="98"/>
      <c r="M8452" s="255"/>
      <c r="N8452" s="255"/>
      <c r="O8452" s="98"/>
      <c r="P8452" s="98"/>
      <c r="Q8452" s="130"/>
    </row>
    <row r="8453" spans="1:17" ht="12.6" customHeight="1" x14ac:dyDescent="0.2">
      <c r="A8453" s="234"/>
      <c r="B8453" s="98"/>
      <c r="C8453" s="130"/>
      <c r="D8453" s="240"/>
      <c r="E8453" s="240"/>
      <c r="F8453" s="224"/>
      <c r="G8453" s="98"/>
      <c r="H8453" s="98"/>
      <c r="I8453" s="130"/>
      <c r="J8453" s="98"/>
      <c r="K8453" s="98"/>
      <c r="L8453" s="98"/>
      <c r="M8453" s="255"/>
      <c r="N8453" s="255"/>
      <c r="O8453" s="98"/>
      <c r="P8453" s="98"/>
      <c r="Q8453" s="130"/>
    </row>
    <row r="8454" spans="1:17" ht="12.6" customHeight="1" x14ac:dyDescent="0.2">
      <c r="A8454" s="234"/>
      <c r="B8454" s="98"/>
      <c r="C8454" s="130"/>
      <c r="D8454" s="240"/>
      <c r="E8454" s="240"/>
      <c r="F8454" s="224"/>
      <c r="G8454" s="98"/>
      <c r="H8454" s="98"/>
      <c r="I8454" s="130"/>
      <c r="J8454" s="98"/>
      <c r="K8454" s="98"/>
      <c r="L8454" s="98"/>
      <c r="M8454" s="255"/>
      <c r="N8454" s="255"/>
      <c r="O8454" s="98"/>
      <c r="P8454" s="98"/>
      <c r="Q8454" s="130"/>
    </row>
    <row r="8455" spans="1:17" ht="12.6" customHeight="1" x14ac:dyDescent="0.2">
      <c r="A8455" s="234"/>
      <c r="B8455" s="98"/>
      <c r="C8455" s="130"/>
      <c r="D8455" s="240"/>
      <c r="E8455" s="240"/>
      <c r="F8455" s="224"/>
      <c r="G8455" s="98"/>
      <c r="H8455" s="98"/>
      <c r="I8455" s="130"/>
      <c r="J8455" s="98"/>
      <c r="K8455" s="98"/>
      <c r="L8455" s="98"/>
      <c r="M8455" s="255"/>
      <c r="N8455" s="255"/>
      <c r="O8455" s="98"/>
      <c r="P8455" s="98"/>
      <c r="Q8455" s="130"/>
    </row>
    <row r="8456" spans="1:17" ht="12.6" customHeight="1" x14ac:dyDescent="0.2">
      <c r="A8456" s="234"/>
      <c r="B8456" s="98"/>
      <c r="C8456" s="130"/>
      <c r="D8456" s="240"/>
      <c r="E8456" s="240"/>
      <c r="F8456" s="224"/>
      <c r="G8456" s="98"/>
      <c r="H8456" s="98"/>
      <c r="I8456" s="130"/>
      <c r="J8456" s="98"/>
      <c r="K8456" s="98"/>
      <c r="L8456" s="98"/>
      <c r="M8456" s="255"/>
      <c r="N8456" s="255"/>
      <c r="O8456" s="98"/>
      <c r="P8456" s="98"/>
      <c r="Q8456" s="130"/>
    </row>
    <row r="8457" spans="1:17" ht="12.6" customHeight="1" x14ac:dyDescent="0.2">
      <c r="A8457" s="234"/>
      <c r="B8457" s="98"/>
      <c r="C8457" s="130"/>
      <c r="D8457" s="240"/>
      <c r="E8457" s="240"/>
      <c r="F8457" s="224"/>
      <c r="G8457" s="98"/>
      <c r="H8457" s="98"/>
      <c r="I8457" s="130"/>
      <c r="J8457" s="98"/>
      <c r="K8457" s="98"/>
      <c r="L8457" s="98"/>
      <c r="M8457" s="255"/>
      <c r="N8457" s="255"/>
      <c r="O8457" s="98"/>
      <c r="P8457" s="98"/>
      <c r="Q8457" s="130"/>
    </row>
    <row r="8458" spans="1:17" ht="12.6" customHeight="1" x14ac:dyDescent="0.2">
      <c r="A8458" s="234"/>
      <c r="B8458" s="98"/>
      <c r="C8458" s="130"/>
      <c r="D8458" s="240"/>
      <c r="E8458" s="240"/>
      <c r="F8458" s="224"/>
      <c r="G8458" s="98"/>
      <c r="H8458" s="98"/>
      <c r="I8458" s="130"/>
      <c r="J8458" s="98"/>
      <c r="K8458" s="98"/>
      <c r="L8458" s="98"/>
      <c r="M8458" s="255"/>
      <c r="N8458" s="255"/>
      <c r="O8458" s="98"/>
      <c r="P8458" s="98"/>
      <c r="Q8458" s="130"/>
    </row>
    <row r="8459" spans="1:17" ht="12.6" customHeight="1" x14ac:dyDescent="0.2">
      <c r="A8459" s="234"/>
      <c r="B8459" s="98"/>
      <c r="C8459" s="130"/>
      <c r="D8459" s="240"/>
      <c r="E8459" s="240"/>
      <c r="F8459" s="224"/>
      <c r="G8459" s="98"/>
      <c r="H8459" s="98"/>
      <c r="I8459" s="130"/>
      <c r="J8459" s="98"/>
      <c r="K8459" s="98"/>
      <c r="L8459" s="98"/>
      <c r="M8459" s="255"/>
      <c r="N8459" s="255"/>
      <c r="O8459" s="98"/>
      <c r="P8459" s="98"/>
      <c r="Q8459" s="130"/>
    </row>
    <row r="8460" spans="1:17" ht="12.6" customHeight="1" x14ac:dyDescent="0.2">
      <c r="A8460" s="234"/>
      <c r="B8460" s="98"/>
      <c r="C8460" s="130"/>
      <c r="D8460" s="240"/>
      <c r="E8460" s="240"/>
      <c r="F8460" s="224"/>
      <c r="G8460" s="98"/>
      <c r="H8460" s="98"/>
      <c r="I8460" s="130"/>
      <c r="J8460" s="98"/>
      <c r="K8460" s="98"/>
      <c r="L8460" s="98"/>
      <c r="M8460" s="255"/>
      <c r="N8460" s="255"/>
      <c r="O8460" s="98"/>
      <c r="P8460" s="98"/>
      <c r="Q8460" s="130"/>
    </row>
    <row r="8461" spans="1:17" ht="12.6" customHeight="1" x14ac:dyDescent="0.2">
      <c r="A8461" s="234"/>
      <c r="B8461" s="98"/>
      <c r="C8461" s="130"/>
      <c r="D8461" s="240"/>
      <c r="E8461" s="240"/>
      <c r="F8461" s="224"/>
      <c r="G8461" s="98"/>
      <c r="H8461" s="98"/>
      <c r="I8461" s="130"/>
      <c r="J8461" s="98"/>
      <c r="K8461" s="98"/>
      <c r="L8461" s="98"/>
      <c r="M8461" s="255"/>
      <c r="N8461" s="255"/>
      <c r="O8461" s="98"/>
      <c r="P8461" s="98"/>
      <c r="Q8461" s="130"/>
    </row>
    <row r="8462" spans="1:17" ht="12.6" customHeight="1" x14ac:dyDescent="0.2">
      <c r="A8462" s="234"/>
      <c r="B8462" s="98"/>
      <c r="C8462" s="130"/>
      <c r="D8462" s="240"/>
      <c r="E8462" s="240"/>
      <c r="F8462" s="224"/>
      <c r="G8462" s="98"/>
      <c r="H8462" s="98"/>
      <c r="I8462" s="130"/>
      <c r="J8462" s="98"/>
      <c r="K8462" s="98"/>
      <c r="L8462" s="98"/>
      <c r="M8462" s="255"/>
      <c r="N8462" s="255"/>
      <c r="O8462" s="98"/>
      <c r="P8462" s="98"/>
      <c r="Q8462" s="130"/>
    </row>
    <row r="8463" spans="1:17" ht="12.6" customHeight="1" x14ac:dyDescent="0.2">
      <c r="A8463" s="234"/>
      <c r="B8463" s="98"/>
      <c r="C8463" s="130"/>
      <c r="D8463" s="240"/>
      <c r="E8463" s="240"/>
      <c r="F8463" s="224"/>
      <c r="G8463" s="98"/>
      <c r="H8463" s="98"/>
      <c r="I8463" s="130"/>
      <c r="J8463" s="98"/>
      <c r="K8463" s="98"/>
      <c r="L8463" s="98"/>
      <c r="M8463" s="255"/>
      <c r="N8463" s="255"/>
      <c r="O8463" s="98"/>
      <c r="P8463" s="98"/>
      <c r="Q8463" s="130"/>
    </row>
    <row r="8464" spans="1:17" ht="12.6" customHeight="1" x14ac:dyDescent="0.2">
      <c r="A8464" s="234"/>
      <c r="B8464" s="98"/>
      <c r="C8464" s="130"/>
      <c r="D8464" s="240"/>
      <c r="E8464" s="240"/>
      <c r="F8464" s="224"/>
      <c r="G8464" s="98"/>
      <c r="H8464" s="98"/>
      <c r="I8464" s="130"/>
      <c r="J8464" s="98"/>
      <c r="K8464" s="98"/>
      <c r="L8464" s="98"/>
      <c r="M8464" s="255"/>
      <c r="N8464" s="255"/>
      <c r="O8464" s="98"/>
      <c r="P8464" s="98"/>
      <c r="Q8464" s="130"/>
    </row>
    <row r="8465" spans="1:17" ht="12.6" customHeight="1" x14ac:dyDescent="0.2">
      <c r="A8465" s="234"/>
      <c r="B8465" s="98"/>
      <c r="C8465" s="130"/>
      <c r="D8465" s="240"/>
      <c r="E8465" s="240"/>
      <c r="F8465" s="224"/>
      <c r="G8465" s="98"/>
      <c r="H8465" s="98"/>
      <c r="I8465" s="130"/>
      <c r="J8465" s="98"/>
      <c r="K8465" s="98"/>
      <c r="L8465" s="98"/>
      <c r="M8465" s="255"/>
      <c r="N8465" s="255"/>
      <c r="O8465" s="98"/>
      <c r="P8465" s="98"/>
      <c r="Q8465" s="130"/>
    </row>
    <row r="8466" spans="1:17" ht="12.6" customHeight="1" x14ac:dyDescent="0.2">
      <c r="A8466" s="234"/>
      <c r="B8466" s="98"/>
      <c r="C8466" s="130"/>
      <c r="D8466" s="240"/>
      <c r="E8466" s="240"/>
      <c r="F8466" s="224"/>
      <c r="G8466" s="98"/>
      <c r="H8466" s="98"/>
      <c r="I8466" s="130"/>
      <c r="J8466" s="98"/>
      <c r="K8466" s="98"/>
      <c r="L8466" s="98"/>
      <c r="M8466" s="255"/>
      <c r="N8466" s="255"/>
      <c r="O8466" s="98"/>
      <c r="P8466" s="98"/>
      <c r="Q8466" s="130"/>
    </row>
    <row r="8467" spans="1:17" ht="12.6" customHeight="1" x14ac:dyDescent="0.2">
      <c r="A8467" s="234"/>
      <c r="B8467" s="98"/>
      <c r="C8467" s="130"/>
      <c r="D8467" s="240"/>
      <c r="E8467" s="240"/>
      <c r="F8467" s="224"/>
      <c r="G8467" s="98"/>
      <c r="H8467" s="98"/>
      <c r="I8467" s="130"/>
      <c r="J8467" s="98"/>
      <c r="K8467" s="98"/>
      <c r="L8467" s="98"/>
      <c r="M8467" s="255"/>
      <c r="N8467" s="255"/>
      <c r="O8467" s="98"/>
      <c r="P8467" s="98"/>
      <c r="Q8467" s="130"/>
    </row>
    <row r="8468" spans="1:17" ht="12.6" customHeight="1" x14ac:dyDescent="0.2">
      <c r="A8468" s="234"/>
      <c r="B8468" s="98"/>
      <c r="C8468" s="130"/>
      <c r="D8468" s="240"/>
      <c r="E8468" s="240"/>
      <c r="F8468" s="224"/>
      <c r="G8468" s="98"/>
      <c r="H8468" s="98"/>
      <c r="I8468" s="130"/>
      <c r="J8468" s="98"/>
      <c r="K8468" s="98"/>
      <c r="L8468" s="98"/>
      <c r="M8468" s="255"/>
      <c r="N8468" s="255"/>
      <c r="O8468" s="98"/>
      <c r="P8468" s="98"/>
      <c r="Q8468" s="130"/>
    </row>
    <row r="8469" spans="1:17" ht="12.6" customHeight="1" x14ac:dyDescent="0.2">
      <c r="A8469" s="234"/>
      <c r="B8469" s="98"/>
      <c r="C8469" s="130"/>
      <c r="D8469" s="240"/>
      <c r="E8469" s="240"/>
      <c r="F8469" s="224"/>
      <c r="G8469" s="98"/>
      <c r="H8469" s="98"/>
      <c r="I8469" s="130"/>
      <c r="J8469" s="98"/>
      <c r="K8469" s="98"/>
      <c r="L8469" s="98"/>
      <c r="M8469" s="255"/>
      <c r="N8469" s="255"/>
      <c r="O8469" s="98"/>
      <c r="P8469" s="98"/>
      <c r="Q8469" s="130"/>
    </row>
    <row r="8470" spans="1:17" ht="12.6" customHeight="1" x14ac:dyDescent="0.2">
      <c r="A8470" s="234"/>
      <c r="B8470" s="98"/>
      <c r="C8470" s="130"/>
      <c r="D8470" s="240"/>
      <c r="E8470" s="240"/>
      <c r="F8470" s="224"/>
      <c r="G8470" s="98"/>
      <c r="H8470" s="98"/>
      <c r="I8470" s="130"/>
      <c r="J8470" s="98"/>
      <c r="K8470" s="98"/>
      <c r="L8470" s="98"/>
      <c r="M8470" s="255"/>
      <c r="N8470" s="255"/>
      <c r="O8470" s="98"/>
      <c r="P8470" s="98"/>
      <c r="Q8470" s="130"/>
    </row>
    <row r="8471" spans="1:17" ht="12.6" customHeight="1" x14ac:dyDescent="0.2">
      <c r="A8471" s="234"/>
      <c r="B8471" s="98"/>
      <c r="C8471" s="130"/>
      <c r="D8471" s="240"/>
      <c r="E8471" s="240"/>
      <c r="F8471" s="224"/>
      <c r="G8471" s="98"/>
      <c r="H8471" s="98"/>
      <c r="I8471" s="130"/>
      <c r="J8471" s="98"/>
      <c r="K8471" s="98"/>
      <c r="L8471" s="98"/>
      <c r="M8471" s="255"/>
      <c r="N8471" s="255"/>
      <c r="O8471" s="98"/>
      <c r="P8471" s="98"/>
      <c r="Q8471" s="130"/>
    </row>
    <row r="8472" spans="1:17" ht="12.6" customHeight="1" x14ac:dyDescent="0.2">
      <c r="A8472" s="234"/>
      <c r="B8472" s="98"/>
      <c r="C8472" s="130"/>
      <c r="D8472" s="240"/>
      <c r="E8472" s="240"/>
      <c r="F8472" s="224"/>
      <c r="G8472" s="98"/>
      <c r="H8472" s="98"/>
      <c r="I8472" s="130"/>
      <c r="J8472" s="98"/>
      <c r="K8472" s="98"/>
      <c r="L8472" s="98"/>
      <c r="M8472" s="255"/>
      <c r="N8472" s="255"/>
      <c r="O8472" s="98"/>
      <c r="P8472" s="98"/>
      <c r="Q8472" s="130"/>
    </row>
    <row r="8473" spans="1:17" ht="12.6" customHeight="1" x14ac:dyDescent="0.2">
      <c r="A8473" s="234"/>
      <c r="B8473" s="98"/>
      <c r="C8473" s="130"/>
      <c r="D8473" s="240"/>
      <c r="E8473" s="240"/>
      <c r="F8473" s="224"/>
      <c r="G8473" s="98"/>
      <c r="H8473" s="98"/>
      <c r="I8473" s="130"/>
      <c r="J8473" s="98"/>
      <c r="K8473" s="98"/>
      <c r="L8473" s="98"/>
      <c r="M8473" s="255"/>
      <c r="N8473" s="255"/>
      <c r="O8473" s="98"/>
      <c r="P8473" s="98"/>
      <c r="Q8473" s="130"/>
    </row>
    <row r="8474" spans="1:17" ht="12.6" customHeight="1" x14ac:dyDescent="0.2">
      <c r="A8474" s="234"/>
      <c r="B8474" s="98"/>
      <c r="C8474" s="130"/>
      <c r="D8474" s="240"/>
      <c r="E8474" s="240"/>
      <c r="F8474" s="224"/>
      <c r="G8474" s="98"/>
      <c r="H8474" s="98"/>
      <c r="I8474" s="130"/>
      <c r="J8474" s="98"/>
      <c r="K8474" s="98"/>
      <c r="L8474" s="98"/>
      <c r="M8474" s="255"/>
      <c r="N8474" s="255"/>
      <c r="O8474" s="98"/>
      <c r="P8474" s="98"/>
      <c r="Q8474" s="130"/>
    </row>
    <row r="8475" spans="1:17" ht="12.6" customHeight="1" x14ac:dyDescent="0.2">
      <c r="A8475" s="234"/>
      <c r="B8475" s="98"/>
      <c r="C8475" s="130"/>
      <c r="D8475" s="240"/>
      <c r="E8475" s="240"/>
      <c r="F8475" s="224"/>
      <c r="G8475" s="98"/>
      <c r="H8475" s="98"/>
      <c r="I8475" s="130"/>
      <c r="J8475" s="98"/>
      <c r="K8475" s="98"/>
      <c r="L8475" s="98"/>
      <c r="M8475" s="255"/>
      <c r="N8475" s="255"/>
      <c r="O8475" s="98"/>
      <c r="P8475" s="98"/>
      <c r="Q8475" s="130"/>
    </row>
    <row r="8476" spans="1:17" ht="12.6" customHeight="1" x14ac:dyDescent="0.2">
      <c r="A8476" s="234"/>
      <c r="B8476" s="98"/>
      <c r="C8476" s="130"/>
      <c r="D8476" s="240"/>
      <c r="E8476" s="240"/>
      <c r="F8476" s="224"/>
      <c r="G8476" s="98"/>
      <c r="H8476" s="98"/>
      <c r="I8476" s="130"/>
      <c r="J8476" s="98"/>
      <c r="K8476" s="98"/>
      <c r="L8476" s="98"/>
      <c r="M8476" s="255"/>
      <c r="N8476" s="255"/>
      <c r="O8476" s="98"/>
      <c r="P8476" s="98"/>
      <c r="Q8476" s="130"/>
    </row>
    <row r="8477" spans="1:17" ht="12.6" customHeight="1" x14ac:dyDescent="0.2">
      <c r="A8477" s="234"/>
      <c r="B8477" s="98"/>
      <c r="C8477" s="130"/>
      <c r="D8477" s="240"/>
      <c r="E8477" s="240"/>
      <c r="F8477" s="224"/>
      <c r="G8477" s="98"/>
      <c r="H8477" s="98"/>
      <c r="I8477" s="130"/>
      <c r="J8477" s="98"/>
      <c r="K8477" s="98"/>
      <c r="L8477" s="98"/>
      <c r="M8477" s="255"/>
      <c r="N8477" s="255"/>
      <c r="O8477" s="98"/>
      <c r="P8477" s="98"/>
      <c r="Q8477" s="130"/>
    </row>
    <row r="8478" spans="1:17" ht="12.6" customHeight="1" x14ac:dyDescent="0.2">
      <c r="A8478" s="234"/>
      <c r="B8478" s="98"/>
      <c r="C8478" s="130"/>
      <c r="D8478" s="240"/>
      <c r="E8478" s="240"/>
      <c r="F8478" s="224"/>
      <c r="G8478" s="98"/>
      <c r="H8478" s="98"/>
      <c r="I8478" s="130"/>
      <c r="J8478" s="98"/>
      <c r="K8478" s="98"/>
      <c r="L8478" s="98"/>
      <c r="M8478" s="255"/>
      <c r="N8478" s="255"/>
      <c r="O8478" s="98"/>
      <c r="P8478" s="98"/>
      <c r="Q8478" s="130"/>
    </row>
    <row r="8479" spans="1:17" ht="12.6" customHeight="1" x14ac:dyDescent="0.2">
      <c r="A8479" s="234"/>
      <c r="B8479" s="98"/>
      <c r="C8479" s="130"/>
      <c r="D8479" s="240"/>
      <c r="E8479" s="240"/>
      <c r="F8479" s="224"/>
      <c r="G8479" s="98"/>
      <c r="H8479" s="98"/>
      <c r="I8479" s="130"/>
      <c r="J8479" s="98"/>
      <c r="K8479" s="98"/>
      <c r="L8479" s="98"/>
      <c r="M8479" s="255"/>
      <c r="N8479" s="255"/>
      <c r="O8479" s="98"/>
      <c r="P8479" s="98"/>
      <c r="Q8479" s="130"/>
    </row>
    <row r="8480" spans="1:17" ht="12.6" customHeight="1" x14ac:dyDescent="0.2">
      <c r="A8480" s="234"/>
      <c r="B8480" s="98"/>
      <c r="C8480" s="130"/>
      <c r="D8480" s="240"/>
      <c r="E8480" s="240"/>
      <c r="F8480" s="224"/>
      <c r="G8480" s="98"/>
      <c r="H8480" s="98"/>
      <c r="I8480" s="130"/>
      <c r="J8480" s="98"/>
      <c r="K8480" s="98"/>
      <c r="L8480" s="98"/>
      <c r="M8480" s="255"/>
      <c r="N8480" s="255"/>
      <c r="O8480" s="98"/>
      <c r="P8480" s="98"/>
      <c r="Q8480" s="130"/>
    </row>
    <row r="8481" spans="1:17" ht="12.6" customHeight="1" x14ac:dyDescent="0.2">
      <c r="A8481" s="234"/>
      <c r="B8481" s="98"/>
      <c r="C8481" s="130"/>
      <c r="D8481" s="240"/>
      <c r="E8481" s="240"/>
      <c r="F8481" s="224"/>
      <c r="G8481" s="98"/>
      <c r="H8481" s="98"/>
      <c r="I8481" s="130"/>
      <c r="J8481" s="98"/>
      <c r="K8481" s="98"/>
      <c r="L8481" s="98"/>
      <c r="M8481" s="255"/>
      <c r="N8481" s="255"/>
      <c r="O8481" s="98"/>
      <c r="P8481" s="98"/>
      <c r="Q8481" s="130"/>
    </row>
    <row r="8482" spans="1:17" ht="12.6" customHeight="1" x14ac:dyDescent="0.2">
      <c r="A8482" s="234"/>
      <c r="B8482" s="98"/>
      <c r="C8482" s="130"/>
      <c r="D8482" s="240"/>
      <c r="E8482" s="240"/>
      <c r="F8482" s="224"/>
      <c r="G8482" s="98"/>
      <c r="H8482" s="98"/>
      <c r="I8482" s="130"/>
      <c r="J8482" s="98"/>
      <c r="K8482" s="98"/>
      <c r="L8482" s="98"/>
      <c r="M8482" s="255"/>
      <c r="N8482" s="255"/>
      <c r="O8482" s="98"/>
      <c r="P8482" s="98"/>
      <c r="Q8482" s="130"/>
    </row>
    <row r="8483" spans="1:17" ht="12.6" customHeight="1" x14ac:dyDescent="0.2">
      <c r="A8483" s="234"/>
      <c r="B8483" s="98"/>
      <c r="C8483" s="130"/>
      <c r="D8483" s="240"/>
      <c r="E8483" s="240"/>
      <c r="F8483" s="224"/>
      <c r="G8483" s="98"/>
      <c r="H8483" s="98"/>
      <c r="I8483" s="130"/>
      <c r="J8483" s="98"/>
      <c r="K8483" s="98"/>
      <c r="L8483" s="98"/>
      <c r="M8483" s="255"/>
      <c r="N8483" s="255"/>
      <c r="O8483" s="98"/>
      <c r="P8483" s="98"/>
      <c r="Q8483" s="130"/>
    </row>
    <row r="8484" spans="1:17" ht="12.6" customHeight="1" x14ac:dyDescent="0.2">
      <c r="A8484" s="234"/>
      <c r="B8484" s="98"/>
      <c r="C8484" s="130"/>
      <c r="D8484" s="240"/>
      <c r="E8484" s="240"/>
      <c r="F8484" s="224"/>
      <c r="G8484" s="98"/>
      <c r="H8484" s="98"/>
      <c r="I8484" s="130"/>
      <c r="J8484" s="98"/>
      <c r="K8484" s="98"/>
      <c r="L8484" s="98"/>
      <c r="M8484" s="255"/>
      <c r="N8484" s="255"/>
      <c r="O8484" s="98"/>
      <c r="P8484" s="98"/>
      <c r="Q8484" s="130"/>
    </row>
    <row r="8485" spans="1:17" ht="12.6" customHeight="1" x14ac:dyDescent="0.2">
      <c r="A8485" s="234"/>
      <c r="B8485" s="98"/>
      <c r="C8485" s="130"/>
      <c r="D8485" s="240"/>
      <c r="E8485" s="240"/>
      <c r="F8485" s="224"/>
      <c r="G8485" s="98"/>
      <c r="H8485" s="98"/>
      <c r="I8485" s="130"/>
      <c r="J8485" s="98"/>
      <c r="K8485" s="98"/>
      <c r="L8485" s="98"/>
      <c r="M8485" s="255"/>
      <c r="N8485" s="255"/>
      <c r="O8485" s="98"/>
      <c r="P8485" s="98"/>
      <c r="Q8485" s="130"/>
    </row>
    <row r="8486" spans="1:17" ht="12.6" customHeight="1" x14ac:dyDescent="0.2">
      <c r="A8486" s="234"/>
      <c r="B8486" s="98"/>
      <c r="C8486" s="130"/>
      <c r="D8486" s="240"/>
      <c r="E8486" s="240"/>
      <c r="F8486" s="224"/>
      <c r="G8486" s="98"/>
      <c r="H8486" s="98"/>
      <c r="I8486" s="130"/>
      <c r="J8486" s="98"/>
      <c r="K8486" s="98"/>
      <c r="L8486" s="98"/>
      <c r="M8486" s="255"/>
      <c r="N8486" s="255"/>
      <c r="O8486" s="98"/>
      <c r="P8486" s="98"/>
      <c r="Q8486" s="130"/>
    </row>
    <row r="8487" spans="1:17" ht="12.6" customHeight="1" x14ac:dyDescent="0.2">
      <c r="A8487" s="234"/>
      <c r="B8487" s="98"/>
      <c r="C8487" s="130"/>
      <c r="D8487" s="240"/>
      <c r="E8487" s="240"/>
      <c r="F8487" s="224"/>
      <c r="G8487" s="98"/>
      <c r="H8487" s="98"/>
      <c r="I8487" s="130"/>
      <c r="J8487" s="98"/>
      <c r="K8487" s="98"/>
      <c r="L8487" s="98"/>
      <c r="M8487" s="255"/>
      <c r="N8487" s="255"/>
      <c r="O8487" s="98"/>
      <c r="P8487" s="98"/>
      <c r="Q8487" s="130"/>
    </row>
    <row r="8488" spans="1:17" ht="12.6" customHeight="1" x14ac:dyDescent="0.2">
      <c r="A8488" s="234"/>
      <c r="B8488" s="98"/>
      <c r="C8488" s="130"/>
      <c r="D8488" s="240"/>
      <c r="E8488" s="240"/>
      <c r="F8488" s="224"/>
      <c r="G8488" s="98"/>
      <c r="H8488" s="98"/>
      <c r="I8488" s="130"/>
      <c r="J8488" s="98"/>
      <c r="K8488" s="98"/>
      <c r="L8488" s="98"/>
      <c r="M8488" s="255"/>
      <c r="N8488" s="255"/>
      <c r="O8488" s="98"/>
      <c r="P8488" s="98"/>
      <c r="Q8488" s="130"/>
    </row>
    <row r="8489" spans="1:17" ht="12.6" customHeight="1" x14ac:dyDescent="0.2">
      <c r="A8489" s="234"/>
      <c r="B8489" s="98"/>
      <c r="C8489" s="130"/>
      <c r="D8489" s="240"/>
      <c r="E8489" s="240"/>
      <c r="F8489" s="224"/>
      <c r="G8489" s="98"/>
      <c r="H8489" s="98"/>
      <c r="I8489" s="130"/>
      <c r="J8489" s="98"/>
      <c r="K8489" s="98"/>
      <c r="L8489" s="98"/>
      <c r="M8489" s="255"/>
      <c r="N8489" s="255"/>
      <c r="O8489" s="98"/>
      <c r="P8489" s="98"/>
      <c r="Q8489" s="130"/>
    </row>
    <row r="8490" spans="1:17" ht="12.6" customHeight="1" x14ac:dyDescent="0.2">
      <c r="A8490" s="234"/>
      <c r="B8490" s="98"/>
      <c r="C8490" s="130"/>
      <c r="D8490" s="240"/>
      <c r="E8490" s="240"/>
      <c r="F8490" s="224"/>
      <c r="G8490" s="98"/>
      <c r="H8490" s="98"/>
      <c r="I8490" s="130"/>
      <c r="J8490" s="98"/>
      <c r="K8490" s="98"/>
      <c r="L8490" s="98"/>
      <c r="M8490" s="255"/>
      <c r="N8490" s="255"/>
      <c r="O8490" s="98"/>
      <c r="P8490" s="98"/>
      <c r="Q8490" s="130"/>
    </row>
    <row r="8491" spans="1:17" ht="12.6" customHeight="1" x14ac:dyDescent="0.2">
      <c r="A8491" s="234"/>
      <c r="B8491" s="98"/>
      <c r="C8491" s="130"/>
      <c r="D8491" s="240"/>
      <c r="E8491" s="240"/>
      <c r="F8491" s="224"/>
      <c r="G8491" s="98"/>
      <c r="H8491" s="98"/>
      <c r="I8491" s="130"/>
      <c r="J8491" s="98"/>
      <c r="K8491" s="98"/>
      <c r="L8491" s="98"/>
      <c r="M8491" s="255"/>
      <c r="N8491" s="255"/>
      <c r="O8491" s="98"/>
      <c r="P8491" s="98"/>
      <c r="Q8491" s="130"/>
    </row>
    <row r="8492" spans="1:17" ht="12.6" customHeight="1" x14ac:dyDescent="0.2">
      <c r="A8492" s="234"/>
      <c r="B8492" s="98"/>
      <c r="C8492" s="130"/>
      <c r="D8492" s="240"/>
      <c r="E8492" s="240"/>
      <c r="F8492" s="224"/>
      <c r="G8492" s="98"/>
      <c r="H8492" s="98"/>
      <c r="I8492" s="130"/>
      <c r="J8492" s="98"/>
      <c r="K8492" s="98"/>
      <c r="L8492" s="98"/>
      <c r="M8492" s="255"/>
      <c r="N8492" s="255"/>
      <c r="O8492" s="98"/>
      <c r="P8492" s="98"/>
      <c r="Q8492" s="130"/>
    </row>
    <row r="8493" spans="1:17" ht="12.6" customHeight="1" x14ac:dyDescent="0.2">
      <c r="A8493" s="234"/>
      <c r="B8493" s="98"/>
      <c r="C8493" s="130"/>
      <c r="D8493" s="240"/>
      <c r="E8493" s="240"/>
      <c r="F8493" s="224"/>
      <c r="G8493" s="98"/>
      <c r="H8493" s="98"/>
      <c r="I8493" s="130"/>
      <c r="J8493" s="98"/>
      <c r="K8493" s="98"/>
      <c r="L8493" s="98"/>
      <c r="M8493" s="255"/>
      <c r="N8493" s="255"/>
      <c r="O8493" s="98"/>
      <c r="P8493" s="98"/>
      <c r="Q8493" s="130"/>
    </row>
    <row r="8494" spans="1:17" ht="12.6" customHeight="1" x14ac:dyDescent="0.2">
      <c r="A8494" s="234"/>
      <c r="B8494" s="98"/>
      <c r="C8494" s="130"/>
      <c r="D8494" s="240"/>
      <c r="E8494" s="240"/>
      <c r="F8494" s="224"/>
      <c r="G8494" s="98"/>
      <c r="H8494" s="98"/>
      <c r="I8494" s="130"/>
      <c r="J8494" s="98"/>
      <c r="K8494" s="98"/>
      <c r="L8494" s="98"/>
      <c r="M8494" s="255"/>
      <c r="N8494" s="255"/>
      <c r="O8494" s="98"/>
      <c r="P8494" s="98"/>
      <c r="Q8494" s="130"/>
    </row>
    <row r="8495" spans="1:17" ht="12.6" customHeight="1" x14ac:dyDescent="0.2">
      <c r="A8495" s="234"/>
      <c r="B8495" s="98"/>
      <c r="C8495" s="130"/>
      <c r="D8495" s="240"/>
      <c r="E8495" s="240"/>
      <c r="F8495" s="224"/>
      <c r="G8495" s="98"/>
      <c r="H8495" s="98"/>
      <c r="I8495" s="130"/>
      <c r="J8495" s="98"/>
      <c r="K8495" s="98"/>
      <c r="L8495" s="98"/>
      <c r="M8495" s="255"/>
      <c r="N8495" s="255"/>
      <c r="O8495" s="98"/>
      <c r="P8495" s="98"/>
      <c r="Q8495" s="130"/>
    </row>
    <row r="8496" spans="1:17" ht="12.6" customHeight="1" x14ac:dyDescent="0.2">
      <c r="A8496" s="234"/>
      <c r="B8496" s="98"/>
      <c r="C8496" s="130"/>
      <c r="D8496" s="240"/>
      <c r="E8496" s="240"/>
      <c r="F8496" s="224"/>
      <c r="G8496" s="98"/>
      <c r="H8496" s="98"/>
      <c r="I8496" s="130"/>
      <c r="J8496" s="98"/>
      <c r="K8496" s="98"/>
      <c r="L8496" s="98"/>
      <c r="M8496" s="255"/>
      <c r="N8496" s="255"/>
      <c r="O8496" s="98"/>
      <c r="P8496" s="98"/>
      <c r="Q8496" s="130"/>
    </row>
    <row r="8497" spans="1:17" ht="12.6" customHeight="1" x14ac:dyDescent="0.2">
      <c r="A8497" s="234"/>
      <c r="B8497" s="98"/>
      <c r="C8497" s="130"/>
      <c r="D8497" s="240"/>
      <c r="E8497" s="240"/>
      <c r="F8497" s="224"/>
      <c r="G8497" s="98"/>
      <c r="H8497" s="98"/>
      <c r="I8497" s="130"/>
      <c r="J8497" s="98"/>
      <c r="K8497" s="98"/>
      <c r="L8497" s="98"/>
      <c r="M8497" s="255"/>
      <c r="N8497" s="255"/>
      <c r="O8497" s="98"/>
      <c r="P8497" s="98"/>
      <c r="Q8497" s="130"/>
    </row>
    <row r="8498" spans="1:17" ht="12.6" customHeight="1" x14ac:dyDescent="0.2">
      <c r="A8498" s="234"/>
      <c r="B8498" s="98"/>
      <c r="C8498" s="130"/>
      <c r="D8498" s="240"/>
      <c r="E8498" s="240"/>
      <c r="F8498" s="224"/>
      <c r="G8498" s="98"/>
      <c r="H8498" s="98"/>
      <c r="I8498" s="130"/>
      <c r="J8498" s="98"/>
      <c r="K8498" s="98"/>
      <c r="L8498" s="98"/>
      <c r="M8498" s="255"/>
      <c r="N8498" s="255"/>
      <c r="O8498" s="98"/>
      <c r="P8498" s="98"/>
      <c r="Q8498" s="130"/>
    </row>
    <row r="8499" spans="1:17" ht="12.6" customHeight="1" x14ac:dyDescent="0.2">
      <c r="A8499" s="234"/>
      <c r="B8499" s="98"/>
      <c r="C8499" s="130"/>
      <c r="D8499" s="240"/>
      <c r="E8499" s="240"/>
      <c r="F8499" s="224"/>
      <c r="G8499" s="98"/>
      <c r="H8499" s="98"/>
      <c r="I8499" s="130"/>
      <c r="J8499" s="98"/>
      <c r="K8499" s="98"/>
      <c r="L8499" s="98"/>
      <c r="M8499" s="255"/>
      <c r="N8499" s="255"/>
      <c r="O8499" s="98"/>
      <c r="P8499" s="98"/>
      <c r="Q8499" s="130"/>
    </row>
    <row r="8500" spans="1:17" ht="12.6" customHeight="1" x14ac:dyDescent="0.2">
      <c r="A8500" s="234"/>
      <c r="B8500" s="98"/>
      <c r="C8500" s="130"/>
      <c r="D8500" s="240"/>
      <c r="E8500" s="240"/>
      <c r="F8500" s="224"/>
      <c r="G8500" s="98"/>
      <c r="H8500" s="98"/>
      <c r="I8500" s="130"/>
      <c r="J8500" s="98"/>
      <c r="K8500" s="98"/>
      <c r="L8500" s="98"/>
      <c r="M8500" s="255"/>
      <c r="N8500" s="255"/>
      <c r="O8500" s="98"/>
      <c r="P8500" s="98"/>
      <c r="Q8500" s="130"/>
    </row>
    <row r="8501" spans="1:17" ht="12.6" customHeight="1" x14ac:dyDescent="0.2">
      <c r="A8501" s="234"/>
      <c r="B8501" s="98"/>
      <c r="C8501" s="130"/>
      <c r="D8501" s="240"/>
      <c r="E8501" s="240"/>
      <c r="F8501" s="224"/>
      <c r="G8501" s="98"/>
      <c r="H8501" s="98"/>
      <c r="I8501" s="130"/>
      <c r="J8501" s="98"/>
      <c r="K8501" s="98"/>
      <c r="L8501" s="98"/>
      <c r="M8501" s="255"/>
      <c r="N8501" s="255"/>
      <c r="O8501" s="98"/>
      <c r="P8501" s="98"/>
      <c r="Q8501" s="130"/>
    </row>
    <row r="8502" spans="1:17" ht="12.6" customHeight="1" x14ac:dyDescent="0.2">
      <c r="A8502" s="234"/>
      <c r="B8502" s="98"/>
      <c r="C8502" s="130"/>
      <c r="D8502" s="240"/>
      <c r="E8502" s="240"/>
      <c r="F8502" s="224"/>
      <c r="G8502" s="98"/>
      <c r="H8502" s="98"/>
      <c r="I8502" s="130"/>
      <c r="J8502" s="98"/>
      <c r="K8502" s="98"/>
      <c r="L8502" s="98"/>
      <c r="M8502" s="255"/>
      <c r="N8502" s="255"/>
      <c r="O8502" s="98"/>
      <c r="P8502" s="98"/>
      <c r="Q8502" s="130"/>
    </row>
    <row r="8503" spans="1:17" ht="12.6" customHeight="1" x14ac:dyDescent="0.2">
      <c r="A8503" s="234"/>
      <c r="B8503" s="98"/>
      <c r="C8503" s="130"/>
      <c r="D8503" s="240"/>
      <c r="E8503" s="240"/>
      <c r="F8503" s="224"/>
      <c r="G8503" s="98"/>
      <c r="H8503" s="98"/>
      <c r="I8503" s="130"/>
      <c r="J8503" s="98"/>
      <c r="K8503" s="98"/>
      <c r="L8503" s="98"/>
      <c r="M8503" s="255"/>
      <c r="N8503" s="255"/>
      <c r="O8503" s="98"/>
      <c r="P8503" s="98"/>
      <c r="Q8503" s="130"/>
    </row>
    <row r="8504" spans="1:17" ht="12.6" customHeight="1" x14ac:dyDescent="0.2">
      <c r="A8504" s="234"/>
      <c r="B8504" s="98"/>
      <c r="C8504" s="130"/>
      <c r="D8504" s="240"/>
      <c r="E8504" s="240"/>
      <c r="F8504" s="224"/>
      <c r="G8504" s="98"/>
      <c r="H8504" s="98"/>
      <c r="I8504" s="130"/>
      <c r="J8504" s="98"/>
      <c r="K8504" s="98"/>
      <c r="L8504" s="98"/>
      <c r="M8504" s="255"/>
      <c r="N8504" s="255"/>
      <c r="O8504" s="98"/>
      <c r="P8504" s="98"/>
      <c r="Q8504" s="130"/>
    </row>
    <row r="8505" spans="1:17" ht="12.6" customHeight="1" x14ac:dyDescent="0.2">
      <c r="A8505" s="234"/>
      <c r="B8505" s="98"/>
      <c r="C8505" s="130"/>
      <c r="D8505" s="240"/>
      <c r="E8505" s="240"/>
      <c r="F8505" s="224"/>
      <c r="G8505" s="98"/>
      <c r="H8505" s="98"/>
      <c r="I8505" s="130"/>
      <c r="J8505" s="98"/>
      <c r="K8505" s="98"/>
      <c r="L8505" s="98"/>
      <c r="M8505" s="255"/>
      <c r="N8505" s="255"/>
      <c r="O8505" s="98"/>
      <c r="P8505" s="98"/>
      <c r="Q8505" s="130"/>
    </row>
    <row r="8506" spans="1:17" ht="12.6" customHeight="1" x14ac:dyDescent="0.2">
      <c r="A8506" s="234"/>
      <c r="B8506" s="98"/>
      <c r="C8506" s="130"/>
      <c r="D8506" s="240"/>
      <c r="E8506" s="240"/>
      <c r="F8506" s="224"/>
      <c r="G8506" s="98"/>
      <c r="H8506" s="98"/>
      <c r="I8506" s="130"/>
      <c r="J8506" s="98"/>
      <c r="K8506" s="98"/>
      <c r="L8506" s="98"/>
      <c r="M8506" s="255"/>
      <c r="N8506" s="255"/>
      <c r="O8506" s="98"/>
      <c r="P8506" s="98"/>
      <c r="Q8506" s="130"/>
    </row>
    <row r="8507" spans="1:17" ht="12.6" customHeight="1" x14ac:dyDescent="0.2">
      <c r="A8507" s="234"/>
      <c r="B8507" s="98"/>
      <c r="C8507" s="130"/>
      <c r="D8507" s="240"/>
      <c r="E8507" s="240"/>
      <c r="F8507" s="224"/>
      <c r="G8507" s="98"/>
      <c r="H8507" s="98"/>
      <c r="I8507" s="130"/>
      <c r="J8507" s="98"/>
      <c r="K8507" s="98"/>
      <c r="L8507" s="98"/>
      <c r="M8507" s="255"/>
      <c r="N8507" s="255"/>
      <c r="O8507" s="98"/>
      <c r="P8507" s="98"/>
      <c r="Q8507" s="130"/>
    </row>
    <row r="8508" spans="1:17" ht="12.6" customHeight="1" x14ac:dyDescent="0.2">
      <c r="A8508" s="234"/>
      <c r="B8508" s="98"/>
      <c r="C8508" s="130"/>
      <c r="D8508" s="240"/>
      <c r="E8508" s="240"/>
      <c r="F8508" s="224"/>
      <c r="G8508" s="98"/>
      <c r="H8508" s="98"/>
      <c r="I8508" s="130"/>
      <c r="J8508" s="98"/>
      <c r="K8508" s="98"/>
      <c r="L8508" s="98"/>
      <c r="M8508" s="255"/>
      <c r="N8508" s="255"/>
      <c r="O8508" s="98"/>
      <c r="P8508" s="98"/>
      <c r="Q8508" s="130"/>
    </row>
    <row r="8509" spans="1:17" ht="12.6" customHeight="1" x14ac:dyDescent="0.2">
      <c r="A8509" s="234"/>
      <c r="B8509" s="98"/>
      <c r="C8509" s="130"/>
      <c r="D8509" s="240"/>
      <c r="E8509" s="240"/>
      <c r="F8509" s="224"/>
      <c r="G8509" s="98"/>
      <c r="H8509" s="98"/>
      <c r="I8509" s="130"/>
      <c r="J8509" s="98"/>
      <c r="K8509" s="98"/>
      <c r="L8509" s="98"/>
      <c r="M8509" s="255"/>
      <c r="N8509" s="255"/>
      <c r="O8509" s="98"/>
      <c r="P8509" s="98"/>
      <c r="Q8509" s="130"/>
    </row>
    <row r="8510" spans="1:17" ht="12.6" customHeight="1" x14ac:dyDescent="0.2">
      <c r="A8510" s="234"/>
      <c r="B8510" s="98"/>
      <c r="C8510" s="130"/>
      <c r="D8510" s="240"/>
      <c r="E8510" s="240"/>
      <c r="F8510" s="224"/>
      <c r="G8510" s="98"/>
      <c r="H8510" s="98"/>
      <c r="I8510" s="130"/>
      <c r="J8510" s="98"/>
      <c r="K8510" s="98"/>
      <c r="L8510" s="98"/>
      <c r="M8510" s="255"/>
      <c r="N8510" s="255"/>
      <c r="O8510" s="98"/>
      <c r="P8510" s="98"/>
      <c r="Q8510" s="130"/>
    </row>
    <row r="8511" spans="1:17" ht="12.6" customHeight="1" x14ac:dyDescent="0.2">
      <c r="A8511" s="234"/>
      <c r="B8511" s="98"/>
      <c r="C8511" s="130"/>
      <c r="D8511" s="240"/>
      <c r="E8511" s="240"/>
      <c r="F8511" s="224"/>
      <c r="G8511" s="98"/>
      <c r="H8511" s="98"/>
      <c r="I8511" s="130"/>
      <c r="J8511" s="98"/>
      <c r="K8511" s="98"/>
      <c r="L8511" s="98"/>
      <c r="M8511" s="255"/>
      <c r="N8511" s="255"/>
      <c r="O8511" s="98"/>
      <c r="P8511" s="98"/>
      <c r="Q8511" s="130"/>
    </row>
    <row r="8512" spans="1:17" ht="12.6" customHeight="1" x14ac:dyDescent="0.2">
      <c r="A8512" s="234"/>
      <c r="B8512" s="98"/>
      <c r="C8512" s="130"/>
      <c r="D8512" s="240"/>
      <c r="E8512" s="240"/>
      <c r="F8512" s="224"/>
      <c r="G8512" s="98"/>
      <c r="H8512" s="98"/>
      <c r="I8512" s="130"/>
      <c r="J8512" s="98"/>
      <c r="K8512" s="98"/>
      <c r="L8512" s="98"/>
      <c r="M8512" s="255"/>
      <c r="N8512" s="255"/>
      <c r="O8512" s="98"/>
      <c r="P8512" s="98"/>
      <c r="Q8512" s="130"/>
    </row>
    <row r="8513" spans="1:17" ht="12.6" customHeight="1" x14ac:dyDescent="0.2">
      <c r="A8513" s="234"/>
      <c r="B8513" s="98"/>
      <c r="C8513" s="130"/>
      <c r="D8513" s="240"/>
      <c r="E8513" s="240"/>
      <c r="F8513" s="224"/>
      <c r="G8513" s="98"/>
      <c r="H8513" s="98"/>
      <c r="I8513" s="130"/>
      <c r="J8513" s="98"/>
      <c r="K8513" s="98"/>
      <c r="L8513" s="98"/>
      <c r="M8513" s="255"/>
      <c r="N8513" s="255"/>
      <c r="O8513" s="98"/>
      <c r="P8513" s="98"/>
      <c r="Q8513" s="130"/>
    </row>
    <row r="8514" spans="1:17" ht="12.6" customHeight="1" x14ac:dyDescent="0.2">
      <c r="A8514" s="234"/>
      <c r="B8514" s="98"/>
      <c r="C8514" s="130"/>
      <c r="D8514" s="240"/>
      <c r="E8514" s="240"/>
      <c r="F8514" s="224"/>
      <c r="G8514" s="98"/>
      <c r="H8514" s="98"/>
      <c r="I8514" s="130"/>
      <c r="J8514" s="98"/>
      <c r="K8514" s="98"/>
      <c r="L8514" s="98"/>
      <c r="M8514" s="255"/>
      <c r="N8514" s="255"/>
      <c r="O8514" s="98"/>
      <c r="P8514" s="98"/>
      <c r="Q8514" s="130"/>
    </row>
    <row r="8515" spans="1:17" ht="12.6" customHeight="1" x14ac:dyDescent="0.2">
      <c r="A8515" s="234"/>
      <c r="B8515" s="98"/>
      <c r="C8515" s="130"/>
      <c r="D8515" s="240"/>
      <c r="E8515" s="240"/>
      <c r="F8515" s="224"/>
      <c r="G8515" s="98"/>
      <c r="H8515" s="98"/>
      <c r="I8515" s="130"/>
      <c r="J8515" s="98"/>
      <c r="K8515" s="98"/>
      <c r="L8515" s="98"/>
      <c r="M8515" s="255"/>
      <c r="N8515" s="255"/>
      <c r="O8515" s="98"/>
      <c r="P8515" s="98"/>
      <c r="Q8515" s="130"/>
    </row>
    <row r="8516" spans="1:17" ht="12.6" customHeight="1" x14ac:dyDescent="0.2">
      <c r="A8516" s="234"/>
      <c r="B8516" s="98"/>
      <c r="C8516" s="130"/>
      <c r="D8516" s="240"/>
      <c r="E8516" s="240"/>
      <c r="F8516" s="224"/>
      <c r="G8516" s="98"/>
      <c r="H8516" s="98"/>
      <c r="I8516" s="130"/>
      <c r="J8516" s="98"/>
      <c r="K8516" s="98"/>
      <c r="L8516" s="98"/>
      <c r="M8516" s="255"/>
      <c r="N8516" s="255"/>
      <c r="O8516" s="98"/>
      <c r="P8516" s="98"/>
      <c r="Q8516" s="130"/>
    </row>
    <row r="8517" spans="1:17" ht="12.6" customHeight="1" x14ac:dyDescent="0.2">
      <c r="A8517" s="234"/>
      <c r="B8517" s="98"/>
      <c r="C8517" s="130"/>
      <c r="D8517" s="240"/>
      <c r="E8517" s="240"/>
      <c r="F8517" s="224"/>
      <c r="G8517" s="98"/>
      <c r="H8517" s="98"/>
      <c r="I8517" s="130"/>
      <c r="J8517" s="98"/>
      <c r="K8517" s="98"/>
      <c r="L8517" s="98"/>
      <c r="M8517" s="255"/>
      <c r="N8517" s="255"/>
      <c r="O8517" s="98"/>
      <c r="P8517" s="98"/>
      <c r="Q8517" s="130"/>
    </row>
    <row r="8518" spans="1:17" ht="12.6" customHeight="1" x14ac:dyDescent="0.2">
      <c r="A8518" s="234"/>
      <c r="B8518" s="98"/>
      <c r="C8518" s="130"/>
      <c r="D8518" s="240"/>
      <c r="E8518" s="240"/>
      <c r="F8518" s="224"/>
      <c r="G8518" s="98"/>
      <c r="H8518" s="98"/>
      <c r="I8518" s="130"/>
      <c r="J8518" s="98"/>
      <c r="K8518" s="98"/>
      <c r="L8518" s="98"/>
      <c r="M8518" s="255"/>
      <c r="N8518" s="255"/>
      <c r="O8518" s="98"/>
      <c r="P8518" s="98"/>
      <c r="Q8518" s="130"/>
    </row>
    <row r="8519" spans="1:17" ht="12.6" customHeight="1" x14ac:dyDescent="0.2">
      <c r="A8519" s="234"/>
      <c r="B8519" s="98"/>
      <c r="C8519" s="130"/>
      <c r="D8519" s="240"/>
      <c r="E8519" s="240"/>
      <c r="F8519" s="224"/>
      <c r="G8519" s="98"/>
      <c r="H8519" s="98"/>
      <c r="I8519" s="130"/>
      <c r="J8519" s="98"/>
      <c r="K8519" s="98"/>
      <c r="L8519" s="98"/>
      <c r="M8519" s="255"/>
      <c r="N8519" s="255"/>
      <c r="O8519" s="98"/>
      <c r="P8519" s="98"/>
      <c r="Q8519" s="130"/>
    </row>
    <row r="8520" spans="1:17" ht="12.6" customHeight="1" x14ac:dyDescent="0.2">
      <c r="A8520" s="234"/>
      <c r="B8520" s="98"/>
      <c r="C8520" s="130"/>
      <c r="D8520" s="240"/>
      <c r="E8520" s="240"/>
      <c r="F8520" s="224"/>
      <c r="G8520" s="98"/>
      <c r="H8520" s="98"/>
      <c r="I8520" s="130"/>
      <c r="J8520" s="98"/>
      <c r="K8520" s="98"/>
      <c r="L8520" s="98"/>
      <c r="M8520" s="255"/>
      <c r="N8520" s="255"/>
      <c r="O8520" s="98"/>
      <c r="P8520" s="98"/>
      <c r="Q8520" s="130"/>
    </row>
    <row r="8521" spans="1:17" ht="12.6" customHeight="1" x14ac:dyDescent="0.2">
      <c r="A8521" s="234"/>
      <c r="B8521" s="98"/>
      <c r="C8521" s="130"/>
      <c r="D8521" s="240"/>
      <c r="E8521" s="240"/>
      <c r="F8521" s="224"/>
      <c r="G8521" s="98"/>
      <c r="H8521" s="98"/>
      <c r="I8521" s="130"/>
      <c r="J8521" s="98"/>
      <c r="K8521" s="98"/>
      <c r="L8521" s="98"/>
      <c r="M8521" s="255"/>
      <c r="N8521" s="255"/>
      <c r="O8521" s="98"/>
      <c r="P8521" s="98"/>
      <c r="Q8521" s="130"/>
    </row>
    <row r="8522" spans="1:17" ht="12.6" customHeight="1" x14ac:dyDescent="0.2">
      <c r="A8522" s="234"/>
      <c r="B8522" s="98"/>
      <c r="C8522" s="130"/>
      <c r="D8522" s="240"/>
      <c r="E8522" s="240"/>
      <c r="F8522" s="224"/>
      <c r="G8522" s="98"/>
      <c r="H8522" s="98"/>
      <c r="I8522" s="130"/>
      <c r="J8522" s="98"/>
      <c r="K8522" s="98"/>
      <c r="L8522" s="98"/>
      <c r="M8522" s="255"/>
      <c r="N8522" s="255"/>
      <c r="O8522" s="98"/>
      <c r="P8522" s="98"/>
      <c r="Q8522" s="130"/>
    </row>
    <row r="8523" spans="1:17" ht="12.6" customHeight="1" x14ac:dyDescent="0.2">
      <c r="A8523" s="234"/>
      <c r="B8523" s="98"/>
      <c r="C8523" s="130"/>
      <c r="D8523" s="240"/>
      <c r="E8523" s="240"/>
      <c r="F8523" s="224"/>
      <c r="G8523" s="98"/>
      <c r="H8523" s="98"/>
      <c r="I8523" s="130"/>
      <c r="J8523" s="98"/>
      <c r="K8523" s="98"/>
      <c r="L8523" s="98"/>
      <c r="M8523" s="255"/>
      <c r="N8523" s="255"/>
      <c r="O8523" s="98"/>
      <c r="P8523" s="98"/>
      <c r="Q8523" s="130"/>
    </row>
    <row r="8524" spans="1:17" ht="12.6" customHeight="1" x14ac:dyDescent="0.2">
      <c r="A8524" s="234"/>
      <c r="B8524" s="98"/>
      <c r="C8524" s="130"/>
      <c r="D8524" s="240"/>
      <c r="E8524" s="240"/>
      <c r="F8524" s="224"/>
      <c r="G8524" s="98"/>
      <c r="H8524" s="98"/>
      <c r="I8524" s="130"/>
      <c r="J8524" s="98"/>
      <c r="K8524" s="98"/>
      <c r="L8524" s="98"/>
      <c r="M8524" s="255"/>
      <c r="N8524" s="255"/>
      <c r="O8524" s="98"/>
      <c r="P8524" s="98"/>
      <c r="Q8524" s="130"/>
    </row>
    <row r="8525" spans="1:17" ht="12.6" customHeight="1" x14ac:dyDescent="0.2">
      <c r="A8525" s="234"/>
      <c r="B8525" s="98"/>
      <c r="C8525" s="130"/>
      <c r="D8525" s="240"/>
      <c r="E8525" s="240"/>
      <c r="F8525" s="224"/>
      <c r="G8525" s="98"/>
      <c r="H8525" s="98"/>
      <c r="I8525" s="130"/>
      <c r="J8525" s="98"/>
      <c r="K8525" s="98"/>
      <c r="L8525" s="98"/>
      <c r="M8525" s="255"/>
      <c r="N8525" s="255"/>
      <c r="O8525" s="98"/>
      <c r="P8525" s="98"/>
      <c r="Q8525" s="130"/>
    </row>
    <row r="8526" spans="1:17" ht="12.6" customHeight="1" x14ac:dyDescent="0.2">
      <c r="A8526" s="234"/>
      <c r="B8526" s="98"/>
      <c r="C8526" s="130"/>
      <c r="D8526" s="240"/>
      <c r="E8526" s="240"/>
      <c r="F8526" s="224"/>
      <c r="G8526" s="98"/>
      <c r="H8526" s="98"/>
      <c r="I8526" s="130"/>
      <c r="J8526" s="98"/>
      <c r="K8526" s="98"/>
      <c r="L8526" s="98"/>
      <c r="M8526" s="255"/>
      <c r="N8526" s="255"/>
      <c r="O8526" s="98"/>
      <c r="P8526" s="98"/>
      <c r="Q8526" s="130"/>
    </row>
    <row r="8527" spans="1:17" ht="12.6" customHeight="1" x14ac:dyDescent="0.2">
      <c r="A8527" s="234"/>
      <c r="B8527" s="98"/>
      <c r="C8527" s="130"/>
      <c r="D8527" s="240"/>
      <c r="E8527" s="240"/>
      <c r="F8527" s="224"/>
      <c r="G8527" s="98"/>
      <c r="H8527" s="98"/>
      <c r="I8527" s="130"/>
      <c r="J8527" s="98"/>
      <c r="K8527" s="98"/>
      <c r="L8527" s="98"/>
      <c r="M8527" s="255"/>
      <c r="N8527" s="255"/>
      <c r="O8527" s="98"/>
      <c r="P8527" s="98"/>
      <c r="Q8527" s="130"/>
    </row>
    <row r="8528" spans="1:17" ht="12.6" customHeight="1" x14ac:dyDescent="0.2">
      <c r="A8528" s="234"/>
      <c r="B8528" s="98"/>
      <c r="C8528" s="130"/>
      <c r="D8528" s="240"/>
      <c r="E8528" s="240"/>
      <c r="F8528" s="224"/>
      <c r="G8528" s="98"/>
      <c r="H8528" s="98"/>
      <c r="I8528" s="130"/>
      <c r="J8528" s="98"/>
      <c r="K8528" s="98"/>
      <c r="L8528" s="98"/>
      <c r="M8528" s="255"/>
      <c r="N8528" s="255"/>
      <c r="O8528" s="98"/>
      <c r="P8528" s="98"/>
      <c r="Q8528" s="130"/>
    </row>
    <row r="8529" spans="1:17" ht="12.6" customHeight="1" x14ac:dyDescent="0.2">
      <c r="A8529" s="234"/>
      <c r="B8529" s="98"/>
      <c r="C8529" s="130"/>
      <c r="D8529" s="240"/>
      <c r="E8529" s="240"/>
      <c r="F8529" s="224"/>
      <c r="G8529" s="98"/>
      <c r="H8529" s="98"/>
      <c r="I8529" s="130"/>
      <c r="J8529" s="98"/>
      <c r="K8529" s="98"/>
      <c r="L8529" s="98"/>
      <c r="M8529" s="255"/>
      <c r="N8529" s="255"/>
      <c r="O8529" s="98"/>
      <c r="P8529" s="98"/>
      <c r="Q8529" s="130"/>
    </row>
    <row r="8530" spans="1:17" ht="12.6" customHeight="1" x14ac:dyDescent="0.2">
      <c r="A8530" s="234"/>
      <c r="B8530" s="98"/>
      <c r="C8530" s="130"/>
      <c r="D8530" s="240"/>
      <c r="E8530" s="240"/>
      <c r="F8530" s="224"/>
      <c r="G8530" s="98"/>
      <c r="H8530" s="98"/>
      <c r="I8530" s="130"/>
      <c r="J8530" s="98"/>
      <c r="K8530" s="98"/>
      <c r="L8530" s="98"/>
      <c r="M8530" s="255"/>
      <c r="N8530" s="255"/>
      <c r="O8530" s="98"/>
      <c r="P8530" s="98"/>
      <c r="Q8530" s="130"/>
    </row>
    <row r="8531" spans="1:17" ht="12.6" customHeight="1" x14ac:dyDescent="0.2">
      <c r="A8531" s="234"/>
      <c r="B8531" s="98"/>
      <c r="C8531" s="130"/>
      <c r="D8531" s="240"/>
      <c r="E8531" s="240"/>
      <c r="F8531" s="224"/>
      <c r="G8531" s="98"/>
      <c r="H8531" s="98"/>
      <c r="I8531" s="130"/>
      <c r="J8531" s="98"/>
      <c r="K8531" s="98"/>
      <c r="L8531" s="98"/>
      <c r="M8531" s="255"/>
      <c r="N8531" s="255"/>
      <c r="O8531" s="98"/>
      <c r="P8531" s="98"/>
      <c r="Q8531" s="130"/>
    </row>
    <row r="8532" spans="1:17" ht="12.6" customHeight="1" x14ac:dyDescent="0.2">
      <c r="A8532" s="234"/>
      <c r="B8532" s="98"/>
      <c r="C8532" s="130"/>
      <c r="D8532" s="240"/>
      <c r="E8532" s="240"/>
      <c r="F8532" s="224"/>
      <c r="G8532" s="98"/>
      <c r="H8532" s="98"/>
      <c r="I8532" s="130"/>
      <c r="J8532" s="98"/>
      <c r="K8532" s="98"/>
      <c r="L8532" s="98"/>
      <c r="M8532" s="255"/>
      <c r="N8532" s="255"/>
      <c r="O8532" s="98"/>
      <c r="P8532" s="98"/>
      <c r="Q8532" s="130"/>
    </row>
    <row r="8533" spans="1:17" ht="12.6" customHeight="1" x14ac:dyDescent="0.2">
      <c r="A8533" s="234"/>
      <c r="B8533" s="98"/>
      <c r="C8533" s="130"/>
      <c r="D8533" s="240"/>
      <c r="E8533" s="240"/>
      <c r="F8533" s="224"/>
      <c r="G8533" s="98"/>
      <c r="H8533" s="98"/>
      <c r="I8533" s="130"/>
      <c r="J8533" s="98"/>
      <c r="K8533" s="98"/>
      <c r="L8533" s="98"/>
      <c r="M8533" s="255"/>
      <c r="N8533" s="255"/>
      <c r="O8533" s="98"/>
      <c r="P8533" s="98"/>
      <c r="Q8533" s="130"/>
    </row>
    <row r="8534" spans="1:17" ht="12.6" customHeight="1" x14ac:dyDescent="0.2">
      <c r="A8534" s="234"/>
      <c r="B8534" s="98"/>
      <c r="C8534" s="130"/>
      <c r="D8534" s="240"/>
      <c r="E8534" s="240"/>
      <c r="F8534" s="224"/>
      <c r="G8534" s="98"/>
      <c r="H8534" s="98"/>
      <c r="I8534" s="130"/>
      <c r="J8534" s="98"/>
      <c r="K8534" s="98"/>
      <c r="L8534" s="98"/>
      <c r="M8534" s="255"/>
      <c r="N8534" s="255"/>
      <c r="O8534" s="98"/>
      <c r="P8534" s="98"/>
      <c r="Q8534" s="130"/>
    </row>
    <row r="8535" spans="1:17" ht="12.6" customHeight="1" x14ac:dyDescent="0.2">
      <c r="A8535" s="234"/>
      <c r="B8535" s="98"/>
      <c r="C8535" s="130"/>
      <c r="D8535" s="240"/>
      <c r="E8535" s="240"/>
      <c r="F8535" s="224"/>
      <c r="G8535" s="98"/>
      <c r="H8535" s="98"/>
      <c r="I8535" s="130"/>
      <c r="J8535" s="98"/>
      <c r="K8535" s="98"/>
      <c r="L8535" s="98"/>
      <c r="M8535" s="255"/>
      <c r="N8535" s="255"/>
      <c r="O8535" s="98"/>
      <c r="P8535" s="98"/>
      <c r="Q8535" s="130"/>
    </row>
    <row r="8536" spans="1:17" ht="12.6" customHeight="1" x14ac:dyDescent="0.2">
      <c r="A8536" s="234"/>
      <c r="B8536" s="98"/>
      <c r="C8536" s="130"/>
      <c r="D8536" s="240"/>
      <c r="E8536" s="240"/>
      <c r="F8536" s="224"/>
      <c r="G8536" s="98"/>
      <c r="H8536" s="98"/>
      <c r="I8536" s="130"/>
      <c r="J8536" s="98"/>
      <c r="K8536" s="98"/>
      <c r="L8536" s="98"/>
      <c r="M8536" s="255"/>
      <c r="N8536" s="255"/>
      <c r="O8536" s="98"/>
      <c r="P8536" s="98"/>
      <c r="Q8536" s="130"/>
    </row>
    <row r="8537" spans="1:17" ht="12.6" customHeight="1" x14ac:dyDescent="0.2">
      <c r="A8537" s="234"/>
      <c r="B8537" s="98"/>
      <c r="C8537" s="130"/>
      <c r="D8537" s="240"/>
      <c r="E8537" s="240"/>
      <c r="F8537" s="224"/>
      <c r="G8537" s="98"/>
      <c r="H8537" s="98"/>
      <c r="I8537" s="130"/>
      <c r="J8537" s="98"/>
      <c r="K8537" s="98"/>
      <c r="L8537" s="98"/>
      <c r="M8537" s="255"/>
      <c r="N8537" s="255"/>
      <c r="O8537" s="98"/>
      <c r="P8537" s="98"/>
      <c r="Q8537" s="130"/>
    </row>
    <row r="8538" spans="1:17" ht="12.6" customHeight="1" x14ac:dyDescent="0.2">
      <c r="A8538" s="234"/>
      <c r="B8538" s="98"/>
      <c r="C8538" s="130"/>
      <c r="D8538" s="240"/>
      <c r="E8538" s="240"/>
      <c r="F8538" s="224"/>
      <c r="G8538" s="98"/>
      <c r="H8538" s="98"/>
      <c r="I8538" s="130"/>
      <c r="J8538" s="98"/>
      <c r="K8538" s="98"/>
      <c r="L8538" s="98"/>
      <c r="M8538" s="255"/>
      <c r="N8538" s="255"/>
      <c r="O8538" s="98"/>
      <c r="P8538" s="98"/>
      <c r="Q8538" s="130"/>
    </row>
    <row r="8539" spans="1:17" ht="12.6" customHeight="1" x14ac:dyDescent="0.2">
      <c r="A8539" s="234"/>
      <c r="B8539" s="98"/>
      <c r="C8539" s="130"/>
      <c r="D8539" s="240"/>
      <c r="E8539" s="240"/>
      <c r="F8539" s="224"/>
      <c r="G8539" s="98"/>
      <c r="H8539" s="98"/>
      <c r="I8539" s="130"/>
      <c r="J8539" s="98"/>
      <c r="K8539" s="98"/>
      <c r="L8539" s="98"/>
      <c r="M8539" s="255"/>
      <c r="N8539" s="255"/>
      <c r="O8539" s="98"/>
      <c r="P8539" s="98"/>
      <c r="Q8539" s="130"/>
    </row>
    <row r="8540" spans="1:17" ht="12.6" customHeight="1" x14ac:dyDescent="0.2">
      <c r="A8540" s="234"/>
      <c r="B8540" s="98"/>
      <c r="C8540" s="130"/>
      <c r="D8540" s="240"/>
      <c r="E8540" s="240"/>
      <c r="F8540" s="224"/>
      <c r="G8540" s="98"/>
      <c r="H8540" s="98"/>
      <c r="I8540" s="130"/>
      <c r="J8540" s="98"/>
      <c r="K8540" s="98"/>
      <c r="L8540" s="98"/>
      <c r="M8540" s="255"/>
      <c r="N8540" s="255"/>
      <c r="O8540" s="98"/>
      <c r="P8540" s="98"/>
      <c r="Q8540" s="130"/>
    </row>
    <row r="8541" spans="1:17" ht="12.6" customHeight="1" x14ac:dyDescent="0.2">
      <c r="A8541" s="234"/>
      <c r="B8541" s="98"/>
      <c r="C8541" s="130"/>
      <c r="D8541" s="240"/>
      <c r="E8541" s="240"/>
      <c r="F8541" s="224"/>
      <c r="G8541" s="98"/>
      <c r="H8541" s="98"/>
      <c r="I8541" s="130"/>
      <c r="J8541" s="98"/>
      <c r="K8541" s="98"/>
      <c r="L8541" s="98"/>
      <c r="M8541" s="255"/>
      <c r="N8541" s="255"/>
      <c r="O8541" s="98"/>
      <c r="P8541" s="98"/>
      <c r="Q8541" s="130"/>
    </row>
    <row r="8542" spans="1:17" ht="12.6" customHeight="1" x14ac:dyDescent="0.2">
      <c r="A8542" s="234"/>
      <c r="B8542" s="98"/>
      <c r="C8542" s="130"/>
      <c r="D8542" s="240"/>
      <c r="E8542" s="240"/>
      <c r="F8542" s="224"/>
      <c r="G8542" s="98"/>
      <c r="H8542" s="98"/>
      <c r="I8542" s="130"/>
      <c r="J8542" s="98"/>
      <c r="K8542" s="98"/>
      <c r="L8542" s="98"/>
      <c r="M8542" s="255"/>
      <c r="N8542" s="255"/>
      <c r="O8542" s="98"/>
      <c r="P8542" s="98"/>
      <c r="Q8542" s="130"/>
    </row>
    <row r="8543" spans="1:17" ht="12.6" customHeight="1" x14ac:dyDescent="0.2">
      <c r="A8543" s="234"/>
      <c r="B8543" s="98"/>
      <c r="C8543" s="130"/>
      <c r="D8543" s="240"/>
      <c r="E8543" s="240"/>
      <c r="F8543" s="224"/>
      <c r="G8543" s="98"/>
      <c r="H8543" s="98"/>
      <c r="I8543" s="130"/>
      <c r="J8543" s="98"/>
      <c r="K8543" s="98"/>
      <c r="L8543" s="98"/>
      <c r="M8543" s="255"/>
      <c r="N8543" s="255"/>
      <c r="O8543" s="98"/>
      <c r="P8543" s="98"/>
      <c r="Q8543" s="130"/>
    </row>
    <row r="8544" spans="1:17" ht="12.6" customHeight="1" x14ac:dyDescent="0.2">
      <c r="A8544" s="234"/>
      <c r="B8544" s="98"/>
      <c r="C8544" s="130"/>
      <c r="D8544" s="240"/>
      <c r="E8544" s="240"/>
      <c r="F8544" s="224"/>
      <c r="G8544" s="98"/>
      <c r="H8544" s="98"/>
      <c r="I8544" s="130"/>
      <c r="J8544" s="98"/>
      <c r="K8544" s="98"/>
      <c r="L8544" s="98"/>
      <c r="M8544" s="255"/>
      <c r="N8544" s="255"/>
      <c r="O8544" s="98"/>
      <c r="P8544" s="98"/>
      <c r="Q8544" s="130"/>
    </row>
    <row r="8545" spans="1:17" ht="12.6" customHeight="1" x14ac:dyDescent="0.2">
      <c r="A8545" s="234"/>
      <c r="B8545" s="98"/>
      <c r="C8545" s="130"/>
      <c r="D8545" s="240"/>
      <c r="E8545" s="240"/>
      <c r="F8545" s="224"/>
      <c r="G8545" s="98"/>
      <c r="H8545" s="98"/>
      <c r="I8545" s="130"/>
      <c r="J8545" s="98"/>
      <c r="K8545" s="98"/>
      <c r="L8545" s="98"/>
      <c r="M8545" s="255"/>
      <c r="N8545" s="255"/>
      <c r="O8545" s="98"/>
      <c r="P8545" s="98"/>
      <c r="Q8545" s="130"/>
    </row>
    <row r="8546" spans="1:17" ht="12.6" customHeight="1" x14ac:dyDescent="0.2">
      <c r="A8546" s="234"/>
      <c r="B8546" s="98"/>
      <c r="C8546" s="130"/>
      <c r="D8546" s="240"/>
      <c r="E8546" s="240"/>
      <c r="F8546" s="224"/>
      <c r="G8546" s="98"/>
      <c r="H8546" s="98"/>
      <c r="I8546" s="130"/>
      <c r="J8546" s="98"/>
      <c r="K8546" s="98"/>
      <c r="L8546" s="98"/>
      <c r="M8546" s="255"/>
      <c r="N8546" s="255"/>
      <c r="O8546" s="98"/>
      <c r="P8546" s="98"/>
      <c r="Q8546" s="130"/>
    </row>
    <row r="8547" spans="1:17" ht="12.6" customHeight="1" x14ac:dyDescent="0.2">
      <c r="A8547" s="234"/>
      <c r="B8547" s="98"/>
      <c r="C8547" s="130"/>
      <c r="D8547" s="240"/>
      <c r="E8547" s="240"/>
      <c r="F8547" s="224"/>
      <c r="G8547" s="98"/>
      <c r="H8547" s="98"/>
      <c r="I8547" s="130"/>
      <c r="J8547" s="98"/>
      <c r="K8547" s="98"/>
      <c r="L8547" s="98"/>
      <c r="M8547" s="255"/>
      <c r="N8547" s="255"/>
      <c r="O8547" s="98"/>
      <c r="P8547" s="98"/>
      <c r="Q8547" s="130"/>
    </row>
    <row r="8548" spans="1:17" ht="12.6" customHeight="1" x14ac:dyDescent="0.2">
      <c r="A8548" s="234"/>
      <c r="B8548" s="98"/>
      <c r="C8548" s="130"/>
      <c r="D8548" s="240"/>
      <c r="E8548" s="240"/>
      <c r="F8548" s="224"/>
      <c r="G8548" s="98"/>
      <c r="H8548" s="98"/>
      <c r="I8548" s="130"/>
      <c r="J8548" s="98"/>
      <c r="K8548" s="98"/>
      <c r="L8548" s="98"/>
      <c r="M8548" s="255"/>
      <c r="N8548" s="255"/>
      <c r="O8548" s="98"/>
      <c r="P8548" s="98"/>
      <c r="Q8548" s="130"/>
    </row>
    <row r="8549" spans="1:17" ht="12.6" customHeight="1" x14ac:dyDescent="0.2">
      <c r="A8549" s="234"/>
      <c r="B8549" s="98"/>
      <c r="C8549" s="130"/>
      <c r="D8549" s="240"/>
      <c r="E8549" s="240"/>
      <c r="F8549" s="224"/>
      <c r="G8549" s="98"/>
      <c r="H8549" s="98"/>
      <c r="I8549" s="130"/>
      <c r="J8549" s="98"/>
      <c r="K8549" s="98"/>
      <c r="L8549" s="98"/>
      <c r="M8549" s="255"/>
      <c r="N8549" s="255"/>
      <c r="O8549" s="98"/>
      <c r="P8549" s="98"/>
      <c r="Q8549" s="130"/>
    </row>
    <row r="8550" spans="1:17" ht="12.6" customHeight="1" x14ac:dyDescent="0.2">
      <c r="A8550" s="234"/>
      <c r="B8550" s="98"/>
      <c r="C8550" s="130"/>
      <c r="D8550" s="240"/>
      <c r="E8550" s="240"/>
      <c r="F8550" s="224"/>
      <c r="G8550" s="98"/>
      <c r="H8550" s="98"/>
      <c r="I8550" s="130"/>
      <c r="J8550" s="98"/>
      <c r="K8550" s="98"/>
      <c r="L8550" s="98"/>
      <c r="M8550" s="255"/>
      <c r="N8550" s="255"/>
      <c r="O8550" s="98"/>
      <c r="P8550" s="98"/>
      <c r="Q8550" s="130"/>
    </row>
    <row r="8551" spans="1:17" ht="12.6" customHeight="1" x14ac:dyDescent="0.2">
      <c r="A8551" s="234"/>
      <c r="B8551" s="98"/>
      <c r="C8551" s="130"/>
      <c r="D8551" s="240"/>
      <c r="E8551" s="240"/>
      <c r="F8551" s="224"/>
      <c r="G8551" s="98"/>
      <c r="H8551" s="98"/>
      <c r="I8551" s="130"/>
      <c r="J8551" s="98"/>
      <c r="K8551" s="98"/>
      <c r="L8551" s="98"/>
      <c r="M8551" s="255"/>
      <c r="N8551" s="255"/>
      <c r="O8551" s="98"/>
      <c r="P8551" s="98"/>
      <c r="Q8551" s="130"/>
    </row>
    <row r="8552" spans="1:17" ht="12.6" customHeight="1" x14ac:dyDescent="0.2">
      <c r="A8552" s="234"/>
      <c r="B8552" s="98"/>
      <c r="C8552" s="130"/>
      <c r="D8552" s="240"/>
      <c r="E8552" s="240"/>
      <c r="F8552" s="224"/>
      <c r="G8552" s="98"/>
      <c r="H8552" s="98"/>
      <c r="I8552" s="130"/>
      <c r="J8552" s="98"/>
      <c r="K8552" s="98"/>
      <c r="L8552" s="98"/>
      <c r="M8552" s="255"/>
      <c r="N8552" s="255"/>
      <c r="O8552" s="98"/>
      <c r="P8552" s="98"/>
      <c r="Q8552" s="130"/>
    </row>
    <row r="8553" spans="1:17" ht="12.6" customHeight="1" x14ac:dyDescent="0.2">
      <c r="A8553" s="234"/>
      <c r="B8553" s="98"/>
      <c r="C8553" s="130"/>
      <c r="D8553" s="240"/>
      <c r="E8553" s="240"/>
      <c r="F8553" s="224"/>
      <c r="G8553" s="98"/>
      <c r="H8553" s="98"/>
      <c r="I8553" s="130"/>
      <c r="J8553" s="98"/>
      <c r="K8553" s="98"/>
      <c r="L8553" s="98"/>
      <c r="M8553" s="255"/>
      <c r="N8553" s="255"/>
      <c r="O8553" s="98"/>
      <c r="P8553" s="98"/>
      <c r="Q8553" s="130"/>
    </row>
    <row r="8554" spans="1:17" ht="12.6" customHeight="1" x14ac:dyDescent="0.2">
      <c r="A8554" s="234"/>
      <c r="B8554" s="98"/>
      <c r="C8554" s="130"/>
      <c r="D8554" s="240"/>
      <c r="E8554" s="240"/>
      <c r="F8554" s="224"/>
      <c r="G8554" s="98"/>
      <c r="H8554" s="98"/>
      <c r="I8554" s="130"/>
      <c r="J8554" s="98"/>
      <c r="K8554" s="98"/>
      <c r="L8554" s="98"/>
      <c r="M8554" s="255"/>
      <c r="N8554" s="255"/>
      <c r="O8554" s="98"/>
      <c r="P8554" s="98"/>
      <c r="Q8554" s="130"/>
    </row>
    <row r="8555" spans="1:17" ht="12.6" customHeight="1" x14ac:dyDescent="0.2">
      <c r="A8555" s="234"/>
      <c r="B8555" s="98"/>
      <c r="C8555" s="130"/>
      <c r="D8555" s="240"/>
      <c r="E8555" s="240"/>
      <c r="F8555" s="224"/>
      <c r="G8555" s="98"/>
      <c r="H8555" s="98"/>
      <c r="I8555" s="130"/>
      <c r="J8555" s="98"/>
      <c r="K8555" s="98"/>
      <c r="L8555" s="98"/>
      <c r="M8555" s="255"/>
      <c r="N8555" s="255"/>
      <c r="O8555" s="98"/>
      <c r="P8555" s="98"/>
      <c r="Q8555" s="130"/>
    </row>
    <row r="8556" spans="1:17" ht="12.6" customHeight="1" x14ac:dyDescent="0.2">
      <c r="A8556" s="234"/>
      <c r="B8556" s="98"/>
      <c r="C8556" s="130"/>
      <c r="D8556" s="240"/>
      <c r="E8556" s="240"/>
      <c r="F8556" s="224"/>
      <c r="G8556" s="98"/>
      <c r="H8556" s="98"/>
      <c r="I8556" s="130"/>
      <c r="J8556" s="98"/>
      <c r="K8556" s="98"/>
      <c r="L8556" s="98"/>
      <c r="M8556" s="255"/>
      <c r="N8556" s="255"/>
      <c r="O8556" s="98"/>
      <c r="P8556" s="98"/>
      <c r="Q8556" s="130"/>
    </row>
    <row r="8557" spans="1:17" ht="12.6" customHeight="1" x14ac:dyDescent="0.2">
      <c r="A8557" s="234"/>
      <c r="B8557" s="98"/>
      <c r="C8557" s="130"/>
      <c r="D8557" s="240"/>
      <c r="E8557" s="240"/>
      <c r="F8557" s="224"/>
      <c r="G8557" s="98"/>
      <c r="H8557" s="98"/>
      <c r="I8557" s="130"/>
      <c r="J8557" s="98"/>
      <c r="K8557" s="98"/>
      <c r="L8557" s="98"/>
      <c r="M8557" s="255"/>
      <c r="N8557" s="255"/>
      <c r="O8557" s="98"/>
      <c r="P8557" s="98"/>
      <c r="Q8557" s="130"/>
    </row>
    <row r="8558" spans="1:17" ht="12.6" customHeight="1" x14ac:dyDescent="0.2">
      <c r="A8558" s="234"/>
      <c r="B8558" s="98"/>
      <c r="C8558" s="130"/>
      <c r="D8558" s="240"/>
      <c r="E8558" s="240"/>
      <c r="F8558" s="224"/>
      <c r="G8558" s="98"/>
      <c r="H8558" s="98"/>
      <c r="I8558" s="130"/>
      <c r="J8558" s="98"/>
      <c r="K8558" s="98"/>
      <c r="L8558" s="98"/>
      <c r="M8558" s="255"/>
      <c r="N8558" s="255"/>
      <c r="O8558" s="98"/>
      <c r="P8558" s="98"/>
      <c r="Q8558" s="130"/>
    </row>
    <row r="8559" spans="1:17" ht="12.6" customHeight="1" x14ac:dyDescent="0.2">
      <c r="A8559" s="234"/>
      <c r="B8559" s="98"/>
      <c r="C8559" s="130"/>
      <c r="D8559" s="240"/>
      <c r="E8559" s="240"/>
      <c r="F8559" s="224"/>
      <c r="G8559" s="98"/>
      <c r="H8559" s="98"/>
      <c r="I8559" s="130"/>
      <c r="J8559" s="98"/>
      <c r="K8559" s="98"/>
      <c r="L8559" s="98"/>
      <c r="M8559" s="255"/>
      <c r="N8559" s="255"/>
      <c r="O8559" s="98"/>
      <c r="P8559" s="98"/>
      <c r="Q8559" s="130"/>
    </row>
    <row r="8560" spans="1:17" ht="12.6" customHeight="1" x14ac:dyDescent="0.2">
      <c r="A8560" s="234"/>
      <c r="B8560" s="98"/>
      <c r="C8560" s="130"/>
      <c r="D8560" s="240"/>
      <c r="E8560" s="240"/>
      <c r="F8560" s="224"/>
      <c r="G8560" s="98"/>
      <c r="H8560" s="98"/>
      <c r="I8560" s="130"/>
      <c r="J8560" s="98"/>
      <c r="K8560" s="98"/>
      <c r="L8560" s="98"/>
      <c r="M8560" s="255"/>
      <c r="N8560" s="255"/>
      <c r="O8560" s="98"/>
      <c r="P8560" s="98"/>
      <c r="Q8560" s="130"/>
    </row>
    <row r="8561" spans="1:17" ht="12.6" customHeight="1" x14ac:dyDescent="0.2">
      <c r="A8561" s="234"/>
      <c r="B8561" s="98"/>
      <c r="C8561" s="130"/>
      <c r="D8561" s="240"/>
      <c r="E8561" s="240"/>
      <c r="F8561" s="224"/>
      <c r="G8561" s="98"/>
      <c r="H8561" s="98"/>
      <c r="I8561" s="130"/>
      <c r="J8561" s="98"/>
      <c r="K8561" s="98"/>
      <c r="L8561" s="98"/>
      <c r="M8561" s="255"/>
      <c r="N8561" s="255"/>
      <c r="O8561" s="98"/>
      <c r="P8561" s="98"/>
      <c r="Q8561" s="130"/>
    </row>
    <row r="8562" spans="1:17" ht="12.6" customHeight="1" x14ac:dyDescent="0.2">
      <c r="A8562" s="234"/>
      <c r="B8562" s="98"/>
      <c r="C8562" s="130"/>
      <c r="D8562" s="240"/>
      <c r="E8562" s="240"/>
      <c r="F8562" s="224"/>
      <c r="G8562" s="98"/>
      <c r="H8562" s="98"/>
      <c r="I8562" s="130"/>
      <c r="J8562" s="98"/>
      <c r="K8562" s="98"/>
      <c r="L8562" s="98"/>
      <c r="M8562" s="255"/>
      <c r="N8562" s="255"/>
      <c r="O8562" s="98"/>
      <c r="P8562" s="98"/>
      <c r="Q8562" s="130"/>
    </row>
    <row r="8563" spans="1:17" ht="12.6" customHeight="1" x14ac:dyDescent="0.2">
      <c r="A8563" s="234"/>
      <c r="B8563" s="98"/>
      <c r="C8563" s="130"/>
      <c r="D8563" s="240"/>
      <c r="E8563" s="240"/>
      <c r="F8563" s="224"/>
      <c r="G8563" s="98"/>
      <c r="H8563" s="98"/>
      <c r="I8563" s="130"/>
      <c r="J8563" s="98"/>
      <c r="K8563" s="98"/>
      <c r="L8563" s="98"/>
      <c r="M8563" s="255"/>
      <c r="N8563" s="255"/>
      <c r="O8563" s="98"/>
      <c r="P8563" s="98"/>
      <c r="Q8563" s="130"/>
    </row>
    <row r="8564" spans="1:17" ht="12.6" customHeight="1" x14ac:dyDescent="0.2">
      <c r="A8564" s="234"/>
      <c r="B8564" s="98"/>
      <c r="C8564" s="130"/>
      <c r="D8564" s="240"/>
      <c r="E8564" s="240"/>
      <c r="F8564" s="224"/>
      <c r="G8564" s="98"/>
      <c r="H8564" s="98"/>
      <c r="I8564" s="130"/>
      <c r="J8564" s="98"/>
      <c r="K8564" s="98"/>
      <c r="L8564" s="98"/>
      <c r="M8564" s="255"/>
      <c r="N8564" s="255"/>
      <c r="O8564" s="98"/>
      <c r="P8564" s="98"/>
      <c r="Q8564" s="130"/>
    </row>
    <row r="8565" spans="1:17" ht="12.6" customHeight="1" x14ac:dyDescent="0.2">
      <c r="A8565" s="234"/>
      <c r="B8565" s="98"/>
      <c r="C8565" s="130"/>
      <c r="D8565" s="240"/>
      <c r="E8565" s="240"/>
      <c r="F8565" s="224"/>
      <c r="G8565" s="98"/>
      <c r="H8565" s="98"/>
      <c r="I8565" s="130"/>
      <c r="J8565" s="98"/>
      <c r="K8565" s="98"/>
      <c r="L8565" s="98"/>
      <c r="M8565" s="255"/>
      <c r="N8565" s="255"/>
      <c r="O8565" s="98"/>
      <c r="P8565" s="98"/>
      <c r="Q8565" s="130"/>
    </row>
    <row r="8566" spans="1:17" ht="12.6" customHeight="1" x14ac:dyDescent="0.2">
      <c r="A8566" s="234"/>
      <c r="B8566" s="98"/>
      <c r="C8566" s="130"/>
      <c r="D8566" s="240"/>
      <c r="E8566" s="240"/>
      <c r="F8566" s="224"/>
      <c r="G8566" s="98"/>
      <c r="H8566" s="98"/>
      <c r="I8566" s="130"/>
      <c r="J8566" s="98"/>
      <c r="K8566" s="98"/>
      <c r="L8566" s="98"/>
      <c r="M8566" s="255"/>
      <c r="N8566" s="255"/>
      <c r="O8566" s="98"/>
      <c r="P8566" s="98"/>
      <c r="Q8566" s="130"/>
    </row>
    <row r="8567" spans="1:17" ht="12.6" customHeight="1" x14ac:dyDescent="0.2">
      <c r="A8567" s="234"/>
      <c r="B8567" s="98"/>
      <c r="C8567" s="130"/>
      <c r="D8567" s="240"/>
      <c r="E8567" s="240"/>
      <c r="F8567" s="224"/>
      <c r="G8567" s="98"/>
      <c r="H8567" s="98"/>
      <c r="I8567" s="130"/>
      <c r="J8567" s="98"/>
      <c r="K8567" s="98"/>
      <c r="L8567" s="98"/>
      <c r="M8567" s="255"/>
      <c r="N8567" s="255"/>
      <c r="O8567" s="98"/>
      <c r="P8567" s="98"/>
      <c r="Q8567" s="130"/>
    </row>
    <row r="8568" spans="1:17" ht="12.6" customHeight="1" x14ac:dyDescent="0.2">
      <c r="A8568" s="234"/>
      <c r="B8568" s="98"/>
      <c r="C8568" s="130"/>
      <c r="D8568" s="240"/>
      <c r="E8568" s="240"/>
      <c r="F8568" s="224"/>
      <c r="G8568" s="98"/>
      <c r="H8568" s="98"/>
      <c r="I8568" s="130"/>
      <c r="J8568" s="98"/>
      <c r="K8568" s="98"/>
      <c r="L8568" s="98"/>
      <c r="M8568" s="255"/>
      <c r="N8568" s="255"/>
      <c r="O8568" s="98"/>
      <c r="P8568" s="98"/>
      <c r="Q8568" s="130"/>
    </row>
    <row r="8569" spans="1:17" ht="12.6" customHeight="1" x14ac:dyDescent="0.2">
      <c r="A8569" s="234"/>
      <c r="B8569" s="98"/>
      <c r="C8569" s="130"/>
      <c r="D8569" s="240"/>
      <c r="E8569" s="240"/>
      <c r="F8569" s="224"/>
      <c r="G8569" s="98"/>
      <c r="H8569" s="98"/>
      <c r="I8569" s="130"/>
      <c r="J8569" s="98"/>
      <c r="K8569" s="98"/>
      <c r="L8569" s="98"/>
      <c r="M8569" s="255"/>
      <c r="N8569" s="255"/>
      <c r="O8569" s="98"/>
      <c r="P8569" s="98"/>
      <c r="Q8569" s="130"/>
    </row>
    <row r="8570" spans="1:17" ht="12.6" customHeight="1" x14ac:dyDescent="0.2">
      <c r="A8570" s="234"/>
      <c r="B8570" s="98"/>
      <c r="C8570" s="130"/>
      <c r="D8570" s="240"/>
      <c r="E8570" s="240"/>
      <c r="F8570" s="224"/>
      <c r="G8570" s="98"/>
      <c r="H8570" s="98"/>
      <c r="I8570" s="130"/>
      <c r="J8570" s="98"/>
      <c r="K8570" s="98"/>
      <c r="L8570" s="98"/>
      <c r="M8570" s="255"/>
      <c r="N8570" s="255"/>
      <c r="O8570" s="98"/>
      <c r="P8570" s="98"/>
      <c r="Q8570" s="130"/>
    </row>
    <row r="8571" spans="1:17" ht="12.6" customHeight="1" x14ac:dyDescent="0.2">
      <c r="A8571" s="234"/>
      <c r="B8571" s="98"/>
      <c r="C8571" s="130"/>
      <c r="D8571" s="240"/>
      <c r="E8571" s="240"/>
      <c r="F8571" s="224"/>
      <c r="G8571" s="98"/>
      <c r="H8571" s="98"/>
      <c r="I8571" s="130"/>
      <c r="J8571" s="98"/>
      <c r="K8571" s="98"/>
      <c r="L8571" s="98"/>
      <c r="M8571" s="255"/>
      <c r="N8571" s="255"/>
      <c r="O8571" s="98"/>
      <c r="P8571" s="98"/>
      <c r="Q8571" s="130"/>
    </row>
    <row r="8572" spans="1:17" ht="12.6" customHeight="1" x14ac:dyDescent="0.2">
      <c r="A8572" s="234"/>
      <c r="B8572" s="98"/>
      <c r="C8572" s="130"/>
      <c r="D8572" s="240"/>
      <c r="E8572" s="240"/>
      <c r="F8572" s="224"/>
      <c r="G8572" s="98"/>
      <c r="H8572" s="98"/>
      <c r="I8572" s="130"/>
      <c r="J8572" s="98"/>
      <c r="K8572" s="98"/>
      <c r="L8572" s="98"/>
      <c r="M8572" s="255"/>
      <c r="N8572" s="255"/>
      <c r="O8572" s="98"/>
      <c r="P8572" s="98"/>
      <c r="Q8572" s="130"/>
    </row>
    <row r="8573" spans="1:17" ht="12.6" customHeight="1" x14ac:dyDescent="0.2">
      <c r="A8573" s="234"/>
      <c r="B8573" s="98"/>
      <c r="C8573" s="130"/>
      <c r="D8573" s="240"/>
      <c r="E8573" s="240"/>
      <c r="F8573" s="224"/>
      <c r="G8573" s="98"/>
      <c r="H8573" s="98"/>
      <c r="I8573" s="130"/>
      <c r="J8573" s="98"/>
      <c r="K8573" s="98"/>
      <c r="L8573" s="98"/>
      <c r="M8573" s="255"/>
      <c r="N8573" s="255"/>
      <c r="O8573" s="98"/>
      <c r="P8573" s="98"/>
      <c r="Q8573" s="130"/>
    </row>
    <row r="8574" spans="1:17" ht="12.6" customHeight="1" x14ac:dyDescent="0.2">
      <c r="A8574" s="234"/>
      <c r="B8574" s="98"/>
      <c r="C8574" s="130"/>
      <c r="D8574" s="240"/>
      <c r="E8574" s="240"/>
      <c r="F8574" s="224"/>
      <c r="G8574" s="98"/>
      <c r="H8574" s="98"/>
      <c r="I8574" s="130"/>
      <c r="J8574" s="98"/>
      <c r="K8574" s="98"/>
      <c r="L8574" s="98"/>
      <c r="M8574" s="255"/>
      <c r="N8574" s="255"/>
      <c r="O8574" s="98"/>
      <c r="P8574" s="98"/>
      <c r="Q8574" s="130"/>
    </row>
    <row r="8575" spans="1:17" ht="12.6" customHeight="1" x14ac:dyDescent="0.2">
      <c r="A8575" s="234"/>
      <c r="B8575" s="98"/>
      <c r="C8575" s="130"/>
      <c r="D8575" s="240"/>
      <c r="E8575" s="240"/>
      <c r="F8575" s="224"/>
      <c r="G8575" s="98"/>
      <c r="H8575" s="98"/>
      <c r="I8575" s="130"/>
      <c r="J8575" s="98"/>
      <c r="K8575" s="98"/>
      <c r="L8575" s="98"/>
      <c r="M8575" s="255"/>
      <c r="N8575" s="255"/>
      <c r="O8575" s="98"/>
      <c r="P8575" s="98"/>
      <c r="Q8575" s="130"/>
    </row>
    <row r="8576" spans="1:17" ht="12.6" customHeight="1" x14ac:dyDescent="0.2">
      <c r="A8576" s="234"/>
      <c r="B8576" s="98"/>
      <c r="C8576" s="130"/>
      <c r="D8576" s="240"/>
      <c r="E8576" s="240"/>
      <c r="F8576" s="224"/>
      <c r="G8576" s="98"/>
      <c r="H8576" s="98"/>
      <c r="I8576" s="130"/>
      <c r="J8576" s="98"/>
      <c r="K8576" s="98"/>
      <c r="L8576" s="98"/>
      <c r="M8576" s="255"/>
      <c r="N8576" s="255"/>
      <c r="O8576" s="98"/>
      <c r="P8576" s="98"/>
      <c r="Q8576" s="130"/>
    </row>
    <row r="8577" spans="1:17" ht="12.6" customHeight="1" x14ac:dyDescent="0.2">
      <c r="A8577" s="234"/>
      <c r="B8577" s="98"/>
      <c r="C8577" s="130"/>
      <c r="D8577" s="240"/>
      <c r="E8577" s="240"/>
      <c r="F8577" s="224"/>
      <c r="G8577" s="98"/>
      <c r="H8577" s="98"/>
      <c r="I8577" s="130"/>
      <c r="J8577" s="98"/>
      <c r="K8577" s="98"/>
      <c r="L8577" s="98"/>
      <c r="M8577" s="255"/>
      <c r="N8577" s="255"/>
      <c r="O8577" s="98"/>
      <c r="P8577" s="98"/>
      <c r="Q8577" s="130"/>
    </row>
    <row r="8578" spans="1:17" ht="12.6" customHeight="1" x14ac:dyDescent="0.2">
      <c r="A8578" s="234"/>
      <c r="B8578" s="98"/>
      <c r="C8578" s="130"/>
      <c r="D8578" s="240"/>
      <c r="E8578" s="240"/>
      <c r="F8578" s="224"/>
      <c r="G8578" s="98"/>
      <c r="H8578" s="98"/>
      <c r="I8578" s="130"/>
      <c r="J8578" s="98"/>
      <c r="K8578" s="98"/>
      <c r="L8578" s="98"/>
      <c r="M8578" s="255"/>
      <c r="N8578" s="255"/>
      <c r="O8578" s="98"/>
      <c r="P8578" s="98"/>
      <c r="Q8578" s="130"/>
    </row>
    <row r="8579" spans="1:17" ht="12.6" customHeight="1" x14ac:dyDescent="0.2">
      <c r="A8579" s="234"/>
      <c r="B8579" s="98"/>
      <c r="C8579" s="130"/>
      <c r="D8579" s="240"/>
      <c r="E8579" s="240"/>
      <c r="F8579" s="224"/>
      <c r="G8579" s="98"/>
      <c r="H8579" s="98"/>
      <c r="I8579" s="130"/>
      <c r="J8579" s="98"/>
      <c r="K8579" s="98"/>
      <c r="L8579" s="98"/>
      <c r="M8579" s="255"/>
      <c r="N8579" s="255"/>
      <c r="O8579" s="98"/>
      <c r="P8579" s="98"/>
      <c r="Q8579" s="130"/>
    </row>
    <row r="8580" spans="1:17" ht="12.6" customHeight="1" x14ac:dyDescent="0.2">
      <c r="A8580" s="234"/>
      <c r="B8580" s="98"/>
      <c r="C8580" s="130"/>
      <c r="D8580" s="240"/>
      <c r="E8580" s="240"/>
      <c r="F8580" s="224"/>
      <c r="G8580" s="98"/>
      <c r="H8580" s="98"/>
      <c r="I8580" s="130"/>
      <c r="J8580" s="98"/>
      <c r="K8580" s="98"/>
      <c r="L8580" s="98"/>
      <c r="M8580" s="255"/>
      <c r="N8580" s="255"/>
      <c r="O8580" s="98"/>
      <c r="P8580" s="98"/>
      <c r="Q8580" s="130"/>
    </row>
    <row r="8581" spans="1:17" ht="12.6" customHeight="1" x14ac:dyDescent="0.2">
      <c r="A8581" s="234"/>
      <c r="B8581" s="98"/>
      <c r="C8581" s="130"/>
      <c r="D8581" s="240"/>
      <c r="E8581" s="240"/>
      <c r="F8581" s="224"/>
      <c r="G8581" s="98"/>
      <c r="H8581" s="98"/>
      <c r="I8581" s="130"/>
      <c r="J8581" s="98"/>
      <c r="K8581" s="98"/>
      <c r="L8581" s="98"/>
      <c r="M8581" s="255"/>
      <c r="N8581" s="255"/>
      <c r="O8581" s="98"/>
      <c r="P8581" s="98"/>
      <c r="Q8581" s="130"/>
    </row>
    <row r="8582" spans="1:17" ht="12.6" customHeight="1" x14ac:dyDescent="0.2">
      <c r="A8582" s="234"/>
      <c r="B8582" s="98"/>
      <c r="C8582" s="130"/>
      <c r="D8582" s="240"/>
      <c r="E8582" s="240"/>
      <c r="F8582" s="224"/>
      <c r="G8582" s="98"/>
      <c r="H8582" s="98"/>
      <c r="I8582" s="130"/>
      <c r="J8582" s="98"/>
      <c r="K8582" s="98"/>
      <c r="L8582" s="98"/>
      <c r="M8582" s="255"/>
      <c r="N8582" s="255"/>
      <c r="O8582" s="98"/>
      <c r="P8582" s="98"/>
      <c r="Q8582" s="130"/>
    </row>
    <row r="8583" spans="1:17" ht="12.6" customHeight="1" x14ac:dyDescent="0.2">
      <c r="A8583" s="234"/>
      <c r="B8583" s="98"/>
      <c r="C8583" s="130"/>
      <c r="D8583" s="240"/>
      <c r="E8583" s="240"/>
      <c r="F8583" s="224"/>
      <c r="G8583" s="98"/>
      <c r="H8583" s="98"/>
      <c r="I8583" s="130"/>
      <c r="J8583" s="98"/>
      <c r="K8583" s="98"/>
      <c r="L8583" s="98"/>
      <c r="M8583" s="255"/>
      <c r="N8583" s="255"/>
      <c r="O8583" s="98"/>
      <c r="P8583" s="98"/>
      <c r="Q8583" s="130"/>
    </row>
    <row r="8584" spans="1:17" ht="12.6" customHeight="1" x14ac:dyDescent="0.2">
      <c r="A8584" s="234"/>
      <c r="B8584" s="98"/>
      <c r="C8584" s="130"/>
      <c r="D8584" s="240"/>
      <c r="E8584" s="240"/>
      <c r="F8584" s="224"/>
      <c r="G8584" s="98"/>
      <c r="H8584" s="98"/>
      <c r="I8584" s="130"/>
      <c r="J8584" s="98"/>
      <c r="K8584" s="98"/>
      <c r="L8584" s="98"/>
      <c r="M8584" s="255"/>
      <c r="N8584" s="255"/>
      <c r="O8584" s="98"/>
      <c r="P8584" s="98"/>
      <c r="Q8584" s="130"/>
    </row>
    <row r="8585" spans="1:17" ht="12.6" customHeight="1" x14ac:dyDescent="0.2">
      <c r="A8585" s="234"/>
      <c r="B8585" s="98"/>
      <c r="C8585" s="130"/>
      <c r="D8585" s="240"/>
      <c r="E8585" s="240"/>
      <c r="F8585" s="224"/>
      <c r="G8585" s="98"/>
      <c r="H8585" s="98"/>
      <c r="I8585" s="130"/>
      <c r="J8585" s="98"/>
      <c r="K8585" s="98"/>
      <c r="L8585" s="98"/>
      <c r="M8585" s="255"/>
      <c r="N8585" s="255"/>
      <c r="O8585" s="98"/>
      <c r="P8585" s="98"/>
      <c r="Q8585" s="130"/>
    </row>
    <row r="8586" spans="1:17" ht="12.6" customHeight="1" x14ac:dyDescent="0.2">
      <c r="A8586" s="234"/>
      <c r="B8586" s="98"/>
      <c r="C8586" s="130"/>
      <c r="D8586" s="240"/>
      <c r="E8586" s="240"/>
      <c r="F8586" s="224"/>
      <c r="G8586" s="98"/>
      <c r="H8586" s="98"/>
      <c r="I8586" s="130"/>
      <c r="J8586" s="98"/>
      <c r="K8586" s="98"/>
      <c r="L8586" s="98"/>
      <c r="M8586" s="255"/>
      <c r="N8586" s="255"/>
      <c r="O8586" s="98"/>
      <c r="P8586" s="98"/>
      <c r="Q8586" s="130"/>
    </row>
    <row r="8587" spans="1:17" ht="12.6" customHeight="1" x14ac:dyDescent="0.2">
      <c r="A8587" s="234"/>
      <c r="B8587" s="98"/>
      <c r="C8587" s="130"/>
      <c r="D8587" s="240"/>
      <c r="E8587" s="240"/>
      <c r="F8587" s="224"/>
      <c r="G8587" s="98"/>
      <c r="H8587" s="98"/>
      <c r="I8587" s="130"/>
      <c r="J8587" s="98"/>
      <c r="K8587" s="98"/>
      <c r="L8587" s="98"/>
      <c r="M8587" s="255"/>
      <c r="N8587" s="255"/>
      <c r="O8587" s="98"/>
      <c r="P8587" s="98"/>
      <c r="Q8587" s="130"/>
    </row>
    <row r="8588" spans="1:17" ht="12.6" customHeight="1" x14ac:dyDescent="0.2">
      <c r="A8588" s="234"/>
      <c r="B8588" s="98"/>
      <c r="C8588" s="130"/>
      <c r="D8588" s="240"/>
      <c r="E8588" s="240"/>
      <c r="F8588" s="224"/>
      <c r="G8588" s="98"/>
      <c r="H8588" s="98"/>
      <c r="I8588" s="130"/>
      <c r="J8588" s="98"/>
      <c r="K8588" s="98"/>
      <c r="L8588" s="98"/>
      <c r="M8588" s="255"/>
      <c r="N8588" s="255"/>
      <c r="O8588" s="98"/>
      <c r="P8588" s="98"/>
      <c r="Q8588" s="130"/>
    </row>
    <row r="8589" spans="1:17" ht="12.6" customHeight="1" x14ac:dyDescent="0.2">
      <c r="A8589" s="234"/>
      <c r="B8589" s="98"/>
      <c r="C8589" s="130"/>
      <c r="D8589" s="240"/>
      <c r="E8589" s="240"/>
      <c r="F8589" s="224"/>
      <c r="G8589" s="98"/>
      <c r="H8589" s="98"/>
      <c r="I8589" s="130"/>
      <c r="J8589" s="98"/>
      <c r="K8589" s="98"/>
      <c r="L8589" s="98"/>
      <c r="M8589" s="255"/>
      <c r="N8589" s="255"/>
      <c r="O8589" s="98"/>
      <c r="P8589" s="98"/>
      <c r="Q8589" s="130"/>
    </row>
    <row r="8590" spans="1:17" ht="12.6" customHeight="1" x14ac:dyDescent="0.2">
      <c r="A8590" s="234"/>
      <c r="B8590" s="98"/>
      <c r="C8590" s="130"/>
      <c r="D8590" s="240"/>
      <c r="E8590" s="240"/>
      <c r="F8590" s="224"/>
      <c r="G8590" s="98"/>
      <c r="H8590" s="98"/>
      <c r="I8590" s="130"/>
      <c r="J8590" s="98"/>
      <c r="K8590" s="98"/>
      <c r="L8590" s="98"/>
      <c r="M8590" s="255"/>
      <c r="N8590" s="255"/>
      <c r="O8590" s="98"/>
      <c r="P8590" s="98"/>
      <c r="Q8590" s="130"/>
    </row>
    <row r="8591" spans="1:17" ht="12.6" customHeight="1" x14ac:dyDescent="0.2">
      <c r="A8591" s="234"/>
      <c r="B8591" s="98"/>
      <c r="C8591" s="130"/>
      <c r="D8591" s="240"/>
      <c r="E8591" s="240"/>
      <c r="F8591" s="224"/>
      <c r="G8591" s="98"/>
      <c r="H8591" s="98"/>
      <c r="I8591" s="130"/>
      <c r="J8591" s="98"/>
      <c r="K8591" s="98"/>
      <c r="L8591" s="98"/>
      <c r="M8591" s="255"/>
      <c r="N8591" s="255"/>
      <c r="O8591" s="98"/>
      <c r="P8591" s="98"/>
      <c r="Q8591" s="130"/>
    </row>
    <row r="8592" spans="1:17" ht="12.6" customHeight="1" x14ac:dyDescent="0.2">
      <c r="A8592" s="234"/>
      <c r="B8592" s="98"/>
      <c r="C8592" s="130"/>
      <c r="D8592" s="240"/>
      <c r="E8592" s="240"/>
      <c r="F8592" s="224"/>
      <c r="G8592" s="98"/>
      <c r="H8592" s="98"/>
      <c r="I8592" s="130"/>
      <c r="J8592" s="98"/>
      <c r="K8592" s="98"/>
      <c r="L8592" s="98"/>
      <c r="M8592" s="255"/>
      <c r="N8592" s="255"/>
      <c r="O8592" s="98"/>
      <c r="P8592" s="98"/>
      <c r="Q8592" s="130"/>
    </row>
    <row r="8593" spans="1:17" ht="12.6" customHeight="1" x14ac:dyDescent="0.2">
      <c r="A8593" s="234"/>
      <c r="B8593" s="98"/>
      <c r="C8593" s="130"/>
      <c r="D8593" s="240"/>
      <c r="E8593" s="240"/>
      <c r="F8593" s="224"/>
      <c r="G8593" s="98"/>
      <c r="H8593" s="98"/>
      <c r="I8593" s="130"/>
      <c r="J8593" s="98"/>
      <c r="K8593" s="98"/>
      <c r="L8593" s="98"/>
      <c r="M8593" s="255"/>
      <c r="N8593" s="255"/>
      <c r="O8593" s="98"/>
      <c r="P8593" s="98"/>
      <c r="Q8593" s="130"/>
    </row>
    <row r="8594" spans="1:17" ht="12.6" customHeight="1" x14ac:dyDescent="0.2">
      <c r="A8594" s="234"/>
      <c r="B8594" s="98"/>
      <c r="C8594" s="130"/>
      <c r="D8594" s="240"/>
      <c r="E8594" s="240"/>
      <c r="F8594" s="224"/>
      <c r="G8594" s="98"/>
      <c r="H8594" s="98"/>
      <c r="I8594" s="130"/>
      <c r="J8594" s="98"/>
      <c r="K8594" s="98"/>
      <c r="L8594" s="98"/>
      <c r="M8594" s="255"/>
      <c r="N8594" s="255"/>
      <c r="O8594" s="98"/>
      <c r="P8594" s="98"/>
      <c r="Q8594" s="130"/>
    </row>
    <row r="8595" spans="1:17" ht="12.6" customHeight="1" x14ac:dyDescent="0.2">
      <c r="A8595" s="234"/>
      <c r="B8595" s="98"/>
      <c r="C8595" s="130"/>
      <c r="D8595" s="240"/>
      <c r="E8595" s="240"/>
      <c r="F8595" s="224"/>
      <c r="G8595" s="98"/>
      <c r="H8595" s="98"/>
      <c r="I8595" s="130"/>
      <c r="J8595" s="98"/>
      <c r="K8595" s="98"/>
      <c r="L8595" s="98"/>
      <c r="M8595" s="255"/>
      <c r="N8595" s="255"/>
      <c r="O8595" s="98"/>
      <c r="P8595" s="98"/>
      <c r="Q8595" s="130"/>
    </row>
    <row r="8596" spans="1:17" ht="12.6" customHeight="1" x14ac:dyDescent="0.2">
      <c r="A8596" s="234"/>
      <c r="B8596" s="98"/>
      <c r="C8596" s="130"/>
      <c r="D8596" s="240"/>
      <c r="E8596" s="240"/>
      <c r="F8596" s="224"/>
      <c r="G8596" s="98"/>
      <c r="H8596" s="98"/>
      <c r="I8596" s="130"/>
      <c r="J8596" s="98"/>
      <c r="K8596" s="98"/>
      <c r="L8596" s="98"/>
      <c r="M8596" s="255"/>
      <c r="N8596" s="255"/>
      <c r="O8596" s="98"/>
      <c r="P8596" s="98"/>
      <c r="Q8596" s="130"/>
    </row>
    <row r="8597" spans="1:17" ht="12.6" customHeight="1" x14ac:dyDescent="0.2">
      <c r="A8597" s="234"/>
      <c r="B8597" s="98"/>
      <c r="C8597" s="130"/>
      <c r="D8597" s="240"/>
      <c r="E8597" s="240"/>
      <c r="F8597" s="224"/>
      <c r="G8597" s="98"/>
      <c r="H8597" s="98"/>
      <c r="I8597" s="130"/>
      <c r="J8597" s="98"/>
      <c r="K8597" s="98"/>
      <c r="L8597" s="98"/>
      <c r="M8597" s="255"/>
      <c r="N8597" s="255"/>
      <c r="O8597" s="98"/>
      <c r="P8597" s="98"/>
      <c r="Q8597" s="130"/>
    </row>
    <row r="8598" spans="1:17" ht="12.6" customHeight="1" x14ac:dyDescent="0.2">
      <c r="A8598" s="234"/>
      <c r="B8598" s="98"/>
      <c r="C8598" s="130"/>
      <c r="D8598" s="240"/>
      <c r="E8598" s="240"/>
      <c r="F8598" s="224"/>
      <c r="G8598" s="98"/>
      <c r="H8598" s="98"/>
      <c r="I8598" s="130"/>
      <c r="J8598" s="98"/>
      <c r="K8598" s="98"/>
      <c r="L8598" s="98"/>
      <c r="M8598" s="255"/>
      <c r="N8598" s="255"/>
      <c r="O8598" s="98"/>
      <c r="P8598" s="98"/>
      <c r="Q8598" s="130"/>
    </row>
    <row r="8599" spans="1:17" ht="12.6" customHeight="1" x14ac:dyDescent="0.2">
      <c r="A8599" s="234"/>
      <c r="B8599" s="98"/>
      <c r="C8599" s="130"/>
      <c r="D8599" s="240"/>
      <c r="E8599" s="240"/>
      <c r="F8599" s="224"/>
      <c r="G8599" s="98"/>
      <c r="H8599" s="98"/>
      <c r="I8599" s="130"/>
      <c r="J8599" s="98"/>
      <c r="K8599" s="98"/>
      <c r="L8599" s="98"/>
      <c r="M8599" s="255"/>
      <c r="N8599" s="255"/>
      <c r="O8599" s="98"/>
      <c r="P8599" s="98"/>
      <c r="Q8599" s="130"/>
    </row>
    <row r="8600" spans="1:17" ht="12.6" customHeight="1" x14ac:dyDescent="0.2">
      <c r="A8600" s="234"/>
      <c r="B8600" s="98"/>
      <c r="C8600" s="130"/>
      <c r="D8600" s="240"/>
      <c r="E8600" s="240"/>
      <c r="F8600" s="224"/>
      <c r="G8600" s="98"/>
      <c r="H8600" s="98"/>
      <c r="I8600" s="130"/>
      <c r="J8600" s="98"/>
      <c r="K8600" s="98"/>
      <c r="L8600" s="98"/>
      <c r="M8600" s="255"/>
      <c r="N8600" s="255"/>
      <c r="O8600" s="98"/>
      <c r="P8600" s="98"/>
      <c r="Q8600" s="130"/>
    </row>
    <row r="8601" spans="1:17" ht="12.6" customHeight="1" x14ac:dyDescent="0.2">
      <c r="A8601" s="234"/>
      <c r="B8601" s="98"/>
      <c r="C8601" s="130"/>
      <c r="D8601" s="240"/>
      <c r="E8601" s="240"/>
      <c r="F8601" s="224"/>
      <c r="G8601" s="98"/>
      <c r="H8601" s="98"/>
      <c r="I8601" s="130"/>
      <c r="J8601" s="98"/>
      <c r="K8601" s="98"/>
      <c r="L8601" s="98"/>
      <c r="M8601" s="255"/>
      <c r="N8601" s="255"/>
      <c r="O8601" s="98"/>
      <c r="P8601" s="98"/>
      <c r="Q8601" s="130"/>
    </row>
    <row r="8602" spans="1:17" ht="12.6" customHeight="1" x14ac:dyDescent="0.2">
      <c r="A8602" s="234"/>
      <c r="B8602" s="98"/>
      <c r="C8602" s="130"/>
      <c r="D8602" s="240"/>
      <c r="E8602" s="240"/>
      <c r="F8602" s="224"/>
      <c r="G8602" s="98"/>
      <c r="H8602" s="98"/>
      <c r="I8602" s="130"/>
      <c r="J8602" s="98"/>
      <c r="K8602" s="98"/>
      <c r="L8602" s="98"/>
      <c r="M8602" s="255"/>
      <c r="N8602" s="255"/>
      <c r="O8602" s="98"/>
      <c r="P8602" s="98"/>
      <c r="Q8602" s="130"/>
    </row>
    <row r="8603" spans="1:17" ht="12.6" customHeight="1" x14ac:dyDescent="0.2">
      <c r="A8603" s="234"/>
      <c r="B8603" s="98"/>
      <c r="C8603" s="130"/>
      <c r="D8603" s="240"/>
      <c r="E8603" s="240"/>
      <c r="F8603" s="224"/>
      <c r="G8603" s="98"/>
      <c r="H8603" s="98"/>
      <c r="I8603" s="130"/>
      <c r="J8603" s="98"/>
      <c r="K8603" s="98"/>
      <c r="L8603" s="98"/>
      <c r="M8603" s="255"/>
      <c r="N8603" s="255"/>
      <c r="O8603" s="98"/>
      <c r="P8603" s="98"/>
      <c r="Q8603" s="130"/>
    </row>
    <row r="8604" spans="1:17" ht="12.6" customHeight="1" x14ac:dyDescent="0.2">
      <c r="A8604" s="234"/>
      <c r="B8604" s="98"/>
      <c r="C8604" s="130"/>
      <c r="D8604" s="240"/>
      <c r="E8604" s="240"/>
      <c r="F8604" s="224"/>
      <c r="G8604" s="98"/>
      <c r="H8604" s="98"/>
      <c r="I8604" s="130"/>
      <c r="J8604" s="98"/>
      <c r="K8604" s="98"/>
      <c r="L8604" s="98"/>
      <c r="M8604" s="255"/>
      <c r="N8604" s="255"/>
      <c r="O8604" s="98"/>
      <c r="P8604" s="98"/>
      <c r="Q8604" s="130"/>
    </row>
    <row r="8605" spans="1:17" ht="12.6" customHeight="1" x14ac:dyDescent="0.2">
      <c r="A8605" s="234"/>
      <c r="B8605" s="98"/>
      <c r="C8605" s="130"/>
      <c r="D8605" s="240"/>
      <c r="E8605" s="240"/>
      <c r="F8605" s="224"/>
      <c r="G8605" s="98"/>
      <c r="H8605" s="98"/>
      <c r="I8605" s="130"/>
      <c r="J8605" s="98"/>
      <c r="K8605" s="98"/>
      <c r="L8605" s="98"/>
      <c r="M8605" s="255"/>
      <c r="N8605" s="255"/>
      <c r="O8605" s="98"/>
      <c r="P8605" s="98"/>
      <c r="Q8605" s="130"/>
    </row>
    <row r="8606" spans="1:17" ht="12.6" customHeight="1" x14ac:dyDescent="0.2">
      <c r="A8606" s="234"/>
      <c r="B8606" s="98"/>
      <c r="C8606" s="130"/>
      <c r="D8606" s="240"/>
      <c r="E8606" s="240"/>
      <c r="F8606" s="224"/>
      <c r="G8606" s="98"/>
      <c r="H8606" s="98"/>
      <c r="I8606" s="130"/>
      <c r="J8606" s="98"/>
      <c r="K8606" s="98"/>
      <c r="L8606" s="98"/>
      <c r="M8606" s="255"/>
      <c r="N8606" s="255"/>
      <c r="O8606" s="98"/>
      <c r="P8606" s="98"/>
      <c r="Q8606" s="130"/>
    </row>
    <row r="8607" spans="1:17" ht="12.6" customHeight="1" x14ac:dyDescent="0.2">
      <c r="A8607" s="234"/>
      <c r="B8607" s="98"/>
      <c r="C8607" s="130"/>
      <c r="D8607" s="240"/>
      <c r="E8607" s="240"/>
      <c r="F8607" s="224"/>
      <c r="G8607" s="98"/>
      <c r="H8607" s="98"/>
      <c r="I8607" s="130"/>
      <c r="J8607" s="98"/>
      <c r="K8607" s="98"/>
      <c r="L8607" s="98"/>
      <c r="M8607" s="255"/>
      <c r="N8607" s="255"/>
      <c r="O8607" s="98"/>
      <c r="P8607" s="98"/>
      <c r="Q8607" s="130"/>
    </row>
    <row r="8608" spans="1:17" ht="12.6" customHeight="1" x14ac:dyDescent="0.2">
      <c r="A8608" s="234"/>
      <c r="B8608" s="98"/>
      <c r="C8608" s="130"/>
      <c r="D8608" s="240"/>
      <c r="E8608" s="240"/>
      <c r="F8608" s="224"/>
      <c r="G8608" s="98"/>
      <c r="H8608" s="98"/>
      <c r="I8608" s="130"/>
      <c r="J8608" s="98"/>
      <c r="K8608" s="98"/>
      <c r="L8608" s="98"/>
      <c r="M8608" s="255"/>
      <c r="N8608" s="255"/>
      <c r="O8608" s="98"/>
      <c r="P8608" s="98"/>
      <c r="Q8608" s="130"/>
    </row>
    <row r="8609" spans="1:17" ht="12.6" customHeight="1" x14ac:dyDescent="0.2">
      <c r="A8609" s="234"/>
      <c r="B8609" s="98"/>
      <c r="C8609" s="130"/>
      <c r="D8609" s="240"/>
      <c r="E8609" s="240"/>
      <c r="F8609" s="224"/>
      <c r="G8609" s="98"/>
      <c r="H8609" s="98"/>
      <c r="I8609" s="130"/>
      <c r="J8609" s="98"/>
      <c r="K8609" s="98"/>
      <c r="L8609" s="98"/>
      <c r="M8609" s="255"/>
      <c r="N8609" s="255"/>
      <c r="O8609" s="98"/>
      <c r="P8609" s="98"/>
      <c r="Q8609" s="130"/>
    </row>
    <row r="8610" spans="1:17" ht="12.6" customHeight="1" x14ac:dyDescent="0.2">
      <c r="A8610" s="234"/>
      <c r="B8610" s="98"/>
      <c r="C8610" s="130"/>
      <c r="D8610" s="240"/>
      <c r="E8610" s="240"/>
      <c r="F8610" s="224"/>
      <c r="G8610" s="98"/>
      <c r="H8610" s="98"/>
      <c r="I8610" s="130"/>
      <c r="J8610" s="98"/>
      <c r="K8610" s="98"/>
      <c r="L8610" s="98"/>
      <c r="M8610" s="255"/>
      <c r="N8610" s="255"/>
      <c r="O8610" s="98"/>
      <c r="P8610" s="98"/>
      <c r="Q8610" s="130"/>
    </row>
    <row r="8611" spans="1:17" ht="12.6" customHeight="1" x14ac:dyDescent="0.2">
      <c r="A8611" s="234"/>
      <c r="B8611" s="98"/>
      <c r="C8611" s="130"/>
      <c r="D8611" s="240"/>
      <c r="E8611" s="240"/>
      <c r="F8611" s="224"/>
      <c r="G8611" s="98"/>
      <c r="H8611" s="98"/>
      <c r="I8611" s="130"/>
      <c r="J8611" s="98"/>
      <c r="K8611" s="98"/>
      <c r="L8611" s="98"/>
      <c r="M8611" s="255"/>
      <c r="N8611" s="255"/>
      <c r="O8611" s="98"/>
      <c r="P8611" s="98"/>
      <c r="Q8611" s="130"/>
    </row>
    <row r="8612" spans="1:17" ht="12.6" customHeight="1" x14ac:dyDescent="0.2">
      <c r="A8612" s="234"/>
      <c r="B8612" s="98"/>
      <c r="C8612" s="130"/>
      <c r="D8612" s="240"/>
      <c r="E8612" s="240"/>
      <c r="F8612" s="224"/>
      <c r="G8612" s="98"/>
      <c r="H8612" s="98"/>
      <c r="I8612" s="130"/>
      <c r="J8612" s="98"/>
      <c r="K8612" s="98"/>
      <c r="L8612" s="98"/>
      <c r="M8612" s="255"/>
      <c r="N8612" s="255"/>
      <c r="O8612" s="98"/>
      <c r="P8612" s="98"/>
      <c r="Q8612" s="130"/>
    </row>
    <row r="8613" spans="1:17" ht="12.6" customHeight="1" x14ac:dyDescent="0.2">
      <c r="A8613" s="234"/>
      <c r="B8613" s="98"/>
      <c r="C8613" s="130"/>
      <c r="D8613" s="240"/>
      <c r="E8613" s="240"/>
      <c r="F8613" s="224"/>
      <c r="G8613" s="98"/>
      <c r="H8613" s="98"/>
      <c r="I8613" s="130"/>
      <c r="J8613" s="98"/>
      <c r="K8613" s="98"/>
      <c r="L8613" s="98"/>
      <c r="M8613" s="255"/>
      <c r="N8613" s="255"/>
      <c r="O8613" s="98"/>
      <c r="P8613" s="98"/>
      <c r="Q8613" s="130"/>
    </row>
    <row r="8614" spans="1:17" ht="12.6" customHeight="1" x14ac:dyDescent="0.2">
      <c r="A8614" s="234"/>
      <c r="B8614" s="98"/>
      <c r="C8614" s="130"/>
      <c r="D8614" s="240"/>
      <c r="E8614" s="240"/>
      <c r="F8614" s="224"/>
      <c r="G8614" s="98"/>
      <c r="H8614" s="98"/>
      <c r="I8614" s="130"/>
      <c r="J8614" s="98"/>
      <c r="K8614" s="98"/>
      <c r="L8614" s="98"/>
      <c r="M8614" s="255"/>
      <c r="N8614" s="255"/>
      <c r="O8614" s="98"/>
      <c r="P8614" s="98"/>
      <c r="Q8614" s="130"/>
    </row>
    <row r="8615" spans="1:17" ht="12.6" customHeight="1" x14ac:dyDescent="0.2">
      <c r="A8615" s="234"/>
      <c r="B8615" s="98"/>
      <c r="C8615" s="130"/>
      <c r="D8615" s="240"/>
      <c r="E8615" s="240"/>
      <c r="F8615" s="224"/>
      <c r="G8615" s="98"/>
      <c r="H8615" s="98"/>
      <c r="I8615" s="130"/>
      <c r="J8615" s="98"/>
      <c r="K8615" s="98"/>
      <c r="L8615" s="98"/>
      <c r="M8615" s="255"/>
      <c r="N8615" s="255"/>
      <c r="O8615" s="98"/>
      <c r="P8615" s="98"/>
      <c r="Q8615" s="130"/>
    </row>
    <row r="8616" spans="1:17" ht="12.6" customHeight="1" x14ac:dyDescent="0.2">
      <c r="A8616" s="234"/>
      <c r="B8616" s="98"/>
      <c r="C8616" s="130"/>
      <c r="D8616" s="240"/>
      <c r="E8616" s="240"/>
      <c r="F8616" s="224"/>
      <c r="G8616" s="98"/>
      <c r="H8616" s="98"/>
      <c r="I8616" s="130"/>
      <c r="J8616" s="98"/>
      <c r="K8616" s="98"/>
      <c r="L8616" s="98"/>
      <c r="M8616" s="255"/>
      <c r="N8616" s="255"/>
      <c r="O8616" s="98"/>
      <c r="P8616" s="98"/>
      <c r="Q8616" s="130"/>
    </row>
    <row r="8617" spans="1:17" ht="12.6" customHeight="1" x14ac:dyDescent="0.2">
      <c r="A8617" s="234"/>
      <c r="B8617" s="98"/>
      <c r="C8617" s="130"/>
      <c r="D8617" s="240"/>
      <c r="E8617" s="240"/>
      <c r="F8617" s="224"/>
      <c r="G8617" s="98"/>
      <c r="H8617" s="98"/>
      <c r="I8617" s="130"/>
      <c r="J8617" s="98"/>
      <c r="K8617" s="98"/>
      <c r="L8617" s="98"/>
      <c r="M8617" s="255"/>
      <c r="N8617" s="255"/>
      <c r="O8617" s="98"/>
      <c r="P8617" s="98"/>
      <c r="Q8617" s="130"/>
    </row>
    <row r="8618" spans="1:17" ht="12.6" customHeight="1" x14ac:dyDescent="0.2">
      <c r="A8618" s="234"/>
      <c r="B8618" s="98"/>
      <c r="C8618" s="130"/>
      <c r="D8618" s="240"/>
      <c r="E8618" s="240"/>
      <c r="F8618" s="224"/>
      <c r="G8618" s="98"/>
      <c r="H8618" s="98"/>
      <c r="I8618" s="130"/>
      <c r="J8618" s="98"/>
      <c r="K8618" s="98"/>
      <c r="L8618" s="98"/>
      <c r="M8618" s="255"/>
      <c r="N8618" s="255"/>
      <c r="O8618" s="98"/>
      <c r="P8618" s="98"/>
      <c r="Q8618" s="130"/>
    </row>
    <row r="8619" spans="1:17" ht="12.6" customHeight="1" x14ac:dyDescent="0.2">
      <c r="A8619" s="234"/>
      <c r="B8619" s="98"/>
      <c r="C8619" s="130"/>
      <c r="D8619" s="240"/>
      <c r="E8619" s="240"/>
      <c r="F8619" s="224"/>
      <c r="G8619" s="98"/>
      <c r="H8619" s="98"/>
      <c r="I8619" s="130"/>
      <c r="J8619" s="98"/>
      <c r="K8619" s="98"/>
      <c r="L8619" s="98"/>
      <c r="M8619" s="255"/>
      <c r="N8619" s="255"/>
      <c r="O8619" s="98"/>
      <c r="P8619" s="98"/>
      <c r="Q8619" s="130"/>
    </row>
    <row r="8620" spans="1:17" ht="12.6" customHeight="1" x14ac:dyDescent="0.2">
      <c r="A8620" s="234"/>
      <c r="B8620" s="98"/>
      <c r="C8620" s="130"/>
      <c r="D8620" s="240"/>
      <c r="E8620" s="240"/>
      <c r="F8620" s="224"/>
      <c r="G8620" s="98"/>
      <c r="H8620" s="98"/>
      <c r="I8620" s="130"/>
      <c r="J8620" s="98"/>
      <c r="K8620" s="98"/>
      <c r="L8620" s="98"/>
      <c r="M8620" s="255"/>
      <c r="N8620" s="255"/>
      <c r="O8620" s="98"/>
      <c r="P8620" s="98"/>
      <c r="Q8620" s="130"/>
    </row>
    <row r="8621" spans="1:17" ht="12.6" customHeight="1" x14ac:dyDescent="0.2">
      <c r="A8621" s="234"/>
      <c r="B8621" s="98"/>
      <c r="C8621" s="130"/>
      <c r="D8621" s="240"/>
      <c r="E8621" s="240"/>
      <c r="F8621" s="224"/>
      <c r="G8621" s="98"/>
      <c r="H8621" s="98"/>
      <c r="I8621" s="130"/>
      <c r="J8621" s="98"/>
      <c r="K8621" s="98"/>
      <c r="L8621" s="98"/>
      <c r="M8621" s="255"/>
      <c r="N8621" s="255"/>
      <c r="O8621" s="98"/>
      <c r="P8621" s="98"/>
      <c r="Q8621" s="130"/>
    </row>
    <row r="8622" spans="1:17" ht="12.6" customHeight="1" x14ac:dyDescent="0.2">
      <c r="A8622" s="234"/>
      <c r="B8622" s="98"/>
      <c r="C8622" s="130"/>
      <c r="D8622" s="240"/>
      <c r="E8622" s="240"/>
      <c r="F8622" s="224"/>
      <c r="G8622" s="98"/>
      <c r="H8622" s="98"/>
      <c r="I8622" s="130"/>
      <c r="J8622" s="98"/>
      <c r="K8622" s="98"/>
      <c r="L8622" s="98"/>
      <c r="M8622" s="255"/>
      <c r="N8622" s="255"/>
      <c r="O8622" s="98"/>
      <c r="P8622" s="98"/>
      <c r="Q8622" s="130"/>
    </row>
    <row r="8623" spans="1:17" ht="12.6" customHeight="1" x14ac:dyDescent="0.2">
      <c r="A8623" s="234"/>
      <c r="B8623" s="98"/>
      <c r="C8623" s="130"/>
      <c r="D8623" s="240"/>
      <c r="E8623" s="240"/>
      <c r="F8623" s="224"/>
      <c r="G8623" s="98"/>
      <c r="H8623" s="98"/>
      <c r="I8623" s="130"/>
      <c r="J8623" s="98"/>
      <c r="K8623" s="98"/>
      <c r="L8623" s="98"/>
      <c r="M8623" s="255"/>
      <c r="N8623" s="255"/>
      <c r="O8623" s="98"/>
      <c r="P8623" s="98"/>
      <c r="Q8623" s="130"/>
    </row>
    <row r="8624" spans="1:17" ht="12.6" customHeight="1" x14ac:dyDescent="0.2">
      <c r="A8624" s="234"/>
      <c r="B8624" s="98"/>
      <c r="C8624" s="130"/>
      <c r="D8624" s="240"/>
      <c r="E8624" s="240"/>
      <c r="F8624" s="224"/>
      <c r="G8624" s="98"/>
      <c r="H8624" s="98"/>
      <c r="I8624" s="130"/>
      <c r="J8624" s="98"/>
      <c r="K8624" s="98"/>
      <c r="L8624" s="98"/>
      <c r="M8624" s="255"/>
      <c r="N8624" s="255"/>
      <c r="O8624" s="98"/>
      <c r="P8624" s="98"/>
      <c r="Q8624" s="130"/>
    </row>
    <row r="8625" spans="1:17" ht="12.6" customHeight="1" x14ac:dyDescent="0.2">
      <c r="A8625" s="234"/>
      <c r="B8625" s="98"/>
      <c r="C8625" s="130"/>
      <c r="D8625" s="240"/>
      <c r="E8625" s="240"/>
      <c r="F8625" s="224"/>
      <c r="G8625" s="98"/>
      <c r="H8625" s="98"/>
      <c r="I8625" s="130"/>
      <c r="J8625" s="98"/>
      <c r="K8625" s="98"/>
      <c r="L8625" s="98"/>
      <c r="M8625" s="255"/>
      <c r="N8625" s="255"/>
      <c r="O8625" s="98"/>
      <c r="P8625" s="98"/>
      <c r="Q8625" s="130"/>
    </row>
    <row r="8626" spans="1:17" ht="12.6" customHeight="1" x14ac:dyDescent="0.2">
      <c r="A8626" s="234"/>
      <c r="B8626" s="98"/>
      <c r="C8626" s="130"/>
      <c r="D8626" s="240"/>
      <c r="E8626" s="240"/>
      <c r="F8626" s="224"/>
      <c r="G8626" s="98"/>
      <c r="H8626" s="98"/>
      <c r="I8626" s="130"/>
      <c r="J8626" s="98"/>
      <c r="K8626" s="98"/>
      <c r="L8626" s="98"/>
      <c r="M8626" s="255"/>
      <c r="N8626" s="255"/>
      <c r="O8626" s="98"/>
      <c r="P8626" s="98"/>
      <c r="Q8626" s="130"/>
    </row>
    <row r="8627" spans="1:17" ht="12.6" customHeight="1" x14ac:dyDescent="0.2">
      <c r="A8627" s="234"/>
      <c r="B8627" s="98"/>
      <c r="C8627" s="130"/>
      <c r="D8627" s="240"/>
      <c r="E8627" s="240"/>
      <c r="F8627" s="224"/>
      <c r="G8627" s="98"/>
      <c r="H8627" s="98"/>
      <c r="I8627" s="130"/>
      <c r="J8627" s="98"/>
      <c r="K8627" s="98"/>
      <c r="L8627" s="98"/>
      <c r="M8627" s="255"/>
      <c r="N8627" s="255"/>
      <c r="O8627" s="98"/>
      <c r="P8627" s="98"/>
      <c r="Q8627" s="130"/>
    </row>
    <row r="8628" spans="1:17" ht="12.6" customHeight="1" x14ac:dyDescent="0.2">
      <c r="A8628" s="234"/>
      <c r="B8628" s="98"/>
      <c r="C8628" s="130"/>
      <c r="D8628" s="240"/>
      <c r="E8628" s="240"/>
      <c r="F8628" s="224"/>
      <c r="G8628" s="98"/>
      <c r="H8628" s="98"/>
      <c r="I8628" s="130"/>
      <c r="J8628" s="98"/>
      <c r="K8628" s="98"/>
      <c r="L8628" s="98"/>
      <c r="M8628" s="255"/>
      <c r="N8628" s="255"/>
      <c r="O8628" s="98"/>
      <c r="P8628" s="98"/>
      <c r="Q8628" s="130"/>
    </row>
    <row r="8629" spans="1:17" ht="12.6" customHeight="1" x14ac:dyDescent="0.2">
      <c r="A8629" s="234"/>
      <c r="B8629" s="98"/>
      <c r="C8629" s="130"/>
      <c r="D8629" s="240"/>
      <c r="E8629" s="240"/>
      <c r="F8629" s="224"/>
      <c r="G8629" s="98"/>
      <c r="H8629" s="98"/>
      <c r="I8629" s="130"/>
      <c r="J8629" s="98"/>
      <c r="K8629" s="98"/>
      <c r="L8629" s="98"/>
      <c r="M8629" s="255"/>
      <c r="N8629" s="255"/>
      <c r="O8629" s="98"/>
      <c r="P8629" s="98"/>
      <c r="Q8629" s="130"/>
    </row>
    <row r="8630" spans="1:17" ht="12.6" customHeight="1" x14ac:dyDescent="0.2">
      <c r="A8630" s="234"/>
      <c r="B8630" s="98"/>
      <c r="C8630" s="130"/>
      <c r="D8630" s="240"/>
      <c r="E8630" s="240"/>
      <c r="F8630" s="224"/>
      <c r="G8630" s="98"/>
      <c r="H8630" s="98"/>
      <c r="I8630" s="130"/>
      <c r="J8630" s="98"/>
      <c r="K8630" s="98"/>
      <c r="L8630" s="98"/>
      <c r="M8630" s="255"/>
      <c r="N8630" s="255"/>
      <c r="O8630" s="98"/>
      <c r="P8630" s="98"/>
      <c r="Q8630" s="130"/>
    </row>
    <row r="8631" spans="1:17" ht="12.6" customHeight="1" x14ac:dyDescent="0.2">
      <c r="A8631" s="234"/>
      <c r="B8631" s="98"/>
      <c r="C8631" s="130"/>
      <c r="D8631" s="240"/>
      <c r="E8631" s="240"/>
      <c r="F8631" s="224"/>
      <c r="G8631" s="98"/>
      <c r="H8631" s="98"/>
      <c r="I8631" s="130"/>
      <c r="J8631" s="98"/>
      <c r="K8631" s="98"/>
      <c r="L8631" s="98"/>
      <c r="M8631" s="255"/>
      <c r="N8631" s="255"/>
      <c r="O8631" s="98"/>
      <c r="P8631" s="98"/>
      <c r="Q8631" s="130"/>
    </row>
    <row r="8632" spans="1:17" ht="12.6" customHeight="1" x14ac:dyDescent="0.2">
      <c r="A8632" s="234"/>
      <c r="B8632" s="98"/>
      <c r="C8632" s="130"/>
      <c r="D8632" s="240"/>
      <c r="E8632" s="240"/>
      <c r="F8632" s="224"/>
      <c r="G8632" s="98"/>
      <c r="H8632" s="98"/>
      <c r="I8632" s="130"/>
      <c r="J8632" s="98"/>
      <c r="K8632" s="98"/>
      <c r="L8632" s="98"/>
      <c r="M8632" s="255"/>
      <c r="N8632" s="255"/>
      <c r="O8632" s="98"/>
      <c r="P8632" s="98"/>
      <c r="Q8632" s="130"/>
    </row>
    <row r="8633" spans="1:17" ht="12.6" customHeight="1" x14ac:dyDescent="0.2">
      <c r="A8633" s="234"/>
      <c r="B8633" s="98"/>
      <c r="C8633" s="130"/>
      <c r="D8633" s="240"/>
      <c r="E8633" s="240"/>
      <c r="F8633" s="224"/>
      <c r="G8633" s="98"/>
      <c r="H8633" s="98"/>
      <c r="I8633" s="130"/>
      <c r="J8633" s="98"/>
      <c r="K8633" s="98"/>
      <c r="L8633" s="98"/>
      <c r="M8633" s="255"/>
      <c r="N8633" s="255"/>
      <c r="O8633" s="98"/>
      <c r="P8633" s="98"/>
      <c r="Q8633" s="130"/>
    </row>
    <row r="8634" spans="1:17" ht="12.6" customHeight="1" x14ac:dyDescent="0.2">
      <c r="A8634" s="234"/>
      <c r="B8634" s="98"/>
      <c r="C8634" s="130"/>
      <c r="D8634" s="240"/>
      <c r="E8634" s="240"/>
      <c r="F8634" s="224"/>
      <c r="G8634" s="98"/>
      <c r="H8634" s="98"/>
      <c r="I8634" s="130"/>
      <c r="J8634" s="98"/>
      <c r="K8634" s="98"/>
      <c r="L8634" s="98"/>
      <c r="M8634" s="255"/>
      <c r="N8634" s="255"/>
      <c r="O8634" s="98"/>
      <c r="P8634" s="98"/>
      <c r="Q8634" s="130"/>
    </row>
    <row r="8635" spans="1:17" ht="12.6" customHeight="1" x14ac:dyDescent="0.2">
      <c r="A8635" s="234"/>
      <c r="B8635" s="98"/>
      <c r="C8635" s="130"/>
      <c r="D8635" s="240"/>
      <c r="E8635" s="240"/>
      <c r="F8635" s="224"/>
      <c r="G8635" s="98"/>
      <c r="H8635" s="98"/>
      <c r="I8635" s="130"/>
      <c r="J8635" s="98"/>
      <c r="K8635" s="98"/>
      <c r="L8635" s="98"/>
      <c r="M8635" s="255"/>
      <c r="N8635" s="255"/>
      <c r="O8635" s="98"/>
      <c r="P8635" s="98"/>
      <c r="Q8635" s="130"/>
    </row>
    <row r="8636" spans="1:17" ht="12.6" customHeight="1" x14ac:dyDescent="0.2">
      <c r="A8636" s="234"/>
      <c r="B8636" s="98"/>
      <c r="C8636" s="130"/>
      <c r="D8636" s="240"/>
      <c r="E8636" s="240"/>
      <c r="F8636" s="224"/>
      <c r="G8636" s="98"/>
      <c r="H8636" s="98"/>
      <c r="I8636" s="130"/>
      <c r="J8636" s="98"/>
      <c r="K8636" s="98"/>
      <c r="L8636" s="98"/>
      <c r="M8636" s="255"/>
      <c r="N8636" s="255"/>
      <c r="O8636" s="98"/>
      <c r="P8636" s="98"/>
      <c r="Q8636" s="130"/>
    </row>
    <row r="8637" spans="1:17" ht="12.6" customHeight="1" x14ac:dyDescent="0.2">
      <c r="A8637" s="234"/>
      <c r="B8637" s="98"/>
      <c r="C8637" s="130"/>
      <c r="D8637" s="240"/>
      <c r="E8637" s="240"/>
      <c r="F8637" s="224"/>
      <c r="G8637" s="98"/>
      <c r="H8637" s="98"/>
      <c r="I8637" s="130"/>
      <c r="J8637" s="98"/>
      <c r="K8637" s="98"/>
      <c r="L8637" s="98"/>
      <c r="M8637" s="255"/>
      <c r="N8637" s="255"/>
      <c r="O8637" s="98"/>
      <c r="P8637" s="98"/>
      <c r="Q8637" s="130"/>
    </row>
    <row r="8638" spans="1:17" ht="12.6" customHeight="1" x14ac:dyDescent="0.2">
      <c r="A8638" s="234"/>
      <c r="B8638" s="98"/>
      <c r="C8638" s="130"/>
      <c r="D8638" s="240"/>
      <c r="E8638" s="240"/>
      <c r="F8638" s="224"/>
      <c r="G8638" s="98"/>
      <c r="H8638" s="98"/>
      <c r="I8638" s="130"/>
      <c r="J8638" s="98"/>
      <c r="K8638" s="98"/>
      <c r="L8638" s="98"/>
      <c r="M8638" s="255"/>
      <c r="N8638" s="255"/>
      <c r="O8638" s="98"/>
      <c r="P8638" s="98"/>
      <c r="Q8638" s="130"/>
    </row>
    <row r="8639" spans="1:17" ht="12.6" customHeight="1" x14ac:dyDescent="0.2">
      <c r="A8639" s="234"/>
      <c r="B8639" s="98"/>
      <c r="C8639" s="130"/>
      <c r="D8639" s="240"/>
      <c r="E8639" s="240"/>
      <c r="F8639" s="224"/>
      <c r="G8639" s="98"/>
      <c r="H8639" s="98"/>
      <c r="I8639" s="130"/>
      <c r="J8639" s="98"/>
      <c r="K8639" s="98"/>
      <c r="L8639" s="98"/>
      <c r="M8639" s="255"/>
      <c r="N8639" s="255"/>
      <c r="O8639" s="98"/>
      <c r="P8639" s="98"/>
      <c r="Q8639" s="130"/>
    </row>
    <row r="8640" spans="1:17" ht="12.6" customHeight="1" x14ac:dyDescent="0.2">
      <c r="A8640" s="234"/>
      <c r="B8640" s="98"/>
      <c r="C8640" s="130"/>
      <c r="D8640" s="240"/>
      <c r="E8640" s="240"/>
      <c r="F8640" s="224"/>
      <c r="G8640" s="98"/>
      <c r="H8640" s="98"/>
      <c r="I8640" s="130"/>
      <c r="J8640" s="98"/>
      <c r="K8640" s="98"/>
      <c r="L8640" s="98"/>
      <c r="M8640" s="255"/>
      <c r="N8640" s="255"/>
      <c r="O8640" s="98"/>
      <c r="P8640" s="98"/>
      <c r="Q8640" s="130"/>
    </row>
    <row r="8641" spans="1:17" ht="12.6" customHeight="1" x14ac:dyDescent="0.2">
      <c r="A8641" s="234"/>
      <c r="B8641" s="98"/>
      <c r="C8641" s="130"/>
      <c r="D8641" s="240"/>
      <c r="E8641" s="240"/>
      <c r="F8641" s="224"/>
      <c r="G8641" s="98"/>
      <c r="H8641" s="98"/>
      <c r="I8641" s="130"/>
      <c r="J8641" s="98"/>
      <c r="K8641" s="98"/>
      <c r="L8641" s="98"/>
      <c r="M8641" s="255"/>
      <c r="N8641" s="255"/>
      <c r="O8641" s="98"/>
      <c r="P8641" s="98"/>
      <c r="Q8641" s="130"/>
    </row>
    <row r="8642" spans="1:17" ht="12.6" customHeight="1" x14ac:dyDescent="0.2">
      <c r="A8642" s="234"/>
      <c r="B8642" s="98"/>
      <c r="C8642" s="130"/>
      <c r="D8642" s="240"/>
      <c r="E8642" s="240"/>
      <c r="F8642" s="224"/>
      <c r="G8642" s="98"/>
      <c r="H8642" s="98"/>
      <c r="I8642" s="130"/>
      <c r="J8642" s="98"/>
      <c r="K8642" s="98"/>
      <c r="L8642" s="98"/>
      <c r="M8642" s="255"/>
      <c r="N8642" s="255"/>
      <c r="O8642" s="98"/>
      <c r="P8642" s="98"/>
      <c r="Q8642" s="130"/>
    </row>
    <row r="8643" spans="1:17" ht="12.6" customHeight="1" x14ac:dyDescent="0.2">
      <c r="A8643" s="234"/>
      <c r="B8643" s="98"/>
      <c r="C8643" s="130"/>
      <c r="D8643" s="240"/>
      <c r="E8643" s="240"/>
      <c r="F8643" s="224"/>
      <c r="G8643" s="98"/>
      <c r="H8643" s="98"/>
      <c r="I8643" s="130"/>
      <c r="J8643" s="98"/>
      <c r="K8643" s="98"/>
      <c r="L8643" s="98"/>
      <c r="M8643" s="255"/>
      <c r="N8643" s="255"/>
      <c r="O8643" s="98"/>
      <c r="P8643" s="98"/>
      <c r="Q8643" s="130"/>
    </row>
    <row r="8644" spans="1:17" ht="12.6" customHeight="1" x14ac:dyDescent="0.2">
      <c r="A8644" s="234"/>
      <c r="B8644" s="98"/>
      <c r="C8644" s="130"/>
      <c r="D8644" s="240"/>
      <c r="E8644" s="240"/>
      <c r="F8644" s="224"/>
      <c r="G8644" s="98"/>
      <c r="H8644" s="98"/>
      <c r="I8644" s="130"/>
      <c r="J8644" s="98"/>
      <c r="K8644" s="98"/>
      <c r="L8644" s="98"/>
      <c r="M8644" s="255"/>
      <c r="N8644" s="255"/>
      <c r="O8644" s="98"/>
      <c r="P8644" s="98"/>
      <c r="Q8644" s="130"/>
    </row>
    <row r="8645" spans="1:17" ht="12.6" customHeight="1" x14ac:dyDescent="0.2">
      <c r="A8645" s="234"/>
      <c r="B8645" s="98"/>
      <c r="C8645" s="130"/>
      <c r="D8645" s="240"/>
      <c r="E8645" s="240"/>
      <c r="F8645" s="224"/>
      <c r="G8645" s="98"/>
      <c r="H8645" s="98"/>
      <c r="I8645" s="130"/>
      <c r="J8645" s="98"/>
      <c r="K8645" s="98"/>
      <c r="L8645" s="98"/>
      <c r="M8645" s="255"/>
      <c r="N8645" s="255"/>
      <c r="O8645" s="98"/>
      <c r="P8645" s="98"/>
      <c r="Q8645" s="130"/>
    </row>
    <row r="8646" spans="1:17" ht="12.6" customHeight="1" x14ac:dyDescent="0.2">
      <c r="A8646" s="234"/>
      <c r="B8646" s="98"/>
      <c r="C8646" s="130"/>
      <c r="D8646" s="240"/>
      <c r="E8646" s="240"/>
      <c r="F8646" s="224"/>
      <c r="G8646" s="98"/>
      <c r="H8646" s="98"/>
      <c r="I8646" s="130"/>
      <c r="J8646" s="98"/>
      <c r="K8646" s="98"/>
      <c r="L8646" s="98"/>
      <c r="M8646" s="255"/>
      <c r="N8646" s="255"/>
      <c r="O8646" s="98"/>
      <c r="P8646" s="98"/>
      <c r="Q8646" s="130"/>
    </row>
    <row r="8647" spans="1:17" ht="12.6" customHeight="1" x14ac:dyDescent="0.2">
      <c r="A8647" s="234"/>
      <c r="B8647" s="98"/>
      <c r="C8647" s="130"/>
      <c r="D8647" s="240"/>
      <c r="E8647" s="240"/>
      <c r="F8647" s="224"/>
      <c r="G8647" s="98"/>
      <c r="H8647" s="98"/>
      <c r="I8647" s="130"/>
      <c r="J8647" s="98"/>
      <c r="K8647" s="98"/>
      <c r="L8647" s="98"/>
      <c r="M8647" s="255"/>
      <c r="N8647" s="255"/>
      <c r="O8647" s="98"/>
      <c r="P8647" s="98"/>
      <c r="Q8647" s="130"/>
    </row>
    <row r="8648" spans="1:17" ht="12.6" customHeight="1" x14ac:dyDescent="0.2">
      <c r="A8648" s="234"/>
      <c r="B8648" s="98"/>
      <c r="C8648" s="130"/>
      <c r="D8648" s="240"/>
      <c r="E8648" s="240"/>
      <c r="F8648" s="224"/>
      <c r="G8648" s="98"/>
      <c r="H8648" s="98"/>
      <c r="I8648" s="130"/>
      <c r="J8648" s="98"/>
      <c r="K8648" s="98"/>
      <c r="L8648" s="98"/>
      <c r="M8648" s="255"/>
      <c r="N8648" s="255"/>
      <c r="O8648" s="98"/>
      <c r="P8648" s="98"/>
      <c r="Q8648" s="130"/>
    </row>
    <row r="8649" spans="1:17" ht="12.6" customHeight="1" x14ac:dyDescent="0.2">
      <c r="A8649" s="234"/>
      <c r="B8649" s="98"/>
      <c r="C8649" s="130"/>
      <c r="D8649" s="240"/>
      <c r="E8649" s="240"/>
      <c r="F8649" s="224"/>
      <c r="G8649" s="98"/>
      <c r="H8649" s="98"/>
      <c r="I8649" s="130"/>
      <c r="J8649" s="98"/>
      <c r="K8649" s="98"/>
      <c r="L8649" s="98"/>
      <c r="M8649" s="255"/>
      <c r="N8649" s="255"/>
      <c r="O8649" s="98"/>
      <c r="P8649" s="98"/>
      <c r="Q8649" s="130"/>
    </row>
    <row r="8650" spans="1:17" ht="12.6" customHeight="1" x14ac:dyDescent="0.2">
      <c r="A8650" s="234"/>
      <c r="B8650" s="98"/>
      <c r="C8650" s="130"/>
      <c r="D8650" s="240"/>
      <c r="E8650" s="240"/>
      <c r="F8650" s="224"/>
      <c r="G8650" s="98"/>
      <c r="H8650" s="98"/>
      <c r="I8650" s="130"/>
      <c r="J8650" s="98"/>
      <c r="K8650" s="98"/>
      <c r="L8650" s="98"/>
      <c r="M8650" s="255"/>
      <c r="N8650" s="255"/>
      <c r="O8650" s="98"/>
      <c r="P8650" s="98"/>
      <c r="Q8650" s="130"/>
    </row>
    <row r="8651" spans="1:17" ht="12.6" customHeight="1" x14ac:dyDescent="0.2">
      <c r="A8651" s="234"/>
      <c r="B8651" s="98"/>
      <c r="C8651" s="130"/>
      <c r="D8651" s="240"/>
      <c r="E8651" s="240"/>
      <c r="F8651" s="224"/>
      <c r="G8651" s="98"/>
      <c r="H8651" s="98"/>
      <c r="I8651" s="130"/>
      <c r="J8651" s="98"/>
      <c r="K8651" s="98"/>
      <c r="L8651" s="98"/>
      <c r="M8651" s="255"/>
      <c r="N8651" s="255"/>
      <c r="O8651" s="98"/>
      <c r="P8651" s="98"/>
      <c r="Q8651" s="130"/>
    </row>
    <row r="8652" spans="1:17" ht="12.6" customHeight="1" x14ac:dyDescent="0.2">
      <c r="A8652" s="234"/>
      <c r="B8652" s="98"/>
      <c r="C8652" s="130"/>
      <c r="D8652" s="240"/>
      <c r="E8652" s="240"/>
      <c r="F8652" s="224"/>
      <c r="G8652" s="98"/>
      <c r="H8652" s="98"/>
      <c r="I8652" s="130"/>
      <c r="J8652" s="98"/>
      <c r="K8652" s="98"/>
      <c r="L8652" s="98"/>
      <c r="M8652" s="255"/>
      <c r="N8652" s="255"/>
      <c r="O8652" s="98"/>
      <c r="P8652" s="98"/>
      <c r="Q8652" s="130"/>
    </row>
    <row r="8653" spans="1:17" ht="12.6" customHeight="1" x14ac:dyDescent="0.2">
      <c r="A8653" s="234"/>
      <c r="B8653" s="98"/>
      <c r="C8653" s="130"/>
      <c r="D8653" s="240"/>
      <c r="E8653" s="240"/>
      <c r="F8653" s="224"/>
      <c r="G8653" s="98"/>
      <c r="H8653" s="98"/>
      <c r="I8653" s="130"/>
      <c r="J8653" s="98"/>
      <c r="K8653" s="98"/>
      <c r="L8653" s="98"/>
      <c r="M8653" s="255"/>
      <c r="N8653" s="255"/>
      <c r="O8653" s="98"/>
      <c r="P8653" s="98"/>
      <c r="Q8653" s="130"/>
    </row>
    <row r="8654" spans="1:17" ht="12.6" customHeight="1" x14ac:dyDescent="0.2">
      <c r="A8654" s="234"/>
      <c r="B8654" s="98"/>
      <c r="C8654" s="130"/>
      <c r="D8654" s="240"/>
      <c r="E8654" s="240"/>
      <c r="F8654" s="224"/>
      <c r="G8654" s="98"/>
      <c r="H8654" s="98"/>
      <c r="I8654" s="130"/>
      <c r="J8654" s="98"/>
      <c r="K8654" s="98"/>
      <c r="L8654" s="98"/>
      <c r="M8654" s="255"/>
      <c r="N8654" s="255"/>
      <c r="O8654" s="98"/>
      <c r="P8654" s="98"/>
      <c r="Q8654" s="130"/>
    </row>
    <row r="8655" spans="1:17" ht="12.6" customHeight="1" x14ac:dyDescent="0.2">
      <c r="A8655" s="234"/>
      <c r="B8655" s="98"/>
      <c r="C8655" s="130"/>
      <c r="D8655" s="240"/>
      <c r="E8655" s="240"/>
      <c r="F8655" s="224"/>
      <c r="G8655" s="98"/>
      <c r="H8655" s="98"/>
      <c r="I8655" s="130"/>
      <c r="J8655" s="98"/>
      <c r="K8655" s="98"/>
      <c r="L8655" s="98"/>
      <c r="M8655" s="255"/>
      <c r="N8655" s="255"/>
      <c r="O8655" s="98"/>
      <c r="P8655" s="98"/>
      <c r="Q8655" s="130"/>
    </row>
    <row r="8656" spans="1:17" ht="12.6" customHeight="1" x14ac:dyDescent="0.2">
      <c r="A8656" s="234"/>
      <c r="B8656" s="98"/>
      <c r="C8656" s="130"/>
      <c r="D8656" s="240"/>
      <c r="E8656" s="240"/>
      <c r="F8656" s="224"/>
      <c r="G8656" s="98"/>
      <c r="H8656" s="98"/>
      <c r="I8656" s="130"/>
      <c r="J8656" s="98"/>
      <c r="K8656" s="98"/>
      <c r="L8656" s="98"/>
      <c r="M8656" s="255"/>
      <c r="N8656" s="255"/>
      <c r="O8656" s="98"/>
      <c r="P8656" s="98"/>
      <c r="Q8656" s="130"/>
    </row>
    <row r="8657" spans="1:17" ht="12.6" customHeight="1" x14ac:dyDescent="0.2">
      <c r="A8657" s="234"/>
      <c r="B8657" s="98"/>
      <c r="C8657" s="130"/>
      <c r="D8657" s="240"/>
      <c r="E8657" s="240"/>
      <c r="F8657" s="224"/>
      <c r="G8657" s="98"/>
      <c r="H8657" s="98"/>
      <c r="I8657" s="130"/>
      <c r="J8657" s="98"/>
      <c r="K8657" s="98"/>
      <c r="L8657" s="98"/>
      <c r="M8657" s="255"/>
      <c r="N8657" s="255"/>
      <c r="O8657" s="98"/>
      <c r="P8657" s="98"/>
      <c r="Q8657" s="130"/>
    </row>
    <row r="8658" spans="1:17" ht="12.6" customHeight="1" x14ac:dyDescent="0.2">
      <c r="A8658" s="234"/>
      <c r="B8658" s="98"/>
      <c r="C8658" s="130"/>
      <c r="D8658" s="240"/>
      <c r="E8658" s="240"/>
      <c r="F8658" s="224"/>
      <c r="G8658" s="98"/>
      <c r="H8658" s="98"/>
      <c r="I8658" s="130"/>
      <c r="J8658" s="98"/>
      <c r="K8658" s="98"/>
      <c r="L8658" s="98"/>
      <c r="M8658" s="255"/>
      <c r="N8658" s="255"/>
      <c r="O8658" s="98"/>
      <c r="P8658" s="98"/>
      <c r="Q8658" s="130"/>
    </row>
    <row r="8659" spans="1:17" ht="12.6" customHeight="1" x14ac:dyDescent="0.2">
      <c r="A8659" s="234"/>
      <c r="B8659" s="98"/>
      <c r="C8659" s="130"/>
      <c r="D8659" s="240"/>
      <c r="E8659" s="240"/>
      <c r="F8659" s="224"/>
      <c r="G8659" s="98"/>
      <c r="H8659" s="98"/>
      <c r="I8659" s="130"/>
      <c r="J8659" s="98"/>
      <c r="K8659" s="98"/>
      <c r="L8659" s="98"/>
      <c r="M8659" s="255"/>
      <c r="N8659" s="255"/>
      <c r="O8659" s="98"/>
      <c r="P8659" s="98"/>
      <c r="Q8659" s="130"/>
    </row>
    <row r="8660" spans="1:17" ht="12.6" customHeight="1" x14ac:dyDescent="0.2">
      <c r="A8660" s="234"/>
      <c r="B8660" s="98"/>
      <c r="C8660" s="130"/>
      <c r="D8660" s="240"/>
      <c r="E8660" s="240"/>
      <c r="F8660" s="224"/>
      <c r="G8660" s="98"/>
      <c r="H8660" s="98"/>
      <c r="I8660" s="130"/>
      <c r="J8660" s="98"/>
      <c r="K8660" s="98"/>
      <c r="L8660" s="98"/>
      <c r="M8660" s="255"/>
      <c r="N8660" s="255"/>
      <c r="O8660" s="98"/>
      <c r="P8660" s="98"/>
      <c r="Q8660" s="130"/>
    </row>
    <row r="8661" spans="1:17" ht="12.6" customHeight="1" x14ac:dyDescent="0.2">
      <c r="A8661" s="234"/>
      <c r="B8661" s="98"/>
      <c r="C8661" s="130"/>
      <c r="D8661" s="240"/>
      <c r="E8661" s="240"/>
      <c r="F8661" s="224"/>
      <c r="G8661" s="98"/>
      <c r="H8661" s="98"/>
      <c r="I8661" s="130"/>
      <c r="J8661" s="98"/>
      <c r="K8661" s="98"/>
      <c r="L8661" s="98"/>
      <c r="M8661" s="255"/>
      <c r="N8661" s="255"/>
      <c r="O8661" s="98"/>
      <c r="P8661" s="98"/>
      <c r="Q8661" s="130"/>
    </row>
    <row r="8662" spans="1:17" ht="12.6" customHeight="1" x14ac:dyDescent="0.2">
      <c r="A8662" s="234"/>
      <c r="B8662" s="98"/>
      <c r="C8662" s="130"/>
      <c r="D8662" s="240"/>
      <c r="E8662" s="240"/>
      <c r="F8662" s="224"/>
      <c r="G8662" s="98"/>
      <c r="H8662" s="98"/>
      <c r="I8662" s="130"/>
      <c r="J8662" s="98"/>
      <c r="K8662" s="98"/>
      <c r="L8662" s="98"/>
      <c r="M8662" s="255"/>
      <c r="N8662" s="255"/>
      <c r="O8662" s="98"/>
      <c r="P8662" s="98"/>
      <c r="Q8662" s="130"/>
    </row>
    <row r="8663" spans="1:17" ht="12.6" customHeight="1" x14ac:dyDescent="0.2">
      <c r="A8663" s="234"/>
      <c r="B8663" s="98"/>
      <c r="C8663" s="130"/>
      <c r="D8663" s="240"/>
      <c r="E8663" s="240"/>
      <c r="F8663" s="224"/>
      <c r="G8663" s="98"/>
      <c r="H8663" s="98"/>
      <c r="I8663" s="130"/>
      <c r="J8663" s="98"/>
      <c r="K8663" s="98"/>
      <c r="L8663" s="98"/>
      <c r="M8663" s="255"/>
      <c r="N8663" s="255"/>
      <c r="O8663" s="98"/>
      <c r="P8663" s="98"/>
      <c r="Q8663" s="130"/>
    </row>
    <row r="8664" spans="1:17" ht="12.6" customHeight="1" x14ac:dyDescent="0.2">
      <c r="A8664" s="234"/>
      <c r="B8664" s="98"/>
      <c r="C8664" s="130"/>
      <c r="D8664" s="240"/>
      <c r="E8664" s="240"/>
      <c r="F8664" s="224"/>
      <c r="G8664" s="98"/>
      <c r="H8664" s="98"/>
      <c r="I8664" s="130"/>
      <c r="J8664" s="98"/>
      <c r="K8664" s="98"/>
      <c r="L8664" s="98"/>
      <c r="M8664" s="255"/>
      <c r="N8664" s="255"/>
      <c r="O8664" s="98"/>
      <c r="P8664" s="98"/>
      <c r="Q8664" s="130"/>
    </row>
    <row r="8665" spans="1:17" ht="12.6" customHeight="1" x14ac:dyDescent="0.2">
      <c r="A8665" s="234"/>
      <c r="B8665" s="98"/>
      <c r="C8665" s="130"/>
      <c r="D8665" s="240"/>
      <c r="E8665" s="240"/>
      <c r="F8665" s="224"/>
      <c r="G8665" s="98"/>
      <c r="H8665" s="98"/>
      <c r="I8665" s="130"/>
      <c r="J8665" s="98"/>
      <c r="K8665" s="98"/>
      <c r="L8665" s="98"/>
      <c r="M8665" s="255"/>
      <c r="N8665" s="255"/>
      <c r="O8665" s="98"/>
      <c r="P8665" s="98"/>
      <c r="Q8665" s="130"/>
    </row>
    <row r="8666" spans="1:17" ht="12.6" customHeight="1" x14ac:dyDescent="0.2">
      <c r="A8666" s="234"/>
      <c r="B8666" s="98"/>
      <c r="C8666" s="130"/>
      <c r="D8666" s="240"/>
      <c r="E8666" s="240"/>
      <c r="F8666" s="224"/>
      <c r="G8666" s="98"/>
      <c r="H8666" s="98"/>
      <c r="I8666" s="130"/>
      <c r="J8666" s="98"/>
      <c r="K8666" s="98"/>
      <c r="L8666" s="98"/>
      <c r="M8666" s="255"/>
      <c r="N8666" s="255"/>
      <c r="O8666" s="98"/>
      <c r="P8666" s="98"/>
      <c r="Q8666" s="130"/>
    </row>
    <row r="8667" spans="1:17" ht="12.6" customHeight="1" x14ac:dyDescent="0.2">
      <c r="A8667" s="234"/>
      <c r="B8667" s="98"/>
      <c r="C8667" s="130"/>
      <c r="D8667" s="240"/>
      <c r="E8667" s="240"/>
      <c r="F8667" s="224"/>
      <c r="G8667" s="98"/>
      <c r="H8667" s="98"/>
      <c r="I8667" s="130"/>
      <c r="J8667" s="98"/>
      <c r="K8667" s="98"/>
      <c r="L8667" s="98"/>
      <c r="M8667" s="255"/>
      <c r="N8667" s="255"/>
      <c r="O8667" s="98"/>
      <c r="P8667" s="98"/>
      <c r="Q8667" s="130"/>
    </row>
    <row r="8668" spans="1:17" ht="12.6" customHeight="1" x14ac:dyDescent="0.2">
      <c r="A8668" s="234"/>
      <c r="B8668" s="98"/>
      <c r="C8668" s="130"/>
      <c r="D8668" s="240"/>
      <c r="E8668" s="240"/>
      <c r="F8668" s="224"/>
      <c r="G8668" s="98"/>
      <c r="H8668" s="98"/>
      <c r="I8668" s="130"/>
      <c r="J8668" s="98"/>
      <c r="K8668" s="98"/>
      <c r="L8668" s="98"/>
      <c r="M8668" s="255"/>
      <c r="N8668" s="255"/>
      <c r="O8668" s="98"/>
      <c r="P8668" s="98"/>
      <c r="Q8668" s="130"/>
    </row>
    <row r="8669" spans="1:17" ht="12.6" customHeight="1" x14ac:dyDescent="0.2">
      <c r="A8669" s="234"/>
      <c r="B8669" s="98"/>
      <c r="C8669" s="130"/>
      <c r="D8669" s="240"/>
      <c r="E8669" s="240"/>
      <c r="F8669" s="224"/>
      <c r="G8669" s="98"/>
      <c r="H8669" s="98"/>
      <c r="I8669" s="130"/>
      <c r="J8669" s="98"/>
      <c r="K8669" s="98"/>
      <c r="L8669" s="98"/>
      <c r="M8669" s="255"/>
      <c r="N8669" s="255"/>
      <c r="O8669" s="98"/>
      <c r="P8669" s="98"/>
      <c r="Q8669" s="130"/>
    </row>
    <row r="8670" spans="1:17" ht="12.6" customHeight="1" x14ac:dyDescent="0.2">
      <c r="A8670" s="234"/>
      <c r="B8670" s="98"/>
      <c r="C8670" s="130"/>
      <c r="D8670" s="240"/>
      <c r="E8670" s="240"/>
      <c r="F8670" s="224"/>
      <c r="G8670" s="98"/>
      <c r="H8670" s="98"/>
      <c r="I8670" s="130"/>
      <c r="J8670" s="98"/>
      <c r="K8670" s="98"/>
      <c r="L8670" s="98"/>
      <c r="M8670" s="255"/>
      <c r="N8670" s="255"/>
      <c r="O8670" s="98"/>
      <c r="P8670" s="98"/>
      <c r="Q8670" s="130"/>
    </row>
    <row r="8671" spans="1:17" ht="12.6" customHeight="1" x14ac:dyDescent="0.2">
      <c r="A8671" s="234"/>
      <c r="B8671" s="98"/>
      <c r="C8671" s="130"/>
      <c r="D8671" s="240"/>
      <c r="E8671" s="240"/>
      <c r="F8671" s="224"/>
      <c r="G8671" s="98"/>
      <c r="H8671" s="98"/>
      <c r="I8671" s="130"/>
      <c r="J8671" s="98"/>
      <c r="K8671" s="98"/>
      <c r="L8671" s="98"/>
      <c r="M8671" s="255"/>
      <c r="N8671" s="255"/>
      <c r="O8671" s="98"/>
      <c r="P8671" s="98"/>
      <c r="Q8671" s="130"/>
    </row>
    <row r="8672" spans="1:17" ht="12.6" customHeight="1" x14ac:dyDescent="0.2">
      <c r="A8672" s="234"/>
      <c r="B8672" s="98"/>
      <c r="C8672" s="130"/>
      <c r="D8672" s="240"/>
      <c r="E8672" s="240"/>
      <c r="F8672" s="224"/>
      <c r="G8672" s="98"/>
      <c r="H8672" s="98"/>
      <c r="I8672" s="130"/>
      <c r="J8672" s="98"/>
      <c r="K8672" s="98"/>
      <c r="L8672" s="98"/>
      <c r="M8672" s="255"/>
      <c r="N8672" s="255"/>
      <c r="O8672" s="98"/>
      <c r="P8672" s="98"/>
      <c r="Q8672" s="130"/>
    </row>
    <row r="8673" spans="1:17" ht="12.6" customHeight="1" x14ac:dyDescent="0.2">
      <c r="A8673" s="234"/>
      <c r="B8673" s="98"/>
      <c r="C8673" s="130"/>
      <c r="D8673" s="240"/>
      <c r="E8673" s="240"/>
      <c r="F8673" s="224"/>
      <c r="G8673" s="98"/>
      <c r="H8673" s="98"/>
      <c r="I8673" s="130"/>
      <c r="J8673" s="98"/>
      <c r="K8673" s="98"/>
      <c r="L8673" s="98"/>
      <c r="M8673" s="255"/>
      <c r="N8673" s="255"/>
      <c r="O8673" s="98"/>
      <c r="P8673" s="98"/>
      <c r="Q8673" s="130"/>
    </row>
    <row r="8674" spans="1:17" ht="12.6" customHeight="1" x14ac:dyDescent="0.2">
      <c r="A8674" s="234"/>
      <c r="B8674" s="98"/>
      <c r="C8674" s="130"/>
      <c r="D8674" s="240"/>
      <c r="E8674" s="240"/>
      <c r="F8674" s="224"/>
      <c r="G8674" s="98"/>
      <c r="H8674" s="98"/>
      <c r="I8674" s="130"/>
      <c r="J8674" s="98"/>
      <c r="K8674" s="98"/>
      <c r="L8674" s="98"/>
      <c r="M8674" s="255"/>
      <c r="N8674" s="255"/>
      <c r="O8674" s="98"/>
      <c r="P8674" s="98"/>
      <c r="Q8674" s="130"/>
    </row>
    <row r="8675" spans="1:17" ht="12.6" customHeight="1" x14ac:dyDescent="0.2">
      <c r="A8675" s="234"/>
      <c r="B8675" s="98"/>
      <c r="C8675" s="130"/>
      <c r="D8675" s="240"/>
      <c r="E8675" s="240"/>
      <c r="F8675" s="224"/>
      <c r="G8675" s="98"/>
      <c r="H8675" s="98"/>
      <c r="I8675" s="130"/>
      <c r="J8675" s="98"/>
      <c r="K8675" s="98"/>
      <c r="L8675" s="98"/>
      <c r="M8675" s="255"/>
      <c r="N8675" s="255"/>
      <c r="O8675" s="98"/>
      <c r="P8675" s="98"/>
      <c r="Q8675" s="130"/>
    </row>
    <row r="8676" spans="1:17" ht="12.6" customHeight="1" x14ac:dyDescent="0.2">
      <c r="A8676" s="234"/>
      <c r="B8676" s="98"/>
      <c r="C8676" s="130"/>
      <c r="D8676" s="240"/>
      <c r="E8676" s="240"/>
      <c r="F8676" s="224"/>
      <c r="G8676" s="98"/>
      <c r="H8676" s="98"/>
      <c r="I8676" s="130"/>
      <c r="J8676" s="98"/>
      <c r="K8676" s="98"/>
      <c r="L8676" s="98"/>
      <c r="M8676" s="255"/>
      <c r="N8676" s="255"/>
      <c r="O8676" s="98"/>
      <c r="P8676" s="98"/>
      <c r="Q8676" s="130"/>
    </row>
    <row r="8677" spans="1:17" ht="12.6" customHeight="1" x14ac:dyDescent="0.2">
      <c r="A8677" s="234"/>
      <c r="B8677" s="98"/>
      <c r="C8677" s="130"/>
      <c r="D8677" s="240"/>
      <c r="E8677" s="240"/>
      <c r="F8677" s="224"/>
      <c r="G8677" s="98"/>
      <c r="H8677" s="98"/>
      <c r="I8677" s="130"/>
      <c r="J8677" s="98"/>
      <c r="K8677" s="98"/>
      <c r="L8677" s="98"/>
      <c r="M8677" s="255"/>
      <c r="N8677" s="255"/>
      <c r="O8677" s="98"/>
      <c r="P8677" s="98"/>
      <c r="Q8677" s="130"/>
    </row>
    <row r="8678" spans="1:17" ht="12.6" customHeight="1" x14ac:dyDescent="0.2">
      <c r="A8678" s="234"/>
      <c r="B8678" s="98"/>
      <c r="C8678" s="130"/>
      <c r="D8678" s="240"/>
      <c r="E8678" s="240"/>
      <c r="F8678" s="224"/>
      <c r="G8678" s="98"/>
      <c r="H8678" s="98"/>
      <c r="I8678" s="130"/>
      <c r="J8678" s="98"/>
      <c r="K8678" s="98"/>
      <c r="L8678" s="98"/>
      <c r="M8678" s="255"/>
      <c r="N8678" s="255"/>
      <c r="O8678" s="98"/>
      <c r="P8678" s="98"/>
      <c r="Q8678" s="130"/>
    </row>
    <row r="8679" spans="1:17" ht="12.6" customHeight="1" x14ac:dyDescent="0.2">
      <c r="A8679" s="234"/>
      <c r="B8679" s="98"/>
      <c r="C8679" s="130"/>
      <c r="D8679" s="240"/>
      <c r="E8679" s="240"/>
      <c r="F8679" s="224"/>
      <c r="G8679" s="98"/>
      <c r="H8679" s="98"/>
      <c r="I8679" s="130"/>
      <c r="J8679" s="98"/>
      <c r="K8679" s="98"/>
      <c r="L8679" s="98"/>
      <c r="M8679" s="255"/>
      <c r="N8679" s="255"/>
      <c r="O8679" s="98"/>
      <c r="P8679" s="98"/>
      <c r="Q8679" s="130"/>
    </row>
    <row r="8680" spans="1:17" ht="12.6" customHeight="1" x14ac:dyDescent="0.2">
      <c r="A8680" s="234"/>
      <c r="B8680" s="98"/>
      <c r="C8680" s="130"/>
      <c r="D8680" s="240"/>
      <c r="E8680" s="240"/>
      <c r="F8680" s="224"/>
      <c r="G8680" s="98"/>
      <c r="H8680" s="98"/>
      <c r="I8680" s="130"/>
      <c r="J8680" s="98"/>
      <c r="K8680" s="98"/>
      <c r="L8680" s="98"/>
      <c r="M8680" s="255"/>
      <c r="N8680" s="255"/>
      <c r="O8680" s="98"/>
      <c r="P8680" s="98"/>
      <c r="Q8680" s="130"/>
    </row>
    <row r="8681" spans="1:17" ht="12.6" customHeight="1" x14ac:dyDescent="0.2">
      <c r="A8681" s="234"/>
      <c r="B8681" s="98"/>
      <c r="C8681" s="130"/>
      <c r="D8681" s="240"/>
      <c r="E8681" s="240"/>
      <c r="F8681" s="224"/>
      <c r="G8681" s="98"/>
      <c r="H8681" s="98"/>
      <c r="I8681" s="130"/>
      <c r="J8681" s="98"/>
      <c r="K8681" s="98"/>
      <c r="L8681" s="98"/>
      <c r="M8681" s="255"/>
      <c r="N8681" s="255"/>
      <c r="O8681" s="98"/>
      <c r="P8681" s="98"/>
      <c r="Q8681" s="130"/>
    </row>
    <row r="8682" spans="1:17" ht="12.6" customHeight="1" x14ac:dyDescent="0.2">
      <c r="A8682" s="234"/>
      <c r="B8682" s="98"/>
      <c r="C8682" s="130"/>
      <c r="D8682" s="240"/>
      <c r="E8682" s="240"/>
      <c r="F8682" s="224"/>
      <c r="G8682" s="98"/>
      <c r="H8682" s="98"/>
      <c r="I8682" s="130"/>
      <c r="J8682" s="98"/>
      <c r="K8682" s="98"/>
      <c r="L8682" s="98"/>
      <c r="M8682" s="255"/>
      <c r="N8682" s="255"/>
      <c r="O8682" s="98"/>
      <c r="P8682" s="98"/>
      <c r="Q8682" s="130"/>
    </row>
    <row r="8683" spans="1:17" ht="12.6" customHeight="1" x14ac:dyDescent="0.2">
      <c r="A8683" s="234"/>
      <c r="B8683" s="98"/>
      <c r="C8683" s="130"/>
      <c r="D8683" s="240"/>
      <c r="E8683" s="240"/>
      <c r="F8683" s="224"/>
      <c r="G8683" s="98"/>
      <c r="H8683" s="98"/>
      <c r="I8683" s="130"/>
      <c r="J8683" s="98"/>
      <c r="K8683" s="98"/>
      <c r="L8683" s="98"/>
      <c r="M8683" s="255"/>
      <c r="N8683" s="255"/>
      <c r="O8683" s="98"/>
      <c r="P8683" s="98"/>
      <c r="Q8683" s="130"/>
    </row>
    <row r="8684" spans="1:17" ht="12.6" customHeight="1" x14ac:dyDescent="0.2">
      <c r="A8684" s="234"/>
      <c r="B8684" s="98"/>
      <c r="C8684" s="130"/>
      <c r="D8684" s="240"/>
      <c r="E8684" s="240"/>
      <c r="F8684" s="224"/>
      <c r="G8684" s="98"/>
      <c r="H8684" s="98"/>
      <c r="I8684" s="130"/>
      <c r="J8684" s="98"/>
      <c r="K8684" s="98"/>
      <c r="L8684" s="98"/>
      <c r="M8684" s="255"/>
      <c r="N8684" s="255"/>
      <c r="O8684" s="98"/>
      <c r="P8684" s="98"/>
      <c r="Q8684" s="130"/>
    </row>
    <row r="8685" spans="1:17" ht="12.6" customHeight="1" x14ac:dyDescent="0.2">
      <c r="A8685" s="234"/>
      <c r="B8685" s="98"/>
      <c r="C8685" s="130"/>
      <c r="D8685" s="240"/>
      <c r="E8685" s="240"/>
      <c r="F8685" s="224"/>
      <c r="G8685" s="98"/>
      <c r="H8685" s="98"/>
      <c r="I8685" s="130"/>
      <c r="J8685" s="98"/>
      <c r="K8685" s="98"/>
      <c r="L8685" s="98"/>
      <c r="M8685" s="255"/>
      <c r="N8685" s="255"/>
      <c r="O8685" s="98"/>
      <c r="P8685" s="98"/>
      <c r="Q8685" s="130"/>
    </row>
    <row r="8686" spans="1:17" ht="12.6" customHeight="1" x14ac:dyDescent="0.2">
      <c r="A8686" s="234"/>
      <c r="B8686" s="98"/>
      <c r="C8686" s="130"/>
      <c r="D8686" s="240"/>
      <c r="E8686" s="240"/>
      <c r="F8686" s="224"/>
      <c r="G8686" s="98"/>
      <c r="H8686" s="98"/>
      <c r="I8686" s="130"/>
      <c r="J8686" s="98"/>
      <c r="K8686" s="98"/>
      <c r="L8686" s="98"/>
      <c r="M8686" s="255"/>
      <c r="N8686" s="255"/>
      <c r="O8686" s="98"/>
      <c r="P8686" s="98"/>
      <c r="Q8686" s="130"/>
    </row>
    <row r="8687" spans="1:17" ht="12.6" customHeight="1" x14ac:dyDescent="0.2">
      <c r="A8687" s="234"/>
      <c r="B8687" s="98"/>
      <c r="C8687" s="130"/>
      <c r="D8687" s="240"/>
      <c r="E8687" s="240"/>
      <c r="F8687" s="224"/>
      <c r="G8687" s="98"/>
      <c r="H8687" s="98"/>
      <c r="I8687" s="130"/>
      <c r="J8687" s="98"/>
      <c r="K8687" s="98"/>
      <c r="L8687" s="98"/>
      <c r="M8687" s="255"/>
      <c r="N8687" s="255"/>
      <c r="O8687" s="98"/>
      <c r="P8687" s="98"/>
      <c r="Q8687" s="130"/>
    </row>
    <row r="8688" spans="1:17" ht="12.6" customHeight="1" x14ac:dyDescent="0.2">
      <c r="A8688" s="234"/>
      <c r="B8688" s="98"/>
      <c r="C8688" s="130"/>
      <c r="D8688" s="240"/>
      <c r="E8688" s="240"/>
      <c r="F8688" s="224"/>
      <c r="G8688" s="98"/>
      <c r="H8688" s="98"/>
      <c r="I8688" s="130"/>
      <c r="J8688" s="98"/>
      <c r="K8688" s="98"/>
      <c r="L8688" s="98"/>
      <c r="M8688" s="255"/>
      <c r="N8688" s="255"/>
      <c r="O8688" s="98"/>
      <c r="P8688" s="98"/>
      <c r="Q8688" s="130"/>
    </row>
    <row r="8689" spans="1:17" ht="12.6" customHeight="1" x14ac:dyDescent="0.2">
      <c r="A8689" s="234"/>
      <c r="B8689" s="98"/>
      <c r="C8689" s="130"/>
      <c r="D8689" s="240"/>
      <c r="E8689" s="240"/>
      <c r="F8689" s="224"/>
      <c r="G8689" s="98"/>
      <c r="H8689" s="98"/>
      <c r="I8689" s="130"/>
      <c r="J8689" s="98"/>
      <c r="K8689" s="98"/>
      <c r="L8689" s="98"/>
      <c r="M8689" s="255"/>
      <c r="N8689" s="255"/>
      <c r="O8689" s="98"/>
      <c r="P8689" s="98"/>
      <c r="Q8689" s="130"/>
    </row>
    <row r="8690" spans="1:17" ht="12.6" customHeight="1" x14ac:dyDescent="0.2">
      <c r="A8690" s="234"/>
      <c r="B8690" s="98"/>
      <c r="C8690" s="130"/>
      <c r="D8690" s="240"/>
      <c r="E8690" s="240"/>
      <c r="F8690" s="224"/>
      <c r="G8690" s="98"/>
      <c r="H8690" s="98"/>
      <c r="I8690" s="130"/>
      <c r="J8690" s="98"/>
      <c r="K8690" s="98"/>
      <c r="L8690" s="98"/>
      <c r="M8690" s="255"/>
      <c r="N8690" s="255"/>
      <c r="O8690" s="98"/>
      <c r="P8690" s="98"/>
      <c r="Q8690" s="130"/>
    </row>
    <row r="8691" spans="1:17" ht="12.6" customHeight="1" x14ac:dyDescent="0.2">
      <c r="A8691" s="234"/>
      <c r="B8691" s="98"/>
      <c r="C8691" s="130"/>
      <c r="D8691" s="240"/>
      <c r="E8691" s="240"/>
      <c r="F8691" s="224"/>
      <c r="G8691" s="98"/>
      <c r="H8691" s="98"/>
      <c r="I8691" s="130"/>
      <c r="J8691" s="98"/>
      <c r="K8691" s="98"/>
      <c r="L8691" s="98"/>
      <c r="M8691" s="255"/>
      <c r="N8691" s="255"/>
      <c r="O8691" s="98"/>
      <c r="P8691" s="98"/>
      <c r="Q8691" s="130"/>
    </row>
    <row r="8692" spans="1:17" ht="12.6" customHeight="1" x14ac:dyDescent="0.2">
      <c r="A8692" s="234"/>
      <c r="B8692" s="98"/>
      <c r="C8692" s="130"/>
      <c r="D8692" s="240"/>
      <c r="E8692" s="240"/>
      <c r="F8692" s="224"/>
      <c r="G8692" s="98"/>
      <c r="H8692" s="98"/>
      <c r="I8692" s="130"/>
      <c r="J8692" s="98"/>
      <c r="K8692" s="98"/>
      <c r="L8692" s="98"/>
      <c r="M8692" s="255"/>
      <c r="N8692" s="255"/>
      <c r="O8692" s="98"/>
      <c r="P8692" s="98"/>
      <c r="Q8692" s="130"/>
    </row>
    <row r="8693" spans="1:17" ht="12.6" customHeight="1" x14ac:dyDescent="0.2">
      <c r="A8693" s="234"/>
      <c r="B8693" s="98"/>
      <c r="C8693" s="130"/>
      <c r="D8693" s="240"/>
      <c r="E8693" s="240"/>
      <c r="F8693" s="224"/>
      <c r="G8693" s="98"/>
      <c r="H8693" s="98"/>
      <c r="I8693" s="130"/>
      <c r="J8693" s="98"/>
      <c r="K8693" s="98"/>
      <c r="L8693" s="98"/>
      <c r="M8693" s="255"/>
      <c r="N8693" s="255"/>
      <c r="O8693" s="98"/>
      <c r="P8693" s="98"/>
      <c r="Q8693" s="130"/>
    </row>
    <row r="8694" spans="1:17" ht="12.6" customHeight="1" x14ac:dyDescent="0.2">
      <c r="A8694" s="234"/>
      <c r="B8694" s="98"/>
      <c r="C8694" s="130"/>
      <c r="D8694" s="240"/>
      <c r="E8694" s="240"/>
      <c r="F8694" s="224"/>
      <c r="G8694" s="98"/>
      <c r="H8694" s="98"/>
      <c r="I8694" s="130"/>
      <c r="J8694" s="98"/>
      <c r="K8694" s="98"/>
      <c r="L8694" s="98"/>
      <c r="M8694" s="255"/>
      <c r="N8694" s="255"/>
      <c r="O8694" s="98"/>
      <c r="P8694" s="98"/>
      <c r="Q8694" s="130"/>
    </row>
    <row r="8695" spans="1:17" ht="12.6" customHeight="1" x14ac:dyDescent="0.2">
      <c r="A8695" s="234"/>
      <c r="B8695" s="98"/>
      <c r="C8695" s="130"/>
      <c r="D8695" s="240"/>
      <c r="E8695" s="240"/>
      <c r="F8695" s="224"/>
      <c r="G8695" s="98"/>
      <c r="H8695" s="98"/>
      <c r="I8695" s="130"/>
      <c r="J8695" s="98"/>
      <c r="K8695" s="98"/>
      <c r="L8695" s="98"/>
      <c r="M8695" s="255"/>
      <c r="N8695" s="255"/>
      <c r="O8695" s="98"/>
      <c r="P8695" s="98"/>
      <c r="Q8695" s="130"/>
    </row>
    <row r="8696" spans="1:17" ht="12.6" customHeight="1" x14ac:dyDescent="0.2">
      <c r="A8696" s="234"/>
      <c r="B8696" s="98"/>
      <c r="C8696" s="130"/>
      <c r="D8696" s="240"/>
      <c r="E8696" s="240"/>
      <c r="F8696" s="224"/>
      <c r="G8696" s="98"/>
      <c r="H8696" s="98"/>
      <c r="I8696" s="130"/>
      <c r="J8696" s="98"/>
      <c r="K8696" s="98"/>
      <c r="L8696" s="98"/>
      <c r="M8696" s="255"/>
      <c r="N8696" s="255"/>
      <c r="O8696" s="98"/>
      <c r="P8696" s="98"/>
      <c r="Q8696" s="130"/>
    </row>
    <row r="8697" spans="1:17" ht="12.6" customHeight="1" x14ac:dyDescent="0.2">
      <c r="A8697" s="234"/>
      <c r="B8697" s="98"/>
      <c r="C8697" s="130"/>
      <c r="D8697" s="240"/>
      <c r="E8697" s="240"/>
      <c r="F8697" s="224"/>
      <c r="G8697" s="98"/>
      <c r="H8697" s="98"/>
      <c r="I8697" s="130"/>
      <c r="J8697" s="98"/>
      <c r="K8697" s="98"/>
      <c r="L8697" s="98"/>
      <c r="M8697" s="255"/>
      <c r="N8697" s="255"/>
      <c r="O8697" s="98"/>
      <c r="P8697" s="98"/>
      <c r="Q8697" s="130"/>
    </row>
    <row r="8698" spans="1:17" ht="12.6" customHeight="1" x14ac:dyDescent="0.2">
      <c r="A8698" s="234"/>
      <c r="B8698" s="98"/>
      <c r="C8698" s="130"/>
      <c r="D8698" s="240"/>
      <c r="E8698" s="240"/>
      <c r="F8698" s="224"/>
      <c r="G8698" s="98"/>
      <c r="H8698" s="98"/>
      <c r="I8698" s="130"/>
      <c r="J8698" s="98"/>
      <c r="K8698" s="98"/>
      <c r="L8698" s="98"/>
      <c r="M8698" s="255"/>
      <c r="N8698" s="255"/>
      <c r="O8698" s="98"/>
      <c r="P8698" s="98"/>
      <c r="Q8698" s="130"/>
    </row>
    <row r="8699" spans="1:17" ht="12.6" customHeight="1" x14ac:dyDescent="0.2">
      <c r="A8699" s="234"/>
      <c r="B8699" s="98"/>
      <c r="C8699" s="130"/>
      <c r="D8699" s="240"/>
      <c r="E8699" s="240"/>
      <c r="F8699" s="224"/>
      <c r="G8699" s="98"/>
      <c r="H8699" s="98"/>
      <c r="I8699" s="130"/>
      <c r="J8699" s="98"/>
      <c r="K8699" s="98"/>
      <c r="L8699" s="98"/>
      <c r="M8699" s="255"/>
      <c r="N8699" s="255"/>
      <c r="O8699" s="98"/>
      <c r="P8699" s="98"/>
      <c r="Q8699" s="130"/>
    </row>
    <row r="8700" spans="1:17" ht="12.6" customHeight="1" x14ac:dyDescent="0.2">
      <c r="A8700" s="234"/>
      <c r="B8700" s="98"/>
      <c r="C8700" s="130"/>
      <c r="D8700" s="240"/>
      <c r="E8700" s="240"/>
      <c r="F8700" s="224"/>
      <c r="G8700" s="98"/>
      <c r="H8700" s="98"/>
      <c r="I8700" s="130"/>
      <c r="J8700" s="98"/>
      <c r="K8700" s="98"/>
      <c r="L8700" s="98"/>
      <c r="M8700" s="255"/>
      <c r="N8700" s="255"/>
      <c r="O8700" s="98"/>
      <c r="P8700" s="98"/>
      <c r="Q8700" s="130"/>
    </row>
    <row r="8701" spans="1:17" ht="12.6" customHeight="1" x14ac:dyDescent="0.2">
      <c r="A8701" s="234"/>
      <c r="B8701" s="98"/>
      <c r="C8701" s="130"/>
      <c r="D8701" s="240"/>
      <c r="E8701" s="240"/>
      <c r="F8701" s="224"/>
      <c r="G8701" s="98"/>
      <c r="H8701" s="98"/>
      <c r="I8701" s="130"/>
      <c r="J8701" s="98"/>
      <c r="K8701" s="98"/>
      <c r="L8701" s="98"/>
      <c r="M8701" s="255"/>
      <c r="N8701" s="255"/>
      <c r="O8701" s="98"/>
      <c r="P8701" s="98"/>
      <c r="Q8701" s="130"/>
    </row>
    <row r="8702" spans="1:17" ht="12.6" customHeight="1" x14ac:dyDescent="0.2">
      <c r="A8702" s="234"/>
      <c r="B8702" s="98"/>
      <c r="C8702" s="130"/>
      <c r="D8702" s="240"/>
      <c r="E8702" s="240"/>
      <c r="F8702" s="224"/>
      <c r="G8702" s="98"/>
      <c r="H8702" s="98"/>
      <c r="I8702" s="130"/>
      <c r="J8702" s="98"/>
      <c r="K8702" s="98"/>
      <c r="L8702" s="98"/>
      <c r="M8702" s="255"/>
      <c r="N8702" s="255"/>
      <c r="O8702" s="98"/>
      <c r="P8702" s="98"/>
      <c r="Q8702" s="130"/>
    </row>
    <row r="8703" spans="1:17" ht="12.6" customHeight="1" x14ac:dyDescent="0.2">
      <c r="A8703" s="234"/>
      <c r="B8703" s="98"/>
      <c r="C8703" s="130"/>
      <c r="D8703" s="240"/>
      <c r="E8703" s="240"/>
      <c r="F8703" s="224"/>
      <c r="G8703" s="98"/>
      <c r="H8703" s="98"/>
      <c r="I8703" s="130"/>
      <c r="J8703" s="98"/>
      <c r="K8703" s="98"/>
      <c r="L8703" s="98"/>
      <c r="M8703" s="255"/>
      <c r="N8703" s="255"/>
      <c r="O8703" s="98"/>
      <c r="P8703" s="98"/>
      <c r="Q8703" s="130"/>
    </row>
    <row r="8704" spans="1:17" ht="12.6" customHeight="1" x14ac:dyDescent="0.2">
      <c r="A8704" s="234"/>
      <c r="B8704" s="98"/>
      <c r="C8704" s="130"/>
      <c r="D8704" s="240"/>
      <c r="E8704" s="240"/>
      <c r="F8704" s="224"/>
      <c r="G8704" s="98"/>
      <c r="H8704" s="98"/>
      <c r="I8704" s="130"/>
      <c r="J8704" s="98"/>
      <c r="K8704" s="98"/>
      <c r="L8704" s="98"/>
      <c r="M8704" s="255"/>
      <c r="N8704" s="255"/>
      <c r="O8704" s="98"/>
      <c r="P8704" s="98"/>
      <c r="Q8704" s="130"/>
    </row>
    <row r="8705" spans="1:17" ht="12.6" customHeight="1" x14ac:dyDescent="0.2">
      <c r="A8705" s="234"/>
      <c r="B8705" s="98"/>
      <c r="C8705" s="130"/>
      <c r="D8705" s="240"/>
      <c r="E8705" s="240"/>
      <c r="F8705" s="224"/>
      <c r="G8705" s="98"/>
      <c r="H8705" s="98"/>
      <c r="I8705" s="130"/>
      <c r="J8705" s="98"/>
      <c r="K8705" s="98"/>
      <c r="L8705" s="98"/>
      <c r="M8705" s="255"/>
      <c r="N8705" s="255"/>
      <c r="O8705" s="98"/>
      <c r="P8705" s="98"/>
      <c r="Q8705" s="130"/>
    </row>
    <row r="8706" spans="1:17" ht="12.6" customHeight="1" x14ac:dyDescent="0.2">
      <c r="A8706" s="234"/>
      <c r="B8706" s="98"/>
      <c r="C8706" s="130"/>
      <c r="D8706" s="240"/>
      <c r="E8706" s="240"/>
      <c r="F8706" s="224"/>
      <c r="G8706" s="98"/>
      <c r="H8706" s="98"/>
      <c r="I8706" s="130"/>
      <c r="J8706" s="98"/>
      <c r="K8706" s="98"/>
      <c r="L8706" s="98"/>
      <c r="M8706" s="255"/>
      <c r="N8706" s="255"/>
      <c r="O8706" s="98"/>
      <c r="P8706" s="98"/>
      <c r="Q8706" s="130"/>
    </row>
    <row r="8707" spans="1:17" ht="12.6" customHeight="1" x14ac:dyDescent="0.2">
      <c r="A8707" s="234"/>
      <c r="B8707" s="98"/>
      <c r="C8707" s="130"/>
      <c r="D8707" s="240"/>
      <c r="E8707" s="240"/>
      <c r="F8707" s="224"/>
      <c r="G8707" s="98"/>
      <c r="H8707" s="98"/>
      <c r="I8707" s="130"/>
      <c r="J8707" s="98"/>
      <c r="K8707" s="98"/>
      <c r="L8707" s="98"/>
      <c r="M8707" s="255"/>
      <c r="N8707" s="255"/>
      <c r="O8707" s="98"/>
      <c r="P8707" s="98"/>
      <c r="Q8707" s="130"/>
    </row>
    <row r="8708" spans="1:17" ht="12.6" customHeight="1" x14ac:dyDescent="0.2">
      <c r="A8708" s="234"/>
      <c r="B8708" s="98"/>
      <c r="C8708" s="130"/>
      <c r="D8708" s="240"/>
      <c r="E8708" s="240"/>
      <c r="F8708" s="224"/>
      <c r="G8708" s="98"/>
      <c r="H8708" s="98"/>
      <c r="I8708" s="130"/>
      <c r="J8708" s="98"/>
      <c r="K8708" s="98"/>
      <c r="L8708" s="98"/>
      <c r="M8708" s="255"/>
      <c r="N8708" s="255"/>
      <c r="O8708" s="98"/>
      <c r="P8708" s="98"/>
      <c r="Q8708" s="130"/>
    </row>
    <row r="8709" spans="1:17" ht="12.6" customHeight="1" x14ac:dyDescent="0.2">
      <c r="A8709" s="234"/>
      <c r="B8709" s="98"/>
      <c r="C8709" s="130"/>
      <c r="D8709" s="240"/>
      <c r="E8709" s="240"/>
      <c r="F8709" s="224"/>
      <c r="G8709" s="98"/>
      <c r="H8709" s="98"/>
      <c r="I8709" s="130"/>
      <c r="J8709" s="98"/>
      <c r="K8709" s="98"/>
      <c r="L8709" s="98"/>
      <c r="M8709" s="255"/>
      <c r="N8709" s="255"/>
      <c r="O8709" s="98"/>
      <c r="P8709" s="98"/>
      <c r="Q8709" s="130"/>
    </row>
    <row r="8710" spans="1:17" ht="12.6" customHeight="1" x14ac:dyDescent="0.2">
      <c r="A8710" s="234"/>
      <c r="B8710" s="98"/>
      <c r="C8710" s="130"/>
      <c r="D8710" s="240"/>
      <c r="E8710" s="240"/>
      <c r="F8710" s="224"/>
      <c r="G8710" s="98"/>
      <c r="H8710" s="98"/>
      <c r="I8710" s="130"/>
      <c r="J8710" s="98"/>
      <c r="K8710" s="98"/>
      <c r="L8710" s="98"/>
      <c r="M8710" s="255"/>
      <c r="N8710" s="255"/>
      <c r="O8710" s="98"/>
      <c r="P8710" s="98"/>
      <c r="Q8710" s="130"/>
    </row>
    <row r="8711" spans="1:17" ht="12.6" customHeight="1" x14ac:dyDescent="0.2">
      <c r="A8711" s="234"/>
      <c r="B8711" s="98"/>
      <c r="C8711" s="130"/>
      <c r="D8711" s="240"/>
      <c r="E8711" s="240"/>
      <c r="F8711" s="224"/>
      <c r="G8711" s="98"/>
      <c r="H8711" s="98"/>
      <c r="I8711" s="130"/>
      <c r="J8711" s="98"/>
      <c r="K8711" s="98"/>
      <c r="L8711" s="98"/>
      <c r="M8711" s="255"/>
      <c r="N8711" s="255"/>
      <c r="O8711" s="98"/>
      <c r="P8711" s="98"/>
      <c r="Q8711" s="130"/>
    </row>
    <row r="8712" spans="1:17" ht="12.6" customHeight="1" x14ac:dyDescent="0.2">
      <c r="A8712" s="234"/>
      <c r="B8712" s="98"/>
      <c r="C8712" s="130"/>
      <c r="D8712" s="240"/>
      <c r="E8712" s="240"/>
      <c r="F8712" s="224"/>
      <c r="G8712" s="98"/>
      <c r="H8712" s="98"/>
      <c r="I8712" s="130"/>
      <c r="J8712" s="98"/>
      <c r="K8712" s="98"/>
      <c r="L8712" s="98"/>
      <c r="M8712" s="255"/>
      <c r="N8712" s="255"/>
      <c r="O8712" s="98"/>
      <c r="P8712" s="98"/>
      <c r="Q8712" s="130"/>
    </row>
    <row r="8713" spans="1:17" ht="12.6" customHeight="1" x14ac:dyDescent="0.2">
      <c r="A8713" s="234"/>
      <c r="B8713" s="98"/>
      <c r="C8713" s="130"/>
      <c r="D8713" s="240"/>
      <c r="E8713" s="240"/>
      <c r="F8713" s="224"/>
      <c r="G8713" s="98"/>
      <c r="H8713" s="98"/>
      <c r="I8713" s="130"/>
      <c r="J8713" s="98"/>
      <c r="K8713" s="98"/>
      <c r="L8713" s="98"/>
      <c r="M8713" s="255"/>
      <c r="N8713" s="255"/>
      <c r="O8713" s="98"/>
      <c r="P8713" s="98"/>
      <c r="Q8713" s="130"/>
    </row>
    <row r="8714" spans="1:17" ht="12.6" customHeight="1" x14ac:dyDescent="0.2">
      <c r="A8714" s="234"/>
      <c r="B8714" s="98"/>
      <c r="C8714" s="130"/>
      <c r="D8714" s="240"/>
      <c r="E8714" s="240"/>
      <c r="F8714" s="224"/>
      <c r="G8714" s="98"/>
      <c r="H8714" s="98"/>
      <c r="I8714" s="130"/>
      <c r="J8714" s="98"/>
      <c r="K8714" s="98"/>
      <c r="L8714" s="98"/>
      <c r="M8714" s="255"/>
      <c r="N8714" s="255"/>
      <c r="O8714" s="98"/>
      <c r="P8714" s="98"/>
      <c r="Q8714" s="130"/>
    </row>
    <row r="8715" spans="1:17" ht="12.6" customHeight="1" x14ac:dyDescent="0.2">
      <c r="A8715" s="234"/>
      <c r="B8715" s="98"/>
      <c r="C8715" s="130"/>
      <c r="D8715" s="240"/>
      <c r="E8715" s="240"/>
      <c r="F8715" s="224"/>
      <c r="G8715" s="98"/>
      <c r="H8715" s="98"/>
      <c r="I8715" s="130"/>
      <c r="J8715" s="98"/>
      <c r="K8715" s="98"/>
      <c r="L8715" s="98"/>
      <c r="M8715" s="255"/>
      <c r="N8715" s="255"/>
      <c r="O8715" s="98"/>
      <c r="P8715" s="98"/>
      <c r="Q8715" s="130"/>
    </row>
    <row r="8716" spans="1:17" ht="12.6" customHeight="1" x14ac:dyDescent="0.2">
      <c r="A8716" s="234"/>
      <c r="B8716" s="98"/>
      <c r="C8716" s="130"/>
      <c r="D8716" s="240"/>
      <c r="E8716" s="240"/>
      <c r="F8716" s="224"/>
      <c r="G8716" s="98"/>
      <c r="H8716" s="98"/>
      <c r="I8716" s="130"/>
      <c r="J8716" s="98"/>
      <c r="K8716" s="98"/>
      <c r="L8716" s="98"/>
      <c r="M8716" s="255"/>
      <c r="N8716" s="255"/>
      <c r="O8716" s="98"/>
      <c r="P8716" s="98"/>
      <c r="Q8716" s="130"/>
    </row>
    <row r="8717" spans="1:17" ht="12.6" customHeight="1" x14ac:dyDescent="0.2">
      <c r="A8717" s="234"/>
      <c r="B8717" s="98"/>
      <c r="C8717" s="130"/>
      <c r="D8717" s="240"/>
      <c r="E8717" s="240"/>
      <c r="F8717" s="224"/>
      <c r="G8717" s="98"/>
      <c r="H8717" s="98"/>
      <c r="I8717" s="130"/>
      <c r="J8717" s="98"/>
      <c r="K8717" s="98"/>
      <c r="L8717" s="98"/>
      <c r="M8717" s="255"/>
      <c r="N8717" s="255"/>
      <c r="O8717" s="98"/>
      <c r="P8717" s="98"/>
      <c r="Q8717" s="130"/>
    </row>
    <row r="8718" spans="1:17" ht="12.6" customHeight="1" x14ac:dyDescent="0.2">
      <c r="A8718" s="234"/>
      <c r="B8718" s="98"/>
      <c r="C8718" s="130"/>
      <c r="D8718" s="240"/>
      <c r="E8718" s="240"/>
      <c r="F8718" s="224"/>
      <c r="G8718" s="98"/>
      <c r="H8718" s="98"/>
      <c r="I8718" s="130"/>
      <c r="J8718" s="98"/>
      <c r="K8718" s="98"/>
      <c r="L8718" s="98"/>
      <c r="M8718" s="255"/>
      <c r="N8718" s="255"/>
      <c r="O8718" s="98"/>
      <c r="P8718" s="98"/>
      <c r="Q8718" s="130"/>
    </row>
    <row r="8719" spans="1:17" ht="12.6" customHeight="1" x14ac:dyDescent="0.2">
      <c r="A8719" s="234"/>
      <c r="B8719" s="98"/>
      <c r="C8719" s="130"/>
      <c r="D8719" s="240"/>
      <c r="E8719" s="240"/>
      <c r="F8719" s="224"/>
      <c r="G8719" s="98"/>
      <c r="H8719" s="98"/>
      <c r="I8719" s="130"/>
      <c r="J8719" s="98"/>
      <c r="K8719" s="98"/>
      <c r="L8719" s="98"/>
      <c r="M8719" s="255"/>
      <c r="N8719" s="255"/>
      <c r="O8719" s="98"/>
      <c r="P8719" s="98"/>
      <c r="Q8719" s="130"/>
    </row>
    <row r="8720" spans="1:17" ht="12.6" customHeight="1" x14ac:dyDescent="0.2">
      <c r="A8720" s="234"/>
      <c r="B8720" s="98"/>
      <c r="C8720" s="130"/>
      <c r="D8720" s="240"/>
      <c r="E8720" s="240"/>
      <c r="F8720" s="224"/>
      <c r="G8720" s="98"/>
      <c r="H8720" s="98"/>
      <c r="I8720" s="130"/>
      <c r="J8720" s="98"/>
      <c r="K8720" s="98"/>
      <c r="L8720" s="98"/>
      <c r="M8720" s="255"/>
      <c r="N8720" s="255"/>
      <c r="O8720" s="98"/>
      <c r="P8720" s="98"/>
      <c r="Q8720" s="130"/>
    </row>
    <row r="8721" spans="1:17" ht="12.6" customHeight="1" x14ac:dyDescent="0.2">
      <c r="A8721" s="234"/>
      <c r="B8721" s="98"/>
      <c r="C8721" s="130"/>
      <c r="D8721" s="240"/>
      <c r="E8721" s="240"/>
      <c r="F8721" s="224"/>
      <c r="G8721" s="98"/>
      <c r="H8721" s="98"/>
      <c r="I8721" s="130"/>
      <c r="J8721" s="98"/>
      <c r="K8721" s="98"/>
      <c r="L8721" s="98"/>
      <c r="M8721" s="255"/>
      <c r="N8721" s="255"/>
      <c r="O8721" s="98"/>
      <c r="P8721" s="98"/>
      <c r="Q8721" s="130"/>
    </row>
    <row r="8722" spans="1:17" ht="12.6" customHeight="1" x14ac:dyDescent="0.2">
      <c r="A8722" s="234"/>
      <c r="B8722" s="98"/>
      <c r="C8722" s="130"/>
      <c r="D8722" s="240"/>
      <c r="E8722" s="240"/>
      <c r="F8722" s="224"/>
      <c r="G8722" s="98"/>
      <c r="H8722" s="98"/>
      <c r="I8722" s="130"/>
      <c r="J8722" s="98"/>
      <c r="K8722" s="98"/>
      <c r="L8722" s="98"/>
      <c r="M8722" s="255"/>
      <c r="N8722" s="255"/>
      <c r="O8722" s="98"/>
      <c r="P8722" s="98"/>
      <c r="Q8722" s="130"/>
    </row>
    <row r="8723" spans="1:17" ht="12.6" customHeight="1" x14ac:dyDescent="0.2">
      <c r="A8723" s="234"/>
      <c r="B8723" s="98"/>
      <c r="C8723" s="130"/>
      <c r="D8723" s="240"/>
      <c r="E8723" s="240"/>
      <c r="F8723" s="224"/>
      <c r="G8723" s="98"/>
      <c r="H8723" s="98"/>
      <c r="I8723" s="130"/>
      <c r="J8723" s="98"/>
      <c r="K8723" s="98"/>
      <c r="L8723" s="98"/>
      <c r="M8723" s="255"/>
      <c r="N8723" s="255"/>
      <c r="O8723" s="98"/>
      <c r="P8723" s="98"/>
      <c r="Q8723" s="130"/>
    </row>
    <row r="8724" spans="1:17" ht="12.6" customHeight="1" x14ac:dyDescent="0.2">
      <c r="A8724" s="234"/>
      <c r="B8724" s="98"/>
      <c r="C8724" s="130"/>
      <c r="D8724" s="240"/>
      <c r="E8724" s="240"/>
      <c r="F8724" s="224"/>
      <c r="G8724" s="98"/>
      <c r="H8724" s="98"/>
      <c r="I8724" s="130"/>
      <c r="J8724" s="98"/>
      <c r="K8724" s="98"/>
      <c r="L8724" s="98"/>
      <c r="M8724" s="255"/>
      <c r="N8724" s="255"/>
      <c r="O8724" s="98"/>
      <c r="P8724" s="98"/>
      <c r="Q8724" s="130"/>
    </row>
    <row r="8725" spans="1:17" ht="12.6" customHeight="1" x14ac:dyDescent="0.2">
      <c r="A8725" s="234"/>
      <c r="B8725" s="98"/>
      <c r="C8725" s="130"/>
      <c r="D8725" s="240"/>
      <c r="E8725" s="240"/>
      <c r="F8725" s="224"/>
      <c r="G8725" s="98"/>
      <c r="H8725" s="98"/>
      <c r="I8725" s="130"/>
      <c r="J8725" s="98"/>
      <c r="K8725" s="98"/>
      <c r="L8725" s="98"/>
      <c r="M8725" s="255"/>
      <c r="N8725" s="255"/>
      <c r="O8725" s="98"/>
      <c r="P8725" s="98"/>
      <c r="Q8725" s="130"/>
    </row>
    <row r="8726" spans="1:17" ht="12.6" customHeight="1" x14ac:dyDescent="0.2">
      <c r="A8726" s="234"/>
      <c r="B8726" s="98"/>
      <c r="C8726" s="130"/>
      <c r="D8726" s="240"/>
      <c r="E8726" s="240"/>
      <c r="F8726" s="224"/>
      <c r="G8726" s="98"/>
      <c r="H8726" s="98"/>
      <c r="I8726" s="130"/>
      <c r="J8726" s="98"/>
      <c r="K8726" s="98"/>
      <c r="L8726" s="98"/>
      <c r="M8726" s="255"/>
      <c r="N8726" s="255"/>
      <c r="O8726" s="98"/>
      <c r="P8726" s="98"/>
      <c r="Q8726" s="130"/>
    </row>
    <row r="8727" spans="1:17" ht="12.6" customHeight="1" x14ac:dyDescent="0.2">
      <c r="A8727" s="234"/>
      <c r="B8727" s="98"/>
      <c r="C8727" s="130"/>
      <c r="D8727" s="240"/>
      <c r="E8727" s="240"/>
      <c r="F8727" s="224"/>
      <c r="G8727" s="98"/>
      <c r="H8727" s="98"/>
      <c r="I8727" s="130"/>
      <c r="J8727" s="98"/>
      <c r="K8727" s="98"/>
      <c r="L8727" s="98"/>
      <c r="M8727" s="255"/>
      <c r="N8727" s="255"/>
      <c r="O8727" s="98"/>
      <c r="P8727" s="98"/>
      <c r="Q8727" s="130"/>
    </row>
    <row r="8728" spans="1:17" ht="12.6" customHeight="1" x14ac:dyDescent="0.2">
      <c r="A8728" s="234"/>
      <c r="B8728" s="98"/>
      <c r="C8728" s="130"/>
      <c r="D8728" s="240"/>
      <c r="E8728" s="240"/>
      <c r="F8728" s="224"/>
      <c r="G8728" s="98"/>
      <c r="H8728" s="98"/>
      <c r="I8728" s="130"/>
      <c r="J8728" s="98"/>
      <c r="K8728" s="98"/>
      <c r="L8728" s="98"/>
      <c r="M8728" s="255"/>
      <c r="N8728" s="255"/>
      <c r="O8728" s="98"/>
      <c r="P8728" s="98"/>
      <c r="Q8728" s="130"/>
    </row>
    <row r="8729" spans="1:17" ht="12.6" customHeight="1" x14ac:dyDescent="0.2">
      <c r="A8729" s="234"/>
      <c r="B8729" s="98"/>
      <c r="C8729" s="130"/>
      <c r="D8729" s="240"/>
      <c r="E8729" s="240"/>
      <c r="F8729" s="224"/>
      <c r="G8729" s="98"/>
      <c r="H8729" s="98"/>
      <c r="I8729" s="130"/>
      <c r="J8729" s="98"/>
      <c r="K8729" s="98"/>
      <c r="L8729" s="98"/>
      <c r="M8729" s="255"/>
      <c r="N8729" s="255"/>
      <c r="O8729" s="98"/>
      <c r="P8729" s="98"/>
      <c r="Q8729" s="130"/>
    </row>
    <row r="8730" spans="1:17" ht="12.6" customHeight="1" x14ac:dyDescent="0.2">
      <c r="A8730" s="234"/>
      <c r="B8730" s="98"/>
      <c r="C8730" s="130"/>
      <c r="D8730" s="240"/>
      <c r="E8730" s="240"/>
      <c r="F8730" s="224"/>
      <c r="G8730" s="98"/>
      <c r="H8730" s="98"/>
      <c r="I8730" s="130"/>
      <c r="J8730" s="98"/>
      <c r="K8730" s="98"/>
      <c r="L8730" s="98"/>
      <c r="M8730" s="255"/>
      <c r="N8730" s="255"/>
      <c r="O8730" s="98"/>
      <c r="P8730" s="98"/>
      <c r="Q8730" s="130"/>
    </row>
    <row r="8731" spans="1:17" ht="12.6" customHeight="1" x14ac:dyDescent="0.2">
      <c r="A8731" s="234"/>
      <c r="B8731" s="98"/>
      <c r="C8731" s="130"/>
      <c r="D8731" s="240"/>
      <c r="E8731" s="240"/>
      <c r="F8731" s="224"/>
      <c r="G8731" s="98"/>
      <c r="H8731" s="98"/>
      <c r="I8731" s="130"/>
      <c r="J8731" s="98"/>
      <c r="K8731" s="98"/>
      <c r="L8731" s="98"/>
      <c r="M8731" s="255"/>
      <c r="N8731" s="255"/>
      <c r="O8731" s="98"/>
      <c r="P8731" s="98"/>
      <c r="Q8731" s="130"/>
    </row>
    <row r="8732" spans="1:17" ht="12.6" customHeight="1" x14ac:dyDescent="0.2">
      <c r="A8732" s="234"/>
      <c r="B8732" s="98"/>
      <c r="C8732" s="130"/>
      <c r="D8732" s="240"/>
      <c r="E8732" s="240"/>
      <c r="F8732" s="224"/>
      <c r="G8732" s="98"/>
      <c r="H8732" s="98"/>
      <c r="I8732" s="130"/>
      <c r="J8732" s="98"/>
      <c r="K8732" s="98"/>
      <c r="L8732" s="98"/>
      <c r="M8732" s="255"/>
      <c r="N8732" s="255"/>
      <c r="O8732" s="98"/>
      <c r="P8732" s="98"/>
      <c r="Q8732" s="130"/>
    </row>
    <row r="8733" spans="1:17" ht="12.6" customHeight="1" x14ac:dyDescent="0.2">
      <c r="A8733" s="234"/>
      <c r="B8733" s="98"/>
      <c r="C8733" s="130"/>
      <c r="D8733" s="240"/>
      <c r="E8733" s="240"/>
      <c r="F8733" s="224"/>
      <c r="G8733" s="98"/>
      <c r="H8733" s="98"/>
      <c r="I8733" s="130"/>
      <c r="J8733" s="98"/>
      <c r="K8733" s="98"/>
      <c r="L8733" s="98"/>
      <c r="M8733" s="255"/>
      <c r="N8733" s="255"/>
      <c r="O8733" s="98"/>
      <c r="P8733" s="98"/>
      <c r="Q8733" s="130"/>
    </row>
    <row r="8734" spans="1:17" ht="12.6" customHeight="1" x14ac:dyDescent="0.2">
      <c r="A8734" s="234"/>
      <c r="B8734" s="98"/>
      <c r="C8734" s="130"/>
      <c r="D8734" s="240"/>
      <c r="E8734" s="240"/>
      <c r="F8734" s="224"/>
      <c r="G8734" s="98"/>
      <c r="H8734" s="98"/>
      <c r="I8734" s="130"/>
      <c r="J8734" s="98"/>
      <c r="K8734" s="98"/>
      <c r="L8734" s="98"/>
      <c r="M8734" s="255"/>
      <c r="N8734" s="255"/>
      <c r="O8734" s="98"/>
      <c r="P8734" s="98"/>
      <c r="Q8734" s="130"/>
    </row>
    <row r="8735" spans="1:17" ht="12.6" customHeight="1" x14ac:dyDescent="0.2">
      <c r="A8735" s="234"/>
      <c r="B8735" s="98"/>
      <c r="C8735" s="130"/>
      <c r="D8735" s="240"/>
      <c r="E8735" s="240"/>
      <c r="F8735" s="224"/>
      <c r="G8735" s="98"/>
      <c r="H8735" s="98"/>
      <c r="I8735" s="130"/>
      <c r="J8735" s="98"/>
      <c r="K8735" s="98"/>
      <c r="L8735" s="98"/>
      <c r="M8735" s="255"/>
      <c r="N8735" s="255"/>
      <c r="O8735" s="98"/>
      <c r="P8735" s="98"/>
      <c r="Q8735" s="130"/>
    </row>
    <row r="8736" spans="1:17" ht="12.6" customHeight="1" x14ac:dyDescent="0.2">
      <c r="A8736" s="234"/>
      <c r="B8736" s="98"/>
      <c r="C8736" s="130"/>
      <c r="D8736" s="240"/>
      <c r="E8736" s="240"/>
      <c r="F8736" s="224"/>
      <c r="G8736" s="98"/>
      <c r="H8736" s="98"/>
      <c r="I8736" s="130"/>
      <c r="J8736" s="98"/>
      <c r="K8736" s="98"/>
      <c r="L8736" s="98"/>
      <c r="M8736" s="255"/>
      <c r="N8736" s="255"/>
      <c r="O8736" s="98"/>
      <c r="P8736" s="98"/>
      <c r="Q8736" s="130"/>
    </row>
    <row r="8737" spans="1:17" ht="12.6" customHeight="1" x14ac:dyDescent="0.2">
      <c r="A8737" s="234"/>
      <c r="B8737" s="98"/>
      <c r="C8737" s="130"/>
      <c r="D8737" s="240"/>
      <c r="E8737" s="240"/>
      <c r="F8737" s="224"/>
      <c r="G8737" s="98"/>
      <c r="H8737" s="98"/>
      <c r="I8737" s="130"/>
      <c r="J8737" s="98"/>
      <c r="K8737" s="98"/>
      <c r="L8737" s="98"/>
      <c r="M8737" s="255"/>
      <c r="N8737" s="255"/>
      <c r="O8737" s="98"/>
      <c r="P8737" s="98"/>
      <c r="Q8737" s="130"/>
    </row>
    <row r="8738" spans="1:17" ht="12.6" customHeight="1" x14ac:dyDescent="0.2">
      <c r="A8738" s="234"/>
      <c r="B8738" s="98"/>
      <c r="C8738" s="130"/>
      <c r="D8738" s="240"/>
      <c r="E8738" s="240"/>
      <c r="F8738" s="224"/>
      <c r="G8738" s="98"/>
      <c r="H8738" s="98"/>
      <c r="I8738" s="130"/>
      <c r="J8738" s="98"/>
      <c r="K8738" s="98"/>
      <c r="L8738" s="98"/>
      <c r="M8738" s="255"/>
      <c r="N8738" s="255"/>
      <c r="O8738" s="98"/>
      <c r="P8738" s="98"/>
      <c r="Q8738" s="130"/>
    </row>
    <row r="8739" spans="1:17" ht="12.6" customHeight="1" x14ac:dyDescent="0.2">
      <c r="A8739" s="234"/>
      <c r="B8739" s="98"/>
      <c r="C8739" s="130"/>
      <c r="D8739" s="240"/>
      <c r="E8739" s="240"/>
      <c r="F8739" s="224"/>
      <c r="G8739" s="98"/>
      <c r="H8739" s="98"/>
      <c r="I8739" s="130"/>
      <c r="J8739" s="98"/>
      <c r="K8739" s="98"/>
      <c r="L8739" s="98"/>
      <c r="M8739" s="255"/>
      <c r="N8739" s="255"/>
      <c r="O8739" s="98"/>
      <c r="P8739" s="98"/>
      <c r="Q8739" s="130"/>
    </row>
    <row r="8740" spans="1:17" ht="12.6" customHeight="1" x14ac:dyDescent="0.2">
      <c r="A8740" s="234"/>
      <c r="B8740" s="98"/>
      <c r="C8740" s="130"/>
      <c r="D8740" s="240"/>
      <c r="E8740" s="240"/>
      <c r="F8740" s="224"/>
      <c r="G8740" s="98"/>
      <c r="H8740" s="98"/>
      <c r="I8740" s="130"/>
      <c r="J8740" s="98"/>
      <c r="K8740" s="98"/>
      <c r="L8740" s="98"/>
      <c r="M8740" s="255"/>
      <c r="N8740" s="255"/>
      <c r="O8740" s="98"/>
      <c r="P8740" s="98"/>
      <c r="Q8740" s="130"/>
    </row>
    <row r="8741" spans="1:17" ht="12.6" customHeight="1" x14ac:dyDescent="0.2">
      <c r="A8741" s="234"/>
      <c r="B8741" s="98"/>
      <c r="C8741" s="130"/>
      <c r="D8741" s="240"/>
      <c r="E8741" s="240"/>
      <c r="F8741" s="224"/>
      <c r="G8741" s="98"/>
      <c r="H8741" s="98"/>
      <c r="I8741" s="130"/>
      <c r="J8741" s="98"/>
      <c r="K8741" s="98"/>
      <c r="L8741" s="98"/>
      <c r="M8741" s="255"/>
      <c r="N8741" s="255"/>
      <c r="O8741" s="98"/>
      <c r="P8741" s="98"/>
      <c r="Q8741" s="130"/>
    </row>
    <row r="8742" spans="1:17" ht="12.6" customHeight="1" x14ac:dyDescent="0.2">
      <c r="A8742" s="234"/>
      <c r="B8742" s="98"/>
      <c r="C8742" s="130"/>
      <c r="D8742" s="240"/>
      <c r="E8742" s="240"/>
      <c r="F8742" s="224"/>
      <c r="G8742" s="98"/>
      <c r="H8742" s="98"/>
      <c r="I8742" s="130"/>
      <c r="J8742" s="98"/>
      <c r="K8742" s="98"/>
      <c r="L8742" s="98"/>
      <c r="M8742" s="255"/>
      <c r="N8742" s="255"/>
      <c r="O8742" s="98"/>
      <c r="P8742" s="98"/>
      <c r="Q8742" s="130"/>
    </row>
    <row r="8743" spans="1:17" ht="12.6" customHeight="1" x14ac:dyDescent="0.2">
      <c r="A8743" s="234"/>
      <c r="B8743" s="98"/>
      <c r="C8743" s="130"/>
      <c r="D8743" s="240"/>
      <c r="E8743" s="240"/>
      <c r="F8743" s="224"/>
      <c r="G8743" s="98"/>
      <c r="H8743" s="98"/>
      <c r="I8743" s="130"/>
      <c r="J8743" s="98"/>
      <c r="K8743" s="98"/>
      <c r="L8743" s="98"/>
      <c r="M8743" s="255"/>
      <c r="N8743" s="255"/>
      <c r="O8743" s="98"/>
      <c r="P8743" s="98"/>
      <c r="Q8743" s="130"/>
    </row>
    <row r="8744" spans="1:17" ht="12.6" customHeight="1" x14ac:dyDescent="0.2">
      <c r="A8744" s="234"/>
      <c r="B8744" s="98"/>
      <c r="C8744" s="130"/>
      <c r="D8744" s="240"/>
      <c r="E8744" s="240"/>
      <c r="F8744" s="224"/>
      <c r="G8744" s="98"/>
      <c r="H8744" s="98"/>
      <c r="I8744" s="130"/>
      <c r="J8744" s="98"/>
      <c r="K8744" s="98"/>
      <c r="L8744" s="98"/>
      <c r="M8744" s="255"/>
      <c r="N8744" s="255"/>
      <c r="O8744" s="98"/>
      <c r="P8744" s="98"/>
      <c r="Q8744" s="130"/>
    </row>
    <row r="8745" spans="1:17" ht="12.6" customHeight="1" x14ac:dyDescent="0.2">
      <c r="A8745" s="234"/>
      <c r="B8745" s="98"/>
      <c r="C8745" s="130"/>
      <c r="D8745" s="240"/>
      <c r="E8745" s="240"/>
      <c r="F8745" s="224"/>
      <c r="G8745" s="98"/>
      <c r="H8745" s="98"/>
      <c r="I8745" s="130"/>
      <c r="J8745" s="98"/>
      <c r="K8745" s="98"/>
      <c r="L8745" s="98"/>
      <c r="M8745" s="255"/>
      <c r="N8745" s="255"/>
      <c r="O8745" s="98"/>
      <c r="P8745" s="98"/>
      <c r="Q8745" s="130"/>
    </row>
    <row r="8746" spans="1:17" ht="12.6" customHeight="1" x14ac:dyDescent="0.2">
      <c r="A8746" s="234"/>
      <c r="B8746" s="98"/>
      <c r="C8746" s="130"/>
      <c r="D8746" s="240"/>
      <c r="E8746" s="240"/>
      <c r="F8746" s="224"/>
      <c r="G8746" s="98"/>
      <c r="H8746" s="98"/>
      <c r="I8746" s="130"/>
      <c r="J8746" s="98"/>
      <c r="K8746" s="98"/>
      <c r="L8746" s="98"/>
      <c r="M8746" s="255"/>
      <c r="N8746" s="255"/>
      <c r="O8746" s="98"/>
      <c r="P8746" s="98"/>
      <c r="Q8746" s="130"/>
    </row>
    <row r="8747" spans="1:17" ht="12.6" customHeight="1" x14ac:dyDescent="0.2">
      <c r="A8747" s="234"/>
      <c r="B8747" s="98"/>
      <c r="C8747" s="130"/>
      <c r="D8747" s="240"/>
      <c r="E8747" s="240"/>
      <c r="F8747" s="224"/>
      <c r="G8747" s="98"/>
      <c r="H8747" s="98"/>
      <c r="I8747" s="130"/>
      <c r="J8747" s="98"/>
      <c r="K8747" s="98"/>
      <c r="L8747" s="98"/>
      <c r="M8747" s="255"/>
      <c r="N8747" s="255"/>
      <c r="O8747" s="98"/>
      <c r="P8747" s="98"/>
      <c r="Q8747" s="130"/>
    </row>
    <row r="8748" spans="1:17" ht="12.6" customHeight="1" x14ac:dyDescent="0.2">
      <c r="A8748" s="234"/>
      <c r="B8748" s="98"/>
      <c r="C8748" s="130"/>
      <c r="D8748" s="240"/>
      <c r="E8748" s="240"/>
      <c r="F8748" s="224"/>
      <c r="G8748" s="98"/>
      <c r="H8748" s="98"/>
      <c r="I8748" s="130"/>
      <c r="J8748" s="98"/>
      <c r="K8748" s="98"/>
      <c r="L8748" s="98"/>
      <c r="M8748" s="255"/>
      <c r="N8748" s="255"/>
      <c r="O8748" s="98"/>
      <c r="P8748" s="98"/>
      <c r="Q8748" s="130"/>
    </row>
    <row r="8749" spans="1:17" ht="12.6" customHeight="1" x14ac:dyDescent="0.2">
      <c r="A8749" s="234"/>
      <c r="B8749" s="98"/>
      <c r="C8749" s="130"/>
      <c r="D8749" s="240"/>
      <c r="E8749" s="240"/>
      <c r="F8749" s="224"/>
      <c r="G8749" s="98"/>
      <c r="H8749" s="98"/>
      <c r="I8749" s="130"/>
      <c r="J8749" s="98"/>
      <c r="K8749" s="98"/>
      <c r="L8749" s="98"/>
      <c r="M8749" s="255"/>
      <c r="N8749" s="255"/>
      <c r="O8749" s="98"/>
      <c r="P8749" s="98"/>
      <c r="Q8749" s="130"/>
    </row>
    <row r="8750" spans="1:17" ht="12.6" customHeight="1" x14ac:dyDescent="0.2">
      <c r="A8750" s="234"/>
      <c r="B8750" s="98"/>
      <c r="C8750" s="130"/>
      <c r="D8750" s="240"/>
      <c r="E8750" s="240"/>
      <c r="F8750" s="224"/>
      <c r="G8750" s="98"/>
      <c r="H8750" s="98"/>
      <c r="I8750" s="130"/>
      <c r="J8750" s="98"/>
      <c r="K8750" s="98"/>
      <c r="L8750" s="98"/>
      <c r="M8750" s="255"/>
      <c r="N8750" s="255"/>
      <c r="O8750" s="98"/>
      <c r="P8750" s="98"/>
      <c r="Q8750" s="130"/>
    </row>
    <row r="8751" spans="1:17" ht="12.6" customHeight="1" x14ac:dyDescent="0.2">
      <c r="A8751" s="234"/>
      <c r="B8751" s="98"/>
      <c r="C8751" s="130"/>
      <c r="D8751" s="240"/>
      <c r="E8751" s="240"/>
      <c r="F8751" s="224"/>
      <c r="G8751" s="98"/>
      <c r="H8751" s="98"/>
      <c r="I8751" s="130"/>
      <c r="J8751" s="98"/>
      <c r="K8751" s="98"/>
      <c r="L8751" s="98"/>
      <c r="M8751" s="255"/>
      <c r="N8751" s="255"/>
      <c r="O8751" s="98"/>
      <c r="P8751" s="98"/>
      <c r="Q8751" s="130"/>
    </row>
    <row r="8752" spans="1:17" ht="12.6" customHeight="1" x14ac:dyDescent="0.2">
      <c r="A8752" s="234"/>
      <c r="B8752" s="98"/>
      <c r="C8752" s="130"/>
      <c r="D8752" s="240"/>
      <c r="E8752" s="240"/>
      <c r="F8752" s="224"/>
      <c r="G8752" s="98"/>
      <c r="H8752" s="98"/>
      <c r="I8752" s="130"/>
      <c r="J8752" s="98"/>
      <c r="K8752" s="98"/>
      <c r="L8752" s="98"/>
      <c r="M8752" s="255"/>
      <c r="N8752" s="255"/>
      <c r="O8752" s="98"/>
      <c r="P8752" s="98"/>
      <c r="Q8752" s="130"/>
    </row>
    <row r="8753" spans="1:17" ht="12.6" customHeight="1" x14ac:dyDescent="0.2">
      <c r="A8753" s="234"/>
      <c r="B8753" s="98"/>
      <c r="C8753" s="130"/>
      <c r="D8753" s="240"/>
      <c r="E8753" s="240"/>
      <c r="F8753" s="224"/>
      <c r="G8753" s="98"/>
      <c r="H8753" s="98"/>
      <c r="I8753" s="130"/>
      <c r="J8753" s="98"/>
      <c r="K8753" s="98"/>
      <c r="L8753" s="98"/>
      <c r="M8753" s="255"/>
      <c r="N8753" s="255"/>
      <c r="O8753" s="98"/>
      <c r="P8753" s="98"/>
      <c r="Q8753" s="130"/>
    </row>
    <row r="8754" spans="1:17" ht="12.6" customHeight="1" x14ac:dyDescent="0.2">
      <c r="A8754" s="234"/>
      <c r="B8754" s="98"/>
      <c r="C8754" s="130"/>
      <c r="D8754" s="240"/>
      <c r="E8754" s="240"/>
      <c r="F8754" s="224"/>
      <c r="G8754" s="98"/>
      <c r="H8754" s="98"/>
      <c r="I8754" s="130"/>
      <c r="J8754" s="98"/>
      <c r="K8754" s="98"/>
      <c r="L8754" s="98"/>
      <c r="M8754" s="255"/>
      <c r="N8754" s="255"/>
      <c r="O8754" s="98"/>
      <c r="P8754" s="98"/>
      <c r="Q8754" s="130"/>
    </row>
    <row r="8755" spans="1:17" ht="12.6" customHeight="1" x14ac:dyDescent="0.2">
      <c r="A8755" s="234"/>
      <c r="B8755" s="98"/>
      <c r="C8755" s="130"/>
      <c r="D8755" s="240"/>
      <c r="E8755" s="240"/>
      <c r="F8755" s="224"/>
      <c r="G8755" s="98"/>
      <c r="H8755" s="98"/>
      <c r="I8755" s="130"/>
      <c r="J8755" s="98"/>
      <c r="K8755" s="98"/>
      <c r="L8755" s="98"/>
      <c r="M8755" s="255"/>
      <c r="N8755" s="255"/>
      <c r="O8755" s="98"/>
      <c r="P8755" s="98"/>
      <c r="Q8755" s="130"/>
    </row>
    <row r="8756" spans="1:17" ht="12.6" customHeight="1" x14ac:dyDescent="0.2">
      <c r="A8756" s="234"/>
      <c r="B8756" s="98"/>
      <c r="C8756" s="130"/>
      <c r="D8756" s="240"/>
      <c r="E8756" s="240"/>
      <c r="F8756" s="224"/>
      <c r="G8756" s="98"/>
      <c r="H8756" s="98"/>
      <c r="I8756" s="130"/>
      <c r="J8756" s="98"/>
      <c r="K8756" s="98"/>
      <c r="L8756" s="98"/>
      <c r="M8756" s="255"/>
      <c r="N8756" s="255"/>
      <c r="O8756" s="98"/>
      <c r="P8756" s="98"/>
      <c r="Q8756" s="130"/>
    </row>
    <row r="8757" spans="1:17" ht="12.6" customHeight="1" x14ac:dyDescent="0.2">
      <c r="A8757" s="234"/>
      <c r="B8757" s="98"/>
      <c r="C8757" s="130"/>
      <c r="D8757" s="240"/>
      <c r="E8757" s="240"/>
      <c r="F8757" s="224"/>
      <c r="G8757" s="98"/>
      <c r="H8757" s="98"/>
      <c r="I8757" s="130"/>
      <c r="J8757" s="98"/>
      <c r="K8757" s="98"/>
      <c r="L8757" s="98"/>
      <c r="M8757" s="255"/>
      <c r="N8757" s="255"/>
      <c r="O8757" s="98"/>
      <c r="P8757" s="98"/>
      <c r="Q8757" s="130"/>
    </row>
    <row r="8758" spans="1:17" ht="12.6" customHeight="1" x14ac:dyDescent="0.2">
      <c r="A8758" s="234"/>
      <c r="B8758" s="98"/>
      <c r="C8758" s="130"/>
      <c r="D8758" s="240"/>
      <c r="E8758" s="240"/>
      <c r="F8758" s="224"/>
      <c r="G8758" s="98"/>
      <c r="H8758" s="98"/>
      <c r="I8758" s="130"/>
      <c r="J8758" s="98"/>
      <c r="K8758" s="98"/>
      <c r="L8758" s="98"/>
      <c r="M8758" s="255"/>
      <c r="N8758" s="255"/>
      <c r="O8758" s="98"/>
      <c r="P8758" s="98"/>
      <c r="Q8758" s="130"/>
    </row>
    <row r="8759" spans="1:17" ht="12.6" customHeight="1" x14ac:dyDescent="0.2">
      <c r="A8759" s="234"/>
      <c r="B8759" s="98"/>
      <c r="C8759" s="130"/>
      <c r="D8759" s="240"/>
      <c r="E8759" s="240"/>
      <c r="F8759" s="224"/>
      <c r="G8759" s="98"/>
      <c r="H8759" s="98"/>
      <c r="I8759" s="130"/>
      <c r="J8759" s="98"/>
      <c r="K8759" s="98"/>
      <c r="L8759" s="98"/>
      <c r="M8759" s="255"/>
      <c r="N8759" s="255"/>
      <c r="O8759" s="98"/>
      <c r="P8759" s="98"/>
      <c r="Q8759" s="130"/>
    </row>
    <row r="8760" spans="1:17" ht="12.6" customHeight="1" x14ac:dyDescent="0.2">
      <c r="A8760" s="234"/>
      <c r="B8760" s="98"/>
      <c r="C8760" s="130"/>
      <c r="D8760" s="240"/>
      <c r="E8760" s="240"/>
      <c r="F8760" s="224"/>
      <c r="G8760" s="98"/>
      <c r="H8760" s="98"/>
      <c r="I8760" s="130"/>
      <c r="J8760" s="98"/>
      <c r="K8760" s="98"/>
      <c r="L8760" s="98"/>
      <c r="M8760" s="255"/>
      <c r="N8760" s="255"/>
      <c r="O8760" s="98"/>
      <c r="P8760" s="98"/>
      <c r="Q8760" s="130"/>
    </row>
    <row r="8761" spans="1:17" ht="12.6" customHeight="1" x14ac:dyDescent="0.2">
      <c r="A8761" s="234"/>
      <c r="B8761" s="98"/>
      <c r="C8761" s="130"/>
      <c r="D8761" s="240"/>
      <c r="E8761" s="240"/>
      <c r="F8761" s="224"/>
      <c r="G8761" s="98"/>
      <c r="H8761" s="98"/>
      <c r="I8761" s="130"/>
      <c r="J8761" s="98"/>
      <c r="K8761" s="98"/>
      <c r="L8761" s="98"/>
      <c r="M8761" s="255"/>
      <c r="N8761" s="255"/>
      <c r="O8761" s="98"/>
      <c r="P8761" s="98"/>
      <c r="Q8761" s="130"/>
    </row>
    <row r="8762" spans="1:17" ht="12.6" customHeight="1" x14ac:dyDescent="0.2">
      <c r="A8762" s="234"/>
      <c r="B8762" s="98"/>
      <c r="C8762" s="130"/>
      <c r="D8762" s="240"/>
      <c r="E8762" s="240"/>
      <c r="F8762" s="224"/>
      <c r="G8762" s="98"/>
      <c r="H8762" s="98"/>
      <c r="I8762" s="130"/>
      <c r="J8762" s="98"/>
      <c r="K8762" s="98"/>
      <c r="L8762" s="98"/>
      <c r="M8762" s="255"/>
      <c r="N8762" s="255"/>
      <c r="O8762" s="98"/>
      <c r="P8762" s="98"/>
      <c r="Q8762" s="130"/>
    </row>
    <row r="8763" spans="1:17" ht="12.6" customHeight="1" x14ac:dyDescent="0.2">
      <c r="A8763" s="234"/>
      <c r="B8763" s="98"/>
      <c r="C8763" s="130"/>
      <c r="D8763" s="240"/>
      <c r="E8763" s="240"/>
      <c r="F8763" s="224"/>
      <c r="G8763" s="98"/>
      <c r="H8763" s="98"/>
      <c r="I8763" s="130"/>
      <c r="J8763" s="98"/>
      <c r="K8763" s="98"/>
      <c r="L8763" s="98"/>
      <c r="M8763" s="255"/>
      <c r="N8763" s="255"/>
      <c r="O8763" s="98"/>
      <c r="P8763" s="98"/>
      <c r="Q8763" s="130"/>
    </row>
    <row r="8764" spans="1:17" ht="12.6" customHeight="1" x14ac:dyDescent="0.2">
      <c r="A8764" s="234"/>
      <c r="B8764" s="98"/>
      <c r="C8764" s="130"/>
      <c r="D8764" s="240"/>
      <c r="E8764" s="240"/>
      <c r="F8764" s="224"/>
      <c r="G8764" s="98"/>
      <c r="H8764" s="98"/>
      <c r="I8764" s="130"/>
      <c r="J8764" s="98"/>
      <c r="K8764" s="98"/>
      <c r="L8764" s="98"/>
      <c r="M8764" s="255"/>
      <c r="N8764" s="255"/>
      <c r="O8764" s="98"/>
      <c r="P8764" s="98"/>
      <c r="Q8764" s="130"/>
    </row>
    <row r="8765" spans="1:17" ht="12.6" customHeight="1" x14ac:dyDescent="0.2">
      <c r="A8765" s="234"/>
      <c r="B8765" s="98"/>
      <c r="C8765" s="130"/>
      <c r="D8765" s="240"/>
      <c r="E8765" s="240"/>
      <c r="F8765" s="224"/>
      <c r="G8765" s="98"/>
      <c r="H8765" s="98"/>
      <c r="I8765" s="130"/>
      <c r="J8765" s="98"/>
      <c r="K8765" s="98"/>
      <c r="L8765" s="98"/>
      <c r="M8765" s="255"/>
      <c r="N8765" s="255"/>
      <c r="O8765" s="98"/>
      <c r="P8765" s="98"/>
      <c r="Q8765" s="130"/>
    </row>
    <row r="8766" spans="1:17" ht="12.6" customHeight="1" x14ac:dyDescent="0.2">
      <c r="A8766" s="234"/>
      <c r="B8766" s="98"/>
      <c r="C8766" s="130"/>
      <c r="D8766" s="240"/>
      <c r="E8766" s="240"/>
      <c r="F8766" s="224"/>
      <c r="G8766" s="98"/>
      <c r="H8766" s="98"/>
      <c r="I8766" s="130"/>
      <c r="J8766" s="98"/>
      <c r="K8766" s="98"/>
      <c r="L8766" s="98"/>
      <c r="M8766" s="255"/>
      <c r="N8766" s="255"/>
      <c r="O8766" s="98"/>
      <c r="P8766" s="98"/>
      <c r="Q8766" s="130"/>
    </row>
    <row r="8767" spans="1:17" ht="12.6" customHeight="1" x14ac:dyDescent="0.2">
      <c r="A8767" s="234"/>
      <c r="B8767" s="98"/>
      <c r="C8767" s="130"/>
      <c r="D8767" s="240"/>
      <c r="E8767" s="240"/>
      <c r="F8767" s="224"/>
      <c r="G8767" s="98"/>
      <c r="H8767" s="98"/>
      <c r="I8767" s="130"/>
      <c r="J8767" s="98"/>
      <c r="K8767" s="98"/>
      <c r="L8767" s="98"/>
      <c r="M8767" s="255"/>
      <c r="N8767" s="255"/>
      <c r="O8767" s="98"/>
      <c r="P8767" s="98"/>
      <c r="Q8767" s="130"/>
    </row>
    <row r="8768" spans="1:17" ht="12.6" customHeight="1" x14ac:dyDescent="0.2">
      <c r="A8768" s="234"/>
      <c r="B8768" s="98"/>
      <c r="C8768" s="130"/>
      <c r="D8768" s="240"/>
      <c r="E8768" s="240"/>
      <c r="F8768" s="224"/>
      <c r="G8768" s="98"/>
      <c r="H8768" s="98"/>
      <c r="I8768" s="130"/>
      <c r="J8768" s="98"/>
      <c r="K8768" s="98"/>
      <c r="L8768" s="98"/>
      <c r="M8768" s="255"/>
      <c r="N8768" s="255"/>
      <c r="O8768" s="98"/>
      <c r="P8768" s="98"/>
      <c r="Q8768" s="130"/>
    </row>
    <row r="8769" spans="1:17" ht="12.6" customHeight="1" x14ac:dyDescent="0.2">
      <c r="A8769" s="234"/>
      <c r="B8769" s="98"/>
      <c r="C8769" s="130"/>
      <c r="D8769" s="240"/>
      <c r="E8769" s="240"/>
      <c r="F8769" s="224"/>
      <c r="G8769" s="98"/>
      <c r="H8769" s="98"/>
      <c r="I8769" s="130"/>
      <c r="J8769" s="98"/>
      <c r="K8769" s="98"/>
      <c r="L8769" s="98"/>
      <c r="M8769" s="255"/>
      <c r="N8769" s="255"/>
      <c r="O8769" s="98"/>
      <c r="P8769" s="98"/>
      <c r="Q8769" s="130"/>
    </row>
    <row r="8770" spans="1:17" ht="12.6" customHeight="1" x14ac:dyDescent="0.2">
      <c r="A8770" s="234"/>
      <c r="B8770" s="98"/>
      <c r="C8770" s="130"/>
      <c r="D8770" s="240"/>
      <c r="E8770" s="240"/>
      <c r="F8770" s="224"/>
      <c r="G8770" s="98"/>
      <c r="H8770" s="98"/>
      <c r="I8770" s="130"/>
      <c r="J8770" s="98"/>
      <c r="K8770" s="98"/>
      <c r="L8770" s="98"/>
      <c r="M8770" s="255"/>
      <c r="N8770" s="255"/>
      <c r="O8770" s="98"/>
      <c r="P8770" s="98"/>
      <c r="Q8770" s="130"/>
    </row>
    <row r="8771" spans="1:17" ht="12.6" customHeight="1" x14ac:dyDescent="0.2">
      <c r="A8771" s="234"/>
      <c r="B8771" s="98"/>
      <c r="C8771" s="130"/>
      <c r="D8771" s="240"/>
      <c r="E8771" s="240"/>
      <c r="F8771" s="224"/>
      <c r="G8771" s="98"/>
      <c r="H8771" s="98"/>
      <c r="I8771" s="130"/>
      <c r="J8771" s="98"/>
      <c r="K8771" s="98"/>
      <c r="L8771" s="98"/>
      <c r="M8771" s="255"/>
      <c r="N8771" s="255"/>
      <c r="O8771" s="98"/>
      <c r="P8771" s="98"/>
      <c r="Q8771" s="130"/>
    </row>
    <row r="8772" spans="1:17" ht="12.6" customHeight="1" x14ac:dyDescent="0.2">
      <c r="A8772" s="234"/>
      <c r="B8772" s="98"/>
      <c r="C8772" s="130"/>
      <c r="D8772" s="240"/>
      <c r="E8772" s="240"/>
      <c r="F8772" s="224"/>
      <c r="G8772" s="98"/>
      <c r="H8772" s="98"/>
      <c r="I8772" s="130"/>
      <c r="J8772" s="98"/>
      <c r="K8772" s="98"/>
      <c r="L8772" s="98"/>
      <c r="M8772" s="255"/>
      <c r="N8772" s="255"/>
      <c r="O8772" s="98"/>
      <c r="P8772" s="98"/>
      <c r="Q8772" s="130"/>
    </row>
    <row r="8773" spans="1:17" ht="12.6" customHeight="1" x14ac:dyDescent="0.2">
      <c r="A8773" s="234"/>
      <c r="B8773" s="98"/>
      <c r="C8773" s="130"/>
      <c r="D8773" s="240"/>
      <c r="E8773" s="240"/>
      <c r="F8773" s="224"/>
      <c r="G8773" s="98"/>
      <c r="H8773" s="98"/>
      <c r="I8773" s="130"/>
      <c r="J8773" s="98"/>
      <c r="K8773" s="98"/>
      <c r="L8773" s="98"/>
      <c r="M8773" s="255"/>
      <c r="N8773" s="255"/>
      <c r="O8773" s="98"/>
      <c r="P8773" s="98"/>
      <c r="Q8773" s="130"/>
    </row>
    <row r="8774" spans="1:17" ht="12.6" customHeight="1" x14ac:dyDescent="0.2">
      <c r="A8774" s="234"/>
      <c r="B8774" s="98"/>
      <c r="C8774" s="130"/>
      <c r="D8774" s="240"/>
      <c r="E8774" s="240"/>
      <c r="F8774" s="224"/>
      <c r="G8774" s="98"/>
      <c r="H8774" s="98"/>
      <c r="I8774" s="130"/>
      <c r="J8774" s="98"/>
      <c r="K8774" s="98"/>
      <c r="L8774" s="98"/>
      <c r="M8774" s="255"/>
      <c r="N8774" s="255"/>
      <c r="O8774" s="98"/>
      <c r="P8774" s="98"/>
      <c r="Q8774" s="130"/>
    </row>
    <row r="8775" spans="1:17" ht="12.6" customHeight="1" x14ac:dyDescent="0.2">
      <c r="A8775" s="234"/>
      <c r="B8775" s="98"/>
      <c r="C8775" s="130"/>
      <c r="D8775" s="240"/>
      <c r="E8775" s="240"/>
      <c r="F8775" s="224"/>
      <c r="G8775" s="98"/>
      <c r="H8775" s="98"/>
      <c r="I8775" s="130"/>
      <c r="J8775" s="98"/>
      <c r="K8775" s="98"/>
      <c r="L8775" s="98"/>
      <c r="M8775" s="255"/>
      <c r="N8775" s="255"/>
      <c r="O8775" s="98"/>
      <c r="P8775" s="98"/>
      <c r="Q8775" s="130"/>
    </row>
    <row r="8776" spans="1:17" ht="12.6" customHeight="1" x14ac:dyDescent="0.2">
      <c r="A8776" s="234"/>
      <c r="B8776" s="98"/>
      <c r="C8776" s="130"/>
      <c r="D8776" s="240"/>
      <c r="E8776" s="240"/>
      <c r="F8776" s="224"/>
      <c r="G8776" s="98"/>
      <c r="H8776" s="98"/>
      <c r="I8776" s="130"/>
      <c r="J8776" s="98"/>
      <c r="K8776" s="98"/>
      <c r="L8776" s="98"/>
      <c r="M8776" s="255"/>
      <c r="N8776" s="255"/>
      <c r="O8776" s="98"/>
      <c r="P8776" s="98"/>
      <c r="Q8776" s="130"/>
    </row>
    <row r="8777" spans="1:17" ht="12.6" customHeight="1" x14ac:dyDescent="0.2">
      <c r="A8777" s="234"/>
      <c r="B8777" s="98"/>
      <c r="C8777" s="130"/>
      <c r="D8777" s="240"/>
      <c r="E8777" s="240"/>
      <c r="F8777" s="224"/>
      <c r="G8777" s="98"/>
      <c r="H8777" s="98"/>
      <c r="I8777" s="130"/>
      <c r="J8777" s="98"/>
      <c r="K8777" s="98"/>
      <c r="L8777" s="98"/>
      <c r="M8777" s="255"/>
      <c r="N8777" s="255"/>
      <c r="O8777" s="98"/>
      <c r="P8777" s="98"/>
      <c r="Q8777" s="130"/>
    </row>
    <row r="8778" spans="1:17" ht="12.6" customHeight="1" x14ac:dyDescent="0.2">
      <c r="A8778" s="234"/>
      <c r="B8778" s="98"/>
      <c r="C8778" s="130"/>
      <c r="D8778" s="240"/>
      <c r="E8778" s="240"/>
      <c r="F8778" s="224"/>
      <c r="G8778" s="98"/>
      <c r="H8778" s="98"/>
      <c r="I8778" s="130"/>
      <c r="J8778" s="98"/>
      <c r="K8778" s="98"/>
      <c r="L8778" s="98"/>
      <c r="M8778" s="255"/>
      <c r="N8778" s="255"/>
      <c r="O8778" s="98"/>
      <c r="P8778" s="98"/>
      <c r="Q8778" s="130"/>
    </row>
    <row r="8779" spans="1:17" ht="12.6" customHeight="1" x14ac:dyDescent="0.2">
      <c r="A8779" s="234"/>
      <c r="B8779" s="98"/>
      <c r="C8779" s="130"/>
      <c r="D8779" s="240"/>
      <c r="E8779" s="240"/>
      <c r="F8779" s="224"/>
      <c r="G8779" s="98"/>
      <c r="H8779" s="98"/>
      <c r="I8779" s="130"/>
      <c r="J8779" s="98"/>
      <c r="K8779" s="98"/>
      <c r="L8779" s="98"/>
      <c r="M8779" s="255"/>
      <c r="N8779" s="255"/>
      <c r="O8779" s="98"/>
      <c r="P8779" s="98"/>
      <c r="Q8779" s="130"/>
    </row>
    <row r="8780" spans="1:17" ht="12.6" customHeight="1" x14ac:dyDescent="0.2">
      <c r="A8780" s="234"/>
      <c r="B8780" s="98"/>
      <c r="C8780" s="130"/>
      <c r="D8780" s="240"/>
      <c r="E8780" s="240"/>
      <c r="F8780" s="224"/>
      <c r="G8780" s="98"/>
      <c r="H8780" s="98"/>
      <c r="I8780" s="130"/>
      <c r="J8780" s="98"/>
      <c r="K8780" s="98"/>
      <c r="L8780" s="98"/>
      <c r="M8780" s="255"/>
      <c r="N8780" s="255"/>
      <c r="O8780" s="98"/>
      <c r="P8780" s="98"/>
      <c r="Q8780" s="130"/>
    </row>
    <row r="8781" spans="1:17" ht="12.6" customHeight="1" x14ac:dyDescent="0.2">
      <c r="A8781" s="234"/>
      <c r="B8781" s="98"/>
      <c r="C8781" s="130"/>
      <c r="D8781" s="240"/>
      <c r="E8781" s="240"/>
      <c r="F8781" s="224"/>
      <c r="G8781" s="98"/>
      <c r="H8781" s="98"/>
      <c r="I8781" s="130"/>
      <c r="J8781" s="98"/>
      <c r="K8781" s="98"/>
      <c r="L8781" s="98"/>
      <c r="M8781" s="255"/>
      <c r="N8781" s="255"/>
      <c r="O8781" s="98"/>
      <c r="P8781" s="98"/>
      <c r="Q8781" s="130"/>
    </row>
    <row r="8782" spans="1:17" ht="12.6" customHeight="1" x14ac:dyDescent="0.2">
      <c r="A8782" s="234"/>
      <c r="B8782" s="98"/>
      <c r="C8782" s="130"/>
      <c r="D8782" s="240"/>
      <c r="E8782" s="240"/>
      <c r="F8782" s="224"/>
      <c r="G8782" s="98"/>
      <c r="H8782" s="98"/>
      <c r="I8782" s="130"/>
      <c r="J8782" s="98"/>
      <c r="K8782" s="98"/>
      <c r="L8782" s="98"/>
      <c r="M8782" s="255"/>
      <c r="N8782" s="255"/>
      <c r="O8782" s="98"/>
      <c r="P8782" s="98"/>
      <c r="Q8782" s="130"/>
    </row>
    <row r="8783" spans="1:17" ht="12.6" customHeight="1" x14ac:dyDescent="0.2">
      <c r="A8783" s="234"/>
      <c r="B8783" s="98"/>
      <c r="C8783" s="130"/>
      <c r="D8783" s="240"/>
      <c r="E8783" s="240"/>
      <c r="F8783" s="224"/>
      <c r="G8783" s="98"/>
      <c r="H8783" s="98"/>
      <c r="I8783" s="130"/>
      <c r="J8783" s="98"/>
      <c r="K8783" s="98"/>
      <c r="L8783" s="98"/>
      <c r="M8783" s="255"/>
      <c r="N8783" s="255"/>
      <c r="O8783" s="98"/>
      <c r="P8783" s="98"/>
      <c r="Q8783" s="130"/>
    </row>
    <row r="8784" spans="1:17" ht="12.6" customHeight="1" x14ac:dyDescent="0.2">
      <c r="A8784" s="234"/>
      <c r="B8784" s="98"/>
      <c r="C8784" s="130"/>
      <c r="D8784" s="240"/>
      <c r="E8784" s="240"/>
      <c r="F8784" s="224"/>
      <c r="G8784" s="98"/>
      <c r="H8784" s="98"/>
      <c r="I8784" s="130"/>
      <c r="J8784" s="98"/>
      <c r="K8784" s="98"/>
      <c r="L8784" s="98"/>
      <c r="M8784" s="255"/>
      <c r="N8784" s="255"/>
      <c r="O8784" s="98"/>
      <c r="P8784" s="98"/>
      <c r="Q8784" s="130"/>
    </row>
    <row r="8785" spans="1:17" ht="12.6" customHeight="1" x14ac:dyDescent="0.2">
      <c r="A8785" s="234"/>
      <c r="B8785" s="98"/>
      <c r="C8785" s="130"/>
      <c r="D8785" s="240"/>
      <c r="E8785" s="240"/>
      <c r="F8785" s="224"/>
      <c r="G8785" s="98"/>
      <c r="H8785" s="98"/>
      <c r="I8785" s="130"/>
      <c r="J8785" s="98"/>
      <c r="K8785" s="98"/>
      <c r="L8785" s="98"/>
      <c r="M8785" s="255"/>
      <c r="N8785" s="255"/>
      <c r="O8785" s="98"/>
      <c r="P8785" s="98"/>
      <c r="Q8785" s="130"/>
    </row>
    <row r="8786" spans="1:17" ht="12.6" customHeight="1" x14ac:dyDescent="0.2">
      <c r="A8786" s="234"/>
      <c r="B8786" s="98"/>
      <c r="C8786" s="130"/>
      <c r="D8786" s="240"/>
      <c r="E8786" s="240"/>
      <c r="F8786" s="224"/>
      <c r="G8786" s="98"/>
      <c r="H8786" s="98"/>
      <c r="I8786" s="130"/>
      <c r="J8786" s="98"/>
      <c r="K8786" s="98"/>
      <c r="L8786" s="98"/>
      <c r="M8786" s="255"/>
      <c r="N8786" s="255"/>
      <c r="O8786" s="98"/>
      <c r="P8786" s="98"/>
      <c r="Q8786" s="130"/>
    </row>
    <row r="8787" spans="1:17" ht="12.6" customHeight="1" x14ac:dyDescent="0.2">
      <c r="A8787" s="234"/>
      <c r="B8787" s="98"/>
      <c r="C8787" s="130"/>
      <c r="D8787" s="240"/>
      <c r="E8787" s="240"/>
      <c r="F8787" s="224"/>
      <c r="G8787" s="98"/>
      <c r="H8787" s="98"/>
      <c r="I8787" s="130"/>
      <c r="J8787" s="98"/>
      <c r="K8787" s="98"/>
      <c r="L8787" s="98"/>
      <c r="M8787" s="255"/>
      <c r="N8787" s="255"/>
      <c r="O8787" s="98"/>
      <c r="P8787" s="98"/>
      <c r="Q8787" s="130"/>
    </row>
    <row r="8788" spans="1:17" ht="12.6" customHeight="1" x14ac:dyDescent="0.2">
      <c r="A8788" s="234"/>
      <c r="B8788" s="98"/>
      <c r="C8788" s="130"/>
      <c r="D8788" s="240"/>
      <c r="E8788" s="240"/>
      <c r="F8788" s="224"/>
      <c r="G8788" s="98"/>
      <c r="H8788" s="98"/>
      <c r="I8788" s="130"/>
      <c r="J8788" s="98"/>
      <c r="K8788" s="98"/>
      <c r="L8788" s="98"/>
      <c r="M8788" s="255"/>
      <c r="N8788" s="255"/>
      <c r="O8788" s="98"/>
      <c r="P8788" s="98"/>
      <c r="Q8788" s="130"/>
    </row>
    <row r="8789" spans="1:17" ht="12.6" customHeight="1" x14ac:dyDescent="0.2">
      <c r="A8789" s="234"/>
      <c r="B8789" s="98"/>
      <c r="C8789" s="130"/>
      <c r="D8789" s="240"/>
      <c r="E8789" s="240"/>
      <c r="F8789" s="224"/>
      <c r="G8789" s="98"/>
      <c r="H8789" s="98"/>
      <c r="I8789" s="130"/>
      <c r="J8789" s="98"/>
      <c r="K8789" s="98"/>
      <c r="L8789" s="98"/>
      <c r="M8789" s="255"/>
      <c r="N8789" s="255"/>
      <c r="O8789" s="98"/>
      <c r="P8789" s="98"/>
      <c r="Q8789" s="130"/>
    </row>
    <row r="8790" spans="1:17" ht="12.6" customHeight="1" x14ac:dyDescent="0.2">
      <c r="A8790" s="234"/>
      <c r="B8790" s="98"/>
      <c r="C8790" s="130"/>
      <c r="D8790" s="240"/>
      <c r="E8790" s="240"/>
      <c r="F8790" s="224"/>
      <c r="G8790" s="98"/>
      <c r="H8790" s="98"/>
      <c r="I8790" s="130"/>
      <c r="J8790" s="98"/>
      <c r="K8790" s="98"/>
      <c r="L8790" s="98"/>
      <c r="M8790" s="255"/>
      <c r="N8790" s="255"/>
      <c r="O8790" s="98"/>
      <c r="P8790" s="98"/>
      <c r="Q8790" s="130"/>
    </row>
    <row r="8791" spans="1:17" ht="12.6" customHeight="1" x14ac:dyDescent="0.2">
      <c r="A8791" s="234"/>
      <c r="B8791" s="98"/>
      <c r="C8791" s="130"/>
      <c r="D8791" s="240"/>
      <c r="E8791" s="240"/>
      <c r="F8791" s="224"/>
      <c r="G8791" s="98"/>
      <c r="H8791" s="98"/>
      <c r="I8791" s="130"/>
      <c r="J8791" s="98"/>
      <c r="K8791" s="98"/>
      <c r="L8791" s="98"/>
      <c r="M8791" s="255"/>
      <c r="N8791" s="255"/>
      <c r="O8791" s="98"/>
      <c r="P8791" s="98"/>
      <c r="Q8791" s="130"/>
    </row>
    <row r="8792" spans="1:17" ht="12.6" customHeight="1" x14ac:dyDescent="0.2">
      <c r="A8792" s="234"/>
      <c r="B8792" s="98"/>
      <c r="C8792" s="130"/>
      <c r="D8792" s="240"/>
      <c r="E8792" s="240"/>
      <c r="F8792" s="224"/>
      <c r="G8792" s="98"/>
      <c r="H8792" s="98"/>
      <c r="I8792" s="130"/>
      <c r="J8792" s="98"/>
      <c r="K8792" s="98"/>
      <c r="L8792" s="98"/>
      <c r="M8792" s="255"/>
      <c r="N8792" s="255"/>
      <c r="O8792" s="98"/>
      <c r="P8792" s="98"/>
      <c r="Q8792" s="130"/>
    </row>
    <row r="8793" spans="1:17" ht="12.6" customHeight="1" x14ac:dyDescent="0.2">
      <c r="A8793" s="234"/>
      <c r="B8793" s="98"/>
      <c r="C8793" s="130"/>
      <c r="D8793" s="240"/>
      <c r="E8793" s="240"/>
      <c r="F8793" s="224"/>
      <c r="G8793" s="98"/>
      <c r="H8793" s="98"/>
      <c r="I8793" s="130"/>
      <c r="J8793" s="98"/>
      <c r="K8793" s="98"/>
      <c r="L8793" s="98"/>
      <c r="M8793" s="255"/>
      <c r="N8793" s="255"/>
      <c r="O8793" s="98"/>
      <c r="P8793" s="98"/>
      <c r="Q8793" s="130"/>
    </row>
    <row r="8794" spans="1:17" ht="12.6" customHeight="1" x14ac:dyDescent="0.2">
      <c r="A8794" s="234"/>
      <c r="B8794" s="98"/>
      <c r="C8794" s="130"/>
      <c r="D8794" s="240"/>
      <c r="E8794" s="240"/>
      <c r="F8794" s="224"/>
      <c r="G8794" s="98"/>
      <c r="H8794" s="98"/>
      <c r="I8794" s="130"/>
      <c r="J8794" s="98"/>
      <c r="K8794" s="98"/>
      <c r="L8794" s="98"/>
      <c r="M8794" s="255"/>
      <c r="N8794" s="255"/>
      <c r="O8794" s="98"/>
      <c r="P8794" s="98"/>
      <c r="Q8794" s="130"/>
    </row>
    <row r="8795" spans="1:17" ht="12.6" customHeight="1" x14ac:dyDescent="0.2">
      <c r="A8795" s="234"/>
      <c r="B8795" s="98"/>
      <c r="C8795" s="130"/>
      <c r="D8795" s="240"/>
      <c r="E8795" s="240"/>
      <c r="F8795" s="224"/>
      <c r="G8795" s="98"/>
      <c r="H8795" s="98"/>
      <c r="I8795" s="130"/>
      <c r="J8795" s="98"/>
      <c r="K8795" s="98"/>
      <c r="L8795" s="98"/>
      <c r="M8795" s="255"/>
      <c r="N8795" s="255"/>
      <c r="O8795" s="98"/>
      <c r="P8795" s="98"/>
      <c r="Q8795" s="130"/>
    </row>
    <row r="8796" spans="1:17" ht="12.6" customHeight="1" x14ac:dyDescent="0.2">
      <c r="A8796" s="234"/>
      <c r="B8796" s="98"/>
      <c r="C8796" s="130"/>
      <c r="D8796" s="240"/>
      <c r="E8796" s="240"/>
      <c r="F8796" s="224"/>
      <c r="G8796" s="98"/>
      <c r="H8796" s="98"/>
      <c r="I8796" s="130"/>
      <c r="J8796" s="98"/>
      <c r="K8796" s="98"/>
      <c r="L8796" s="98"/>
      <c r="M8796" s="255"/>
      <c r="N8796" s="255"/>
      <c r="O8796" s="98"/>
      <c r="P8796" s="98"/>
      <c r="Q8796" s="130"/>
    </row>
    <row r="8797" spans="1:17" ht="12.6" customHeight="1" x14ac:dyDescent="0.2">
      <c r="A8797" s="234"/>
      <c r="B8797" s="98"/>
      <c r="C8797" s="130"/>
      <c r="D8797" s="240"/>
      <c r="E8797" s="240"/>
      <c r="F8797" s="224"/>
      <c r="G8797" s="98"/>
      <c r="H8797" s="98"/>
      <c r="I8797" s="130"/>
      <c r="J8797" s="98"/>
      <c r="K8797" s="98"/>
      <c r="L8797" s="98"/>
      <c r="M8797" s="255"/>
      <c r="N8797" s="255"/>
      <c r="O8797" s="98"/>
      <c r="P8797" s="98"/>
      <c r="Q8797" s="130"/>
    </row>
    <row r="8798" spans="1:17" ht="12.6" customHeight="1" x14ac:dyDescent="0.2">
      <c r="A8798" s="234"/>
      <c r="B8798" s="98"/>
      <c r="C8798" s="130"/>
      <c r="D8798" s="240"/>
      <c r="E8798" s="240"/>
      <c r="F8798" s="224"/>
      <c r="G8798" s="98"/>
      <c r="H8798" s="98"/>
      <c r="I8798" s="130"/>
      <c r="J8798" s="98"/>
      <c r="K8798" s="98"/>
      <c r="L8798" s="98"/>
      <c r="M8798" s="255"/>
      <c r="N8798" s="255"/>
      <c r="O8798" s="98"/>
      <c r="P8798" s="98"/>
      <c r="Q8798" s="130"/>
    </row>
    <row r="8799" spans="1:17" ht="12.6" customHeight="1" x14ac:dyDescent="0.2">
      <c r="A8799" s="234"/>
      <c r="B8799" s="98"/>
      <c r="C8799" s="130"/>
      <c r="D8799" s="240"/>
      <c r="E8799" s="240"/>
      <c r="F8799" s="224"/>
      <c r="G8799" s="98"/>
      <c r="H8799" s="98"/>
      <c r="I8799" s="130"/>
      <c r="J8799" s="98"/>
      <c r="K8799" s="98"/>
      <c r="L8799" s="98"/>
      <c r="M8799" s="255"/>
      <c r="N8799" s="255"/>
      <c r="O8799" s="98"/>
      <c r="P8799" s="98"/>
      <c r="Q8799" s="130"/>
    </row>
    <row r="8800" spans="1:17" ht="12.6" customHeight="1" x14ac:dyDescent="0.2">
      <c r="A8800" s="234"/>
      <c r="B8800" s="98"/>
      <c r="C8800" s="130"/>
      <c r="D8800" s="240"/>
      <c r="E8800" s="240"/>
      <c r="F8800" s="224"/>
      <c r="G8800" s="98"/>
      <c r="H8800" s="98"/>
      <c r="I8800" s="130"/>
      <c r="J8800" s="98"/>
      <c r="K8800" s="98"/>
      <c r="L8800" s="98"/>
      <c r="M8800" s="255"/>
      <c r="N8800" s="255"/>
      <c r="O8800" s="98"/>
      <c r="P8800" s="98"/>
      <c r="Q8800" s="130"/>
    </row>
    <row r="8801" spans="1:17" ht="12.6" customHeight="1" x14ac:dyDescent="0.2">
      <c r="A8801" s="234"/>
      <c r="B8801" s="98"/>
      <c r="C8801" s="130"/>
      <c r="D8801" s="240"/>
      <c r="E8801" s="240"/>
      <c r="F8801" s="224"/>
      <c r="G8801" s="98"/>
      <c r="H8801" s="98"/>
      <c r="I8801" s="130"/>
      <c r="J8801" s="98"/>
      <c r="K8801" s="98"/>
      <c r="L8801" s="98"/>
      <c r="M8801" s="255"/>
      <c r="N8801" s="255"/>
      <c r="O8801" s="98"/>
      <c r="P8801" s="98"/>
      <c r="Q8801" s="130"/>
    </row>
    <row r="8802" spans="1:17" ht="12.6" customHeight="1" x14ac:dyDescent="0.2">
      <c r="A8802" s="234"/>
      <c r="B8802" s="98"/>
      <c r="C8802" s="130"/>
      <c r="D8802" s="240"/>
      <c r="E8802" s="240"/>
      <c r="F8802" s="224"/>
      <c r="G8802" s="98"/>
      <c r="H8802" s="98"/>
      <c r="I8802" s="130"/>
      <c r="J8802" s="98"/>
      <c r="K8802" s="98"/>
      <c r="L8802" s="98"/>
      <c r="M8802" s="255"/>
      <c r="N8802" s="255"/>
      <c r="O8802" s="98"/>
      <c r="P8802" s="98"/>
      <c r="Q8802" s="130"/>
    </row>
    <row r="8803" spans="1:17" ht="12.6" customHeight="1" x14ac:dyDescent="0.2">
      <c r="A8803" s="234"/>
      <c r="B8803" s="98"/>
      <c r="C8803" s="130"/>
      <c r="D8803" s="240"/>
      <c r="E8803" s="240"/>
      <c r="F8803" s="224"/>
      <c r="G8803" s="98"/>
      <c r="H8803" s="98"/>
      <c r="I8803" s="130"/>
      <c r="J8803" s="98"/>
      <c r="K8803" s="98"/>
      <c r="L8803" s="98"/>
      <c r="M8803" s="255"/>
      <c r="N8803" s="255"/>
      <c r="O8803" s="98"/>
      <c r="P8803" s="98"/>
      <c r="Q8803" s="130"/>
    </row>
    <row r="8804" spans="1:17" ht="12.6" customHeight="1" x14ac:dyDescent="0.2">
      <c r="A8804" s="234"/>
      <c r="B8804" s="98"/>
      <c r="C8804" s="130"/>
      <c r="D8804" s="240"/>
      <c r="E8804" s="240"/>
      <c r="F8804" s="224"/>
      <c r="G8804" s="98"/>
      <c r="H8804" s="98"/>
      <c r="I8804" s="130"/>
      <c r="J8804" s="98"/>
      <c r="K8804" s="98"/>
      <c r="L8804" s="98"/>
      <c r="M8804" s="255"/>
      <c r="N8804" s="255"/>
      <c r="O8804" s="98"/>
      <c r="P8804" s="98"/>
      <c r="Q8804" s="130"/>
    </row>
    <row r="8805" spans="1:17" ht="12.6" customHeight="1" x14ac:dyDescent="0.2">
      <c r="A8805" s="234"/>
      <c r="B8805" s="98"/>
      <c r="C8805" s="130"/>
      <c r="D8805" s="240"/>
      <c r="E8805" s="240"/>
      <c r="F8805" s="224"/>
      <c r="G8805" s="98"/>
      <c r="H8805" s="98"/>
      <c r="I8805" s="130"/>
      <c r="J8805" s="98"/>
      <c r="K8805" s="98"/>
      <c r="L8805" s="98"/>
      <c r="M8805" s="255"/>
      <c r="N8805" s="255"/>
      <c r="O8805" s="98"/>
      <c r="P8805" s="98"/>
      <c r="Q8805" s="130"/>
    </row>
    <row r="8806" spans="1:17" ht="12.6" customHeight="1" x14ac:dyDescent="0.2">
      <c r="A8806" s="234"/>
      <c r="B8806" s="98"/>
      <c r="C8806" s="130"/>
      <c r="D8806" s="240"/>
      <c r="E8806" s="240"/>
      <c r="F8806" s="224"/>
      <c r="G8806" s="98"/>
      <c r="H8806" s="98"/>
      <c r="I8806" s="130"/>
      <c r="J8806" s="98"/>
      <c r="K8806" s="98"/>
      <c r="L8806" s="98"/>
      <c r="M8806" s="255"/>
      <c r="N8806" s="255"/>
      <c r="O8806" s="98"/>
      <c r="P8806" s="98"/>
      <c r="Q8806" s="130"/>
    </row>
    <row r="8807" spans="1:17" ht="12.6" customHeight="1" x14ac:dyDescent="0.2">
      <c r="A8807" s="234"/>
      <c r="B8807" s="98"/>
      <c r="C8807" s="130"/>
      <c r="D8807" s="240"/>
      <c r="E8807" s="240"/>
      <c r="F8807" s="224"/>
      <c r="G8807" s="98"/>
      <c r="H8807" s="98"/>
      <c r="I8807" s="130"/>
      <c r="J8807" s="98"/>
      <c r="K8807" s="98"/>
      <c r="L8807" s="98"/>
      <c r="M8807" s="255"/>
      <c r="N8807" s="255"/>
      <c r="O8807" s="98"/>
      <c r="P8807" s="98"/>
      <c r="Q8807" s="130"/>
    </row>
    <row r="8808" spans="1:17" ht="12.6" customHeight="1" x14ac:dyDescent="0.2">
      <c r="A8808" s="234"/>
      <c r="B8808" s="98"/>
      <c r="C8808" s="130"/>
      <c r="D8808" s="240"/>
      <c r="E8808" s="240"/>
      <c r="F8808" s="224"/>
      <c r="G8808" s="98"/>
      <c r="H8808" s="98"/>
      <c r="I8808" s="130"/>
      <c r="J8808" s="98"/>
      <c r="K8808" s="98"/>
      <c r="L8808" s="98"/>
      <c r="M8808" s="255"/>
      <c r="N8808" s="255"/>
      <c r="O8808" s="98"/>
      <c r="P8808" s="98"/>
      <c r="Q8808" s="130"/>
    </row>
    <row r="8809" spans="1:17" ht="12.6" customHeight="1" x14ac:dyDescent="0.2">
      <c r="A8809" s="234"/>
      <c r="B8809" s="98"/>
      <c r="C8809" s="130"/>
      <c r="D8809" s="240"/>
      <c r="E8809" s="240"/>
      <c r="F8809" s="224"/>
      <c r="G8809" s="98"/>
      <c r="H8809" s="98"/>
      <c r="I8809" s="130"/>
      <c r="J8809" s="98"/>
      <c r="K8809" s="98"/>
      <c r="L8809" s="98"/>
      <c r="M8809" s="255"/>
      <c r="N8809" s="255"/>
      <c r="O8809" s="98"/>
      <c r="P8809" s="98"/>
      <c r="Q8809" s="130"/>
    </row>
    <row r="8810" spans="1:17" ht="12.6" customHeight="1" x14ac:dyDescent="0.2">
      <c r="A8810" s="234"/>
      <c r="B8810" s="98"/>
      <c r="C8810" s="130"/>
      <c r="D8810" s="240"/>
      <c r="E8810" s="240"/>
      <c r="F8810" s="224"/>
      <c r="G8810" s="98"/>
      <c r="H8810" s="98"/>
      <c r="I8810" s="130"/>
      <c r="J8810" s="98"/>
      <c r="K8810" s="98"/>
      <c r="L8810" s="98"/>
      <c r="M8810" s="255"/>
      <c r="N8810" s="255"/>
      <c r="O8810" s="98"/>
      <c r="P8810" s="98"/>
      <c r="Q8810" s="130"/>
    </row>
    <row r="8811" spans="1:17" ht="12.6" customHeight="1" x14ac:dyDescent="0.2">
      <c r="A8811" s="234"/>
      <c r="B8811" s="98"/>
      <c r="C8811" s="130"/>
      <c r="D8811" s="240"/>
      <c r="E8811" s="240"/>
      <c r="F8811" s="224"/>
      <c r="G8811" s="98"/>
      <c r="H8811" s="98"/>
      <c r="I8811" s="130"/>
      <c r="J8811" s="98"/>
      <c r="K8811" s="98"/>
      <c r="L8811" s="98"/>
      <c r="M8811" s="255"/>
      <c r="N8811" s="255"/>
      <c r="O8811" s="98"/>
      <c r="P8811" s="98"/>
      <c r="Q8811" s="130"/>
    </row>
    <row r="8812" spans="1:17" ht="12.6" customHeight="1" x14ac:dyDescent="0.2">
      <c r="A8812" s="234"/>
      <c r="B8812" s="98"/>
      <c r="C8812" s="130"/>
      <c r="D8812" s="240"/>
      <c r="E8812" s="240"/>
      <c r="F8812" s="224"/>
      <c r="G8812" s="98"/>
      <c r="H8812" s="98"/>
      <c r="I8812" s="130"/>
      <c r="J8812" s="98"/>
      <c r="K8812" s="98"/>
      <c r="L8812" s="98"/>
      <c r="M8812" s="255"/>
      <c r="N8812" s="255"/>
      <c r="O8812" s="98"/>
      <c r="P8812" s="98"/>
      <c r="Q8812" s="130"/>
    </row>
    <row r="8813" spans="1:17" ht="12.6" customHeight="1" x14ac:dyDescent="0.2">
      <c r="A8813" s="234"/>
      <c r="B8813" s="98"/>
      <c r="C8813" s="130"/>
      <c r="D8813" s="240"/>
      <c r="E8813" s="240"/>
      <c r="F8813" s="224"/>
      <c r="G8813" s="98"/>
      <c r="H8813" s="98"/>
      <c r="I8813" s="130"/>
      <c r="J8813" s="98"/>
      <c r="K8813" s="98"/>
      <c r="L8813" s="98"/>
      <c r="M8813" s="255"/>
      <c r="N8813" s="255"/>
      <c r="O8813" s="98"/>
      <c r="P8813" s="98"/>
      <c r="Q8813" s="130"/>
    </row>
    <row r="8814" spans="1:17" ht="12.6" customHeight="1" x14ac:dyDescent="0.2">
      <c r="A8814" s="234"/>
      <c r="B8814" s="98"/>
      <c r="C8814" s="130"/>
      <c r="D8814" s="240"/>
      <c r="E8814" s="240"/>
      <c r="F8814" s="224"/>
      <c r="G8814" s="98"/>
      <c r="H8814" s="98"/>
      <c r="I8814" s="130"/>
      <c r="J8814" s="98"/>
      <c r="K8814" s="98"/>
      <c r="L8814" s="98"/>
      <c r="M8814" s="255"/>
      <c r="N8814" s="255"/>
      <c r="O8814" s="98"/>
      <c r="P8814" s="98"/>
      <c r="Q8814" s="130"/>
    </row>
    <row r="8815" spans="1:17" ht="12.6" customHeight="1" x14ac:dyDescent="0.2">
      <c r="A8815" s="234"/>
      <c r="B8815" s="98"/>
      <c r="C8815" s="130"/>
      <c r="D8815" s="240"/>
      <c r="E8815" s="240"/>
      <c r="F8815" s="224"/>
      <c r="G8815" s="98"/>
      <c r="H8815" s="98"/>
      <c r="I8815" s="130"/>
      <c r="J8815" s="98"/>
      <c r="K8815" s="98"/>
      <c r="L8815" s="98"/>
      <c r="M8815" s="255"/>
      <c r="N8815" s="255"/>
      <c r="O8815" s="98"/>
      <c r="P8815" s="98"/>
      <c r="Q8815" s="130"/>
    </row>
    <row r="8816" spans="1:17" ht="12.6" customHeight="1" x14ac:dyDescent="0.2">
      <c r="A8816" s="234"/>
      <c r="B8816" s="98"/>
      <c r="C8816" s="130"/>
      <c r="D8816" s="240"/>
      <c r="E8816" s="240"/>
      <c r="F8816" s="224"/>
      <c r="G8816" s="98"/>
      <c r="H8816" s="98"/>
      <c r="I8816" s="130"/>
      <c r="J8816" s="98"/>
      <c r="K8816" s="98"/>
      <c r="L8816" s="98"/>
      <c r="M8816" s="255"/>
      <c r="N8816" s="255"/>
      <c r="O8816" s="98"/>
      <c r="P8816" s="98"/>
      <c r="Q8816" s="130"/>
    </row>
    <row r="8817" spans="1:17" ht="12.6" customHeight="1" x14ac:dyDescent="0.2">
      <c r="A8817" s="234"/>
      <c r="B8817" s="98"/>
      <c r="C8817" s="130"/>
      <c r="D8817" s="240"/>
      <c r="E8817" s="240"/>
      <c r="F8817" s="224"/>
      <c r="G8817" s="98"/>
      <c r="H8817" s="98"/>
      <c r="I8817" s="130"/>
      <c r="J8817" s="98"/>
      <c r="K8817" s="98"/>
      <c r="L8817" s="98"/>
      <c r="M8817" s="255"/>
      <c r="N8817" s="255"/>
      <c r="O8817" s="98"/>
      <c r="P8817" s="98"/>
      <c r="Q8817" s="130"/>
    </row>
    <row r="8818" spans="1:17" ht="12.6" customHeight="1" x14ac:dyDescent="0.2">
      <c r="A8818" s="234"/>
      <c r="B8818" s="98"/>
      <c r="C8818" s="130"/>
      <c r="D8818" s="240"/>
      <c r="E8818" s="240"/>
      <c r="F8818" s="224"/>
      <c r="G8818" s="98"/>
      <c r="H8818" s="98"/>
      <c r="I8818" s="130"/>
      <c r="J8818" s="98"/>
      <c r="K8818" s="98"/>
      <c r="L8818" s="98"/>
      <c r="M8818" s="255"/>
      <c r="N8818" s="255"/>
      <c r="O8818" s="98"/>
      <c r="P8818" s="98"/>
      <c r="Q8818" s="130"/>
    </row>
    <row r="8819" spans="1:17" ht="12.6" customHeight="1" x14ac:dyDescent="0.2">
      <c r="A8819" s="234"/>
      <c r="B8819" s="98"/>
      <c r="C8819" s="130"/>
      <c r="D8819" s="240"/>
      <c r="E8819" s="240"/>
      <c r="F8819" s="224"/>
      <c r="G8819" s="98"/>
      <c r="H8819" s="98"/>
      <c r="I8819" s="130"/>
      <c r="J8819" s="98"/>
      <c r="K8819" s="98"/>
      <c r="L8819" s="98"/>
      <c r="M8819" s="255"/>
      <c r="N8819" s="255"/>
      <c r="O8819" s="98"/>
      <c r="P8819" s="98"/>
      <c r="Q8819" s="130"/>
    </row>
    <row r="8820" spans="1:17" ht="12.6" customHeight="1" x14ac:dyDescent="0.2">
      <c r="A8820" s="234"/>
      <c r="B8820" s="98"/>
      <c r="C8820" s="130"/>
      <c r="D8820" s="240"/>
      <c r="E8820" s="240"/>
      <c r="F8820" s="224"/>
      <c r="G8820" s="98"/>
      <c r="H8820" s="98"/>
      <c r="I8820" s="130"/>
      <c r="J8820" s="98"/>
      <c r="K8820" s="98"/>
      <c r="L8820" s="98"/>
      <c r="M8820" s="255"/>
      <c r="N8820" s="255"/>
      <c r="O8820" s="98"/>
      <c r="P8820" s="98"/>
      <c r="Q8820" s="130"/>
    </row>
    <row r="8821" spans="1:17" ht="12.6" customHeight="1" x14ac:dyDescent="0.2">
      <c r="A8821" s="234"/>
      <c r="B8821" s="98"/>
      <c r="C8821" s="130"/>
      <c r="D8821" s="240"/>
      <c r="E8821" s="240"/>
      <c r="F8821" s="224"/>
      <c r="G8821" s="98"/>
      <c r="H8821" s="98"/>
      <c r="I8821" s="130"/>
      <c r="J8821" s="98"/>
      <c r="K8821" s="98"/>
      <c r="L8821" s="98"/>
      <c r="M8821" s="255"/>
      <c r="N8821" s="255"/>
      <c r="O8821" s="98"/>
      <c r="P8821" s="98"/>
      <c r="Q8821" s="130"/>
    </row>
    <row r="8822" spans="1:17" ht="12.6" customHeight="1" x14ac:dyDescent="0.2">
      <c r="A8822" s="234"/>
      <c r="B8822" s="98"/>
      <c r="C8822" s="130"/>
      <c r="D8822" s="240"/>
      <c r="E8822" s="240"/>
      <c r="F8822" s="224"/>
      <c r="G8822" s="98"/>
      <c r="H8822" s="98"/>
      <c r="I8822" s="130"/>
      <c r="J8822" s="98"/>
      <c r="K8822" s="98"/>
      <c r="L8822" s="98"/>
      <c r="M8822" s="255"/>
      <c r="N8822" s="255"/>
      <c r="O8822" s="98"/>
      <c r="P8822" s="98"/>
      <c r="Q8822" s="130"/>
    </row>
    <row r="8823" spans="1:17" ht="12.6" customHeight="1" x14ac:dyDescent="0.2">
      <c r="A8823" s="234"/>
      <c r="B8823" s="98"/>
      <c r="C8823" s="130"/>
      <c r="D8823" s="240"/>
      <c r="E8823" s="240"/>
      <c r="F8823" s="224"/>
      <c r="G8823" s="98"/>
      <c r="H8823" s="98"/>
      <c r="I8823" s="130"/>
      <c r="J8823" s="98"/>
      <c r="K8823" s="98"/>
      <c r="L8823" s="98"/>
      <c r="M8823" s="255"/>
      <c r="N8823" s="255"/>
      <c r="O8823" s="98"/>
      <c r="P8823" s="98"/>
      <c r="Q8823" s="130"/>
    </row>
    <row r="8824" spans="1:17" ht="12.6" customHeight="1" x14ac:dyDescent="0.2">
      <c r="A8824" s="234"/>
      <c r="B8824" s="98"/>
      <c r="C8824" s="130"/>
      <c r="D8824" s="240"/>
      <c r="E8824" s="240"/>
      <c r="F8824" s="224"/>
      <c r="G8824" s="98"/>
      <c r="H8824" s="98"/>
      <c r="I8824" s="130"/>
      <c r="J8824" s="98"/>
      <c r="K8824" s="98"/>
      <c r="L8824" s="98"/>
      <c r="M8824" s="255"/>
      <c r="N8824" s="255"/>
      <c r="O8824" s="98"/>
      <c r="P8824" s="98"/>
      <c r="Q8824" s="130"/>
    </row>
    <row r="8825" spans="1:17" ht="12.6" customHeight="1" x14ac:dyDescent="0.2">
      <c r="A8825" s="234"/>
      <c r="B8825" s="98"/>
      <c r="C8825" s="130"/>
      <c r="D8825" s="240"/>
      <c r="E8825" s="240"/>
      <c r="F8825" s="224"/>
      <c r="G8825" s="98"/>
      <c r="H8825" s="98"/>
      <c r="I8825" s="130"/>
      <c r="J8825" s="98"/>
      <c r="K8825" s="98"/>
      <c r="L8825" s="98"/>
      <c r="M8825" s="255"/>
      <c r="N8825" s="255"/>
      <c r="O8825" s="98"/>
      <c r="P8825" s="98"/>
      <c r="Q8825" s="130"/>
    </row>
    <row r="8826" spans="1:17" ht="12.6" customHeight="1" x14ac:dyDescent="0.2">
      <c r="A8826" s="234"/>
      <c r="B8826" s="98"/>
      <c r="C8826" s="130"/>
      <c r="D8826" s="240"/>
      <c r="E8826" s="240"/>
      <c r="F8826" s="224"/>
      <c r="G8826" s="98"/>
      <c r="H8826" s="98"/>
      <c r="I8826" s="130"/>
      <c r="J8826" s="98"/>
      <c r="K8826" s="98"/>
      <c r="L8826" s="98"/>
      <c r="M8826" s="255"/>
      <c r="N8826" s="255"/>
      <c r="O8826" s="98"/>
      <c r="P8826" s="98"/>
      <c r="Q8826" s="130"/>
    </row>
    <row r="8827" spans="1:17" ht="12.6" customHeight="1" x14ac:dyDescent="0.2">
      <c r="A8827" s="234"/>
      <c r="B8827" s="98"/>
      <c r="C8827" s="130"/>
      <c r="D8827" s="240"/>
      <c r="E8827" s="240"/>
      <c r="F8827" s="224"/>
      <c r="G8827" s="98"/>
      <c r="H8827" s="98"/>
      <c r="I8827" s="130"/>
      <c r="J8827" s="98"/>
      <c r="K8827" s="98"/>
      <c r="L8827" s="98"/>
      <c r="M8827" s="255"/>
      <c r="N8827" s="255"/>
      <c r="O8827" s="98"/>
      <c r="P8827" s="98"/>
      <c r="Q8827" s="130"/>
    </row>
    <row r="8828" spans="1:17" ht="12.6" customHeight="1" x14ac:dyDescent="0.2">
      <c r="A8828" s="234"/>
      <c r="B8828" s="98"/>
      <c r="C8828" s="130"/>
      <c r="D8828" s="240"/>
      <c r="E8828" s="240"/>
      <c r="F8828" s="224"/>
      <c r="G8828" s="98"/>
      <c r="H8828" s="98"/>
      <c r="I8828" s="130"/>
      <c r="J8828" s="98"/>
      <c r="K8828" s="98"/>
      <c r="L8828" s="98"/>
      <c r="M8828" s="255"/>
      <c r="N8828" s="255"/>
      <c r="O8828" s="98"/>
      <c r="P8828" s="98"/>
      <c r="Q8828" s="130"/>
    </row>
    <row r="8829" spans="1:17" ht="12.6" customHeight="1" x14ac:dyDescent="0.2">
      <c r="A8829" s="234"/>
      <c r="B8829" s="98"/>
      <c r="C8829" s="130"/>
      <c r="D8829" s="240"/>
      <c r="E8829" s="240"/>
      <c r="F8829" s="224"/>
      <c r="G8829" s="98"/>
      <c r="H8829" s="98"/>
      <c r="I8829" s="130"/>
      <c r="J8829" s="98"/>
      <c r="K8829" s="98"/>
      <c r="L8829" s="98"/>
      <c r="M8829" s="255"/>
      <c r="N8829" s="255"/>
      <c r="O8829" s="98"/>
      <c r="P8829" s="98"/>
      <c r="Q8829" s="130"/>
    </row>
    <row r="8830" spans="1:17" ht="12.6" customHeight="1" x14ac:dyDescent="0.2">
      <c r="A8830" s="234"/>
      <c r="B8830" s="98"/>
      <c r="C8830" s="130"/>
      <c r="D8830" s="240"/>
      <c r="E8830" s="240"/>
      <c r="F8830" s="224"/>
      <c r="G8830" s="98"/>
      <c r="H8830" s="98"/>
      <c r="I8830" s="130"/>
      <c r="J8830" s="98"/>
      <c r="K8830" s="98"/>
      <c r="L8830" s="98"/>
      <c r="M8830" s="255"/>
      <c r="N8830" s="255"/>
      <c r="O8830" s="98"/>
      <c r="P8830" s="98"/>
      <c r="Q8830" s="130"/>
    </row>
    <row r="8831" spans="1:17" ht="12.6" customHeight="1" x14ac:dyDescent="0.2">
      <c r="A8831" s="234"/>
      <c r="B8831" s="98"/>
      <c r="C8831" s="130"/>
      <c r="D8831" s="240"/>
      <c r="E8831" s="240"/>
      <c r="F8831" s="224"/>
      <c r="G8831" s="98"/>
      <c r="H8831" s="98"/>
      <c r="I8831" s="130"/>
      <c r="J8831" s="98"/>
      <c r="K8831" s="98"/>
      <c r="L8831" s="98"/>
      <c r="M8831" s="255"/>
      <c r="N8831" s="255"/>
      <c r="O8831" s="98"/>
      <c r="P8831" s="98"/>
      <c r="Q8831" s="130"/>
    </row>
    <row r="8832" spans="1:17" ht="12.6" customHeight="1" x14ac:dyDescent="0.2">
      <c r="A8832" s="234"/>
      <c r="B8832" s="98"/>
      <c r="C8832" s="130"/>
      <c r="D8832" s="240"/>
      <c r="E8832" s="240"/>
      <c r="F8832" s="224"/>
      <c r="G8832" s="98"/>
      <c r="H8832" s="98"/>
      <c r="I8832" s="130"/>
      <c r="J8832" s="98"/>
      <c r="K8832" s="98"/>
      <c r="L8832" s="98"/>
      <c r="M8832" s="255"/>
      <c r="N8832" s="255"/>
      <c r="O8832" s="98"/>
      <c r="P8832" s="98"/>
      <c r="Q8832" s="130"/>
    </row>
    <row r="8833" spans="1:17" ht="12.6" customHeight="1" x14ac:dyDescent="0.2">
      <c r="A8833" s="234"/>
      <c r="B8833" s="98"/>
      <c r="C8833" s="130"/>
      <c r="D8833" s="240"/>
      <c r="E8833" s="240"/>
      <c r="F8833" s="224"/>
      <c r="G8833" s="98"/>
      <c r="H8833" s="98"/>
      <c r="I8833" s="130"/>
      <c r="J8833" s="98"/>
      <c r="K8833" s="98"/>
      <c r="L8833" s="98"/>
      <c r="M8833" s="255"/>
      <c r="N8833" s="255"/>
      <c r="O8833" s="98"/>
      <c r="P8833" s="98"/>
      <c r="Q8833" s="130"/>
    </row>
    <row r="8834" spans="1:17" ht="12.6" customHeight="1" x14ac:dyDescent="0.2">
      <c r="A8834" s="234"/>
      <c r="B8834" s="98"/>
      <c r="C8834" s="130"/>
      <c r="D8834" s="240"/>
      <c r="E8834" s="240"/>
      <c r="F8834" s="224"/>
      <c r="G8834" s="98"/>
      <c r="H8834" s="98"/>
      <c r="I8834" s="130"/>
      <c r="J8834" s="98"/>
      <c r="K8834" s="98"/>
      <c r="L8834" s="98"/>
      <c r="M8834" s="255"/>
      <c r="N8834" s="255"/>
      <c r="O8834" s="98"/>
      <c r="P8834" s="98"/>
      <c r="Q8834" s="130"/>
    </row>
    <row r="8835" spans="1:17" ht="12.6" customHeight="1" x14ac:dyDescent="0.2">
      <c r="A8835" s="234"/>
      <c r="B8835" s="98"/>
      <c r="C8835" s="130"/>
      <c r="D8835" s="240"/>
      <c r="E8835" s="240"/>
      <c r="F8835" s="224"/>
      <c r="G8835" s="98"/>
      <c r="H8835" s="98"/>
      <c r="I8835" s="130"/>
      <c r="J8835" s="98"/>
      <c r="K8835" s="98"/>
      <c r="L8835" s="98"/>
      <c r="M8835" s="255"/>
      <c r="N8835" s="255"/>
      <c r="O8835" s="98"/>
      <c r="P8835" s="98"/>
      <c r="Q8835" s="130"/>
    </row>
    <row r="8836" spans="1:17" ht="12.6" customHeight="1" x14ac:dyDescent="0.2">
      <c r="A8836" s="234"/>
      <c r="B8836" s="98"/>
      <c r="C8836" s="130"/>
      <c r="D8836" s="240"/>
      <c r="E8836" s="240"/>
      <c r="F8836" s="224"/>
      <c r="G8836" s="98"/>
      <c r="H8836" s="98"/>
      <c r="I8836" s="130"/>
      <c r="J8836" s="98"/>
      <c r="K8836" s="98"/>
      <c r="L8836" s="98"/>
      <c r="M8836" s="255"/>
      <c r="N8836" s="255"/>
      <c r="O8836" s="98"/>
      <c r="P8836" s="98"/>
      <c r="Q8836" s="130"/>
    </row>
    <row r="8837" spans="1:17" ht="12.6" customHeight="1" x14ac:dyDescent="0.2">
      <c r="A8837" s="234"/>
      <c r="B8837" s="98"/>
      <c r="C8837" s="130"/>
      <c r="D8837" s="240"/>
      <c r="E8837" s="240"/>
      <c r="F8837" s="224"/>
      <c r="G8837" s="98"/>
      <c r="H8837" s="98"/>
      <c r="I8837" s="130"/>
      <c r="J8837" s="98"/>
      <c r="K8837" s="98"/>
      <c r="L8837" s="98"/>
      <c r="M8837" s="255"/>
      <c r="N8837" s="255"/>
      <c r="O8837" s="98"/>
      <c r="P8837" s="98"/>
      <c r="Q8837" s="130"/>
    </row>
    <row r="8838" spans="1:17" ht="12.6" customHeight="1" x14ac:dyDescent="0.2">
      <c r="A8838" s="234"/>
      <c r="B8838" s="98"/>
      <c r="C8838" s="130"/>
      <c r="D8838" s="240"/>
      <c r="E8838" s="240"/>
      <c r="F8838" s="224"/>
      <c r="G8838" s="98"/>
      <c r="H8838" s="98"/>
      <c r="I8838" s="130"/>
      <c r="J8838" s="98"/>
      <c r="K8838" s="98"/>
      <c r="L8838" s="98"/>
      <c r="M8838" s="255"/>
      <c r="N8838" s="255"/>
      <c r="O8838" s="98"/>
      <c r="P8838" s="98"/>
      <c r="Q8838" s="130"/>
    </row>
    <row r="8839" spans="1:17" ht="12.6" customHeight="1" x14ac:dyDescent="0.2">
      <c r="A8839" s="234"/>
      <c r="B8839" s="98"/>
      <c r="C8839" s="130"/>
      <c r="D8839" s="240"/>
      <c r="E8839" s="240"/>
      <c r="F8839" s="224"/>
      <c r="G8839" s="98"/>
      <c r="H8839" s="98"/>
      <c r="I8839" s="130"/>
      <c r="J8839" s="98"/>
      <c r="K8839" s="98"/>
      <c r="L8839" s="98"/>
      <c r="M8839" s="255"/>
      <c r="N8839" s="255"/>
      <c r="O8839" s="98"/>
      <c r="P8839" s="98"/>
      <c r="Q8839" s="130"/>
    </row>
    <row r="8840" spans="1:17" ht="12.6" customHeight="1" x14ac:dyDescent="0.2">
      <c r="A8840" s="234"/>
      <c r="B8840" s="98"/>
      <c r="C8840" s="130"/>
      <c r="D8840" s="240"/>
      <c r="E8840" s="240"/>
      <c r="F8840" s="224"/>
      <c r="G8840" s="98"/>
      <c r="H8840" s="98"/>
      <c r="I8840" s="130"/>
      <c r="J8840" s="98"/>
      <c r="K8840" s="98"/>
      <c r="L8840" s="98"/>
      <c r="M8840" s="255"/>
      <c r="N8840" s="255"/>
      <c r="O8840" s="98"/>
      <c r="P8840" s="98"/>
      <c r="Q8840" s="130"/>
    </row>
    <row r="8841" spans="1:17" ht="12.6" customHeight="1" x14ac:dyDescent="0.2">
      <c r="A8841" s="234"/>
      <c r="B8841" s="98"/>
      <c r="C8841" s="130"/>
      <c r="D8841" s="240"/>
      <c r="E8841" s="240"/>
      <c r="F8841" s="224"/>
      <c r="G8841" s="98"/>
      <c r="H8841" s="98"/>
      <c r="I8841" s="130"/>
      <c r="J8841" s="98"/>
      <c r="K8841" s="98"/>
      <c r="L8841" s="98"/>
      <c r="M8841" s="255"/>
      <c r="N8841" s="255"/>
      <c r="O8841" s="98"/>
      <c r="P8841" s="98"/>
      <c r="Q8841" s="130"/>
    </row>
    <row r="8842" spans="1:17" ht="12.6" customHeight="1" x14ac:dyDescent="0.2">
      <c r="A8842" s="234"/>
      <c r="B8842" s="98"/>
      <c r="C8842" s="130"/>
      <c r="D8842" s="240"/>
      <c r="E8842" s="240"/>
      <c r="F8842" s="224"/>
      <c r="G8842" s="98"/>
      <c r="H8842" s="98"/>
      <c r="I8842" s="130"/>
      <c r="J8842" s="98"/>
      <c r="K8842" s="98"/>
      <c r="L8842" s="98"/>
      <c r="M8842" s="255"/>
      <c r="N8842" s="255"/>
      <c r="O8842" s="98"/>
      <c r="P8842" s="98"/>
      <c r="Q8842" s="130"/>
    </row>
    <row r="8843" spans="1:17" ht="12.6" customHeight="1" x14ac:dyDescent="0.2">
      <c r="A8843" s="234"/>
      <c r="B8843" s="98"/>
      <c r="C8843" s="130"/>
      <c r="D8843" s="240"/>
      <c r="E8843" s="240"/>
      <c r="F8843" s="224"/>
      <c r="G8843" s="98"/>
      <c r="H8843" s="98"/>
      <c r="I8843" s="130"/>
      <c r="J8843" s="98"/>
      <c r="K8843" s="98"/>
      <c r="L8843" s="98"/>
      <c r="M8843" s="255"/>
      <c r="N8843" s="255"/>
      <c r="O8843" s="98"/>
      <c r="P8843" s="98"/>
      <c r="Q8843" s="130"/>
    </row>
    <row r="8844" spans="1:17" ht="12.6" customHeight="1" x14ac:dyDescent="0.2">
      <c r="A8844" s="234"/>
      <c r="B8844" s="98"/>
      <c r="C8844" s="130"/>
      <c r="D8844" s="240"/>
      <c r="E8844" s="240"/>
      <c r="F8844" s="224"/>
      <c r="G8844" s="98"/>
      <c r="H8844" s="98"/>
      <c r="I8844" s="130"/>
      <c r="J8844" s="98"/>
      <c r="K8844" s="98"/>
      <c r="L8844" s="98"/>
      <c r="M8844" s="255"/>
      <c r="N8844" s="255"/>
      <c r="O8844" s="98"/>
      <c r="P8844" s="98"/>
      <c r="Q8844" s="130"/>
    </row>
    <row r="8845" spans="1:17" ht="12.6" customHeight="1" x14ac:dyDescent="0.2">
      <c r="A8845" s="234"/>
      <c r="B8845" s="98"/>
      <c r="C8845" s="130"/>
      <c r="D8845" s="240"/>
      <c r="E8845" s="240"/>
      <c r="F8845" s="224"/>
      <c r="G8845" s="98"/>
      <c r="H8845" s="98"/>
      <c r="I8845" s="130"/>
      <c r="J8845" s="98"/>
      <c r="K8845" s="98"/>
      <c r="L8845" s="98"/>
      <c r="M8845" s="255"/>
      <c r="N8845" s="255"/>
      <c r="O8845" s="98"/>
      <c r="P8845" s="98"/>
      <c r="Q8845" s="130"/>
    </row>
    <row r="8846" spans="1:17" ht="12.6" customHeight="1" x14ac:dyDescent="0.2">
      <c r="A8846" s="234"/>
      <c r="B8846" s="98"/>
      <c r="C8846" s="130"/>
      <c r="D8846" s="240"/>
      <c r="E8846" s="240"/>
      <c r="F8846" s="224"/>
      <c r="G8846" s="98"/>
      <c r="H8846" s="98"/>
      <c r="I8846" s="130"/>
      <c r="J8846" s="98"/>
      <c r="K8846" s="98"/>
      <c r="L8846" s="98"/>
      <c r="M8846" s="255"/>
      <c r="N8846" s="255"/>
      <c r="O8846" s="98"/>
      <c r="P8846" s="98"/>
      <c r="Q8846" s="130"/>
    </row>
    <row r="8847" spans="1:17" ht="12.6" customHeight="1" x14ac:dyDescent="0.2">
      <c r="A8847" s="234"/>
      <c r="B8847" s="98"/>
      <c r="C8847" s="130"/>
      <c r="D8847" s="240"/>
      <c r="E8847" s="240"/>
      <c r="F8847" s="224"/>
      <c r="G8847" s="98"/>
      <c r="H8847" s="98"/>
      <c r="I8847" s="130"/>
      <c r="J8847" s="98"/>
      <c r="K8847" s="98"/>
      <c r="L8847" s="98"/>
      <c r="M8847" s="255"/>
      <c r="N8847" s="255"/>
      <c r="O8847" s="98"/>
      <c r="P8847" s="98"/>
      <c r="Q8847" s="130"/>
    </row>
    <row r="8848" spans="1:17" ht="12.6" customHeight="1" x14ac:dyDescent="0.2">
      <c r="A8848" s="234"/>
      <c r="B8848" s="98"/>
      <c r="C8848" s="130"/>
      <c r="D8848" s="240"/>
      <c r="E8848" s="240"/>
      <c r="F8848" s="224"/>
      <c r="G8848" s="98"/>
      <c r="H8848" s="98"/>
      <c r="I8848" s="130"/>
      <c r="J8848" s="98"/>
      <c r="K8848" s="98"/>
      <c r="L8848" s="98"/>
      <c r="M8848" s="255"/>
      <c r="N8848" s="255"/>
      <c r="O8848" s="98"/>
      <c r="P8848" s="98"/>
      <c r="Q8848" s="130"/>
    </row>
    <row r="8849" spans="1:17" ht="12.6" customHeight="1" x14ac:dyDescent="0.2">
      <c r="A8849" s="234"/>
      <c r="B8849" s="98"/>
      <c r="C8849" s="130"/>
      <c r="D8849" s="240"/>
      <c r="E8849" s="240"/>
      <c r="F8849" s="224"/>
      <c r="G8849" s="98"/>
      <c r="H8849" s="98"/>
      <c r="I8849" s="130"/>
      <c r="J8849" s="98"/>
      <c r="K8849" s="98"/>
      <c r="L8849" s="98"/>
      <c r="M8849" s="255"/>
      <c r="N8849" s="255"/>
      <c r="O8849" s="98"/>
      <c r="P8849" s="98"/>
      <c r="Q8849" s="130"/>
    </row>
    <row r="8850" spans="1:17" ht="12.6" customHeight="1" x14ac:dyDescent="0.2">
      <c r="A8850" s="234"/>
      <c r="B8850" s="98"/>
      <c r="C8850" s="130"/>
      <c r="D8850" s="240"/>
      <c r="E8850" s="240"/>
      <c r="F8850" s="224"/>
      <c r="G8850" s="98"/>
      <c r="H8850" s="98"/>
      <c r="I8850" s="130"/>
      <c r="J8850" s="98"/>
      <c r="K8850" s="98"/>
      <c r="L8850" s="98"/>
      <c r="M8850" s="255"/>
      <c r="N8850" s="255"/>
      <c r="O8850" s="98"/>
      <c r="P8850" s="98"/>
      <c r="Q8850" s="130"/>
    </row>
    <row r="8851" spans="1:17" ht="12.6" customHeight="1" x14ac:dyDescent="0.2">
      <c r="A8851" s="234"/>
      <c r="B8851" s="98"/>
      <c r="C8851" s="130"/>
      <c r="D8851" s="240"/>
      <c r="E8851" s="240"/>
      <c r="F8851" s="224"/>
      <c r="G8851" s="98"/>
      <c r="H8851" s="98"/>
      <c r="I8851" s="130"/>
      <c r="J8851" s="98"/>
      <c r="K8851" s="98"/>
      <c r="L8851" s="98"/>
      <c r="M8851" s="255"/>
      <c r="N8851" s="255"/>
      <c r="O8851" s="98"/>
      <c r="P8851" s="98"/>
      <c r="Q8851" s="130"/>
    </row>
    <row r="8852" spans="1:17" ht="12.6" customHeight="1" x14ac:dyDescent="0.2">
      <c r="A8852" s="234"/>
      <c r="B8852" s="98"/>
      <c r="C8852" s="130"/>
      <c r="D8852" s="240"/>
      <c r="E8852" s="240"/>
      <c r="F8852" s="224"/>
      <c r="G8852" s="98"/>
      <c r="H8852" s="98"/>
      <c r="I8852" s="130"/>
      <c r="J8852" s="98"/>
      <c r="K8852" s="98"/>
      <c r="L8852" s="98"/>
      <c r="M8852" s="255"/>
      <c r="N8852" s="255"/>
      <c r="O8852" s="98"/>
      <c r="P8852" s="98"/>
      <c r="Q8852" s="130"/>
    </row>
    <row r="8853" spans="1:17" ht="12.6" customHeight="1" x14ac:dyDescent="0.2">
      <c r="A8853" s="234"/>
      <c r="B8853" s="98"/>
      <c r="C8853" s="130"/>
      <c r="D8853" s="240"/>
      <c r="E8853" s="240"/>
      <c r="F8853" s="224"/>
      <c r="G8853" s="98"/>
      <c r="H8853" s="98"/>
      <c r="I8853" s="130"/>
      <c r="J8853" s="98"/>
      <c r="K8853" s="98"/>
      <c r="L8853" s="98"/>
      <c r="M8853" s="255"/>
      <c r="N8853" s="255"/>
      <c r="O8853" s="98"/>
      <c r="P8853" s="98"/>
      <c r="Q8853" s="130"/>
    </row>
    <row r="8854" spans="1:17" ht="12.6" customHeight="1" x14ac:dyDescent="0.2">
      <c r="A8854" s="234"/>
      <c r="B8854" s="98"/>
      <c r="C8854" s="130"/>
      <c r="D8854" s="240"/>
      <c r="E8854" s="240"/>
      <c r="F8854" s="224"/>
      <c r="G8854" s="98"/>
      <c r="H8854" s="98"/>
      <c r="I8854" s="130"/>
      <c r="J8854" s="98"/>
      <c r="K8854" s="98"/>
      <c r="L8854" s="98"/>
      <c r="M8854" s="255"/>
      <c r="N8854" s="255"/>
      <c r="O8854" s="98"/>
      <c r="P8854" s="98"/>
      <c r="Q8854" s="130"/>
    </row>
    <row r="8855" spans="1:17" ht="12.6" customHeight="1" x14ac:dyDescent="0.2">
      <c r="A8855" s="234"/>
      <c r="B8855" s="98"/>
      <c r="C8855" s="130"/>
      <c r="D8855" s="240"/>
      <c r="E8855" s="240"/>
      <c r="F8855" s="224"/>
      <c r="G8855" s="98"/>
      <c r="H8855" s="98"/>
      <c r="I8855" s="130"/>
      <c r="J8855" s="98"/>
      <c r="K8855" s="98"/>
      <c r="L8855" s="98"/>
      <c r="M8855" s="255"/>
      <c r="N8855" s="255"/>
      <c r="O8855" s="98"/>
      <c r="P8855" s="98"/>
      <c r="Q8855" s="130"/>
    </row>
    <row r="8856" spans="1:17" ht="12.6" customHeight="1" x14ac:dyDescent="0.2">
      <c r="A8856" s="234"/>
      <c r="B8856" s="98"/>
      <c r="C8856" s="130"/>
      <c r="D8856" s="240"/>
      <c r="E8856" s="240"/>
      <c r="F8856" s="224"/>
      <c r="G8856" s="98"/>
      <c r="H8856" s="98"/>
      <c r="I8856" s="130"/>
      <c r="J8856" s="98"/>
      <c r="K8856" s="98"/>
      <c r="L8856" s="98"/>
      <c r="M8856" s="255"/>
      <c r="N8856" s="255"/>
      <c r="O8856" s="98"/>
      <c r="P8856" s="98"/>
      <c r="Q8856" s="130"/>
    </row>
    <row r="8857" spans="1:17" ht="12.6" customHeight="1" x14ac:dyDescent="0.2">
      <c r="A8857" s="234"/>
      <c r="B8857" s="98"/>
      <c r="C8857" s="130"/>
      <c r="D8857" s="240"/>
      <c r="E8857" s="240"/>
      <c r="F8857" s="224"/>
      <c r="G8857" s="98"/>
      <c r="H8857" s="98"/>
      <c r="I8857" s="130"/>
      <c r="J8857" s="98"/>
      <c r="K8857" s="98"/>
      <c r="L8857" s="98"/>
      <c r="M8857" s="255"/>
      <c r="N8857" s="255"/>
      <c r="O8857" s="98"/>
      <c r="P8857" s="98"/>
      <c r="Q8857" s="130"/>
    </row>
    <row r="8858" spans="1:17" ht="12.6" customHeight="1" x14ac:dyDescent="0.2">
      <c r="A8858" s="234"/>
      <c r="B8858" s="98"/>
      <c r="C8858" s="130"/>
      <c r="D8858" s="240"/>
      <c r="E8858" s="240"/>
      <c r="F8858" s="224"/>
      <c r="G8858" s="98"/>
      <c r="H8858" s="98"/>
      <c r="I8858" s="130"/>
      <c r="J8858" s="98"/>
      <c r="K8858" s="98"/>
      <c r="L8858" s="98"/>
      <c r="M8858" s="255"/>
      <c r="N8858" s="255"/>
      <c r="O8858" s="98"/>
      <c r="P8858" s="98"/>
      <c r="Q8858" s="130"/>
    </row>
    <row r="8859" spans="1:17" ht="12.6" customHeight="1" x14ac:dyDescent="0.2">
      <c r="A8859" s="234"/>
      <c r="B8859" s="98"/>
      <c r="C8859" s="130"/>
      <c r="D8859" s="240"/>
      <c r="E8859" s="240"/>
      <c r="F8859" s="224"/>
      <c r="G8859" s="98"/>
      <c r="H8859" s="98"/>
      <c r="I8859" s="130"/>
      <c r="J8859" s="98"/>
      <c r="K8859" s="98"/>
      <c r="L8859" s="98"/>
      <c r="M8859" s="255"/>
      <c r="N8859" s="255"/>
      <c r="O8859" s="98"/>
      <c r="P8859" s="98"/>
      <c r="Q8859" s="130"/>
    </row>
    <row r="8860" spans="1:17" ht="12.6" customHeight="1" x14ac:dyDescent="0.2">
      <c r="A8860" s="234"/>
      <c r="B8860" s="98"/>
      <c r="C8860" s="130"/>
      <c r="D8860" s="240"/>
      <c r="E8860" s="240"/>
      <c r="F8860" s="224"/>
      <c r="G8860" s="98"/>
      <c r="H8860" s="98"/>
      <c r="I8860" s="130"/>
      <c r="J8860" s="98"/>
      <c r="K8860" s="98"/>
      <c r="L8860" s="98"/>
      <c r="M8860" s="255"/>
      <c r="N8860" s="255"/>
      <c r="O8860" s="98"/>
      <c r="P8860" s="98"/>
      <c r="Q8860" s="130"/>
    </row>
    <row r="8861" spans="1:17" ht="12.6" customHeight="1" x14ac:dyDescent="0.2">
      <c r="A8861" s="234"/>
      <c r="B8861" s="98"/>
      <c r="C8861" s="130"/>
      <c r="D8861" s="240"/>
      <c r="E8861" s="240"/>
      <c r="F8861" s="224"/>
      <c r="G8861" s="98"/>
      <c r="H8861" s="98"/>
      <c r="I8861" s="130"/>
      <c r="J8861" s="98"/>
      <c r="K8861" s="98"/>
      <c r="L8861" s="98"/>
      <c r="M8861" s="255"/>
      <c r="N8861" s="255"/>
      <c r="O8861" s="98"/>
      <c r="P8861" s="98"/>
      <c r="Q8861" s="130"/>
    </row>
    <row r="8862" spans="1:17" ht="12.6" customHeight="1" x14ac:dyDescent="0.2">
      <c r="A8862" s="234"/>
      <c r="B8862" s="98"/>
      <c r="C8862" s="130"/>
      <c r="D8862" s="240"/>
      <c r="E8862" s="240"/>
      <c r="F8862" s="224"/>
      <c r="G8862" s="98"/>
      <c r="H8862" s="98"/>
      <c r="I8862" s="130"/>
      <c r="J8862" s="98"/>
      <c r="K8862" s="98"/>
      <c r="L8862" s="98"/>
      <c r="M8862" s="255"/>
      <c r="N8862" s="255"/>
      <c r="O8862" s="98"/>
      <c r="P8862" s="98"/>
      <c r="Q8862" s="130"/>
    </row>
    <row r="8863" spans="1:17" ht="12.6" customHeight="1" x14ac:dyDescent="0.2">
      <c r="A8863" s="234"/>
      <c r="B8863" s="98"/>
      <c r="C8863" s="130"/>
      <c r="D8863" s="240"/>
      <c r="E8863" s="240"/>
      <c r="F8863" s="224"/>
      <c r="G8863" s="98"/>
      <c r="H8863" s="98"/>
      <c r="I8863" s="130"/>
      <c r="J8863" s="98"/>
      <c r="K8863" s="98"/>
      <c r="L8863" s="98"/>
      <c r="M8863" s="255"/>
      <c r="N8863" s="255"/>
      <c r="O8863" s="98"/>
      <c r="P8863" s="98"/>
      <c r="Q8863" s="130"/>
    </row>
    <row r="8864" spans="1:17" ht="12.6" customHeight="1" x14ac:dyDescent="0.2">
      <c r="A8864" s="234"/>
      <c r="B8864" s="98"/>
      <c r="C8864" s="130"/>
      <c r="D8864" s="240"/>
      <c r="E8864" s="240"/>
      <c r="F8864" s="224"/>
      <c r="G8864" s="98"/>
      <c r="H8864" s="98"/>
      <c r="I8864" s="130"/>
      <c r="J8864" s="98"/>
      <c r="K8864" s="98"/>
      <c r="L8864" s="98"/>
      <c r="M8864" s="255"/>
      <c r="N8864" s="255"/>
      <c r="O8864" s="98"/>
      <c r="P8864" s="98"/>
      <c r="Q8864" s="130"/>
    </row>
    <row r="8865" spans="1:17" ht="12.6" customHeight="1" x14ac:dyDescent="0.2">
      <c r="A8865" s="234"/>
      <c r="B8865" s="98"/>
      <c r="C8865" s="130"/>
      <c r="D8865" s="240"/>
      <c r="E8865" s="240"/>
      <c r="F8865" s="224"/>
      <c r="G8865" s="98"/>
      <c r="H8865" s="98"/>
      <c r="I8865" s="130"/>
      <c r="J8865" s="98"/>
      <c r="K8865" s="98"/>
      <c r="L8865" s="98"/>
      <c r="M8865" s="255"/>
      <c r="N8865" s="255"/>
      <c r="O8865" s="98"/>
      <c r="P8865" s="98"/>
      <c r="Q8865" s="130"/>
    </row>
    <row r="8866" spans="1:17" ht="12.6" customHeight="1" x14ac:dyDescent="0.2">
      <c r="A8866" s="234"/>
      <c r="B8866" s="98"/>
      <c r="C8866" s="130"/>
      <c r="D8866" s="240"/>
      <c r="E8866" s="240"/>
      <c r="F8866" s="224"/>
      <c r="G8866" s="98"/>
      <c r="H8866" s="98"/>
      <c r="I8866" s="130"/>
      <c r="J8866" s="98"/>
      <c r="K8866" s="98"/>
      <c r="L8866" s="98"/>
      <c r="M8866" s="255"/>
      <c r="N8866" s="255"/>
      <c r="O8866" s="98"/>
      <c r="P8866" s="98"/>
      <c r="Q8866" s="130"/>
    </row>
    <row r="8867" spans="1:17" ht="12.6" customHeight="1" x14ac:dyDescent="0.2">
      <c r="A8867" s="234"/>
      <c r="B8867" s="98"/>
      <c r="C8867" s="130"/>
      <c r="D8867" s="240"/>
      <c r="E8867" s="240"/>
      <c r="F8867" s="224"/>
      <c r="G8867" s="98"/>
      <c r="H8867" s="98"/>
      <c r="I8867" s="130"/>
      <c r="J8867" s="98"/>
      <c r="K8867" s="98"/>
      <c r="L8867" s="98"/>
      <c r="M8867" s="255"/>
      <c r="N8867" s="255"/>
      <c r="O8867" s="98"/>
      <c r="P8867" s="98"/>
      <c r="Q8867" s="130"/>
    </row>
    <row r="8868" spans="1:17" ht="12.6" customHeight="1" x14ac:dyDescent="0.2">
      <c r="A8868" s="234"/>
      <c r="B8868" s="98"/>
      <c r="C8868" s="130"/>
      <c r="D8868" s="240"/>
      <c r="E8868" s="240"/>
      <c r="F8868" s="224"/>
      <c r="G8868" s="98"/>
      <c r="H8868" s="98"/>
      <c r="I8868" s="130"/>
      <c r="J8868" s="98"/>
      <c r="K8868" s="98"/>
      <c r="L8868" s="98"/>
      <c r="M8868" s="255"/>
      <c r="N8868" s="255"/>
      <c r="O8868" s="98"/>
      <c r="P8868" s="98"/>
      <c r="Q8868" s="130"/>
    </row>
    <row r="8869" spans="1:17" ht="12.6" customHeight="1" x14ac:dyDescent="0.2">
      <c r="A8869" s="234"/>
      <c r="B8869" s="98"/>
      <c r="C8869" s="130"/>
      <c r="D8869" s="240"/>
      <c r="E8869" s="240"/>
      <c r="F8869" s="224"/>
      <c r="G8869" s="98"/>
      <c r="H8869" s="98"/>
      <c r="I8869" s="130"/>
      <c r="J8869" s="98"/>
      <c r="K8869" s="98"/>
      <c r="L8869" s="98"/>
      <c r="M8869" s="255"/>
      <c r="N8869" s="255"/>
      <c r="O8869" s="98"/>
      <c r="P8869" s="98"/>
      <c r="Q8869" s="130"/>
    </row>
    <row r="8870" spans="1:17" ht="12.6" customHeight="1" x14ac:dyDescent="0.2">
      <c r="A8870" s="234"/>
      <c r="B8870" s="98"/>
      <c r="C8870" s="130"/>
      <c r="D8870" s="240"/>
      <c r="E8870" s="240"/>
      <c r="F8870" s="224"/>
      <c r="G8870" s="98"/>
      <c r="H8870" s="98"/>
      <c r="I8870" s="130"/>
      <c r="J8870" s="98"/>
      <c r="K8870" s="98"/>
      <c r="L8870" s="98"/>
      <c r="M8870" s="255"/>
      <c r="N8870" s="255"/>
      <c r="O8870" s="98"/>
      <c r="P8870" s="98"/>
      <c r="Q8870" s="130"/>
    </row>
    <row r="8871" spans="1:17" ht="12.6" customHeight="1" x14ac:dyDescent="0.2">
      <c r="A8871" s="234"/>
      <c r="B8871" s="98"/>
      <c r="C8871" s="130"/>
      <c r="D8871" s="240"/>
      <c r="E8871" s="240"/>
      <c r="F8871" s="224"/>
      <c r="G8871" s="98"/>
      <c r="H8871" s="98"/>
      <c r="I8871" s="130"/>
      <c r="J8871" s="98"/>
      <c r="K8871" s="98"/>
      <c r="L8871" s="98"/>
      <c r="M8871" s="255"/>
      <c r="N8871" s="255"/>
      <c r="O8871" s="98"/>
      <c r="P8871" s="98"/>
      <c r="Q8871" s="130"/>
    </row>
    <row r="8872" spans="1:17" ht="12.6" customHeight="1" x14ac:dyDescent="0.2">
      <c r="A8872" s="234"/>
      <c r="B8872" s="98"/>
      <c r="C8872" s="130"/>
      <c r="D8872" s="240"/>
      <c r="E8872" s="240"/>
      <c r="F8872" s="224"/>
      <c r="G8872" s="98"/>
      <c r="H8872" s="98"/>
      <c r="I8872" s="130"/>
      <c r="J8872" s="98"/>
      <c r="K8872" s="98"/>
      <c r="L8872" s="98"/>
      <c r="M8872" s="255"/>
      <c r="N8872" s="255"/>
      <c r="O8872" s="98"/>
      <c r="P8872" s="98"/>
      <c r="Q8872" s="130"/>
    </row>
    <row r="8873" spans="1:17" ht="12.6" customHeight="1" x14ac:dyDescent="0.2">
      <c r="A8873" s="234"/>
      <c r="B8873" s="98"/>
      <c r="C8873" s="130"/>
      <c r="D8873" s="240"/>
      <c r="E8873" s="240"/>
      <c r="F8873" s="224"/>
      <c r="G8873" s="98"/>
      <c r="H8873" s="98"/>
      <c r="I8873" s="130"/>
      <c r="J8873" s="98"/>
      <c r="K8873" s="98"/>
      <c r="L8873" s="98"/>
      <c r="M8873" s="255"/>
      <c r="N8873" s="255"/>
      <c r="O8873" s="98"/>
      <c r="P8873" s="98"/>
      <c r="Q8873" s="130"/>
    </row>
    <row r="8874" spans="1:17" ht="12.6" customHeight="1" x14ac:dyDescent="0.2">
      <c r="A8874" s="234"/>
      <c r="B8874" s="98"/>
      <c r="C8874" s="130"/>
      <c r="D8874" s="240"/>
      <c r="E8874" s="240"/>
      <c r="F8874" s="224"/>
      <c r="G8874" s="98"/>
      <c r="H8874" s="98"/>
      <c r="I8874" s="130"/>
      <c r="J8874" s="98"/>
      <c r="K8874" s="98"/>
      <c r="L8874" s="98"/>
      <c r="M8874" s="255"/>
      <c r="N8874" s="255"/>
      <c r="O8874" s="98"/>
      <c r="P8874" s="98"/>
      <c r="Q8874" s="130"/>
    </row>
    <row r="8875" spans="1:17" ht="12.6" customHeight="1" x14ac:dyDescent="0.2">
      <c r="A8875" s="234"/>
      <c r="B8875" s="98"/>
      <c r="C8875" s="130"/>
      <c r="D8875" s="240"/>
      <c r="E8875" s="240"/>
      <c r="F8875" s="224"/>
      <c r="G8875" s="98"/>
      <c r="H8875" s="98"/>
      <c r="I8875" s="130"/>
      <c r="J8875" s="98"/>
      <c r="K8875" s="98"/>
      <c r="L8875" s="98"/>
      <c r="M8875" s="255"/>
      <c r="N8875" s="255"/>
      <c r="O8875" s="98"/>
      <c r="P8875" s="98"/>
      <c r="Q8875" s="130"/>
    </row>
    <row r="8876" spans="1:17" ht="12.6" customHeight="1" x14ac:dyDescent="0.2">
      <c r="A8876" s="234"/>
      <c r="B8876" s="98"/>
      <c r="C8876" s="130"/>
      <c r="D8876" s="240"/>
      <c r="E8876" s="240"/>
      <c r="F8876" s="224"/>
      <c r="G8876" s="98"/>
      <c r="H8876" s="98"/>
      <c r="I8876" s="130"/>
      <c r="J8876" s="98"/>
      <c r="K8876" s="98"/>
      <c r="L8876" s="98"/>
      <c r="M8876" s="255"/>
      <c r="N8876" s="255"/>
      <c r="O8876" s="98"/>
      <c r="P8876" s="98"/>
      <c r="Q8876" s="130"/>
    </row>
    <row r="8877" spans="1:17" ht="12.6" customHeight="1" x14ac:dyDescent="0.2">
      <c r="A8877" s="234"/>
      <c r="B8877" s="98"/>
      <c r="C8877" s="130"/>
      <c r="D8877" s="240"/>
      <c r="E8877" s="240"/>
      <c r="F8877" s="224"/>
      <c r="G8877" s="98"/>
      <c r="H8877" s="98"/>
      <c r="I8877" s="130"/>
      <c r="J8877" s="98"/>
      <c r="K8877" s="98"/>
      <c r="L8877" s="98"/>
      <c r="M8877" s="255"/>
      <c r="N8877" s="255"/>
      <c r="O8877" s="98"/>
      <c r="P8877" s="98"/>
      <c r="Q8877" s="130"/>
    </row>
    <row r="8878" spans="1:17" ht="12.6" customHeight="1" x14ac:dyDescent="0.2">
      <c r="A8878" s="234"/>
      <c r="B8878" s="98"/>
      <c r="C8878" s="130"/>
      <c r="D8878" s="240"/>
      <c r="E8878" s="240"/>
      <c r="F8878" s="224"/>
      <c r="G8878" s="98"/>
      <c r="H8878" s="98"/>
      <c r="I8878" s="130"/>
      <c r="J8878" s="98"/>
      <c r="K8878" s="98"/>
      <c r="L8878" s="98"/>
      <c r="M8878" s="255"/>
      <c r="N8878" s="255"/>
      <c r="O8878" s="98"/>
      <c r="P8878" s="98"/>
      <c r="Q8878" s="130"/>
    </row>
    <row r="8879" spans="1:17" ht="12.6" customHeight="1" x14ac:dyDescent="0.2">
      <c r="A8879" s="234"/>
      <c r="B8879" s="98"/>
      <c r="C8879" s="130"/>
      <c r="D8879" s="240"/>
      <c r="E8879" s="240"/>
      <c r="F8879" s="224"/>
      <c r="G8879" s="98"/>
      <c r="H8879" s="98"/>
      <c r="I8879" s="130"/>
      <c r="J8879" s="98"/>
      <c r="K8879" s="98"/>
      <c r="L8879" s="98"/>
      <c r="M8879" s="255"/>
      <c r="N8879" s="255"/>
      <c r="O8879" s="98"/>
      <c r="P8879" s="98"/>
      <c r="Q8879" s="130"/>
    </row>
    <row r="8880" spans="1:17" ht="12.6" customHeight="1" x14ac:dyDescent="0.2">
      <c r="A8880" s="234"/>
      <c r="B8880" s="98"/>
      <c r="C8880" s="130"/>
      <c r="D8880" s="240"/>
      <c r="E8880" s="240"/>
      <c r="F8880" s="224"/>
      <c r="G8880" s="98"/>
      <c r="H8880" s="98"/>
      <c r="I8880" s="130"/>
      <c r="J8880" s="98"/>
      <c r="K8880" s="98"/>
      <c r="L8880" s="98"/>
      <c r="M8880" s="255"/>
      <c r="N8880" s="255"/>
      <c r="O8880" s="98"/>
      <c r="P8880" s="98"/>
      <c r="Q8880" s="130"/>
    </row>
    <row r="8881" spans="1:17" ht="12.6" customHeight="1" x14ac:dyDescent="0.2">
      <c r="A8881" s="234"/>
      <c r="B8881" s="98"/>
      <c r="C8881" s="130"/>
      <c r="D8881" s="240"/>
      <c r="E8881" s="240"/>
      <c r="F8881" s="224"/>
      <c r="G8881" s="98"/>
      <c r="H8881" s="98"/>
      <c r="I8881" s="130"/>
      <c r="J8881" s="98"/>
      <c r="K8881" s="98"/>
      <c r="L8881" s="98"/>
      <c r="M8881" s="255"/>
      <c r="N8881" s="255"/>
      <c r="O8881" s="98"/>
      <c r="P8881" s="98"/>
      <c r="Q8881" s="130"/>
    </row>
    <row r="8882" spans="1:17" ht="12.6" customHeight="1" x14ac:dyDescent="0.2">
      <c r="A8882" s="234"/>
      <c r="B8882" s="98"/>
      <c r="C8882" s="130"/>
      <c r="D8882" s="240"/>
      <c r="E8882" s="240"/>
      <c r="F8882" s="224"/>
      <c r="G8882" s="98"/>
      <c r="H8882" s="98"/>
      <c r="I8882" s="130"/>
      <c r="J8882" s="98"/>
      <c r="K8882" s="98"/>
      <c r="L8882" s="98"/>
      <c r="M8882" s="255"/>
      <c r="N8882" s="255"/>
      <c r="O8882" s="98"/>
      <c r="P8882" s="98"/>
      <c r="Q8882" s="130"/>
    </row>
    <row r="8883" spans="1:17" ht="12.6" customHeight="1" x14ac:dyDescent="0.2">
      <c r="A8883" s="234"/>
      <c r="B8883" s="98"/>
      <c r="C8883" s="130"/>
      <c r="D8883" s="240"/>
      <c r="E8883" s="240"/>
      <c r="F8883" s="224"/>
      <c r="G8883" s="98"/>
      <c r="H8883" s="98"/>
      <c r="I8883" s="130"/>
      <c r="J8883" s="98"/>
      <c r="K8883" s="98"/>
      <c r="L8883" s="98"/>
      <c r="M8883" s="255"/>
      <c r="N8883" s="255"/>
      <c r="O8883" s="98"/>
      <c r="P8883" s="98"/>
      <c r="Q8883" s="130"/>
    </row>
    <row r="8884" spans="1:17" ht="12.6" customHeight="1" x14ac:dyDescent="0.2">
      <c r="A8884" s="234"/>
      <c r="B8884" s="98"/>
      <c r="C8884" s="130"/>
      <c r="D8884" s="240"/>
      <c r="E8884" s="240"/>
      <c r="F8884" s="224"/>
      <c r="G8884" s="98"/>
      <c r="H8884" s="98"/>
      <c r="I8884" s="130"/>
      <c r="J8884" s="98"/>
      <c r="K8884" s="98"/>
      <c r="L8884" s="98"/>
      <c r="M8884" s="255"/>
      <c r="N8884" s="255"/>
      <c r="O8884" s="98"/>
      <c r="P8884" s="98"/>
      <c r="Q8884" s="130"/>
    </row>
    <row r="8885" spans="1:17" ht="12.6" customHeight="1" x14ac:dyDescent="0.2">
      <c r="A8885" s="234"/>
      <c r="B8885" s="98"/>
      <c r="C8885" s="130"/>
      <c r="D8885" s="240"/>
      <c r="E8885" s="240"/>
      <c r="F8885" s="224"/>
      <c r="G8885" s="98"/>
      <c r="H8885" s="98"/>
      <c r="I8885" s="130"/>
      <c r="J8885" s="98"/>
      <c r="K8885" s="98"/>
      <c r="L8885" s="98"/>
      <c r="M8885" s="255"/>
      <c r="N8885" s="255"/>
      <c r="O8885" s="98"/>
      <c r="P8885" s="98"/>
      <c r="Q8885" s="130"/>
    </row>
    <row r="8886" spans="1:17" ht="12.6" customHeight="1" x14ac:dyDescent="0.2">
      <c r="A8886" s="234"/>
      <c r="B8886" s="98"/>
      <c r="C8886" s="130"/>
      <c r="D8886" s="240"/>
      <c r="E8886" s="240"/>
      <c r="F8886" s="224"/>
      <c r="G8886" s="98"/>
      <c r="H8886" s="98"/>
      <c r="I8886" s="130"/>
      <c r="J8886" s="98"/>
      <c r="K8886" s="98"/>
      <c r="L8886" s="98"/>
      <c r="M8886" s="255"/>
      <c r="N8886" s="255"/>
      <c r="O8886" s="98"/>
      <c r="P8886" s="98"/>
      <c r="Q8886" s="130"/>
    </row>
    <row r="8887" spans="1:17" ht="12.6" customHeight="1" x14ac:dyDescent="0.2">
      <c r="A8887" s="234"/>
      <c r="B8887" s="98"/>
      <c r="C8887" s="130"/>
      <c r="D8887" s="240"/>
      <c r="E8887" s="240"/>
      <c r="F8887" s="224"/>
      <c r="G8887" s="98"/>
      <c r="H8887" s="98"/>
      <c r="I8887" s="130"/>
      <c r="J8887" s="98"/>
      <c r="K8887" s="98"/>
      <c r="L8887" s="98"/>
      <c r="M8887" s="255"/>
      <c r="N8887" s="255"/>
      <c r="O8887" s="98"/>
      <c r="P8887" s="98"/>
      <c r="Q8887" s="130"/>
    </row>
    <row r="8888" spans="1:17" ht="12.6" customHeight="1" x14ac:dyDescent="0.2">
      <c r="A8888" s="234"/>
      <c r="B8888" s="98"/>
      <c r="C8888" s="130"/>
      <c r="D8888" s="240"/>
      <c r="E8888" s="240"/>
      <c r="F8888" s="224"/>
      <c r="G8888" s="98"/>
      <c r="H8888" s="98"/>
      <c r="I8888" s="130"/>
      <c r="J8888" s="98"/>
      <c r="K8888" s="98"/>
      <c r="L8888" s="98"/>
      <c r="M8888" s="255"/>
      <c r="N8888" s="255"/>
      <c r="O8888" s="98"/>
      <c r="P8888" s="98"/>
      <c r="Q8888" s="130"/>
    </row>
    <row r="8889" spans="1:17" ht="12.6" customHeight="1" x14ac:dyDescent="0.2">
      <c r="A8889" s="234"/>
      <c r="B8889" s="98"/>
      <c r="C8889" s="130"/>
      <c r="D8889" s="240"/>
      <c r="E8889" s="240"/>
      <c r="F8889" s="224"/>
      <c r="G8889" s="98"/>
      <c r="H8889" s="98"/>
      <c r="I8889" s="130"/>
      <c r="J8889" s="98"/>
      <c r="K8889" s="98"/>
      <c r="L8889" s="98"/>
      <c r="M8889" s="255"/>
      <c r="N8889" s="255"/>
      <c r="O8889" s="98"/>
      <c r="P8889" s="98"/>
      <c r="Q8889" s="130"/>
    </row>
    <row r="8890" spans="1:17" ht="12.6" customHeight="1" x14ac:dyDescent="0.2">
      <c r="A8890" s="234"/>
      <c r="B8890" s="98"/>
      <c r="C8890" s="130"/>
      <c r="D8890" s="240"/>
      <c r="E8890" s="240"/>
      <c r="F8890" s="224"/>
      <c r="G8890" s="98"/>
      <c r="H8890" s="98"/>
      <c r="I8890" s="130"/>
      <c r="J8890" s="98"/>
      <c r="K8890" s="98"/>
      <c r="L8890" s="98"/>
      <c r="M8890" s="255"/>
      <c r="N8890" s="255"/>
      <c r="O8890" s="98"/>
      <c r="P8890" s="98"/>
      <c r="Q8890" s="130"/>
    </row>
    <row r="8891" spans="1:17" ht="12.6" customHeight="1" x14ac:dyDescent="0.2">
      <c r="A8891" s="234"/>
      <c r="B8891" s="98"/>
      <c r="C8891" s="130"/>
      <c r="D8891" s="240"/>
      <c r="E8891" s="240"/>
      <c r="F8891" s="224"/>
      <c r="G8891" s="98"/>
      <c r="H8891" s="98"/>
      <c r="I8891" s="130"/>
      <c r="J8891" s="98"/>
      <c r="K8891" s="98"/>
      <c r="L8891" s="98"/>
      <c r="M8891" s="255"/>
      <c r="N8891" s="255"/>
      <c r="O8891" s="98"/>
      <c r="P8891" s="98"/>
      <c r="Q8891" s="130"/>
    </row>
    <row r="8892" spans="1:17" ht="12.6" customHeight="1" x14ac:dyDescent="0.2">
      <c r="A8892" s="234"/>
      <c r="B8892" s="98"/>
      <c r="C8892" s="130"/>
      <c r="D8892" s="240"/>
      <c r="E8892" s="240"/>
      <c r="F8892" s="224"/>
      <c r="G8892" s="98"/>
      <c r="H8892" s="98"/>
      <c r="I8892" s="130"/>
      <c r="J8892" s="98"/>
      <c r="K8892" s="98"/>
      <c r="L8892" s="98"/>
      <c r="M8892" s="255"/>
      <c r="N8892" s="255"/>
      <c r="O8892" s="98"/>
      <c r="P8892" s="98"/>
      <c r="Q8892" s="130"/>
    </row>
    <row r="8893" spans="1:17" ht="12.6" customHeight="1" x14ac:dyDescent="0.2">
      <c r="A8893" s="234"/>
      <c r="B8893" s="98"/>
      <c r="C8893" s="130"/>
      <c r="D8893" s="240"/>
      <c r="E8893" s="240"/>
      <c r="F8893" s="224"/>
      <c r="G8893" s="98"/>
      <c r="H8893" s="98"/>
      <c r="I8893" s="130"/>
      <c r="J8893" s="98"/>
      <c r="K8893" s="98"/>
      <c r="L8893" s="98"/>
      <c r="M8893" s="255"/>
      <c r="N8893" s="255"/>
      <c r="O8893" s="98"/>
      <c r="P8893" s="98"/>
      <c r="Q8893" s="130"/>
    </row>
    <row r="8894" spans="1:17" ht="12.6" customHeight="1" x14ac:dyDescent="0.2">
      <c r="A8894" s="234"/>
      <c r="B8894" s="98"/>
      <c r="C8894" s="130"/>
      <c r="D8894" s="240"/>
      <c r="E8894" s="240"/>
      <c r="F8894" s="224"/>
      <c r="G8894" s="98"/>
      <c r="H8894" s="98"/>
      <c r="I8894" s="130"/>
      <c r="J8894" s="98"/>
      <c r="K8894" s="98"/>
      <c r="L8894" s="98"/>
      <c r="M8894" s="255"/>
      <c r="N8894" s="255"/>
      <c r="O8894" s="98"/>
      <c r="P8894" s="98"/>
      <c r="Q8894" s="130"/>
    </row>
    <row r="8895" spans="1:17" ht="12.6" customHeight="1" x14ac:dyDescent="0.2">
      <c r="A8895" s="234"/>
      <c r="B8895" s="98"/>
      <c r="C8895" s="130"/>
      <c r="D8895" s="240"/>
      <c r="E8895" s="240"/>
      <c r="F8895" s="224"/>
      <c r="G8895" s="98"/>
      <c r="H8895" s="98"/>
      <c r="I8895" s="130"/>
      <c r="J8895" s="98"/>
      <c r="K8895" s="98"/>
      <c r="L8895" s="98"/>
      <c r="M8895" s="255"/>
      <c r="N8895" s="255"/>
      <c r="O8895" s="98"/>
      <c r="P8895" s="98"/>
      <c r="Q8895" s="130"/>
    </row>
    <row r="8896" spans="1:17" ht="12.6" customHeight="1" x14ac:dyDescent="0.2">
      <c r="A8896" s="234"/>
      <c r="B8896" s="98"/>
      <c r="C8896" s="130"/>
      <c r="D8896" s="240"/>
      <c r="E8896" s="240"/>
      <c r="F8896" s="224"/>
      <c r="G8896" s="98"/>
      <c r="H8896" s="98"/>
      <c r="I8896" s="130"/>
      <c r="J8896" s="98"/>
      <c r="K8896" s="98"/>
      <c r="L8896" s="98"/>
      <c r="M8896" s="255"/>
      <c r="N8896" s="255"/>
      <c r="O8896" s="98"/>
      <c r="P8896" s="98"/>
      <c r="Q8896" s="130"/>
    </row>
    <row r="8897" spans="1:17" ht="12.6" customHeight="1" x14ac:dyDescent="0.2">
      <c r="A8897" s="234"/>
      <c r="B8897" s="98"/>
      <c r="C8897" s="130"/>
      <c r="D8897" s="240"/>
      <c r="E8897" s="240"/>
      <c r="F8897" s="224"/>
      <c r="G8897" s="98"/>
      <c r="H8897" s="98"/>
      <c r="I8897" s="130"/>
      <c r="J8897" s="98"/>
      <c r="K8897" s="98"/>
      <c r="L8897" s="98"/>
      <c r="M8897" s="255"/>
      <c r="N8897" s="255"/>
      <c r="O8897" s="98"/>
      <c r="P8897" s="98"/>
      <c r="Q8897" s="130"/>
    </row>
    <row r="8898" spans="1:17" ht="12.6" customHeight="1" x14ac:dyDescent="0.2">
      <c r="A8898" s="234"/>
    </row>
    <row r="8899" spans="1:17" ht="12.6" customHeight="1" x14ac:dyDescent="0.2">
      <c r="A8899" s="234"/>
    </row>
  </sheetData>
  <sheetProtection password="E8FD" sheet="1" objects="1" scenarios="1"/>
  <mergeCells count="3">
    <mergeCell ref="B1:E1"/>
    <mergeCell ref="N4:P4"/>
    <mergeCell ref="Q1:S1"/>
  </mergeCells>
  <phoneticPr fontId="3" type="noConversion"/>
  <hyperlinks>
    <hyperlink ref="B1" location="Eingabeseite!A1" display="Daten eingeben/rechnen!"/>
    <hyperlink ref="Q1" location="Hauptmenü!A1" display="Hauptmenü"/>
    <hyperlink ref="K1" location="'D CALL-VEGA'!A1" display="Diagramm Call-Vega"/>
    <hyperlink ref="N1" location="'D  PUT-VEGA'!A1" display="Diagramm Put-Vega"/>
  </hyperlinks>
  <pageMargins left="0.39370078740157483" right="0.19685039370078741" top="0.78740157480314965" bottom="0.78740157480314965" header="0.51181102362204722" footer="0.51181102362204722"/>
  <pageSetup paperSize="9" orientation="landscape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8"/>
  <dimension ref="A1:U8900"/>
  <sheetViews>
    <sheetView showGridLines="0" showZeros="0" showOutlineSymbols="0" zoomScale="110" zoomScaleNormal="100" workbookViewId="0">
      <pane ySplit="29" topLeftCell="A240" activePane="bottomLeft" state="frozen"/>
      <selection pane="bottomLeft" activeCell="N1" sqref="N1"/>
    </sheetView>
  </sheetViews>
  <sheetFormatPr baseColWidth="10" defaultColWidth="8.7109375" defaultRowHeight="10.5" x14ac:dyDescent="0.2"/>
  <cols>
    <col min="1" max="1" width="2.7109375" style="137" customWidth="1"/>
    <col min="2" max="2" width="8.7109375" style="116" customWidth="1"/>
    <col min="3" max="3" width="8.7109375" style="136" customWidth="1"/>
    <col min="4" max="5" width="8.7109375" style="242" customWidth="1"/>
    <col min="6" max="6" width="8.7109375" style="141" customWidth="1"/>
    <col min="7" max="8" width="8.7109375" style="116" customWidth="1"/>
    <col min="9" max="9" width="2.7109375" style="136" customWidth="1"/>
    <col min="10" max="11" width="8.7109375" style="116" customWidth="1"/>
    <col min="12" max="12" width="2.7109375" style="116" customWidth="1"/>
    <col min="13" max="14" width="8.7109375" style="142" customWidth="1"/>
    <col min="15" max="15" width="2.7109375" style="116" customWidth="1"/>
    <col min="16" max="16" width="8.7109375" style="116" customWidth="1"/>
    <col min="17" max="17" width="8.7109375" style="136" customWidth="1"/>
    <col min="18" max="18" width="2.7109375" style="116" customWidth="1"/>
    <col min="19" max="20" width="11.7109375" style="313" customWidth="1"/>
    <col min="21" max="21" width="11.7109375" style="319" customWidth="1"/>
    <col min="22" max="16384" width="8.7109375" style="116"/>
  </cols>
  <sheetData>
    <row r="1" spans="1:21" s="210" customFormat="1" ht="20.100000000000001" customHeight="1" x14ac:dyDescent="0.2">
      <c r="A1" s="202"/>
      <c r="B1" s="203"/>
      <c r="C1" s="183"/>
      <c r="D1" s="171"/>
      <c r="E1" s="204"/>
      <c r="F1" s="205"/>
      <c r="G1" s="206"/>
      <c r="H1" s="171"/>
      <c r="I1" s="183"/>
      <c r="J1" s="171"/>
      <c r="K1" s="171"/>
      <c r="L1" s="171"/>
      <c r="M1" s="207"/>
      <c r="N1" s="208" t="s">
        <v>28</v>
      </c>
      <c r="O1" s="171"/>
      <c r="P1" s="209"/>
      <c r="Q1" s="171"/>
      <c r="S1" s="358"/>
      <c r="T1" s="358"/>
      <c r="U1" s="362"/>
    </row>
    <row r="2" spans="1:21" s="214" customFormat="1" ht="14.1" customHeight="1" x14ac:dyDescent="0.2">
      <c r="A2" s="211"/>
      <c r="B2" s="212"/>
      <c r="C2" s="213"/>
      <c r="E2" s="215"/>
      <c r="F2" s="216"/>
      <c r="M2" s="217"/>
      <c r="N2" s="218"/>
      <c r="P2" s="219"/>
      <c r="S2" s="359"/>
      <c r="T2" s="359"/>
      <c r="U2" s="319"/>
    </row>
    <row r="3" spans="1:21" s="214" customFormat="1" ht="14.1" customHeight="1" x14ac:dyDescent="0.2">
      <c r="A3" s="211"/>
      <c r="B3" s="212"/>
      <c r="C3" s="213"/>
      <c r="E3" s="215"/>
      <c r="F3" s="216"/>
      <c r="M3" s="217"/>
      <c r="N3" s="218"/>
      <c r="P3" s="219"/>
      <c r="S3" s="359"/>
      <c r="T3" s="359"/>
      <c r="U3" s="319"/>
    </row>
    <row r="4" spans="1:21" ht="14.1" customHeight="1" x14ac:dyDescent="0.2">
      <c r="A4" s="220"/>
      <c r="B4" s="221" t="s">
        <v>0</v>
      </c>
      <c r="C4" s="186"/>
      <c r="D4" s="222"/>
      <c r="E4" s="223">
        <f>EINGABESEITE!C7</f>
        <v>105</v>
      </c>
      <c r="F4" s="224"/>
      <c r="I4" s="116"/>
      <c r="K4" s="225"/>
      <c r="L4" s="225"/>
      <c r="M4" s="226"/>
      <c r="N4" s="123"/>
      <c r="O4" s="123"/>
      <c r="P4" s="123"/>
      <c r="Q4" s="123"/>
    </row>
    <row r="5" spans="1:21" ht="14.1" customHeight="1" x14ac:dyDescent="0.2">
      <c r="B5" s="221" t="s">
        <v>96</v>
      </c>
      <c r="C5" s="186"/>
      <c r="D5" s="222"/>
      <c r="E5" s="223">
        <f>EINGABESEITE!C8</f>
        <v>100</v>
      </c>
      <c r="F5" s="224"/>
      <c r="I5" s="116"/>
      <c r="P5" s="143"/>
      <c r="Q5" s="116"/>
    </row>
    <row r="6" spans="1:21" ht="14.1" customHeight="1" x14ac:dyDescent="0.2">
      <c r="B6" s="221" t="s">
        <v>111</v>
      </c>
      <c r="C6" s="186"/>
      <c r="D6" s="222"/>
      <c r="E6" s="620">
        <f>EINGABESEITE!C11</f>
        <v>2.625</v>
      </c>
      <c r="F6" s="166">
        <f>LN(1+(E6/E4))</f>
        <v>2.4692612590371414E-2</v>
      </c>
      <c r="G6" s="182">
        <f>EXP(-$F$6*$F$8)</f>
        <v>0.9877295966495897</v>
      </c>
      <c r="I6" s="116"/>
      <c r="P6" s="143"/>
      <c r="Q6" s="116"/>
    </row>
    <row r="7" spans="1:21" ht="14.1" customHeight="1" x14ac:dyDescent="0.2">
      <c r="A7" s="227"/>
      <c r="B7" s="228" t="s">
        <v>2</v>
      </c>
      <c r="C7" s="100"/>
      <c r="D7" s="117"/>
      <c r="E7" s="223">
        <f>EINGABESEITE!C9</f>
        <v>4</v>
      </c>
      <c r="F7" s="166">
        <f>LN(1+(E7/100))</f>
        <v>3.9220713153281329E-2</v>
      </c>
      <c r="G7" s="182">
        <f>EXP(-$F$7*$F$8)</f>
        <v>0.98058067569092011</v>
      </c>
      <c r="I7" s="116"/>
      <c r="K7" s="123"/>
      <c r="L7" s="123"/>
      <c r="M7" s="229"/>
      <c r="N7" s="229"/>
      <c r="O7" s="123"/>
      <c r="Q7" s="116"/>
    </row>
    <row r="8" spans="1:21" ht="14.1" customHeight="1" x14ac:dyDescent="0.2">
      <c r="A8" s="227"/>
      <c r="B8" s="228" t="s">
        <v>26</v>
      </c>
      <c r="C8" s="100"/>
      <c r="D8" s="117"/>
      <c r="E8" s="223">
        <f>EINGABESEITE!C10</f>
        <v>180</v>
      </c>
      <c r="F8" s="166">
        <f>E8/360</f>
        <v>0.5</v>
      </c>
      <c r="G8" s="98"/>
      <c r="I8" s="116"/>
      <c r="K8" s="123"/>
      <c r="L8" s="123"/>
      <c r="M8" s="229"/>
      <c r="N8" s="229"/>
      <c r="O8" s="123"/>
      <c r="Q8" s="116"/>
    </row>
    <row r="9" spans="1:21" ht="14.1" customHeight="1" x14ac:dyDescent="0.2">
      <c r="A9" s="227"/>
      <c r="B9" s="221" t="s">
        <v>97</v>
      </c>
      <c r="C9" s="186"/>
      <c r="D9" s="222"/>
      <c r="E9" s="230"/>
      <c r="F9" s="167">
        <f>E5*(EXP(F8*-F7))</f>
        <v>98.058067569092017</v>
      </c>
      <c r="G9" s="98"/>
      <c r="H9" s="98"/>
      <c r="I9" s="231"/>
      <c r="J9" s="123"/>
      <c r="K9" s="123"/>
      <c r="L9" s="123"/>
      <c r="M9" s="229"/>
      <c r="N9" s="229"/>
      <c r="O9" s="123"/>
      <c r="Q9" s="116"/>
    </row>
    <row r="10" spans="1:21" ht="14.1" customHeight="1" x14ac:dyDescent="0.2">
      <c r="A10" s="227"/>
      <c r="B10" s="221" t="s">
        <v>3</v>
      </c>
      <c r="C10" s="186"/>
      <c r="D10" s="222"/>
      <c r="E10" s="223">
        <f>EINGABESEITE!C12</f>
        <v>20</v>
      </c>
      <c r="F10" s="166">
        <f>E10*SQRT(E$8/360)</f>
        <v>14.142135623730951</v>
      </c>
      <c r="G10" s="182">
        <f>((E10/100)^2)/2</f>
        <v>2.0000000000000004E-2</v>
      </c>
      <c r="H10" s="98"/>
      <c r="I10" s="231"/>
      <c r="J10" s="123"/>
      <c r="K10" s="123"/>
      <c r="L10" s="123"/>
      <c r="M10" s="229"/>
      <c r="N10" s="229"/>
      <c r="O10" s="123"/>
      <c r="Q10" s="116"/>
    </row>
    <row r="11" spans="1:21" ht="14.1" customHeight="1" x14ac:dyDescent="0.2">
      <c r="A11" s="227"/>
      <c r="B11" s="233" t="s">
        <v>119</v>
      </c>
      <c r="C11" s="186"/>
      <c r="D11" s="222"/>
      <c r="E11" s="418">
        <f>EINGABESEITE!F12</f>
        <v>1</v>
      </c>
      <c r="F11" s="232"/>
      <c r="G11" s="98"/>
      <c r="H11" s="233"/>
      <c r="I11" s="231"/>
      <c r="J11" s="123"/>
      <c r="K11" s="123"/>
      <c r="L11" s="123"/>
      <c r="M11" s="229"/>
      <c r="N11" s="229"/>
      <c r="O11" s="123"/>
      <c r="Q11" s="116"/>
    </row>
    <row r="12" spans="1:21" ht="14.1" customHeight="1" x14ac:dyDescent="0.2">
      <c r="B12" s="221" t="s">
        <v>24</v>
      </c>
      <c r="C12" s="186"/>
      <c r="D12" s="222"/>
      <c r="E12" s="201"/>
      <c r="F12" s="166">
        <f>F10/2</f>
        <v>7.0710678118654755</v>
      </c>
      <c r="G12" s="98"/>
      <c r="H12" s="98"/>
      <c r="Q12" s="116"/>
    </row>
    <row r="13" spans="1:21" ht="14.1" customHeight="1" x14ac:dyDescent="0.2">
      <c r="A13" s="234"/>
      <c r="B13" s="140"/>
      <c r="C13" s="130"/>
      <c r="D13" s="94"/>
      <c r="E13" s="107"/>
      <c r="F13" s="108"/>
      <c r="G13" s="94"/>
      <c r="H13" s="94"/>
      <c r="I13" s="94"/>
      <c r="J13" s="94"/>
      <c r="K13" s="94"/>
      <c r="L13" s="94"/>
      <c r="M13" s="129"/>
      <c r="N13" s="129"/>
      <c r="O13" s="98"/>
      <c r="P13" s="235"/>
      <c r="Q13" s="98"/>
    </row>
    <row r="14" spans="1:21" s="469" customFormat="1" ht="20.100000000000001" customHeight="1" x14ac:dyDescent="0.2">
      <c r="A14" s="591"/>
      <c r="B14" s="469" t="s">
        <v>125</v>
      </c>
      <c r="C14" s="592"/>
      <c r="D14" s="593"/>
      <c r="E14" s="594"/>
      <c r="F14" s="595"/>
      <c r="G14" s="474"/>
      <c r="I14" s="593"/>
      <c r="J14" s="593"/>
      <c r="K14" s="593"/>
      <c r="L14" s="593"/>
      <c r="M14" s="596"/>
      <c r="N14" s="596"/>
      <c r="O14" s="597"/>
      <c r="P14" s="597"/>
      <c r="Q14" s="597"/>
      <c r="S14" s="598"/>
      <c r="T14" s="598"/>
      <c r="U14" s="599"/>
    </row>
    <row r="15" spans="1:21" ht="14.1" customHeight="1" x14ac:dyDescent="0.2">
      <c r="A15" s="234"/>
      <c r="B15" s="98"/>
      <c r="C15" s="130"/>
      <c r="D15" s="107"/>
      <c r="E15" s="107"/>
      <c r="F15" s="108"/>
      <c r="G15" s="94"/>
      <c r="H15" s="94"/>
      <c r="I15" s="94"/>
      <c r="J15" s="94"/>
      <c r="K15" s="94"/>
      <c r="L15" s="94"/>
      <c r="M15" s="247"/>
      <c r="N15" s="247"/>
      <c r="O15" s="98"/>
      <c r="P15" s="98"/>
      <c r="Q15" s="130"/>
    </row>
    <row r="16" spans="1:21" ht="11.25" x14ac:dyDescent="0.2">
      <c r="A16" s="234"/>
      <c r="B16" s="98"/>
      <c r="C16" s="98"/>
      <c r="D16" s="586"/>
      <c r="E16" s="586"/>
      <c r="F16" s="296"/>
      <c r="G16" s="311"/>
      <c r="H16" s="311"/>
      <c r="I16" s="311"/>
      <c r="J16" s="296"/>
      <c r="K16" s="311"/>
      <c r="L16" s="400"/>
      <c r="M16" s="248" t="s">
        <v>9</v>
      </c>
      <c r="N16" s="354" t="s">
        <v>9</v>
      </c>
      <c r="O16" s="403"/>
      <c r="P16" s="243" t="s">
        <v>22</v>
      </c>
      <c r="Q16" s="286" t="s">
        <v>22</v>
      </c>
      <c r="R16" s="313"/>
    </row>
    <row r="17" spans="1:21" ht="14.1" customHeight="1" x14ac:dyDescent="0.2">
      <c r="A17" s="234"/>
      <c r="B17" s="98"/>
      <c r="C17" s="98"/>
      <c r="D17" s="586"/>
      <c r="E17" s="237"/>
      <c r="F17" s="316"/>
      <c r="G17" s="311"/>
      <c r="H17" s="311"/>
      <c r="I17" s="311"/>
      <c r="J17" s="316"/>
      <c r="K17" s="311"/>
      <c r="L17" s="400"/>
      <c r="M17" s="248" t="s">
        <v>10</v>
      </c>
      <c r="N17" s="354" t="s">
        <v>10</v>
      </c>
      <c r="O17" s="403"/>
      <c r="P17" s="244" t="s">
        <v>61</v>
      </c>
      <c r="Q17" s="355" t="s">
        <v>61</v>
      </c>
      <c r="R17" s="313"/>
    </row>
    <row r="18" spans="1:21" ht="14.1" customHeight="1" x14ac:dyDescent="0.2">
      <c r="A18" s="234"/>
      <c r="B18" s="98"/>
      <c r="C18" s="98"/>
      <c r="D18" s="237" t="s">
        <v>1</v>
      </c>
      <c r="E18" s="237" t="s">
        <v>1</v>
      </c>
      <c r="F18" s="121" t="s">
        <v>7</v>
      </c>
      <c r="G18" s="122" t="s">
        <v>4</v>
      </c>
      <c r="H18" s="311"/>
      <c r="I18" s="311"/>
      <c r="J18" s="121" t="s">
        <v>8</v>
      </c>
      <c r="K18" s="122" t="s">
        <v>4</v>
      </c>
      <c r="L18" s="400"/>
      <c r="M18" s="248"/>
      <c r="N18" s="354"/>
      <c r="O18" s="403"/>
      <c r="P18" s="245">
        <f>E11</f>
        <v>1</v>
      </c>
      <c r="Q18" s="356">
        <f>E11</f>
        <v>1</v>
      </c>
      <c r="R18" s="313"/>
      <c r="S18" s="336" t="s">
        <v>59</v>
      </c>
      <c r="T18" s="336" t="s">
        <v>59</v>
      </c>
      <c r="U18" s="319" t="s">
        <v>115</v>
      </c>
    </row>
    <row r="19" spans="1:21" ht="11.25" x14ac:dyDescent="0.2">
      <c r="A19" s="234"/>
      <c r="B19" s="98"/>
      <c r="C19" s="98"/>
      <c r="D19" s="237" t="s">
        <v>116</v>
      </c>
      <c r="E19" s="237" t="s">
        <v>23</v>
      </c>
      <c r="F19" s="121"/>
      <c r="G19" s="122" t="s">
        <v>5</v>
      </c>
      <c r="H19" s="311"/>
      <c r="I19" s="311"/>
      <c r="J19" s="121"/>
      <c r="K19" s="122" t="s">
        <v>5</v>
      </c>
      <c r="L19" s="400"/>
      <c r="M19" s="248"/>
      <c r="N19" s="354"/>
      <c r="O19" s="403"/>
      <c r="P19" s="244" t="s">
        <v>77</v>
      </c>
      <c r="Q19" s="355" t="s">
        <v>77</v>
      </c>
      <c r="R19" s="313"/>
      <c r="S19" s="336" t="s">
        <v>62</v>
      </c>
      <c r="T19" s="336" t="s">
        <v>63</v>
      </c>
      <c r="U19" s="319" t="s">
        <v>1</v>
      </c>
    </row>
    <row r="20" spans="1:21" ht="11.25" x14ac:dyDescent="0.2">
      <c r="A20" s="234"/>
      <c r="B20" s="98"/>
      <c r="C20" s="98"/>
      <c r="D20" s="586"/>
      <c r="E20" s="237"/>
      <c r="F20" s="121"/>
      <c r="G20" s="124" t="s">
        <v>6</v>
      </c>
      <c r="H20" s="311"/>
      <c r="I20" s="311"/>
      <c r="J20" s="121"/>
      <c r="K20" s="124" t="s">
        <v>6</v>
      </c>
      <c r="L20" s="400"/>
      <c r="M20" s="248"/>
      <c r="N20" s="354"/>
      <c r="O20" s="403"/>
      <c r="P20" s="244" t="s">
        <v>93</v>
      </c>
      <c r="Q20" s="357" t="s">
        <v>93</v>
      </c>
      <c r="R20" s="313"/>
    </row>
    <row r="21" spans="1:21" ht="11.25" x14ac:dyDescent="0.2">
      <c r="A21" s="234"/>
      <c r="B21" s="98"/>
      <c r="C21" s="98"/>
      <c r="D21" s="586"/>
      <c r="E21" s="237"/>
      <c r="F21" s="121"/>
      <c r="G21" s="122" t="s">
        <v>14</v>
      </c>
      <c r="H21" s="121" t="s">
        <v>15</v>
      </c>
      <c r="I21" s="121"/>
      <c r="J21" s="121"/>
      <c r="K21" s="122"/>
      <c r="L21" s="400"/>
      <c r="M21" s="248" t="s">
        <v>11</v>
      </c>
      <c r="N21" s="354" t="s">
        <v>12</v>
      </c>
      <c r="O21" s="403"/>
      <c r="P21" s="246" t="s">
        <v>11</v>
      </c>
      <c r="Q21" s="287" t="s">
        <v>12</v>
      </c>
      <c r="R21" s="313"/>
    </row>
    <row r="22" spans="1:21" ht="11.25" x14ac:dyDescent="0.2">
      <c r="A22" s="234"/>
      <c r="B22" s="130"/>
      <c r="C22" s="130"/>
      <c r="D22" s="586"/>
      <c r="E22" s="587"/>
      <c r="F22" s="316"/>
      <c r="G22" s="311"/>
      <c r="H22" s="311"/>
      <c r="I22" s="311"/>
      <c r="J22" s="316"/>
      <c r="K22" s="311"/>
      <c r="L22" s="311"/>
      <c r="M22" s="480"/>
      <c r="N22" s="480"/>
      <c r="O22" s="312"/>
      <c r="P22" s="312"/>
      <c r="Q22" s="312"/>
      <c r="R22" s="313"/>
    </row>
    <row r="23" spans="1:21" s="146" customFormat="1" ht="11.25" x14ac:dyDescent="0.2">
      <c r="A23" s="461"/>
      <c r="B23" s="462">
        <f>E10</f>
        <v>20</v>
      </c>
      <c r="C23" s="233"/>
      <c r="D23" s="324">
        <f>B23*SQRT(E$8/360)</f>
        <v>14.142135623730951</v>
      </c>
      <c r="E23" s="324">
        <f>((B23/100)^2)/2</f>
        <v>2.0000000000000004E-2</v>
      </c>
      <c r="F23" s="578">
        <f>(LN($E$4/$E$5)+(($F$7-$F$6+E23)*$F$8))/(D23/100)</f>
        <v>0.46707382964172645</v>
      </c>
      <c r="G23" s="296">
        <f>NORMSDIST(F23)</f>
        <v>0.6797764714211092</v>
      </c>
      <c r="H23" s="296">
        <f>1-G23</f>
        <v>0.3202235285788908</v>
      </c>
      <c r="I23" s="296"/>
      <c r="J23" s="296">
        <f>F23-(D23/100)</f>
        <v>0.32565247340441694</v>
      </c>
      <c r="K23" s="296">
        <f>NORMSDIST(J23)</f>
        <v>0.6276563468346692</v>
      </c>
      <c r="L23" s="121"/>
      <c r="M23" s="325">
        <f>($E$4*$G$6*G23)-($E$5*$G$7*K23)</f>
        <v>8.9539422244251696</v>
      </c>
      <c r="N23" s="283">
        <f>M23+($E$5*$G$7)-($E$4*$G$6)</f>
        <v>3.3004021453102723</v>
      </c>
      <c r="O23" s="382"/>
      <c r="P23" s="513">
        <f>M24-M23</f>
        <v>0.26328144209126236</v>
      </c>
      <c r="Q23" s="511">
        <f>N24-N23</f>
        <v>0.26328144209125526</v>
      </c>
      <c r="R23" s="336"/>
      <c r="S23" s="313"/>
      <c r="T23" s="313"/>
      <c r="U23" s="319"/>
    </row>
    <row r="24" spans="1:21" s="250" customFormat="1" ht="11.25" x14ac:dyDescent="0.2">
      <c r="A24" s="249"/>
      <c r="B24" s="155">
        <f>B23+$E$11</f>
        <v>21</v>
      </c>
      <c r="C24" s="157"/>
      <c r="D24" s="321">
        <f t="shared" ref="D24:D25" si="0">B24*SQRT(E$8/360)</f>
        <v>14.849242404917499</v>
      </c>
      <c r="E24" s="321">
        <f t="shared" ref="E24:E25" si="1">((B24/100)^2)/2</f>
        <v>2.2049999999999997E-2</v>
      </c>
      <c r="F24" s="589">
        <f t="shared" ref="F24:F25" si="2">(LN($E$4/$E$5)+(($F$7-$F$6+E24)*$F$8))/(D24/100)</f>
        <v>0.45173492776084623</v>
      </c>
      <c r="G24" s="320">
        <f t="shared" ref="G24:G25" si="3">NORMSDIST(F24)</f>
        <v>0.67427002353291354</v>
      </c>
      <c r="H24" s="320">
        <f t="shared" ref="H24:H25" si="4">1-G24</f>
        <v>0.32572997646708646</v>
      </c>
      <c r="I24" s="320"/>
      <c r="J24" s="320">
        <f t="shared" ref="J24:J25" si="5">F24-(D24/100)</f>
        <v>0.30324250371167127</v>
      </c>
      <c r="K24" s="320">
        <f t="shared" ref="K24:K25" si="6">NORMSDIST(J24)</f>
        <v>0.61914747014872784</v>
      </c>
      <c r="L24" s="121"/>
      <c r="M24" s="325">
        <f t="shared" ref="M24:M25" si="7">($E$4*$G$6*G24)-($E$5*$G$7*K24)</f>
        <v>9.217223666516432</v>
      </c>
      <c r="N24" s="283">
        <f t="shared" ref="N24:N25" si="8">M24+($E$5*$G$7)-($E$4*$G$6)</f>
        <v>3.5636835874015276</v>
      </c>
      <c r="O24" s="322"/>
      <c r="P24" s="536">
        <f>M25-M24</f>
        <v>0.26500841288880395</v>
      </c>
      <c r="Q24" s="536">
        <f>N25-N24</f>
        <v>0.26500841288880395</v>
      </c>
      <c r="R24" s="360"/>
      <c r="S24" s="313"/>
      <c r="T24" s="313"/>
      <c r="U24" s="319"/>
    </row>
    <row r="25" spans="1:21" s="250" customFormat="1" ht="11.25" x14ac:dyDescent="0.2">
      <c r="A25" s="249"/>
      <c r="B25" s="155">
        <f>B24+$E$11</f>
        <v>22</v>
      </c>
      <c r="C25" s="157"/>
      <c r="D25" s="321">
        <f t="shared" si="0"/>
        <v>15.556349186104047</v>
      </c>
      <c r="E25" s="321">
        <f t="shared" si="1"/>
        <v>2.4199999999999999E-2</v>
      </c>
      <c r="F25" s="589">
        <f t="shared" si="2"/>
        <v>0.43811188367876724</v>
      </c>
      <c r="G25" s="320">
        <f t="shared" si="3"/>
        <v>0.66934740986422692</v>
      </c>
      <c r="H25" s="320">
        <f t="shared" si="4"/>
        <v>0.33065259013577308</v>
      </c>
      <c r="I25" s="320"/>
      <c r="J25" s="320">
        <f t="shared" si="5"/>
        <v>0.28254839181772679</v>
      </c>
      <c r="K25" s="320">
        <f t="shared" si="6"/>
        <v>0.61123847694168876</v>
      </c>
      <c r="L25" s="121"/>
      <c r="M25" s="325">
        <f t="shared" si="7"/>
        <v>9.4822320794052359</v>
      </c>
      <c r="N25" s="283">
        <f t="shared" si="8"/>
        <v>3.8286920002903315</v>
      </c>
      <c r="O25" s="322"/>
      <c r="P25" s="498"/>
      <c r="Q25" s="498"/>
      <c r="R25" s="360"/>
      <c r="S25" s="313"/>
      <c r="T25" s="313"/>
      <c r="U25" s="319"/>
    </row>
    <row r="26" spans="1:21" ht="11.25" x14ac:dyDescent="0.2">
      <c r="A26" s="236"/>
      <c r="B26" s="98"/>
      <c r="C26" s="130"/>
      <c r="D26" s="316"/>
      <c r="E26" s="316"/>
      <c r="F26" s="316"/>
      <c r="G26" s="316"/>
      <c r="H26" s="316"/>
      <c r="I26" s="316"/>
      <c r="J26" s="316"/>
      <c r="K26" s="316"/>
      <c r="L26" s="311"/>
      <c r="M26" s="318"/>
      <c r="N26" s="318"/>
      <c r="O26" s="378"/>
      <c r="P26" s="576"/>
      <c r="Q26" s="500"/>
      <c r="R26" s="313"/>
    </row>
    <row r="27" spans="1:21" s="136" customFormat="1" ht="11.25" x14ac:dyDescent="0.2">
      <c r="A27" s="234"/>
      <c r="B27" s="415" t="s">
        <v>21</v>
      </c>
      <c r="C27" s="130"/>
      <c r="D27" s="316"/>
      <c r="E27" s="316"/>
      <c r="F27" s="316"/>
      <c r="G27" s="316"/>
      <c r="H27" s="590"/>
      <c r="I27" s="316"/>
      <c r="J27" s="316"/>
      <c r="K27" s="316"/>
      <c r="L27" s="311"/>
      <c r="M27" s="318"/>
      <c r="N27" s="318"/>
      <c r="O27" s="378"/>
      <c r="P27" s="576"/>
      <c r="Q27" s="500"/>
      <c r="R27" s="331"/>
      <c r="S27" s="331"/>
      <c r="T27" s="331"/>
      <c r="U27" s="363"/>
    </row>
    <row r="28" spans="1:21" ht="11.25" x14ac:dyDescent="0.2">
      <c r="A28" s="234"/>
      <c r="B28" s="416"/>
      <c r="C28" s="130"/>
      <c r="D28" s="316"/>
      <c r="E28" s="316"/>
      <c r="F28" s="316"/>
      <c r="G28" s="316"/>
      <c r="H28" s="590"/>
      <c r="I28" s="316"/>
      <c r="J28" s="316"/>
      <c r="K28" s="316"/>
      <c r="L28" s="311"/>
      <c r="M28" s="318"/>
      <c r="N28" s="318"/>
      <c r="O28" s="378"/>
      <c r="P28" s="576"/>
      <c r="Q28" s="500"/>
      <c r="R28" s="313"/>
    </row>
    <row r="29" spans="1:21" ht="11.25" x14ac:dyDescent="0.2">
      <c r="A29" s="234"/>
      <c r="B29" s="238"/>
      <c r="C29" s="130"/>
      <c r="D29" s="296"/>
      <c r="E29" s="296"/>
      <c r="F29" s="316"/>
      <c r="G29" s="316"/>
      <c r="H29" s="590"/>
      <c r="I29" s="316"/>
      <c r="J29" s="316"/>
      <c r="K29" s="316"/>
      <c r="L29" s="311"/>
      <c r="M29" s="318"/>
      <c r="N29" s="318"/>
      <c r="O29" s="378"/>
      <c r="P29" s="576"/>
      <c r="Q29" s="500"/>
      <c r="R29" s="313"/>
    </row>
    <row r="30" spans="1:21" ht="11.25" x14ac:dyDescent="0.2">
      <c r="A30" s="234"/>
      <c r="B30" s="99"/>
      <c r="C30" s="99"/>
      <c r="D30" s="316"/>
      <c r="E30" s="316"/>
      <c r="F30" s="316"/>
      <c r="G30" s="316"/>
      <c r="H30" s="590"/>
      <c r="I30" s="316"/>
      <c r="J30" s="316"/>
      <c r="K30" s="316"/>
      <c r="L30" s="311"/>
      <c r="M30" s="318"/>
      <c r="N30" s="318"/>
      <c r="O30" s="378"/>
      <c r="P30" s="576"/>
      <c r="Q30" s="500"/>
      <c r="R30" s="313"/>
      <c r="S30" s="313">
        <v>0</v>
      </c>
      <c r="T30" s="313">
        <v>0</v>
      </c>
      <c r="U30" s="319">
        <v>0</v>
      </c>
    </row>
    <row r="31" spans="1:21" ht="11.25" x14ac:dyDescent="0.2">
      <c r="A31" s="236"/>
      <c r="B31" s="417">
        <v>5.6985527407960003E-12</v>
      </c>
      <c r="C31" s="130"/>
      <c r="D31" s="328">
        <f>B31*SQRT(E$8/360)</f>
        <v>4.0294852859660381E-12</v>
      </c>
      <c r="E31" s="328">
        <f>((B31/100)^2)/2</f>
        <v>1.6236751669816805E-27</v>
      </c>
      <c r="F31" s="376">
        <f>(LN($E$4/$E$5)+(($F$7-$F$6+E31)*$F$8))/(D31/100)</f>
        <v>1391101107779.5371</v>
      </c>
      <c r="G31" s="316">
        <f>NORMSDIST(F31)</f>
        <v>1</v>
      </c>
      <c r="H31" s="316">
        <f>1-G31</f>
        <v>0</v>
      </c>
      <c r="I31" s="316"/>
      <c r="J31" s="316">
        <f>F31-(D31/100)</f>
        <v>1391101107779.5371</v>
      </c>
      <c r="K31" s="316">
        <f>NORMSDIST(J31)</f>
        <v>1</v>
      </c>
      <c r="L31" s="121"/>
      <c r="M31" s="325">
        <f>($E$4*$G$6*G31)-($E$5*$G$7*K31)</f>
        <v>5.6535400791149044</v>
      </c>
      <c r="N31" s="283">
        <f>M31+($E$5*$G$7)-($E$4*$G$6)</f>
        <v>0</v>
      </c>
      <c r="O31" s="378"/>
      <c r="P31" s="532">
        <f>M32-M31</f>
        <v>0</v>
      </c>
      <c r="Q31" s="520">
        <f>-(N32-N31)</f>
        <v>0</v>
      </c>
      <c r="R31" s="313"/>
      <c r="S31" s="256">
        <f>M31</f>
        <v>5.6535400791149044</v>
      </c>
      <c r="T31" s="256">
        <f>N31</f>
        <v>0</v>
      </c>
      <c r="U31" s="364">
        <f>B31</f>
        <v>5.6985527407960003E-12</v>
      </c>
    </row>
    <row r="32" spans="1:21" ht="11.25" x14ac:dyDescent="0.2">
      <c r="A32" s="236"/>
      <c r="B32" s="417">
        <v>0.1</v>
      </c>
      <c r="C32" s="130"/>
      <c r="D32" s="328">
        <f t="shared" ref="D32:D95" si="9">B32*SQRT(E$8/360)</f>
        <v>7.0710678118654766E-2</v>
      </c>
      <c r="E32" s="328">
        <f t="shared" ref="E32:E95" si="10">((B32/100)^2)/2</f>
        <v>4.9999999999999998E-7</v>
      </c>
      <c r="F32" s="376">
        <f t="shared" ref="F32:F95" si="11">(LN($E$4/$E$5)+(($F$7-$F$6+E32)*$F$8))/(D32/100)</f>
        <v>79.27298385800492</v>
      </c>
      <c r="G32" s="316">
        <f t="shared" ref="G32:G95" si="12">NORMSDIST(F32)</f>
        <v>1</v>
      </c>
      <c r="H32" s="316">
        <f t="shared" ref="H32:H95" si="13">1-G32</f>
        <v>0</v>
      </c>
      <c r="I32" s="316"/>
      <c r="J32" s="316">
        <f t="shared" ref="J32:J95" si="14">F32-(D32/100)</f>
        <v>79.272276751223728</v>
      </c>
      <c r="K32" s="316">
        <f t="shared" ref="K32:K95" si="15">NORMSDIST(J32)</f>
        <v>1</v>
      </c>
      <c r="L32" s="121"/>
      <c r="M32" s="325">
        <f t="shared" ref="M32:M95" si="16">($E$4*$G$6*G32)-($E$5*$G$7*K32)</f>
        <v>5.6535400791149044</v>
      </c>
      <c r="N32" s="283">
        <f t="shared" ref="N32:N95" si="17">M32+($E$5*$G$7)-($E$4*$G$6)</f>
        <v>0</v>
      </c>
      <c r="O32" s="378"/>
      <c r="P32" s="532">
        <f t="shared" ref="P32:P95" si="18">M33-M32</f>
        <v>0</v>
      </c>
      <c r="Q32" s="520">
        <f t="shared" ref="Q32:Q95" si="19">-(N33-N32)</f>
        <v>0</v>
      </c>
      <c r="R32" s="313"/>
      <c r="S32" s="256">
        <f t="shared" ref="S32:S95" si="20">M32</f>
        <v>5.6535400791149044</v>
      </c>
      <c r="T32" s="256">
        <f t="shared" ref="T32:T95" si="21">N32</f>
        <v>0</v>
      </c>
      <c r="U32" s="364">
        <f t="shared" ref="U32:U94" si="22">B32</f>
        <v>0.1</v>
      </c>
    </row>
    <row r="33" spans="1:21" ht="11.25" x14ac:dyDescent="0.2">
      <c r="A33" s="234"/>
      <c r="B33" s="417">
        <v>0.19999999999430201</v>
      </c>
      <c r="C33" s="130"/>
      <c r="D33" s="328">
        <f t="shared" si="9"/>
        <v>0.14142135623328042</v>
      </c>
      <c r="E33" s="328">
        <f t="shared" si="10"/>
        <v>1.9999999998860401E-6</v>
      </c>
      <c r="F33" s="376">
        <f t="shared" si="11"/>
        <v>39.637022260217577</v>
      </c>
      <c r="G33" s="316">
        <f t="shared" si="12"/>
        <v>1</v>
      </c>
      <c r="H33" s="316">
        <f t="shared" si="13"/>
        <v>0</v>
      </c>
      <c r="I33" s="316"/>
      <c r="J33" s="316">
        <f t="shared" si="14"/>
        <v>39.635608046655243</v>
      </c>
      <c r="K33" s="316">
        <f t="shared" si="15"/>
        <v>1</v>
      </c>
      <c r="L33" s="121"/>
      <c r="M33" s="325">
        <f t="shared" si="16"/>
        <v>5.6535400791149044</v>
      </c>
      <c r="N33" s="283">
        <f t="shared" si="17"/>
        <v>0</v>
      </c>
      <c r="O33" s="378"/>
      <c r="P33" s="532">
        <f t="shared" si="18"/>
        <v>0</v>
      </c>
      <c r="Q33" s="520">
        <f t="shared" si="19"/>
        <v>0</v>
      </c>
      <c r="R33" s="313"/>
      <c r="S33" s="256">
        <f t="shared" si="20"/>
        <v>5.6535400791149044</v>
      </c>
      <c r="T33" s="256">
        <f t="shared" si="21"/>
        <v>0</v>
      </c>
      <c r="U33" s="364">
        <f t="shared" si="22"/>
        <v>0.19999999999430201</v>
      </c>
    </row>
    <row r="34" spans="1:21" ht="11.25" x14ac:dyDescent="0.2">
      <c r="A34" s="234"/>
      <c r="B34" s="417">
        <v>0.29999999998860299</v>
      </c>
      <c r="C34" s="130"/>
      <c r="D34" s="328">
        <f t="shared" si="9"/>
        <v>0.21213203434790537</v>
      </c>
      <c r="E34" s="328">
        <f t="shared" si="10"/>
        <v>4.4999999996580902E-6</v>
      </c>
      <c r="F34" s="376">
        <f t="shared" si="11"/>
        <v>26.425270762713705</v>
      </c>
      <c r="G34" s="316">
        <f t="shared" si="12"/>
        <v>1</v>
      </c>
      <c r="H34" s="316">
        <f t="shared" si="13"/>
        <v>0</v>
      </c>
      <c r="I34" s="316"/>
      <c r="J34" s="316">
        <f t="shared" si="14"/>
        <v>26.423149442370224</v>
      </c>
      <c r="K34" s="316">
        <f t="shared" si="15"/>
        <v>1</v>
      </c>
      <c r="L34" s="121"/>
      <c r="M34" s="325">
        <f t="shared" si="16"/>
        <v>5.6535400791149044</v>
      </c>
      <c r="N34" s="283">
        <f t="shared" si="17"/>
        <v>0</v>
      </c>
      <c r="O34" s="378"/>
      <c r="P34" s="532">
        <f t="shared" si="18"/>
        <v>0</v>
      </c>
      <c r="Q34" s="520">
        <f t="shared" si="19"/>
        <v>0</v>
      </c>
      <c r="R34" s="313"/>
      <c r="S34" s="256">
        <f t="shared" si="20"/>
        <v>5.6535400791149044</v>
      </c>
      <c r="T34" s="256">
        <f t="shared" si="21"/>
        <v>0</v>
      </c>
      <c r="U34" s="364">
        <f t="shared" si="22"/>
        <v>0.29999999998860299</v>
      </c>
    </row>
    <row r="35" spans="1:21" ht="11.25" x14ac:dyDescent="0.2">
      <c r="A35" s="234"/>
      <c r="B35" s="417">
        <v>0.39999999998290497</v>
      </c>
      <c r="C35" s="130"/>
      <c r="D35" s="328">
        <f t="shared" si="9"/>
        <v>0.28284271246253101</v>
      </c>
      <c r="E35" s="328">
        <f t="shared" si="10"/>
        <v>7.9999999993162001E-6</v>
      </c>
      <c r="F35" s="376">
        <f t="shared" si="11"/>
        <v>19.819571790562875</v>
      </c>
      <c r="G35" s="316">
        <f t="shared" si="12"/>
        <v>1</v>
      </c>
      <c r="H35" s="316">
        <f t="shared" si="13"/>
        <v>0</v>
      </c>
      <c r="I35" s="316"/>
      <c r="J35" s="316">
        <f t="shared" si="14"/>
        <v>19.816743363438249</v>
      </c>
      <c r="K35" s="316">
        <f t="shared" si="15"/>
        <v>1</v>
      </c>
      <c r="L35" s="121"/>
      <c r="M35" s="325">
        <f t="shared" si="16"/>
        <v>5.6535400791149044</v>
      </c>
      <c r="N35" s="283">
        <f t="shared" si="17"/>
        <v>0</v>
      </c>
      <c r="O35" s="378"/>
      <c r="P35" s="532">
        <f t="shared" si="18"/>
        <v>0</v>
      </c>
      <c r="Q35" s="520">
        <f t="shared" si="19"/>
        <v>0</v>
      </c>
      <c r="R35" s="313"/>
      <c r="S35" s="256">
        <f t="shared" si="20"/>
        <v>5.6535400791149044</v>
      </c>
      <c r="T35" s="256">
        <f t="shared" si="21"/>
        <v>0</v>
      </c>
      <c r="U35" s="364">
        <f t="shared" si="22"/>
        <v>0.39999999998290497</v>
      </c>
    </row>
    <row r="36" spans="1:21" ht="11.25" x14ac:dyDescent="0.2">
      <c r="A36" s="234"/>
      <c r="B36" s="417">
        <v>0.49999999997720601</v>
      </c>
      <c r="C36" s="130"/>
      <c r="D36" s="328">
        <f t="shared" si="9"/>
        <v>0.35355339057715601</v>
      </c>
      <c r="E36" s="328">
        <f t="shared" si="10"/>
        <v>1.2499999998860301E-5</v>
      </c>
      <c r="F36" s="376">
        <f t="shared" si="11"/>
        <v>15.856293828598528</v>
      </c>
      <c r="G36" s="316">
        <f t="shared" si="12"/>
        <v>1</v>
      </c>
      <c r="H36" s="316">
        <f t="shared" si="13"/>
        <v>0</v>
      </c>
      <c r="I36" s="316"/>
      <c r="J36" s="316">
        <f t="shared" si="14"/>
        <v>15.852758294692755</v>
      </c>
      <c r="K36" s="316">
        <f t="shared" si="15"/>
        <v>1</v>
      </c>
      <c r="L36" s="121"/>
      <c r="M36" s="325">
        <f t="shared" si="16"/>
        <v>5.6535400791149044</v>
      </c>
      <c r="N36" s="283">
        <f t="shared" si="17"/>
        <v>0</v>
      </c>
      <c r="O36" s="378"/>
      <c r="P36" s="532">
        <f t="shared" si="18"/>
        <v>0</v>
      </c>
      <c r="Q36" s="520">
        <f t="shared" si="19"/>
        <v>0</v>
      </c>
      <c r="R36" s="313"/>
      <c r="S36" s="256">
        <f t="shared" si="20"/>
        <v>5.6535400791149044</v>
      </c>
      <c r="T36" s="256">
        <f t="shared" si="21"/>
        <v>0</v>
      </c>
      <c r="U36" s="364">
        <f t="shared" si="22"/>
        <v>0.49999999997720601</v>
      </c>
    </row>
    <row r="37" spans="1:21" ht="11.25" x14ac:dyDescent="0.2">
      <c r="A37" s="234"/>
      <c r="B37" s="417">
        <v>0.59999999997150799</v>
      </c>
      <c r="C37" s="130"/>
      <c r="D37" s="328">
        <f t="shared" si="9"/>
        <v>0.42426406869178163</v>
      </c>
      <c r="E37" s="328">
        <f t="shared" si="10"/>
        <v>1.7999999998290478E-5</v>
      </c>
      <c r="F37" s="376">
        <f t="shared" si="11"/>
        <v>13.214226371739912</v>
      </c>
      <c r="G37" s="316">
        <f t="shared" si="12"/>
        <v>1</v>
      </c>
      <c r="H37" s="316">
        <f t="shared" si="13"/>
        <v>0</v>
      </c>
      <c r="I37" s="316"/>
      <c r="J37" s="316">
        <f t="shared" si="14"/>
        <v>13.209983731052994</v>
      </c>
      <c r="K37" s="316">
        <f t="shared" si="15"/>
        <v>1</v>
      </c>
      <c r="L37" s="121"/>
      <c r="M37" s="325">
        <f t="shared" si="16"/>
        <v>5.6535400791149044</v>
      </c>
      <c r="N37" s="283">
        <f t="shared" si="17"/>
        <v>0</v>
      </c>
      <c r="O37" s="378"/>
      <c r="P37" s="532">
        <f t="shared" si="18"/>
        <v>0</v>
      </c>
      <c r="Q37" s="520">
        <f t="shared" si="19"/>
        <v>0</v>
      </c>
      <c r="R37" s="313"/>
      <c r="S37" s="256">
        <f t="shared" si="20"/>
        <v>5.6535400791149044</v>
      </c>
      <c r="T37" s="256">
        <f t="shared" si="21"/>
        <v>0</v>
      </c>
      <c r="U37" s="364">
        <f t="shared" si="22"/>
        <v>0.59999999997150799</v>
      </c>
    </row>
    <row r="38" spans="1:21" ht="11.25" x14ac:dyDescent="0.2">
      <c r="A38" s="234"/>
      <c r="B38" s="417">
        <v>0.69999999996580897</v>
      </c>
      <c r="C38" s="130"/>
      <c r="D38" s="328">
        <f t="shared" si="9"/>
        <v>0.49497474680640657</v>
      </c>
      <c r="E38" s="328">
        <f t="shared" si="10"/>
        <v>2.4499999997606626E-5</v>
      </c>
      <c r="F38" s="376">
        <f t="shared" si="11"/>
        <v>11.327136346374941</v>
      </c>
      <c r="G38" s="316">
        <f t="shared" si="12"/>
        <v>1</v>
      </c>
      <c r="H38" s="316">
        <f t="shared" si="13"/>
        <v>0</v>
      </c>
      <c r="I38" s="316"/>
      <c r="J38" s="316">
        <f t="shared" si="14"/>
        <v>11.322186598906876</v>
      </c>
      <c r="K38" s="316">
        <f t="shared" si="15"/>
        <v>1</v>
      </c>
      <c r="L38" s="121"/>
      <c r="M38" s="325">
        <f t="shared" si="16"/>
        <v>5.6535400791149044</v>
      </c>
      <c r="N38" s="283">
        <f t="shared" si="17"/>
        <v>0</v>
      </c>
      <c r="O38" s="378"/>
      <c r="P38" s="532">
        <f t="shared" si="18"/>
        <v>0</v>
      </c>
      <c r="Q38" s="520">
        <f t="shared" si="19"/>
        <v>0</v>
      </c>
      <c r="R38" s="313"/>
      <c r="S38" s="256">
        <f t="shared" si="20"/>
        <v>5.6535400791149044</v>
      </c>
      <c r="T38" s="256">
        <f t="shared" si="21"/>
        <v>0</v>
      </c>
      <c r="U38" s="364">
        <f t="shared" si="22"/>
        <v>0.69999999996580897</v>
      </c>
    </row>
    <row r="39" spans="1:21" ht="11.25" x14ac:dyDescent="0.2">
      <c r="A39" s="234"/>
      <c r="B39" s="417">
        <v>0.79999999996011095</v>
      </c>
      <c r="C39" s="130"/>
      <c r="D39" s="328">
        <f t="shared" si="9"/>
        <v>0.56568542492103224</v>
      </c>
      <c r="E39" s="328">
        <f t="shared" si="10"/>
        <v>3.1999999996808873E-5</v>
      </c>
      <c r="F39" s="376">
        <f t="shared" si="11"/>
        <v>9.9119072156954768</v>
      </c>
      <c r="G39" s="316">
        <f t="shared" si="12"/>
        <v>1</v>
      </c>
      <c r="H39" s="316">
        <f t="shared" si="13"/>
        <v>0</v>
      </c>
      <c r="I39" s="316"/>
      <c r="J39" s="316">
        <f t="shared" si="14"/>
        <v>9.9062503614462667</v>
      </c>
      <c r="K39" s="316">
        <f t="shared" si="15"/>
        <v>1</v>
      </c>
      <c r="L39" s="121"/>
      <c r="M39" s="325">
        <f t="shared" si="16"/>
        <v>5.6535400791149044</v>
      </c>
      <c r="N39" s="283">
        <f t="shared" si="17"/>
        <v>0</v>
      </c>
      <c r="O39" s="378"/>
      <c r="P39" s="532">
        <f t="shared" si="18"/>
        <v>0</v>
      </c>
      <c r="Q39" s="520">
        <f t="shared" si="19"/>
        <v>0</v>
      </c>
      <c r="R39" s="313"/>
      <c r="S39" s="256">
        <f t="shared" si="20"/>
        <v>5.6535400791149044</v>
      </c>
      <c r="T39" s="256">
        <f t="shared" si="21"/>
        <v>0</v>
      </c>
      <c r="U39" s="364">
        <f t="shared" si="22"/>
        <v>0.79999999996011095</v>
      </c>
    </row>
    <row r="40" spans="1:21" ht="11.25" x14ac:dyDescent="0.2">
      <c r="A40" s="234"/>
      <c r="B40" s="417">
        <v>0.89999999995441204</v>
      </c>
      <c r="C40" s="130"/>
      <c r="D40" s="328">
        <f t="shared" si="9"/>
        <v>0.6363961030356573</v>
      </c>
      <c r="E40" s="328">
        <f t="shared" si="10"/>
        <v>4.0499999995897089E-5</v>
      </c>
      <c r="F40" s="376">
        <f t="shared" si="11"/>
        <v>8.8112520148073727</v>
      </c>
      <c r="G40" s="316">
        <f t="shared" si="12"/>
        <v>1</v>
      </c>
      <c r="H40" s="316">
        <f t="shared" si="13"/>
        <v>0</v>
      </c>
      <c r="I40" s="316"/>
      <c r="J40" s="316">
        <f t="shared" si="14"/>
        <v>8.8048880537770167</v>
      </c>
      <c r="K40" s="316">
        <f t="shared" si="15"/>
        <v>1</v>
      </c>
      <c r="L40" s="121"/>
      <c r="M40" s="325">
        <f t="shared" si="16"/>
        <v>5.6535400791149044</v>
      </c>
      <c r="N40" s="283">
        <f t="shared" si="17"/>
        <v>0</v>
      </c>
      <c r="O40" s="378"/>
      <c r="P40" s="532">
        <f t="shared" si="18"/>
        <v>0</v>
      </c>
      <c r="Q40" s="520">
        <f t="shared" si="19"/>
        <v>0</v>
      </c>
      <c r="R40" s="313"/>
      <c r="S40" s="256">
        <f t="shared" si="20"/>
        <v>5.6535400791149044</v>
      </c>
      <c r="T40" s="256">
        <f t="shared" si="21"/>
        <v>0</v>
      </c>
      <c r="U40" s="364">
        <f t="shared" si="22"/>
        <v>0.89999999995441204</v>
      </c>
    </row>
    <row r="41" spans="1:21" ht="11.25" x14ac:dyDescent="0.2">
      <c r="A41" s="234"/>
      <c r="B41" s="417">
        <v>0.99999999994871303</v>
      </c>
      <c r="C41" s="130"/>
      <c r="D41" s="328">
        <f t="shared" si="9"/>
        <v>0.70710678115028225</v>
      </c>
      <c r="E41" s="328">
        <f t="shared" si="10"/>
        <v>4.9999999994871313E-5</v>
      </c>
      <c r="F41" s="376">
        <f t="shared" si="11"/>
        <v>7.9307985647737489</v>
      </c>
      <c r="G41" s="316">
        <f t="shared" si="12"/>
        <v>0.99999999999999889</v>
      </c>
      <c r="H41" s="316">
        <f t="shared" si="13"/>
        <v>0</v>
      </c>
      <c r="I41" s="316"/>
      <c r="J41" s="316">
        <f t="shared" si="14"/>
        <v>7.923727496962246</v>
      </c>
      <c r="K41" s="316">
        <f t="shared" si="15"/>
        <v>0.99999999999999889</v>
      </c>
      <c r="L41" s="121"/>
      <c r="M41" s="325">
        <f t="shared" si="16"/>
        <v>5.6535400791149044</v>
      </c>
      <c r="N41" s="283">
        <f t="shared" si="17"/>
        <v>0</v>
      </c>
      <c r="O41" s="378"/>
      <c r="P41" s="532">
        <f t="shared" si="18"/>
        <v>1.4210854715202004E-14</v>
      </c>
      <c r="Q41" s="520">
        <f t="shared" si="19"/>
        <v>0</v>
      </c>
      <c r="R41" s="313"/>
      <c r="S41" s="256">
        <f t="shared" si="20"/>
        <v>5.6535400791149044</v>
      </c>
      <c r="T41" s="256">
        <f t="shared" si="21"/>
        <v>0</v>
      </c>
      <c r="U41" s="364">
        <f t="shared" si="22"/>
        <v>0.99999999994871303</v>
      </c>
    </row>
    <row r="42" spans="1:21" ht="11.25" x14ac:dyDescent="0.2">
      <c r="A42" s="234"/>
      <c r="B42" s="417">
        <v>1.0999999999430199</v>
      </c>
      <c r="C42" s="130"/>
      <c r="D42" s="328">
        <f t="shared" si="9"/>
        <v>0.7778174592649113</v>
      </c>
      <c r="E42" s="328">
        <f t="shared" si="10"/>
        <v>6.049999999373218E-5</v>
      </c>
      <c r="F42" s="376">
        <f t="shared" si="11"/>
        <v>7.2104918426345668</v>
      </c>
      <c r="G42" s="316">
        <f t="shared" si="12"/>
        <v>0.99999999999972122</v>
      </c>
      <c r="H42" s="316">
        <f t="shared" si="13"/>
        <v>2.7877700148337681E-13</v>
      </c>
      <c r="I42" s="316"/>
      <c r="J42" s="316">
        <f t="shared" si="14"/>
        <v>7.2027136680419179</v>
      </c>
      <c r="K42" s="316">
        <f t="shared" si="15"/>
        <v>0.9999999999997049</v>
      </c>
      <c r="L42" s="121"/>
      <c r="M42" s="325">
        <f t="shared" si="16"/>
        <v>5.6535400791149186</v>
      </c>
      <c r="N42" s="283">
        <f t="shared" si="17"/>
        <v>0</v>
      </c>
      <c r="O42" s="378"/>
      <c r="P42" s="532">
        <f t="shared" si="18"/>
        <v>2.4442670110147446E-12</v>
      </c>
      <c r="Q42" s="520">
        <f t="shared" si="19"/>
        <v>-2.4584778657299466E-12</v>
      </c>
      <c r="R42" s="313"/>
      <c r="S42" s="256">
        <f t="shared" si="20"/>
        <v>5.6535400791149186</v>
      </c>
      <c r="T42" s="256">
        <f t="shared" si="21"/>
        <v>0</v>
      </c>
      <c r="U42" s="364">
        <f t="shared" si="22"/>
        <v>1.0999999999430199</v>
      </c>
    </row>
    <row r="43" spans="1:21" ht="11.25" x14ac:dyDescent="0.2">
      <c r="A43" s="234"/>
      <c r="B43" s="417">
        <v>1.1999999999373201</v>
      </c>
      <c r="C43" s="130"/>
      <c r="D43" s="328">
        <f t="shared" si="9"/>
        <v>0.8485281373795357</v>
      </c>
      <c r="E43" s="328">
        <f t="shared" si="10"/>
        <v>7.1999999992478417E-5</v>
      </c>
      <c r="F43" s="376">
        <f t="shared" si="11"/>
        <v>6.6102951664164813</v>
      </c>
      <c r="G43" s="316">
        <f t="shared" si="12"/>
        <v>0.99999999998082223</v>
      </c>
      <c r="H43" s="316">
        <f t="shared" si="13"/>
        <v>1.9177770482770029E-11</v>
      </c>
      <c r="I43" s="316"/>
      <c r="J43" s="316">
        <f t="shared" si="14"/>
        <v>6.6018098850426856</v>
      </c>
      <c r="K43" s="316">
        <f t="shared" si="15"/>
        <v>0.99999999997969158</v>
      </c>
      <c r="L43" s="121"/>
      <c r="M43" s="325">
        <f t="shared" si="16"/>
        <v>5.6535400791173629</v>
      </c>
      <c r="N43" s="283">
        <f t="shared" si="17"/>
        <v>2.4584778657299466E-12</v>
      </c>
      <c r="O43" s="378"/>
      <c r="P43" s="532">
        <f t="shared" si="18"/>
        <v>7.531752999057062E-11</v>
      </c>
      <c r="Q43" s="520">
        <f t="shared" si="19"/>
        <v>-7.531752999057062E-11</v>
      </c>
      <c r="R43" s="313"/>
      <c r="S43" s="256">
        <f t="shared" si="20"/>
        <v>5.6535400791173629</v>
      </c>
      <c r="T43" s="256">
        <f t="shared" si="21"/>
        <v>2.4584778657299466E-12</v>
      </c>
      <c r="U43" s="364">
        <f t="shared" si="22"/>
        <v>1.1999999999373201</v>
      </c>
    </row>
    <row r="44" spans="1:21" ht="11.25" x14ac:dyDescent="0.2">
      <c r="A44" s="234"/>
      <c r="B44" s="417">
        <v>1.2999999999316201</v>
      </c>
      <c r="C44" s="130"/>
      <c r="D44" s="328">
        <f t="shared" si="9"/>
        <v>0.91923881549415998</v>
      </c>
      <c r="E44" s="328">
        <f t="shared" si="10"/>
        <v>8.4499999991110607E-5</v>
      </c>
      <c r="F44" s="376">
        <f t="shared" si="11"/>
        <v>6.1024908332147056</v>
      </c>
      <c r="G44" s="316">
        <f t="shared" si="12"/>
        <v>0.99999999947785945</v>
      </c>
      <c r="H44" s="316">
        <f t="shared" si="13"/>
        <v>5.2214055301647022E-10</v>
      </c>
      <c r="I44" s="316"/>
      <c r="J44" s="316">
        <f t="shared" si="14"/>
        <v>6.093298445059764</v>
      </c>
      <c r="K44" s="316">
        <f t="shared" si="15"/>
        <v>0.99999999944696216</v>
      </c>
      <c r="L44" s="121"/>
      <c r="M44" s="325">
        <f t="shared" si="16"/>
        <v>5.6535400791926804</v>
      </c>
      <c r="N44" s="283">
        <f t="shared" si="17"/>
        <v>7.7776007856300566E-11</v>
      </c>
      <c r="O44" s="378"/>
      <c r="P44" s="532">
        <f t="shared" si="18"/>
        <v>1.1670096000671037E-9</v>
      </c>
      <c r="Q44" s="520">
        <f t="shared" si="19"/>
        <v>-1.1670096000671037E-9</v>
      </c>
      <c r="R44" s="313"/>
      <c r="S44" s="256">
        <f t="shared" si="20"/>
        <v>5.6535400791926804</v>
      </c>
      <c r="T44" s="256">
        <f t="shared" si="21"/>
        <v>7.7776007856300566E-11</v>
      </c>
      <c r="U44" s="364">
        <f t="shared" si="22"/>
        <v>1.2999999999316201</v>
      </c>
    </row>
    <row r="45" spans="1:21" ht="11.25" x14ac:dyDescent="0.2">
      <c r="A45" s="234"/>
      <c r="B45" s="417">
        <v>1.3999999999259201</v>
      </c>
      <c r="C45" s="130"/>
      <c r="D45" s="328">
        <f t="shared" si="9"/>
        <v>0.98994949360878415</v>
      </c>
      <c r="E45" s="328">
        <f t="shared" si="10"/>
        <v>9.7999999989628803E-5</v>
      </c>
      <c r="F45" s="376">
        <f t="shared" si="11"/>
        <v>5.6672804838115436</v>
      </c>
      <c r="G45" s="316">
        <f t="shared" si="12"/>
        <v>0.99999999274591278</v>
      </c>
      <c r="H45" s="316">
        <f t="shared" si="13"/>
        <v>7.2540872197990325E-9</v>
      </c>
      <c r="I45" s="316"/>
      <c r="J45" s="316">
        <f t="shared" si="14"/>
        <v>5.657380988875456</v>
      </c>
      <c r="K45" s="316">
        <f t="shared" si="15"/>
        <v>0.99999999231498382</v>
      </c>
      <c r="L45" s="121"/>
      <c r="M45" s="325">
        <f t="shared" si="16"/>
        <v>5.65354008035969</v>
      </c>
      <c r="N45" s="283">
        <f t="shared" si="17"/>
        <v>1.2447856079234043E-9</v>
      </c>
      <c r="O45" s="378"/>
      <c r="P45" s="532">
        <f t="shared" si="18"/>
        <v>1.0705889508244582E-8</v>
      </c>
      <c r="Q45" s="520">
        <f t="shared" si="19"/>
        <v>-1.0705889508244582E-8</v>
      </c>
      <c r="R45" s="313"/>
      <c r="S45" s="256">
        <f t="shared" si="20"/>
        <v>5.65354008035969</v>
      </c>
      <c r="T45" s="256">
        <f t="shared" si="21"/>
        <v>1.2447856079234043E-9</v>
      </c>
      <c r="U45" s="364">
        <f t="shared" si="22"/>
        <v>1.3999999999259201</v>
      </c>
    </row>
    <row r="46" spans="1:21" ht="11.25" x14ac:dyDescent="0.2">
      <c r="A46" s="234"/>
      <c r="B46" s="417">
        <v>1.49999999992022</v>
      </c>
      <c r="C46" s="130"/>
      <c r="D46" s="328">
        <f t="shared" si="9"/>
        <v>1.0606601717234083</v>
      </c>
      <c r="E46" s="328">
        <f t="shared" si="10"/>
        <v>1.1249999998803301E-4</v>
      </c>
      <c r="F46" s="376">
        <f t="shared" si="11"/>
        <v>5.2901453214473229</v>
      </c>
      <c r="G46" s="316">
        <f t="shared" si="12"/>
        <v>0.99999993889039396</v>
      </c>
      <c r="H46" s="316">
        <f t="shared" si="13"/>
        <v>6.1109606042109021E-8</v>
      </c>
      <c r="I46" s="316"/>
      <c r="J46" s="316">
        <f t="shared" si="14"/>
        <v>5.2795387197300885</v>
      </c>
      <c r="K46" s="316">
        <f t="shared" si="15"/>
        <v>0.99999993524524478</v>
      </c>
      <c r="L46" s="121"/>
      <c r="M46" s="325">
        <f t="shared" si="16"/>
        <v>5.6535400910655795</v>
      </c>
      <c r="N46" s="283">
        <f t="shared" si="17"/>
        <v>1.1950675116167986E-8</v>
      </c>
      <c r="O46" s="378"/>
      <c r="P46" s="532">
        <f t="shared" si="18"/>
        <v>6.5805409121821867E-8</v>
      </c>
      <c r="Q46" s="520">
        <f t="shared" si="19"/>
        <v>-6.5805409121821867E-8</v>
      </c>
      <c r="R46" s="313"/>
      <c r="S46" s="256">
        <f t="shared" si="20"/>
        <v>5.6535400910655795</v>
      </c>
      <c r="T46" s="256">
        <f t="shared" si="21"/>
        <v>1.1950675116167986E-8</v>
      </c>
      <c r="U46" s="364">
        <f t="shared" si="22"/>
        <v>1.49999999992022</v>
      </c>
    </row>
    <row r="47" spans="1:21" ht="11.25" x14ac:dyDescent="0.2">
      <c r="A47" s="234"/>
      <c r="B47" s="417">
        <v>1.59999999991452</v>
      </c>
      <c r="C47" s="130"/>
      <c r="D47" s="328">
        <f t="shared" si="9"/>
        <v>1.1313708498380326</v>
      </c>
      <c r="E47" s="328">
        <f t="shared" si="10"/>
        <v>1.2799999998632322E-4</v>
      </c>
      <c r="F47" s="376">
        <f t="shared" si="11"/>
        <v>4.9601962485522826</v>
      </c>
      <c r="G47" s="316">
        <f t="shared" si="12"/>
        <v>0.99999964789000806</v>
      </c>
      <c r="H47" s="316">
        <f t="shared" si="13"/>
        <v>3.5210999194124071E-7</v>
      </c>
      <c r="I47" s="316"/>
      <c r="J47" s="316">
        <f t="shared" si="14"/>
        <v>4.9488825400539023</v>
      </c>
      <c r="K47" s="316">
        <f t="shared" si="15"/>
        <v>0.99999962679613896</v>
      </c>
      <c r="L47" s="121"/>
      <c r="M47" s="325">
        <f t="shared" si="16"/>
        <v>5.6535401568709887</v>
      </c>
      <c r="N47" s="283">
        <f t="shared" si="17"/>
        <v>7.7756084237989853E-8</v>
      </c>
      <c r="O47" s="378"/>
      <c r="P47" s="532">
        <f t="shared" si="18"/>
        <v>2.963771095210177E-7</v>
      </c>
      <c r="Q47" s="520">
        <f t="shared" si="19"/>
        <v>-2.963771095210177E-7</v>
      </c>
      <c r="R47" s="313"/>
      <c r="S47" s="256">
        <f t="shared" si="20"/>
        <v>5.6535401568709887</v>
      </c>
      <c r="T47" s="256">
        <f t="shared" si="21"/>
        <v>7.7756084237989853E-8</v>
      </c>
      <c r="U47" s="364">
        <f t="shared" si="22"/>
        <v>1.59999999991452</v>
      </c>
    </row>
    <row r="48" spans="1:21" ht="11.25" x14ac:dyDescent="0.2">
      <c r="A48" s="234"/>
      <c r="B48" s="417">
        <v>1.69999999990882</v>
      </c>
      <c r="C48" s="130"/>
      <c r="D48" s="328">
        <f t="shared" si="9"/>
        <v>1.2020815279526569</v>
      </c>
      <c r="E48" s="328">
        <f t="shared" si="10"/>
        <v>1.4449999998449939E-4</v>
      </c>
      <c r="F48" s="376">
        <f t="shared" si="11"/>
        <v>4.6691063081613011</v>
      </c>
      <c r="G48" s="316">
        <f t="shared" si="12"/>
        <v>0.99999848743591135</v>
      </c>
      <c r="H48" s="316">
        <f t="shared" si="13"/>
        <v>1.5125640886459735E-6</v>
      </c>
      <c r="I48" s="316"/>
      <c r="J48" s="316">
        <f t="shared" si="14"/>
        <v>4.6570854928817749</v>
      </c>
      <c r="K48" s="316">
        <f t="shared" si="15"/>
        <v>0.99999839641357002</v>
      </c>
      <c r="L48" s="121"/>
      <c r="M48" s="325">
        <f t="shared" si="16"/>
        <v>5.6535404532480982</v>
      </c>
      <c r="N48" s="283">
        <f t="shared" si="17"/>
        <v>3.7413319375900755E-7</v>
      </c>
      <c r="O48" s="378"/>
      <c r="P48" s="532">
        <f t="shared" si="18"/>
        <v>1.0449850549321127E-6</v>
      </c>
      <c r="Q48" s="520">
        <f t="shared" si="19"/>
        <v>-1.0449850549321127E-6</v>
      </c>
      <c r="R48" s="313"/>
      <c r="S48" s="256">
        <f t="shared" si="20"/>
        <v>5.6535404532480982</v>
      </c>
      <c r="T48" s="256">
        <f t="shared" si="21"/>
        <v>3.7413319375900755E-7</v>
      </c>
      <c r="U48" s="364">
        <f t="shared" si="22"/>
        <v>1.69999999990882</v>
      </c>
    </row>
    <row r="49" spans="1:21" ht="11.25" x14ac:dyDescent="0.2">
      <c r="A49" s="234"/>
      <c r="B49" s="417">
        <v>1.79999999990313</v>
      </c>
      <c r="C49" s="130"/>
      <c r="D49" s="328">
        <f t="shared" si="9"/>
        <v>1.2727922060672883</v>
      </c>
      <c r="E49" s="328">
        <f t="shared" si="10"/>
        <v>1.6199999998256343E-4</v>
      </c>
      <c r="F49" s="376">
        <f t="shared" si="11"/>
        <v>4.410398978190365</v>
      </c>
      <c r="G49" s="316">
        <f t="shared" si="12"/>
        <v>0.99999484098332303</v>
      </c>
      <c r="H49" s="316">
        <f t="shared" si="13"/>
        <v>5.1590166769699408E-6</v>
      </c>
      <c r="I49" s="316"/>
      <c r="J49" s="316">
        <f t="shared" si="14"/>
        <v>4.3976710561296919</v>
      </c>
      <c r="K49" s="316">
        <f t="shared" si="15"/>
        <v>0.99999452906787789</v>
      </c>
      <c r="L49" s="121"/>
      <c r="M49" s="325">
        <f>($E$4*$G$6*G49)-($E$5*$G$7*K49)</f>
        <v>5.6535414982331531</v>
      </c>
      <c r="N49" s="283">
        <f t="shared" si="17"/>
        <v>1.4191182486911202E-6</v>
      </c>
      <c r="O49" s="378"/>
      <c r="P49" s="532">
        <f t="shared" si="18"/>
        <v>3.0314496939354285E-6</v>
      </c>
      <c r="Q49" s="520">
        <f t="shared" si="19"/>
        <v>-3.0314496939354285E-6</v>
      </c>
      <c r="R49" s="313"/>
      <c r="S49" s="256">
        <f t="shared" si="20"/>
        <v>5.6535414982331531</v>
      </c>
      <c r="T49" s="256">
        <f t="shared" si="21"/>
        <v>1.4191182486911202E-6</v>
      </c>
      <c r="U49" s="364">
        <f t="shared" si="22"/>
        <v>1.79999999990313</v>
      </c>
    </row>
    <row r="50" spans="1:21" ht="11.25" x14ac:dyDescent="0.2">
      <c r="A50" s="234"/>
      <c r="B50" s="417">
        <v>1.89999999989743</v>
      </c>
      <c r="C50" s="130"/>
      <c r="D50" s="328">
        <f t="shared" si="9"/>
        <v>1.3435028841819123</v>
      </c>
      <c r="E50" s="328">
        <f t="shared" si="10"/>
        <v>1.8049999998051168E-4</v>
      </c>
      <c r="F50" s="376">
        <f t="shared" si="11"/>
        <v>4.1789612148890054</v>
      </c>
      <c r="G50" s="316">
        <f t="shared" si="12"/>
        <v>0.99998535781915066</v>
      </c>
      <c r="H50" s="316">
        <f t="shared" si="13"/>
        <v>1.4642180849344655E-5</v>
      </c>
      <c r="I50" s="316"/>
      <c r="J50" s="316">
        <f t="shared" si="14"/>
        <v>4.1655261860471864</v>
      </c>
      <c r="K50" s="316">
        <f t="shared" si="15"/>
        <v>0.99998446823682074</v>
      </c>
      <c r="L50" s="121"/>
      <c r="M50" s="325">
        <f t="shared" si="16"/>
        <v>5.653544529682847</v>
      </c>
      <c r="N50" s="283">
        <f t="shared" si="17"/>
        <v>4.4505679426265488E-6</v>
      </c>
      <c r="O50" s="378"/>
      <c r="P50" s="532">
        <f t="shared" si="18"/>
        <v>7.5147599147840083E-6</v>
      </c>
      <c r="Q50" s="520">
        <f t="shared" si="19"/>
        <v>-7.5147599147840083E-6</v>
      </c>
      <c r="R50" s="313"/>
      <c r="S50" s="256">
        <f t="shared" si="20"/>
        <v>5.653544529682847</v>
      </c>
      <c r="T50" s="256">
        <f t="shared" si="21"/>
        <v>4.4505679426265488E-6</v>
      </c>
      <c r="U50" s="364">
        <f t="shared" si="22"/>
        <v>1.89999999989743</v>
      </c>
    </row>
    <row r="51" spans="1:21" ht="11.25" x14ac:dyDescent="0.2">
      <c r="A51" s="234"/>
      <c r="B51" s="417">
        <v>1.9999999998917299</v>
      </c>
      <c r="C51" s="130"/>
      <c r="D51" s="328">
        <f t="shared" si="9"/>
        <v>1.4142135622965366</v>
      </c>
      <c r="E51" s="328">
        <f t="shared" si="10"/>
        <v>1.99999999978346E-4</v>
      </c>
      <c r="F51" s="376">
        <f t="shared" si="11"/>
        <v>3.9707025832567702</v>
      </c>
      <c r="G51" s="316">
        <f t="shared" si="12"/>
        <v>0.99996416950375133</v>
      </c>
      <c r="H51" s="316">
        <f t="shared" si="13"/>
        <v>3.5830496248667743E-5</v>
      </c>
      <c r="I51" s="316"/>
      <c r="J51" s="316">
        <f t="shared" si="14"/>
        <v>3.9565604476338048</v>
      </c>
      <c r="K51" s="316">
        <f t="shared" si="15"/>
        <v>0.99996198167280825</v>
      </c>
      <c r="L51" s="121"/>
      <c r="M51" s="325">
        <f t="shared" si="16"/>
        <v>5.6535520444427618</v>
      </c>
      <c r="N51" s="283">
        <f t="shared" si="17"/>
        <v>1.1965327857410557E-5</v>
      </c>
      <c r="O51" s="378"/>
      <c r="P51" s="532">
        <f t="shared" si="18"/>
        <v>1.6390573136959574E-5</v>
      </c>
      <c r="Q51" s="520">
        <f t="shared" si="19"/>
        <v>-1.6390573136959574E-5</v>
      </c>
      <c r="R51" s="313"/>
      <c r="S51" s="256">
        <f t="shared" si="20"/>
        <v>5.6535520444427618</v>
      </c>
      <c r="T51" s="256">
        <f t="shared" si="21"/>
        <v>1.1965327857410557E-5</v>
      </c>
      <c r="U51" s="364">
        <f t="shared" si="22"/>
        <v>1.9999999998917299</v>
      </c>
    </row>
    <row r="52" spans="1:21" ht="11.25" x14ac:dyDescent="0.2">
      <c r="A52" s="234"/>
      <c r="B52" s="417">
        <v>2.0999999998860299</v>
      </c>
      <c r="C52" s="130"/>
      <c r="D52" s="328">
        <f t="shared" si="9"/>
        <v>1.4849242404111609</v>
      </c>
      <c r="E52" s="328">
        <f t="shared" si="10"/>
        <v>2.2049999997606626E-4</v>
      </c>
      <c r="F52" s="376">
        <f t="shared" si="11"/>
        <v>3.782311778769512</v>
      </c>
      <c r="G52" s="316">
        <f t="shared" si="12"/>
        <v>0.99992231071235249</v>
      </c>
      <c r="H52" s="316">
        <f t="shared" si="13"/>
        <v>7.768928764750882E-5</v>
      </c>
      <c r="I52" s="316"/>
      <c r="J52" s="316">
        <f t="shared" si="14"/>
        <v>3.7674625363654002</v>
      </c>
      <c r="K52" s="316">
        <f t="shared" si="15"/>
        <v>0.9999175423601504</v>
      </c>
      <c r="L52" s="121"/>
      <c r="M52" s="325">
        <f t="shared" si="16"/>
        <v>5.6535684350158988</v>
      </c>
      <c r="N52" s="283">
        <f t="shared" si="17"/>
        <v>2.8355900994370131E-5</v>
      </c>
      <c r="O52" s="378"/>
      <c r="P52" s="532">
        <f t="shared" si="18"/>
        <v>3.218032620111444E-5</v>
      </c>
      <c r="Q52" s="520">
        <f t="shared" si="19"/>
        <v>-3.218032620111444E-5</v>
      </c>
      <c r="R52" s="313"/>
      <c r="S52" s="256">
        <f t="shared" si="20"/>
        <v>5.6535684350158988</v>
      </c>
      <c r="T52" s="256">
        <f t="shared" si="21"/>
        <v>2.8355900994370131E-5</v>
      </c>
      <c r="U52" s="364">
        <f t="shared" si="22"/>
        <v>2.0999999998860299</v>
      </c>
    </row>
    <row r="53" spans="1:21" ht="11.25" x14ac:dyDescent="0.2">
      <c r="A53" s="234"/>
      <c r="B53" s="417">
        <v>2.1999999998803301</v>
      </c>
      <c r="C53" s="130"/>
      <c r="D53" s="328">
        <f t="shared" si="9"/>
        <v>1.5556349185257852</v>
      </c>
      <c r="E53" s="328">
        <f t="shared" si="10"/>
        <v>2.4199999997367259E-4</v>
      </c>
      <c r="F53" s="376">
        <f t="shared" si="11"/>
        <v>3.6110795522711019</v>
      </c>
      <c r="G53" s="316">
        <f t="shared" si="12"/>
        <v>0.99984753744762922</v>
      </c>
      <c r="H53" s="316">
        <f t="shared" si="13"/>
        <v>1.524625523707801E-4</v>
      </c>
      <c r="I53" s="316"/>
      <c r="J53" s="316">
        <f t="shared" si="14"/>
        <v>3.5955232030858442</v>
      </c>
      <c r="K53" s="316">
        <f t="shared" si="15"/>
        <v>0.99983812986495446</v>
      </c>
      <c r="L53" s="121"/>
      <c r="M53" s="325">
        <f t="shared" si="16"/>
        <v>5.6536006153420999</v>
      </c>
      <c r="N53" s="283">
        <f t="shared" si="17"/>
        <v>6.0536227195484571E-5</v>
      </c>
      <c r="O53" s="378"/>
      <c r="P53" s="532">
        <f t="shared" si="18"/>
        <v>5.7904887981408137E-5</v>
      </c>
      <c r="Q53" s="520">
        <f t="shared" si="19"/>
        <v>-5.7904887981408137E-5</v>
      </c>
      <c r="R53" s="313"/>
      <c r="S53" s="256">
        <f t="shared" si="20"/>
        <v>5.6536006153420999</v>
      </c>
      <c r="T53" s="256">
        <f t="shared" si="21"/>
        <v>6.0536227195484571E-5</v>
      </c>
      <c r="U53" s="364">
        <f t="shared" si="22"/>
        <v>2.1999999998803301</v>
      </c>
    </row>
    <row r="54" spans="1:21" ht="11.25" x14ac:dyDescent="0.2">
      <c r="A54" s="234"/>
      <c r="B54" s="417">
        <v>2.2999999998746299</v>
      </c>
      <c r="C54" s="130"/>
      <c r="D54" s="328">
        <f t="shared" si="9"/>
        <v>1.6263455966404095</v>
      </c>
      <c r="E54" s="328">
        <f t="shared" si="10"/>
        <v>2.6449999997116486E-4</v>
      </c>
      <c r="F54" s="376">
        <f t="shared" si="11"/>
        <v>3.4547678283716965</v>
      </c>
      <c r="G54" s="316">
        <f t="shared" si="12"/>
        <v>0.9997246165598499</v>
      </c>
      <c r="H54" s="316">
        <f t="shared" si="13"/>
        <v>2.7538344015010097E-4</v>
      </c>
      <c r="I54" s="316"/>
      <c r="J54" s="316">
        <f t="shared" si="14"/>
        <v>3.4385043724052924</v>
      </c>
      <c r="K54" s="316">
        <f t="shared" si="15"/>
        <v>0.999707531454333</v>
      </c>
      <c r="L54" s="121"/>
      <c r="M54" s="325">
        <f t="shared" si="16"/>
        <v>5.6536585202300813</v>
      </c>
      <c r="N54" s="283">
        <f t="shared" si="17"/>
        <v>1.1844111517689271E-4</v>
      </c>
      <c r="O54" s="378"/>
      <c r="P54" s="532">
        <f t="shared" si="18"/>
        <v>9.6870439406870901E-5</v>
      </c>
      <c r="Q54" s="520">
        <f t="shared" si="19"/>
        <v>-9.6870439406870901E-5</v>
      </c>
      <c r="R54" s="313"/>
      <c r="S54" s="256">
        <f t="shared" si="20"/>
        <v>5.6536585202300813</v>
      </c>
      <c r="T54" s="256">
        <f t="shared" si="21"/>
        <v>1.1844111517689271E-4</v>
      </c>
      <c r="U54" s="364">
        <f t="shared" si="22"/>
        <v>2.2999999998746299</v>
      </c>
    </row>
    <row r="55" spans="1:21" ht="11.25" x14ac:dyDescent="0.2">
      <c r="A55" s="234"/>
      <c r="B55" s="417">
        <v>2.3999999998689399</v>
      </c>
      <c r="C55" s="130"/>
      <c r="D55" s="328">
        <f t="shared" si="9"/>
        <v>1.6970562747550406</v>
      </c>
      <c r="E55" s="328">
        <f t="shared" si="10"/>
        <v>2.8799999996854557E-4</v>
      </c>
      <c r="F55" s="376">
        <f t="shared" si="11"/>
        <v>3.3115115442464123</v>
      </c>
      <c r="G55" s="316">
        <f t="shared" si="12"/>
        <v>0.99953603294374538</v>
      </c>
      <c r="H55" s="316">
        <f t="shared" si="13"/>
        <v>4.6396705625462165E-4</v>
      </c>
      <c r="I55" s="316"/>
      <c r="J55" s="316">
        <f t="shared" si="14"/>
        <v>3.2945409814988618</v>
      </c>
      <c r="K55" s="316">
        <f t="shared" si="15"/>
        <v>0.99950708715710201</v>
      </c>
      <c r="L55" s="121"/>
      <c r="M55" s="325">
        <f t="shared" si="16"/>
        <v>5.6537553906694882</v>
      </c>
      <c r="N55" s="283">
        <f t="shared" si="17"/>
        <v>2.1531155458376361E-4</v>
      </c>
      <c r="O55" s="378"/>
      <c r="P55" s="532">
        <f t="shared" si="18"/>
        <v>1.5241298575574547E-4</v>
      </c>
      <c r="Q55" s="520">
        <f t="shared" si="19"/>
        <v>-1.5241298575574547E-4</v>
      </c>
      <c r="R55" s="313"/>
      <c r="S55" s="256">
        <f t="shared" si="20"/>
        <v>5.6537553906694882</v>
      </c>
      <c r="T55" s="256">
        <f t="shared" si="21"/>
        <v>2.1531155458376361E-4</v>
      </c>
      <c r="U55" s="364">
        <f t="shared" si="22"/>
        <v>2.3999999998689399</v>
      </c>
    </row>
    <row r="56" spans="1:21" s="136" customFormat="1" ht="11.25" x14ac:dyDescent="0.2">
      <c r="A56" s="234"/>
      <c r="B56" s="417">
        <v>2.4999999998632401</v>
      </c>
      <c r="C56" s="130"/>
      <c r="D56" s="328">
        <f t="shared" si="9"/>
        <v>1.7677669528696651</v>
      </c>
      <c r="E56" s="328">
        <f t="shared" si="10"/>
        <v>3.1249999996581002E-4</v>
      </c>
      <c r="F56" s="376">
        <f t="shared" si="11"/>
        <v>3.1797440471223823</v>
      </c>
      <c r="G56" s="316">
        <f t="shared" si="12"/>
        <v>0.99926297405902298</v>
      </c>
      <c r="H56" s="316">
        <f t="shared" si="13"/>
        <v>7.3702594097702079E-4</v>
      </c>
      <c r="I56" s="316"/>
      <c r="J56" s="316">
        <f t="shared" si="14"/>
        <v>3.1620663775936855</v>
      </c>
      <c r="K56" s="316">
        <f t="shared" si="15"/>
        <v>0.99921673074269612</v>
      </c>
      <c r="L56" s="121"/>
      <c r="M56" s="325">
        <f t="shared" si="16"/>
        <v>5.6539078036552439</v>
      </c>
      <c r="N56" s="283">
        <f t="shared" si="17"/>
        <v>3.6772454033950908E-4</v>
      </c>
      <c r="O56" s="378"/>
      <c r="P56" s="532">
        <f t="shared" si="18"/>
        <v>2.2764864837654386E-4</v>
      </c>
      <c r="Q56" s="520">
        <f t="shared" si="19"/>
        <v>-2.2764864837654386E-4</v>
      </c>
      <c r="R56" s="331"/>
      <c r="S56" s="256">
        <f t="shared" si="20"/>
        <v>5.6539078036552439</v>
      </c>
      <c r="T56" s="256">
        <f t="shared" si="21"/>
        <v>3.6772454033950908E-4</v>
      </c>
      <c r="U56" s="364">
        <f t="shared" si="22"/>
        <v>2.4999999998632401</v>
      </c>
    </row>
    <row r="57" spans="1:21" s="136" customFormat="1" ht="11.25" x14ac:dyDescent="0.2">
      <c r="A57" s="234"/>
      <c r="B57" s="417">
        <v>2.5999999998575398</v>
      </c>
      <c r="C57" s="130"/>
      <c r="D57" s="328">
        <f t="shared" si="9"/>
        <v>1.8384776309842892</v>
      </c>
      <c r="E57" s="328">
        <f t="shared" si="10"/>
        <v>3.3799999996296038E-4</v>
      </c>
      <c r="F57" s="376">
        <f t="shared" si="11"/>
        <v>3.0581397077302239</v>
      </c>
      <c r="G57" s="316">
        <f t="shared" si="12"/>
        <v>0.99888642141549711</v>
      </c>
      <c r="H57" s="316">
        <f t="shared" si="13"/>
        <v>1.1135785845028945E-3</v>
      </c>
      <c r="I57" s="316"/>
      <c r="J57" s="316">
        <f t="shared" si="14"/>
        <v>3.0397549314203811</v>
      </c>
      <c r="K57" s="316">
        <f t="shared" si="15"/>
        <v>0.9988161463782842</v>
      </c>
      <c r="L57" s="121"/>
      <c r="M57" s="325">
        <f t="shared" si="16"/>
        <v>5.6541354523036205</v>
      </c>
      <c r="N57" s="283">
        <f t="shared" si="17"/>
        <v>5.9537318871605294E-4</v>
      </c>
      <c r="O57" s="378"/>
      <c r="P57" s="532">
        <f t="shared" si="18"/>
        <v>3.2526544578104222E-4</v>
      </c>
      <c r="Q57" s="520">
        <f t="shared" si="19"/>
        <v>-3.2526544578104222E-4</v>
      </c>
      <c r="R57" s="331"/>
      <c r="S57" s="256">
        <f t="shared" si="20"/>
        <v>5.6541354523036205</v>
      </c>
      <c r="T57" s="256">
        <f t="shared" si="21"/>
        <v>5.9537318871605294E-4</v>
      </c>
      <c r="U57" s="364">
        <f t="shared" si="22"/>
        <v>2.5999999998575398</v>
      </c>
    </row>
    <row r="58" spans="1:21" ht="11.25" x14ac:dyDescent="0.2">
      <c r="A58" s="234"/>
      <c r="B58" s="417">
        <v>2.69999999985184</v>
      </c>
      <c r="C58" s="130"/>
      <c r="D58" s="328">
        <f t="shared" si="9"/>
        <v>1.9091883090989135</v>
      </c>
      <c r="E58" s="328">
        <f t="shared" si="10"/>
        <v>3.6449999995999681E-4</v>
      </c>
      <c r="F58" s="376">
        <f t="shared" si="11"/>
        <v>2.9455692863219518</v>
      </c>
      <c r="G58" s="316">
        <f t="shared" si="12"/>
        <v>0.99838819529693934</v>
      </c>
      <c r="H58" s="316">
        <f t="shared" si="13"/>
        <v>1.6118047030606597E-3</v>
      </c>
      <c r="I58" s="316"/>
      <c r="J58" s="316">
        <f t="shared" si="14"/>
        <v>2.9264774032309626</v>
      </c>
      <c r="K58" s="316">
        <f t="shared" si="15"/>
        <v>0.99828587795200618</v>
      </c>
      <c r="L58" s="121"/>
      <c r="M58" s="325">
        <f t="shared" si="16"/>
        <v>5.6544607177494015</v>
      </c>
      <c r="N58" s="283">
        <f t="shared" si="17"/>
        <v>9.2063863449709515E-4</v>
      </c>
      <c r="O58" s="378"/>
      <c r="P58" s="532">
        <f t="shared" si="18"/>
        <v>4.4737627933955082E-4</v>
      </c>
      <c r="Q58" s="520">
        <f t="shared" si="19"/>
        <v>-4.4737627933955082E-4</v>
      </c>
      <c r="R58" s="313"/>
      <c r="S58" s="256">
        <f t="shared" si="20"/>
        <v>5.6544607177494015</v>
      </c>
      <c r="T58" s="256">
        <f t="shared" si="21"/>
        <v>9.2063863449709515E-4</v>
      </c>
      <c r="U58" s="364">
        <f t="shared" si="22"/>
        <v>2.69999999985184</v>
      </c>
    </row>
    <row r="59" spans="1:21" ht="11.25" x14ac:dyDescent="0.2">
      <c r="A59" s="234"/>
      <c r="B59" s="417">
        <v>2.7999999998461398</v>
      </c>
      <c r="C59" s="130"/>
      <c r="D59" s="328">
        <f t="shared" si="9"/>
        <v>1.9798989872135375</v>
      </c>
      <c r="E59" s="328">
        <f t="shared" si="10"/>
        <v>3.9199999995691916E-4</v>
      </c>
      <c r="F59" s="376">
        <f t="shared" si="11"/>
        <v>2.8410648631135809</v>
      </c>
      <c r="G59" s="316">
        <f t="shared" si="12"/>
        <v>0.99775184169148168</v>
      </c>
      <c r="H59" s="316">
        <f t="shared" si="13"/>
        <v>2.2481583085183221E-3</v>
      </c>
      <c r="I59" s="316"/>
      <c r="J59" s="316">
        <f t="shared" si="14"/>
        <v>2.8212658732414453</v>
      </c>
      <c r="K59" s="316">
        <f t="shared" si="15"/>
        <v>0.99760827300443489</v>
      </c>
      <c r="L59" s="121"/>
      <c r="M59" s="325">
        <f t="shared" si="16"/>
        <v>5.6549080940287411</v>
      </c>
      <c r="N59" s="283">
        <f t="shared" si="17"/>
        <v>1.368014913836646E-3</v>
      </c>
      <c r="O59" s="378"/>
      <c r="P59" s="532">
        <f t="shared" si="18"/>
        <v>5.9543805024020457E-4</v>
      </c>
      <c r="Q59" s="520">
        <f t="shared" si="19"/>
        <v>-5.9543805024020457E-4</v>
      </c>
      <c r="R59" s="313"/>
      <c r="S59" s="256">
        <f t="shared" si="20"/>
        <v>5.6549080940287411</v>
      </c>
      <c r="T59" s="256">
        <f t="shared" si="21"/>
        <v>1.368014913836646E-3</v>
      </c>
      <c r="U59" s="364">
        <f t="shared" si="22"/>
        <v>2.7999999998461398</v>
      </c>
    </row>
    <row r="60" spans="1:21" ht="11.25" x14ac:dyDescent="0.2">
      <c r="A60" s="234"/>
      <c r="B60" s="417">
        <v>2.89999999984044</v>
      </c>
      <c r="C60" s="130"/>
      <c r="D60" s="328">
        <f t="shared" si="9"/>
        <v>2.050609665328162</v>
      </c>
      <c r="E60" s="328">
        <f t="shared" si="10"/>
        <v>4.2049999995372758E-4</v>
      </c>
      <c r="F60" s="376">
        <f t="shared" si="11"/>
        <v>2.7437920244982257</v>
      </c>
      <c r="G60" s="316">
        <f t="shared" si="12"/>
        <v>0.9969632998874457</v>
      </c>
      <c r="H60" s="316">
        <f t="shared" si="13"/>
        <v>3.0367001125543025E-3</v>
      </c>
      <c r="I60" s="316"/>
      <c r="J60" s="316">
        <f t="shared" si="14"/>
        <v>2.7232859278449442</v>
      </c>
      <c r="K60" s="316">
        <f t="shared" si="15"/>
        <v>0.99676819550457407</v>
      </c>
      <c r="L60" s="121"/>
      <c r="M60" s="325">
        <f t="shared" si="16"/>
        <v>5.6555035320789813</v>
      </c>
      <c r="N60" s="283">
        <f t="shared" si="17"/>
        <v>1.9634529640768505E-3</v>
      </c>
      <c r="O60" s="378"/>
      <c r="P60" s="532">
        <f t="shared" si="18"/>
        <v>7.7023113813368127E-4</v>
      </c>
      <c r="Q60" s="520">
        <f t="shared" si="19"/>
        <v>-7.7023113813368127E-4</v>
      </c>
      <c r="R60" s="313"/>
      <c r="S60" s="256">
        <f t="shared" si="20"/>
        <v>5.6555035320789813</v>
      </c>
      <c r="T60" s="256">
        <f t="shared" si="21"/>
        <v>1.9634529640768505E-3</v>
      </c>
      <c r="U60" s="364">
        <f t="shared" si="22"/>
        <v>2.89999999984044</v>
      </c>
    </row>
    <row r="61" spans="1:21" ht="11.25" x14ac:dyDescent="0.2">
      <c r="A61" s="234"/>
      <c r="B61" s="417">
        <v>2.9999999998347402</v>
      </c>
      <c r="C61" s="130"/>
      <c r="D61" s="328">
        <f t="shared" si="9"/>
        <v>2.1213203434427865</v>
      </c>
      <c r="E61" s="328">
        <f t="shared" si="10"/>
        <v>4.4999999995042202E-4</v>
      </c>
      <c r="F61" s="376">
        <f t="shared" si="11"/>
        <v>2.653027612016587</v>
      </c>
      <c r="G61" s="316">
        <f t="shared" si="12"/>
        <v>0.99601133276006004</v>
      </c>
      <c r="H61" s="316">
        <f t="shared" si="13"/>
        <v>3.9886672399399581E-3</v>
      </c>
      <c r="I61" s="316"/>
      <c r="J61" s="316">
        <f t="shared" si="14"/>
        <v>2.6318144085821591</v>
      </c>
      <c r="K61" s="316">
        <f t="shared" si="15"/>
        <v>0.99575348784395823</v>
      </c>
      <c r="L61" s="121"/>
      <c r="M61" s="325">
        <f t="shared" si="16"/>
        <v>5.6562737632171149</v>
      </c>
      <c r="N61" s="283">
        <f t="shared" si="17"/>
        <v>2.7336841022105318E-3</v>
      </c>
      <c r="O61" s="378"/>
      <c r="P61" s="532">
        <f t="shared" si="18"/>
        <v>9.7188743498577423E-4</v>
      </c>
      <c r="Q61" s="520">
        <f t="shared" si="19"/>
        <v>-9.7188743498577423E-4</v>
      </c>
      <c r="R61" s="313"/>
      <c r="S61" s="256">
        <f t="shared" si="20"/>
        <v>5.6562737632171149</v>
      </c>
      <c r="T61" s="256">
        <f t="shared" si="21"/>
        <v>2.7336841022105318E-3</v>
      </c>
      <c r="U61" s="364">
        <f t="shared" si="22"/>
        <v>2.9999999998347402</v>
      </c>
    </row>
    <row r="62" spans="1:21" ht="11.25" x14ac:dyDescent="0.2">
      <c r="A62" s="234"/>
      <c r="B62" s="417">
        <v>3.09999999982904</v>
      </c>
      <c r="C62" s="130"/>
      <c r="D62" s="328">
        <f t="shared" si="9"/>
        <v>2.1920310215574106</v>
      </c>
      <c r="E62" s="328">
        <f t="shared" si="10"/>
        <v>4.8049999994700238E-4</v>
      </c>
      <c r="F62" s="376">
        <f t="shared" si="11"/>
        <v>2.568141777978306</v>
      </c>
      <c r="G62" s="316">
        <f t="shared" si="12"/>
        <v>0.99488773358849492</v>
      </c>
      <c r="H62" s="316">
        <f t="shared" si="13"/>
        <v>5.1122664115050842E-3</v>
      </c>
      <c r="I62" s="316"/>
      <c r="J62" s="316">
        <f t="shared" si="14"/>
        <v>2.5462214677627317</v>
      </c>
      <c r="K62" s="316">
        <f t="shared" si="15"/>
        <v>0.99455519619103117</v>
      </c>
      <c r="L62" s="121"/>
      <c r="M62" s="325">
        <f t="shared" si="16"/>
        <v>5.6572456506521007</v>
      </c>
      <c r="N62" s="283">
        <f t="shared" si="17"/>
        <v>3.7055715371963061E-3</v>
      </c>
      <c r="O62" s="378"/>
      <c r="P62" s="532">
        <f t="shared" si="18"/>
        <v>1.1999529907029682E-3</v>
      </c>
      <c r="Q62" s="520">
        <f t="shared" si="19"/>
        <v>-1.1999529907029682E-3</v>
      </c>
      <c r="R62" s="313"/>
      <c r="S62" s="256">
        <f t="shared" si="20"/>
        <v>5.6572456506521007</v>
      </c>
      <c r="T62" s="256">
        <f t="shared" si="21"/>
        <v>3.7055715371963061E-3</v>
      </c>
      <c r="U62" s="364">
        <f t="shared" si="22"/>
        <v>3.09999999982904</v>
      </c>
    </row>
    <row r="63" spans="1:21" ht="11.25" x14ac:dyDescent="0.2">
      <c r="A63" s="234"/>
      <c r="B63" s="417">
        <v>3.1999999998233499</v>
      </c>
      <c r="C63" s="130"/>
      <c r="D63" s="328">
        <f t="shared" si="9"/>
        <v>2.2627416996720418</v>
      </c>
      <c r="E63" s="328">
        <f t="shared" si="10"/>
        <v>5.1199999994347195E-4</v>
      </c>
      <c r="F63" s="376">
        <f t="shared" si="11"/>
        <v>2.4885834056543112</v>
      </c>
      <c r="G63" s="316">
        <f t="shared" si="12"/>
        <v>0.99358734248651615</v>
      </c>
      <c r="H63" s="316">
        <f t="shared" si="13"/>
        <v>6.4126575134838548E-3</v>
      </c>
      <c r="I63" s="316"/>
      <c r="J63" s="316">
        <f t="shared" si="14"/>
        <v>2.465955988657591</v>
      </c>
      <c r="K63" s="316">
        <f t="shared" si="15"/>
        <v>0.99316759384355002</v>
      </c>
      <c r="L63" s="121"/>
      <c r="M63" s="325">
        <f t="shared" si="16"/>
        <v>5.6584456036428037</v>
      </c>
      <c r="N63" s="283">
        <f t="shared" si="17"/>
        <v>4.9055245278992743E-3</v>
      </c>
      <c r="O63" s="378"/>
      <c r="P63" s="532">
        <f t="shared" si="18"/>
        <v>1.453471865019651E-3</v>
      </c>
      <c r="Q63" s="520">
        <f t="shared" si="19"/>
        <v>-1.453471865019651E-3</v>
      </c>
      <c r="R63" s="313"/>
      <c r="S63" s="256">
        <f t="shared" si="20"/>
        <v>5.6584456036428037</v>
      </c>
      <c r="T63" s="256">
        <f t="shared" si="21"/>
        <v>4.9055245278992743E-3</v>
      </c>
      <c r="U63" s="364">
        <f t="shared" si="22"/>
        <v>3.1999999998233499</v>
      </c>
    </row>
    <row r="64" spans="1:21" ht="11.25" x14ac:dyDescent="0.2">
      <c r="A64" s="234"/>
      <c r="B64" s="417">
        <v>3.2999999998176501</v>
      </c>
      <c r="C64" s="130"/>
      <c r="D64" s="328">
        <f t="shared" si="9"/>
        <v>2.3334523777866663</v>
      </c>
      <c r="E64" s="328">
        <f t="shared" si="10"/>
        <v>5.4449999993982456E-4</v>
      </c>
      <c r="F64" s="376">
        <f t="shared" si="11"/>
        <v>2.4138681803433193</v>
      </c>
      <c r="G64" s="316">
        <f t="shared" si="12"/>
        <v>0.99210791414645993</v>
      </c>
      <c r="H64" s="316">
        <f t="shared" si="13"/>
        <v>7.8920858535400651E-3</v>
      </c>
      <c r="I64" s="316"/>
      <c r="J64" s="316">
        <f t="shared" si="14"/>
        <v>2.3905336565654527</v>
      </c>
      <c r="K64" s="316">
        <f t="shared" si="15"/>
        <v>0.99158804646665066</v>
      </c>
      <c r="L64" s="121"/>
      <c r="M64" s="325">
        <f t="shared" si="16"/>
        <v>5.6598990755078233</v>
      </c>
      <c r="N64" s="283">
        <f t="shared" si="17"/>
        <v>6.3589963929189253E-3</v>
      </c>
      <c r="O64" s="378"/>
      <c r="P64" s="532">
        <f t="shared" si="18"/>
        <v>1.731079811392533E-3</v>
      </c>
      <c r="Q64" s="520">
        <f t="shared" si="19"/>
        <v>-1.731079811392533E-3</v>
      </c>
      <c r="R64" s="313"/>
      <c r="S64" s="256">
        <f t="shared" si="20"/>
        <v>5.6598990755078233</v>
      </c>
      <c r="T64" s="256">
        <f t="shared" si="21"/>
        <v>6.3589963929189253E-3</v>
      </c>
      <c r="U64" s="364">
        <f t="shared" si="22"/>
        <v>3.2999999998176501</v>
      </c>
    </row>
    <row r="65" spans="1:21" ht="11.25" x14ac:dyDescent="0.2">
      <c r="A65" s="234"/>
      <c r="B65" s="417">
        <v>3.3999999998119499</v>
      </c>
      <c r="C65" s="130"/>
      <c r="D65" s="328">
        <f t="shared" si="9"/>
        <v>2.4041630559012903</v>
      </c>
      <c r="E65" s="328">
        <f t="shared" si="10"/>
        <v>5.7799999993606303E-4</v>
      </c>
      <c r="F65" s="376">
        <f t="shared" si="11"/>
        <v>2.3435687655441773</v>
      </c>
      <c r="G65" s="316">
        <f t="shared" si="12"/>
        <v>0.99044987953540176</v>
      </c>
      <c r="H65" s="316">
        <f t="shared" si="13"/>
        <v>9.550120464598244E-3</v>
      </c>
      <c r="I65" s="316"/>
      <c r="J65" s="316">
        <f t="shared" si="14"/>
        <v>2.3195271349851643</v>
      </c>
      <c r="K65" s="316">
        <f t="shared" si="15"/>
        <v>0.98981676421352827</v>
      </c>
      <c r="L65" s="121"/>
      <c r="M65" s="325">
        <f t="shared" si="16"/>
        <v>5.6616301553192159</v>
      </c>
      <c r="N65" s="283">
        <f t="shared" si="17"/>
        <v>8.0900762043114582E-3</v>
      </c>
      <c r="O65" s="378"/>
      <c r="P65" s="532">
        <f t="shared" si="18"/>
        <v>2.0310990368130888E-3</v>
      </c>
      <c r="Q65" s="520">
        <f t="shared" si="19"/>
        <v>-2.0310990368130888E-3</v>
      </c>
      <c r="R65" s="313"/>
      <c r="S65" s="256">
        <f t="shared" si="20"/>
        <v>5.6616301553192159</v>
      </c>
      <c r="T65" s="256">
        <f t="shared" si="21"/>
        <v>8.0900762043114582E-3</v>
      </c>
      <c r="U65" s="364">
        <f t="shared" si="22"/>
        <v>3.3999999998119499</v>
      </c>
    </row>
    <row r="66" spans="1:21" ht="11.25" x14ac:dyDescent="0.2">
      <c r="A66" s="234"/>
      <c r="B66" s="417">
        <v>3.4999999998062501</v>
      </c>
      <c r="C66" s="130"/>
      <c r="D66" s="328">
        <f t="shared" si="9"/>
        <v>2.4748737340159148</v>
      </c>
      <c r="E66" s="328">
        <f t="shared" si="10"/>
        <v>6.1249999993218736E-4</v>
      </c>
      <c r="F66" s="376">
        <f t="shared" si="11"/>
        <v>2.2773066632130119</v>
      </c>
      <c r="G66" s="316">
        <f t="shared" si="12"/>
        <v>0.98861604033893724</v>
      </c>
      <c r="H66" s="316">
        <f t="shared" si="13"/>
        <v>1.1383959661062759E-2</v>
      </c>
      <c r="I66" s="316"/>
      <c r="J66" s="316">
        <f t="shared" si="14"/>
        <v>2.2525579258728525</v>
      </c>
      <c r="K66" s="316">
        <f t="shared" si="15"/>
        <v>0.98785648174992569</v>
      </c>
      <c r="L66" s="121"/>
      <c r="M66" s="325">
        <f t="shared" si="16"/>
        <v>5.663661254356029</v>
      </c>
      <c r="N66" s="283">
        <f t="shared" si="17"/>
        <v>1.0121175241124547E-2</v>
      </c>
      <c r="O66" s="378"/>
      <c r="P66" s="532">
        <f t="shared" si="18"/>
        <v>2.3516278971271731E-3</v>
      </c>
      <c r="Q66" s="520">
        <f t="shared" si="19"/>
        <v>-2.3516278971271731E-3</v>
      </c>
      <c r="R66" s="313"/>
      <c r="S66" s="256">
        <f t="shared" si="20"/>
        <v>5.663661254356029</v>
      </c>
      <c r="T66" s="256">
        <f t="shared" si="21"/>
        <v>1.0121175241124547E-2</v>
      </c>
      <c r="U66" s="364">
        <f t="shared" si="22"/>
        <v>3.4999999998062501</v>
      </c>
    </row>
    <row r="67" spans="1:21" ht="11.25" x14ac:dyDescent="0.2">
      <c r="A67" s="234"/>
      <c r="B67" s="417">
        <v>3.5999999998005499</v>
      </c>
      <c r="C67" s="130"/>
      <c r="D67" s="328">
        <f t="shared" si="9"/>
        <v>2.5455844121305389</v>
      </c>
      <c r="E67" s="328">
        <f t="shared" si="10"/>
        <v>6.4799999992819787E-4</v>
      </c>
      <c r="F67" s="376">
        <f t="shared" si="11"/>
        <v>2.2147454306441596</v>
      </c>
      <c r="G67" s="316">
        <f t="shared" si="12"/>
        <v>0.98661122866521356</v>
      </c>
      <c r="H67" s="316">
        <f t="shared" si="13"/>
        <v>1.3388771334786442E-2</v>
      </c>
      <c r="I67" s="316"/>
      <c r="J67" s="316">
        <f t="shared" si="14"/>
        <v>2.1892895865228543</v>
      </c>
      <c r="K67" s="316">
        <f t="shared" si="15"/>
        <v>0.98571210062123649</v>
      </c>
      <c r="L67" s="121"/>
      <c r="M67" s="325">
        <f t="shared" si="16"/>
        <v>5.6660128822531561</v>
      </c>
      <c r="N67" s="283">
        <f t="shared" si="17"/>
        <v>1.247280313825172E-2</v>
      </c>
      <c r="O67" s="378"/>
      <c r="P67" s="532">
        <f t="shared" si="18"/>
        <v>2.6906216738780131E-3</v>
      </c>
      <c r="Q67" s="520">
        <f t="shared" si="19"/>
        <v>-2.6906216738780131E-3</v>
      </c>
      <c r="R67" s="313"/>
      <c r="S67" s="256">
        <f t="shared" si="20"/>
        <v>5.6660128822531561</v>
      </c>
      <c r="T67" s="256">
        <f t="shared" si="21"/>
        <v>1.247280313825172E-2</v>
      </c>
      <c r="U67" s="364">
        <f t="shared" si="22"/>
        <v>3.5999999998005499</v>
      </c>
    </row>
    <row r="68" spans="1:21" ht="11.25" x14ac:dyDescent="0.2">
      <c r="A68" s="234"/>
      <c r="B68" s="417">
        <v>3.6999999997948501</v>
      </c>
      <c r="C68" s="130"/>
      <c r="D68" s="328">
        <f t="shared" si="9"/>
        <v>2.6162950902451629</v>
      </c>
      <c r="E68" s="328">
        <f t="shared" si="10"/>
        <v>6.8449999992409446E-4</v>
      </c>
      <c r="F68" s="376">
        <f t="shared" si="11"/>
        <v>2.1555849973163523</v>
      </c>
      <c r="G68" s="316">
        <f t="shared" si="12"/>
        <v>0.98444195746269769</v>
      </c>
      <c r="H68" s="316">
        <f t="shared" si="13"/>
        <v>1.5558042537302308E-2</v>
      </c>
      <c r="I68" s="316"/>
      <c r="J68" s="316">
        <f t="shared" si="14"/>
        <v>2.1294220464139006</v>
      </c>
      <c r="K68" s="316">
        <f t="shared" si="15"/>
        <v>0.98339032097417833</v>
      </c>
      <c r="L68" s="121"/>
      <c r="M68" s="325">
        <f t="shared" si="16"/>
        <v>5.6687035039270341</v>
      </c>
      <c r="N68" s="283">
        <f t="shared" si="17"/>
        <v>1.5163424812129733E-2</v>
      </c>
      <c r="O68" s="378"/>
      <c r="P68" s="532">
        <f t="shared" si="18"/>
        <v>3.0459624070857672E-3</v>
      </c>
      <c r="Q68" s="520">
        <f t="shared" si="19"/>
        <v>-3.0459624070857672E-3</v>
      </c>
      <c r="R68" s="313"/>
      <c r="S68" s="256">
        <f t="shared" si="20"/>
        <v>5.6687035039270341</v>
      </c>
      <c r="T68" s="256">
        <f t="shared" si="21"/>
        <v>1.5163424812129733E-2</v>
      </c>
      <c r="U68" s="364">
        <f t="shared" si="22"/>
        <v>3.6999999997948501</v>
      </c>
    </row>
    <row r="69" spans="1:21" ht="11.25" x14ac:dyDescent="0.2">
      <c r="A69" s="234"/>
      <c r="B69" s="417">
        <v>3.79999999978916</v>
      </c>
      <c r="C69" s="130"/>
      <c r="D69" s="328">
        <f t="shared" si="9"/>
        <v>2.6870057683597945</v>
      </c>
      <c r="E69" s="328">
        <f t="shared" si="10"/>
        <v>7.2199999991988091E-4</v>
      </c>
      <c r="F69" s="376">
        <f t="shared" si="11"/>
        <v>2.0995568790789756</v>
      </c>
      <c r="G69" s="316">
        <f t="shared" si="12"/>
        <v>0.98211608031517539</v>
      </c>
      <c r="H69" s="316">
        <f t="shared" si="13"/>
        <v>1.7883919684824612E-2</v>
      </c>
      <c r="I69" s="316"/>
      <c r="J69" s="316">
        <f t="shared" si="14"/>
        <v>2.0726868213953775</v>
      </c>
      <c r="K69" s="316">
        <f t="shared" si="15"/>
        <v>0.98089928248418634</v>
      </c>
      <c r="L69" s="121"/>
      <c r="M69" s="325">
        <f t="shared" si="16"/>
        <v>5.6717494663341199</v>
      </c>
      <c r="N69" s="283">
        <f t="shared" si="17"/>
        <v>1.82093872192155E-2</v>
      </c>
      <c r="O69" s="378"/>
      <c r="P69" s="532">
        <f t="shared" si="18"/>
        <v>3.4155171108807281E-3</v>
      </c>
      <c r="Q69" s="520">
        <f t="shared" si="19"/>
        <v>-3.4155171108807281E-3</v>
      </c>
      <c r="R69" s="313"/>
      <c r="S69" s="256">
        <f t="shared" si="20"/>
        <v>5.6717494663341199</v>
      </c>
      <c r="T69" s="256">
        <f t="shared" si="21"/>
        <v>1.82093872192155E-2</v>
      </c>
      <c r="U69" s="364">
        <f t="shared" si="22"/>
        <v>3.79999999978916</v>
      </c>
    </row>
    <row r="70" spans="1:21" ht="11.25" x14ac:dyDescent="0.2">
      <c r="A70" s="234"/>
      <c r="B70" s="417">
        <v>3.8999999997834598</v>
      </c>
      <c r="C70" s="130"/>
      <c r="D70" s="328">
        <f t="shared" si="9"/>
        <v>2.7577164464744186</v>
      </c>
      <c r="E70" s="328">
        <f t="shared" si="10"/>
        <v>7.6049999991554943E-4</v>
      </c>
      <c r="F70" s="376">
        <f t="shared" si="11"/>
        <v>2.0464201286173926</v>
      </c>
      <c r="G70" s="316">
        <f t="shared" si="12"/>
        <v>0.97964247332225707</v>
      </c>
      <c r="H70" s="316">
        <f t="shared" si="13"/>
        <v>2.0357526677742932E-2</v>
      </c>
      <c r="I70" s="316"/>
      <c r="J70" s="316">
        <f t="shared" si="14"/>
        <v>2.0188429641526486</v>
      </c>
      <c r="K70" s="316">
        <f t="shared" si="15"/>
        <v>0.97824822804796552</v>
      </c>
      <c r="L70" s="121"/>
      <c r="M70" s="325">
        <f t="shared" si="16"/>
        <v>5.6751649834450006</v>
      </c>
      <c r="N70" s="283">
        <f t="shared" si="17"/>
        <v>2.1624904330096228E-2</v>
      </c>
      <c r="O70" s="378"/>
      <c r="P70" s="532">
        <f t="shared" si="18"/>
        <v>3.797184632063022E-3</v>
      </c>
      <c r="Q70" s="520">
        <f t="shared" si="19"/>
        <v>-3.797184632063022E-3</v>
      </c>
      <c r="R70" s="313"/>
      <c r="S70" s="256">
        <f t="shared" si="20"/>
        <v>5.6751649834450006</v>
      </c>
      <c r="T70" s="256">
        <f t="shared" si="21"/>
        <v>2.1624904330096228E-2</v>
      </c>
      <c r="U70" s="364">
        <f t="shared" si="22"/>
        <v>3.8999999997834598</v>
      </c>
    </row>
    <row r="71" spans="1:21" ht="11.25" x14ac:dyDescent="0.2">
      <c r="A71" s="234"/>
      <c r="B71" s="417">
        <v>3.99999999977776</v>
      </c>
      <c r="C71" s="130"/>
      <c r="D71" s="328">
        <f t="shared" si="9"/>
        <v>2.8284271245890427</v>
      </c>
      <c r="E71" s="328">
        <f t="shared" si="10"/>
        <v>7.9999999991110392E-4</v>
      </c>
      <c r="F71" s="376">
        <f t="shared" si="11"/>
        <v>1.9959578933484134</v>
      </c>
      <c r="G71" s="316">
        <f t="shared" si="12"/>
        <v>0.97703074688468616</v>
      </c>
      <c r="H71" s="316">
        <f t="shared" si="13"/>
        <v>2.2969253115313837E-2</v>
      </c>
      <c r="I71" s="316"/>
      <c r="J71" s="316">
        <f t="shared" si="14"/>
        <v>1.9676736221025231</v>
      </c>
      <c r="K71" s="316">
        <f t="shared" si="15"/>
        <v>0.97544719862714468</v>
      </c>
      <c r="L71" s="121"/>
      <c r="M71" s="325">
        <f t="shared" si="16"/>
        <v>5.6789621680770637</v>
      </c>
      <c r="N71" s="283">
        <f t="shared" si="17"/>
        <v>2.5422088962159251E-2</v>
      </c>
      <c r="O71" s="378"/>
      <c r="P71" s="532">
        <f t="shared" si="18"/>
        <v>4.188931997958889E-3</v>
      </c>
      <c r="Q71" s="520">
        <f t="shared" si="19"/>
        <v>-4.188931997958889E-3</v>
      </c>
      <c r="R71" s="313"/>
      <c r="S71" s="256">
        <f t="shared" si="20"/>
        <v>5.6789621680770637</v>
      </c>
      <c r="T71" s="256">
        <f t="shared" si="21"/>
        <v>2.5422088962159251E-2</v>
      </c>
      <c r="U71" s="364">
        <f t="shared" si="22"/>
        <v>3.99999999977776</v>
      </c>
    </row>
    <row r="72" spans="1:21" ht="11.25" x14ac:dyDescent="0.2">
      <c r="A72" s="234"/>
      <c r="B72" s="417">
        <v>4.0999999997720602</v>
      </c>
      <c r="C72" s="130"/>
      <c r="D72" s="328">
        <f t="shared" si="9"/>
        <v>2.8991378027036672</v>
      </c>
      <c r="E72" s="328">
        <f t="shared" si="10"/>
        <v>8.4049999990654469E-4</v>
      </c>
      <c r="F72" s="376">
        <f t="shared" si="11"/>
        <v>1.9479744770384329</v>
      </c>
      <c r="G72" s="316">
        <f t="shared" si="12"/>
        <v>0.97429099141221098</v>
      </c>
      <c r="H72" s="316">
        <f t="shared" si="13"/>
        <v>2.5709008587789017E-2</v>
      </c>
      <c r="I72" s="316"/>
      <c r="J72" s="316">
        <f t="shared" si="14"/>
        <v>1.9189830990113961</v>
      </c>
      <c r="K72" s="316">
        <f t="shared" si="15"/>
        <v>0.97250676359962218</v>
      </c>
      <c r="L72" s="121"/>
      <c r="M72" s="325">
        <f t="shared" si="16"/>
        <v>5.6831511000750226</v>
      </c>
      <c r="N72" s="283">
        <f t="shared" si="17"/>
        <v>2.961102096011814E-2</v>
      </c>
      <c r="O72" s="378"/>
      <c r="P72" s="532">
        <f t="shared" si="18"/>
        <v>4.5888214244342862E-3</v>
      </c>
      <c r="Q72" s="520">
        <f t="shared" si="19"/>
        <v>-4.5888214244342862E-3</v>
      </c>
      <c r="R72" s="313"/>
      <c r="S72" s="256">
        <f t="shared" si="20"/>
        <v>5.6831511000750226</v>
      </c>
      <c r="T72" s="256">
        <f t="shared" si="21"/>
        <v>2.961102096011814E-2</v>
      </c>
      <c r="U72" s="364">
        <f t="shared" si="22"/>
        <v>4.0999999997720602</v>
      </c>
    </row>
    <row r="73" spans="1:21" ht="11.25" x14ac:dyDescent="0.2">
      <c r="A73" s="234"/>
      <c r="B73" s="417">
        <v>4.1999999997663604</v>
      </c>
      <c r="C73" s="130"/>
      <c r="D73" s="328">
        <f t="shared" si="9"/>
        <v>2.9698484808182917</v>
      </c>
      <c r="E73" s="328">
        <f t="shared" si="10"/>
        <v>8.8199999990187122E-4</v>
      </c>
      <c r="F73" s="376">
        <f t="shared" si="11"/>
        <v>1.9022928211903805</v>
      </c>
      <c r="G73" s="316">
        <f t="shared" si="12"/>
        <v>0.97143355816145971</v>
      </c>
      <c r="H73" s="316">
        <f t="shared" si="13"/>
        <v>2.8566441838540291E-2</v>
      </c>
      <c r="I73" s="316"/>
      <c r="J73" s="316">
        <f t="shared" si="14"/>
        <v>1.8725943363821975</v>
      </c>
      <c r="K73" s="316">
        <f t="shared" si="15"/>
        <v>0.96943778799090696</v>
      </c>
      <c r="L73" s="121"/>
      <c r="M73" s="325">
        <f t="shared" si="16"/>
        <v>5.6877399214994568</v>
      </c>
      <c r="N73" s="283">
        <f t="shared" si="17"/>
        <v>3.4199842384552426E-2</v>
      </c>
      <c r="O73" s="378"/>
      <c r="P73" s="532">
        <f t="shared" si="18"/>
        <v>4.9950292903844229E-3</v>
      </c>
      <c r="Q73" s="520">
        <f t="shared" si="19"/>
        <v>-4.9950292903844229E-3</v>
      </c>
      <c r="R73" s="313"/>
      <c r="S73" s="256">
        <f t="shared" si="20"/>
        <v>5.6877399214994568</v>
      </c>
      <c r="T73" s="256">
        <f t="shared" si="21"/>
        <v>3.4199842384552426E-2</v>
      </c>
      <c r="U73" s="364">
        <f t="shared" si="22"/>
        <v>4.1999999997663604</v>
      </c>
    </row>
    <row r="74" spans="1:21" ht="11.25" x14ac:dyDescent="0.2">
      <c r="A74" s="234"/>
      <c r="B74" s="417">
        <v>4.2999999997606597</v>
      </c>
      <c r="C74" s="130"/>
      <c r="D74" s="328">
        <f t="shared" si="9"/>
        <v>3.0405591589329153</v>
      </c>
      <c r="E74" s="328">
        <f t="shared" si="10"/>
        <v>9.2449999989708371E-4</v>
      </c>
      <c r="F74" s="376">
        <f t="shared" si="11"/>
        <v>1.8587523378650528</v>
      </c>
      <c r="G74" s="316">
        <f t="shared" si="12"/>
        <v>0.96846887444211061</v>
      </c>
      <c r="H74" s="316">
        <f t="shared" si="13"/>
        <v>3.1531125557889395E-2</v>
      </c>
      <c r="I74" s="316"/>
      <c r="J74" s="316">
        <f t="shared" si="14"/>
        <v>1.8283467462757237</v>
      </c>
      <c r="K74" s="316">
        <f t="shared" si="15"/>
        <v>0.96625123586175776</v>
      </c>
      <c r="L74" s="121"/>
      <c r="M74" s="325">
        <f t="shared" si="16"/>
        <v>5.6927349507898413</v>
      </c>
      <c r="N74" s="283">
        <f t="shared" si="17"/>
        <v>3.9194871674936849E-2</v>
      </c>
      <c r="O74" s="378"/>
      <c r="P74" s="532">
        <f t="shared" si="18"/>
        <v>5.4058583919101011E-3</v>
      </c>
      <c r="Q74" s="520">
        <f t="shared" si="19"/>
        <v>-5.4058583919101011E-3</v>
      </c>
      <c r="R74" s="313"/>
      <c r="S74" s="256">
        <f t="shared" si="20"/>
        <v>5.6927349507898413</v>
      </c>
      <c r="T74" s="256">
        <f t="shared" si="21"/>
        <v>3.9194871674936849E-2</v>
      </c>
      <c r="U74" s="364">
        <f t="shared" si="22"/>
        <v>4.2999999997606597</v>
      </c>
    </row>
    <row r="75" spans="1:21" ht="11.25" x14ac:dyDescent="0.2">
      <c r="A75" s="234"/>
      <c r="B75" s="417">
        <v>4.3999999997549599</v>
      </c>
      <c r="C75" s="130"/>
      <c r="D75" s="328">
        <f t="shared" si="9"/>
        <v>3.1112698370475398</v>
      </c>
      <c r="E75" s="328">
        <f t="shared" si="10"/>
        <v>9.6799999989218228E-4</v>
      </c>
      <c r="F75" s="376">
        <f t="shared" si="11"/>
        <v>1.8172070380268082</v>
      </c>
      <c r="G75" s="316">
        <f t="shared" si="12"/>
        <v>0.96540729113763768</v>
      </c>
      <c r="H75" s="316">
        <f t="shared" si="13"/>
        <v>3.459270886236232E-2</v>
      </c>
      <c r="I75" s="316"/>
      <c r="J75" s="316">
        <f t="shared" si="14"/>
        <v>1.7860943396563327</v>
      </c>
      <c r="K75" s="316">
        <f t="shared" si="15"/>
        <v>0.96295800774852602</v>
      </c>
      <c r="L75" s="121"/>
      <c r="M75" s="325">
        <f t="shared" si="16"/>
        <v>5.6981408091817514</v>
      </c>
      <c r="N75" s="283">
        <f t="shared" si="17"/>
        <v>4.460073006684695E-2</v>
      </c>
      <c r="O75" s="378"/>
      <c r="P75" s="532">
        <f t="shared" si="18"/>
        <v>5.8197447161205673E-3</v>
      </c>
      <c r="Q75" s="520">
        <f t="shared" si="19"/>
        <v>-5.8197447161205673E-3</v>
      </c>
      <c r="R75" s="313"/>
      <c r="S75" s="256">
        <f t="shared" si="20"/>
        <v>5.6981408091817514</v>
      </c>
      <c r="T75" s="256">
        <f t="shared" si="21"/>
        <v>4.460073006684695E-2</v>
      </c>
      <c r="U75" s="364">
        <f t="shared" si="22"/>
        <v>4.3999999997549599</v>
      </c>
    </row>
    <row r="76" spans="1:21" ht="11.25" x14ac:dyDescent="0.2">
      <c r="A76" s="234"/>
      <c r="B76" s="417">
        <v>4.4999999997492699</v>
      </c>
      <c r="C76" s="130"/>
      <c r="D76" s="328">
        <f t="shared" si="9"/>
        <v>3.181980515162171</v>
      </c>
      <c r="E76" s="328">
        <f t="shared" si="10"/>
        <v>1.0124999998871714E-3</v>
      </c>
      <c r="F76" s="376">
        <f t="shared" si="11"/>
        <v>1.7775239094431716</v>
      </c>
      <c r="G76" s="316">
        <f t="shared" si="12"/>
        <v>0.96225895971668007</v>
      </c>
      <c r="H76" s="316">
        <f t="shared" si="13"/>
        <v>3.7741040283319927E-2</v>
      </c>
      <c r="I76" s="316"/>
      <c r="J76" s="316">
        <f t="shared" si="14"/>
        <v>1.74570410429155</v>
      </c>
      <c r="K76" s="316">
        <f t="shared" si="15"/>
        <v>0.95956880922532617</v>
      </c>
      <c r="L76" s="121"/>
      <c r="M76" s="325">
        <f t="shared" si="16"/>
        <v>5.7039605538978719</v>
      </c>
      <c r="N76" s="283">
        <f t="shared" si="17"/>
        <v>5.0420474782967517E-2</v>
      </c>
      <c r="O76" s="378"/>
      <c r="P76" s="532">
        <f t="shared" si="18"/>
        <v>6.2352598562540607E-3</v>
      </c>
      <c r="Q76" s="520">
        <f t="shared" si="19"/>
        <v>-6.2352598562540607E-3</v>
      </c>
      <c r="R76" s="313"/>
      <c r="S76" s="256">
        <f t="shared" si="20"/>
        <v>5.7039605538978719</v>
      </c>
      <c r="T76" s="256">
        <f t="shared" si="21"/>
        <v>5.0420474782967517E-2</v>
      </c>
      <c r="U76" s="364">
        <f t="shared" si="22"/>
        <v>4.4999999997492699</v>
      </c>
    </row>
    <row r="77" spans="1:21" ht="11.25" x14ac:dyDescent="0.2">
      <c r="A77" s="234"/>
      <c r="B77" s="417">
        <v>4.5999999997435701</v>
      </c>
      <c r="C77" s="130"/>
      <c r="D77" s="328">
        <f t="shared" si="9"/>
        <v>3.2526911932767955</v>
      </c>
      <c r="E77" s="328">
        <f t="shared" si="10"/>
        <v>1.0579999998820424E-3</v>
      </c>
      <c r="F77" s="376">
        <f t="shared" si="11"/>
        <v>1.7395815061627631</v>
      </c>
      <c r="G77" s="316">
        <f t="shared" si="12"/>
        <v>0.95903373552711058</v>
      </c>
      <c r="H77" s="316">
        <f t="shared" si="13"/>
        <v>4.0966264472889424E-2</v>
      </c>
      <c r="I77" s="316"/>
      <c r="J77" s="316">
        <f t="shared" si="14"/>
        <v>1.7070545942299951</v>
      </c>
      <c r="K77" s="316">
        <f t="shared" si="15"/>
        <v>0.95609404723960456</v>
      </c>
      <c r="L77" s="121"/>
      <c r="M77" s="325">
        <f t="shared" si="16"/>
        <v>5.710195813754126</v>
      </c>
      <c r="N77" s="283">
        <f t="shared" si="17"/>
        <v>5.6655734639221578E-2</v>
      </c>
      <c r="O77" s="378"/>
      <c r="P77" s="532">
        <f t="shared" si="18"/>
        <v>6.6511100492192554E-3</v>
      </c>
      <c r="Q77" s="520">
        <f t="shared" si="19"/>
        <v>-6.6511100492192554E-3</v>
      </c>
      <c r="R77" s="313"/>
      <c r="S77" s="256">
        <f t="shared" si="20"/>
        <v>5.710195813754126</v>
      </c>
      <c r="T77" s="256">
        <f t="shared" si="21"/>
        <v>5.6655734639221578E-2</v>
      </c>
      <c r="U77" s="364">
        <f t="shared" si="22"/>
        <v>4.5999999997435701</v>
      </c>
    </row>
    <row r="78" spans="1:21" ht="11.25" x14ac:dyDescent="0.2">
      <c r="A78" s="234"/>
      <c r="B78" s="417">
        <v>4.6999999997378703</v>
      </c>
      <c r="C78" s="130"/>
      <c r="D78" s="328">
        <f t="shared" si="9"/>
        <v>3.32340187139142</v>
      </c>
      <c r="E78" s="328">
        <f t="shared" si="10"/>
        <v>1.1044999998767989E-3</v>
      </c>
      <c r="F78" s="376">
        <f t="shared" si="11"/>
        <v>1.7032687180598409</v>
      </c>
      <c r="G78" s="316">
        <f t="shared" si="12"/>
        <v>0.95574110405525015</v>
      </c>
      <c r="H78" s="316">
        <f t="shared" si="13"/>
        <v>4.4258895944749854E-2</v>
      </c>
      <c r="I78" s="316"/>
      <c r="J78" s="316">
        <f t="shared" si="14"/>
        <v>1.6700346993459267</v>
      </c>
      <c r="K78" s="316">
        <f t="shared" si="15"/>
        <v>0.95254375074672659</v>
      </c>
      <c r="L78" s="121"/>
      <c r="M78" s="325">
        <f t="shared" si="16"/>
        <v>5.7168469238033452</v>
      </c>
      <c r="N78" s="283">
        <f t="shared" si="17"/>
        <v>6.3306844688440833E-2</v>
      </c>
      <c r="O78" s="378"/>
      <c r="P78" s="532">
        <f t="shared" si="18"/>
        <v>7.066132672704839E-3</v>
      </c>
      <c r="Q78" s="520">
        <f t="shared" si="19"/>
        <v>-7.066132672704839E-3</v>
      </c>
      <c r="R78" s="313"/>
      <c r="S78" s="256">
        <f t="shared" si="20"/>
        <v>5.7168469238033452</v>
      </c>
      <c r="T78" s="256">
        <f t="shared" si="21"/>
        <v>6.3306844688440833E-2</v>
      </c>
      <c r="U78" s="364">
        <f t="shared" si="22"/>
        <v>4.6999999997378703</v>
      </c>
    </row>
    <row r="79" spans="1:21" ht="11.25" x14ac:dyDescent="0.2">
      <c r="A79" s="234"/>
      <c r="B79" s="417">
        <v>4.7999999997321696</v>
      </c>
      <c r="C79" s="130"/>
      <c r="D79" s="328">
        <f t="shared" si="9"/>
        <v>3.3941125495060436</v>
      </c>
      <c r="E79" s="328">
        <f t="shared" si="10"/>
        <v>1.1519999998714416E-3</v>
      </c>
      <c r="F79" s="376">
        <f t="shared" si="11"/>
        <v>1.6684836941858134</v>
      </c>
      <c r="G79" s="316">
        <f t="shared" si="12"/>
        <v>0.95239012690887903</v>
      </c>
      <c r="H79" s="316">
        <f t="shared" si="13"/>
        <v>4.7609873091120969E-2</v>
      </c>
      <c r="I79" s="316"/>
      <c r="J79" s="316">
        <f t="shared" si="14"/>
        <v>1.6345425686907531</v>
      </c>
      <c r="K79" s="316">
        <f t="shared" si="15"/>
        <v>0.94892751224125749</v>
      </c>
      <c r="L79" s="121"/>
      <c r="M79" s="325">
        <f t="shared" si="16"/>
        <v>5.7239130564760501</v>
      </c>
      <c r="N79" s="283">
        <f t="shared" si="17"/>
        <v>7.0372977361145672E-2</v>
      </c>
      <c r="O79" s="378"/>
      <c r="P79" s="532">
        <f t="shared" si="18"/>
        <v>7.479290900334945E-3</v>
      </c>
      <c r="Q79" s="520">
        <f t="shared" si="19"/>
        <v>-7.479290900334945E-3</v>
      </c>
      <c r="R79" s="313"/>
      <c r="S79" s="256">
        <f t="shared" si="20"/>
        <v>5.7239130564760501</v>
      </c>
      <c r="T79" s="256">
        <f t="shared" si="21"/>
        <v>7.0372977361145672E-2</v>
      </c>
      <c r="U79" s="364">
        <f t="shared" si="22"/>
        <v>4.7999999997321696</v>
      </c>
    </row>
    <row r="80" spans="1:21" ht="11.25" x14ac:dyDescent="0.2">
      <c r="A80" s="234"/>
      <c r="B80" s="417">
        <v>4.8999999997264698</v>
      </c>
      <c r="C80" s="130"/>
      <c r="D80" s="328">
        <f t="shared" si="9"/>
        <v>3.4648232276206681</v>
      </c>
      <c r="E80" s="328">
        <f t="shared" si="10"/>
        <v>1.2004999998659702E-3</v>
      </c>
      <c r="F80" s="376">
        <f t="shared" si="11"/>
        <v>1.6351328979552364</v>
      </c>
      <c r="G80" s="316">
        <f t="shared" si="12"/>
        <v>0.94898940447706248</v>
      </c>
      <c r="H80" s="316">
        <f t="shared" si="13"/>
        <v>5.1010595522937519E-2</v>
      </c>
      <c r="I80" s="316"/>
      <c r="J80" s="316">
        <f t="shared" si="14"/>
        <v>1.6004846656790297</v>
      </c>
      <c r="K80" s="316">
        <f t="shared" si="15"/>
        <v>0.94525444698106786</v>
      </c>
      <c r="L80" s="121"/>
      <c r="M80" s="325">
        <f t="shared" si="16"/>
        <v>5.731392347376385</v>
      </c>
      <c r="N80" s="283">
        <f t="shared" si="17"/>
        <v>7.7852268261480617E-2</v>
      </c>
      <c r="O80" s="378"/>
      <c r="P80" s="532">
        <f t="shared" si="18"/>
        <v>7.8896670867010243E-3</v>
      </c>
      <c r="Q80" s="520">
        <f t="shared" si="19"/>
        <v>-7.8896670867010243E-3</v>
      </c>
      <c r="R80" s="313"/>
      <c r="S80" s="256">
        <f t="shared" si="20"/>
        <v>5.731392347376385</v>
      </c>
      <c r="T80" s="256">
        <f t="shared" si="21"/>
        <v>7.7852268261480617E-2</v>
      </c>
      <c r="U80" s="364">
        <f t="shared" si="22"/>
        <v>4.8999999997264698</v>
      </c>
    </row>
    <row r="81" spans="1:21" ht="11.25" x14ac:dyDescent="0.2">
      <c r="A81" s="234"/>
      <c r="B81" s="417">
        <v>4.99999999972077</v>
      </c>
      <c r="C81" s="130"/>
      <c r="D81" s="328">
        <f t="shared" si="9"/>
        <v>3.5355339057352926</v>
      </c>
      <c r="E81" s="328">
        <f t="shared" si="10"/>
        <v>1.2499999998603851E-3</v>
      </c>
      <c r="F81" s="376">
        <f t="shared" si="11"/>
        <v>1.6031302757095041</v>
      </c>
      <c r="G81" s="316">
        <f t="shared" si="12"/>
        <v>0.94554705248238069</v>
      </c>
      <c r="H81" s="316">
        <f t="shared" si="13"/>
        <v>5.445294751761931E-2</v>
      </c>
      <c r="I81" s="316"/>
      <c r="J81" s="316">
        <f t="shared" si="14"/>
        <v>1.5677749366521512</v>
      </c>
      <c r="K81" s="316">
        <f t="shared" si="15"/>
        <v>0.94153316697227052</v>
      </c>
      <c r="L81" s="121"/>
      <c r="M81" s="325">
        <f t="shared" si="16"/>
        <v>5.7392820144630861</v>
      </c>
      <c r="N81" s="283">
        <f t="shared" si="17"/>
        <v>8.5741935348181642E-2</v>
      </c>
      <c r="O81" s="378"/>
      <c r="P81" s="532">
        <f t="shared" si="18"/>
        <v>8.2964553403712671E-3</v>
      </c>
      <c r="Q81" s="520">
        <f t="shared" si="19"/>
        <v>-8.2964553403712671E-3</v>
      </c>
      <c r="R81" s="313"/>
      <c r="S81" s="256">
        <f t="shared" si="20"/>
        <v>5.7392820144630861</v>
      </c>
      <c r="T81" s="256">
        <f t="shared" si="21"/>
        <v>8.5741935348181642E-2</v>
      </c>
      <c r="U81" s="364">
        <f t="shared" si="22"/>
        <v>4.99999999972077</v>
      </c>
    </row>
    <row r="82" spans="1:21" ht="11.25" x14ac:dyDescent="0.2">
      <c r="A82" s="234"/>
      <c r="B82" s="417">
        <v>5.0999999997150702</v>
      </c>
      <c r="C82" s="130"/>
      <c r="D82" s="328">
        <f t="shared" si="9"/>
        <v>3.6062445838499166</v>
      </c>
      <c r="E82" s="328">
        <f t="shared" si="10"/>
        <v>1.3004999998546857E-3</v>
      </c>
      <c r="F82" s="376">
        <f t="shared" si="11"/>
        <v>1.5723965230965671</v>
      </c>
      <c r="G82" s="316">
        <f t="shared" si="12"/>
        <v>0.94207068993611898</v>
      </c>
      <c r="H82" s="316">
        <f t="shared" si="13"/>
        <v>5.7929310063881023E-2</v>
      </c>
      <c r="I82" s="316"/>
      <c r="J82" s="316">
        <f t="shared" si="14"/>
        <v>1.5363340772580678</v>
      </c>
      <c r="K82" s="316">
        <f t="shared" si="15"/>
        <v>0.93777176709029442</v>
      </c>
      <c r="L82" s="121"/>
      <c r="M82" s="325">
        <f t="shared" si="16"/>
        <v>5.7475784698034573</v>
      </c>
      <c r="N82" s="283">
        <f t="shared" si="17"/>
        <v>9.4038390688552909E-2</v>
      </c>
      <c r="O82" s="378"/>
      <c r="P82" s="532">
        <f t="shared" si="18"/>
        <v>8.6989536478512264E-3</v>
      </c>
      <c r="Q82" s="520">
        <f t="shared" si="19"/>
        <v>-8.6989536478512264E-3</v>
      </c>
      <c r="R82" s="313"/>
      <c r="S82" s="256">
        <f t="shared" si="20"/>
        <v>5.7475784698034573</v>
      </c>
      <c r="T82" s="256">
        <f t="shared" si="21"/>
        <v>9.4038390688552909E-2</v>
      </c>
      <c r="U82" s="364">
        <f t="shared" si="22"/>
        <v>5.0999999997150702</v>
      </c>
    </row>
    <row r="83" spans="1:21" ht="11.25" x14ac:dyDescent="0.2">
      <c r="A83" s="234"/>
      <c r="B83" s="417">
        <v>5.1999999997093802</v>
      </c>
      <c r="C83" s="130"/>
      <c r="D83" s="328">
        <f t="shared" si="9"/>
        <v>3.6769552619645482</v>
      </c>
      <c r="E83" s="328">
        <f t="shared" si="10"/>
        <v>1.3519999998488777E-3</v>
      </c>
      <c r="F83" s="376">
        <f t="shared" si="11"/>
        <v>1.5428584360991449</v>
      </c>
      <c r="G83" s="316">
        <f t="shared" si="12"/>
        <v>0.93856743630970219</v>
      </c>
      <c r="H83" s="316">
        <f t="shared" si="13"/>
        <v>6.1432563690297814E-2</v>
      </c>
      <c r="I83" s="316"/>
      <c r="J83" s="316">
        <f t="shared" si="14"/>
        <v>1.5060888834794994</v>
      </c>
      <c r="K83" s="316">
        <f t="shared" si="15"/>
        <v>0.93397782102888727</v>
      </c>
      <c r="L83" s="121"/>
      <c r="M83" s="325">
        <f t="shared" si="16"/>
        <v>5.7562774234513086</v>
      </c>
      <c r="N83" s="283">
        <f t="shared" si="17"/>
        <v>0.10273734433640413</v>
      </c>
      <c r="O83" s="378"/>
      <c r="P83" s="532">
        <f t="shared" si="18"/>
        <v>9.0965558276963066E-3</v>
      </c>
      <c r="Q83" s="520">
        <f t="shared" si="19"/>
        <v>-9.0965558276963066E-3</v>
      </c>
      <c r="R83" s="313"/>
      <c r="S83" s="256">
        <f t="shared" si="20"/>
        <v>5.7562774234513086</v>
      </c>
      <c r="T83" s="256">
        <f t="shared" si="21"/>
        <v>0.10273734433640413</v>
      </c>
      <c r="U83" s="364">
        <f t="shared" si="22"/>
        <v>5.1999999997093802</v>
      </c>
    </row>
    <row r="84" spans="1:21" ht="11.25" x14ac:dyDescent="0.2">
      <c r="A84" s="234"/>
      <c r="B84" s="417">
        <v>5.2999999997036804</v>
      </c>
      <c r="C84" s="130"/>
      <c r="D84" s="328">
        <f t="shared" si="9"/>
        <v>3.7476659400791728</v>
      </c>
      <c r="E84" s="328">
        <f t="shared" si="10"/>
        <v>1.4044999998429506E-3</v>
      </c>
      <c r="F84" s="376">
        <f t="shared" si="11"/>
        <v>1.5144483355314602</v>
      </c>
      <c r="G84" s="316">
        <f t="shared" si="12"/>
        <v>0.93504391602985593</v>
      </c>
      <c r="H84" s="316">
        <f t="shared" si="13"/>
        <v>6.4956083970144074E-2</v>
      </c>
      <c r="I84" s="316"/>
      <c r="J84" s="316">
        <f t="shared" si="14"/>
        <v>1.4769716761306684</v>
      </c>
      <c r="K84" s="316">
        <f t="shared" si="15"/>
        <v>0.93015838507714665</v>
      </c>
      <c r="L84" s="121"/>
      <c r="M84" s="325">
        <f t="shared" si="16"/>
        <v>5.7653739792790049</v>
      </c>
      <c r="N84" s="283">
        <f t="shared" si="17"/>
        <v>0.11183390016410044</v>
      </c>
      <c r="O84" s="378"/>
      <c r="P84" s="532">
        <f t="shared" si="18"/>
        <v>9.4887435264752185E-3</v>
      </c>
      <c r="Q84" s="520">
        <f t="shared" si="19"/>
        <v>-9.4887435264752185E-3</v>
      </c>
      <c r="R84" s="313"/>
      <c r="S84" s="256">
        <f t="shared" si="20"/>
        <v>5.7653739792790049</v>
      </c>
      <c r="T84" s="256">
        <f t="shared" si="21"/>
        <v>0.11183390016410044</v>
      </c>
      <c r="U84" s="364">
        <f t="shared" si="22"/>
        <v>5.2999999997036804</v>
      </c>
    </row>
    <row r="85" spans="1:21" ht="11.25" x14ac:dyDescent="0.2">
      <c r="A85" s="234"/>
      <c r="B85" s="417">
        <v>5.3999999996979797</v>
      </c>
      <c r="C85" s="130"/>
      <c r="D85" s="328">
        <f t="shared" si="9"/>
        <v>3.8183766181937964</v>
      </c>
      <c r="E85" s="328">
        <f t="shared" si="10"/>
        <v>1.457999999836909E-3</v>
      </c>
      <c r="F85" s="376">
        <f t="shared" si="11"/>
        <v>1.487103555480747</v>
      </c>
      <c r="G85" s="316">
        <f t="shared" si="12"/>
        <v>0.93150626868061059</v>
      </c>
      <c r="H85" s="316">
        <f t="shared" si="13"/>
        <v>6.8493731319389406E-2</v>
      </c>
      <c r="I85" s="316"/>
      <c r="J85" s="316">
        <f t="shared" si="14"/>
        <v>1.448919789298809</v>
      </c>
      <c r="K85" s="316">
        <f t="shared" si="15"/>
        <v>0.92632000801404646</v>
      </c>
      <c r="L85" s="121"/>
      <c r="M85" s="325">
        <f t="shared" si="16"/>
        <v>5.7748627228054801</v>
      </c>
      <c r="N85" s="283">
        <f t="shared" si="17"/>
        <v>0.12132264369057566</v>
      </c>
      <c r="O85" s="378"/>
      <c r="P85" s="532">
        <f t="shared" si="18"/>
        <v>9.8750784127759061E-3</v>
      </c>
      <c r="Q85" s="520">
        <f t="shared" si="19"/>
        <v>-9.8750784127759061E-3</v>
      </c>
      <c r="R85" s="313"/>
      <c r="S85" s="256">
        <f t="shared" si="20"/>
        <v>5.7748627228054801</v>
      </c>
      <c r="T85" s="256">
        <f t="shared" si="21"/>
        <v>0.12132264369057566</v>
      </c>
      <c r="U85" s="364">
        <f t="shared" si="22"/>
        <v>5.3999999996979797</v>
      </c>
    </row>
    <row r="86" spans="1:21" ht="11.25" x14ac:dyDescent="0.2">
      <c r="A86" s="234"/>
      <c r="B86" s="417">
        <v>5.4999999996922799</v>
      </c>
      <c r="C86" s="130"/>
      <c r="D86" s="328">
        <f t="shared" si="9"/>
        <v>3.8890872963084209</v>
      </c>
      <c r="E86" s="328">
        <f t="shared" si="10"/>
        <v>1.512499999830754E-3</v>
      </c>
      <c r="F86" s="376">
        <f t="shared" si="11"/>
        <v>1.4607659875551706</v>
      </c>
      <c r="G86" s="316">
        <f t="shared" si="12"/>
        <v>0.92796016354674937</v>
      </c>
      <c r="H86" s="316">
        <f t="shared" si="13"/>
        <v>7.2039836453250627E-2</v>
      </c>
      <c r="I86" s="316"/>
      <c r="J86" s="316">
        <f t="shared" si="14"/>
        <v>1.4218751145920865</v>
      </c>
      <c r="K86" s="316">
        <f t="shared" si="15"/>
        <v>0.92246874567432124</v>
      </c>
      <c r="L86" s="121"/>
      <c r="M86" s="325">
        <f t="shared" si="16"/>
        <v>5.784737801218256</v>
      </c>
      <c r="N86" s="283">
        <f t="shared" si="17"/>
        <v>0.13119772210335157</v>
      </c>
      <c r="O86" s="378"/>
      <c r="P86" s="532">
        <f t="shared" si="18"/>
        <v>1.0255194679544388E-2</v>
      </c>
      <c r="Q86" s="520">
        <f t="shared" si="19"/>
        <v>-1.0255194679544388E-2</v>
      </c>
      <c r="R86" s="313"/>
      <c r="S86" s="256">
        <f t="shared" si="20"/>
        <v>5.784737801218256</v>
      </c>
      <c r="T86" s="256">
        <f t="shared" si="21"/>
        <v>0.13119772210335157</v>
      </c>
      <c r="U86" s="364">
        <f t="shared" si="22"/>
        <v>5.4999999996922799</v>
      </c>
    </row>
    <row r="87" spans="1:21" ht="11.25" x14ac:dyDescent="0.2">
      <c r="A87" s="234"/>
      <c r="B87" s="417">
        <v>5.5999999996865801</v>
      </c>
      <c r="C87" s="130"/>
      <c r="D87" s="328">
        <f t="shared" si="9"/>
        <v>3.9597979744230449</v>
      </c>
      <c r="E87" s="328">
        <f t="shared" si="10"/>
        <v>1.5679999998244847E-3</v>
      </c>
      <c r="F87" s="376">
        <f t="shared" si="11"/>
        <v>1.4353816739623126</v>
      </c>
      <c r="G87" s="316">
        <f t="shared" si="12"/>
        <v>0.92441081735812114</v>
      </c>
      <c r="H87" s="316">
        <f t="shared" si="13"/>
        <v>7.558918264187886E-2</v>
      </c>
      <c r="I87" s="316"/>
      <c r="J87" s="316">
        <f t="shared" si="14"/>
        <v>1.3957836942180821</v>
      </c>
      <c r="K87" s="316">
        <f t="shared" si="15"/>
        <v>0.91861017897622033</v>
      </c>
      <c r="L87" s="121"/>
      <c r="M87" s="325">
        <f t="shared" si="16"/>
        <v>5.7949929958978004</v>
      </c>
      <c r="N87" s="283">
        <f t="shared" si="17"/>
        <v>0.14145291678289595</v>
      </c>
      <c r="O87" s="378"/>
      <c r="P87" s="532">
        <f t="shared" si="18"/>
        <v>1.0628791930813009E-2</v>
      </c>
      <c r="Q87" s="520">
        <f t="shared" si="19"/>
        <v>-1.0628791930813009E-2</v>
      </c>
      <c r="R87" s="313"/>
      <c r="S87" s="256">
        <f t="shared" si="20"/>
        <v>5.7949929958978004</v>
      </c>
      <c r="T87" s="256">
        <f t="shared" si="21"/>
        <v>0.14145291678289595</v>
      </c>
      <c r="U87" s="364">
        <f t="shared" si="22"/>
        <v>5.5999999996865801</v>
      </c>
    </row>
    <row r="88" spans="1:21" ht="11.25" x14ac:dyDescent="0.2">
      <c r="A88" s="234"/>
      <c r="B88" s="417">
        <v>5.6999999996808803</v>
      </c>
      <c r="C88" s="130"/>
      <c r="D88" s="328">
        <f t="shared" si="9"/>
        <v>4.0305086525376694</v>
      </c>
      <c r="E88" s="328">
        <f t="shared" si="10"/>
        <v>1.624499999818102E-3</v>
      </c>
      <c r="F88" s="376">
        <f t="shared" si="11"/>
        <v>1.4109004434215038</v>
      </c>
      <c r="G88" s="316">
        <f t="shared" si="12"/>
        <v>0.92086301429204309</v>
      </c>
      <c r="H88" s="316">
        <f t="shared" si="13"/>
        <v>7.9136985707956908E-2</v>
      </c>
      <c r="I88" s="316"/>
      <c r="J88" s="316">
        <f t="shared" si="14"/>
        <v>1.3705953568961271</v>
      </c>
      <c r="K88" s="316">
        <f t="shared" si="15"/>
        <v>0.91474943441008616</v>
      </c>
      <c r="L88" s="121"/>
      <c r="M88" s="325">
        <f t="shared" si="16"/>
        <v>5.8056217878286134</v>
      </c>
      <c r="N88" s="283">
        <f t="shared" si="17"/>
        <v>0.15208170871370896</v>
      </c>
      <c r="O88" s="378"/>
      <c r="P88" s="532">
        <f t="shared" si="18"/>
        <v>1.0995628498491783E-2</v>
      </c>
      <c r="Q88" s="520">
        <f t="shared" si="19"/>
        <v>-1.0995628498491783E-2</v>
      </c>
      <c r="R88" s="313"/>
      <c r="S88" s="256">
        <f t="shared" si="20"/>
        <v>5.8056217878286134</v>
      </c>
      <c r="T88" s="256">
        <f t="shared" si="21"/>
        <v>0.15208170871370896</v>
      </c>
      <c r="U88" s="364">
        <f t="shared" si="22"/>
        <v>5.6999999996808803</v>
      </c>
    </row>
    <row r="89" spans="1:21" ht="11.25" x14ac:dyDescent="0.2">
      <c r="A89" s="234"/>
      <c r="B89" s="417">
        <v>5.7999999996751797</v>
      </c>
      <c r="C89" s="130"/>
      <c r="D89" s="328">
        <f t="shared" si="9"/>
        <v>4.1012193306522935</v>
      </c>
      <c r="E89" s="328">
        <f t="shared" si="10"/>
        <v>1.6819999998116042E-3</v>
      </c>
      <c r="F89" s="376">
        <f t="shared" si="11"/>
        <v>1.3872755847403972</v>
      </c>
      <c r="G89" s="316">
        <f t="shared" si="12"/>
        <v>0.91732112746273242</v>
      </c>
      <c r="H89" s="316">
        <f t="shared" si="13"/>
        <v>8.2678872537267578E-2</v>
      </c>
      <c r="I89" s="316"/>
      <c r="J89" s="316">
        <f t="shared" si="14"/>
        <v>1.3462633914338744</v>
      </c>
      <c r="K89" s="316">
        <f t="shared" si="15"/>
        <v>0.91089120616784847</v>
      </c>
      <c r="L89" s="121"/>
      <c r="M89" s="325">
        <f t="shared" si="16"/>
        <v>5.8166174163271052</v>
      </c>
      <c r="N89" s="283">
        <f t="shared" si="17"/>
        <v>0.16307733721220075</v>
      </c>
      <c r="O89" s="378"/>
      <c r="P89" s="532">
        <f t="shared" si="18"/>
        <v>1.1355515216223466E-2</v>
      </c>
      <c r="Q89" s="520">
        <f t="shared" si="19"/>
        <v>-1.1355515216223466E-2</v>
      </c>
      <c r="R89" s="313"/>
      <c r="S89" s="256">
        <f t="shared" si="20"/>
        <v>5.8166174163271052</v>
      </c>
      <c r="T89" s="256">
        <f t="shared" si="21"/>
        <v>0.16307733721220075</v>
      </c>
      <c r="U89" s="364">
        <f t="shared" si="22"/>
        <v>5.7999999996751797</v>
      </c>
    </row>
    <row r="90" spans="1:21" ht="11.25" x14ac:dyDescent="0.2">
      <c r="A90" s="234"/>
      <c r="B90" s="417">
        <v>5.8999999996694896</v>
      </c>
      <c r="C90" s="130"/>
      <c r="D90" s="328">
        <f t="shared" si="9"/>
        <v>4.1719300087669247</v>
      </c>
      <c r="E90" s="328">
        <f t="shared" si="10"/>
        <v>1.7404999998049989E-3</v>
      </c>
      <c r="F90" s="376">
        <f t="shared" si="11"/>
        <v>1.364463553587141</v>
      </c>
      <c r="G90" s="316">
        <f t="shared" si="12"/>
        <v>0.91378914127412669</v>
      </c>
      <c r="H90" s="316">
        <f t="shared" si="13"/>
        <v>8.6210858725873307E-2</v>
      </c>
      <c r="I90" s="316"/>
      <c r="J90" s="316">
        <f t="shared" si="14"/>
        <v>1.3227442534994718</v>
      </c>
      <c r="K90" s="316">
        <f t="shared" si="15"/>
        <v>0.90703977924918433</v>
      </c>
      <c r="L90" s="121"/>
      <c r="M90" s="325">
        <f t="shared" si="16"/>
        <v>5.8279729315433286</v>
      </c>
      <c r="N90" s="283">
        <f t="shared" si="17"/>
        <v>0.17443285242842421</v>
      </c>
      <c r="O90" s="378"/>
      <c r="P90" s="532">
        <f t="shared" si="18"/>
        <v>1.1708309657819882E-2</v>
      </c>
      <c r="Q90" s="520">
        <f t="shared" si="19"/>
        <v>-1.1708309657819882E-2</v>
      </c>
      <c r="R90" s="313"/>
      <c r="S90" s="256">
        <f t="shared" si="20"/>
        <v>5.8279729315433286</v>
      </c>
      <c r="T90" s="256">
        <f t="shared" si="21"/>
        <v>0.17443285242842421</v>
      </c>
      <c r="U90" s="364">
        <f t="shared" si="22"/>
        <v>5.8999999996694896</v>
      </c>
    </row>
    <row r="91" spans="1:21" ht="11.25" x14ac:dyDescent="0.2">
      <c r="A91" s="234"/>
      <c r="B91" s="417">
        <v>5.9999999996637898</v>
      </c>
      <c r="C91" s="130"/>
      <c r="D91" s="328">
        <f t="shared" si="9"/>
        <v>4.2426406868815487</v>
      </c>
      <c r="E91" s="328">
        <f t="shared" si="10"/>
        <v>1.7999999997982737E-3</v>
      </c>
      <c r="F91" s="376">
        <f t="shared" si="11"/>
        <v>1.3424237085853477</v>
      </c>
      <c r="G91" s="316">
        <f t="shared" si="12"/>
        <v>0.91027067413776508</v>
      </c>
      <c r="H91" s="316">
        <f t="shared" si="13"/>
        <v>8.9729325862234921E-2</v>
      </c>
      <c r="I91" s="316"/>
      <c r="J91" s="316">
        <f t="shared" si="14"/>
        <v>1.2999973017165323</v>
      </c>
      <c r="K91" s="316">
        <f t="shared" si="15"/>
        <v>0.90319905301253989</v>
      </c>
      <c r="L91" s="121"/>
      <c r="M91" s="325">
        <f t="shared" si="16"/>
        <v>5.8396812412011485</v>
      </c>
      <c r="N91" s="283">
        <f t="shared" si="17"/>
        <v>0.18614116208624409</v>
      </c>
      <c r="O91" s="378"/>
      <c r="P91" s="532">
        <f t="shared" si="18"/>
        <v>1.2053910838162096E-2</v>
      </c>
      <c r="Q91" s="520">
        <f t="shared" si="19"/>
        <v>-1.2053910838162096E-2</v>
      </c>
      <c r="R91" s="313"/>
      <c r="S91" s="256">
        <f t="shared" si="20"/>
        <v>5.8396812412011485</v>
      </c>
      <c r="T91" s="256">
        <f t="shared" si="21"/>
        <v>0.18614116208624409</v>
      </c>
      <c r="U91" s="364">
        <f t="shared" si="22"/>
        <v>5.9999999996637898</v>
      </c>
    </row>
    <row r="92" spans="1:21" ht="11.25" x14ac:dyDescent="0.2">
      <c r="A92" s="234"/>
      <c r="B92" s="417">
        <v>6.09999999965809</v>
      </c>
      <c r="C92" s="130"/>
      <c r="D92" s="328">
        <f t="shared" si="9"/>
        <v>4.3133513649961737</v>
      </c>
      <c r="E92" s="328">
        <f t="shared" si="10"/>
        <v>1.860499999791435E-3</v>
      </c>
      <c r="F92" s="376">
        <f t="shared" si="11"/>
        <v>1.321118073366909</v>
      </c>
      <c r="G92" s="316">
        <f t="shared" si="12"/>
        <v>0.90676900116297743</v>
      </c>
      <c r="H92" s="316">
        <f t="shared" si="13"/>
        <v>9.3230998837022572E-2</v>
      </c>
      <c r="I92" s="316"/>
      <c r="J92" s="316">
        <f t="shared" si="14"/>
        <v>1.2779845597169472</v>
      </c>
      <c r="K92" s="316">
        <f t="shared" si="15"/>
        <v>0.89937256475090555</v>
      </c>
      <c r="L92" s="121"/>
      <c r="M92" s="325">
        <f t="shared" si="16"/>
        <v>5.8517351520393106</v>
      </c>
      <c r="N92" s="283">
        <f t="shared" si="17"/>
        <v>0.19819507292440619</v>
      </c>
      <c r="O92" s="378"/>
      <c r="P92" s="532">
        <f t="shared" si="18"/>
        <v>1.2392254363547295E-2</v>
      </c>
      <c r="Q92" s="520">
        <f t="shared" si="19"/>
        <v>-1.2392254363547295E-2</v>
      </c>
      <c r="R92" s="313"/>
      <c r="S92" s="256">
        <f t="shared" si="20"/>
        <v>5.8517351520393106</v>
      </c>
      <c r="T92" s="256">
        <f t="shared" si="21"/>
        <v>0.19819507292440619</v>
      </c>
      <c r="U92" s="364">
        <f t="shared" si="22"/>
        <v>6.09999999965809</v>
      </c>
    </row>
    <row r="93" spans="1:21" ht="11.25" x14ac:dyDescent="0.2">
      <c r="A93" s="234"/>
      <c r="B93" s="417">
        <v>6.1999999996523902</v>
      </c>
      <c r="C93" s="130"/>
      <c r="D93" s="328">
        <f t="shared" si="9"/>
        <v>4.3840620431107977</v>
      </c>
      <c r="E93" s="328">
        <f t="shared" si="10"/>
        <v>1.9219999997844822E-3</v>
      </c>
      <c r="F93" s="376">
        <f t="shared" si="11"/>
        <v>1.3005111216519869</v>
      </c>
      <c r="G93" s="316">
        <f t="shared" si="12"/>
        <v>0.90328707651487783</v>
      </c>
      <c r="H93" s="316">
        <f t="shared" si="13"/>
        <v>9.6712923485122171E-2</v>
      </c>
      <c r="I93" s="316"/>
      <c r="J93" s="316">
        <f t="shared" si="14"/>
        <v>1.256670501220879</v>
      </c>
      <c r="K93" s="316">
        <f t="shared" si="15"/>
        <v>0.8955635129656998</v>
      </c>
      <c r="L93" s="121"/>
      <c r="M93" s="325">
        <f t="shared" si="16"/>
        <v>5.8641274064028579</v>
      </c>
      <c r="N93" s="283">
        <f t="shared" si="17"/>
        <v>0.21058732728795349</v>
      </c>
      <c r="O93" s="378"/>
      <c r="P93" s="532">
        <f t="shared" si="18"/>
        <v>1.2723308013988799E-2</v>
      </c>
      <c r="Q93" s="520">
        <f t="shared" si="19"/>
        <v>-1.2723308013988799E-2</v>
      </c>
      <c r="R93" s="313"/>
      <c r="S93" s="256">
        <f t="shared" si="20"/>
        <v>5.8641274064028579</v>
      </c>
      <c r="T93" s="256">
        <f t="shared" si="21"/>
        <v>0.21058732728795349</v>
      </c>
      <c r="U93" s="364">
        <f t="shared" si="22"/>
        <v>6.1999999996523902</v>
      </c>
    </row>
    <row r="94" spans="1:21" ht="11.25" x14ac:dyDescent="0.2">
      <c r="A94" s="234"/>
      <c r="B94" s="417">
        <v>6.2999999996466904</v>
      </c>
      <c r="C94" s="130"/>
      <c r="D94" s="328">
        <f t="shared" si="9"/>
        <v>4.4547727212254218</v>
      </c>
      <c r="E94" s="328">
        <f t="shared" si="10"/>
        <v>1.9844999997774152E-3</v>
      </c>
      <c r="F94" s="376">
        <f t="shared" si="11"/>
        <v>1.2805695827975561</v>
      </c>
      <c r="G94" s="316">
        <f t="shared" si="12"/>
        <v>0.8998275552088042</v>
      </c>
      <c r="H94" s="316">
        <f t="shared" si="13"/>
        <v>0.1001724447911958</v>
      </c>
      <c r="I94" s="316"/>
      <c r="J94" s="316">
        <f t="shared" si="14"/>
        <v>1.2360218555853018</v>
      </c>
      <c r="K94" s="316">
        <f t="shared" si="15"/>
        <v>0.89177478008965849</v>
      </c>
      <c r="L94" s="121"/>
      <c r="M94" s="325">
        <f t="shared" si="16"/>
        <v>5.8768507144168467</v>
      </c>
      <c r="N94" s="283">
        <f t="shared" si="17"/>
        <v>0.22331063530194228</v>
      </c>
      <c r="O94" s="378"/>
      <c r="P94" s="532">
        <f t="shared" si="18"/>
        <v>1.3047067734149209E-2</v>
      </c>
      <c r="Q94" s="520">
        <f t="shared" si="19"/>
        <v>-1.3047067734149209E-2</v>
      </c>
      <c r="R94" s="313"/>
      <c r="S94" s="256">
        <f t="shared" si="20"/>
        <v>5.8768507144168467</v>
      </c>
      <c r="T94" s="256">
        <f t="shared" si="21"/>
        <v>0.22331063530194228</v>
      </c>
      <c r="U94" s="364">
        <f t="shared" si="22"/>
        <v>6.2999999996466904</v>
      </c>
    </row>
    <row r="95" spans="1:21" ht="11.25" x14ac:dyDescent="0.2">
      <c r="A95" s="234"/>
      <c r="B95" s="417">
        <v>6.3999999996409898</v>
      </c>
      <c r="C95" s="130"/>
      <c r="D95" s="328">
        <f t="shared" si="9"/>
        <v>4.5254833993400458</v>
      </c>
      <c r="E95" s="328">
        <f t="shared" si="10"/>
        <v>2.0479999997702336E-3</v>
      </c>
      <c r="F95" s="376">
        <f t="shared" si="11"/>
        <v>1.2612622655757808</v>
      </c>
      <c r="G95" s="316">
        <f t="shared" si="12"/>
        <v>0.89639281417004457</v>
      </c>
      <c r="H95" s="316">
        <f t="shared" si="13"/>
        <v>0.10360718582995543</v>
      </c>
      <c r="I95" s="316"/>
      <c r="J95" s="316">
        <f t="shared" si="14"/>
        <v>1.2160074315823803</v>
      </c>
      <c r="K95" s="316">
        <f t="shared" si="15"/>
        <v>0.88800895447353578</v>
      </c>
      <c r="L95" s="121"/>
      <c r="M95" s="325">
        <f t="shared" si="16"/>
        <v>5.8898977821509959</v>
      </c>
      <c r="N95" s="283">
        <f t="shared" si="17"/>
        <v>0.23635770303609149</v>
      </c>
      <c r="O95" s="378"/>
      <c r="P95" s="532">
        <f t="shared" si="18"/>
        <v>1.3363554009103495E-2</v>
      </c>
      <c r="Q95" s="520">
        <f t="shared" si="19"/>
        <v>-1.3363554009103495E-2</v>
      </c>
      <c r="R95" s="313"/>
      <c r="S95" s="256">
        <f t="shared" si="20"/>
        <v>5.8898977821509959</v>
      </c>
      <c r="T95" s="256">
        <f t="shared" si="21"/>
        <v>0.23635770303609149</v>
      </c>
      <c r="U95" s="364">
        <f t="shared" ref="U95:U158" si="23">B95</f>
        <v>6.3999999996409898</v>
      </c>
    </row>
    <row r="96" spans="1:21" ht="11.25" x14ac:dyDescent="0.2">
      <c r="A96" s="234"/>
      <c r="B96" s="417">
        <v>6.49999999963529</v>
      </c>
      <c r="C96" s="130"/>
      <c r="D96" s="328">
        <f t="shared" ref="D96:D159" si="24">B96*SQRT(E$8/360)</f>
        <v>4.5961940774546699</v>
      </c>
      <c r="E96" s="328">
        <f t="shared" ref="E96:E159" si="25">((B96/100)^2)/2</f>
        <v>2.112499999762939E-3</v>
      </c>
      <c r="F96" s="376">
        <f t="shared" ref="F96:F159" si="26">(LN($E$4/$E$5)+(($F$7-$F$6+E96)*$F$8))/(D96/100)</f>
        <v>1.2425598982190007</v>
      </c>
      <c r="G96" s="316">
        <f t="shared" ref="G96:G159" si="27">NORMSDIST(F96)</f>
        <v>0.89298497243682184</v>
      </c>
      <c r="H96" s="316">
        <f t="shared" ref="H96:H159" si="28">1-G96</f>
        <v>0.10701502756317816</v>
      </c>
      <c r="I96" s="316"/>
      <c r="J96" s="316">
        <f t="shared" ref="J96:J159" si="29">F96-(D96/100)</f>
        <v>1.1965979574444541</v>
      </c>
      <c r="K96" s="316">
        <f t="shared" ref="K96:K159" si="30">NORMSDIST(J96)</f>
        <v>0.88426835150362881</v>
      </c>
      <c r="L96" s="121"/>
      <c r="M96" s="325">
        <f t="shared" ref="M96:M159" si="31">($E$4*$G$6*G96)-($E$5*$G$7*K96)</f>
        <v>5.9032613361600994</v>
      </c>
      <c r="N96" s="283">
        <f t="shared" ref="N96:N159" si="32">M96+($E$5*$G$7)-($E$4*$G$6)</f>
        <v>0.24972125704519499</v>
      </c>
      <c r="O96" s="378"/>
      <c r="P96" s="532">
        <f t="shared" ref="P96:P159" si="33">M97-M96</f>
        <v>1.3672808597490871E-2</v>
      </c>
      <c r="Q96" s="520">
        <f t="shared" ref="Q96:Q159" si="34">-(N97-N96)</f>
        <v>-1.3672808597490871E-2</v>
      </c>
      <c r="R96" s="313"/>
      <c r="S96" s="256">
        <f t="shared" ref="S96:S159" si="35">M96</f>
        <v>5.9032613361600994</v>
      </c>
      <c r="T96" s="256">
        <f t="shared" ref="T96:T159" si="36">N96</f>
        <v>0.24972125704519499</v>
      </c>
      <c r="U96" s="364">
        <f t="shared" si="23"/>
        <v>6.49999999963529</v>
      </c>
    </row>
    <row r="97" spans="1:21" ht="11.25" x14ac:dyDescent="0.2">
      <c r="A97" s="234"/>
      <c r="B97" s="417">
        <v>6.5999999996295999</v>
      </c>
      <c r="C97" s="130"/>
      <c r="D97" s="328">
        <f t="shared" si="24"/>
        <v>4.666904755569302</v>
      </c>
      <c r="E97" s="328">
        <f t="shared" si="25"/>
        <v>2.1779999997555356E-3</v>
      </c>
      <c r="F97" s="376">
        <f t="shared" si="26"/>
        <v>1.2244349830060768</v>
      </c>
      <c r="G97" s="316">
        <f t="shared" si="27"/>
        <v>0.88960591042427462</v>
      </c>
      <c r="H97" s="316">
        <f t="shared" si="28"/>
        <v>0.11039408957572538</v>
      </c>
      <c r="I97" s="316"/>
      <c r="J97" s="316">
        <f t="shared" si="29"/>
        <v>1.1777659354503838</v>
      </c>
      <c r="K97" s="316">
        <f t="shared" si="30"/>
        <v>0.88055503375947497</v>
      </c>
      <c r="L97" s="121"/>
      <c r="M97" s="325">
        <f t="shared" si="31"/>
        <v>5.9169341447575903</v>
      </c>
      <c r="N97" s="283">
        <f t="shared" si="32"/>
        <v>0.26339406564268586</v>
      </c>
      <c r="O97" s="378"/>
      <c r="P97" s="532">
        <f t="shared" si="33"/>
        <v>1.3974891596234329E-2</v>
      </c>
      <c r="Q97" s="520">
        <f t="shared" si="34"/>
        <v>-1.3974891596234329E-2</v>
      </c>
      <c r="R97" s="313"/>
      <c r="S97" s="256">
        <f t="shared" si="35"/>
        <v>5.9169341447575903</v>
      </c>
      <c r="T97" s="256">
        <f t="shared" si="36"/>
        <v>0.26339406564268586</v>
      </c>
      <c r="U97" s="364">
        <f t="shared" si="23"/>
        <v>6.5999999996295999</v>
      </c>
    </row>
    <row r="98" spans="1:21" ht="11.25" x14ac:dyDescent="0.2">
      <c r="A98" s="234"/>
      <c r="B98" s="417">
        <v>6.6999999996239001</v>
      </c>
      <c r="C98" s="130"/>
      <c r="D98" s="328">
        <f t="shared" si="24"/>
        <v>4.737615433683926</v>
      </c>
      <c r="E98" s="328">
        <f t="shared" si="25"/>
        <v>2.2444999997480127E-3</v>
      </c>
      <c r="F98" s="376">
        <f t="shared" si="26"/>
        <v>1.2068616638708711</v>
      </c>
      <c r="G98" s="316">
        <f t="shared" si="27"/>
        <v>0.88625728819908456</v>
      </c>
      <c r="H98" s="316">
        <f t="shared" si="28"/>
        <v>0.11374271180091544</v>
      </c>
      <c r="I98" s="316"/>
      <c r="J98" s="316">
        <f t="shared" si="29"/>
        <v>1.159485509534032</v>
      </c>
      <c r="K98" s="316">
        <f t="shared" si="30"/>
        <v>0.87687083015508849</v>
      </c>
      <c r="L98" s="121"/>
      <c r="M98" s="325">
        <f t="shared" si="31"/>
        <v>5.9309090363538246</v>
      </c>
      <c r="N98" s="283">
        <f t="shared" si="32"/>
        <v>0.27736895723892019</v>
      </c>
      <c r="O98" s="378"/>
      <c r="P98" s="532">
        <f t="shared" si="33"/>
        <v>1.4269878810480918E-2</v>
      </c>
      <c r="Q98" s="520">
        <f t="shared" si="34"/>
        <v>-1.4269878810480918E-2</v>
      </c>
      <c r="R98" s="313"/>
      <c r="S98" s="256">
        <f t="shared" si="35"/>
        <v>5.9309090363538246</v>
      </c>
      <c r="T98" s="256">
        <f t="shared" si="36"/>
        <v>0.27736895723892019</v>
      </c>
      <c r="U98" s="364">
        <f t="shared" si="23"/>
        <v>6.6999999996239001</v>
      </c>
    </row>
    <row r="99" spans="1:21" ht="11.25" x14ac:dyDescent="0.2">
      <c r="A99" s="234"/>
      <c r="B99" s="417">
        <v>6.7999999996182003</v>
      </c>
      <c r="C99" s="130"/>
      <c r="D99" s="328">
        <f t="shared" si="24"/>
        <v>4.8083261117985501</v>
      </c>
      <c r="E99" s="328">
        <f t="shared" si="25"/>
        <v>2.3119999997403763E-3</v>
      </c>
      <c r="F99" s="376">
        <f t="shared" si="26"/>
        <v>1.1898156056923053</v>
      </c>
      <c r="G99" s="316">
        <f t="shared" si="27"/>
        <v>0.88294056273971322</v>
      </c>
      <c r="H99" s="316">
        <f t="shared" si="28"/>
        <v>0.11705943726028678</v>
      </c>
      <c r="I99" s="316"/>
      <c r="J99" s="316">
        <f t="shared" si="29"/>
        <v>1.1417323445743197</v>
      </c>
      <c r="K99" s="316">
        <f t="shared" si="30"/>
        <v>0.87321735403414424</v>
      </c>
      <c r="L99" s="121"/>
      <c r="M99" s="325">
        <f t="shared" si="31"/>
        <v>5.9451789151643055</v>
      </c>
      <c r="N99" s="283">
        <f t="shared" si="32"/>
        <v>0.29163883604940111</v>
      </c>
      <c r="O99" s="378"/>
      <c r="P99" s="532">
        <f t="shared" si="33"/>
        <v>1.4557859402742679E-2</v>
      </c>
      <c r="Q99" s="520">
        <f t="shared" si="34"/>
        <v>-1.4557859402742679E-2</v>
      </c>
      <c r="R99" s="313"/>
      <c r="S99" s="256">
        <f t="shared" si="35"/>
        <v>5.9451789151643055</v>
      </c>
      <c r="T99" s="256">
        <f t="shared" si="36"/>
        <v>0.29163883604940111</v>
      </c>
      <c r="U99" s="364">
        <f t="shared" si="23"/>
        <v>6.7999999996182003</v>
      </c>
    </row>
    <row r="100" spans="1:21" ht="11.25" x14ac:dyDescent="0.2">
      <c r="A100" s="234"/>
      <c r="B100" s="417">
        <v>6.8999999996124997</v>
      </c>
      <c r="C100" s="130"/>
      <c r="D100" s="328">
        <f t="shared" si="24"/>
        <v>4.8790367899131741</v>
      </c>
      <c r="E100" s="328">
        <f t="shared" si="25"/>
        <v>2.3804999997326247E-3</v>
      </c>
      <c r="F100" s="376">
        <f t="shared" si="26"/>
        <v>1.1732738840809607</v>
      </c>
      <c r="G100" s="316">
        <f t="shared" si="27"/>
        <v>0.87965700417710646</v>
      </c>
      <c r="H100" s="316">
        <f t="shared" si="28"/>
        <v>0.12034299582289354</v>
      </c>
      <c r="I100" s="316"/>
      <c r="J100" s="316">
        <f t="shared" si="29"/>
        <v>1.124483516181829</v>
      </c>
      <c r="K100" s="316">
        <f t="shared" si="30"/>
        <v>0.86959602021082039</v>
      </c>
      <c r="L100" s="121"/>
      <c r="M100" s="325">
        <f t="shared" si="31"/>
        <v>5.9597367745670482</v>
      </c>
      <c r="N100" s="283">
        <f t="shared" si="32"/>
        <v>0.30619669545214379</v>
      </c>
      <c r="O100" s="378"/>
      <c r="P100" s="532">
        <f t="shared" si="33"/>
        <v>1.4838933797236109E-2</v>
      </c>
      <c r="Q100" s="520">
        <f t="shared" si="34"/>
        <v>-1.4838933797236109E-2</v>
      </c>
      <c r="R100" s="313"/>
      <c r="S100" s="256">
        <f t="shared" si="35"/>
        <v>5.9597367745670482</v>
      </c>
      <c r="T100" s="256">
        <f t="shared" si="36"/>
        <v>0.30619669545214379</v>
      </c>
      <c r="U100" s="364">
        <f t="shared" si="23"/>
        <v>6.8999999996124997</v>
      </c>
    </row>
    <row r="101" spans="1:21" ht="11.25" x14ac:dyDescent="0.2">
      <c r="A101" s="234"/>
      <c r="B101" s="417">
        <v>6.9999999996067999</v>
      </c>
      <c r="C101" s="130"/>
      <c r="D101" s="328">
        <f t="shared" si="24"/>
        <v>4.9497474680277982</v>
      </c>
      <c r="E101" s="328">
        <f t="shared" si="25"/>
        <v>2.44999999972476E-3</v>
      </c>
      <c r="F101" s="376">
        <f t="shared" si="26"/>
        <v>1.1572148846125274</v>
      </c>
      <c r="G101" s="316">
        <f t="shared" si="27"/>
        <v>0.87640771102606774</v>
      </c>
      <c r="H101" s="316">
        <f t="shared" si="28"/>
        <v>0.12359228897393226</v>
      </c>
      <c r="I101" s="316"/>
      <c r="J101" s="316">
        <f t="shared" si="29"/>
        <v>1.1077174099322495</v>
      </c>
      <c r="K101" s="316">
        <f t="shared" si="30"/>
        <v>0.86600806096449046</v>
      </c>
      <c r="L101" s="121"/>
      <c r="M101" s="325">
        <f t="shared" si="31"/>
        <v>5.9745757083642843</v>
      </c>
      <c r="N101" s="283">
        <f t="shared" si="32"/>
        <v>0.32103562924937989</v>
      </c>
      <c r="O101" s="378"/>
      <c r="P101" s="532">
        <f t="shared" si="33"/>
        <v>1.5113211816242256E-2</v>
      </c>
      <c r="Q101" s="520">
        <f t="shared" si="34"/>
        <v>-1.5113211816242256E-2</v>
      </c>
      <c r="R101" s="313"/>
      <c r="S101" s="256">
        <f t="shared" si="35"/>
        <v>5.9745757083642843</v>
      </c>
      <c r="T101" s="256">
        <f t="shared" si="36"/>
        <v>0.32103562924937989</v>
      </c>
      <c r="U101" s="364">
        <f t="shared" si="23"/>
        <v>6.9999999996067999</v>
      </c>
    </row>
    <row r="102" spans="1:21" ht="11.25" x14ac:dyDescent="0.2">
      <c r="A102" s="234"/>
      <c r="B102" s="417">
        <v>7.0999999996011001</v>
      </c>
      <c r="C102" s="130"/>
      <c r="D102" s="328">
        <f t="shared" si="24"/>
        <v>5.0204581461424231</v>
      </c>
      <c r="E102" s="328">
        <f t="shared" si="25"/>
        <v>2.5204999997167814E-3</v>
      </c>
      <c r="F102" s="376">
        <f t="shared" si="26"/>
        <v>1.1416182105767418</v>
      </c>
      <c r="G102" s="316">
        <f t="shared" si="27"/>
        <v>0.87319362442919135</v>
      </c>
      <c r="H102" s="316">
        <f t="shared" si="28"/>
        <v>0.12680637557080865</v>
      </c>
      <c r="I102" s="316"/>
      <c r="J102" s="316">
        <f t="shared" si="29"/>
        <v>1.0914136291153176</v>
      </c>
      <c r="K102" s="316">
        <f t="shared" si="30"/>
        <v>0.8624545410090485</v>
      </c>
      <c r="L102" s="121"/>
      <c r="M102" s="325">
        <f t="shared" si="31"/>
        <v>5.9896889201805266</v>
      </c>
      <c r="N102" s="283">
        <f t="shared" si="32"/>
        <v>0.33614884106562215</v>
      </c>
      <c r="O102" s="378"/>
      <c r="P102" s="532">
        <f t="shared" si="33"/>
        <v>1.5380811026489027E-2</v>
      </c>
      <c r="Q102" s="520">
        <f t="shared" si="34"/>
        <v>-1.5380811026489027E-2</v>
      </c>
      <c r="R102" s="313"/>
      <c r="S102" s="256">
        <f t="shared" si="35"/>
        <v>5.9896889201805266</v>
      </c>
      <c r="T102" s="256">
        <f t="shared" si="36"/>
        <v>0.33614884106562215</v>
      </c>
      <c r="U102" s="364">
        <f t="shared" si="23"/>
        <v>7.0999999996011001</v>
      </c>
    </row>
    <row r="103" spans="1:21" ht="11.25" x14ac:dyDescent="0.2">
      <c r="A103" s="234"/>
      <c r="B103" s="417">
        <v>7.1999999995954003</v>
      </c>
      <c r="C103" s="130"/>
      <c r="D103" s="328">
        <f t="shared" si="24"/>
        <v>5.0911688242570472</v>
      </c>
      <c r="E103" s="328">
        <f t="shared" si="25"/>
        <v>2.5919999997086884E-3</v>
      </c>
      <c r="F103" s="376">
        <f t="shared" si="26"/>
        <v>1.1264645984139103</v>
      </c>
      <c r="G103" s="316">
        <f t="shared" si="27"/>
        <v>0.87001554144388915</v>
      </c>
      <c r="H103" s="316">
        <f t="shared" si="28"/>
        <v>0.12998445855611085</v>
      </c>
      <c r="I103" s="316"/>
      <c r="J103" s="316">
        <f t="shared" si="29"/>
        <v>1.0755529101713399</v>
      </c>
      <c r="K103" s="316">
        <f t="shared" si="30"/>
        <v>0.85893637146702173</v>
      </c>
      <c r="L103" s="121"/>
      <c r="M103" s="325">
        <f t="shared" si="31"/>
        <v>6.0050697312070156</v>
      </c>
      <c r="N103" s="283">
        <f t="shared" si="32"/>
        <v>0.35152965209211118</v>
      </c>
      <c r="O103" s="378"/>
      <c r="P103" s="532">
        <f t="shared" si="33"/>
        <v>1.5641855275930538E-2</v>
      </c>
      <c r="Q103" s="520">
        <f t="shared" si="34"/>
        <v>-1.5641855275930538E-2</v>
      </c>
      <c r="R103" s="313"/>
      <c r="S103" s="256">
        <f t="shared" si="35"/>
        <v>6.0050697312070156</v>
      </c>
      <c r="T103" s="256">
        <f t="shared" si="36"/>
        <v>0.35152965209211118</v>
      </c>
      <c r="U103" s="364">
        <f t="shared" si="23"/>
        <v>7.1999999995954003</v>
      </c>
    </row>
    <row r="104" spans="1:21" ht="11.25" x14ac:dyDescent="0.2">
      <c r="A104" s="234"/>
      <c r="B104" s="417">
        <v>7.2999999995897102</v>
      </c>
      <c r="C104" s="130"/>
      <c r="D104" s="328">
        <f t="shared" si="24"/>
        <v>5.1618795023716784</v>
      </c>
      <c r="E104" s="328">
        <f t="shared" si="25"/>
        <v>2.6644999997004881E-3</v>
      </c>
      <c r="F104" s="376">
        <f t="shared" si="26"/>
        <v>1.1117358401018556</v>
      </c>
      <c r="G104" s="316">
        <f t="shared" si="27"/>
        <v>0.86687412740926462</v>
      </c>
      <c r="H104" s="316">
        <f t="shared" si="28"/>
        <v>0.13312587259073538</v>
      </c>
      <c r="I104" s="316"/>
      <c r="J104" s="316">
        <f t="shared" si="29"/>
        <v>1.0601170450781388</v>
      </c>
      <c r="K104" s="316">
        <f t="shared" si="30"/>
        <v>0.85545432288540035</v>
      </c>
      <c r="L104" s="121"/>
      <c r="M104" s="325">
        <f t="shared" si="31"/>
        <v>6.0207115864829461</v>
      </c>
      <c r="N104" s="283">
        <f t="shared" si="32"/>
        <v>0.36717150736804172</v>
      </c>
      <c r="O104" s="378"/>
      <c r="P104" s="532">
        <f t="shared" si="33"/>
        <v>1.5896473401625144E-2</v>
      </c>
      <c r="Q104" s="520">
        <f t="shared" si="34"/>
        <v>-1.5896473401625144E-2</v>
      </c>
      <c r="R104" s="313"/>
      <c r="S104" s="256">
        <f t="shared" si="35"/>
        <v>6.0207115864829461</v>
      </c>
      <c r="T104" s="256">
        <f t="shared" si="36"/>
        <v>0.36717150736804172</v>
      </c>
      <c r="U104" s="364">
        <f t="shared" si="23"/>
        <v>7.2999999995897102</v>
      </c>
    </row>
    <row r="105" spans="1:21" ht="11.25" x14ac:dyDescent="0.2">
      <c r="A105" s="234"/>
      <c r="B105" s="417">
        <v>7.3999999995840096</v>
      </c>
      <c r="C105" s="130"/>
      <c r="D105" s="328">
        <f t="shared" si="24"/>
        <v>5.2325901804863024</v>
      </c>
      <c r="E105" s="328">
        <f t="shared" si="25"/>
        <v>2.7379999996921677E-3</v>
      </c>
      <c r="F105" s="376">
        <f t="shared" si="26"/>
        <v>1.0974147118358184</v>
      </c>
      <c r="G105" s="316">
        <f t="shared" si="27"/>
        <v>0.86376992743382908</v>
      </c>
      <c r="H105" s="316">
        <f t="shared" si="28"/>
        <v>0.13623007256617092</v>
      </c>
      <c r="I105" s="316"/>
      <c r="J105" s="316">
        <f t="shared" si="29"/>
        <v>1.0450888100309554</v>
      </c>
      <c r="K105" s="316">
        <f t="shared" si="30"/>
        <v>0.85200903733480005</v>
      </c>
      <c r="L105" s="121"/>
      <c r="M105" s="325">
        <f t="shared" si="31"/>
        <v>6.0366080598845713</v>
      </c>
      <c r="N105" s="283">
        <f t="shared" si="32"/>
        <v>0.38306798076966686</v>
      </c>
      <c r="O105" s="378"/>
      <c r="P105" s="532">
        <f t="shared" si="33"/>
        <v>1.6144798092099677E-2</v>
      </c>
      <c r="Q105" s="520">
        <f t="shared" si="34"/>
        <v>-1.6144798092099677E-2</v>
      </c>
      <c r="R105" s="313"/>
      <c r="S105" s="256">
        <f t="shared" si="35"/>
        <v>6.0366080598845713</v>
      </c>
      <c r="T105" s="256">
        <f t="shared" si="36"/>
        <v>0.38306798076966686</v>
      </c>
      <c r="U105" s="364">
        <f t="shared" si="23"/>
        <v>7.3999999995840096</v>
      </c>
    </row>
    <row r="106" spans="1:21" ht="11.25" x14ac:dyDescent="0.2">
      <c r="A106" s="234"/>
      <c r="B106" s="417">
        <v>7.4999999995783098</v>
      </c>
      <c r="C106" s="130"/>
      <c r="D106" s="328">
        <f t="shared" si="24"/>
        <v>5.3033008586009265</v>
      </c>
      <c r="E106" s="328">
        <f t="shared" si="25"/>
        <v>2.8124999996837321E-3</v>
      </c>
      <c r="F106" s="376">
        <f t="shared" si="26"/>
        <v>1.0834849084139577</v>
      </c>
      <c r="G106" s="316">
        <f t="shared" si="27"/>
        <v>0.86070337704773214</v>
      </c>
      <c r="H106" s="316">
        <f t="shared" si="28"/>
        <v>0.13929662295226786</v>
      </c>
      <c r="I106" s="316"/>
      <c r="J106" s="316">
        <f t="shared" si="29"/>
        <v>1.0304518998279484</v>
      </c>
      <c r="K106" s="316">
        <f t="shared" si="30"/>
        <v>0.8486010396365693</v>
      </c>
      <c r="L106" s="121"/>
      <c r="M106" s="325">
        <f t="shared" si="31"/>
        <v>6.052752857976671</v>
      </c>
      <c r="N106" s="283">
        <f t="shared" si="32"/>
        <v>0.39921277886176654</v>
      </c>
      <c r="O106" s="378"/>
      <c r="P106" s="532">
        <f t="shared" si="33"/>
        <v>1.6386964887828981E-2</v>
      </c>
      <c r="Q106" s="520">
        <f t="shared" si="34"/>
        <v>-1.6386964887828981E-2</v>
      </c>
      <c r="R106" s="313"/>
      <c r="S106" s="256">
        <f t="shared" si="35"/>
        <v>6.052752857976671</v>
      </c>
      <c r="T106" s="256">
        <f t="shared" si="36"/>
        <v>0.39921277886176654</v>
      </c>
      <c r="U106" s="364">
        <f t="shared" si="23"/>
        <v>7.4999999995783098</v>
      </c>
    </row>
    <row r="107" spans="1:21" ht="11.25" x14ac:dyDescent="0.2">
      <c r="A107" s="234"/>
      <c r="B107" s="417">
        <v>7.59999999957261</v>
      </c>
      <c r="C107" s="130"/>
      <c r="D107" s="328">
        <f t="shared" si="24"/>
        <v>5.3740115367155514</v>
      </c>
      <c r="E107" s="328">
        <f t="shared" si="25"/>
        <v>2.8879999996751834E-3</v>
      </c>
      <c r="F107" s="376">
        <f t="shared" si="26"/>
        <v>1.0699309828029497</v>
      </c>
      <c r="G107" s="316">
        <f t="shared" si="27"/>
        <v>0.85767481206461338</v>
      </c>
      <c r="H107" s="316">
        <f t="shared" si="28"/>
        <v>0.14232518793538662</v>
      </c>
      <c r="I107" s="316"/>
      <c r="J107" s="316">
        <f t="shared" si="29"/>
        <v>1.0161908674357942</v>
      </c>
      <c r="K107" s="316">
        <f t="shared" si="30"/>
        <v>0.84523074776414087</v>
      </c>
      <c r="L107" s="121"/>
      <c r="M107" s="325">
        <f t="shared" si="31"/>
        <v>6.0691398228644999</v>
      </c>
      <c r="N107" s="283">
        <f t="shared" si="32"/>
        <v>0.41559974374959552</v>
      </c>
      <c r="O107" s="378"/>
      <c r="P107" s="532">
        <f t="shared" si="33"/>
        <v>1.662311130667149E-2</v>
      </c>
      <c r="Q107" s="520">
        <f t="shared" si="34"/>
        <v>-1.662311130667149E-2</v>
      </c>
      <c r="R107" s="313"/>
      <c r="S107" s="256">
        <f t="shared" si="35"/>
        <v>6.0691398228644999</v>
      </c>
      <c r="T107" s="256">
        <f t="shared" si="36"/>
        <v>0.41559974374959552</v>
      </c>
      <c r="U107" s="364">
        <f t="shared" si="23"/>
        <v>7.59999999957261</v>
      </c>
    </row>
    <row r="108" spans="1:21" ht="11.25" x14ac:dyDescent="0.2">
      <c r="A108" s="234"/>
      <c r="B108" s="417">
        <v>7.6999999995669102</v>
      </c>
      <c r="C108" s="130"/>
      <c r="D108" s="328">
        <f t="shared" si="24"/>
        <v>5.4447222148301755</v>
      </c>
      <c r="E108" s="328">
        <f t="shared" si="25"/>
        <v>2.9644999996665208E-3</v>
      </c>
      <c r="F108" s="376">
        <f t="shared" si="26"/>
        <v>1.056738290412762</v>
      </c>
      <c r="G108" s="316">
        <f t="shared" si="27"/>
        <v>0.85468447769864764</v>
      </c>
      <c r="H108" s="316">
        <f t="shared" si="28"/>
        <v>0.14531552230135236</v>
      </c>
      <c r="I108" s="316"/>
      <c r="J108" s="316">
        <f t="shared" si="29"/>
        <v>1.0022910682644603</v>
      </c>
      <c r="K108" s="316">
        <f t="shared" si="30"/>
        <v>0.8418984824655571</v>
      </c>
      <c r="L108" s="121"/>
      <c r="M108" s="325">
        <f t="shared" si="31"/>
        <v>6.0857629341711714</v>
      </c>
      <c r="N108" s="283">
        <f t="shared" si="32"/>
        <v>0.43222285505626701</v>
      </c>
      <c r="O108" s="378"/>
      <c r="P108" s="532">
        <f t="shared" si="33"/>
        <v>1.6853376079282611E-2</v>
      </c>
      <c r="Q108" s="520">
        <f t="shared" si="34"/>
        <v>-1.6853376079282611E-2</v>
      </c>
      <c r="R108" s="313"/>
      <c r="S108" s="256">
        <f t="shared" si="35"/>
        <v>6.0857629341711714</v>
      </c>
      <c r="T108" s="256">
        <f t="shared" si="36"/>
        <v>0.43222285505626701</v>
      </c>
      <c r="U108" s="364">
        <f t="shared" si="23"/>
        <v>7.6999999995669102</v>
      </c>
    </row>
    <row r="109" spans="1:21" ht="11.25" x14ac:dyDescent="0.2">
      <c r="A109" s="234"/>
      <c r="B109" s="417">
        <v>7.7999999995612104</v>
      </c>
      <c r="C109" s="130"/>
      <c r="D109" s="328">
        <f t="shared" si="24"/>
        <v>5.5154328929447995</v>
      </c>
      <c r="E109" s="328">
        <f t="shared" si="25"/>
        <v>3.0419999996577443E-3</v>
      </c>
      <c r="F109" s="376">
        <f t="shared" si="26"/>
        <v>1.0438929376579782</v>
      </c>
      <c r="G109" s="316">
        <f t="shared" si="27"/>
        <v>0.85173253698205775</v>
      </c>
      <c r="H109" s="316">
        <f t="shared" si="28"/>
        <v>0.14826746301794225</v>
      </c>
      <c r="I109" s="316"/>
      <c r="J109" s="316">
        <f t="shared" si="29"/>
        <v>0.98873860872853014</v>
      </c>
      <c r="K109" s="316">
        <f t="shared" si="30"/>
        <v>0.83860447615392519</v>
      </c>
      <c r="L109" s="121"/>
      <c r="M109" s="325">
        <f t="shared" si="31"/>
        <v>6.102616310250454</v>
      </c>
      <c r="N109" s="283">
        <f t="shared" si="32"/>
        <v>0.44907623113554962</v>
      </c>
      <c r="O109" s="378"/>
      <c r="P109" s="532">
        <f t="shared" si="33"/>
        <v>1.707789848458674E-2</v>
      </c>
      <c r="Q109" s="520">
        <f t="shared" si="34"/>
        <v>-1.707789848458674E-2</v>
      </c>
      <c r="R109" s="313"/>
      <c r="S109" s="256">
        <f t="shared" si="35"/>
        <v>6.102616310250454</v>
      </c>
      <c r="T109" s="256">
        <f t="shared" si="36"/>
        <v>0.44907623113554962</v>
      </c>
      <c r="U109" s="364">
        <f t="shared" si="23"/>
        <v>7.7999999995612104</v>
      </c>
    </row>
    <row r="110" spans="1:21" ht="11.25" x14ac:dyDescent="0.2">
      <c r="A110" s="234"/>
      <c r="B110" s="417">
        <v>7.8999999995555097</v>
      </c>
      <c r="C110" s="130"/>
      <c r="D110" s="328">
        <f t="shared" si="24"/>
        <v>5.5861435710594236</v>
      </c>
      <c r="E110" s="328">
        <f t="shared" si="25"/>
        <v>3.1204999996488529E-3</v>
      </c>
      <c r="F110" s="376">
        <f t="shared" si="26"/>
        <v>1.0313817344258613</v>
      </c>
      <c r="G110" s="316">
        <f t="shared" si="27"/>
        <v>0.84881907852752625</v>
      </c>
      <c r="H110" s="316">
        <f t="shared" si="28"/>
        <v>0.15118092147247375</v>
      </c>
      <c r="I110" s="316"/>
      <c r="J110" s="316">
        <f t="shared" si="29"/>
        <v>0.97552029871526713</v>
      </c>
      <c r="K110" s="316">
        <f t="shared" si="30"/>
        <v>0.83534888111177974</v>
      </c>
      <c r="L110" s="121"/>
      <c r="M110" s="325">
        <f t="shared" si="31"/>
        <v>6.1196942087350408</v>
      </c>
      <c r="N110" s="283">
        <f t="shared" si="32"/>
        <v>0.46615412962013636</v>
      </c>
      <c r="O110" s="378"/>
      <c r="P110" s="532">
        <f t="shared" si="33"/>
        <v>1.7296817773470252E-2</v>
      </c>
      <c r="Q110" s="520">
        <f t="shared" si="34"/>
        <v>-1.7296817773470252E-2</v>
      </c>
      <c r="R110" s="313"/>
      <c r="S110" s="256">
        <f t="shared" si="35"/>
        <v>6.1196942087350408</v>
      </c>
      <c r="T110" s="256">
        <f t="shared" si="36"/>
        <v>0.46615412962013636</v>
      </c>
      <c r="U110" s="364">
        <f t="shared" si="23"/>
        <v>7.8999999995555097</v>
      </c>
    </row>
    <row r="111" spans="1:21" ht="11.25" x14ac:dyDescent="0.2">
      <c r="A111" s="234"/>
      <c r="B111" s="417">
        <v>7.9999999995498197</v>
      </c>
      <c r="C111" s="130"/>
      <c r="D111" s="328">
        <f t="shared" si="24"/>
        <v>5.6568542491740548</v>
      </c>
      <c r="E111" s="328">
        <f t="shared" si="25"/>
        <v>3.1999999996398559E-3</v>
      </c>
      <c r="F111" s="376">
        <f t="shared" si="26"/>
        <v>1.0191921501093102</v>
      </c>
      <c r="G111" s="316">
        <f t="shared" si="27"/>
        <v>0.84594412367864114</v>
      </c>
      <c r="H111" s="316">
        <f t="shared" si="28"/>
        <v>0.15405587632135886</v>
      </c>
      <c r="I111" s="316"/>
      <c r="J111" s="316">
        <f t="shared" si="29"/>
        <v>0.9626236076175696</v>
      </c>
      <c r="K111" s="316">
        <f t="shared" si="30"/>
        <v>0.83213177705407337</v>
      </c>
      <c r="L111" s="121"/>
      <c r="M111" s="325">
        <f t="shared" si="31"/>
        <v>6.136991026508511</v>
      </c>
      <c r="N111" s="283">
        <f t="shared" si="32"/>
        <v>0.48345094739360661</v>
      </c>
      <c r="O111" s="378"/>
      <c r="P111" s="532">
        <f t="shared" si="33"/>
        <v>1.7510272671202642E-2</v>
      </c>
      <c r="Q111" s="520">
        <f t="shared" si="34"/>
        <v>-1.7510272671202642E-2</v>
      </c>
      <c r="R111" s="313"/>
      <c r="S111" s="256">
        <f t="shared" si="35"/>
        <v>6.136991026508511</v>
      </c>
      <c r="T111" s="256">
        <f t="shared" si="36"/>
        <v>0.48345094739360661</v>
      </c>
      <c r="U111" s="364">
        <f t="shared" si="23"/>
        <v>7.9999999995498197</v>
      </c>
    </row>
    <row r="112" spans="1:21" ht="11.25" x14ac:dyDescent="0.2">
      <c r="A112" s="234"/>
      <c r="B112" s="417">
        <v>8.0999999995441208</v>
      </c>
      <c r="C112" s="130"/>
      <c r="D112" s="328">
        <f t="shared" si="24"/>
        <v>5.7275649272886797</v>
      </c>
      <c r="E112" s="328">
        <f t="shared" si="25"/>
        <v>3.2804999996307376E-3</v>
      </c>
      <c r="F112" s="376">
        <f t="shared" si="26"/>
        <v>1.0073122728966399</v>
      </c>
      <c r="G112" s="316">
        <f t="shared" si="27"/>
        <v>0.84310763308993442</v>
      </c>
      <c r="H112" s="316">
        <f t="shared" si="28"/>
        <v>0.15689236691006558</v>
      </c>
      <c r="I112" s="316"/>
      <c r="J112" s="316">
        <f t="shared" si="29"/>
        <v>0.95003662362375318</v>
      </c>
      <c r="K112" s="316">
        <f t="shared" si="30"/>
        <v>0.82895317809294899</v>
      </c>
      <c r="L112" s="121"/>
      <c r="M112" s="325">
        <f t="shared" si="31"/>
        <v>6.1545012991797137</v>
      </c>
      <c r="N112" s="283">
        <f t="shared" si="32"/>
        <v>0.50096122006480925</v>
      </c>
      <c r="O112" s="378"/>
      <c r="P112" s="532">
        <f t="shared" si="33"/>
        <v>1.771840094994559E-2</v>
      </c>
      <c r="Q112" s="520">
        <f t="shared" si="34"/>
        <v>-1.771840094994559E-2</v>
      </c>
      <c r="R112" s="313"/>
      <c r="S112" s="256">
        <f t="shared" si="35"/>
        <v>6.1545012991797137</v>
      </c>
      <c r="T112" s="256">
        <f t="shared" si="36"/>
        <v>0.50096122006480925</v>
      </c>
      <c r="U112" s="364">
        <f t="shared" si="23"/>
        <v>8.0999999995441208</v>
      </c>
    </row>
    <row r="113" spans="1:21" ht="11.25" x14ac:dyDescent="0.2">
      <c r="A113" s="234"/>
      <c r="B113" s="417">
        <v>8.1999999995384201</v>
      </c>
      <c r="C113" s="130"/>
      <c r="D113" s="328">
        <f t="shared" si="24"/>
        <v>5.7982756054033038</v>
      </c>
      <c r="E113" s="328">
        <f t="shared" si="25"/>
        <v>3.3619999996215041E-3</v>
      </c>
      <c r="F113" s="376">
        <f t="shared" si="26"/>
        <v>0.99573077204014582</v>
      </c>
      <c r="G113" s="316">
        <f t="shared" si="27"/>
        <v>0.84030951277626365</v>
      </c>
      <c r="H113" s="316">
        <f t="shared" si="28"/>
        <v>0.15969048722373635</v>
      </c>
      <c r="I113" s="316"/>
      <c r="J113" s="316">
        <f t="shared" si="29"/>
        <v>0.93774801598611279</v>
      </c>
      <c r="K113" s="316">
        <f t="shared" si="30"/>
        <v>0.82581303914561677</v>
      </c>
      <c r="L113" s="121"/>
      <c r="M113" s="325">
        <f t="shared" si="31"/>
        <v>6.1722197001296593</v>
      </c>
      <c r="N113" s="283">
        <f t="shared" si="32"/>
        <v>0.51867962101475484</v>
      </c>
      <c r="O113" s="378"/>
      <c r="P113" s="532">
        <f t="shared" si="33"/>
        <v>1.7921339063590835E-2</v>
      </c>
      <c r="Q113" s="520">
        <f t="shared" si="34"/>
        <v>-1.7921339063590835E-2</v>
      </c>
      <c r="R113" s="313"/>
      <c r="S113" s="256">
        <f t="shared" si="35"/>
        <v>6.1722197001296593</v>
      </c>
      <c r="T113" s="256">
        <f t="shared" si="36"/>
        <v>0.51867962101475484</v>
      </c>
      <c r="U113" s="364">
        <f t="shared" si="23"/>
        <v>8.1999999995384201</v>
      </c>
    </row>
    <row r="114" spans="1:21" ht="11.25" x14ac:dyDescent="0.2">
      <c r="A114" s="234"/>
      <c r="B114" s="417">
        <v>8.2999999995327194</v>
      </c>
      <c r="C114" s="130"/>
      <c r="D114" s="328">
        <f t="shared" si="24"/>
        <v>5.8689862835179278</v>
      </c>
      <c r="E114" s="328">
        <f t="shared" si="25"/>
        <v>3.4444999996121575E-3</v>
      </c>
      <c r="F114" s="376">
        <f t="shared" si="26"/>
        <v>0.98443686285225585</v>
      </c>
      <c r="G114" s="316">
        <f t="shared" si="27"/>
        <v>0.83754961966936781</v>
      </c>
      <c r="H114" s="316">
        <f t="shared" si="28"/>
        <v>0.16245038033063219</v>
      </c>
      <c r="I114" s="316"/>
      <c r="J114" s="316">
        <f t="shared" si="29"/>
        <v>0.92574700001707655</v>
      </c>
      <c r="K114" s="316">
        <f t="shared" si="30"/>
        <v>0.8227112618247181</v>
      </c>
      <c r="L114" s="121"/>
      <c r="M114" s="325">
        <f t="shared" si="31"/>
        <v>6.1901410391932501</v>
      </c>
      <c r="N114" s="283">
        <f t="shared" si="32"/>
        <v>0.53660096007834568</v>
      </c>
      <c r="O114" s="378"/>
      <c r="P114" s="532">
        <f t="shared" si="33"/>
        <v>1.8119221837721966E-2</v>
      </c>
      <c r="Q114" s="520">
        <f t="shared" si="34"/>
        <v>-1.8119221837721966E-2</v>
      </c>
      <c r="R114" s="313"/>
      <c r="S114" s="256">
        <f t="shared" si="35"/>
        <v>6.1901410391932501</v>
      </c>
      <c r="T114" s="256">
        <f t="shared" si="36"/>
        <v>0.53660096007834568</v>
      </c>
      <c r="U114" s="364">
        <f t="shared" si="23"/>
        <v>8.2999999995327194</v>
      </c>
    </row>
    <row r="115" spans="1:21" ht="11.25" x14ac:dyDescent="0.2">
      <c r="A115" s="234"/>
      <c r="B115" s="417">
        <v>8.3999999995270205</v>
      </c>
      <c r="C115" s="130"/>
      <c r="D115" s="328">
        <f t="shared" si="24"/>
        <v>5.9396969616325528</v>
      </c>
      <c r="E115" s="328">
        <f t="shared" si="25"/>
        <v>3.527999999602697E-3</v>
      </c>
      <c r="F115" s="376">
        <f t="shared" si="26"/>
        <v>0.97342027420194777</v>
      </c>
      <c r="G115" s="316">
        <f t="shared" si="27"/>
        <v>0.834827766717405</v>
      </c>
      <c r="H115" s="316">
        <f t="shared" si="28"/>
        <v>0.165172233282595</v>
      </c>
      <c r="I115" s="316"/>
      <c r="J115" s="316">
        <f t="shared" si="29"/>
        <v>0.9140233045856222</v>
      </c>
      <c r="K115" s="316">
        <f t="shared" si="30"/>
        <v>0.81964769984848251</v>
      </c>
      <c r="L115" s="121"/>
      <c r="M115" s="325">
        <f t="shared" si="31"/>
        <v>6.2082602610309721</v>
      </c>
      <c r="N115" s="283">
        <f t="shared" si="32"/>
        <v>0.55472018191606765</v>
      </c>
      <c r="O115" s="378"/>
      <c r="P115" s="532">
        <f t="shared" si="33"/>
        <v>1.8312182208234162E-2</v>
      </c>
      <c r="Q115" s="520">
        <f t="shared" si="34"/>
        <v>-1.8312182208234162E-2</v>
      </c>
      <c r="R115" s="313"/>
      <c r="S115" s="256">
        <f t="shared" si="35"/>
        <v>6.2082602610309721</v>
      </c>
      <c r="T115" s="256">
        <f t="shared" si="36"/>
        <v>0.55472018191606765</v>
      </c>
      <c r="U115" s="364">
        <f t="shared" si="23"/>
        <v>8.3999999995270205</v>
      </c>
    </row>
    <row r="116" spans="1:21" ht="11.25" x14ac:dyDescent="0.2">
      <c r="A116" s="234"/>
      <c r="B116" s="417">
        <v>8.4999999995213198</v>
      </c>
      <c r="C116" s="130"/>
      <c r="D116" s="328">
        <f t="shared" si="24"/>
        <v>6.010407639747176</v>
      </c>
      <c r="E116" s="328">
        <f t="shared" si="25"/>
        <v>3.6124999995931217E-3</v>
      </c>
      <c r="F116" s="376">
        <f t="shared" si="26"/>
        <v>0.96267121830554303</v>
      </c>
      <c r="G116" s="316">
        <f t="shared" si="27"/>
        <v>0.83214372756125243</v>
      </c>
      <c r="H116" s="316">
        <f t="shared" si="28"/>
        <v>0.16785627243874757</v>
      </c>
      <c r="I116" s="316"/>
      <c r="J116" s="316">
        <f t="shared" si="29"/>
        <v>0.9025671419080713</v>
      </c>
      <c r="K116" s="316">
        <f t="shared" si="30"/>
        <v>0.81662216400591137</v>
      </c>
      <c r="L116" s="121"/>
      <c r="M116" s="325">
        <f t="shared" si="31"/>
        <v>6.2265724432392062</v>
      </c>
      <c r="N116" s="283">
        <f t="shared" si="32"/>
        <v>0.57303236412430181</v>
      </c>
      <c r="O116" s="378"/>
      <c r="P116" s="532">
        <f t="shared" si="33"/>
        <v>1.8500351003325477E-2</v>
      </c>
      <c r="Q116" s="520">
        <f t="shared" si="34"/>
        <v>-1.8500351003325477E-2</v>
      </c>
      <c r="R116" s="313"/>
      <c r="S116" s="256">
        <f t="shared" si="35"/>
        <v>6.2265724432392062</v>
      </c>
      <c r="T116" s="256">
        <f t="shared" si="36"/>
        <v>0.57303236412430181</v>
      </c>
      <c r="U116" s="364">
        <f t="shared" si="23"/>
        <v>8.4999999995213198</v>
      </c>
    </row>
    <row r="117" spans="1:21" ht="11.25" x14ac:dyDescent="0.2">
      <c r="A117" s="234"/>
      <c r="B117" s="417">
        <v>8.5999999995156209</v>
      </c>
      <c r="C117" s="130"/>
      <c r="D117" s="328">
        <f t="shared" si="24"/>
        <v>6.0811183178618018</v>
      </c>
      <c r="E117" s="328">
        <f t="shared" si="25"/>
        <v>3.6979999995834347E-3</v>
      </c>
      <c r="F117" s="376">
        <f t="shared" si="26"/>
        <v>0.95218036262511374</v>
      </c>
      <c r="G117" s="316">
        <f t="shared" si="27"/>
        <v>0.82949724081931187</v>
      </c>
      <c r="H117" s="316">
        <f t="shared" si="28"/>
        <v>0.17050275918068813</v>
      </c>
      <c r="I117" s="316"/>
      <c r="J117" s="316">
        <f t="shared" si="29"/>
        <v>0.89136917944649574</v>
      </c>
      <c r="K117" s="316">
        <f t="shared" si="30"/>
        <v>0.81363442671011765</v>
      </c>
      <c r="L117" s="121"/>
      <c r="M117" s="325">
        <f t="shared" si="31"/>
        <v>6.2450727942425317</v>
      </c>
      <c r="N117" s="283">
        <f t="shared" si="32"/>
        <v>0.59153271512762728</v>
      </c>
      <c r="O117" s="378"/>
      <c r="P117" s="532">
        <f t="shared" si="33"/>
        <v>1.8683856763416884E-2</v>
      </c>
      <c r="Q117" s="520">
        <f t="shared" si="34"/>
        <v>-1.8683856763416884E-2</v>
      </c>
      <c r="R117" s="313"/>
      <c r="S117" s="256">
        <f t="shared" si="35"/>
        <v>6.2450727942425317</v>
      </c>
      <c r="T117" s="256">
        <f t="shared" si="36"/>
        <v>0.59153271512762728</v>
      </c>
      <c r="U117" s="364">
        <f t="shared" si="23"/>
        <v>8.5999999995156209</v>
      </c>
    </row>
    <row r="118" spans="1:21" ht="11.25" x14ac:dyDescent="0.2">
      <c r="A118" s="234"/>
      <c r="B118" s="417">
        <v>8.6999999995099309</v>
      </c>
      <c r="C118" s="130"/>
      <c r="D118" s="328">
        <f t="shared" si="24"/>
        <v>6.151828995976433</v>
      </c>
      <c r="E118" s="328">
        <f t="shared" si="25"/>
        <v>3.7844999995736393E-3</v>
      </c>
      <c r="F118" s="376">
        <f t="shared" si="26"/>
        <v>0.94193880370493666</v>
      </c>
      <c r="G118" s="316">
        <f t="shared" si="27"/>
        <v>0.82688801401057188</v>
      </c>
      <c r="H118" s="316">
        <f t="shared" si="28"/>
        <v>0.17311198598942812</v>
      </c>
      <c r="I118" s="316"/>
      <c r="J118" s="316">
        <f t="shared" si="29"/>
        <v>0.88042051374517238</v>
      </c>
      <c r="K118" s="316">
        <f t="shared" si="30"/>
        <v>0.8106842261709033</v>
      </c>
      <c r="L118" s="121"/>
      <c r="M118" s="325">
        <f t="shared" si="31"/>
        <v>6.2637566510059486</v>
      </c>
      <c r="N118" s="283">
        <f t="shared" si="32"/>
        <v>0.61021657189104417</v>
      </c>
      <c r="O118" s="378"/>
      <c r="P118" s="532">
        <f t="shared" si="33"/>
        <v>1.8862825594766264E-2</v>
      </c>
      <c r="Q118" s="520">
        <f t="shared" si="34"/>
        <v>-1.8862825594766264E-2</v>
      </c>
      <c r="R118" s="313"/>
      <c r="S118" s="256">
        <f t="shared" si="35"/>
        <v>6.2637566510059486</v>
      </c>
      <c r="T118" s="256">
        <f t="shared" si="36"/>
        <v>0.61021657189104417</v>
      </c>
      <c r="U118" s="364">
        <f t="shared" si="23"/>
        <v>8.6999999995099309</v>
      </c>
    </row>
    <row r="119" spans="1:21" ht="11.25" x14ac:dyDescent="0.2">
      <c r="A119" s="234"/>
      <c r="B119" s="417">
        <v>8.7999999995042302</v>
      </c>
      <c r="C119" s="130"/>
      <c r="D119" s="328">
        <f t="shared" si="24"/>
        <v>6.2225396740910561</v>
      </c>
      <c r="E119" s="328">
        <f t="shared" si="25"/>
        <v>3.8719999995637231E-3</v>
      </c>
      <c r="F119" s="376">
        <f t="shared" si="26"/>
        <v>0.93193804279182291</v>
      </c>
      <c r="G119" s="316">
        <f t="shared" si="27"/>
        <v>0.82431572714373025</v>
      </c>
      <c r="H119" s="316">
        <f t="shared" si="28"/>
        <v>0.17568427285626975</v>
      </c>
      <c r="I119" s="316"/>
      <c r="J119" s="316">
        <f t="shared" si="29"/>
        <v>0.86971264605091236</v>
      </c>
      <c r="K119" s="316">
        <f t="shared" si="30"/>
        <v>0.8077712702156371</v>
      </c>
      <c r="L119" s="121"/>
      <c r="M119" s="325">
        <f t="shared" si="31"/>
        <v>6.2826194766007148</v>
      </c>
      <c r="N119" s="283">
        <f t="shared" si="32"/>
        <v>0.62907939748581043</v>
      </c>
      <c r="O119" s="378"/>
      <c r="P119" s="532">
        <f t="shared" si="33"/>
        <v>1.9037381052228852E-2</v>
      </c>
      <c r="Q119" s="520">
        <f t="shared" si="34"/>
        <v>-1.9037381052228852E-2</v>
      </c>
      <c r="R119" s="313"/>
      <c r="S119" s="256">
        <f t="shared" si="35"/>
        <v>6.2826194766007148</v>
      </c>
      <c r="T119" s="256">
        <f t="shared" si="36"/>
        <v>0.62907939748581043</v>
      </c>
      <c r="U119" s="364">
        <f t="shared" si="23"/>
        <v>8.7999999995042302</v>
      </c>
    </row>
    <row r="120" spans="1:21" ht="11.25" x14ac:dyDescent="0.2">
      <c r="A120" s="234"/>
      <c r="B120" s="417">
        <v>8.8999999994985295</v>
      </c>
      <c r="C120" s="130"/>
      <c r="D120" s="328">
        <f t="shared" si="24"/>
        <v>6.2932503522056802</v>
      </c>
      <c r="E120" s="328">
        <f t="shared" si="25"/>
        <v>3.9604999995536917E-3</v>
      </c>
      <c r="F120" s="376">
        <f t="shared" si="26"/>
        <v>0.92216996309901667</v>
      </c>
      <c r="G120" s="316">
        <f t="shared" si="27"/>
        <v>0.82178003599830951</v>
      </c>
      <c r="H120" s="316">
        <f t="shared" si="28"/>
        <v>0.17821996400169049</v>
      </c>
      <c r="I120" s="316"/>
      <c r="J120" s="316">
        <f t="shared" si="29"/>
        <v>0.85923745957695985</v>
      </c>
      <c r="K120" s="316">
        <f t="shared" si="30"/>
        <v>0.80489523978556121</v>
      </c>
      <c r="L120" s="121"/>
      <c r="M120" s="325">
        <f t="shared" si="31"/>
        <v>6.3016568576529437</v>
      </c>
      <c r="N120" s="283">
        <f t="shared" si="32"/>
        <v>0.64811677853803928</v>
      </c>
      <c r="O120" s="378"/>
      <c r="P120" s="532">
        <f t="shared" si="33"/>
        <v>1.9207644048421457E-2</v>
      </c>
      <c r="Q120" s="520">
        <f t="shared" si="34"/>
        <v>-1.9207644048421457E-2</v>
      </c>
      <c r="R120" s="313"/>
      <c r="S120" s="256">
        <f t="shared" si="35"/>
        <v>6.3016568576529437</v>
      </c>
      <c r="T120" s="256">
        <f t="shared" si="36"/>
        <v>0.64811677853803928</v>
      </c>
      <c r="U120" s="364">
        <f t="shared" si="23"/>
        <v>8.8999999994985295</v>
      </c>
    </row>
    <row r="121" spans="1:21" ht="11.25" x14ac:dyDescent="0.2">
      <c r="A121" s="234"/>
      <c r="B121" s="417">
        <v>8.9999999994928306</v>
      </c>
      <c r="C121" s="130"/>
      <c r="D121" s="328">
        <f t="shared" si="24"/>
        <v>6.3639610303203051</v>
      </c>
      <c r="E121" s="328">
        <f t="shared" si="25"/>
        <v>4.0499999995435472E-3</v>
      </c>
      <c r="F121" s="376">
        <f t="shared" si="26"/>
        <v>0.91262680858584067</v>
      </c>
      <c r="G121" s="316">
        <f t="shared" si="27"/>
        <v>0.81928057512190677</v>
      </c>
      <c r="H121" s="316">
        <f t="shared" si="28"/>
        <v>0.18071942487809323</v>
      </c>
      <c r="I121" s="316"/>
      <c r="J121" s="316">
        <f t="shared" si="29"/>
        <v>0.84898719828263758</v>
      </c>
      <c r="K121" s="316">
        <f t="shared" si="30"/>
        <v>0.8020557921327941</v>
      </c>
      <c r="L121" s="121"/>
      <c r="M121" s="325">
        <f t="shared" si="31"/>
        <v>6.3208645017013652</v>
      </c>
      <c r="N121" s="283">
        <f t="shared" si="32"/>
        <v>0.66732442258646074</v>
      </c>
      <c r="O121" s="378"/>
      <c r="P121" s="532">
        <f t="shared" si="33"/>
        <v>1.9373732784842446E-2</v>
      </c>
      <c r="Q121" s="520">
        <f t="shared" si="34"/>
        <v>-1.9373732784842446E-2</v>
      </c>
      <c r="R121" s="313"/>
      <c r="S121" s="256">
        <f t="shared" si="35"/>
        <v>6.3208645017013652</v>
      </c>
      <c r="T121" s="256">
        <f t="shared" si="36"/>
        <v>0.66732442258646074</v>
      </c>
      <c r="U121" s="364">
        <f t="shared" si="23"/>
        <v>8.9999999994928306</v>
      </c>
    </row>
    <row r="122" spans="1:21" ht="11.25" x14ac:dyDescent="0.2">
      <c r="A122" s="234"/>
      <c r="B122" s="417">
        <v>9.0999999994871299</v>
      </c>
      <c r="C122" s="130"/>
      <c r="D122" s="328">
        <f t="shared" si="24"/>
        <v>6.4346717084349292</v>
      </c>
      <c r="E122" s="328">
        <f t="shared" si="25"/>
        <v>4.1404999995332875E-3</v>
      </c>
      <c r="F122" s="376">
        <f t="shared" si="26"/>
        <v>0.90330116413648331</v>
      </c>
      <c r="G122" s="316">
        <f t="shared" si="27"/>
        <v>0.81681696056600539</v>
      </c>
      <c r="H122" s="316">
        <f t="shared" si="28"/>
        <v>0.18318303943399461</v>
      </c>
      <c r="I122" s="316"/>
      <c r="J122" s="316">
        <f t="shared" si="29"/>
        <v>0.83895444705213407</v>
      </c>
      <c r="K122" s="316">
        <f t="shared" si="30"/>
        <v>0.79925256374152265</v>
      </c>
      <c r="L122" s="121"/>
      <c r="M122" s="325">
        <f t="shared" si="31"/>
        <v>6.3402382344862076</v>
      </c>
      <c r="N122" s="283">
        <f t="shared" si="32"/>
        <v>0.68669815537130319</v>
      </c>
      <c r="O122" s="378"/>
      <c r="P122" s="532">
        <f t="shared" si="33"/>
        <v>1.9535762703625892E-2</v>
      </c>
      <c r="Q122" s="520">
        <f t="shared" si="34"/>
        <v>-1.9535762703625892E-2</v>
      </c>
      <c r="R122" s="313"/>
      <c r="S122" s="256">
        <f t="shared" si="35"/>
        <v>6.3402382344862076</v>
      </c>
      <c r="T122" s="256">
        <f t="shared" si="36"/>
        <v>0.68669815537130319</v>
      </c>
      <c r="U122" s="364">
        <f t="shared" si="23"/>
        <v>9.0999999994871299</v>
      </c>
    </row>
    <row r="123" spans="1:21" ht="11.25" x14ac:dyDescent="0.2">
      <c r="A123" s="234"/>
      <c r="B123" s="417">
        <v>9.1999999994814292</v>
      </c>
      <c r="C123" s="130"/>
      <c r="D123" s="328">
        <f t="shared" si="24"/>
        <v>6.5053823865495524</v>
      </c>
      <c r="E123" s="328">
        <f t="shared" si="25"/>
        <v>4.2319999995229143E-3</v>
      </c>
      <c r="F123" s="376">
        <f t="shared" si="26"/>
        <v>0.8941859370314722</v>
      </c>
      <c r="G123" s="316">
        <f t="shared" si="27"/>
        <v>0.81438879238116346</v>
      </c>
      <c r="H123" s="316">
        <f t="shared" si="28"/>
        <v>0.18561120761883654</v>
      </c>
      <c r="I123" s="316"/>
      <c r="J123" s="316">
        <f t="shared" si="29"/>
        <v>0.82913211316597668</v>
      </c>
      <c r="K123" s="316">
        <f t="shared" si="30"/>
        <v>0.7964851729951915</v>
      </c>
      <c r="L123" s="121"/>
      <c r="M123" s="325">
        <f t="shared" si="31"/>
        <v>6.3597739971898335</v>
      </c>
      <c r="N123" s="283">
        <f t="shared" si="32"/>
        <v>0.70623391807492908</v>
      </c>
      <c r="O123" s="378"/>
      <c r="P123" s="532">
        <f t="shared" si="33"/>
        <v>1.9693846455595576E-2</v>
      </c>
      <c r="Q123" s="520">
        <f t="shared" si="34"/>
        <v>-1.9693846455595576E-2</v>
      </c>
      <c r="R123" s="313"/>
      <c r="S123" s="256">
        <f t="shared" si="35"/>
        <v>6.3597739971898335</v>
      </c>
      <c r="T123" s="256">
        <f t="shared" si="36"/>
        <v>0.70623391807492908</v>
      </c>
      <c r="U123" s="364">
        <f t="shared" si="23"/>
        <v>9.1999999994814292</v>
      </c>
    </row>
    <row r="124" spans="1:21" ht="11.25" x14ac:dyDescent="0.2">
      <c r="A124" s="234"/>
      <c r="B124" s="417">
        <v>9.2999999994757392</v>
      </c>
      <c r="C124" s="130"/>
      <c r="D124" s="328">
        <f t="shared" si="24"/>
        <v>6.5760930646641844</v>
      </c>
      <c r="E124" s="328">
        <f t="shared" si="25"/>
        <v>4.3244999995124371E-3</v>
      </c>
      <c r="F124" s="376">
        <f t="shared" si="26"/>
        <v>0.88527433961453694</v>
      </c>
      <c r="G124" s="316">
        <f t="shared" si="27"/>
        <v>0.81199565689086128</v>
      </c>
      <c r="H124" s="316">
        <f t="shared" si="28"/>
        <v>0.18800434310913872</v>
      </c>
      <c r="I124" s="316"/>
      <c r="J124" s="316">
        <f t="shared" si="29"/>
        <v>0.81951340896789504</v>
      </c>
      <c r="K124" s="316">
        <f t="shared" si="30"/>
        <v>0.79375322260991532</v>
      </c>
      <c r="L124" s="121"/>
      <c r="M124" s="325">
        <f t="shared" si="31"/>
        <v>6.3794678436454291</v>
      </c>
      <c r="N124" s="283">
        <f t="shared" si="32"/>
        <v>0.72592776453052466</v>
      </c>
      <c r="O124" s="378"/>
      <c r="P124" s="532">
        <f t="shared" si="33"/>
        <v>1.9848093884121454E-2</v>
      </c>
      <c r="Q124" s="520">
        <f t="shared" si="34"/>
        <v>-1.9848093884121454E-2</v>
      </c>
      <c r="R124" s="313"/>
      <c r="S124" s="256">
        <f t="shared" si="35"/>
        <v>6.3794678436454291</v>
      </c>
      <c r="T124" s="256">
        <f t="shared" si="36"/>
        <v>0.72592776453052466</v>
      </c>
      <c r="U124" s="364">
        <f t="shared" si="23"/>
        <v>9.2999999994757392</v>
      </c>
    </row>
    <row r="125" spans="1:21" ht="11.25" x14ac:dyDescent="0.2">
      <c r="A125" s="234"/>
      <c r="B125" s="417">
        <v>9.3999999994700403</v>
      </c>
      <c r="C125" s="130"/>
      <c r="D125" s="328">
        <f t="shared" si="24"/>
        <v>6.6468037427788094</v>
      </c>
      <c r="E125" s="328">
        <f t="shared" si="25"/>
        <v>4.4179999995018378E-3</v>
      </c>
      <c r="F125" s="376">
        <f t="shared" si="26"/>
        <v>0.87655987306584737</v>
      </c>
      <c r="G125" s="316">
        <f t="shared" si="27"/>
        <v>0.80963712876186411</v>
      </c>
      <c r="H125" s="316">
        <f t="shared" si="28"/>
        <v>0.19036287123813589</v>
      </c>
      <c r="I125" s="316"/>
      <c r="J125" s="316">
        <f t="shared" si="29"/>
        <v>0.81009183563805931</v>
      </c>
      <c r="K125" s="316">
        <f t="shared" si="30"/>
        <v>0.79105630185283848</v>
      </c>
      <c r="L125" s="121"/>
      <c r="M125" s="325">
        <f t="shared" si="31"/>
        <v>6.3993159375295505</v>
      </c>
      <c r="N125" s="283">
        <f t="shared" si="32"/>
        <v>0.74577585841464611</v>
      </c>
      <c r="O125" s="378"/>
      <c r="P125" s="532">
        <f t="shared" si="33"/>
        <v>1.9998612021197459E-2</v>
      </c>
      <c r="Q125" s="520">
        <f t="shared" si="34"/>
        <v>-1.9998612021197459E-2</v>
      </c>
      <c r="R125" s="313"/>
      <c r="S125" s="256">
        <f t="shared" si="35"/>
        <v>6.3993159375295505</v>
      </c>
      <c r="T125" s="256">
        <f t="shared" si="36"/>
        <v>0.74577585841464611</v>
      </c>
      <c r="U125" s="364">
        <f t="shared" si="23"/>
        <v>9.3999999994700403</v>
      </c>
    </row>
    <row r="126" spans="1:21" ht="11.25" x14ac:dyDescent="0.2">
      <c r="A126" s="234"/>
      <c r="B126" s="417">
        <v>9.4999999994643396</v>
      </c>
      <c r="C126" s="130"/>
      <c r="D126" s="328">
        <f t="shared" si="24"/>
        <v>6.7175144208934325</v>
      </c>
      <c r="E126" s="328">
        <f t="shared" si="25"/>
        <v>4.5124999994911224E-3</v>
      </c>
      <c r="F126" s="376">
        <f t="shared" si="26"/>
        <v>0.86803631220008981</v>
      </c>
      <c r="G126" s="316">
        <f t="shared" si="27"/>
        <v>0.8073127728875954</v>
      </c>
      <c r="H126" s="316">
        <f t="shared" si="28"/>
        <v>0.1926872271124046</v>
      </c>
      <c r="I126" s="316"/>
      <c r="J126" s="316">
        <f t="shared" si="29"/>
        <v>0.80086116799115548</v>
      </c>
      <c r="K126" s="316">
        <f t="shared" si="30"/>
        <v>0.78839398856276466</v>
      </c>
      <c r="L126" s="121"/>
      <c r="M126" s="325">
        <f t="shared" si="31"/>
        <v>6.419314549550748</v>
      </c>
      <c r="N126" s="283">
        <f t="shared" si="32"/>
        <v>0.76577447043584357</v>
      </c>
      <c r="O126" s="378"/>
      <c r="P126" s="532">
        <f t="shared" si="33"/>
        <v>2.0145505095342742E-2</v>
      </c>
      <c r="Q126" s="520">
        <f t="shared" si="34"/>
        <v>-2.0145505095342742E-2</v>
      </c>
      <c r="R126" s="313"/>
      <c r="S126" s="256">
        <f t="shared" si="35"/>
        <v>6.419314549550748</v>
      </c>
      <c r="T126" s="256">
        <f t="shared" si="36"/>
        <v>0.76577447043584357</v>
      </c>
      <c r="U126" s="364">
        <f t="shared" si="23"/>
        <v>9.4999999994643396</v>
      </c>
    </row>
    <row r="127" spans="1:21" ht="11.25" x14ac:dyDescent="0.2">
      <c r="A127" s="234"/>
      <c r="B127" s="417">
        <v>9.5999999994586407</v>
      </c>
      <c r="C127" s="130"/>
      <c r="D127" s="328">
        <f t="shared" si="24"/>
        <v>6.7882250990080575</v>
      </c>
      <c r="E127" s="328">
        <f t="shared" si="25"/>
        <v>4.6079999994802943E-3</v>
      </c>
      <c r="F127" s="376">
        <f t="shared" si="26"/>
        <v>0.85969769121467199</v>
      </c>
      <c r="G127" s="316">
        <f t="shared" si="27"/>
        <v>0.80502214609977663</v>
      </c>
      <c r="H127" s="316">
        <f t="shared" si="28"/>
        <v>0.19497785390022337</v>
      </c>
      <c r="I127" s="316"/>
      <c r="J127" s="316">
        <f t="shared" si="29"/>
        <v>0.79181544022459138</v>
      </c>
      <c r="K127" s="316">
        <f t="shared" si="30"/>
        <v>0.78576585098907148</v>
      </c>
      <c r="L127" s="121"/>
      <c r="M127" s="325">
        <f t="shared" si="31"/>
        <v>6.4394600546460907</v>
      </c>
      <c r="N127" s="283">
        <f t="shared" si="32"/>
        <v>0.78591997553118631</v>
      </c>
      <c r="O127" s="378"/>
      <c r="P127" s="532">
        <f t="shared" si="33"/>
        <v>2.028887454849837E-2</v>
      </c>
      <c r="Q127" s="520">
        <f t="shared" si="34"/>
        <v>-2.028887454849837E-2</v>
      </c>
      <c r="R127" s="313"/>
      <c r="S127" s="256">
        <f t="shared" si="35"/>
        <v>6.4394600546460907</v>
      </c>
      <c r="T127" s="256">
        <f t="shared" si="36"/>
        <v>0.78591997553118631</v>
      </c>
      <c r="U127" s="364">
        <f t="shared" si="23"/>
        <v>9.5999999994586407</v>
      </c>
    </row>
    <row r="128" spans="1:21" ht="11.25" x14ac:dyDescent="0.2">
      <c r="A128" s="234"/>
      <c r="B128" s="417">
        <v>9.69999999945294</v>
      </c>
      <c r="C128" s="130"/>
      <c r="D128" s="328">
        <f t="shared" si="24"/>
        <v>6.8589357771226815</v>
      </c>
      <c r="E128" s="328">
        <f t="shared" si="25"/>
        <v>4.7044999994693528E-3</v>
      </c>
      <c r="F128" s="376">
        <f t="shared" si="26"/>
        <v>0.85153829031948081</v>
      </c>
      <c r="G128" s="316">
        <f t="shared" si="27"/>
        <v>0.80276479872240092</v>
      </c>
      <c r="H128" s="316">
        <f t="shared" si="28"/>
        <v>0.19723520127759908</v>
      </c>
      <c r="I128" s="316"/>
      <c r="J128" s="316">
        <f t="shared" si="29"/>
        <v>0.78294893254825393</v>
      </c>
      <c r="K128" s="316">
        <f t="shared" si="30"/>
        <v>0.78317144946369621</v>
      </c>
      <c r="L128" s="121"/>
      <c r="M128" s="325">
        <f t="shared" si="31"/>
        <v>6.4597489291945891</v>
      </c>
      <c r="N128" s="283">
        <f t="shared" si="32"/>
        <v>0.80620885007968468</v>
      </c>
      <c r="O128" s="378"/>
      <c r="P128" s="532">
        <f t="shared" si="33"/>
        <v>2.0428819061649506E-2</v>
      </c>
      <c r="Q128" s="520">
        <f t="shared" si="34"/>
        <v>-2.0428819061649506E-2</v>
      </c>
      <c r="R128" s="313"/>
      <c r="S128" s="256">
        <f t="shared" si="35"/>
        <v>6.4597489291945891</v>
      </c>
      <c r="T128" s="256">
        <f t="shared" si="36"/>
        <v>0.80620885007968468</v>
      </c>
      <c r="U128" s="364">
        <f t="shared" si="23"/>
        <v>9.69999999945294</v>
      </c>
    </row>
    <row r="129" spans="1:21" ht="11.25" x14ac:dyDescent="0.2">
      <c r="A129" s="234"/>
      <c r="B129" s="417">
        <v>9.7999999994472393</v>
      </c>
      <c r="C129" s="130"/>
      <c r="D129" s="328">
        <f t="shared" si="24"/>
        <v>6.9296464552373056</v>
      </c>
      <c r="E129" s="328">
        <f t="shared" si="25"/>
        <v>4.8019999994582951E-3</v>
      </c>
      <c r="F129" s="376">
        <f t="shared" si="26"/>
        <v>0.84355262318522362</v>
      </c>
      <c r="G129" s="316">
        <f t="shared" si="27"/>
        <v>0.80054027598102351</v>
      </c>
      <c r="H129" s="316">
        <f t="shared" si="28"/>
        <v>0.19945972401897649</v>
      </c>
      <c r="I129" s="316"/>
      <c r="J129" s="316">
        <f t="shared" si="29"/>
        <v>0.77425615863285058</v>
      </c>
      <c r="K129" s="316">
        <f t="shared" si="30"/>
        <v>0.78061033791983525</v>
      </c>
      <c r="L129" s="121"/>
      <c r="M129" s="325">
        <f t="shared" si="31"/>
        <v>6.4801777482562386</v>
      </c>
      <c r="N129" s="283">
        <f t="shared" si="32"/>
        <v>0.82663766914133419</v>
      </c>
      <c r="O129" s="378"/>
      <c r="P129" s="532">
        <f t="shared" si="33"/>
        <v>2.0565434586785614E-2</v>
      </c>
      <c r="Q129" s="520">
        <f t="shared" si="34"/>
        <v>-2.0565434586785614E-2</v>
      </c>
      <c r="R129" s="313"/>
      <c r="S129" s="256">
        <f t="shared" si="35"/>
        <v>6.4801777482562386</v>
      </c>
      <c r="T129" s="256">
        <f t="shared" si="36"/>
        <v>0.82663766914133419</v>
      </c>
      <c r="U129" s="364">
        <f t="shared" si="23"/>
        <v>9.7999999994472393</v>
      </c>
    </row>
    <row r="130" spans="1:21" ht="11.25" x14ac:dyDescent="0.2">
      <c r="A130" s="234"/>
      <c r="B130" s="417">
        <v>9.8999999994415404</v>
      </c>
      <c r="C130" s="130"/>
      <c r="D130" s="328">
        <f t="shared" si="24"/>
        <v>7.0003571333519305</v>
      </c>
      <c r="E130" s="328">
        <f t="shared" si="25"/>
        <v>4.9004999994471249E-3</v>
      </c>
      <c r="F130" s="376">
        <f t="shared" si="26"/>
        <v>0.83573542515247778</v>
      </c>
      <c r="G130" s="316">
        <f t="shared" si="27"/>
        <v>0.79834811927933336</v>
      </c>
      <c r="H130" s="316">
        <f t="shared" si="28"/>
        <v>0.20165188072066664</v>
      </c>
      <c r="I130" s="316"/>
      <c r="J130" s="316">
        <f t="shared" si="29"/>
        <v>0.76573185381895847</v>
      </c>
      <c r="K130" s="316">
        <f t="shared" si="30"/>
        <v>0.77808206526994672</v>
      </c>
      <c r="L130" s="121"/>
      <c r="M130" s="325">
        <f t="shared" si="31"/>
        <v>6.5007431828430242</v>
      </c>
      <c r="N130" s="283">
        <f t="shared" si="32"/>
        <v>0.8472031037281198</v>
      </c>
      <c r="O130" s="378"/>
      <c r="P130" s="532">
        <f t="shared" si="33"/>
        <v>2.0698814385241349E-2</v>
      </c>
      <c r="Q130" s="520">
        <f t="shared" si="34"/>
        <v>-2.0698814385241349E-2</v>
      </c>
      <c r="R130" s="313"/>
      <c r="S130" s="256">
        <f t="shared" si="35"/>
        <v>6.5007431828430242</v>
      </c>
      <c r="T130" s="256">
        <f t="shared" si="36"/>
        <v>0.8472031037281198</v>
      </c>
      <c r="U130" s="364">
        <f t="shared" si="23"/>
        <v>9.8999999994415404</v>
      </c>
    </row>
    <row r="131" spans="1:21" ht="11.25" x14ac:dyDescent="0.2">
      <c r="A131" s="234"/>
      <c r="B131" s="417">
        <v>9.9999999994358397</v>
      </c>
      <c r="C131" s="130"/>
      <c r="D131" s="328">
        <f t="shared" si="24"/>
        <v>7.0710678114665546</v>
      </c>
      <c r="E131" s="328">
        <f t="shared" si="25"/>
        <v>4.9999999994358394E-3</v>
      </c>
      <c r="F131" s="376">
        <f t="shared" si="26"/>
        <v>0.82808164214819846</v>
      </c>
      <c r="G131" s="316">
        <f t="shared" si="27"/>
        <v>0.79618786735403191</v>
      </c>
      <c r="H131" s="316">
        <f t="shared" si="28"/>
        <v>0.20381213264596809</v>
      </c>
      <c r="I131" s="316"/>
      <c r="J131" s="316">
        <f t="shared" si="29"/>
        <v>0.75737096403353288</v>
      </c>
      <c r="K131" s="316">
        <f t="shared" si="30"/>
        <v>0.77558617665465313</v>
      </c>
      <c r="L131" s="121"/>
      <c r="M131" s="325">
        <f t="shared" si="31"/>
        <v>6.5214419972282656</v>
      </c>
      <c r="N131" s="283">
        <f t="shared" si="32"/>
        <v>0.86790191811336115</v>
      </c>
      <c r="O131" s="378"/>
      <c r="P131" s="532">
        <f t="shared" si="33"/>
        <v>2.0829049070769656E-2</v>
      </c>
      <c r="Q131" s="520">
        <f t="shared" si="34"/>
        <v>-2.0829049070769656E-2</v>
      </c>
      <c r="R131" s="313"/>
      <c r="S131" s="256">
        <f t="shared" si="35"/>
        <v>6.5214419972282656</v>
      </c>
      <c r="T131" s="256">
        <f t="shared" si="36"/>
        <v>0.86790191811336115</v>
      </c>
      <c r="U131" s="364">
        <f t="shared" si="23"/>
        <v>9.9999999994358397</v>
      </c>
    </row>
    <row r="132" spans="1:21" ht="11.25" x14ac:dyDescent="0.2">
      <c r="A132" s="234"/>
      <c r="B132" s="417">
        <v>10.0999999994301</v>
      </c>
      <c r="C132" s="130"/>
      <c r="D132" s="328">
        <f t="shared" si="24"/>
        <v>7.1417784895811502</v>
      </c>
      <c r="E132" s="328">
        <f t="shared" si="25"/>
        <v>5.1004999994244005E-3</v>
      </c>
      <c r="F132" s="376">
        <f t="shared" si="26"/>
        <v>0.82058642026065176</v>
      </c>
      <c r="G132" s="316">
        <f t="shared" si="27"/>
        <v>0.79405905731816795</v>
      </c>
      <c r="H132" s="316">
        <f t="shared" si="28"/>
        <v>0.20594094268183205</v>
      </c>
      <c r="I132" s="316"/>
      <c r="J132" s="316">
        <f t="shared" si="29"/>
        <v>0.74916863536484024</v>
      </c>
      <c r="K132" s="316">
        <f t="shared" si="30"/>
        <v>0.77312221457323016</v>
      </c>
      <c r="L132" s="121"/>
      <c r="M132" s="325">
        <f t="shared" si="31"/>
        <v>6.5422710462990352</v>
      </c>
      <c r="N132" s="283">
        <f t="shared" si="32"/>
        <v>0.8887309671841308</v>
      </c>
      <c r="O132" s="378"/>
      <c r="P132" s="532">
        <f t="shared" si="33"/>
        <v>2.0956226656309695E-2</v>
      </c>
      <c r="Q132" s="520">
        <f t="shared" si="34"/>
        <v>-2.0956226656309695E-2</v>
      </c>
      <c r="R132" s="313"/>
      <c r="S132" s="256">
        <f t="shared" si="35"/>
        <v>6.5422710462990352</v>
      </c>
      <c r="T132" s="256">
        <f t="shared" si="36"/>
        <v>0.8887309671841308</v>
      </c>
      <c r="U132" s="364">
        <f t="shared" si="23"/>
        <v>10.0999999994301</v>
      </c>
    </row>
    <row r="133" spans="1:21" ht="11.25" x14ac:dyDescent="0.2">
      <c r="A133" s="234"/>
      <c r="B133" s="417">
        <v>10.199999999424399</v>
      </c>
      <c r="C133" s="130"/>
      <c r="D133" s="328">
        <f t="shared" si="24"/>
        <v>7.2124891676957743</v>
      </c>
      <c r="E133" s="328">
        <f t="shared" si="25"/>
        <v>5.2019999994128863E-3</v>
      </c>
      <c r="F133" s="376">
        <f t="shared" si="26"/>
        <v>0.81324509592757499</v>
      </c>
      <c r="G133" s="316">
        <f t="shared" si="27"/>
        <v>0.79196122560226745</v>
      </c>
      <c r="H133" s="316">
        <f t="shared" si="28"/>
        <v>0.20803877439773255</v>
      </c>
      <c r="I133" s="316"/>
      <c r="J133" s="316">
        <f t="shared" si="29"/>
        <v>0.74112020425061731</v>
      </c>
      <c r="K133" s="316">
        <f t="shared" si="30"/>
        <v>0.77068971990552027</v>
      </c>
      <c r="L133" s="121"/>
      <c r="M133" s="325">
        <f t="shared" si="31"/>
        <v>6.5632272729553449</v>
      </c>
      <c r="N133" s="283">
        <f t="shared" si="32"/>
        <v>0.9096871938404405</v>
      </c>
      <c r="O133" s="378"/>
      <c r="P133" s="532">
        <f t="shared" si="33"/>
        <v>2.1080432604691168E-2</v>
      </c>
      <c r="Q133" s="520">
        <f t="shared" si="34"/>
        <v>-2.1080432604691168E-2</v>
      </c>
      <c r="R133" s="313"/>
      <c r="S133" s="256">
        <f t="shared" si="35"/>
        <v>6.5632272729553449</v>
      </c>
      <c r="T133" s="256">
        <f t="shared" si="36"/>
        <v>0.9096871938404405</v>
      </c>
      <c r="U133" s="364">
        <f t="shared" si="23"/>
        <v>10.199999999424399</v>
      </c>
    </row>
    <row r="134" spans="1:21" ht="11.25" x14ac:dyDescent="0.2">
      <c r="A134" s="234"/>
      <c r="B134" s="417">
        <v>10.2999999994187</v>
      </c>
      <c r="C134" s="130"/>
      <c r="D134" s="328">
        <f t="shared" si="24"/>
        <v>7.2831998458103993</v>
      </c>
      <c r="E134" s="328">
        <f t="shared" si="25"/>
        <v>5.3044999994012612E-3</v>
      </c>
      <c r="F134" s="376">
        <f t="shared" si="26"/>
        <v>0.80605318669592796</v>
      </c>
      <c r="G134" s="316">
        <f t="shared" si="27"/>
        <v>0.78989390880186705</v>
      </c>
      <c r="H134" s="316">
        <f t="shared" si="28"/>
        <v>0.21010609119813295</v>
      </c>
      <c r="I134" s="316"/>
      <c r="J134" s="316">
        <f t="shared" si="29"/>
        <v>0.73322118823782401</v>
      </c>
      <c r="K134" s="316">
        <f t="shared" si="30"/>
        <v>0.76828823283433723</v>
      </c>
      <c r="L134" s="121"/>
      <c r="M134" s="325">
        <f t="shared" si="31"/>
        <v>6.5843077055600361</v>
      </c>
      <c r="N134" s="283">
        <f t="shared" si="32"/>
        <v>0.93076762644513167</v>
      </c>
      <c r="O134" s="378"/>
      <c r="P134" s="532">
        <f t="shared" si="33"/>
        <v>2.1201749881228693E-2</v>
      </c>
      <c r="Q134" s="520">
        <f t="shared" si="34"/>
        <v>-2.1201749881228693E-2</v>
      </c>
      <c r="R134" s="313"/>
      <c r="S134" s="256">
        <f t="shared" si="35"/>
        <v>6.5843077055600361</v>
      </c>
      <c r="T134" s="256">
        <f t="shared" si="36"/>
        <v>0.93076762644513167</v>
      </c>
      <c r="U134" s="364">
        <f t="shared" si="23"/>
        <v>10.2999999994187</v>
      </c>
    </row>
    <row r="135" spans="1:21" ht="11.25" x14ac:dyDescent="0.2">
      <c r="A135" s="234"/>
      <c r="B135" s="417">
        <v>10.399999999413099</v>
      </c>
      <c r="C135" s="130"/>
      <c r="D135" s="328">
        <f t="shared" si="24"/>
        <v>7.3539105239250935</v>
      </c>
      <c r="E135" s="328">
        <f t="shared" si="25"/>
        <v>5.4079999993896233E-3</v>
      </c>
      <c r="F135" s="376">
        <f t="shared" si="26"/>
        <v>0.79900638251470146</v>
      </c>
      <c r="G135" s="316">
        <f t="shared" si="27"/>
        <v>0.78785664443933623</v>
      </c>
      <c r="H135" s="316">
        <f t="shared" si="28"/>
        <v>0.21214335556066377</v>
      </c>
      <c r="I135" s="316"/>
      <c r="J135" s="316">
        <f t="shared" si="29"/>
        <v>0.72546727727545057</v>
      </c>
      <c r="K135" s="316">
        <f t="shared" si="30"/>
        <v>0.7659172936766806</v>
      </c>
      <c r="L135" s="121"/>
      <c r="M135" s="325">
        <f t="shared" si="31"/>
        <v>6.6055094554412648</v>
      </c>
      <c r="N135" s="283">
        <f t="shared" si="32"/>
        <v>0.95196937632636036</v>
      </c>
      <c r="O135" s="378"/>
      <c r="P135" s="532">
        <f t="shared" si="33"/>
        <v>2.1320259008916764E-2</v>
      </c>
      <c r="Q135" s="520">
        <f t="shared" si="34"/>
        <v>-2.1320259008916764E-2</v>
      </c>
      <c r="R135" s="313"/>
      <c r="S135" s="256">
        <f t="shared" si="35"/>
        <v>6.6055094554412648</v>
      </c>
      <c r="T135" s="256">
        <f t="shared" si="36"/>
        <v>0.95196937632636036</v>
      </c>
      <c r="U135" s="364">
        <f t="shared" si="23"/>
        <v>10.399999999413099</v>
      </c>
    </row>
    <row r="136" spans="1:21" ht="11.25" x14ac:dyDescent="0.2">
      <c r="A136" s="234"/>
      <c r="B136" s="417">
        <v>10.4999999994074</v>
      </c>
      <c r="C136" s="130"/>
      <c r="D136" s="328">
        <f t="shared" si="24"/>
        <v>7.4246212020397184</v>
      </c>
      <c r="E136" s="328">
        <f t="shared" si="25"/>
        <v>5.5124999993777703E-3</v>
      </c>
      <c r="F136" s="376">
        <f t="shared" si="26"/>
        <v>0.79210053752532539</v>
      </c>
      <c r="G136" s="316">
        <f t="shared" si="27"/>
        <v>0.78584897164728129</v>
      </c>
      <c r="H136" s="316">
        <f t="shared" si="28"/>
        <v>0.21415102835271871</v>
      </c>
      <c r="I136" s="316"/>
      <c r="J136" s="316">
        <f t="shared" si="29"/>
        <v>0.71785432550492823</v>
      </c>
      <c r="K136" s="316">
        <f t="shared" si="30"/>
        <v>0.76357644363144828</v>
      </c>
      <c r="L136" s="121"/>
      <c r="M136" s="325">
        <f t="shared" si="31"/>
        <v>6.6268297144501815</v>
      </c>
      <c r="N136" s="283">
        <f t="shared" si="32"/>
        <v>0.97328963533527713</v>
      </c>
      <c r="O136" s="378"/>
      <c r="P136" s="532">
        <f t="shared" si="33"/>
        <v>2.1436038125116852E-2</v>
      </c>
      <c r="Q136" s="520">
        <f t="shared" si="34"/>
        <v>-2.1436038125116852E-2</v>
      </c>
      <c r="R136" s="313"/>
      <c r="S136" s="256">
        <f t="shared" si="35"/>
        <v>6.6268297144501815</v>
      </c>
      <c r="T136" s="256">
        <f t="shared" si="36"/>
        <v>0.97328963533527713</v>
      </c>
      <c r="U136" s="364">
        <f t="shared" si="23"/>
        <v>10.4999999994074</v>
      </c>
    </row>
    <row r="137" spans="1:21" ht="11.25" x14ac:dyDescent="0.2">
      <c r="A137" s="234"/>
      <c r="B137" s="417">
        <v>10.5999999994017</v>
      </c>
      <c r="C137" s="130"/>
      <c r="D137" s="328">
        <f t="shared" si="24"/>
        <v>7.4953318801543416</v>
      </c>
      <c r="E137" s="328">
        <f t="shared" si="25"/>
        <v>5.6179999993658013E-3</v>
      </c>
      <c r="F137" s="376">
        <f t="shared" si="26"/>
        <v>0.78533166231670326</v>
      </c>
      <c r="G137" s="316">
        <f t="shared" si="27"/>
        <v>0.78387043178017701</v>
      </c>
      <c r="H137" s="316">
        <f t="shared" si="28"/>
        <v>0.21612956821982299</v>
      </c>
      <c r="I137" s="316"/>
      <c r="J137" s="316">
        <f t="shared" si="29"/>
        <v>0.71037834351515983</v>
      </c>
      <c r="K137" s="316">
        <f t="shared" si="30"/>
        <v>0.76126522545066089</v>
      </c>
      <c r="L137" s="121"/>
      <c r="M137" s="325">
        <f t="shared" si="31"/>
        <v>6.6482657525752984</v>
      </c>
      <c r="N137" s="283">
        <f t="shared" si="32"/>
        <v>0.99472567346039398</v>
      </c>
      <c r="O137" s="378"/>
      <c r="P137" s="532">
        <f t="shared" si="33"/>
        <v>2.1549163038955044E-2</v>
      </c>
      <c r="Q137" s="520">
        <f t="shared" si="34"/>
        <v>-2.1549163038955044E-2</v>
      </c>
      <c r="R137" s="313"/>
      <c r="S137" s="256">
        <f t="shared" si="35"/>
        <v>6.6482657525752984</v>
      </c>
      <c r="T137" s="256">
        <f t="shared" si="36"/>
        <v>0.99472567346039398</v>
      </c>
      <c r="U137" s="364">
        <f t="shared" si="23"/>
        <v>10.5999999994017</v>
      </c>
    </row>
    <row r="138" spans="1:21" ht="11.25" x14ac:dyDescent="0.2">
      <c r="A138" s="234"/>
      <c r="B138" s="417">
        <v>10.699999999396001</v>
      </c>
      <c r="C138" s="130"/>
      <c r="D138" s="328">
        <f t="shared" si="24"/>
        <v>7.5660425582689674</v>
      </c>
      <c r="E138" s="328">
        <f t="shared" si="25"/>
        <v>5.7244999993537214E-3</v>
      </c>
      <c r="F138" s="376">
        <f t="shared" si="26"/>
        <v>0.77869591661460791</v>
      </c>
      <c r="G138" s="316">
        <f t="shared" si="27"/>
        <v>0.78192056896040385</v>
      </c>
      <c r="H138" s="316">
        <f t="shared" si="28"/>
        <v>0.21807943103959615</v>
      </c>
      <c r="I138" s="316"/>
      <c r="J138" s="316">
        <f t="shared" si="29"/>
        <v>0.7030354910319182</v>
      </c>
      <c r="K138" s="316">
        <f t="shared" si="30"/>
        <v>0.75898318404072351</v>
      </c>
      <c r="L138" s="121"/>
      <c r="M138" s="325">
        <f t="shared" si="31"/>
        <v>6.6698149156142534</v>
      </c>
      <c r="N138" s="283">
        <f t="shared" si="32"/>
        <v>1.016274836499349</v>
      </c>
      <c r="O138" s="378"/>
      <c r="P138" s="532">
        <f t="shared" si="33"/>
        <v>2.1659707289941821E-2</v>
      </c>
      <c r="Q138" s="520">
        <f t="shared" si="34"/>
        <v>-2.1659707289941821E-2</v>
      </c>
      <c r="R138" s="313"/>
      <c r="S138" s="256">
        <f t="shared" si="35"/>
        <v>6.6698149156142534</v>
      </c>
      <c r="T138" s="256">
        <f t="shared" si="36"/>
        <v>1.016274836499349</v>
      </c>
      <c r="U138" s="364">
        <f t="shared" si="23"/>
        <v>10.699999999396001</v>
      </c>
    </row>
    <row r="139" spans="1:21" ht="11.25" x14ac:dyDescent="0.2">
      <c r="A139" s="234"/>
      <c r="B139" s="417">
        <v>10.7999999993903</v>
      </c>
      <c r="C139" s="130"/>
      <c r="D139" s="328">
        <f t="shared" si="24"/>
        <v>7.6367532363835906</v>
      </c>
      <c r="E139" s="328">
        <f t="shared" si="25"/>
        <v>5.8319999993415245E-3</v>
      </c>
      <c r="F139" s="376">
        <f t="shared" si="26"/>
        <v>0.7721896023771917</v>
      </c>
      <c r="G139" s="316">
        <f t="shared" si="27"/>
        <v>0.77999893056429981</v>
      </c>
      <c r="H139" s="316">
        <f t="shared" si="28"/>
        <v>0.22000106943570019</v>
      </c>
      <c r="I139" s="316"/>
      <c r="J139" s="316">
        <f t="shared" si="29"/>
        <v>0.69582207001335583</v>
      </c>
      <c r="K139" s="316">
        <f t="shared" si="30"/>
        <v>0.75672986699964762</v>
      </c>
      <c r="L139" s="121"/>
      <c r="M139" s="325">
        <f t="shared" si="31"/>
        <v>6.6914746229041953</v>
      </c>
      <c r="N139" s="283">
        <f t="shared" si="32"/>
        <v>1.0379345437892908</v>
      </c>
      <c r="O139" s="378"/>
      <c r="P139" s="532">
        <f t="shared" si="33"/>
        <v>2.176774220670552E-2</v>
      </c>
      <c r="Q139" s="520">
        <f t="shared" si="34"/>
        <v>-2.176774220670552E-2</v>
      </c>
      <c r="R139" s="313"/>
      <c r="S139" s="256">
        <f t="shared" si="35"/>
        <v>6.6914746229041953</v>
      </c>
      <c r="T139" s="256">
        <f t="shared" si="36"/>
        <v>1.0379345437892908</v>
      </c>
      <c r="U139" s="364">
        <f t="shared" si="23"/>
        <v>10.7999999993903</v>
      </c>
    </row>
    <row r="140" spans="1:21" ht="11.25" x14ac:dyDescent="0.2">
      <c r="A140" s="234"/>
      <c r="B140" s="417">
        <v>10.899999999384599</v>
      </c>
      <c r="C140" s="130"/>
      <c r="D140" s="328">
        <f t="shared" si="24"/>
        <v>7.7074639144982147</v>
      </c>
      <c r="E140" s="328">
        <f t="shared" si="25"/>
        <v>5.9404999993292133E-3</v>
      </c>
      <c r="F140" s="376">
        <f t="shared" si="26"/>
        <v>0.76580915727056409</v>
      </c>
      <c r="G140" s="316">
        <f t="shared" si="27"/>
        <v>0.77810506765341891</v>
      </c>
      <c r="H140" s="316">
        <f t="shared" si="28"/>
        <v>0.22189493234658109</v>
      </c>
      <c r="I140" s="316"/>
      <c r="J140" s="316">
        <f t="shared" si="29"/>
        <v>0.68873451812558195</v>
      </c>
      <c r="K140" s="316">
        <f t="shared" si="30"/>
        <v>0.75450482509571914</v>
      </c>
      <c r="L140" s="121"/>
      <c r="M140" s="325">
        <f t="shared" si="31"/>
        <v>6.7132423651109008</v>
      </c>
      <c r="N140" s="283">
        <f t="shared" si="32"/>
        <v>1.0597022859959964</v>
      </c>
      <c r="O140" s="378"/>
      <c r="P140" s="532">
        <f t="shared" si="33"/>
        <v>2.1873336965938961E-2</v>
      </c>
      <c r="Q140" s="520">
        <f t="shared" si="34"/>
        <v>-2.1873336965938961E-2</v>
      </c>
      <c r="R140" s="313"/>
      <c r="S140" s="256">
        <f t="shared" si="35"/>
        <v>6.7132423651109008</v>
      </c>
      <c r="T140" s="256">
        <f t="shared" si="36"/>
        <v>1.0597022859959964</v>
      </c>
      <c r="U140" s="364">
        <f t="shared" si="23"/>
        <v>10.899999999384599</v>
      </c>
    </row>
    <row r="141" spans="1:21" ht="11.25" x14ac:dyDescent="0.2">
      <c r="A141" s="234"/>
      <c r="B141" s="417">
        <v>10.9999999993789</v>
      </c>
      <c r="C141" s="130"/>
      <c r="D141" s="328">
        <f t="shared" si="24"/>
        <v>7.7781745926128396</v>
      </c>
      <c r="E141" s="328">
        <f t="shared" si="25"/>
        <v>6.0499999993167911E-3</v>
      </c>
      <c r="F141" s="376">
        <f t="shared" si="26"/>
        <v>0.75955114850024918</v>
      </c>
      <c r="G141" s="316">
        <f t="shared" si="27"/>
        <v>0.77623853535574927</v>
      </c>
      <c r="H141" s="316">
        <f t="shared" si="28"/>
        <v>0.22376146464425073</v>
      </c>
      <c r="I141" s="316"/>
      <c r="J141" s="316">
        <f t="shared" si="29"/>
        <v>0.68176940257412078</v>
      </c>
      <c r="K141" s="316">
        <f t="shared" si="30"/>
        <v>0.75230761269264224</v>
      </c>
      <c r="L141" s="121"/>
      <c r="M141" s="325">
        <f t="shared" si="31"/>
        <v>6.7351157020768397</v>
      </c>
      <c r="N141" s="283">
        <f t="shared" si="32"/>
        <v>1.0815756229619353</v>
      </c>
      <c r="O141" s="378"/>
      <c r="P141" s="532">
        <f t="shared" si="33"/>
        <v>2.1976558651104483E-2</v>
      </c>
      <c r="Q141" s="520">
        <f t="shared" si="34"/>
        <v>-2.1976558651104483E-2</v>
      </c>
      <c r="R141" s="313"/>
      <c r="S141" s="256">
        <f t="shared" si="35"/>
        <v>6.7351157020768397</v>
      </c>
      <c r="T141" s="256">
        <f t="shared" si="36"/>
        <v>1.0815756229619353</v>
      </c>
      <c r="U141" s="364">
        <f t="shared" si="23"/>
        <v>10.9999999993789</v>
      </c>
    </row>
    <row r="142" spans="1:21" ht="11.25" x14ac:dyDescent="0.2">
      <c r="A142" s="234"/>
      <c r="B142" s="417">
        <v>11.0999999993732</v>
      </c>
      <c r="C142" s="130"/>
      <c r="D142" s="328">
        <f t="shared" si="24"/>
        <v>7.8488852707274637</v>
      </c>
      <c r="E142" s="328">
        <f t="shared" si="25"/>
        <v>6.160499999304252E-3</v>
      </c>
      <c r="F142" s="376">
        <f t="shared" si="26"/>
        <v>0.75341226697607633</v>
      </c>
      <c r="G142" s="316">
        <f t="shared" si="27"/>
        <v>0.77439889320125599</v>
      </c>
      <c r="H142" s="316">
        <f t="shared" si="28"/>
        <v>0.22560110679874401</v>
      </c>
      <c r="I142" s="316"/>
      <c r="J142" s="316">
        <f t="shared" si="29"/>
        <v>0.67492341426880165</v>
      </c>
      <c r="K142" s="316">
        <f t="shared" si="30"/>
        <v>0.75013778812577436</v>
      </c>
      <c r="L142" s="121"/>
      <c r="M142" s="325">
        <f t="shared" si="31"/>
        <v>6.7570922607279442</v>
      </c>
      <c r="N142" s="283">
        <f t="shared" si="32"/>
        <v>1.1035521816130398</v>
      </c>
      <c r="O142" s="378"/>
      <c r="P142" s="532">
        <f t="shared" si="33"/>
        <v>2.2077472310982671E-2</v>
      </c>
      <c r="Q142" s="520">
        <f t="shared" si="34"/>
        <v>-2.2077472310982671E-2</v>
      </c>
      <c r="R142" s="313"/>
      <c r="S142" s="256">
        <f t="shared" si="35"/>
        <v>6.7570922607279442</v>
      </c>
      <c r="T142" s="256">
        <f t="shared" si="36"/>
        <v>1.1035521816130398</v>
      </c>
      <c r="U142" s="364">
        <f t="shared" si="23"/>
        <v>11.0999999993732</v>
      </c>
    </row>
    <row r="143" spans="1:21" ht="11.25" x14ac:dyDescent="0.2">
      <c r="A143" s="234"/>
      <c r="B143" s="417">
        <v>11.199999999367501</v>
      </c>
      <c r="C143" s="130"/>
      <c r="D143" s="328">
        <f t="shared" si="24"/>
        <v>7.9195959488420886</v>
      </c>
      <c r="E143" s="328">
        <f t="shared" si="25"/>
        <v>6.2719999992916003E-3</v>
      </c>
      <c r="F143" s="376">
        <f t="shared" si="26"/>
        <v>0.74738932178966677</v>
      </c>
      <c r="G143" s="316">
        <f t="shared" si="27"/>
        <v>0.77258570541575844</v>
      </c>
      <c r="H143" s="316">
        <f t="shared" si="28"/>
        <v>0.22741429458424156</v>
      </c>
      <c r="I143" s="316"/>
      <c r="J143" s="316">
        <f t="shared" si="29"/>
        <v>0.66819336230124593</v>
      </c>
      <c r="K143" s="316">
        <f t="shared" si="30"/>
        <v>0.74799491403369656</v>
      </c>
      <c r="L143" s="121"/>
      <c r="M143" s="325">
        <f t="shared" si="31"/>
        <v>6.7791697330389269</v>
      </c>
      <c r="N143" s="283">
        <f t="shared" si="32"/>
        <v>1.1256296539240225</v>
      </c>
      <c r="O143" s="378"/>
      <c r="P143" s="532">
        <f t="shared" si="33"/>
        <v>2.2176141017482109E-2</v>
      </c>
      <c r="Q143" s="520">
        <f t="shared" si="34"/>
        <v>-2.2176141017482109E-2</v>
      </c>
      <c r="R143" s="313"/>
      <c r="S143" s="256">
        <f t="shared" si="35"/>
        <v>6.7791697330389269</v>
      </c>
      <c r="T143" s="256">
        <f t="shared" si="36"/>
        <v>1.1256296539240225</v>
      </c>
      <c r="U143" s="364">
        <f t="shared" si="23"/>
        <v>11.199999999367501</v>
      </c>
    </row>
    <row r="144" spans="1:21" ht="11.25" x14ac:dyDescent="0.2">
      <c r="A144" s="234"/>
      <c r="B144" s="417">
        <v>11.2999999993618</v>
      </c>
      <c r="C144" s="130"/>
      <c r="D144" s="328">
        <f t="shared" si="24"/>
        <v>7.9903066269567118</v>
      </c>
      <c r="E144" s="328">
        <f t="shared" si="25"/>
        <v>6.3844999992788334E-3</v>
      </c>
      <c r="F144" s="376">
        <f t="shared" si="26"/>
        <v>0.74147923498515067</v>
      </c>
      <c r="G144" s="316">
        <f t="shared" si="27"/>
        <v>0.77079854117681756</v>
      </c>
      <c r="H144" s="316">
        <f t="shared" si="28"/>
        <v>0.22920145882318244</v>
      </c>
      <c r="I144" s="316"/>
      <c r="J144" s="316">
        <f t="shared" si="29"/>
        <v>0.66157616871558356</v>
      </c>
      <c r="K144" s="316">
        <f t="shared" si="30"/>
        <v>0.74587855764901445</v>
      </c>
      <c r="L144" s="121"/>
      <c r="M144" s="325">
        <f t="shared" si="31"/>
        <v>6.801345874056409</v>
      </c>
      <c r="N144" s="283">
        <f t="shared" si="32"/>
        <v>1.1478057949415046</v>
      </c>
      <c r="O144" s="378"/>
      <c r="P144" s="532">
        <f t="shared" si="33"/>
        <v>2.2272625923051237E-2</v>
      </c>
      <c r="Q144" s="520">
        <f t="shared" si="34"/>
        <v>-2.2272625923051237E-2</v>
      </c>
      <c r="R144" s="313"/>
      <c r="S144" s="256">
        <f t="shared" si="35"/>
        <v>6.801345874056409</v>
      </c>
      <c r="T144" s="256">
        <f t="shared" si="36"/>
        <v>1.1478057949415046</v>
      </c>
      <c r="U144" s="364">
        <f t="shared" si="23"/>
        <v>11.2999999993618</v>
      </c>
    </row>
    <row r="145" spans="1:21" ht="11.25" x14ac:dyDescent="0.2">
      <c r="A145" s="234"/>
      <c r="B145" s="417">
        <v>11.399999999356099</v>
      </c>
      <c r="C145" s="130"/>
      <c r="D145" s="328">
        <f t="shared" si="24"/>
        <v>8.0610173050713367</v>
      </c>
      <c r="E145" s="328">
        <f t="shared" si="25"/>
        <v>6.4979999992659529E-3</v>
      </c>
      <c r="F145" s="376">
        <f t="shared" si="26"/>
        <v>0.73567903660510958</v>
      </c>
      <c r="G145" s="316">
        <f t="shared" si="27"/>
        <v>0.76903697483501132</v>
      </c>
      <c r="H145" s="316">
        <f t="shared" si="28"/>
        <v>0.23096302516498868</v>
      </c>
      <c r="I145" s="316"/>
      <c r="J145" s="316">
        <f t="shared" si="29"/>
        <v>0.6550688635543962</v>
      </c>
      <c r="K145" s="316">
        <f t="shared" si="30"/>
        <v>0.74378829105196664</v>
      </c>
      <c r="L145" s="121"/>
      <c r="M145" s="325">
        <f t="shared" si="31"/>
        <v>6.8236184999794602</v>
      </c>
      <c r="N145" s="283">
        <f t="shared" si="32"/>
        <v>1.1700784208645558</v>
      </c>
      <c r="O145" s="378"/>
      <c r="P145" s="532">
        <f t="shared" si="33"/>
        <v>2.2366986316711746E-2</v>
      </c>
      <c r="Q145" s="520">
        <f t="shared" si="34"/>
        <v>-2.2366986316711746E-2</v>
      </c>
      <c r="R145" s="313"/>
      <c r="S145" s="256">
        <f t="shared" si="35"/>
        <v>6.8236184999794602</v>
      </c>
      <c r="T145" s="256">
        <f t="shared" si="36"/>
        <v>1.1700784208645558</v>
      </c>
      <c r="U145" s="364">
        <f t="shared" si="23"/>
        <v>11.399999999356099</v>
      </c>
    </row>
    <row r="146" spans="1:21" ht="11.25" x14ac:dyDescent="0.2">
      <c r="A146" s="234"/>
      <c r="B146" s="417">
        <v>11.499999999350401</v>
      </c>
      <c r="C146" s="130"/>
      <c r="D146" s="328">
        <f t="shared" si="24"/>
        <v>8.1317279831859608</v>
      </c>
      <c r="E146" s="328">
        <f t="shared" si="25"/>
        <v>6.6124999992529607E-3</v>
      </c>
      <c r="F146" s="376">
        <f t="shared" si="26"/>
        <v>0.72998585999499244</v>
      </c>
      <c r="G146" s="316">
        <f t="shared" si="27"/>
        <v>0.76730058610369034</v>
      </c>
      <c r="H146" s="316">
        <f t="shared" si="28"/>
        <v>0.23269941389630966</v>
      </c>
      <c r="I146" s="316"/>
      <c r="J146" s="316">
        <f t="shared" si="29"/>
        <v>0.64866858016313289</v>
      </c>
      <c r="K146" s="316">
        <f t="shared" si="30"/>
        <v>0.74172369139012229</v>
      </c>
      <c r="L146" s="121"/>
      <c r="M146" s="325">
        <f t="shared" si="31"/>
        <v>6.845985486296172</v>
      </c>
      <c r="N146" s="283">
        <f t="shared" si="32"/>
        <v>1.1924454071812676</v>
      </c>
      <c r="O146" s="378"/>
      <c r="P146" s="532">
        <f t="shared" si="33"/>
        <v>2.2459279680091981E-2</v>
      </c>
      <c r="Q146" s="520">
        <f t="shared" si="34"/>
        <v>-2.2459279680091981E-2</v>
      </c>
      <c r="R146" s="313"/>
      <c r="S146" s="256">
        <f t="shared" si="35"/>
        <v>6.845985486296172</v>
      </c>
      <c r="T146" s="256">
        <f t="shared" si="36"/>
        <v>1.1924454071812676</v>
      </c>
      <c r="U146" s="364">
        <f t="shared" si="23"/>
        <v>11.499999999350401</v>
      </c>
    </row>
    <row r="147" spans="1:21" ht="11.25" x14ac:dyDescent="0.2">
      <c r="A147" s="234"/>
      <c r="B147" s="417">
        <v>11.5999999993447</v>
      </c>
      <c r="C147" s="130"/>
      <c r="D147" s="328">
        <f t="shared" si="24"/>
        <v>8.2024386613005849</v>
      </c>
      <c r="E147" s="328">
        <f t="shared" si="25"/>
        <v>6.7279999992398516E-3</v>
      </c>
      <c r="F147" s="376">
        <f t="shared" si="26"/>
        <v>0.72439693735040422</v>
      </c>
      <c r="G147" s="316">
        <f t="shared" si="27"/>
        <v>0.76558896022005818</v>
      </c>
      <c r="H147" s="316">
        <f t="shared" si="28"/>
        <v>0.23441103977994182</v>
      </c>
      <c r="I147" s="316"/>
      <c r="J147" s="316">
        <f t="shared" si="29"/>
        <v>0.64237255073739841</v>
      </c>
      <c r="K147" s="316">
        <f t="shared" si="30"/>
        <v>0.73968434106718273</v>
      </c>
      <c r="L147" s="121"/>
      <c r="M147" s="325">
        <f t="shared" si="31"/>
        <v>6.868444765976264</v>
      </c>
      <c r="N147" s="283">
        <f t="shared" si="32"/>
        <v>1.2149046868613596</v>
      </c>
      <c r="O147" s="378"/>
      <c r="P147" s="532">
        <f t="shared" si="33"/>
        <v>2.2549561741442403E-2</v>
      </c>
      <c r="Q147" s="520">
        <f t="shared" si="34"/>
        <v>-2.2549561741442403E-2</v>
      </c>
      <c r="R147" s="313"/>
      <c r="S147" s="256">
        <f t="shared" si="35"/>
        <v>6.868444765976264</v>
      </c>
      <c r="T147" s="256">
        <f t="shared" si="36"/>
        <v>1.2149046868613596</v>
      </c>
      <c r="U147" s="364">
        <f t="shared" si="23"/>
        <v>11.5999999993447</v>
      </c>
    </row>
    <row r="148" spans="1:21" ht="11.25" x14ac:dyDescent="0.2">
      <c r="A148" s="234"/>
      <c r="B148" s="417">
        <v>11.699999999338999</v>
      </c>
      <c r="C148" s="130"/>
      <c r="D148" s="328">
        <f t="shared" si="24"/>
        <v>8.2731493394152089</v>
      </c>
      <c r="E148" s="328">
        <f t="shared" si="25"/>
        <v>6.8444999992266289E-3</v>
      </c>
      <c r="F148" s="376">
        <f t="shared" si="26"/>
        <v>0.71890959549274192</v>
      </c>
      <c r="G148" s="316">
        <f t="shared" si="27"/>
        <v>0.76390168808017844</v>
      </c>
      <c r="H148" s="316">
        <f t="shared" si="28"/>
        <v>0.23609831191982156</v>
      </c>
      <c r="I148" s="316"/>
      <c r="J148" s="316">
        <f t="shared" si="29"/>
        <v>0.63617810209858983</v>
      </c>
      <c r="K148" s="316">
        <f t="shared" si="30"/>
        <v>0.73766982790365121</v>
      </c>
      <c r="L148" s="121"/>
      <c r="M148" s="325">
        <f t="shared" si="31"/>
        <v>6.8909943277177064</v>
      </c>
      <c r="N148" s="283">
        <f t="shared" si="32"/>
        <v>1.237454248602802</v>
      </c>
      <c r="O148" s="378"/>
      <c r="P148" s="532">
        <f t="shared" si="33"/>
        <v>2.2637886529253137E-2</v>
      </c>
      <c r="Q148" s="520">
        <f t="shared" si="34"/>
        <v>-2.2637886529253137E-2</v>
      </c>
      <c r="R148" s="313"/>
      <c r="S148" s="256">
        <f t="shared" si="35"/>
        <v>6.8909943277177064</v>
      </c>
      <c r="T148" s="256">
        <f t="shared" si="36"/>
        <v>1.237454248602802</v>
      </c>
      <c r="U148" s="364">
        <f t="shared" si="23"/>
        <v>11.699999999338999</v>
      </c>
    </row>
    <row r="149" spans="1:21" ht="11.25" x14ac:dyDescent="0.2">
      <c r="A149" s="234"/>
      <c r="B149" s="417">
        <v>11.7999999993333</v>
      </c>
      <c r="C149" s="130"/>
      <c r="D149" s="328">
        <f t="shared" si="24"/>
        <v>8.343860017529833</v>
      </c>
      <c r="E149" s="328">
        <f t="shared" si="25"/>
        <v>6.9619999992132945E-3</v>
      </c>
      <c r="F149" s="376">
        <f t="shared" si="26"/>
        <v>0.71352125185962567</v>
      </c>
      <c r="G149" s="316">
        <f t="shared" si="27"/>
        <v>0.76223836635029718</v>
      </c>
      <c r="H149" s="316">
        <f t="shared" si="28"/>
        <v>0.23776163364970282</v>
      </c>
      <c r="I149" s="316"/>
      <c r="J149" s="316">
        <f t="shared" si="29"/>
        <v>0.63008265168432731</v>
      </c>
      <c r="K149" s="316">
        <f t="shared" si="30"/>
        <v>0.73567974527190905</v>
      </c>
      <c r="L149" s="121"/>
      <c r="M149" s="325">
        <f t="shared" si="31"/>
        <v>6.9136322142469595</v>
      </c>
      <c r="N149" s="283">
        <f t="shared" si="32"/>
        <v>1.2600921351320551</v>
      </c>
      <c r="O149" s="378"/>
      <c r="P149" s="532">
        <f t="shared" si="33"/>
        <v>2.2724306424649399E-2</v>
      </c>
      <c r="Q149" s="520">
        <f t="shared" si="34"/>
        <v>-2.2724306424649399E-2</v>
      </c>
      <c r="R149" s="313"/>
      <c r="S149" s="256">
        <f t="shared" si="35"/>
        <v>6.9136322142469595</v>
      </c>
      <c r="T149" s="256">
        <f t="shared" si="36"/>
        <v>1.2600921351320551</v>
      </c>
      <c r="U149" s="364">
        <f t="shared" si="23"/>
        <v>11.7999999993333</v>
      </c>
    </row>
    <row r="150" spans="1:21" ht="11.25" x14ac:dyDescent="0.2">
      <c r="A150" s="234"/>
      <c r="B150" s="417">
        <v>11.8999999993276</v>
      </c>
      <c r="C150" s="130"/>
      <c r="D150" s="328">
        <f t="shared" si="24"/>
        <v>8.414570695644457</v>
      </c>
      <c r="E150" s="328">
        <f t="shared" si="25"/>
        <v>7.080499999199844E-3</v>
      </c>
      <c r="F150" s="376">
        <f t="shared" si="26"/>
        <v>0.7082294106974959</v>
      </c>
      <c r="G150" s="316">
        <f t="shared" si="27"/>
        <v>0.76059859755667358</v>
      </c>
      <c r="H150" s="316">
        <f t="shared" si="28"/>
        <v>0.23940140244332642</v>
      </c>
      <c r="I150" s="316"/>
      <c r="J150" s="316">
        <f t="shared" si="29"/>
        <v>0.62408370374105138</v>
      </c>
      <c r="K150" s="316">
        <f t="shared" si="30"/>
        <v>0.73371369220802563</v>
      </c>
      <c r="L150" s="121"/>
      <c r="M150" s="325">
        <f t="shared" si="31"/>
        <v>6.9363565206716089</v>
      </c>
      <c r="N150" s="283">
        <f t="shared" si="32"/>
        <v>1.2828164415567045</v>
      </c>
      <c r="O150" s="378"/>
      <c r="P150" s="532">
        <f t="shared" si="33"/>
        <v>2.2808872212152664E-2</v>
      </c>
      <c r="Q150" s="520">
        <f t="shared" si="34"/>
        <v>-2.2808872212152664E-2</v>
      </c>
      <c r="R150" s="313"/>
      <c r="S150" s="256">
        <f t="shared" si="35"/>
        <v>6.9363565206716089</v>
      </c>
      <c r="T150" s="256">
        <f t="shared" si="36"/>
        <v>1.2828164415567045</v>
      </c>
      <c r="U150" s="364">
        <f t="shared" si="23"/>
        <v>11.8999999993276</v>
      </c>
    </row>
    <row r="151" spans="1:21" ht="11.25" x14ac:dyDescent="0.2">
      <c r="A151" s="234"/>
      <c r="B151" s="417">
        <v>11.999999999321901</v>
      </c>
      <c r="C151" s="130"/>
      <c r="D151" s="328">
        <f t="shared" si="24"/>
        <v>8.4852813737590829</v>
      </c>
      <c r="E151" s="328">
        <f t="shared" si="25"/>
        <v>7.1999999991862801E-3</v>
      </c>
      <c r="F151" s="376">
        <f t="shared" si="26"/>
        <v>0.70303165944457779</v>
      </c>
      <c r="G151" s="316">
        <f t="shared" si="27"/>
        <v>0.75898199015592183</v>
      </c>
      <c r="H151" s="316">
        <f t="shared" si="28"/>
        <v>0.24101800984407817</v>
      </c>
      <c r="I151" s="316"/>
      <c r="J151" s="316">
        <f t="shared" si="29"/>
        <v>0.618178845706987</v>
      </c>
      <c r="K151" s="316">
        <f t="shared" si="30"/>
        <v>0.73177127350243665</v>
      </c>
      <c r="L151" s="121"/>
      <c r="M151" s="325">
        <f t="shared" si="31"/>
        <v>6.9591653928837616</v>
      </c>
      <c r="N151" s="283">
        <f t="shared" si="32"/>
        <v>1.3056253137688572</v>
      </c>
      <c r="O151" s="378"/>
      <c r="P151" s="532">
        <f t="shared" si="33"/>
        <v>2.2891633129930256E-2</v>
      </c>
      <c r="Q151" s="520">
        <f t="shared" si="34"/>
        <v>-2.2891633129930256E-2</v>
      </c>
      <c r="R151" s="313"/>
      <c r="S151" s="256">
        <f t="shared" si="35"/>
        <v>6.9591653928837616</v>
      </c>
      <c r="T151" s="256">
        <f t="shared" si="36"/>
        <v>1.3056253137688572</v>
      </c>
      <c r="U151" s="364">
        <f t="shared" si="23"/>
        <v>11.999999999321901</v>
      </c>
    </row>
    <row r="152" spans="1:21" ht="11.25" x14ac:dyDescent="0.2">
      <c r="A152" s="234"/>
      <c r="B152" s="417">
        <v>12.0999999993162</v>
      </c>
      <c r="C152" s="130"/>
      <c r="D152" s="328">
        <f t="shared" si="24"/>
        <v>8.5559920518737052</v>
      </c>
      <c r="E152" s="328">
        <f t="shared" si="25"/>
        <v>7.3204999991726017E-3</v>
      </c>
      <c r="F152" s="376">
        <f t="shared" si="26"/>
        <v>0.6979256652932051</v>
      </c>
      <c r="G152" s="316">
        <f t="shared" si="27"/>
        <v>0.75738815858770847</v>
      </c>
      <c r="H152" s="316">
        <f t="shared" si="28"/>
        <v>0.24261184141229153</v>
      </c>
      <c r="I152" s="316"/>
      <c r="J152" s="316">
        <f t="shared" si="29"/>
        <v>0.61236574477446803</v>
      </c>
      <c r="K152" s="316">
        <f t="shared" si="30"/>
        <v>0.72985209977145116</v>
      </c>
      <c r="L152" s="121"/>
      <c r="M152" s="325">
        <f t="shared" si="31"/>
        <v>6.9820570260136918</v>
      </c>
      <c r="N152" s="283">
        <f t="shared" si="32"/>
        <v>1.3285169468987874</v>
      </c>
      <c r="O152" s="378"/>
      <c r="P152" s="532">
        <f t="shared" si="33"/>
        <v>2.29726369180554E-2</v>
      </c>
      <c r="Q152" s="520">
        <f t="shared" si="34"/>
        <v>-2.29726369180554E-2</v>
      </c>
      <c r="R152" s="313"/>
      <c r="S152" s="256">
        <f t="shared" si="35"/>
        <v>6.9820570260136918</v>
      </c>
      <c r="T152" s="256">
        <f t="shared" si="36"/>
        <v>1.3285169468987874</v>
      </c>
      <c r="U152" s="364">
        <f t="shared" si="23"/>
        <v>12.0999999993162</v>
      </c>
    </row>
    <row r="153" spans="1:21" ht="11.25" x14ac:dyDescent="0.2">
      <c r="A153" s="234"/>
      <c r="B153" s="417">
        <v>12.199999999310499</v>
      </c>
      <c r="C153" s="130"/>
      <c r="D153" s="328">
        <f t="shared" si="24"/>
        <v>8.6267027299883292</v>
      </c>
      <c r="E153" s="328">
        <f t="shared" si="25"/>
        <v>7.4419999991588099E-3</v>
      </c>
      <c r="F153" s="376">
        <f t="shared" si="26"/>
        <v>0.69290917192120838</v>
      </c>
      <c r="G153" s="316">
        <f t="shared" si="27"/>
        <v>0.75581672331148653</v>
      </c>
      <c r="H153" s="316">
        <f t="shared" si="28"/>
        <v>0.24418327668851347</v>
      </c>
      <c r="I153" s="316"/>
      <c r="J153" s="316">
        <f t="shared" si="29"/>
        <v>0.60664214462132504</v>
      </c>
      <c r="K153" s="316">
        <f t="shared" si="30"/>
        <v>0.72795578751138024</v>
      </c>
      <c r="L153" s="121"/>
      <c r="M153" s="325">
        <f t="shared" si="31"/>
        <v>7.0050296629317472</v>
      </c>
      <c r="N153" s="283">
        <f t="shared" si="32"/>
        <v>1.3514895838168428</v>
      </c>
      <c r="O153" s="378"/>
      <c r="P153" s="532">
        <f t="shared" si="33"/>
        <v>2.3051929866241494E-2</v>
      </c>
      <c r="Q153" s="520">
        <f t="shared" si="34"/>
        <v>-2.3051929866241494E-2</v>
      </c>
      <c r="R153" s="313"/>
      <c r="S153" s="256">
        <f t="shared" si="35"/>
        <v>7.0050296629317472</v>
      </c>
      <c r="T153" s="256">
        <f t="shared" si="36"/>
        <v>1.3514895838168428</v>
      </c>
      <c r="U153" s="364">
        <f t="shared" si="23"/>
        <v>12.199999999310499</v>
      </c>
    </row>
    <row r="154" spans="1:21" ht="11.25" x14ac:dyDescent="0.2">
      <c r="A154" s="234"/>
      <c r="B154" s="417">
        <v>12.2999999993048</v>
      </c>
      <c r="C154" s="130"/>
      <c r="D154" s="328">
        <f t="shared" si="24"/>
        <v>8.697413408102955</v>
      </c>
      <c r="E154" s="328">
        <f t="shared" si="25"/>
        <v>7.5644999991449045E-3</v>
      </c>
      <c r="F154" s="376">
        <f t="shared" si="26"/>
        <v>0.6879799963827492</v>
      </c>
      <c r="G154" s="316">
        <f t="shared" si="27"/>
        <v>0.75426731082881682</v>
      </c>
      <c r="H154" s="316">
        <f t="shared" si="28"/>
        <v>0.24573268917118318</v>
      </c>
      <c r="I154" s="316"/>
      <c r="J154" s="316">
        <f t="shared" si="29"/>
        <v>0.6010058623017196</v>
      </c>
      <c r="K154" s="316">
        <f t="shared" si="30"/>
        <v>0.72608195913693629</v>
      </c>
      <c r="L154" s="121"/>
      <c r="M154" s="325">
        <f t="shared" si="31"/>
        <v>7.0280815927979887</v>
      </c>
      <c r="N154" s="283">
        <f t="shared" si="32"/>
        <v>1.3745415136830843</v>
      </c>
      <c r="O154" s="378"/>
      <c r="P154" s="532">
        <f t="shared" si="33"/>
        <v>2.3129556859572631E-2</v>
      </c>
      <c r="Q154" s="520">
        <f t="shared" si="34"/>
        <v>-2.3129556859572631E-2</v>
      </c>
      <c r="R154" s="313"/>
      <c r="S154" s="256">
        <f t="shared" si="35"/>
        <v>7.0280815927979887</v>
      </c>
      <c r="T154" s="256">
        <f t="shared" si="36"/>
        <v>1.3745415136830843</v>
      </c>
      <c r="U154" s="364">
        <f t="shared" si="23"/>
        <v>12.2999999993048</v>
      </c>
    </row>
    <row r="155" spans="1:21" ht="11.25" x14ac:dyDescent="0.2">
      <c r="A155" s="234"/>
      <c r="B155" s="417">
        <v>12.3999999992991</v>
      </c>
      <c r="C155" s="130"/>
      <c r="D155" s="328">
        <f t="shared" si="24"/>
        <v>8.7681240862175791</v>
      </c>
      <c r="E155" s="328">
        <f t="shared" si="25"/>
        <v>7.6879999991308831E-3</v>
      </c>
      <c r="F155" s="376">
        <f t="shared" si="26"/>
        <v>0.68313602614959712</v>
      </c>
      <c r="G155" s="316">
        <f t="shared" si="27"/>
        <v>0.75273955369268319</v>
      </c>
      <c r="H155" s="316">
        <f t="shared" si="28"/>
        <v>0.24726044630731681</v>
      </c>
      <c r="I155" s="316"/>
      <c r="J155" s="316">
        <f t="shared" si="29"/>
        <v>0.59545478528742135</v>
      </c>
      <c r="K155" s="316">
        <f t="shared" si="30"/>
        <v>0.7242302430054095</v>
      </c>
      <c r="L155" s="121"/>
      <c r="M155" s="325">
        <f t="shared" si="31"/>
        <v>7.0512111496575614</v>
      </c>
      <c r="N155" s="283">
        <f t="shared" si="32"/>
        <v>1.3976710705426569</v>
      </c>
      <c r="O155" s="378"/>
      <c r="P155" s="532">
        <f t="shared" si="33"/>
        <v>2.3205561423779386E-2</v>
      </c>
      <c r="Q155" s="520">
        <f t="shared" si="34"/>
        <v>-2.3205561423779386E-2</v>
      </c>
      <c r="R155" s="313"/>
      <c r="S155" s="256">
        <f t="shared" si="35"/>
        <v>7.0512111496575614</v>
      </c>
      <c r="T155" s="256">
        <f t="shared" si="36"/>
        <v>1.3976710705426569</v>
      </c>
      <c r="U155" s="364">
        <f t="shared" si="23"/>
        <v>12.3999999992991</v>
      </c>
    </row>
    <row r="156" spans="1:21" ht="11.25" x14ac:dyDescent="0.2">
      <c r="A156" s="234"/>
      <c r="B156" s="417">
        <v>12.499999999293401</v>
      </c>
      <c r="C156" s="130"/>
      <c r="D156" s="328">
        <f t="shared" si="24"/>
        <v>8.8388347643322032</v>
      </c>
      <c r="E156" s="328">
        <f t="shared" si="25"/>
        <v>7.8124999991167517E-3</v>
      </c>
      <c r="F156" s="376">
        <f t="shared" si="26"/>
        <v>0.67837521629442465</v>
      </c>
      <c r="G156" s="316">
        <f t="shared" si="27"/>
        <v>0.75123309050510456</v>
      </c>
      <c r="H156" s="316">
        <f t="shared" si="28"/>
        <v>0.24876690949489544</v>
      </c>
      <c r="I156" s="316"/>
      <c r="J156" s="316">
        <f t="shared" si="29"/>
        <v>0.58998686865110261</v>
      </c>
      <c r="K156" s="316">
        <f t="shared" si="30"/>
        <v>0.72240027342800628</v>
      </c>
      <c r="L156" s="121"/>
      <c r="M156" s="325">
        <f t="shared" si="31"/>
        <v>7.0744167110813407</v>
      </c>
      <c r="N156" s="283">
        <f t="shared" si="32"/>
        <v>1.4208766319664363</v>
      </c>
      <c r="O156" s="378"/>
      <c r="P156" s="532">
        <f t="shared" si="33"/>
        <v>2.3279985768255074E-2</v>
      </c>
      <c r="Q156" s="520">
        <f t="shared" si="34"/>
        <v>-2.3279985768255074E-2</v>
      </c>
      <c r="R156" s="313"/>
      <c r="S156" s="256">
        <f t="shared" si="35"/>
        <v>7.0744167110813407</v>
      </c>
      <c r="T156" s="256">
        <f t="shared" si="36"/>
        <v>1.4208766319664363</v>
      </c>
      <c r="U156" s="364">
        <f t="shared" si="23"/>
        <v>12.499999999293401</v>
      </c>
    </row>
    <row r="157" spans="1:21" ht="11.25" x14ac:dyDescent="0.2">
      <c r="A157" s="234"/>
      <c r="B157" s="417">
        <v>12.5999999992877</v>
      </c>
      <c r="C157" s="130"/>
      <c r="D157" s="328">
        <f t="shared" si="24"/>
        <v>8.9095454424468272</v>
      </c>
      <c r="E157" s="328">
        <f t="shared" si="25"/>
        <v>7.9379999991025033E-3</v>
      </c>
      <c r="F157" s="376">
        <f t="shared" si="26"/>
        <v>0.67369558680823227</v>
      </c>
      <c r="G157" s="316">
        <f t="shared" si="27"/>
        <v>0.74974756590422409</v>
      </c>
      <c r="H157" s="316">
        <f t="shared" si="28"/>
        <v>0.25025243409577591</v>
      </c>
      <c r="I157" s="316"/>
      <c r="J157" s="316">
        <f t="shared" si="29"/>
        <v>0.58460013238376396</v>
      </c>
      <c r="K157" s="316">
        <f t="shared" si="30"/>
        <v>0.72059169066961593</v>
      </c>
      <c r="L157" s="121"/>
      <c r="M157" s="325">
        <f t="shared" si="31"/>
        <v>7.0976966968495958</v>
      </c>
      <c r="N157" s="283">
        <f t="shared" si="32"/>
        <v>1.4441566177346914</v>
      </c>
      <c r="O157" s="378"/>
      <c r="P157" s="532">
        <f t="shared" si="33"/>
        <v>2.3352870828915684E-2</v>
      </c>
      <c r="Q157" s="520">
        <f t="shared" si="34"/>
        <v>-2.3352870828915684E-2</v>
      </c>
      <c r="R157" s="313"/>
      <c r="S157" s="256">
        <f t="shared" si="35"/>
        <v>7.0976966968495958</v>
      </c>
      <c r="T157" s="256">
        <f t="shared" si="36"/>
        <v>1.4441566177346914</v>
      </c>
      <c r="U157" s="364">
        <f t="shared" si="23"/>
        <v>12.5999999992877</v>
      </c>
    </row>
    <row r="158" spans="1:21" ht="11.25" x14ac:dyDescent="0.2">
      <c r="A158" s="234"/>
      <c r="B158" s="417">
        <v>12.699999999281999</v>
      </c>
      <c r="C158" s="130"/>
      <c r="D158" s="328">
        <f t="shared" si="24"/>
        <v>8.9802561205614513</v>
      </c>
      <c r="E158" s="328">
        <f t="shared" si="25"/>
        <v>8.0644999990881396E-3</v>
      </c>
      <c r="F158" s="376">
        <f t="shared" si="26"/>
        <v>0.66909522004450839</v>
      </c>
      <c r="G158" s="316">
        <f t="shared" si="27"/>
        <v>0.74828263054196353</v>
      </c>
      <c r="H158" s="316">
        <f t="shared" si="28"/>
        <v>0.25171736945803647</v>
      </c>
      <c r="I158" s="316"/>
      <c r="J158" s="316">
        <f t="shared" si="29"/>
        <v>0.57929265883889391</v>
      </c>
      <c r="K158" s="316">
        <f t="shared" si="30"/>
        <v>0.71880414093816558</v>
      </c>
      <c r="L158" s="121"/>
      <c r="M158" s="325">
        <f t="shared" si="31"/>
        <v>7.1210495676785115</v>
      </c>
      <c r="N158" s="283">
        <f t="shared" si="32"/>
        <v>1.4675094885636071</v>
      </c>
      <c r="O158" s="378"/>
      <c r="P158" s="532">
        <f t="shared" si="33"/>
        <v>2.3424256308842928E-2</v>
      </c>
      <c r="Q158" s="520">
        <f t="shared" si="34"/>
        <v>-2.3424256308842928E-2</v>
      </c>
      <c r="R158" s="313"/>
      <c r="S158" s="256">
        <f t="shared" si="35"/>
        <v>7.1210495676785115</v>
      </c>
      <c r="T158" s="256">
        <f t="shared" si="36"/>
        <v>1.4675094885636071</v>
      </c>
      <c r="U158" s="364">
        <f t="shared" si="23"/>
        <v>12.699999999281999</v>
      </c>
    </row>
    <row r="159" spans="1:21" ht="11.25" x14ac:dyDescent="0.2">
      <c r="A159" s="234"/>
      <c r="B159" s="417">
        <v>12.7999999992763</v>
      </c>
      <c r="C159" s="130"/>
      <c r="D159" s="328">
        <f t="shared" si="24"/>
        <v>9.0509667986760753</v>
      </c>
      <c r="E159" s="328">
        <f t="shared" si="25"/>
        <v>8.191999999073666E-3</v>
      </c>
      <c r="F159" s="376">
        <f t="shared" si="26"/>
        <v>0.66457225828319544</v>
      </c>
      <c r="G159" s="316">
        <f t="shared" si="27"/>
        <v>0.7468379410532342</v>
      </c>
      <c r="H159" s="316">
        <f t="shared" si="28"/>
        <v>0.2531620589467658</v>
      </c>
      <c r="I159" s="316"/>
      <c r="J159" s="316">
        <f t="shared" si="29"/>
        <v>0.57406259029643469</v>
      </c>
      <c r="K159" s="316">
        <f t="shared" si="30"/>
        <v>0.71703727636462755</v>
      </c>
      <c r="L159" s="121"/>
      <c r="M159" s="325">
        <f t="shared" si="31"/>
        <v>7.1444738239873544</v>
      </c>
      <c r="N159" s="283">
        <f t="shared" si="32"/>
        <v>1.49093374487245</v>
      </c>
      <c r="O159" s="378"/>
      <c r="P159" s="532">
        <f t="shared" si="33"/>
        <v>2.3494180718373059E-2</v>
      </c>
      <c r="Q159" s="520">
        <f t="shared" si="34"/>
        <v>-2.3494180718373059E-2</v>
      </c>
      <c r="R159" s="313"/>
      <c r="S159" s="256">
        <f t="shared" si="35"/>
        <v>7.1444738239873544</v>
      </c>
      <c r="T159" s="256">
        <f t="shared" si="36"/>
        <v>1.49093374487245</v>
      </c>
      <c r="U159" s="364">
        <f t="shared" ref="U159:U222" si="37">B159</f>
        <v>12.7999999992763</v>
      </c>
    </row>
    <row r="160" spans="1:21" ht="11.25" x14ac:dyDescent="0.2">
      <c r="A160" s="234"/>
      <c r="B160" s="417">
        <v>12.8999999992706</v>
      </c>
      <c r="C160" s="130"/>
      <c r="D160" s="328">
        <f t="shared" ref="D160:D223" si="38">B160*SQRT(E$8/360)</f>
        <v>9.1216774767906994</v>
      </c>
      <c r="E160" s="328">
        <f t="shared" ref="E160:E223" si="39">((B160/100)^2)/2</f>
        <v>8.3204999990590753E-3</v>
      </c>
      <c r="F160" s="376">
        <f t="shared" ref="F160:F223" si="40">(LN($E$4/$E$5)+(($F$7-$F$6+E160)*$F$8))/(D160/100)</f>
        <v>0.66012490140795843</v>
      </c>
      <c r="G160" s="316">
        <f t="shared" ref="G160:G223" si="41">NORMSDIST(F160)</f>
        <v>0.74541316001761382</v>
      </c>
      <c r="H160" s="316">
        <f t="shared" ref="H160:H223" si="42">1-G160</f>
        <v>0.25458683998238618</v>
      </c>
      <c r="I160" s="316"/>
      <c r="J160" s="316">
        <f t="shared" ref="J160:J223" si="43">F160-(D160/100)</f>
        <v>0.56890812664005141</v>
      </c>
      <c r="K160" s="316">
        <f t="shared" ref="K160:K223" si="44">NORMSDIST(J160)</f>
        <v>0.71529075497465056</v>
      </c>
      <c r="L160" s="121"/>
      <c r="M160" s="325">
        <f t="shared" ref="M160:M223" si="45">($E$4*$G$6*G160)-($E$5*$G$7*K160)</f>
        <v>7.1679680047057275</v>
      </c>
      <c r="N160" s="283">
        <f t="shared" ref="N160:N223" si="46">M160+($E$5*$G$7)-($E$4*$G$6)</f>
        <v>1.5144279255908231</v>
      </c>
      <c r="O160" s="378"/>
      <c r="P160" s="532">
        <f t="shared" ref="P160:P223" si="47">M161-M160</f>
        <v>2.3562681413523023E-2</v>
      </c>
      <c r="Q160" s="520">
        <f t="shared" ref="Q160:Q223" si="48">-(N161-N160)</f>
        <v>-2.3562681413523023E-2</v>
      </c>
      <c r="R160" s="313"/>
      <c r="S160" s="256">
        <f t="shared" ref="S160:S223" si="49">M160</f>
        <v>7.1679680047057275</v>
      </c>
      <c r="T160" s="256">
        <f t="shared" ref="T160:T223" si="50">N160</f>
        <v>1.5144279255908231</v>
      </c>
      <c r="U160" s="364">
        <f t="shared" si="37"/>
        <v>12.8999999992706</v>
      </c>
    </row>
    <row r="161" spans="1:21" ht="11.25" x14ac:dyDescent="0.2">
      <c r="A161" s="234"/>
      <c r="B161" s="417">
        <v>12.999999999264899</v>
      </c>
      <c r="C161" s="130"/>
      <c r="D161" s="328">
        <f t="shared" si="38"/>
        <v>9.1923881549053235</v>
      </c>
      <c r="E161" s="328">
        <f t="shared" si="39"/>
        <v>8.4499999990443695E-3</v>
      </c>
      <c r="F161" s="376">
        <f t="shared" si="40"/>
        <v>0.65575140469065663</v>
      </c>
      <c r="G161" s="316">
        <f t="shared" si="41"/>
        <v>0.74400795591431723</v>
      </c>
      <c r="H161" s="316">
        <f t="shared" si="42"/>
        <v>0.25599204408568277</v>
      </c>
      <c r="I161" s="316"/>
      <c r="J161" s="316">
        <f t="shared" si="43"/>
        <v>0.56382752314160345</v>
      </c>
      <c r="K161" s="316">
        <f t="shared" si="44"/>
        <v>0.71356424065270563</v>
      </c>
      <c r="L161" s="121"/>
      <c r="M161" s="325">
        <f t="shared" si="45"/>
        <v>7.1915306861192505</v>
      </c>
      <c r="N161" s="283">
        <f t="shared" si="46"/>
        <v>1.5379906070043461</v>
      </c>
      <c r="O161" s="378"/>
      <c r="P161" s="532">
        <f t="shared" si="47"/>
        <v>2.3629794633635015E-2</v>
      </c>
      <c r="Q161" s="520">
        <f t="shared" si="48"/>
        <v>-2.3629794633635015E-2</v>
      </c>
      <c r="R161" s="313"/>
      <c r="S161" s="256">
        <f t="shared" si="49"/>
        <v>7.1915306861192505</v>
      </c>
      <c r="T161" s="256">
        <f t="shared" si="50"/>
        <v>1.5379906070043461</v>
      </c>
      <c r="U161" s="364">
        <f t="shared" si="37"/>
        <v>12.999999999264899</v>
      </c>
    </row>
    <row r="162" spans="1:21" ht="11.25" x14ac:dyDescent="0.2">
      <c r="A162" s="234"/>
      <c r="B162" s="417">
        <v>13.0999999992592</v>
      </c>
      <c r="C162" s="130"/>
      <c r="D162" s="328">
        <f t="shared" si="38"/>
        <v>9.2630988330199493</v>
      </c>
      <c r="E162" s="328">
        <f t="shared" si="39"/>
        <v>8.5804999990295536E-3</v>
      </c>
      <c r="F162" s="376">
        <f t="shared" si="40"/>
        <v>0.65145007667729182</v>
      </c>
      <c r="G162" s="316">
        <f t="shared" si="41"/>
        <v>0.74262200307122272</v>
      </c>
      <c r="H162" s="316">
        <f t="shared" si="42"/>
        <v>0.25737799692877728</v>
      </c>
      <c r="I162" s="316"/>
      <c r="J162" s="316">
        <f t="shared" si="43"/>
        <v>0.55881908834709237</v>
      </c>
      <c r="K162" s="316">
        <f t="shared" si="44"/>
        <v>0.71185740309956258</v>
      </c>
      <c r="L162" s="121"/>
      <c r="M162" s="325">
        <f t="shared" si="45"/>
        <v>7.2151604807528855</v>
      </c>
      <c r="N162" s="283">
        <f t="shared" si="46"/>
        <v>1.5616204016379811</v>
      </c>
      <c r="O162" s="378"/>
      <c r="P162" s="532">
        <f t="shared" si="47"/>
        <v>2.3695555537287305E-2</v>
      </c>
      <c r="Q162" s="520">
        <f t="shared" si="48"/>
        <v>-2.3695555537287305E-2</v>
      </c>
      <c r="R162" s="313"/>
      <c r="S162" s="256">
        <f t="shared" si="49"/>
        <v>7.2151604807528855</v>
      </c>
      <c r="T162" s="256">
        <f t="shared" si="50"/>
        <v>1.5616204016379811</v>
      </c>
      <c r="U162" s="364">
        <f t="shared" si="37"/>
        <v>13.0999999992592</v>
      </c>
    </row>
    <row r="163" spans="1:21" ht="11.25" x14ac:dyDescent="0.2">
      <c r="A163" s="234"/>
      <c r="B163" s="417">
        <v>13.1999999992535</v>
      </c>
      <c r="C163" s="130"/>
      <c r="D163" s="328">
        <f t="shared" si="38"/>
        <v>9.3338095111345716</v>
      </c>
      <c r="E163" s="328">
        <f t="shared" si="39"/>
        <v>8.7119999990146208E-3</v>
      </c>
      <c r="F163" s="376">
        <f t="shared" si="40"/>
        <v>0.64721927717004746</v>
      </c>
      <c r="G163" s="316">
        <f t="shared" si="41"/>
        <v>0.74125498160864378</v>
      </c>
      <c r="H163" s="316">
        <f t="shared" si="42"/>
        <v>0.25874501839135622</v>
      </c>
      <c r="I163" s="316"/>
      <c r="J163" s="316">
        <f t="shared" si="43"/>
        <v>0.55388118205870174</v>
      </c>
      <c r="K163" s="316">
        <f t="shared" si="44"/>
        <v>0.7101699177838402</v>
      </c>
      <c r="L163" s="121"/>
      <c r="M163" s="325">
        <f t="shared" si="45"/>
        <v>7.2388560362901728</v>
      </c>
      <c r="N163" s="283">
        <f t="shared" si="46"/>
        <v>1.5853159571752684</v>
      </c>
      <c r="O163" s="378"/>
      <c r="P163" s="532">
        <f t="shared" si="47"/>
        <v>2.3759998237792956E-2</v>
      </c>
      <c r="Q163" s="520">
        <f t="shared" si="48"/>
        <v>-2.3759998237792956E-2</v>
      </c>
      <c r="R163" s="313"/>
      <c r="S163" s="256">
        <f t="shared" si="49"/>
        <v>7.2388560362901728</v>
      </c>
      <c r="T163" s="256">
        <f t="shared" si="50"/>
        <v>1.5853159571752684</v>
      </c>
      <c r="U163" s="364">
        <f t="shared" si="37"/>
        <v>13.1999999992535</v>
      </c>
    </row>
    <row r="164" spans="1:21" ht="11.25" x14ac:dyDescent="0.2">
      <c r="A164" s="234"/>
      <c r="B164" s="417">
        <v>13.299999999247801</v>
      </c>
      <c r="C164" s="130"/>
      <c r="D164" s="328">
        <f t="shared" si="38"/>
        <v>9.4045201892491974</v>
      </c>
      <c r="E164" s="328">
        <f t="shared" si="39"/>
        <v>8.8444999989995728E-3</v>
      </c>
      <c r="F164" s="376">
        <f t="shared" si="40"/>
        <v>0.64305741530036398</v>
      </c>
      <c r="G164" s="316">
        <f t="shared" si="41"/>
        <v>0.73990657737848164</v>
      </c>
      <c r="H164" s="316">
        <f t="shared" si="42"/>
        <v>0.26009342262151836</v>
      </c>
      <c r="I164" s="316"/>
      <c r="J164" s="316">
        <f t="shared" si="43"/>
        <v>0.54901221340787199</v>
      </c>
      <c r="K164" s="316">
        <f t="shared" si="44"/>
        <v>0.70850146588831142</v>
      </c>
      <c r="L164" s="121"/>
      <c r="M164" s="325">
        <f t="shared" si="45"/>
        <v>7.2626160345279658</v>
      </c>
      <c r="N164" s="283">
        <f t="shared" si="46"/>
        <v>1.6090759554130614</v>
      </c>
      <c r="O164" s="378"/>
      <c r="P164" s="532">
        <f t="shared" si="47"/>
        <v>2.3823155836808496E-2</v>
      </c>
      <c r="Q164" s="520">
        <f t="shared" si="48"/>
        <v>-2.3823155836808496E-2</v>
      </c>
      <c r="R164" s="313"/>
      <c r="S164" s="256">
        <f t="shared" si="49"/>
        <v>7.2626160345279658</v>
      </c>
      <c r="T164" s="256">
        <f t="shared" si="50"/>
        <v>1.6090759554130614</v>
      </c>
      <c r="U164" s="364">
        <f t="shared" si="37"/>
        <v>13.299999999247801</v>
      </c>
    </row>
    <row r="165" spans="1:21" ht="11.25" x14ac:dyDescent="0.2">
      <c r="A165" s="234"/>
      <c r="B165" s="417">
        <v>13.3999999992421</v>
      </c>
      <c r="C165" s="130"/>
      <c r="D165" s="328">
        <f t="shared" si="38"/>
        <v>9.4752308673638215</v>
      </c>
      <c r="E165" s="328">
        <f t="shared" si="39"/>
        <v>8.9779999989844129E-3</v>
      </c>
      <c r="F165" s="376">
        <f t="shared" si="40"/>
        <v>0.63896294768829653</v>
      </c>
      <c r="G165" s="316">
        <f t="shared" si="41"/>
        <v>0.73857648189933534</v>
      </c>
      <c r="H165" s="316">
        <f t="shared" si="42"/>
        <v>0.26142351810066466</v>
      </c>
      <c r="I165" s="316"/>
      <c r="J165" s="316">
        <f t="shared" si="43"/>
        <v>0.54421063901465838</v>
      </c>
      <c r="K165" s="316">
        <f t="shared" si="44"/>
        <v>0.70685173425158809</v>
      </c>
      <c r="L165" s="121"/>
      <c r="M165" s="325">
        <f t="shared" si="45"/>
        <v>7.2864391903647743</v>
      </c>
      <c r="N165" s="283">
        <f t="shared" si="46"/>
        <v>1.6328991112498699</v>
      </c>
      <c r="O165" s="378"/>
      <c r="P165" s="532">
        <f t="shared" si="47"/>
        <v>2.388506045750205E-2</v>
      </c>
      <c r="Q165" s="520">
        <f t="shared" si="48"/>
        <v>-2.388506045750205E-2</v>
      </c>
      <c r="R165" s="313"/>
      <c r="S165" s="256">
        <f t="shared" si="49"/>
        <v>7.2864391903647743</v>
      </c>
      <c r="T165" s="256">
        <f t="shared" si="50"/>
        <v>1.6328991112498699</v>
      </c>
      <c r="U165" s="364">
        <f t="shared" si="37"/>
        <v>13.3999999992421</v>
      </c>
    </row>
    <row r="166" spans="1:21" ht="11.25" x14ac:dyDescent="0.2">
      <c r="A166" s="234"/>
      <c r="B166" s="417">
        <v>13.499999999236399</v>
      </c>
      <c r="C166" s="130"/>
      <c r="D166" s="328">
        <f t="shared" si="38"/>
        <v>9.5459415454784455</v>
      </c>
      <c r="E166" s="328">
        <f t="shared" si="39"/>
        <v>9.1124999989691414E-3</v>
      </c>
      <c r="F166" s="376">
        <f t="shared" si="40"/>
        <v>0.63493437668367536</v>
      </c>
      <c r="G166" s="316">
        <f t="shared" si="41"/>
        <v>0.73726439228809437</v>
      </c>
      <c r="H166" s="316">
        <f t="shared" si="42"/>
        <v>0.26273560771190563</v>
      </c>
      <c r="I166" s="316"/>
      <c r="J166" s="316">
        <f t="shared" si="43"/>
        <v>0.53947496122889094</v>
      </c>
      <c r="K166" s="316">
        <f t="shared" si="44"/>
        <v>0.70522041530574908</v>
      </c>
      <c r="L166" s="121"/>
      <c r="M166" s="325">
        <f t="shared" si="45"/>
        <v>7.3103242508222763</v>
      </c>
      <c r="N166" s="283">
        <f t="shared" si="46"/>
        <v>1.6567841717073719</v>
      </c>
      <c r="O166" s="378"/>
      <c r="P166" s="532">
        <f t="shared" si="47"/>
        <v>2.3945743276144071E-2</v>
      </c>
      <c r="Q166" s="520">
        <f t="shared" si="48"/>
        <v>-2.3945743276144071E-2</v>
      </c>
      <c r="R166" s="313"/>
      <c r="S166" s="256">
        <f t="shared" si="49"/>
        <v>7.3103242508222763</v>
      </c>
      <c r="T166" s="256">
        <f t="shared" si="50"/>
        <v>1.6567841717073719</v>
      </c>
      <c r="U166" s="364">
        <f t="shared" si="37"/>
        <v>13.499999999236399</v>
      </c>
    </row>
    <row r="167" spans="1:21" ht="11.25" x14ac:dyDescent="0.2">
      <c r="A167" s="234"/>
      <c r="B167" s="417">
        <v>13.5999999992307</v>
      </c>
      <c r="C167" s="130"/>
      <c r="D167" s="328">
        <f t="shared" si="38"/>
        <v>9.6166522235930696</v>
      </c>
      <c r="E167" s="328">
        <f t="shared" si="39"/>
        <v>9.2479999989537511E-3</v>
      </c>
      <c r="F167" s="376">
        <f t="shared" si="40"/>
        <v>0.63097024868486595</v>
      </c>
      <c r="G167" s="316">
        <f t="shared" si="41"/>
        <v>0.73597001118849714</v>
      </c>
      <c r="H167" s="316">
        <f t="shared" si="42"/>
        <v>0.26402998881150286</v>
      </c>
      <c r="I167" s="316"/>
      <c r="J167" s="316">
        <f t="shared" si="43"/>
        <v>0.53480372644893526</v>
      </c>
      <c r="K167" s="316">
        <f t="shared" si="44"/>
        <v>0.703607207010436</v>
      </c>
      <c r="L167" s="121"/>
      <c r="M167" s="325">
        <f t="shared" si="45"/>
        <v>7.3342699940984204</v>
      </c>
      <c r="N167" s="283">
        <f t="shared" si="46"/>
        <v>1.680729914983516</v>
      </c>
      <c r="O167" s="378"/>
      <c r="P167" s="532">
        <f t="shared" si="47"/>
        <v>2.4005234553058585E-2</v>
      </c>
      <c r="Q167" s="520">
        <f t="shared" si="48"/>
        <v>-2.4005234553058585E-2</v>
      </c>
      <c r="R167" s="313"/>
      <c r="S167" s="256">
        <f t="shared" si="49"/>
        <v>7.3342699940984204</v>
      </c>
      <c r="T167" s="256">
        <f t="shared" si="50"/>
        <v>1.680729914983516</v>
      </c>
      <c r="U167" s="364">
        <f t="shared" si="37"/>
        <v>13.5999999992307</v>
      </c>
    </row>
    <row r="168" spans="1:21" ht="11.25" x14ac:dyDescent="0.2">
      <c r="A168" s="234"/>
      <c r="B168" s="417">
        <v>13.699999999225</v>
      </c>
      <c r="C168" s="130"/>
      <c r="D168" s="328">
        <f t="shared" si="38"/>
        <v>9.6873629017076937</v>
      </c>
      <c r="E168" s="328">
        <f t="shared" si="39"/>
        <v>9.3844999989382491E-3</v>
      </c>
      <c r="F168" s="376">
        <f t="shared" si="40"/>
        <v>0.62706915253115691</v>
      </c>
      <c r="G168" s="316">
        <f t="shared" si="41"/>
        <v>0.73469304669709012</v>
      </c>
      <c r="H168" s="316">
        <f t="shared" si="42"/>
        <v>0.26530695330290988</v>
      </c>
      <c r="I168" s="316"/>
      <c r="J168" s="316">
        <f t="shared" si="43"/>
        <v>0.53019552351407995</v>
      </c>
      <c r="K168" s="316">
        <f t="shared" si="44"/>
        <v>0.70201181278388436</v>
      </c>
      <c r="L168" s="121"/>
      <c r="M168" s="325">
        <f t="shared" si="45"/>
        <v>7.358275228651479</v>
      </c>
      <c r="N168" s="283">
        <f t="shared" si="46"/>
        <v>1.7047351495365746</v>
      </c>
      <c r="O168" s="378"/>
      <c r="P168" s="532">
        <f t="shared" si="47"/>
        <v>2.4063563662153342E-2</v>
      </c>
      <c r="Q168" s="520">
        <f t="shared" si="48"/>
        <v>-2.4063563662153342E-2</v>
      </c>
      <c r="R168" s="313"/>
      <c r="S168" s="256">
        <f t="shared" si="49"/>
        <v>7.358275228651479</v>
      </c>
      <c r="T168" s="256">
        <f t="shared" si="50"/>
        <v>1.7047351495365746</v>
      </c>
      <c r="U168" s="364">
        <f t="shared" si="37"/>
        <v>13.699999999225</v>
      </c>
    </row>
    <row r="169" spans="1:21" ht="11.25" x14ac:dyDescent="0.2">
      <c r="A169" s="234"/>
      <c r="B169" s="417">
        <v>13.799999999219301</v>
      </c>
      <c r="C169" s="130"/>
      <c r="D169" s="328">
        <f t="shared" si="38"/>
        <v>9.7580735798223195</v>
      </c>
      <c r="E169" s="328">
        <f t="shared" si="39"/>
        <v>9.5219999989226353E-3</v>
      </c>
      <c r="F169" s="376">
        <f t="shared" si="40"/>
        <v>0.62322971796504611</v>
      </c>
      <c r="G169" s="316">
        <f t="shared" si="41"/>
        <v>0.73343321228698732</v>
      </c>
      <c r="H169" s="316">
        <f t="shared" si="42"/>
        <v>0.26656678771301268</v>
      </c>
      <c r="I169" s="316"/>
      <c r="J169" s="316">
        <f t="shared" si="43"/>
        <v>0.52564898216682288</v>
      </c>
      <c r="K169" s="316">
        <f t="shared" si="44"/>
        <v>0.70043394143132653</v>
      </c>
      <c r="L169" s="121"/>
      <c r="M169" s="325">
        <f t="shared" si="45"/>
        <v>7.3823387923136323</v>
      </c>
      <c r="N169" s="283">
        <f t="shared" si="46"/>
        <v>1.7287987131987279</v>
      </c>
      <c r="O169" s="378"/>
      <c r="P169" s="532">
        <f t="shared" si="47"/>
        <v>2.4120759119895752E-2</v>
      </c>
      <c r="Q169" s="520">
        <f t="shared" si="48"/>
        <v>-2.4120759119895752E-2</v>
      </c>
      <c r="R169" s="313"/>
      <c r="S169" s="256">
        <f t="shared" si="49"/>
        <v>7.3823387923136323</v>
      </c>
      <c r="T169" s="256">
        <f t="shared" si="50"/>
        <v>1.7287987131987279</v>
      </c>
      <c r="U169" s="364">
        <f t="shared" si="37"/>
        <v>13.799999999219301</v>
      </c>
    </row>
    <row r="170" spans="1:21" ht="11.25" x14ac:dyDescent="0.2">
      <c r="A170" s="234"/>
      <c r="B170" s="417">
        <v>13.8999999992136</v>
      </c>
      <c r="C170" s="130"/>
      <c r="D170" s="328">
        <f t="shared" si="38"/>
        <v>9.8287842579369418</v>
      </c>
      <c r="E170" s="328">
        <f t="shared" si="39"/>
        <v>9.6604999989069028E-3</v>
      </c>
      <c r="F170" s="376">
        <f t="shared" si="40"/>
        <v>0.61945061416090219</v>
      </c>
      <c r="G170" s="316">
        <f t="shared" si="41"/>
        <v>0.73219022672979006</v>
      </c>
      <c r="H170" s="316">
        <f t="shared" si="42"/>
        <v>0.26780977327020994</v>
      </c>
      <c r="I170" s="316"/>
      <c r="J170" s="316">
        <f t="shared" si="43"/>
        <v>0.52116277158153279</v>
      </c>
      <c r="K170" s="316">
        <f t="shared" si="44"/>
        <v>0.69887330707115514</v>
      </c>
      <c r="L170" s="121"/>
      <c r="M170" s="325">
        <f t="shared" si="45"/>
        <v>7.4064595514335281</v>
      </c>
      <c r="N170" s="283">
        <f t="shared" si="46"/>
        <v>1.7529194723186237</v>
      </c>
      <c r="O170" s="378"/>
      <c r="P170" s="532">
        <f t="shared" si="47"/>
        <v>2.4176848613095103E-2</v>
      </c>
      <c r="Q170" s="520">
        <f t="shared" si="48"/>
        <v>-2.4176848613095103E-2</v>
      </c>
      <c r="R170" s="313"/>
      <c r="S170" s="256">
        <f t="shared" si="49"/>
        <v>7.4064595514335281</v>
      </c>
      <c r="T170" s="256">
        <f t="shared" si="50"/>
        <v>1.7529194723186237</v>
      </c>
      <c r="U170" s="364">
        <f t="shared" si="37"/>
        <v>13.8999999992136</v>
      </c>
    </row>
    <row r="171" spans="1:21" ht="11.25" x14ac:dyDescent="0.2">
      <c r="A171" s="234"/>
      <c r="B171" s="417">
        <v>13.999999999207899</v>
      </c>
      <c r="C171" s="130"/>
      <c r="D171" s="328">
        <f t="shared" si="38"/>
        <v>9.8994949360515658</v>
      </c>
      <c r="E171" s="328">
        <f t="shared" si="39"/>
        <v>9.7999999988910586E-3</v>
      </c>
      <c r="F171" s="376">
        <f t="shared" si="40"/>
        <v>0.61573054831668261</v>
      </c>
      <c r="G171" s="316">
        <f t="shared" si="41"/>
        <v>0.73096381401599964</v>
      </c>
      <c r="H171" s="316">
        <f t="shared" si="42"/>
        <v>0.26903618598400036</v>
      </c>
      <c r="I171" s="316"/>
      <c r="J171" s="316">
        <f t="shared" si="43"/>
        <v>0.51673559895616694</v>
      </c>
      <c r="K171" s="316">
        <f t="shared" si="44"/>
        <v>0.69732962905920737</v>
      </c>
      <c r="L171" s="121"/>
      <c r="M171" s="325">
        <f t="shared" si="45"/>
        <v>7.4306364000466232</v>
      </c>
      <c r="N171" s="283">
        <f t="shared" si="46"/>
        <v>1.7770963209317188</v>
      </c>
      <c r="O171" s="378"/>
      <c r="P171" s="532">
        <f t="shared" si="47"/>
        <v>2.4231859025576341E-2</v>
      </c>
      <c r="Q171" s="520">
        <f t="shared" si="48"/>
        <v>-2.4231859025576341E-2</v>
      </c>
      <c r="R171" s="313"/>
      <c r="S171" s="256">
        <f t="shared" si="49"/>
        <v>7.4306364000466232</v>
      </c>
      <c r="T171" s="256">
        <f t="shared" si="50"/>
        <v>1.7770963209317188</v>
      </c>
      <c r="U171" s="364">
        <f t="shared" si="37"/>
        <v>13.999999999207899</v>
      </c>
    </row>
    <row r="172" spans="1:21" ht="11.25" x14ac:dyDescent="0.2">
      <c r="A172" s="234"/>
      <c r="B172" s="417">
        <v>14.0999999992022</v>
      </c>
      <c r="C172" s="130"/>
      <c r="D172" s="328">
        <f t="shared" si="38"/>
        <v>9.9702056141661917</v>
      </c>
      <c r="E172" s="328">
        <f t="shared" si="39"/>
        <v>9.9404999988751026E-3</v>
      </c>
      <c r="F172" s="376">
        <f t="shared" si="40"/>
        <v>0.61206826430558059</v>
      </c>
      <c r="G172" s="316">
        <f t="shared" si="41"/>
        <v>0.72975370327421829</v>
      </c>
      <c r="H172" s="316">
        <f t="shared" si="42"/>
        <v>0.27024629672578171</v>
      </c>
      <c r="I172" s="316"/>
      <c r="J172" s="316">
        <f t="shared" si="43"/>
        <v>0.51236620816391865</v>
      </c>
      <c r="K172" s="316">
        <f t="shared" si="44"/>
        <v>0.69580263191149616</v>
      </c>
      <c r="L172" s="121"/>
      <c r="M172" s="325">
        <f t="shared" si="45"/>
        <v>7.4548682590721995</v>
      </c>
      <c r="N172" s="283">
        <f t="shared" si="46"/>
        <v>1.8013281799572951</v>
      </c>
      <c r="O172" s="378"/>
      <c r="P172" s="532">
        <f t="shared" si="47"/>
        <v>2.4285816464313825E-2</v>
      </c>
      <c r="Q172" s="520">
        <f t="shared" si="48"/>
        <v>-2.4285816464313825E-2</v>
      </c>
      <c r="R172" s="313"/>
      <c r="S172" s="256">
        <f t="shared" si="49"/>
        <v>7.4548682590721995</v>
      </c>
      <c r="T172" s="256">
        <f t="shared" si="50"/>
        <v>1.8013281799572951</v>
      </c>
      <c r="U172" s="364">
        <f t="shared" si="37"/>
        <v>14.0999999992022</v>
      </c>
    </row>
    <row r="173" spans="1:21" ht="11.25" x14ac:dyDescent="0.2">
      <c r="A173" s="234"/>
      <c r="B173" s="417">
        <v>14.1999999991965</v>
      </c>
      <c r="C173" s="130"/>
      <c r="D173" s="328">
        <f t="shared" si="38"/>
        <v>10.040916292280816</v>
      </c>
      <c r="E173" s="328">
        <f t="shared" si="39"/>
        <v>1.008199999885903E-2</v>
      </c>
      <c r="F173" s="376">
        <f t="shared" si="40"/>
        <v>0.60846254138464306</v>
      </c>
      <c r="G173" s="316">
        <f t="shared" si="41"/>
        <v>0.72855962868941049</v>
      </c>
      <c r="H173" s="316">
        <f t="shared" si="42"/>
        <v>0.27144037131058951</v>
      </c>
      <c r="I173" s="316"/>
      <c r="J173" s="316">
        <f t="shared" si="43"/>
        <v>0.50805337846183485</v>
      </c>
      <c r="K173" s="316">
        <f t="shared" si="44"/>
        <v>0.69429204522568122</v>
      </c>
      <c r="L173" s="121"/>
      <c r="M173" s="325">
        <f t="shared" si="45"/>
        <v>7.4791540755365133</v>
      </c>
      <c r="N173" s="283">
        <f t="shared" si="46"/>
        <v>1.8256139964216089</v>
      </c>
      <c r="O173" s="378"/>
      <c r="P173" s="532">
        <f t="shared" si="47"/>
        <v>2.4338746284641388E-2</v>
      </c>
      <c r="Q173" s="520">
        <f t="shared" si="48"/>
        <v>-2.4338746284641388E-2</v>
      </c>
      <c r="R173" s="313"/>
      <c r="S173" s="256">
        <f t="shared" si="49"/>
        <v>7.4791540755365133</v>
      </c>
      <c r="T173" s="256">
        <f t="shared" si="50"/>
        <v>1.8256139964216089</v>
      </c>
      <c r="U173" s="364">
        <f t="shared" si="37"/>
        <v>14.1999999991965</v>
      </c>
    </row>
    <row r="174" spans="1:21" ht="11.25" x14ac:dyDescent="0.2">
      <c r="A174" s="234"/>
      <c r="B174" s="417">
        <v>14.299999999190799</v>
      </c>
      <c r="C174" s="130"/>
      <c r="D174" s="328">
        <f t="shared" si="38"/>
        <v>10.111626970395438</v>
      </c>
      <c r="E174" s="328">
        <f t="shared" si="39"/>
        <v>1.0224499998842843E-2</v>
      </c>
      <c r="F174" s="376">
        <f t="shared" si="40"/>
        <v>0.60491219295757281</v>
      </c>
      <c r="G174" s="316">
        <f t="shared" si="41"/>
        <v>0.7273813294204714</v>
      </c>
      <c r="H174" s="316">
        <f t="shared" si="42"/>
        <v>0.2726186705795286</v>
      </c>
      <c r="I174" s="316"/>
      <c r="J174" s="316">
        <f t="shared" si="43"/>
        <v>0.50379592325361844</v>
      </c>
      <c r="K174" s="316">
        <f t="shared" si="44"/>
        <v>0.69279760360155107</v>
      </c>
      <c r="L174" s="121"/>
      <c r="M174" s="325">
        <f t="shared" si="45"/>
        <v>7.5034928218211547</v>
      </c>
      <c r="N174" s="283">
        <f t="shared" si="46"/>
        <v>1.8499527427062503</v>
      </c>
      <c r="O174" s="378"/>
      <c r="P174" s="532">
        <f t="shared" si="47"/>
        <v>2.4390673114169203E-2</v>
      </c>
      <c r="Q174" s="520">
        <f t="shared" si="48"/>
        <v>-2.4390673114169203E-2</v>
      </c>
      <c r="R174" s="313"/>
      <c r="S174" s="256">
        <f t="shared" si="49"/>
        <v>7.5034928218211547</v>
      </c>
      <c r="T174" s="256">
        <f t="shared" si="50"/>
        <v>1.8499527427062503</v>
      </c>
      <c r="U174" s="364">
        <f t="shared" si="37"/>
        <v>14.299999999190799</v>
      </c>
    </row>
    <row r="175" spans="1:21" ht="11.25" x14ac:dyDescent="0.2">
      <c r="A175" s="234"/>
      <c r="B175" s="417">
        <v>14.3999999991851</v>
      </c>
      <c r="C175" s="130"/>
      <c r="D175" s="328">
        <f t="shared" si="38"/>
        <v>10.182337648510064</v>
      </c>
      <c r="E175" s="328">
        <f t="shared" si="39"/>
        <v>1.0367999998826545E-2</v>
      </c>
      <c r="F175" s="376">
        <f t="shared" si="40"/>
        <v>0.60141606538908088</v>
      </c>
      <c r="G175" s="316">
        <f t="shared" si="41"/>
        <v>0.7262185495173219</v>
      </c>
      <c r="H175" s="316">
        <f t="shared" si="42"/>
        <v>0.2737814504826781</v>
      </c>
      <c r="I175" s="316"/>
      <c r="J175" s="316">
        <f t="shared" si="43"/>
        <v>0.49959268890398023</v>
      </c>
      <c r="K175" s="316">
        <f t="shared" si="44"/>
        <v>0.69131904656075815</v>
      </c>
      <c r="L175" s="121"/>
      <c r="M175" s="325">
        <f t="shared" si="45"/>
        <v>7.5278834949353239</v>
      </c>
      <c r="N175" s="283">
        <f t="shared" si="46"/>
        <v>1.8743434158204195</v>
      </c>
      <c r="O175" s="378"/>
      <c r="P175" s="532">
        <f t="shared" si="47"/>
        <v>2.4441620876501702E-2</v>
      </c>
      <c r="Q175" s="520">
        <f t="shared" si="48"/>
        <v>-2.4441620876501702E-2</v>
      </c>
      <c r="R175" s="313"/>
      <c r="S175" s="256">
        <f t="shared" si="49"/>
        <v>7.5278834949353239</v>
      </c>
      <c r="T175" s="256">
        <f t="shared" si="50"/>
        <v>1.8743434158204195</v>
      </c>
      <c r="U175" s="364">
        <f t="shared" si="37"/>
        <v>14.3999999991851</v>
      </c>
    </row>
    <row r="176" spans="1:21" ht="11.25" x14ac:dyDescent="0.2">
      <c r="A176" s="234"/>
      <c r="B176" s="417">
        <v>14.4999999991794</v>
      </c>
      <c r="C176" s="130"/>
      <c r="D176" s="328">
        <f t="shared" si="38"/>
        <v>10.253048326624688</v>
      </c>
      <c r="E176" s="328">
        <f t="shared" si="39"/>
        <v>1.051249999881013E-2</v>
      </c>
      <c r="F176" s="376">
        <f t="shared" si="40"/>
        <v>0.59797303686830006</v>
      </c>
      <c r="G176" s="316">
        <f t="shared" si="41"/>
        <v>0.72507103783773308</v>
      </c>
      <c r="H176" s="316">
        <f t="shared" si="42"/>
        <v>0.27492896216226692</v>
      </c>
      <c r="I176" s="316"/>
      <c r="J176" s="316">
        <f t="shared" si="43"/>
        <v>0.49544255360205319</v>
      </c>
      <c r="K176" s="316">
        <f t="shared" si="44"/>
        <v>0.68985611846602823</v>
      </c>
      <c r="L176" s="121"/>
      <c r="M176" s="325">
        <f t="shared" si="45"/>
        <v>7.5523251158118256</v>
      </c>
      <c r="N176" s="283">
        <f t="shared" si="46"/>
        <v>1.8987850366969212</v>
      </c>
      <c r="O176" s="378"/>
      <c r="P176" s="532">
        <f t="shared" si="47"/>
        <v>2.4491612813733354E-2</v>
      </c>
      <c r="Q176" s="520">
        <f t="shared" si="48"/>
        <v>-2.4491612813733354E-2</v>
      </c>
      <c r="R176" s="313"/>
      <c r="S176" s="256">
        <f t="shared" si="49"/>
        <v>7.5523251158118256</v>
      </c>
      <c r="T176" s="256">
        <f t="shared" si="50"/>
        <v>1.8987850366969212</v>
      </c>
      <c r="U176" s="364">
        <f t="shared" si="37"/>
        <v>14.4999999991794</v>
      </c>
    </row>
    <row r="177" spans="1:21" ht="11.25" x14ac:dyDescent="0.2">
      <c r="A177" s="234"/>
      <c r="B177" s="417">
        <v>14.599999999173701</v>
      </c>
      <c r="C177" s="130"/>
      <c r="D177" s="328">
        <f t="shared" si="38"/>
        <v>10.323759004739312</v>
      </c>
      <c r="E177" s="328">
        <f t="shared" si="39"/>
        <v>1.0657999998793605E-2</v>
      </c>
      <c r="F177" s="376">
        <f t="shared" si="40"/>
        <v>0.59458201631890784</v>
      </c>
      <c r="G177" s="316">
        <f t="shared" si="41"/>
        <v>0.72393854796405999</v>
      </c>
      <c r="H177" s="316">
        <f t="shared" si="42"/>
        <v>0.27606145203594001</v>
      </c>
      <c r="I177" s="316"/>
      <c r="J177" s="316">
        <f t="shared" si="43"/>
        <v>0.4913444262715147</v>
      </c>
      <c r="K177" s="316">
        <f t="shared" si="44"/>
        <v>0.68840856844004317</v>
      </c>
      <c r="L177" s="121"/>
      <c r="M177" s="325">
        <f t="shared" si="45"/>
        <v>7.576816728625559</v>
      </c>
      <c r="N177" s="283">
        <f t="shared" si="46"/>
        <v>1.9232766495106546</v>
      </c>
      <c r="O177" s="378"/>
      <c r="P177" s="532">
        <f t="shared" si="47"/>
        <v>2.4540671508319178E-2</v>
      </c>
      <c r="Q177" s="520">
        <f t="shared" si="48"/>
        <v>-2.4540671508319178E-2</v>
      </c>
      <c r="R177" s="313"/>
      <c r="S177" s="256">
        <f t="shared" si="49"/>
        <v>7.576816728625559</v>
      </c>
      <c r="T177" s="256">
        <f t="shared" si="50"/>
        <v>1.9232766495106546</v>
      </c>
      <c r="U177" s="364">
        <f t="shared" si="37"/>
        <v>14.599999999173701</v>
      </c>
    </row>
    <row r="178" spans="1:21" ht="11.25" x14ac:dyDescent="0.2">
      <c r="A178" s="234"/>
      <c r="B178" s="417">
        <v>14.699999999168</v>
      </c>
      <c r="C178" s="130"/>
      <c r="D178" s="328">
        <f t="shared" si="38"/>
        <v>10.394469682853936</v>
      </c>
      <c r="E178" s="328">
        <f t="shared" si="39"/>
        <v>1.0804499998776961E-2</v>
      </c>
      <c r="F178" s="376">
        <f t="shared" si="40"/>
        <v>0.59124194235373262</v>
      </c>
      <c r="G178" s="316">
        <f t="shared" si="41"/>
        <v>0.72282083812004727</v>
      </c>
      <c r="H178" s="316">
        <f t="shared" si="42"/>
        <v>0.27717916187995273</v>
      </c>
      <c r="I178" s="316"/>
      <c r="J178" s="316">
        <f t="shared" si="43"/>
        <v>0.48729724552519327</v>
      </c>
      <c r="K178" s="316">
        <f t="shared" si="44"/>
        <v>0.68697615028417724</v>
      </c>
      <c r="L178" s="121"/>
      <c r="M178" s="325">
        <f t="shared" si="45"/>
        <v>7.6013574001338782</v>
      </c>
      <c r="N178" s="283">
        <f t="shared" si="46"/>
        <v>1.9478173210189738</v>
      </c>
      <c r="O178" s="378"/>
      <c r="P178" s="532">
        <f t="shared" si="47"/>
        <v>2.4588818904163645E-2</v>
      </c>
      <c r="Q178" s="520">
        <f t="shared" si="48"/>
        <v>-2.4588818904163645E-2</v>
      </c>
      <c r="R178" s="313"/>
      <c r="S178" s="256">
        <f t="shared" si="49"/>
        <v>7.6013574001338782</v>
      </c>
      <c r="T178" s="256">
        <f t="shared" si="50"/>
        <v>1.9478173210189738</v>
      </c>
      <c r="U178" s="364">
        <f t="shared" si="37"/>
        <v>14.699999999168</v>
      </c>
    </row>
    <row r="179" spans="1:21" ht="11.25" x14ac:dyDescent="0.2">
      <c r="A179" s="234"/>
      <c r="B179" s="417">
        <v>14.799999999162299</v>
      </c>
      <c r="C179" s="130"/>
      <c r="D179" s="328">
        <f t="shared" si="38"/>
        <v>10.46518036096856</v>
      </c>
      <c r="E179" s="328">
        <f t="shared" si="39"/>
        <v>1.0951999998760203E-2</v>
      </c>
      <c r="F179" s="376">
        <f t="shared" si="40"/>
        <v>0.58795178227174338</v>
      </c>
      <c r="G179" s="316">
        <f t="shared" si="41"/>
        <v>0.72171767108785456</v>
      </c>
      <c r="H179" s="316">
        <f t="shared" si="42"/>
        <v>0.27828232891214544</v>
      </c>
      <c r="I179" s="316"/>
      <c r="J179" s="316">
        <f t="shared" si="43"/>
        <v>0.48329997866205776</v>
      </c>
      <c r="K179" s="316">
        <f t="shared" si="44"/>
        <v>0.68555862239725007</v>
      </c>
      <c r="L179" s="121"/>
      <c r="M179" s="325">
        <f t="shared" si="45"/>
        <v>7.6259462190380418</v>
      </c>
      <c r="N179" s="283">
        <f t="shared" si="46"/>
        <v>1.9724061399231374</v>
      </c>
      <c r="O179" s="378"/>
      <c r="P179" s="532">
        <f t="shared" si="47"/>
        <v>2.4636076327155365E-2</v>
      </c>
      <c r="Q179" s="520">
        <f t="shared" si="48"/>
        <v>-2.4636076327155365E-2</v>
      </c>
      <c r="R179" s="313"/>
      <c r="S179" s="256">
        <f t="shared" si="49"/>
        <v>7.6259462190380418</v>
      </c>
      <c r="T179" s="256">
        <f t="shared" si="50"/>
        <v>1.9724061399231374</v>
      </c>
      <c r="U179" s="364">
        <f t="shared" si="37"/>
        <v>14.799999999162299</v>
      </c>
    </row>
    <row r="180" spans="1:21" ht="11.25" x14ac:dyDescent="0.2">
      <c r="A180" s="234"/>
      <c r="B180" s="417">
        <v>14.8999999991566</v>
      </c>
      <c r="C180" s="130"/>
      <c r="D180" s="328">
        <f t="shared" si="38"/>
        <v>10.535891039083186</v>
      </c>
      <c r="E180" s="328">
        <f t="shared" si="39"/>
        <v>1.1100499998743333E-2</v>
      </c>
      <c r="F180" s="376">
        <f t="shared" si="40"/>
        <v>0.58471053109542581</v>
      </c>
      <c r="G180" s="316">
        <f t="shared" si="41"/>
        <v>0.72062881412543067</v>
      </c>
      <c r="H180" s="316">
        <f t="shared" si="42"/>
        <v>0.27937118587456933</v>
      </c>
      <c r="I180" s="316"/>
      <c r="J180" s="316">
        <f t="shared" si="43"/>
        <v>0.47935162070459397</v>
      </c>
      <c r="K180" s="316">
        <f t="shared" si="44"/>
        <v>0.68415574769444043</v>
      </c>
      <c r="L180" s="121"/>
      <c r="M180" s="325">
        <f t="shared" si="45"/>
        <v>7.6505822953651972</v>
      </c>
      <c r="N180" s="283">
        <f t="shared" si="46"/>
        <v>1.9970422162502928</v>
      </c>
      <c r="O180" s="378"/>
      <c r="P180" s="532">
        <f t="shared" si="47"/>
        <v>2.4682464504536483E-2</v>
      </c>
      <c r="Q180" s="520">
        <f t="shared" si="48"/>
        <v>-2.4682464504536483E-2</v>
      </c>
      <c r="R180" s="313"/>
      <c r="S180" s="256">
        <f t="shared" si="49"/>
        <v>7.6505822953651972</v>
      </c>
      <c r="T180" s="256">
        <f t="shared" si="50"/>
        <v>1.9970422162502928</v>
      </c>
      <c r="U180" s="364">
        <f t="shared" si="37"/>
        <v>14.8999999991566</v>
      </c>
    </row>
    <row r="181" spans="1:21" ht="11.25" x14ac:dyDescent="0.2">
      <c r="A181" s="234"/>
      <c r="B181" s="417">
        <v>14.9999999991509</v>
      </c>
      <c r="C181" s="130"/>
      <c r="D181" s="328">
        <f t="shared" si="38"/>
        <v>10.606601717197808</v>
      </c>
      <c r="E181" s="328">
        <f t="shared" si="39"/>
        <v>1.1249999998726352E-2</v>
      </c>
      <c r="F181" s="376">
        <f t="shared" si="40"/>
        <v>0.58151721064666706</v>
      </c>
      <c r="G181" s="316">
        <f t="shared" si="41"/>
        <v>0.71955403888435665</v>
      </c>
      <c r="H181" s="316">
        <f t="shared" si="42"/>
        <v>0.28044596111564335</v>
      </c>
      <c r="I181" s="316"/>
      <c r="J181" s="316">
        <f t="shared" si="43"/>
        <v>0.475451193474689</v>
      </c>
      <c r="K181" s="316">
        <f t="shared" si="44"/>
        <v>0.68276729352649657</v>
      </c>
      <c r="L181" s="121"/>
      <c r="M181" s="325">
        <f t="shared" si="45"/>
        <v>7.6752647598697337</v>
      </c>
      <c r="N181" s="283">
        <f t="shared" si="46"/>
        <v>2.0217246807548293</v>
      </c>
      <c r="O181" s="378"/>
      <c r="P181" s="532">
        <f t="shared" si="47"/>
        <v>2.4728003584485236E-2</v>
      </c>
      <c r="Q181" s="520">
        <f t="shared" si="48"/>
        <v>-2.4728003584485236E-2</v>
      </c>
      <c r="R181" s="313"/>
      <c r="S181" s="256">
        <f t="shared" si="49"/>
        <v>7.6752647598697337</v>
      </c>
      <c r="T181" s="256">
        <f t="shared" si="50"/>
        <v>2.0217246807548293</v>
      </c>
      <c r="U181" s="364">
        <f t="shared" si="37"/>
        <v>14.9999999991509</v>
      </c>
    </row>
    <row r="182" spans="1:21" ht="11.25" x14ac:dyDescent="0.2">
      <c r="A182" s="234"/>
      <c r="B182" s="417">
        <v>15.099999999145201</v>
      </c>
      <c r="C182" s="130"/>
      <c r="D182" s="328">
        <f t="shared" si="38"/>
        <v>10.677312395312434</v>
      </c>
      <c r="E182" s="328">
        <f t="shared" si="39"/>
        <v>1.1400499998709252E-2</v>
      </c>
      <c r="F182" s="376">
        <f t="shared" si="40"/>
        <v>0.57837086865935616</v>
      </c>
      <c r="G182" s="316">
        <f t="shared" si="41"/>
        <v>0.71849312132826038</v>
      </c>
      <c r="H182" s="316">
        <f t="shared" si="42"/>
        <v>0.28150687867173962</v>
      </c>
      <c r="I182" s="316"/>
      <c r="J182" s="316">
        <f t="shared" si="43"/>
        <v>0.47159774470623184</v>
      </c>
      <c r="K182" s="316">
        <f t="shared" si="44"/>
        <v>0.68139303159935349</v>
      </c>
      <c r="L182" s="121"/>
      <c r="M182" s="325">
        <f t="shared" si="45"/>
        <v>7.6999927634542189</v>
      </c>
      <c r="N182" s="283">
        <f t="shared" si="46"/>
        <v>2.0464526843393145</v>
      </c>
      <c r="O182" s="378"/>
      <c r="P182" s="532">
        <f t="shared" si="47"/>
        <v>2.4772713153694781E-2</v>
      </c>
      <c r="Q182" s="520">
        <f t="shared" si="48"/>
        <v>-2.4772713153694781E-2</v>
      </c>
      <c r="R182" s="313"/>
      <c r="S182" s="256">
        <f t="shared" si="49"/>
        <v>7.6999927634542189</v>
      </c>
      <c r="T182" s="256">
        <f t="shared" si="50"/>
        <v>2.0464526843393145</v>
      </c>
      <c r="U182" s="364">
        <f t="shared" si="37"/>
        <v>15.099999999145201</v>
      </c>
    </row>
    <row r="183" spans="1:21" ht="11.25" x14ac:dyDescent="0.2">
      <c r="A183" s="234"/>
      <c r="B183" s="417">
        <v>15.1999999991395</v>
      </c>
      <c r="C183" s="130"/>
      <c r="D183" s="328">
        <f t="shared" si="38"/>
        <v>10.748023073427058</v>
      </c>
      <c r="E183" s="328">
        <f t="shared" si="39"/>
        <v>1.1551999998692039E-2</v>
      </c>
      <c r="F183" s="376">
        <f t="shared" si="40"/>
        <v>0.57527057792701752</v>
      </c>
      <c r="G183" s="316">
        <f t="shared" si="41"/>
        <v>0.71744584165189595</v>
      </c>
      <c r="H183" s="316">
        <f t="shared" si="42"/>
        <v>0.28255415834810405</v>
      </c>
      <c r="I183" s="316"/>
      <c r="J183" s="316">
        <f t="shared" si="43"/>
        <v>0.46779034719274692</v>
      </c>
      <c r="K183" s="316">
        <f t="shared" si="44"/>
        <v>0.68003273789427143</v>
      </c>
      <c r="L183" s="121"/>
      <c r="M183" s="325">
        <f t="shared" si="45"/>
        <v>7.7247654766079137</v>
      </c>
      <c r="N183" s="283">
        <f t="shared" si="46"/>
        <v>2.0712253974930093</v>
      </c>
      <c r="O183" s="378"/>
      <c r="P183" s="532">
        <f t="shared" si="47"/>
        <v>2.4816612255918358E-2</v>
      </c>
      <c r="Q183" s="520">
        <f t="shared" si="48"/>
        <v>-2.4816612255918358E-2</v>
      </c>
      <c r="R183" s="313"/>
      <c r="S183" s="256">
        <f t="shared" si="49"/>
        <v>7.7247654766079137</v>
      </c>
      <c r="T183" s="256">
        <f t="shared" si="50"/>
        <v>2.0712253974930093</v>
      </c>
      <c r="U183" s="364">
        <f t="shared" si="37"/>
        <v>15.1999999991395</v>
      </c>
    </row>
    <row r="184" spans="1:21" ht="11.25" x14ac:dyDescent="0.2">
      <c r="A184" s="234"/>
      <c r="B184" s="417">
        <v>15.299999999133799</v>
      </c>
      <c r="C184" s="130"/>
      <c r="D184" s="328">
        <f t="shared" si="38"/>
        <v>10.818733751541682</v>
      </c>
      <c r="E184" s="328">
        <f t="shared" si="39"/>
        <v>1.1704499998674711E-2</v>
      </c>
      <c r="F184" s="376">
        <f t="shared" si="40"/>
        <v>0.57221543548386733</v>
      </c>
      <c r="G184" s="316">
        <f t="shared" si="41"/>
        <v>0.71641198420097252</v>
      </c>
      <c r="H184" s="316">
        <f t="shared" si="42"/>
        <v>0.28358801579902748</v>
      </c>
      <c r="I184" s="316"/>
      <c r="J184" s="316">
        <f t="shared" si="43"/>
        <v>0.46402809796845051</v>
      </c>
      <c r="K184" s="316">
        <f t="shared" si="44"/>
        <v>0.67868619258858076</v>
      </c>
      <c r="L184" s="121"/>
      <c r="M184" s="325">
        <f t="shared" si="45"/>
        <v>7.749582088863832</v>
      </c>
      <c r="N184" s="283">
        <f t="shared" si="46"/>
        <v>2.0960420097489276</v>
      </c>
      <c r="O184" s="378"/>
      <c r="P184" s="532">
        <f t="shared" si="47"/>
        <v>2.4859719408610204E-2</v>
      </c>
      <c r="Q184" s="520">
        <f t="shared" si="48"/>
        <v>-2.4859719408610204E-2</v>
      </c>
      <c r="R184" s="313"/>
      <c r="S184" s="256">
        <f t="shared" si="49"/>
        <v>7.749582088863832</v>
      </c>
      <c r="T184" s="256">
        <f t="shared" si="50"/>
        <v>2.0960420097489276</v>
      </c>
      <c r="U184" s="364">
        <f t="shared" si="37"/>
        <v>15.299999999133799</v>
      </c>
    </row>
    <row r="185" spans="1:21" ht="11.25" x14ac:dyDescent="0.2">
      <c r="A185" s="234"/>
      <c r="B185" s="417">
        <v>15.3999999991281</v>
      </c>
      <c r="C185" s="130"/>
      <c r="D185" s="328">
        <f t="shared" si="38"/>
        <v>10.889444429656306</v>
      </c>
      <c r="E185" s="328">
        <f t="shared" si="39"/>
        <v>1.1857999998657274E-2</v>
      </c>
      <c r="F185" s="376">
        <f t="shared" si="40"/>
        <v>0.56920456181777834</v>
      </c>
      <c r="G185" s="316">
        <f t="shared" si="41"/>
        <v>0.71539133739280292</v>
      </c>
      <c r="H185" s="316">
        <f t="shared" si="42"/>
        <v>0.28460866260719708</v>
      </c>
      <c r="I185" s="316"/>
      <c r="J185" s="316">
        <f t="shared" si="43"/>
        <v>0.46031011752121531</v>
      </c>
      <c r="K185" s="316">
        <f t="shared" si="44"/>
        <v>0.67735317997712186</v>
      </c>
      <c r="L185" s="121"/>
      <c r="M185" s="325">
        <f t="shared" si="45"/>
        <v>7.7744418082724422</v>
      </c>
      <c r="N185" s="283">
        <f t="shared" si="46"/>
        <v>2.1209017291575378</v>
      </c>
      <c r="O185" s="378"/>
      <c r="P185" s="532">
        <f t="shared" si="47"/>
        <v>2.4902052619566462E-2</v>
      </c>
      <c r="Q185" s="520">
        <f t="shared" si="48"/>
        <v>-2.4902052619566462E-2</v>
      </c>
      <c r="R185" s="313"/>
      <c r="S185" s="256">
        <f t="shared" si="49"/>
        <v>7.7744418082724422</v>
      </c>
      <c r="T185" s="256">
        <f t="shared" si="50"/>
        <v>2.1209017291575378</v>
      </c>
      <c r="U185" s="364">
        <f t="shared" si="37"/>
        <v>15.3999999991281</v>
      </c>
    </row>
    <row r="186" spans="1:21" ht="11.25" x14ac:dyDescent="0.2">
      <c r="A186" s="234"/>
      <c r="B186" s="417">
        <v>15.4999999991224</v>
      </c>
      <c r="C186" s="130"/>
      <c r="D186" s="328">
        <f t="shared" si="38"/>
        <v>10.96015510777093</v>
      </c>
      <c r="E186" s="328">
        <f t="shared" si="39"/>
        <v>1.2012499998639719E-2</v>
      </c>
      <c r="F186" s="376">
        <f t="shared" si="40"/>
        <v>0.56623710011371076</v>
      </c>
      <c r="G186" s="316">
        <f t="shared" si="41"/>
        <v>0.7143836936378376</v>
      </c>
      <c r="H186" s="316">
        <f t="shared" si="42"/>
        <v>0.2856163063621624</v>
      </c>
      <c r="I186" s="316"/>
      <c r="J186" s="316">
        <f t="shared" si="43"/>
        <v>0.45663554903600145</v>
      </c>
      <c r="K186" s="316">
        <f t="shared" si="44"/>
        <v>0.6760334883944531</v>
      </c>
      <c r="L186" s="121"/>
      <c r="M186" s="325">
        <f t="shared" si="45"/>
        <v>7.7993438608920087</v>
      </c>
      <c r="N186" s="283">
        <f t="shared" si="46"/>
        <v>2.1458037817771043</v>
      </c>
      <c r="O186" s="378"/>
      <c r="P186" s="532">
        <f t="shared" si="47"/>
        <v>2.4943629403054501E-2</v>
      </c>
      <c r="Q186" s="520">
        <f t="shared" si="48"/>
        <v>-2.4943629403054501E-2</v>
      </c>
      <c r="R186" s="313"/>
      <c r="S186" s="256">
        <f t="shared" si="49"/>
        <v>7.7993438608920087</v>
      </c>
      <c r="T186" s="256">
        <f t="shared" si="50"/>
        <v>2.1458037817771043</v>
      </c>
      <c r="U186" s="364">
        <f t="shared" si="37"/>
        <v>15.4999999991224</v>
      </c>
    </row>
    <row r="187" spans="1:21" ht="11.25" x14ac:dyDescent="0.2">
      <c r="A187" s="234"/>
      <c r="B187" s="417">
        <v>15.599999999116701</v>
      </c>
      <c r="C187" s="130"/>
      <c r="D187" s="328">
        <f t="shared" si="38"/>
        <v>11.030865785885556</v>
      </c>
      <c r="E187" s="328">
        <f t="shared" si="39"/>
        <v>1.2167999998622054E-2</v>
      </c>
      <c r="F187" s="376">
        <f t="shared" si="40"/>
        <v>0.56331221552624111</v>
      </c>
      <c r="G187" s="316">
        <f t="shared" si="41"/>
        <v>0.71338884926213941</v>
      </c>
      <c r="H187" s="316">
        <f t="shared" si="42"/>
        <v>0.28661115073786059</v>
      </c>
      <c r="I187" s="316"/>
      <c r="J187" s="316">
        <f t="shared" si="43"/>
        <v>0.45300355766738554</v>
      </c>
      <c r="K187" s="316">
        <f t="shared" si="44"/>
        <v>0.67472691013788866</v>
      </c>
      <c r="L187" s="121"/>
      <c r="M187" s="325">
        <f t="shared" si="45"/>
        <v>7.8242874902950632</v>
      </c>
      <c r="N187" s="283">
        <f t="shared" si="46"/>
        <v>2.1707474111801588</v>
      </c>
      <c r="O187" s="378"/>
      <c r="P187" s="532">
        <f t="shared" si="47"/>
        <v>2.4984466795103799E-2</v>
      </c>
      <c r="Q187" s="520">
        <f t="shared" si="48"/>
        <v>-2.4984466795103799E-2</v>
      </c>
      <c r="R187" s="313"/>
      <c r="S187" s="256">
        <f t="shared" si="49"/>
        <v>7.8242874902950632</v>
      </c>
      <c r="T187" s="256">
        <f t="shared" si="50"/>
        <v>2.1707474111801588</v>
      </c>
      <c r="U187" s="364">
        <f t="shared" si="37"/>
        <v>15.599999999116701</v>
      </c>
    </row>
    <row r="188" spans="1:21" ht="11.25" x14ac:dyDescent="0.2">
      <c r="A188" s="234"/>
      <c r="B188" s="417">
        <v>15.699999999111</v>
      </c>
      <c r="C188" s="130"/>
      <c r="D188" s="328">
        <f t="shared" si="38"/>
        <v>11.101576464000178</v>
      </c>
      <c r="E188" s="328">
        <f t="shared" si="39"/>
        <v>1.232449999860427E-2</v>
      </c>
      <c r="F188" s="376">
        <f t="shared" si="40"/>
        <v>0.56042909447989309</v>
      </c>
      <c r="G188" s="316">
        <f t="shared" si="41"/>
        <v>0.71240660443084725</v>
      </c>
      <c r="H188" s="316">
        <f t="shared" si="42"/>
        <v>0.28759339556915275</v>
      </c>
      <c r="I188" s="316"/>
      <c r="J188" s="316">
        <f t="shared" si="43"/>
        <v>0.4494133298398913</v>
      </c>
      <c r="K188" s="316">
        <f t="shared" si="44"/>
        <v>0.67343324139142702</v>
      </c>
      <c r="L188" s="121"/>
      <c r="M188" s="325">
        <f t="shared" si="45"/>
        <v>7.849271957090167</v>
      </c>
      <c r="N188" s="283">
        <f t="shared" si="46"/>
        <v>2.1957318779752626</v>
      </c>
      <c r="O188" s="378"/>
      <c r="P188" s="532">
        <f t="shared" si="47"/>
        <v>2.50245813685126E-2</v>
      </c>
      <c r="Q188" s="520">
        <f t="shared" si="48"/>
        <v>-2.50245813685126E-2</v>
      </c>
      <c r="R188" s="313"/>
      <c r="S188" s="256">
        <f t="shared" si="49"/>
        <v>7.849271957090167</v>
      </c>
      <c r="T188" s="256">
        <f t="shared" si="50"/>
        <v>2.1957318779752626</v>
      </c>
      <c r="U188" s="364">
        <f t="shared" si="37"/>
        <v>15.699999999111</v>
      </c>
    </row>
    <row r="189" spans="1:21" ht="11.25" x14ac:dyDescent="0.2">
      <c r="A189" s="234"/>
      <c r="B189" s="417">
        <v>15.7999999991053</v>
      </c>
      <c r="C189" s="130"/>
      <c r="D189" s="328">
        <f t="shared" si="38"/>
        <v>11.172287142114802</v>
      </c>
      <c r="E189" s="328">
        <f t="shared" si="39"/>
        <v>1.2481999998586372E-2</v>
      </c>
      <c r="F189" s="376">
        <f t="shared" si="40"/>
        <v>0.55758694399603781</v>
      </c>
      <c r="G189" s="316">
        <f t="shared" si="41"/>
        <v>0.71143676307267156</v>
      </c>
      <c r="H189" s="316">
        <f t="shared" si="42"/>
        <v>0.28856323692732844</v>
      </c>
      <c r="I189" s="316"/>
      <c r="J189" s="316">
        <f t="shared" si="43"/>
        <v>0.4458640725748898</v>
      </c>
      <c r="K189" s="316">
        <f t="shared" si="44"/>
        <v>0.67215228215061673</v>
      </c>
      <c r="L189" s="121"/>
      <c r="M189" s="325">
        <f t="shared" si="45"/>
        <v>7.8742965384586796</v>
      </c>
      <c r="N189" s="283">
        <f t="shared" si="46"/>
        <v>2.2207564593437752</v>
      </c>
      <c r="O189" s="378"/>
      <c r="P189" s="532">
        <f t="shared" si="47"/>
        <v>2.5063989247129825E-2</v>
      </c>
      <c r="Q189" s="520">
        <f t="shared" si="48"/>
        <v>-2.5063989247129825E-2</v>
      </c>
      <c r="R189" s="313"/>
      <c r="S189" s="256">
        <f t="shared" si="49"/>
        <v>7.8742965384586796</v>
      </c>
      <c r="T189" s="256">
        <f t="shared" si="50"/>
        <v>2.2207564593437752</v>
      </c>
      <c r="U189" s="364">
        <f t="shared" si="37"/>
        <v>15.7999999991053</v>
      </c>
    </row>
    <row r="190" spans="1:21" ht="11.25" x14ac:dyDescent="0.2">
      <c r="A190" s="234"/>
      <c r="B190" s="417">
        <v>15.899999999099601</v>
      </c>
      <c r="C190" s="130"/>
      <c r="D190" s="328">
        <f t="shared" si="38"/>
        <v>11.242997820229428</v>
      </c>
      <c r="E190" s="328">
        <f t="shared" si="39"/>
        <v>1.2640499998568366E-2</v>
      </c>
      <c r="F190" s="376">
        <f t="shared" si="40"/>
        <v>0.55478499104519396</v>
      </c>
      <c r="G190" s="316">
        <f t="shared" si="41"/>
        <v>0.71047913280545616</v>
      </c>
      <c r="H190" s="316">
        <f t="shared" si="42"/>
        <v>0.28952086719454384</v>
      </c>
      <c r="I190" s="316"/>
      <c r="J190" s="316">
        <f t="shared" si="43"/>
        <v>0.44235501284289969</v>
      </c>
      <c r="K190" s="316">
        <f t="shared" si="44"/>
        <v>0.67088383614840497</v>
      </c>
      <c r="L190" s="121"/>
      <c r="M190" s="325">
        <f t="shared" si="45"/>
        <v>7.8993605277058094</v>
      </c>
      <c r="N190" s="283">
        <f t="shared" si="46"/>
        <v>2.245820448590905</v>
      </c>
      <c r="O190" s="378"/>
      <c r="P190" s="532">
        <f t="shared" si="47"/>
        <v>2.5102706119966456E-2</v>
      </c>
      <c r="Q190" s="520">
        <f t="shared" si="48"/>
        <v>-2.5102706119966456E-2</v>
      </c>
      <c r="R190" s="313"/>
      <c r="S190" s="256">
        <f t="shared" si="49"/>
        <v>7.8993605277058094</v>
      </c>
      <c r="T190" s="256">
        <f t="shared" si="50"/>
        <v>2.245820448590905</v>
      </c>
      <c r="U190" s="364">
        <f t="shared" si="37"/>
        <v>15.899999999099601</v>
      </c>
    </row>
    <row r="191" spans="1:21" ht="11.25" x14ac:dyDescent="0.2">
      <c r="A191" s="234"/>
      <c r="B191" s="417">
        <v>15.9999999990939</v>
      </c>
      <c r="C191" s="130"/>
      <c r="D191" s="328">
        <f t="shared" si="38"/>
        <v>11.313708498344052</v>
      </c>
      <c r="E191" s="328">
        <f t="shared" si="39"/>
        <v>1.279999999855024E-2</v>
      </c>
      <c r="F191" s="376">
        <f t="shared" si="40"/>
        <v>0.55202248192361791</v>
      </c>
      <c r="G191" s="316">
        <f t="shared" si="41"/>
        <v>0.70953352486283705</v>
      </c>
      <c r="H191" s="316">
        <f t="shared" si="42"/>
        <v>0.29046647513716295</v>
      </c>
      <c r="I191" s="316"/>
      <c r="J191" s="316">
        <f t="shared" si="43"/>
        <v>0.43888539694017736</v>
      </c>
      <c r="K191" s="316">
        <f t="shared" si="44"/>
        <v>0.66962771078200289</v>
      </c>
      <c r="L191" s="121"/>
      <c r="M191" s="325">
        <f t="shared" si="45"/>
        <v>7.9244632338257759</v>
      </c>
      <c r="N191" s="283">
        <f t="shared" si="46"/>
        <v>2.2709231547108715</v>
      </c>
      <c r="O191" s="378"/>
      <c r="P191" s="532">
        <f t="shared" si="47"/>
        <v>2.5140747254440043E-2</v>
      </c>
      <c r="Q191" s="520">
        <f t="shared" si="48"/>
        <v>-2.5140747254440043E-2</v>
      </c>
      <c r="R191" s="313"/>
      <c r="S191" s="256">
        <f t="shared" si="49"/>
        <v>7.9244632338257759</v>
      </c>
      <c r="T191" s="256">
        <f t="shared" si="50"/>
        <v>2.2709231547108715</v>
      </c>
      <c r="U191" s="364">
        <f t="shared" si="37"/>
        <v>15.9999999990939</v>
      </c>
    </row>
    <row r="192" spans="1:21" ht="11.25" x14ac:dyDescent="0.2">
      <c r="A192" s="234"/>
      <c r="B192" s="417">
        <v>16.099999999088201</v>
      </c>
      <c r="C192" s="130"/>
      <c r="D192" s="328">
        <f t="shared" si="38"/>
        <v>11.384419176458676</v>
      </c>
      <c r="E192" s="328">
        <f t="shared" si="39"/>
        <v>1.2960499998532006E-2</v>
      </c>
      <c r="F192" s="376">
        <f t="shared" si="40"/>
        <v>0.54929868165312457</v>
      </c>
      <c r="G192" s="316">
        <f t="shared" si="41"/>
        <v>0.70859975402202324</v>
      </c>
      <c r="H192" s="316">
        <f t="shared" si="42"/>
        <v>0.29140024597797676</v>
      </c>
      <c r="I192" s="316"/>
      <c r="J192" s="316">
        <f t="shared" si="43"/>
        <v>0.4354544898885378</v>
      </c>
      <c r="K192" s="316">
        <f t="shared" si="44"/>
        <v>0.66838371704080146</v>
      </c>
      <c r="L192" s="121"/>
      <c r="M192" s="325">
        <f t="shared" si="45"/>
        <v>7.9496039810802159</v>
      </c>
      <c r="N192" s="283">
        <f t="shared" si="46"/>
        <v>2.2960639019653115</v>
      </c>
      <c r="O192" s="378"/>
      <c r="P192" s="532">
        <f t="shared" si="47"/>
        <v>2.5178127509519754E-2</v>
      </c>
      <c r="Q192" s="520">
        <f t="shared" si="48"/>
        <v>-2.5178127509519754E-2</v>
      </c>
      <c r="R192" s="313"/>
      <c r="S192" s="256">
        <f t="shared" si="49"/>
        <v>7.9496039810802159</v>
      </c>
      <c r="T192" s="256">
        <f t="shared" si="50"/>
        <v>2.2960639019653115</v>
      </c>
      <c r="U192" s="364">
        <f t="shared" si="37"/>
        <v>16.099999999088201</v>
      </c>
    </row>
    <row r="193" spans="1:21" ht="11.25" x14ac:dyDescent="0.2">
      <c r="A193" s="234"/>
      <c r="B193" s="417">
        <v>16.1999999990825</v>
      </c>
      <c r="C193" s="130"/>
      <c r="D193" s="328">
        <f t="shared" si="38"/>
        <v>11.4551298545733</v>
      </c>
      <c r="E193" s="328">
        <f t="shared" si="39"/>
        <v>1.3121999998513652E-2</v>
      </c>
      <c r="F193" s="376">
        <f t="shared" si="40"/>
        <v>0.54661287340313802</v>
      </c>
      <c r="G193" s="316">
        <f t="shared" si="41"/>
        <v>0.70767763853271926</v>
      </c>
      <c r="H193" s="316">
        <f t="shared" si="42"/>
        <v>0.29232236146728074</v>
      </c>
      <c r="I193" s="316"/>
      <c r="J193" s="316">
        <f t="shared" si="43"/>
        <v>0.43206157485740504</v>
      </c>
      <c r="K193" s="316">
        <f t="shared" si="44"/>
        <v>0.66715166943536186</v>
      </c>
      <c r="L193" s="121"/>
      <c r="M193" s="325">
        <f t="shared" si="45"/>
        <v>7.9747821085897357</v>
      </c>
      <c r="N193" s="283">
        <f t="shared" si="46"/>
        <v>2.3212420294748313</v>
      </c>
      <c r="O193" s="378"/>
      <c r="P193" s="532">
        <f t="shared" si="47"/>
        <v>2.5214861348104023E-2</v>
      </c>
      <c r="Q193" s="520">
        <f t="shared" si="48"/>
        <v>-2.5214861348104023E-2</v>
      </c>
      <c r="R193" s="313"/>
      <c r="S193" s="256">
        <f t="shared" si="49"/>
        <v>7.9747821085897357</v>
      </c>
      <c r="T193" s="256">
        <f t="shared" si="50"/>
        <v>2.3212420294748313</v>
      </c>
      <c r="U193" s="364">
        <f t="shared" si="37"/>
        <v>16.1999999990825</v>
      </c>
    </row>
    <row r="194" spans="1:21" ht="11.25" x14ac:dyDescent="0.2">
      <c r="A194" s="234"/>
      <c r="B194" s="417">
        <v>16.2999999990768</v>
      </c>
      <c r="C194" s="130"/>
      <c r="D194" s="328">
        <f t="shared" si="38"/>
        <v>11.525840532687925</v>
      </c>
      <c r="E194" s="328">
        <f t="shared" si="39"/>
        <v>1.3284499998495184E-2</v>
      </c>
      <c r="F194" s="376">
        <f t="shared" si="40"/>
        <v>0.54396435793401743</v>
      </c>
      <c r="G194" s="316">
        <f t="shared" si="41"/>
        <v>0.70676700004720694</v>
      </c>
      <c r="H194" s="316">
        <f t="shared" si="42"/>
        <v>0.29323299995279306</v>
      </c>
      <c r="I194" s="316"/>
      <c r="J194" s="316">
        <f t="shared" si="43"/>
        <v>0.42870595260713817</v>
      </c>
      <c r="K194" s="316">
        <f t="shared" si="44"/>
        <v>0.66593138592750445</v>
      </c>
      <c r="L194" s="121"/>
      <c r="M194" s="325">
        <f t="shared" si="45"/>
        <v>7.9999969699378397</v>
      </c>
      <c r="N194" s="283">
        <f t="shared" si="46"/>
        <v>2.3464568908229353</v>
      </c>
      <c r="O194" s="378"/>
      <c r="P194" s="532">
        <f t="shared" si="47"/>
        <v>2.5250962849398206E-2</v>
      </c>
      <c r="Q194" s="520">
        <f t="shared" si="48"/>
        <v>-2.5250962849398206E-2</v>
      </c>
      <c r="R194" s="313"/>
      <c r="S194" s="256">
        <f t="shared" si="49"/>
        <v>7.9999969699378397</v>
      </c>
      <c r="T194" s="256">
        <f t="shared" si="50"/>
        <v>2.3464568908229353</v>
      </c>
      <c r="U194" s="364">
        <f t="shared" si="37"/>
        <v>16.2999999990768</v>
      </c>
    </row>
    <row r="195" spans="1:21" ht="11.25" x14ac:dyDescent="0.2">
      <c r="A195" s="234"/>
      <c r="B195" s="417">
        <v>16.399999999071099</v>
      </c>
      <c r="C195" s="130"/>
      <c r="D195" s="328">
        <f t="shared" si="38"/>
        <v>11.596551210802549</v>
      </c>
      <c r="E195" s="328">
        <f t="shared" si="39"/>
        <v>1.3447999998476602E-2</v>
      </c>
      <c r="F195" s="376">
        <f t="shared" si="40"/>
        <v>0.54135245306074664</v>
      </c>
      <c r="G195" s="316">
        <f t="shared" si="41"/>
        <v>0.70586766355159702</v>
      </c>
      <c r="H195" s="316">
        <f t="shared" si="42"/>
        <v>0.29413233644840298</v>
      </c>
      <c r="I195" s="316"/>
      <c r="J195" s="316">
        <f t="shared" si="43"/>
        <v>0.42538694095272117</v>
      </c>
      <c r="K195" s="316">
        <f t="shared" si="44"/>
        <v>0.66472268786151112</v>
      </c>
      <c r="L195" s="121"/>
      <c r="M195" s="325">
        <f t="shared" si="45"/>
        <v>8.0252479327872379</v>
      </c>
      <c r="N195" s="283">
        <f t="shared" si="46"/>
        <v>2.3717078536723335</v>
      </c>
      <c r="O195" s="378"/>
      <c r="P195" s="532">
        <f t="shared" si="47"/>
        <v>2.5286445720325901E-2</v>
      </c>
      <c r="Q195" s="520">
        <f t="shared" si="48"/>
        <v>-2.5286445720325901E-2</v>
      </c>
      <c r="R195" s="313"/>
      <c r="S195" s="256">
        <f t="shared" si="49"/>
        <v>8.0252479327872379</v>
      </c>
      <c r="T195" s="256">
        <f t="shared" si="50"/>
        <v>2.3717078536723335</v>
      </c>
      <c r="U195" s="364">
        <f t="shared" si="37"/>
        <v>16.399999999071099</v>
      </c>
    </row>
    <row r="196" spans="1:21" ht="11.25" x14ac:dyDescent="0.2">
      <c r="A196" s="234"/>
      <c r="B196" s="417">
        <v>16.499999999065398</v>
      </c>
      <c r="C196" s="130"/>
      <c r="D196" s="328">
        <f t="shared" si="38"/>
        <v>11.667261888917171</v>
      </c>
      <c r="E196" s="328">
        <f t="shared" si="39"/>
        <v>1.3612499998457907E-2</v>
      </c>
      <c r="F196" s="376">
        <f t="shared" si="40"/>
        <v>0.53877649313612852</v>
      </c>
      <c r="G196" s="316">
        <f t="shared" si="41"/>
        <v>0.70497945729826073</v>
      </c>
      <c r="H196" s="316">
        <f t="shared" si="42"/>
        <v>0.29502054270173927</v>
      </c>
      <c r="I196" s="316"/>
      <c r="J196" s="316">
        <f t="shared" si="43"/>
        <v>0.42210387424695683</v>
      </c>
      <c r="K196" s="316">
        <f t="shared" si="44"/>
        <v>0.66352539989645609</v>
      </c>
      <c r="L196" s="121"/>
      <c r="M196" s="325">
        <f t="shared" si="45"/>
        <v>8.0505343785075638</v>
      </c>
      <c r="N196" s="283">
        <f t="shared" si="46"/>
        <v>2.3969942993926594</v>
      </c>
      <c r="O196" s="378"/>
      <c r="P196" s="532">
        <f t="shared" si="47"/>
        <v>2.5321323307025523E-2</v>
      </c>
      <c r="Q196" s="520">
        <f t="shared" si="48"/>
        <v>-2.5321323307025523E-2</v>
      </c>
      <c r="R196" s="313"/>
      <c r="S196" s="256">
        <f t="shared" si="49"/>
        <v>8.0505343785075638</v>
      </c>
      <c r="T196" s="256">
        <f t="shared" si="50"/>
        <v>2.3969942993926594</v>
      </c>
      <c r="U196" s="364">
        <f t="shared" si="37"/>
        <v>16.499999999065398</v>
      </c>
    </row>
    <row r="197" spans="1:21" ht="11.25" x14ac:dyDescent="0.2">
      <c r="A197" s="234"/>
      <c r="B197" s="417">
        <v>16.599999999059701</v>
      </c>
      <c r="C197" s="130"/>
      <c r="D197" s="328">
        <f t="shared" si="38"/>
        <v>11.737972567031798</v>
      </c>
      <c r="E197" s="328">
        <f t="shared" si="39"/>
        <v>1.3777999998439103E-2</v>
      </c>
      <c r="F197" s="376">
        <f t="shared" si="40"/>
        <v>0.53623582855265717</v>
      </c>
      <c r="G197" s="316">
        <f t="shared" si="41"/>
        <v>0.70410221273944662</v>
      </c>
      <c r="H197" s="316">
        <f t="shared" si="42"/>
        <v>0.29589778726055338</v>
      </c>
      <c r="I197" s="316"/>
      <c r="J197" s="316">
        <f t="shared" si="43"/>
        <v>0.41885610288233921</v>
      </c>
      <c r="K197" s="316">
        <f t="shared" si="44"/>
        <v>0.6623393499396758</v>
      </c>
      <c r="L197" s="121"/>
      <c r="M197" s="325">
        <f t="shared" si="45"/>
        <v>8.0758557018145893</v>
      </c>
      <c r="N197" s="283">
        <f t="shared" si="46"/>
        <v>2.4223156226996849</v>
      </c>
      <c r="O197" s="378"/>
      <c r="P197" s="532">
        <f t="shared" si="47"/>
        <v>2.5355608605863722E-2</v>
      </c>
      <c r="Q197" s="520">
        <f t="shared" si="48"/>
        <v>-2.5355608605863722E-2</v>
      </c>
      <c r="R197" s="313"/>
      <c r="S197" s="256">
        <f t="shared" si="49"/>
        <v>8.0758557018145893</v>
      </c>
      <c r="T197" s="256">
        <f t="shared" si="50"/>
        <v>2.4223156226996849</v>
      </c>
      <c r="U197" s="364">
        <f t="shared" si="37"/>
        <v>16.599999999059701</v>
      </c>
    </row>
    <row r="198" spans="1:21" ht="11.25" x14ac:dyDescent="0.2">
      <c r="A198" s="234"/>
      <c r="B198" s="417">
        <v>16.699999999054</v>
      </c>
      <c r="C198" s="130"/>
      <c r="D198" s="328">
        <f t="shared" si="38"/>
        <v>11.808683245146423</v>
      </c>
      <c r="E198" s="328">
        <f t="shared" si="39"/>
        <v>1.3944499998420179E-2</v>
      </c>
      <c r="F198" s="376">
        <f t="shared" si="40"/>
        <v>0.53372982526228818</v>
      </c>
      <c r="G198" s="316">
        <f t="shared" si="41"/>
        <v>0.70323576446208591</v>
      </c>
      <c r="H198" s="316">
        <f t="shared" si="42"/>
        <v>0.29676423553791409</v>
      </c>
      <c r="I198" s="316"/>
      <c r="J198" s="316">
        <f t="shared" si="43"/>
        <v>0.41564299281082395</v>
      </c>
      <c r="K198" s="316">
        <f t="shared" si="44"/>
        <v>0.66116436908138221</v>
      </c>
      <c r="L198" s="121"/>
      <c r="M198" s="325">
        <f t="shared" si="45"/>
        <v>8.1012113104204531</v>
      </c>
      <c r="N198" s="283">
        <f t="shared" si="46"/>
        <v>2.4476712313055486</v>
      </c>
      <c r="O198" s="378"/>
      <c r="P198" s="532">
        <f t="shared" si="47"/>
        <v>2.5389314273709829E-2</v>
      </c>
      <c r="Q198" s="520">
        <f t="shared" si="48"/>
        <v>-2.5389314273709829E-2</v>
      </c>
      <c r="R198" s="313"/>
      <c r="S198" s="256">
        <f t="shared" si="49"/>
        <v>8.1012113104204531</v>
      </c>
      <c r="T198" s="256">
        <f t="shared" si="50"/>
        <v>2.4476712313055486</v>
      </c>
      <c r="U198" s="364">
        <f t="shared" si="37"/>
        <v>16.699999999054</v>
      </c>
    </row>
    <row r="199" spans="1:21" ht="11.25" x14ac:dyDescent="0.2">
      <c r="A199" s="234"/>
      <c r="B199" s="417">
        <v>16.7999999990483</v>
      </c>
      <c r="C199" s="130"/>
      <c r="D199" s="328">
        <f t="shared" si="38"/>
        <v>11.879393923261045</v>
      </c>
      <c r="E199" s="328">
        <f t="shared" si="39"/>
        <v>1.4111999998401141E-2</v>
      </c>
      <c r="F199" s="376">
        <f t="shared" si="40"/>
        <v>0.53125786431335897</v>
      </c>
      <c r="G199" s="316">
        <f t="shared" si="41"/>
        <v>0.70237995012378629</v>
      </c>
      <c r="H199" s="316">
        <f t="shared" si="42"/>
        <v>0.29762004987621371</v>
      </c>
      <c r="I199" s="316"/>
      <c r="J199" s="316">
        <f t="shared" si="43"/>
        <v>0.41246392508074853</v>
      </c>
      <c r="K199" s="316">
        <f t="shared" si="44"/>
        <v>0.66000029153042772</v>
      </c>
      <c r="L199" s="121"/>
      <c r="M199" s="325">
        <f t="shared" si="45"/>
        <v>8.1266006246941629</v>
      </c>
      <c r="N199" s="283">
        <f t="shared" si="46"/>
        <v>2.4730605455792585</v>
      </c>
      <c r="O199" s="378"/>
      <c r="P199" s="532">
        <f t="shared" si="47"/>
        <v>2.5422452638551363E-2</v>
      </c>
      <c r="Q199" s="520">
        <f t="shared" si="48"/>
        <v>-2.5422452638551363E-2</v>
      </c>
      <c r="R199" s="313"/>
      <c r="S199" s="256">
        <f t="shared" si="49"/>
        <v>8.1266006246941629</v>
      </c>
      <c r="T199" s="256">
        <f t="shared" si="50"/>
        <v>2.4730605455792585</v>
      </c>
      <c r="U199" s="364">
        <f t="shared" si="37"/>
        <v>16.7999999990483</v>
      </c>
    </row>
    <row r="200" spans="1:21" ht="11.25" x14ac:dyDescent="0.2">
      <c r="A200" s="234"/>
      <c r="B200" s="417">
        <v>16.899999999042599</v>
      </c>
      <c r="C200" s="130"/>
      <c r="D200" s="328">
        <f t="shared" si="38"/>
        <v>11.950104601375669</v>
      </c>
      <c r="E200" s="328">
        <f t="shared" si="39"/>
        <v>1.4280499998381994E-2</v>
      </c>
      <c r="F200" s="376">
        <f t="shared" si="40"/>
        <v>0.52881934140395059</v>
      </c>
      <c r="G200" s="316">
        <f t="shared" si="41"/>
        <v>0.70153461039001219</v>
      </c>
      <c r="H200" s="316">
        <f t="shared" si="42"/>
        <v>0.29846538960998781</v>
      </c>
      <c r="I200" s="316"/>
      <c r="J200" s="316">
        <f t="shared" si="43"/>
        <v>0.40931829539019393</v>
      </c>
      <c r="K200" s="316">
        <f t="shared" si="44"/>
        <v>0.65884695455121911</v>
      </c>
      <c r="L200" s="121"/>
      <c r="M200" s="325">
        <f t="shared" si="45"/>
        <v>8.1520230773327143</v>
      </c>
      <c r="N200" s="283">
        <f t="shared" si="46"/>
        <v>2.4984829982178098</v>
      </c>
      <c r="O200" s="378"/>
      <c r="P200" s="532">
        <f t="shared" si="47"/>
        <v>2.5455035708986884E-2</v>
      </c>
      <c r="Q200" s="520">
        <f t="shared" si="48"/>
        <v>-2.5455035708986884E-2</v>
      </c>
      <c r="R200" s="313"/>
      <c r="S200" s="256">
        <f t="shared" si="49"/>
        <v>8.1520230773327143</v>
      </c>
      <c r="T200" s="256">
        <f t="shared" si="50"/>
        <v>2.4984829982178098</v>
      </c>
      <c r="U200" s="364">
        <f t="shared" si="37"/>
        <v>16.899999999042599</v>
      </c>
    </row>
    <row r="201" spans="1:21" ht="11.25" x14ac:dyDescent="0.2">
      <c r="A201" s="234"/>
      <c r="B201" s="417">
        <v>16.999999999036898</v>
      </c>
      <c r="C201" s="130"/>
      <c r="D201" s="328">
        <f t="shared" si="38"/>
        <v>12.020815279490293</v>
      </c>
      <c r="E201" s="328">
        <f t="shared" si="39"/>
        <v>1.4449999998362729E-2</v>
      </c>
      <c r="F201" s="376">
        <f t="shared" si="40"/>
        <v>0.5264136664510124</v>
      </c>
      <c r="G201" s="316">
        <f t="shared" si="41"/>
        <v>0.7006995888724481</v>
      </c>
      <c r="H201" s="316">
        <f t="shared" si="42"/>
        <v>0.2993004111275519</v>
      </c>
      <c r="I201" s="316"/>
      <c r="J201" s="316">
        <f t="shared" si="43"/>
        <v>0.40620551365610946</v>
      </c>
      <c r="K201" s="316">
        <f t="shared" si="44"/>
        <v>0.65770419840178285</v>
      </c>
      <c r="L201" s="121"/>
      <c r="M201" s="325">
        <f t="shared" si="45"/>
        <v>8.1774781130417011</v>
      </c>
      <c r="N201" s="283">
        <f t="shared" si="46"/>
        <v>2.5239380339267967</v>
      </c>
      <c r="O201" s="378"/>
      <c r="P201" s="532">
        <f t="shared" si="47"/>
        <v>2.5487075184102537E-2</v>
      </c>
      <c r="Q201" s="520">
        <f t="shared" si="48"/>
        <v>-2.5487075184102537E-2</v>
      </c>
      <c r="R201" s="313"/>
      <c r="S201" s="256">
        <f t="shared" si="49"/>
        <v>8.1774781130417011</v>
      </c>
      <c r="T201" s="256">
        <f t="shared" si="50"/>
        <v>2.5239380339267967</v>
      </c>
      <c r="U201" s="364">
        <f t="shared" si="37"/>
        <v>16.999999999036898</v>
      </c>
    </row>
    <row r="202" spans="1:21" ht="11.25" x14ac:dyDescent="0.2">
      <c r="A202" s="234"/>
      <c r="B202" s="417">
        <v>17.099999999031201</v>
      </c>
      <c r="C202" s="130"/>
      <c r="D202" s="328">
        <f t="shared" si="38"/>
        <v>12.091525957604919</v>
      </c>
      <c r="E202" s="328">
        <f t="shared" si="39"/>
        <v>1.4620499998343355E-2</v>
      </c>
      <c r="F202" s="376">
        <f t="shared" si="40"/>
        <v>0.5240402631746065</v>
      </c>
      <c r="G202" s="316">
        <f t="shared" si="41"/>
        <v>0.69987473206853967</v>
      </c>
      <c r="H202" s="316">
        <f t="shared" si="42"/>
        <v>0.30012526793146033</v>
      </c>
      <c r="I202" s="316"/>
      <c r="J202" s="316">
        <f t="shared" si="43"/>
        <v>0.4031250035985573</v>
      </c>
      <c r="K202" s="316">
        <f t="shared" si="44"/>
        <v>0.65657186627297803</v>
      </c>
      <c r="L202" s="121"/>
      <c r="M202" s="325">
        <f t="shared" si="45"/>
        <v>8.2029651882258037</v>
      </c>
      <c r="N202" s="283">
        <f t="shared" si="46"/>
        <v>2.5494251091108993</v>
      </c>
      <c r="O202" s="378"/>
      <c r="P202" s="532">
        <f t="shared" si="47"/>
        <v>2.5518582462424888E-2</v>
      </c>
      <c r="Q202" s="520">
        <f t="shared" si="48"/>
        <v>-2.5518582462424888E-2</v>
      </c>
      <c r="R202" s="313"/>
      <c r="S202" s="256">
        <f t="shared" si="49"/>
        <v>8.2029651882258037</v>
      </c>
      <c r="T202" s="256">
        <f t="shared" si="50"/>
        <v>2.5494251091108993</v>
      </c>
      <c r="U202" s="364">
        <f t="shared" si="37"/>
        <v>17.099999999031201</v>
      </c>
    </row>
    <row r="203" spans="1:21" ht="11.25" x14ac:dyDescent="0.2">
      <c r="A203" s="234"/>
      <c r="B203" s="417">
        <v>17.199999999025501</v>
      </c>
      <c r="C203" s="130"/>
      <c r="D203" s="328">
        <f t="shared" si="38"/>
        <v>12.162236635719543</v>
      </c>
      <c r="E203" s="328">
        <f t="shared" si="39"/>
        <v>1.4791999998323861E-2</v>
      </c>
      <c r="F203" s="376">
        <f t="shared" si="40"/>
        <v>0.52169856869665399</v>
      </c>
      <c r="G203" s="316">
        <f t="shared" si="41"/>
        <v>0.69905988930220309</v>
      </c>
      <c r="H203" s="316">
        <f t="shared" si="42"/>
        <v>0.30094011069779691</v>
      </c>
      <c r="I203" s="316"/>
      <c r="J203" s="316">
        <f t="shared" si="43"/>
        <v>0.40007620233945856</v>
      </c>
      <c r="K203" s="316">
        <f t="shared" si="44"/>
        <v>0.65544980422885124</v>
      </c>
      <c r="L203" s="121"/>
      <c r="M203" s="325">
        <f t="shared" si="45"/>
        <v>8.2284837706882286</v>
      </c>
      <c r="N203" s="283">
        <f t="shared" si="46"/>
        <v>2.5749436915733241</v>
      </c>
      <c r="O203" s="378"/>
      <c r="P203" s="532">
        <f t="shared" si="47"/>
        <v>2.5549568650987453E-2</v>
      </c>
      <c r="Q203" s="520">
        <f t="shared" si="48"/>
        <v>-2.5549568650987453E-2</v>
      </c>
      <c r="R203" s="313"/>
      <c r="S203" s="256">
        <f t="shared" si="49"/>
        <v>8.2284837706882286</v>
      </c>
      <c r="T203" s="256">
        <f t="shared" si="50"/>
        <v>2.5749436915733241</v>
      </c>
      <c r="U203" s="364">
        <f t="shared" si="37"/>
        <v>17.199999999025501</v>
      </c>
    </row>
    <row r="204" spans="1:21" ht="11.25" x14ac:dyDescent="0.2">
      <c r="A204" s="234"/>
      <c r="B204" s="417">
        <v>17.299999999019899</v>
      </c>
      <c r="C204" s="130"/>
      <c r="D204" s="328">
        <f t="shared" si="38"/>
        <v>12.232947313834238</v>
      </c>
      <c r="E204" s="328">
        <f t="shared" si="39"/>
        <v>1.4964499998304426E-2</v>
      </c>
      <c r="F204" s="376">
        <f t="shared" si="40"/>
        <v>0.51938803315359527</v>
      </c>
      <c r="G204" s="316">
        <f t="shared" si="41"/>
        <v>0.69825491266569406</v>
      </c>
      <c r="H204" s="316">
        <f t="shared" si="42"/>
        <v>0.30174508733430594</v>
      </c>
      <c r="I204" s="316"/>
      <c r="J204" s="316">
        <f t="shared" si="43"/>
        <v>0.39705856001525291</v>
      </c>
      <c r="K204" s="316">
        <f t="shared" si="44"/>
        <v>0.65433786114812753</v>
      </c>
      <c r="L204" s="121"/>
      <c r="M204" s="325">
        <f t="shared" si="45"/>
        <v>8.254033339339216</v>
      </c>
      <c r="N204" s="283">
        <f t="shared" si="46"/>
        <v>2.6004932602243116</v>
      </c>
      <c r="O204" s="378"/>
      <c r="P204" s="532">
        <f t="shared" si="47"/>
        <v>2.5580044573970895E-2</v>
      </c>
      <c r="Q204" s="520">
        <f t="shared" si="48"/>
        <v>-2.5580044573970895E-2</v>
      </c>
      <c r="R204" s="313"/>
      <c r="S204" s="256">
        <f t="shared" si="49"/>
        <v>8.254033339339216</v>
      </c>
      <c r="T204" s="256">
        <f t="shared" si="50"/>
        <v>2.6004932602243116</v>
      </c>
      <c r="U204" s="364">
        <f t="shared" si="37"/>
        <v>17.299999999019899</v>
      </c>
    </row>
    <row r="205" spans="1:21" ht="11.25" x14ac:dyDescent="0.2">
      <c r="A205" s="234"/>
      <c r="B205" s="417">
        <v>17.399999999014199</v>
      </c>
      <c r="C205" s="130"/>
      <c r="D205" s="328">
        <f t="shared" si="38"/>
        <v>12.30365799194886</v>
      </c>
      <c r="E205" s="328">
        <f t="shared" si="39"/>
        <v>1.5137999998284706E-2</v>
      </c>
      <c r="F205" s="376">
        <f t="shared" si="40"/>
        <v>0.51710811932241985</v>
      </c>
      <c r="G205" s="316">
        <f t="shared" si="41"/>
        <v>0.69745965696263312</v>
      </c>
      <c r="H205" s="316">
        <f t="shared" si="42"/>
        <v>0.30254034303736688</v>
      </c>
      <c r="I205" s="316"/>
      <c r="J205" s="316">
        <f t="shared" si="43"/>
        <v>0.39407153940293127</v>
      </c>
      <c r="K205" s="316">
        <f t="shared" si="44"/>
        <v>0.65323588866683535</v>
      </c>
      <c r="L205" s="121"/>
      <c r="M205" s="325">
        <f t="shared" si="45"/>
        <v>8.2796133839131869</v>
      </c>
      <c r="N205" s="283">
        <f t="shared" si="46"/>
        <v>2.6260733047982825</v>
      </c>
      <c r="O205" s="378"/>
      <c r="P205" s="532">
        <f t="shared" si="47"/>
        <v>2.5610020781044796E-2</v>
      </c>
      <c r="Q205" s="520">
        <f t="shared" si="48"/>
        <v>-2.5610020781044796E-2</v>
      </c>
      <c r="R205" s="313"/>
      <c r="S205" s="256">
        <f t="shared" si="49"/>
        <v>8.2796133839131869</v>
      </c>
      <c r="T205" s="256">
        <f t="shared" si="50"/>
        <v>2.6260733047982825</v>
      </c>
      <c r="U205" s="364">
        <f t="shared" si="37"/>
        <v>17.399999999014199</v>
      </c>
    </row>
    <row r="206" spans="1:21" ht="11.25" x14ac:dyDescent="0.2">
      <c r="A206" s="234"/>
      <c r="B206" s="417">
        <v>17.499999999008502</v>
      </c>
      <c r="C206" s="130"/>
      <c r="D206" s="328">
        <f t="shared" si="38"/>
        <v>12.374368670063488</v>
      </c>
      <c r="E206" s="328">
        <f t="shared" si="39"/>
        <v>1.5312499998264876E-2</v>
      </c>
      <c r="F206" s="376">
        <f t="shared" si="40"/>
        <v>0.51485830225949281</v>
      </c>
      <c r="G206" s="316">
        <f t="shared" si="41"/>
        <v>0.69667397965215938</v>
      </c>
      <c r="H206" s="316">
        <f t="shared" si="42"/>
        <v>0.30332602034784062</v>
      </c>
      <c r="I206" s="316"/>
      <c r="J206" s="316">
        <f t="shared" si="43"/>
        <v>0.39111461555885796</v>
      </c>
      <c r="K206" s="316">
        <f t="shared" si="44"/>
        <v>0.65214374112203966</v>
      </c>
      <c r="L206" s="121"/>
      <c r="M206" s="325">
        <f t="shared" si="45"/>
        <v>8.3052234046942317</v>
      </c>
      <c r="N206" s="283">
        <f t="shared" si="46"/>
        <v>2.6516833255793273</v>
      </c>
      <c r="O206" s="378"/>
      <c r="P206" s="532">
        <f t="shared" si="47"/>
        <v>2.5639507555283103E-2</v>
      </c>
      <c r="Q206" s="520">
        <f t="shared" si="48"/>
        <v>-2.5639507555283103E-2</v>
      </c>
      <c r="R206" s="313"/>
      <c r="S206" s="256">
        <f t="shared" si="49"/>
        <v>8.3052234046942317</v>
      </c>
      <c r="T206" s="256">
        <f t="shared" si="50"/>
        <v>2.6516833255793273</v>
      </c>
      <c r="U206" s="364">
        <f t="shared" si="37"/>
        <v>17.499999999008502</v>
      </c>
    </row>
    <row r="207" spans="1:21" ht="11.25" x14ac:dyDescent="0.2">
      <c r="A207" s="234"/>
      <c r="B207" s="417">
        <v>17.599999999002801</v>
      </c>
      <c r="C207" s="130"/>
      <c r="D207" s="328">
        <f t="shared" si="38"/>
        <v>12.445079348178112</v>
      </c>
      <c r="E207" s="328">
        <f t="shared" si="39"/>
        <v>1.5487999998244932E-2</v>
      </c>
      <c r="F207" s="376">
        <f t="shared" si="40"/>
        <v>0.51263806895171915</v>
      </c>
      <c r="G207" s="316">
        <f t="shared" si="41"/>
        <v>0.69589774079422051</v>
      </c>
      <c r="H207" s="316">
        <f t="shared" si="42"/>
        <v>0.30410225920577949</v>
      </c>
      <c r="I207" s="316"/>
      <c r="J207" s="316">
        <f t="shared" si="43"/>
        <v>0.38818727546993803</v>
      </c>
      <c r="K207" s="316">
        <f t="shared" si="44"/>
        <v>0.65106127549669635</v>
      </c>
      <c r="L207" s="121"/>
      <c r="M207" s="325">
        <f t="shared" si="45"/>
        <v>8.3308629122495148</v>
      </c>
      <c r="N207" s="283">
        <f t="shared" si="46"/>
        <v>2.6773228331346104</v>
      </c>
      <c r="O207" s="378"/>
      <c r="P207" s="532">
        <f t="shared" si="47"/>
        <v>2.5668514921243002E-2</v>
      </c>
      <c r="Q207" s="520">
        <f t="shared" si="48"/>
        <v>-2.5668514921250107E-2</v>
      </c>
      <c r="R207" s="313"/>
      <c r="S207" s="256">
        <f t="shared" si="49"/>
        <v>8.3308629122495148</v>
      </c>
      <c r="T207" s="256">
        <f t="shared" si="50"/>
        <v>2.6773228331346104</v>
      </c>
      <c r="U207" s="364">
        <f t="shared" si="37"/>
        <v>17.599999999002801</v>
      </c>
    </row>
    <row r="208" spans="1:21" ht="11.25" x14ac:dyDescent="0.2">
      <c r="A208" s="234"/>
      <c r="B208" s="417">
        <v>17.6999999989971</v>
      </c>
      <c r="C208" s="130"/>
      <c r="D208" s="328">
        <f t="shared" si="38"/>
        <v>12.515790026292734</v>
      </c>
      <c r="E208" s="328">
        <f t="shared" si="39"/>
        <v>1.5664499998224869E-2</v>
      </c>
      <c r="F208" s="376">
        <f t="shared" si="40"/>
        <v>0.51044691797952024</v>
      </c>
      <c r="G208" s="316">
        <f t="shared" si="41"/>
        <v>0.69513080299597152</v>
      </c>
      <c r="H208" s="316">
        <f t="shared" si="42"/>
        <v>0.30486919700402848</v>
      </c>
      <c r="I208" s="316"/>
      <c r="J208" s="316">
        <f t="shared" si="43"/>
        <v>0.38528901771659291</v>
      </c>
      <c r="K208" s="316">
        <f t="shared" si="44"/>
        <v>0.64998835136559729</v>
      </c>
      <c r="L208" s="121"/>
      <c r="M208" s="325">
        <f t="shared" si="45"/>
        <v>8.3565314271707578</v>
      </c>
      <c r="N208" s="283">
        <f t="shared" si="46"/>
        <v>2.7029913480558605</v>
      </c>
      <c r="O208" s="378"/>
      <c r="P208" s="532">
        <f t="shared" si="47"/>
        <v>2.5697052652198238E-2</v>
      </c>
      <c r="Q208" s="520">
        <f t="shared" si="48"/>
        <v>-2.5697052652191132E-2</v>
      </c>
      <c r="R208" s="313"/>
      <c r="S208" s="256">
        <f t="shared" si="49"/>
        <v>8.3565314271707578</v>
      </c>
      <c r="T208" s="256">
        <f t="shared" si="50"/>
        <v>2.7029913480558605</v>
      </c>
      <c r="U208" s="364">
        <f t="shared" si="37"/>
        <v>17.6999999989971</v>
      </c>
    </row>
    <row r="209" spans="1:21" ht="11.25" x14ac:dyDescent="0.2">
      <c r="A209" s="234"/>
      <c r="B209" s="417">
        <v>17.7999999989914</v>
      </c>
      <c r="C209" s="130"/>
      <c r="D209" s="328">
        <f t="shared" si="38"/>
        <v>12.586500704407358</v>
      </c>
      <c r="E209" s="328">
        <f t="shared" si="39"/>
        <v>1.5841999998204691E-2</v>
      </c>
      <c r="F209" s="376">
        <f t="shared" si="40"/>
        <v>0.50828435919117254</v>
      </c>
      <c r="G209" s="316">
        <f t="shared" si="41"/>
        <v>0.69437303135927242</v>
      </c>
      <c r="H209" s="316">
        <f t="shared" si="42"/>
        <v>0.30562696864072758</v>
      </c>
      <c r="I209" s="316"/>
      <c r="J209" s="316">
        <f t="shared" si="43"/>
        <v>0.38241935214709899</v>
      </c>
      <c r="K209" s="316">
        <f t="shared" si="44"/>
        <v>0.64892483084240327</v>
      </c>
      <c r="L209" s="121"/>
      <c r="M209" s="325">
        <f t="shared" si="45"/>
        <v>8.382228479822956</v>
      </c>
      <c r="N209" s="283">
        <f t="shared" si="46"/>
        <v>2.7286884007080516</v>
      </c>
      <c r="O209" s="378"/>
      <c r="P209" s="532">
        <f t="shared" si="47"/>
        <v>2.572513027773482E-2</v>
      </c>
      <c r="Q209" s="520">
        <f t="shared" si="48"/>
        <v>-2.572513027773482E-2</v>
      </c>
      <c r="R209" s="313"/>
      <c r="S209" s="256">
        <f t="shared" si="49"/>
        <v>8.382228479822956</v>
      </c>
      <c r="T209" s="256">
        <f t="shared" si="50"/>
        <v>2.7286884007080516</v>
      </c>
      <c r="U209" s="364">
        <f t="shared" si="37"/>
        <v>17.7999999989914</v>
      </c>
    </row>
    <row r="210" spans="1:21" ht="11.25" x14ac:dyDescent="0.2">
      <c r="A210" s="234"/>
      <c r="B210" s="417">
        <v>17.899999998985699</v>
      </c>
      <c r="C210" s="130"/>
      <c r="D210" s="328">
        <f t="shared" si="38"/>
        <v>12.657211382521982</v>
      </c>
      <c r="E210" s="328">
        <f t="shared" si="39"/>
        <v>1.6020499998184404E-2</v>
      </c>
      <c r="F210" s="376">
        <f t="shared" si="40"/>
        <v>0.50614991338806414</v>
      </c>
      <c r="G210" s="316">
        <f t="shared" si="41"/>
        <v>0.6936242934292719</v>
      </c>
      <c r="H210" s="316">
        <f t="shared" si="42"/>
        <v>0.3063757065707281</v>
      </c>
      <c r="I210" s="316"/>
      <c r="J210" s="316">
        <f t="shared" si="43"/>
        <v>0.37957779956284432</v>
      </c>
      <c r="K210" s="316">
        <f t="shared" si="44"/>
        <v>0.64787057852774854</v>
      </c>
      <c r="L210" s="121"/>
      <c r="M210" s="325">
        <f t="shared" si="45"/>
        <v>8.4079536101006909</v>
      </c>
      <c r="N210" s="283">
        <f t="shared" si="46"/>
        <v>2.7544135309857865</v>
      </c>
      <c r="O210" s="378"/>
      <c r="P210" s="532">
        <f t="shared" si="47"/>
        <v>2.5752757090586442E-2</v>
      </c>
      <c r="Q210" s="520">
        <f t="shared" si="48"/>
        <v>-2.5752757090586442E-2</v>
      </c>
      <c r="R210" s="313"/>
      <c r="S210" s="256">
        <f t="shared" si="49"/>
        <v>8.4079536101006909</v>
      </c>
      <c r="T210" s="256">
        <f t="shared" si="50"/>
        <v>2.7544135309857865</v>
      </c>
      <c r="U210" s="364">
        <f t="shared" si="37"/>
        <v>17.899999998985699</v>
      </c>
    </row>
    <row r="211" spans="1:21" ht="11.25" x14ac:dyDescent="0.2">
      <c r="A211" s="234"/>
      <c r="B211" s="417">
        <v>17.999999998980002</v>
      </c>
      <c r="C211" s="130"/>
      <c r="D211" s="328">
        <f t="shared" si="38"/>
        <v>12.727922060636608</v>
      </c>
      <c r="E211" s="328">
        <f t="shared" si="39"/>
        <v>1.6199999998164002E-2</v>
      </c>
      <c r="F211" s="376">
        <f t="shared" si="40"/>
        <v>0.50404311202044094</v>
      </c>
      <c r="G211" s="316">
        <f t="shared" si="41"/>
        <v>0.69288445914405861</v>
      </c>
      <c r="H211" s="316">
        <f t="shared" si="42"/>
        <v>0.30711554085594139</v>
      </c>
      <c r="I211" s="316"/>
      <c r="J211" s="316">
        <f t="shared" si="43"/>
        <v>0.37676389141407485</v>
      </c>
      <c r="K211" s="316">
        <f t="shared" si="44"/>
        <v>0.64682546145840492</v>
      </c>
      <c r="L211" s="121"/>
      <c r="M211" s="325">
        <f t="shared" si="45"/>
        <v>8.4337063671912773</v>
      </c>
      <c r="N211" s="283">
        <f t="shared" si="46"/>
        <v>2.7801662880763729</v>
      </c>
      <c r="O211" s="378"/>
      <c r="P211" s="532">
        <f t="shared" si="47"/>
        <v>2.5779942153576485E-2</v>
      </c>
      <c r="Q211" s="520">
        <f t="shared" si="48"/>
        <v>-2.5779942153576485E-2</v>
      </c>
      <c r="R211" s="313"/>
      <c r="S211" s="256">
        <f t="shared" si="49"/>
        <v>8.4337063671912773</v>
      </c>
      <c r="T211" s="256">
        <f t="shared" si="50"/>
        <v>2.7801662880763729</v>
      </c>
      <c r="U211" s="364">
        <f t="shared" si="37"/>
        <v>17.999999998980002</v>
      </c>
    </row>
    <row r="212" spans="1:21" ht="11.25" x14ac:dyDescent="0.2">
      <c r="A212" s="234"/>
      <c r="B212" s="417">
        <v>18.099999998974301</v>
      </c>
      <c r="C212" s="130"/>
      <c r="D212" s="328">
        <f t="shared" si="38"/>
        <v>12.798632738751232</v>
      </c>
      <c r="E212" s="328">
        <f t="shared" si="39"/>
        <v>1.6380499998143484E-2</v>
      </c>
      <c r="F212" s="376">
        <f t="shared" si="40"/>
        <v>0.50196349689324016</v>
      </c>
      <c r="G212" s="316">
        <f t="shared" si="41"/>
        <v>0.69215340078536625</v>
      </c>
      <c r="H212" s="316">
        <f t="shared" si="42"/>
        <v>0.30784659921463375</v>
      </c>
      <c r="I212" s="316"/>
      <c r="J212" s="316">
        <f t="shared" si="43"/>
        <v>0.37397716950572785</v>
      </c>
      <c r="K212" s="316">
        <f t="shared" si="44"/>
        <v>0.64578934905748864</v>
      </c>
      <c r="L212" s="121"/>
      <c r="M212" s="325">
        <f t="shared" si="45"/>
        <v>8.4594863093448538</v>
      </c>
      <c r="N212" s="283">
        <f t="shared" si="46"/>
        <v>2.8059462302299494</v>
      </c>
      <c r="O212" s="378"/>
      <c r="P212" s="532">
        <f t="shared" si="47"/>
        <v>2.5806694306254485E-2</v>
      </c>
      <c r="Q212" s="520">
        <f t="shared" si="48"/>
        <v>-2.5806694306254485E-2</v>
      </c>
      <c r="R212" s="313"/>
      <c r="S212" s="256">
        <f t="shared" si="49"/>
        <v>8.4594863093448538</v>
      </c>
      <c r="T212" s="256">
        <f t="shared" si="50"/>
        <v>2.8059462302299494</v>
      </c>
      <c r="U212" s="364">
        <f t="shared" si="37"/>
        <v>18.099999998974301</v>
      </c>
    </row>
    <row r="213" spans="1:21" ht="11.25" x14ac:dyDescent="0.2">
      <c r="A213" s="234"/>
      <c r="B213" s="417">
        <v>18.1999999989686</v>
      </c>
      <c r="C213" s="130"/>
      <c r="D213" s="328">
        <f t="shared" si="38"/>
        <v>12.869343416865856</v>
      </c>
      <c r="E213" s="328">
        <f t="shared" si="39"/>
        <v>1.6561999998122853E-2</v>
      </c>
      <c r="F213" s="376">
        <f t="shared" si="40"/>
        <v>0.499910619881619</v>
      </c>
      <c r="G213" s="316">
        <f t="shared" si="41"/>
        <v>0.69143099293031518</v>
      </c>
      <c r="H213" s="316">
        <f t="shared" si="42"/>
        <v>0.30856900706968482</v>
      </c>
      <c r="I213" s="316"/>
      <c r="J213" s="316">
        <f t="shared" si="43"/>
        <v>0.37121718571296047</v>
      </c>
      <c r="K213" s="316">
        <f t="shared" si="44"/>
        <v>0.64476211308569742</v>
      </c>
      <c r="L213" s="121"/>
      <c r="M213" s="325">
        <f t="shared" si="45"/>
        <v>8.4852930036511083</v>
      </c>
      <c r="N213" s="283">
        <f t="shared" si="46"/>
        <v>2.8317529245362039</v>
      </c>
      <c r="O213" s="378"/>
      <c r="P213" s="532">
        <f t="shared" si="47"/>
        <v>2.5833022171262598E-2</v>
      </c>
      <c r="Q213" s="520">
        <f t="shared" si="48"/>
        <v>-2.5833022171269704E-2</v>
      </c>
      <c r="R213" s="313"/>
      <c r="S213" s="256">
        <f t="shared" si="49"/>
        <v>8.4852930036511083</v>
      </c>
      <c r="T213" s="256">
        <f t="shared" si="50"/>
        <v>2.8317529245362039</v>
      </c>
      <c r="U213" s="364">
        <f t="shared" si="37"/>
        <v>18.1999999989686</v>
      </c>
    </row>
    <row r="214" spans="1:21" ht="11.25" x14ac:dyDescent="0.2">
      <c r="A214" s="234"/>
      <c r="B214" s="417">
        <v>18.2999999989629</v>
      </c>
      <c r="C214" s="130"/>
      <c r="D214" s="328">
        <f t="shared" si="38"/>
        <v>12.94005409498048</v>
      </c>
      <c r="E214" s="328">
        <f t="shared" si="39"/>
        <v>1.6744499998102104E-2</v>
      </c>
      <c r="F214" s="376">
        <f t="shared" si="40"/>
        <v>0.49788404265581432</v>
      </c>
      <c r="G214" s="316">
        <f t="shared" si="41"/>
        <v>0.69071711240417444</v>
      </c>
      <c r="H214" s="316">
        <f t="shared" si="42"/>
        <v>0.30928288759582556</v>
      </c>
      <c r="I214" s="316"/>
      <c r="J214" s="316">
        <f t="shared" si="43"/>
        <v>0.36848350170600952</v>
      </c>
      <c r="K214" s="316">
        <f t="shared" si="44"/>
        <v>0.64374362759356096</v>
      </c>
      <c r="L214" s="121"/>
      <c r="M214" s="325">
        <f t="shared" si="45"/>
        <v>8.5111260258223709</v>
      </c>
      <c r="N214" s="283">
        <f t="shared" si="46"/>
        <v>2.8575859467074736</v>
      </c>
      <c r="O214" s="378"/>
      <c r="P214" s="532">
        <f t="shared" si="47"/>
        <v>2.5858934160417846E-2</v>
      </c>
      <c r="Q214" s="520">
        <f t="shared" si="48"/>
        <v>-2.585893416041074E-2</v>
      </c>
      <c r="R214" s="313"/>
      <c r="S214" s="256">
        <f t="shared" si="49"/>
        <v>8.5111260258223709</v>
      </c>
      <c r="T214" s="256">
        <f t="shared" si="50"/>
        <v>2.8575859467074736</v>
      </c>
      <c r="U214" s="364">
        <f t="shared" si="37"/>
        <v>18.2999999989629</v>
      </c>
    </row>
    <row r="215" spans="1:21" ht="11.25" x14ac:dyDescent="0.2">
      <c r="A215" s="234"/>
      <c r="B215" s="417">
        <v>18.399999998957199</v>
      </c>
      <c r="C215" s="130"/>
      <c r="D215" s="328">
        <f t="shared" si="38"/>
        <v>13.010764773095104</v>
      </c>
      <c r="E215" s="328">
        <f t="shared" si="39"/>
        <v>1.6927999998081245E-2</v>
      </c>
      <c r="F215" s="376">
        <f t="shared" si="40"/>
        <v>0.49588333641497018</v>
      </c>
      <c r="G215" s="316">
        <f t="shared" si="41"/>
        <v>0.69001163823412748</v>
      </c>
      <c r="H215" s="316">
        <f t="shared" si="42"/>
        <v>0.30998836176587252</v>
      </c>
      <c r="I215" s="316"/>
      <c r="J215" s="316">
        <f t="shared" si="43"/>
        <v>0.36577568868401911</v>
      </c>
      <c r="K215" s="316">
        <f t="shared" si="44"/>
        <v>0.64273376887469014</v>
      </c>
      <c r="L215" s="121"/>
      <c r="M215" s="325">
        <f t="shared" si="45"/>
        <v>8.5369849599827887</v>
      </c>
      <c r="N215" s="283">
        <f t="shared" si="46"/>
        <v>2.8834448808678843</v>
      </c>
      <c r="O215" s="378"/>
      <c r="P215" s="532">
        <f t="shared" si="47"/>
        <v>2.5884438480929362E-2</v>
      </c>
      <c r="Q215" s="520">
        <f t="shared" si="48"/>
        <v>-2.5884438480929362E-2</v>
      </c>
      <c r="R215" s="313"/>
      <c r="S215" s="256">
        <f t="shared" si="49"/>
        <v>8.5369849599827887</v>
      </c>
      <c r="T215" s="256">
        <f t="shared" si="50"/>
        <v>2.8834448808678843</v>
      </c>
      <c r="U215" s="364">
        <f t="shared" si="37"/>
        <v>18.399999998957199</v>
      </c>
    </row>
    <row r="216" spans="1:21" ht="11.25" x14ac:dyDescent="0.2">
      <c r="A216" s="234"/>
      <c r="B216" s="417">
        <v>18.499999998951498</v>
      </c>
      <c r="C216" s="130"/>
      <c r="D216" s="328">
        <f t="shared" si="38"/>
        <v>13.081475451209727</v>
      </c>
      <c r="E216" s="328">
        <f t="shared" si="39"/>
        <v>1.7112499998060273E-2</v>
      </c>
      <c r="F216" s="376">
        <f t="shared" si="40"/>
        <v>0.49390808162960093</v>
      </c>
      <c r="G216" s="316">
        <f t="shared" si="41"/>
        <v>0.68931445160402338</v>
      </c>
      <c r="H216" s="316">
        <f t="shared" si="42"/>
        <v>0.31068554839597662</v>
      </c>
      <c r="I216" s="316"/>
      <c r="J216" s="316">
        <f t="shared" si="43"/>
        <v>0.36309332711750364</v>
      </c>
      <c r="K216" s="316">
        <f t="shared" si="44"/>
        <v>0.64173241542000703</v>
      </c>
      <c r="L216" s="121"/>
      <c r="M216" s="325">
        <f t="shared" si="45"/>
        <v>8.5628693984637181</v>
      </c>
      <c r="N216" s="283">
        <f t="shared" si="46"/>
        <v>2.9093293193488137</v>
      </c>
      <c r="O216" s="378"/>
      <c r="P216" s="532">
        <f t="shared" si="47"/>
        <v>2.5909543141018787E-2</v>
      </c>
      <c r="Q216" s="520">
        <f t="shared" si="48"/>
        <v>-2.5909543141011682E-2</v>
      </c>
      <c r="R216" s="313"/>
      <c r="S216" s="256">
        <f t="shared" si="49"/>
        <v>8.5628693984637181</v>
      </c>
      <c r="T216" s="256">
        <f t="shared" si="50"/>
        <v>2.9093293193488137</v>
      </c>
      <c r="U216" s="364">
        <f t="shared" si="37"/>
        <v>18.499999998951498</v>
      </c>
    </row>
    <row r="217" spans="1:21" ht="11.25" x14ac:dyDescent="0.2">
      <c r="A217" s="234"/>
      <c r="B217" s="417">
        <v>18.599999998945801</v>
      </c>
      <c r="C217" s="130"/>
      <c r="D217" s="328">
        <f t="shared" si="38"/>
        <v>13.152186129324354</v>
      </c>
      <c r="E217" s="328">
        <f t="shared" si="39"/>
        <v>1.7297999998039191E-2</v>
      </c>
      <c r="F217" s="376">
        <f t="shared" si="40"/>
        <v>0.49195786779235989</v>
      </c>
      <c r="G217" s="316">
        <f t="shared" si="41"/>
        <v>0.68862543581009805</v>
      </c>
      <c r="H217" s="316">
        <f t="shared" si="42"/>
        <v>0.31137456418990195</v>
      </c>
      <c r="I217" s="316"/>
      <c r="J217" s="316">
        <f t="shared" si="43"/>
        <v>0.36043600649911633</v>
      </c>
      <c r="K217" s="316">
        <f t="shared" si="44"/>
        <v>0.6407394478729419</v>
      </c>
      <c r="L217" s="121"/>
      <c r="M217" s="325">
        <f t="shared" si="45"/>
        <v>8.5887789416047369</v>
      </c>
      <c r="N217" s="283">
        <f t="shared" si="46"/>
        <v>2.9352388624898254</v>
      </c>
      <c r="O217" s="378"/>
      <c r="P217" s="532">
        <f t="shared" si="47"/>
        <v>2.5934255955618823E-2</v>
      </c>
      <c r="Q217" s="520">
        <f t="shared" si="48"/>
        <v>-2.5934255955633034E-2</v>
      </c>
      <c r="R217" s="313"/>
      <c r="S217" s="256">
        <f t="shared" si="49"/>
        <v>8.5887789416047369</v>
      </c>
      <c r="T217" s="256">
        <f t="shared" si="50"/>
        <v>2.9352388624898254</v>
      </c>
      <c r="U217" s="364">
        <f t="shared" si="37"/>
        <v>18.599999998945801</v>
      </c>
    </row>
    <row r="218" spans="1:21" ht="11.25" x14ac:dyDescent="0.2">
      <c r="A218" s="234"/>
      <c r="B218" s="417">
        <v>18.6999999989401</v>
      </c>
      <c r="C218" s="130"/>
      <c r="D218" s="328">
        <f t="shared" si="38"/>
        <v>13.222896807438978</v>
      </c>
      <c r="E218" s="328">
        <f t="shared" si="39"/>
        <v>1.7484499998017988E-2</v>
      </c>
      <c r="F218" s="376">
        <f t="shared" si="40"/>
        <v>0.49003229317680691</v>
      </c>
      <c r="G218" s="316">
        <f t="shared" si="41"/>
        <v>0.68794447621764654</v>
      </c>
      <c r="H218" s="316">
        <f t="shared" si="42"/>
        <v>0.31205552378235346</v>
      </c>
      <c r="I218" s="316"/>
      <c r="J218" s="316">
        <f t="shared" si="43"/>
        <v>0.35780332510241714</v>
      </c>
      <c r="K218" s="316">
        <f t="shared" si="44"/>
        <v>0.63975474898557916</v>
      </c>
      <c r="L218" s="121"/>
      <c r="M218" s="325">
        <f t="shared" si="45"/>
        <v>8.6147131975603557</v>
      </c>
      <c r="N218" s="283">
        <f t="shared" si="46"/>
        <v>2.9611731184454584</v>
      </c>
      <c r="O218" s="378"/>
      <c r="P218" s="532">
        <f t="shared" si="47"/>
        <v>2.5958584551780461E-2</v>
      </c>
      <c r="Q218" s="520">
        <f t="shared" si="48"/>
        <v>-2.5958584551773356E-2</v>
      </c>
      <c r="R218" s="313"/>
      <c r="S218" s="256">
        <f t="shared" si="49"/>
        <v>8.6147131975603557</v>
      </c>
      <c r="T218" s="256">
        <f t="shared" si="50"/>
        <v>2.9611731184454584</v>
      </c>
      <c r="U218" s="364">
        <f t="shared" si="37"/>
        <v>18.6999999989401</v>
      </c>
    </row>
    <row r="219" spans="1:21" ht="11.25" x14ac:dyDescent="0.2">
      <c r="A219" s="234"/>
      <c r="B219" s="417">
        <v>18.7999999989344</v>
      </c>
      <c r="C219" s="130"/>
      <c r="D219" s="328">
        <f t="shared" si="38"/>
        <v>13.293607485553601</v>
      </c>
      <c r="E219" s="328">
        <f t="shared" si="39"/>
        <v>1.7671999997996672E-2</v>
      </c>
      <c r="F219" s="376">
        <f t="shared" si="40"/>
        <v>0.48813096460387206</v>
      </c>
      <c r="G219" s="316">
        <f t="shared" si="41"/>
        <v>0.68727146021863006</v>
      </c>
      <c r="H219" s="316">
        <f t="shared" si="42"/>
        <v>0.31272853978136994</v>
      </c>
      <c r="I219" s="316"/>
      <c r="J219" s="316">
        <f t="shared" si="43"/>
        <v>0.35519488974833602</v>
      </c>
      <c r="K219" s="316">
        <f t="shared" si="44"/>
        <v>0.63877820357573545</v>
      </c>
      <c r="L219" s="121"/>
      <c r="M219" s="325">
        <f t="shared" si="45"/>
        <v>8.6406717821121362</v>
      </c>
      <c r="N219" s="283">
        <f t="shared" si="46"/>
        <v>2.9871317029972317</v>
      </c>
      <c r="O219" s="378"/>
      <c r="P219" s="532">
        <f t="shared" si="47"/>
        <v>2.5982536373987841E-2</v>
      </c>
      <c r="Q219" s="520">
        <f t="shared" si="48"/>
        <v>-2.5982536373987841E-2</v>
      </c>
      <c r="R219" s="313"/>
      <c r="S219" s="256">
        <f t="shared" si="49"/>
        <v>8.6406717821121362</v>
      </c>
      <c r="T219" s="256">
        <f t="shared" si="50"/>
        <v>2.9871317029972317</v>
      </c>
      <c r="U219" s="364">
        <f t="shared" si="37"/>
        <v>18.7999999989344</v>
      </c>
    </row>
    <row r="220" spans="1:21" ht="11.25" x14ac:dyDescent="0.2">
      <c r="A220" s="234"/>
      <c r="B220" s="417">
        <v>18.899999998928699</v>
      </c>
      <c r="C220" s="130"/>
      <c r="D220" s="328">
        <f t="shared" si="38"/>
        <v>13.364318163668225</v>
      </c>
      <c r="E220" s="328">
        <f t="shared" si="39"/>
        <v>1.7860499997975239E-2</v>
      </c>
      <c r="F220" s="376">
        <f t="shared" si="40"/>
        <v>0.48625349721573646</v>
      </c>
      <c r="G220" s="316">
        <f t="shared" si="41"/>
        <v>0.68660627719019973</v>
      </c>
      <c r="H220" s="316">
        <f t="shared" si="42"/>
        <v>0.31339372280980027</v>
      </c>
      <c r="I220" s="316"/>
      <c r="J220" s="316">
        <f t="shared" si="43"/>
        <v>0.3526103155790542</v>
      </c>
      <c r="K220" s="316">
        <f t="shared" si="44"/>
        <v>0.6378096984849545</v>
      </c>
      <c r="L220" s="121"/>
      <c r="M220" s="325">
        <f t="shared" si="45"/>
        <v>8.666654318486124</v>
      </c>
      <c r="N220" s="283">
        <f t="shared" si="46"/>
        <v>3.0131142393712196</v>
      </c>
      <c r="O220" s="378"/>
      <c r="P220" s="532">
        <f t="shared" si="47"/>
        <v>2.6006118689167579E-2</v>
      </c>
      <c r="Q220" s="520">
        <f t="shared" si="48"/>
        <v>-2.6006118689167579E-2</v>
      </c>
      <c r="R220" s="313"/>
      <c r="S220" s="256">
        <f t="shared" si="49"/>
        <v>8.666654318486124</v>
      </c>
      <c r="T220" s="256">
        <f t="shared" si="50"/>
        <v>3.0131142393712196</v>
      </c>
      <c r="U220" s="364">
        <f t="shared" si="37"/>
        <v>18.899999998928699</v>
      </c>
    </row>
    <row r="221" spans="1:21" ht="11.25" x14ac:dyDescent="0.2">
      <c r="A221" s="234"/>
      <c r="B221" s="417">
        <v>18.999999998922998</v>
      </c>
      <c r="C221" s="130"/>
      <c r="D221" s="328">
        <f t="shared" si="38"/>
        <v>13.435028841782849</v>
      </c>
      <c r="E221" s="328">
        <f t="shared" si="39"/>
        <v>1.8049999997953696E-2</v>
      </c>
      <c r="F221" s="376">
        <f t="shared" si="40"/>
        <v>0.48439951425685024</v>
      </c>
      <c r="G221" s="316">
        <f t="shared" si="41"/>
        <v>0.68594881845411915</v>
      </c>
      <c r="H221" s="316">
        <f t="shared" si="42"/>
        <v>0.31405118154588085</v>
      </c>
      <c r="I221" s="316"/>
      <c r="J221" s="316">
        <f t="shared" si="43"/>
        <v>0.35004922583902176</v>
      </c>
      <c r="K221" s="316">
        <f t="shared" si="44"/>
        <v>0.636849122537401</v>
      </c>
      <c r="L221" s="121"/>
      <c r="M221" s="325">
        <f t="shared" si="45"/>
        <v>8.6926604371752916</v>
      </c>
      <c r="N221" s="283">
        <f t="shared" si="46"/>
        <v>3.0391203580603872</v>
      </c>
      <c r="O221" s="378"/>
      <c r="P221" s="532">
        <f t="shared" si="47"/>
        <v>2.602933859173362E-2</v>
      </c>
      <c r="Q221" s="520">
        <f t="shared" si="48"/>
        <v>-2.6029338591740725E-2</v>
      </c>
      <c r="R221" s="313"/>
      <c r="S221" s="256">
        <f t="shared" si="49"/>
        <v>8.6926604371752916</v>
      </c>
      <c r="T221" s="256">
        <f t="shared" si="50"/>
        <v>3.0391203580603872</v>
      </c>
      <c r="U221" s="364">
        <f t="shared" si="37"/>
        <v>18.999999998922998</v>
      </c>
    </row>
    <row r="222" spans="1:21" ht="11.25" x14ac:dyDescent="0.2">
      <c r="A222" s="234"/>
      <c r="B222" s="417">
        <v>19.099999998917301</v>
      </c>
      <c r="C222" s="130"/>
      <c r="D222" s="328">
        <f t="shared" si="38"/>
        <v>13.505739519897475</v>
      </c>
      <c r="E222" s="328">
        <f t="shared" si="39"/>
        <v>1.8240499997932046E-2</v>
      </c>
      <c r="F222" s="376">
        <f t="shared" si="40"/>
        <v>0.48256864686183276</v>
      </c>
      <c r="G222" s="316">
        <f t="shared" si="41"/>
        <v>0.68529897723707023</v>
      </c>
      <c r="H222" s="316">
        <f t="shared" si="42"/>
        <v>0.31470102276292977</v>
      </c>
      <c r="I222" s="316"/>
      <c r="J222" s="316">
        <f t="shared" si="43"/>
        <v>0.34751125166285801</v>
      </c>
      <c r="K222" s="316">
        <f t="shared" si="44"/>
        <v>0.63589636649963677</v>
      </c>
      <c r="L222" s="121"/>
      <c r="M222" s="325">
        <f t="shared" si="45"/>
        <v>8.7186897757670252</v>
      </c>
      <c r="N222" s="283">
        <f t="shared" si="46"/>
        <v>3.0651496966521279</v>
      </c>
      <c r="O222" s="378"/>
      <c r="P222" s="532">
        <f t="shared" si="47"/>
        <v>2.6052203008298136E-2</v>
      </c>
      <c r="Q222" s="520">
        <f t="shared" si="48"/>
        <v>-2.6052203008291031E-2</v>
      </c>
      <c r="R222" s="313"/>
      <c r="S222" s="256">
        <f t="shared" si="49"/>
        <v>8.7186897757670252</v>
      </c>
      <c r="T222" s="256">
        <f t="shared" si="50"/>
        <v>3.0651496966521279</v>
      </c>
      <c r="U222" s="364">
        <f t="shared" si="37"/>
        <v>19.099999998917301</v>
      </c>
    </row>
    <row r="223" spans="1:21" ht="11.25" x14ac:dyDescent="0.2">
      <c r="A223" s="234"/>
      <c r="B223" s="417">
        <v>19.199999998911601</v>
      </c>
      <c r="C223" s="130"/>
      <c r="D223" s="328">
        <f t="shared" si="38"/>
        <v>13.576450198012099</v>
      </c>
      <c r="E223" s="328">
        <f t="shared" si="39"/>
        <v>1.8431999997910276E-2</v>
      </c>
      <c r="F223" s="376">
        <f t="shared" si="40"/>
        <v>0.48076053384999845</v>
      </c>
      <c r="G223" s="316">
        <f t="shared" si="41"/>
        <v>0.68465664863182263</v>
      </c>
      <c r="H223" s="316">
        <f t="shared" si="42"/>
        <v>0.31534335136817737</v>
      </c>
      <c r="I223" s="316"/>
      <c r="J223" s="316">
        <f t="shared" si="43"/>
        <v>0.34499603186987748</v>
      </c>
      <c r="K223" s="316">
        <f t="shared" si="44"/>
        <v>0.63495132304126289</v>
      </c>
      <c r="L223" s="121"/>
      <c r="M223" s="325">
        <f t="shared" si="45"/>
        <v>8.7447419787753233</v>
      </c>
      <c r="N223" s="283">
        <f t="shared" si="46"/>
        <v>3.0912018996604189</v>
      </c>
      <c r="O223" s="378"/>
      <c r="P223" s="532">
        <f t="shared" si="47"/>
        <v>2.6074718702304267E-2</v>
      </c>
      <c r="Q223" s="520">
        <f t="shared" si="48"/>
        <v>-2.6074718702304267E-2</v>
      </c>
      <c r="R223" s="313"/>
      <c r="S223" s="256">
        <f t="shared" si="49"/>
        <v>8.7447419787753233</v>
      </c>
      <c r="T223" s="256">
        <f t="shared" si="50"/>
        <v>3.0912018996604189</v>
      </c>
      <c r="U223" s="364">
        <f t="shared" ref="U223:U286" si="51">B223</f>
        <v>19.199999998911601</v>
      </c>
    </row>
    <row r="224" spans="1:21" ht="11.25" x14ac:dyDescent="0.2">
      <c r="A224" s="234"/>
      <c r="B224" s="417">
        <v>19.2999999989059</v>
      </c>
      <c r="C224" s="130"/>
      <c r="D224" s="328">
        <f t="shared" ref="D224:D287" si="52">B224*SQRT(E$8/360)</f>
        <v>13.647160876126723</v>
      </c>
      <c r="E224" s="328">
        <f t="shared" ref="E224:E287" si="53">((B224/100)^2)/2</f>
        <v>1.8624499997888389E-2</v>
      </c>
      <c r="F224" s="376">
        <f t="shared" ref="F224:F287" si="54">(LN($E$4/$E$5)+(($F$7-$F$6+E224)*$F$8))/(D224/100)</f>
        <v>0.47897482152627202</v>
      </c>
      <c r="G224" s="316">
        <f t="shared" ref="G224:G287" si="55">NORMSDIST(F224)</f>
        <v>0.68402172955925111</v>
      </c>
      <c r="H224" s="316">
        <f t="shared" ref="H224:H287" si="56">1-G224</f>
        <v>0.31597827044074889</v>
      </c>
      <c r="I224" s="316"/>
      <c r="J224" s="316">
        <f t="shared" ref="J224:J287" si="57">F224-(D224/100)</f>
        <v>0.34250321276500478</v>
      </c>
      <c r="K224" s="316">
        <f t="shared" ref="K224:K287" si="58">NORMSDIST(J224)</f>
        <v>0.63401388669641101</v>
      </c>
      <c r="L224" s="121"/>
      <c r="M224" s="325">
        <f t="shared" ref="M224:M287" si="59">($E$4*$G$6*G224)-($E$5*$G$7*K224)</f>
        <v>8.7708166974776276</v>
      </c>
      <c r="N224" s="283">
        <f t="shared" ref="N224:N287" si="60">M224+($E$5*$G$7)-($E$4*$G$6)</f>
        <v>3.1172766183627232</v>
      </c>
      <c r="O224" s="378"/>
      <c r="P224" s="532">
        <f t="shared" ref="P224:P287" si="61">M225-M224</f>
        <v>2.6096892278594908E-2</v>
      </c>
      <c r="Q224" s="520">
        <f t="shared" ref="Q224:Q287" si="62">-(N225-N224)</f>
        <v>-2.6096892278587802E-2</v>
      </c>
      <c r="R224" s="313"/>
      <c r="S224" s="256">
        <f t="shared" ref="S224:S287" si="63">M224</f>
        <v>8.7708166974776276</v>
      </c>
      <c r="T224" s="256">
        <f t="shared" ref="T224:T287" si="64">N224</f>
        <v>3.1172766183627232</v>
      </c>
      <c r="U224" s="364">
        <f t="shared" si="51"/>
        <v>19.2999999989059</v>
      </c>
    </row>
    <row r="225" spans="1:21" ht="11.25" x14ac:dyDescent="0.2">
      <c r="A225" s="234"/>
      <c r="B225" s="417">
        <v>19.399999998900199</v>
      </c>
      <c r="C225" s="130"/>
      <c r="D225" s="328">
        <f t="shared" si="52"/>
        <v>13.717871554241347</v>
      </c>
      <c r="E225" s="328">
        <f t="shared" si="53"/>
        <v>1.8817999997866389E-2</v>
      </c>
      <c r="F225" s="376">
        <f t="shared" si="54"/>
        <v>0.47721116348826015</v>
      </c>
      <c r="G225" s="316">
        <f t="shared" si="55"/>
        <v>0.6833941187311835</v>
      </c>
      <c r="H225" s="316">
        <f t="shared" si="56"/>
        <v>0.3166058812688165</v>
      </c>
      <c r="I225" s="316"/>
      <c r="J225" s="316">
        <f t="shared" si="57"/>
        <v>0.34003244794584669</v>
      </c>
      <c r="K225" s="316">
        <f t="shared" si="58"/>
        <v>0.63308395382606708</v>
      </c>
      <c r="L225" s="121"/>
      <c r="M225" s="325">
        <f t="shared" si="59"/>
        <v>8.7969135897562225</v>
      </c>
      <c r="N225" s="283">
        <f t="shared" si="60"/>
        <v>3.143373510641311</v>
      </c>
      <c r="O225" s="378"/>
      <c r="P225" s="532">
        <f t="shared" si="61"/>
        <v>2.6118730187675965E-2</v>
      </c>
      <c r="Q225" s="520">
        <f t="shared" si="62"/>
        <v>-2.6118730187675965E-2</v>
      </c>
      <c r="R225" s="313"/>
      <c r="S225" s="256">
        <f t="shared" si="63"/>
        <v>8.7969135897562225</v>
      </c>
      <c r="T225" s="256">
        <f t="shared" si="64"/>
        <v>3.143373510641311</v>
      </c>
      <c r="U225" s="364">
        <f t="shared" si="51"/>
        <v>19.399999998900199</v>
      </c>
    </row>
    <row r="226" spans="1:21" ht="11.25" x14ac:dyDescent="0.2">
      <c r="A226" s="234"/>
      <c r="B226" s="417">
        <v>19.499999998894499</v>
      </c>
      <c r="C226" s="130"/>
      <c r="D226" s="328">
        <f t="shared" si="52"/>
        <v>13.788582232355971</v>
      </c>
      <c r="E226" s="328">
        <f t="shared" si="53"/>
        <v>1.9012499997844271E-2</v>
      </c>
      <c r="F226" s="376">
        <f t="shared" si="54"/>
        <v>0.47546922043925932</v>
      </c>
      <c r="G226" s="316">
        <f t="shared" si="55"/>
        <v>0.68277371661406172</v>
      </c>
      <c r="H226" s="316">
        <f t="shared" si="56"/>
        <v>0.31722628338593828</v>
      </c>
      <c r="I226" s="316"/>
      <c r="J226" s="316">
        <f t="shared" si="57"/>
        <v>0.3375833981156996</v>
      </c>
      <c r="K226" s="316">
        <f t="shared" si="58"/>
        <v>0.63216142258121077</v>
      </c>
      <c r="L226" s="121"/>
      <c r="M226" s="325">
        <f t="shared" si="59"/>
        <v>8.8230323199438985</v>
      </c>
      <c r="N226" s="283">
        <f t="shared" si="60"/>
        <v>3.169492240828987</v>
      </c>
      <c r="O226" s="378"/>
      <c r="P226" s="532">
        <f t="shared" si="61"/>
        <v>2.6140238729880139E-2</v>
      </c>
      <c r="Q226" s="520">
        <f t="shared" si="62"/>
        <v>-2.6140238729880139E-2</v>
      </c>
      <c r="R226" s="313"/>
      <c r="S226" s="256">
        <f t="shared" si="63"/>
        <v>8.8230323199438985</v>
      </c>
      <c r="T226" s="256">
        <f t="shared" si="64"/>
        <v>3.169492240828987</v>
      </c>
      <c r="U226" s="364">
        <f t="shared" si="51"/>
        <v>19.499999998894499</v>
      </c>
    </row>
    <row r="227" spans="1:21" ht="11.25" x14ac:dyDescent="0.2">
      <c r="A227" s="234"/>
      <c r="B227" s="417">
        <v>19.599999998888801</v>
      </c>
      <c r="C227" s="130"/>
      <c r="D227" s="328">
        <f t="shared" si="52"/>
        <v>13.859292910470597</v>
      </c>
      <c r="E227" s="328">
        <f t="shared" si="53"/>
        <v>1.9207999997822051E-2</v>
      </c>
      <c r="F227" s="376">
        <f t="shared" si="54"/>
        <v>0.47374866000698862</v>
      </c>
      <c r="G227" s="316">
        <f t="shared" si="55"/>
        <v>0.68216042539339938</v>
      </c>
      <c r="H227" s="316">
        <f t="shared" si="56"/>
        <v>0.31783957460660062</v>
      </c>
      <c r="I227" s="316"/>
      <c r="J227" s="316">
        <f t="shared" si="57"/>
        <v>0.33515573090228268</v>
      </c>
      <c r="K227" s="316">
        <f t="shared" si="58"/>
        <v>0.63124619286675532</v>
      </c>
      <c r="L227" s="121"/>
      <c r="M227" s="325">
        <f t="shared" si="59"/>
        <v>8.8491725586737786</v>
      </c>
      <c r="N227" s="283">
        <f t="shared" si="60"/>
        <v>3.1956324795588671</v>
      </c>
      <c r="O227" s="378"/>
      <c r="P227" s="532">
        <f t="shared" si="61"/>
        <v>2.6161424059772287E-2</v>
      </c>
      <c r="Q227" s="520">
        <f t="shared" si="62"/>
        <v>-2.6161424059779392E-2</v>
      </c>
      <c r="R227" s="313"/>
      <c r="S227" s="256">
        <f t="shared" si="63"/>
        <v>8.8491725586737786</v>
      </c>
      <c r="T227" s="256">
        <f t="shared" si="64"/>
        <v>3.1956324795588671</v>
      </c>
      <c r="U227" s="364">
        <f t="shared" si="51"/>
        <v>19.599999998888801</v>
      </c>
    </row>
    <row r="228" spans="1:21" ht="11.25" x14ac:dyDescent="0.2">
      <c r="A228" s="234"/>
      <c r="B228" s="417">
        <v>19.699999998883101</v>
      </c>
      <c r="C228" s="130"/>
      <c r="D228" s="328">
        <f t="shared" si="52"/>
        <v>13.930003588585221</v>
      </c>
      <c r="E228" s="328">
        <f t="shared" si="53"/>
        <v>1.9404499997799706E-2</v>
      </c>
      <c r="F228" s="376">
        <f t="shared" si="54"/>
        <v>0.47204915656784346</v>
      </c>
      <c r="G228" s="316">
        <f t="shared" si="55"/>
        <v>0.68155414893902044</v>
      </c>
      <c r="H228" s="316">
        <f t="shared" si="56"/>
        <v>0.31844585106097956</v>
      </c>
      <c r="I228" s="316"/>
      <c r="J228" s="316">
        <f t="shared" si="57"/>
        <v>0.33274912068199125</v>
      </c>
      <c r="K228" s="316">
        <f t="shared" si="58"/>
        <v>0.63033816630626938</v>
      </c>
      <c r="L228" s="121"/>
      <c r="M228" s="325">
        <f t="shared" si="59"/>
        <v>8.8753339827335509</v>
      </c>
      <c r="N228" s="283">
        <f t="shared" si="60"/>
        <v>3.2217939036186465</v>
      </c>
      <c r="O228" s="378"/>
      <c r="P228" s="532">
        <f t="shared" si="61"/>
        <v>2.6182292189574241E-2</v>
      </c>
      <c r="Q228" s="520">
        <f t="shared" si="62"/>
        <v>-2.6182292189574241E-2</v>
      </c>
      <c r="R228" s="313"/>
      <c r="S228" s="256">
        <f t="shared" si="63"/>
        <v>8.8753339827335509</v>
      </c>
      <c r="T228" s="256">
        <f t="shared" si="64"/>
        <v>3.2217939036186465</v>
      </c>
      <c r="U228" s="364">
        <f t="shared" si="51"/>
        <v>19.699999998883101</v>
      </c>
    </row>
    <row r="229" spans="1:21" ht="11.25" x14ac:dyDescent="0.2">
      <c r="A229" s="234"/>
      <c r="B229" s="417">
        <v>19.7999999988774</v>
      </c>
      <c r="C229" s="130"/>
      <c r="D229" s="328">
        <f t="shared" si="52"/>
        <v>14.000714266699845</v>
      </c>
      <c r="E229" s="328">
        <f t="shared" si="53"/>
        <v>1.9601999997777248E-2</v>
      </c>
      <c r="F229" s="376">
        <f t="shared" si="54"/>
        <v>0.4703703910764731</v>
      </c>
      <c r="G229" s="316">
        <f t="shared" si="55"/>
        <v>0.68095479277105975</v>
      </c>
      <c r="H229" s="316">
        <f t="shared" si="56"/>
        <v>0.31904520722894025</v>
      </c>
      <c r="I229" s="316"/>
      <c r="J229" s="316">
        <f t="shared" si="57"/>
        <v>0.33036324840947462</v>
      </c>
      <c r="K229" s="316">
        <f t="shared" si="58"/>
        <v>0.62943724620746777</v>
      </c>
      <c r="L229" s="121"/>
      <c r="M229" s="325">
        <f t="shared" si="59"/>
        <v>8.9015162749231251</v>
      </c>
      <c r="N229" s="283">
        <f t="shared" si="60"/>
        <v>3.2479761958082207</v>
      </c>
      <c r="O229" s="378"/>
      <c r="P229" s="532">
        <f t="shared" si="61"/>
        <v>2.620284899346359E-2</v>
      </c>
      <c r="Q229" s="520">
        <f t="shared" si="62"/>
        <v>-2.620284899346359E-2</v>
      </c>
      <c r="R229" s="313"/>
      <c r="S229" s="256">
        <f t="shared" si="63"/>
        <v>8.9015162749231251</v>
      </c>
      <c r="T229" s="256">
        <f t="shared" si="64"/>
        <v>3.2479761958082207</v>
      </c>
      <c r="U229" s="364">
        <f t="shared" si="51"/>
        <v>19.7999999988774</v>
      </c>
    </row>
    <row r="230" spans="1:21" ht="11.25" x14ac:dyDescent="0.2">
      <c r="A230" s="234"/>
      <c r="B230" s="417">
        <v>19.899999998871699</v>
      </c>
      <c r="C230" s="130"/>
      <c r="D230" s="328">
        <f t="shared" si="52"/>
        <v>14.071424944814467</v>
      </c>
      <c r="E230" s="328">
        <f t="shared" si="53"/>
        <v>1.980049999775468E-2</v>
      </c>
      <c r="F230" s="376">
        <f t="shared" si="54"/>
        <v>0.46871205090049939</v>
      </c>
      <c r="G230" s="316">
        <f t="shared" si="55"/>
        <v>0.68036226402671252</v>
      </c>
      <c r="H230" s="316">
        <f t="shared" si="56"/>
        <v>0.31963773597328748</v>
      </c>
      <c r="I230" s="316"/>
      <c r="J230" s="316">
        <f t="shared" si="57"/>
        <v>0.32799780145235469</v>
      </c>
      <c r="K230" s="316">
        <f t="shared" si="58"/>
        <v>0.62854333752845237</v>
      </c>
      <c r="L230" s="121"/>
      <c r="M230" s="325">
        <f t="shared" si="59"/>
        <v>8.9277191239165887</v>
      </c>
      <c r="N230" s="283">
        <f t="shared" si="60"/>
        <v>3.2741790448016843</v>
      </c>
      <c r="O230" s="378"/>
      <c r="P230" s="532">
        <f t="shared" si="61"/>
        <v>2.6223100211119288E-2</v>
      </c>
      <c r="Q230" s="520">
        <f t="shared" si="62"/>
        <v>-2.6223100211126393E-2</v>
      </c>
      <c r="R230" s="313"/>
      <c r="S230" s="256">
        <f t="shared" si="63"/>
        <v>8.9277191239165887</v>
      </c>
      <c r="T230" s="256">
        <f t="shared" si="64"/>
        <v>3.2741790448016843</v>
      </c>
      <c r="U230" s="364">
        <f t="shared" si="51"/>
        <v>19.899999998871699</v>
      </c>
    </row>
    <row r="231" spans="1:21" ht="11.25" x14ac:dyDescent="0.2">
      <c r="A231" s="234"/>
      <c r="B231" s="417">
        <v>19.999999998865999</v>
      </c>
      <c r="C231" s="130"/>
      <c r="D231" s="328">
        <f t="shared" si="52"/>
        <v>14.142135622929091</v>
      </c>
      <c r="E231" s="328">
        <f t="shared" si="53"/>
        <v>1.9999999997731999E-2</v>
      </c>
      <c r="F231" s="376">
        <f t="shared" si="54"/>
        <v>0.46707382966019095</v>
      </c>
      <c r="G231" s="316">
        <f t="shared" si="55"/>
        <v>0.67977647142771436</v>
      </c>
      <c r="H231" s="316">
        <f t="shared" si="56"/>
        <v>0.32022352857228564</v>
      </c>
      <c r="I231" s="316"/>
      <c r="J231" s="316">
        <f t="shared" si="57"/>
        <v>0.32565247343090004</v>
      </c>
      <c r="K231" s="316">
        <f t="shared" si="58"/>
        <v>0.62765634684468874</v>
      </c>
      <c r="L231" s="121"/>
      <c r="M231" s="325">
        <f t="shared" si="59"/>
        <v>8.953942224127708</v>
      </c>
      <c r="N231" s="283">
        <f t="shared" si="60"/>
        <v>3.3004021450128107</v>
      </c>
      <c r="O231" s="378"/>
      <c r="P231" s="532">
        <f t="shared" si="61"/>
        <v>2.6243051451295685E-2</v>
      </c>
      <c r="Q231" s="520">
        <f t="shared" si="62"/>
        <v>-2.6243051451288579E-2</v>
      </c>
      <c r="R231" s="313"/>
      <c r="S231" s="256">
        <f t="shared" si="63"/>
        <v>8.953942224127708</v>
      </c>
      <c r="T231" s="256">
        <f t="shared" si="64"/>
        <v>3.3004021450128107</v>
      </c>
      <c r="U231" s="364">
        <f t="shared" si="51"/>
        <v>19.999999998865999</v>
      </c>
    </row>
    <row r="232" spans="1:21" ht="11.25" x14ac:dyDescent="0.2">
      <c r="A232" s="234"/>
      <c r="B232" s="417">
        <v>20.099999998860302</v>
      </c>
      <c r="C232" s="130"/>
      <c r="D232" s="328">
        <f t="shared" si="52"/>
        <v>14.212846301043717</v>
      </c>
      <c r="E232" s="328">
        <f t="shared" si="53"/>
        <v>2.0200499997709207E-2</v>
      </c>
      <c r="F232" s="376">
        <f t="shared" si="54"/>
        <v>0.46545542707292603</v>
      </c>
      <c r="G232" s="316">
        <f t="shared" si="55"/>
        <v>0.67919732524853726</v>
      </c>
      <c r="H232" s="316">
        <f t="shared" si="56"/>
        <v>0.32080267475146274</v>
      </c>
      <c r="I232" s="316"/>
      <c r="J232" s="316">
        <f t="shared" si="57"/>
        <v>0.32332696406248884</v>
      </c>
      <c r="K232" s="316">
        <f t="shared" si="58"/>
        <v>0.62677618231670373</v>
      </c>
      <c r="L232" s="121"/>
      <c r="M232" s="325">
        <f t="shared" si="59"/>
        <v>8.9801852755790037</v>
      </c>
      <c r="N232" s="283">
        <f t="shared" si="60"/>
        <v>3.3266451964640993</v>
      </c>
      <c r="O232" s="378"/>
      <c r="P232" s="532">
        <f t="shared" si="61"/>
        <v>2.6262708195375239E-2</v>
      </c>
      <c r="Q232" s="520">
        <f t="shared" si="62"/>
        <v>-2.6262708195375239E-2</v>
      </c>
      <c r="R232" s="313"/>
      <c r="S232" s="256">
        <f t="shared" si="63"/>
        <v>8.9801852755790037</v>
      </c>
      <c r="T232" s="256">
        <f t="shared" si="64"/>
        <v>3.3266451964640993</v>
      </c>
      <c r="U232" s="364">
        <f t="shared" si="51"/>
        <v>20.099999998860302</v>
      </c>
    </row>
    <row r="233" spans="1:21" ht="11.25" x14ac:dyDescent="0.2">
      <c r="A233" s="234"/>
      <c r="B233" s="417">
        <v>20.199999998854601</v>
      </c>
      <c r="C233" s="130"/>
      <c r="D233" s="328">
        <f t="shared" si="52"/>
        <v>14.283556979158341</v>
      </c>
      <c r="E233" s="328">
        <f t="shared" si="53"/>
        <v>2.0401999997686295E-2</v>
      </c>
      <c r="F233" s="376">
        <f t="shared" si="54"/>
        <v>0.46385654880227351</v>
      </c>
      <c r="G233" s="316">
        <f t="shared" si="55"/>
        <v>0.67862473728528594</v>
      </c>
      <c r="H233" s="316">
        <f t="shared" si="56"/>
        <v>0.32137526271471406</v>
      </c>
      <c r="I233" s="316"/>
      <c r="J233" s="316">
        <f t="shared" si="57"/>
        <v>0.3210209790106901</v>
      </c>
      <c r="K233" s="316">
        <f t="shared" si="58"/>
        <v>0.62590275365848713</v>
      </c>
      <c r="L233" s="121"/>
      <c r="M233" s="325">
        <f t="shared" si="59"/>
        <v>9.0064479837743789</v>
      </c>
      <c r="N233" s="283">
        <f t="shared" si="60"/>
        <v>3.3529079046594745</v>
      </c>
      <c r="O233" s="378"/>
      <c r="P233" s="532">
        <f t="shared" si="61"/>
        <v>2.628207580077202E-2</v>
      </c>
      <c r="Q233" s="520">
        <f t="shared" si="62"/>
        <v>-2.6282075800764915E-2</v>
      </c>
      <c r="R233" s="313"/>
      <c r="S233" s="256">
        <f t="shared" si="63"/>
        <v>9.0064479837743789</v>
      </c>
      <c r="T233" s="256">
        <f t="shared" si="64"/>
        <v>3.3529079046594745</v>
      </c>
      <c r="U233" s="364">
        <f t="shared" si="51"/>
        <v>20.199999998854601</v>
      </c>
    </row>
    <row r="234" spans="1:21" ht="11.25" x14ac:dyDescent="0.2">
      <c r="A234" s="234"/>
      <c r="B234" s="417">
        <v>20.2999999988489</v>
      </c>
      <c r="C234" s="130"/>
      <c r="D234" s="328">
        <f t="shared" si="52"/>
        <v>14.354267657272965</v>
      </c>
      <c r="E234" s="328">
        <f t="shared" si="53"/>
        <v>2.0604499997663266E-2</v>
      </c>
      <c r="F234" s="376">
        <f t="shared" si="54"/>
        <v>0.46227690631153451</v>
      </c>
      <c r="G234" s="316">
        <f t="shared" si="55"/>
        <v>0.67805862082527835</v>
      </c>
      <c r="H234" s="316">
        <f t="shared" si="56"/>
        <v>0.32194137917472165</v>
      </c>
      <c r="I234" s="316"/>
      <c r="J234" s="316">
        <f t="shared" si="57"/>
        <v>0.31873422973880483</v>
      </c>
      <c r="K234" s="316">
        <f t="shared" si="58"/>
        <v>0.62503597210658302</v>
      </c>
      <c r="L234" s="121"/>
      <c r="M234" s="325">
        <f t="shared" si="59"/>
        <v>9.032730059575151</v>
      </c>
      <c r="N234" s="283">
        <f t="shared" si="60"/>
        <v>3.3791899804602394</v>
      </c>
      <c r="O234" s="378"/>
      <c r="P234" s="532">
        <f t="shared" si="61"/>
        <v>2.6301159504065197E-2</v>
      </c>
      <c r="Q234" s="520">
        <f t="shared" si="62"/>
        <v>-2.6301159504072302E-2</v>
      </c>
      <c r="R234" s="313"/>
      <c r="S234" s="256">
        <f t="shared" si="63"/>
        <v>9.032730059575151</v>
      </c>
      <c r="T234" s="256">
        <f t="shared" si="64"/>
        <v>3.3791899804602394</v>
      </c>
      <c r="U234" s="364">
        <f t="shared" si="51"/>
        <v>20.2999999988489</v>
      </c>
    </row>
    <row r="235" spans="1:21" ht="11.25" x14ac:dyDescent="0.2">
      <c r="A235" s="234"/>
      <c r="B235" s="417">
        <v>20.399999998843199</v>
      </c>
      <c r="C235" s="130"/>
      <c r="D235" s="328">
        <f t="shared" si="52"/>
        <v>14.424978335387589</v>
      </c>
      <c r="E235" s="328">
        <f t="shared" si="53"/>
        <v>2.0807999997640127E-2</v>
      </c>
      <c r="F235" s="376">
        <f t="shared" si="54"/>
        <v>0.46071621672159258</v>
      </c>
      <c r="G235" s="316">
        <f t="shared" si="55"/>
        <v>0.67749889061729585</v>
      </c>
      <c r="H235" s="316">
        <f t="shared" si="56"/>
        <v>0.32250110938270415</v>
      </c>
      <c r="I235" s="316"/>
      <c r="J235" s="316">
        <f t="shared" si="57"/>
        <v>0.31646643336771668</v>
      </c>
      <c r="K235" s="316">
        <f t="shared" si="58"/>
        <v>0.62417575038985618</v>
      </c>
      <c r="L235" s="121"/>
      <c r="M235" s="325">
        <f t="shared" si="59"/>
        <v>9.0590312190792162</v>
      </c>
      <c r="N235" s="283">
        <f t="shared" si="60"/>
        <v>3.4054911399643117</v>
      </c>
      <c r="O235" s="378"/>
      <c r="P235" s="532">
        <f t="shared" si="61"/>
        <v>2.6319964424466491E-2</v>
      </c>
      <c r="Q235" s="520">
        <f t="shared" si="62"/>
        <v>-2.6319964424459386E-2</v>
      </c>
      <c r="R235" s="313"/>
      <c r="S235" s="256">
        <f t="shared" si="63"/>
        <v>9.0590312190792162</v>
      </c>
      <c r="T235" s="256">
        <f t="shared" si="64"/>
        <v>3.4054911399643117</v>
      </c>
      <c r="U235" s="364">
        <f t="shared" si="51"/>
        <v>20.399999998843199</v>
      </c>
    </row>
    <row r="236" spans="1:21" ht="11.25" x14ac:dyDescent="0.2">
      <c r="A236" s="234"/>
      <c r="B236" s="417">
        <v>20.499999998837499</v>
      </c>
      <c r="C236" s="130"/>
      <c r="D236" s="328">
        <f t="shared" si="52"/>
        <v>14.495689013502213</v>
      </c>
      <c r="E236" s="328">
        <f t="shared" si="53"/>
        <v>2.1012499997616872E-2</v>
      </c>
      <c r="F236" s="376">
        <f t="shared" si="54"/>
        <v>0.45917420267292403</v>
      </c>
      <c r="G236" s="316">
        <f t="shared" si="55"/>
        <v>0.67694546284248958</v>
      </c>
      <c r="H236" s="316">
        <f t="shared" si="56"/>
        <v>0.32305453715751042</v>
      </c>
      <c r="I236" s="316"/>
      <c r="J236" s="316">
        <f t="shared" si="57"/>
        <v>0.31421731253790186</v>
      </c>
      <c r="K236" s="316">
        <f t="shared" si="58"/>
        <v>0.62332200269991911</v>
      </c>
      <c r="L236" s="121"/>
      <c r="M236" s="325">
        <f t="shared" si="59"/>
        <v>9.0853511835036826</v>
      </c>
      <c r="N236" s="283">
        <f t="shared" si="60"/>
        <v>3.4318111043887711</v>
      </c>
      <c r="O236" s="378"/>
      <c r="P236" s="532">
        <f t="shared" si="61"/>
        <v>2.63384955667334E-2</v>
      </c>
      <c r="Q236" s="520">
        <f t="shared" si="62"/>
        <v>-2.63384955667334E-2</v>
      </c>
      <c r="R236" s="313"/>
      <c r="S236" s="256">
        <f t="shared" si="63"/>
        <v>9.0853511835036826</v>
      </c>
      <c r="T236" s="256">
        <f t="shared" si="64"/>
        <v>3.4318111043887711</v>
      </c>
      <c r="U236" s="364">
        <f t="shared" si="51"/>
        <v>20.499999998837499</v>
      </c>
    </row>
    <row r="237" spans="1:21" ht="11.25" x14ac:dyDescent="0.2">
      <c r="A237" s="234"/>
      <c r="B237" s="417">
        <v>20.599999998831802</v>
      </c>
      <c r="C237" s="130"/>
      <c r="D237" s="328">
        <f t="shared" si="52"/>
        <v>14.566399691616839</v>
      </c>
      <c r="E237" s="328">
        <f t="shared" si="53"/>
        <v>2.1217999997593513E-2</v>
      </c>
      <c r="F237" s="376">
        <f t="shared" si="54"/>
        <v>0.45765059219162679</v>
      </c>
      <c r="G237" s="316">
        <f t="shared" si="55"/>
        <v>0.67639825508592577</v>
      </c>
      <c r="H237" s="316">
        <f t="shared" si="56"/>
        <v>0.32360174491407423</v>
      </c>
      <c r="I237" s="316"/>
      <c r="J237" s="316">
        <f t="shared" si="57"/>
        <v>0.31198659527545841</v>
      </c>
      <c r="K237" s="316">
        <f t="shared" si="58"/>
        <v>0.62247464466220359</v>
      </c>
      <c r="L237" s="121"/>
      <c r="M237" s="325">
        <f t="shared" si="59"/>
        <v>9.111689679070416</v>
      </c>
      <c r="N237" s="283">
        <f t="shared" si="60"/>
        <v>3.4581495999555045</v>
      </c>
      <c r="O237" s="378"/>
      <c r="P237" s="532">
        <f t="shared" si="61"/>
        <v>2.6356757824054E-2</v>
      </c>
      <c r="Q237" s="520">
        <f t="shared" si="62"/>
        <v>-2.6356757824061106E-2</v>
      </c>
      <c r="R237" s="313"/>
      <c r="S237" s="256">
        <f t="shared" si="63"/>
        <v>9.111689679070416</v>
      </c>
      <c r="T237" s="256">
        <f t="shared" si="64"/>
        <v>3.4581495999555045</v>
      </c>
      <c r="U237" s="364">
        <f t="shared" si="51"/>
        <v>20.599999998831802</v>
      </c>
    </row>
    <row r="238" spans="1:21" ht="11.25" x14ac:dyDescent="0.2">
      <c r="A238" s="234"/>
      <c r="B238" s="417">
        <v>20.699999998826101</v>
      </c>
      <c r="C238" s="130"/>
      <c r="D238" s="328">
        <f t="shared" si="52"/>
        <v>14.637110369731463</v>
      </c>
      <c r="E238" s="328">
        <f t="shared" si="53"/>
        <v>2.142449999757003E-2</v>
      </c>
      <c r="F238" s="376">
        <f t="shared" si="54"/>
        <v>0.4561451185593331</v>
      </c>
      <c r="G238" s="316">
        <f t="shared" si="55"/>
        <v>0.67585718630875768</v>
      </c>
      <c r="H238" s="316">
        <f t="shared" si="56"/>
        <v>0.32414281369124232</v>
      </c>
      <c r="I238" s="316"/>
      <c r="J238" s="316">
        <f t="shared" si="57"/>
        <v>0.3097740148620185</v>
      </c>
      <c r="K238" s="316">
        <f t="shared" si="58"/>
        <v>0.62163359330766521</v>
      </c>
      <c r="L238" s="121"/>
      <c r="M238" s="325">
        <f t="shared" si="59"/>
        <v>9.13804643689447</v>
      </c>
      <c r="N238" s="283">
        <f t="shared" si="60"/>
        <v>3.4845063577795656</v>
      </c>
      <c r="O238" s="378"/>
      <c r="P238" s="532">
        <f t="shared" si="61"/>
        <v>2.6374755981251496E-2</v>
      </c>
      <c r="Q238" s="520">
        <f t="shared" si="62"/>
        <v>-2.6374755981251496E-2</v>
      </c>
      <c r="R238" s="313"/>
      <c r="S238" s="256">
        <f t="shared" si="63"/>
        <v>9.13804643689447</v>
      </c>
      <c r="T238" s="256">
        <f t="shared" si="64"/>
        <v>3.4845063577795656</v>
      </c>
      <c r="U238" s="364">
        <f t="shared" si="51"/>
        <v>20.699999998826101</v>
      </c>
    </row>
    <row r="239" spans="1:21" ht="11.25" x14ac:dyDescent="0.2">
      <c r="A239" s="234"/>
      <c r="B239" s="417">
        <v>20.7999999988204</v>
      </c>
      <c r="C239" s="130"/>
      <c r="D239" s="328">
        <f t="shared" si="52"/>
        <v>14.707821047846087</v>
      </c>
      <c r="E239" s="328">
        <f t="shared" si="53"/>
        <v>2.1631999997546433E-2</v>
      </c>
      <c r="F239" s="376">
        <f t="shared" si="54"/>
        <v>0.45465752018687466</v>
      </c>
      <c r="G239" s="316">
        <f t="shared" si="55"/>
        <v>0.67532217682100992</v>
      </c>
      <c r="H239" s="316">
        <f t="shared" si="56"/>
        <v>0.32467782317899008</v>
      </c>
      <c r="I239" s="316"/>
      <c r="J239" s="316">
        <f t="shared" si="57"/>
        <v>0.3075793097084138</v>
      </c>
      <c r="K239" s="316">
        <f t="shared" si="58"/>
        <v>0.62079876704510462</v>
      </c>
      <c r="L239" s="121"/>
      <c r="M239" s="325">
        <f t="shared" si="59"/>
        <v>9.1644211928757215</v>
      </c>
      <c r="N239" s="283">
        <f t="shared" si="60"/>
        <v>3.5108811137608171</v>
      </c>
      <c r="O239" s="378"/>
      <c r="P239" s="532">
        <f t="shared" si="61"/>
        <v>2.6392494717413228E-2</v>
      </c>
      <c r="Q239" s="520">
        <f t="shared" si="62"/>
        <v>-2.6392494717413228E-2</v>
      </c>
      <c r="R239" s="313"/>
      <c r="S239" s="256">
        <f t="shared" si="63"/>
        <v>9.1644211928757215</v>
      </c>
      <c r="T239" s="256">
        <f t="shared" si="64"/>
        <v>3.5108811137608171</v>
      </c>
      <c r="U239" s="364">
        <f t="shared" si="51"/>
        <v>20.7999999988204</v>
      </c>
    </row>
    <row r="240" spans="1:21" ht="11.25" x14ac:dyDescent="0.2">
      <c r="A240" s="234"/>
      <c r="B240" s="417">
        <v>20.8999999988147</v>
      </c>
      <c r="C240" s="130"/>
      <c r="D240" s="328">
        <f t="shared" si="52"/>
        <v>14.778531725960711</v>
      </c>
      <c r="E240" s="328">
        <f t="shared" si="53"/>
        <v>2.1840499997522723E-2</v>
      </c>
      <c r="F240" s="376">
        <f t="shared" si="54"/>
        <v>0.45318754049157445</v>
      </c>
      <c r="G240" s="316">
        <f t="shared" si="55"/>
        <v>0.67479314825496073</v>
      </c>
      <c r="H240" s="316">
        <f t="shared" si="56"/>
        <v>0.32520685174503927</v>
      </c>
      <c r="I240" s="316"/>
      <c r="J240" s="316">
        <f t="shared" si="57"/>
        <v>0.30540222323196731</v>
      </c>
      <c r="K240" s="316">
        <f t="shared" si="58"/>
        <v>0.61997008563409328</v>
      </c>
      <c r="L240" s="121"/>
      <c r="M240" s="325">
        <f t="shared" si="59"/>
        <v>9.1908136875931348</v>
      </c>
      <c r="N240" s="283">
        <f t="shared" si="60"/>
        <v>3.5372736084782304</v>
      </c>
      <c r="O240" s="378"/>
      <c r="P240" s="532">
        <f t="shared" si="61"/>
        <v>2.6409978608661788E-2</v>
      </c>
      <c r="Q240" s="520">
        <f t="shared" si="62"/>
        <v>-2.6409978608668894E-2</v>
      </c>
      <c r="R240" s="313"/>
      <c r="S240" s="256">
        <f t="shared" si="63"/>
        <v>9.1908136875931348</v>
      </c>
      <c r="T240" s="256">
        <f t="shared" si="64"/>
        <v>3.5372736084782304</v>
      </c>
      <c r="U240" s="364">
        <f t="shared" si="51"/>
        <v>20.8999999988147</v>
      </c>
    </row>
    <row r="241" spans="1:21" ht="11.25" x14ac:dyDescent="0.2">
      <c r="A241" s="234"/>
      <c r="B241" s="417">
        <v>20.999999998808999</v>
      </c>
      <c r="C241" s="130"/>
      <c r="D241" s="328">
        <f t="shared" si="52"/>
        <v>14.849242404075333</v>
      </c>
      <c r="E241" s="328">
        <f t="shared" si="53"/>
        <v>2.2049999997498897E-2</v>
      </c>
      <c r="F241" s="376">
        <f t="shared" si="54"/>
        <v>0.45173492777804442</v>
      </c>
      <c r="G241" s="316">
        <f t="shared" si="55"/>
        <v>0.67427002353910914</v>
      </c>
      <c r="H241" s="316">
        <f t="shared" si="56"/>
        <v>0.32572997646089086</v>
      </c>
      <c r="I241" s="316"/>
      <c r="J241" s="316">
        <f t="shared" si="57"/>
        <v>0.30324250373729111</v>
      </c>
      <c r="K241" s="316">
        <f t="shared" si="58"/>
        <v>0.61914747015848937</v>
      </c>
      <c r="L241" s="121"/>
      <c r="M241" s="325">
        <f t="shared" si="59"/>
        <v>9.2172236662017966</v>
      </c>
      <c r="N241" s="283">
        <f t="shared" si="60"/>
        <v>3.5636835870868993</v>
      </c>
      <c r="O241" s="378"/>
      <c r="P241" s="532">
        <f t="shared" si="61"/>
        <v>2.6427212130826661E-2</v>
      </c>
      <c r="Q241" s="520">
        <f t="shared" si="62"/>
        <v>-2.642721213081245E-2</v>
      </c>
      <c r="R241" s="313"/>
      <c r="S241" s="256">
        <f t="shared" si="63"/>
        <v>9.2172236662017966</v>
      </c>
      <c r="T241" s="256">
        <f t="shared" si="64"/>
        <v>3.5636835870868993</v>
      </c>
      <c r="U241" s="364">
        <f t="shared" si="51"/>
        <v>20.999999998808999</v>
      </c>
    </row>
    <row r="242" spans="1:21" ht="11.25" x14ac:dyDescent="0.2">
      <c r="A242" s="234"/>
      <c r="B242" s="417">
        <v>21.099999998803298</v>
      </c>
      <c r="C242" s="130"/>
      <c r="D242" s="328">
        <f t="shared" si="52"/>
        <v>14.919953082189958</v>
      </c>
      <c r="E242" s="328">
        <f t="shared" si="53"/>
        <v>2.226049999747496E-2</v>
      </c>
      <c r="F242" s="376">
        <f t="shared" si="54"/>
        <v>0.45029943512237319</v>
      </c>
      <c r="G242" s="316">
        <f t="shared" si="55"/>
        <v>0.67375272687271348</v>
      </c>
      <c r="H242" s="316">
        <f t="shared" si="56"/>
        <v>0.32624727312728652</v>
      </c>
      <c r="I242" s="316"/>
      <c r="J242" s="316">
        <f t="shared" si="57"/>
        <v>0.30109990430047362</v>
      </c>
      <c r="K242" s="316">
        <f t="shared" si="58"/>
        <v>0.61833084300053165</v>
      </c>
      <c r="L242" s="121"/>
      <c r="M242" s="325">
        <f t="shared" si="59"/>
        <v>9.2436508783326232</v>
      </c>
      <c r="N242" s="283">
        <f t="shared" si="60"/>
        <v>3.5901107992177117</v>
      </c>
      <c r="O242" s="378"/>
      <c r="P242" s="532">
        <f t="shared" si="61"/>
        <v>2.6444199662023493E-2</v>
      </c>
      <c r="Q242" s="520">
        <f t="shared" si="62"/>
        <v>-2.6444199662023493E-2</v>
      </c>
      <c r="R242" s="313"/>
      <c r="S242" s="256">
        <f t="shared" si="63"/>
        <v>9.2436508783326232</v>
      </c>
      <c r="T242" s="256">
        <f t="shared" si="64"/>
        <v>3.5901107992177117</v>
      </c>
      <c r="U242" s="364">
        <f t="shared" si="51"/>
        <v>21.099999998803298</v>
      </c>
    </row>
    <row r="243" spans="1:21" ht="11.25" x14ac:dyDescent="0.2">
      <c r="A243" s="234"/>
      <c r="B243" s="417">
        <v>21.199999998797601</v>
      </c>
      <c r="C243" s="130"/>
      <c r="D243" s="328">
        <f t="shared" si="52"/>
        <v>14.990663760304583</v>
      </c>
      <c r="E243" s="328">
        <f t="shared" si="53"/>
        <v>2.2471999997450913E-2</v>
      </c>
      <c r="F243" s="376">
        <f t="shared" si="54"/>
        <v>0.44888082025959097</v>
      </c>
      <c r="G243" s="316">
        <f t="shared" si="55"/>
        <v>0.67324118370088903</v>
      </c>
      <c r="H243" s="316">
        <f t="shared" si="56"/>
        <v>0.32675881629911097</v>
      </c>
      <c r="I243" s="316"/>
      <c r="J243" s="316">
        <f t="shared" si="57"/>
        <v>0.29897418265654513</v>
      </c>
      <c r="K243" s="316">
        <f t="shared" si="58"/>
        <v>0.61752012781549714</v>
      </c>
      <c r="L243" s="121"/>
      <c r="M243" s="325">
        <f t="shared" si="59"/>
        <v>9.2700950779946467</v>
      </c>
      <c r="N243" s="283">
        <f t="shared" si="60"/>
        <v>3.6165549988797352</v>
      </c>
      <c r="O243" s="378"/>
      <c r="P243" s="532">
        <f t="shared" si="61"/>
        <v>2.646094548519784E-2</v>
      </c>
      <c r="Q243" s="520">
        <f t="shared" si="62"/>
        <v>-2.6460945485212051E-2</v>
      </c>
      <c r="R243" s="313"/>
      <c r="S243" s="256">
        <f t="shared" si="63"/>
        <v>9.2700950779946467</v>
      </c>
      <c r="T243" s="256">
        <f t="shared" si="64"/>
        <v>3.6165549988797352</v>
      </c>
      <c r="U243" s="364">
        <f t="shared" si="51"/>
        <v>21.199999998797601</v>
      </c>
    </row>
    <row r="244" spans="1:21" ht="11.25" x14ac:dyDescent="0.2">
      <c r="A244" s="234"/>
      <c r="B244" s="417">
        <v>21.2999999987919</v>
      </c>
      <c r="C244" s="130"/>
      <c r="D244" s="328">
        <f t="shared" si="52"/>
        <v>15.061374438419207</v>
      </c>
      <c r="E244" s="328">
        <f t="shared" si="53"/>
        <v>2.2684499997426746E-2</v>
      </c>
      <c r="F244" s="376">
        <f t="shared" si="54"/>
        <v>0.44747884547430516</v>
      </c>
      <c r="G244" s="316">
        <f t="shared" si="55"/>
        <v>0.67273532069025088</v>
      </c>
      <c r="H244" s="316">
        <f t="shared" si="56"/>
        <v>0.32726467930974912</v>
      </c>
      <c r="I244" s="316"/>
      <c r="J244" s="316">
        <f t="shared" si="57"/>
        <v>0.2968651010901131</v>
      </c>
      <c r="K244" s="316">
        <f t="shared" si="58"/>
        <v>0.61671524950691092</v>
      </c>
      <c r="L244" s="121"/>
      <c r="M244" s="325">
        <f t="shared" si="59"/>
        <v>9.2965560234798446</v>
      </c>
      <c r="N244" s="283">
        <f t="shared" si="60"/>
        <v>3.6430159443649472</v>
      </c>
      <c r="O244" s="378"/>
      <c r="P244" s="532">
        <f t="shared" si="61"/>
        <v>2.6477453790512584E-2</v>
      </c>
      <c r="Q244" s="520">
        <f t="shared" si="62"/>
        <v>-2.6477453790505479E-2</v>
      </c>
      <c r="R244" s="313"/>
      <c r="S244" s="256">
        <f t="shared" si="63"/>
        <v>9.2965560234798446</v>
      </c>
      <c r="T244" s="256">
        <f t="shared" si="64"/>
        <v>3.6430159443649472</v>
      </c>
      <c r="U244" s="364">
        <f t="shared" si="51"/>
        <v>21.2999999987919</v>
      </c>
    </row>
    <row r="245" spans="1:21" ht="11.25" x14ac:dyDescent="0.2">
      <c r="A245" s="234"/>
      <c r="B245" s="417">
        <v>21.3999999987862</v>
      </c>
      <c r="C245" s="130"/>
      <c r="D245" s="328">
        <f t="shared" si="52"/>
        <v>15.132085116533831</v>
      </c>
      <c r="E245" s="328">
        <f t="shared" si="53"/>
        <v>2.2897999997402472E-2</v>
      </c>
      <c r="F245" s="376">
        <f t="shared" si="54"/>
        <v>0.44609327749440114</v>
      </c>
      <c r="G245" s="316">
        <f t="shared" si="55"/>
        <v>0.6722350657050904</v>
      </c>
      <c r="H245" s="316">
        <f t="shared" si="56"/>
        <v>0.3277649342949096</v>
      </c>
      <c r="I245" s="316"/>
      <c r="J245" s="316">
        <f t="shared" si="57"/>
        <v>0.29477242632906286</v>
      </c>
      <c r="K245" s="316">
        <f t="shared" si="58"/>
        <v>0.61591613420229496</v>
      </c>
      <c r="L245" s="121"/>
      <c r="M245" s="325">
        <f t="shared" si="59"/>
        <v>9.3230334772703571</v>
      </c>
      <c r="N245" s="283">
        <f t="shared" si="60"/>
        <v>3.6694933981554527</v>
      </c>
      <c r="O245" s="378"/>
      <c r="P245" s="532">
        <f t="shared" si="61"/>
        <v>2.6493728677635886E-2</v>
      </c>
      <c r="Q245" s="520">
        <f t="shared" si="62"/>
        <v>-2.6493728677635886E-2</v>
      </c>
      <c r="R245" s="313"/>
      <c r="S245" s="256">
        <f t="shared" si="63"/>
        <v>9.3230334772703571</v>
      </c>
      <c r="T245" s="256">
        <f t="shared" si="64"/>
        <v>3.6694933981554527</v>
      </c>
      <c r="U245" s="364">
        <f t="shared" si="51"/>
        <v>21.3999999987862</v>
      </c>
    </row>
    <row r="246" spans="1:21" ht="11.25" x14ac:dyDescent="0.2">
      <c r="A246" s="234"/>
      <c r="B246" s="417">
        <v>21.499999998780499</v>
      </c>
      <c r="C246" s="130"/>
      <c r="D246" s="328">
        <f t="shared" si="52"/>
        <v>15.202795794648456</v>
      </c>
      <c r="E246" s="328">
        <f t="shared" si="53"/>
        <v>2.3112499997378074E-2</v>
      </c>
      <c r="F246" s="376">
        <f t="shared" si="54"/>
        <v>0.44472388738771096</v>
      </c>
      <c r="G246" s="316">
        <f t="shared" si="55"/>
        <v>0.67174034778407288</v>
      </c>
      <c r="H246" s="316">
        <f t="shared" si="56"/>
        <v>0.32825965221592712</v>
      </c>
      <c r="I246" s="316"/>
      <c r="J246" s="316">
        <f t="shared" si="57"/>
        <v>0.29269592944122641</v>
      </c>
      <c r="K246" s="316">
        <f t="shared" si="58"/>
        <v>0.61512270922944468</v>
      </c>
      <c r="L246" s="121"/>
      <c r="M246" s="325">
        <f t="shared" si="59"/>
        <v>9.349527205947993</v>
      </c>
      <c r="N246" s="283">
        <f t="shared" si="60"/>
        <v>3.6959871268330886</v>
      </c>
      <c r="O246" s="378"/>
      <c r="P246" s="532">
        <f t="shared" si="61"/>
        <v>2.650977415834177E-2</v>
      </c>
      <c r="Q246" s="520">
        <f t="shared" si="62"/>
        <v>-2.650977415834177E-2</v>
      </c>
      <c r="R246" s="313"/>
      <c r="S246" s="256">
        <f t="shared" si="63"/>
        <v>9.349527205947993</v>
      </c>
      <c r="T246" s="256">
        <f t="shared" si="64"/>
        <v>3.6959871268330886</v>
      </c>
      <c r="U246" s="364">
        <f t="shared" si="51"/>
        <v>21.499999998780499</v>
      </c>
    </row>
    <row r="247" spans="1:21" ht="11.25" x14ac:dyDescent="0.2">
      <c r="A247" s="234"/>
      <c r="B247" s="417">
        <v>21.599999998774798</v>
      </c>
      <c r="C247" s="130"/>
      <c r="D247" s="328">
        <f t="shared" si="52"/>
        <v>15.27350647276308</v>
      </c>
      <c r="E247" s="328">
        <f t="shared" si="53"/>
        <v>2.3327999997353566E-2</v>
      </c>
      <c r="F247" s="376">
        <f t="shared" si="54"/>
        <v>0.44337045046155082</v>
      </c>
      <c r="G247" s="316">
        <f t="shared" si="55"/>
        <v>0.67125109711744435</v>
      </c>
      <c r="H247" s="316">
        <f t="shared" si="56"/>
        <v>0.32874890288255565</v>
      </c>
      <c r="I247" s="316"/>
      <c r="J247" s="316">
        <f t="shared" si="57"/>
        <v>0.29063538573392</v>
      </c>
      <c r="K247" s="316">
        <f t="shared" si="58"/>
        <v>0.61433490309321936</v>
      </c>
      <c r="L247" s="121"/>
      <c r="M247" s="325">
        <f t="shared" si="59"/>
        <v>9.3760369801063348</v>
      </c>
      <c r="N247" s="283">
        <f t="shared" si="60"/>
        <v>3.7224969009914304</v>
      </c>
      <c r="O247" s="378"/>
      <c r="P247" s="532">
        <f t="shared" si="61"/>
        <v>2.6525594158215426E-2</v>
      </c>
      <c r="Q247" s="520">
        <f t="shared" si="62"/>
        <v>-2.6525594158215426E-2</v>
      </c>
      <c r="R247" s="313"/>
      <c r="S247" s="256">
        <f t="shared" si="63"/>
        <v>9.3760369801063348</v>
      </c>
      <c r="T247" s="256">
        <f t="shared" si="64"/>
        <v>3.7224969009914304</v>
      </c>
      <c r="U247" s="364">
        <f t="shared" si="51"/>
        <v>21.599999998774798</v>
      </c>
    </row>
    <row r="248" spans="1:21" ht="11.25" x14ac:dyDescent="0.2">
      <c r="A248" s="234"/>
      <c r="B248" s="417">
        <v>21.699999998769101</v>
      </c>
      <c r="C248" s="130"/>
      <c r="D248" s="328">
        <f t="shared" si="52"/>
        <v>15.344217150877705</v>
      </c>
      <c r="E248" s="328">
        <f t="shared" si="53"/>
        <v>2.3544499997328949E-2</v>
      </c>
      <c r="F248" s="376">
        <f t="shared" si="54"/>
        <v>0.44203274616503802</v>
      </c>
      <c r="G248" s="316">
        <f t="shared" si="55"/>
        <v>0.67076724502473628</v>
      </c>
      <c r="H248" s="316">
        <f t="shared" si="56"/>
        <v>0.32923275497526372</v>
      </c>
      <c r="I248" s="316"/>
      <c r="J248" s="316">
        <f t="shared" si="57"/>
        <v>0.28859057465626092</v>
      </c>
      <c r="K248" s="316">
        <f t="shared" si="58"/>
        <v>0.61355264545283827</v>
      </c>
      <c r="L248" s="121"/>
      <c r="M248" s="325">
        <f t="shared" si="59"/>
        <v>9.4025625742645502</v>
      </c>
      <c r="N248" s="283">
        <f t="shared" si="60"/>
        <v>3.7490224951496458</v>
      </c>
      <c r="O248" s="378"/>
      <c r="P248" s="532">
        <f t="shared" si="61"/>
        <v>2.654119251937459E-2</v>
      </c>
      <c r="Q248" s="520">
        <f t="shared" si="62"/>
        <v>-2.654119251937459E-2</v>
      </c>
      <c r="R248" s="313"/>
      <c r="S248" s="256">
        <f t="shared" si="63"/>
        <v>9.4025625742645502</v>
      </c>
      <c r="T248" s="256">
        <f t="shared" si="64"/>
        <v>3.7490224951496458</v>
      </c>
      <c r="U248" s="364">
        <f t="shared" si="51"/>
        <v>21.699999998769101</v>
      </c>
    </row>
    <row r="249" spans="1:21" ht="11.25" x14ac:dyDescent="0.2">
      <c r="A249" s="234"/>
      <c r="B249" s="417">
        <v>21.799999998763401</v>
      </c>
      <c r="C249" s="130"/>
      <c r="D249" s="328">
        <f t="shared" si="52"/>
        <v>15.414927828992329</v>
      </c>
      <c r="E249" s="328">
        <f t="shared" si="53"/>
        <v>2.3761999997304214E-2</v>
      </c>
      <c r="F249" s="376">
        <f t="shared" si="54"/>
        <v>0.44071055799409492</v>
      </c>
      <c r="G249" s="316">
        <f t="shared" si="55"/>
        <v>0.67028872393295547</v>
      </c>
      <c r="H249" s="316">
        <f t="shared" si="56"/>
        <v>0.32971127606704453</v>
      </c>
      <c r="I249" s="316"/>
      <c r="J249" s="316">
        <f t="shared" si="57"/>
        <v>0.28656127970417161</v>
      </c>
      <c r="K249" s="316">
        <f t="shared" si="58"/>
        <v>0.61277586709966636</v>
      </c>
      <c r="L249" s="121"/>
      <c r="M249" s="325">
        <f t="shared" si="59"/>
        <v>9.4291037667839248</v>
      </c>
      <c r="N249" s="283">
        <f t="shared" si="60"/>
        <v>3.7755636876690204</v>
      </c>
      <c r="O249" s="378"/>
      <c r="P249" s="532">
        <f t="shared" si="61"/>
        <v>2.6556573002167738E-2</v>
      </c>
      <c r="Q249" s="520">
        <f t="shared" si="62"/>
        <v>-2.6556573002167738E-2</v>
      </c>
      <c r="R249" s="313"/>
      <c r="S249" s="256">
        <f t="shared" si="63"/>
        <v>9.4291037667839248</v>
      </c>
      <c r="T249" s="256">
        <f t="shared" si="64"/>
        <v>3.7755636876690204</v>
      </c>
      <c r="U249" s="364">
        <f t="shared" si="51"/>
        <v>21.799999998763401</v>
      </c>
    </row>
    <row r="250" spans="1:21" ht="11.25" x14ac:dyDescent="0.2">
      <c r="A250" s="234"/>
      <c r="B250" s="417">
        <v>21.8999999987577</v>
      </c>
      <c r="C250" s="130"/>
      <c r="D250" s="328">
        <f t="shared" si="52"/>
        <v>15.485638507106954</v>
      </c>
      <c r="E250" s="328">
        <f t="shared" si="53"/>
        <v>2.3980499997279362E-2</v>
      </c>
      <c r="F250" s="376">
        <f t="shared" si="54"/>
        <v>0.43940367339905606</v>
      </c>
      <c r="G250" s="316">
        <f t="shared" si="55"/>
        <v>0.66981546735524955</v>
      </c>
      <c r="H250" s="316">
        <f t="shared" si="56"/>
        <v>0.33018453264475045</v>
      </c>
      <c r="I250" s="316"/>
      <c r="J250" s="316">
        <f t="shared" si="57"/>
        <v>0.28454728832798654</v>
      </c>
      <c r="K250" s="316">
        <f t="shared" si="58"/>
        <v>0.61200449993548234</v>
      </c>
      <c r="L250" s="121"/>
      <c r="M250" s="325">
        <f t="shared" si="59"/>
        <v>9.4556603397860925</v>
      </c>
      <c r="N250" s="283">
        <f t="shared" si="60"/>
        <v>3.8021202606711881</v>
      </c>
      <c r="O250" s="378"/>
      <c r="P250" s="532">
        <f t="shared" si="61"/>
        <v>2.6571739287447826E-2</v>
      </c>
      <c r="Q250" s="520">
        <f t="shared" si="62"/>
        <v>-2.6571739287447826E-2</v>
      </c>
      <c r="R250" s="313"/>
      <c r="S250" s="256">
        <f t="shared" si="63"/>
        <v>9.4556603397860925</v>
      </c>
      <c r="T250" s="256">
        <f t="shared" si="64"/>
        <v>3.8021202606711881</v>
      </c>
      <c r="U250" s="364">
        <f t="shared" si="51"/>
        <v>21.8999999987577</v>
      </c>
    </row>
    <row r="251" spans="1:21" ht="11.25" x14ac:dyDescent="0.2">
      <c r="A251" s="234"/>
      <c r="B251" s="417">
        <v>21.999999998751999</v>
      </c>
      <c r="C251" s="130"/>
      <c r="D251" s="328">
        <f t="shared" si="52"/>
        <v>15.556349185221578</v>
      </c>
      <c r="E251" s="328">
        <f t="shared" si="53"/>
        <v>2.4199999997254397E-2</v>
      </c>
      <c r="F251" s="376">
        <f t="shared" si="54"/>
        <v>0.43811188369479542</v>
      </c>
      <c r="G251" s="316">
        <f t="shared" si="55"/>
        <v>0.66934740987003616</v>
      </c>
      <c r="H251" s="316">
        <f t="shared" si="56"/>
        <v>0.33065259012996384</v>
      </c>
      <c r="I251" s="316"/>
      <c r="J251" s="316">
        <f t="shared" si="57"/>
        <v>0.28254839184257963</v>
      </c>
      <c r="K251" s="316">
        <f t="shared" si="58"/>
        <v>0.61123847695121558</v>
      </c>
      <c r="L251" s="121"/>
      <c r="M251" s="325">
        <f t="shared" si="59"/>
        <v>9.4822320790735404</v>
      </c>
      <c r="N251" s="283">
        <f t="shared" si="60"/>
        <v>3.828691999958636</v>
      </c>
      <c r="O251" s="378"/>
      <c r="P251" s="532">
        <f t="shared" si="61"/>
        <v>2.6586694978412595E-2</v>
      </c>
      <c r="Q251" s="520">
        <f t="shared" si="62"/>
        <v>-2.65866949784197E-2</v>
      </c>
      <c r="R251" s="313"/>
      <c r="S251" s="256">
        <f t="shared" si="63"/>
        <v>9.4822320790735404</v>
      </c>
      <c r="T251" s="256">
        <f t="shared" si="64"/>
        <v>3.828691999958636</v>
      </c>
      <c r="U251" s="364">
        <f t="shared" si="51"/>
        <v>21.999999998751999</v>
      </c>
    </row>
    <row r="252" spans="1:21" ht="11.25" x14ac:dyDescent="0.2">
      <c r="A252" s="234"/>
      <c r="B252" s="417">
        <v>22.099999998746299</v>
      </c>
      <c r="C252" s="130"/>
      <c r="D252" s="328">
        <f t="shared" si="52"/>
        <v>15.6270598633362</v>
      </c>
      <c r="E252" s="328">
        <f t="shared" si="53"/>
        <v>2.4420499997229318E-2</v>
      </c>
      <c r="F252" s="376">
        <f t="shared" si="54"/>
        <v>0.43683498397329346</v>
      </c>
      <c r="G252" s="316">
        <f t="shared" si="55"/>
        <v>0.66888448710058523</v>
      </c>
      <c r="H252" s="316">
        <f t="shared" si="56"/>
        <v>0.33111551289941477</v>
      </c>
      <c r="I252" s="316"/>
      <c r="J252" s="316">
        <f t="shared" si="57"/>
        <v>0.28056438533993144</v>
      </c>
      <c r="K252" s="316">
        <f t="shared" si="58"/>
        <v>0.61047773220614343</v>
      </c>
      <c r="L252" s="121"/>
      <c r="M252" s="325">
        <f t="shared" si="59"/>
        <v>9.508818774051953</v>
      </c>
      <c r="N252" s="283">
        <f t="shared" si="60"/>
        <v>3.8552786949370557</v>
      </c>
      <c r="O252" s="378"/>
      <c r="P252" s="532">
        <f t="shared" si="61"/>
        <v>2.6601443602515928E-2</v>
      </c>
      <c r="Q252" s="520">
        <f t="shared" si="62"/>
        <v>-2.6601443602515928E-2</v>
      </c>
      <c r="R252" s="313"/>
      <c r="S252" s="256">
        <f t="shared" si="63"/>
        <v>9.508818774051953</v>
      </c>
      <c r="T252" s="256">
        <f t="shared" si="64"/>
        <v>3.8552786949370557</v>
      </c>
      <c r="U252" s="364">
        <f t="shared" si="51"/>
        <v>22.099999998746299</v>
      </c>
    </row>
    <row r="253" spans="1:21" ht="11.25" x14ac:dyDescent="0.2">
      <c r="A253" s="234"/>
      <c r="B253" s="417">
        <v>22.199999998740601</v>
      </c>
      <c r="C253" s="130"/>
      <c r="D253" s="328">
        <f t="shared" si="52"/>
        <v>15.697770541450828</v>
      </c>
      <c r="E253" s="328">
        <f t="shared" si="53"/>
        <v>2.4641999997204136E-2</v>
      </c>
      <c r="F253" s="376">
        <f t="shared" si="54"/>
        <v>0.43557277301856689</v>
      </c>
      <c r="G253" s="316">
        <f t="shared" si="55"/>
        <v>0.66842663569504368</v>
      </c>
      <c r="H253" s="316">
        <f t="shared" si="56"/>
        <v>0.33157336430495632</v>
      </c>
      <c r="I253" s="316"/>
      <c r="J253" s="316">
        <f t="shared" si="57"/>
        <v>0.27859506760405861</v>
      </c>
      <c r="K253" s="316">
        <f t="shared" si="58"/>
        <v>0.60972220080753581</v>
      </c>
      <c r="L253" s="121"/>
      <c r="M253" s="325">
        <f t="shared" si="59"/>
        <v>9.5354202176544689</v>
      </c>
      <c r="N253" s="283">
        <f t="shared" si="60"/>
        <v>3.8818801385395716</v>
      </c>
      <c r="O253" s="378"/>
      <c r="P253" s="532">
        <f t="shared" si="61"/>
        <v>2.6615988613635011E-2</v>
      </c>
      <c r="Q253" s="520">
        <f t="shared" si="62"/>
        <v>-2.6615988613627906E-2</v>
      </c>
      <c r="R253" s="313"/>
      <c r="S253" s="256">
        <f t="shared" si="63"/>
        <v>9.5354202176544689</v>
      </c>
      <c r="T253" s="256">
        <f t="shared" si="64"/>
        <v>3.8818801385395716</v>
      </c>
      <c r="U253" s="364">
        <f t="shared" si="51"/>
        <v>22.199999998740601</v>
      </c>
    </row>
    <row r="254" spans="1:21" ht="11.25" x14ac:dyDescent="0.2">
      <c r="A254" s="234"/>
      <c r="B254" s="417">
        <v>22.299999998734901</v>
      </c>
      <c r="C254" s="130"/>
      <c r="D254" s="328">
        <f t="shared" si="52"/>
        <v>15.76848121956545</v>
      </c>
      <c r="E254" s="328">
        <f t="shared" si="53"/>
        <v>2.4864499997178831E-2</v>
      </c>
      <c r="F254" s="376">
        <f t="shared" si="54"/>
        <v>0.43432505322388798</v>
      </c>
      <c r="G254" s="316">
        <f t="shared" si="55"/>
        <v>0.66797379330689366</v>
      </c>
      <c r="H254" s="316">
        <f t="shared" si="56"/>
        <v>0.33202620669310634</v>
      </c>
      <c r="I254" s="316"/>
      <c r="J254" s="316">
        <f t="shared" si="57"/>
        <v>0.27664024102823348</v>
      </c>
      <c r="K254" s="316">
        <f t="shared" si="58"/>
        <v>0.60897181889073859</v>
      </c>
      <c r="L254" s="121"/>
      <c r="M254" s="325">
        <f t="shared" si="59"/>
        <v>9.5620362062681039</v>
      </c>
      <c r="N254" s="283">
        <f t="shared" si="60"/>
        <v>3.9084961271531995</v>
      </c>
      <c r="O254" s="378"/>
      <c r="P254" s="532">
        <f t="shared" si="61"/>
        <v>2.6630333393427463E-2</v>
      </c>
      <c r="Q254" s="520">
        <f t="shared" si="62"/>
        <v>-2.6630333393427463E-2</v>
      </c>
      <c r="R254" s="313"/>
      <c r="S254" s="256">
        <f t="shared" si="63"/>
        <v>9.5620362062681039</v>
      </c>
      <c r="T254" s="256">
        <f t="shared" si="64"/>
        <v>3.9084961271531995</v>
      </c>
      <c r="U254" s="364">
        <f t="shared" si="51"/>
        <v>22.299999998734901</v>
      </c>
    </row>
    <row r="255" spans="1:21" ht="11.25" x14ac:dyDescent="0.2">
      <c r="A255" s="234"/>
      <c r="B255" s="417">
        <v>22.3999999987292</v>
      </c>
      <c r="C255" s="130"/>
      <c r="D255" s="328">
        <f t="shared" si="52"/>
        <v>15.839191897680074</v>
      </c>
      <c r="E255" s="328">
        <f t="shared" si="53"/>
        <v>2.5087999997153408E-2</v>
      </c>
      <c r="F255" s="376">
        <f t="shared" si="54"/>
        <v>0.43309163051122013</v>
      </c>
      <c r="G255" s="316">
        <f t="shared" si="55"/>
        <v>0.66752589857583133</v>
      </c>
      <c r="H255" s="316">
        <f t="shared" si="56"/>
        <v>0.33247410142416867</v>
      </c>
      <c r="I255" s="316"/>
      <c r="J255" s="316">
        <f t="shared" si="57"/>
        <v>0.27469971153441941</v>
      </c>
      <c r="K255" s="316">
        <f t="shared" si="58"/>
        <v>0.6082265235996851</v>
      </c>
      <c r="L255" s="121"/>
      <c r="M255" s="325">
        <f t="shared" si="59"/>
        <v>9.5886665396615314</v>
      </c>
      <c r="N255" s="283">
        <f t="shared" si="60"/>
        <v>3.935126460546627</v>
      </c>
      <c r="O255" s="378"/>
      <c r="P255" s="532">
        <f t="shared" si="61"/>
        <v>2.6644481253406127E-2</v>
      </c>
      <c r="Q255" s="520">
        <f t="shared" si="62"/>
        <v>-2.6644481253413232E-2</v>
      </c>
      <c r="R255" s="313"/>
      <c r="S255" s="256">
        <f t="shared" si="63"/>
        <v>9.5886665396615314</v>
      </c>
      <c r="T255" s="256">
        <f t="shared" si="64"/>
        <v>3.935126460546627</v>
      </c>
      <c r="U255" s="364">
        <f t="shared" si="51"/>
        <v>22.3999999987292</v>
      </c>
    </row>
    <row r="256" spans="1:21" ht="11.25" x14ac:dyDescent="0.2">
      <c r="A256" s="234"/>
      <c r="B256" s="417">
        <v>22.499999998723499</v>
      </c>
      <c r="C256" s="130"/>
      <c r="D256" s="328">
        <f t="shared" si="52"/>
        <v>15.909902575794698</v>
      </c>
      <c r="E256" s="328">
        <f t="shared" si="53"/>
        <v>2.5312499997127872E-2</v>
      </c>
      <c r="F256" s="376">
        <f t="shared" si="54"/>
        <v>0.43187231425280342</v>
      </c>
      <c r="G256" s="316">
        <f t="shared" si="55"/>
        <v>0.66708289110906049</v>
      </c>
      <c r="H256" s="316">
        <f t="shared" si="56"/>
        <v>0.33291710889093951</v>
      </c>
      <c r="I256" s="316"/>
      <c r="J256" s="316">
        <f t="shared" si="57"/>
        <v>0.27277328849485644</v>
      </c>
      <c r="K256" s="316">
        <f t="shared" si="58"/>
        <v>0.60748625306782666</v>
      </c>
      <c r="L256" s="121"/>
      <c r="M256" s="325">
        <f t="shared" si="59"/>
        <v>9.6153110209149375</v>
      </c>
      <c r="N256" s="283">
        <f t="shared" si="60"/>
        <v>3.9617709418000402</v>
      </c>
      <c r="O256" s="378"/>
      <c r="P256" s="532">
        <f t="shared" si="61"/>
        <v>2.6658435436715422E-2</v>
      </c>
      <c r="Q256" s="520">
        <f t="shared" si="62"/>
        <v>-2.6658435436701211E-2</v>
      </c>
      <c r="R256" s="313"/>
      <c r="S256" s="256">
        <f t="shared" si="63"/>
        <v>9.6153110209149375</v>
      </c>
      <c r="T256" s="256">
        <f t="shared" si="64"/>
        <v>3.9617709418000402</v>
      </c>
      <c r="U256" s="364">
        <f t="shared" si="51"/>
        <v>22.499999998723499</v>
      </c>
    </row>
    <row r="257" spans="1:21" ht="11.25" x14ac:dyDescent="0.2">
      <c r="A257" s="234"/>
      <c r="B257" s="417">
        <v>22.599999998717799</v>
      </c>
      <c r="C257" s="130"/>
      <c r="D257" s="328">
        <f t="shared" si="52"/>
        <v>15.980613253909322</v>
      </c>
      <c r="E257" s="328">
        <f t="shared" si="53"/>
        <v>2.5537999997102226E-2</v>
      </c>
      <c r="F257" s="376">
        <f t="shared" si="54"/>
        <v>0.43066691719482014</v>
      </c>
      <c r="G257" s="316">
        <f t="shared" si="55"/>
        <v>0.66664471146298721</v>
      </c>
      <c r="H257" s="316">
        <f t="shared" si="56"/>
        <v>0.33335528853701279</v>
      </c>
      <c r="I257" s="316"/>
      <c r="J257" s="316">
        <f t="shared" si="57"/>
        <v>0.27086078465572694</v>
      </c>
      <c r="K257" s="316">
        <f t="shared" si="58"/>
        <v>0.60675094639947036</v>
      </c>
      <c r="L257" s="121"/>
      <c r="M257" s="325">
        <f t="shared" si="59"/>
        <v>9.6419694563516529</v>
      </c>
      <c r="N257" s="283">
        <f t="shared" si="60"/>
        <v>3.9884293772367414</v>
      </c>
      <c r="O257" s="378"/>
      <c r="P257" s="532">
        <f t="shared" si="61"/>
        <v>2.6672199119410323E-2</v>
      </c>
      <c r="Q257" s="520">
        <f t="shared" si="62"/>
        <v>-2.6672199119417428E-2</v>
      </c>
      <c r="R257" s="313"/>
      <c r="S257" s="256">
        <f t="shared" si="63"/>
        <v>9.6419694563516529</v>
      </c>
      <c r="T257" s="256">
        <f t="shared" si="64"/>
        <v>3.9884293772367414</v>
      </c>
      <c r="U257" s="364">
        <f t="shared" si="51"/>
        <v>22.599999998717799</v>
      </c>
    </row>
    <row r="258" spans="1:21" ht="11.25" x14ac:dyDescent="0.2">
      <c r="A258" s="234"/>
      <c r="B258" s="417">
        <v>22.699999998712102</v>
      </c>
      <c r="C258" s="130"/>
      <c r="D258" s="328">
        <f t="shared" si="52"/>
        <v>16.051323932023948</v>
      </c>
      <c r="E258" s="328">
        <f t="shared" si="53"/>
        <v>2.5764499997076466E-2</v>
      </c>
      <c r="F258" s="376">
        <f t="shared" si="54"/>
        <v>0.42947525538307968</v>
      </c>
      <c r="G258" s="316">
        <f t="shared" si="55"/>
        <v>0.66621130112530969</v>
      </c>
      <c r="H258" s="316">
        <f t="shared" si="56"/>
        <v>0.33378869887469031</v>
      </c>
      <c r="I258" s="316"/>
      <c r="J258" s="316">
        <f t="shared" si="57"/>
        <v>0.2689620160628402</v>
      </c>
      <c r="K258" s="316">
        <f t="shared" si="58"/>
        <v>0.60602054365151858</v>
      </c>
      <c r="L258" s="121"/>
      <c r="M258" s="325">
        <f t="shared" si="59"/>
        <v>9.6686416554710632</v>
      </c>
      <c r="N258" s="283">
        <f t="shared" si="60"/>
        <v>4.0151015763561588</v>
      </c>
      <c r="O258" s="378"/>
      <c r="P258" s="532">
        <f t="shared" si="61"/>
        <v>2.6685775412602197E-2</v>
      </c>
      <c r="Q258" s="520">
        <f t="shared" si="62"/>
        <v>-2.6685775412602197E-2</v>
      </c>
      <c r="R258" s="313"/>
      <c r="S258" s="256">
        <f t="shared" si="63"/>
        <v>9.6686416554710632</v>
      </c>
      <c r="T258" s="256">
        <f t="shared" si="64"/>
        <v>4.0151015763561588</v>
      </c>
      <c r="U258" s="364">
        <f t="shared" si="51"/>
        <v>22.699999998712102</v>
      </c>
    </row>
    <row r="259" spans="1:21" ht="11.25" x14ac:dyDescent="0.2">
      <c r="A259" s="234"/>
      <c r="B259" s="417">
        <v>22.799999998706401</v>
      </c>
      <c r="C259" s="130"/>
      <c r="D259" s="328">
        <f t="shared" si="52"/>
        <v>16.122034610138574</v>
      </c>
      <c r="E259" s="328">
        <f t="shared" si="53"/>
        <v>2.599199999705059E-2</v>
      </c>
      <c r="F259" s="376">
        <f t="shared" si="54"/>
        <v>0.42829714809065766</v>
      </c>
      <c r="G259" s="316">
        <f t="shared" si="55"/>
        <v>0.66578260249749188</v>
      </c>
      <c r="H259" s="316">
        <f t="shared" si="56"/>
        <v>0.33421739750250812</v>
      </c>
      <c r="I259" s="316"/>
      <c r="J259" s="316">
        <f t="shared" si="57"/>
        <v>0.26707680198927192</v>
      </c>
      <c r="K259" s="316">
        <f t="shared" si="58"/>
        <v>0.60529498581559615</v>
      </c>
      <c r="L259" s="121"/>
      <c r="M259" s="325">
        <f t="shared" si="59"/>
        <v>9.6953274308836654</v>
      </c>
      <c r="N259" s="283">
        <f t="shared" si="60"/>
        <v>4.041787351768761</v>
      </c>
      <c r="O259" s="378"/>
      <c r="P259" s="532">
        <f t="shared" si="61"/>
        <v>2.6699167363595677E-2</v>
      </c>
      <c r="Q259" s="520">
        <f t="shared" si="62"/>
        <v>-2.6699167363602783E-2</v>
      </c>
      <c r="R259" s="313"/>
      <c r="S259" s="256">
        <f t="shared" si="63"/>
        <v>9.6953274308836654</v>
      </c>
      <c r="T259" s="256">
        <f t="shared" si="64"/>
        <v>4.041787351768761</v>
      </c>
      <c r="U259" s="364">
        <f t="shared" si="51"/>
        <v>22.799999998706401</v>
      </c>
    </row>
    <row r="260" spans="1:21" ht="11.25" x14ac:dyDescent="0.2">
      <c r="A260" s="234"/>
      <c r="B260" s="417">
        <v>22.8999999987007</v>
      </c>
      <c r="C260" s="130"/>
      <c r="D260" s="328">
        <f t="shared" si="52"/>
        <v>16.192745288253196</v>
      </c>
      <c r="E260" s="328">
        <f t="shared" si="53"/>
        <v>2.6220499997024607E-2</v>
      </c>
      <c r="F260" s="376">
        <f t="shared" si="54"/>
        <v>0.42713241774743232</v>
      </c>
      <c r="G260" s="316">
        <f t="shared" si="55"/>
        <v>0.66535855887761342</v>
      </c>
      <c r="H260" s="316">
        <f t="shared" si="56"/>
        <v>0.33464144112238658</v>
      </c>
      <c r="I260" s="316"/>
      <c r="J260" s="316">
        <f t="shared" si="57"/>
        <v>0.26520496486490036</v>
      </c>
      <c r="K260" s="316">
        <f t="shared" si="58"/>
        <v>0.60457421480056106</v>
      </c>
      <c r="L260" s="121"/>
      <c r="M260" s="325">
        <f t="shared" si="59"/>
        <v>9.7220265982472611</v>
      </c>
      <c r="N260" s="283">
        <f t="shared" si="60"/>
        <v>4.0684865191323638</v>
      </c>
      <c r="O260" s="378"/>
      <c r="P260" s="532">
        <f t="shared" si="61"/>
        <v>2.6712377957679223E-2</v>
      </c>
      <c r="Q260" s="520">
        <f t="shared" si="62"/>
        <v>-2.6712377957665012E-2</v>
      </c>
      <c r="R260" s="313"/>
      <c r="S260" s="256">
        <f t="shared" si="63"/>
        <v>9.7220265982472611</v>
      </c>
      <c r="T260" s="256">
        <f t="shared" si="64"/>
        <v>4.0684865191323638</v>
      </c>
      <c r="U260" s="364">
        <f t="shared" si="51"/>
        <v>22.8999999987007</v>
      </c>
    </row>
    <row r="261" spans="1:21" ht="11.25" x14ac:dyDescent="0.2">
      <c r="A261" s="234"/>
      <c r="B261" s="417">
        <v>22.999999998694999</v>
      </c>
      <c r="C261" s="130"/>
      <c r="D261" s="328">
        <f t="shared" si="52"/>
        <v>16.263455966367818</v>
      </c>
      <c r="E261" s="328">
        <f t="shared" si="53"/>
        <v>2.6449999996998499E-2</v>
      </c>
      <c r="F261" s="376">
        <f t="shared" si="54"/>
        <v>0.42598088987145738</v>
      </c>
      <c r="G261" s="316">
        <f t="shared" si="55"/>
        <v>0.66493911444358544</v>
      </c>
      <c r="H261" s="316">
        <f t="shared" si="56"/>
        <v>0.33506088555641456</v>
      </c>
      <c r="I261" s="316"/>
      <c r="J261" s="316">
        <f t="shared" si="57"/>
        <v>0.2633463302077792</v>
      </c>
      <c r="K261" s="316">
        <f t="shared" si="58"/>
        <v>0.60385817341538539</v>
      </c>
      <c r="L261" s="121"/>
      <c r="M261" s="325">
        <f t="shared" si="59"/>
        <v>9.7487389762049403</v>
      </c>
      <c r="N261" s="283">
        <f t="shared" si="60"/>
        <v>4.0951988970900288</v>
      </c>
      <c r="O261" s="378"/>
      <c r="P261" s="532">
        <f t="shared" si="61"/>
        <v>2.6725410119595949E-2</v>
      </c>
      <c r="Q261" s="520">
        <f t="shared" si="62"/>
        <v>-2.672541011961016E-2</v>
      </c>
      <c r="R261" s="313"/>
      <c r="S261" s="256">
        <f t="shared" si="63"/>
        <v>9.7487389762049403</v>
      </c>
      <c r="T261" s="256">
        <f t="shared" si="64"/>
        <v>4.0951988970900288</v>
      </c>
      <c r="U261" s="364">
        <f t="shared" si="51"/>
        <v>22.999999998694999</v>
      </c>
    </row>
    <row r="262" spans="1:21" ht="11.25" x14ac:dyDescent="0.2">
      <c r="A262" s="234"/>
      <c r="B262" s="417">
        <v>23.099999998689299</v>
      </c>
      <c r="C262" s="130"/>
      <c r="D262" s="328">
        <f t="shared" si="52"/>
        <v>16.334166644482444</v>
      </c>
      <c r="E262" s="328">
        <f t="shared" si="53"/>
        <v>2.6680499996972282E-2</v>
      </c>
      <c r="F262" s="376">
        <f t="shared" si="54"/>
        <v>0.42484239300211896</v>
      </c>
      <c r="G262" s="316">
        <f t="shared" si="55"/>
        <v>0.66452421423672647</v>
      </c>
      <c r="H262" s="316">
        <f t="shared" si="56"/>
        <v>0.33547578576327353</v>
      </c>
      <c r="I262" s="316"/>
      <c r="J262" s="316">
        <f t="shared" si="57"/>
        <v>0.2615007265572945</v>
      </c>
      <c r="K262" s="316">
        <f t="shared" si="58"/>
        <v>0.60314680535240217</v>
      </c>
      <c r="L262" s="121"/>
      <c r="M262" s="325">
        <f t="shared" si="59"/>
        <v>9.7754643863245363</v>
      </c>
      <c r="N262" s="283">
        <f t="shared" si="60"/>
        <v>4.121924307209639</v>
      </c>
      <c r="O262" s="378"/>
      <c r="P262" s="532">
        <f t="shared" si="61"/>
        <v>2.6738266714723125E-2</v>
      </c>
      <c r="Q262" s="520">
        <f t="shared" si="62"/>
        <v>-2.6738266714716019E-2</v>
      </c>
      <c r="R262" s="313"/>
      <c r="S262" s="256">
        <f t="shared" si="63"/>
        <v>9.7754643863245363</v>
      </c>
      <c r="T262" s="256">
        <f t="shared" si="64"/>
        <v>4.121924307209639</v>
      </c>
      <c r="U262" s="364">
        <f t="shared" si="51"/>
        <v>23.099999998689299</v>
      </c>
    </row>
    <row r="263" spans="1:21" ht="11.25" x14ac:dyDescent="0.2">
      <c r="A263" s="234"/>
      <c r="B263" s="417">
        <v>23.199999998683602</v>
      </c>
      <c r="C263" s="130"/>
      <c r="D263" s="328">
        <f t="shared" si="52"/>
        <v>16.40487732259707</v>
      </c>
      <c r="E263" s="328">
        <f t="shared" si="53"/>
        <v>2.6911999996945955E-2</v>
      </c>
      <c r="F263" s="376">
        <f t="shared" si="54"/>
        <v>0.42371675863502134</v>
      </c>
      <c r="G263" s="316">
        <f t="shared" si="55"/>
        <v>0.66411380414568655</v>
      </c>
      <c r="H263" s="316">
        <f t="shared" si="56"/>
        <v>0.33588619585431345</v>
      </c>
      <c r="I263" s="316"/>
      <c r="J263" s="316">
        <f t="shared" si="57"/>
        <v>0.25966798540905067</v>
      </c>
      <c r="K263" s="316">
        <f t="shared" si="58"/>
        <v>0.60244005517090704</v>
      </c>
      <c r="L263" s="121"/>
      <c r="M263" s="325">
        <f t="shared" si="59"/>
        <v>9.8022026530392594</v>
      </c>
      <c r="N263" s="283">
        <f t="shared" si="60"/>
        <v>4.148662573924355</v>
      </c>
      <c r="O263" s="378"/>
      <c r="P263" s="532">
        <f t="shared" si="61"/>
        <v>2.6750950550962216E-2</v>
      </c>
      <c r="Q263" s="520">
        <f t="shared" si="62"/>
        <v>-2.6750950550962216E-2</v>
      </c>
      <c r="R263" s="313"/>
      <c r="S263" s="256">
        <f t="shared" si="63"/>
        <v>9.8022026530392594</v>
      </c>
      <c r="T263" s="256">
        <f t="shared" si="64"/>
        <v>4.148662573924355</v>
      </c>
      <c r="U263" s="364">
        <f t="shared" si="51"/>
        <v>23.199999998683602</v>
      </c>
    </row>
    <row r="264" spans="1:21" ht="11.25" x14ac:dyDescent="0.2">
      <c r="A264" s="234"/>
      <c r="B264" s="417">
        <v>23.299999998677901</v>
      </c>
      <c r="C264" s="130"/>
      <c r="D264" s="328">
        <f t="shared" si="52"/>
        <v>16.475588000711692</v>
      </c>
      <c r="E264" s="328">
        <f t="shared" si="53"/>
        <v>2.7144499996919508E-2</v>
      </c>
      <c r="F264" s="376">
        <f t="shared" si="54"/>
        <v>0.42260382115854755</v>
      </c>
      <c r="G264" s="316">
        <f t="shared" si="55"/>
        <v>0.66370783089071517</v>
      </c>
      <c r="H264" s="316">
        <f t="shared" si="56"/>
        <v>0.33629216910928483</v>
      </c>
      <c r="I264" s="316"/>
      <c r="J264" s="316">
        <f t="shared" si="57"/>
        <v>0.25784794115143062</v>
      </c>
      <c r="K264" s="316">
        <f t="shared" si="58"/>
        <v>0.6017378682811062</v>
      </c>
      <c r="L264" s="121"/>
      <c r="M264" s="325">
        <f t="shared" si="59"/>
        <v>9.8289536035902216</v>
      </c>
      <c r="N264" s="283">
        <f t="shared" si="60"/>
        <v>4.1754135244753172</v>
      </c>
      <c r="O264" s="378"/>
      <c r="P264" s="532">
        <f t="shared" si="61"/>
        <v>2.6763464379698121E-2</v>
      </c>
      <c r="Q264" s="520">
        <f t="shared" si="62"/>
        <v>-2.6763464379698121E-2</v>
      </c>
      <c r="R264" s="313"/>
      <c r="S264" s="256">
        <f t="shared" si="63"/>
        <v>9.8289536035902216</v>
      </c>
      <c r="T264" s="256">
        <f t="shared" si="64"/>
        <v>4.1754135244753172</v>
      </c>
      <c r="U264" s="364">
        <f t="shared" si="51"/>
        <v>23.299999998677901</v>
      </c>
    </row>
    <row r="265" spans="1:21" ht="11.25" x14ac:dyDescent="0.2">
      <c r="A265" s="234"/>
      <c r="B265" s="417">
        <v>23.3999999986722</v>
      </c>
      <c r="C265" s="130"/>
      <c r="D265" s="328">
        <f t="shared" si="52"/>
        <v>16.546298678826318</v>
      </c>
      <c r="E265" s="328">
        <f t="shared" si="53"/>
        <v>2.7377999996892947E-2</v>
      </c>
      <c r="F265" s="376">
        <f t="shared" si="54"/>
        <v>0.42150341779204842</v>
      </c>
      <c r="G265" s="316">
        <f t="shared" si="55"/>
        <v>0.66330624200826205</v>
      </c>
      <c r="H265" s="316">
        <f t="shared" si="56"/>
        <v>0.33669375799173795</v>
      </c>
      <c r="I265" s="316"/>
      <c r="J265" s="316">
        <f t="shared" si="57"/>
        <v>0.25604043100378526</v>
      </c>
      <c r="K265" s="316">
        <f t="shared" si="58"/>
        <v>0.60104019092840544</v>
      </c>
      <c r="L265" s="121"/>
      <c r="M265" s="325">
        <f t="shared" si="59"/>
        <v>9.8557170679699198</v>
      </c>
      <c r="N265" s="283">
        <f t="shared" si="60"/>
        <v>4.2021769888550153</v>
      </c>
      <c r="O265" s="378"/>
      <c r="P265" s="532">
        <f t="shared" si="61"/>
        <v>2.6775810897277097E-2</v>
      </c>
      <c r="Q265" s="520">
        <f t="shared" si="62"/>
        <v>-2.6775810897277097E-2</v>
      </c>
      <c r="R265" s="313"/>
      <c r="S265" s="256">
        <f t="shared" si="63"/>
        <v>9.8557170679699198</v>
      </c>
      <c r="T265" s="256">
        <f t="shared" si="64"/>
        <v>4.2021769888550153</v>
      </c>
      <c r="U265" s="364">
        <f t="shared" si="51"/>
        <v>23.3999999986722</v>
      </c>
    </row>
    <row r="266" spans="1:21" ht="11.25" x14ac:dyDescent="0.2">
      <c r="A266" s="234"/>
      <c r="B266" s="417">
        <v>23.4999999986665</v>
      </c>
      <c r="C266" s="130"/>
      <c r="D266" s="328">
        <f t="shared" si="52"/>
        <v>16.61700935694094</v>
      </c>
      <c r="E266" s="328">
        <f t="shared" si="53"/>
        <v>2.7612499996866272E-2</v>
      </c>
      <c r="F266" s="376">
        <f t="shared" si="54"/>
        <v>0.42041538852560956</v>
      </c>
      <c r="G266" s="316">
        <f t="shared" si="55"/>
        <v>0.66290898583590452</v>
      </c>
      <c r="H266" s="316">
        <f t="shared" si="56"/>
        <v>0.33709101416409548</v>
      </c>
      <c r="I266" s="316"/>
      <c r="J266" s="316">
        <f t="shared" si="57"/>
        <v>0.25424529495620019</v>
      </c>
      <c r="K266" s="316">
        <f t="shared" si="58"/>
        <v>0.60034697017802963</v>
      </c>
      <c r="L266" s="121"/>
      <c r="M266" s="325">
        <f t="shared" si="59"/>
        <v>9.8824928788671969</v>
      </c>
      <c r="N266" s="283">
        <f t="shared" si="60"/>
        <v>4.2289527997522924</v>
      </c>
      <c r="O266" s="378"/>
      <c r="P266" s="532">
        <f t="shared" si="61"/>
        <v>2.6787992746434952E-2</v>
      </c>
      <c r="Q266" s="520">
        <f t="shared" si="62"/>
        <v>-2.6787992746434952E-2</v>
      </c>
      <c r="R266" s="313"/>
      <c r="S266" s="256">
        <f t="shared" si="63"/>
        <v>9.8824928788671969</v>
      </c>
      <c r="T266" s="256">
        <f t="shared" si="64"/>
        <v>4.2289527997522924</v>
      </c>
      <c r="U266" s="364">
        <f t="shared" si="51"/>
        <v>23.4999999986665</v>
      </c>
    </row>
    <row r="267" spans="1:21" ht="11.25" x14ac:dyDescent="0.2">
      <c r="A267" s="234"/>
      <c r="B267" s="417">
        <v>23.599999998660799</v>
      </c>
      <c r="C267" s="130"/>
      <c r="D267" s="328">
        <f t="shared" si="52"/>
        <v>16.687720035055566</v>
      </c>
      <c r="E267" s="328">
        <f t="shared" si="53"/>
        <v>2.7847999996839484E-2</v>
      </c>
      <c r="F267" s="376">
        <f t="shared" si="54"/>
        <v>0.41933957606134853</v>
      </c>
      <c r="G267" s="316">
        <f t="shared" si="55"/>
        <v>0.66251601149759476</v>
      </c>
      <c r="H267" s="316">
        <f t="shared" si="56"/>
        <v>0.33748398850240524</v>
      </c>
      <c r="I267" s="316"/>
      <c r="J267" s="316">
        <f t="shared" si="57"/>
        <v>0.25246237571079289</v>
      </c>
      <c r="K267" s="316">
        <f t="shared" si="58"/>
        <v>0.59965815389996613</v>
      </c>
      <c r="L267" s="121"/>
      <c r="M267" s="325">
        <f t="shared" si="59"/>
        <v>9.9092808716136318</v>
      </c>
      <c r="N267" s="283">
        <f t="shared" si="60"/>
        <v>4.2557407924987274</v>
      </c>
      <c r="O267" s="378"/>
      <c r="P267" s="532">
        <f t="shared" si="61"/>
        <v>2.6800012517249172E-2</v>
      </c>
      <c r="Q267" s="520">
        <f t="shared" si="62"/>
        <v>-2.6800012517242067E-2</v>
      </c>
      <c r="R267" s="313"/>
      <c r="S267" s="256">
        <f t="shared" si="63"/>
        <v>9.9092808716136318</v>
      </c>
      <c r="T267" s="256">
        <f t="shared" si="64"/>
        <v>4.2557407924987274</v>
      </c>
      <c r="U267" s="364">
        <f t="shared" si="51"/>
        <v>23.599999998660799</v>
      </c>
    </row>
    <row r="268" spans="1:21" ht="11.25" x14ac:dyDescent="0.2">
      <c r="A268" s="234"/>
      <c r="B268" s="417">
        <v>23.699999998655102</v>
      </c>
      <c r="C268" s="130"/>
      <c r="D268" s="328">
        <f t="shared" si="52"/>
        <v>16.758430713170192</v>
      </c>
      <c r="E268" s="328">
        <f t="shared" si="53"/>
        <v>2.8084499996812593E-2</v>
      </c>
      <c r="F268" s="376">
        <f t="shared" si="54"/>
        <v>0.41827582575620026</v>
      </c>
      <c r="G268" s="316">
        <f t="shared" si="55"/>
        <v>0.66212726888921636</v>
      </c>
      <c r="H268" s="316">
        <f t="shared" si="56"/>
        <v>0.33787273111078364</v>
      </c>
      <c r="I268" s="316"/>
      <c r="J268" s="316">
        <f t="shared" si="57"/>
        <v>0.25069151862449834</v>
      </c>
      <c r="K268" s="316">
        <f t="shared" si="58"/>
        <v>0.59897369075422613</v>
      </c>
      <c r="L268" s="121"/>
      <c r="M268" s="325">
        <f t="shared" si="59"/>
        <v>9.936080884130881</v>
      </c>
      <c r="N268" s="283">
        <f t="shared" si="60"/>
        <v>4.2825408050159695</v>
      </c>
      <c r="O268" s="378"/>
      <c r="P268" s="532">
        <f t="shared" si="61"/>
        <v>2.6811872748766064E-2</v>
      </c>
      <c r="Q268" s="520">
        <f t="shared" si="62"/>
        <v>-2.6811872748766064E-2</v>
      </c>
      <c r="R268" s="313"/>
      <c r="S268" s="256">
        <f t="shared" si="63"/>
        <v>9.936080884130881</v>
      </c>
      <c r="T268" s="256">
        <f t="shared" si="64"/>
        <v>4.2825408050159695</v>
      </c>
      <c r="U268" s="364">
        <f t="shared" si="51"/>
        <v>23.699999998655102</v>
      </c>
    </row>
    <row r="269" spans="1:21" ht="11.25" x14ac:dyDescent="0.2">
      <c r="A269" s="234"/>
      <c r="B269" s="417">
        <v>23.799999998649401</v>
      </c>
      <c r="C269" s="130"/>
      <c r="D269" s="328">
        <f t="shared" si="52"/>
        <v>16.829141391284814</v>
      </c>
      <c r="E269" s="328">
        <f t="shared" si="53"/>
        <v>2.8321999996785575E-2</v>
      </c>
      <c r="F269" s="376">
        <f t="shared" si="54"/>
        <v>0.4172239855661421</v>
      </c>
      <c r="G269" s="316">
        <f t="shared" si="55"/>
        <v>0.66174270866444762</v>
      </c>
      <c r="H269" s="316">
        <f t="shared" si="56"/>
        <v>0.33825729133555238</v>
      </c>
      <c r="I269" s="316"/>
      <c r="J269" s="316">
        <f t="shared" si="57"/>
        <v>0.24893257165329397</v>
      </c>
      <c r="K269" s="316">
        <f t="shared" si="58"/>
        <v>0.5982935301764124</v>
      </c>
      <c r="L269" s="121"/>
      <c r="M269" s="325">
        <f t="shared" si="59"/>
        <v>9.962892756879647</v>
      </c>
      <c r="N269" s="283">
        <f t="shared" si="60"/>
        <v>4.3093526777647355</v>
      </c>
      <c r="O269" s="378"/>
      <c r="P269" s="532">
        <f t="shared" si="61"/>
        <v>2.6823575929846299E-2</v>
      </c>
      <c r="Q269" s="520">
        <f t="shared" si="62"/>
        <v>-2.6823575929853405E-2</v>
      </c>
      <c r="R269" s="313"/>
      <c r="S269" s="256">
        <f t="shared" si="63"/>
        <v>9.962892756879647</v>
      </c>
      <c r="T269" s="256">
        <f t="shared" si="64"/>
        <v>4.3093526777647355</v>
      </c>
      <c r="U269" s="364">
        <f t="shared" si="51"/>
        <v>23.799999998649401</v>
      </c>
    </row>
    <row r="270" spans="1:21" ht="11.25" x14ac:dyDescent="0.2">
      <c r="A270" s="234"/>
      <c r="B270" s="417">
        <v>23.8999999986437</v>
      </c>
      <c r="C270" s="130"/>
      <c r="D270" s="328">
        <f t="shared" si="52"/>
        <v>16.89985206939944</v>
      </c>
      <c r="E270" s="328">
        <f t="shared" si="53"/>
        <v>2.8560499996758443E-2</v>
      </c>
      <c r="F270" s="376">
        <f t="shared" si="54"/>
        <v>0.4161839059918212</v>
      </c>
      <c r="G270" s="316">
        <f t="shared" si="55"/>
        <v>0.66136228222091964</v>
      </c>
      <c r="H270" s="316">
        <f t="shared" si="56"/>
        <v>0.33863771777908036</v>
      </c>
      <c r="I270" s="316"/>
      <c r="J270" s="316">
        <f t="shared" si="57"/>
        <v>0.2471853852978268</v>
      </c>
      <c r="K270" s="316">
        <f t="shared" si="58"/>
        <v>0.59761762236359206</v>
      </c>
      <c r="L270" s="121"/>
      <c r="M270" s="325">
        <f t="shared" si="59"/>
        <v>9.9897163328094933</v>
      </c>
      <c r="N270" s="283">
        <f t="shared" si="60"/>
        <v>4.3361762536945889</v>
      </c>
      <c r="O270" s="378"/>
      <c r="P270" s="532">
        <f t="shared" si="61"/>
        <v>2.6835124500465213E-2</v>
      </c>
      <c r="Q270" s="520">
        <f t="shared" si="62"/>
        <v>-2.6835124500465213E-2</v>
      </c>
      <c r="R270" s="313"/>
      <c r="S270" s="256">
        <f t="shared" si="63"/>
        <v>9.9897163328094933</v>
      </c>
      <c r="T270" s="256">
        <f t="shared" si="64"/>
        <v>4.3361762536945889</v>
      </c>
      <c r="U270" s="364">
        <f t="shared" si="51"/>
        <v>23.8999999986437</v>
      </c>
    </row>
    <row r="271" spans="1:21" ht="11.25" x14ac:dyDescent="0.2">
      <c r="A271" s="234"/>
      <c r="B271" s="417">
        <v>23.999999998638</v>
      </c>
      <c r="C271" s="130"/>
      <c r="D271" s="328">
        <f t="shared" si="52"/>
        <v>16.970562747514062</v>
      </c>
      <c r="E271" s="328">
        <f t="shared" si="53"/>
        <v>2.8799999996731201E-2</v>
      </c>
      <c r="F271" s="376">
        <f t="shared" si="54"/>
        <v>0.41515544002554139</v>
      </c>
      <c r="G271" s="316">
        <f t="shared" si="55"/>
        <v>0.66098594168666691</v>
      </c>
      <c r="H271" s="316">
        <f t="shared" si="56"/>
        <v>0.33901405831333309</v>
      </c>
      <c r="I271" s="316"/>
      <c r="J271" s="316">
        <f t="shared" si="57"/>
        <v>0.24544981255040077</v>
      </c>
      <c r="K271" s="316">
        <f t="shared" si="58"/>
        <v>0.59694591826046361</v>
      </c>
      <c r="L271" s="121"/>
      <c r="M271" s="325">
        <f t="shared" si="59"/>
        <v>10.016551457309959</v>
      </c>
      <c r="N271" s="283">
        <f t="shared" si="60"/>
        <v>4.3630113781950541</v>
      </c>
      <c r="O271" s="378"/>
      <c r="P271" s="532">
        <f t="shared" si="61"/>
        <v>2.6846520853034406E-2</v>
      </c>
      <c r="Q271" s="520">
        <f t="shared" si="62"/>
        <v>-2.68465208530273E-2</v>
      </c>
      <c r="R271" s="313"/>
      <c r="S271" s="256">
        <f t="shared" si="63"/>
        <v>10.016551457309959</v>
      </c>
      <c r="T271" s="256">
        <f t="shared" si="64"/>
        <v>4.3630113781950541</v>
      </c>
      <c r="U271" s="364">
        <f t="shared" si="51"/>
        <v>23.999999998638</v>
      </c>
    </row>
    <row r="272" spans="1:21" ht="11.25" x14ac:dyDescent="0.2">
      <c r="A272" s="234"/>
      <c r="B272" s="417">
        <v>24.099999998632399</v>
      </c>
      <c r="C272" s="130"/>
      <c r="D272" s="328">
        <f t="shared" si="52"/>
        <v>17.041273425628756</v>
      </c>
      <c r="E272" s="328">
        <f t="shared" si="53"/>
        <v>2.9040499996704081E-2</v>
      </c>
      <c r="F272" s="376">
        <f t="shared" si="54"/>
        <v>0.41413844309956621</v>
      </c>
      <c r="G272" s="316">
        <f t="shared" si="55"/>
        <v>0.66061363990685962</v>
      </c>
      <c r="H272" s="316">
        <f t="shared" si="56"/>
        <v>0.33938636009314038</v>
      </c>
      <c r="I272" s="316"/>
      <c r="J272" s="316">
        <f t="shared" si="57"/>
        <v>0.24372570884327865</v>
      </c>
      <c r="K272" s="316">
        <f t="shared" si="58"/>
        <v>0.59627836954581026</v>
      </c>
      <c r="L272" s="121"/>
      <c r="M272" s="325">
        <f t="shared" si="59"/>
        <v>10.043397978162993</v>
      </c>
      <c r="N272" s="283">
        <f t="shared" si="60"/>
        <v>4.3898578990480814</v>
      </c>
      <c r="O272" s="378"/>
      <c r="P272" s="532">
        <f t="shared" si="61"/>
        <v>2.6857767333062554E-2</v>
      </c>
      <c r="Q272" s="520">
        <f t="shared" si="62"/>
        <v>-2.685776733306966E-2</v>
      </c>
      <c r="R272" s="313"/>
      <c r="S272" s="256">
        <f t="shared" si="63"/>
        <v>10.043397978162993</v>
      </c>
      <c r="T272" s="256">
        <f t="shared" si="64"/>
        <v>4.3898578990480814</v>
      </c>
      <c r="U272" s="364">
        <f t="shared" si="51"/>
        <v>24.099999998632399</v>
      </c>
    </row>
    <row r="273" spans="1:21" ht="11.25" x14ac:dyDescent="0.2">
      <c r="A273" s="234"/>
      <c r="B273" s="417">
        <v>24.199999998626701</v>
      </c>
      <c r="C273" s="130"/>
      <c r="D273" s="328">
        <f t="shared" si="52"/>
        <v>17.111984103743382</v>
      </c>
      <c r="E273" s="328">
        <f t="shared" si="53"/>
        <v>2.9281999996676616E-2</v>
      </c>
      <c r="F273" s="376">
        <f t="shared" si="54"/>
        <v>0.41313277303571228</v>
      </c>
      <c r="G273" s="316">
        <f t="shared" si="55"/>
        <v>0.66024533043081579</v>
      </c>
      <c r="H273" s="316">
        <f t="shared" si="56"/>
        <v>0.33975466956918421</v>
      </c>
      <c r="I273" s="316"/>
      <c r="J273" s="316">
        <f t="shared" si="57"/>
        <v>0.24201293199827845</v>
      </c>
      <c r="K273" s="316">
        <f t="shared" si="58"/>
        <v>0.59561492861924092</v>
      </c>
      <c r="L273" s="121"/>
      <c r="M273" s="325">
        <f t="shared" si="59"/>
        <v>10.070255745496056</v>
      </c>
      <c r="N273" s="283">
        <f t="shared" si="60"/>
        <v>4.4167156663811511</v>
      </c>
      <c r="O273" s="378"/>
      <c r="P273" s="532">
        <f t="shared" si="61"/>
        <v>2.6868866240704392E-2</v>
      </c>
      <c r="Q273" s="520">
        <f t="shared" si="62"/>
        <v>-2.6868866240704392E-2</v>
      </c>
      <c r="R273" s="313"/>
      <c r="S273" s="256">
        <f t="shared" si="63"/>
        <v>10.070255745496056</v>
      </c>
      <c r="T273" s="256">
        <f t="shared" si="64"/>
        <v>4.4167156663811511</v>
      </c>
      <c r="U273" s="364">
        <f t="shared" si="51"/>
        <v>24.199999998626701</v>
      </c>
    </row>
    <row r="274" spans="1:21" ht="11.25" x14ac:dyDescent="0.2">
      <c r="A274" s="234"/>
      <c r="B274" s="417">
        <v>24.299999998621001</v>
      </c>
      <c r="C274" s="130"/>
      <c r="D274" s="328">
        <f t="shared" si="52"/>
        <v>17.182694781858007</v>
      </c>
      <c r="E274" s="328">
        <f t="shared" si="53"/>
        <v>2.952449999664903E-2</v>
      </c>
      <c r="F274" s="376">
        <f t="shared" si="54"/>
        <v>0.41213828999617463</v>
      </c>
      <c r="G274" s="316">
        <f t="shared" si="55"/>
        <v>0.65988096749928005</v>
      </c>
      <c r="H274" s="316">
        <f t="shared" si="56"/>
        <v>0.34011903250071995</v>
      </c>
      <c r="I274" s="316"/>
      <c r="J274" s="316">
        <f t="shared" si="57"/>
        <v>0.24031134217759456</v>
      </c>
      <c r="K274" s="316">
        <f t="shared" si="58"/>
        <v>0.59495554858819821</v>
      </c>
      <c r="L274" s="121"/>
      <c r="M274" s="325">
        <f t="shared" si="59"/>
        <v>10.09712461173676</v>
      </c>
      <c r="N274" s="283">
        <f t="shared" si="60"/>
        <v>4.4435845326218555</v>
      </c>
      <c r="O274" s="378"/>
      <c r="P274" s="532">
        <f t="shared" si="61"/>
        <v>2.6879819831528096E-2</v>
      </c>
      <c r="Q274" s="520">
        <f t="shared" si="62"/>
        <v>-2.687981983152099E-2</v>
      </c>
      <c r="R274" s="313"/>
      <c r="S274" s="256">
        <f t="shared" si="63"/>
        <v>10.09712461173676</v>
      </c>
      <c r="T274" s="256">
        <f t="shared" si="64"/>
        <v>4.4435845326218555</v>
      </c>
      <c r="U274" s="364">
        <f t="shared" si="51"/>
        <v>24.299999998621001</v>
      </c>
    </row>
    <row r="275" spans="1:21" ht="11.25" x14ac:dyDescent="0.2">
      <c r="A275" s="234"/>
      <c r="B275" s="417">
        <v>24.3999999986153</v>
      </c>
      <c r="C275" s="130"/>
      <c r="D275" s="328">
        <f t="shared" si="52"/>
        <v>17.25340545997263</v>
      </c>
      <c r="E275" s="328">
        <f t="shared" si="53"/>
        <v>2.976799999662133E-2</v>
      </c>
      <c r="F275" s="376">
        <f t="shared" si="54"/>
        <v>0.41115485643557242</v>
      </c>
      <c r="G275" s="316">
        <f t="shared" si="55"/>
        <v>0.65952050603197077</v>
      </c>
      <c r="H275" s="316">
        <f t="shared" si="56"/>
        <v>0.34047949396802923</v>
      </c>
      <c r="I275" s="316"/>
      <c r="J275" s="316">
        <f t="shared" si="57"/>
        <v>0.23862080183584614</v>
      </c>
      <c r="K275" s="316">
        <f t="shared" si="58"/>
        <v>0.59430018325524259</v>
      </c>
      <c r="L275" s="121"/>
      <c r="M275" s="325">
        <f t="shared" si="59"/>
        <v>10.124004431568288</v>
      </c>
      <c r="N275" s="283">
        <f t="shared" si="60"/>
        <v>4.4704643524533765</v>
      </c>
      <c r="O275" s="378"/>
      <c r="P275" s="532">
        <f t="shared" si="61"/>
        <v>2.6890630317581099E-2</v>
      </c>
      <c r="Q275" s="520">
        <f t="shared" si="62"/>
        <v>-2.6890630317581099E-2</v>
      </c>
      <c r="R275" s="313"/>
      <c r="S275" s="256">
        <f t="shared" si="63"/>
        <v>10.124004431568288</v>
      </c>
      <c r="T275" s="256">
        <f t="shared" si="64"/>
        <v>4.4704643524533765</v>
      </c>
      <c r="U275" s="364">
        <f t="shared" si="51"/>
        <v>24.3999999986153</v>
      </c>
    </row>
    <row r="276" spans="1:21" ht="11.25" x14ac:dyDescent="0.2">
      <c r="A276" s="234"/>
      <c r="B276" s="417">
        <v>24.499999998609599</v>
      </c>
      <c r="C276" s="130"/>
      <c r="D276" s="328">
        <f t="shared" si="52"/>
        <v>17.324116138087255</v>
      </c>
      <c r="E276" s="328">
        <f t="shared" si="53"/>
        <v>3.0012499996593521E-2</v>
      </c>
      <c r="F276" s="376">
        <f t="shared" si="54"/>
        <v>0.41018233705416329</v>
      </c>
      <c r="G276" s="316">
        <f t="shared" si="55"/>
        <v>0.65916390161538407</v>
      </c>
      <c r="H276" s="316">
        <f t="shared" si="56"/>
        <v>0.34083609838461593</v>
      </c>
      <c r="I276" s="316"/>
      <c r="J276" s="316">
        <f t="shared" si="57"/>
        <v>0.23694117567329073</v>
      </c>
      <c r="K276" s="316">
        <f t="shared" si="58"/>
        <v>0.59364878710559654</v>
      </c>
      <c r="L276" s="121"/>
      <c r="M276" s="325">
        <f t="shared" si="59"/>
        <v>10.150895061885869</v>
      </c>
      <c r="N276" s="283">
        <f t="shared" si="60"/>
        <v>4.4973549827709576</v>
      </c>
      <c r="O276" s="378"/>
      <c r="P276" s="532">
        <f t="shared" si="61"/>
        <v>2.6901299868391959E-2</v>
      </c>
      <c r="Q276" s="520">
        <f t="shared" si="62"/>
        <v>-2.6901299868399065E-2</v>
      </c>
      <c r="R276" s="313"/>
      <c r="S276" s="256">
        <f t="shared" si="63"/>
        <v>10.150895061885869</v>
      </c>
      <c r="T276" s="256">
        <f t="shared" si="64"/>
        <v>4.4973549827709576</v>
      </c>
      <c r="U276" s="364">
        <f t="shared" si="51"/>
        <v>24.499999998609599</v>
      </c>
    </row>
    <row r="277" spans="1:21" ht="11.25" x14ac:dyDescent="0.2">
      <c r="A277" s="234"/>
      <c r="B277" s="417">
        <v>24.599999998603899</v>
      </c>
      <c r="C277" s="130"/>
      <c r="D277" s="328">
        <f t="shared" si="52"/>
        <v>17.394826816201878</v>
      </c>
      <c r="E277" s="328">
        <f t="shared" si="53"/>
        <v>3.0257999996565595E-2</v>
      </c>
      <c r="F277" s="376">
        <f t="shared" si="54"/>
        <v>0.40922059875220135</v>
      </c>
      <c r="G277" s="316">
        <f t="shared" si="55"/>
        <v>0.65881111049085028</v>
      </c>
      <c r="H277" s="316">
        <f t="shared" si="56"/>
        <v>0.34118888950914972</v>
      </c>
      <c r="I277" s="316"/>
      <c r="J277" s="316">
        <f t="shared" si="57"/>
        <v>0.23527233059018257</v>
      </c>
      <c r="K277" s="316">
        <f t="shared" si="58"/>
        <v>0.59300131529494648</v>
      </c>
      <c r="L277" s="121"/>
      <c r="M277" s="325">
        <f t="shared" si="59"/>
        <v>10.177796361754261</v>
      </c>
      <c r="N277" s="283">
        <f t="shared" si="60"/>
        <v>4.5242562826393566</v>
      </c>
      <c r="O277" s="378"/>
      <c r="P277" s="532">
        <f t="shared" si="61"/>
        <v>2.6911830612043275E-2</v>
      </c>
      <c r="Q277" s="520">
        <f t="shared" si="62"/>
        <v>-2.691183061205038E-2</v>
      </c>
      <c r="R277" s="313"/>
      <c r="S277" s="256">
        <f t="shared" si="63"/>
        <v>10.177796361754261</v>
      </c>
      <c r="T277" s="256">
        <f t="shared" si="64"/>
        <v>4.5242562826393566</v>
      </c>
      <c r="U277" s="364">
        <f t="shared" si="51"/>
        <v>24.599999998603899</v>
      </c>
    </row>
    <row r="278" spans="1:21" ht="11.25" x14ac:dyDescent="0.2">
      <c r="A278" s="234"/>
      <c r="B278" s="417">
        <v>24.699999998598202</v>
      </c>
      <c r="C278" s="130"/>
      <c r="D278" s="328">
        <f t="shared" si="52"/>
        <v>17.465537494316504</v>
      </c>
      <c r="E278" s="328">
        <f t="shared" si="53"/>
        <v>3.0504499996537558E-2</v>
      </c>
      <c r="F278" s="376">
        <f t="shared" si="54"/>
        <v>0.40826951058540145</v>
      </c>
      <c r="G278" s="316">
        <f t="shared" si="55"/>
        <v>0.65846208954283747</v>
      </c>
      <c r="H278" s="316">
        <f t="shared" si="56"/>
        <v>0.34153791045716253</v>
      </c>
      <c r="I278" s="316"/>
      <c r="J278" s="316">
        <f t="shared" si="57"/>
        <v>0.2336141356422364</v>
      </c>
      <c r="K278" s="316">
        <f t="shared" si="58"/>
        <v>0.59235772363749428</v>
      </c>
      <c r="L278" s="121"/>
      <c r="M278" s="325">
        <f t="shared" si="59"/>
        <v>10.204708192366304</v>
      </c>
      <c r="N278" s="283">
        <f t="shared" si="60"/>
        <v>4.551168113251407</v>
      </c>
      <c r="O278" s="378"/>
      <c r="P278" s="532">
        <f t="shared" si="61"/>
        <v>2.6922224635818282E-2</v>
      </c>
      <c r="Q278" s="520">
        <f t="shared" si="62"/>
        <v>-2.6922224635811176E-2</v>
      </c>
      <c r="R278" s="313"/>
      <c r="S278" s="256">
        <f t="shared" si="63"/>
        <v>10.204708192366304</v>
      </c>
      <c r="T278" s="256">
        <f t="shared" si="64"/>
        <v>4.551168113251407</v>
      </c>
      <c r="U278" s="364">
        <f t="shared" si="51"/>
        <v>24.699999998598202</v>
      </c>
    </row>
    <row r="279" spans="1:21" ht="11.25" x14ac:dyDescent="0.2">
      <c r="A279" s="234"/>
      <c r="B279" s="417">
        <v>24.799999998592501</v>
      </c>
      <c r="C279" s="130"/>
      <c r="D279" s="328">
        <f t="shared" si="52"/>
        <v>17.536248172431126</v>
      </c>
      <c r="E279" s="328">
        <f t="shared" si="53"/>
        <v>3.0751999996509401E-2</v>
      </c>
      <c r="F279" s="376">
        <f t="shared" si="54"/>
        <v>0.40732894372148382</v>
      </c>
      <c r="G279" s="316">
        <f t="shared" si="55"/>
        <v>0.65811679628749564</v>
      </c>
      <c r="H279" s="316">
        <f t="shared" si="56"/>
        <v>0.34188320371250436</v>
      </c>
      <c r="I279" s="316"/>
      <c r="J279" s="316">
        <f t="shared" si="57"/>
        <v>0.23196646199717255</v>
      </c>
      <c r="K279" s="316">
        <f t="shared" si="58"/>
        <v>0.59171796859425729</v>
      </c>
      <c r="L279" s="121"/>
      <c r="M279" s="325">
        <f t="shared" si="59"/>
        <v>10.231630417002123</v>
      </c>
      <c r="N279" s="283">
        <f t="shared" si="60"/>
        <v>4.5780903378872182</v>
      </c>
      <c r="O279" s="378"/>
      <c r="P279" s="532">
        <f t="shared" si="61"/>
        <v>2.6932483987550881E-2</v>
      </c>
      <c r="Q279" s="520">
        <f t="shared" si="62"/>
        <v>-2.6932483987550881E-2</v>
      </c>
      <c r="R279" s="313"/>
      <c r="S279" s="256">
        <f t="shared" si="63"/>
        <v>10.231630417002123</v>
      </c>
      <c r="T279" s="256">
        <f t="shared" si="64"/>
        <v>4.5780903378872182</v>
      </c>
      <c r="U279" s="364">
        <f t="shared" si="51"/>
        <v>24.799999998592501</v>
      </c>
    </row>
    <row r="280" spans="1:21" ht="11.25" x14ac:dyDescent="0.2">
      <c r="A280" s="234"/>
      <c r="B280" s="417">
        <v>24.8999999985868</v>
      </c>
      <c r="C280" s="130"/>
      <c r="D280" s="328">
        <f t="shared" si="52"/>
        <v>17.606958850545752</v>
      </c>
      <c r="E280" s="328">
        <f t="shared" si="53"/>
        <v>3.1000499996481131E-2</v>
      </c>
      <c r="F280" s="376">
        <f t="shared" si="54"/>
        <v>0.40639877139776276</v>
      </c>
      <c r="G280" s="316">
        <f t="shared" si="55"/>
        <v>0.65777518886143749</v>
      </c>
      <c r="H280" s="316">
        <f t="shared" si="56"/>
        <v>0.34222481113856251</v>
      </c>
      <c r="I280" s="316"/>
      <c r="J280" s="316">
        <f t="shared" si="57"/>
        <v>0.23032918289230525</v>
      </c>
      <c r="K280" s="316">
        <f t="shared" si="58"/>
        <v>0.59108200726160431</v>
      </c>
      <c r="L280" s="121"/>
      <c r="M280" s="325">
        <f t="shared" si="59"/>
        <v>10.258562900989673</v>
      </c>
      <c r="N280" s="283">
        <f t="shared" si="60"/>
        <v>4.6050228218747691</v>
      </c>
      <c r="O280" s="378"/>
      <c r="P280" s="532">
        <f t="shared" si="61"/>
        <v>2.6942610676137235E-2</v>
      </c>
      <c r="Q280" s="520">
        <f t="shared" si="62"/>
        <v>-2.6942610676144341E-2</v>
      </c>
      <c r="R280" s="313"/>
      <c r="S280" s="256">
        <f t="shared" si="63"/>
        <v>10.258562900989673</v>
      </c>
      <c r="T280" s="256">
        <f t="shared" si="64"/>
        <v>4.6050228218747691</v>
      </c>
      <c r="U280" s="364">
        <f t="shared" si="51"/>
        <v>24.8999999985868</v>
      </c>
    </row>
    <row r="281" spans="1:21" ht="11.25" x14ac:dyDescent="0.2">
      <c r="A281" s="234"/>
      <c r="B281" s="417">
        <v>24.999999998581099</v>
      </c>
      <c r="C281" s="130"/>
      <c r="D281" s="328">
        <f t="shared" si="52"/>
        <v>17.677669528660374</v>
      </c>
      <c r="E281" s="328">
        <f t="shared" si="53"/>
        <v>3.1249999996452747E-2</v>
      </c>
      <c r="F281" s="376">
        <f t="shared" si="54"/>
        <v>0.40547886887975598</v>
      </c>
      <c r="G281" s="316">
        <f t="shared" si="55"/>
        <v>0.65743722601074817</v>
      </c>
      <c r="H281" s="316">
        <f t="shared" si="56"/>
        <v>0.34256277398925183</v>
      </c>
      <c r="I281" s="316"/>
      <c r="J281" s="316">
        <f t="shared" si="57"/>
        <v>0.22870217359315223</v>
      </c>
      <c r="K281" s="316">
        <f t="shared" si="58"/>
        <v>0.59044979736002934</v>
      </c>
      <c r="L281" s="121"/>
      <c r="M281" s="325">
        <f t="shared" si="59"/>
        <v>10.285505511665811</v>
      </c>
      <c r="N281" s="283">
        <f t="shared" si="60"/>
        <v>4.6319654325509134</v>
      </c>
      <c r="O281" s="378"/>
      <c r="P281" s="532">
        <f t="shared" si="61"/>
        <v>2.6952606672551838E-2</v>
      </c>
      <c r="Q281" s="520">
        <f t="shared" si="62"/>
        <v>-2.6952606672551838E-2</v>
      </c>
      <c r="R281" s="313"/>
      <c r="S281" s="256">
        <f t="shared" si="63"/>
        <v>10.285505511665811</v>
      </c>
      <c r="T281" s="256">
        <f t="shared" si="64"/>
        <v>4.6319654325509134</v>
      </c>
      <c r="U281" s="364">
        <f t="shared" si="51"/>
        <v>24.999999998581099</v>
      </c>
    </row>
    <row r="282" spans="1:21" ht="11.25" x14ac:dyDescent="0.2">
      <c r="A282" s="234"/>
      <c r="B282" s="417">
        <v>25.099999998575399</v>
      </c>
      <c r="C282" s="130"/>
      <c r="D282" s="328">
        <f t="shared" si="52"/>
        <v>17.748380206775</v>
      </c>
      <c r="E282" s="328">
        <f t="shared" si="53"/>
        <v>3.1500499996424257E-2</v>
      </c>
      <c r="F282" s="376">
        <f t="shared" si="54"/>
        <v>0.40456911342078178</v>
      </c>
      <c r="G282" s="316">
        <f t="shared" si="55"/>
        <v>0.65710286708022103</v>
      </c>
      <c r="H282" s="316">
        <f t="shared" si="56"/>
        <v>0.34289713291977897</v>
      </c>
      <c r="I282" s="316"/>
      <c r="J282" s="316">
        <f t="shared" si="57"/>
        <v>0.22708531135303178</v>
      </c>
      <c r="K282" s="316">
        <f t="shared" si="58"/>
        <v>0.58982129722315246</v>
      </c>
      <c r="L282" s="121"/>
      <c r="M282" s="325">
        <f t="shared" si="59"/>
        <v>10.312458118338363</v>
      </c>
      <c r="N282" s="283">
        <f t="shared" si="60"/>
        <v>4.6589180392234653</v>
      </c>
      <c r="O282" s="378"/>
      <c r="P282" s="532">
        <f t="shared" si="61"/>
        <v>2.6962473910735696E-2</v>
      </c>
      <c r="Q282" s="520">
        <f t="shared" si="62"/>
        <v>-2.696247391072859E-2</v>
      </c>
      <c r="R282" s="313"/>
      <c r="S282" s="256">
        <f t="shared" si="63"/>
        <v>10.312458118338363</v>
      </c>
      <c r="T282" s="256">
        <f t="shared" si="64"/>
        <v>4.6589180392234653</v>
      </c>
      <c r="U282" s="364">
        <f t="shared" si="51"/>
        <v>25.099999998575399</v>
      </c>
    </row>
    <row r="283" spans="1:21" ht="11.25" x14ac:dyDescent="0.2">
      <c r="A283" s="234"/>
      <c r="B283" s="417">
        <v>25.199999998569702</v>
      </c>
      <c r="C283" s="130"/>
      <c r="D283" s="328">
        <f t="shared" si="52"/>
        <v>17.819090884889626</v>
      </c>
      <c r="E283" s="328">
        <f t="shared" si="53"/>
        <v>3.1751999996395643E-2</v>
      </c>
      <c r="F283" s="376">
        <f t="shared" si="54"/>
        <v>0.40366938422251825</v>
      </c>
      <c r="G283" s="316">
        <f t="shared" si="55"/>
        <v>0.65677207200281273</v>
      </c>
      <c r="H283" s="316">
        <f t="shared" si="56"/>
        <v>0.34322792799718727</v>
      </c>
      <c r="I283" s="316"/>
      <c r="J283" s="316">
        <f t="shared" si="57"/>
        <v>0.22547847537362198</v>
      </c>
      <c r="K283" s="316">
        <f t="shared" si="58"/>
        <v>0.58919646578694551</v>
      </c>
      <c r="L283" s="121"/>
      <c r="M283" s="325">
        <f t="shared" si="59"/>
        <v>10.339420592249098</v>
      </c>
      <c r="N283" s="283">
        <f t="shared" si="60"/>
        <v>4.6858805131341938</v>
      </c>
      <c r="O283" s="378"/>
      <c r="P283" s="532">
        <f t="shared" si="61"/>
        <v>2.6972214288370822E-2</v>
      </c>
      <c r="Q283" s="520">
        <f t="shared" si="62"/>
        <v>-2.6972214288363716E-2</v>
      </c>
      <c r="R283" s="313"/>
      <c r="S283" s="256">
        <f t="shared" si="63"/>
        <v>10.339420592249098</v>
      </c>
      <c r="T283" s="256">
        <f t="shared" si="64"/>
        <v>4.6858805131341938</v>
      </c>
      <c r="U283" s="364">
        <f t="shared" si="51"/>
        <v>25.199999998569702</v>
      </c>
    </row>
    <row r="284" spans="1:21" ht="11.25" x14ac:dyDescent="0.2">
      <c r="A284" s="234"/>
      <c r="B284" s="417">
        <v>25.299999998564001</v>
      </c>
      <c r="C284" s="130"/>
      <c r="D284" s="328">
        <f t="shared" si="52"/>
        <v>17.889801563004248</v>
      </c>
      <c r="E284" s="328">
        <f t="shared" si="53"/>
        <v>3.2004499996366918E-2</v>
      </c>
      <c r="F284" s="376">
        <f t="shared" si="54"/>
        <v>0.40277956239649848</v>
      </c>
      <c r="G284" s="316">
        <f t="shared" si="55"/>
        <v>0.65644480128931304</v>
      </c>
      <c r="H284" s="316">
        <f t="shared" si="56"/>
        <v>0.34355519871068696</v>
      </c>
      <c r="I284" s="316"/>
      <c r="J284" s="316">
        <f t="shared" si="57"/>
        <v>0.223881546766456</v>
      </c>
      <c r="K284" s="316">
        <f t="shared" si="58"/>
        <v>0.58857526257917603</v>
      </c>
      <c r="L284" s="121"/>
      <c r="M284" s="325">
        <f t="shared" si="59"/>
        <v>10.366392806537469</v>
      </c>
      <c r="N284" s="283">
        <f t="shared" si="60"/>
        <v>4.7128527274225576</v>
      </c>
      <c r="O284" s="378"/>
      <c r="P284" s="532">
        <f t="shared" si="61"/>
        <v>2.6981829667676038E-2</v>
      </c>
      <c r="Q284" s="520">
        <f t="shared" si="62"/>
        <v>-2.6981829667676038E-2</v>
      </c>
      <c r="R284" s="313"/>
      <c r="S284" s="256">
        <f t="shared" si="63"/>
        <v>10.366392806537469</v>
      </c>
      <c r="T284" s="256">
        <f t="shared" si="64"/>
        <v>4.7128527274225576</v>
      </c>
      <c r="U284" s="364">
        <f t="shared" si="51"/>
        <v>25.299999998564001</v>
      </c>
    </row>
    <row r="285" spans="1:21" ht="11.25" x14ac:dyDescent="0.2">
      <c r="A285" s="234"/>
      <c r="B285" s="417">
        <v>25.3999999985583</v>
      </c>
      <c r="C285" s="130"/>
      <c r="D285" s="328">
        <f t="shared" si="52"/>
        <v>17.960512241118874</v>
      </c>
      <c r="E285" s="328">
        <f t="shared" si="53"/>
        <v>3.2257999996338077E-2</v>
      </c>
      <c r="F285" s="376">
        <f t="shared" si="54"/>
        <v>0.40189953092651487</v>
      </c>
      <c r="G285" s="316">
        <f t="shared" si="55"/>
        <v>0.65612101601822548</v>
      </c>
      <c r="H285" s="316">
        <f t="shared" si="56"/>
        <v>0.34387898398177452</v>
      </c>
      <c r="I285" s="316"/>
      <c r="J285" s="316">
        <f t="shared" si="57"/>
        <v>0.22229440851532614</v>
      </c>
      <c r="K285" s="316">
        <f t="shared" si="58"/>
        <v>0.58795764770906556</v>
      </c>
      <c r="L285" s="121"/>
      <c r="M285" s="325">
        <f t="shared" si="59"/>
        <v>10.393374636205145</v>
      </c>
      <c r="N285" s="283">
        <f t="shared" si="60"/>
        <v>4.7398345570902336</v>
      </c>
      <c r="O285" s="378"/>
      <c r="P285" s="532">
        <f t="shared" si="61"/>
        <v>2.6991321876167262E-2</v>
      </c>
      <c r="Q285" s="520">
        <f t="shared" si="62"/>
        <v>-2.6991321876181473E-2</v>
      </c>
      <c r="R285" s="313"/>
      <c r="S285" s="256">
        <f t="shared" si="63"/>
        <v>10.393374636205145</v>
      </c>
      <c r="T285" s="256">
        <f t="shared" si="64"/>
        <v>4.7398345570902336</v>
      </c>
      <c r="U285" s="364">
        <f t="shared" si="51"/>
        <v>25.3999999985583</v>
      </c>
    </row>
    <row r="286" spans="1:21" ht="11.25" x14ac:dyDescent="0.2">
      <c r="A286" s="234"/>
      <c r="B286" s="417">
        <v>25.4999999985526</v>
      </c>
      <c r="C286" s="130"/>
      <c r="D286" s="328">
        <f t="shared" si="52"/>
        <v>18.031222919233496</v>
      </c>
      <c r="E286" s="328">
        <f t="shared" si="53"/>
        <v>3.2512499996309126E-2</v>
      </c>
      <c r="F286" s="376">
        <f t="shared" si="54"/>
        <v>0.40102917463190829</v>
      </c>
      <c r="G286" s="316">
        <f t="shared" si="55"/>
        <v>0.65580067782585227</v>
      </c>
      <c r="H286" s="316">
        <f t="shared" si="56"/>
        <v>0.34419932217414773</v>
      </c>
      <c r="I286" s="316"/>
      <c r="J286" s="316">
        <f t="shared" si="57"/>
        <v>0.22071694543957332</v>
      </c>
      <c r="K286" s="316">
        <f t="shared" si="58"/>
        <v>0.58734358185715707</v>
      </c>
      <c r="L286" s="121"/>
      <c r="M286" s="325">
        <f t="shared" si="59"/>
        <v>10.420365958081312</v>
      </c>
      <c r="N286" s="283">
        <f t="shared" si="60"/>
        <v>4.7668258789664151</v>
      </c>
      <c r="O286" s="378"/>
      <c r="P286" s="532">
        <f t="shared" si="61"/>
        <v>2.7000692707588314E-2</v>
      </c>
      <c r="Q286" s="520">
        <f t="shared" si="62"/>
        <v>-2.7000692707588314E-2</v>
      </c>
      <c r="R286" s="313"/>
      <c r="S286" s="256">
        <f t="shared" si="63"/>
        <v>10.420365958081312</v>
      </c>
      <c r="T286" s="256">
        <f t="shared" si="64"/>
        <v>4.7668258789664151</v>
      </c>
      <c r="U286" s="364">
        <f t="shared" si="51"/>
        <v>25.4999999985526</v>
      </c>
    </row>
    <row r="287" spans="1:21" ht="11.25" x14ac:dyDescent="0.2">
      <c r="A287" s="234"/>
      <c r="B287" s="417">
        <v>25.599999998546899</v>
      </c>
      <c r="C287" s="130"/>
      <c r="D287" s="328">
        <f t="shared" si="52"/>
        <v>18.101933597348122</v>
      </c>
      <c r="E287" s="328">
        <f t="shared" si="53"/>
        <v>3.2767999996280057E-2</v>
      </c>
      <c r="F287" s="376">
        <f t="shared" si="54"/>
        <v>0.40016838013171707</v>
      </c>
      <c r="G287" s="316">
        <f t="shared" si="55"/>
        <v>0.65548374889658045</v>
      </c>
      <c r="H287" s="316">
        <f t="shared" si="56"/>
        <v>0.34451625110341955</v>
      </c>
      <c r="I287" s="316"/>
      <c r="J287" s="316">
        <f t="shared" si="57"/>
        <v>0.21914904415823586</v>
      </c>
      <c r="K287" s="316">
        <f t="shared" si="58"/>
        <v>0.58673302626538582</v>
      </c>
      <c r="L287" s="121"/>
      <c r="M287" s="325">
        <f t="shared" si="59"/>
        <v>10.447366650788901</v>
      </c>
      <c r="N287" s="283">
        <f t="shared" si="60"/>
        <v>4.7938265716740034</v>
      </c>
      <c r="O287" s="378"/>
      <c r="P287" s="532">
        <f t="shared" si="61"/>
        <v>2.7009943922358559E-2</v>
      </c>
      <c r="Q287" s="520">
        <f t="shared" si="62"/>
        <v>-2.7009943922351454E-2</v>
      </c>
      <c r="R287" s="313"/>
      <c r="S287" s="256">
        <f t="shared" si="63"/>
        <v>10.447366650788901</v>
      </c>
      <c r="T287" s="256">
        <f t="shared" si="64"/>
        <v>4.7938265716740034</v>
      </c>
      <c r="U287" s="364">
        <f t="shared" ref="U287:U350" si="65">B287</f>
        <v>25.599999998546899</v>
      </c>
    </row>
    <row r="288" spans="1:21" ht="11.25" x14ac:dyDescent="0.2">
      <c r="A288" s="234"/>
      <c r="B288" s="417">
        <v>25.699999998541202</v>
      </c>
      <c r="C288" s="130"/>
      <c r="D288" s="328">
        <f t="shared" ref="D288:D351" si="66">B288*SQRT(E$8/360)</f>
        <v>18.172644275462748</v>
      </c>
      <c r="E288" s="328">
        <f t="shared" ref="E288:E351" si="67">((B288/100)^2)/2</f>
        <v>3.3024499996250886E-2</v>
      </c>
      <c r="F288" s="376">
        <f t="shared" ref="F288:F351" si="68">(LN($E$4/$E$5)+(($F$7-$F$6+E288)*$F$8))/(D288/100)</f>
        <v>0.39931703580966404</v>
      </c>
      <c r="G288" s="316">
        <f t="shared" ref="G288:G351" si="69">NORMSDIST(F288)</f>
        <v>0.65517019195336412</v>
      </c>
      <c r="H288" s="316">
        <f t="shared" ref="H288:H351" si="70">1-G288</f>
        <v>0.34482980804663588</v>
      </c>
      <c r="I288" s="316"/>
      <c r="J288" s="316">
        <f t="shared" ref="J288:J351" si="71">F288-(D288/100)</f>
        <v>0.21759059305503656</v>
      </c>
      <c r="K288" s="316">
        <f t="shared" ref="K288:K351" si="72">NORMSDIST(J288)</f>
        <v>0.58612594272735219</v>
      </c>
      <c r="L288" s="121"/>
      <c r="M288" s="325">
        <f t="shared" ref="M288:M351" si="73">($E$4*$G$6*G288)-($E$5*$G$7*K288)</f>
        <v>10.474376594711259</v>
      </c>
      <c r="N288" s="283">
        <f t="shared" ref="N288:N351" si="74">M288+($E$5*$G$7)-($E$4*$G$6)</f>
        <v>4.8208365155963548</v>
      </c>
      <c r="O288" s="378"/>
      <c r="P288" s="532">
        <f t="shared" ref="P288:P351" si="75">M289-M288</f>
        <v>2.7019077248560563E-2</v>
      </c>
      <c r="Q288" s="520">
        <f t="shared" ref="Q288:Q351" si="76">-(N289-N288)</f>
        <v>-2.7019077248567669E-2</v>
      </c>
      <c r="R288" s="313"/>
      <c r="S288" s="256">
        <f t="shared" ref="S288:S351" si="77">M288</f>
        <v>10.474376594711259</v>
      </c>
      <c r="T288" s="256">
        <f t="shared" ref="T288:T351" si="78">N288</f>
        <v>4.8208365155963548</v>
      </c>
      <c r="U288" s="364">
        <f t="shared" si="65"/>
        <v>25.699999998541202</v>
      </c>
    </row>
    <row r="289" spans="1:21" ht="11.25" x14ac:dyDescent="0.2">
      <c r="A289" s="234"/>
      <c r="B289" s="417">
        <v>25.799999998535501</v>
      </c>
      <c r="C289" s="130"/>
      <c r="D289" s="328">
        <f t="shared" si="66"/>
        <v>18.24335495357737</v>
      </c>
      <c r="E289" s="328">
        <f t="shared" si="67"/>
        <v>3.3281999996221591E-2</v>
      </c>
      <c r="F289" s="376">
        <f t="shared" si="68"/>
        <v>0.39847503177995708</v>
      </c>
      <c r="G289" s="316">
        <f t="shared" si="69"/>
        <v>0.65485997024839759</v>
      </c>
      <c r="H289" s="316">
        <f t="shared" si="70"/>
        <v>0.34514002975160241</v>
      </c>
      <c r="I289" s="316"/>
      <c r="J289" s="316">
        <f t="shared" si="71"/>
        <v>0.21604148224418337</v>
      </c>
      <c r="K289" s="316">
        <f t="shared" si="72"/>
        <v>0.58552229357878716</v>
      </c>
      <c r="L289" s="121"/>
      <c r="M289" s="325">
        <f t="shared" si="73"/>
        <v>10.50139567195982</v>
      </c>
      <c r="N289" s="283">
        <f t="shared" si="74"/>
        <v>4.8478555928449225</v>
      </c>
      <c r="O289" s="378"/>
      <c r="P289" s="532">
        <f t="shared" si="75"/>
        <v>2.7028094382600898E-2</v>
      </c>
      <c r="Q289" s="520">
        <f t="shared" si="76"/>
        <v>-2.7028094382586687E-2</v>
      </c>
      <c r="R289" s="313"/>
      <c r="S289" s="256">
        <f t="shared" si="77"/>
        <v>10.50139567195982</v>
      </c>
      <c r="T289" s="256">
        <f t="shared" si="78"/>
        <v>4.8478555928449225</v>
      </c>
      <c r="U289" s="364">
        <f t="shared" si="65"/>
        <v>25.799999998535501</v>
      </c>
    </row>
    <row r="290" spans="1:21" ht="11.25" x14ac:dyDescent="0.2">
      <c r="A290" s="234"/>
      <c r="B290" s="417">
        <v>25.8999999985298</v>
      </c>
      <c r="C290" s="130"/>
      <c r="D290" s="328">
        <f t="shared" si="66"/>
        <v>18.314065631691992</v>
      </c>
      <c r="E290" s="328">
        <f t="shared" si="67"/>
        <v>3.3540499996192179E-2</v>
      </c>
      <c r="F290" s="376">
        <f t="shared" si="68"/>
        <v>0.39764225985388157</v>
      </c>
      <c r="G290" s="316">
        <f t="shared" si="69"/>
        <v>0.65455304755397747</v>
      </c>
      <c r="H290" s="316">
        <f t="shared" si="70"/>
        <v>0.34544695244602253</v>
      </c>
      <c r="I290" s="316"/>
      <c r="J290" s="316">
        <f t="shared" si="71"/>
        <v>0.21450160353696165</v>
      </c>
      <c r="K290" s="316">
        <f t="shared" si="72"/>
        <v>0.5849220416882106</v>
      </c>
      <c r="L290" s="121"/>
      <c r="M290" s="325">
        <f t="shared" si="73"/>
        <v>10.528423766342421</v>
      </c>
      <c r="N290" s="283">
        <f t="shared" si="74"/>
        <v>4.8748836872275092</v>
      </c>
      <c r="O290" s="378"/>
      <c r="P290" s="532">
        <f t="shared" si="75"/>
        <v>2.703699698973594E-2</v>
      </c>
      <c r="Q290" s="520">
        <f t="shared" si="76"/>
        <v>-2.7036996989750151E-2</v>
      </c>
      <c r="R290" s="313"/>
      <c r="S290" s="256">
        <f t="shared" si="77"/>
        <v>10.528423766342421</v>
      </c>
      <c r="T290" s="256">
        <f t="shared" si="78"/>
        <v>4.8748836872275092</v>
      </c>
      <c r="U290" s="364">
        <f t="shared" si="65"/>
        <v>25.8999999985298</v>
      </c>
    </row>
    <row r="291" spans="1:21" ht="11.25" x14ac:dyDescent="0.2">
      <c r="A291" s="234"/>
      <c r="B291" s="417">
        <v>25.9999999985241</v>
      </c>
      <c r="C291" s="130"/>
      <c r="D291" s="328">
        <f t="shared" si="66"/>
        <v>18.384776309806618</v>
      </c>
      <c r="E291" s="328">
        <f t="shared" si="67"/>
        <v>3.3799999996162657E-2</v>
      </c>
      <c r="F291" s="376">
        <f t="shared" si="68"/>
        <v>0.39681861350716491</v>
      </c>
      <c r="G291" s="316">
        <f t="shared" si="69"/>
        <v>0.65424938815354583</v>
      </c>
      <c r="H291" s="316">
        <f t="shared" si="70"/>
        <v>0.34575061184645417</v>
      </c>
      <c r="I291" s="316"/>
      <c r="J291" s="316">
        <f t="shared" si="71"/>
        <v>0.21297085040909872</v>
      </c>
      <c r="K291" s="316">
        <f t="shared" si="72"/>
        <v>0.58432515044777544</v>
      </c>
      <c r="L291" s="121"/>
      <c r="M291" s="325">
        <f t="shared" si="73"/>
        <v>10.555460763332157</v>
      </c>
      <c r="N291" s="283">
        <f t="shared" si="74"/>
        <v>4.9019206842172593</v>
      </c>
      <c r="O291" s="378"/>
      <c r="P291" s="532">
        <f t="shared" si="75"/>
        <v>2.7045786704938735E-2</v>
      </c>
      <c r="Q291" s="520">
        <f t="shared" si="76"/>
        <v>-2.7045786704931629E-2</v>
      </c>
      <c r="R291" s="313"/>
      <c r="S291" s="256">
        <f t="shared" si="77"/>
        <v>10.555460763332157</v>
      </c>
      <c r="T291" s="256">
        <f t="shared" si="78"/>
        <v>4.9019206842172593</v>
      </c>
      <c r="U291" s="364">
        <f t="shared" si="65"/>
        <v>25.9999999985241</v>
      </c>
    </row>
    <row r="292" spans="1:21" ht="11.25" x14ac:dyDescent="0.2">
      <c r="A292" s="234"/>
      <c r="B292" s="417">
        <v>26.099999998518399</v>
      </c>
      <c r="C292" s="130"/>
      <c r="D292" s="328">
        <f t="shared" si="66"/>
        <v>18.45548698792124</v>
      </c>
      <c r="E292" s="328">
        <f t="shared" si="67"/>
        <v>3.4060499996133017E-2</v>
      </c>
      <c r="F292" s="376">
        <f t="shared" si="68"/>
        <v>0.39600398784809027</v>
      </c>
      <c r="G292" s="316">
        <f t="shared" si="69"/>
        <v>0.65394895683291443</v>
      </c>
      <c r="H292" s="316">
        <f t="shared" si="70"/>
        <v>0.34605104316708557</v>
      </c>
      <c r="I292" s="316"/>
      <c r="J292" s="316">
        <f t="shared" si="71"/>
        <v>0.21144911796887786</v>
      </c>
      <c r="K292" s="316">
        <f t="shared" si="72"/>
        <v>0.5837315837642949</v>
      </c>
      <c r="L292" s="121"/>
      <c r="M292" s="325">
        <f t="shared" si="73"/>
        <v>10.582506550037095</v>
      </c>
      <c r="N292" s="283">
        <f t="shared" si="74"/>
        <v>4.928966470922191</v>
      </c>
      <c r="O292" s="378"/>
      <c r="P292" s="532">
        <f t="shared" si="75"/>
        <v>2.7054465133410588E-2</v>
      </c>
      <c r="Q292" s="520">
        <f t="shared" si="76"/>
        <v>-2.7054465133417693E-2</v>
      </c>
      <c r="R292" s="313"/>
      <c r="S292" s="256">
        <f t="shared" si="77"/>
        <v>10.582506550037095</v>
      </c>
      <c r="T292" s="256">
        <f t="shared" si="78"/>
        <v>4.928966470922191</v>
      </c>
      <c r="U292" s="364">
        <f t="shared" si="65"/>
        <v>26.099999998518399</v>
      </c>
    </row>
    <row r="293" spans="1:21" ht="11.25" x14ac:dyDescent="0.2">
      <c r="A293" s="234"/>
      <c r="B293" s="417">
        <v>26.199999998512698</v>
      </c>
      <c r="C293" s="130"/>
      <c r="D293" s="328">
        <f t="shared" si="66"/>
        <v>18.526197666035866</v>
      </c>
      <c r="E293" s="328">
        <f t="shared" si="67"/>
        <v>3.4321999996103261E-2</v>
      </c>
      <c r="F293" s="376">
        <f t="shared" si="68"/>
        <v>0.39519827958634118</v>
      </c>
      <c r="G293" s="316">
        <f t="shared" si="69"/>
        <v>0.6536517188716624</v>
      </c>
      <c r="H293" s="316">
        <f t="shared" si="70"/>
        <v>0.3463482811283376</v>
      </c>
      <c r="I293" s="316"/>
      <c r="J293" s="316">
        <f t="shared" si="71"/>
        <v>0.20993630292598253</v>
      </c>
      <c r="K293" s="316">
        <f t="shared" si="72"/>
        <v>0.58314130605044801</v>
      </c>
      <c r="L293" s="121"/>
      <c r="M293" s="325">
        <f t="shared" si="73"/>
        <v>10.609561015170506</v>
      </c>
      <c r="N293" s="283">
        <f t="shared" si="74"/>
        <v>4.9560209360556087</v>
      </c>
      <c r="O293" s="378"/>
      <c r="P293" s="532">
        <f t="shared" si="75"/>
        <v>2.7063033851412399E-2</v>
      </c>
      <c r="Q293" s="520">
        <f t="shared" si="76"/>
        <v>-2.7063033851405294E-2</v>
      </c>
      <c r="R293" s="313"/>
      <c r="S293" s="256">
        <f t="shared" si="77"/>
        <v>10.609561015170506</v>
      </c>
      <c r="T293" s="256">
        <f t="shared" si="78"/>
        <v>4.9560209360556087</v>
      </c>
      <c r="U293" s="364">
        <f t="shared" si="65"/>
        <v>26.199999998512698</v>
      </c>
    </row>
    <row r="294" spans="1:21" ht="11.25" x14ac:dyDescent="0.2">
      <c r="A294" s="234"/>
      <c r="B294" s="417">
        <v>26.299999998507001</v>
      </c>
      <c r="C294" s="130"/>
      <c r="D294" s="328">
        <f t="shared" si="66"/>
        <v>18.596908344150492</v>
      </c>
      <c r="E294" s="328">
        <f t="shared" si="67"/>
        <v>3.4584499996073416E-2</v>
      </c>
      <c r="F294" s="376">
        <f t="shared" si="68"/>
        <v>0.39440138700255656</v>
      </c>
      <c r="G294" s="316">
        <f t="shared" si="69"/>
        <v>0.65335764003470631</v>
      </c>
      <c r="H294" s="316">
        <f t="shared" si="70"/>
        <v>0.34664235996529369</v>
      </c>
      <c r="I294" s="316"/>
      <c r="J294" s="316">
        <f t="shared" si="71"/>
        <v>0.20843230356105164</v>
      </c>
      <c r="K294" s="316">
        <f t="shared" si="72"/>
        <v>0.58255428221615835</v>
      </c>
      <c r="L294" s="121"/>
      <c r="M294" s="325">
        <f t="shared" si="73"/>
        <v>10.636624049021918</v>
      </c>
      <c r="N294" s="283">
        <f t="shared" si="74"/>
        <v>4.983083969907014</v>
      </c>
      <c r="O294" s="378"/>
      <c r="P294" s="532">
        <f t="shared" si="75"/>
        <v>2.7071494406584407E-2</v>
      </c>
      <c r="Q294" s="520">
        <f t="shared" si="76"/>
        <v>-2.7071494406584407E-2</v>
      </c>
      <c r="R294" s="313"/>
      <c r="S294" s="256">
        <f t="shared" si="77"/>
        <v>10.636624049021918</v>
      </c>
      <c r="T294" s="256">
        <f t="shared" si="78"/>
        <v>4.983083969907014</v>
      </c>
      <c r="U294" s="364">
        <f t="shared" si="65"/>
        <v>26.299999998507001</v>
      </c>
    </row>
    <row r="295" spans="1:21" ht="11.25" x14ac:dyDescent="0.2">
      <c r="A295" s="234"/>
      <c r="B295" s="417">
        <v>26.399999998501301</v>
      </c>
      <c r="C295" s="130"/>
      <c r="D295" s="328">
        <f t="shared" si="66"/>
        <v>18.667619022265114</v>
      </c>
      <c r="E295" s="328">
        <f t="shared" si="67"/>
        <v>3.4847999996043433E-2</v>
      </c>
      <c r="F295" s="376">
        <f t="shared" si="68"/>
        <v>0.39361320991857773</v>
      </c>
      <c r="G295" s="316">
        <f t="shared" si="69"/>
        <v>0.65306668656403644</v>
      </c>
      <c r="H295" s="316">
        <f t="shared" si="70"/>
        <v>0.34693331343596356</v>
      </c>
      <c r="I295" s="316"/>
      <c r="J295" s="316">
        <f t="shared" si="71"/>
        <v>0.20693701969592659</v>
      </c>
      <c r="K295" s="316">
        <f t="shared" si="72"/>
        <v>0.5819704776601462</v>
      </c>
      <c r="L295" s="121"/>
      <c r="M295" s="325">
        <f t="shared" si="73"/>
        <v>10.663695543428503</v>
      </c>
      <c r="N295" s="283">
        <f t="shared" si="74"/>
        <v>5.0101554643135984</v>
      </c>
      <c r="O295" s="378"/>
      <c r="P295" s="532">
        <f t="shared" si="75"/>
        <v>2.7079848318891209E-2</v>
      </c>
      <c r="Q295" s="520">
        <f t="shared" si="76"/>
        <v>-2.7079848318891209E-2</v>
      </c>
      <c r="R295" s="313"/>
      <c r="S295" s="256">
        <f t="shared" si="77"/>
        <v>10.663695543428503</v>
      </c>
      <c r="T295" s="256">
        <f t="shared" si="78"/>
        <v>5.0101554643135984</v>
      </c>
      <c r="U295" s="364">
        <f t="shared" si="65"/>
        <v>26.399999998501301</v>
      </c>
    </row>
    <row r="296" spans="1:21" ht="11.25" x14ac:dyDescent="0.2">
      <c r="A296" s="234"/>
      <c r="B296" s="417">
        <v>26.4999999984956</v>
      </c>
      <c r="C296" s="130"/>
      <c r="D296" s="328">
        <f t="shared" si="66"/>
        <v>18.73832970037974</v>
      </c>
      <c r="E296" s="328">
        <f t="shared" si="67"/>
        <v>3.511249999601334E-2</v>
      </c>
      <c r="F296" s="376">
        <f t="shared" si="68"/>
        <v>0.39283364966836892</v>
      </c>
      <c r="G296" s="316">
        <f t="shared" si="69"/>
        <v>0.65277882517061769</v>
      </c>
      <c r="H296" s="316">
        <f t="shared" si="70"/>
        <v>0.34722117482938231</v>
      </c>
      <c r="I296" s="316"/>
      <c r="J296" s="316">
        <f t="shared" si="71"/>
        <v>0.20545035266457151</v>
      </c>
      <c r="K296" s="316">
        <f t="shared" si="72"/>
        <v>0.58138985826164458</v>
      </c>
      <c r="L296" s="121"/>
      <c r="M296" s="325">
        <f t="shared" si="73"/>
        <v>10.690775391747394</v>
      </c>
      <c r="N296" s="283">
        <f t="shared" si="74"/>
        <v>5.0372353126324896</v>
      </c>
      <c r="O296" s="378"/>
      <c r="P296" s="532">
        <f t="shared" si="75"/>
        <v>2.708809708095572E-2</v>
      </c>
      <c r="Q296" s="520">
        <f t="shared" si="76"/>
        <v>-2.7088097080948614E-2</v>
      </c>
      <c r="R296" s="313"/>
      <c r="S296" s="256">
        <f t="shared" si="77"/>
        <v>10.690775391747394</v>
      </c>
      <c r="T296" s="256">
        <f t="shared" si="78"/>
        <v>5.0372353126324896</v>
      </c>
      <c r="U296" s="364">
        <f t="shared" si="65"/>
        <v>26.4999999984956</v>
      </c>
    </row>
    <row r="297" spans="1:21" ht="11.25" x14ac:dyDescent="0.2">
      <c r="A297" s="234"/>
      <c r="B297" s="417">
        <v>26.599999998489899</v>
      </c>
      <c r="C297" s="130"/>
      <c r="D297" s="328">
        <f t="shared" si="66"/>
        <v>18.809040378494362</v>
      </c>
      <c r="E297" s="328">
        <f t="shared" si="67"/>
        <v>3.537799999598313E-2</v>
      </c>
      <c r="F297" s="376">
        <f t="shared" si="68"/>
        <v>0.39206260906959473</v>
      </c>
      <c r="G297" s="316">
        <f t="shared" si="69"/>
        <v>0.65249402302644999</v>
      </c>
      <c r="H297" s="316">
        <f t="shared" si="70"/>
        <v>0.34750597697355001</v>
      </c>
      <c r="I297" s="316"/>
      <c r="J297" s="316">
        <f t="shared" si="71"/>
        <v>0.2039722052846511</v>
      </c>
      <c r="K297" s="316">
        <f t="shared" si="72"/>
        <v>0.58081239037228038</v>
      </c>
      <c r="L297" s="121"/>
      <c r="M297" s="325">
        <f t="shared" si="73"/>
        <v>10.71786348882835</v>
      </c>
      <c r="N297" s="283">
        <f t="shared" si="74"/>
        <v>5.0643234097134382</v>
      </c>
      <c r="O297" s="378"/>
      <c r="P297" s="532">
        <f t="shared" si="75"/>
        <v>2.7096242158798134E-2</v>
      </c>
      <c r="Q297" s="520">
        <f t="shared" si="76"/>
        <v>-2.7096242158805239E-2</v>
      </c>
      <c r="R297" s="313"/>
      <c r="S297" s="256">
        <f t="shared" si="77"/>
        <v>10.71786348882835</v>
      </c>
      <c r="T297" s="256">
        <f t="shared" si="78"/>
        <v>5.0643234097134382</v>
      </c>
      <c r="U297" s="364">
        <f t="shared" si="65"/>
        <v>26.599999998489899</v>
      </c>
    </row>
    <row r="298" spans="1:21" ht="11.25" x14ac:dyDescent="0.2">
      <c r="A298" s="234"/>
      <c r="B298" s="417">
        <v>26.699999998484198</v>
      </c>
      <c r="C298" s="130"/>
      <c r="D298" s="328">
        <f t="shared" si="66"/>
        <v>18.879751056608988</v>
      </c>
      <c r="E298" s="328">
        <f t="shared" si="67"/>
        <v>3.5644499995952809E-2</v>
      </c>
      <c r="F298" s="376">
        <f t="shared" si="68"/>
        <v>0.3912999923958343</v>
      </c>
      <c r="G298" s="316">
        <f t="shared" si="69"/>
        <v>0.65221224775678432</v>
      </c>
      <c r="H298" s="316">
        <f t="shared" si="70"/>
        <v>0.34778775224321568</v>
      </c>
      <c r="I298" s="316"/>
      <c r="J298" s="316">
        <f t="shared" si="71"/>
        <v>0.20250248182974442</v>
      </c>
      <c r="K298" s="316">
        <f t="shared" si="72"/>
        <v>0.5802380408081137</v>
      </c>
      <c r="L298" s="121"/>
      <c r="M298" s="325">
        <f t="shared" si="73"/>
        <v>10.744959730987148</v>
      </c>
      <c r="N298" s="283">
        <f t="shared" si="74"/>
        <v>5.0914196518722434</v>
      </c>
      <c r="O298" s="378"/>
      <c r="P298" s="532">
        <f t="shared" si="75"/>
        <v>2.7104284992333305E-2</v>
      </c>
      <c r="Q298" s="520">
        <f t="shared" si="76"/>
        <v>-2.7104284992333305E-2</v>
      </c>
      <c r="R298" s="313"/>
      <c r="S298" s="256">
        <f t="shared" si="77"/>
        <v>10.744959730987148</v>
      </c>
      <c r="T298" s="256">
        <f t="shared" si="78"/>
        <v>5.0914196518722434</v>
      </c>
      <c r="U298" s="364">
        <f t="shared" si="65"/>
        <v>26.699999998484198</v>
      </c>
    </row>
    <row r="299" spans="1:21" ht="11.25" x14ac:dyDescent="0.2">
      <c r="A299" s="234"/>
      <c r="B299" s="417">
        <v>26.799999998478501</v>
      </c>
      <c r="C299" s="130"/>
      <c r="D299" s="328">
        <f t="shared" si="66"/>
        <v>18.950461734723614</v>
      </c>
      <c r="E299" s="328">
        <f t="shared" si="67"/>
        <v>3.5911999995922386E-2</v>
      </c>
      <c r="F299" s="376">
        <f t="shared" si="68"/>
        <v>0.39054570534941963</v>
      </c>
      <c r="G299" s="316">
        <f t="shared" si="69"/>
        <v>0.65193346743249381</v>
      </c>
      <c r="H299" s="316">
        <f t="shared" si="70"/>
        <v>0.34806653256750619</v>
      </c>
      <c r="I299" s="316"/>
      <c r="J299" s="316">
        <f t="shared" si="71"/>
        <v>0.20104108800218348</v>
      </c>
      <c r="K299" s="316">
        <f t="shared" si="72"/>
        <v>0.57966677684183465</v>
      </c>
      <c r="L299" s="121"/>
      <c r="M299" s="325">
        <f t="shared" si="73"/>
        <v>10.772064015979481</v>
      </c>
      <c r="N299" s="283">
        <f t="shared" si="74"/>
        <v>5.1185239368645767</v>
      </c>
      <c r="O299" s="378"/>
      <c r="P299" s="532">
        <f t="shared" si="75"/>
        <v>2.7112226995818389E-2</v>
      </c>
      <c r="Q299" s="520">
        <f t="shared" si="76"/>
        <v>-2.7112226995811284E-2</v>
      </c>
      <c r="R299" s="313"/>
      <c r="S299" s="256">
        <f t="shared" si="77"/>
        <v>10.772064015979481</v>
      </c>
      <c r="T299" s="256">
        <f t="shared" si="78"/>
        <v>5.1185239368645767</v>
      </c>
      <c r="U299" s="364">
        <f t="shared" si="65"/>
        <v>26.799999998478501</v>
      </c>
    </row>
    <row r="300" spans="1:21" ht="11.25" x14ac:dyDescent="0.2">
      <c r="A300" s="234"/>
      <c r="B300" s="417">
        <v>26.899999998472801</v>
      </c>
      <c r="C300" s="130"/>
      <c r="D300" s="328">
        <f t="shared" si="66"/>
        <v>19.021172412838236</v>
      </c>
      <c r="E300" s="328">
        <f t="shared" si="67"/>
        <v>3.6180499995891832E-2</v>
      </c>
      <c r="F300" s="376">
        <f t="shared" si="68"/>
        <v>0.38979965503487851</v>
      </c>
      <c r="G300" s="316">
        <f t="shared" si="69"/>
        <v>0.65165765056259195</v>
      </c>
      <c r="H300" s="316">
        <f t="shared" si="70"/>
        <v>0.34834234943740805</v>
      </c>
      <c r="I300" s="316"/>
      <c r="J300" s="316">
        <f t="shared" si="71"/>
        <v>0.19958793090649615</v>
      </c>
      <c r="K300" s="316">
        <f t="shared" si="72"/>
        <v>0.57909856619511169</v>
      </c>
      <c r="L300" s="121"/>
      <c r="M300" s="325">
        <f t="shared" si="73"/>
        <v>10.7991762429753</v>
      </c>
      <c r="N300" s="283">
        <f t="shared" si="74"/>
        <v>5.145636163860388</v>
      </c>
      <c r="O300" s="378"/>
      <c r="P300" s="532">
        <f t="shared" si="75"/>
        <v>2.7120069558677073E-2</v>
      </c>
      <c r="Q300" s="520">
        <f t="shared" si="76"/>
        <v>-2.7120069558691284E-2</v>
      </c>
      <c r="R300" s="313"/>
      <c r="S300" s="256">
        <f t="shared" si="77"/>
        <v>10.7991762429753</v>
      </c>
      <c r="T300" s="256">
        <f t="shared" si="78"/>
        <v>5.145636163860388</v>
      </c>
      <c r="U300" s="364">
        <f t="shared" si="65"/>
        <v>26.899999998472801</v>
      </c>
    </row>
    <row r="301" spans="1:21" ht="11.25" x14ac:dyDescent="0.2">
      <c r="A301" s="234"/>
      <c r="B301" s="417">
        <v>26.9999999984671</v>
      </c>
      <c r="C301" s="130"/>
      <c r="D301" s="328">
        <f t="shared" si="66"/>
        <v>19.091883090952859</v>
      </c>
      <c r="E301" s="328">
        <f t="shared" si="67"/>
        <v>3.6449999995861168E-2</v>
      </c>
      <c r="F301" s="376">
        <f t="shared" si="68"/>
        <v>0.38906174993296788</v>
      </c>
      <c r="G301" s="316">
        <f t="shared" si="69"/>
        <v>0.65138476608689899</v>
      </c>
      <c r="H301" s="316">
        <f t="shared" si="70"/>
        <v>0.34861523391310101</v>
      </c>
      <c r="I301" s="316"/>
      <c r="J301" s="316">
        <f t="shared" si="71"/>
        <v>0.19814291902343931</v>
      </c>
      <c r="K301" s="316">
        <f t="shared" si="72"/>
        <v>0.5785333770310892</v>
      </c>
      <c r="L301" s="121"/>
      <c r="M301" s="325">
        <f t="shared" si="73"/>
        <v>10.826296312533977</v>
      </c>
      <c r="N301" s="283">
        <f t="shared" si="74"/>
        <v>5.1727562334190793</v>
      </c>
      <c r="O301" s="378"/>
      <c r="P301" s="532">
        <f t="shared" si="75"/>
        <v>2.712781404572695E-2</v>
      </c>
      <c r="Q301" s="520">
        <f t="shared" si="76"/>
        <v>-2.7127814045712739E-2</v>
      </c>
      <c r="R301" s="313"/>
      <c r="S301" s="256">
        <f t="shared" si="77"/>
        <v>10.826296312533977</v>
      </c>
      <c r="T301" s="256">
        <f t="shared" si="78"/>
        <v>5.1727562334190793</v>
      </c>
      <c r="U301" s="364">
        <f t="shared" si="65"/>
        <v>26.9999999984671</v>
      </c>
    </row>
    <row r="302" spans="1:21" ht="11.25" x14ac:dyDescent="0.2">
      <c r="A302" s="234"/>
      <c r="B302" s="417">
        <v>27.099999998461399</v>
      </c>
      <c r="C302" s="130"/>
      <c r="D302" s="328">
        <f t="shared" si="66"/>
        <v>19.162593769067485</v>
      </c>
      <c r="E302" s="328">
        <f t="shared" si="67"/>
        <v>3.6720499995830394E-2</v>
      </c>
      <c r="F302" s="376">
        <f t="shared" si="68"/>
        <v>0.38833189987528216</v>
      </c>
      <c r="G302" s="316">
        <f t="shared" si="69"/>
        <v>0.65111478336885031</v>
      </c>
      <c r="H302" s="316">
        <f t="shared" si="70"/>
        <v>0.34888521663114969</v>
      </c>
      <c r="I302" s="316"/>
      <c r="J302" s="316">
        <f t="shared" si="71"/>
        <v>0.19670596218460731</v>
      </c>
      <c r="K302" s="316">
        <f t="shared" si="72"/>
        <v>0.57797117794703179</v>
      </c>
      <c r="L302" s="121"/>
      <c r="M302" s="325">
        <f t="shared" si="73"/>
        <v>10.853424126579704</v>
      </c>
      <c r="N302" s="283">
        <f t="shared" si="74"/>
        <v>5.199884047464792</v>
      </c>
      <c r="O302" s="378"/>
      <c r="P302" s="532">
        <f t="shared" si="75"/>
        <v>2.7135461797854532E-2</v>
      </c>
      <c r="Q302" s="520">
        <f t="shared" si="76"/>
        <v>-2.7135461797854532E-2</v>
      </c>
      <c r="R302" s="313"/>
      <c r="S302" s="256">
        <f t="shared" si="77"/>
        <v>10.853424126579704</v>
      </c>
      <c r="T302" s="256">
        <f t="shared" si="78"/>
        <v>5.199884047464792</v>
      </c>
      <c r="U302" s="364">
        <f t="shared" si="65"/>
        <v>27.099999998461399</v>
      </c>
    </row>
    <row r="303" spans="1:21" ht="11.25" x14ac:dyDescent="0.2">
      <c r="A303" s="234"/>
      <c r="B303" s="417">
        <v>27.199999998455699</v>
      </c>
      <c r="C303" s="130"/>
      <c r="D303" s="328">
        <f t="shared" si="66"/>
        <v>19.233304447182107</v>
      </c>
      <c r="E303" s="328">
        <f t="shared" si="67"/>
        <v>3.6991999995799503E-2</v>
      </c>
      <c r="F303" s="376">
        <f t="shared" si="68"/>
        <v>0.38761001601942197</v>
      </c>
      <c r="G303" s="316">
        <f t="shared" si="69"/>
        <v>0.65084767218844541</v>
      </c>
      <c r="H303" s="316">
        <f t="shared" si="70"/>
        <v>0.34915232781155459</v>
      </c>
      <c r="I303" s="316"/>
      <c r="J303" s="316">
        <f t="shared" si="71"/>
        <v>0.1952769715476009</v>
      </c>
      <c r="K303" s="316">
        <f t="shared" si="72"/>
        <v>0.57741193796711043</v>
      </c>
      <c r="L303" s="121"/>
      <c r="M303" s="325">
        <f t="shared" si="73"/>
        <v>10.880559588377558</v>
      </c>
      <c r="N303" s="283">
        <f t="shared" si="74"/>
        <v>5.2270195092626466</v>
      </c>
      <c r="O303" s="378"/>
      <c r="P303" s="532">
        <f t="shared" si="75"/>
        <v>2.7143014132455789E-2</v>
      </c>
      <c r="Q303" s="520">
        <f t="shared" si="76"/>
        <v>-2.7143014132462895E-2</v>
      </c>
      <c r="R303" s="313"/>
      <c r="S303" s="256">
        <f t="shared" si="77"/>
        <v>10.880559588377558</v>
      </c>
      <c r="T303" s="256">
        <f t="shared" si="78"/>
        <v>5.2270195092626466</v>
      </c>
      <c r="U303" s="364">
        <f t="shared" si="65"/>
        <v>27.199999998455699</v>
      </c>
    </row>
    <row r="304" spans="1:21" ht="11.25" x14ac:dyDescent="0.2">
      <c r="A304" s="234"/>
      <c r="B304" s="417">
        <v>27.299999998450001</v>
      </c>
      <c r="C304" s="130"/>
      <c r="D304" s="328">
        <f t="shared" si="66"/>
        <v>19.304015125296733</v>
      </c>
      <c r="E304" s="328">
        <f t="shared" si="67"/>
        <v>3.7264499995768509E-2</v>
      </c>
      <c r="F304" s="376">
        <f t="shared" si="68"/>
        <v>0.3868960108247077</v>
      </c>
      <c r="G304" s="316">
        <f t="shared" si="69"/>
        <v>0.65058340273533299</v>
      </c>
      <c r="H304" s="316">
        <f t="shared" si="70"/>
        <v>0.34941659726466701</v>
      </c>
      <c r="I304" s="316"/>
      <c r="J304" s="316">
        <f t="shared" si="71"/>
        <v>0.19385585957174037</v>
      </c>
      <c r="K304" s="316">
        <f t="shared" si="72"/>
        <v>0.57685562653532929</v>
      </c>
      <c r="L304" s="121"/>
      <c r="M304" s="325">
        <f t="shared" si="73"/>
        <v>10.907702602510014</v>
      </c>
      <c r="N304" s="283">
        <f t="shared" si="74"/>
        <v>5.2541625233951095</v>
      </c>
      <c r="O304" s="378"/>
      <c r="P304" s="532">
        <f t="shared" si="75"/>
        <v>2.7150472343926424E-2</v>
      </c>
      <c r="Q304" s="520">
        <f t="shared" si="76"/>
        <v>-2.7150472343919319E-2</v>
      </c>
      <c r="R304" s="313"/>
      <c r="S304" s="256">
        <f t="shared" si="77"/>
        <v>10.907702602510014</v>
      </c>
      <c r="T304" s="256">
        <f t="shared" si="78"/>
        <v>5.2541625233951095</v>
      </c>
      <c r="U304" s="364">
        <f t="shared" si="65"/>
        <v>27.299999998450001</v>
      </c>
    </row>
    <row r="305" spans="1:21" ht="11.25" x14ac:dyDescent="0.2">
      <c r="A305" s="234"/>
      <c r="B305" s="417">
        <v>27.399999998444301</v>
      </c>
      <c r="C305" s="130"/>
      <c r="D305" s="328">
        <f t="shared" si="66"/>
        <v>19.374725803411359</v>
      </c>
      <c r="E305" s="328">
        <f t="shared" si="67"/>
        <v>3.7537999995737391E-2</v>
      </c>
      <c r="F305" s="376">
        <f t="shared" si="68"/>
        <v>0.38618979802842618</v>
      </c>
      <c r="G305" s="316">
        <f t="shared" si="69"/>
        <v>0.65032194560203105</v>
      </c>
      <c r="H305" s="316">
        <f t="shared" si="70"/>
        <v>0.34967805439796895</v>
      </c>
      <c r="I305" s="316"/>
      <c r="J305" s="316">
        <f t="shared" si="71"/>
        <v>0.1924425399943126</v>
      </c>
      <c r="K305" s="316">
        <f t="shared" si="72"/>
        <v>0.57630221350858857</v>
      </c>
      <c r="L305" s="121"/>
      <c r="M305" s="325">
        <f t="shared" si="73"/>
        <v>10.93485307485394</v>
      </c>
      <c r="N305" s="283">
        <f t="shared" si="74"/>
        <v>5.2813129957390288</v>
      </c>
      <c r="O305" s="378"/>
      <c r="P305" s="532">
        <f t="shared" si="75"/>
        <v>2.7157837704201881E-2</v>
      </c>
      <c r="Q305" s="520">
        <f t="shared" si="76"/>
        <v>-2.7157837704208987E-2</v>
      </c>
      <c r="R305" s="313"/>
      <c r="S305" s="256">
        <f t="shared" si="77"/>
        <v>10.93485307485394</v>
      </c>
      <c r="T305" s="256">
        <f t="shared" si="78"/>
        <v>5.2813129957390288</v>
      </c>
      <c r="U305" s="364">
        <f t="shared" si="65"/>
        <v>27.399999998444301</v>
      </c>
    </row>
    <row r="306" spans="1:21" ht="11.25" x14ac:dyDescent="0.2">
      <c r="A306" s="234"/>
      <c r="B306" s="417">
        <v>27.4999999984386</v>
      </c>
      <c r="C306" s="130"/>
      <c r="D306" s="328">
        <f t="shared" si="66"/>
        <v>19.445436481525981</v>
      </c>
      <c r="E306" s="328">
        <f t="shared" si="67"/>
        <v>3.7812499995706156E-2</v>
      </c>
      <c r="F306" s="376">
        <f t="shared" si="68"/>
        <v>0.38549129262259463</v>
      </c>
      <c r="G306" s="316">
        <f t="shared" si="69"/>
        <v>0.65006327177727674</v>
      </c>
      <c r="H306" s="316">
        <f t="shared" si="70"/>
        <v>0.34993672822272326</v>
      </c>
      <c r="I306" s="316"/>
      <c r="J306" s="316">
        <f t="shared" si="71"/>
        <v>0.19103692780733483</v>
      </c>
      <c r="K306" s="316">
        <f t="shared" si="72"/>
        <v>0.57575166914988052</v>
      </c>
      <c r="L306" s="121"/>
      <c r="M306" s="325">
        <f t="shared" si="73"/>
        <v>10.962010912558142</v>
      </c>
      <c r="N306" s="283">
        <f t="shared" si="74"/>
        <v>5.3084708334432378</v>
      </c>
      <c r="O306" s="378"/>
      <c r="P306" s="532">
        <f t="shared" si="75"/>
        <v>2.7165111463077096E-2</v>
      </c>
      <c r="Q306" s="520">
        <f t="shared" si="76"/>
        <v>-2.7165111463077096E-2</v>
      </c>
      <c r="R306" s="313"/>
      <c r="S306" s="256">
        <f t="shared" si="77"/>
        <v>10.962010912558142</v>
      </c>
      <c r="T306" s="256">
        <f t="shared" si="78"/>
        <v>5.3084708334432378</v>
      </c>
      <c r="U306" s="364">
        <f t="shared" si="65"/>
        <v>27.4999999984386</v>
      </c>
    </row>
    <row r="307" spans="1:21" ht="11.25" x14ac:dyDescent="0.2">
      <c r="A307" s="234"/>
      <c r="B307" s="417">
        <v>27.599999998432899</v>
      </c>
      <c r="C307" s="130"/>
      <c r="D307" s="328">
        <f t="shared" si="66"/>
        <v>19.516147159640607</v>
      </c>
      <c r="E307" s="328">
        <f t="shared" si="67"/>
        <v>3.8087999995674804E-2</v>
      </c>
      <c r="F307" s="376">
        <f t="shared" si="68"/>
        <v>0.38480041083122968</v>
      </c>
      <c r="G307" s="316">
        <f t="shared" si="69"/>
        <v>0.64980735263950506</v>
      </c>
      <c r="H307" s="316">
        <f t="shared" si="70"/>
        <v>0.35019264736049494</v>
      </c>
      <c r="I307" s="316"/>
      <c r="J307" s="316">
        <f t="shared" si="71"/>
        <v>0.18963893923482361</v>
      </c>
      <c r="K307" s="316">
        <f t="shared" si="72"/>
        <v>0.57520396412161767</v>
      </c>
      <c r="L307" s="121"/>
      <c r="M307" s="325">
        <f t="shared" si="73"/>
        <v>10.989176024021219</v>
      </c>
      <c r="N307" s="283">
        <f t="shared" si="74"/>
        <v>5.3356359449063149</v>
      </c>
      <c r="O307" s="378"/>
      <c r="P307" s="532">
        <f t="shared" si="75"/>
        <v>2.7172294848902823E-2</v>
      </c>
      <c r="Q307" s="520">
        <f t="shared" si="76"/>
        <v>-2.7172294848909928E-2</v>
      </c>
      <c r="R307" s="313"/>
      <c r="S307" s="256">
        <f t="shared" si="77"/>
        <v>10.989176024021219</v>
      </c>
      <c r="T307" s="256">
        <f t="shared" si="78"/>
        <v>5.3356359449063149</v>
      </c>
      <c r="U307" s="364">
        <f t="shared" si="65"/>
        <v>27.599999998432899</v>
      </c>
    </row>
    <row r="308" spans="1:21" ht="11.25" x14ac:dyDescent="0.2">
      <c r="A308" s="234"/>
      <c r="B308" s="417">
        <v>27.699999998427199</v>
      </c>
      <c r="C308" s="130"/>
      <c r="D308" s="328">
        <f t="shared" si="66"/>
        <v>19.586857837755229</v>
      </c>
      <c r="E308" s="328">
        <f t="shared" si="67"/>
        <v>3.8364499995643342E-2</v>
      </c>
      <c r="F308" s="376">
        <f t="shared" si="68"/>
        <v>0.38411707008810986</v>
      </c>
      <c r="G308" s="316">
        <f t="shared" si="69"/>
        <v>0.64955415995045274</v>
      </c>
      <c r="H308" s="316">
        <f t="shared" si="70"/>
        <v>0.35044584004954726</v>
      </c>
      <c r="I308" s="316"/>
      <c r="J308" s="316">
        <f t="shared" si="71"/>
        <v>0.18824849171055758</v>
      </c>
      <c r="K308" s="316">
        <f t="shared" si="72"/>
        <v>0.57465906947908718</v>
      </c>
      <c r="L308" s="121"/>
      <c r="M308" s="325">
        <f t="shared" si="73"/>
        <v>11.016348318870122</v>
      </c>
      <c r="N308" s="283">
        <f t="shared" si="74"/>
        <v>5.3628082397552248</v>
      </c>
      <c r="O308" s="378"/>
      <c r="P308" s="532">
        <f t="shared" si="75"/>
        <v>2.7179389068692217E-2</v>
      </c>
      <c r="Q308" s="520">
        <f t="shared" si="76"/>
        <v>-2.7179389068692217E-2</v>
      </c>
      <c r="R308" s="313"/>
      <c r="S308" s="256">
        <f t="shared" si="77"/>
        <v>11.016348318870122</v>
      </c>
      <c r="T308" s="256">
        <f t="shared" si="78"/>
        <v>5.3628082397552248</v>
      </c>
      <c r="U308" s="364">
        <f t="shared" si="65"/>
        <v>27.699999998427199</v>
      </c>
    </row>
    <row r="309" spans="1:21" ht="11.25" x14ac:dyDescent="0.2">
      <c r="A309" s="234"/>
      <c r="B309" s="417">
        <v>27.799999998421502</v>
      </c>
      <c r="C309" s="130"/>
      <c r="D309" s="328">
        <f t="shared" si="66"/>
        <v>19.657568515869855</v>
      </c>
      <c r="E309" s="328">
        <f t="shared" si="67"/>
        <v>3.8641999995611784E-2</v>
      </c>
      <c r="F309" s="376">
        <f t="shared" si="68"/>
        <v>0.38344118901501645</v>
      </c>
      <c r="G309" s="316">
        <f t="shared" si="69"/>
        <v>0.64930366584888444</v>
      </c>
      <c r="H309" s="316">
        <f t="shared" si="70"/>
        <v>0.35069633415111556</v>
      </c>
      <c r="I309" s="316"/>
      <c r="J309" s="316">
        <f t="shared" si="71"/>
        <v>0.18686550385631789</v>
      </c>
      <c r="K309" s="316">
        <f t="shared" si="72"/>
        <v>0.57411695666403217</v>
      </c>
      <c r="L309" s="121"/>
      <c r="M309" s="325">
        <f t="shared" si="73"/>
        <v>11.043527707938814</v>
      </c>
      <c r="N309" s="283">
        <f t="shared" si="74"/>
        <v>5.389987628823917</v>
      </c>
      <c r="O309" s="378"/>
      <c r="P309" s="532">
        <f t="shared" si="75"/>
        <v>2.7186395308874012E-2</v>
      </c>
      <c r="Q309" s="520">
        <f t="shared" si="76"/>
        <v>-2.7186395308859801E-2</v>
      </c>
      <c r="R309" s="313"/>
      <c r="S309" s="256">
        <f t="shared" si="77"/>
        <v>11.043527707938814</v>
      </c>
      <c r="T309" s="256">
        <f t="shared" si="78"/>
        <v>5.389987628823917</v>
      </c>
      <c r="U309" s="364">
        <f t="shared" si="65"/>
        <v>27.799999998421502</v>
      </c>
    </row>
    <row r="310" spans="1:21" ht="11.25" x14ac:dyDescent="0.2">
      <c r="A310" s="234"/>
      <c r="B310" s="417">
        <v>27.899999998415801</v>
      </c>
      <c r="C310" s="130"/>
      <c r="D310" s="328">
        <f t="shared" si="66"/>
        <v>19.728279193984481</v>
      </c>
      <c r="E310" s="328">
        <f t="shared" si="67"/>
        <v>3.8920499995580088E-2</v>
      </c>
      <c r="F310" s="376">
        <f t="shared" si="68"/>
        <v>0.38277268740044401</v>
      </c>
      <c r="G310" s="316">
        <f t="shared" si="69"/>
        <v>0.64905584284443929</v>
      </c>
      <c r="H310" s="316">
        <f t="shared" si="70"/>
        <v>0.35094415715556071</v>
      </c>
      <c r="I310" s="316"/>
      <c r="J310" s="316">
        <f t="shared" si="71"/>
        <v>0.18548989546059921</v>
      </c>
      <c r="K310" s="316">
        <f t="shared" si="72"/>
        <v>0.57357759749835391</v>
      </c>
      <c r="L310" s="121"/>
      <c r="M310" s="325">
        <f t="shared" si="73"/>
        <v>11.070714103247688</v>
      </c>
      <c r="N310" s="283">
        <f t="shared" si="74"/>
        <v>5.4171740241327768</v>
      </c>
      <c r="O310" s="378"/>
      <c r="P310" s="532">
        <f t="shared" si="75"/>
        <v>2.7193314735534102E-2</v>
      </c>
      <c r="Q310" s="520">
        <f t="shared" si="76"/>
        <v>-2.7193314735541207E-2</v>
      </c>
      <c r="R310" s="313"/>
      <c r="S310" s="256">
        <f t="shared" si="77"/>
        <v>11.070714103247688</v>
      </c>
      <c r="T310" s="256">
        <f t="shared" si="78"/>
        <v>5.4171740241327768</v>
      </c>
      <c r="U310" s="364">
        <f t="shared" si="65"/>
        <v>27.899999998415801</v>
      </c>
    </row>
    <row r="311" spans="1:21" ht="11.25" x14ac:dyDescent="0.2">
      <c r="A311" s="234"/>
      <c r="B311" s="417">
        <v>27.9999999984101</v>
      </c>
      <c r="C311" s="130"/>
      <c r="D311" s="328">
        <f t="shared" si="66"/>
        <v>19.798989872099103</v>
      </c>
      <c r="E311" s="328">
        <f t="shared" si="67"/>
        <v>3.9199999995548289E-2</v>
      </c>
      <c r="F311" s="376">
        <f t="shared" si="68"/>
        <v>0.3821114861787655</v>
      </c>
      <c r="G311" s="316">
        <f t="shared" si="69"/>
        <v>0.64881066381159491</v>
      </c>
      <c r="H311" s="316">
        <f t="shared" si="70"/>
        <v>0.35118933618840509</v>
      </c>
      <c r="I311" s="316"/>
      <c r="J311" s="316">
        <f t="shared" si="71"/>
        <v>0.18412158745777446</v>
      </c>
      <c r="K311" s="316">
        <f t="shared" si="72"/>
        <v>0.57304096417793504</v>
      </c>
      <c r="L311" s="121"/>
      <c r="M311" s="325">
        <f t="shared" si="73"/>
        <v>11.097907417983222</v>
      </c>
      <c r="N311" s="283">
        <f t="shared" si="74"/>
        <v>5.444367338868318</v>
      </c>
      <c r="O311" s="378"/>
      <c r="P311" s="532">
        <f t="shared" si="75"/>
        <v>2.7200148494877396E-2</v>
      </c>
      <c r="Q311" s="520">
        <f t="shared" si="76"/>
        <v>-2.7200148494870291E-2</v>
      </c>
      <c r="R311" s="313"/>
      <c r="S311" s="256">
        <f t="shared" si="77"/>
        <v>11.097907417983222</v>
      </c>
      <c r="T311" s="256">
        <f t="shared" si="78"/>
        <v>5.444367338868318</v>
      </c>
      <c r="U311" s="364">
        <f t="shared" si="65"/>
        <v>27.9999999984101</v>
      </c>
    </row>
    <row r="312" spans="1:21" ht="11.25" x14ac:dyDescent="0.2">
      <c r="A312" s="234"/>
      <c r="B312" s="417">
        <v>28.0999999984044</v>
      </c>
      <c r="C312" s="130"/>
      <c r="D312" s="328">
        <f t="shared" si="66"/>
        <v>19.869700550213725</v>
      </c>
      <c r="E312" s="328">
        <f t="shared" si="67"/>
        <v>3.9480499995516366E-2</v>
      </c>
      <c r="F312" s="376">
        <f t="shared" si="68"/>
        <v>0.38145750740984324</v>
      </c>
      <c r="G312" s="316">
        <f t="shared" si="69"/>
        <v>0.64856810198374537</v>
      </c>
      <c r="H312" s="316">
        <f t="shared" si="70"/>
        <v>0.35143189801625463</v>
      </c>
      <c r="I312" s="316"/>
      <c r="J312" s="316">
        <f t="shared" si="71"/>
        <v>0.18276050190770599</v>
      </c>
      <c r="K312" s="316">
        <f t="shared" si="72"/>
        <v>0.57250702926657904</v>
      </c>
      <c r="L312" s="121"/>
      <c r="M312" s="325">
        <f t="shared" si="73"/>
        <v>11.1251075664781</v>
      </c>
      <c r="N312" s="283">
        <f t="shared" si="74"/>
        <v>5.4715674873631883</v>
      </c>
      <c r="O312" s="378"/>
      <c r="P312" s="532">
        <f t="shared" si="75"/>
        <v>2.7206897713625722E-2</v>
      </c>
      <c r="Q312" s="520">
        <f t="shared" si="76"/>
        <v>-2.7206897713625722E-2</v>
      </c>
      <c r="R312" s="313"/>
      <c r="S312" s="256">
        <f t="shared" si="77"/>
        <v>11.1251075664781</v>
      </c>
      <c r="T312" s="256">
        <f t="shared" si="78"/>
        <v>5.4715674873631883</v>
      </c>
      <c r="U312" s="364">
        <f t="shared" si="65"/>
        <v>28.0999999984044</v>
      </c>
    </row>
    <row r="313" spans="1:21" ht="11.25" x14ac:dyDescent="0.2">
      <c r="A313" s="234"/>
      <c r="B313" s="417">
        <v>28.199999998398699</v>
      </c>
      <c r="C313" s="130"/>
      <c r="D313" s="328">
        <f t="shared" si="66"/>
        <v>19.940411228328351</v>
      </c>
      <c r="E313" s="328">
        <f t="shared" si="67"/>
        <v>3.9761999995484333E-2</v>
      </c>
      <c r="F313" s="376">
        <f t="shared" si="68"/>
        <v>0.38081067425907345</v>
      </c>
      <c r="G313" s="316">
        <f t="shared" si="69"/>
        <v>0.64832813094739272</v>
      </c>
      <c r="H313" s="316">
        <f t="shared" si="70"/>
        <v>0.35167186905260728</v>
      </c>
      <c r="I313" s="316"/>
      <c r="J313" s="316">
        <f t="shared" si="71"/>
        <v>0.18140656197578994</v>
      </c>
      <c r="K313" s="316">
        <f t="shared" si="72"/>
        <v>0.57197576569006547</v>
      </c>
      <c r="L313" s="121"/>
      <c r="M313" s="325">
        <f t="shared" si="73"/>
        <v>11.152314464191726</v>
      </c>
      <c r="N313" s="283">
        <f t="shared" si="74"/>
        <v>5.498774385076814</v>
      </c>
      <c r="O313" s="378"/>
      <c r="P313" s="532">
        <f t="shared" si="75"/>
        <v>2.7213563499422833E-2</v>
      </c>
      <c r="Q313" s="520">
        <f t="shared" si="76"/>
        <v>-2.7213563499429938E-2</v>
      </c>
      <c r="R313" s="313"/>
      <c r="S313" s="256">
        <f t="shared" si="77"/>
        <v>11.152314464191726</v>
      </c>
      <c r="T313" s="256">
        <f t="shared" si="78"/>
        <v>5.498774385076814</v>
      </c>
      <c r="U313" s="364">
        <f t="shared" si="65"/>
        <v>28.199999998398699</v>
      </c>
    </row>
    <row r="314" spans="1:21" ht="11.25" x14ac:dyDescent="0.2">
      <c r="A314" s="234"/>
      <c r="B314" s="417">
        <v>28.299999998393002</v>
      </c>
      <c r="C314" s="130"/>
      <c r="D314" s="328">
        <f t="shared" si="66"/>
        <v>20.011121906442977</v>
      </c>
      <c r="E314" s="328">
        <f t="shared" si="67"/>
        <v>4.004449999545219E-2</v>
      </c>
      <c r="F314" s="376">
        <f t="shared" si="68"/>
        <v>0.38017091097785366</v>
      </c>
      <c r="G314" s="316">
        <f t="shared" si="69"/>
        <v>0.64809072463644757</v>
      </c>
      <c r="H314" s="316">
        <f t="shared" si="70"/>
        <v>0.35190927536355243</v>
      </c>
      <c r="I314" s="316"/>
      <c r="J314" s="316">
        <f t="shared" si="71"/>
        <v>0.18005969191342389</v>
      </c>
      <c r="K314" s="316">
        <f t="shared" si="72"/>
        <v>0.57144714673031638</v>
      </c>
      <c r="L314" s="121"/>
      <c r="M314" s="325">
        <f t="shared" si="73"/>
        <v>11.179528027691148</v>
      </c>
      <c r="N314" s="283">
        <f t="shared" si="74"/>
        <v>5.525987948576244</v>
      </c>
      <c r="O314" s="378"/>
      <c r="P314" s="532">
        <f t="shared" si="75"/>
        <v>2.7220146941154155E-2</v>
      </c>
      <c r="Q314" s="520">
        <f t="shared" si="76"/>
        <v>-2.722014694114705E-2</v>
      </c>
      <c r="R314" s="313"/>
      <c r="S314" s="256">
        <f t="shared" si="77"/>
        <v>11.179528027691148</v>
      </c>
      <c r="T314" s="256">
        <f t="shared" si="78"/>
        <v>5.525987948576244</v>
      </c>
      <c r="U314" s="364">
        <f t="shared" si="65"/>
        <v>28.299999998393002</v>
      </c>
    </row>
    <row r="315" spans="1:21" ht="11.25" x14ac:dyDescent="0.2">
      <c r="A315" s="234"/>
      <c r="B315" s="417">
        <v>28.399999998387301</v>
      </c>
      <c r="C315" s="130"/>
      <c r="D315" s="328">
        <f t="shared" si="66"/>
        <v>20.081832584557599</v>
      </c>
      <c r="E315" s="328">
        <f t="shared" si="67"/>
        <v>4.032799999541993E-2</v>
      </c>
      <c r="F315" s="376">
        <f t="shared" si="68"/>
        <v>0.37953814288446353</v>
      </c>
      <c r="G315" s="316">
        <f t="shared" si="69"/>
        <v>0.64785585732663753</v>
      </c>
      <c r="H315" s="316">
        <f t="shared" si="70"/>
        <v>0.35214414267336247</v>
      </c>
      <c r="I315" s="316"/>
      <c r="J315" s="316">
        <f t="shared" si="71"/>
        <v>0.17871981703888754</v>
      </c>
      <c r="K315" s="316">
        <f t="shared" si="72"/>
        <v>0.57092114601967414</v>
      </c>
      <c r="L315" s="121"/>
      <c r="M315" s="325">
        <f t="shared" si="73"/>
        <v>11.206748174632303</v>
      </c>
      <c r="N315" s="283">
        <f t="shared" si="74"/>
        <v>5.553208095517391</v>
      </c>
      <c r="O315" s="378"/>
      <c r="P315" s="532">
        <f t="shared" si="75"/>
        <v>2.7226649109444168E-2</v>
      </c>
      <c r="Q315" s="520">
        <f t="shared" si="76"/>
        <v>-2.7226649109451273E-2</v>
      </c>
      <c r="R315" s="313"/>
      <c r="S315" s="256">
        <f t="shared" si="77"/>
        <v>11.206748174632303</v>
      </c>
      <c r="T315" s="256">
        <f t="shared" si="78"/>
        <v>5.553208095517391</v>
      </c>
      <c r="U315" s="364">
        <f t="shared" si="65"/>
        <v>28.399999998387301</v>
      </c>
    </row>
    <row r="316" spans="1:21" ht="11.25" x14ac:dyDescent="0.2">
      <c r="A316" s="234"/>
      <c r="B316" s="417">
        <v>28.4999999983816</v>
      </c>
      <c r="C316" s="130"/>
      <c r="D316" s="328">
        <f t="shared" si="66"/>
        <v>20.152543262672225</v>
      </c>
      <c r="E316" s="328">
        <f t="shared" si="67"/>
        <v>4.0612499995387553E-2</v>
      </c>
      <c r="F316" s="376">
        <f t="shared" si="68"/>
        <v>0.37891229634534668</v>
      </c>
      <c r="G316" s="316">
        <f t="shared" si="69"/>
        <v>0.64762350363002152</v>
      </c>
      <c r="H316" s="316">
        <f t="shared" si="70"/>
        <v>0.35237649636997848</v>
      </c>
      <c r="I316" s="316"/>
      <c r="J316" s="316">
        <f t="shared" si="71"/>
        <v>0.17738686371862442</v>
      </c>
      <c r="K316" s="316">
        <f t="shared" si="72"/>
        <v>0.57039773753528467</v>
      </c>
      <c r="L316" s="121"/>
      <c r="M316" s="325">
        <f t="shared" si="73"/>
        <v>11.233974823741747</v>
      </c>
      <c r="N316" s="283">
        <f t="shared" si="74"/>
        <v>5.5804347446268423</v>
      </c>
      <c r="O316" s="378"/>
      <c r="P316" s="532">
        <f t="shared" si="75"/>
        <v>2.7233071056890878E-2</v>
      </c>
      <c r="Q316" s="520">
        <f t="shared" si="76"/>
        <v>-2.7233071056883773E-2</v>
      </c>
      <c r="R316" s="313"/>
      <c r="S316" s="256">
        <f t="shared" si="77"/>
        <v>11.233974823741747</v>
      </c>
      <c r="T316" s="256">
        <f t="shared" si="78"/>
        <v>5.5804347446268423</v>
      </c>
      <c r="U316" s="364">
        <f t="shared" si="65"/>
        <v>28.4999999983816</v>
      </c>
    </row>
    <row r="317" spans="1:21" ht="11.25" x14ac:dyDescent="0.2">
      <c r="A317" s="234"/>
      <c r="B317" s="417">
        <v>28.5999999983759</v>
      </c>
      <c r="C317" s="130"/>
      <c r="D317" s="328">
        <f t="shared" si="66"/>
        <v>20.223253940786847</v>
      </c>
      <c r="E317" s="328">
        <f t="shared" si="67"/>
        <v>4.089799999535508E-2</v>
      </c>
      <c r="F317" s="376">
        <f t="shared" si="68"/>
        <v>0.3782932987567873</v>
      </c>
      <c r="G317" s="316">
        <f t="shared" si="69"/>
        <v>0.64739363848960607</v>
      </c>
      <c r="H317" s="316">
        <f t="shared" si="70"/>
        <v>0.35260636151039393</v>
      </c>
      <c r="I317" s="316"/>
      <c r="J317" s="316">
        <f t="shared" si="71"/>
        <v>0.17606075934891882</v>
      </c>
      <c r="K317" s="316">
        <f t="shared" si="72"/>
        <v>0.56987689559358845</v>
      </c>
      <c r="L317" s="121"/>
      <c r="M317" s="325">
        <f t="shared" si="73"/>
        <v>11.261207894798638</v>
      </c>
      <c r="N317" s="283">
        <f t="shared" si="74"/>
        <v>5.6076678156837261</v>
      </c>
      <c r="O317" s="378"/>
      <c r="P317" s="532">
        <f t="shared" si="75"/>
        <v>2.7239413818577418E-2</v>
      </c>
      <c r="Q317" s="520">
        <f t="shared" si="76"/>
        <v>-2.7239413818591629E-2</v>
      </c>
      <c r="R317" s="313"/>
      <c r="S317" s="256">
        <f t="shared" si="77"/>
        <v>11.261207894798638</v>
      </c>
      <c r="T317" s="256">
        <f t="shared" si="78"/>
        <v>5.6076678156837261</v>
      </c>
      <c r="U317" s="364">
        <f t="shared" si="65"/>
        <v>28.5999999983759</v>
      </c>
    </row>
    <row r="318" spans="1:21" ht="11.25" x14ac:dyDescent="0.2">
      <c r="A318" s="234"/>
      <c r="B318" s="417">
        <v>28.699999998370199</v>
      </c>
      <c r="C318" s="130"/>
      <c r="D318" s="328">
        <f t="shared" si="66"/>
        <v>20.293964618901473</v>
      </c>
      <c r="E318" s="328">
        <f t="shared" si="67"/>
        <v>4.1184499995322477E-2</v>
      </c>
      <c r="F318" s="376">
        <f t="shared" si="68"/>
        <v>0.37768107852696742</v>
      </c>
      <c r="G318" s="316">
        <f t="shared" si="69"/>
        <v>0.64716623717406319</v>
      </c>
      <c r="H318" s="316">
        <f t="shared" si="70"/>
        <v>0.35283376282593681</v>
      </c>
      <c r="I318" s="316"/>
      <c r="J318" s="316">
        <f t="shared" si="71"/>
        <v>0.1747414323379527</v>
      </c>
      <c r="K318" s="316">
        <f t="shared" si="72"/>
        <v>0.5693585948449118</v>
      </c>
      <c r="L318" s="121"/>
      <c r="M318" s="325">
        <f t="shared" si="73"/>
        <v>11.288447308617215</v>
      </c>
      <c r="N318" s="283">
        <f t="shared" si="74"/>
        <v>5.6349072295023177</v>
      </c>
      <c r="O318" s="378"/>
      <c r="P318" s="532">
        <f t="shared" si="75"/>
        <v>2.7245678412214147E-2</v>
      </c>
      <c r="Q318" s="520">
        <f t="shared" si="76"/>
        <v>-2.7245678412214147E-2</v>
      </c>
      <c r="R318" s="313"/>
      <c r="S318" s="256">
        <f t="shared" si="77"/>
        <v>11.288447308617215</v>
      </c>
      <c r="T318" s="256">
        <f t="shared" si="78"/>
        <v>5.6349072295023177</v>
      </c>
      <c r="U318" s="364">
        <f t="shared" si="65"/>
        <v>28.699999998370199</v>
      </c>
    </row>
    <row r="319" spans="1:21" ht="11.25" x14ac:dyDescent="0.2">
      <c r="A319" s="234"/>
      <c r="B319" s="417">
        <v>28.799999998364498</v>
      </c>
      <c r="C319" s="130"/>
      <c r="D319" s="328">
        <f t="shared" si="66"/>
        <v>20.364675297016095</v>
      </c>
      <c r="E319" s="328">
        <f t="shared" si="67"/>
        <v>4.1471999995289763E-2</v>
      </c>
      <c r="F319" s="376">
        <f t="shared" si="68"/>
        <v>0.37707556505840023</v>
      </c>
      <c r="G319" s="316">
        <f t="shared" si="69"/>
        <v>0.64694127527254719</v>
      </c>
      <c r="H319" s="316">
        <f t="shared" si="70"/>
        <v>0.35305872472745281</v>
      </c>
      <c r="I319" s="316"/>
      <c r="J319" s="316">
        <f t="shared" si="71"/>
        <v>0.17342881208823926</v>
      </c>
      <c r="K319" s="316">
        <f t="shared" si="72"/>
        <v>0.56884281026816197</v>
      </c>
      <c r="L319" s="121"/>
      <c r="M319" s="325">
        <f t="shared" si="73"/>
        <v>11.315692987029429</v>
      </c>
      <c r="N319" s="283">
        <f t="shared" si="74"/>
        <v>5.6621529079145319</v>
      </c>
      <c r="O319" s="378"/>
      <c r="P319" s="532">
        <f t="shared" si="75"/>
        <v>2.7251865838671563E-2</v>
      </c>
      <c r="Q319" s="520">
        <f t="shared" si="76"/>
        <v>-2.7251865838664457E-2</v>
      </c>
      <c r="R319" s="313"/>
      <c r="S319" s="256">
        <f t="shared" si="77"/>
        <v>11.315692987029429</v>
      </c>
      <c r="T319" s="256">
        <f t="shared" si="78"/>
        <v>5.6621529079145319</v>
      </c>
      <c r="U319" s="364">
        <f t="shared" si="65"/>
        <v>28.799999998364498</v>
      </c>
    </row>
    <row r="320" spans="1:21" ht="11.25" x14ac:dyDescent="0.2">
      <c r="A320" s="234"/>
      <c r="B320" s="417">
        <v>28.899999998358801</v>
      </c>
      <c r="C320" s="130"/>
      <c r="D320" s="328">
        <f t="shared" si="66"/>
        <v>20.435385975130721</v>
      </c>
      <c r="E320" s="328">
        <f t="shared" si="67"/>
        <v>4.1760499995256932E-2</v>
      </c>
      <c r="F320" s="376">
        <f t="shared" si="68"/>
        <v>0.37647668873072671</v>
      </c>
      <c r="G320" s="316">
        <f t="shared" si="69"/>
        <v>0.64671872868960734</v>
      </c>
      <c r="H320" s="316">
        <f t="shared" si="70"/>
        <v>0.35328127131039266</v>
      </c>
      <c r="I320" s="316"/>
      <c r="J320" s="316">
        <f t="shared" si="71"/>
        <v>0.1721228289794195</v>
      </c>
      <c r="K320" s="316">
        <f t="shared" si="72"/>
        <v>0.56832951716561819</v>
      </c>
      <c r="L320" s="121"/>
      <c r="M320" s="325">
        <f t="shared" si="73"/>
        <v>11.342944852868101</v>
      </c>
      <c r="N320" s="283">
        <f t="shared" si="74"/>
        <v>5.6894047737531963</v>
      </c>
      <c r="O320" s="378"/>
      <c r="P320" s="532">
        <f t="shared" si="75"/>
        <v>2.7257977082214779E-2</v>
      </c>
      <c r="Q320" s="520">
        <f t="shared" si="76"/>
        <v>-2.7257977082214779E-2</v>
      </c>
      <c r="R320" s="313"/>
      <c r="S320" s="256">
        <f t="shared" si="77"/>
        <v>11.342944852868101</v>
      </c>
      <c r="T320" s="256">
        <f t="shared" si="78"/>
        <v>5.6894047737531963</v>
      </c>
      <c r="U320" s="364">
        <f t="shared" si="65"/>
        <v>28.899999998358801</v>
      </c>
    </row>
    <row r="321" spans="1:21" ht="11.25" x14ac:dyDescent="0.2">
      <c r="A321" s="234"/>
      <c r="B321" s="417">
        <v>28.9999999983531</v>
      </c>
      <c r="C321" s="130"/>
      <c r="D321" s="328">
        <f t="shared" si="66"/>
        <v>20.506096653245347</v>
      </c>
      <c r="E321" s="328">
        <f t="shared" si="67"/>
        <v>4.2049999995223984E-2</v>
      </c>
      <c r="F321" s="376">
        <f t="shared" si="68"/>
        <v>0.37588438088386872</v>
      </c>
      <c r="G321" s="316">
        <f t="shared" si="69"/>
        <v>0.64649857364019581</v>
      </c>
      <c r="H321" s="316">
        <f t="shared" si="70"/>
        <v>0.35350142635980419</v>
      </c>
      <c r="I321" s="316"/>
      <c r="J321" s="316">
        <f t="shared" si="71"/>
        <v>0.17082341435141524</v>
      </c>
      <c r="K321" s="316">
        <f t="shared" si="72"/>
        <v>0.5678186911578218</v>
      </c>
      <c r="L321" s="121"/>
      <c r="M321" s="325">
        <f t="shared" si="73"/>
        <v>11.370202829950316</v>
      </c>
      <c r="N321" s="283">
        <f t="shared" si="74"/>
        <v>5.7166627508354111</v>
      </c>
      <c r="O321" s="378"/>
      <c r="P321" s="532">
        <f t="shared" si="75"/>
        <v>2.7264013110851693E-2</v>
      </c>
      <c r="Q321" s="520">
        <f t="shared" si="76"/>
        <v>-2.7264013110851693E-2</v>
      </c>
      <c r="R321" s="313"/>
      <c r="S321" s="256">
        <f t="shared" si="77"/>
        <v>11.370202829950316</v>
      </c>
      <c r="T321" s="256">
        <f t="shared" si="78"/>
        <v>5.7166627508354111</v>
      </c>
      <c r="U321" s="364">
        <f t="shared" si="65"/>
        <v>28.9999999983531</v>
      </c>
    </row>
    <row r="322" spans="1:21" ht="11.25" x14ac:dyDescent="0.2">
      <c r="A322" s="234"/>
      <c r="B322" s="417">
        <v>29.0999999983474</v>
      </c>
      <c r="C322" s="130"/>
      <c r="D322" s="328">
        <f t="shared" si="66"/>
        <v>20.576807331359969</v>
      </c>
      <c r="E322" s="328">
        <f t="shared" si="67"/>
        <v>4.2340499995190926E-2</v>
      </c>
      <c r="F322" s="376">
        <f t="shared" si="68"/>
        <v>0.3752985738015292</v>
      </c>
      <c r="G322" s="316">
        <f t="shared" si="69"/>
        <v>0.64628078664476774</v>
      </c>
      <c r="H322" s="316">
        <f t="shared" si="70"/>
        <v>0.35371921335523226</v>
      </c>
      <c r="I322" s="316"/>
      <c r="J322" s="316">
        <f t="shared" si="71"/>
        <v>0.1695305004879295</v>
      </c>
      <c r="K322" s="316">
        <f t="shared" si="72"/>
        <v>0.56731030817855865</v>
      </c>
      <c r="L322" s="121"/>
      <c r="M322" s="325">
        <f t="shared" si="73"/>
        <v>11.397466843061167</v>
      </c>
      <c r="N322" s="283">
        <f t="shared" si="74"/>
        <v>5.7439267639462628</v>
      </c>
      <c r="O322" s="378"/>
      <c r="P322" s="532">
        <f t="shared" si="75"/>
        <v>2.7269974876624303E-2</v>
      </c>
      <c r="Q322" s="520">
        <f t="shared" si="76"/>
        <v>-2.7269974876617198E-2</v>
      </c>
      <c r="R322" s="313"/>
      <c r="S322" s="256">
        <f t="shared" si="77"/>
        <v>11.397466843061167</v>
      </c>
      <c r="T322" s="256">
        <f t="shared" si="78"/>
        <v>5.7439267639462628</v>
      </c>
      <c r="U322" s="364">
        <f t="shared" si="65"/>
        <v>29.0999999983474</v>
      </c>
    </row>
    <row r="323" spans="1:21" ht="11.25" x14ac:dyDescent="0.2">
      <c r="A323" s="234"/>
      <c r="B323" s="417">
        <v>29.199999998341699</v>
      </c>
      <c r="C323" s="130"/>
      <c r="D323" s="328">
        <f t="shared" si="66"/>
        <v>20.647518009474592</v>
      </c>
      <c r="E323" s="328">
        <f t="shared" si="67"/>
        <v>4.2631999995157752E-2</v>
      </c>
      <c r="F323" s="376">
        <f t="shared" si="68"/>
        <v>0.37471920069503156</v>
      </c>
      <c r="G323" s="316">
        <f t="shared" si="69"/>
        <v>0.6460653445244724</v>
      </c>
      <c r="H323" s="316">
        <f t="shared" si="70"/>
        <v>0.3539346554755276</v>
      </c>
      <c r="I323" s="316"/>
      <c r="J323" s="316">
        <f t="shared" si="71"/>
        <v>0.16824402060028565</v>
      </c>
      <c r="K323" s="316">
        <f t="shared" si="72"/>
        <v>0.56680434446993622</v>
      </c>
      <c r="L323" s="121"/>
      <c r="M323" s="325">
        <f t="shared" si="73"/>
        <v>11.424736817937791</v>
      </c>
      <c r="N323" s="283">
        <f t="shared" si="74"/>
        <v>5.77119673882288</v>
      </c>
      <c r="O323" s="378"/>
      <c r="P323" s="532">
        <f t="shared" si="75"/>
        <v>2.7275863316098992E-2</v>
      </c>
      <c r="Q323" s="520">
        <f t="shared" si="76"/>
        <v>-2.7275863316106097E-2</v>
      </c>
      <c r="R323" s="313"/>
      <c r="S323" s="256">
        <f t="shared" si="77"/>
        <v>11.424736817937791</v>
      </c>
      <c r="T323" s="256">
        <f t="shared" si="78"/>
        <v>5.77119673882288</v>
      </c>
      <c r="U323" s="364">
        <f t="shared" si="65"/>
        <v>29.199999998341699</v>
      </c>
    </row>
    <row r="324" spans="1:21" ht="11.25" x14ac:dyDescent="0.2">
      <c r="A324" s="234"/>
      <c r="B324" s="417">
        <v>29.299999998335998</v>
      </c>
      <c r="C324" s="130"/>
      <c r="D324" s="328">
        <f t="shared" si="66"/>
        <v>20.718228687589217</v>
      </c>
      <c r="E324" s="328">
        <f t="shared" si="67"/>
        <v>4.2924499995124467E-2</v>
      </c>
      <c r="F324" s="376">
        <f t="shared" si="68"/>
        <v>0.37414619568748997</v>
      </c>
      <c r="G324" s="316">
        <f t="shared" si="69"/>
        <v>0.64585222439643308</v>
      </c>
      <c r="H324" s="316">
        <f t="shared" si="70"/>
        <v>0.35414777560356692</v>
      </c>
      <c r="I324" s="316"/>
      <c r="J324" s="316">
        <f t="shared" si="71"/>
        <v>0.16696390881159778</v>
      </c>
      <c r="K324" s="316">
        <f t="shared" si="72"/>
        <v>0.56630077657754996</v>
      </c>
      <c r="L324" s="121"/>
      <c r="M324" s="325">
        <f t="shared" si="73"/>
        <v>11.45201268125389</v>
      </c>
      <c r="N324" s="283">
        <f t="shared" si="74"/>
        <v>5.7984726021389861</v>
      </c>
      <c r="O324" s="378"/>
      <c r="P324" s="532">
        <f t="shared" si="75"/>
        <v>2.7281679350274146E-2</v>
      </c>
      <c r="Q324" s="520">
        <f t="shared" si="76"/>
        <v>-2.7281679350267041E-2</v>
      </c>
      <c r="R324" s="313"/>
      <c r="S324" s="256">
        <f t="shared" si="77"/>
        <v>11.45201268125389</v>
      </c>
      <c r="T324" s="256">
        <f t="shared" si="78"/>
        <v>5.7984726021389861</v>
      </c>
      <c r="U324" s="364">
        <f t="shared" si="65"/>
        <v>29.299999998335998</v>
      </c>
    </row>
    <row r="325" spans="1:21" ht="11.25" x14ac:dyDescent="0.2">
      <c r="A325" s="234"/>
      <c r="B325" s="417">
        <v>29.399999998330301</v>
      </c>
      <c r="C325" s="130"/>
      <c r="D325" s="328">
        <f t="shared" si="66"/>
        <v>20.788939365703843</v>
      </c>
      <c r="E325" s="328">
        <f t="shared" si="67"/>
        <v>4.3217999995091086E-2</v>
      </c>
      <c r="F325" s="376">
        <f t="shared" si="68"/>
        <v>0.37357949379830296</v>
      </c>
      <c r="G325" s="316">
        <f t="shared" si="69"/>
        <v>0.64564140366911316</v>
      </c>
      <c r="H325" s="316">
        <f t="shared" si="70"/>
        <v>0.35435859633088684</v>
      </c>
      <c r="I325" s="316"/>
      <c r="J325" s="316">
        <f t="shared" si="71"/>
        <v>0.16569010014126453</v>
      </c>
      <c r="K325" s="316">
        <f t="shared" si="72"/>
        <v>0.56579958134573927</v>
      </c>
      <c r="L325" s="121"/>
      <c r="M325" s="325">
        <f t="shared" si="73"/>
        <v>11.479294360604165</v>
      </c>
      <c r="N325" s="283">
        <f t="shared" si="74"/>
        <v>5.8257542814892531</v>
      </c>
      <c r="O325" s="378"/>
      <c r="P325" s="532">
        <f t="shared" si="75"/>
        <v>2.728742388534755E-2</v>
      </c>
      <c r="Q325" s="520">
        <f t="shared" si="76"/>
        <v>-2.7287423885354656E-2</v>
      </c>
      <c r="R325" s="313"/>
      <c r="S325" s="256">
        <f t="shared" si="77"/>
        <v>11.479294360604165</v>
      </c>
      <c r="T325" s="256">
        <f t="shared" si="78"/>
        <v>5.8257542814892531</v>
      </c>
      <c r="U325" s="364">
        <f t="shared" si="65"/>
        <v>29.399999998330301</v>
      </c>
    </row>
    <row r="326" spans="1:21" ht="11.25" x14ac:dyDescent="0.2">
      <c r="A326" s="234"/>
      <c r="B326" s="417">
        <v>29.499999998324601</v>
      </c>
      <c r="C326" s="130"/>
      <c r="D326" s="328">
        <f t="shared" si="66"/>
        <v>20.859650043818466</v>
      </c>
      <c r="E326" s="328">
        <f t="shared" si="67"/>
        <v>4.3512499995057567E-2</v>
      </c>
      <c r="F326" s="376">
        <f t="shared" si="68"/>
        <v>0.37301903092796174</v>
      </c>
      <c r="G326" s="316">
        <f t="shared" si="69"/>
        <v>0.64543286003776801</v>
      </c>
      <c r="H326" s="316">
        <f t="shared" si="70"/>
        <v>0.35456713996223199</v>
      </c>
      <c r="I326" s="316"/>
      <c r="J326" s="316">
        <f t="shared" si="71"/>
        <v>0.16442253048977709</v>
      </c>
      <c r="K326" s="316">
        <f t="shared" si="72"/>
        <v>0.56530073591293006</v>
      </c>
      <c r="L326" s="121"/>
      <c r="M326" s="325">
        <f t="shared" si="73"/>
        <v>11.506581784489512</v>
      </c>
      <c r="N326" s="283">
        <f t="shared" si="74"/>
        <v>5.8530417053746078</v>
      </c>
      <c r="O326" s="378"/>
      <c r="P326" s="532">
        <f t="shared" si="75"/>
        <v>2.7293097812652434E-2</v>
      </c>
      <c r="Q326" s="520">
        <f t="shared" si="76"/>
        <v>-2.7293097812645328E-2</v>
      </c>
      <c r="R326" s="313"/>
      <c r="S326" s="256">
        <f t="shared" si="77"/>
        <v>11.506581784489512</v>
      </c>
      <c r="T326" s="256">
        <f t="shared" si="78"/>
        <v>5.8530417053746078</v>
      </c>
      <c r="U326" s="364">
        <f t="shared" si="65"/>
        <v>29.499999998324601</v>
      </c>
    </row>
    <row r="327" spans="1:21" ht="11.25" x14ac:dyDescent="0.2">
      <c r="A327" s="234"/>
      <c r="B327" s="417">
        <v>29.5999999983189</v>
      </c>
      <c r="C327" s="130"/>
      <c r="D327" s="328">
        <f t="shared" si="66"/>
        <v>20.930360721933091</v>
      </c>
      <c r="E327" s="328">
        <f t="shared" si="67"/>
        <v>4.3807999995023938E-2</v>
      </c>
      <c r="F327" s="376">
        <f t="shared" si="68"/>
        <v>0.37246474384316725</v>
      </c>
      <c r="G327" s="316">
        <f t="shared" si="69"/>
        <v>0.64522657147998008</v>
      </c>
      <c r="H327" s="316">
        <f t="shared" si="70"/>
        <v>0.35477342852001992</v>
      </c>
      <c r="I327" s="316"/>
      <c r="J327" s="316">
        <f t="shared" si="71"/>
        <v>0.16316113662383633</v>
      </c>
      <c r="K327" s="316">
        <f t="shared" si="72"/>
        <v>0.56480421770706224</v>
      </c>
      <c r="L327" s="121"/>
      <c r="M327" s="325">
        <f t="shared" si="73"/>
        <v>11.533874882302165</v>
      </c>
      <c r="N327" s="283">
        <f t="shared" si="74"/>
        <v>5.8803348031872531</v>
      </c>
      <c r="O327" s="378"/>
      <c r="P327" s="532">
        <f t="shared" si="75"/>
        <v>2.7298702009140641E-2</v>
      </c>
      <c r="Q327" s="520">
        <f t="shared" si="76"/>
        <v>-2.7298702009147746E-2</v>
      </c>
      <c r="R327" s="313"/>
      <c r="S327" s="256">
        <f t="shared" si="77"/>
        <v>11.533874882302165</v>
      </c>
      <c r="T327" s="256">
        <f t="shared" si="78"/>
        <v>5.8803348031872531</v>
      </c>
      <c r="U327" s="364">
        <f t="shared" si="65"/>
        <v>29.5999999983189</v>
      </c>
    </row>
    <row r="328" spans="1:21" ht="11.25" x14ac:dyDescent="0.2">
      <c r="A328" s="234"/>
      <c r="B328" s="417">
        <v>29.699999998313199</v>
      </c>
      <c r="C328" s="130"/>
      <c r="D328" s="328">
        <f t="shared" si="66"/>
        <v>21.001071400047714</v>
      </c>
      <c r="E328" s="328">
        <f t="shared" si="67"/>
        <v>4.41044999949902E-2</v>
      </c>
      <c r="F328" s="376">
        <f t="shared" si="68"/>
        <v>0.37191657016224733</v>
      </c>
      <c r="G328" s="316">
        <f t="shared" si="69"/>
        <v>0.64502251625127527</v>
      </c>
      <c r="H328" s="316">
        <f t="shared" si="70"/>
        <v>0.35497748374872473</v>
      </c>
      <c r="I328" s="316"/>
      <c r="J328" s="316">
        <f t="shared" si="71"/>
        <v>0.1619058561617702</v>
      </c>
      <c r="K328" s="316">
        <f t="shared" si="72"/>
        <v>0.56431000444110135</v>
      </c>
      <c r="L328" s="121"/>
      <c r="M328" s="325">
        <f t="shared" si="73"/>
        <v>11.561173584311305</v>
      </c>
      <c r="N328" s="283">
        <f t="shared" si="74"/>
        <v>5.9076335051964008</v>
      </c>
      <c r="O328" s="378"/>
      <c r="P328" s="532">
        <f t="shared" si="75"/>
        <v>2.7304237337581583E-2</v>
      </c>
      <c r="Q328" s="520">
        <f t="shared" si="76"/>
        <v>-2.7304237337574477E-2</v>
      </c>
      <c r="R328" s="313"/>
      <c r="S328" s="256">
        <f t="shared" si="77"/>
        <v>11.561173584311305</v>
      </c>
      <c r="T328" s="256">
        <f t="shared" si="78"/>
        <v>5.9076335051964008</v>
      </c>
      <c r="U328" s="364">
        <f t="shared" si="65"/>
        <v>29.699999998313199</v>
      </c>
    </row>
    <row r="329" spans="1:21" ht="11.25" x14ac:dyDescent="0.2">
      <c r="A329" s="234"/>
      <c r="B329" s="417">
        <v>29.799999998307499</v>
      </c>
      <c r="C329" s="130"/>
      <c r="D329" s="328">
        <f t="shared" si="66"/>
        <v>21.07178207816234</v>
      </c>
      <c r="E329" s="328">
        <f t="shared" si="67"/>
        <v>4.4401999994956344E-2</v>
      </c>
      <c r="F329" s="376">
        <f t="shared" si="68"/>
        <v>0.37137444834086752</v>
      </c>
      <c r="G329" s="316">
        <f t="shared" si="69"/>
        <v>0.64482067288081946</v>
      </c>
      <c r="H329" s="316">
        <f t="shared" si="70"/>
        <v>0.35517932711918054</v>
      </c>
      <c r="I329" s="316"/>
      <c r="J329" s="316">
        <f t="shared" si="71"/>
        <v>0.16065662755924412</v>
      </c>
      <c r="K329" s="316">
        <f t="shared" si="72"/>
        <v>0.56381807410863072</v>
      </c>
      <c r="L329" s="121"/>
      <c r="M329" s="325">
        <f t="shared" si="73"/>
        <v>11.588477821648887</v>
      </c>
      <c r="N329" s="283">
        <f t="shared" si="74"/>
        <v>5.9349377425339753</v>
      </c>
      <c r="O329" s="378"/>
      <c r="P329" s="532">
        <f t="shared" si="75"/>
        <v>2.7309704646775401E-2</v>
      </c>
      <c r="Q329" s="520">
        <f t="shared" si="76"/>
        <v>-2.7309704646782507E-2</v>
      </c>
      <c r="R329" s="313"/>
      <c r="S329" s="256">
        <f t="shared" si="77"/>
        <v>11.588477821648887</v>
      </c>
      <c r="T329" s="256">
        <f t="shared" si="78"/>
        <v>5.9349377425339753</v>
      </c>
      <c r="U329" s="364">
        <f t="shared" si="65"/>
        <v>29.799999998307499</v>
      </c>
    </row>
    <row r="330" spans="1:21" ht="11.25" x14ac:dyDescent="0.2">
      <c r="A330" s="234"/>
      <c r="B330" s="417">
        <v>29.899999998301801</v>
      </c>
      <c r="C330" s="130"/>
      <c r="D330" s="328">
        <f t="shared" si="66"/>
        <v>21.142492756276965</v>
      </c>
      <c r="E330" s="328">
        <f t="shared" si="67"/>
        <v>4.4700499994922385E-2</v>
      </c>
      <c r="F330" s="376">
        <f t="shared" si="68"/>
        <v>0.37083831765802927</v>
      </c>
      <c r="G330" s="316">
        <f t="shared" si="69"/>
        <v>0.64462102016719269</v>
      </c>
      <c r="H330" s="316">
        <f t="shared" si="70"/>
        <v>0.35537897983280731</v>
      </c>
      <c r="I330" s="316"/>
      <c r="J330" s="316">
        <f t="shared" si="71"/>
        <v>0.15941339009525962</v>
      </c>
      <c r="K330" s="316">
        <f t="shared" si="72"/>
        <v>0.56332840497952508</v>
      </c>
      <c r="L330" s="121"/>
      <c r="M330" s="325">
        <f t="shared" si="73"/>
        <v>11.615787526295662</v>
      </c>
      <c r="N330" s="283">
        <f t="shared" si="74"/>
        <v>5.9622474471807578</v>
      </c>
      <c r="O330" s="378"/>
      <c r="P330" s="532">
        <f t="shared" si="75"/>
        <v>2.731510477210719E-2</v>
      </c>
      <c r="Q330" s="520">
        <f t="shared" si="76"/>
        <v>-2.7315104772114296E-2</v>
      </c>
      <c r="R330" s="313"/>
      <c r="S330" s="256">
        <f t="shared" si="77"/>
        <v>11.615787526295662</v>
      </c>
      <c r="T330" s="256">
        <f t="shared" si="78"/>
        <v>5.9622474471807578</v>
      </c>
      <c r="U330" s="364">
        <f t="shared" si="65"/>
        <v>29.899999998301801</v>
      </c>
    </row>
    <row r="331" spans="1:21" ht="11.25" x14ac:dyDescent="0.2">
      <c r="A331" s="234"/>
      <c r="B331" s="417">
        <v>29.999999998296101</v>
      </c>
      <c r="C331" s="130"/>
      <c r="D331" s="328">
        <f t="shared" si="66"/>
        <v>21.213203434391588</v>
      </c>
      <c r="E331" s="328">
        <f t="shared" si="67"/>
        <v>4.4999999994888303E-2</v>
      </c>
      <c r="F331" s="376">
        <f t="shared" si="68"/>
        <v>0.37030811820234716</v>
      </c>
      <c r="G331" s="316">
        <f t="shared" si="69"/>
        <v>0.6444235371742415</v>
      </c>
      <c r="H331" s="316">
        <f t="shared" si="70"/>
        <v>0.3555764628257585</v>
      </c>
      <c r="I331" s="316"/>
      <c r="J331" s="316">
        <f t="shared" si="71"/>
        <v>0.15817608385843129</v>
      </c>
      <c r="K331" s="316">
        <f t="shared" si="72"/>
        <v>0.56284097559570034</v>
      </c>
      <c r="L331" s="121"/>
      <c r="M331" s="325">
        <f t="shared" si="73"/>
        <v>11.643102631067769</v>
      </c>
      <c r="N331" s="283">
        <f t="shared" si="74"/>
        <v>5.9895625519528721</v>
      </c>
      <c r="O331" s="378"/>
      <c r="P331" s="532">
        <f t="shared" si="75"/>
        <v>2.7320438535284097E-2</v>
      </c>
      <c r="Q331" s="520">
        <f t="shared" si="76"/>
        <v>-2.7320438535269886E-2</v>
      </c>
      <c r="R331" s="313"/>
      <c r="S331" s="256">
        <f t="shared" si="77"/>
        <v>11.643102631067769</v>
      </c>
      <c r="T331" s="256">
        <f t="shared" si="78"/>
        <v>5.9895625519528721</v>
      </c>
      <c r="U331" s="364">
        <f t="shared" si="65"/>
        <v>29.999999998296101</v>
      </c>
    </row>
    <row r="332" spans="1:21" ht="11.25" x14ac:dyDescent="0.2">
      <c r="A332" s="234"/>
      <c r="B332" s="417">
        <v>30.0999999982904</v>
      </c>
      <c r="C332" s="130"/>
      <c r="D332" s="328">
        <f t="shared" si="66"/>
        <v>21.283914112506213</v>
      </c>
      <c r="E332" s="328">
        <f t="shared" si="67"/>
        <v>4.5300499994854103E-2</v>
      </c>
      <c r="F332" s="376">
        <f t="shared" si="68"/>
        <v>0.36978379085860014</v>
      </c>
      <c r="G332" s="316">
        <f t="shared" si="69"/>
        <v>0.64422820322700369</v>
      </c>
      <c r="H332" s="316">
        <f t="shared" si="70"/>
        <v>0.35577179677299631</v>
      </c>
      <c r="I332" s="316"/>
      <c r="J332" s="316">
        <f t="shared" si="71"/>
        <v>0.156944649733538</v>
      </c>
      <c r="K332" s="316">
        <f t="shared" si="72"/>
        <v>0.56235576476694249</v>
      </c>
      <c r="L332" s="121"/>
      <c r="M332" s="325">
        <f t="shared" si="73"/>
        <v>11.670423069603054</v>
      </c>
      <c r="N332" s="283">
        <f t="shared" si="74"/>
        <v>6.016882990488142</v>
      </c>
      <c r="O332" s="378"/>
      <c r="P332" s="532">
        <f t="shared" si="75"/>
        <v>2.7325706745124023E-2</v>
      </c>
      <c r="Q332" s="520">
        <f t="shared" si="76"/>
        <v>-2.7325706745131129E-2</v>
      </c>
      <c r="R332" s="313"/>
      <c r="S332" s="256">
        <f t="shared" si="77"/>
        <v>11.670423069603054</v>
      </c>
      <c r="T332" s="256">
        <f t="shared" si="78"/>
        <v>6.016882990488142</v>
      </c>
      <c r="U332" s="364">
        <f t="shared" si="65"/>
        <v>30.0999999982904</v>
      </c>
    </row>
    <row r="333" spans="1:21" ht="11.25" x14ac:dyDescent="0.2">
      <c r="A333" s="234"/>
      <c r="B333" s="417">
        <v>30.199999998284699</v>
      </c>
      <c r="C333" s="130"/>
      <c r="D333" s="328">
        <f t="shared" si="66"/>
        <v>21.354624790620836</v>
      </c>
      <c r="E333" s="328">
        <f t="shared" si="67"/>
        <v>4.5601999994819793E-2</v>
      </c>
      <c r="F333" s="376">
        <f t="shared" si="68"/>
        <v>0.36926527729455078</v>
      </c>
      <c r="G333" s="316">
        <f t="shared" si="69"/>
        <v>0.64403499790770902</v>
      </c>
      <c r="H333" s="316">
        <f t="shared" si="70"/>
        <v>0.35596500209229098</v>
      </c>
      <c r="I333" s="316"/>
      <c r="J333" s="316">
        <f t="shared" si="71"/>
        <v>0.15571902938834242</v>
      </c>
      <c r="K333" s="316">
        <f t="shared" si="72"/>
        <v>0.56187275156680994</v>
      </c>
      <c r="L333" s="121"/>
      <c r="M333" s="325">
        <f t="shared" si="73"/>
        <v>11.697748776348178</v>
      </c>
      <c r="N333" s="283">
        <f t="shared" si="74"/>
        <v>6.0442086972332731</v>
      </c>
      <c r="O333" s="378"/>
      <c r="P333" s="532">
        <f t="shared" si="75"/>
        <v>2.7330910197534308E-2</v>
      </c>
      <c r="Q333" s="520">
        <f t="shared" si="76"/>
        <v>-2.7330910197534308E-2</v>
      </c>
      <c r="R333" s="313"/>
      <c r="S333" s="256">
        <f t="shared" si="77"/>
        <v>11.697748776348178</v>
      </c>
      <c r="T333" s="256">
        <f t="shared" si="78"/>
        <v>6.0442086972332731</v>
      </c>
      <c r="U333" s="364">
        <f t="shared" si="65"/>
        <v>30.199999998284699</v>
      </c>
    </row>
    <row r="334" spans="1:21" ht="11.25" x14ac:dyDescent="0.2">
      <c r="A334" s="234"/>
      <c r="B334" s="417">
        <v>30.299999998278999</v>
      </c>
      <c r="C334" s="130"/>
      <c r="D334" s="328">
        <f t="shared" si="66"/>
        <v>21.425335468735458</v>
      </c>
      <c r="E334" s="328">
        <f t="shared" si="67"/>
        <v>4.5904499994785367E-2</v>
      </c>
      <c r="F334" s="376">
        <f t="shared" si="68"/>
        <v>0.3687525199480236</v>
      </c>
      <c r="G334" s="316">
        <f t="shared" si="69"/>
        <v>0.64384390105185085</v>
      </c>
      <c r="H334" s="316">
        <f t="shared" si="70"/>
        <v>0.35615609894814915</v>
      </c>
      <c r="I334" s="316"/>
      <c r="J334" s="316">
        <f t="shared" si="71"/>
        <v>0.15449916526066904</v>
      </c>
      <c r="K334" s="316">
        <f t="shared" si="72"/>
        <v>0.56139191532860977</v>
      </c>
      <c r="L334" s="121"/>
      <c r="M334" s="325">
        <f t="shared" si="73"/>
        <v>11.725079686545712</v>
      </c>
      <c r="N334" s="283">
        <f t="shared" si="74"/>
        <v>6.0715396074308075</v>
      </c>
      <c r="O334" s="378"/>
      <c r="P334" s="532">
        <f t="shared" si="75"/>
        <v>2.7336049675760421E-2</v>
      </c>
      <c r="Q334" s="520">
        <f t="shared" si="76"/>
        <v>-2.7336049675753316E-2</v>
      </c>
      <c r="R334" s="313"/>
      <c r="S334" s="256">
        <f t="shared" si="77"/>
        <v>11.725079686545712</v>
      </c>
      <c r="T334" s="256">
        <f t="shared" si="78"/>
        <v>6.0715396074308075</v>
      </c>
      <c r="U334" s="364">
        <f t="shared" si="65"/>
        <v>30.299999998278999</v>
      </c>
    </row>
    <row r="335" spans="1:21" ht="11.25" x14ac:dyDescent="0.2">
      <c r="A335" s="234"/>
      <c r="B335" s="417">
        <v>30.399999998273302</v>
      </c>
      <c r="C335" s="130"/>
      <c r="D335" s="328">
        <f t="shared" si="66"/>
        <v>21.496046146850087</v>
      </c>
      <c r="E335" s="328">
        <f t="shared" si="67"/>
        <v>4.6207999994750837E-2</v>
      </c>
      <c r="F335" s="376">
        <f t="shared" si="68"/>
        <v>0.36824546201424041</v>
      </c>
      <c r="G335" s="316">
        <f t="shared" si="69"/>
        <v>0.64365489274432819</v>
      </c>
      <c r="H335" s="316">
        <f t="shared" si="70"/>
        <v>0.35634510725567181</v>
      </c>
      <c r="I335" s="316"/>
      <c r="J335" s="316">
        <f t="shared" si="71"/>
        <v>0.15328500054573954</v>
      </c>
      <c r="K335" s="316">
        <f t="shared" si="72"/>
        <v>0.56091323564144657</v>
      </c>
      <c r="L335" s="121"/>
      <c r="M335" s="325">
        <f t="shared" si="73"/>
        <v>11.752415736221472</v>
      </c>
      <c r="N335" s="283">
        <f t="shared" si="74"/>
        <v>6.0988756571065608</v>
      </c>
      <c r="O335" s="378"/>
      <c r="P335" s="532">
        <f t="shared" si="75"/>
        <v>2.7341125950655965E-2</v>
      </c>
      <c r="Q335" s="520">
        <f t="shared" si="76"/>
        <v>-2.7341125950670175E-2</v>
      </c>
      <c r="R335" s="313"/>
      <c r="S335" s="256">
        <f t="shared" si="77"/>
        <v>11.752415736221472</v>
      </c>
      <c r="T335" s="256">
        <f t="shared" si="78"/>
        <v>6.0988756571065608</v>
      </c>
      <c r="U335" s="364">
        <f t="shared" si="65"/>
        <v>30.399999998273302</v>
      </c>
    </row>
    <row r="336" spans="1:21" ht="11.25" x14ac:dyDescent="0.2">
      <c r="A336" s="234"/>
      <c r="B336" s="417">
        <v>30.499999998267601</v>
      </c>
      <c r="C336" s="130"/>
      <c r="D336" s="328">
        <f t="shared" si="66"/>
        <v>21.56675682496471</v>
      </c>
      <c r="E336" s="328">
        <f t="shared" si="67"/>
        <v>4.6512499994716183E-2</v>
      </c>
      <c r="F336" s="376">
        <f t="shared" si="68"/>
        <v>0.36774404743340394</v>
      </c>
      <c r="G336" s="316">
        <f t="shared" si="69"/>
        <v>0.64346795331565687</v>
      </c>
      <c r="H336" s="316">
        <f t="shared" si="70"/>
        <v>0.35653204668434313</v>
      </c>
      <c r="I336" s="316"/>
      <c r="J336" s="316">
        <f t="shared" si="71"/>
        <v>0.15207647918375686</v>
      </c>
      <c r="K336" s="316">
        <f t="shared" si="72"/>
        <v>0.56043669234634175</v>
      </c>
      <c r="L336" s="121"/>
      <c r="M336" s="325">
        <f t="shared" si="73"/>
        <v>11.779756862172128</v>
      </c>
      <c r="N336" s="283">
        <f t="shared" si="74"/>
        <v>6.1262167830572309</v>
      </c>
      <c r="O336" s="378"/>
      <c r="P336" s="532">
        <f t="shared" si="75"/>
        <v>2.7346139780938472E-2</v>
      </c>
      <c r="Q336" s="520">
        <f t="shared" si="76"/>
        <v>-2.7346139780931367E-2</v>
      </c>
      <c r="R336" s="313"/>
      <c r="S336" s="256">
        <f t="shared" si="77"/>
        <v>11.779756862172128</v>
      </c>
      <c r="T336" s="256">
        <f t="shared" si="78"/>
        <v>6.1262167830572309</v>
      </c>
      <c r="U336" s="364">
        <f t="shared" si="65"/>
        <v>30.499999998267601</v>
      </c>
    </row>
    <row r="337" spans="1:21" ht="11.25" x14ac:dyDescent="0.2">
      <c r="A337" s="234"/>
      <c r="B337" s="417">
        <v>30.5999999982619</v>
      </c>
      <c r="C337" s="130"/>
      <c r="D337" s="328">
        <f t="shared" si="66"/>
        <v>21.637467503079332</v>
      </c>
      <c r="E337" s="328">
        <f t="shared" si="67"/>
        <v>4.681799999468142E-2</v>
      </c>
      <c r="F337" s="376">
        <f t="shared" si="68"/>
        <v>0.36724822087852432</v>
      </c>
      <c r="G337" s="316">
        <f t="shared" si="69"/>
        <v>0.64328306333824847</v>
      </c>
      <c r="H337" s="316">
        <f t="shared" si="70"/>
        <v>0.35671693666175153</v>
      </c>
      <c r="I337" s="316"/>
      <c r="J337" s="316">
        <f t="shared" si="71"/>
        <v>0.15087354584773099</v>
      </c>
      <c r="K337" s="316">
        <f t="shared" si="72"/>
        <v>0.55996226553242123</v>
      </c>
      <c r="L337" s="121"/>
      <c r="M337" s="325">
        <f t="shared" si="73"/>
        <v>11.807103001953067</v>
      </c>
      <c r="N337" s="283">
        <f t="shared" si="74"/>
        <v>6.1535629228381623</v>
      </c>
      <c r="O337" s="378"/>
      <c r="P337" s="532">
        <f t="shared" si="75"/>
        <v>2.7351091913438097E-2</v>
      </c>
      <c r="Q337" s="520">
        <f t="shared" si="76"/>
        <v>-2.7351091913445202E-2</v>
      </c>
      <c r="R337" s="313"/>
      <c r="S337" s="256">
        <f t="shared" si="77"/>
        <v>11.807103001953067</v>
      </c>
      <c r="T337" s="256">
        <f t="shared" si="78"/>
        <v>6.1535629228381623</v>
      </c>
      <c r="U337" s="364">
        <f t="shared" si="65"/>
        <v>30.5999999982619</v>
      </c>
    </row>
    <row r="338" spans="1:21" ht="11.25" x14ac:dyDescent="0.2">
      <c r="A338" s="234"/>
      <c r="B338" s="417">
        <v>30.6999999982562</v>
      </c>
      <c r="C338" s="130"/>
      <c r="D338" s="328">
        <f t="shared" si="66"/>
        <v>21.708178181193958</v>
      </c>
      <c r="E338" s="328">
        <f t="shared" si="67"/>
        <v>4.7124499994646532E-2</v>
      </c>
      <c r="F338" s="376">
        <f t="shared" si="68"/>
        <v>0.36675792774348481</v>
      </c>
      <c r="G338" s="316">
        <f t="shared" si="69"/>
        <v>0.64310020362275588</v>
      </c>
      <c r="H338" s="316">
        <f t="shared" si="70"/>
        <v>0.35689979637724412</v>
      </c>
      <c r="I338" s="316"/>
      <c r="J338" s="316">
        <f t="shared" si="71"/>
        <v>0.14967614593154524</v>
      </c>
      <c r="K338" s="316">
        <f t="shared" si="72"/>
        <v>0.55948993553317217</v>
      </c>
      <c r="L338" s="121"/>
      <c r="M338" s="325">
        <f t="shared" si="73"/>
        <v>11.834454093866505</v>
      </c>
      <c r="N338" s="283">
        <f t="shared" si="74"/>
        <v>6.1809140147516075</v>
      </c>
      <c r="O338" s="378"/>
      <c r="P338" s="532">
        <f t="shared" si="75"/>
        <v>2.7355983083253932E-2</v>
      </c>
      <c r="Q338" s="520">
        <f t="shared" si="76"/>
        <v>-2.7355983083253932E-2</v>
      </c>
      <c r="R338" s="313"/>
      <c r="S338" s="256">
        <f t="shared" si="77"/>
        <v>11.834454093866505</v>
      </c>
      <c r="T338" s="256">
        <f t="shared" si="78"/>
        <v>6.1809140147516075</v>
      </c>
      <c r="U338" s="364">
        <f t="shared" si="65"/>
        <v>30.6999999982562</v>
      </c>
    </row>
    <row r="339" spans="1:21" ht="11.25" x14ac:dyDescent="0.2">
      <c r="A339" s="234"/>
      <c r="B339" s="417">
        <v>30.799999998250499</v>
      </c>
      <c r="C339" s="130"/>
      <c r="D339" s="328">
        <f t="shared" si="66"/>
        <v>21.77888885930858</v>
      </c>
      <c r="E339" s="328">
        <f t="shared" si="67"/>
        <v>4.7431999994611534E-2</v>
      </c>
      <c r="F339" s="376">
        <f t="shared" si="68"/>
        <v>0.36627311413133889</v>
      </c>
      <c r="G339" s="316">
        <f t="shared" si="69"/>
        <v>0.64291935521448296</v>
      </c>
      <c r="H339" s="316">
        <f t="shared" si="70"/>
        <v>0.35708064478551704</v>
      </c>
      <c r="I339" s="316"/>
      <c r="J339" s="316">
        <f t="shared" si="71"/>
        <v>0.14848422553825311</v>
      </c>
      <c r="K339" s="316">
        <f t="shared" si="72"/>
        <v>0.55901968292276494</v>
      </c>
      <c r="L339" s="121"/>
      <c r="M339" s="325">
        <f t="shared" si="73"/>
        <v>11.861810076949759</v>
      </c>
      <c r="N339" s="283">
        <f t="shared" si="74"/>
        <v>6.2082699978348614</v>
      </c>
      <c r="O339" s="378"/>
      <c r="P339" s="532">
        <f t="shared" si="75"/>
        <v>2.7360814013981383E-2</v>
      </c>
      <c r="Q339" s="520">
        <f t="shared" si="76"/>
        <v>-2.7360814013974277E-2</v>
      </c>
      <c r="R339" s="313"/>
      <c r="S339" s="256">
        <f t="shared" si="77"/>
        <v>11.861810076949759</v>
      </c>
      <c r="T339" s="256">
        <f t="shared" si="78"/>
        <v>6.2082699978348614</v>
      </c>
      <c r="U339" s="364">
        <f t="shared" si="65"/>
        <v>30.799999998250499</v>
      </c>
    </row>
    <row r="340" spans="1:21" ht="11.25" x14ac:dyDescent="0.2">
      <c r="A340" s="234"/>
      <c r="B340" s="417">
        <v>30.899999998244802</v>
      </c>
      <c r="C340" s="130"/>
      <c r="D340" s="328">
        <f t="shared" si="66"/>
        <v>21.849599537423206</v>
      </c>
      <c r="E340" s="328">
        <f t="shared" si="67"/>
        <v>4.7740499994576441E-2</v>
      </c>
      <c r="F340" s="376">
        <f t="shared" si="68"/>
        <v>0.36579372684283518</v>
      </c>
      <c r="G340" s="316">
        <f t="shared" si="69"/>
        <v>0.64274049938985856</v>
      </c>
      <c r="H340" s="316">
        <f t="shared" si="70"/>
        <v>0.35725950061014144</v>
      </c>
      <c r="I340" s="316"/>
      <c r="J340" s="316">
        <f t="shared" si="71"/>
        <v>0.14729773146860312</v>
      </c>
      <c r="K340" s="316">
        <f t="shared" si="72"/>
        <v>0.55855148851244096</v>
      </c>
      <c r="L340" s="121"/>
      <c r="M340" s="325">
        <f t="shared" si="73"/>
        <v>11.88917089096374</v>
      </c>
      <c r="N340" s="283">
        <f t="shared" si="74"/>
        <v>6.2356308118488357</v>
      </c>
      <c r="O340" s="378"/>
      <c r="P340" s="532">
        <f t="shared" si="75"/>
        <v>2.7365585417939542E-2</v>
      </c>
      <c r="Q340" s="520">
        <f t="shared" si="76"/>
        <v>-2.7365585417939542E-2</v>
      </c>
      <c r="R340" s="313"/>
      <c r="S340" s="256">
        <f t="shared" si="77"/>
        <v>11.88917089096374</v>
      </c>
      <c r="T340" s="256">
        <f t="shared" si="78"/>
        <v>6.2356308118488357</v>
      </c>
      <c r="U340" s="364">
        <f t="shared" si="65"/>
        <v>30.899999998244802</v>
      </c>
    </row>
    <row r="341" spans="1:21" ht="11.25" x14ac:dyDescent="0.2">
      <c r="A341" s="234"/>
      <c r="B341" s="417">
        <v>30.999999998239101</v>
      </c>
      <c r="C341" s="130"/>
      <c r="D341" s="328">
        <f t="shared" si="66"/>
        <v>21.920310215537832</v>
      </c>
      <c r="E341" s="328">
        <f t="shared" si="67"/>
        <v>4.8049999994541216E-2</v>
      </c>
      <c r="F341" s="376">
        <f t="shared" si="68"/>
        <v>0.36531971336516422</v>
      </c>
      <c r="G341" s="316">
        <f t="shared" si="69"/>
        <v>0.64256361765297254</v>
      </c>
      <c r="H341" s="316">
        <f t="shared" si="70"/>
        <v>0.35743638234702746</v>
      </c>
      <c r="I341" s="316"/>
      <c r="J341" s="316">
        <f t="shared" si="71"/>
        <v>0.14611661120978592</v>
      </c>
      <c r="K341" s="316">
        <f t="shared" si="72"/>
        <v>0.5580853333469642</v>
      </c>
      <c r="L341" s="121"/>
      <c r="M341" s="325">
        <f t="shared" si="73"/>
        <v>11.91653647638168</v>
      </c>
      <c r="N341" s="283">
        <f t="shared" si="74"/>
        <v>6.2629963972667753</v>
      </c>
      <c r="O341" s="378"/>
      <c r="P341" s="532">
        <f t="shared" si="75"/>
        <v>2.7370297996498039E-2</v>
      </c>
      <c r="Q341" s="520">
        <f t="shared" si="76"/>
        <v>-2.7370297996498039E-2</v>
      </c>
      <c r="R341" s="313"/>
      <c r="S341" s="256">
        <f t="shared" si="77"/>
        <v>11.91653647638168</v>
      </c>
      <c r="T341" s="256">
        <f t="shared" si="78"/>
        <v>6.2629963972667753</v>
      </c>
      <c r="U341" s="364">
        <f t="shared" si="65"/>
        <v>30.999999998239101</v>
      </c>
    </row>
    <row r="342" spans="1:21" ht="11.25" x14ac:dyDescent="0.2">
      <c r="A342" s="234"/>
      <c r="B342" s="417">
        <v>31.0999999982335</v>
      </c>
      <c r="C342" s="130"/>
      <c r="D342" s="328">
        <f t="shared" si="66"/>
        <v>21.991020893652525</v>
      </c>
      <c r="E342" s="328">
        <f t="shared" si="67"/>
        <v>4.8360499994506194E-2</v>
      </c>
      <c r="F342" s="376">
        <f t="shared" si="68"/>
        <v>0.364851021860922</v>
      </c>
      <c r="G342" s="316">
        <f t="shared" si="69"/>
        <v>0.64238869173217283</v>
      </c>
      <c r="H342" s="316">
        <f t="shared" si="70"/>
        <v>0.35761130826782717</v>
      </c>
      <c r="I342" s="316"/>
      <c r="J342" s="316">
        <f t="shared" si="71"/>
        <v>0.14494081292439676</v>
      </c>
      <c r="K342" s="316">
        <f t="shared" si="72"/>
        <v>0.55762119870113391</v>
      </c>
      <c r="L342" s="121"/>
      <c r="M342" s="325">
        <f t="shared" si="73"/>
        <v>11.943906774378178</v>
      </c>
      <c r="N342" s="283">
        <f t="shared" si="74"/>
        <v>6.2903666952632733</v>
      </c>
      <c r="O342" s="378"/>
      <c r="P342" s="532">
        <f t="shared" si="75"/>
        <v>2.7374952439942035E-2</v>
      </c>
      <c r="Q342" s="520">
        <f t="shared" si="76"/>
        <v>-2.7374952439942035E-2</v>
      </c>
      <c r="R342" s="313"/>
      <c r="S342" s="256">
        <f t="shared" si="77"/>
        <v>11.943906774378178</v>
      </c>
      <c r="T342" s="256">
        <f t="shared" si="78"/>
        <v>6.2903666952632733</v>
      </c>
      <c r="U342" s="364">
        <f t="shared" si="65"/>
        <v>31.0999999982335</v>
      </c>
    </row>
    <row r="343" spans="1:21" ht="11.25" x14ac:dyDescent="0.2">
      <c r="A343" s="234"/>
      <c r="B343" s="417">
        <v>31.199999998227799</v>
      </c>
      <c r="C343" s="130"/>
      <c r="D343" s="328">
        <f t="shared" si="66"/>
        <v>22.061731571767147</v>
      </c>
      <c r="E343" s="328">
        <f t="shared" si="67"/>
        <v>4.8671999994470735E-2</v>
      </c>
      <c r="F343" s="376">
        <f t="shared" si="68"/>
        <v>0.36438760115728808</v>
      </c>
      <c r="G343" s="316">
        <f t="shared" si="69"/>
        <v>0.64221570357672264</v>
      </c>
      <c r="H343" s="316">
        <f t="shared" si="70"/>
        <v>0.35778429642327736</v>
      </c>
      <c r="I343" s="316"/>
      <c r="J343" s="316">
        <f t="shared" si="71"/>
        <v>0.14377028543961659</v>
      </c>
      <c r="K343" s="316">
        <f t="shared" si="72"/>
        <v>0.5571590660763619</v>
      </c>
      <c r="L343" s="121"/>
      <c r="M343" s="325">
        <f t="shared" si="73"/>
        <v>11.97128172681812</v>
      </c>
      <c r="N343" s="283">
        <f t="shared" si="74"/>
        <v>6.3177416477032153</v>
      </c>
      <c r="O343" s="378"/>
      <c r="P343" s="532">
        <f t="shared" si="75"/>
        <v>2.7379549428118821E-2</v>
      </c>
      <c r="Q343" s="520">
        <f t="shared" si="76"/>
        <v>-2.7379549428118821E-2</v>
      </c>
      <c r="R343" s="313"/>
      <c r="S343" s="256">
        <f t="shared" si="77"/>
        <v>11.97128172681812</v>
      </c>
      <c r="T343" s="256">
        <f t="shared" si="78"/>
        <v>6.3177416477032153</v>
      </c>
      <c r="U343" s="364">
        <f t="shared" si="65"/>
        <v>31.199999998227799</v>
      </c>
    </row>
    <row r="344" spans="1:21" ht="11.25" x14ac:dyDescent="0.2">
      <c r="A344" s="234"/>
      <c r="B344" s="417">
        <v>31.299999998222098</v>
      </c>
      <c r="C344" s="130"/>
      <c r="D344" s="328">
        <f t="shared" si="66"/>
        <v>22.132442249881773</v>
      </c>
      <c r="E344" s="328">
        <f t="shared" si="67"/>
        <v>4.8984499994435174E-2</v>
      </c>
      <c r="F344" s="376">
        <f t="shared" si="68"/>
        <v>0.36392940073540619</v>
      </c>
      <c r="G344" s="316">
        <f t="shared" si="69"/>
        <v>0.64204463535351586</v>
      </c>
      <c r="H344" s="316">
        <f t="shared" si="70"/>
        <v>0.35795536464648414</v>
      </c>
      <c r="I344" s="316"/>
      <c r="J344" s="316">
        <f t="shared" si="71"/>
        <v>0.14260497823658846</v>
      </c>
      <c r="K344" s="316">
        <f t="shared" si="72"/>
        <v>0.5566989171973048</v>
      </c>
      <c r="L344" s="121"/>
      <c r="M344" s="325">
        <f t="shared" si="73"/>
        <v>11.998661276246239</v>
      </c>
      <c r="N344" s="283">
        <f t="shared" si="74"/>
        <v>6.3451211971313342</v>
      </c>
      <c r="O344" s="378"/>
      <c r="P344" s="532">
        <f t="shared" si="75"/>
        <v>2.738408963038097E-2</v>
      </c>
      <c r="Q344" s="520">
        <f t="shared" si="76"/>
        <v>-2.7384089630373865E-2</v>
      </c>
      <c r="R344" s="313"/>
      <c r="S344" s="256">
        <f t="shared" si="77"/>
        <v>11.998661276246239</v>
      </c>
      <c r="T344" s="256">
        <f t="shared" si="78"/>
        <v>6.3451211971313342</v>
      </c>
      <c r="U344" s="364">
        <f t="shared" si="65"/>
        <v>31.299999998222098</v>
      </c>
    </row>
    <row r="345" spans="1:21" ht="11.25" x14ac:dyDescent="0.2">
      <c r="A345" s="234"/>
      <c r="B345" s="417">
        <v>31.399999998216401</v>
      </c>
      <c r="C345" s="130"/>
      <c r="D345" s="328">
        <f t="shared" si="66"/>
        <v>22.203152927996399</v>
      </c>
      <c r="E345" s="328">
        <f t="shared" si="67"/>
        <v>4.9297999994399495E-2</v>
      </c>
      <c r="F345" s="376">
        <f t="shared" si="68"/>
        <v>0.36347637071997307</v>
      </c>
      <c r="G345" s="316">
        <f t="shared" si="69"/>
        <v>0.64187546944385043</v>
      </c>
      <c r="H345" s="316">
        <f t="shared" si="70"/>
        <v>0.35812453055614957</v>
      </c>
      <c r="I345" s="316"/>
      <c r="J345" s="316">
        <f t="shared" si="71"/>
        <v>0.14144484144000907</v>
      </c>
      <c r="K345" s="316">
        <f t="shared" si="72"/>
        <v>0.55624073400855911</v>
      </c>
      <c r="L345" s="121"/>
      <c r="M345" s="325">
        <f t="shared" si="73"/>
        <v>12.02604536587662</v>
      </c>
      <c r="N345" s="283">
        <f t="shared" si="74"/>
        <v>6.372505286761708</v>
      </c>
      <c r="O345" s="378"/>
      <c r="P345" s="532">
        <f t="shared" si="75"/>
        <v>2.7388573705650288E-2</v>
      </c>
      <c r="Q345" s="520">
        <f t="shared" si="76"/>
        <v>-2.7388573705650288E-2</v>
      </c>
      <c r="R345" s="313"/>
      <c r="S345" s="256">
        <f t="shared" si="77"/>
        <v>12.02604536587662</v>
      </c>
      <c r="T345" s="256">
        <f t="shared" si="78"/>
        <v>6.372505286761708</v>
      </c>
      <c r="U345" s="364">
        <f t="shared" si="65"/>
        <v>31.399999998216401</v>
      </c>
    </row>
    <row r="346" spans="1:21" ht="11.25" x14ac:dyDescent="0.2">
      <c r="A346" s="234"/>
      <c r="B346" s="417">
        <v>31.499999998210701</v>
      </c>
      <c r="C346" s="130"/>
      <c r="D346" s="328">
        <f t="shared" si="66"/>
        <v>22.273863606111021</v>
      </c>
      <c r="E346" s="328">
        <f t="shared" si="67"/>
        <v>4.96124999943637E-2</v>
      </c>
      <c r="F346" s="376">
        <f t="shared" si="68"/>
        <v>0.3630284618690226</v>
      </c>
      <c r="G346" s="316">
        <f t="shared" si="69"/>
        <v>0.64170818844025745</v>
      </c>
      <c r="H346" s="316">
        <f t="shared" si="70"/>
        <v>0.35829181155974255</v>
      </c>
      <c r="I346" s="316"/>
      <c r="J346" s="316">
        <f t="shared" si="71"/>
        <v>0.14028982580791238</v>
      </c>
      <c r="K346" s="316">
        <f t="shared" si="72"/>
        <v>0.555784498671413</v>
      </c>
      <c r="L346" s="121"/>
      <c r="M346" s="325">
        <f t="shared" si="73"/>
        <v>12.05343393958227</v>
      </c>
      <c r="N346" s="283">
        <f t="shared" si="74"/>
        <v>6.3998938604673583</v>
      </c>
      <c r="O346" s="378"/>
      <c r="P346" s="532">
        <f t="shared" si="75"/>
        <v>2.7393002302957825E-2</v>
      </c>
      <c r="Q346" s="520">
        <f t="shared" si="76"/>
        <v>-2.7393002302972036E-2</v>
      </c>
      <c r="R346" s="313"/>
      <c r="S346" s="256">
        <f t="shared" si="77"/>
        <v>12.05343393958227</v>
      </c>
      <c r="T346" s="256">
        <f t="shared" si="78"/>
        <v>6.3998938604673583</v>
      </c>
      <c r="U346" s="364">
        <f t="shared" si="65"/>
        <v>31.499999998210701</v>
      </c>
    </row>
    <row r="347" spans="1:21" ht="11.25" x14ac:dyDescent="0.2">
      <c r="A347" s="234"/>
      <c r="B347" s="417">
        <v>31.599999998205</v>
      </c>
      <c r="C347" s="130"/>
      <c r="D347" s="328">
        <f t="shared" si="66"/>
        <v>22.344574284225647</v>
      </c>
      <c r="E347" s="328">
        <f t="shared" si="67"/>
        <v>4.9927999994327794E-2</v>
      </c>
      <c r="F347" s="376">
        <f t="shared" si="68"/>
        <v>0.36258562556390456</v>
      </c>
      <c r="G347" s="316">
        <f t="shared" si="69"/>
        <v>0.6415427751433862</v>
      </c>
      <c r="H347" s="316">
        <f t="shared" si="70"/>
        <v>0.3584572248566138</v>
      </c>
      <c r="I347" s="316"/>
      <c r="J347" s="316">
        <f t="shared" si="71"/>
        <v>0.13913988272164809</v>
      </c>
      <c r="K347" s="316">
        <f t="shared" si="72"/>
        <v>0.55533019356065316</v>
      </c>
      <c r="L347" s="121"/>
      <c r="M347" s="325">
        <f t="shared" si="73"/>
        <v>12.080826941885228</v>
      </c>
      <c r="N347" s="283">
        <f t="shared" si="74"/>
        <v>6.4272868627703303</v>
      </c>
      <c r="O347" s="378"/>
      <c r="P347" s="532">
        <f t="shared" si="75"/>
        <v>2.7397376061372825E-2</v>
      </c>
      <c r="Q347" s="520">
        <f t="shared" si="76"/>
        <v>-2.7397376061372825E-2</v>
      </c>
      <c r="R347" s="313"/>
      <c r="S347" s="256">
        <f t="shared" si="77"/>
        <v>12.080826941885228</v>
      </c>
      <c r="T347" s="256">
        <f t="shared" si="78"/>
        <v>6.4272868627703303</v>
      </c>
      <c r="U347" s="364">
        <f t="shared" si="65"/>
        <v>31.599999998205</v>
      </c>
    </row>
    <row r="348" spans="1:21" ht="11.25" x14ac:dyDescent="0.2">
      <c r="A348" s="234"/>
      <c r="B348" s="417">
        <v>31.699999998199299</v>
      </c>
      <c r="C348" s="130"/>
      <c r="D348" s="328">
        <f t="shared" si="66"/>
        <v>22.415284962340269</v>
      </c>
      <c r="E348" s="328">
        <f t="shared" si="67"/>
        <v>5.0244499994291786E-2</v>
      </c>
      <c r="F348" s="376">
        <f t="shared" si="68"/>
        <v>0.36214781379945327</v>
      </c>
      <c r="G348" s="316">
        <f t="shared" si="69"/>
        <v>0.64137921255894281</v>
      </c>
      <c r="H348" s="316">
        <f t="shared" si="70"/>
        <v>0.35862078744105719</v>
      </c>
      <c r="I348" s="316"/>
      <c r="J348" s="316">
        <f t="shared" si="71"/>
        <v>0.13799496417605056</v>
      </c>
      <c r="K348" s="316">
        <f t="shared" si="72"/>
        <v>0.5548778012614286</v>
      </c>
      <c r="L348" s="121"/>
      <c r="M348" s="325">
        <f t="shared" si="73"/>
        <v>12.1082243179466</v>
      </c>
      <c r="N348" s="283">
        <f t="shared" si="74"/>
        <v>6.4546842388317032</v>
      </c>
      <c r="O348" s="378"/>
      <c r="P348" s="532">
        <f t="shared" si="75"/>
        <v>2.7401695610166144E-2</v>
      </c>
      <c r="Q348" s="520">
        <f t="shared" si="76"/>
        <v>-2.7401695610166144E-2</v>
      </c>
      <c r="R348" s="313"/>
      <c r="S348" s="256">
        <f t="shared" si="77"/>
        <v>12.1082243179466</v>
      </c>
      <c r="T348" s="256">
        <f t="shared" si="78"/>
        <v>6.4546842388317032</v>
      </c>
      <c r="U348" s="364">
        <f t="shared" si="65"/>
        <v>31.699999998199299</v>
      </c>
    </row>
    <row r="349" spans="1:21" ht="11.25" x14ac:dyDescent="0.2">
      <c r="A349" s="234"/>
      <c r="B349" s="417">
        <v>31.799999998193599</v>
      </c>
      <c r="C349" s="130"/>
      <c r="D349" s="328">
        <f t="shared" si="66"/>
        <v>22.485995640454895</v>
      </c>
      <c r="E349" s="328">
        <f t="shared" si="67"/>
        <v>5.0561999994255653E-2</v>
      </c>
      <c r="F349" s="376">
        <f t="shared" si="68"/>
        <v>0.36171497917434181</v>
      </c>
      <c r="G349" s="316">
        <f t="shared" si="69"/>
        <v>0.64121748389468169</v>
      </c>
      <c r="H349" s="316">
        <f t="shared" si="70"/>
        <v>0.35878251610531831</v>
      </c>
      <c r="I349" s="316"/>
      <c r="J349" s="316">
        <f t="shared" si="71"/>
        <v>0.13685502276979286</v>
      </c>
      <c r="K349" s="316">
        <f t="shared" si="72"/>
        <v>0.55442730456616851</v>
      </c>
      <c r="L349" s="121"/>
      <c r="M349" s="325">
        <f t="shared" si="73"/>
        <v>12.135626013556767</v>
      </c>
      <c r="N349" s="283">
        <f t="shared" si="74"/>
        <v>6.4820859344418693</v>
      </c>
      <c r="O349" s="378"/>
      <c r="P349" s="532">
        <f t="shared" si="75"/>
        <v>2.740596156914421E-2</v>
      </c>
      <c r="Q349" s="520">
        <f t="shared" si="76"/>
        <v>-2.740596156914421E-2</v>
      </c>
      <c r="R349" s="313"/>
      <c r="S349" s="256">
        <f t="shared" si="77"/>
        <v>12.135626013556767</v>
      </c>
      <c r="T349" s="256">
        <f t="shared" si="78"/>
        <v>6.4820859344418693</v>
      </c>
      <c r="U349" s="364">
        <f t="shared" si="65"/>
        <v>31.799999998193599</v>
      </c>
    </row>
    <row r="350" spans="1:21" ht="11.25" x14ac:dyDescent="0.2">
      <c r="A350" s="234"/>
      <c r="B350" s="417">
        <v>31.899999998187901</v>
      </c>
      <c r="C350" s="130"/>
      <c r="D350" s="328">
        <f t="shared" si="66"/>
        <v>22.556706318569521</v>
      </c>
      <c r="E350" s="328">
        <f t="shared" si="67"/>
        <v>5.0880499994219404E-2</v>
      </c>
      <c r="F350" s="376">
        <f t="shared" si="68"/>
        <v>0.36128707488161704</v>
      </c>
      <c r="G350" s="316">
        <f t="shared" si="69"/>
        <v>0.64105757255744988</v>
      </c>
      <c r="H350" s="316">
        <f t="shared" si="70"/>
        <v>0.35894242744255012</v>
      </c>
      <c r="I350" s="316"/>
      <c r="J350" s="316">
        <f t="shared" si="71"/>
        <v>0.13572001169592182</v>
      </c>
      <c r="K350" s="316">
        <f t="shared" si="72"/>
        <v>0.5539786864715518</v>
      </c>
      <c r="L350" s="121"/>
      <c r="M350" s="325">
        <f t="shared" si="73"/>
        <v>12.163031975125911</v>
      </c>
      <c r="N350" s="283">
        <f t="shared" si="74"/>
        <v>6.5094918960110135</v>
      </c>
      <c r="O350" s="378"/>
      <c r="P350" s="532">
        <f t="shared" si="75"/>
        <v>2.7410174548769817E-2</v>
      </c>
      <c r="Q350" s="520">
        <f t="shared" si="76"/>
        <v>-2.7410174548762711E-2</v>
      </c>
      <c r="R350" s="313"/>
      <c r="S350" s="256">
        <f t="shared" si="77"/>
        <v>12.163031975125911</v>
      </c>
      <c r="T350" s="256">
        <f t="shared" si="78"/>
        <v>6.5094918960110135</v>
      </c>
      <c r="U350" s="364">
        <f t="shared" si="65"/>
        <v>31.899999998187901</v>
      </c>
    </row>
    <row r="351" spans="1:21" ht="11.25" x14ac:dyDescent="0.2">
      <c r="A351" s="234"/>
      <c r="B351" s="417">
        <v>31.999999998182201</v>
      </c>
      <c r="C351" s="130"/>
      <c r="D351" s="328">
        <f t="shared" si="66"/>
        <v>22.627416996684143</v>
      </c>
      <c r="E351" s="328">
        <f t="shared" si="67"/>
        <v>5.1199999994183037E-2</v>
      </c>
      <c r="F351" s="376">
        <f t="shared" si="68"/>
        <v>0.36086405469941291</v>
      </c>
      <c r="G351" s="316">
        <f t="shared" si="69"/>
        <v>0.64089946215028137</v>
      </c>
      <c r="H351" s="316">
        <f t="shared" si="70"/>
        <v>0.35910053784971863</v>
      </c>
      <c r="I351" s="316"/>
      <c r="J351" s="316">
        <f t="shared" si="71"/>
        <v>0.13458988473257147</v>
      </c>
      <c r="K351" s="316">
        <f t="shared" si="72"/>
        <v>0.55353193017553104</v>
      </c>
      <c r="L351" s="121"/>
      <c r="M351" s="325">
        <f t="shared" si="73"/>
        <v>12.190442149674681</v>
      </c>
      <c r="N351" s="283">
        <f t="shared" si="74"/>
        <v>6.5369020705597762</v>
      </c>
      <c r="O351" s="378"/>
      <c r="P351" s="532">
        <f t="shared" si="75"/>
        <v>2.741433515021896E-2</v>
      </c>
      <c r="Q351" s="520">
        <f t="shared" si="76"/>
        <v>-2.7414335150226066E-2</v>
      </c>
      <c r="R351" s="313"/>
      <c r="S351" s="256">
        <f t="shared" si="77"/>
        <v>12.190442149674681</v>
      </c>
      <c r="T351" s="256">
        <f t="shared" si="78"/>
        <v>6.5369020705597762</v>
      </c>
      <c r="U351" s="364">
        <f t="shared" ref="U351:U414" si="79">B351</f>
        <v>31.999999998182201</v>
      </c>
    </row>
    <row r="352" spans="1:21" ht="11.25" x14ac:dyDescent="0.2">
      <c r="A352" s="234"/>
      <c r="B352" s="417">
        <v>32.0999999981765</v>
      </c>
      <c r="C352" s="130"/>
      <c r="D352" s="328">
        <f t="shared" ref="D352:D415" si="80">B352*SQRT(E$8/360)</f>
        <v>22.698127674798769</v>
      </c>
      <c r="E352" s="328">
        <f t="shared" ref="E352:E415" si="81">((B352/100)^2)/2</f>
        <v>5.1520499994146561E-2</v>
      </c>
      <c r="F352" s="376">
        <f t="shared" ref="F352:F415" si="82">(LN($E$4/$E$5)+(($F$7-$F$6+E352)*$F$8))/(D352/100)</f>
        <v>0.36044587298183667</v>
      </c>
      <c r="G352" s="316">
        <f t="shared" ref="G352:G415" si="83">NORMSDIST(F352)</f>
        <v>0.64074313646954195</v>
      </c>
      <c r="H352" s="316">
        <f t="shared" ref="H352:H415" si="84">1-G352</f>
        <v>0.35925686353045805</v>
      </c>
      <c r="I352" s="316"/>
      <c r="J352" s="316">
        <f t="shared" ref="J352:J415" si="85">F352-(D352/100)</f>
        <v>0.13346459623384899</v>
      </c>
      <c r="K352" s="316">
        <f t="shared" ref="K352:K415" si="86">NORMSDIST(J352)</f>
        <v>0.55308701907440549</v>
      </c>
      <c r="L352" s="121"/>
      <c r="M352" s="325">
        <f t="shared" ref="M352:M415" si="87">($E$4*$G$6*G352)-($E$5*$G$7*K352)</f>
        <v>12.2178564848249</v>
      </c>
      <c r="N352" s="283">
        <f t="shared" ref="N352:N415" si="88">M352+($E$5*$G$7)-($E$4*$G$6)</f>
        <v>6.5643164057100023</v>
      </c>
      <c r="O352" s="378"/>
      <c r="P352" s="532">
        <f t="shared" ref="P352:P415" si="89">M353-M352</f>
        <v>2.74184439657148E-2</v>
      </c>
      <c r="Q352" s="520">
        <f t="shared" ref="Q352:Q415" si="90">-(N353-N352)</f>
        <v>-2.741844396570059E-2</v>
      </c>
      <c r="R352" s="313"/>
      <c r="S352" s="256">
        <f t="shared" ref="S352:S415" si="91">M352</f>
        <v>12.2178564848249</v>
      </c>
      <c r="T352" s="256">
        <f t="shared" ref="T352:T415" si="92">N352</f>
        <v>6.5643164057100023</v>
      </c>
      <c r="U352" s="364">
        <f t="shared" si="79"/>
        <v>32.0999999981765</v>
      </c>
    </row>
    <row r="353" spans="1:21" ht="11.25" x14ac:dyDescent="0.2">
      <c r="A353" s="234"/>
      <c r="B353" s="417">
        <v>32.199999998170803</v>
      </c>
      <c r="C353" s="130"/>
      <c r="D353" s="328">
        <f t="shared" si="80"/>
        <v>22.768838352913395</v>
      </c>
      <c r="E353" s="328">
        <f t="shared" si="81"/>
        <v>5.1841999994109988E-2</v>
      </c>
      <c r="F353" s="376">
        <f t="shared" si="82"/>
        <v>0.36003248465002535</v>
      </c>
      <c r="G353" s="316">
        <f t="shared" si="83"/>
        <v>0.64058857950212311</v>
      </c>
      <c r="H353" s="316">
        <f t="shared" si="84"/>
        <v>0.35941142049787689</v>
      </c>
      <c r="I353" s="316"/>
      <c r="J353" s="316">
        <f t="shared" si="85"/>
        <v>0.1323441011208914</v>
      </c>
      <c r="K353" s="316">
        <f t="shared" si="86"/>
        <v>0.55264393675994583</v>
      </c>
      <c r="L353" s="121"/>
      <c r="M353" s="325">
        <f t="shared" si="87"/>
        <v>12.245274928790614</v>
      </c>
      <c r="N353" s="283">
        <f t="shared" si="88"/>
        <v>6.5917348496757029</v>
      </c>
      <c r="O353" s="378"/>
      <c r="P353" s="532">
        <f t="shared" si="89"/>
        <v>2.7422501578492131E-2</v>
      </c>
      <c r="Q353" s="520">
        <f t="shared" si="90"/>
        <v>-2.7422501578499237E-2</v>
      </c>
      <c r="R353" s="313"/>
      <c r="S353" s="256">
        <f t="shared" si="91"/>
        <v>12.245274928790614</v>
      </c>
      <c r="T353" s="256">
        <f t="shared" si="92"/>
        <v>6.5917348496757029</v>
      </c>
      <c r="U353" s="364">
        <f t="shared" si="79"/>
        <v>32.199999998170803</v>
      </c>
    </row>
    <row r="354" spans="1:21" ht="11.25" x14ac:dyDescent="0.2">
      <c r="A354" s="234"/>
      <c r="B354" s="417">
        <v>32.299999998165099</v>
      </c>
      <c r="C354" s="130"/>
      <c r="D354" s="328">
        <f t="shared" si="80"/>
        <v>22.839549031028014</v>
      </c>
      <c r="E354" s="328">
        <f t="shared" si="81"/>
        <v>5.2164499994073264E-2</v>
      </c>
      <c r="F354" s="376">
        <f t="shared" si="82"/>
        <v>0.3596238451833681</v>
      </c>
      <c r="G354" s="316">
        <f t="shared" si="83"/>
        <v>0.64043577542268293</v>
      </c>
      <c r="H354" s="316">
        <f t="shared" si="84"/>
        <v>0.35956422457731707</v>
      </c>
      <c r="I354" s="316"/>
      <c r="J354" s="316">
        <f t="shared" si="85"/>
        <v>0.13122835487308795</v>
      </c>
      <c r="K354" s="316">
        <f t="shared" si="86"/>
        <v>0.55220266701656695</v>
      </c>
      <c r="L354" s="121"/>
      <c r="M354" s="325">
        <f t="shared" si="87"/>
        <v>12.272697430369107</v>
      </c>
      <c r="N354" s="283">
        <f t="shared" si="88"/>
        <v>6.6191573512542021</v>
      </c>
      <c r="O354" s="378"/>
      <c r="P354" s="532">
        <f t="shared" si="89"/>
        <v>2.7426508563237917E-2</v>
      </c>
      <c r="Q354" s="520">
        <f t="shared" si="90"/>
        <v>-2.7426508563237917E-2</v>
      </c>
      <c r="R354" s="313"/>
      <c r="S354" s="256">
        <f t="shared" si="91"/>
        <v>12.272697430369107</v>
      </c>
      <c r="T354" s="256">
        <f t="shared" si="92"/>
        <v>6.6191573512542021</v>
      </c>
      <c r="U354" s="364">
        <f t="shared" si="79"/>
        <v>32.299999998165099</v>
      </c>
    </row>
    <row r="355" spans="1:21" ht="11.25" x14ac:dyDescent="0.2">
      <c r="A355" s="234"/>
      <c r="B355" s="417">
        <v>32.399999998159402</v>
      </c>
      <c r="C355" s="130"/>
      <c r="D355" s="328">
        <f t="shared" si="80"/>
        <v>22.910259709142643</v>
      </c>
      <c r="E355" s="328">
        <f t="shared" si="81"/>
        <v>5.2487999994036458E-2</v>
      </c>
      <c r="F355" s="376">
        <f t="shared" si="82"/>
        <v>0.35921991061089126</v>
      </c>
      <c r="G355" s="316">
        <f t="shared" si="83"/>
        <v>0.64028470859093578</v>
      </c>
      <c r="H355" s="316">
        <f t="shared" si="84"/>
        <v>0.35971529140906422</v>
      </c>
      <c r="I355" s="316"/>
      <c r="J355" s="316">
        <f t="shared" si="85"/>
        <v>0.13011731351946482</v>
      </c>
      <c r="K355" s="316">
        <f t="shared" si="86"/>
        <v>0.55176319381854899</v>
      </c>
      <c r="L355" s="121"/>
      <c r="M355" s="325">
        <f t="shared" si="87"/>
        <v>12.300123938932344</v>
      </c>
      <c r="N355" s="283">
        <f t="shared" si="88"/>
        <v>6.64658385981744</v>
      </c>
      <c r="O355" s="378"/>
      <c r="P355" s="532">
        <f t="shared" si="89"/>
        <v>2.743046548587813E-2</v>
      </c>
      <c r="Q355" s="520">
        <f t="shared" si="90"/>
        <v>-2.743046548587813E-2</v>
      </c>
      <c r="R355" s="313"/>
      <c r="S355" s="256">
        <f t="shared" si="91"/>
        <v>12.300123938932344</v>
      </c>
      <c r="T355" s="256">
        <f t="shared" si="92"/>
        <v>6.64658385981744</v>
      </c>
      <c r="U355" s="364">
        <f t="shared" si="79"/>
        <v>32.399999998159402</v>
      </c>
    </row>
    <row r="356" spans="1:21" ht="11.25" x14ac:dyDescent="0.2">
      <c r="A356" s="234"/>
      <c r="B356" s="417">
        <v>32.499999998153697</v>
      </c>
      <c r="C356" s="130"/>
      <c r="D356" s="328">
        <f t="shared" si="80"/>
        <v>22.980970387257262</v>
      </c>
      <c r="E356" s="328">
        <f t="shared" si="81"/>
        <v>5.2812499993999507E-2</v>
      </c>
      <c r="F356" s="376">
        <f t="shared" si="82"/>
        <v>0.35882063750280246</v>
      </c>
      <c r="G356" s="316">
        <f t="shared" si="83"/>
        <v>0.64013536354898681</v>
      </c>
      <c r="H356" s="316">
        <f t="shared" si="84"/>
        <v>0.35986463645101319</v>
      </c>
      <c r="I356" s="316"/>
      <c r="J356" s="316">
        <f t="shared" si="85"/>
        <v>0.12901093363022983</v>
      </c>
      <c r="K356" s="316">
        <f t="shared" si="86"/>
        <v>0.55132550132730695</v>
      </c>
      <c r="L356" s="121"/>
      <c r="M356" s="325">
        <f t="shared" si="87"/>
        <v>12.327554404418223</v>
      </c>
      <c r="N356" s="283">
        <f t="shared" si="88"/>
        <v>6.6740143253033182</v>
      </c>
      <c r="O356" s="378"/>
      <c r="P356" s="532">
        <f t="shared" si="89"/>
        <v>2.7434372904103554E-2</v>
      </c>
      <c r="Q356" s="520">
        <f t="shared" si="90"/>
        <v>-2.743437290411066E-2</v>
      </c>
      <c r="R356" s="313"/>
      <c r="S356" s="256">
        <f t="shared" si="91"/>
        <v>12.327554404418223</v>
      </c>
      <c r="T356" s="256">
        <f t="shared" si="92"/>
        <v>6.6740143253033182</v>
      </c>
      <c r="U356" s="364">
        <f t="shared" si="79"/>
        <v>32.499999998153697</v>
      </c>
    </row>
    <row r="357" spans="1:21" ht="11.25" x14ac:dyDescent="0.2">
      <c r="A357" s="234"/>
      <c r="B357" s="417">
        <v>32.599999998148</v>
      </c>
      <c r="C357" s="130"/>
      <c r="D357" s="328">
        <f t="shared" si="80"/>
        <v>23.051681065371888</v>
      </c>
      <c r="E357" s="328">
        <f t="shared" si="81"/>
        <v>5.313799999396248E-2</v>
      </c>
      <c r="F357" s="376">
        <f t="shared" si="82"/>
        <v>0.35842598296219008</v>
      </c>
      <c r="G357" s="316">
        <f t="shared" si="83"/>
        <v>0.63998772501871182</v>
      </c>
      <c r="H357" s="316">
        <f t="shared" si="84"/>
        <v>0.36001227498128818</v>
      </c>
      <c r="I357" s="316"/>
      <c r="J357" s="316">
        <f t="shared" si="85"/>
        <v>0.12790917230847121</v>
      </c>
      <c r="K357" s="316">
        <f t="shared" si="86"/>
        <v>0.55088957388870408</v>
      </c>
      <c r="L357" s="121"/>
      <c r="M357" s="325">
        <f t="shared" si="87"/>
        <v>12.354988777322326</v>
      </c>
      <c r="N357" s="283">
        <f t="shared" si="88"/>
        <v>6.7014486982074288</v>
      </c>
      <c r="O357" s="378"/>
      <c r="P357" s="532">
        <f t="shared" si="89"/>
        <v>2.7438231367248989E-2</v>
      </c>
      <c r="Q357" s="520">
        <f t="shared" si="90"/>
        <v>-2.7438231367241883E-2</v>
      </c>
      <c r="R357" s="313"/>
      <c r="S357" s="256">
        <f t="shared" si="91"/>
        <v>12.354988777322326</v>
      </c>
      <c r="T357" s="256">
        <f t="shared" si="92"/>
        <v>6.7014486982074288</v>
      </c>
      <c r="U357" s="364">
        <f t="shared" si="79"/>
        <v>32.599999998148</v>
      </c>
    </row>
    <row r="358" spans="1:21" ht="11.25" x14ac:dyDescent="0.2">
      <c r="A358" s="234"/>
      <c r="B358" s="417">
        <v>32.699999998142303</v>
      </c>
      <c r="C358" s="130"/>
      <c r="D358" s="328">
        <f t="shared" si="80"/>
        <v>23.122391743486517</v>
      </c>
      <c r="E358" s="328">
        <f t="shared" si="81"/>
        <v>5.3464499993925337E-2</v>
      </c>
      <c r="F358" s="376">
        <f t="shared" si="82"/>
        <v>0.35803590461687546</v>
      </c>
      <c r="G358" s="316">
        <f t="shared" si="83"/>
        <v>0.6398417778991824</v>
      </c>
      <c r="H358" s="316">
        <f t="shared" si="84"/>
        <v>0.3601582221008176</v>
      </c>
      <c r="I358" s="316"/>
      <c r="J358" s="316">
        <f t="shared" si="85"/>
        <v>0.12681198718201028</v>
      </c>
      <c r="K358" s="316">
        <f t="shared" si="86"/>
        <v>0.55045539603041349</v>
      </c>
      <c r="L358" s="121"/>
      <c r="M358" s="325">
        <f t="shared" si="87"/>
        <v>12.382427008689575</v>
      </c>
      <c r="N358" s="283">
        <f t="shared" si="88"/>
        <v>6.7288869295746707</v>
      </c>
      <c r="O358" s="378"/>
      <c r="P358" s="532">
        <f t="shared" si="89"/>
        <v>2.7442041416520624E-2</v>
      </c>
      <c r="Q358" s="520">
        <f t="shared" si="90"/>
        <v>-2.7442041416520624E-2</v>
      </c>
      <c r="R358" s="313"/>
      <c r="S358" s="256">
        <f t="shared" si="91"/>
        <v>12.382427008689575</v>
      </c>
      <c r="T358" s="256">
        <f t="shared" si="92"/>
        <v>6.7288869295746707</v>
      </c>
      <c r="U358" s="364">
        <f t="shared" si="79"/>
        <v>32.699999998142303</v>
      </c>
    </row>
    <row r="359" spans="1:21" ht="11.25" x14ac:dyDescent="0.2">
      <c r="A359" s="234"/>
      <c r="B359" s="417">
        <v>32.799999998136599</v>
      </c>
      <c r="C359" s="130"/>
      <c r="D359" s="328">
        <f t="shared" si="80"/>
        <v>23.193102421601136</v>
      </c>
      <c r="E359" s="328">
        <f t="shared" si="81"/>
        <v>5.3791999993888041E-2</v>
      </c>
      <c r="F359" s="376">
        <f t="shared" si="82"/>
        <v>0.35765036061141386</v>
      </c>
      <c r="G359" s="316">
        <f t="shared" si="83"/>
        <v>0.63969750726413377</v>
      </c>
      <c r="H359" s="316">
        <f t="shared" si="84"/>
        <v>0.36030249273586623</v>
      </c>
      <c r="I359" s="316"/>
      <c r="J359" s="316">
        <f t="shared" si="85"/>
        <v>0.1257193363954025</v>
      </c>
      <c r="K359" s="316">
        <f t="shared" si="86"/>
        <v>0.55002295245932253</v>
      </c>
      <c r="L359" s="121"/>
      <c r="M359" s="325">
        <f t="shared" si="87"/>
        <v>12.409869050106096</v>
      </c>
      <c r="N359" s="283">
        <f t="shared" si="88"/>
        <v>6.7563289709911913</v>
      </c>
      <c r="O359" s="378"/>
      <c r="P359" s="532">
        <f t="shared" si="89"/>
        <v>2.7445803585258943E-2</v>
      </c>
      <c r="Q359" s="520">
        <f t="shared" si="90"/>
        <v>-2.7445803585251838E-2</v>
      </c>
      <c r="R359" s="313"/>
      <c r="S359" s="256">
        <f t="shared" si="91"/>
        <v>12.409869050106096</v>
      </c>
      <c r="T359" s="256">
        <f t="shared" si="92"/>
        <v>6.7563289709911913</v>
      </c>
      <c r="U359" s="364">
        <f t="shared" si="79"/>
        <v>32.799999998136599</v>
      </c>
    </row>
    <row r="360" spans="1:21" ht="11.25" x14ac:dyDescent="0.2">
      <c r="A360" s="234"/>
      <c r="B360" s="417">
        <v>32.899999998130902</v>
      </c>
      <c r="C360" s="130"/>
      <c r="D360" s="328">
        <f t="shared" si="80"/>
        <v>23.263813099715762</v>
      </c>
      <c r="E360" s="328">
        <f t="shared" si="81"/>
        <v>5.4120499993850671E-2</v>
      </c>
      <c r="F360" s="376">
        <f t="shared" si="82"/>
        <v>0.35726930959924125</v>
      </c>
      <c r="G360" s="316">
        <f t="shared" si="83"/>
        <v>0.63955489835947499</v>
      </c>
      <c r="H360" s="316">
        <f t="shared" si="84"/>
        <v>0.36044510164052501</v>
      </c>
      <c r="I360" s="316"/>
      <c r="J360" s="316">
        <f t="shared" si="85"/>
        <v>0.12463117860208364</v>
      </c>
      <c r="K360" s="316">
        <f t="shared" si="86"/>
        <v>0.54959222805898089</v>
      </c>
      <c r="L360" s="121"/>
      <c r="M360" s="325">
        <f t="shared" si="87"/>
        <v>12.437314853691355</v>
      </c>
      <c r="N360" s="283">
        <f t="shared" si="88"/>
        <v>6.7837747745764432</v>
      </c>
      <c r="O360" s="378"/>
      <c r="P360" s="532">
        <f t="shared" si="89"/>
        <v>2.7449518398803718E-2</v>
      </c>
      <c r="Q360" s="520">
        <f t="shared" si="90"/>
        <v>-2.7449518398810824E-2</v>
      </c>
      <c r="R360" s="313"/>
      <c r="S360" s="256">
        <f t="shared" si="91"/>
        <v>12.437314853691355</v>
      </c>
      <c r="T360" s="256">
        <f t="shared" si="92"/>
        <v>6.7837747745764432</v>
      </c>
      <c r="U360" s="364">
        <f t="shared" si="79"/>
        <v>32.899999998130902</v>
      </c>
    </row>
    <row r="361" spans="1:21" ht="11.25" x14ac:dyDescent="0.2">
      <c r="A361" s="234"/>
      <c r="B361" s="417">
        <v>32.999999998125197</v>
      </c>
      <c r="C361" s="130"/>
      <c r="D361" s="328">
        <f t="shared" si="80"/>
        <v>23.334523777830384</v>
      </c>
      <c r="E361" s="328">
        <f t="shared" si="81"/>
        <v>5.4449999993813149E-2</v>
      </c>
      <c r="F361" s="376">
        <f t="shared" si="82"/>
        <v>0.35689271073496398</v>
      </c>
      <c r="G361" s="316">
        <f t="shared" si="83"/>
        <v>0.63941393660084245</v>
      </c>
      <c r="H361" s="316">
        <f t="shared" si="84"/>
        <v>0.36058606339915755</v>
      </c>
      <c r="I361" s="316"/>
      <c r="J361" s="316">
        <f t="shared" si="85"/>
        <v>0.12354747295666013</v>
      </c>
      <c r="K361" s="316">
        <f t="shared" si="86"/>
        <v>0.54916320788709272</v>
      </c>
      <c r="L361" s="121"/>
      <c r="M361" s="325">
        <f t="shared" si="87"/>
        <v>12.464764372090158</v>
      </c>
      <c r="N361" s="283">
        <f t="shared" si="88"/>
        <v>6.811224292975254</v>
      </c>
      <c r="O361" s="378"/>
      <c r="P361" s="532">
        <f t="shared" si="89"/>
        <v>2.74531863750056E-2</v>
      </c>
      <c r="Q361" s="520">
        <f t="shared" si="90"/>
        <v>-2.7453186374998495E-2</v>
      </c>
      <c r="R361" s="313"/>
      <c r="S361" s="256">
        <f t="shared" si="91"/>
        <v>12.464764372090158</v>
      </c>
      <c r="T361" s="256">
        <f t="shared" si="92"/>
        <v>6.811224292975254</v>
      </c>
      <c r="U361" s="364">
        <f t="shared" si="79"/>
        <v>32.999999998125197</v>
      </c>
    </row>
    <row r="362" spans="1:21" ht="11.25" x14ac:dyDescent="0.2">
      <c r="A362" s="234"/>
      <c r="B362" s="417">
        <v>33.0999999981195</v>
      </c>
      <c r="C362" s="130"/>
      <c r="D362" s="328">
        <f t="shared" si="80"/>
        <v>23.40523445594501</v>
      </c>
      <c r="E362" s="328">
        <f t="shared" si="81"/>
        <v>5.4780499993775544E-2</v>
      </c>
      <c r="F362" s="376">
        <f t="shared" si="82"/>
        <v>0.3565205236667886</v>
      </c>
      <c r="G362" s="316">
        <f t="shared" si="83"/>
        <v>0.63927460757119314</v>
      </c>
      <c r="H362" s="316">
        <f t="shared" si="84"/>
        <v>0.36072539242880686</v>
      </c>
      <c r="I362" s="316"/>
      <c r="J362" s="316">
        <f t="shared" si="85"/>
        <v>0.12246817910733851</v>
      </c>
      <c r="K362" s="316">
        <f t="shared" si="86"/>
        <v>0.54873587717304961</v>
      </c>
      <c r="L362" s="121"/>
      <c r="M362" s="325">
        <f t="shared" si="87"/>
        <v>12.492217558465164</v>
      </c>
      <c r="N362" s="283">
        <f t="shared" si="88"/>
        <v>6.8386774793502525</v>
      </c>
      <c r="O362" s="378"/>
      <c r="P362" s="532">
        <f t="shared" si="89"/>
        <v>2.7456808023956114E-2</v>
      </c>
      <c r="Q362" s="520">
        <f t="shared" si="90"/>
        <v>-2.7456808023970325E-2</v>
      </c>
      <c r="R362" s="313"/>
      <c r="S362" s="256">
        <f t="shared" si="91"/>
        <v>12.492217558465164</v>
      </c>
      <c r="T362" s="256">
        <f t="shared" si="92"/>
        <v>6.8386774793502525</v>
      </c>
      <c r="U362" s="364">
        <f t="shared" si="79"/>
        <v>33.0999999981195</v>
      </c>
    </row>
    <row r="363" spans="1:21" ht="11.25" x14ac:dyDescent="0.2">
      <c r="A363" s="234"/>
      <c r="B363" s="417">
        <v>33.199999998113803</v>
      </c>
      <c r="C363" s="130"/>
      <c r="D363" s="328">
        <f t="shared" si="80"/>
        <v>23.475945134059636</v>
      </c>
      <c r="E363" s="328">
        <f t="shared" si="81"/>
        <v>5.511199999373783E-2</v>
      </c>
      <c r="F363" s="376">
        <f t="shared" si="82"/>
        <v>0.35615270852908748</v>
      </c>
      <c r="G363" s="316">
        <f t="shared" si="83"/>
        <v>0.63913689701843823</v>
      </c>
      <c r="H363" s="316">
        <f t="shared" si="84"/>
        <v>0.36086310298156177</v>
      </c>
      <c r="I363" s="316"/>
      <c r="J363" s="316">
        <f t="shared" si="85"/>
        <v>0.12139325718849112</v>
      </c>
      <c r="K363" s="316">
        <f t="shared" si="86"/>
        <v>0.54831022131550489</v>
      </c>
      <c r="L363" s="121"/>
      <c r="M363" s="325">
        <f t="shared" si="87"/>
        <v>12.51967436648912</v>
      </c>
      <c r="N363" s="283">
        <f t="shared" si="88"/>
        <v>6.8661342873742228</v>
      </c>
      <c r="O363" s="378"/>
      <c r="P363" s="532">
        <f t="shared" si="89"/>
        <v>2.7460383848413983E-2</v>
      </c>
      <c r="Q363" s="520">
        <f t="shared" si="90"/>
        <v>-2.7460383848406877E-2</v>
      </c>
      <c r="R363" s="313"/>
      <c r="S363" s="256">
        <f t="shared" si="91"/>
        <v>12.51967436648912</v>
      </c>
      <c r="T363" s="256">
        <f t="shared" si="92"/>
        <v>6.8661342873742228</v>
      </c>
      <c r="U363" s="364">
        <f t="shared" si="79"/>
        <v>33.199999998113803</v>
      </c>
    </row>
    <row r="364" spans="1:21" ht="11.25" x14ac:dyDescent="0.2">
      <c r="A364" s="234"/>
      <c r="B364" s="417">
        <v>33.299999998108099</v>
      </c>
      <c r="C364" s="130"/>
      <c r="D364" s="328">
        <f t="shared" si="80"/>
        <v>23.546655812174258</v>
      </c>
      <c r="E364" s="328">
        <f t="shared" si="81"/>
        <v>5.5444499993699971E-2</v>
      </c>
      <c r="F364" s="376">
        <f t="shared" si="82"/>
        <v>0.35578922593509987</v>
      </c>
      <c r="G364" s="316">
        <f t="shared" si="83"/>
        <v>0.63900079085311678</v>
      </c>
      <c r="H364" s="316">
        <f t="shared" si="84"/>
        <v>0.36099920914688322</v>
      </c>
      <c r="I364" s="316"/>
      <c r="J364" s="316">
        <f t="shared" si="85"/>
        <v>0.12032266781335729</v>
      </c>
      <c r="K364" s="316">
        <f t="shared" si="86"/>
        <v>0.5478862258799897</v>
      </c>
      <c r="L364" s="121"/>
      <c r="M364" s="325">
        <f t="shared" si="87"/>
        <v>12.547134750337534</v>
      </c>
      <c r="N364" s="283">
        <f t="shared" si="88"/>
        <v>6.8935946712226297</v>
      </c>
      <c r="O364" s="378"/>
      <c r="P364" s="532">
        <f t="shared" si="89"/>
        <v>2.7463914343890394E-2</v>
      </c>
      <c r="Q364" s="520">
        <f t="shared" si="90"/>
        <v>-2.74639143438975E-2</v>
      </c>
      <c r="R364" s="313"/>
      <c r="S364" s="256">
        <f t="shared" si="91"/>
        <v>12.547134750337534</v>
      </c>
      <c r="T364" s="256">
        <f t="shared" si="92"/>
        <v>6.8935946712226297</v>
      </c>
      <c r="U364" s="364">
        <f t="shared" si="79"/>
        <v>33.299999998108099</v>
      </c>
    </row>
    <row r="365" spans="1:21" ht="11.25" x14ac:dyDescent="0.2">
      <c r="A365" s="234"/>
      <c r="B365" s="417">
        <v>33.399999998102402</v>
      </c>
      <c r="C365" s="130"/>
      <c r="D365" s="328">
        <f t="shared" si="80"/>
        <v>23.617366490288884</v>
      </c>
      <c r="E365" s="328">
        <f t="shared" si="81"/>
        <v>5.5777999993662029E-2</v>
      </c>
      <c r="F365" s="376">
        <f t="shared" si="82"/>
        <v>0.35543003696976228</v>
      </c>
      <c r="G365" s="316">
        <f t="shared" si="83"/>
        <v>0.63886627514610805</v>
      </c>
      <c r="H365" s="316">
        <f t="shared" si="84"/>
        <v>0.36113372485389195</v>
      </c>
      <c r="I365" s="316"/>
      <c r="J365" s="316">
        <f t="shared" si="85"/>
        <v>0.11925637206687345</v>
      </c>
      <c r="K365" s="316">
        <f t="shared" si="86"/>
        <v>0.54746387659656626</v>
      </c>
      <c r="L365" s="121"/>
      <c r="M365" s="325">
        <f t="shared" si="87"/>
        <v>12.574598664681425</v>
      </c>
      <c r="N365" s="283">
        <f t="shared" si="88"/>
        <v>6.9210585855665272</v>
      </c>
      <c r="O365" s="378"/>
      <c r="P365" s="532">
        <f t="shared" si="89"/>
        <v>2.7467399998577946E-2</v>
      </c>
      <c r="Q365" s="520">
        <f t="shared" si="90"/>
        <v>-2.7467399998570841E-2</v>
      </c>
      <c r="R365" s="313"/>
      <c r="S365" s="256">
        <f t="shared" si="91"/>
        <v>12.574598664681425</v>
      </c>
      <c r="T365" s="256">
        <f t="shared" si="92"/>
        <v>6.9210585855665272</v>
      </c>
      <c r="U365" s="364">
        <f t="shared" si="79"/>
        <v>33.399999998102402</v>
      </c>
    </row>
    <row r="366" spans="1:21" ht="11.25" x14ac:dyDescent="0.2">
      <c r="A366" s="234"/>
      <c r="B366" s="417">
        <v>33.499999998096698</v>
      </c>
      <c r="C366" s="130"/>
      <c r="D366" s="328">
        <f t="shared" si="80"/>
        <v>23.688077168403506</v>
      </c>
      <c r="E366" s="328">
        <f t="shared" si="81"/>
        <v>5.6112499993623936E-2</v>
      </c>
      <c r="F366" s="376">
        <f t="shared" si="82"/>
        <v>0.35507510318266883</v>
      </c>
      <c r="G366" s="316">
        <f t="shared" si="83"/>
        <v>0.63873333612638117</v>
      </c>
      <c r="H366" s="316">
        <f t="shared" si="84"/>
        <v>0.36126666387361883</v>
      </c>
      <c r="I366" s="316"/>
      <c r="J366" s="316">
        <f t="shared" si="85"/>
        <v>0.11819433149863376</v>
      </c>
      <c r="K366" s="316">
        <f t="shared" si="86"/>
        <v>0.54704315935752257</v>
      </c>
      <c r="L366" s="121"/>
      <c r="M366" s="325">
        <f t="shared" si="87"/>
        <v>12.602066064680002</v>
      </c>
      <c r="N366" s="283">
        <f t="shared" si="88"/>
        <v>6.948525985565098</v>
      </c>
      <c r="O366" s="378"/>
      <c r="P366" s="532">
        <f t="shared" si="89"/>
        <v>2.7470841293734338E-2</v>
      </c>
      <c r="Q366" s="520">
        <f t="shared" si="90"/>
        <v>-2.7470841293734338E-2</v>
      </c>
      <c r="R366" s="313"/>
      <c r="S366" s="256">
        <f t="shared" si="91"/>
        <v>12.602066064680002</v>
      </c>
      <c r="T366" s="256">
        <f t="shared" si="92"/>
        <v>6.948525985565098</v>
      </c>
      <c r="U366" s="364">
        <f t="shared" si="79"/>
        <v>33.499999998096698</v>
      </c>
    </row>
    <row r="367" spans="1:21" ht="11.25" x14ac:dyDescent="0.2">
      <c r="A367" s="234"/>
      <c r="B367" s="417">
        <v>33.599999998091</v>
      </c>
      <c r="C367" s="130"/>
      <c r="D367" s="328">
        <f t="shared" si="80"/>
        <v>23.758787846518132</v>
      </c>
      <c r="E367" s="328">
        <f t="shared" si="81"/>
        <v>5.6447999993585768E-2</v>
      </c>
      <c r="F367" s="376">
        <f t="shared" si="82"/>
        <v>0.35472438658115685</v>
      </c>
      <c r="G367" s="316">
        <f t="shared" si="83"/>
        <v>0.6386019601787829</v>
      </c>
      <c r="H367" s="316">
        <f t="shared" si="84"/>
        <v>0.3613980398212171</v>
      </c>
      <c r="I367" s="316"/>
      <c r="J367" s="316">
        <f t="shared" si="85"/>
        <v>0.11713650811597554</v>
      </c>
      <c r="K367" s="316">
        <f t="shared" si="86"/>
        <v>0.54662406021510357</v>
      </c>
      <c r="L367" s="121"/>
      <c r="M367" s="325">
        <f t="shared" si="87"/>
        <v>12.629536905973737</v>
      </c>
      <c r="N367" s="283">
        <f t="shared" si="88"/>
        <v>6.9759968268588324</v>
      </c>
      <c r="O367" s="378"/>
      <c r="P367" s="532">
        <f t="shared" si="89"/>
        <v>2.7474238703682374E-2</v>
      </c>
      <c r="Q367" s="520">
        <f t="shared" si="90"/>
        <v>-2.7474238703675269E-2</v>
      </c>
      <c r="R367" s="313"/>
      <c r="S367" s="256">
        <f t="shared" si="91"/>
        <v>12.629536905973737</v>
      </c>
      <c r="T367" s="256">
        <f t="shared" si="92"/>
        <v>6.9759968268588324</v>
      </c>
      <c r="U367" s="364">
        <f t="shared" si="79"/>
        <v>33.599999998091</v>
      </c>
    </row>
    <row r="368" spans="1:21" ht="11.25" x14ac:dyDescent="0.2">
      <c r="A368" s="234"/>
      <c r="B368" s="417">
        <v>33.699999998085303</v>
      </c>
      <c r="C368" s="130"/>
      <c r="D368" s="328">
        <f t="shared" si="80"/>
        <v>23.829498524632758</v>
      </c>
      <c r="E368" s="328">
        <f t="shared" si="81"/>
        <v>5.6784499993547483E-2</v>
      </c>
      <c r="F368" s="376">
        <f t="shared" si="82"/>
        <v>0.35437784962351476</v>
      </c>
      <c r="G368" s="316">
        <f t="shared" si="83"/>
        <v>0.63847213384186152</v>
      </c>
      <c r="H368" s="316">
        <f t="shared" si="84"/>
        <v>0.36152786615813848</v>
      </c>
      <c r="I368" s="316"/>
      <c r="J368" s="316">
        <f t="shared" si="85"/>
        <v>0.11608286437718718</v>
      </c>
      <c r="K368" s="316">
        <f t="shared" si="86"/>
        <v>0.5462065653792807</v>
      </c>
      <c r="L368" s="121"/>
      <c r="M368" s="325">
        <f t="shared" si="87"/>
        <v>12.657011144677419</v>
      </c>
      <c r="N368" s="283">
        <f t="shared" si="88"/>
        <v>7.0034710655625076</v>
      </c>
      <c r="O368" s="378"/>
      <c r="P368" s="532">
        <f t="shared" si="89"/>
        <v>2.7477592695824171E-2</v>
      </c>
      <c r="Q368" s="520">
        <f t="shared" si="90"/>
        <v>-2.7477592695831277E-2</v>
      </c>
      <c r="R368" s="313"/>
      <c r="S368" s="256">
        <f t="shared" si="91"/>
        <v>12.657011144677419</v>
      </c>
      <c r="T368" s="256">
        <f t="shared" si="92"/>
        <v>7.0034710655625076</v>
      </c>
      <c r="U368" s="364">
        <f t="shared" si="79"/>
        <v>33.699999998085303</v>
      </c>
    </row>
    <row r="369" spans="1:21" ht="11.25" x14ac:dyDescent="0.2">
      <c r="A369" s="234"/>
      <c r="B369" s="417">
        <v>33.799999998079599</v>
      </c>
      <c r="C369" s="130"/>
      <c r="D369" s="328">
        <f t="shared" si="80"/>
        <v>23.90020920274738</v>
      </c>
      <c r="E369" s="328">
        <f t="shared" si="81"/>
        <v>5.7121999993509046E-2</v>
      </c>
      <c r="F369" s="376">
        <f t="shared" si="82"/>
        <v>0.35403545521231183</v>
      </c>
      <c r="G369" s="316">
        <f t="shared" si="83"/>
        <v>0.63834384380572651</v>
      </c>
      <c r="H369" s="316">
        <f t="shared" si="84"/>
        <v>0.36165615619427349</v>
      </c>
      <c r="I369" s="316"/>
      <c r="J369" s="316">
        <f t="shared" si="85"/>
        <v>0.11503336318483803</v>
      </c>
      <c r="K369" s="316">
        <f t="shared" si="86"/>
        <v>0.54579066121555742</v>
      </c>
      <c r="L369" s="121"/>
      <c r="M369" s="325">
        <f t="shared" si="87"/>
        <v>12.684488737373243</v>
      </c>
      <c r="N369" s="283">
        <f t="shared" si="88"/>
        <v>7.0309486582583389</v>
      </c>
      <c r="O369" s="378"/>
      <c r="P369" s="532">
        <f t="shared" si="89"/>
        <v>2.7480903731053274E-2</v>
      </c>
      <c r="Q369" s="520">
        <f t="shared" si="90"/>
        <v>-2.7480903731046169E-2</v>
      </c>
      <c r="R369" s="313"/>
      <c r="S369" s="256">
        <f t="shared" si="91"/>
        <v>12.684488737373243</v>
      </c>
      <c r="T369" s="256">
        <f t="shared" si="92"/>
        <v>7.0309486582583389</v>
      </c>
      <c r="U369" s="364">
        <f t="shared" si="79"/>
        <v>33.799999998079599</v>
      </c>
    </row>
    <row r="370" spans="1:21" ht="11.25" x14ac:dyDescent="0.2">
      <c r="A370" s="234"/>
      <c r="B370" s="417">
        <v>33.899999998073902</v>
      </c>
      <c r="C370" s="130"/>
      <c r="D370" s="328">
        <f t="shared" si="80"/>
        <v>23.970919880862006</v>
      </c>
      <c r="E370" s="328">
        <f t="shared" si="81"/>
        <v>5.7460499993470533E-2</v>
      </c>
      <c r="F370" s="376">
        <f t="shared" si="82"/>
        <v>0.35369716668784501</v>
      </c>
      <c r="G370" s="316">
        <f t="shared" si="83"/>
        <v>0.63821707690994367</v>
      </c>
      <c r="H370" s="316">
        <f t="shared" si="84"/>
        <v>0.36178292309005633</v>
      </c>
      <c r="I370" s="316"/>
      <c r="J370" s="316">
        <f t="shared" si="85"/>
        <v>0.11398796787922494</v>
      </c>
      <c r="K370" s="316">
        <f t="shared" si="86"/>
        <v>0.54537633424281118</v>
      </c>
      <c r="L370" s="121"/>
      <c r="M370" s="325">
        <f t="shared" si="87"/>
        <v>12.711969641104297</v>
      </c>
      <c r="N370" s="283">
        <f t="shared" si="88"/>
        <v>7.0584295619893851</v>
      </c>
      <c r="O370" s="378"/>
      <c r="P370" s="532">
        <f t="shared" si="89"/>
        <v>2.7484172263484652E-2</v>
      </c>
      <c r="Q370" s="520">
        <f t="shared" si="90"/>
        <v>-2.7484172263484652E-2</v>
      </c>
      <c r="R370" s="313"/>
      <c r="S370" s="256">
        <f t="shared" si="91"/>
        <v>12.711969641104297</v>
      </c>
      <c r="T370" s="256">
        <f t="shared" si="92"/>
        <v>7.0584295619893851</v>
      </c>
      <c r="U370" s="364">
        <f t="shared" si="79"/>
        <v>33.899999998073902</v>
      </c>
    </row>
    <row r="371" spans="1:21" ht="11.25" x14ac:dyDescent="0.2">
      <c r="A371" s="234"/>
      <c r="B371" s="417">
        <v>33.999999998068198</v>
      </c>
      <c r="C371" s="130"/>
      <c r="D371" s="328">
        <f t="shared" si="80"/>
        <v>24.041630558976628</v>
      </c>
      <c r="E371" s="328">
        <f t="shared" si="81"/>
        <v>5.7799999993431869E-2</v>
      </c>
      <c r="F371" s="376">
        <f t="shared" si="82"/>
        <v>0.35336294782170197</v>
      </c>
      <c r="G371" s="316">
        <f t="shared" si="83"/>
        <v>0.63809182014146515</v>
      </c>
      <c r="H371" s="316">
        <f t="shared" si="84"/>
        <v>0.36190817985853485</v>
      </c>
      <c r="I371" s="316"/>
      <c r="J371" s="316">
        <f t="shared" si="85"/>
        <v>0.11294664223193568</v>
      </c>
      <c r="K371" s="316">
        <f t="shared" si="86"/>
        <v>0.54496357113117122</v>
      </c>
      <c r="L371" s="121"/>
      <c r="M371" s="325">
        <f t="shared" si="87"/>
        <v>12.739453813367781</v>
      </c>
      <c r="N371" s="283">
        <f t="shared" si="88"/>
        <v>7.0859137342528697</v>
      </c>
      <c r="O371" s="378"/>
      <c r="P371" s="532">
        <f t="shared" si="89"/>
        <v>2.7487398740902336E-2</v>
      </c>
      <c r="Q371" s="520">
        <f t="shared" si="90"/>
        <v>-2.7487398740902336E-2</v>
      </c>
      <c r="R371" s="313"/>
      <c r="S371" s="256">
        <f t="shared" si="91"/>
        <v>12.739453813367781</v>
      </c>
      <c r="T371" s="256">
        <f t="shared" si="92"/>
        <v>7.0859137342528697</v>
      </c>
      <c r="U371" s="364">
        <f t="shared" si="79"/>
        <v>33.999999998068198</v>
      </c>
    </row>
    <row r="372" spans="1:21" ht="11.25" x14ac:dyDescent="0.2">
      <c r="A372" s="234"/>
      <c r="B372" s="417">
        <v>34.099999998062501</v>
      </c>
      <c r="C372" s="130"/>
      <c r="D372" s="328">
        <f t="shared" si="80"/>
        <v>24.112341237091254</v>
      </c>
      <c r="E372" s="328">
        <f t="shared" si="81"/>
        <v>5.814049999339313E-2</v>
      </c>
      <c r="F372" s="376">
        <f t="shared" si="82"/>
        <v>0.35303276281043705</v>
      </c>
      <c r="G372" s="316">
        <f t="shared" si="83"/>
        <v>0.63796806063259182</v>
      </c>
      <c r="H372" s="316">
        <f t="shared" si="84"/>
        <v>0.36203193936740818</v>
      </c>
      <c r="I372" s="316"/>
      <c r="J372" s="316">
        <f t="shared" si="85"/>
        <v>0.11190935043952452</v>
      </c>
      <c r="K372" s="316">
        <f t="shared" si="86"/>
        <v>0.54455235869992991</v>
      </c>
      <c r="L372" s="121"/>
      <c r="M372" s="325">
        <f t="shared" si="87"/>
        <v>12.766941212108684</v>
      </c>
      <c r="N372" s="283">
        <f t="shared" si="88"/>
        <v>7.1134011329937721</v>
      </c>
      <c r="O372" s="378"/>
      <c r="P372" s="532">
        <f t="shared" si="89"/>
        <v>2.7490583604702579E-2</v>
      </c>
      <c r="Q372" s="520">
        <f t="shared" si="90"/>
        <v>-2.7490583604702579E-2</v>
      </c>
      <c r="R372" s="313"/>
      <c r="S372" s="256">
        <f t="shared" si="91"/>
        <v>12.766941212108684</v>
      </c>
      <c r="T372" s="256">
        <f t="shared" si="92"/>
        <v>7.1134011329937721</v>
      </c>
      <c r="U372" s="364">
        <f t="shared" si="79"/>
        <v>34.099999998062501</v>
      </c>
    </row>
    <row r="373" spans="1:21" ht="11.25" x14ac:dyDescent="0.2">
      <c r="A373" s="234"/>
      <c r="B373" s="417">
        <v>34.199999998056803</v>
      </c>
      <c r="C373" s="130"/>
      <c r="D373" s="328">
        <f t="shared" si="80"/>
        <v>24.18305191520588</v>
      </c>
      <c r="E373" s="328">
        <f t="shared" si="81"/>
        <v>5.848199999335426E-2</v>
      </c>
      <c r="F373" s="376">
        <f t="shared" si="82"/>
        <v>0.35270657626935825</v>
      </c>
      <c r="G373" s="316">
        <f t="shared" si="83"/>
        <v>0.63784578565897121</v>
      </c>
      <c r="H373" s="316">
        <f t="shared" si="84"/>
        <v>0.36215421434102879</v>
      </c>
      <c r="I373" s="316"/>
      <c r="J373" s="316">
        <f t="shared" si="85"/>
        <v>0.11087605711729945</v>
      </c>
      <c r="K373" s="316">
        <f t="shared" si="86"/>
        <v>0.54414268391548926</v>
      </c>
      <c r="L373" s="121"/>
      <c r="M373" s="325">
        <f t="shared" si="87"/>
        <v>12.794431795713386</v>
      </c>
      <c r="N373" s="283">
        <f t="shared" si="88"/>
        <v>7.1408917165984747</v>
      </c>
      <c r="O373" s="378"/>
      <c r="P373" s="532">
        <f t="shared" si="89"/>
        <v>2.749372728997912E-2</v>
      </c>
      <c r="Q373" s="520">
        <f t="shared" si="90"/>
        <v>-2.749372728999333E-2</v>
      </c>
      <c r="R373" s="313"/>
      <c r="S373" s="256">
        <f t="shared" si="91"/>
        <v>12.794431795713386</v>
      </c>
      <c r="T373" s="256">
        <f t="shared" si="92"/>
        <v>7.1408917165984747</v>
      </c>
      <c r="U373" s="364">
        <f t="shared" si="79"/>
        <v>34.199999998056803</v>
      </c>
    </row>
    <row r="374" spans="1:21" ht="11.25" x14ac:dyDescent="0.2">
      <c r="A374" s="234"/>
      <c r="B374" s="417">
        <v>34.299999998051099</v>
      </c>
      <c r="C374" s="130"/>
      <c r="D374" s="328">
        <f t="shared" si="80"/>
        <v>24.253762593320502</v>
      </c>
      <c r="E374" s="328">
        <f t="shared" si="81"/>
        <v>5.8824499993315273E-2</v>
      </c>
      <c r="F374" s="376">
        <f t="shared" si="82"/>
        <v>0.35238435322642331</v>
      </c>
      <c r="G374" s="316">
        <f t="shared" si="83"/>
        <v>0.63772498263762589</v>
      </c>
      <c r="H374" s="316">
        <f t="shared" si="84"/>
        <v>0.36227501736237411</v>
      </c>
      <c r="I374" s="316"/>
      <c r="J374" s="316">
        <f t="shared" si="85"/>
        <v>0.10984672729321829</v>
      </c>
      <c r="K374" s="316">
        <f t="shared" si="86"/>
        <v>0.54373453388934012</v>
      </c>
      <c r="L374" s="121"/>
      <c r="M374" s="325">
        <f t="shared" si="87"/>
        <v>12.821925523003365</v>
      </c>
      <c r="N374" s="283">
        <f t="shared" si="88"/>
        <v>7.168385443888468</v>
      </c>
      <c r="O374" s="378"/>
      <c r="P374" s="532">
        <f t="shared" si="89"/>
        <v>2.7496830225743452E-2</v>
      </c>
      <c r="Q374" s="520">
        <f t="shared" si="90"/>
        <v>-2.7496830225743452E-2</v>
      </c>
      <c r="R374" s="313"/>
      <c r="S374" s="256">
        <f t="shared" si="91"/>
        <v>12.821925523003365</v>
      </c>
      <c r="T374" s="256">
        <f t="shared" si="92"/>
        <v>7.168385443888468</v>
      </c>
      <c r="U374" s="364">
        <f t="shared" si="79"/>
        <v>34.299999998051099</v>
      </c>
    </row>
    <row r="375" spans="1:21" ht="11.25" x14ac:dyDescent="0.2">
      <c r="A375" s="234"/>
      <c r="B375" s="417">
        <v>34.399999998045402</v>
      </c>
      <c r="C375" s="130"/>
      <c r="D375" s="328">
        <f t="shared" si="80"/>
        <v>24.324473271435128</v>
      </c>
      <c r="E375" s="328">
        <f t="shared" si="81"/>
        <v>5.9167999993276175E-2</v>
      </c>
      <c r="F375" s="376">
        <f t="shared" si="82"/>
        <v>0.35206605911624117</v>
      </c>
      <c r="G375" s="316">
        <f t="shared" si="83"/>
        <v>0.63760563912501533</v>
      </c>
      <c r="H375" s="316">
        <f t="shared" si="84"/>
        <v>0.36239436087498467</v>
      </c>
      <c r="I375" s="316"/>
      <c r="J375" s="316">
        <f t="shared" si="85"/>
        <v>0.10882132640188988</v>
      </c>
      <c r="K375" s="316">
        <f t="shared" si="86"/>
        <v>0.54332789587607444</v>
      </c>
      <c r="L375" s="121"/>
      <c r="M375" s="325">
        <f t="shared" si="87"/>
        <v>12.849422353229109</v>
      </c>
      <c r="N375" s="283">
        <f t="shared" si="88"/>
        <v>7.1958822741142114</v>
      </c>
      <c r="O375" s="378"/>
      <c r="P375" s="532">
        <f t="shared" si="89"/>
        <v>2.7499892834939033E-2</v>
      </c>
      <c r="Q375" s="520">
        <f t="shared" si="90"/>
        <v>-2.7499892834924822E-2</v>
      </c>
      <c r="R375" s="313"/>
      <c r="S375" s="256">
        <f t="shared" si="91"/>
        <v>12.849422353229109</v>
      </c>
      <c r="T375" s="256">
        <f t="shared" si="92"/>
        <v>7.1958822741142114</v>
      </c>
      <c r="U375" s="364">
        <f t="shared" si="79"/>
        <v>34.399999998045402</v>
      </c>
    </row>
    <row r="376" spans="1:21" ht="11.25" x14ac:dyDescent="0.2">
      <c r="A376" s="234"/>
      <c r="B376" s="417">
        <v>34.499999998039698</v>
      </c>
      <c r="C376" s="130"/>
      <c r="D376" s="328">
        <f t="shared" si="80"/>
        <v>24.395183949549747</v>
      </c>
      <c r="E376" s="328">
        <f t="shared" si="81"/>
        <v>5.9512499993236961E-2</v>
      </c>
      <c r="F376" s="376">
        <f t="shared" si="82"/>
        <v>0.35175165977417955</v>
      </c>
      <c r="G376" s="316">
        <f t="shared" si="83"/>
        <v>0.63748774281512866</v>
      </c>
      <c r="H376" s="316">
        <f t="shared" si="84"/>
        <v>0.36251225718487134</v>
      </c>
      <c r="I376" s="316"/>
      <c r="J376" s="316">
        <f t="shared" si="85"/>
        <v>0.10779982027868207</v>
      </c>
      <c r="K376" s="316">
        <f t="shared" si="86"/>
        <v>0.54292275727142991</v>
      </c>
      <c r="L376" s="121"/>
      <c r="M376" s="325">
        <f t="shared" si="87"/>
        <v>12.876922246064048</v>
      </c>
      <c r="N376" s="283">
        <f t="shared" si="88"/>
        <v>7.2233821669491363</v>
      </c>
      <c r="O376" s="378"/>
      <c r="P376" s="532">
        <f t="shared" si="89"/>
        <v>2.7502915534583394E-2</v>
      </c>
      <c r="Q376" s="520">
        <f t="shared" si="90"/>
        <v>-2.7502915534597605E-2</v>
      </c>
      <c r="R376" s="313"/>
      <c r="S376" s="256">
        <f t="shared" si="91"/>
        <v>12.876922246064048</v>
      </c>
      <c r="T376" s="256">
        <f t="shared" si="92"/>
        <v>7.2233821669491363</v>
      </c>
      <c r="U376" s="364">
        <f t="shared" si="79"/>
        <v>34.499999998039698</v>
      </c>
    </row>
    <row r="377" spans="1:21" ht="11.25" x14ac:dyDescent="0.2">
      <c r="A377" s="234"/>
      <c r="B377" s="417">
        <v>34.599999998034001</v>
      </c>
      <c r="C377" s="130"/>
      <c r="D377" s="328">
        <f t="shared" si="80"/>
        <v>24.465894627664376</v>
      </c>
      <c r="E377" s="328">
        <f t="shared" si="81"/>
        <v>5.9857999993197651E-2</v>
      </c>
      <c r="F377" s="376">
        <f t="shared" si="82"/>
        <v>0.35144112143057232</v>
      </c>
      <c r="G377" s="316">
        <f t="shared" si="83"/>
        <v>0.63737128153760791</v>
      </c>
      <c r="H377" s="316">
        <f t="shared" si="84"/>
        <v>0.36262871846239209</v>
      </c>
      <c r="I377" s="316"/>
      <c r="J377" s="316">
        <f t="shared" si="85"/>
        <v>0.10678217515392857</v>
      </c>
      <c r="K377" s="316">
        <f t="shared" si="86"/>
        <v>0.54251910561036554</v>
      </c>
      <c r="L377" s="121"/>
      <c r="M377" s="325">
        <f t="shared" si="87"/>
        <v>12.904425161598631</v>
      </c>
      <c r="N377" s="283">
        <f t="shared" si="88"/>
        <v>7.2508850824837339</v>
      </c>
      <c r="O377" s="378"/>
      <c r="P377" s="532">
        <f t="shared" si="89"/>
        <v>2.7505898735810774E-2</v>
      </c>
      <c r="Q377" s="520">
        <f t="shared" si="90"/>
        <v>-2.7505898735796563E-2</v>
      </c>
      <c r="R377" s="313"/>
      <c r="S377" s="256">
        <f t="shared" si="91"/>
        <v>12.904425161598631</v>
      </c>
      <c r="T377" s="256">
        <f t="shared" si="92"/>
        <v>7.2508850824837339</v>
      </c>
      <c r="U377" s="364">
        <f t="shared" si="79"/>
        <v>34.599999998034001</v>
      </c>
    </row>
    <row r="378" spans="1:21" ht="11.25" x14ac:dyDescent="0.2">
      <c r="A378" s="234"/>
      <c r="B378" s="417">
        <v>34.699999998028296</v>
      </c>
      <c r="C378" s="130"/>
      <c r="D378" s="328">
        <f t="shared" si="80"/>
        <v>24.536605305778995</v>
      </c>
      <c r="E378" s="328">
        <f t="shared" si="81"/>
        <v>6.0204499993158189E-2</v>
      </c>
      <c r="F378" s="376">
        <f t="shared" si="82"/>
        <v>0.35113441070502965</v>
      </c>
      <c r="G378" s="316">
        <f t="shared" si="83"/>
        <v>0.63725624325590202</v>
      </c>
      <c r="H378" s="316">
        <f t="shared" si="84"/>
        <v>0.36274375674409798</v>
      </c>
      <c r="I378" s="316"/>
      <c r="J378" s="316">
        <f t="shared" si="85"/>
        <v>0.10576835764723971</v>
      </c>
      <c r="K378" s="316">
        <f t="shared" si="86"/>
        <v>0.54211692856516913</v>
      </c>
      <c r="L378" s="121"/>
      <c r="M378" s="325">
        <f t="shared" si="87"/>
        <v>12.931931060334442</v>
      </c>
      <c r="N378" s="283">
        <f t="shared" si="88"/>
        <v>7.2783909812195304</v>
      </c>
      <c r="O378" s="378"/>
      <c r="P378" s="532">
        <f t="shared" si="89"/>
        <v>2.7508842844085279E-2</v>
      </c>
      <c r="Q378" s="520">
        <f t="shared" si="90"/>
        <v>-2.750884284409949E-2</v>
      </c>
      <c r="R378" s="313"/>
      <c r="S378" s="256">
        <f t="shared" si="91"/>
        <v>12.931931060334442</v>
      </c>
      <c r="T378" s="256">
        <f t="shared" si="92"/>
        <v>7.2783909812195304</v>
      </c>
      <c r="U378" s="364">
        <f t="shared" si="79"/>
        <v>34.699999998028296</v>
      </c>
    </row>
    <row r="379" spans="1:21" ht="11.25" x14ac:dyDescent="0.2">
      <c r="A379" s="234"/>
      <c r="B379" s="417">
        <v>34.799999998022599</v>
      </c>
      <c r="C379" s="130"/>
      <c r="D379" s="328">
        <f t="shared" si="80"/>
        <v>24.607315983893621</v>
      </c>
      <c r="E379" s="328">
        <f t="shared" si="81"/>
        <v>6.0551999993118652E-2</v>
      </c>
      <c r="F379" s="376">
        <f t="shared" si="82"/>
        <v>0.35083149460084384</v>
      </c>
      <c r="G379" s="316">
        <f t="shared" si="83"/>
        <v>0.63714261606545075</v>
      </c>
      <c r="H379" s="316">
        <f t="shared" si="84"/>
        <v>0.36285738393454925</v>
      </c>
      <c r="I379" s="316"/>
      <c r="J379" s="316">
        <f t="shared" si="85"/>
        <v>0.10475833476190763</v>
      </c>
      <c r="K379" s="316">
        <f t="shared" si="86"/>
        <v>0.54171621394359404</v>
      </c>
      <c r="L379" s="121"/>
      <c r="M379" s="325">
        <f t="shared" si="87"/>
        <v>12.959439903178527</v>
      </c>
      <c r="N379" s="283">
        <f t="shared" si="88"/>
        <v>7.3058998240636299</v>
      </c>
      <c r="O379" s="378"/>
      <c r="P379" s="532">
        <f t="shared" si="89"/>
        <v>2.7511748259122726E-2</v>
      </c>
      <c r="Q379" s="520">
        <f t="shared" si="90"/>
        <v>-2.751174825911562E-2</v>
      </c>
      <c r="R379" s="313"/>
      <c r="S379" s="256">
        <f t="shared" si="91"/>
        <v>12.959439903178527</v>
      </c>
      <c r="T379" s="256">
        <f t="shared" si="92"/>
        <v>7.3058998240636299</v>
      </c>
      <c r="U379" s="364">
        <f t="shared" si="79"/>
        <v>34.799999998022599</v>
      </c>
    </row>
    <row r="380" spans="1:21" ht="11.25" x14ac:dyDescent="0.2">
      <c r="A380" s="234"/>
      <c r="B380" s="417">
        <v>34.899999998016902</v>
      </c>
      <c r="C380" s="130"/>
      <c r="D380" s="328">
        <f t="shared" si="80"/>
        <v>24.67802666200825</v>
      </c>
      <c r="E380" s="328">
        <f t="shared" si="81"/>
        <v>6.0900499993078984E-2</v>
      </c>
      <c r="F380" s="376">
        <f t="shared" si="82"/>
        <v>0.35053234049949328</v>
      </c>
      <c r="G380" s="316">
        <f t="shared" si="83"/>
        <v>0.63703038819189683</v>
      </c>
      <c r="H380" s="316">
        <f t="shared" si="84"/>
        <v>0.36296961180810317</v>
      </c>
      <c r="I380" s="316"/>
      <c r="J380" s="316">
        <f t="shared" si="85"/>
        <v>0.10375207387941077</v>
      </c>
      <c r="K380" s="316">
        <f t="shared" si="86"/>
        <v>0.54131694968702726</v>
      </c>
      <c r="L380" s="121"/>
      <c r="M380" s="325">
        <f t="shared" si="87"/>
        <v>12.98695165143765</v>
      </c>
      <c r="N380" s="283">
        <f t="shared" si="88"/>
        <v>7.3334115723227455</v>
      </c>
      <c r="O380" s="378"/>
      <c r="P380" s="532">
        <f t="shared" si="89"/>
        <v>2.7514615375217488E-2</v>
      </c>
      <c r="Q380" s="520">
        <f t="shared" si="90"/>
        <v>-2.7514615375224594E-2</v>
      </c>
      <c r="R380" s="313"/>
      <c r="S380" s="256">
        <f t="shared" si="91"/>
        <v>12.98695165143765</v>
      </c>
      <c r="T380" s="256">
        <f t="shared" si="92"/>
        <v>7.3334115723227455</v>
      </c>
      <c r="U380" s="364">
        <f t="shared" si="79"/>
        <v>34.899999998016902</v>
      </c>
    </row>
    <row r="381" spans="1:21" ht="11.25" x14ac:dyDescent="0.2">
      <c r="A381" s="234"/>
      <c r="B381" s="417">
        <v>34.999999998011198</v>
      </c>
      <c r="C381" s="130"/>
      <c r="D381" s="328">
        <f t="shared" si="80"/>
        <v>24.748737340122869</v>
      </c>
      <c r="E381" s="328">
        <f t="shared" si="81"/>
        <v>6.1249999993039199E-2</v>
      </c>
      <c r="F381" s="376">
        <f t="shared" si="82"/>
        <v>0.35023691615523955</v>
      </c>
      <c r="G381" s="316">
        <f t="shared" si="83"/>
        <v>0.63691954798932782</v>
      </c>
      <c r="H381" s="316">
        <f t="shared" si="84"/>
        <v>0.36308045201067218</v>
      </c>
      <c r="I381" s="316"/>
      <c r="J381" s="316">
        <f t="shared" si="85"/>
        <v>0.10274954275401085</v>
      </c>
      <c r="K381" s="316">
        <f t="shared" si="86"/>
        <v>0.54091912386868524</v>
      </c>
      <c r="L381" s="121"/>
      <c r="M381" s="325">
        <f t="shared" si="87"/>
        <v>13.014466266812867</v>
      </c>
      <c r="N381" s="283">
        <f t="shared" si="88"/>
        <v>7.3609261876979701</v>
      </c>
      <c r="O381" s="378"/>
      <c r="P381" s="532">
        <f t="shared" si="89"/>
        <v>2.7517444581114603E-2</v>
      </c>
      <c r="Q381" s="520">
        <f t="shared" si="90"/>
        <v>-2.7517444581107497E-2</v>
      </c>
      <c r="R381" s="313"/>
      <c r="S381" s="256">
        <f t="shared" si="91"/>
        <v>13.014466266812867</v>
      </c>
      <c r="T381" s="256">
        <f t="shared" si="92"/>
        <v>7.3609261876979701</v>
      </c>
      <c r="U381" s="364">
        <f t="shared" si="79"/>
        <v>34.999999998011198</v>
      </c>
    </row>
    <row r="382" spans="1:21" ht="11.25" x14ac:dyDescent="0.2">
      <c r="A382" s="234"/>
      <c r="B382" s="417">
        <v>35.099999998005501</v>
      </c>
      <c r="C382" s="130"/>
      <c r="D382" s="328">
        <f t="shared" si="80"/>
        <v>24.819448018237495</v>
      </c>
      <c r="E382" s="328">
        <f t="shared" si="81"/>
        <v>6.1600499992999304E-2</v>
      </c>
      <c r="F382" s="376">
        <f t="shared" si="82"/>
        <v>0.34994518968981675</v>
      </c>
      <c r="G382" s="316">
        <f t="shared" si="83"/>
        <v>0.63681008393854532</v>
      </c>
      <c r="H382" s="316">
        <f t="shared" si="84"/>
        <v>0.36318991606145468</v>
      </c>
      <c r="I382" s="316"/>
      <c r="J382" s="316">
        <f t="shared" si="85"/>
        <v>0.10175070950744181</v>
      </c>
      <c r="K382" s="316">
        <f t="shared" si="86"/>
        <v>0.54052272469183982</v>
      </c>
      <c r="L382" s="121"/>
      <c r="M382" s="325">
        <f t="shared" si="87"/>
        <v>13.041983711393982</v>
      </c>
      <c r="N382" s="283">
        <f t="shared" si="88"/>
        <v>7.3884436322790776</v>
      </c>
      <c r="O382" s="378"/>
      <c r="P382" s="532">
        <f t="shared" si="89"/>
        <v>2.7520236260151876E-2</v>
      </c>
      <c r="Q382" s="520">
        <f t="shared" si="90"/>
        <v>-2.752023626014477E-2</v>
      </c>
      <c r="R382" s="313"/>
      <c r="S382" s="256">
        <f t="shared" si="91"/>
        <v>13.041983711393982</v>
      </c>
      <c r="T382" s="256">
        <f t="shared" si="92"/>
        <v>7.3884436322790776</v>
      </c>
      <c r="U382" s="364">
        <f t="shared" si="79"/>
        <v>35.099999998005501</v>
      </c>
    </row>
    <row r="383" spans="1:21" ht="11.25" x14ac:dyDescent="0.2">
      <c r="A383" s="234"/>
      <c r="B383" s="417">
        <v>35.199999997999797</v>
      </c>
      <c r="C383" s="130"/>
      <c r="D383" s="328">
        <f t="shared" si="80"/>
        <v>24.890158696352117</v>
      </c>
      <c r="E383" s="328">
        <f t="shared" si="81"/>
        <v>6.1951999992959292E-2</v>
      </c>
      <c r="F383" s="376">
        <f t="shared" si="82"/>
        <v>0.34965712958721207</v>
      </c>
      <c r="G383" s="316">
        <f t="shared" si="83"/>
        <v>0.63670198464536176</v>
      </c>
      <c r="H383" s="316">
        <f t="shared" si="84"/>
        <v>0.36329801535463824</v>
      </c>
      <c r="I383" s="316"/>
      <c r="J383" s="316">
        <f t="shared" si="85"/>
        <v>0.10075554262369091</v>
      </c>
      <c r="K383" s="316">
        <f t="shared" si="86"/>
        <v>0.54012774048807133</v>
      </c>
      <c r="L383" s="121"/>
      <c r="M383" s="325">
        <f t="shared" si="87"/>
        <v>13.069503947654134</v>
      </c>
      <c r="N383" s="283">
        <f t="shared" si="88"/>
        <v>7.4159638685392224</v>
      </c>
      <c r="O383" s="378"/>
      <c r="P383" s="532">
        <f t="shared" si="89"/>
        <v>2.7522990790480151E-2</v>
      </c>
      <c r="Q383" s="520">
        <f t="shared" si="90"/>
        <v>-2.7522990790487256E-2</v>
      </c>
      <c r="R383" s="313"/>
      <c r="S383" s="256">
        <f t="shared" si="91"/>
        <v>13.069503947654134</v>
      </c>
      <c r="T383" s="256">
        <f t="shared" si="92"/>
        <v>7.4159638685392224</v>
      </c>
      <c r="U383" s="364">
        <f t="shared" si="79"/>
        <v>35.199999997999797</v>
      </c>
    </row>
    <row r="384" spans="1:21" ht="11.25" x14ac:dyDescent="0.2">
      <c r="A384" s="234"/>
      <c r="B384" s="417">
        <v>35.299999997994099</v>
      </c>
      <c r="C384" s="130"/>
      <c r="D384" s="328">
        <f t="shared" si="80"/>
        <v>24.960869374466743</v>
      </c>
      <c r="E384" s="328">
        <f t="shared" si="81"/>
        <v>6.2304499992919163E-2</v>
      </c>
      <c r="F384" s="376">
        <f t="shared" si="82"/>
        <v>0.34937270468853465</v>
      </c>
      <c r="G384" s="316">
        <f t="shared" si="83"/>
        <v>0.63659523883892477</v>
      </c>
      <c r="H384" s="316">
        <f t="shared" si="84"/>
        <v>0.36340476116107523</v>
      </c>
      <c r="I384" s="316"/>
      <c r="J384" s="316">
        <f t="shared" si="85"/>
        <v>9.9764010943867221E-2</v>
      </c>
      <c r="K384" s="316">
        <f t="shared" si="86"/>
        <v>0.53973415971555028</v>
      </c>
      <c r="L384" s="121"/>
      <c r="M384" s="325">
        <f t="shared" si="87"/>
        <v>13.097026938444614</v>
      </c>
      <c r="N384" s="283">
        <f t="shared" si="88"/>
        <v>7.4434868593297097</v>
      </c>
      <c r="O384" s="378"/>
      <c r="P384" s="532">
        <f t="shared" si="89"/>
        <v>2.7525708545013572E-2</v>
      </c>
      <c r="Q384" s="520">
        <f t="shared" si="90"/>
        <v>-2.7525708545013572E-2</v>
      </c>
      <c r="R384" s="313"/>
      <c r="S384" s="256">
        <f t="shared" si="91"/>
        <v>13.097026938444614</v>
      </c>
      <c r="T384" s="256">
        <f t="shared" si="92"/>
        <v>7.4434868593297097</v>
      </c>
      <c r="U384" s="364">
        <f t="shared" si="79"/>
        <v>35.299999997994099</v>
      </c>
    </row>
    <row r="385" spans="1:21" ht="11.25" x14ac:dyDescent="0.2">
      <c r="A385" s="234"/>
      <c r="B385" s="417">
        <v>35.399999997988402</v>
      </c>
      <c r="C385" s="130"/>
      <c r="D385" s="328">
        <f t="shared" si="80"/>
        <v>25.031580052581369</v>
      </c>
      <c r="E385" s="328">
        <f t="shared" si="81"/>
        <v>6.2657999992878938E-2</v>
      </c>
      <c r="F385" s="376">
        <f t="shared" si="82"/>
        <v>0.34909188418697168</v>
      </c>
      <c r="G385" s="316">
        <f t="shared" si="83"/>
        <v>0.63648983537006787</v>
      </c>
      <c r="H385" s="316">
        <f t="shared" si="84"/>
        <v>0.36351016462993213</v>
      </c>
      <c r="I385" s="316"/>
      <c r="J385" s="316">
        <f t="shared" si="85"/>
        <v>9.8776083661157976E-2</v>
      </c>
      <c r="K385" s="316">
        <f t="shared" si="86"/>
        <v>0.53934197095734571</v>
      </c>
      <c r="L385" s="121"/>
      <c r="M385" s="325">
        <f t="shared" si="87"/>
        <v>13.124552646989628</v>
      </c>
      <c r="N385" s="283">
        <f t="shared" si="88"/>
        <v>7.4710125678747232</v>
      </c>
      <c r="O385" s="378"/>
      <c r="P385" s="532">
        <f t="shared" si="89"/>
        <v>2.7528389891550376E-2</v>
      </c>
      <c r="Q385" s="520">
        <f t="shared" si="90"/>
        <v>-2.752838989154327E-2</v>
      </c>
      <c r="R385" s="313"/>
      <c r="S385" s="256">
        <f t="shared" si="91"/>
        <v>13.124552646989628</v>
      </c>
      <c r="T385" s="256">
        <f t="shared" si="92"/>
        <v>7.4710125678747232</v>
      </c>
      <c r="U385" s="364">
        <f t="shared" si="79"/>
        <v>35.399999997988402</v>
      </c>
    </row>
    <row r="386" spans="1:21" ht="11.25" x14ac:dyDescent="0.2">
      <c r="A386" s="234"/>
      <c r="B386" s="417">
        <v>35.499999997982698</v>
      </c>
      <c r="C386" s="130"/>
      <c r="D386" s="328">
        <f t="shared" si="80"/>
        <v>25.102290730695991</v>
      </c>
      <c r="E386" s="328">
        <f t="shared" si="81"/>
        <v>6.3012499992838589E-2</v>
      </c>
      <c r="F386" s="376">
        <f t="shared" si="82"/>
        <v>0.34881463762282938</v>
      </c>
      <c r="G386" s="316">
        <f t="shared" si="83"/>
        <v>0.63638576320968698</v>
      </c>
      <c r="H386" s="316">
        <f t="shared" si="84"/>
        <v>0.36361423679031302</v>
      </c>
      <c r="I386" s="316"/>
      <c r="J386" s="316">
        <f t="shared" si="85"/>
        <v>9.7791730315869463E-2</v>
      </c>
      <c r="K386" s="316">
        <f t="shared" si="86"/>
        <v>0.53895116291976053</v>
      </c>
      <c r="L386" s="121"/>
      <c r="M386" s="325">
        <f t="shared" si="87"/>
        <v>13.152081036881178</v>
      </c>
      <c r="N386" s="283">
        <f t="shared" si="88"/>
        <v>7.4985409577662665</v>
      </c>
      <c r="O386" s="378"/>
      <c r="P386" s="532">
        <f t="shared" si="89"/>
        <v>2.7531035192822628E-2</v>
      </c>
      <c r="Q386" s="520">
        <f t="shared" si="90"/>
        <v>-2.7531035192822628E-2</v>
      </c>
      <c r="R386" s="313"/>
      <c r="S386" s="256">
        <f t="shared" si="91"/>
        <v>13.152081036881178</v>
      </c>
      <c r="T386" s="256">
        <f t="shared" si="92"/>
        <v>7.4985409577662665</v>
      </c>
      <c r="U386" s="364">
        <f t="shared" si="79"/>
        <v>35.499999997982698</v>
      </c>
    </row>
    <row r="387" spans="1:21" ht="11.25" x14ac:dyDescent="0.2">
      <c r="A387" s="234"/>
      <c r="B387" s="417">
        <v>35.599999997977001</v>
      </c>
      <c r="C387" s="130"/>
      <c r="D387" s="328">
        <f t="shared" si="80"/>
        <v>25.173001408810617</v>
      </c>
      <c r="E387" s="328">
        <f t="shared" si="81"/>
        <v>6.3367999992798116E-2</v>
      </c>
      <c r="F387" s="376">
        <f t="shared" si="82"/>
        <v>0.34854093487865712</v>
      </c>
      <c r="G387" s="316">
        <f t="shared" si="83"/>
        <v>0.63628301144714294</v>
      </c>
      <c r="H387" s="316">
        <f t="shared" si="84"/>
        <v>0.36371698855285706</v>
      </c>
      <c r="I387" s="316"/>
      <c r="J387" s="316">
        <f t="shared" si="85"/>
        <v>9.6810920790550925E-2</v>
      </c>
      <c r="K387" s="316">
        <f t="shared" si="86"/>
        <v>0.53856172443069328</v>
      </c>
      <c r="L387" s="121"/>
      <c r="M387" s="325">
        <f t="shared" si="87"/>
        <v>13.179612072074001</v>
      </c>
      <c r="N387" s="283">
        <f t="shared" si="88"/>
        <v>7.5260719929590891</v>
      </c>
      <c r="O387" s="378"/>
      <c r="P387" s="532">
        <f t="shared" si="89"/>
        <v>2.7533644806752022E-2</v>
      </c>
      <c r="Q387" s="520">
        <f t="shared" si="90"/>
        <v>-2.7533644806766233E-2</v>
      </c>
      <c r="R387" s="313"/>
      <c r="S387" s="256">
        <f t="shared" si="91"/>
        <v>13.179612072074001</v>
      </c>
      <c r="T387" s="256">
        <f t="shared" si="92"/>
        <v>7.5260719929590891</v>
      </c>
      <c r="U387" s="364">
        <f t="shared" si="79"/>
        <v>35.599999997977001</v>
      </c>
    </row>
    <row r="388" spans="1:21" ht="11.25" x14ac:dyDescent="0.2">
      <c r="A388" s="234"/>
      <c r="B388" s="417">
        <v>35.699999997971297</v>
      </c>
      <c r="C388" s="130"/>
      <c r="D388" s="328">
        <f t="shared" si="80"/>
        <v>25.243712086925239</v>
      </c>
      <c r="E388" s="328">
        <f t="shared" si="81"/>
        <v>6.3724499992757533E-2</v>
      </c>
      <c r="F388" s="376">
        <f t="shared" si="82"/>
        <v>0.34827074617445564</v>
      </c>
      <c r="G388" s="316">
        <f t="shared" si="83"/>
        <v>0.63618156928868919</v>
      </c>
      <c r="H388" s="316">
        <f t="shared" si="84"/>
        <v>0.36381843071131081</v>
      </c>
      <c r="I388" s="316"/>
      <c r="J388" s="316">
        <f t="shared" si="85"/>
        <v>9.5833625305203229E-2</v>
      </c>
      <c r="K388" s="316">
        <f t="shared" si="86"/>
        <v>0.53817364443802496</v>
      </c>
      <c r="L388" s="121"/>
      <c r="M388" s="325">
        <f t="shared" si="87"/>
        <v>13.207145716880753</v>
      </c>
      <c r="N388" s="283">
        <f t="shared" si="88"/>
        <v>7.5536056377658554</v>
      </c>
      <c r="O388" s="378"/>
      <c r="P388" s="532">
        <f t="shared" si="89"/>
        <v>2.7536219086201186E-2</v>
      </c>
      <c r="Q388" s="520">
        <f t="shared" si="90"/>
        <v>-2.7536219086186975E-2</v>
      </c>
      <c r="R388" s="313"/>
      <c r="S388" s="256">
        <f t="shared" si="91"/>
        <v>13.207145716880753</v>
      </c>
      <c r="T388" s="256">
        <f t="shared" si="92"/>
        <v>7.5536056377658554</v>
      </c>
      <c r="U388" s="364">
        <f t="shared" si="79"/>
        <v>35.699999997971297</v>
      </c>
    </row>
    <row r="389" spans="1:21" ht="11.25" x14ac:dyDescent="0.2">
      <c r="A389" s="234"/>
      <c r="B389" s="417">
        <v>35.7999999979656</v>
      </c>
      <c r="C389" s="130"/>
      <c r="D389" s="328">
        <f t="shared" si="80"/>
        <v>25.314422765039865</v>
      </c>
      <c r="E389" s="328">
        <f t="shared" si="81"/>
        <v>6.408199999271684E-2</v>
      </c>
      <c r="F389" s="376">
        <f t="shared" si="82"/>
        <v>0.34800404206296232</v>
      </c>
      <c r="G389" s="316">
        <f t="shared" si="83"/>
        <v>0.63608142605592366</v>
      </c>
      <c r="H389" s="316">
        <f t="shared" si="84"/>
        <v>0.36391857394407634</v>
      </c>
      <c r="I389" s="316"/>
      <c r="J389" s="316">
        <f t="shared" si="85"/>
        <v>9.4859814412563692E-2</v>
      </c>
      <c r="K389" s="316">
        <f t="shared" si="86"/>
        <v>0.53778691200803197</v>
      </c>
      <c r="L389" s="121"/>
      <c r="M389" s="325">
        <f t="shared" si="87"/>
        <v>13.234681935966954</v>
      </c>
      <c r="N389" s="283">
        <f t="shared" si="88"/>
        <v>7.5811418568520423</v>
      </c>
      <c r="O389" s="378"/>
      <c r="P389" s="532">
        <f t="shared" si="89"/>
        <v>2.7538758379421324E-2</v>
      </c>
      <c r="Q389" s="520">
        <f t="shared" si="90"/>
        <v>-2.7538758379421324E-2</v>
      </c>
      <c r="R389" s="313"/>
      <c r="S389" s="256">
        <f t="shared" si="91"/>
        <v>13.234681935966954</v>
      </c>
      <c r="T389" s="256">
        <f t="shared" si="92"/>
        <v>7.5811418568520423</v>
      </c>
      <c r="U389" s="364">
        <f t="shared" si="79"/>
        <v>35.7999999979656</v>
      </c>
    </row>
    <row r="390" spans="1:21" ht="11.25" x14ac:dyDescent="0.2">
      <c r="A390" s="234"/>
      <c r="B390" s="417">
        <v>35.899999997959902</v>
      </c>
      <c r="C390" s="130"/>
      <c r="D390" s="328">
        <f t="shared" si="80"/>
        <v>25.385133443154491</v>
      </c>
      <c r="E390" s="328">
        <f t="shared" si="81"/>
        <v>6.4440499992676051E-2</v>
      </c>
      <c r="F390" s="376">
        <f t="shared" si="82"/>
        <v>0.34774079342501807</v>
      </c>
      <c r="G390" s="316">
        <f t="shared" si="83"/>
        <v>0.63598257118426538</v>
      </c>
      <c r="H390" s="316">
        <f t="shared" si="84"/>
        <v>0.36401742881573462</v>
      </c>
      <c r="I390" s="316"/>
      <c r="J390" s="316">
        <f t="shared" si="85"/>
        <v>9.3889458993473174E-2</v>
      </c>
      <c r="K390" s="316">
        <f t="shared" si="86"/>
        <v>0.53740151632382349</v>
      </c>
      <c r="L390" s="121"/>
      <c r="M390" s="325">
        <f t="shared" si="87"/>
        <v>13.262220694346375</v>
      </c>
      <c r="N390" s="283">
        <f t="shared" si="88"/>
        <v>7.6086806152314637</v>
      </c>
      <c r="O390" s="378"/>
      <c r="P390" s="532">
        <f t="shared" si="89"/>
        <v>2.7541263029860374E-2</v>
      </c>
      <c r="Q390" s="520">
        <f t="shared" si="90"/>
        <v>-2.7541263029860374E-2</v>
      </c>
      <c r="R390" s="313"/>
      <c r="S390" s="256">
        <f t="shared" si="91"/>
        <v>13.262220694346375</v>
      </c>
      <c r="T390" s="256">
        <f t="shared" si="92"/>
        <v>7.6086806152314637</v>
      </c>
      <c r="U390" s="364">
        <f t="shared" si="79"/>
        <v>35.899999997959902</v>
      </c>
    </row>
    <row r="391" spans="1:21" ht="11.25" x14ac:dyDescent="0.2">
      <c r="A391" s="234"/>
      <c r="B391" s="417">
        <v>35.999999997954198</v>
      </c>
      <c r="C391" s="130"/>
      <c r="D391" s="328">
        <f t="shared" si="80"/>
        <v>25.455844121269113</v>
      </c>
      <c r="E391" s="328">
        <f t="shared" si="81"/>
        <v>6.479999999263511E-2</v>
      </c>
      <c r="F391" s="376">
        <f t="shared" si="82"/>
        <v>0.34748097146501006</v>
      </c>
      <c r="G391" s="316">
        <f t="shared" si="83"/>
        <v>0.63588499422145506</v>
      </c>
      <c r="H391" s="316">
        <f t="shared" si="84"/>
        <v>0.36411500577854494</v>
      </c>
      <c r="I391" s="316"/>
      <c r="J391" s="316">
        <f t="shared" si="85"/>
        <v>9.2922530252318947E-2</v>
      </c>
      <c r="K391" s="316">
        <f t="shared" si="86"/>
        <v>0.53701744668380313</v>
      </c>
      <c r="L391" s="121"/>
      <c r="M391" s="325">
        <f t="shared" si="87"/>
        <v>13.289761957376236</v>
      </c>
      <c r="N391" s="283">
        <f t="shared" si="88"/>
        <v>7.636221878261324</v>
      </c>
      <c r="O391" s="378"/>
      <c r="P391" s="532">
        <f t="shared" si="89"/>
        <v>2.7543733376319324E-2</v>
      </c>
      <c r="Q391" s="520">
        <f t="shared" si="90"/>
        <v>-2.7543733376319324E-2</v>
      </c>
      <c r="R391" s="313"/>
      <c r="S391" s="256">
        <f t="shared" si="91"/>
        <v>13.289761957376236</v>
      </c>
      <c r="T391" s="256">
        <f t="shared" si="92"/>
        <v>7.636221878261324</v>
      </c>
      <c r="U391" s="364">
        <f t="shared" si="79"/>
        <v>35.999999997954198</v>
      </c>
    </row>
    <row r="392" spans="1:21" ht="11.25" x14ac:dyDescent="0.2">
      <c r="A392" s="234"/>
      <c r="B392" s="417">
        <v>36.099999997948501</v>
      </c>
      <c r="C392" s="130"/>
      <c r="D392" s="328">
        <f t="shared" si="80"/>
        <v>25.526554799383739</v>
      </c>
      <c r="E392" s="328">
        <f t="shared" si="81"/>
        <v>6.5160499992594087E-2</v>
      </c>
      <c r="F392" s="376">
        <f t="shared" si="82"/>
        <v>0.34722454770639027</v>
      </c>
      <c r="G392" s="316">
        <f t="shared" si="83"/>
        <v>0.6357886848260782</v>
      </c>
      <c r="H392" s="316">
        <f t="shared" si="84"/>
        <v>0.3642113151739218</v>
      </c>
      <c r="I392" s="316"/>
      <c r="J392" s="316">
        <f t="shared" si="85"/>
        <v>9.1958999712552891E-2</v>
      </c>
      <c r="K392" s="316">
        <f t="shared" si="86"/>
        <v>0.5366346925001555</v>
      </c>
      <c r="L392" s="121"/>
      <c r="M392" s="325">
        <f t="shared" si="87"/>
        <v>13.317305690752555</v>
      </c>
      <c r="N392" s="283">
        <f t="shared" si="88"/>
        <v>7.6637656116376434</v>
      </c>
      <c r="O392" s="378"/>
      <c r="P392" s="532">
        <f t="shared" si="89"/>
        <v>2.7546169753144056E-2</v>
      </c>
      <c r="Q392" s="520">
        <f t="shared" si="90"/>
        <v>-2.7546169753151162E-2</v>
      </c>
      <c r="R392" s="313"/>
      <c r="S392" s="256">
        <f t="shared" si="91"/>
        <v>13.317305690752555</v>
      </c>
      <c r="T392" s="256">
        <f t="shared" si="92"/>
        <v>7.6637656116376434</v>
      </c>
      <c r="U392" s="364">
        <f t="shared" si="79"/>
        <v>36.099999997948501</v>
      </c>
    </row>
    <row r="393" spans="1:21" ht="11.25" x14ac:dyDescent="0.2">
      <c r="A393" s="234"/>
      <c r="B393" s="417">
        <v>36.199999997942797</v>
      </c>
      <c r="C393" s="130"/>
      <c r="D393" s="328">
        <f t="shared" si="80"/>
        <v>25.597265477498361</v>
      </c>
      <c r="E393" s="328">
        <f t="shared" si="81"/>
        <v>6.5521999992552912E-2</v>
      </c>
      <c r="F393" s="376">
        <f t="shared" si="82"/>
        <v>0.34697149398726884</v>
      </c>
      <c r="G393" s="316">
        <f t="shared" si="83"/>
        <v>0.63569363276611246</v>
      </c>
      <c r="H393" s="316">
        <f t="shared" si="84"/>
        <v>0.36430636723388754</v>
      </c>
      <c r="I393" s="316"/>
      <c r="J393" s="316">
        <f t="shared" si="85"/>
        <v>9.0998839212285243E-2</v>
      </c>
      <c r="K393" s="316">
        <f t="shared" si="86"/>
        <v>0.53625324329735413</v>
      </c>
      <c r="L393" s="121"/>
      <c r="M393" s="325">
        <f t="shared" si="87"/>
        <v>13.344851860505699</v>
      </c>
      <c r="N393" s="283">
        <f t="shared" si="88"/>
        <v>7.6913117813907945</v>
      </c>
      <c r="O393" s="378"/>
      <c r="P393" s="532">
        <f t="shared" si="89"/>
        <v>2.7548572490083245E-2</v>
      </c>
      <c r="Q393" s="520">
        <f t="shared" si="90"/>
        <v>-2.754857249007614E-2</v>
      </c>
      <c r="R393" s="313"/>
      <c r="S393" s="256">
        <f t="shared" si="91"/>
        <v>13.344851860505699</v>
      </c>
      <c r="T393" s="256">
        <f t="shared" si="92"/>
        <v>7.6913117813907945</v>
      </c>
      <c r="U393" s="364">
        <f t="shared" si="79"/>
        <v>36.199999997942797</v>
      </c>
    </row>
    <row r="394" spans="1:21" ht="11.25" x14ac:dyDescent="0.2">
      <c r="A394" s="234"/>
      <c r="B394" s="417">
        <v>36.2999999979371</v>
      </c>
      <c r="C394" s="130"/>
      <c r="D394" s="328">
        <f t="shared" si="80"/>
        <v>25.667976155612987</v>
      </c>
      <c r="E394" s="328">
        <f t="shared" si="81"/>
        <v>6.5884499992511669E-2</v>
      </c>
      <c r="F394" s="376">
        <f t="shared" si="82"/>
        <v>0.3467217824560796</v>
      </c>
      <c r="G394" s="316">
        <f t="shared" si="83"/>
        <v>0.63559982791749625</v>
      </c>
      <c r="H394" s="316">
        <f t="shared" si="84"/>
        <v>0.36440017208250375</v>
      </c>
      <c r="I394" s="316"/>
      <c r="J394" s="316">
        <f t="shared" si="85"/>
        <v>9.0042020899949726E-2</v>
      </c>
      <c r="K394" s="316">
        <f t="shared" si="86"/>
        <v>0.53587308871069561</v>
      </c>
      <c r="L394" s="121"/>
      <c r="M394" s="325">
        <f t="shared" si="87"/>
        <v>13.372400432995782</v>
      </c>
      <c r="N394" s="283">
        <f t="shared" si="88"/>
        <v>7.7188603538808707</v>
      </c>
      <c r="O394" s="378"/>
      <c r="P394" s="532">
        <f t="shared" si="89"/>
        <v>2.7550941912551252E-2</v>
      </c>
      <c r="Q394" s="520">
        <f t="shared" si="90"/>
        <v>-2.7550941912551252E-2</v>
      </c>
      <c r="R394" s="313"/>
      <c r="S394" s="256">
        <f t="shared" si="91"/>
        <v>13.372400432995782</v>
      </c>
      <c r="T394" s="256">
        <f t="shared" si="92"/>
        <v>7.7188603538808707</v>
      </c>
      <c r="U394" s="364">
        <f t="shared" si="79"/>
        <v>36.2999999979371</v>
      </c>
    </row>
    <row r="395" spans="1:21" ht="11.25" x14ac:dyDescent="0.2">
      <c r="A395" s="234"/>
      <c r="B395" s="417">
        <v>36.399999997931403</v>
      </c>
      <c r="C395" s="130"/>
      <c r="D395" s="328">
        <f t="shared" si="80"/>
        <v>25.738686833727613</v>
      </c>
      <c r="E395" s="328">
        <f t="shared" si="81"/>
        <v>6.6247999992470316E-2</v>
      </c>
      <c r="F395" s="376">
        <f t="shared" si="82"/>
        <v>0.34647538556731761</v>
      </c>
      <c r="G395" s="316">
        <f t="shared" si="83"/>
        <v>0.63550726026272075</v>
      </c>
      <c r="H395" s="316">
        <f t="shared" si="84"/>
        <v>0.36449273973727925</v>
      </c>
      <c r="I395" s="316"/>
      <c r="J395" s="316">
        <f t="shared" si="85"/>
        <v>8.9088517230041464E-2</v>
      </c>
      <c r="K395" s="316">
        <f t="shared" si="86"/>
        <v>0.53549421848485346</v>
      </c>
      <c r="L395" s="121"/>
      <c r="M395" s="325">
        <f t="shared" si="87"/>
        <v>13.399951374908333</v>
      </c>
      <c r="N395" s="283">
        <f t="shared" si="88"/>
        <v>7.7464112957934219</v>
      </c>
      <c r="O395" s="378"/>
      <c r="P395" s="532">
        <f t="shared" si="89"/>
        <v>2.7553278341578391E-2</v>
      </c>
      <c r="Q395" s="520">
        <f t="shared" si="90"/>
        <v>-2.7553278341585496E-2</v>
      </c>
      <c r="R395" s="313"/>
      <c r="S395" s="256">
        <f t="shared" si="91"/>
        <v>13.399951374908333</v>
      </c>
      <c r="T395" s="256">
        <f t="shared" si="92"/>
        <v>7.7464112957934219</v>
      </c>
      <c r="U395" s="364">
        <f t="shared" si="79"/>
        <v>36.399999997931403</v>
      </c>
    </row>
    <row r="396" spans="1:21" ht="11.25" x14ac:dyDescent="0.2">
      <c r="A396" s="234"/>
      <c r="B396" s="417">
        <v>36.499999997925698</v>
      </c>
      <c r="C396" s="130"/>
      <c r="D396" s="328">
        <f t="shared" si="80"/>
        <v>25.809397511842235</v>
      </c>
      <c r="E396" s="328">
        <f t="shared" si="81"/>
        <v>6.6612499992428797E-2</v>
      </c>
      <c r="F396" s="376">
        <f t="shared" si="82"/>
        <v>0.34623227607734652</v>
      </c>
      <c r="G396" s="316">
        <f t="shared" si="83"/>
        <v>0.63541591988944235</v>
      </c>
      <c r="H396" s="316">
        <f t="shared" si="84"/>
        <v>0.36458408011055765</v>
      </c>
      <c r="I396" s="316"/>
      <c r="J396" s="316">
        <f t="shared" si="85"/>
        <v>8.8138300958924165E-2</v>
      </c>
      <c r="K396" s="316">
        <f t="shared" si="86"/>
        <v>0.53511662247245617</v>
      </c>
      <c r="L396" s="121"/>
      <c r="M396" s="325">
        <f t="shared" si="87"/>
        <v>13.427504653249912</v>
      </c>
      <c r="N396" s="283">
        <f t="shared" si="88"/>
        <v>7.7739645741350074</v>
      </c>
      <c r="O396" s="378"/>
      <c r="P396" s="532">
        <f t="shared" si="89"/>
        <v>2.7555582093931719E-2</v>
      </c>
      <c r="Q396" s="520">
        <f t="shared" si="90"/>
        <v>-2.7555582093938824E-2</v>
      </c>
      <c r="R396" s="313"/>
      <c r="S396" s="256">
        <f t="shared" si="91"/>
        <v>13.427504653249912</v>
      </c>
      <c r="T396" s="256">
        <f t="shared" si="92"/>
        <v>7.7739645741350074</v>
      </c>
      <c r="U396" s="364">
        <f t="shared" si="79"/>
        <v>36.499999997925698</v>
      </c>
    </row>
    <row r="397" spans="1:21" ht="11.25" x14ac:dyDescent="0.2">
      <c r="A397" s="234"/>
      <c r="B397" s="417">
        <v>36.599999997920001</v>
      </c>
      <c r="C397" s="130"/>
      <c r="D397" s="328">
        <f t="shared" si="80"/>
        <v>25.880108189956861</v>
      </c>
      <c r="E397" s="328">
        <f t="shared" si="81"/>
        <v>6.697799999238721E-2</v>
      </c>
      <c r="F397" s="376">
        <f t="shared" si="82"/>
        <v>0.3459924270402745</v>
      </c>
      <c r="G397" s="316">
        <f t="shared" si="83"/>
        <v>0.63532579698911773</v>
      </c>
      <c r="H397" s="316">
        <f t="shared" si="84"/>
        <v>0.36467420301088227</v>
      </c>
      <c r="I397" s="316"/>
      <c r="J397" s="316">
        <f t="shared" si="85"/>
        <v>8.7191345140705867E-2</v>
      </c>
      <c r="K397" s="316">
        <f t="shared" si="86"/>
        <v>0.53474029063268669</v>
      </c>
      <c r="L397" s="121"/>
      <c r="M397" s="325">
        <f t="shared" si="87"/>
        <v>13.455060235343844</v>
      </c>
      <c r="N397" s="283">
        <f t="shared" si="88"/>
        <v>7.8015201562289462</v>
      </c>
      <c r="O397" s="378"/>
      <c r="P397" s="532">
        <f t="shared" si="89"/>
        <v>2.7557853482171879E-2</v>
      </c>
      <c r="Q397" s="520">
        <f t="shared" si="90"/>
        <v>-2.7557853482164774E-2</v>
      </c>
      <c r="R397" s="313"/>
      <c r="S397" s="256">
        <f t="shared" si="91"/>
        <v>13.455060235343844</v>
      </c>
      <c r="T397" s="256">
        <f t="shared" si="92"/>
        <v>7.8015201562289462</v>
      </c>
      <c r="U397" s="364">
        <f t="shared" si="79"/>
        <v>36.599999997920001</v>
      </c>
    </row>
    <row r="398" spans="1:21" ht="11.25" x14ac:dyDescent="0.2">
      <c r="A398" s="234"/>
      <c r="B398" s="417">
        <v>36.699999997914297</v>
      </c>
      <c r="C398" s="130"/>
      <c r="D398" s="328">
        <f t="shared" si="80"/>
        <v>25.95081886807148</v>
      </c>
      <c r="E398" s="328">
        <f t="shared" si="81"/>
        <v>6.7344499992345458E-2</v>
      </c>
      <c r="F398" s="376">
        <f t="shared" si="82"/>
        <v>0.34575581180389819</v>
      </c>
      <c r="G398" s="316">
        <f t="shared" si="83"/>
        <v>0.63523688185565896</v>
      </c>
      <c r="H398" s="316">
        <f t="shared" si="84"/>
        <v>0.36476311814434104</v>
      </c>
      <c r="I398" s="316"/>
      <c r="J398" s="316">
        <f t="shared" si="85"/>
        <v>8.6247623123183403E-2</v>
      </c>
      <c r="K398" s="316">
        <f t="shared" si="86"/>
        <v>0.53436521302990292</v>
      </c>
      <c r="L398" s="121"/>
      <c r="M398" s="325">
        <f t="shared" si="87"/>
        <v>13.482618088826015</v>
      </c>
      <c r="N398" s="283">
        <f t="shared" si="88"/>
        <v>7.829078009711111</v>
      </c>
      <c r="O398" s="378"/>
      <c r="P398" s="532">
        <f t="shared" si="89"/>
        <v>2.7560092814724158E-2</v>
      </c>
      <c r="Q398" s="520">
        <f t="shared" si="90"/>
        <v>-2.7560092814724158E-2</v>
      </c>
      <c r="R398" s="313"/>
      <c r="S398" s="256">
        <f t="shared" si="91"/>
        <v>13.482618088826015</v>
      </c>
      <c r="T398" s="256">
        <f t="shared" si="92"/>
        <v>7.829078009711111</v>
      </c>
      <c r="U398" s="364">
        <f t="shared" si="79"/>
        <v>36.699999997914297</v>
      </c>
    </row>
    <row r="399" spans="1:21" ht="11.25" x14ac:dyDescent="0.2">
      <c r="A399" s="234"/>
      <c r="B399" s="417">
        <v>36.7999999979086</v>
      </c>
      <c r="C399" s="130"/>
      <c r="D399" s="328">
        <f t="shared" si="80"/>
        <v>26.021529546186109</v>
      </c>
      <c r="E399" s="328">
        <f t="shared" si="81"/>
        <v>6.7711999992303651E-2</v>
      </c>
      <c r="F399" s="376">
        <f t="shared" si="82"/>
        <v>0.34552240400571188</v>
      </c>
      <c r="G399" s="316">
        <f t="shared" si="83"/>
        <v>0.63514916488411011</v>
      </c>
      <c r="H399" s="316">
        <f t="shared" si="84"/>
        <v>0.36485083511588989</v>
      </c>
      <c r="I399" s="316"/>
      <c r="J399" s="316">
        <f t="shared" si="85"/>
        <v>8.5307108543850818E-2</v>
      </c>
      <c r="K399" s="316">
        <f t="shared" si="86"/>
        <v>0.53399137983227984</v>
      </c>
      <c r="L399" s="121"/>
      <c r="M399" s="325">
        <f t="shared" si="87"/>
        <v>13.51017818164074</v>
      </c>
      <c r="N399" s="283">
        <f t="shared" si="88"/>
        <v>7.8566381025258352</v>
      </c>
      <c r="O399" s="378"/>
      <c r="P399" s="532">
        <f t="shared" si="89"/>
        <v>2.7562300395949535E-2</v>
      </c>
      <c r="Q399" s="520">
        <f t="shared" si="90"/>
        <v>-2.756230039594243E-2</v>
      </c>
      <c r="R399" s="313"/>
      <c r="S399" s="256">
        <f t="shared" si="91"/>
        <v>13.51017818164074</v>
      </c>
      <c r="T399" s="256">
        <f t="shared" si="92"/>
        <v>7.8566381025258352</v>
      </c>
      <c r="U399" s="364">
        <f t="shared" si="79"/>
        <v>36.7999999979086</v>
      </c>
    </row>
    <row r="400" spans="1:21" ht="11.25" x14ac:dyDescent="0.2">
      <c r="A400" s="234"/>
      <c r="B400" s="417">
        <v>36.899999997902903</v>
      </c>
      <c r="C400" s="130"/>
      <c r="D400" s="328">
        <f t="shared" si="80"/>
        <v>26.092240224300735</v>
      </c>
      <c r="E400" s="328">
        <f t="shared" si="81"/>
        <v>6.808049999226172E-2</v>
      </c>
      <c r="F400" s="376">
        <f t="shared" si="82"/>
        <v>0.34529217756898212</v>
      </c>
      <c r="G400" s="316">
        <f t="shared" si="83"/>
        <v>0.63506263656934325</v>
      </c>
      <c r="H400" s="316">
        <f t="shared" si="84"/>
        <v>0.36493736343065675</v>
      </c>
      <c r="I400" s="316"/>
      <c r="J400" s="316">
        <f t="shared" si="85"/>
        <v>8.4369775325974783E-2</v>
      </c>
      <c r="K400" s="316">
        <f t="shared" si="86"/>
        <v>0.53361878131047269</v>
      </c>
      <c r="L400" s="121"/>
      <c r="M400" s="325">
        <f t="shared" si="87"/>
        <v>13.537740482036689</v>
      </c>
      <c r="N400" s="283">
        <f t="shared" si="88"/>
        <v>7.8842004029217776</v>
      </c>
      <c r="O400" s="378"/>
      <c r="P400" s="532">
        <f t="shared" si="89"/>
        <v>2.7564476526180215E-2</v>
      </c>
      <c r="Q400" s="520">
        <f t="shared" si="90"/>
        <v>-2.7564476526180215E-2</v>
      </c>
      <c r="R400" s="313"/>
      <c r="S400" s="256">
        <f t="shared" si="91"/>
        <v>13.537740482036689</v>
      </c>
      <c r="T400" s="256">
        <f t="shared" si="92"/>
        <v>7.8842004029217776</v>
      </c>
      <c r="U400" s="364">
        <f t="shared" si="79"/>
        <v>36.899999997902903</v>
      </c>
    </row>
    <row r="401" spans="1:21" ht="11.25" x14ac:dyDescent="0.2">
      <c r="A401" s="234"/>
      <c r="B401" s="417">
        <v>36.999999997897199</v>
      </c>
      <c r="C401" s="130"/>
      <c r="D401" s="328">
        <f t="shared" si="80"/>
        <v>26.162950902415353</v>
      </c>
      <c r="E401" s="328">
        <f t="shared" si="81"/>
        <v>6.8449999992219637E-2</v>
      </c>
      <c r="F401" s="376">
        <f t="shared" si="82"/>
        <v>0.34506510669888646</v>
      </c>
      <c r="G401" s="316">
        <f t="shared" si="83"/>
        <v>0.63497728750477489</v>
      </c>
      <c r="H401" s="316">
        <f t="shared" si="84"/>
        <v>0.36502271249522511</v>
      </c>
      <c r="I401" s="316"/>
      <c r="J401" s="316">
        <f t="shared" si="85"/>
        <v>8.3435597674732909E-2</v>
      </c>
      <c r="K401" s="316">
        <f t="shared" si="86"/>
        <v>0.53324740783629954</v>
      </c>
      <c r="L401" s="121"/>
      <c r="M401" s="325">
        <f t="shared" si="87"/>
        <v>13.565304958562869</v>
      </c>
      <c r="N401" s="283">
        <f t="shared" si="88"/>
        <v>7.9117648794479578</v>
      </c>
      <c r="O401" s="378"/>
      <c r="P401" s="532">
        <f t="shared" si="89"/>
        <v>2.7566621501840416E-2</v>
      </c>
      <c r="Q401" s="520">
        <f t="shared" si="90"/>
        <v>-2.7566621501847521E-2</v>
      </c>
      <c r="R401" s="313"/>
      <c r="S401" s="256">
        <f t="shared" si="91"/>
        <v>13.565304958562869</v>
      </c>
      <c r="T401" s="256">
        <f t="shared" si="92"/>
        <v>7.9117648794479578</v>
      </c>
      <c r="U401" s="364">
        <f t="shared" si="79"/>
        <v>36.999999997897199</v>
      </c>
    </row>
    <row r="402" spans="1:21" ht="11.25" x14ac:dyDescent="0.2">
      <c r="A402" s="234"/>
      <c r="B402" s="417">
        <v>37.099999997891501</v>
      </c>
      <c r="C402" s="130"/>
      <c r="D402" s="328">
        <f t="shared" si="80"/>
        <v>26.233661580529983</v>
      </c>
      <c r="E402" s="328">
        <f t="shared" si="81"/>
        <v>6.8820499992177472E-2</v>
      </c>
      <c r="F402" s="376">
        <f t="shared" si="82"/>
        <v>0.34484116587871355</v>
      </c>
      <c r="G402" s="316">
        <f t="shared" si="83"/>
        <v>0.63489310838110213</v>
      </c>
      <c r="H402" s="316">
        <f t="shared" si="84"/>
        <v>0.36510689161889787</v>
      </c>
      <c r="I402" s="316"/>
      <c r="J402" s="316">
        <f t="shared" si="85"/>
        <v>8.2504550073413729E-2</v>
      </c>
      <c r="K402" s="316">
        <f t="shared" si="86"/>
        <v>0.53287724988144503</v>
      </c>
      <c r="L402" s="121"/>
      <c r="M402" s="325">
        <f t="shared" si="87"/>
        <v>13.59287158006471</v>
      </c>
      <c r="N402" s="283">
        <f t="shared" si="88"/>
        <v>7.9393315009498053</v>
      </c>
      <c r="O402" s="378"/>
      <c r="P402" s="532">
        <f t="shared" si="89"/>
        <v>2.7568735615410844E-2</v>
      </c>
      <c r="Q402" s="520">
        <f t="shared" si="90"/>
        <v>-2.7568735615403739E-2</v>
      </c>
      <c r="R402" s="313"/>
      <c r="S402" s="256">
        <f t="shared" si="91"/>
        <v>13.59287158006471</v>
      </c>
      <c r="T402" s="256">
        <f t="shared" si="92"/>
        <v>7.9393315009498053</v>
      </c>
      <c r="U402" s="364">
        <f t="shared" si="79"/>
        <v>37.099999997891501</v>
      </c>
    </row>
    <row r="403" spans="1:21" ht="11.25" x14ac:dyDescent="0.2">
      <c r="A403" s="234"/>
      <c r="B403" s="417">
        <v>37.199999997885797</v>
      </c>
      <c r="C403" s="130"/>
      <c r="D403" s="328">
        <f t="shared" si="80"/>
        <v>26.304372258644602</v>
      </c>
      <c r="E403" s="328">
        <f t="shared" si="81"/>
        <v>6.919199999213517E-2</v>
      </c>
      <c r="F403" s="376">
        <f t="shared" si="82"/>
        <v>0.34462032986612529</v>
      </c>
      <c r="G403" s="316">
        <f t="shared" si="83"/>
        <v>0.63481008998505717</v>
      </c>
      <c r="H403" s="316">
        <f t="shared" si="84"/>
        <v>0.36518991001494283</v>
      </c>
      <c r="I403" s="316"/>
      <c r="J403" s="316">
        <f t="shared" si="85"/>
        <v>8.1576607279679247E-2</v>
      </c>
      <c r="K403" s="316">
        <f t="shared" si="86"/>
        <v>0.53250829801618305</v>
      </c>
      <c r="L403" s="121"/>
      <c r="M403" s="325">
        <f t="shared" si="87"/>
        <v>13.620440315680121</v>
      </c>
      <c r="N403" s="283">
        <f t="shared" si="88"/>
        <v>7.9669002365652091</v>
      </c>
      <c r="O403" s="378"/>
      <c r="P403" s="532">
        <f t="shared" si="89"/>
        <v>2.7570819155577908E-2</v>
      </c>
      <c r="Q403" s="520">
        <f t="shared" si="90"/>
        <v>-2.7570819155585014E-2</v>
      </c>
      <c r="R403" s="313"/>
      <c r="S403" s="256">
        <f t="shared" si="91"/>
        <v>13.620440315680121</v>
      </c>
      <c r="T403" s="256">
        <f t="shared" si="92"/>
        <v>7.9669002365652091</v>
      </c>
      <c r="U403" s="364">
        <f t="shared" si="79"/>
        <v>37.199999997885797</v>
      </c>
    </row>
    <row r="404" spans="1:21" ht="11.25" x14ac:dyDescent="0.2">
      <c r="A404" s="234"/>
      <c r="B404" s="417">
        <v>37.2999999978801</v>
      </c>
      <c r="C404" s="130"/>
      <c r="D404" s="328">
        <f t="shared" si="80"/>
        <v>26.375082936759227</v>
      </c>
      <c r="E404" s="328">
        <f t="shared" si="81"/>
        <v>6.9564499992092771E-2</v>
      </c>
      <c r="F404" s="376">
        <f t="shared" si="82"/>
        <v>0.34440257368947896</v>
      </c>
      <c r="G404" s="316">
        <f t="shared" si="83"/>
        <v>0.63472822319818178</v>
      </c>
      <c r="H404" s="316">
        <f t="shared" si="84"/>
        <v>0.36527177680181822</v>
      </c>
      <c r="I404" s="316"/>
      <c r="J404" s="316">
        <f t="shared" si="85"/>
        <v>8.0651744321886709E-2</v>
      </c>
      <c r="K404" s="316">
        <f t="shared" si="86"/>
        <v>0.53214054290811896</v>
      </c>
      <c r="L404" s="121"/>
      <c r="M404" s="325">
        <f t="shared" si="87"/>
        <v>13.648011134835698</v>
      </c>
      <c r="N404" s="283">
        <f t="shared" si="88"/>
        <v>7.9944710557207941</v>
      </c>
      <c r="O404" s="378"/>
      <c r="P404" s="532">
        <f t="shared" si="89"/>
        <v>2.7572872407326088E-2</v>
      </c>
      <c r="Q404" s="520">
        <f t="shared" si="90"/>
        <v>-2.7572872407318982E-2</v>
      </c>
      <c r="R404" s="313"/>
      <c r="S404" s="256">
        <f t="shared" si="91"/>
        <v>13.648011134835698</v>
      </c>
      <c r="T404" s="256">
        <f t="shared" si="92"/>
        <v>7.9944710557207941</v>
      </c>
      <c r="U404" s="364">
        <f t="shared" si="79"/>
        <v>37.2999999978801</v>
      </c>
    </row>
    <row r="405" spans="1:21" ht="11.25" x14ac:dyDescent="0.2">
      <c r="A405" s="234"/>
      <c r="B405" s="417">
        <v>37.399999997874403</v>
      </c>
      <c r="C405" s="130"/>
      <c r="D405" s="328">
        <f t="shared" si="80"/>
        <v>26.445793614873857</v>
      </c>
      <c r="E405" s="328">
        <f t="shared" si="81"/>
        <v>6.9937999992050262E-2</v>
      </c>
      <c r="F405" s="376">
        <f t="shared" si="82"/>
        <v>0.34418787264420803</v>
      </c>
      <c r="G405" s="316">
        <f t="shared" si="83"/>
        <v>0.63464749899561956</v>
      </c>
      <c r="H405" s="316">
        <f t="shared" si="84"/>
        <v>0.36535250100438044</v>
      </c>
      <c r="I405" s="316"/>
      <c r="J405" s="316">
        <f t="shared" si="85"/>
        <v>7.9729936495469445E-2</v>
      </c>
      <c r="K405" s="316">
        <f t="shared" si="86"/>
        <v>0.53177397532095083</v>
      </c>
      <c r="L405" s="121"/>
      <c r="M405" s="325">
        <f t="shared" si="87"/>
        <v>13.675584007243025</v>
      </c>
      <c r="N405" s="283">
        <f t="shared" si="88"/>
        <v>8.0220439281281131</v>
      </c>
      <c r="O405" s="378"/>
      <c r="P405" s="532">
        <f t="shared" si="89"/>
        <v>2.7574895651831355E-2</v>
      </c>
      <c r="Q405" s="520">
        <f t="shared" si="90"/>
        <v>-2.757489565183846E-2</v>
      </c>
      <c r="R405" s="313"/>
      <c r="S405" s="256">
        <f t="shared" si="91"/>
        <v>13.675584007243025</v>
      </c>
      <c r="T405" s="256">
        <f t="shared" si="92"/>
        <v>8.0220439281281131</v>
      </c>
      <c r="U405" s="364">
        <f t="shared" si="79"/>
        <v>37.399999997874403</v>
      </c>
    </row>
    <row r="406" spans="1:21" ht="11.25" x14ac:dyDescent="0.2">
      <c r="A406" s="234"/>
      <c r="B406" s="417">
        <v>37.499999997868699</v>
      </c>
      <c r="C406" s="130"/>
      <c r="D406" s="328">
        <f t="shared" si="80"/>
        <v>26.516504292988476</v>
      </c>
      <c r="E406" s="328">
        <f t="shared" si="81"/>
        <v>7.0312499992007615E-2</v>
      </c>
      <c r="F406" s="376">
        <f t="shared" si="82"/>
        <v>0.34397620228926179</v>
      </c>
      <c r="G406" s="316">
        <f t="shared" si="83"/>
        <v>0.63456790844492705</v>
      </c>
      <c r="H406" s="316">
        <f t="shared" si="84"/>
        <v>0.36543209155507295</v>
      </c>
      <c r="I406" s="316"/>
      <c r="J406" s="316">
        <f t="shared" si="85"/>
        <v>7.8811159359377048E-2</v>
      </c>
      <c r="K406" s="316">
        <f t="shared" si="86"/>
        <v>0.53140858611324993</v>
      </c>
      <c r="L406" s="121"/>
      <c r="M406" s="325">
        <f t="shared" si="87"/>
        <v>13.703158902894856</v>
      </c>
      <c r="N406" s="283">
        <f t="shared" si="88"/>
        <v>8.0496188237799515</v>
      </c>
      <c r="O406" s="378"/>
      <c r="P406" s="532">
        <f t="shared" si="89"/>
        <v>2.7576889166660123E-2</v>
      </c>
      <c r="Q406" s="520">
        <f t="shared" si="90"/>
        <v>-2.7576889166653018E-2</v>
      </c>
      <c r="R406" s="313"/>
      <c r="S406" s="256">
        <f t="shared" si="91"/>
        <v>13.703158902894856</v>
      </c>
      <c r="T406" s="256">
        <f t="shared" si="92"/>
        <v>8.0496188237799515</v>
      </c>
      <c r="U406" s="364">
        <f t="shared" si="79"/>
        <v>37.499999997868699</v>
      </c>
    </row>
    <row r="407" spans="1:21" ht="11.25" x14ac:dyDescent="0.2">
      <c r="A407" s="234"/>
      <c r="B407" s="417">
        <v>37.599999997863002</v>
      </c>
      <c r="C407" s="130"/>
      <c r="D407" s="328">
        <f t="shared" si="80"/>
        <v>26.587214971103101</v>
      </c>
      <c r="E407" s="328">
        <f t="shared" si="81"/>
        <v>7.06879999919649E-2</v>
      </c>
      <c r="F407" s="376">
        <f t="shared" si="82"/>
        <v>0.34376753844360014</v>
      </c>
      <c r="G407" s="316">
        <f t="shared" si="83"/>
        <v>0.63448944270490149</v>
      </c>
      <c r="H407" s="316">
        <f t="shared" si="84"/>
        <v>0.36551055729509851</v>
      </c>
      <c r="I407" s="316"/>
      <c r="J407" s="316">
        <f t="shared" si="85"/>
        <v>7.7895388732569126E-2</v>
      </c>
      <c r="K407" s="316">
        <f t="shared" si="86"/>
        <v>0.53104436623725804</v>
      </c>
      <c r="L407" s="121"/>
      <c r="M407" s="325">
        <f t="shared" si="87"/>
        <v>13.730735792061516</v>
      </c>
      <c r="N407" s="283">
        <f t="shared" si="88"/>
        <v>8.0771957129466045</v>
      </c>
      <c r="O407" s="378"/>
      <c r="P407" s="532">
        <f t="shared" si="89"/>
        <v>2.75788532258332E-2</v>
      </c>
      <c r="Q407" s="520">
        <f t="shared" si="90"/>
        <v>-2.75788532258332E-2</v>
      </c>
      <c r="R407" s="313"/>
      <c r="S407" s="256">
        <f t="shared" si="91"/>
        <v>13.730735792061516</v>
      </c>
      <c r="T407" s="256">
        <f t="shared" si="92"/>
        <v>8.0771957129466045</v>
      </c>
      <c r="U407" s="364">
        <f t="shared" si="79"/>
        <v>37.599999997863002</v>
      </c>
    </row>
    <row r="408" spans="1:21" ht="11.25" x14ac:dyDescent="0.2">
      <c r="A408" s="234"/>
      <c r="B408" s="417">
        <v>37.699999997857297</v>
      </c>
      <c r="C408" s="130"/>
      <c r="D408" s="328">
        <f t="shared" si="80"/>
        <v>26.657925649217724</v>
      </c>
      <c r="E408" s="328">
        <f t="shared" si="81"/>
        <v>7.1064499991922006E-2</v>
      </c>
      <c r="F408" s="376">
        <f t="shared" si="82"/>
        <v>0.34356185718274601</v>
      </c>
      <c r="G408" s="316">
        <f t="shared" si="83"/>
        <v>0.63441209302442803</v>
      </c>
      <c r="H408" s="316">
        <f t="shared" si="84"/>
        <v>0.36558790697557197</v>
      </c>
      <c r="I408" s="316"/>
      <c r="J408" s="316">
        <f t="shared" si="85"/>
        <v>7.6982600690568781E-2</v>
      </c>
      <c r="K408" s="316">
        <f t="shared" si="86"/>
        <v>0.53068130673770453</v>
      </c>
      <c r="L408" s="121"/>
      <c r="M408" s="325">
        <f t="shared" si="87"/>
        <v>13.758314645287349</v>
      </c>
      <c r="N408" s="283">
        <f t="shared" si="88"/>
        <v>8.1047745661724377</v>
      </c>
      <c r="O408" s="378"/>
      <c r="P408" s="532">
        <f t="shared" si="89"/>
        <v>2.7580788099818676E-2</v>
      </c>
      <c r="Q408" s="520">
        <f t="shared" si="90"/>
        <v>-2.7580788099825782E-2</v>
      </c>
      <c r="R408" s="313"/>
      <c r="S408" s="256">
        <f t="shared" si="91"/>
        <v>13.758314645287349</v>
      </c>
      <c r="T408" s="256">
        <f t="shared" si="92"/>
        <v>8.1047745661724377</v>
      </c>
      <c r="U408" s="364">
        <f t="shared" si="79"/>
        <v>37.699999997857297</v>
      </c>
    </row>
    <row r="409" spans="1:21" ht="11.25" x14ac:dyDescent="0.2">
      <c r="A409" s="234"/>
      <c r="B409" s="417">
        <v>37.7999999978517</v>
      </c>
      <c r="C409" s="130"/>
      <c r="D409" s="328">
        <f t="shared" si="80"/>
        <v>26.728636327332421</v>
      </c>
      <c r="E409" s="328">
        <f t="shared" si="81"/>
        <v>7.1441999991879432E-2</v>
      </c>
      <c r="F409" s="376">
        <f t="shared" si="82"/>
        <v>0.34335913483539132</v>
      </c>
      <c r="G409" s="316">
        <f t="shared" si="83"/>
        <v>0.6343358507413428</v>
      </c>
      <c r="H409" s="316">
        <f t="shared" si="84"/>
        <v>0.3656641492586572</v>
      </c>
      <c r="I409" s="316"/>
      <c r="J409" s="316">
        <f t="shared" si="85"/>
        <v>7.6072771562067099E-2</v>
      </c>
      <c r="K409" s="316">
        <f t="shared" si="86"/>
        <v>0.53031939875064016</v>
      </c>
      <c r="L409" s="121"/>
      <c r="M409" s="325">
        <f t="shared" si="87"/>
        <v>13.785895433387168</v>
      </c>
      <c r="N409" s="283">
        <f t="shared" si="88"/>
        <v>8.1323553542722635</v>
      </c>
      <c r="O409" s="378"/>
      <c r="P409" s="532">
        <f t="shared" si="89"/>
        <v>2.7582694055460877E-2</v>
      </c>
      <c r="Q409" s="520">
        <f t="shared" si="90"/>
        <v>-2.7582694055453771E-2</v>
      </c>
      <c r="R409" s="313"/>
      <c r="S409" s="256">
        <f t="shared" si="91"/>
        <v>13.785895433387168</v>
      </c>
      <c r="T409" s="256">
        <f t="shared" si="92"/>
        <v>8.1323553542722635</v>
      </c>
      <c r="U409" s="364">
        <f t="shared" si="79"/>
        <v>37.7999999978517</v>
      </c>
    </row>
    <row r="410" spans="1:21" ht="11.25" x14ac:dyDescent="0.2">
      <c r="A410" s="234"/>
      <c r="B410" s="417">
        <v>37.899999997845903</v>
      </c>
      <c r="C410" s="130"/>
      <c r="D410" s="328">
        <f t="shared" si="80"/>
        <v>26.799347005446975</v>
      </c>
      <c r="E410" s="328">
        <f t="shared" si="81"/>
        <v>7.182049999183597E-2</v>
      </c>
      <c r="F410" s="376">
        <f t="shared" si="82"/>
        <v>0.34315934798005782</v>
      </c>
      <c r="G410" s="316">
        <f t="shared" si="83"/>
        <v>0.63426070728131378</v>
      </c>
      <c r="H410" s="316">
        <f t="shared" si="84"/>
        <v>0.36573929271868622</v>
      </c>
      <c r="I410" s="316"/>
      <c r="J410" s="316">
        <f t="shared" si="85"/>
        <v>7.5165877925588043E-2</v>
      </c>
      <c r="K410" s="316">
        <f t="shared" si="86"/>
        <v>0.52995863350228978</v>
      </c>
      <c r="L410" s="121"/>
      <c r="M410" s="325">
        <f t="shared" si="87"/>
        <v>13.813478127442629</v>
      </c>
      <c r="N410" s="283">
        <f t="shared" si="88"/>
        <v>8.1599380483277173</v>
      </c>
      <c r="O410" s="378"/>
      <c r="P410" s="532">
        <f t="shared" si="89"/>
        <v>2.7584571356491949E-2</v>
      </c>
      <c r="Q410" s="520">
        <f t="shared" si="90"/>
        <v>-2.7584571356499055E-2</v>
      </c>
      <c r="R410" s="313"/>
      <c r="S410" s="256">
        <f t="shared" si="91"/>
        <v>13.813478127442629</v>
      </c>
      <c r="T410" s="256">
        <f t="shared" si="92"/>
        <v>8.1599380483277173</v>
      </c>
      <c r="U410" s="364">
        <f t="shared" si="79"/>
        <v>37.899999997845903</v>
      </c>
    </row>
    <row r="411" spans="1:21" ht="11.25" x14ac:dyDescent="0.2">
      <c r="A411" s="234"/>
      <c r="B411" s="417">
        <v>37.999999997840199</v>
      </c>
      <c r="C411" s="130"/>
      <c r="D411" s="328">
        <f t="shared" si="80"/>
        <v>26.870057683561598</v>
      </c>
      <c r="E411" s="328">
        <f t="shared" si="81"/>
        <v>7.219999999179276E-2</v>
      </c>
      <c r="F411" s="376">
        <f t="shared" si="82"/>
        <v>0.3429624734418078</v>
      </c>
      <c r="G411" s="316">
        <f t="shared" si="83"/>
        <v>0.63418665415673714</v>
      </c>
      <c r="H411" s="316">
        <f t="shared" si="84"/>
        <v>0.36581334584326286</v>
      </c>
      <c r="I411" s="316"/>
      <c r="J411" s="316">
        <f t="shared" si="85"/>
        <v>7.4261896606191813E-2</v>
      </c>
      <c r="K411" s="316">
        <f t="shared" si="86"/>
        <v>0.52959900230791757</v>
      </c>
      <c r="L411" s="121"/>
      <c r="M411" s="325">
        <f t="shared" si="87"/>
        <v>13.841062698799121</v>
      </c>
      <c r="N411" s="283">
        <f t="shared" si="88"/>
        <v>8.1875226196842164</v>
      </c>
      <c r="O411" s="378"/>
      <c r="P411" s="532">
        <f t="shared" si="89"/>
        <v>2.7586420262963429E-2</v>
      </c>
      <c r="Q411" s="520">
        <f t="shared" si="90"/>
        <v>-2.7586420262963429E-2</v>
      </c>
      <c r="R411" s="313"/>
      <c r="S411" s="256">
        <f t="shared" si="91"/>
        <v>13.841062698799121</v>
      </c>
      <c r="T411" s="256">
        <f t="shared" si="92"/>
        <v>8.1875226196842164</v>
      </c>
      <c r="U411" s="364">
        <f t="shared" si="79"/>
        <v>37.999999997840199</v>
      </c>
    </row>
    <row r="412" spans="1:21" ht="11.25" x14ac:dyDescent="0.2">
      <c r="A412" s="234"/>
      <c r="B412" s="417">
        <v>38.099999997834601</v>
      </c>
      <c r="C412" s="130"/>
      <c r="D412" s="328">
        <f t="shared" si="80"/>
        <v>26.940768361676295</v>
      </c>
      <c r="E412" s="328">
        <f t="shared" si="81"/>
        <v>7.2580499991749828E-2</v>
      </c>
      <c r="F412" s="376">
        <f t="shared" si="82"/>
        <v>0.34276848828901074</v>
      </c>
      <c r="G412" s="316">
        <f t="shared" si="83"/>
        <v>0.63411368296565196</v>
      </c>
      <c r="H412" s="316">
        <f t="shared" si="84"/>
        <v>0.36588631703434804</v>
      </c>
      <c r="I412" s="316"/>
      <c r="J412" s="316">
        <f t="shared" si="85"/>
        <v>7.3360804672247815E-2</v>
      </c>
      <c r="K412" s="316">
        <f t="shared" si="86"/>
        <v>0.52924049657071603</v>
      </c>
      <c r="L412" s="121"/>
      <c r="M412" s="325">
        <f t="shared" si="87"/>
        <v>13.868649119062084</v>
      </c>
      <c r="N412" s="283">
        <f t="shared" si="88"/>
        <v>8.2151090399471798</v>
      </c>
      <c r="O412" s="378"/>
      <c r="P412" s="532">
        <f t="shared" si="89"/>
        <v>2.7588241031686778E-2</v>
      </c>
      <c r="Q412" s="520">
        <f t="shared" si="90"/>
        <v>-2.7588241031679672E-2</v>
      </c>
      <c r="R412" s="313"/>
      <c r="S412" s="256">
        <f t="shared" si="91"/>
        <v>13.868649119062084</v>
      </c>
      <c r="T412" s="256">
        <f t="shared" si="92"/>
        <v>8.2151090399471798</v>
      </c>
      <c r="U412" s="364">
        <f t="shared" si="79"/>
        <v>38.099999997834601</v>
      </c>
    </row>
    <row r="413" spans="1:21" ht="11.25" x14ac:dyDescent="0.2">
      <c r="A413" s="234"/>
      <c r="B413" s="417">
        <v>38.199999997828897</v>
      </c>
      <c r="C413" s="130"/>
      <c r="D413" s="328">
        <f t="shared" si="80"/>
        <v>27.011479039790917</v>
      </c>
      <c r="E413" s="328">
        <f t="shared" si="81"/>
        <v>7.2961999991706397E-2</v>
      </c>
      <c r="F413" s="376">
        <f t="shared" si="82"/>
        <v>0.3425773698301583</v>
      </c>
      <c r="G413" s="316">
        <f t="shared" si="83"/>
        <v>0.63404178539066958</v>
      </c>
      <c r="H413" s="316">
        <f t="shared" si="84"/>
        <v>0.36595821460933042</v>
      </c>
      <c r="I413" s="316"/>
      <c r="J413" s="316">
        <f t="shared" si="85"/>
        <v>7.2462579432249152E-2</v>
      </c>
      <c r="K413" s="316">
        <f t="shared" si="86"/>
        <v>0.52888310778070724</v>
      </c>
      <c r="L413" s="121"/>
      <c r="M413" s="325">
        <f t="shared" si="87"/>
        <v>13.896237360093771</v>
      </c>
      <c r="N413" s="283">
        <f t="shared" si="88"/>
        <v>8.2426972809788595</v>
      </c>
      <c r="O413" s="378"/>
      <c r="P413" s="532">
        <f t="shared" si="89"/>
        <v>2.7590033916339962E-2</v>
      </c>
      <c r="Q413" s="520">
        <f t="shared" si="90"/>
        <v>-2.7590033916339962E-2</v>
      </c>
      <c r="R413" s="313"/>
      <c r="S413" s="256">
        <f t="shared" si="91"/>
        <v>13.896237360093771</v>
      </c>
      <c r="T413" s="256">
        <f t="shared" si="92"/>
        <v>8.2426972809788595</v>
      </c>
      <c r="U413" s="364">
        <f t="shared" si="79"/>
        <v>38.199999997828897</v>
      </c>
    </row>
    <row r="414" spans="1:21" ht="11.25" x14ac:dyDescent="0.2">
      <c r="A414" s="234"/>
      <c r="B414" s="417">
        <v>38.2999999978232</v>
      </c>
      <c r="C414" s="130"/>
      <c r="D414" s="328">
        <f t="shared" si="80"/>
        <v>27.082189717905543</v>
      </c>
      <c r="E414" s="328">
        <f t="shared" si="81"/>
        <v>7.3344499991662843E-2</v>
      </c>
      <c r="F414" s="376">
        <f t="shared" si="82"/>
        <v>0.34238909561072828</v>
      </c>
      <c r="G414" s="316">
        <f t="shared" si="83"/>
        <v>0.63397095319791918</v>
      </c>
      <c r="H414" s="316">
        <f t="shared" si="84"/>
        <v>0.36602904680208082</v>
      </c>
      <c r="I414" s="316"/>
      <c r="J414" s="316">
        <f t="shared" si="85"/>
        <v>7.1567198431672863E-2</v>
      </c>
      <c r="K414" s="316">
        <f t="shared" si="86"/>
        <v>0.5285268275136592</v>
      </c>
      <c r="L414" s="121"/>
      <c r="M414" s="325">
        <f t="shared" si="87"/>
        <v>13.923827394010111</v>
      </c>
      <c r="N414" s="283">
        <f t="shared" si="88"/>
        <v>8.2702873148951994</v>
      </c>
      <c r="O414" s="378"/>
      <c r="P414" s="532">
        <f t="shared" si="89"/>
        <v>2.7591799167211661E-2</v>
      </c>
      <c r="Q414" s="520">
        <f t="shared" si="90"/>
        <v>-2.7591799167225872E-2</v>
      </c>
      <c r="R414" s="313"/>
      <c r="S414" s="256">
        <f t="shared" si="91"/>
        <v>13.923827394010111</v>
      </c>
      <c r="T414" s="256">
        <f t="shared" si="92"/>
        <v>8.2702873148951994</v>
      </c>
      <c r="U414" s="364">
        <f t="shared" si="79"/>
        <v>38.2999999978232</v>
      </c>
    </row>
    <row r="415" spans="1:21" ht="11.25" x14ac:dyDescent="0.2">
      <c r="A415" s="234"/>
      <c r="B415" s="417">
        <v>38.399999997817503</v>
      </c>
      <c r="C415" s="130"/>
      <c r="D415" s="328">
        <f t="shared" si="80"/>
        <v>27.152900396020168</v>
      </c>
      <c r="E415" s="328">
        <f t="shared" si="81"/>
        <v>7.3727999991619206E-2</v>
      </c>
      <c r="F415" s="376">
        <f t="shared" si="82"/>
        <v>0.34220364341010046</v>
      </c>
      <c r="G415" s="316">
        <f t="shared" si="83"/>
        <v>0.63390117823600911</v>
      </c>
      <c r="H415" s="316">
        <f t="shared" si="84"/>
        <v>0.36609882176399089</v>
      </c>
      <c r="I415" s="316"/>
      <c r="J415" s="316">
        <f t="shared" si="85"/>
        <v>7.0674639449898768E-2</v>
      </c>
      <c r="K415" s="316">
        <f t="shared" si="86"/>
        <v>0.52817164743002198</v>
      </c>
      <c r="L415" s="121"/>
      <c r="M415" s="325">
        <f t="shared" si="87"/>
        <v>13.951419193177323</v>
      </c>
      <c r="N415" s="283">
        <f t="shared" si="88"/>
        <v>8.2978791140624253</v>
      </c>
      <c r="O415" s="378"/>
      <c r="P415" s="532">
        <f t="shared" si="89"/>
        <v>2.7593537031492588E-2</v>
      </c>
      <c r="Q415" s="520">
        <f t="shared" si="90"/>
        <v>-2.7593537031492588E-2</v>
      </c>
      <c r="R415" s="313"/>
      <c r="S415" s="256">
        <f t="shared" si="91"/>
        <v>13.951419193177323</v>
      </c>
      <c r="T415" s="256">
        <f t="shared" si="92"/>
        <v>8.2978791140624253</v>
      </c>
      <c r="U415" s="364">
        <f t="shared" ref="U415:U478" si="93">B415</f>
        <v>38.399999997817503</v>
      </c>
    </row>
    <row r="416" spans="1:21" ht="11.25" x14ac:dyDescent="0.2">
      <c r="A416" s="234"/>
      <c r="B416" s="417">
        <v>38.499999997811798</v>
      </c>
      <c r="C416" s="130"/>
      <c r="D416" s="328">
        <f t="shared" ref="D416:D479" si="94">B416*SQRT(E$8/360)</f>
        <v>27.223611074134791</v>
      </c>
      <c r="E416" s="328">
        <f t="shared" ref="E416:E479" si="95">((B416/100)^2)/2</f>
        <v>7.4112499991575417E-2</v>
      </c>
      <c r="F416" s="376">
        <f t="shared" ref="F416:F479" si="96">(LN($E$4/$E$5)+(($F$7-$F$6+E416)*$F$8))/(D416/100)</f>
        <v>0.34202099123851781</v>
      </c>
      <c r="G416" s="316">
        <f t="shared" ref="G416:G479" si="97">NORMSDIST(F416)</f>
        <v>0.63383245243500319</v>
      </c>
      <c r="H416" s="316">
        <f t="shared" ref="H416:H479" si="98">1-G416</f>
        <v>0.36616754756499681</v>
      </c>
      <c r="I416" s="316"/>
      <c r="J416" s="316">
        <f t="shared" ref="J416:J479" si="99">F416-(D416/100)</f>
        <v>6.978488049716991E-2</v>
      </c>
      <c r="K416" s="316">
        <f t="shared" ref="K416:K479" si="100">NORMSDIST(J416)</f>
        <v>0.52781755927387652</v>
      </c>
      <c r="L416" s="121"/>
      <c r="M416" s="325">
        <f t="shared" ref="M416:M479" si="101">($E$4*$G$6*G416)-($E$5*$G$7*K416)</f>
        <v>13.979012730208815</v>
      </c>
      <c r="N416" s="283">
        <f t="shared" ref="N416:N479" si="102">M416+($E$5*$G$7)-($E$4*$G$6)</f>
        <v>8.3254726510939179</v>
      </c>
      <c r="O416" s="378"/>
      <c r="P416" s="532">
        <f t="shared" ref="P416:P479" si="103">M417-M416</f>
        <v>2.7595247753232854E-2</v>
      </c>
      <c r="Q416" s="520">
        <f t="shared" ref="Q416:Q479" si="104">-(N417-N416)</f>
        <v>-2.7595247753225749E-2</v>
      </c>
      <c r="R416" s="313"/>
      <c r="S416" s="256">
        <f t="shared" ref="S416:S479" si="105">M416</f>
        <v>13.979012730208815</v>
      </c>
      <c r="T416" s="256">
        <f t="shared" ref="T416:T479" si="106">N416</f>
        <v>8.3254726510939179</v>
      </c>
      <c r="U416" s="364">
        <f t="shared" si="93"/>
        <v>38.499999997811798</v>
      </c>
    </row>
    <row r="417" spans="1:21" ht="11.25" x14ac:dyDescent="0.2">
      <c r="A417" s="234"/>
      <c r="B417" s="417">
        <v>38.599999997806101</v>
      </c>
      <c r="C417" s="130"/>
      <c r="D417" s="328">
        <f t="shared" si="94"/>
        <v>27.294321752249417</v>
      </c>
      <c r="E417" s="328">
        <f t="shared" si="95"/>
        <v>7.4497999991531547E-2</v>
      </c>
      <c r="F417" s="376">
        <f t="shared" si="96"/>
        <v>0.34184111733409661</v>
      </c>
      <c r="G417" s="316">
        <f t="shared" si="97"/>
        <v>0.63376476780541269</v>
      </c>
      <c r="H417" s="316">
        <f t="shared" si="98"/>
        <v>0.36623523219458731</v>
      </c>
      <c r="I417" s="316"/>
      <c r="J417" s="316">
        <f t="shared" si="99"/>
        <v>6.8897899811602437E-2</v>
      </c>
      <c r="K417" s="316">
        <f t="shared" si="100"/>
        <v>0.52746455487190058</v>
      </c>
      <c r="L417" s="121"/>
      <c r="M417" s="325">
        <f t="shared" si="101"/>
        <v>14.006607977962048</v>
      </c>
      <c r="N417" s="283">
        <f t="shared" si="102"/>
        <v>8.3530678988471436</v>
      </c>
      <c r="O417" s="378"/>
      <c r="P417" s="532">
        <f t="shared" si="103"/>
        <v>2.7596931573405925E-2</v>
      </c>
      <c r="Q417" s="520">
        <f t="shared" si="104"/>
        <v>-2.759693157341303E-2</v>
      </c>
      <c r="R417" s="313"/>
      <c r="S417" s="256">
        <f t="shared" si="105"/>
        <v>14.006607977962048</v>
      </c>
      <c r="T417" s="256">
        <f t="shared" si="106"/>
        <v>8.3530678988471436</v>
      </c>
      <c r="U417" s="364">
        <f t="shared" si="93"/>
        <v>38.599999997806101</v>
      </c>
    </row>
    <row r="418" spans="1:21" ht="11.25" x14ac:dyDescent="0.2">
      <c r="A418" s="234"/>
      <c r="B418" s="417">
        <v>38.699999997800397</v>
      </c>
      <c r="C418" s="130"/>
      <c r="D418" s="328">
        <f t="shared" si="94"/>
        <v>27.365032430364035</v>
      </c>
      <c r="E418" s="328">
        <f t="shared" si="95"/>
        <v>7.4884499991487552E-2</v>
      </c>
      <c r="F418" s="376">
        <f t="shared" si="96"/>
        <v>0.34166400015988219</v>
      </c>
      <c r="G418" s="316">
        <f t="shared" si="97"/>
        <v>0.63369811643720275</v>
      </c>
      <c r="H418" s="316">
        <f t="shared" si="98"/>
        <v>0.36630188356279725</v>
      </c>
      <c r="I418" s="316"/>
      <c r="J418" s="316">
        <f t="shared" si="99"/>
        <v>6.8013675856241851E-2</v>
      </c>
      <c r="K418" s="316">
        <f t="shared" si="100"/>
        <v>0.52711262613234944</v>
      </c>
      <c r="L418" s="121"/>
      <c r="M418" s="325">
        <f t="shared" si="101"/>
        <v>14.034204909535454</v>
      </c>
      <c r="N418" s="283">
        <f t="shared" si="102"/>
        <v>8.3806648304205567</v>
      </c>
      <c r="O418" s="378"/>
      <c r="P418" s="532">
        <f t="shared" si="103"/>
        <v>2.7598588729986773E-2</v>
      </c>
      <c r="Q418" s="520">
        <f t="shared" si="104"/>
        <v>-2.7598588729972562E-2</v>
      </c>
      <c r="R418" s="313"/>
      <c r="S418" s="256">
        <f t="shared" si="105"/>
        <v>14.034204909535454</v>
      </c>
      <c r="T418" s="256">
        <f t="shared" si="106"/>
        <v>8.3806648304205567</v>
      </c>
      <c r="U418" s="364">
        <f t="shared" si="93"/>
        <v>38.699999997800397</v>
      </c>
    </row>
    <row r="419" spans="1:21" ht="11.25" x14ac:dyDescent="0.2">
      <c r="A419" s="234"/>
      <c r="B419" s="417">
        <v>38.7999999977947</v>
      </c>
      <c r="C419" s="130"/>
      <c r="D419" s="328">
        <f t="shared" si="94"/>
        <v>27.435743108478665</v>
      </c>
      <c r="E419" s="328">
        <f t="shared" si="95"/>
        <v>7.5271999991443433E-2</v>
      </c>
      <c r="F419" s="376">
        <f t="shared" si="96"/>
        <v>0.34148961840094993</v>
      </c>
      <c r="G419" s="316">
        <f t="shared" si="97"/>
        <v>0.63363249049881287</v>
      </c>
      <c r="H419" s="316">
        <f t="shared" si="98"/>
        <v>0.36636750950118713</v>
      </c>
      <c r="I419" s="316"/>
      <c r="J419" s="316">
        <f t="shared" si="99"/>
        <v>6.7132187316163272E-2</v>
      </c>
      <c r="K419" s="316">
        <f t="shared" si="100"/>
        <v>0.52676176504405015</v>
      </c>
      <c r="L419" s="121"/>
      <c r="M419" s="325">
        <f t="shared" si="101"/>
        <v>14.061803498265441</v>
      </c>
      <c r="N419" s="283">
        <f t="shared" si="102"/>
        <v>8.4082634191505292</v>
      </c>
      <c r="O419" s="378"/>
      <c r="P419" s="532">
        <f t="shared" si="103"/>
        <v>2.7600219457887931E-2</v>
      </c>
      <c r="Q419" s="520">
        <f t="shared" si="104"/>
        <v>-2.7600219457895037E-2</v>
      </c>
      <c r="R419" s="313"/>
      <c r="S419" s="256">
        <f t="shared" si="105"/>
        <v>14.061803498265441</v>
      </c>
      <c r="T419" s="256">
        <f t="shared" si="106"/>
        <v>8.4082634191505292</v>
      </c>
      <c r="U419" s="364">
        <f t="shared" si="93"/>
        <v>38.7999999977947</v>
      </c>
    </row>
    <row r="420" spans="1:21" ht="11.25" x14ac:dyDescent="0.2">
      <c r="A420" s="234"/>
      <c r="B420" s="417">
        <v>38.899999997789003</v>
      </c>
      <c r="C420" s="130"/>
      <c r="D420" s="328">
        <f t="shared" si="94"/>
        <v>27.506453786593291</v>
      </c>
      <c r="E420" s="328">
        <f t="shared" si="95"/>
        <v>7.5660499991399219E-2</v>
      </c>
      <c r="F420" s="376">
        <f t="shared" si="96"/>
        <v>0.34131795096155265</v>
      </c>
      <c r="G420" s="316">
        <f t="shared" si="97"/>
        <v>0.63356788223619309</v>
      </c>
      <c r="H420" s="316">
        <f t="shared" si="98"/>
        <v>0.36643211776380691</v>
      </c>
      <c r="I420" s="316"/>
      <c r="J420" s="316">
        <f t="shared" si="99"/>
        <v>6.6253413095619773E-2</v>
      </c>
      <c r="K420" s="316">
        <f t="shared" si="100"/>
        <v>0.52641196367541343</v>
      </c>
      <c r="L420" s="121"/>
      <c r="M420" s="325">
        <f t="shared" si="101"/>
        <v>14.089403717723329</v>
      </c>
      <c r="N420" s="283">
        <f t="shared" si="102"/>
        <v>8.4358636386084243</v>
      </c>
      <c r="O420" s="378"/>
      <c r="P420" s="532">
        <f t="shared" si="103"/>
        <v>2.7601823989101604E-2</v>
      </c>
      <c r="Q420" s="520">
        <f t="shared" si="104"/>
        <v>-2.7601823989101604E-2</v>
      </c>
      <c r="R420" s="313"/>
      <c r="S420" s="256">
        <f t="shared" si="105"/>
        <v>14.089403717723329</v>
      </c>
      <c r="T420" s="256">
        <f t="shared" si="106"/>
        <v>8.4358636386084243</v>
      </c>
      <c r="U420" s="364">
        <f t="shared" si="93"/>
        <v>38.899999997789003</v>
      </c>
    </row>
    <row r="421" spans="1:21" ht="11.25" x14ac:dyDescent="0.2">
      <c r="A421" s="234"/>
      <c r="B421" s="417">
        <v>38.999999997783299</v>
      </c>
      <c r="C421" s="130"/>
      <c r="D421" s="328">
        <f t="shared" si="94"/>
        <v>27.577164464707909</v>
      </c>
      <c r="E421" s="328">
        <f t="shared" si="95"/>
        <v>7.6049999991354852E-2</v>
      </c>
      <c r="F421" s="376">
        <f t="shared" si="96"/>
        <v>0.34114897696230895</v>
      </c>
      <c r="G421" s="316">
        <f t="shared" si="97"/>
        <v>0.63350428397185199</v>
      </c>
      <c r="H421" s="316">
        <f t="shared" si="98"/>
        <v>0.36649571602814801</v>
      </c>
      <c r="I421" s="316"/>
      <c r="J421" s="316">
        <f t="shared" si="99"/>
        <v>6.5377332315229852E-2</v>
      </c>
      <c r="K421" s="316">
        <f t="shared" si="100"/>
        <v>0.52606321417345669</v>
      </c>
      <c r="L421" s="121"/>
      <c r="M421" s="325">
        <f t="shared" si="101"/>
        <v>14.11700554171243</v>
      </c>
      <c r="N421" s="283">
        <f t="shared" si="102"/>
        <v>8.4634654625975259</v>
      </c>
      <c r="O421" s="378"/>
      <c r="P421" s="532">
        <f t="shared" si="103"/>
        <v>2.7603402552848877E-2</v>
      </c>
      <c r="Q421" s="520">
        <f t="shared" si="104"/>
        <v>-2.7603402552841771E-2</v>
      </c>
      <c r="R421" s="313"/>
      <c r="S421" s="256">
        <f t="shared" si="105"/>
        <v>14.11700554171243</v>
      </c>
      <c r="T421" s="256">
        <f t="shared" si="106"/>
        <v>8.4634654625975259</v>
      </c>
      <c r="U421" s="364">
        <f t="shared" si="93"/>
        <v>38.999999997783299</v>
      </c>
    </row>
    <row r="422" spans="1:21" ht="11.25" x14ac:dyDescent="0.2">
      <c r="A422" s="234"/>
      <c r="B422" s="417">
        <v>39.099999997777601</v>
      </c>
      <c r="C422" s="130"/>
      <c r="D422" s="328">
        <f t="shared" si="94"/>
        <v>27.647875142822539</v>
      </c>
      <c r="E422" s="328">
        <f t="shared" si="95"/>
        <v>7.6440499991310418E-2</v>
      </c>
      <c r="F422" s="376">
        <f t="shared" si="96"/>
        <v>0.34098267573743773</v>
      </c>
      <c r="G422" s="316">
        <f t="shared" si="97"/>
        <v>0.63344168810392143</v>
      </c>
      <c r="H422" s="316">
        <f t="shared" si="98"/>
        <v>0.36655831189607857</v>
      </c>
      <c r="I422" s="316"/>
      <c r="J422" s="316">
        <f t="shared" si="99"/>
        <v>6.4503924309212368E-2</v>
      </c>
      <c r="K422" s="316">
        <f t="shared" si="100"/>
        <v>0.52571550876284345</v>
      </c>
      <c r="L422" s="121"/>
      <c r="M422" s="325">
        <f t="shared" si="101"/>
        <v>14.144608944265279</v>
      </c>
      <c r="N422" s="283">
        <f t="shared" si="102"/>
        <v>8.4910688651503676</v>
      </c>
      <c r="O422" s="378"/>
      <c r="P422" s="532">
        <f t="shared" si="103"/>
        <v>2.7604955375302609E-2</v>
      </c>
      <c r="Q422" s="520">
        <f t="shared" si="104"/>
        <v>-2.7604955375309714E-2</v>
      </c>
      <c r="R422" s="313"/>
      <c r="S422" s="256">
        <f t="shared" si="105"/>
        <v>14.144608944265279</v>
      </c>
      <c r="T422" s="256">
        <f t="shared" si="106"/>
        <v>8.4910688651503676</v>
      </c>
      <c r="U422" s="364">
        <f t="shared" si="93"/>
        <v>39.099999997777601</v>
      </c>
    </row>
    <row r="423" spans="1:21" ht="11.25" x14ac:dyDescent="0.2">
      <c r="A423" s="234"/>
      <c r="B423" s="417">
        <v>39.199999997771897</v>
      </c>
      <c r="C423" s="130"/>
      <c r="D423" s="328">
        <f t="shared" si="94"/>
        <v>27.718585820937157</v>
      </c>
      <c r="E423" s="328">
        <f t="shared" si="95"/>
        <v>7.6831999991265831E-2</v>
      </c>
      <c r="F423" s="376">
        <f t="shared" si="96"/>
        <v>0.34081902683203308</v>
      </c>
      <c r="G423" s="316">
        <f t="shared" si="97"/>
        <v>0.6333800871052323</v>
      </c>
      <c r="H423" s="316">
        <f t="shared" si="98"/>
        <v>0.3666199128947677</v>
      </c>
      <c r="I423" s="316"/>
      <c r="J423" s="316">
        <f t="shared" si="99"/>
        <v>6.3633168622661496E-2</v>
      </c>
      <c r="K423" s="316">
        <f t="shared" si="100"/>
        <v>0.52536883974493587</v>
      </c>
      <c r="L423" s="121"/>
      <c r="M423" s="325">
        <f t="shared" si="101"/>
        <v>14.172213899640582</v>
      </c>
      <c r="N423" s="283">
        <f t="shared" si="102"/>
        <v>8.5186738205256773</v>
      </c>
      <c r="O423" s="378"/>
      <c r="P423" s="532">
        <f t="shared" si="103"/>
        <v>2.7606482679935596E-2</v>
      </c>
      <c r="Q423" s="520">
        <f t="shared" si="104"/>
        <v>-2.760648267992849E-2</v>
      </c>
      <c r="R423" s="313"/>
      <c r="S423" s="256">
        <f t="shared" si="105"/>
        <v>14.172213899640582</v>
      </c>
      <c r="T423" s="256">
        <f t="shared" si="106"/>
        <v>8.5186738205256773</v>
      </c>
      <c r="U423" s="364">
        <f t="shared" si="93"/>
        <v>39.199999997771897</v>
      </c>
    </row>
    <row r="424" spans="1:21" ht="11.25" x14ac:dyDescent="0.2">
      <c r="A424" s="234"/>
      <c r="B424" s="417">
        <v>39.2999999977662</v>
      </c>
      <c r="C424" s="130"/>
      <c r="D424" s="328">
        <f t="shared" si="94"/>
        <v>27.789296499051783</v>
      </c>
      <c r="E424" s="328">
        <f t="shared" si="95"/>
        <v>7.7224499991221163E-2</v>
      </c>
      <c r="F424" s="376">
        <f t="shared" si="96"/>
        <v>0.34065800999938145</v>
      </c>
      <c r="G424" s="316">
        <f t="shared" si="97"/>
        <v>0.63331947352240492</v>
      </c>
      <c r="H424" s="316">
        <f t="shared" si="98"/>
        <v>0.36668052647759508</v>
      </c>
      <c r="I424" s="316"/>
      <c r="J424" s="316">
        <f t="shared" si="99"/>
        <v>6.2765045008863596E-2</v>
      </c>
      <c r="K424" s="316">
        <f t="shared" si="100"/>
        <v>0.52502319949686138</v>
      </c>
      <c r="L424" s="121"/>
      <c r="M424" s="325">
        <f t="shared" si="101"/>
        <v>14.199820382320517</v>
      </c>
      <c r="N424" s="283">
        <f t="shared" si="102"/>
        <v>8.5462803032056058</v>
      </c>
      <c r="O424" s="378"/>
      <c r="P424" s="532">
        <f t="shared" si="103"/>
        <v>2.7607984687470832E-2</v>
      </c>
      <c r="Q424" s="520">
        <f t="shared" si="104"/>
        <v>-2.7607984687477938E-2</v>
      </c>
      <c r="R424" s="313"/>
      <c r="S424" s="256">
        <f t="shared" si="105"/>
        <v>14.199820382320517</v>
      </c>
      <c r="T424" s="256">
        <f t="shared" si="106"/>
        <v>8.5462803032056058</v>
      </c>
      <c r="U424" s="364">
        <f t="shared" si="93"/>
        <v>39.2999999977662</v>
      </c>
    </row>
    <row r="425" spans="1:21" ht="11.25" x14ac:dyDescent="0.2">
      <c r="A425" s="234"/>
      <c r="B425" s="417">
        <v>39.399999997760503</v>
      </c>
      <c r="C425" s="130"/>
      <c r="D425" s="328">
        <f t="shared" si="94"/>
        <v>27.860007177166409</v>
      </c>
      <c r="E425" s="328">
        <f t="shared" si="95"/>
        <v>7.7617999991176384E-2</v>
      </c>
      <c r="F425" s="376">
        <f t="shared" si="96"/>
        <v>0.34049960519831984</v>
      </c>
      <c r="G425" s="316">
        <f t="shared" si="97"/>
        <v>0.63325983997495261</v>
      </c>
      <c r="H425" s="316">
        <f t="shared" si="98"/>
        <v>0.36674016002504739</v>
      </c>
      <c r="I425" s="316"/>
      <c r="J425" s="316">
        <f t="shared" si="99"/>
        <v>6.1899533426655773E-2</v>
      </c>
      <c r="K425" s="316">
        <f t="shared" si="100"/>
        <v>0.52467858047059202</v>
      </c>
      <c r="L425" s="121"/>
      <c r="M425" s="325">
        <f t="shared" si="101"/>
        <v>14.227428367007988</v>
      </c>
      <c r="N425" s="283">
        <f t="shared" si="102"/>
        <v>8.5738882878930838</v>
      </c>
      <c r="O425" s="378"/>
      <c r="P425" s="532">
        <f t="shared" si="103"/>
        <v>2.7609461615838882E-2</v>
      </c>
      <c r="Q425" s="520">
        <f t="shared" si="104"/>
        <v>-2.7609461615838882E-2</v>
      </c>
      <c r="R425" s="313"/>
      <c r="S425" s="256">
        <f t="shared" si="105"/>
        <v>14.227428367007988</v>
      </c>
      <c r="T425" s="256">
        <f t="shared" si="106"/>
        <v>8.5738882878930838</v>
      </c>
      <c r="U425" s="364">
        <f t="shared" si="93"/>
        <v>39.399999997760503</v>
      </c>
    </row>
    <row r="426" spans="1:21" ht="11.25" x14ac:dyDescent="0.2">
      <c r="A426" s="234"/>
      <c r="B426" s="417">
        <v>39.499999997754799</v>
      </c>
      <c r="C426" s="130"/>
      <c r="D426" s="328">
        <f t="shared" si="94"/>
        <v>27.930717855281031</v>
      </c>
      <c r="E426" s="328">
        <f t="shared" si="95"/>
        <v>7.8012499991131454E-2</v>
      </c>
      <c r="F426" s="376">
        <f t="shared" si="96"/>
        <v>0.34034379259063363</v>
      </c>
      <c r="G426" s="316">
        <f t="shared" si="97"/>
        <v>0.63320117915439778</v>
      </c>
      <c r="H426" s="316">
        <f t="shared" si="98"/>
        <v>0.36679882084560222</v>
      </c>
      <c r="I426" s="316"/>
      <c r="J426" s="316">
        <f t="shared" si="99"/>
        <v>6.1036614037823345E-2</v>
      </c>
      <c r="K426" s="316">
        <f t="shared" si="100"/>
        <v>0.52433497519203809</v>
      </c>
      <c r="L426" s="121"/>
      <c r="M426" s="325">
        <f t="shared" si="101"/>
        <v>14.255037828623827</v>
      </c>
      <c r="N426" s="283">
        <f t="shared" si="102"/>
        <v>8.6014977495089227</v>
      </c>
      <c r="O426" s="378"/>
      <c r="P426" s="532">
        <f t="shared" si="103"/>
        <v>2.7610913680277349E-2</v>
      </c>
      <c r="Q426" s="520">
        <f t="shared" si="104"/>
        <v>-2.7610913680277349E-2</v>
      </c>
      <c r="R426" s="313"/>
      <c r="S426" s="256">
        <f t="shared" si="105"/>
        <v>14.255037828623827</v>
      </c>
      <c r="T426" s="256">
        <f t="shared" si="106"/>
        <v>8.6014977495089227</v>
      </c>
      <c r="U426" s="364">
        <f t="shared" si="93"/>
        <v>39.499999997754799</v>
      </c>
    </row>
    <row r="427" spans="1:21" ht="11.25" x14ac:dyDescent="0.2">
      <c r="A427" s="234"/>
      <c r="B427" s="417">
        <v>39.599999997749102</v>
      </c>
      <c r="C427" s="130"/>
      <c r="D427" s="328">
        <f t="shared" si="94"/>
        <v>28.001428533395657</v>
      </c>
      <c r="E427" s="328">
        <f t="shared" si="95"/>
        <v>7.8407999991086441E-2</v>
      </c>
      <c r="F427" s="376">
        <f t="shared" si="96"/>
        <v>0.34019055253849412</v>
      </c>
      <c r="G427" s="316">
        <f t="shared" si="97"/>
        <v>0.63314348382340047</v>
      </c>
      <c r="H427" s="316">
        <f t="shared" si="98"/>
        <v>0.36685651617659953</v>
      </c>
      <c r="I427" s="316"/>
      <c r="J427" s="316">
        <f t="shared" si="99"/>
        <v>6.0176267204537559E-2</v>
      </c>
      <c r="K427" s="316">
        <f t="shared" si="100"/>
        <v>0.52399237626015382</v>
      </c>
      <c r="L427" s="121"/>
      <c r="M427" s="325">
        <f t="shared" si="101"/>
        <v>14.282648742304104</v>
      </c>
      <c r="N427" s="283">
        <f t="shared" si="102"/>
        <v>8.6291086631892</v>
      </c>
      <c r="O427" s="378"/>
      <c r="P427" s="532">
        <f t="shared" si="103"/>
        <v>2.7612341093480097E-2</v>
      </c>
      <c r="Q427" s="520">
        <f t="shared" si="104"/>
        <v>-2.7612341093472992E-2</v>
      </c>
      <c r="R427" s="313"/>
      <c r="S427" s="256">
        <f t="shared" si="105"/>
        <v>14.282648742304104</v>
      </c>
      <c r="T427" s="256">
        <f t="shared" si="106"/>
        <v>8.6291086631892</v>
      </c>
      <c r="U427" s="364">
        <f t="shared" si="93"/>
        <v>39.599999997749102</v>
      </c>
    </row>
    <row r="428" spans="1:21" ht="11.25" x14ac:dyDescent="0.2">
      <c r="A428" s="234"/>
      <c r="B428" s="417">
        <v>39.699999997743397</v>
      </c>
      <c r="C428" s="130"/>
      <c r="D428" s="328">
        <f t="shared" si="94"/>
        <v>28.072139211510279</v>
      </c>
      <c r="E428" s="328">
        <f t="shared" si="95"/>
        <v>7.8804499991041277E-2</v>
      </c>
      <c r="F428" s="376">
        <f t="shared" si="96"/>
        <v>0.34003986560193505</v>
      </c>
      <c r="G428" s="316">
        <f t="shared" si="97"/>
        <v>0.63308674681490096</v>
      </c>
      <c r="H428" s="316">
        <f t="shared" si="98"/>
        <v>0.36691325318509904</v>
      </c>
      <c r="I428" s="316"/>
      <c r="J428" s="316">
        <f t="shared" si="99"/>
        <v>5.9318473486832279E-2</v>
      </c>
      <c r="K428" s="316">
        <f t="shared" si="100"/>
        <v>0.52365077634605695</v>
      </c>
      <c r="L428" s="121"/>
      <c r="M428" s="325">
        <f t="shared" si="101"/>
        <v>14.310261083397585</v>
      </c>
      <c r="N428" s="283">
        <f t="shared" si="102"/>
        <v>8.656721004282673</v>
      </c>
      <c r="O428" s="378"/>
      <c r="P428" s="532">
        <f t="shared" si="103"/>
        <v>2.761374406534145E-2</v>
      </c>
      <c r="Q428" s="520">
        <f t="shared" si="104"/>
        <v>-2.7613744065348556E-2</v>
      </c>
      <c r="R428" s="313"/>
      <c r="S428" s="256">
        <f t="shared" si="105"/>
        <v>14.310261083397585</v>
      </c>
      <c r="T428" s="256">
        <f t="shared" si="106"/>
        <v>8.656721004282673</v>
      </c>
      <c r="U428" s="364">
        <f t="shared" si="93"/>
        <v>39.699999997743397</v>
      </c>
    </row>
    <row r="429" spans="1:21" ht="11.25" x14ac:dyDescent="0.2">
      <c r="A429" s="234"/>
      <c r="B429" s="417">
        <v>39.7999999977377</v>
      </c>
      <c r="C429" s="130"/>
      <c r="D429" s="328">
        <f t="shared" si="94"/>
        <v>28.142849889624905</v>
      </c>
      <c r="E429" s="328">
        <f t="shared" si="95"/>
        <v>7.9201999990996044E-2</v>
      </c>
      <c r="F429" s="376">
        <f t="shared" si="96"/>
        <v>0.33989171253636652</v>
      </c>
      <c r="G429" s="316">
        <f t="shared" si="97"/>
        <v>0.63303096103127199</v>
      </c>
      <c r="H429" s="316">
        <f t="shared" si="98"/>
        <v>0.36696903896872801</v>
      </c>
      <c r="I429" s="316"/>
      <c r="J429" s="316">
        <f t="shared" si="99"/>
        <v>5.8463213640117473E-2</v>
      </c>
      <c r="K429" s="316">
        <f t="shared" si="100"/>
        <v>0.52331016819215981</v>
      </c>
      <c r="L429" s="121"/>
      <c r="M429" s="325">
        <f t="shared" si="101"/>
        <v>14.337874827462926</v>
      </c>
      <c r="N429" s="283">
        <f t="shared" si="102"/>
        <v>8.6843347483480215</v>
      </c>
      <c r="O429" s="378"/>
      <c r="P429" s="532">
        <f t="shared" si="103"/>
        <v>2.7615122803432257E-2</v>
      </c>
      <c r="Q429" s="520">
        <f t="shared" si="104"/>
        <v>-2.7615122803439363E-2</v>
      </c>
      <c r="R429" s="313"/>
      <c r="S429" s="256">
        <f t="shared" si="105"/>
        <v>14.337874827462926</v>
      </c>
      <c r="T429" s="256">
        <f t="shared" si="106"/>
        <v>8.6843347483480215</v>
      </c>
      <c r="U429" s="364">
        <f t="shared" si="93"/>
        <v>39.7999999977377</v>
      </c>
    </row>
    <row r="430" spans="1:21" ht="11.25" x14ac:dyDescent="0.2">
      <c r="A430" s="234"/>
      <c r="B430" s="417">
        <v>39.899999997732003</v>
      </c>
      <c r="C430" s="130"/>
      <c r="D430" s="328">
        <f t="shared" si="94"/>
        <v>28.213560567739531</v>
      </c>
      <c r="E430" s="328">
        <f t="shared" si="95"/>
        <v>7.9600499990950702E-2</v>
      </c>
      <c r="F430" s="376">
        <f t="shared" si="96"/>
        <v>0.33974607429012715</v>
      </c>
      <c r="G430" s="316">
        <f t="shared" si="97"/>
        <v>0.63297611944348608</v>
      </c>
      <c r="H430" s="316">
        <f t="shared" si="98"/>
        <v>0.36702388055651392</v>
      </c>
      <c r="I430" s="316"/>
      <c r="J430" s="316">
        <f t="shared" si="99"/>
        <v>5.7610468612731836E-2</v>
      </c>
      <c r="K430" s="316">
        <f t="shared" si="100"/>
        <v>0.52297054461131354</v>
      </c>
      <c r="L430" s="121"/>
      <c r="M430" s="325">
        <f t="shared" si="101"/>
        <v>14.365489950266358</v>
      </c>
      <c r="N430" s="283">
        <f t="shared" si="102"/>
        <v>8.7119498711514609</v>
      </c>
      <c r="O430" s="378"/>
      <c r="P430" s="532">
        <f t="shared" si="103"/>
        <v>2.7616477512559356E-2</v>
      </c>
      <c r="Q430" s="520">
        <f t="shared" si="104"/>
        <v>-2.7616477512552251E-2</v>
      </c>
      <c r="R430" s="313"/>
      <c r="S430" s="256">
        <f t="shared" si="105"/>
        <v>14.365489950266358</v>
      </c>
      <c r="T430" s="256">
        <f t="shared" si="106"/>
        <v>8.7119498711514609</v>
      </c>
      <c r="U430" s="364">
        <f t="shared" si="93"/>
        <v>39.899999997732003</v>
      </c>
    </row>
    <row r="431" spans="1:21" ht="11.25" x14ac:dyDescent="0.2">
      <c r="A431" s="234"/>
      <c r="B431" s="417">
        <v>39.999999997726299</v>
      </c>
      <c r="C431" s="130"/>
      <c r="D431" s="328">
        <f t="shared" si="94"/>
        <v>28.284271245854153</v>
      </c>
      <c r="E431" s="328">
        <f t="shared" si="95"/>
        <v>7.9999999990905193E-2</v>
      </c>
      <c r="F431" s="376">
        <f t="shared" si="96"/>
        <v>0.3396029320020717</v>
      </c>
      <c r="G431" s="316">
        <f t="shared" si="97"/>
        <v>0.63292221509029223</v>
      </c>
      <c r="H431" s="316">
        <f t="shared" si="98"/>
        <v>0.36707778490970777</v>
      </c>
      <c r="I431" s="316"/>
      <c r="J431" s="316">
        <f t="shared" si="99"/>
        <v>5.6760219543530166E-2</v>
      </c>
      <c r="K431" s="316">
        <f t="shared" si="100"/>
        <v>0.52263189848596403</v>
      </c>
      <c r="L431" s="121"/>
      <c r="M431" s="325">
        <f t="shared" si="101"/>
        <v>14.393106427778918</v>
      </c>
      <c r="N431" s="283">
        <f t="shared" si="102"/>
        <v>8.7395663486640132</v>
      </c>
      <c r="O431" s="378"/>
      <c r="P431" s="532">
        <f t="shared" si="103"/>
        <v>2.7617808395191901E-2</v>
      </c>
      <c r="Q431" s="520">
        <f t="shared" si="104"/>
        <v>-2.7617808395191901E-2</v>
      </c>
      <c r="R431" s="313"/>
      <c r="S431" s="256">
        <f t="shared" si="105"/>
        <v>14.393106427778918</v>
      </c>
      <c r="T431" s="256">
        <f t="shared" si="106"/>
        <v>8.7395663486640132</v>
      </c>
      <c r="U431" s="364">
        <f t="shared" si="93"/>
        <v>39.999999997726299</v>
      </c>
    </row>
    <row r="432" spans="1:21" ht="11.25" x14ac:dyDescent="0.2">
      <c r="A432" s="234"/>
      <c r="B432" s="417">
        <v>40.099999997720602</v>
      </c>
      <c r="C432" s="130"/>
      <c r="D432" s="328">
        <f t="shared" si="94"/>
        <v>28.354981923968779</v>
      </c>
      <c r="E432" s="328">
        <f t="shared" si="95"/>
        <v>8.0400499990859617E-2</v>
      </c>
      <c r="F432" s="376">
        <f t="shared" si="96"/>
        <v>0.33946226699919652</v>
      </c>
      <c r="G432" s="316">
        <f t="shared" si="97"/>
        <v>0.63286924107740616</v>
      </c>
      <c r="H432" s="316">
        <f t="shared" si="98"/>
        <v>0.36713075892259384</v>
      </c>
      <c r="I432" s="316"/>
      <c r="J432" s="316">
        <f t="shared" si="99"/>
        <v>5.591244775950871E-2</v>
      </c>
      <c r="K432" s="316">
        <f t="shared" si="100"/>
        <v>0.52229422276732063</v>
      </c>
      <c r="L432" s="121"/>
      <c r="M432" s="325">
        <f t="shared" si="101"/>
        <v>14.420724236174109</v>
      </c>
      <c r="N432" s="283">
        <f t="shared" si="102"/>
        <v>8.7671841570592051</v>
      </c>
      <c r="O432" s="378"/>
      <c r="P432" s="532">
        <f t="shared" si="103"/>
        <v>2.7619115651226878E-2</v>
      </c>
      <c r="Q432" s="520">
        <f t="shared" si="104"/>
        <v>-2.7619115651219772E-2</v>
      </c>
      <c r="R432" s="313"/>
      <c r="S432" s="256">
        <f t="shared" si="105"/>
        <v>14.420724236174109</v>
      </c>
      <c r="T432" s="256">
        <f t="shared" si="106"/>
        <v>8.7671841570592051</v>
      </c>
      <c r="U432" s="364">
        <f t="shared" si="93"/>
        <v>40.099999997720602</v>
      </c>
    </row>
    <row r="433" spans="1:21" ht="11.25" x14ac:dyDescent="0.2">
      <c r="A433" s="234"/>
      <c r="B433" s="417">
        <v>40.199999997714897</v>
      </c>
      <c r="C433" s="130"/>
      <c r="D433" s="328">
        <f t="shared" si="94"/>
        <v>28.425692602083402</v>
      </c>
      <c r="E433" s="328">
        <f t="shared" si="95"/>
        <v>8.0801999990813889E-2</v>
      </c>
      <c r="F433" s="376">
        <f t="shared" si="96"/>
        <v>0.33932406079429872</v>
      </c>
      <c r="G433" s="316">
        <f t="shared" si="97"/>
        <v>0.6328171905767106</v>
      </c>
      <c r="H433" s="316">
        <f t="shared" si="98"/>
        <v>0.3671828094232894</v>
      </c>
      <c r="I433" s="316"/>
      <c r="J433" s="316">
        <f t="shared" si="99"/>
        <v>5.5067134773464699E-2</v>
      </c>
      <c r="K433" s="316">
        <f t="shared" si="100"/>
        <v>0.52195751047453554</v>
      </c>
      <c r="L433" s="121"/>
      <c r="M433" s="325">
        <f t="shared" si="101"/>
        <v>14.448343351825336</v>
      </c>
      <c r="N433" s="283">
        <f t="shared" si="102"/>
        <v>8.7948032727104248</v>
      </c>
      <c r="O433" s="378"/>
      <c r="P433" s="532">
        <f t="shared" si="103"/>
        <v>2.7620399478230695E-2</v>
      </c>
      <c r="Q433" s="520">
        <f t="shared" si="104"/>
        <v>-2.76203994782378E-2</v>
      </c>
      <c r="R433" s="313"/>
      <c r="S433" s="256">
        <f t="shared" si="105"/>
        <v>14.448343351825336</v>
      </c>
      <c r="T433" s="256">
        <f t="shared" si="106"/>
        <v>8.7948032727104248</v>
      </c>
      <c r="U433" s="364">
        <f t="shared" si="93"/>
        <v>40.199999997714897</v>
      </c>
    </row>
    <row r="434" spans="1:21" ht="11.25" x14ac:dyDescent="0.2">
      <c r="A434" s="234"/>
      <c r="B434" s="417">
        <v>40.2999999977092</v>
      </c>
      <c r="C434" s="130"/>
      <c r="D434" s="328">
        <f t="shared" si="94"/>
        <v>28.496403280198027</v>
      </c>
      <c r="E434" s="328">
        <f t="shared" si="95"/>
        <v>8.1204499990768078E-2</v>
      </c>
      <c r="F434" s="376">
        <f t="shared" si="96"/>
        <v>0.33918829508367115</v>
      </c>
      <c r="G434" s="316">
        <f t="shared" si="97"/>
        <v>0.63276605682546816</v>
      </c>
      <c r="H434" s="316">
        <f t="shared" si="98"/>
        <v>0.36723394317453184</v>
      </c>
      <c r="I434" s="316"/>
      <c r="J434" s="316">
        <f t="shared" si="99"/>
        <v>5.422426228169086E-2</v>
      </c>
      <c r="K434" s="316">
        <f t="shared" si="100"/>
        <v>0.52162175469389593</v>
      </c>
      <c r="L434" s="121"/>
      <c r="M434" s="325">
        <f t="shared" si="101"/>
        <v>14.475963751303567</v>
      </c>
      <c r="N434" s="283">
        <f t="shared" si="102"/>
        <v>8.8224236721886626</v>
      </c>
      <c r="O434" s="378"/>
      <c r="P434" s="532">
        <f t="shared" si="103"/>
        <v>2.762166007134681E-2</v>
      </c>
      <c r="Q434" s="520">
        <f t="shared" si="104"/>
        <v>-2.762166007134681E-2</v>
      </c>
      <c r="R434" s="313"/>
      <c r="S434" s="256">
        <f t="shared" si="105"/>
        <v>14.475963751303567</v>
      </c>
      <c r="T434" s="256">
        <f t="shared" si="106"/>
        <v>8.8224236721886626</v>
      </c>
      <c r="U434" s="364">
        <f t="shared" si="93"/>
        <v>40.2999999977092</v>
      </c>
    </row>
    <row r="435" spans="1:21" ht="11.25" x14ac:dyDescent="0.2">
      <c r="A435" s="234"/>
      <c r="B435" s="417">
        <v>40.399999997703503</v>
      </c>
      <c r="C435" s="130"/>
      <c r="D435" s="328">
        <f t="shared" si="94"/>
        <v>28.567113958312653</v>
      </c>
      <c r="E435" s="328">
        <f t="shared" si="95"/>
        <v>8.1607999990722144E-2</v>
      </c>
      <c r="F435" s="376">
        <f t="shared" si="96"/>
        <v>0.33905495174483186</v>
      </c>
      <c r="G435" s="316">
        <f t="shared" si="97"/>
        <v>0.63271583312554436</v>
      </c>
      <c r="H435" s="316">
        <f t="shared" si="98"/>
        <v>0.36728416687445564</v>
      </c>
      <c r="I435" s="316"/>
      <c r="J435" s="316">
        <f t="shared" si="99"/>
        <v>5.3383812161705346E-2</v>
      </c>
      <c r="K435" s="316">
        <f t="shared" si="100"/>
        <v>0.52128694857802638</v>
      </c>
      <c r="L435" s="121"/>
      <c r="M435" s="325">
        <f t="shared" si="101"/>
        <v>14.503585411374914</v>
      </c>
      <c r="N435" s="283">
        <f t="shared" si="102"/>
        <v>8.8500453322600094</v>
      </c>
      <c r="O435" s="378"/>
      <c r="P435" s="532">
        <f t="shared" si="103"/>
        <v>2.7622897623295728E-2</v>
      </c>
      <c r="Q435" s="520">
        <f t="shared" si="104"/>
        <v>-2.7622897623302833E-2</v>
      </c>
      <c r="R435" s="313"/>
      <c r="S435" s="256">
        <f t="shared" si="105"/>
        <v>14.503585411374914</v>
      </c>
      <c r="T435" s="256">
        <f t="shared" si="106"/>
        <v>8.8500453322600094</v>
      </c>
      <c r="U435" s="364">
        <f t="shared" si="93"/>
        <v>40.399999997703503</v>
      </c>
    </row>
    <row r="436" spans="1:21" ht="11.25" x14ac:dyDescent="0.2">
      <c r="A436" s="234"/>
      <c r="B436" s="417">
        <v>40.499999997697799</v>
      </c>
      <c r="C436" s="130"/>
      <c r="D436" s="328">
        <f t="shared" si="94"/>
        <v>28.637824636427275</v>
      </c>
      <c r="E436" s="328">
        <f t="shared" si="95"/>
        <v>8.2012499990676085E-2</v>
      </c>
      <c r="F436" s="376">
        <f t="shared" si="96"/>
        <v>0.33892401283428575</v>
      </c>
      <c r="G436" s="316">
        <f t="shared" si="97"/>
        <v>0.63266651284264197</v>
      </c>
      <c r="H436" s="316">
        <f t="shared" si="98"/>
        <v>0.36733348715735803</v>
      </c>
      <c r="I436" s="316"/>
      <c r="J436" s="316">
        <f t="shared" si="99"/>
        <v>5.2545766470012967E-2</v>
      </c>
      <c r="K436" s="316">
        <f t="shared" si="100"/>
        <v>0.52095308534510365</v>
      </c>
      <c r="L436" s="121"/>
      <c r="M436" s="325">
        <f t="shared" si="101"/>
        <v>14.53120830899821</v>
      </c>
      <c r="N436" s="283">
        <f t="shared" si="102"/>
        <v>8.8776682298833123</v>
      </c>
      <c r="O436" s="378"/>
      <c r="P436" s="532">
        <f t="shared" si="103"/>
        <v>2.7624112324623695E-2</v>
      </c>
      <c r="Q436" s="520">
        <f t="shared" si="104"/>
        <v>-2.762411232461659E-2</v>
      </c>
      <c r="R436" s="313"/>
      <c r="S436" s="256">
        <f t="shared" si="105"/>
        <v>14.53120830899821</v>
      </c>
      <c r="T436" s="256">
        <f t="shared" si="106"/>
        <v>8.8776682298833123</v>
      </c>
      <c r="U436" s="364">
        <f t="shared" si="93"/>
        <v>40.499999997697799</v>
      </c>
    </row>
    <row r="437" spans="1:21" ht="11.25" x14ac:dyDescent="0.2">
      <c r="A437" s="234"/>
      <c r="B437" s="417">
        <v>40.599999997692102</v>
      </c>
      <c r="C437" s="130"/>
      <c r="D437" s="328">
        <f t="shared" si="94"/>
        <v>28.708535314541901</v>
      </c>
      <c r="E437" s="328">
        <f t="shared" si="95"/>
        <v>8.2417999990629945E-2</v>
      </c>
      <c r="F437" s="376">
        <f t="shared" si="96"/>
        <v>0.33879546058532173</v>
      </c>
      <c r="G437" s="316">
        <f t="shared" si="97"/>
        <v>0.63261808940554687</v>
      </c>
      <c r="H437" s="316">
        <f t="shared" si="98"/>
        <v>0.36738191059445313</v>
      </c>
      <c r="I437" s="316"/>
      <c r="J437" s="316">
        <f t="shared" si="99"/>
        <v>5.1710107439902731E-2</v>
      </c>
      <c r="K437" s="316">
        <f t="shared" si="100"/>
        <v>0.52062015827808183</v>
      </c>
      <c r="L437" s="121"/>
      <c r="M437" s="325">
        <f t="shared" si="101"/>
        <v>14.558832421322833</v>
      </c>
      <c r="N437" s="283">
        <f t="shared" si="102"/>
        <v>8.9052923422079289</v>
      </c>
      <c r="O437" s="378"/>
      <c r="P437" s="532">
        <f t="shared" si="103"/>
        <v>2.7625304363397163E-2</v>
      </c>
      <c r="Q437" s="520">
        <f t="shared" si="104"/>
        <v>-2.7625304363397163E-2</v>
      </c>
      <c r="R437" s="313"/>
      <c r="S437" s="256">
        <f t="shared" si="105"/>
        <v>14.558832421322833</v>
      </c>
      <c r="T437" s="256">
        <f t="shared" si="106"/>
        <v>8.9052923422079289</v>
      </c>
      <c r="U437" s="364">
        <f t="shared" si="93"/>
        <v>40.599999997692102</v>
      </c>
    </row>
    <row r="438" spans="1:21" ht="11.25" x14ac:dyDescent="0.2">
      <c r="A438" s="234"/>
      <c r="B438" s="417">
        <v>40.699999997686398</v>
      </c>
      <c r="C438" s="130"/>
      <c r="D438" s="328">
        <f t="shared" si="94"/>
        <v>28.779245992656524</v>
      </c>
      <c r="E438" s="328">
        <f t="shared" si="95"/>
        <v>8.2824499990583639E-2</v>
      </c>
      <c r="F438" s="376">
        <f t="shared" si="96"/>
        <v>0.33866927740583935</v>
      </c>
      <c r="G438" s="316">
        <f t="shared" si="97"/>
        <v>0.6325705563053825</v>
      </c>
      <c r="H438" s="316">
        <f t="shared" si="98"/>
        <v>0.3674294436946175</v>
      </c>
      <c r="I438" s="316"/>
      <c r="J438" s="316">
        <f t="shared" si="99"/>
        <v>5.0876817479274139E-2</v>
      </c>
      <c r="K438" s="316">
        <f t="shared" si="100"/>
        <v>0.52028816072392847</v>
      </c>
      <c r="L438" s="121"/>
      <c r="M438" s="325">
        <f t="shared" si="101"/>
        <v>14.58645772568623</v>
      </c>
      <c r="N438" s="283">
        <f t="shared" si="102"/>
        <v>8.932917646571326</v>
      </c>
      <c r="O438" s="378"/>
      <c r="P438" s="532">
        <f t="shared" si="103"/>
        <v>2.762647392565043E-2</v>
      </c>
      <c r="Q438" s="520">
        <f t="shared" si="104"/>
        <v>-2.762647392565043E-2</v>
      </c>
      <c r="R438" s="313"/>
      <c r="S438" s="256">
        <f t="shared" si="105"/>
        <v>14.58645772568623</v>
      </c>
      <c r="T438" s="256">
        <f t="shared" si="106"/>
        <v>8.932917646571326</v>
      </c>
      <c r="U438" s="364">
        <f t="shared" si="93"/>
        <v>40.699999997686398</v>
      </c>
    </row>
    <row r="439" spans="1:21" ht="11.25" x14ac:dyDescent="0.2">
      <c r="A439" s="234"/>
      <c r="B439" s="417">
        <v>40.7999999976807</v>
      </c>
      <c r="C439" s="130"/>
      <c r="D439" s="328">
        <f t="shared" si="94"/>
        <v>28.849956670771149</v>
      </c>
      <c r="E439" s="328">
        <f t="shared" si="95"/>
        <v>8.3231999990537264E-2</v>
      </c>
      <c r="F439" s="376">
        <f t="shared" si="96"/>
        <v>0.33854544587621022</v>
      </c>
      <c r="G439" s="316">
        <f t="shared" si="97"/>
        <v>0.63252390709487749</v>
      </c>
      <c r="H439" s="316">
        <f t="shared" si="98"/>
        <v>0.36747609290512251</v>
      </c>
      <c r="I439" s="316"/>
      <c r="J439" s="316">
        <f t="shared" si="99"/>
        <v>5.004587916849873E-2</v>
      </c>
      <c r="K439" s="316">
        <f t="shared" si="100"/>
        <v>0.51995708609287106</v>
      </c>
      <c r="L439" s="121"/>
      <c r="M439" s="325">
        <f t="shared" si="101"/>
        <v>14.614084199611881</v>
      </c>
      <c r="N439" s="283">
        <f t="shared" si="102"/>
        <v>8.9605441204969765</v>
      </c>
      <c r="O439" s="378"/>
      <c r="P439" s="532">
        <f t="shared" si="103"/>
        <v>2.762762119500195E-2</v>
      </c>
      <c r="Q439" s="520">
        <f t="shared" si="104"/>
        <v>-2.7627621195009056E-2</v>
      </c>
      <c r="R439" s="313"/>
      <c r="S439" s="256">
        <f t="shared" si="105"/>
        <v>14.614084199611881</v>
      </c>
      <c r="T439" s="256">
        <f t="shared" si="106"/>
        <v>8.9605441204969765</v>
      </c>
      <c r="U439" s="364">
        <f t="shared" si="93"/>
        <v>40.7999999976807</v>
      </c>
    </row>
    <row r="440" spans="1:21" ht="11.25" x14ac:dyDescent="0.2">
      <c r="A440" s="234"/>
      <c r="B440" s="417">
        <v>40.899999997675003</v>
      </c>
      <c r="C440" s="130"/>
      <c r="D440" s="328">
        <f t="shared" si="94"/>
        <v>28.920667348885775</v>
      </c>
      <c r="E440" s="328">
        <f t="shared" si="95"/>
        <v>8.3640499990490752E-2</v>
      </c>
      <c r="F440" s="376">
        <f t="shared" si="96"/>
        <v>0.3384239487471688</v>
      </c>
      <c r="G440" s="316">
        <f t="shared" si="97"/>
        <v>0.63247813538764108</v>
      </c>
      <c r="H440" s="316">
        <f t="shared" si="98"/>
        <v>0.36752186461235892</v>
      </c>
      <c r="I440" s="316"/>
      <c r="J440" s="316">
        <f t="shared" si="99"/>
        <v>4.9217275258311044E-2</v>
      </c>
      <c r="K440" s="316">
        <f t="shared" si="100"/>
        <v>0.51962692785765507</v>
      </c>
      <c r="L440" s="121"/>
      <c r="M440" s="325">
        <f t="shared" si="101"/>
        <v>14.641711820806883</v>
      </c>
      <c r="N440" s="283">
        <f t="shared" si="102"/>
        <v>8.9881717416919855</v>
      </c>
      <c r="O440" s="378"/>
      <c r="P440" s="532">
        <f t="shared" si="103"/>
        <v>2.7628746353009603E-2</v>
      </c>
      <c r="Q440" s="520">
        <f t="shared" si="104"/>
        <v>-2.7628746353002498E-2</v>
      </c>
      <c r="R440" s="313"/>
      <c r="S440" s="256">
        <f t="shared" si="105"/>
        <v>14.641711820806883</v>
      </c>
      <c r="T440" s="256">
        <f t="shared" si="106"/>
        <v>8.9881717416919855</v>
      </c>
      <c r="U440" s="364">
        <f t="shared" si="93"/>
        <v>40.899999997675003</v>
      </c>
    </row>
    <row r="441" spans="1:21" ht="11.25" x14ac:dyDescent="0.2">
      <c r="A441" s="234"/>
      <c r="B441" s="417">
        <v>40.999999997669299</v>
      </c>
      <c r="C441" s="130"/>
      <c r="D441" s="328">
        <f t="shared" si="94"/>
        <v>28.991378027000398</v>
      </c>
      <c r="E441" s="328">
        <f t="shared" si="95"/>
        <v>8.404999999044413E-2</v>
      </c>
      <c r="F441" s="376">
        <f t="shared" si="96"/>
        <v>0.33830476893773531</v>
      </c>
      <c r="G441" s="316">
        <f t="shared" si="97"/>
        <v>0.63243323485745018</v>
      </c>
      <c r="H441" s="316">
        <f t="shared" si="98"/>
        <v>0.36756676514254982</v>
      </c>
      <c r="I441" s="316"/>
      <c r="J441" s="316">
        <f t="shared" si="99"/>
        <v>4.8390988667731338E-2</v>
      </c>
      <c r="K441" s="316">
        <f t="shared" si="100"/>
        <v>0.51929767955281148</v>
      </c>
      <c r="L441" s="121"/>
      <c r="M441" s="325">
        <f t="shared" si="101"/>
        <v>14.669340567159892</v>
      </c>
      <c r="N441" s="283">
        <f t="shared" si="102"/>
        <v>9.015800488044988</v>
      </c>
      <c r="O441" s="378"/>
      <c r="P441" s="532">
        <f t="shared" si="103"/>
        <v>2.7629849578971744E-2</v>
      </c>
      <c r="Q441" s="520">
        <f t="shared" si="104"/>
        <v>-2.7629849578971744E-2</v>
      </c>
      <c r="R441" s="313"/>
      <c r="S441" s="256">
        <f t="shared" si="105"/>
        <v>14.669340567159892</v>
      </c>
      <c r="T441" s="256">
        <f t="shared" si="106"/>
        <v>9.015800488044988</v>
      </c>
      <c r="U441" s="364">
        <f t="shared" si="93"/>
        <v>40.999999997669299</v>
      </c>
    </row>
    <row r="442" spans="1:21" ht="11.25" x14ac:dyDescent="0.2">
      <c r="A442" s="234"/>
      <c r="B442" s="417">
        <v>41.099999997663602</v>
      </c>
      <c r="C442" s="130"/>
      <c r="D442" s="328">
        <f t="shared" si="94"/>
        <v>29.062088705115023</v>
      </c>
      <c r="E442" s="328">
        <f t="shared" si="95"/>
        <v>8.4460499990397397E-2</v>
      </c>
      <c r="F442" s="376">
        <f t="shared" si="96"/>
        <v>0.33818788953316808</v>
      </c>
      <c r="G442" s="316">
        <f t="shared" si="97"/>
        <v>0.63238919923754533</v>
      </c>
      <c r="H442" s="316">
        <f t="shared" si="98"/>
        <v>0.36761080076245467</v>
      </c>
      <c r="I442" s="316"/>
      <c r="J442" s="316">
        <f t="shared" si="99"/>
        <v>4.7567002482017839E-2</v>
      </c>
      <c r="K442" s="316">
        <f t="shared" si="100"/>
        <v>0.51896933477393437</v>
      </c>
      <c r="L442" s="121"/>
      <c r="M442" s="325">
        <f t="shared" si="101"/>
        <v>14.696970416738864</v>
      </c>
      <c r="N442" s="283">
        <f t="shared" si="102"/>
        <v>9.0434303376239598</v>
      </c>
      <c r="O442" s="378"/>
      <c r="P442" s="532">
        <f t="shared" si="103"/>
        <v>2.7630931050161678E-2</v>
      </c>
      <c r="Q442" s="520">
        <f t="shared" si="104"/>
        <v>-2.7630931050168783E-2</v>
      </c>
      <c r="R442" s="313"/>
      <c r="S442" s="256">
        <f t="shared" si="105"/>
        <v>14.696970416738864</v>
      </c>
      <c r="T442" s="256">
        <f t="shared" si="106"/>
        <v>9.0434303376239598</v>
      </c>
      <c r="U442" s="364">
        <f t="shared" si="93"/>
        <v>41.099999997663602</v>
      </c>
    </row>
    <row r="443" spans="1:21" ht="11.25" x14ac:dyDescent="0.2">
      <c r="A443" s="234"/>
      <c r="B443" s="417">
        <v>41.199999997657898</v>
      </c>
      <c r="C443" s="130"/>
      <c r="D443" s="328">
        <f t="shared" si="94"/>
        <v>29.132799383229642</v>
      </c>
      <c r="E443" s="328">
        <f t="shared" si="95"/>
        <v>8.4871999990350541E-2</v>
      </c>
      <c r="F443" s="376">
        <f t="shared" si="96"/>
        <v>0.3380732937829462</v>
      </c>
      <c r="G443" s="316">
        <f t="shared" si="97"/>
        <v>0.63234602231993764</v>
      </c>
      <c r="H443" s="316">
        <f t="shared" si="98"/>
        <v>0.36765397768006236</v>
      </c>
      <c r="I443" s="316"/>
      <c r="J443" s="316">
        <f t="shared" si="99"/>
        <v>4.6745299950649799E-2</v>
      </c>
      <c r="K443" s="316">
        <f t="shared" si="100"/>
        <v>0.51864188717696913</v>
      </c>
      <c r="L443" s="121"/>
      <c r="M443" s="325">
        <f t="shared" si="101"/>
        <v>14.724601347789026</v>
      </c>
      <c r="N443" s="283">
        <f t="shared" si="102"/>
        <v>9.0710612686741285</v>
      </c>
      <c r="O443" s="378"/>
      <c r="P443" s="532">
        <f t="shared" si="103"/>
        <v>2.7631990941678453E-2</v>
      </c>
      <c r="Q443" s="520">
        <f t="shared" si="104"/>
        <v>-2.7631990941671347E-2</v>
      </c>
      <c r="R443" s="313"/>
      <c r="S443" s="256">
        <f t="shared" si="105"/>
        <v>14.724601347789026</v>
      </c>
      <c r="T443" s="256">
        <f t="shared" si="106"/>
        <v>9.0710612686741285</v>
      </c>
      <c r="U443" s="364">
        <f t="shared" si="93"/>
        <v>41.199999997657898</v>
      </c>
    </row>
    <row r="444" spans="1:21" ht="11.25" x14ac:dyDescent="0.2">
      <c r="A444" s="234"/>
      <c r="B444" s="417">
        <v>41.299999997652201</v>
      </c>
      <c r="C444" s="130"/>
      <c r="D444" s="328">
        <f t="shared" si="94"/>
        <v>29.203510061344272</v>
      </c>
      <c r="E444" s="328">
        <f t="shared" si="95"/>
        <v>8.5284499990303575E-2</v>
      </c>
      <c r="F444" s="376">
        <f t="shared" si="96"/>
        <v>0.33796096509878126</v>
      </c>
      <c r="G444" s="316">
        <f t="shared" si="97"/>
        <v>0.63230369795472385</v>
      </c>
      <c r="H444" s="316">
        <f t="shared" si="98"/>
        <v>0.36769630204527615</v>
      </c>
      <c r="I444" s="316"/>
      <c r="J444" s="316">
        <f t="shared" si="99"/>
        <v>4.592586448533853E-2</v>
      </c>
      <c r="K444" s="316">
        <f t="shared" si="100"/>
        <v>0.51831533047751022</v>
      </c>
      <c r="L444" s="121"/>
      <c r="M444" s="325">
        <f t="shared" si="101"/>
        <v>14.752233338730704</v>
      </c>
      <c r="N444" s="283">
        <f t="shared" si="102"/>
        <v>9.0986932596157999</v>
      </c>
      <c r="O444" s="378"/>
      <c r="P444" s="532">
        <f t="shared" si="103"/>
        <v>2.763302942656054E-2</v>
      </c>
      <c r="Q444" s="520">
        <f t="shared" si="104"/>
        <v>-2.7633029426567646E-2</v>
      </c>
      <c r="R444" s="313"/>
      <c r="S444" s="256">
        <f t="shared" si="105"/>
        <v>14.752233338730704</v>
      </c>
      <c r="T444" s="256">
        <f t="shared" si="106"/>
        <v>9.0986932596157999</v>
      </c>
      <c r="U444" s="364">
        <f t="shared" si="93"/>
        <v>41.299999997652201</v>
      </c>
    </row>
    <row r="445" spans="1:21" ht="11.25" x14ac:dyDescent="0.2">
      <c r="A445" s="234"/>
      <c r="B445" s="417">
        <v>41.399999997646503</v>
      </c>
      <c r="C445" s="130"/>
      <c r="D445" s="328">
        <f t="shared" si="94"/>
        <v>29.274220739458897</v>
      </c>
      <c r="E445" s="328">
        <f t="shared" si="95"/>
        <v>8.5697999990256526E-2</v>
      </c>
      <c r="F445" s="376">
        <f t="shared" si="96"/>
        <v>0.33785088705265875</v>
      </c>
      <c r="G445" s="316">
        <f t="shared" si="97"/>
        <v>0.63226222004941257</v>
      </c>
      <c r="H445" s="316">
        <f t="shared" si="98"/>
        <v>0.36773777995058743</v>
      </c>
      <c r="I445" s="316"/>
      <c r="J445" s="316">
        <f t="shared" si="99"/>
        <v>4.5108679658069806E-2</v>
      </c>
      <c r="K445" s="316">
        <f t="shared" si="100"/>
        <v>0.51798965845010891</v>
      </c>
      <c r="L445" s="121"/>
      <c r="M445" s="325">
        <f t="shared" si="101"/>
        <v>14.779866368157265</v>
      </c>
      <c r="N445" s="283">
        <f t="shared" si="102"/>
        <v>9.1263262890423675</v>
      </c>
      <c r="O445" s="378"/>
      <c r="P445" s="532">
        <f t="shared" si="103"/>
        <v>2.763404667587821E-2</v>
      </c>
      <c r="Q445" s="520">
        <f t="shared" si="104"/>
        <v>-2.7634046675871105E-2</v>
      </c>
      <c r="R445" s="313"/>
      <c r="S445" s="256">
        <f t="shared" si="105"/>
        <v>14.779866368157265</v>
      </c>
      <c r="T445" s="256">
        <f t="shared" si="106"/>
        <v>9.1263262890423675</v>
      </c>
      <c r="U445" s="364">
        <f t="shared" si="93"/>
        <v>41.399999997646503</v>
      </c>
    </row>
    <row r="446" spans="1:21" ht="11.25" x14ac:dyDescent="0.2">
      <c r="A446" s="234"/>
      <c r="B446" s="417">
        <v>41.499999997640799</v>
      </c>
      <c r="C446" s="130"/>
      <c r="D446" s="328">
        <f t="shared" si="94"/>
        <v>29.344931417573516</v>
      </c>
      <c r="E446" s="328">
        <f t="shared" si="95"/>
        <v>8.6112499990209326E-2</v>
      </c>
      <c r="F446" s="376">
        <f t="shared" si="96"/>
        <v>0.33774304337490574</v>
      </c>
      <c r="G446" s="316">
        <f t="shared" si="97"/>
        <v>0.63222158256825789</v>
      </c>
      <c r="H446" s="316">
        <f t="shared" si="98"/>
        <v>0.36777841743174211</v>
      </c>
      <c r="I446" s="316"/>
      <c r="J446" s="316">
        <f t="shared" si="99"/>
        <v>4.4293729199170573E-2</v>
      </c>
      <c r="K446" s="316">
        <f t="shared" si="100"/>
        <v>0.51766486492758967</v>
      </c>
      <c r="L446" s="121"/>
      <c r="M446" s="325">
        <f t="shared" si="101"/>
        <v>14.807500414833143</v>
      </c>
      <c r="N446" s="283">
        <f t="shared" si="102"/>
        <v>9.1539603357182386</v>
      </c>
      <c r="O446" s="378"/>
      <c r="P446" s="532">
        <f t="shared" si="103"/>
        <v>2.7635042858562997E-2</v>
      </c>
      <c r="Q446" s="520">
        <f t="shared" si="104"/>
        <v>-2.7635042858562997E-2</v>
      </c>
      <c r="R446" s="313"/>
      <c r="S446" s="256">
        <f t="shared" si="105"/>
        <v>14.807500414833143</v>
      </c>
      <c r="T446" s="256">
        <f t="shared" si="106"/>
        <v>9.1539603357182386</v>
      </c>
      <c r="U446" s="364">
        <f t="shared" si="93"/>
        <v>41.499999997640799</v>
      </c>
    </row>
    <row r="447" spans="1:21" ht="11.25" x14ac:dyDescent="0.2">
      <c r="A447" s="234"/>
      <c r="B447" s="417">
        <v>41.599999997635102</v>
      </c>
      <c r="C447" s="130"/>
      <c r="D447" s="328">
        <f t="shared" si="94"/>
        <v>29.415642095688142</v>
      </c>
      <c r="E447" s="328">
        <f t="shared" si="95"/>
        <v>8.6527999990162016E-2</v>
      </c>
      <c r="F447" s="376">
        <f t="shared" si="96"/>
        <v>0.33763741795228891</v>
      </c>
      <c r="G447" s="316">
        <f t="shared" si="97"/>
        <v>0.63218177953160404</v>
      </c>
      <c r="H447" s="316">
        <f t="shared" si="98"/>
        <v>0.36781822046839596</v>
      </c>
      <c r="I447" s="316"/>
      <c r="J447" s="316">
        <f t="shared" si="99"/>
        <v>4.3480996995407473E-2</v>
      </c>
      <c r="K447" s="316">
        <f t="shared" si="100"/>
        <v>0.51734094380037754</v>
      </c>
      <c r="L447" s="121"/>
      <c r="M447" s="325">
        <f t="shared" si="101"/>
        <v>14.835135457691706</v>
      </c>
      <c r="N447" s="283">
        <f t="shared" si="102"/>
        <v>9.1815953785768016</v>
      </c>
      <c r="O447" s="378"/>
      <c r="P447" s="532">
        <f t="shared" si="103"/>
        <v>2.7636018141720342E-2</v>
      </c>
      <c r="Q447" s="520">
        <f t="shared" si="104"/>
        <v>-2.7636018141720342E-2</v>
      </c>
      <c r="R447" s="313"/>
      <c r="S447" s="256">
        <f t="shared" si="105"/>
        <v>14.835135457691706</v>
      </c>
      <c r="T447" s="256">
        <f t="shared" si="106"/>
        <v>9.1815953785768016</v>
      </c>
      <c r="U447" s="364">
        <f t="shared" si="93"/>
        <v>41.599999997635102</v>
      </c>
    </row>
    <row r="448" spans="1:21" ht="11.25" x14ac:dyDescent="0.2">
      <c r="A448" s="234"/>
      <c r="B448" s="417">
        <v>41.699999997629398</v>
      </c>
      <c r="C448" s="130"/>
      <c r="D448" s="328">
        <f t="shared" si="94"/>
        <v>29.486352773802764</v>
      </c>
      <c r="E448" s="328">
        <f t="shared" si="95"/>
        <v>8.6944499990114596E-2</v>
      </c>
      <c r="F448" s="376">
        <f t="shared" si="96"/>
        <v>0.33753399482613827</v>
      </c>
      <c r="G448" s="316">
        <f t="shared" si="97"/>
        <v>0.63214280501523756</v>
      </c>
      <c r="H448" s="316">
        <f t="shared" si="98"/>
        <v>0.36785719498476244</v>
      </c>
      <c r="I448" s="316"/>
      <c r="J448" s="316">
        <f t="shared" si="99"/>
        <v>4.267046708811062E-2</v>
      </c>
      <c r="K448" s="316">
        <f t="shared" si="100"/>
        <v>0.5170178890158329</v>
      </c>
      <c r="L448" s="121"/>
      <c r="M448" s="325">
        <f t="shared" si="101"/>
        <v>14.862771475833426</v>
      </c>
      <c r="N448" s="283">
        <f t="shared" si="102"/>
        <v>9.209231396718522</v>
      </c>
      <c r="O448" s="378"/>
      <c r="P448" s="532">
        <f t="shared" si="103"/>
        <v>2.7636972690373796E-2</v>
      </c>
      <c r="Q448" s="520">
        <f t="shared" si="104"/>
        <v>-2.7636972690373796E-2</v>
      </c>
      <c r="R448" s="313"/>
      <c r="S448" s="256">
        <f t="shared" si="105"/>
        <v>14.862771475833426</v>
      </c>
      <c r="T448" s="256">
        <f t="shared" si="106"/>
        <v>9.209231396718522</v>
      </c>
      <c r="U448" s="364">
        <f t="shared" si="93"/>
        <v>41.699999997629398</v>
      </c>
    </row>
    <row r="449" spans="1:21" ht="11.25" x14ac:dyDescent="0.2">
      <c r="A449" s="234"/>
      <c r="B449" s="417">
        <v>41.799999997623701</v>
      </c>
      <c r="C449" s="130"/>
      <c r="D449" s="328">
        <f t="shared" si="94"/>
        <v>29.55706345191739</v>
      </c>
      <c r="E449" s="328">
        <f t="shared" si="95"/>
        <v>8.7361999990067066E-2</v>
      </c>
      <c r="F449" s="376">
        <f t="shared" si="96"/>
        <v>0.33743275819049823</v>
      </c>
      <c r="G449" s="316">
        <f t="shared" si="97"/>
        <v>0.63210465314974951</v>
      </c>
      <c r="H449" s="316">
        <f t="shared" si="98"/>
        <v>0.36789534685025049</v>
      </c>
      <c r="I449" s="316"/>
      <c r="J449" s="316">
        <f t="shared" si="99"/>
        <v>4.1862123671324303E-2</v>
      </c>
      <c r="K449" s="316">
        <f t="shared" si="100"/>
        <v>0.51669569457759701</v>
      </c>
      <c r="L449" s="121"/>
      <c r="M449" s="325">
        <f t="shared" si="101"/>
        <v>14.8904084485238</v>
      </c>
      <c r="N449" s="283">
        <f t="shared" si="102"/>
        <v>9.2368683694088958</v>
      </c>
      <c r="O449" s="378"/>
      <c r="P449" s="532">
        <f t="shared" si="103"/>
        <v>2.7637906667685286E-2</v>
      </c>
      <c r="Q449" s="520">
        <f t="shared" si="104"/>
        <v>-2.7637906667692391E-2</v>
      </c>
      <c r="R449" s="313"/>
      <c r="S449" s="256">
        <f t="shared" si="105"/>
        <v>14.8904084485238</v>
      </c>
      <c r="T449" s="256">
        <f t="shared" si="106"/>
        <v>9.2368683694088958</v>
      </c>
      <c r="U449" s="364">
        <f t="shared" si="93"/>
        <v>41.799999997623701</v>
      </c>
    </row>
    <row r="450" spans="1:21" ht="11.25" x14ac:dyDescent="0.2">
      <c r="A450" s="234"/>
      <c r="B450" s="417">
        <v>41.899999997618004</v>
      </c>
      <c r="C450" s="130"/>
      <c r="D450" s="328">
        <f t="shared" si="94"/>
        <v>29.627774130032016</v>
      </c>
      <c r="E450" s="328">
        <f t="shared" si="95"/>
        <v>8.7780499990019439E-2</v>
      </c>
      <c r="F450" s="376">
        <f t="shared" si="96"/>
        <v>0.33733369239030553</v>
      </c>
      <c r="G450" s="316">
        <f t="shared" si="97"/>
        <v>0.63206731811990557</v>
      </c>
      <c r="H450" s="316">
        <f t="shared" si="98"/>
        <v>0.36793268188009443</v>
      </c>
      <c r="I450" s="316"/>
      <c r="J450" s="316">
        <f t="shared" si="99"/>
        <v>4.1055951089985387E-2</v>
      </c>
      <c r="K450" s="316">
        <f t="shared" si="100"/>
        <v>0.51637435454494551</v>
      </c>
      <c r="L450" s="121"/>
      <c r="M450" s="325">
        <f t="shared" si="101"/>
        <v>14.918046355191485</v>
      </c>
      <c r="N450" s="283">
        <f t="shared" si="102"/>
        <v>9.2645062760765882</v>
      </c>
      <c r="O450" s="378"/>
      <c r="P450" s="532">
        <f t="shared" si="103"/>
        <v>2.763882023489117E-2</v>
      </c>
      <c r="Q450" s="520">
        <f t="shared" si="104"/>
        <v>-2.7638820234884065E-2</v>
      </c>
      <c r="R450" s="313"/>
      <c r="S450" s="256">
        <f t="shared" si="105"/>
        <v>14.918046355191485</v>
      </c>
      <c r="T450" s="256">
        <f t="shared" si="106"/>
        <v>9.2645062760765882</v>
      </c>
      <c r="U450" s="364">
        <f t="shared" si="93"/>
        <v>41.899999997618004</v>
      </c>
    </row>
    <row r="451" spans="1:21" ht="11.25" x14ac:dyDescent="0.2">
      <c r="A451" s="234"/>
      <c r="B451" s="417">
        <v>41.999999997612299</v>
      </c>
      <c r="C451" s="130"/>
      <c r="D451" s="328">
        <f t="shared" si="94"/>
        <v>29.698484808146638</v>
      </c>
      <c r="E451" s="328">
        <f t="shared" si="95"/>
        <v>8.8199999989971647E-2</v>
      </c>
      <c r="F451" s="376">
        <f t="shared" si="96"/>
        <v>0.33723678191959267</v>
      </c>
      <c r="G451" s="316">
        <f t="shared" si="97"/>
        <v>0.63203079416402486</v>
      </c>
      <c r="H451" s="316">
        <f t="shared" si="98"/>
        <v>0.36796920583597514</v>
      </c>
      <c r="I451" s="316"/>
      <c r="J451" s="316">
        <f t="shared" si="99"/>
        <v>4.0251933838126308E-2</v>
      </c>
      <c r="K451" s="316">
        <f t="shared" si="100"/>
        <v>0.51605386303215073</v>
      </c>
      <c r="L451" s="121"/>
      <c r="M451" s="325">
        <f t="shared" si="101"/>
        <v>14.945685175426377</v>
      </c>
      <c r="N451" s="283">
        <f t="shared" si="102"/>
        <v>9.2921450963114722</v>
      </c>
      <c r="O451" s="378"/>
      <c r="P451" s="532">
        <f t="shared" si="103"/>
        <v>2.7639713551415923E-2</v>
      </c>
      <c r="Q451" s="520">
        <f t="shared" si="104"/>
        <v>-2.7639713551408818E-2</v>
      </c>
      <c r="R451" s="313"/>
      <c r="S451" s="256">
        <f t="shared" si="105"/>
        <v>14.945685175426377</v>
      </c>
      <c r="T451" s="256">
        <f t="shared" si="106"/>
        <v>9.2921450963114722</v>
      </c>
      <c r="U451" s="364">
        <f t="shared" si="93"/>
        <v>41.999999997612299</v>
      </c>
    </row>
    <row r="452" spans="1:21" ht="11.25" x14ac:dyDescent="0.2">
      <c r="A452" s="234"/>
      <c r="B452" s="417">
        <v>42.099999997606602</v>
      </c>
      <c r="C452" s="130"/>
      <c r="D452" s="328">
        <f t="shared" si="94"/>
        <v>29.769195486261264</v>
      </c>
      <c r="E452" s="328">
        <f t="shared" si="95"/>
        <v>8.8620499989923801E-2</v>
      </c>
      <c r="F452" s="376">
        <f t="shared" si="96"/>
        <v>0.33714201141971728</v>
      </c>
      <c r="G452" s="316">
        <f t="shared" si="97"/>
        <v>0.63199507557336809</v>
      </c>
      <c r="H452" s="316">
        <f t="shared" si="98"/>
        <v>0.36800492442663191</v>
      </c>
      <c r="I452" s="316"/>
      <c r="J452" s="316">
        <f t="shared" si="99"/>
        <v>3.9450056557104651E-2</v>
      </c>
      <c r="K452" s="316">
        <f t="shared" si="100"/>
        <v>0.51573421420785315</v>
      </c>
      <c r="L452" s="121"/>
      <c r="M452" s="325">
        <f t="shared" si="101"/>
        <v>14.973324888977793</v>
      </c>
      <c r="N452" s="283">
        <f t="shared" si="102"/>
        <v>9.319784809862881</v>
      </c>
      <c r="O452" s="378"/>
      <c r="P452" s="532">
        <f t="shared" si="103"/>
        <v>2.7640586774680287E-2</v>
      </c>
      <c r="Q452" s="520">
        <f t="shared" si="104"/>
        <v>-2.7640586774680287E-2</v>
      </c>
      <c r="R452" s="313"/>
      <c r="S452" s="256">
        <f t="shared" si="105"/>
        <v>14.973324888977793</v>
      </c>
      <c r="T452" s="256">
        <f t="shared" si="106"/>
        <v>9.319784809862881</v>
      </c>
      <c r="U452" s="364">
        <f t="shared" si="93"/>
        <v>42.099999997606602</v>
      </c>
    </row>
    <row r="453" spans="1:21" ht="11.25" x14ac:dyDescent="0.2">
      <c r="A453" s="234"/>
      <c r="B453" s="417">
        <v>42.199999997600898</v>
      </c>
      <c r="C453" s="130"/>
      <c r="D453" s="328">
        <f t="shared" si="94"/>
        <v>29.839906164375886</v>
      </c>
      <c r="E453" s="328">
        <f t="shared" si="95"/>
        <v>8.9041999989875775E-2</v>
      </c>
      <c r="F453" s="376">
        <f t="shared" si="96"/>
        <v>0.33704936567761651</v>
      </c>
      <c r="G453" s="316">
        <f t="shared" si="97"/>
        <v>0.63196015669153238</v>
      </c>
      <c r="H453" s="316">
        <f t="shared" si="98"/>
        <v>0.36803984330846762</v>
      </c>
      <c r="I453" s="316"/>
      <c r="J453" s="316">
        <f t="shared" si="99"/>
        <v>3.8650304033857663E-2</v>
      </c>
      <c r="K453" s="316">
        <f t="shared" si="100"/>
        <v>0.51541540229444172</v>
      </c>
      <c r="L453" s="121"/>
      <c r="M453" s="325">
        <f t="shared" si="101"/>
        <v>15.000965475752473</v>
      </c>
      <c r="N453" s="283">
        <f t="shared" si="102"/>
        <v>9.3474253966375613</v>
      </c>
      <c r="O453" s="378"/>
      <c r="P453" s="532">
        <f t="shared" si="103"/>
        <v>2.7641440060477862E-2</v>
      </c>
      <c r="Q453" s="520">
        <f t="shared" si="104"/>
        <v>-2.7641440060477862E-2</v>
      </c>
      <c r="R453" s="313"/>
      <c r="S453" s="256">
        <f t="shared" si="105"/>
        <v>15.000965475752473</v>
      </c>
      <c r="T453" s="256">
        <f t="shared" si="106"/>
        <v>9.3474253966375613</v>
      </c>
      <c r="U453" s="364">
        <f t="shared" si="93"/>
        <v>42.199999997600898</v>
      </c>
    </row>
    <row r="454" spans="1:21" ht="11.25" x14ac:dyDescent="0.2">
      <c r="A454" s="234"/>
      <c r="B454" s="417">
        <v>42.299999997595201</v>
      </c>
      <c r="C454" s="130"/>
      <c r="D454" s="328">
        <f t="shared" si="94"/>
        <v>29.910616842490512</v>
      </c>
      <c r="E454" s="328">
        <f t="shared" si="95"/>
        <v>8.9464499989827695E-2</v>
      </c>
      <c r="F454" s="376">
        <f t="shared" si="96"/>
        <v>0.3369588296240863</v>
      </c>
      <c r="G454" s="316">
        <f t="shared" si="97"/>
        <v>0.63192603191385621</v>
      </c>
      <c r="H454" s="316">
        <f t="shared" si="98"/>
        <v>0.36807396808614379</v>
      </c>
      <c r="I454" s="316"/>
      <c r="J454" s="316">
        <f t="shared" si="99"/>
        <v>3.7852661199181181E-2</v>
      </c>
      <c r="K454" s="316">
        <f t="shared" si="100"/>
        <v>0.51509742156744087</v>
      </c>
      <c r="L454" s="121"/>
      <c r="M454" s="325">
        <f t="shared" si="101"/>
        <v>15.028606915812951</v>
      </c>
      <c r="N454" s="283">
        <f t="shared" si="102"/>
        <v>9.3750668366980392</v>
      </c>
      <c r="O454" s="378"/>
      <c r="P454" s="532">
        <f t="shared" si="103"/>
        <v>2.7642273562712205E-2</v>
      </c>
      <c r="Q454" s="520">
        <f t="shared" si="104"/>
        <v>-2.7642273562719311E-2</v>
      </c>
      <c r="R454" s="313"/>
      <c r="S454" s="256">
        <f t="shared" si="105"/>
        <v>15.028606915812951</v>
      </c>
      <c r="T454" s="256">
        <f t="shared" si="106"/>
        <v>9.3750668366980392</v>
      </c>
      <c r="U454" s="364">
        <f t="shared" si="93"/>
        <v>42.299999997595201</v>
      </c>
    </row>
    <row r="455" spans="1:21" ht="11.25" x14ac:dyDescent="0.2">
      <c r="A455" s="234"/>
      <c r="B455" s="417">
        <v>42.399999997589497</v>
      </c>
      <c r="C455" s="130"/>
      <c r="D455" s="328">
        <f t="shared" si="94"/>
        <v>29.981327520605134</v>
      </c>
      <c r="E455" s="328">
        <f t="shared" si="95"/>
        <v>8.9887999989779477E-2</v>
      </c>
      <c r="F455" s="376">
        <f t="shared" si="96"/>
        <v>0.33687038833208488</v>
      </c>
      <c r="G455" s="316">
        <f t="shared" si="97"/>
        <v>0.63189269568683115</v>
      </c>
      <c r="H455" s="316">
        <f t="shared" si="98"/>
        <v>0.36810730431316885</v>
      </c>
      <c r="I455" s="316"/>
      <c r="J455" s="316">
        <f t="shared" si="99"/>
        <v>3.7057113126033547E-2</v>
      </c>
      <c r="K455" s="316">
        <f t="shared" si="100"/>
        <v>0.51478026635490826</v>
      </c>
      <c r="L455" s="121"/>
      <c r="M455" s="325">
        <f t="shared" si="101"/>
        <v>15.056249189375663</v>
      </c>
      <c r="N455" s="283">
        <f t="shared" si="102"/>
        <v>9.4027091102607585</v>
      </c>
      <c r="O455" s="378"/>
      <c r="P455" s="532">
        <f t="shared" si="103"/>
        <v>2.76430874334892E-2</v>
      </c>
      <c r="Q455" s="520">
        <f t="shared" si="104"/>
        <v>-2.76430874334892E-2</v>
      </c>
      <c r="R455" s="313"/>
      <c r="S455" s="256">
        <f t="shared" si="105"/>
        <v>15.056249189375663</v>
      </c>
      <c r="T455" s="256">
        <f t="shared" si="106"/>
        <v>9.4027091102607585</v>
      </c>
      <c r="U455" s="364">
        <f t="shared" si="93"/>
        <v>42.399999997589497</v>
      </c>
    </row>
    <row r="456" spans="1:21" ht="11.25" x14ac:dyDescent="0.2">
      <c r="A456" s="234"/>
      <c r="B456" s="417">
        <v>42.499999997583799</v>
      </c>
      <c r="C456" s="130"/>
      <c r="D456" s="328">
        <f t="shared" si="94"/>
        <v>30.05203819871976</v>
      </c>
      <c r="E456" s="328">
        <f t="shared" si="95"/>
        <v>9.0312499989731149E-2</v>
      </c>
      <c r="F456" s="376">
        <f t="shared" si="96"/>
        <v>0.33678402701506022</v>
      </c>
      <c r="G456" s="316">
        <f t="shared" si="97"/>
        <v>0.63186014250752121</v>
      </c>
      <c r="H456" s="316">
        <f t="shared" si="98"/>
        <v>0.36813985749247879</v>
      </c>
      <c r="I456" s="316"/>
      <c r="J456" s="316">
        <f t="shared" si="99"/>
        <v>3.6263645027862612E-2</v>
      </c>
      <c r="K456" s="316">
        <f t="shared" si="100"/>
        <v>0.51446393103683841</v>
      </c>
      <c r="L456" s="121"/>
      <c r="M456" s="325">
        <f t="shared" si="101"/>
        <v>15.083892276809152</v>
      </c>
      <c r="N456" s="283">
        <f t="shared" si="102"/>
        <v>9.4303521976942477</v>
      </c>
      <c r="O456" s="378"/>
      <c r="P456" s="532">
        <f t="shared" si="103"/>
        <v>2.7643881823216532E-2</v>
      </c>
      <c r="Q456" s="520">
        <f t="shared" si="104"/>
        <v>-2.7643881823223637E-2</v>
      </c>
      <c r="R456" s="313"/>
      <c r="S456" s="256">
        <f t="shared" si="105"/>
        <v>15.083892276809152</v>
      </c>
      <c r="T456" s="256">
        <f t="shared" si="106"/>
        <v>9.4303521976942477</v>
      </c>
      <c r="U456" s="364">
        <f t="shared" si="93"/>
        <v>42.499999997583799</v>
      </c>
    </row>
    <row r="457" spans="1:21" ht="11.25" x14ac:dyDescent="0.2">
      <c r="A457" s="234"/>
      <c r="B457" s="417">
        <v>42.599999997578102</v>
      </c>
      <c r="C457" s="130"/>
      <c r="D457" s="328">
        <f t="shared" si="94"/>
        <v>30.122748876834386</v>
      </c>
      <c r="E457" s="328">
        <f t="shared" si="95"/>
        <v>9.0737999989682724E-2</v>
      </c>
      <c r="F457" s="376">
        <f t="shared" si="96"/>
        <v>0.33669973102530137</v>
      </c>
      <c r="G457" s="316">
        <f t="shared" si="97"/>
        <v>0.63182836692299171</v>
      </c>
      <c r="H457" s="316">
        <f t="shared" si="98"/>
        <v>0.36817163307700829</v>
      </c>
      <c r="I457" s="316"/>
      <c r="J457" s="316">
        <f t="shared" si="99"/>
        <v>3.5472242256957498E-2</v>
      </c>
      <c r="K457" s="316">
        <f t="shared" si="100"/>
        <v>0.51414841004457612</v>
      </c>
      <c r="L457" s="121"/>
      <c r="M457" s="325">
        <f t="shared" si="101"/>
        <v>15.111536158632369</v>
      </c>
      <c r="N457" s="283">
        <f t="shared" si="102"/>
        <v>9.4579960795174713</v>
      </c>
      <c r="O457" s="378"/>
      <c r="P457" s="532">
        <f t="shared" si="103"/>
        <v>2.7644656880575269E-2</v>
      </c>
      <c r="Q457" s="520">
        <f t="shared" si="104"/>
        <v>-2.7644656880568164E-2</v>
      </c>
      <c r="R457" s="313"/>
      <c r="S457" s="256">
        <f t="shared" si="105"/>
        <v>15.111536158632369</v>
      </c>
      <c r="T457" s="256">
        <f t="shared" si="106"/>
        <v>9.4579960795174713</v>
      </c>
      <c r="U457" s="364">
        <f t="shared" si="93"/>
        <v>42.599999997578102</v>
      </c>
    </row>
    <row r="458" spans="1:21" ht="11.25" x14ac:dyDescent="0.2">
      <c r="A458" s="234"/>
      <c r="B458" s="417">
        <v>42.699999997572398</v>
      </c>
      <c r="C458" s="130"/>
      <c r="D458" s="328">
        <f t="shared" si="94"/>
        <v>30.193459554949008</v>
      </c>
      <c r="E458" s="328">
        <f t="shared" si="95"/>
        <v>9.1164499989634135E-2</v>
      </c>
      <c r="F458" s="376">
        <f t="shared" si="96"/>
        <v>0.33661748585231216</v>
      </c>
      <c r="G458" s="316">
        <f t="shared" si="97"/>
        <v>0.63179736352974425</v>
      </c>
      <c r="H458" s="316">
        <f t="shared" si="98"/>
        <v>0.36820263647025575</v>
      </c>
      <c r="I458" s="316"/>
      <c r="J458" s="316">
        <f t="shared" si="99"/>
        <v>3.4682890302822067E-2</v>
      </c>
      <c r="K458" s="316">
        <f t="shared" si="100"/>
        <v>0.51383369786023625</v>
      </c>
      <c r="L458" s="121"/>
      <c r="M458" s="325">
        <f t="shared" si="101"/>
        <v>15.139180815512944</v>
      </c>
      <c r="N458" s="283">
        <f t="shared" si="102"/>
        <v>9.4856407363980395</v>
      </c>
      <c r="O458" s="378"/>
      <c r="P458" s="532">
        <f t="shared" si="103"/>
        <v>2.764541275251986E-2</v>
      </c>
      <c r="Q458" s="520">
        <f t="shared" si="104"/>
        <v>-2.764541275251986E-2</v>
      </c>
      <c r="R458" s="313"/>
      <c r="S458" s="256">
        <f t="shared" si="105"/>
        <v>15.139180815512944</v>
      </c>
      <c r="T458" s="256">
        <f t="shared" si="106"/>
        <v>9.4856407363980395</v>
      </c>
      <c r="U458" s="364">
        <f t="shared" si="93"/>
        <v>42.699999997572398</v>
      </c>
    </row>
    <row r="459" spans="1:21" ht="11.25" x14ac:dyDescent="0.2">
      <c r="A459" s="234"/>
      <c r="B459" s="417">
        <v>42.799999997566701</v>
      </c>
      <c r="C459" s="130"/>
      <c r="D459" s="328">
        <f t="shared" si="94"/>
        <v>30.264170233063634</v>
      </c>
      <c r="E459" s="328">
        <f t="shared" si="95"/>
        <v>9.1591999989585476E-2</v>
      </c>
      <c r="F459" s="376">
        <f t="shared" si="96"/>
        <v>0.33653727712120873</v>
      </c>
      <c r="G459" s="316">
        <f t="shared" si="97"/>
        <v>0.63176712697315984</v>
      </c>
      <c r="H459" s="316">
        <f t="shared" si="98"/>
        <v>0.36823287302684016</v>
      </c>
      <c r="I459" s="316"/>
      <c r="J459" s="316">
        <f t="shared" si="99"/>
        <v>3.3895574790572369E-2</v>
      </c>
      <c r="K459" s="316">
        <f t="shared" si="100"/>
        <v>0.51351978901613271</v>
      </c>
      <c r="L459" s="121"/>
      <c r="M459" s="325">
        <f t="shared" si="101"/>
        <v>15.166826228265464</v>
      </c>
      <c r="N459" s="283">
        <f t="shared" si="102"/>
        <v>9.5132861491505594</v>
      </c>
      <c r="O459" s="378"/>
      <c r="P459" s="532">
        <f t="shared" si="103"/>
        <v>2.7646149584334978E-2</v>
      </c>
      <c r="Q459" s="520">
        <f t="shared" si="104"/>
        <v>-2.7646149584342083E-2</v>
      </c>
      <c r="R459" s="313"/>
      <c r="S459" s="256">
        <f t="shared" si="105"/>
        <v>15.166826228265464</v>
      </c>
      <c r="T459" s="256">
        <f t="shared" si="106"/>
        <v>9.5132861491505594</v>
      </c>
      <c r="U459" s="364">
        <f t="shared" si="93"/>
        <v>42.799999997566701</v>
      </c>
    </row>
    <row r="460" spans="1:21" ht="11.25" x14ac:dyDescent="0.2">
      <c r="A460" s="234"/>
      <c r="B460" s="417">
        <v>42.899999997560997</v>
      </c>
      <c r="C460" s="130"/>
      <c r="D460" s="328">
        <f t="shared" si="94"/>
        <v>30.334880911178256</v>
      </c>
      <c r="E460" s="328">
        <f t="shared" si="95"/>
        <v>9.2020499989536667E-2</v>
      </c>
      <c r="F460" s="376">
        <f t="shared" si="96"/>
        <v>0.33645909059113882</v>
      </c>
      <c r="G460" s="316">
        <f t="shared" si="97"/>
        <v>0.63173765194694931</v>
      </c>
      <c r="H460" s="316">
        <f t="shared" si="98"/>
        <v>0.36826234805305069</v>
      </c>
      <c r="I460" s="316"/>
      <c r="J460" s="316">
        <f t="shared" si="99"/>
        <v>3.3110281479356241E-2</v>
      </c>
      <c r="K460" s="316">
        <f t="shared" si="100"/>
        <v>0.51320667809421416</v>
      </c>
      <c r="L460" s="121"/>
      <c r="M460" s="325">
        <f t="shared" si="101"/>
        <v>15.194472377849799</v>
      </c>
      <c r="N460" s="283">
        <f t="shared" si="102"/>
        <v>9.5409322987349015</v>
      </c>
      <c r="O460" s="378"/>
      <c r="P460" s="532">
        <f t="shared" si="103"/>
        <v>2.7646867519720786E-2</v>
      </c>
      <c r="Q460" s="520">
        <f t="shared" si="104"/>
        <v>-2.7646867519706575E-2</v>
      </c>
      <c r="R460" s="313"/>
      <c r="S460" s="256">
        <f t="shared" si="105"/>
        <v>15.194472377849799</v>
      </c>
      <c r="T460" s="256">
        <f t="shared" si="106"/>
        <v>9.5409322987349015</v>
      </c>
      <c r="U460" s="364">
        <f t="shared" si="93"/>
        <v>42.899999997560997</v>
      </c>
    </row>
    <row r="461" spans="1:21" ht="11.25" x14ac:dyDescent="0.2">
      <c r="A461" s="234"/>
      <c r="B461" s="417">
        <v>42.9999999975553</v>
      </c>
      <c r="C461" s="130"/>
      <c r="D461" s="328">
        <f t="shared" si="94"/>
        <v>30.405591589292882</v>
      </c>
      <c r="E461" s="328">
        <f t="shared" si="95"/>
        <v>9.2449999989487788E-2</v>
      </c>
      <c r="F461" s="376">
        <f t="shared" si="96"/>
        <v>0.33638291215372312</v>
      </c>
      <c r="G461" s="316">
        <f t="shared" si="97"/>
        <v>0.63170893319261157</v>
      </c>
      <c r="H461" s="316">
        <f t="shared" si="98"/>
        <v>0.36829106680738843</v>
      </c>
      <c r="I461" s="316"/>
      <c r="J461" s="316">
        <f t="shared" si="99"/>
        <v>3.2326996260794327E-2</v>
      </c>
      <c r="K461" s="316">
        <f t="shared" si="100"/>
        <v>0.51289435972550712</v>
      </c>
      <c r="L461" s="121"/>
      <c r="M461" s="325">
        <f t="shared" si="101"/>
        <v>15.22211924536952</v>
      </c>
      <c r="N461" s="283">
        <f t="shared" si="102"/>
        <v>9.568579166254608</v>
      </c>
      <c r="O461" s="378"/>
      <c r="P461" s="532">
        <f t="shared" si="103"/>
        <v>2.7647566700643722E-2</v>
      </c>
      <c r="Q461" s="520">
        <f t="shared" si="104"/>
        <v>-2.7647566700650827E-2</v>
      </c>
      <c r="R461" s="313"/>
      <c r="S461" s="256">
        <f t="shared" si="105"/>
        <v>15.22211924536952</v>
      </c>
      <c r="T461" s="256">
        <f t="shared" si="106"/>
        <v>9.568579166254608</v>
      </c>
      <c r="U461" s="364">
        <f t="shared" si="93"/>
        <v>42.9999999975553</v>
      </c>
    </row>
    <row r="462" spans="1:21" ht="11.25" x14ac:dyDescent="0.2">
      <c r="A462" s="234"/>
      <c r="B462" s="417">
        <v>43.099999997549602</v>
      </c>
      <c r="C462" s="130"/>
      <c r="D462" s="328">
        <f t="shared" si="94"/>
        <v>30.476302267407508</v>
      </c>
      <c r="E462" s="328">
        <f t="shared" si="95"/>
        <v>9.28804999894388E-2</v>
      </c>
      <c r="F462" s="376">
        <f t="shared" si="96"/>
        <v>0.33630872783151849</v>
      </c>
      <c r="G462" s="316">
        <f t="shared" si="97"/>
        <v>0.63168096549889829</v>
      </c>
      <c r="H462" s="316">
        <f t="shared" si="98"/>
        <v>0.36831903450110171</v>
      </c>
      <c r="I462" s="316"/>
      <c r="J462" s="316">
        <f t="shared" si="99"/>
        <v>3.1545705157443427E-2</v>
      </c>
      <c r="K462" s="316">
        <f t="shared" si="100"/>
        <v>0.51258282858956739</v>
      </c>
      <c r="L462" s="121"/>
      <c r="M462" s="325">
        <f t="shared" si="101"/>
        <v>15.249766812070163</v>
      </c>
      <c r="N462" s="283">
        <f t="shared" si="102"/>
        <v>9.5962267329552589</v>
      </c>
      <c r="O462" s="378"/>
      <c r="P462" s="532">
        <f t="shared" si="103"/>
        <v>2.764824726749282E-2</v>
      </c>
      <c r="Q462" s="520">
        <f t="shared" si="104"/>
        <v>-2.764824726749282E-2</v>
      </c>
      <c r="R462" s="313"/>
      <c r="S462" s="256">
        <f t="shared" si="105"/>
        <v>15.249766812070163</v>
      </c>
      <c r="T462" s="256">
        <f t="shared" si="106"/>
        <v>9.5962267329552589</v>
      </c>
      <c r="U462" s="364">
        <f t="shared" si="93"/>
        <v>43.099999997549602</v>
      </c>
    </row>
    <row r="463" spans="1:21" ht="11.25" x14ac:dyDescent="0.2">
      <c r="A463" s="234"/>
      <c r="B463" s="417">
        <v>43.199999997543898</v>
      </c>
      <c r="C463" s="130"/>
      <c r="D463" s="328">
        <f t="shared" si="94"/>
        <v>30.54701294552213</v>
      </c>
      <c r="E463" s="328">
        <f t="shared" si="95"/>
        <v>9.3311999989389632E-2</v>
      </c>
      <c r="F463" s="376">
        <f t="shared" si="96"/>
        <v>0.33623652377650254</v>
      </c>
      <c r="G463" s="316">
        <f t="shared" si="97"/>
        <v>0.63165374370128669</v>
      </c>
      <c r="H463" s="316">
        <f t="shared" si="98"/>
        <v>0.36834625629871331</v>
      </c>
      <c r="I463" s="316"/>
      <c r="J463" s="316">
        <f t="shared" si="99"/>
        <v>3.0766394321281254E-2</v>
      </c>
      <c r="K463" s="316">
        <f t="shared" si="100"/>
        <v>0.51227207941393837</v>
      </c>
      <c r="L463" s="121"/>
      <c r="M463" s="325">
        <f t="shared" si="101"/>
        <v>15.277415059337656</v>
      </c>
      <c r="N463" s="283">
        <f t="shared" si="102"/>
        <v>9.6238749802227517</v>
      </c>
      <c r="O463" s="378"/>
      <c r="P463" s="532">
        <f t="shared" si="103"/>
        <v>2.7648909359115237E-2</v>
      </c>
      <c r="Q463" s="520">
        <f t="shared" si="104"/>
        <v>-2.7648909359115237E-2</v>
      </c>
      <c r="R463" s="313"/>
      <c r="S463" s="256">
        <f t="shared" si="105"/>
        <v>15.277415059337656</v>
      </c>
      <c r="T463" s="256">
        <f t="shared" si="106"/>
        <v>9.6238749802227517</v>
      </c>
      <c r="U463" s="364">
        <f t="shared" si="93"/>
        <v>43.199999997543898</v>
      </c>
    </row>
    <row r="464" spans="1:21" ht="11.25" x14ac:dyDescent="0.2">
      <c r="A464" s="234"/>
      <c r="B464" s="417">
        <v>43.299999997538201</v>
      </c>
      <c r="C464" s="130"/>
      <c r="D464" s="328">
        <f t="shared" si="94"/>
        <v>30.617723623636756</v>
      </c>
      <c r="E464" s="328">
        <f t="shared" si="95"/>
        <v>9.374449998934041E-2</v>
      </c>
      <c r="F464" s="376">
        <f t="shared" si="96"/>
        <v>0.33616628626857942</v>
      </c>
      <c r="G464" s="316">
        <f t="shared" si="97"/>
        <v>0.63162726268145819</v>
      </c>
      <c r="H464" s="316">
        <f t="shared" si="98"/>
        <v>0.36837273731854181</v>
      </c>
      <c r="I464" s="316"/>
      <c r="J464" s="316">
        <f t="shared" si="99"/>
        <v>2.9989050032211861E-2</v>
      </c>
      <c r="K464" s="316">
        <f t="shared" si="100"/>
        <v>0.51196210697361588</v>
      </c>
      <c r="L464" s="121"/>
      <c r="M464" s="325">
        <f t="shared" si="101"/>
        <v>15.305063968696771</v>
      </c>
      <c r="N464" s="283">
        <f t="shared" si="102"/>
        <v>9.6515238895818669</v>
      </c>
      <c r="O464" s="378"/>
      <c r="P464" s="532">
        <f t="shared" si="103"/>
        <v>2.7649553112787828E-2</v>
      </c>
      <c r="Q464" s="520">
        <f t="shared" si="104"/>
        <v>-2.7649553112794933E-2</v>
      </c>
      <c r="R464" s="313"/>
      <c r="S464" s="256">
        <f t="shared" si="105"/>
        <v>15.305063968696771</v>
      </c>
      <c r="T464" s="256">
        <f t="shared" si="106"/>
        <v>9.6515238895818669</v>
      </c>
      <c r="U464" s="364">
        <f t="shared" si="93"/>
        <v>43.299999997538201</v>
      </c>
    </row>
    <row r="465" spans="1:21" ht="11.25" x14ac:dyDescent="0.2">
      <c r="A465" s="234"/>
      <c r="B465" s="417">
        <v>43.399999997532497</v>
      </c>
      <c r="C465" s="130"/>
      <c r="D465" s="328">
        <f t="shared" si="94"/>
        <v>30.688434301751375</v>
      </c>
      <c r="E465" s="328">
        <f t="shared" si="95"/>
        <v>9.4177999989291036E-2</v>
      </c>
      <c r="F465" s="376">
        <f t="shared" si="96"/>
        <v>0.33609800171410564</v>
      </c>
      <c r="G465" s="316">
        <f t="shared" si="97"/>
        <v>0.63160151736678516</v>
      </c>
      <c r="H465" s="316">
        <f t="shared" si="98"/>
        <v>0.36839848263321484</v>
      </c>
      <c r="I465" s="316"/>
      <c r="J465" s="316">
        <f t="shared" si="99"/>
        <v>2.9213658696591871E-2</v>
      </c>
      <c r="K465" s="316">
        <f t="shared" si="100"/>
        <v>0.51165290609052116</v>
      </c>
      <c r="L465" s="121"/>
      <c r="M465" s="325">
        <f t="shared" si="101"/>
        <v>15.332713521809559</v>
      </c>
      <c r="N465" s="283">
        <f t="shared" si="102"/>
        <v>9.6791734426946618</v>
      </c>
      <c r="O465" s="378"/>
      <c r="P465" s="532">
        <f t="shared" si="103"/>
        <v>2.7650178664160308E-2</v>
      </c>
      <c r="Q465" s="520">
        <f t="shared" si="104"/>
        <v>-2.7650178664146097E-2</v>
      </c>
      <c r="R465" s="313"/>
      <c r="S465" s="256">
        <f t="shared" si="105"/>
        <v>15.332713521809559</v>
      </c>
      <c r="T465" s="256">
        <f t="shared" si="106"/>
        <v>9.6791734426946618</v>
      </c>
      <c r="U465" s="364">
        <f t="shared" si="93"/>
        <v>43.399999997532497</v>
      </c>
    </row>
    <row r="466" spans="1:21" ht="11.25" x14ac:dyDescent="0.2">
      <c r="A466" s="234"/>
      <c r="B466" s="417">
        <v>43.4999999975268</v>
      </c>
      <c r="C466" s="130"/>
      <c r="D466" s="328">
        <f t="shared" si="94"/>
        <v>30.759144979866004</v>
      </c>
      <c r="E466" s="328">
        <f t="shared" si="95"/>
        <v>9.461249998924158E-2</v>
      </c>
      <c r="F466" s="376">
        <f t="shared" si="96"/>
        <v>0.33603165664443663</v>
      </c>
      <c r="G466" s="316">
        <f t="shared" si="97"/>
        <v>0.63157650272982335</v>
      </c>
      <c r="H466" s="316">
        <f t="shared" si="98"/>
        <v>0.36842349727017665</v>
      </c>
      <c r="I466" s="316"/>
      <c r="J466" s="316">
        <f t="shared" si="99"/>
        <v>2.8440206845776583E-2</v>
      </c>
      <c r="K466" s="316">
        <f t="shared" si="100"/>
        <v>0.51134447163297991</v>
      </c>
      <c r="L466" s="121"/>
      <c r="M466" s="325">
        <f t="shared" si="101"/>
        <v>15.360363700473719</v>
      </c>
      <c r="N466" s="283">
        <f t="shared" si="102"/>
        <v>9.7068236213588079</v>
      </c>
      <c r="O466" s="378"/>
      <c r="P466" s="532">
        <f t="shared" si="103"/>
        <v>2.7650786147468409E-2</v>
      </c>
      <c r="Q466" s="520">
        <f t="shared" si="104"/>
        <v>-2.7650786147475515E-2</v>
      </c>
      <c r="R466" s="313"/>
      <c r="S466" s="256">
        <f t="shared" si="105"/>
        <v>15.360363700473719</v>
      </c>
      <c r="T466" s="256">
        <f t="shared" si="106"/>
        <v>9.7068236213588079</v>
      </c>
      <c r="U466" s="364">
        <f t="shared" si="93"/>
        <v>43.4999999975268</v>
      </c>
    </row>
    <row r="467" spans="1:21" ht="11.25" x14ac:dyDescent="0.2">
      <c r="A467" s="234"/>
      <c r="B467" s="417">
        <v>43.599999997521103</v>
      </c>
      <c r="C467" s="130"/>
      <c r="D467" s="328">
        <f t="shared" si="94"/>
        <v>30.82985565798063</v>
      </c>
      <c r="E467" s="328">
        <f t="shared" si="95"/>
        <v>9.5047999989192014E-2</v>
      </c>
      <c r="F467" s="376">
        <f t="shared" si="96"/>
        <v>0.33596723771449349</v>
      </c>
      <c r="G467" s="316">
        <f t="shared" si="97"/>
        <v>0.63155221378781168</v>
      </c>
      <c r="H467" s="316">
        <f t="shared" si="98"/>
        <v>0.36844778621218832</v>
      </c>
      <c r="I467" s="316"/>
      <c r="J467" s="316">
        <f t="shared" si="99"/>
        <v>2.7668681134687179E-2</v>
      </c>
      <c r="K467" s="316">
        <f t="shared" si="100"/>
        <v>0.511036798515209</v>
      </c>
      <c r="L467" s="121"/>
      <c r="M467" s="325">
        <f t="shared" si="101"/>
        <v>15.388014486621188</v>
      </c>
      <c r="N467" s="283">
        <f t="shared" si="102"/>
        <v>9.7344744075062835</v>
      </c>
      <c r="O467" s="378"/>
      <c r="P467" s="532">
        <f t="shared" si="103"/>
        <v>2.7651375695405989E-2</v>
      </c>
      <c r="Q467" s="520">
        <f t="shared" si="104"/>
        <v>-2.7651375695413094E-2</v>
      </c>
      <c r="R467" s="313"/>
      <c r="S467" s="256">
        <f t="shared" si="105"/>
        <v>15.388014486621188</v>
      </c>
      <c r="T467" s="256">
        <f t="shared" si="106"/>
        <v>9.7344744075062835</v>
      </c>
      <c r="U467" s="364">
        <f t="shared" si="93"/>
        <v>43.599999997521103</v>
      </c>
    </row>
    <row r="468" spans="1:21" ht="11.25" x14ac:dyDescent="0.2">
      <c r="A468" s="234"/>
      <c r="B468" s="417">
        <v>43.699999997515398</v>
      </c>
      <c r="C468" s="130"/>
      <c r="D468" s="328">
        <f t="shared" si="94"/>
        <v>30.900566336095249</v>
      </c>
      <c r="E468" s="328">
        <f t="shared" si="95"/>
        <v>9.5484499989142296E-2</v>
      </c>
      <c r="F468" s="376">
        <f t="shared" si="96"/>
        <v>0.3359047317013491</v>
      </c>
      <c r="G468" s="316">
        <f t="shared" si="97"/>
        <v>0.63152864560217892</v>
      </c>
      <c r="H468" s="316">
        <f t="shared" si="98"/>
        <v>0.36847135439782108</v>
      </c>
      <c r="I468" s="316"/>
      <c r="J468" s="316">
        <f t="shared" si="99"/>
        <v>2.6899068340396626E-2</v>
      </c>
      <c r="K468" s="316">
        <f t="shared" si="100"/>
        <v>0.51072988169680933</v>
      </c>
      <c r="L468" s="121"/>
      <c r="M468" s="325">
        <f t="shared" si="101"/>
        <v>15.415665862316594</v>
      </c>
      <c r="N468" s="283">
        <f t="shared" si="102"/>
        <v>9.7621257832016965</v>
      </c>
      <c r="O468" s="378"/>
      <c r="P468" s="532">
        <f t="shared" si="103"/>
        <v>2.7651947439125024E-2</v>
      </c>
      <c r="Q468" s="520">
        <f t="shared" si="104"/>
        <v>-2.7651947439125024E-2</v>
      </c>
      <c r="R468" s="313"/>
      <c r="S468" s="256">
        <f t="shared" si="105"/>
        <v>15.415665862316594</v>
      </c>
      <c r="T468" s="256">
        <f t="shared" si="106"/>
        <v>9.7621257832016965</v>
      </c>
      <c r="U468" s="364">
        <f t="shared" si="93"/>
        <v>43.699999997515398</v>
      </c>
    </row>
    <row r="469" spans="1:21" ht="11.25" x14ac:dyDescent="0.2">
      <c r="A469" s="234"/>
      <c r="B469" s="417">
        <v>43.799999997509701</v>
      </c>
      <c r="C469" s="130"/>
      <c r="D469" s="328">
        <f t="shared" si="94"/>
        <v>30.971277014209875</v>
      </c>
      <c r="E469" s="328">
        <f t="shared" si="95"/>
        <v>9.5921999989092496E-2</v>
      </c>
      <c r="F469" s="376">
        <f t="shared" si="96"/>
        <v>0.33584412550283355</v>
      </c>
      <c r="G469" s="316">
        <f t="shared" si="97"/>
        <v>0.63150579327805567</v>
      </c>
      <c r="H469" s="316">
        <f t="shared" si="98"/>
        <v>0.36849420672194433</v>
      </c>
      <c r="I469" s="316"/>
      <c r="J469" s="316">
        <f t="shared" si="99"/>
        <v>2.6131355360734798E-2</v>
      </c>
      <c r="K469" s="316">
        <f t="shared" si="100"/>
        <v>0.51042371618226567</v>
      </c>
      <c r="L469" s="121"/>
      <c r="M469" s="325">
        <f t="shared" si="101"/>
        <v>15.443317809755719</v>
      </c>
      <c r="N469" s="283">
        <f t="shared" si="102"/>
        <v>9.7897777306408216</v>
      </c>
      <c r="O469" s="378"/>
      <c r="P469" s="532">
        <f t="shared" si="103"/>
        <v>2.7652501508420357E-2</v>
      </c>
      <c r="Q469" s="520">
        <f t="shared" si="104"/>
        <v>-2.7652501508413252E-2</v>
      </c>
      <c r="R469" s="313"/>
      <c r="S469" s="256">
        <f t="shared" si="105"/>
        <v>15.443317809755719</v>
      </c>
      <c r="T469" s="256">
        <f t="shared" si="106"/>
        <v>9.7897777306408216</v>
      </c>
      <c r="U469" s="364">
        <f t="shared" si="93"/>
        <v>43.799999997509701</v>
      </c>
    </row>
    <row r="470" spans="1:21" ht="11.25" x14ac:dyDescent="0.2">
      <c r="A470" s="234"/>
      <c r="B470" s="417">
        <v>43.899999997503997</v>
      </c>
      <c r="C470" s="130"/>
      <c r="D470" s="328">
        <f t="shared" si="94"/>
        <v>31.041987692324497</v>
      </c>
      <c r="E470" s="328">
        <f t="shared" si="95"/>
        <v>9.6360499989042545E-2</v>
      </c>
      <c r="F470" s="376">
        <f t="shared" si="96"/>
        <v>0.33578540613615893</v>
      </c>
      <c r="G470" s="316">
        <f t="shared" si="97"/>
        <v>0.63148365196379397</v>
      </c>
      <c r="H470" s="316">
        <f t="shared" si="98"/>
        <v>0.36851634803620603</v>
      </c>
      <c r="I470" s="316"/>
      <c r="J470" s="316">
        <f t="shared" si="99"/>
        <v>2.5365529212913962E-2</v>
      </c>
      <c r="K470" s="316">
        <f t="shared" si="100"/>
        <v>0.51011829702045275</v>
      </c>
      <c r="L470" s="121"/>
      <c r="M470" s="325">
        <f t="shared" si="101"/>
        <v>15.470970311264139</v>
      </c>
      <c r="N470" s="283">
        <f t="shared" si="102"/>
        <v>9.8174302321492348</v>
      </c>
      <c r="O470" s="378"/>
      <c r="P470" s="532">
        <f t="shared" si="103"/>
        <v>2.7653038031580479E-2</v>
      </c>
      <c r="Q470" s="520">
        <f t="shared" si="104"/>
        <v>-2.7653038031587585E-2</v>
      </c>
      <c r="R470" s="313"/>
      <c r="S470" s="256">
        <f t="shared" si="105"/>
        <v>15.470970311264139</v>
      </c>
      <c r="T470" s="256">
        <f t="shared" si="106"/>
        <v>9.8174302321492348</v>
      </c>
      <c r="U470" s="364">
        <f t="shared" si="93"/>
        <v>43.899999997503997</v>
      </c>
    </row>
    <row r="471" spans="1:21" ht="11.25" x14ac:dyDescent="0.2">
      <c r="A471" s="234"/>
      <c r="B471" s="417">
        <v>43.9999999974983</v>
      </c>
      <c r="C471" s="130"/>
      <c r="D471" s="328">
        <f t="shared" si="94"/>
        <v>31.112698370439123</v>
      </c>
      <c r="E471" s="328">
        <f t="shared" si="95"/>
        <v>9.6799999988992524E-2</v>
      </c>
      <c r="F471" s="376">
        <f t="shared" si="96"/>
        <v>0.33572856073656271</v>
      </c>
      <c r="G471" s="316">
        <f t="shared" si="97"/>
        <v>0.63146221685049264</v>
      </c>
      <c r="H471" s="316">
        <f t="shared" si="98"/>
        <v>0.36853778314950736</v>
      </c>
      <c r="I471" s="316"/>
      <c r="J471" s="316">
        <f t="shared" si="99"/>
        <v>2.4601577032171473E-2</v>
      </c>
      <c r="K471" s="316">
        <f t="shared" si="100"/>
        <v>0.50981361930414837</v>
      </c>
      <c r="L471" s="121"/>
      <c r="M471" s="325">
        <f t="shared" si="101"/>
        <v>15.49862334929572</v>
      </c>
      <c r="N471" s="283">
        <f t="shared" si="102"/>
        <v>9.8450832701808224</v>
      </c>
      <c r="O471" s="378"/>
      <c r="P471" s="532">
        <f t="shared" si="103"/>
        <v>2.7653557135465689E-2</v>
      </c>
      <c r="Q471" s="520">
        <f t="shared" si="104"/>
        <v>-2.7653557135465689E-2</v>
      </c>
      <c r="R471" s="313"/>
      <c r="S471" s="256">
        <f t="shared" si="105"/>
        <v>15.49862334929572</v>
      </c>
      <c r="T471" s="256">
        <f t="shared" si="106"/>
        <v>9.8450832701808224</v>
      </c>
      <c r="U471" s="364">
        <f t="shared" si="93"/>
        <v>43.9999999974983</v>
      </c>
    </row>
    <row r="472" spans="1:21" ht="11.25" x14ac:dyDescent="0.2">
      <c r="A472" s="234"/>
      <c r="B472" s="417">
        <v>44.099999997492603</v>
      </c>
      <c r="C472" s="130"/>
      <c r="D472" s="328">
        <f t="shared" si="94"/>
        <v>31.183409048553749</v>
      </c>
      <c r="E472" s="328">
        <f t="shared" si="95"/>
        <v>9.7240499988942367E-2</v>
      </c>
      <c r="F472" s="376">
        <f t="shared" si="96"/>
        <v>0.33567357655596947</v>
      </c>
      <c r="G472" s="316">
        <f t="shared" si="97"/>
        <v>0.63144148317152882</v>
      </c>
      <c r="H472" s="316">
        <f t="shared" si="98"/>
        <v>0.36855851682847118</v>
      </c>
      <c r="I472" s="316"/>
      <c r="J472" s="316">
        <f t="shared" si="99"/>
        <v>2.3839486070431959E-2</v>
      </c>
      <c r="K472" s="316">
        <f t="shared" si="100"/>
        <v>0.50950967816955206</v>
      </c>
      <c r="L472" s="121"/>
      <c r="M472" s="325">
        <f t="shared" si="101"/>
        <v>15.526276906431185</v>
      </c>
      <c r="N472" s="283">
        <f t="shared" si="102"/>
        <v>9.8727368273162881</v>
      </c>
      <c r="O472" s="378"/>
      <c r="P472" s="532">
        <f t="shared" si="103"/>
        <v>2.765405894555073E-2</v>
      </c>
      <c r="Q472" s="520">
        <f t="shared" si="104"/>
        <v>-2.7654058945543625E-2</v>
      </c>
      <c r="R472" s="313"/>
      <c r="S472" s="256">
        <f t="shared" si="105"/>
        <v>15.526276906431185</v>
      </c>
      <c r="T472" s="256">
        <f t="shared" si="106"/>
        <v>9.8727368273162881</v>
      </c>
      <c r="U472" s="364">
        <f t="shared" si="93"/>
        <v>44.099999997492603</v>
      </c>
    </row>
    <row r="473" spans="1:21" ht="11.25" x14ac:dyDescent="0.2">
      <c r="A473" s="234"/>
      <c r="B473" s="417">
        <v>44.199999997486898</v>
      </c>
      <c r="C473" s="130"/>
      <c r="D473" s="328">
        <f t="shared" si="94"/>
        <v>31.254119726668371</v>
      </c>
      <c r="E473" s="328">
        <f t="shared" si="95"/>
        <v>9.7681999988892099E-2</v>
      </c>
      <c r="F473" s="376">
        <f t="shared" si="96"/>
        <v>0.33562044096167121</v>
      </c>
      <c r="G473" s="316">
        <f t="shared" si="97"/>
        <v>0.63142144620209562</v>
      </c>
      <c r="H473" s="316">
        <f t="shared" si="98"/>
        <v>0.36857855379790438</v>
      </c>
      <c r="I473" s="316"/>
      <c r="J473" s="316">
        <f t="shared" si="99"/>
        <v>2.3079243694987484E-2</v>
      </c>
      <c r="K473" s="316">
        <f t="shared" si="100"/>
        <v>0.50920646879581111</v>
      </c>
      <c r="L473" s="121"/>
      <c r="M473" s="325">
        <f t="shared" si="101"/>
        <v>15.553930965376736</v>
      </c>
      <c r="N473" s="283">
        <f t="shared" si="102"/>
        <v>9.9003908862618317</v>
      </c>
      <c r="O473" s="378"/>
      <c r="P473" s="532">
        <f t="shared" si="103"/>
        <v>2.7654543585946101E-2</v>
      </c>
      <c r="Q473" s="520">
        <f t="shared" si="104"/>
        <v>-2.7654543585938995E-2</v>
      </c>
      <c r="R473" s="313"/>
      <c r="S473" s="256">
        <f t="shared" si="105"/>
        <v>15.553930965376736</v>
      </c>
      <c r="T473" s="256">
        <f t="shared" si="106"/>
        <v>9.9003908862618317</v>
      </c>
      <c r="U473" s="364">
        <f t="shared" si="93"/>
        <v>44.199999997486898</v>
      </c>
    </row>
    <row r="474" spans="1:21" ht="11.25" x14ac:dyDescent="0.2">
      <c r="A474" s="234"/>
      <c r="B474" s="417">
        <v>44.299999997481201</v>
      </c>
      <c r="C474" s="130"/>
      <c r="D474" s="328">
        <f t="shared" si="94"/>
        <v>31.324830404782997</v>
      </c>
      <c r="E474" s="328">
        <f t="shared" si="95"/>
        <v>9.8124499988841707E-2</v>
      </c>
      <c r="F474" s="376">
        <f t="shared" si="96"/>
        <v>0.33556914143502464</v>
      </c>
      <c r="G474" s="316">
        <f t="shared" si="97"/>
        <v>0.63140210125874585</v>
      </c>
      <c r="H474" s="316">
        <f t="shared" si="98"/>
        <v>0.36859789874125415</v>
      </c>
      <c r="I474" s="316"/>
      <c r="J474" s="316">
        <f t="shared" si="99"/>
        <v>2.2320837387194647E-2</v>
      </c>
      <c r="K474" s="316">
        <f t="shared" si="100"/>
        <v>0.50890398640455137</v>
      </c>
      <c r="L474" s="121"/>
      <c r="M474" s="325">
        <f t="shared" si="101"/>
        <v>15.581585508962682</v>
      </c>
      <c r="N474" s="283">
        <f t="shared" si="102"/>
        <v>9.9280454298477707</v>
      </c>
      <c r="O474" s="378"/>
      <c r="P474" s="532">
        <f t="shared" si="103"/>
        <v>2.7655011179348321E-2</v>
      </c>
      <c r="Q474" s="520">
        <f t="shared" si="104"/>
        <v>-2.7655011179348321E-2</v>
      </c>
      <c r="R474" s="313"/>
      <c r="S474" s="256">
        <f t="shared" si="105"/>
        <v>15.581585508962682</v>
      </c>
      <c r="T474" s="256">
        <f t="shared" si="106"/>
        <v>9.9280454298477707</v>
      </c>
      <c r="U474" s="364">
        <f t="shared" si="93"/>
        <v>44.299999997481201</v>
      </c>
    </row>
    <row r="475" spans="1:21" ht="11.25" x14ac:dyDescent="0.2">
      <c r="A475" s="234"/>
      <c r="B475" s="417">
        <v>44.399999997475497</v>
      </c>
      <c r="C475" s="130"/>
      <c r="D475" s="328">
        <f t="shared" si="94"/>
        <v>31.395541082897619</v>
      </c>
      <c r="E475" s="328">
        <f t="shared" si="95"/>
        <v>9.8567999988791205E-2</v>
      </c>
      <c r="F475" s="376">
        <f t="shared" si="96"/>
        <v>0.33551966557016738</v>
      </c>
      <c r="G475" s="316">
        <f t="shared" si="97"/>
        <v>0.63138344369894195</v>
      </c>
      <c r="H475" s="316">
        <f t="shared" si="98"/>
        <v>0.36861655630105805</v>
      </c>
      <c r="I475" s="316"/>
      <c r="J475" s="316">
        <f t="shared" si="99"/>
        <v>2.1564254741191169E-2</v>
      </c>
      <c r="K475" s="316">
        <f t="shared" si="100"/>
        <v>0.50860222625941531</v>
      </c>
      <c r="L475" s="121"/>
      <c r="M475" s="325">
        <f t="shared" si="101"/>
        <v>15.609240520142031</v>
      </c>
      <c r="N475" s="283">
        <f t="shared" si="102"/>
        <v>9.955700441027119</v>
      </c>
      <c r="O475" s="378"/>
      <c r="P475" s="532">
        <f t="shared" si="103"/>
        <v>2.7655461847160723E-2</v>
      </c>
      <c r="Q475" s="520">
        <f t="shared" si="104"/>
        <v>-2.7655461847160723E-2</v>
      </c>
      <c r="R475" s="313"/>
      <c r="S475" s="256">
        <f t="shared" si="105"/>
        <v>15.609240520142031</v>
      </c>
      <c r="T475" s="256">
        <f t="shared" si="106"/>
        <v>9.955700441027119</v>
      </c>
      <c r="U475" s="364">
        <f t="shared" si="93"/>
        <v>44.399999997475497</v>
      </c>
    </row>
    <row r="476" spans="1:21" ht="11.25" x14ac:dyDescent="0.2">
      <c r="A476" s="234"/>
      <c r="B476" s="417">
        <v>44.4999999974698</v>
      </c>
      <c r="C476" s="130"/>
      <c r="D476" s="328">
        <f t="shared" si="94"/>
        <v>31.466251761012245</v>
      </c>
      <c r="E476" s="328">
        <f t="shared" si="95"/>
        <v>9.9012499988740621E-2</v>
      </c>
      <c r="F476" s="376">
        <f t="shared" si="96"/>
        <v>0.33547200107275038</v>
      </c>
      <c r="G476" s="316">
        <f t="shared" si="97"/>
        <v>0.63136546892061118</v>
      </c>
      <c r="H476" s="316">
        <f t="shared" si="98"/>
        <v>0.36863453107938882</v>
      </c>
      <c r="I476" s="316"/>
      <c r="J476" s="316">
        <f t="shared" si="99"/>
        <v>2.0809483462627953E-2</v>
      </c>
      <c r="K476" s="316">
        <f t="shared" si="100"/>
        <v>0.50830118366560573</v>
      </c>
      <c r="L476" s="121"/>
      <c r="M476" s="325">
        <f t="shared" si="101"/>
        <v>15.636895981989191</v>
      </c>
      <c r="N476" s="283">
        <f t="shared" si="102"/>
        <v>9.9833559028742798</v>
      </c>
      <c r="O476" s="378"/>
      <c r="P476" s="532">
        <f t="shared" si="103"/>
        <v>2.7655895709365552E-2</v>
      </c>
      <c r="Q476" s="520">
        <f t="shared" si="104"/>
        <v>-2.7655895709372658E-2</v>
      </c>
      <c r="R476" s="313"/>
      <c r="S476" s="256">
        <f t="shared" si="105"/>
        <v>15.636895981989191</v>
      </c>
      <c r="T476" s="256">
        <f t="shared" si="106"/>
        <v>9.9833559028742798</v>
      </c>
      <c r="U476" s="364">
        <f t="shared" si="93"/>
        <v>44.4999999974698</v>
      </c>
    </row>
    <row r="477" spans="1:21" ht="11.25" x14ac:dyDescent="0.2">
      <c r="A477" s="234"/>
      <c r="B477" s="417">
        <v>44.599999997464103</v>
      </c>
      <c r="C477" s="130"/>
      <c r="D477" s="328">
        <f t="shared" si="94"/>
        <v>31.536962439126871</v>
      </c>
      <c r="E477" s="328">
        <f t="shared" si="95"/>
        <v>9.9457999988689899E-2</v>
      </c>
      <c r="F477" s="376">
        <f t="shared" si="96"/>
        <v>0.3354261357586874</v>
      </c>
      <c r="G477" s="316">
        <f t="shared" si="97"/>
        <v>0.63134817236170682</v>
      </c>
      <c r="H477" s="316">
        <f t="shared" si="98"/>
        <v>0.36865182763829318</v>
      </c>
      <c r="I477" s="316"/>
      <c r="J477" s="316">
        <f t="shared" si="99"/>
        <v>2.0056511367418706E-2</v>
      </c>
      <c r="K477" s="316">
        <f t="shared" si="100"/>
        <v>0.50800085396943495</v>
      </c>
      <c r="L477" s="121"/>
      <c r="M477" s="325">
        <f t="shared" si="101"/>
        <v>15.664551877698557</v>
      </c>
      <c r="N477" s="283">
        <f t="shared" si="102"/>
        <v>10.011011798583652</v>
      </c>
      <c r="O477" s="378"/>
      <c r="P477" s="532">
        <f t="shared" si="103"/>
        <v>2.7656312884744239E-2</v>
      </c>
      <c r="Q477" s="520">
        <f t="shared" si="104"/>
        <v>-2.7656312884744239E-2</v>
      </c>
      <c r="R477" s="313"/>
      <c r="S477" s="256">
        <f t="shared" si="105"/>
        <v>15.664551877698557</v>
      </c>
      <c r="T477" s="256">
        <f t="shared" si="106"/>
        <v>10.011011798583652</v>
      </c>
      <c r="U477" s="364">
        <f t="shared" si="93"/>
        <v>44.599999997464103</v>
      </c>
    </row>
    <row r="478" spans="1:21" ht="11.25" x14ac:dyDescent="0.2">
      <c r="A478" s="234"/>
      <c r="B478" s="417">
        <v>44.699999997458399</v>
      </c>
      <c r="C478" s="130"/>
      <c r="D478" s="328">
        <f t="shared" si="94"/>
        <v>31.607673117241493</v>
      </c>
      <c r="E478" s="328">
        <f t="shared" si="95"/>
        <v>9.9904499988639053E-2</v>
      </c>
      <c r="F478" s="376">
        <f t="shared" si="96"/>
        <v>0.33538205755292272</v>
      </c>
      <c r="G478" s="316">
        <f t="shared" si="97"/>
        <v>0.63133154949977532</v>
      </c>
      <c r="H478" s="316">
        <f t="shared" si="98"/>
        <v>0.36866845050022468</v>
      </c>
      <c r="I478" s="316"/>
      <c r="J478" s="316">
        <f t="shared" si="99"/>
        <v>1.9305326380507803E-2</v>
      </c>
      <c r="K478" s="316">
        <f t="shared" si="100"/>
        <v>0.50770123255788024</v>
      </c>
      <c r="L478" s="121"/>
      <c r="M478" s="325">
        <f t="shared" si="101"/>
        <v>15.692208190583301</v>
      </c>
      <c r="N478" s="283">
        <f t="shared" si="102"/>
        <v>10.038668111468397</v>
      </c>
      <c r="O478" s="378"/>
      <c r="P478" s="532">
        <f t="shared" si="103"/>
        <v>2.7656713490763707E-2</v>
      </c>
      <c r="Q478" s="520">
        <f t="shared" si="104"/>
        <v>-2.7656713490770812E-2</v>
      </c>
      <c r="R478" s="313"/>
      <c r="S478" s="256">
        <f t="shared" si="105"/>
        <v>15.692208190583301</v>
      </c>
      <c r="T478" s="256">
        <f t="shared" si="106"/>
        <v>10.038668111468397</v>
      </c>
      <c r="U478" s="364">
        <f t="shared" si="93"/>
        <v>44.699999997458399</v>
      </c>
    </row>
    <row r="479" spans="1:21" ht="11.25" x14ac:dyDescent="0.2">
      <c r="A479" s="234"/>
      <c r="B479" s="417">
        <v>44.799999997452801</v>
      </c>
      <c r="C479" s="130"/>
      <c r="D479" s="328">
        <f t="shared" si="94"/>
        <v>31.67838379535619</v>
      </c>
      <c r="E479" s="328">
        <f t="shared" si="95"/>
        <v>0.10035199998858854</v>
      </c>
      <c r="F479" s="376">
        <f t="shared" si="96"/>
        <v>0.3353397544882129</v>
      </c>
      <c r="G479" s="316">
        <f t="shared" si="97"/>
        <v>0.63131559585152863</v>
      </c>
      <c r="H479" s="316">
        <f t="shared" si="98"/>
        <v>0.36868440414847137</v>
      </c>
      <c r="I479" s="316"/>
      <c r="J479" s="316">
        <f t="shared" si="99"/>
        <v>1.8555916534650996E-2</v>
      </c>
      <c r="K479" s="316">
        <f t="shared" si="100"/>
        <v>0.50740231485814458</v>
      </c>
      <c r="L479" s="121"/>
      <c r="M479" s="325">
        <f t="shared" si="101"/>
        <v>15.719864904074065</v>
      </c>
      <c r="N479" s="283">
        <f t="shared" si="102"/>
        <v>10.066324824959167</v>
      </c>
      <c r="O479" s="378"/>
      <c r="P479" s="532">
        <f t="shared" si="103"/>
        <v>2.7657097643412953E-2</v>
      </c>
      <c r="Q479" s="520">
        <f t="shared" si="104"/>
        <v>-2.7657097643412953E-2</v>
      </c>
      <c r="R479" s="313"/>
      <c r="S479" s="256">
        <f t="shared" si="105"/>
        <v>15.719864904074065</v>
      </c>
      <c r="T479" s="256">
        <f t="shared" si="106"/>
        <v>10.066324824959167</v>
      </c>
      <c r="U479" s="364">
        <f t="shared" ref="U479:U542" si="107">B479</f>
        <v>44.799999997452801</v>
      </c>
    </row>
    <row r="480" spans="1:21" ht="11.25" x14ac:dyDescent="0.2">
      <c r="A480" s="234"/>
      <c r="B480" s="417">
        <v>44.899999997447097</v>
      </c>
      <c r="C480" s="130"/>
      <c r="D480" s="328">
        <f t="shared" ref="D480:D543" si="108">B480*SQRT(E$8/360)</f>
        <v>31.749094473470812</v>
      </c>
      <c r="E480" s="328">
        <f t="shared" ref="E480:E543" si="109">((B480/100)^2)/2</f>
        <v>0.10080049998853748</v>
      </c>
      <c r="F480" s="376">
        <f t="shared" ref="F480:F543" si="110">(LN($E$4/$E$5)+(($F$7-$F$6+E480)*$F$8))/(D480/100)</f>
        <v>0.33529921470392771</v>
      </c>
      <c r="G480" s="316">
        <f t="shared" ref="G480:G543" si="111">NORMSDIST(F480)</f>
        <v>0.63130030697242201</v>
      </c>
      <c r="H480" s="316">
        <f t="shared" ref="H480:H543" si="112">1-G480</f>
        <v>0.36869969302757799</v>
      </c>
      <c r="I480" s="316"/>
      <c r="J480" s="316">
        <f t="shared" ref="J480:J543" si="113">F480-(D480/100)</f>
        <v>1.7808269969219581E-2</v>
      </c>
      <c r="K480" s="316">
        <f t="shared" ref="K480:K543" si="114">NORMSDIST(J480)</f>
        <v>0.50710409633722486</v>
      </c>
      <c r="L480" s="121"/>
      <c r="M480" s="325">
        <f t="shared" ref="M480:M543" si="115">($E$4*$G$6*G480)-($E$5*$G$7*K480)</f>
        <v>15.747522001717478</v>
      </c>
      <c r="N480" s="283">
        <f t="shared" ref="N480:N543" si="116">M480+($E$5*$G$7)-($E$4*$G$6)</f>
        <v>10.09398192260258</v>
      </c>
      <c r="O480" s="378"/>
      <c r="P480" s="532">
        <f t="shared" ref="P480:P543" si="117">M481-M480</f>
        <v>2.7657465457750163E-2</v>
      </c>
      <c r="Q480" s="520">
        <f t="shared" ref="Q480:Q543" si="118">-(N481-N480)</f>
        <v>-2.7657465457735952E-2</v>
      </c>
      <c r="R480" s="313"/>
      <c r="S480" s="256">
        <f t="shared" ref="S480:S543" si="119">M480</f>
        <v>15.747522001717478</v>
      </c>
      <c r="T480" s="256">
        <f t="shared" ref="T480:T543" si="120">N480</f>
        <v>10.09398192260258</v>
      </c>
      <c r="U480" s="364">
        <f t="shared" si="107"/>
        <v>44.899999997447097</v>
      </c>
    </row>
    <row r="481" spans="1:21" ht="11.25" x14ac:dyDescent="0.2">
      <c r="A481" s="234"/>
      <c r="B481" s="417">
        <v>44.9999999974414</v>
      </c>
      <c r="C481" s="130"/>
      <c r="D481" s="328">
        <f t="shared" si="108"/>
        <v>31.819805151585438</v>
      </c>
      <c r="E481" s="328">
        <f t="shared" si="109"/>
        <v>0.10124999998848629</v>
      </c>
      <c r="F481" s="376">
        <f t="shared" si="110"/>
        <v>0.33526042644486398</v>
      </c>
      <c r="G481" s="316">
        <f t="shared" si="111"/>
        <v>0.63128567845623762</v>
      </c>
      <c r="H481" s="316">
        <f t="shared" si="112"/>
        <v>0.36871432154376238</v>
      </c>
      <c r="I481" s="316"/>
      <c r="J481" s="316">
        <f t="shared" si="113"/>
        <v>1.7062374929009583E-2</v>
      </c>
      <c r="K481" s="316">
        <f t="shared" si="114"/>
        <v>0.50680657250148142</v>
      </c>
      <c r="L481" s="121"/>
      <c r="M481" s="325">
        <f t="shared" si="115"/>
        <v>15.775179467175228</v>
      </c>
      <c r="N481" s="283">
        <f t="shared" si="116"/>
        <v>10.121639388060316</v>
      </c>
      <c r="O481" s="378"/>
      <c r="P481" s="532">
        <f t="shared" si="117"/>
        <v>2.7657817047334277E-2</v>
      </c>
      <c r="Q481" s="520">
        <f t="shared" si="118"/>
        <v>-2.7657817047341382E-2</v>
      </c>
      <c r="R481" s="313"/>
      <c r="S481" s="256">
        <f t="shared" si="119"/>
        <v>15.775179467175228</v>
      </c>
      <c r="T481" s="256">
        <f t="shared" si="120"/>
        <v>10.121639388060316</v>
      </c>
      <c r="U481" s="364">
        <f t="shared" si="107"/>
        <v>44.9999999974414</v>
      </c>
    </row>
    <row r="482" spans="1:21" ht="11.25" x14ac:dyDescent="0.2">
      <c r="A482" s="234"/>
      <c r="B482" s="417">
        <v>45.099999997435702</v>
      </c>
      <c r="C482" s="130"/>
      <c r="D482" s="328">
        <f t="shared" si="108"/>
        <v>31.890515829700064</v>
      </c>
      <c r="E482" s="328">
        <f t="shared" si="109"/>
        <v>0.10170049998843501</v>
      </c>
      <c r="F482" s="376">
        <f t="shared" si="110"/>
        <v>0.33522337806007818</v>
      </c>
      <c r="G482" s="316">
        <f t="shared" si="111"/>
        <v>0.6312717059346733</v>
      </c>
      <c r="H482" s="316">
        <f t="shared" si="112"/>
        <v>0.3687282940653267</v>
      </c>
      <c r="I482" s="316"/>
      <c r="J482" s="316">
        <f t="shared" si="113"/>
        <v>1.6318219763077568E-2</v>
      </c>
      <c r="K482" s="316">
        <f t="shared" si="114"/>
        <v>0.50650973889621831</v>
      </c>
      <c r="L482" s="121"/>
      <c r="M482" s="325">
        <f t="shared" si="115"/>
        <v>15.802837284222562</v>
      </c>
      <c r="N482" s="283">
        <f t="shared" si="116"/>
        <v>10.149297205107658</v>
      </c>
      <c r="O482" s="378"/>
      <c r="P482" s="532">
        <f t="shared" si="117"/>
        <v>2.7658152524622892E-2</v>
      </c>
      <c r="Q482" s="520">
        <f t="shared" si="118"/>
        <v>-2.7658152524622892E-2</v>
      </c>
      <c r="R482" s="313"/>
      <c r="S482" s="256">
        <f t="shared" si="119"/>
        <v>15.802837284222562</v>
      </c>
      <c r="T482" s="256">
        <f t="shared" si="120"/>
        <v>10.149297205107658</v>
      </c>
      <c r="U482" s="364">
        <f t="shared" si="107"/>
        <v>45.099999997435702</v>
      </c>
    </row>
    <row r="483" spans="1:21" ht="11.25" x14ac:dyDescent="0.2">
      <c r="A483" s="234"/>
      <c r="B483" s="417">
        <v>45.199999997429998</v>
      </c>
      <c r="C483" s="130"/>
      <c r="D483" s="328">
        <f t="shared" si="108"/>
        <v>31.961226507814686</v>
      </c>
      <c r="E483" s="328">
        <f t="shared" si="109"/>
        <v>0.10215199998838358</v>
      </c>
      <c r="F483" s="376">
        <f t="shared" si="110"/>
        <v>0.33518805800173185</v>
      </c>
      <c r="G483" s="316">
        <f t="shared" si="111"/>
        <v>0.63125838507693621</v>
      </c>
      <c r="H483" s="316">
        <f t="shared" si="112"/>
        <v>0.36874161492306379</v>
      </c>
      <c r="I483" s="316"/>
      <c r="J483" s="316">
        <f t="shared" si="113"/>
        <v>1.5575792923584963E-2</v>
      </c>
      <c r="K483" s="316">
        <f t="shared" si="114"/>
        <v>0.50621359110526454</v>
      </c>
      <c r="L483" s="121"/>
      <c r="M483" s="325">
        <f t="shared" si="115"/>
        <v>15.830495436747185</v>
      </c>
      <c r="N483" s="283">
        <f t="shared" si="116"/>
        <v>10.176955357632281</v>
      </c>
      <c r="O483" s="378"/>
      <c r="P483" s="532">
        <f t="shared" si="117"/>
        <v>2.7658472000751999E-2</v>
      </c>
      <c r="Q483" s="520">
        <f t="shared" si="118"/>
        <v>-2.7658472000751999E-2</v>
      </c>
      <c r="R483" s="313"/>
      <c r="S483" s="256">
        <f t="shared" si="119"/>
        <v>15.830495436747185</v>
      </c>
      <c r="T483" s="256">
        <f t="shared" si="120"/>
        <v>10.176955357632281</v>
      </c>
      <c r="U483" s="364">
        <f t="shared" si="107"/>
        <v>45.199999997429998</v>
      </c>
    </row>
    <row r="484" spans="1:21" ht="11.25" x14ac:dyDescent="0.2">
      <c r="A484" s="234"/>
      <c r="B484" s="417">
        <v>45.299999997424301</v>
      </c>
      <c r="C484" s="130"/>
      <c r="D484" s="328">
        <f t="shared" si="108"/>
        <v>32.031937185929308</v>
      </c>
      <c r="E484" s="328">
        <f t="shared" si="109"/>
        <v>0.10260449998833208</v>
      </c>
      <c r="F484" s="376">
        <f t="shared" si="110"/>
        <v>0.33515445482395484</v>
      </c>
      <c r="G484" s="316">
        <f t="shared" si="111"/>
        <v>0.63124571158934217</v>
      </c>
      <c r="H484" s="316">
        <f t="shared" si="112"/>
        <v>0.36875428841065783</v>
      </c>
      <c r="I484" s="316"/>
      <c r="J484" s="316">
        <f t="shared" si="113"/>
        <v>1.4835082964661739E-2</v>
      </c>
      <c r="K484" s="316">
        <f t="shared" si="114"/>
        <v>0.50591812475056375</v>
      </c>
      <c r="L484" s="121"/>
      <c r="M484" s="325">
        <f t="shared" si="115"/>
        <v>15.858153908747937</v>
      </c>
      <c r="N484" s="283">
        <f t="shared" si="116"/>
        <v>10.204613829633033</v>
      </c>
      <c r="O484" s="378"/>
      <c r="P484" s="532">
        <f t="shared" si="117"/>
        <v>2.7658775585798878E-2</v>
      </c>
      <c r="Q484" s="520">
        <f t="shared" si="118"/>
        <v>-2.7658775585805984E-2</v>
      </c>
      <c r="R484" s="313"/>
      <c r="S484" s="256">
        <f t="shared" si="119"/>
        <v>15.858153908747937</v>
      </c>
      <c r="T484" s="256">
        <f t="shared" si="120"/>
        <v>10.204613829633033</v>
      </c>
      <c r="U484" s="364">
        <f t="shared" si="107"/>
        <v>45.299999997424301</v>
      </c>
    </row>
    <row r="485" spans="1:21" ht="11.25" x14ac:dyDescent="0.2">
      <c r="A485" s="234"/>
      <c r="B485" s="417">
        <v>45.399999997418597</v>
      </c>
      <c r="C485" s="130"/>
      <c r="D485" s="328">
        <f t="shared" si="108"/>
        <v>32.102647864043931</v>
      </c>
      <c r="E485" s="328">
        <f t="shared" si="109"/>
        <v>0.10305799998828041</v>
      </c>
      <c r="F485" s="376">
        <f t="shared" si="110"/>
        <v>0.33512255718172118</v>
      </c>
      <c r="G485" s="316">
        <f t="shared" si="111"/>
        <v>0.63123368121491996</v>
      </c>
      <c r="H485" s="316">
        <f t="shared" si="112"/>
        <v>0.36876631878508004</v>
      </c>
      <c r="I485" s="316"/>
      <c r="J485" s="316">
        <f t="shared" si="113"/>
        <v>1.4096078541281865E-2</v>
      </c>
      <c r="K485" s="316">
        <f t="shared" si="114"/>
        <v>0.50562333549176697</v>
      </c>
      <c r="L485" s="121"/>
      <c r="M485" s="325">
        <f t="shared" si="115"/>
        <v>15.885812684333736</v>
      </c>
      <c r="N485" s="283">
        <f t="shared" si="116"/>
        <v>10.232272605218839</v>
      </c>
      <c r="O485" s="378"/>
      <c r="P485" s="532">
        <f t="shared" si="117"/>
        <v>2.7659063388533411E-2</v>
      </c>
      <c r="Q485" s="520">
        <f t="shared" si="118"/>
        <v>-2.7659063388526306E-2</v>
      </c>
      <c r="R485" s="313"/>
      <c r="S485" s="256">
        <f t="shared" si="119"/>
        <v>15.885812684333736</v>
      </c>
      <c r="T485" s="256">
        <f t="shared" si="120"/>
        <v>10.232272605218839</v>
      </c>
      <c r="U485" s="364">
        <f t="shared" si="107"/>
        <v>45.399999997418597</v>
      </c>
    </row>
    <row r="486" spans="1:21" ht="11.25" x14ac:dyDescent="0.2">
      <c r="A486" s="234"/>
      <c r="B486" s="417">
        <v>45.4999999974129</v>
      </c>
      <c r="C486" s="130"/>
      <c r="D486" s="328">
        <f t="shared" si="108"/>
        <v>32.17335854215856</v>
      </c>
      <c r="E486" s="328">
        <f t="shared" si="109"/>
        <v>0.10351249998822869</v>
      </c>
      <c r="F486" s="376">
        <f t="shared" si="110"/>
        <v>0.33509235382974162</v>
      </c>
      <c r="G486" s="316">
        <f t="shared" si="111"/>
        <v>0.63122228973302041</v>
      </c>
      <c r="H486" s="316">
        <f t="shared" si="112"/>
        <v>0.36877771026697959</v>
      </c>
      <c r="I486" s="316"/>
      <c r="J486" s="316">
        <f t="shared" si="113"/>
        <v>1.335876840815603E-2</v>
      </c>
      <c r="K486" s="316">
        <f t="shared" si="114"/>
        <v>0.50532921902583205</v>
      </c>
      <c r="L486" s="121"/>
      <c r="M486" s="325">
        <f t="shared" si="115"/>
        <v>15.913471747722269</v>
      </c>
      <c r="N486" s="283">
        <f t="shared" si="116"/>
        <v>10.259931668607365</v>
      </c>
      <c r="O486" s="378"/>
      <c r="P486" s="532">
        <f t="shared" si="117"/>
        <v>2.7659335516602823E-2</v>
      </c>
      <c r="Q486" s="520">
        <f t="shared" si="118"/>
        <v>-2.7659335516602823E-2</v>
      </c>
      <c r="R486" s="313"/>
      <c r="S486" s="256">
        <f t="shared" si="119"/>
        <v>15.913471747722269</v>
      </c>
      <c r="T486" s="256">
        <f t="shared" si="120"/>
        <v>10.259931668607365</v>
      </c>
      <c r="U486" s="364">
        <f t="shared" si="107"/>
        <v>45.4999999974129</v>
      </c>
    </row>
    <row r="487" spans="1:21" ht="11.25" x14ac:dyDescent="0.2">
      <c r="A487" s="234"/>
      <c r="B487" s="417">
        <v>45.599999997407203</v>
      </c>
      <c r="C487" s="130"/>
      <c r="D487" s="328">
        <f t="shared" si="108"/>
        <v>32.244069220273182</v>
      </c>
      <c r="E487" s="328">
        <f t="shared" si="109"/>
        <v>0.10396799998817685</v>
      </c>
      <c r="F487" s="376">
        <f t="shared" si="110"/>
        <v>0.33506383362136982</v>
      </c>
      <c r="G487" s="316">
        <f t="shared" si="111"/>
        <v>0.63121153295893062</v>
      </c>
      <c r="H487" s="316">
        <f t="shared" si="112"/>
        <v>0.36878846704106938</v>
      </c>
      <c r="I487" s="316"/>
      <c r="J487" s="316">
        <f t="shared" si="113"/>
        <v>1.2623141418638018E-2</v>
      </c>
      <c r="K487" s="316">
        <f t="shared" si="114"/>
        <v>0.50503577108662712</v>
      </c>
      <c r="L487" s="121"/>
      <c r="M487" s="325">
        <f t="shared" si="115"/>
        <v>15.941131083238872</v>
      </c>
      <c r="N487" s="283">
        <f t="shared" si="116"/>
        <v>10.287591004123968</v>
      </c>
      <c r="O487" s="378"/>
      <c r="P487" s="532">
        <f t="shared" si="117"/>
        <v>2.765959207651747E-2</v>
      </c>
      <c r="Q487" s="520">
        <f t="shared" si="118"/>
        <v>-2.765959207651747E-2</v>
      </c>
      <c r="R487" s="313"/>
      <c r="S487" s="256">
        <f t="shared" si="119"/>
        <v>15.941131083238872</v>
      </c>
      <c r="T487" s="256">
        <f t="shared" si="120"/>
        <v>10.287591004123968</v>
      </c>
      <c r="U487" s="364">
        <f t="shared" si="107"/>
        <v>45.599999997407203</v>
      </c>
    </row>
    <row r="488" spans="1:21" ht="11.25" x14ac:dyDescent="0.2">
      <c r="A488" s="234"/>
      <c r="B488" s="417">
        <v>45.699999997401498</v>
      </c>
      <c r="C488" s="130"/>
      <c r="D488" s="328">
        <f t="shared" si="108"/>
        <v>32.314779898387805</v>
      </c>
      <c r="E488" s="328">
        <f t="shared" si="109"/>
        <v>0.10442449998812484</v>
      </c>
      <c r="F488" s="376">
        <f t="shared" si="110"/>
        <v>0.33503698550752276</v>
      </c>
      <c r="G488" s="316">
        <f t="shared" si="111"/>
        <v>0.63120140674349301</v>
      </c>
      <c r="H488" s="316">
        <f t="shared" si="112"/>
        <v>0.36879859325650699</v>
      </c>
      <c r="I488" s="316"/>
      <c r="J488" s="316">
        <f t="shared" si="113"/>
        <v>1.1889186523644735E-2</v>
      </c>
      <c r="K488" s="316">
        <f t="shared" si="114"/>
        <v>0.5047429874445396</v>
      </c>
      <c r="L488" s="121"/>
      <c r="M488" s="325">
        <f t="shared" si="115"/>
        <v>15.96879067531539</v>
      </c>
      <c r="N488" s="283">
        <f t="shared" si="116"/>
        <v>10.315250596200485</v>
      </c>
      <c r="O488" s="378"/>
      <c r="P488" s="532">
        <f t="shared" si="117"/>
        <v>2.7659833173657944E-2</v>
      </c>
      <c r="Q488" s="520">
        <f t="shared" si="118"/>
        <v>-2.7659833173657944E-2</v>
      </c>
      <c r="R488" s="313"/>
      <c r="S488" s="256">
        <f t="shared" si="119"/>
        <v>15.96879067531539</v>
      </c>
      <c r="T488" s="256">
        <f t="shared" si="120"/>
        <v>10.315250596200485</v>
      </c>
      <c r="U488" s="364">
        <f t="shared" si="107"/>
        <v>45.699999997401498</v>
      </c>
    </row>
    <row r="489" spans="1:21" ht="11.25" x14ac:dyDescent="0.2">
      <c r="A489" s="234"/>
      <c r="B489" s="417">
        <v>45.799999997395801</v>
      </c>
      <c r="C489" s="130"/>
      <c r="D489" s="328">
        <f t="shared" si="108"/>
        <v>32.385490576502434</v>
      </c>
      <c r="E489" s="328">
        <f t="shared" si="109"/>
        <v>0.10488199998807277</v>
      </c>
      <c r="F489" s="376">
        <f t="shared" si="110"/>
        <v>0.33501179853561641</v>
      </c>
      <c r="G489" s="316">
        <f t="shared" si="111"/>
        <v>0.63119190697272975</v>
      </c>
      <c r="H489" s="316">
        <f t="shared" si="112"/>
        <v>0.36880809302727025</v>
      </c>
      <c r="I489" s="316"/>
      <c r="J489" s="316">
        <f t="shared" si="113"/>
        <v>1.1156892770592064E-2</v>
      </c>
      <c r="K489" s="316">
        <f t="shared" si="114"/>
        <v>0.50445086390609006</v>
      </c>
      <c r="L489" s="121"/>
      <c r="M489" s="325">
        <f t="shared" si="115"/>
        <v>15.996450508489048</v>
      </c>
      <c r="N489" s="283">
        <f t="shared" si="116"/>
        <v>10.342910429374143</v>
      </c>
      <c r="O489" s="378"/>
      <c r="P489" s="532">
        <f t="shared" si="117"/>
        <v>2.7660058912260865E-2</v>
      </c>
      <c r="Q489" s="520">
        <f t="shared" si="118"/>
        <v>-2.7660058912260865E-2</v>
      </c>
      <c r="R489" s="313"/>
      <c r="S489" s="256">
        <f t="shared" si="119"/>
        <v>15.996450508489048</v>
      </c>
      <c r="T489" s="256">
        <f t="shared" si="120"/>
        <v>10.342910429374143</v>
      </c>
      <c r="U489" s="364">
        <f t="shared" si="107"/>
        <v>45.799999997395801</v>
      </c>
    </row>
    <row r="490" spans="1:21" ht="11.25" x14ac:dyDescent="0.2">
      <c r="A490" s="234"/>
      <c r="B490" s="417">
        <v>45.899999997390097</v>
      </c>
      <c r="C490" s="130"/>
      <c r="D490" s="328">
        <f t="shared" si="108"/>
        <v>32.456201254617056</v>
      </c>
      <c r="E490" s="328">
        <f t="shared" si="109"/>
        <v>0.10534049998802053</v>
      </c>
      <c r="F490" s="376">
        <f t="shared" si="110"/>
        <v>0.33498826184851405</v>
      </c>
      <c r="G490" s="316">
        <f t="shared" si="111"/>
        <v>0.63118302956747052</v>
      </c>
      <c r="H490" s="316">
        <f t="shared" si="112"/>
        <v>0.36881697043252948</v>
      </c>
      <c r="I490" s="316"/>
      <c r="J490" s="316">
        <f t="shared" si="113"/>
        <v>1.0426249302343482E-2</v>
      </c>
      <c r="K490" s="316">
        <f t="shared" si="114"/>
        <v>0.50415939631355067</v>
      </c>
      <c r="L490" s="121"/>
      <c r="M490" s="325">
        <f t="shared" si="115"/>
        <v>16.024110567401308</v>
      </c>
      <c r="N490" s="283">
        <f t="shared" si="116"/>
        <v>10.370570488286404</v>
      </c>
      <c r="O490" s="378"/>
      <c r="P490" s="532">
        <f t="shared" si="117"/>
        <v>2.7660269395383352E-2</v>
      </c>
      <c r="Q490" s="520">
        <f t="shared" si="118"/>
        <v>-2.7660269395383352E-2</v>
      </c>
      <c r="R490" s="313"/>
      <c r="S490" s="256">
        <f t="shared" si="119"/>
        <v>16.024110567401308</v>
      </c>
      <c r="T490" s="256">
        <f t="shared" si="120"/>
        <v>10.370570488286404</v>
      </c>
      <c r="U490" s="364">
        <f t="shared" si="107"/>
        <v>45.899999997390097</v>
      </c>
    </row>
    <row r="491" spans="1:21" ht="11.25" x14ac:dyDescent="0.2">
      <c r="A491" s="234"/>
      <c r="B491" s="417">
        <v>45.9999999973844</v>
      </c>
      <c r="C491" s="130"/>
      <c r="D491" s="328">
        <f t="shared" si="108"/>
        <v>32.526911932731679</v>
      </c>
      <c r="E491" s="328">
        <f t="shared" si="109"/>
        <v>0.10579999998796824</v>
      </c>
      <c r="F491" s="376">
        <f t="shared" si="110"/>
        <v>0.3349663646834885</v>
      </c>
      <c r="G491" s="316">
        <f t="shared" si="111"/>
        <v>0.63117477048298631</v>
      </c>
      <c r="H491" s="316">
        <f t="shared" si="112"/>
        <v>0.36882522951701369</v>
      </c>
      <c r="I491" s="316"/>
      <c r="J491" s="316">
        <f t="shared" si="113"/>
        <v>9.6972453561717242E-3</v>
      </c>
      <c r="K491" s="316">
        <f t="shared" si="114"/>
        <v>0.50386858054456907</v>
      </c>
      <c r="L491" s="121"/>
      <c r="M491" s="325">
        <f t="shared" si="115"/>
        <v>16.051770836796692</v>
      </c>
      <c r="N491" s="283">
        <f t="shared" si="116"/>
        <v>10.398230757681787</v>
      </c>
      <c r="O491" s="378"/>
      <c r="P491" s="532">
        <f t="shared" si="117"/>
        <v>2.7660464725165923E-2</v>
      </c>
      <c r="Q491" s="520">
        <f t="shared" si="118"/>
        <v>-2.7660464725173028E-2</v>
      </c>
      <c r="R491" s="313"/>
      <c r="S491" s="256">
        <f t="shared" si="119"/>
        <v>16.051770836796692</v>
      </c>
      <c r="T491" s="256">
        <f t="shared" si="120"/>
        <v>10.398230757681787</v>
      </c>
      <c r="U491" s="364">
        <f t="shared" si="107"/>
        <v>45.9999999973844</v>
      </c>
    </row>
    <row r="492" spans="1:21" ht="11.25" x14ac:dyDescent="0.2">
      <c r="A492" s="234"/>
      <c r="B492" s="417">
        <v>46.099999997378703</v>
      </c>
      <c r="C492" s="130"/>
      <c r="D492" s="328">
        <f t="shared" si="108"/>
        <v>32.597622610846308</v>
      </c>
      <c r="E492" s="328">
        <f t="shared" si="109"/>
        <v>0.10626049998791583</v>
      </c>
      <c r="F492" s="376">
        <f t="shared" si="110"/>
        <v>0.33494609637119865</v>
      </c>
      <c r="G492" s="316">
        <f t="shared" si="111"/>
        <v>0.6311671257086271</v>
      </c>
      <c r="H492" s="316">
        <f t="shared" si="112"/>
        <v>0.3688328742913729</v>
      </c>
      <c r="I492" s="316"/>
      <c r="J492" s="316">
        <f t="shared" si="113"/>
        <v>8.9698702627355464E-3</v>
      </c>
      <c r="K492" s="316">
        <f t="shared" si="114"/>
        <v>0.50357841251179591</v>
      </c>
      <c r="L492" s="121"/>
      <c r="M492" s="325">
        <f t="shared" si="115"/>
        <v>16.079431301521858</v>
      </c>
      <c r="N492" s="283">
        <f t="shared" si="116"/>
        <v>10.42589122240696</v>
      </c>
      <c r="O492" s="378"/>
      <c r="P492" s="532">
        <f t="shared" si="117"/>
        <v>2.7660645002505646E-2</v>
      </c>
      <c r="Q492" s="520">
        <f t="shared" si="118"/>
        <v>-2.7660645002498541E-2</v>
      </c>
      <c r="R492" s="313"/>
      <c r="S492" s="256">
        <f t="shared" si="119"/>
        <v>16.079431301521858</v>
      </c>
      <c r="T492" s="256">
        <f t="shared" si="120"/>
        <v>10.42589122240696</v>
      </c>
      <c r="U492" s="364">
        <f t="shared" si="107"/>
        <v>46.099999997378703</v>
      </c>
    </row>
    <row r="493" spans="1:21" ht="11.25" x14ac:dyDescent="0.2">
      <c r="A493" s="234"/>
      <c r="B493" s="417">
        <v>46.199999997372998</v>
      </c>
      <c r="C493" s="130"/>
      <c r="D493" s="328">
        <f t="shared" si="108"/>
        <v>32.66833328896093</v>
      </c>
      <c r="E493" s="328">
        <f t="shared" si="109"/>
        <v>0.10672199998786325</v>
      </c>
      <c r="F493" s="376">
        <f t="shared" si="110"/>
        <v>0.3349274463346788</v>
      </c>
      <c r="G493" s="316">
        <f t="shared" si="111"/>
        <v>0.63116009126746486</v>
      </c>
      <c r="H493" s="316">
        <f t="shared" si="112"/>
        <v>0.36883990873253514</v>
      </c>
      <c r="I493" s="316"/>
      <c r="J493" s="316">
        <f t="shared" si="113"/>
        <v>8.2441134450694786E-3</v>
      </c>
      <c r="K493" s="316">
        <f t="shared" si="114"/>
        <v>0.50328888816251838</v>
      </c>
      <c r="L493" s="121"/>
      <c r="M493" s="325">
        <f t="shared" si="115"/>
        <v>16.107091946524363</v>
      </c>
      <c r="N493" s="283">
        <f t="shared" si="116"/>
        <v>10.453551867409459</v>
      </c>
      <c r="O493" s="378"/>
      <c r="P493" s="532">
        <f t="shared" si="117"/>
        <v>2.7660810327297725E-2</v>
      </c>
      <c r="Q493" s="520">
        <f t="shared" si="118"/>
        <v>-2.7660810327290619E-2</v>
      </c>
      <c r="R493" s="313"/>
      <c r="S493" s="256">
        <f t="shared" si="119"/>
        <v>16.107091946524363</v>
      </c>
      <c r="T493" s="256">
        <f t="shared" si="120"/>
        <v>10.453551867409459</v>
      </c>
      <c r="U493" s="364">
        <f t="shared" si="107"/>
        <v>46.199999997372998</v>
      </c>
    </row>
    <row r="494" spans="1:21" ht="11.25" x14ac:dyDescent="0.2">
      <c r="A494" s="234"/>
      <c r="B494" s="417">
        <v>46.299999997367301</v>
      </c>
      <c r="C494" s="130"/>
      <c r="D494" s="328">
        <f t="shared" si="108"/>
        <v>32.739043967075553</v>
      </c>
      <c r="E494" s="328">
        <f t="shared" si="109"/>
        <v>0.10718449998781061</v>
      </c>
      <c r="F494" s="376">
        <f t="shared" si="110"/>
        <v>0.33491040408834083</v>
      </c>
      <c r="G494" s="316">
        <f t="shared" si="111"/>
        <v>0.63115366321593958</v>
      </c>
      <c r="H494" s="316">
        <f t="shared" si="112"/>
        <v>0.36884633678406042</v>
      </c>
      <c r="I494" s="316"/>
      <c r="J494" s="316">
        <f t="shared" si="113"/>
        <v>7.5199644175852898E-3</v>
      </c>
      <c r="K494" s="316">
        <f t="shared" si="114"/>
        <v>0.50300000347829732</v>
      </c>
      <c r="L494" s="121"/>
      <c r="M494" s="325">
        <f t="shared" si="115"/>
        <v>16.134752756851661</v>
      </c>
      <c r="N494" s="283">
        <f t="shared" si="116"/>
        <v>10.48121267773675</v>
      </c>
      <c r="O494" s="378"/>
      <c r="P494" s="532">
        <f t="shared" si="117"/>
        <v>2.7660960798392864E-2</v>
      </c>
      <c r="Q494" s="520">
        <f t="shared" si="118"/>
        <v>-2.7660960798399969E-2</v>
      </c>
      <c r="R494" s="313"/>
      <c r="S494" s="256">
        <f t="shared" si="119"/>
        <v>16.134752756851661</v>
      </c>
      <c r="T494" s="256">
        <f t="shared" si="120"/>
        <v>10.48121267773675</v>
      </c>
      <c r="U494" s="364">
        <f t="shared" si="107"/>
        <v>46.299999997367301</v>
      </c>
    </row>
    <row r="495" spans="1:21" ht="11.25" x14ac:dyDescent="0.2">
      <c r="A495" s="234"/>
      <c r="B495" s="417">
        <v>46.399999997361597</v>
      </c>
      <c r="C495" s="130"/>
      <c r="D495" s="328">
        <f t="shared" si="108"/>
        <v>32.809754645190175</v>
      </c>
      <c r="E495" s="328">
        <f t="shared" si="109"/>
        <v>0.1076479999877578</v>
      </c>
      <c r="F495" s="376">
        <f t="shared" si="110"/>
        <v>0.33489495923698948</v>
      </c>
      <c r="G495" s="316">
        <f t="shared" si="111"/>
        <v>0.6311478376435109</v>
      </c>
      <c r="H495" s="316">
        <f t="shared" si="112"/>
        <v>0.3688521623564891</v>
      </c>
      <c r="I495" s="316"/>
      <c r="J495" s="316">
        <f t="shared" si="113"/>
        <v>6.7974127850877197E-3</v>
      </c>
      <c r="K495" s="316">
        <f t="shared" si="114"/>
        <v>0.50271175447460847</v>
      </c>
      <c r="L495" s="121"/>
      <c r="M495" s="325">
        <f t="shared" si="115"/>
        <v>16.162413717650054</v>
      </c>
      <c r="N495" s="283">
        <f t="shared" si="116"/>
        <v>10.50887363853515</v>
      </c>
      <c r="O495" s="378"/>
      <c r="P495" s="532">
        <f t="shared" si="117"/>
        <v>2.766109651356885E-2</v>
      </c>
      <c r="Q495" s="520">
        <f t="shared" si="118"/>
        <v>-2.766109651356885E-2</v>
      </c>
      <c r="R495" s="313"/>
      <c r="S495" s="256">
        <f t="shared" si="119"/>
        <v>16.162413717650054</v>
      </c>
      <c r="T495" s="256">
        <f t="shared" si="120"/>
        <v>10.50887363853515</v>
      </c>
      <c r="U495" s="364">
        <f t="shared" si="107"/>
        <v>46.399999997361597</v>
      </c>
    </row>
    <row r="496" spans="1:21" ht="11.25" x14ac:dyDescent="0.2">
      <c r="A496" s="234"/>
      <c r="B496" s="417">
        <v>46.4999999973559</v>
      </c>
      <c r="C496" s="130"/>
      <c r="D496" s="328">
        <f t="shared" si="108"/>
        <v>32.880465323304804</v>
      </c>
      <c r="E496" s="328">
        <f t="shared" si="109"/>
        <v>0.10811249998770493</v>
      </c>
      <c r="F496" s="376">
        <f t="shared" si="110"/>
        <v>0.33488110147485078</v>
      </c>
      <c r="G496" s="316">
        <f t="shared" si="111"/>
        <v>0.63114261067231425</v>
      </c>
      <c r="H496" s="316">
        <f t="shared" si="112"/>
        <v>0.36885738932768575</v>
      </c>
      <c r="I496" s="316"/>
      <c r="J496" s="316">
        <f t="shared" si="113"/>
        <v>6.0764482418027566E-3</v>
      </c>
      <c r="K496" s="316">
        <f t="shared" si="114"/>
        <v>0.50242413720049039</v>
      </c>
      <c r="L496" s="121"/>
      <c r="M496" s="325">
        <f t="shared" si="115"/>
        <v>16.190074814163623</v>
      </c>
      <c r="N496" s="283">
        <f t="shared" si="116"/>
        <v>10.536534735048718</v>
      </c>
      <c r="O496" s="378"/>
      <c r="P496" s="532">
        <f t="shared" si="117"/>
        <v>2.7661217569630026E-2</v>
      </c>
      <c r="Q496" s="520">
        <f t="shared" si="118"/>
        <v>-2.7661217569630026E-2</v>
      </c>
      <c r="R496" s="313"/>
      <c r="S496" s="256">
        <f t="shared" si="119"/>
        <v>16.190074814163623</v>
      </c>
      <c r="T496" s="256">
        <f t="shared" si="120"/>
        <v>10.536534735048718</v>
      </c>
      <c r="U496" s="364">
        <f t="shared" si="107"/>
        <v>46.4999999973559</v>
      </c>
    </row>
    <row r="497" spans="1:21" ht="11.25" x14ac:dyDescent="0.2">
      <c r="A497" s="234"/>
      <c r="B497" s="417">
        <v>46.599999997350203</v>
      </c>
      <c r="C497" s="130"/>
      <c r="D497" s="328">
        <f t="shared" si="108"/>
        <v>32.951176001419427</v>
      </c>
      <c r="E497" s="328">
        <f t="shared" si="109"/>
        <v>0.10857799998765195</v>
      </c>
      <c r="F497" s="376">
        <f t="shared" si="110"/>
        <v>0.33486882058461215</v>
      </c>
      <c r="G497" s="316">
        <f t="shared" si="111"/>
        <v>0.63113797845682007</v>
      </c>
      <c r="H497" s="316">
        <f t="shared" si="112"/>
        <v>0.36886202154317993</v>
      </c>
      <c r="I497" s="316"/>
      <c r="J497" s="316">
        <f t="shared" si="113"/>
        <v>5.3570605704179042E-3</v>
      </c>
      <c r="K497" s="316">
        <f t="shared" si="114"/>
        <v>0.50213714773819373</v>
      </c>
      <c r="L497" s="121"/>
      <c r="M497" s="325">
        <f t="shared" si="115"/>
        <v>16.217736031733253</v>
      </c>
      <c r="N497" s="283">
        <f t="shared" si="116"/>
        <v>10.564195952618348</v>
      </c>
      <c r="O497" s="378"/>
      <c r="P497" s="532">
        <f t="shared" si="117"/>
        <v>2.7661324062307813E-2</v>
      </c>
      <c r="Q497" s="520">
        <f t="shared" si="118"/>
        <v>-2.7661324062307813E-2</v>
      </c>
      <c r="R497" s="313"/>
      <c r="S497" s="256">
        <f t="shared" si="119"/>
        <v>16.217736031733253</v>
      </c>
      <c r="T497" s="256">
        <f t="shared" si="120"/>
        <v>10.564195952618348</v>
      </c>
      <c r="U497" s="364">
        <f t="shared" si="107"/>
        <v>46.599999997350203</v>
      </c>
    </row>
    <row r="498" spans="1:21" ht="11.25" x14ac:dyDescent="0.2">
      <c r="A498" s="234"/>
      <c r="B498" s="417">
        <v>46.699999997344499</v>
      </c>
      <c r="C498" s="130"/>
      <c r="D498" s="328">
        <f t="shared" si="108"/>
        <v>33.021886679534049</v>
      </c>
      <c r="E498" s="328">
        <f t="shared" si="109"/>
        <v>0.10904449998759881</v>
      </c>
      <c r="F498" s="376">
        <f t="shared" si="110"/>
        <v>0.33485810643647534</v>
      </c>
      <c r="G498" s="316">
        <f t="shared" si="111"/>
        <v>0.63113393718349808</v>
      </c>
      <c r="H498" s="316">
        <f t="shared" si="112"/>
        <v>0.36886606281650192</v>
      </c>
      <c r="I498" s="316"/>
      <c r="J498" s="316">
        <f t="shared" si="113"/>
        <v>4.6392396411348291E-3</v>
      </c>
      <c r="K498" s="316">
        <f t="shared" si="114"/>
        <v>0.50185078220283696</v>
      </c>
      <c r="L498" s="121"/>
      <c r="M498" s="325">
        <f t="shared" si="115"/>
        <v>16.245397355795561</v>
      </c>
      <c r="N498" s="283">
        <f t="shared" si="116"/>
        <v>10.591857276680656</v>
      </c>
      <c r="O498" s="378"/>
      <c r="P498" s="532">
        <f t="shared" si="117"/>
        <v>2.7661416086331769E-2</v>
      </c>
      <c r="Q498" s="520">
        <f t="shared" si="118"/>
        <v>-2.7661416086331769E-2</v>
      </c>
      <c r="R498" s="313"/>
      <c r="S498" s="256">
        <f t="shared" si="119"/>
        <v>16.245397355795561</v>
      </c>
      <c r="T498" s="256">
        <f t="shared" si="120"/>
        <v>10.591857276680656</v>
      </c>
      <c r="U498" s="364">
        <f t="shared" si="107"/>
        <v>46.699999997344499</v>
      </c>
    </row>
    <row r="499" spans="1:21" ht="11.25" x14ac:dyDescent="0.2">
      <c r="A499" s="234"/>
      <c r="B499" s="417">
        <v>46.799999997338801</v>
      </c>
      <c r="C499" s="130"/>
      <c r="D499" s="328">
        <f t="shared" si="108"/>
        <v>33.092597357648678</v>
      </c>
      <c r="E499" s="328">
        <f t="shared" si="109"/>
        <v>0.1095119999875456</v>
      </c>
      <c r="F499" s="376">
        <f t="shared" si="110"/>
        <v>0.33484894898722201</v>
      </c>
      <c r="G499" s="316">
        <f t="shared" si="111"/>
        <v>0.6311304830704858</v>
      </c>
      <c r="H499" s="316">
        <f t="shared" si="112"/>
        <v>0.3688695169295142</v>
      </c>
      <c r="I499" s="316"/>
      <c r="J499" s="316">
        <f t="shared" si="113"/>
        <v>3.9229754107352188E-3</v>
      </c>
      <c r="K499" s="316">
        <f t="shared" si="114"/>
        <v>0.50156503674206609</v>
      </c>
      <c r="L499" s="121"/>
      <c r="M499" s="325">
        <f t="shared" si="115"/>
        <v>16.273058771881892</v>
      </c>
      <c r="N499" s="283">
        <f t="shared" si="116"/>
        <v>10.619518692766988</v>
      </c>
      <c r="O499" s="378"/>
      <c r="P499" s="532">
        <f t="shared" si="117"/>
        <v>2.7661493735564591E-2</v>
      </c>
      <c r="Q499" s="520">
        <f t="shared" si="118"/>
        <v>-2.7661493735564591E-2</v>
      </c>
      <c r="R499" s="313"/>
      <c r="S499" s="256">
        <f t="shared" si="119"/>
        <v>16.273058771881892</v>
      </c>
      <c r="T499" s="256">
        <f t="shared" si="120"/>
        <v>10.619518692766988</v>
      </c>
      <c r="U499" s="364">
        <f t="shared" si="107"/>
        <v>46.799999997338801</v>
      </c>
    </row>
    <row r="500" spans="1:21" ht="11.25" x14ac:dyDescent="0.2">
      <c r="A500" s="234"/>
      <c r="B500" s="417">
        <v>46.899999997333097</v>
      </c>
      <c r="C500" s="130"/>
      <c r="D500" s="328">
        <f t="shared" si="108"/>
        <v>33.163308035763293</v>
      </c>
      <c r="E500" s="328">
        <f t="shared" si="109"/>
        <v>0.10998049998749222</v>
      </c>
      <c r="F500" s="376">
        <f t="shared" si="110"/>
        <v>0.33484133827928991</v>
      </c>
      <c r="G500" s="316">
        <f t="shared" si="111"/>
        <v>0.63112761236726111</v>
      </c>
      <c r="H500" s="316">
        <f t="shared" si="112"/>
        <v>0.36887238763273889</v>
      </c>
      <c r="I500" s="316"/>
      <c r="J500" s="316">
        <f t="shared" si="113"/>
        <v>3.2082579216569651E-3</v>
      </c>
      <c r="K500" s="316">
        <f t="shared" si="114"/>
        <v>0.50127990753571727</v>
      </c>
      <c r="L500" s="121"/>
      <c r="M500" s="325">
        <f t="shared" si="115"/>
        <v>16.300720265617457</v>
      </c>
      <c r="N500" s="283">
        <f t="shared" si="116"/>
        <v>10.647180186502553</v>
      </c>
      <c r="O500" s="378"/>
      <c r="P500" s="532">
        <f t="shared" si="117"/>
        <v>2.7661557102682366E-2</v>
      </c>
      <c r="Q500" s="520">
        <f t="shared" si="118"/>
        <v>-2.7661557102689471E-2</v>
      </c>
      <c r="R500" s="313"/>
      <c r="S500" s="256">
        <f t="shared" si="119"/>
        <v>16.300720265617457</v>
      </c>
      <c r="T500" s="256">
        <f t="shared" si="120"/>
        <v>10.647180186502553</v>
      </c>
      <c r="U500" s="364">
        <f t="shared" si="107"/>
        <v>46.899999997333097</v>
      </c>
    </row>
    <row r="501" spans="1:21" ht="11.25" x14ac:dyDescent="0.2">
      <c r="A501" s="234"/>
      <c r="B501" s="417">
        <v>46.9999999973274</v>
      </c>
      <c r="C501" s="130"/>
      <c r="D501" s="328">
        <f t="shared" si="108"/>
        <v>33.234018713877923</v>
      </c>
      <c r="E501" s="328">
        <f t="shared" si="109"/>
        <v>0.11044999998743879</v>
      </c>
      <c r="F501" s="376">
        <f t="shared" si="110"/>
        <v>0.33483526443986211</v>
      </c>
      <c r="G501" s="316">
        <f t="shared" si="111"/>
        <v>0.63112532135431798</v>
      </c>
      <c r="H501" s="316">
        <f t="shared" si="112"/>
        <v>0.36887467864568202</v>
      </c>
      <c r="I501" s="316"/>
      <c r="J501" s="316">
        <f t="shared" si="113"/>
        <v>2.4950773010828931E-3</v>
      </c>
      <c r="K501" s="316">
        <f t="shared" si="114"/>
        <v>0.50099539079548561</v>
      </c>
      <c r="L501" s="121"/>
      <c r="M501" s="325">
        <f t="shared" si="115"/>
        <v>16.328381822720139</v>
      </c>
      <c r="N501" s="283">
        <f t="shared" si="116"/>
        <v>10.674841743605242</v>
      </c>
      <c r="O501" s="378"/>
      <c r="P501" s="532">
        <f t="shared" si="117"/>
        <v>2.7661606279615114E-2</v>
      </c>
      <c r="Q501" s="520">
        <f t="shared" si="118"/>
        <v>-2.7661606279608009E-2</v>
      </c>
      <c r="R501" s="313"/>
      <c r="S501" s="256">
        <f t="shared" si="119"/>
        <v>16.328381822720139</v>
      </c>
      <c r="T501" s="256">
        <f t="shared" si="120"/>
        <v>10.674841743605242</v>
      </c>
      <c r="U501" s="364">
        <f t="shared" si="107"/>
        <v>46.9999999973274</v>
      </c>
    </row>
    <row r="502" spans="1:21" ht="11.25" x14ac:dyDescent="0.2">
      <c r="A502" s="234"/>
      <c r="B502" s="417">
        <v>47.099999997321703</v>
      </c>
      <c r="C502" s="130"/>
      <c r="D502" s="328">
        <f t="shared" si="108"/>
        <v>33.304729391992552</v>
      </c>
      <c r="E502" s="328">
        <f t="shared" si="109"/>
        <v>0.11092049998738521</v>
      </c>
      <c r="F502" s="376">
        <f t="shared" si="110"/>
        <v>0.33483071767996708</v>
      </c>
      <c r="G502" s="316">
        <f t="shared" si="111"/>
        <v>0.63112360634284714</v>
      </c>
      <c r="H502" s="316">
        <f t="shared" si="112"/>
        <v>0.36887639365715286</v>
      </c>
      <c r="I502" s="316"/>
      <c r="J502" s="316">
        <f t="shared" si="113"/>
        <v>1.7834237600415359E-3</v>
      </c>
      <c r="K502" s="316">
        <f t="shared" si="114"/>
        <v>0.50071148276459598</v>
      </c>
      <c r="L502" s="121"/>
      <c r="M502" s="325">
        <f t="shared" si="115"/>
        <v>16.356043428999754</v>
      </c>
      <c r="N502" s="283">
        <f t="shared" si="116"/>
        <v>10.70250334988485</v>
      </c>
      <c r="O502" s="378"/>
      <c r="P502" s="532">
        <f t="shared" si="117"/>
        <v>2.7661641357163091E-2</v>
      </c>
      <c r="Q502" s="520">
        <f t="shared" si="118"/>
        <v>-2.7661641357170197E-2</v>
      </c>
      <c r="R502" s="313"/>
      <c r="S502" s="256">
        <f t="shared" si="119"/>
        <v>16.356043428999754</v>
      </c>
      <c r="T502" s="256">
        <f t="shared" si="120"/>
        <v>10.70250334988485</v>
      </c>
      <c r="U502" s="364">
        <f t="shared" si="107"/>
        <v>47.099999997321703</v>
      </c>
    </row>
    <row r="503" spans="1:21" ht="11.25" x14ac:dyDescent="0.2">
      <c r="A503" s="234"/>
      <c r="B503" s="417">
        <v>47.199999997315999</v>
      </c>
      <c r="C503" s="130"/>
      <c r="D503" s="328">
        <f t="shared" si="108"/>
        <v>33.375440070107167</v>
      </c>
      <c r="E503" s="328">
        <f t="shared" si="109"/>
        <v>0.11139199998733151</v>
      </c>
      <c r="F503" s="376">
        <f t="shared" si="110"/>
        <v>0.33482768829359122</v>
      </c>
      <c r="G503" s="316">
        <f t="shared" si="111"/>
        <v>0.63112246367442082</v>
      </c>
      <c r="H503" s="316">
        <f t="shared" si="112"/>
        <v>0.36887753632557918</v>
      </c>
      <c r="I503" s="316"/>
      <c r="J503" s="316">
        <f t="shared" si="113"/>
        <v>1.0732875925195673E-3</v>
      </c>
      <c r="K503" s="316">
        <f t="shared" si="114"/>
        <v>0.50042817971747966</v>
      </c>
      <c r="L503" s="121"/>
      <c r="M503" s="325">
        <f t="shared" si="115"/>
        <v>16.383705070356918</v>
      </c>
      <c r="N503" s="283">
        <f t="shared" si="116"/>
        <v>10.73016499124202</v>
      </c>
      <c r="O503" s="378"/>
      <c r="P503" s="532">
        <f t="shared" si="117"/>
        <v>2.766166242530943E-2</v>
      </c>
      <c r="Q503" s="520">
        <f t="shared" si="118"/>
        <v>-2.7661662425302325E-2</v>
      </c>
      <c r="R503" s="313"/>
      <c r="S503" s="256">
        <f t="shared" si="119"/>
        <v>16.383705070356918</v>
      </c>
      <c r="T503" s="256">
        <f t="shared" si="120"/>
        <v>10.73016499124202</v>
      </c>
      <c r="U503" s="364">
        <f t="shared" si="107"/>
        <v>47.199999997315999</v>
      </c>
    </row>
    <row r="504" spans="1:21" ht="11.25" x14ac:dyDescent="0.2">
      <c r="A504" s="234"/>
      <c r="B504" s="417">
        <v>47.299999997310302</v>
      </c>
      <c r="C504" s="130"/>
      <c r="D504" s="328">
        <f t="shared" si="108"/>
        <v>33.446150748221797</v>
      </c>
      <c r="E504" s="328">
        <f t="shared" si="109"/>
        <v>0.11186449998727771</v>
      </c>
      <c r="F504" s="376">
        <f t="shared" si="110"/>
        <v>0.33482616665680059</v>
      </c>
      <c r="G504" s="316">
        <f t="shared" si="111"/>
        <v>0.63112188972068028</v>
      </c>
      <c r="H504" s="316">
        <f t="shared" si="112"/>
        <v>0.36887811027931972</v>
      </c>
      <c r="I504" s="316"/>
      <c r="J504" s="316">
        <f t="shared" si="113"/>
        <v>3.6465917458261554E-4</v>
      </c>
      <c r="K504" s="316">
        <f t="shared" si="114"/>
        <v>0.50014547795945319</v>
      </c>
      <c r="L504" s="121"/>
      <c r="M504" s="325">
        <f t="shared" si="115"/>
        <v>16.411366732782227</v>
      </c>
      <c r="N504" s="283">
        <f t="shared" si="116"/>
        <v>10.757826653667323</v>
      </c>
      <c r="O504" s="378"/>
      <c r="P504" s="532">
        <f t="shared" si="117"/>
        <v>2.766166957309224E-2</v>
      </c>
      <c r="Q504" s="520">
        <f t="shared" si="118"/>
        <v>-2.766166957309224E-2</v>
      </c>
      <c r="R504" s="313"/>
      <c r="S504" s="256">
        <f t="shared" si="119"/>
        <v>16.411366732782227</v>
      </c>
      <c r="T504" s="256">
        <f t="shared" si="120"/>
        <v>10.757826653667323</v>
      </c>
      <c r="U504" s="364">
        <f t="shared" si="107"/>
        <v>47.299999997310302</v>
      </c>
    </row>
    <row r="505" spans="1:21" ht="11.25" x14ac:dyDescent="0.2">
      <c r="A505" s="234"/>
      <c r="B505" s="417">
        <v>47.399999997304597</v>
      </c>
      <c r="C505" s="130"/>
      <c r="D505" s="328">
        <f t="shared" si="108"/>
        <v>33.516861426336419</v>
      </c>
      <c r="E505" s="328">
        <f t="shared" si="109"/>
        <v>0.1123379999872238</v>
      </c>
      <c r="F505" s="376">
        <f t="shared" si="110"/>
        <v>0.33482614322687648</v>
      </c>
      <c r="G505" s="316">
        <f t="shared" si="111"/>
        <v>0.63112188088302856</v>
      </c>
      <c r="H505" s="316">
        <f t="shared" si="112"/>
        <v>0.36887811911697144</v>
      </c>
      <c r="I505" s="316"/>
      <c r="J505" s="316">
        <f t="shared" si="113"/>
        <v>-3.424710364877126E-4</v>
      </c>
      <c r="K505" s="316">
        <f t="shared" si="114"/>
        <v>0.49986337382640289</v>
      </c>
      <c r="L505" s="121"/>
      <c r="M505" s="325">
        <f t="shared" si="115"/>
        <v>16.439028402355319</v>
      </c>
      <c r="N505" s="283">
        <f t="shared" si="116"/>
        <v>10.785488323240415</v>
      </c>
      <c r="O505" s="378"/>
      <c r="P505" s="532">
        <f t="shared" si="117"/>
        <v>2.7661662888554872E-2</v>
      </c>
      <c r="Q505" s="520">
        <f t="shared" si="118"/>
        <v>-2.7661662888547767E-2</v>
      </c>
      <c r="R505" s="313"/>
      <c r="S505" s="256">
        <f t="shared" si="119"/>
        <v>16.439028402355319</v>
      </c>
      <c r="T505" s="256">
        <f t="shared" si="120"/>
        <v>10.785488323240415</v>
      </c>
      <c r="U505" s="364">
        <f t="shared" si="107"/>
        <v>47.399999997304597</v>
      </c>
    </row>
    <row r="506" spans="1:21" ht="11.25" x14ac:dyDescent="0.2">
      <c r="A506" s="234"/>
      <c r="B506" s="417">
        <v>47.4999999972989</v>
      </c>
      <c r="C506" s="130"/>
      <c r="D506" s="328">
        <f t="shared" si="108"/>
        <v>33.587572104451041</v>
      </c>
      <c r="E506" s="328">
        <f t="shared" si="109"/>
        <v>0.11281249998716979</v>
      </c>
      <c r="F506" s="376">
        <f t="shared" si="110"/>
        <v>0.33482760854145988</v>
      </c>
      <c r="G506" s="316">
        <f t="shared" si="111"/>
        <v>0.63112243359232545</v>
      </c>
      <c r="H506" s="316">
        <f t="shared" si="112"/>
        <v>0.36887756640767455</v>
      </c>
      <c r="I506" s="316"/>
      <c r="J506" s="316">
        <f t="shared" si="113"/>
        <v>-1.0481125030505356E-3</v>
      </c>
      <c r="K506" s="316">
        <f t="shared" si="114"/>
        <v>0.49958186368447233</v>
      </c>
      <c r="L506" s="121"/>
      <c r="M506" s="325">
        <f t="shared" si="115"/>
        <v>16.466690065243874</v>
      </c>
      <c r="N506" s="283">
        <f t="shared" si="116"/>
        <v>10.813149986128963</v>
      </c>
      <c r="O506" s="378"/>
      <c r="P506" s="532">
        <f t="shared" si="117"/>
        <v>2.7661642458909341E-2</v>
      </c>
      <c r="Q506" s="520">
        <f t="shared" si="118"/>
        <v>-2.7661642458923552E-2</v>
      </c>
      <c r="R506" s="313"/>
      <c r="S506" s="256">
        <f t="shared" si="119"/>
        <v>16.466690065243874</v>
      </c>
      <c r="T506" s="256">
        <f t="shared" si="120"/>
        <v>10.813149986128963</v>
      </c>
      <c r="U506" s="364">
        <f t="shared" si="107"/>
        <v>47.4999999972989</v>
      </c>
    </row>
    <row r="507" spans="1:21" ht="11.25" x14ac:dyDescent="0.2">
      <c r="A507" s="234"/>
      <c r="B507" s="417">
        <v>47.599999997293203</v>
      </c>
      <c r="C507" s="130"/>
      <c r="D507" s="328">
        <f t="shared" si="108"/>
        <v>33.658282782565671</v>
      </c>
      <c r="E507" s="328">
        <f t="shared" si="109"/>
        <v>0.11328799998711564</v>
      </c>
      <c r="F507" s="376">
        <f t="shared" si="110"/>
        <v>0.33483055321770694</v>
      </c>
      <c r="G507" s="316">
        <f t="shared" si="111"/>
        <v>0.63112354430858719</v>
      </c>
      <c r="H507" s="316">
        <f t="shared" si="112"/>
        <v>0.36887645569141281</v>
      </c>
      <c r="I507" s="316"/>
      <c r="J507" s="316">
        <f t="shared" si="113"/>
        <v>-1.7522746079497442E-3</v>
      </c>
      <c r="K507" s="316">
        <f t="shared" si="114"/>
        <v>0.49930094392975305</v>
      </c>
      <c r="L507" s="121"/>
      <c r="M507" s="325">
        <f t="shared" si="115"/>
        <v>16.494351707702783</v>
      </c>
      <c r="N507" s="283">
        <f t="shared" si="116"/>
        <v>10.840811628587886</v>
      </c>
      <c r="O507" s="378"/>
      <c r="P507" s="532">
        <f t="shared" si="117"/>
        <v>2.7661608370451063E-2</v>
      </c>
      <c r="Q507" s="520">
        <f t="shared" si="118"/>
        <v>-2.7661608370436852E-2</v>
      </c>
      <c r="R507" s="313"/>
      <c r="S507" s="256">
        <f t="shared" si="119"/>
        <v>16.494351707702783</v>
      </c>
      <c r="T507" s="256">
        <f t="shared" si="120"/>
        <v>10.840811628587886</v>
      </c>
      <c r="U507" s="364">
        <f t="shared" si="107"/>
        <v>47.599999997293203</v>
      </c>
    </row>
    <row r="508" spans="1:21" ht="11.25" x14ac:dyDescent="0.2">
      <c r="A508" s="234"/>
      <c r="B508" s="417">
        <v>47.699999997287499</v>
      </c>
      <c r="C508" s="130"/>
      <c r="D508" s="328">
        <f t="shared" si="108"/>
        <v>33.728993460680293</v>
      </c>
      <c r="E508" s="328">
        <f t="shared" si="109"/>
        <v>0.11376449998706138</v>
      </c>
      <c r="F508" s="376">
        <f t="shared" si="110"/>
        <v>0.3348349679514564</v>
      </c>
      <c r="G508" s="316">
        <f t="shared" si="111"/>
        <v>0.63112520952068996</v>
      </c>
      <c r="H508" s="316">
        <f t="shared" si="112"/>
        <v>0.36887479047931004</v>
      </c>
      <c r="I508" s="316"/>
      <c r="J508" s="316">
        <f t="shared" si="113"/>
        <v>-2.4549666553465577E-3</v>
      </c>
      <c r="K508" s="316">
        <f t="shared" si="114"/>
        <v>0.49902061098798028</v>
      </c>
      <c r="L508" s="121"/>
      <c r="M508" s="325">
        <f t="shared" si="115"/>
        <v>16.522013316073235</v>
      </c>
      <c r="N508" s="283">
        <f t="shared" si="116"/>
        <v>10.868473236958323</v>
      </c>
      <c r="O508" s="378"/>
      <c r="P508" s="532">
        <f t="shared" si="117"/>
        <v>2.7661560708587274E-2</v>
      </c>
      <c r="Q508" s="520">
        <f t="shared" si="118"/>
        <v>-2.7661560708594379E-2</v>
      </c>
      <c r="R508" s="313"/>
      <c r="S508" s="256">
        <f t="shared" si="119"/>
        <v>16.522013316073235</v>
      </c>
      <c r="T508" s="256">
        <f t="shared" si="120"/>
        <v>10.868473236958323</v>
      </c>
      <c r="U508" s="364">
        <f t="shared" si="107"/>
        <v>47.699999997287499</v>
      </c>
    </row>
    <row r="509" spans="1:21" ht="11.25" x14ac:dyDescent="0.2">
      <c r="A509" s="234"/>
      <c r="B509" s="417">
        <v>47.799999997281802</v>
      </c>
      <c r="C509" s="130"/>
      <c r="D509" s="328">
        <f t="shared" si="108"/>
        <v>33.799704138794915</v>
      </c>
      <c r="E509" s="328">
        <f t="shared" si="109"/>
        <v>0.114241999987007</v>
      </c>
      <c r="F509" s="376">
        <f t="shared" si="110"/>
        <v>0.33484084351640603</v>
      </c>
      <c r="G509" s="316">
        <f t="shared" si="111"/>
        <v>0.63112742574607616</v>
      </c>
      <c r="H509" s="316">
        <f t="shared" si="112"/>
        <v>0.36887257425392384</v>
      </c>
      <c r="I509" s="316"/>
      <c r="J509" s="316">
        <f t="shared" si="113"/>
        <v>-3.1561978715431427E-3</v>
      </c>
      <c r="K509" s="316">
        <f t="shared" si="114"/>
        <v>0.49874086131423162</v>
      </c>
      <c r="L509" s="121"/>
      <c r="M509" s="325">
        <f t="shared" si="115"/>
        <v>16.549674876781822</v>
      </c>
      <c r="N509" s="283">
        <f t="shared" si="116"/>
        <v>10.896134797666917</v>
      </c>
      <c r="O509" s="378"/>
      <c r="P509" s="532">
        <f t="shared" si="117"/>
        <v>2.7661499557879665E-2</v>
      </c>
      <c r="Q509" s="520">
        <f t="shared" si="118"/>
        <v>-2.7661499557879665E-2</v>
      </c>
      <c r="R509" s="313"/>
      <c r="S509" s="256">
        <f t="shared" si="119"/>
        <v>16.549674876781822</v>
      </c>
      <c r="T509" s="256">
        <f t="shared" si="120"/>
        <v>10.896134797666917</v>
      </c>
      <c r="U509" s="364">
        <f t="shared" si="107"/>
        <v>47.799999997281802</v>
      </c>
    </row>
    <row r="510" spans="1:21" ht="11.25" x14ac:dyDescent="0.2">
      <c r="A510" s="234"/>
      <c r="B510" s="417">
        <v>47.899999997276097</v>
      </c>
      <c r="C510" s="130"/>
      <c r="D510" s="328">
        <f t="shared" si="108"/>
        <v>33.870414816909538</v>
      </c>
      <c r="E510" s="328">
        <f t="shared" si="109"/>
        <v>0.11472049998695251</v>
      </c>
      <c r="F510" s="376">
        <f t="shared" si="110"/>
        <v>0.33484817076329981</v>
      </c>
      <c r="G510" s="316">
        <f t="shared" si="111"/>
        <v>0.63113018953046474</v>
      </c>
      <c r="H510" s="316">
        <f t="shared" si="112"/>
        <v>0.36886981046953526</v>
      </c>
      <c r="I510" s="316"/>
      <c r="J510" s="316">
        <f t="shared" si="113"/>
        <v>-3.8559774057955742E-3</v>
      </c>
      <c r="K510" s="316">
        <f t="shared" si="114"/>
        <v>0.49846169139262919</v>
      </c>
      <c r="L510" s="121"/>
      <c r="M510" s="325">
        <f t="shared" si="115"/>
        <v>16.577336376339701</v>
      </c>
      <c r="N510" s="283">
        <f t="shared" si="116"/>
        <v>10.923796297224797</v>
      </c>
      <c r="O510" s="378"/>
      <c r="P510" s="532">
        <f t="shared" si="117"/>
        <v>2.766142500201596E-2</v>
      </c>
      <c r="Q510" s="520">
        <f t="shared" si="118"/>
        <v>-2.7661425002023066E-2</v>
      </c>
      <c r="R510" s="313"/>
      <c r="S510" s="256">
        <f t="shared" si="119"/>
        <v>16.577336376339701</v>
      </c>
      <c r="T510" s="256">
        <f t="shared" si="120"/>
        <v>10.923796297224797</v>
      </c>
      <c r="U510" s="364">
        <f t="shared" si="107"/>
        <v>47.899999997276097</v>
      </c>
    </row>
    <row r="511" spans="1:21" ht="11.25" x14ac:dyDescent="0.2">
      <c r="A511" s="234"/>
      <c r="B511" s="417">
        <v>47.9999999972704</v>
      </c>
      <c r="C511" s="130"/>
      <c r="D511" s="328">
        <f t="shared" si="108"/>
        <v>33.941125495024167</v>
      </c>
      <c r="E511" s="328">
        <f t="shared" si="109"/>
        <v>0.11519999998689791</v>
      </c>
      <c r="F511" s="376">
        <f t="shared" si="110"/>
        <v>0.33485694061912558</v>
      </c>
      <c r="G511" s="316">
        <f t="shared" si="111"/>
        <v>0.63113349744756519</v>
      </c>
      <c r="H511" s="316">
        <f t="shared" si="112"/>
        <v>0.36886650255243481</v>
      </c>
      <c r="I511" s="316"/>
      <c r="J511" s="316">
        <f t="shared" si="113"/>
        <v>-4.5543143311160827E-3</v>
      </c>
      <c r="K511" s="316">
        <f t="shared" si="114"/>
        <v>0.49818309773604602</v>
      </c>
      <c r="L511" s="121"/>
      <c r="M511" s="325">
        <f t="shared" si="115"/>
        <v>16.604997801341717</v>
      </c>
      <c r="N511" s="283">
        <f t="shared" si="116"/>
        <v>10.95145772222682</v>
      </c>
      <c r="O511" s="378"/>
      <c r="P511" s="532">
        <f t="shared" si="117"/>
        <v>2.7661337123795704E-2</v>
      </c>
      <c r="Q511" s="520">
        <f t="shared" si="118"/>
        <v>-2.7661337123788599E-2</v>
      </c>
      <c r="R511" s="313"/>
      <c r="S511" s="256">
        <f t="shared" si="119"/>
        <v>16.604997801341717</v>
      </c>
      <c r="T511" s="256">
        <f t="shared" si="120"/>
        <v>10.95145772222682</v>
      </c>
      <c r="U511" s="364">
        <f t="shared" si="107"/>
        <v>47.9999999972704</v>
      </c>
    </row>
    <row r="512" spans="1:21" ht="11.25" x14ac:dyDescent="0.2">
      <c r="A512" s="234"/>
      <c r="B512" s="417">
        <v>48.099999997264703</v>
      </c>
      <c r="C512" s="130"/>
      <c r="D512" s="328">
        <f t="shared" si="108"/>
        <v>34.011836173138789</v>
      </c>
      <c r="E512" s="328">
        <f t="shared" si="109"/>
        <v>0.11568049998684322</v>
      </c>
      <c r="F512" s="376">
        <f t="shared" si="110"/>
        <v>0.33486714408632251</v>
      </c>
      <c r="G512" s="316">
        <f t="shared" si="111"/>
        <v>0.63113734609879457</v>
      </c>
      <c r="H512" s="316">
        <f t="shared" si="112"/>
        <v>0.36886265390120543</v>
      </c>
      <c r="I512" s="316"/>
      <c r="J512" s="316">
        <f t="shared" si="113"/>
        <v>-5.2512176450653647E-3</v>
      </c>
      <c r="K512" s="316">
        <f t="shared" si="114"/>
        <v>0.49790507688581542</v>
      </c>
      <c r="L512" s="121"/>
      <c r="M512" s="325">
        <f t="shared" si="115"/>
        <v>16.632659138465513</v>
      </c>
      <c r="N512" s="283">
        <f t="shared" si="116"/>
        <v>10.979119059350609</v>
      </c>
      <c r="O512" s="378"/>
      <c r="P512" s="532">
        <f t="shared" si="117"/>
        <v>2.7661236005258161E-2</v>
      </c>
      <c r="Q512" s="520">
        <f t="shared" si="118"/>
        <v>-2.7661236005258161E-2</v>
      </c>
      <c r="R512" s="313"/>
      <c r="S512" s="256">
        <f t="shared" si="119"/>
        <v>16.632659138465513</v>
      </c>
      <c r="T512" s="256">
        <f t="shared" si="120"/>
        <v>10.979119059350609</v>
      </c>
      <c r="U512" s="364">
        <f t="shared" si="107"/>
        <v>48.099999997264703</v>
      </c>
    </row>
    <row r="513" spans="1:21" ht="11.25" x14ac:dyDescent="0.2">
      <c r="A513" s="234"/>
      <c r="B513" s="417">
        <v>48.199999997258999</v>
      </c>
      <c r="C513" s="130"/>
      <c r="D513" s="328">
        <f t="shared" si="108"/>
        <v>34.082546851253412</v>
      </c>
      <c r="E513" s="328">
        <f t="shared" si="109"/>
        <v>0.11616199998678836</v>
      </c>
      <c r="F513" s="376">
        <f t="shared" si="110"/>
        <v>0.33487877224199802</v>
      </c>
      <c r="G513" s="316">
        <f t="shared" si="111"/>
        <v>0.63114173211299796</v>
      </c>
      <c r="H513" s="316">
        <f t="shared" si="112"/>
        <v>0.36885826788700204</v>
      </c>
      <c r="I513" s="316"/>
      <c r="J513" s="316">
        <f t="shared" si="113"/>
        <v>-5.9466962705360671E-3</v>
      </c>
      <c r="K513" s="316">
        <f t="shared" si="114"/>
        <v>0.49762762541144401</v>
      </c>
      <c r="L513" s="121"/>
      <c r="M513" s="325">
        <f t="shared" si="115"/>
        <v>16.660320374470771</v>
      </c>
      <c r="N513" s="283">
        <f t="shared" si="116"/>
        <v>11.006780295355867</v>
      </c>
      <c r="O513" s="378"/>
      <c r="P513" s="532">
        <f t="shared" si="117"/>
        <v>2.7661121727518889E-2</v>
      </c>
      <c r="Q513" s="520">
        <f t="shared" si="118"/>
        <v>-2.7661121727518889E-2</v>
      </c>
      <c r="R513" s="313"/>
      <c r="S513" s="256">
        <f t="shared" si="119"/>
        <v>16.660320374470771</v>
      </c>
      <c r="T513" s="256">
        <f t="shared" si="120"/>
        <v>11.006780295355867</v>
      </c>
      <c r="U513" s="364">
        <f t="shared" si="107"/>
        <v>48.199999997258999</v>
      </c>
    </row>
    <row r="514" spans="1:21" ht="11.25" x14ac:dyDescent="0.2">
      <c r="A514" s="234"/>
      <c r="B514" s="417">
        <v>48.299999997253302</v>
      </c>
      <c r="C514" s="130"/>
      <c r="D514" s="328">
        <f t="shared" si="108"/>
        <v>34.153257529368041</v>
      </c>
      <c r="E514" s="328">
        <f t="shared" si="109"/>
        <v>0.11664449998673344</v>
      </c>
      <c r="F514" s="376">
        <f t="shared" si="110"/>
        <v>0.33489181623715558</v>
      </c>
      <c r="G514" s="316">
        <f t="shared" si="111"/>
        <v>0.63114665214617272</v>
      </c>
      <c r="H514" s="316">
        <f t="shared" si="112"/>
        <v>0.36885334785382728</v>
      </c>
      <c r="I514" s="316"/>
      <c r="J514" s="316">
        <f t="shared" si="113"/>
        <v>-6.6407590565248364E-3</v>
      </c>
      <c r="K514" s="316">
        <f t="shared" si="114"/>
        <v>0.49735073991032858</v>
      </c>
      <c r="L514" s="121"/>
      <c r="M514" s="325">
        <f t="shared" si="115"/>
        <v>16.68798149619829</v>
      </c>
      <c r="N514" s="283">
        <f t="shared" si="116"/>
        <v>11.034441417083386</v>
      </c>
      <c r="O514" s="378"/>
      <c r="P514" s="532">
        <f t="shared" si="117"/>
        <v>2.7660994370961589E-2</v>
      </c>
      <c r="Q514" s="520">
        <f t="shared" si="118"/>
        <v>-2.7660994370961589E-2</v>
      </c>
      <c r="R514" s="313"/>
      <c r="S514" s="256">
        <f t="shared" si="119"/>
        <v>16.68798149619829</v>
      </c>
      <c r="T514" s="256">
        <f t="shared" si="120"/>
        <v>11.034441417083386</v>
      </c>
      <c r="U514" s="364">
        <f t="shared" si="107"/>
        <v>48.299999997253302</v>
      </c>
    </row>
    <row r="515" spans="1:21" ht="11.25" x14ac:dyDescent="0.2">
      <c r="A515" s="234"/>
      <c r="B515" s="417">
        <v>48.399999997247598</v>
      </c>
      <c r="C515" s="130"/>
      <c r="D515" s="328">
        <f t="shared" si="108"/>
        <v>34.223968207482663</v>
      </c>
      <c r="E515" s="328">
        <f t="shared" si="109"/>
        <v>0.11712799998667839</v>
      </c>
      <c r="F515" s="376">
        <f t="shared" si="110"/>
        <v>0.33490626729593065</v>
      </c>
      <c r="G515" s="316">
        <f t="shared" si="111"/>
        <v>0.63115210288119583</v>
      </c>
      <c r="H515" s="316">
        <f t="shared" si="112"/>
        <v>0.36884789711880417</v>
      </c>
      <c r="I515" s="316"/>
      <c r="J515" s="316">
        <f t="shared" si="113"/>
        <v>-7.3334147788959858E-3</v>
      </c>
      <c r="K515" s="316">
        <f t="shared" si="114"/>
        <v>0.49707441700747562</v>
      </c>
      <c r="L515" s="121"/>
      <c r="M515" s="325">
        <f t="shared" si="115"/>
        <v>16.715642490569252</v>
      </c>
      <c r="N515" s="283">
        <f t="shared" si="116"/>
        <v>11.062102411454347</v>
      </c>
      <c r="O515" s="378"/>
      <c r="P515" s="532">
        <f t="shared" si="117"/>
        <v>2.7660854015074676E-2</v>
      </c>
      <c r="Q515" s="520">
        <f t="shared" si="118"/>
        <v>-2.7660854015081782E-2</v>
      </c>
      <c r="R515" s="313"/>
      <c r="S515" s="256">
        <f t="shared" si="119"/>
        <v>16.715642490569252</v>
      </c>
      <c r="T515" s="256">
        <f t="shared" si="120"/>
        <v>11.062102411454347</v>
      </c>
      <c r="U515" s="364">
        <f t="shared" si="107"/>
        <v>48.399999997247598</v>
      </c>
    </row>
    <row r="516" spans="1:21" ht="11.25" x14ac:dyDescent="0.2">
      <c r="A516" s="234"/>
      <c r="B516" s="417">
        <v>48.4999999972419</v>
      </c>
      <c r="C516" s="130"/>
      <c r="D516" s="328">
        <f t="shared" si="108"/>
        <v>34.294678885597286</v>
      </c>
      <c r="E516" s="328">
        <f t="shared" si="109"/>
        <v>0.11761249998662321</v>
      </c>
      <c r="F516" s="376">
        <f t="shared" si="110"/>
        <v>0.33492211671483674</v>
      </c>
      <c r="G516" s="316">
        <f t="shared" si="111"/>
        <v>0.631158081027554</v>
      </c>
      <c r="H516" s="316">
        <f t="shared" si="112"/>
        <v>0.368841918972446</v>
      </c>
      <c r="I516" s="316"/>
      <c r="J516" s="316">
        <f t="shared" si="113"/>
        <v>-8.0246721411361133E-3</v>
      </c>
      <c r="K516" s="316">
        <f t="shared" si="114"/>
        <v>0.49679865335522472</v>
      </c>
      <c r="L516" s="121"/>
      <c r="M516" s="325">
        <f t="shared" si="115"/>
        <v>16.743303344584326</v>
      </c>
      <c r="N516" s="283">
        <f t="shared" si="116"/>
        <v>11.089763265469429</v>
      </c>
      <c r="O516" s="378"/>
      <c r="P516" s="532">
        <f t="shared" si="117"/>
        <v>2.7660700738636024E-2</v>
      </c>
      <c r="Q516" s="520">
        <f t="shared" si="118"/>
        <v>-2.7660700738636024E-2</v>
      </c>
      <c r="R516" s="313"/>
      <c r="S516" s="256">
        <f t="shared" si="119"/>
        <v>16.743303344584326</v>
      </c>
      <c r="T516" s="256">
        <f t="shared" si="120"/>
        <v>11.089763265469429</v>
      </c>
      <c r="U516" s="364">
        <f t="shared" si="107"/>
        <v>48.4999999972419</v>
      </c>
    </row>
    <row r="517" spans="1:21" ht="11.25" x14ac:dyDescent="0.2">
      <c r="A517" s="234"/>
      <c r="B517" s="417">
        <v>48.599999997236203</v>
      </c>
      <c r="C517" s="130"/>
      <c r="D517" s="328">
        <f t="shared" si="108"/>
        <v>34.365389563711915</v>
      </c>
      <c r="E517" s="328">
        <f t="shared" si="109"/>
        <v>0.11809799998656795</v>
      </c>
      <c r="F517" s="376">
        <f t="shared" si="110"/>
        <v>0.33493935586202134</v>
      </c>
      <c r="G517" s="316">
        <f t="shared" si="111"/>
        <v>0.63116458332107783</v>
      </c>
      <c r="H517" s="316">
        <f t="shared" si="112"/>
        <v>0.36883541667892217</v>
      </c>
      <c r="I517" s="316"/>
      <c r="J517" s="316">
        <f t="shared" si="113"/>
        <v>-8.7145397750977849E-3</v>
      </c>
      <c r="K517" s="316">
        <f t="shared" si="114"/>
        <v>0.49652344563297518</v>
      </c>
      <c r="L517" s="121"/>
      <c r="M517" s="325">
        <f t="shared" si="115"/>
        <v>16.770964045322962</v>
      </c>
      <c r="N517" s="283">
        <f t="shared" si="116"/>
        <v>11.117423966208065</v>
      </c>
      <c r="O517" s="378"/>
      <c r="P517" s="532">
        <f t="shared" si="117"/>
        <v>2.7660534619585064E-2</v>
      </c>
      <c r="Q517" s="520">
        <f t="shared" si="118"/>
        <v>-2.7660534619570853E-2</v>
      </c>
      <c r="R517" s="313"/>
      <c r="S517" s="256">
        <f t="shared" si="119"/>
        <v>16.770964045322962</v>
      </c>
      <c r="T517" s="256">
        <f t="shared" si="120"/>
        <v>11.117423966208065</v>
      </c>
      <c r="U517" s="364">
        <f t="shared" si="107"/>
        <v>48.599999997236203</v>
      </c>
    </row>
    <row r="518" spans="1:21" ht="11.25" x14ac:dyDescent="0.2">
      <c r="A518" s="234"/>
      <c r="B518" s="417">
        <v>48.699999997230499</v>
      </c>
      <c r="C518" s="130"/>
      <c r="D518" s="328">
        <f t="shared" si="108"/>
        <v>34.436100241826537</v>
      </c>
      <c r="E518" s="328">
        <f t="shared" si="109"/>
        <v>0.11858449998651252</v>
      </c>
      <c r="F518" s="376">
        <f t="shared" si="110"/>
        <v>0.33495797617652978</v>
      </c>
      <c r="G518" s="316">
        <f t="shared" si="111"/>
        <v>0.63117160652367865</v>
      </c>
      <c r="H518" s="316">
        <f t="shared" si="112"/>
        <v>0.36882839347632135</v>
      </c>
      <c r="I518" s="316"/>
      <c r="J518" s="316">
        <f t="shared" si="113"/>
        <v>-9.4030262417356125E-3</v>
      </c>
      <c r="K518" s="316">
        <f t="shared" si="114"/>
        <v>0.49624879054691567</v>
      </c>
      <c r="L518" s="121"/>
      <c r="M518" s="325">
        <f t="shared" si="115"/>
        <v>16.798624579942548</v>
      </c>
      <c r="N518" s="283">
        <f t="shared" si="116"/>
        <v>11.145084500827636</v>
      </c>
      <c r="O518" s="378"/>
      <c r="P518" s="532">
        <f t="shared" si="117"/>
        <v>2.7660355735079634E-2</v>
      </c>
      <c r="Q518" s="520">
        <f t="shared" si="118"/>
        <v>-2.7660355735093844E-2</v>
      </c>
      <c r="R518" s="313"/>
      <c r="S518" s="256">
        <f t="shared" si="119"/>
        <v>16.798624579942548</v>
      </c>
      <c r="T518" s="256">
        <f t="shared" si="120"/>
        <v>11.145084500827636</v>
      </c>
      <c r="U518" s="364">
        <f t="shared" si="107"/>
        <v>48.699999997230499</v>
      </c>
    </row>
    <row r="519" spans="1:21" ht="11.25" x14ac:dyDescent="0.2">
      <c r="A519" s="234"/>
      <c r="B519" s="417">
        <v>48.799999997224802</v>
      </c>
      <c r="C519" s="130"/>
      <c r="D519" s="328">
        <f t="shared" si="108"/>
        <v>34.506810919941159</v>
      </c>
      <c r="E519" s="328">
        <f t="shared" si="109"/>
        <v>0.11907199998645704</v>
      </c>
      <c r="F519" s="376">
        <f t="shared" si="110"/>
        <v>0.33497796916757966</v>
      </c>
      <c r="G519" s="316">
        <f t="shared" si="111"/>
        <v>0.63117914742308867</v>
      </c>
      <c r="H519" s="316">
        <f t="shared" si="112"/>
        <v>0.36882085257691133</v>
      </c>
      <c r="I519" s="316"/>
      <c r="J519" s="316">
        <f t="shared" si="113"/>
        <v>-1.0090140031831951E-2</v>
      </c>
      <c r="K519" s="316">
        <f t="shared" si="114"/>
        <v>0.49597468482975782</v>
      </c>
      <c r="L519" s="121"/>
      <c r="M519" s="325">
        <f t="shared" si="115"/>
        <v>16.826284935677627</v>
      </c>
      <c r="N519" s="283">
        <f t="shared" si="116"/>
        <v>11.17274485656273</v>
      </c>
      <c r="O519" s="378"/>
      <c r="P519" s="532">
        <f t="shared" si="117"/>
        <v>2.7660164161481759E-2</v>
      </c>
      <c r="Q519" s="520">
        <f t="shared" si="118"/>
        <v>-2.7660164161474654E-2</v>
      </c>
      <c r="R519" s="313"/>
      <c r="S519" s="256">
        <f t="shared" si="119"/>
        <v>16.826284935677627</v>
      </c>
      <c r="T519" s="256">
        <f t="shared" si="120"/>
        <v>11.17274485656273</v>
      </c>
      <c r="U519" s="364">
        <f t="shared" si="107"/>
        <v>48.799999997224802</v>
      </c>
    </row>
    <row r="520" spans="1:21" ht="11.25" x14ac:dyDescent="0.2">
      <c r="A520" s="234"/>
      <c r="B520" s="417">
        <v>48.899999997219098</v>
      </c>
      <c r="C520" s="130"/>
      <c r="D520" s="328">
        <f t="shared" si="108"/>
        <v>34.577521598055782</v>
      </c>
      <c r="E520" s="328">
        <f t="shared" si="109"/>
        <v>0.11956049998640138</v>
      </c>
      <c r="F520" s="376">
        <f t="shared" si="110"/>
        <v>0.33499932641384228</v>
      </c>
      <c r="G520" s="316">
        <f t="shared" si="111"/>
        <v>0.63118720283260377</v>
      </c>
      <c r="H520" s="316">
        <f t="shared" si="112"/>
        <v>0.36881279716739623</v>
      </c>
      <c r="I520" s="316"/>
      <c r="J520" s="316">
        <f t="shared" si="113"/>
        <v>-1.0775889566715546E-2</v>
      </c>
      <c r="K520" s="316">
        <f t="shared" si="114"/>
        <v>0.4957011252404715</v>
      </c>
      <c r="L520" s="121"/>
      <c r="M520" s="325">
        <f t="shared" si="115"/>
        <v>16.853945099839109</v>
      </c>
      <c r="N520" s="283">
        <f t="shared" si="116"/>
        <v>11.200405020724205</v>
      </c>
      <c r="O520" s="378"/>
      <c r="P520" s="532">
        <f t="shared" si="117"/>
        <v>2.7659959974471349E-2</v>
      </c>
      <c r="Q520" s="520">
        <f t="shared" si="118"/>
        <v>-2.7659959974471349E-2</v>
      </c>
      <c r="R520" s="313"/>
      <c r="S520" s="256">
        <f t="shared" si="119"/>
        <v>16.853945099839109</v>
      </c>
      <c r="T520" s="256">
        <f t="shared" si="120"/>
        <v>11.200405020724205</v>
      </c>
      <c r="U520" s="364">
        <f t="shared" si="107"/>
        <v>48.899999997219098</v>
      </c>
    </row>
    <row r="521" spans="1:21" ht="11.25" x14ac:dyDescent="0.2">
      <c r="A521" s="234"/>
      <c r="B521" s="417">
        <v>48.999999997213401</v>
      </c>
      <c r="C521" s="130"/>
      <c r="D521" s="328">
        <f t="shared" si="108"/>
        <v>34.648232276170411</v>
      </c>
      <c r="E521" s="328">
        <f t="shared" si="109"/>
        <v>0.12004999998634566</v>
      </c>
      <c r="F521" s="376">
        <f t="shared" si="110"/>
        <v>0.33502203956273469</v>
      </c>
      <c r="G521" s="316">
        <f t="shared" si="111"/>
        <v>0.63119576959083001</v>
      </c>
      <c r="H521" s="316">
        <f t="shared" si="112"/>
        <v>0.36880423040916999</v>
      </c>
      <c r="I521" s="316"/>
      <c r="J521" s="316">
        <f t="shared" si="113"/>
        <v>-1.1460283198969412E-2</v>
      </c>
      <c r="K521" s="316">
        <f t="shared" si="114"/>
        <v>0.49542810856402486</v>
      </c>
      <c r="L521" s="121"/>
      <c r="M521" s="325">
        <f t="shared" si="115"/>
        <v>16.88160505981358</v>
      </c>
      <c r="N521" s="283">
        <f t="shared" si="116"/>
        <v>11.228064980698676</v>
      </c>
      <c r="O521" s="378"/>
      <c r="P521" s="532">
        <f t="shared" si="117"/>
        <v>2.7659743248889868E-2</v>
      </c>
      <c r="Q521" s="520">
        <f t="shared" si="118"/>
        <v>-2.7659743248889868E-2</v>
      </c>
      <c r="R521" s="313"/>
      <c r="S521" s="256">
        <f t="shared" si="119"/>
        <v>16.88160505981358</v>
      </c>
      <c r="T521" s="256">
        <f t="shared" si="120"/>
        <v>11.228064980698676</v>
      </c>
      <c r="U521" s="364">
        <f t="shared" si="107"/>
        <v>48.999999997213401</v>
      </c>
    </row>
    <row r="522" spans="1:21" ht="11.25" x14ac:dyDescent="0.2">
      <c r="A522" s="234"/>
      <c r="B522" s="417">
        <v>49.099999997207703</v>
      </c>
      <c r="C522" s="130"/>
      <c r="D522" s="328">
        <f t="shared" si="108"/>
        <v>34.718942954285033</v>
      </c>
      <c r="E522" s="328">
        <f t="shared" si="109"/>
        <v>0.12054049998628984</v>
      </c>
      <c r="F522" s="376">
        <f t="shared" si="110"/>
        <v>0.33504610032971954</v>
      </c>
      <c r="G522" s="316">
        <f t="shared" si="111"/>
        <v>0.631204844561433</v>
      </c>
      <c r="H522" s="316">
        <f t="shared" si="112"/>
        <v>0.368795155438567</v>
      </c>
      <c r="I522" s="316"/>
      <c r="J522" s="316">
        <f t="shared" si="113"/>
        <v>-1.2143329213130771E-2</v>
      </c>
      <c r="K522" s="316">
        <f t="shared" si="114"/>
        <v>0.49515563161112675</v>
      </c>
      <c r="L522" s="121"/>
      <c r="M522" s="325">
        <f t="shared" si="115"/>
        <v>16.90926480306247</v>
      </c>
      <c r="N522" s="283">
        <f t="shared" si="116"/>
        <v>11.255724723947566</v>
      </c>
      <c r="O522" s="378"/>
      <c r="P522" s="532">
        <f t="shared" si="117"/>
        <v>2.7659514058917978E-2</v>
      </c>
      <c r="Q522" s="520">
        <f t="shared" si="118"/>
        <v>-2.7659514058910872E-2</v>
      </c>
      <c r="R522" s="313"/>
      <c r="S522" s="256">
        <f t="shared" si="119"/>
        <v>16.90926480306247</v>
      </c>
      <c r="T522" s="256">
        <f t="shared" si="120"/>
        <v>11.255724723947566</v>
      </c>
      <c r="U522" s="364">
        <f t="shared" si="107"/>
        <v>49.099999997207703</v>
      </c>
    </row>
    <row r="523" spans="1:21" ht="11.25" x14ac:dyDescent="0.2">
      <c r="A523" s="234"/>
      <c r="B523" s="417">
        <v>49.199999997201999</v>
      </c>
      <c r="C523" s="130"/>
      <c r="D523" s="328">
        <f t="shared" si="108"/>
        <v>34.789653632399656</v>
      </c>
      <c r="E523" s="328">
        <f t="shared" si="109"/>
        <v>0.12103199998623383</v>
      </c>
      <c r="F523" s="376">
        <f t="shared" si="110"/>
        <v>0.33507150049761325</v>
      </c>
      <c r="G523" s="316">
        <f t="shared" si="111"/>
        <v>0.63121442463288968</v>
      </c>
      <c r="H523" s="316">
        <f t="shared" si="112"/>
        <v>0.36878557536711032</v>
      </c>
      <c r="I523" s="316"/>
      <c r="J523" s="316">
        <f t="shared" si="113"/>
        <v>-1.282503582638328E-2</v>
      </c>
      <c r="K523" s="316">
        <f t="shared" si="114"/>
        <v>0.49488369121797171</v>
      </c>
      <c r="L523" s="121"/>
      <c r="M523" s="325">
        <f t="shared" si="115"/>
        <v>16.936924317121388</v>
      </c>
      <c r="N523" s="283">
        <f t="shared" si="116"/>
        <v>11.283384238006477</v>
      </c>
      <c r="O523" s="378"/>
      <c r="P523" s="532">
        <f t="shared" si="117"/>
        <v>2.7659272477940533E-2</v>
      </c>
      <c r="Q523" s="520">
        <f t="shared" si="118"/>
        <v>-2.7659272477947638E-2</v>
      </c>
      <c r="R523" s="313"/>
      <c r="S523" s="256">
        <f t="shared" si="119"/>
        <v>16.936924317121388</v>
      </c>
      <c r="T523" s="256">
        <f t="shared" si="120"/>
        <v>11.283384238006477</v>
      </c>
      <c r="U523" s="364">
        <f t="shared" si="107"/>
        <v>49.199999997201999</v>
      </c>
    </row>
    <row r="524" spans="1:21" ht="11.25" x14ac:dyDescent="0.2">
      <c r="A524" s="234"/>
      <c r="B524" s="417">
        <v>49.299999997196302</v>
      </c>
      <c r="C524" s="130"/>
      <c r="D524" s="328">
        <f t="shared" si="108"/>
        <v>34.860364310514285</v>
      </c>
      <c r="E524" s="328">
        <f t="shared" si="109"/>
        <v>0.12152449998617777</v>
      </c>
      <c r="F524" s="376">
        <f t="shared" si="110"/>
        <v>0.33509823191590316</v>
      </c>
      <c r="G524" s="316">
        <f t="shared" si="111"/>
        <v>0.63122450671824348</v>
      </c>
      <c r="H524" s="316">
        <f t="shared" si="112"/>
        <v>0.36877549328175652</v>
      </c>
      <c r="I524" s="316"/>
      <c r="J524" s="316">
        <f t="shared" si="113"/>
        <v>-1.3505411189239702E-2</v>
      </c>
      <c r="K524" s="316">
        <f t="shared" si="114"/>
        <v>0.49461228424598863</v>
      </c>
      <c r="L524" s="121"/>
      <c r="M524" s="325">
        <f t="shared" si="115"/>
        <v>16.964583589599329</v>
      </c>
      <c r="N524" s="283">
        <f t="shared" si="116"/>
        <v>11.311043510484424</v>
      </c>
      <c r="O524" s="378"/>
      <c r="P524" s="532">
        <f t="shared" si="117"/>
        <v>2.7659018578582106E-2</v>
      </c>
      <c r="Q524" s="520">
        <f t="shared" si="118"/>
        <v>-2.7659018578575001E-2</v>
      </c>
      <c r="R524" s="313"/>
      <c r="S524" s="256">
        <f t="shared" si="119"/>
        <v>16.964583589599329</v>
      </c>
      <c r="T524" s="256">
        <f t="shared" si="120"/>
        <v>11.311043510484424</v>
      </c>
      <c r="U524" s="364">
        <f t="shared" si="107"/>
        <v>49.299999997196302</v>
      </c>
    </row>
    <row r="525" spans="1:21" ht="11.25" x14ac:dyDescent="0.2">
      <c r="A525" s="234"/>
      <c r="B525" s="417">
        <v>49.399999997190598</v>
      </c>
      <c r="C525" s="130"/>
      <c r="D525" s="328">
        <f t="shared" si="108"/>
        <v>34.9310749886289</v>
      </c>
      <c r="E525" s="328">
        <f t="shared" si="109"/>
        <v>0.12201799998612155</v>
      </c>
      <c r="F525" s="376">
        <f t="shared" si="110"/>
        <v>0.33512628650007287</v>
      </c>
      <c r="G525" s="316">
        <f t="shared" si="111"/>
        <v>0.6312350877548627</v>
      </c>
      <c r="H525" s="316">
        <f t="shared" si="112"/>
        <v>0.3687649122451373</v>
      </c>
      <c r="I525" s="316"/>
      <c r="J525" s="316">
        <f t="shared" si="113"/>
        <v>-1.4184463386216151E-2</v>
      </c>
      <c r="K525" s="316">
        <f t="shared" si="114"/>
        <v>0.49434140758159267</v>
      </c>
      <c r="L525" s="121"/>
      <c r="M525" s="325">
        <f t="shared" si="115"/>
        <v>16.992242608177911</v>
      </c>
      <c r="N525" s="283">
        <f t="shared" si="116"/>
        <v>11.338702529062999</v>
      </c>
      <c r="O525" s="378"/>
      <c r="P525" s="532">
        <f t="shared" si="117"/>
        <v>2.7658752432870415E-2</v>
      </c>
      <c r="Q525" s="520">
        <f t="shared" si="118"/>
        <v>-2.7658752432870415E-2</v>
      </c>
      <c r="R525" s="313"/>
      <c r="S525" s="256">
        <f t="shared" si="119"/>
        <v>16.992242608177911</v>
      </c>
      <c r="T525" s="256">
        <f t="shared" si="120"/>
        <v>11.338702529062999</v>
      </c>
      <c r="U525" s="364">
        <f t="shared" si="107"/>
        <v>49.399999997190598</v>
      </c>
    </row>
    <row r="526" spans="1:21" ht="11.25" x14ac:dyDescent="0.2">
      <c r="A526" s="234"/>
      <c r="B526" s="417">
        <v>49.499999997184901</v>
      </c>
      <c r="C526" s="130"/>
      <c r="D526" s="328">
        <f t="shared" si="108"/>
        <v>35.00178566674353</v>
      </c>
      <c r="E526" s="328">
        <f t="shared" si="109"/>
        <v>0.12251249998606527</v>
      </c>
      <c r="F526" s="376">
        <f t="shared" si="110"/>
        <v>0.33515565623093507</v>
      </c>
      <c r="G526" s="316">
        <f t="shared" si="111"/>
        <v>0.63124616470420047</v>
      </c>
      <c r="H526" s="316">
        <f t="shared" si="112"/>
        <v>0.36875383529579953</v>
      </c>
      <c r="I526" s="316"/>
      <c r="J526" s="316">
        <f t="shared" si="113"/>
        <v>-1.4862200436500217E-2</v>
      </c>
      <c r="K526" s="316">
        <f t="shared" si="114"/>
        <v>0.49407105813593866</v>
      </c>
      <c r="L526" s="121"/>
      <c r="M526" s="325">
        <f t="shared" si="115"/>
        <v>17.019901360610781</v>
      </c>
      <c r="N526" s="283">
        <f t="shared" si="116"/>
        <v>11.36636128149587</v>
      </c>
      <c r="O526" s="378"/>
      <c r="P526" s="532">
        <f t="shared" si="117"/>
        <v>2.7658474112037368E-2</v>
      </c>
      <c r="Q526" s="520">
        <f t="shared" si="118"/>
        <v>-2.7658474112044473E-2</v>
      </c>
      <c r="R526" s="313"/>
      <c r="S526" s="256">
        <f t="shared" si="119"/>
        <v>17.019901360610781</v>
      </c>
      <c r="T526" s="256">
        <f t="shared" si="120"/>
        <v>11.36636128149587</v>
      </c>
      <c r="U526" s="364">
        <f t="shared" si="107"/>
        <v>49.499999997184901</v>
      </c>
    </row>
    <row r="527" spans="1:21" ht="11.25" x14ac:dyDescent="0.2">
      <c r="A527" s="234"/>
      <c r="B527" s="417">
        <v>49.599999997179196</v>
      </c>
      <c r="C527" s="130"/>
      <c r="D527" s="328">
        <f t="shared" si="108"/>
        <v>35.072496344858152</v>
      </c>
      <c r="E527" s="328">
        <f t="shared" si="109"/>
        <v>0.12300799998600881</v>
      </c>
      <c r="F527" s="376">
        <f t="shared" si="110"/>
        <v>0.3351863331539735</v>
      </c>
      <c r="G527" s="316">
        <f t="shared" si="111"/>
        <v>0.63125773455155954</v>
      </c>
      <c r="H527" s="316">
        <f t="shared" si="112"/>
        <v>0.36874226544844046</v>
      </c>
      <c r="I527" s="316"/>
      <c r="J527" s="316">
        <f t="shared" si="113"/>
        <v>-1.5538630294608002E-2</v>
      </c>
      <c r="K527" s="316">
        <f t="shared" si="114"/>
        <v>0.49380123284467903</v>
      </c>
      <c r="L527" s="121"/>
      <c r="M527" s="325">
        <f t="shared" si="115"/>
        <v>17.047559834722819</v>
      </c>
      <c r="N527" s="283">
        <f t="shared" si="116"/>
        <v>11.394019755607914</v>
      </c>
      <c r="O527" s="378"/>
      <c r="P527" s="532">
        <f t="shared" si="117"/>
        <v>2.7658183686611437E-2</v>
      </c>
      <c r="Q527" s="520">
        <f t="shared" si="118"/>
        <v>-2.7658183686611437E-2</v>
      </c>
      <c r="R527" s="313"/>
      <c r="S527" s="256">
        <f t="shared" si="119"/>
        <v>17.047559834722819</v>
      </c>
      <c r="T527" s="256">
        <f t="shared" si="120"/>
        <v>11.394019755607914</v>
      </c>
      <c r="U527" s="364">
        <f t="shared" si="107"/>
        <v>49.599999997179196</v>
      </c>
    </row>
    <row r="528" spans="1:21" ht="11.25" x14ac:dyDescent="0.2">
      <c r="A528" s="234"/>
      <c r="B528" s="417">
        <v>49.699999997173499</v>
      </c>
      <c r="C528" s="130"/>
      <c r="D528" s="328">
        <f t="shared" si="108"/>
        <v>35.143207022972774</v>
      </c>
      <c r="E528" s="328">
        <f t="shared" si="109"/>
        <v>0.1235044999859523</v>
      </c>
      <c r="F528" s="376">
        <f t="shared" si="110"/>
        <v>0.33521830937869218</v>
      </c>
      <c r="G528" s="316">
        <f t="shared" si="111"/>
        <v>0.63126979430585739</v>
      </c>
      <c r="H528" s="316">
        <f t="shared" si="112"/>
        <v>0.36873020569414261</v>
      </c>
      <c r="I528" s="316"/>
      <c r="J528" s="316">
        <f t="shared" si="113"/>
        <v>-1.6213760851035541E-2</v>
      </c>
      <c r="K528" s="316">
        <f t="shared" si="114"/>
        <v>0.4935319286677235</v>
      </c>
      <c r="L528" s="121"/>
      <c r="M528" s="325">
        <f t="shared" si="115"/>
        <v>17.07521801840943</v>
      </c>
      <c r="N528" s="283">
        <f t="shared" si="116"/>
        <v>11.421677939294526</v>
      </c>
      <c r="O528" s="378"/>
      <c r="P528" s="532">
        <f t="shared" si="117"/>
        <v>2.7657881226481607E-2</v>
      </c>
      <c r="Q528" s="520">
        <f t="shared" si="118"/>
        <v>-2.7657881226488712E-2</v>
      </c>
      <c r="R528" s="313"/>
      <c r="S528" s="256">
        <f t="shared" si="119"/>
        <v>17.07521801840943</v>
      </c>
      <c r="T528" s="256">
        <f t="shared" si="120"/>
        <v>11.421677939294526</v>
      </c>
      <c r="U528" s="364">
        <f t="shared" si="107"/>
        <v>49.699999997173499</v>
      </c>
    </row>
    <row r="529" spans="1:21" ht="11.25" x14ac:dyDescent="0.2">
      <c r="A529" s="234"/>
      <c r="B529" s="417">
        <v>49.799999997167802</v>
      </c>
      <c r="C529" s="130"/>
      <c r="D529" s="328">
        <f t="shared" si="108"/>
        <v>35.213917701087404</v>
      </c>
      <c r="E529" s="328">
        <f t="shared" si="109"/>
        <v>0.12400199998589566</v>
      </c>
      <c r="F529" s="376">
        <f t="shared" si="110"/>
        <v>0.33525157707797248</v>
      </c>
      <c r="G529" s="316">
        <f t="shared" si="111"/>
        <v>0.63128234099939629</v>
      </c>
      <c r="H529" s="316">
        <f t="shared" si="112"/>
        <v>0.36871765900060371</v>
      </c>
      <c r="I529" s="316"/>
      <c r="J529" s="316">
        <f t="shared" si="113"/>
        <v>-1.6887599932901565E-2</v>
      </c>
      <c r="K529" s="316">
        <f t="shared" si="114"/>
        <v>0.49326314258900211</v>
      </c>
      <c r="L529" s="121"/>
      <c r="M529" s="325">
        <f t="shared" si="115"/>
        <v>17.102875899635912</v>
      </c>
      <c r="N529" s="283">
        <f t="shared" si="116"/>
        <v>11.449335820521014</v>
      </c>
      <c r="O529" s="378"/>
      <c r="P529" s="532">
        <f t="shared" si="117"/>
        <v>2.7657566800812106E-2</v>
      </c>
      <c r="Q529" s="520">
        <f t="shared" si="118"/>
        <v>-2.7657566800797895E-2</v>
      </c>
      <c r="R529" s="313"/>
      <c r="S529" s="256">
        <f t="shared" si="119"/>
        <v>17.102875899635912</v>
      </c>
      <c r="T529" s="256">
        <f t="shared" si="120"/>
        <v>11.449335820521014</v>
      </c>
      <c r="U529" s="364">
        <f t="shared" si="107"/>
        <v>49.799999997167802</v>
      </c>
    </row>
    <row r="530" spans="1:21" ht="11.25" x14ac:dyDescent="0.2">
      <c r="A530" s="234"/>
      <c r="B530" s="417">
        <v>49.899999997162098</v>
      </c>
      <c r="C530" s="130"/>
      <c r="D530" s="328">
        <f t="shared" si="108"/>
        <v>35.284628379202026</v>
      </c>
      <c r="E530" s="328">
        <f t="shared" si="109"/>
        <v>0.12450049998583887</v>
      </c>
      <c r="F530" s="376">
        <f t="shared" si="110"/>
        <v>0.33528612848743833</v>
      </c>
      <c r="G530" s="316">
        <f t="shared" si="111"/>
        <v>0.63129537168763472</v>
      </c>
      <c r="H530" s="316">
        <f t="shared" si="112"/>
        <v>0.36870462831236528</v>
      </c>
      <c r="I530" s="316"/>
      <c r="J530" s="316">
        <f t="shared" si="113"/>
        <v>-1.7560155304581937E-2</v>
      </c>
      <c r="K530" s="316">
        <f t="shared" si="114"/>
        <v>0.49299487161623085</v>
      </c>
      <c r="L530" s="121"/>
      <c r="M530" s="325">
        <f t="shared" si="115"/>
        <v>17.130533466436724</v>
      </c>
      <c r="N530" s="283">
        <f t="shared" si="116"/>
        <v>11.476993387321812</v>
      </c>
      <c r="O530" s="378"/>
      <c r="P530" s="532">
        <f t="shared" si="117"/>
        <v>2.7657240478085043E-2</v>
      </c>
      <c r="Q530" s="520">
        <f t="shared" si="118"/>
        <v>-2.7657240478092149E-2</v>
      </c>
      <c r="R530" s="313"/>
      <c r="S530" s="256">
        <f t="shared" si="119"/>
        <v>17.130533466436724</v>
      </c>
      <c r="T530" s="256">
        <f t="shared" si="120"/>
        <v>11.476993387321812</v>
      </c>
      <c r="U530" s="364">
        <f t="shared" si="107"/>
        <v>49.899999997162098</v>
      </c>
    </row>
    <row r="531" spans="1:21" ht="11.25" x14ac:dyDescent="0.2">
      <c r="A531" s="234"/>
      <c r="B531" s="417">
        <v>49.999999997156401</v>
      </c>
      <c r="C531" s="130"/>
      <c r="D531" s="328">
        <f t="shared" si="108"/>
        <v>35.355339057316648</v>
      </c>
      <c r="E531" s="328">
        <f t="shared" si="109"/>
        <v>0.12499999998578201</v>
      </c>
      <c r="F531" s="376">
        <f t="shared" si="110"/>
        <v>0.33532195590482866</v>
      </c>
      <c r="G531" s="316">
        <f t="shared" si="111"/>
        <v>0.63130888344896186</v>
      </c>
      <c r="H531" s="316">
        <f t="shared" si="112"/>
        <v>0.36869111655103814</v>
      </c>
      <c r="I531" s="316"/>
      <c r="J531" s="316">
        <f t="shared" si="113"/>
        <v>-1.823143466833782E-2</v>
      </c>
      <c r="K531" s="316">
        <f t="shared" si="114"/>
        <v>0.49272711278067971</v>
      </c>
      <c r="L531" s="121"/>
      <c r="M531" s="325">
        <f t="shared" si="115"/>
        <v>17.158190706914809</v>
      </c>
      <c r="N531" s="283">
        <f t="shared" si="116"/>
        <v>11.504650627799904</v>
      </c>
      <c r="O531" s="378"/>
      <c r="P531" s="532">
        <f t="shared" si="117"/>
        <v>2.7656902326164357E-2</v>
      </c>
      <c r="Q531" s="520">
        <f t="shared" si="118"/>
        <v>-2.7656902326171462E-2</v>
      </c>
      <c r="R531" s="313"/>
      <c r="S531" s="256">
        <f t="shared" si="119"/>
        <v>17.158190706914809</v>
      </c>
      <c r="T531" s="256">
        <f t="shared" si="120"/>
        <v>11.504650627799904</v>
      </c>
      <c r="U531" s="364">
        <f t="shared" si="107"/>
        <v>49.999999997156401</v>
      </c>
    </row>
    <row r="532" spans="1:21" ht="11.25" x14ac:dyDescent="0.2">
      <c r="A532" s="234"/>
      <c r="B532" s="417">
        <v>50.099999997150697</v>
      </c>
      <c r="C532" s="130"/>
      <c r="D532" s="328">
        <f t="shared" si="108"/>
        <v>35.42604973543127</v>
      </c>
      <c r="E532" s="328">
        <f t="shared" si="109"/>
        <v>0.12550049998572502</v>
      </c>
      <c r="F532" s="376">
        <f t="shared" si="110"/>
        <v>0.33535905168937741</v>
      </c>
      <c r="G532" s="316">
        <f t="shared" si="111"/>
        <v>0.63132287338447446</v>
      </c>
      <c r="H532" s="316">
        <f t="shared" si="112"/>
        <v>0.36867712661552554</v>
      </c>
      <c r="I532" s="316"/>
      <c r="J532" s="316">
        <f t="shared" si="113"/>
        <v>-1.890144566493529E-2</v>
      </c>
      <c r="K532" s="316">
        <f t="shared" si="114"/>
        <v>0.49245986313694401</v>
      </c>
      <c r="L532" s="121"/>
      <c r="M532" s="325">
        <f t="shared" si="115"/>
        <v>17.185847609240973</v>
      </c>
      <c r="N532" s="283">
        <f t="shared" si="116"/>
        <v>11.532307530126076</v>
      </c>
      <c r="O532" s="378"/>
      <c r="P532" s="532">
        <f t="shared" si="117"/>
        <v>2.7656552412196334E-2</v>
      </c>
      <c r="Q532" s="520">
        <f t="shared" si="118"/>
        <v>-2.7656552412196334E-2</v>
      </c>
      <c r="R532" s="313"/>
      <c r="S532" s="256">
        <f t="shared" si="119"/>
        <v>17.185847609240973</v>
      </c>
      <c r="T532" s="256">
        <f t="shared" si="120"/>
        <v>11.532307530126076</v>
      </c>
      <c r="U532" s="364">
        <f t="shared" si="107"/>
        <v>50.099999997150697</v>
      </c>
    </row>
    <row r="533" spans="1:21" ht="11.25" x14ac:dyDescent="0.2">
      <c r="A533" s="234"/>
      <c r="B533" s="417">
        <v>50.199999997144999</v>
      </c>
      <c r="C533" s="130"/>
      <c r="D533" s="328">
        <f t="shared" si="108"/>
        <v>35.4967604135459</v>
      </c>
      <c r="E533" s="328">
        <f t="shared" si="109"/>
        <v>0.12600199998566788</v>
      </c>
      <c r="F533" s="376">
        <f t="shared" si="110"/>
        <v>0.33539740826120101</v>
      </c>
      <c r="G533" s="316">
        <f t="shared" si="111"/>
        <v>0.63133733861775698</v>
      </c>
      <c r="H533" s="316">
        <f t="shared" si="112"/>
        <v>0.36866266138224302</v>
      </c>
      <c r="I533" s="316"/>
      <c r="J533" s="316">
        <f t="shared" si="113"/>
        <v>-1.9570195874258012E-2</v>
      </c>
      <c r="K533" s="316">
        <f t="shared" si="114"/>
        <v>0.4921931197627179</v>
      </c>
      <c r="L533" s="121"/>
      <c r="M533" s="325">
        <f t="shared" si="115"/>
        <v>17.213504161653169</v>
      </c>
      <c r="N533" s="283">
        <f t="shared" si="116"/>
        <v>11.559964082538272</v>
      </c>
      <c r="O533" s="378"/>
      <c r="P533" s="532">
        <f t="shared" si="117"/>
        <v>2.7656190802737513E-2</v>
      </c>
      <c r="Q533" s="520">
        <f t="shared" si="118"/>
        <v>-2.7656190802730407E-2</v>
      </c>
      <c r="R533" s="313"/>
      <c r="S533" s="256">
        <f t="shared" si="119"/>
        <v>17.213504161653169</v>
      </c>
      <c r="T533" s="256">
        <f t="shared" si="120"/>
        <v>11.559964082538272</v>
      </c>
      <c r="U533" s="364">
        <f t="shared" si="107"/>
        <v>50.199999997144999</v>
      </c>
    </row>
    <row r="534" spans="1:21" ht="11.25" x14ac:dyDescent="0.2">
      <c r="A534" s="234"/>
      <c r="B534" s="417">
        <v>50.299999997139302</v>
      </c>
      <c r="C534" s="130"/>
      <c r="D534" s="328">
        <f t="shared" si="108"/>
        <v>35.567471091660522</v>
      </c>
      <c r="E534" s="328">
        <f t="shared" si="109"/>
        <v>0.12650449998561067</v>
      </c>
      <c r="F534" s="376">
        <f t="shared" si="110"/>
        <v>0.33543701810069376</v>
      </c>
      <c r="G534" s="316">
        <f t="shared" si="111"/>
        <v>0.63135227629466328</v>
      </c>
      <c r="H534" s="316">
        <f t="shared" si="112"/>
        <v>0.36864772370533672</v>
      </c>
      <c r="I534" s="316"/>
      <c r="J534" s="316">
        <f t="shared" si="113"/>
        <v>-2.0237692815911479E-2</v>
      </c>
      <c r="K534" s="316">
        <f t="shared" si="114"/>
        <v>0.49192687975857086</v>
      </c>
      <c r="L534" s="121"/>
      <c r="M534" s="325">
        <f t="shared" si="115"/>
        <v>17.241160352455907</v>
      </c>
      <c r="N534" s="283">
        <f t="shared" si="116"/>
        <v>11.587620273341003</v>
      </c>
      <c r="O534" s="378"/>
      <c r="P534" s="532">
        <f t="shared" si="117"/>
        <v>2.7655817563619678E-2</v>
      </c>
      <c r="Q534" s="520">
        <f t="shared" si="118"/>
        <v>-2.7655817563612572E-2</v>
      </c>
      <c r="R534" s="313"/>
      <c r="S534" s="256">
        <f t="shared" si="119"/>
        <v>17.241160352455907</v>
      </c>
      <c r="T534" s="256">
        <f t="shared" si="120"/>
        <v>11.587620273341003</v>
      </c>
      <c r="U534" s="364">
        <f t="shared" si="107"/>
        <v>50.299999997139302</v>
      </c>
    </row>
    <row r="535" spans="1:21" ht="11.25" x14ac:dyDescent="0.2">
      <c r="A535" s="234"/>
      <c r="B535" s="417">
        <v>50.399999997133598</v>
      </c>
      <c r="C535" s="130"/>
      <c r="D535" s="328">
        <f t="shared" si="108"/>
        <v>35.638181769775144</v>
      </c>
      <c r="E535" s="328">
        <f t="shared" si="109"/>
        <v>0.12700799998555332</v>
      </c>
      <c r="F535" s="376">
        <f t="shared" si="110"/>
        <v>0.33547787374792887</v>
      </c>
      <c r="G535" s="316">
        <f t="shared" si="111"/>
        <v>0.63136768358310169</v>
      </c>
      <c r="H535" s="316">
        <f t="shared" si="112"/>
        <v>0.36863231641689831</v>
      </c>
      <c r="I535" s="316"/>
      <c r="J535" s="316">
        <f t="shared" si="113"/>
        <v>-2.090394394982259E-2</v>
      </c>
      <c r="K535" s="316">
        <f t="shared" si="114"/>
        <v>0.49166114024772628</v>
      </c>
      <c r="L535" s="121"/>
      <c r="M535" s="325">
        <f t="shared" si="115"/>
        <v>17.268816170019527</v>
      </c>
      <c r="N535" s="283">
        <f t="shared" si="116"/>
        <v>11.615276090904615</v>
      </c>
      <c r="O535" s="378"/>
      <c r="P535" s="532">
        <f t="shared" si="117"/>
        <v>2.7655432760127496E-2</v>
      </c>
      <c r="Q535" s="520">
        <f t="shared" si="118"/>
        <v>-2.7655432760127496E-2</v>
      </c>
      <c r="R535" s="313"/>
      <c r="S535" s="256">
        <f t="shared" si="119"/>
        <v>17.268816170019527</v>
      </c>
      <c r="T535" s="256">
        <f t="shared" si="120"/>
        <v>11.615276090904615</v>
      </c>
      <c r="U535" s="364">
        <f t="shared" si="107"/>
        <v>50.399999997133598</v>
      </c>
    </row>
    <row r="536" spans="1:21" ht="11.25" x14ac:dyDescent="0.2">
      <c r="A536" s="234"/>
      <c r="B536" s="417">
        <v>50.499999997127901</v>
      </c>
      <c r="C536" s="130"/>
      <c r="D536" s="328">
        <f t="shared" si="108"/>
        <v>35.708892447889774</v>
      </c>
      <c r="E536" s="328">
        <f t="shared" si="109"/>
        <v>0.12751249998549588</v>
      </c>
      <c r="F536" s="376">
        <f t="shared" si="110"/>
        <v>0.33551996780206822</v>
      </c>
      <c r="G536" s="316">
        <f t="shared" si="111"/>
        <v>0.63138355767282195</v>
      </c>
      <c r="H536" s="316">
        <f t="shared" si="112"/>
        <v>0.36861644232717805</v>
      </c>
      <c r="I536" s="316"/>
      <c r="J536" s="316">
        <f t="shared" si="113"/>
        <v>-2.1568956676829509E-2</v>
      </c>
      <c r="K536" s="316">
        <f t="shared" si="114"/>
        <v>0.49139589837584291</v>
      </c>
      <c r="L536" s="121"/>
      <c r="M536" s="325">
        <f t="shared" si="115"/>
        <v>17.296471602779654</v>
      </c>
      <c r="N536" s="283">
        <f t="shared" si="116"/>
        <v>11.642931523664743</v>
      </c>
      <c r="O536" s="378"/>
      <c r="P536" s="532">
        <f t="shared" si="117"/>
        <v>2.7655036456849302E-2</v>
      </c>
      <c r="Q536" s="520">
        <f t="shared" si="118"/>
        <v>-2.7655036456849302E-2</v>
      </c>
      <c r="R536" s="313"/>
      <c r="S536" s="256">
        <f t="shared" si="119"/>
        <v>17.296471602779654</v>
      </c>
      <c r="T536" s="256">
        <f t="shared" si="120"/>
        <v>11.642931523664743</v>
      </c>
      <c r="U536" s="364">
        <f t="shared" si="107"/>
        <v>50.499999997127901</v>
      </c>
    </row>
    <row r="537" spans="1:21" ht="11.25" x14ac:dyDescent="0.2">
      <c r="A537" s="234"/>
      <c r="B537" s="417">
        <v>50.599999997122197</v>
      </c>
      <c r="C537" s="130"/>
      <c r="D537" s="328">
        <f t="shared" si="108"/>
        <v>35.779603126004396</v>
      </c>
      <c r="E537" s="328">
        <f t="shared" si="109"/>
        <v>0.12801799998543828</v>
      </c>
      <c r="F537" s="376">
        <f t="shared" si="110"/>
        <v>0.33556329292077852</v>
      </c>
      <c r="G537" s="316">
        <f t="shared" si="111"/>
        <v>0.63139989577520506</v>
      </c>
      <c r="H537" s="316">
        <f t="shared" si="112"/>
        <v>0.36860010422479494</v>
      </c>
      <c r="I537" s="316"/>
      <c r="J537" s="316">
        <f t="shared" si="113"/>
        <v>-2.2232738339265423E-2</v>
      </c>
      <c r="K537" s="316">
        <f t="shared" si="114"/>
        <v>0.49113115131079926</v>
      </c>
      <c r="L537" s="121"/>
      <c r="M537" s="325">
        <f t="shared" si="115"/>
        <v>17.324126639236503</v>
      </c>
      <c r="N537" s="283">
        <f t="shared" si="116"/>
        <v>11.670586560121592</v>
      </c>
      <c r="O537" s="378"/>
      <c r="P537" s="532">
        <f t="shared" si="117"/>
        <v>2.7654628717790786E-2</v>
      </c>
      <c r="Q537" s="520">
        <f t="shared" si="118"/>
        <v>-2.7654628717797891E-2</v>
      </c>
      <c r="R537" s="313"/>
      <c r="S537" s="256">
        <f t="shared" si="119"/>
        <v>17.324126639236503</v>
      </c>
      <c r="T537" s="256">
        <f t="shared" si="120"/>
        <v>11.670586560121592</v>
      </c>
      <c r="U537" s="364">
        <f t="shared" si="107"/>
        <v>50.599999997122197</v>
      </c>
    </row>
    <row r="538" spans="1:21" ht="11.25" x14ac:dyDescent="0.2">
      <c r="A538" s="234"/>
      <c r="B538" s="417">
        <v>50.6999999971165</v>
      </c>
      <c r="C538" s="130"/>
      <c r="D538" s="328">
        <f t="shared" si="108"/>
        <v>35.850313804119018</v>
      </c>
      <c r="E538" s="328">
        <f t="shared" si="109"/>
        <v>0.12852449998538062</v>
      </c>
      <c r="F538" s="376">
        <f t="shared" si="110"/>
        <v>0.33560784181965397</v>
      </c>
      <c r="G538" s="316">
        <f t="shared" si="111"/>
        <v>0.63141669512305543</v>
      </c>
      <c r="H538" s="316">
        <f t="shared" si="112"/>
        <v>0.36858330487694457</v>
      </c>
      <c r="I538" s="316"/>
      <c r="J538" s="316">
        <f t="shared" si="113"/>
        <v>-2.2895296221536188E-2</v>
      </c>
      <c r="K538" s="316">
        <f t="shared" si="114"/>
        <v>0.49086689624247937</v>
      </c>
      <c r="L538" s="121"/>
      <c r="M538" s="325">
        <f t="shared" si="115"/>
        <v>17.351781267954294</v>
      </c>
      <c r="N538" s="283">
        <f t="shared" si="116"/>
        <v>11.69824118883939</v>
      </c>
      <c r="O538" s="378"/>
      <c r="P538" s="532">
        <f t="shared" si="117"/>
        <v>2.7654209606289726E-2</v>
      </c>
      <c r="Q538" s="520">
        <f t="shared" si="118"/>
        <v>-2.7654209606296831E-2</v>
      </c>
      <c r="R538" s="313"/>
      <c r="S538" s="256">
        <f t="shared" si="119"/>
        <v>17.351781267954294</v>
      </c>
      <c r="T538" s="256">
        <f t="shared" si="120"/>
        <v>11.69824118883939</v>
      </c>
      <c r="U538" s="364">
        <f t="shared" si="107"/>
        <v>50.6999999971165</v>
      </c>
    </row>
    <row r="539" spans="1:21" ht="11.25" x14ac:dyDescent="0.2">
      <c r="A539" s="234"/>
      <c r="B539" s="417">
        <v>50.799999997110802</v>
      </c>
      <c r="C539" s="130"/>
      <c r="D539" s="328">
        <f t="shared" si="108"/>
        <v>35.921024482233648</v>
      </c>
      <c r="E539" s="328">
        <f t="shared" si="109"/>
        <v>0.12903199998532286</v>
      </c>
      <c r="F539" s="376">
        <f t="shared" si="110"/>
        <v>0.33565360727164623</v>
      </c>
      <c r="G539" s="316">
        <f t="shared" si="111"/>
        <v>0.63143395297039462</v>
      </c>
      <c r="H539" s="316">
        <f t="shared" si="112"/>
        <v>0.36856604702960538</v>
      </c>
      <c r="I539" s="316"/>
      <c r="J539" s="316">
        <f t="shared" si="113"/>
        <v>-2.3556637550690263E-2</v>
      </c>
      <c r="K539" s="316">
        <f t="shared" si="114"/>
        <v>0.49060313038256192</v>
      </c>
      <c r="L539" s="121"/>
      <c r="M539" s="325">
        <f t="shared" si="115"/>
        <v>17.379435477560584</v>
      </c>
      <c r="N539" s="283">
        <f t="shared" si="116"/>
        <v>11.725895398445687</v>
      </c>
      <c r="O539" s="378"/>
      <c r="P539" s="532">
        <f t="shared" si="117"/>
        <v>2.7653779185186522E-2</v>
      </c>
      <c r="Q539" s="520">
        <f t="shared" si="118"/>
        <v>-2.7653779185186522E-2</v>
      </c>
      <c r="R539" s="313"/>
      <c r="S539" s="256">
        <f t="shared" si="119"/>
        <v>17.379435477560584</v>
      </c>
      <c r="T539" s="256">
        <f t="shared" si="120"/>
        <v>11.725895398445687</v>
      </c>
      <c r="U539" s="364">
        <f t="shared" si="107"/>
        <v>50.799999997110802</v>
      </c>
    </row>
    <row r="540" spans="1:21" ht="11.25" x14ac:dyDescent="0.2">
      <c r="A540" s="234"/>
      <c r="B540" s="417">
        <v>50.899999997105098</v>
      </c>
      <c r="C540" s="130"/>
      <c r="D540" s="328">
        <f t="shared" si="108"/>
        <v>35.99173516034827</v>
      </c>
      <c r="E540" s="328">
        <f t="shared" si="109"/>
        <v>0.12954049998526493</v>
      </c>
      <c r="F540" s="376">
        <f t="shared" si="110"/>
        <v>0.33570058210650133</v>
      </c>
      <c r="G540" s="316">
        <f t="shared" si="111"/>
        <v>0.63145166659225938</v>
      </c>
      <c r="H540" s="316">
        <f t="shared" si="112"/>
        <v>0.36854833340774062</v>
      </c>
      <c r="I540" s="316"/>
      <c r="J540" s="316">
        <f t="shared" si="113"/>
        <v>-2.4216769496981372E-2</v>
      </c>
      <c r="K540" s="316">
        <f t="shared" si="114"/>
        <v>0.49033985096431187</v>
      </c>
      <c r="L540" s="121"/>
      <c r="M540" s="325">
        <f t="shared" si="115"/>
        <v>17.40708925674577</v>
      </c>
      <c r="N540" s="283">
        <f t="shared" si="116"/>
        <v>11.753549177630873</v>
      </c>
      <c r="O540" s="378"/>
      <c r="P540" s="532">
        <f t="shared" si="117"/>
        <v>2.7653337516561294E-2</v>
      </c>
      <c r="Q540" s="520">
        <f t="shared" si="118"/>
        <v>-2.7653337516554188E-2</v>
      </c>
      <c r="R540" s="313"/>
      <c r="S540" s="256">
        <f t="shared" si="119"/>
        <v>17.40708925674577</v>
      </c>
      <c r="T540" s="256">
        <f t="shared" si="120"/>
        <v>11.753549177630873</v>
      </c>
      <c r="U540" s="364">
        <f t="shared" si="107"/>
        <v>50.899999997105098</v>
      </c>
    </row>
    <row r="541" spans="1:21" ht="11.25" x14ac:dyDescent="0.2">
      <c r="A541" s="234"/>
      <c r="B541" s="417">
        <v>50.999999997099401</v>
      </c>
      <c r="C541" s="130"/>
      <c r="D541" s="328">
        <f t="shared" si="108"/>
        <v>36.062445838462892</v>
      </c>
      <c r="E541" s="328">
        <f t="shared" si="109"/>
        <v>0.13004999998520694</v>
      </c>
      <c r="F541" s="376">
        <f t="shared" si="110"/>
        <v>0.33574875921020253</v>
      </c>
      <c r="G541" s="316">
        <f t="shared" si="111"/>
        <v>0.63146983328449946</v>
      </c>
      <c r="H541" s="316">
        <f t="shared" si="112"/>
        <v>0.36853016671550054</v>
      </c>
      <c r="I541" s="316"/>
      <c r="J541" s="316">
        <f t="shared" si="113"/>
        <v>-2.4875699174426391E-2</v>
      </c>
      <c r="K541" s="316">
        <f t="shared" si="114"/>
        <v>0.49007705524237355</v>
      </c>
      <c r="L541" s="121"/>
      <c r="M541" s="325">
        <f t="shared" si="115"/>
        <v>17.434742594262332</v>
      </c>
      <c r="N541" s="283">
        <f t="shared" si="116"/>
        <v>11.781202515147427</v>
      </c>
      <c r="O541" s="378"/>
      <c r="P541" s="532">
        <f t="shared" si="117"/>
        <v>2.7652884662067834E-2</v>
      </c>
      <c r="Q541" s="520">
        <f t="shared" si="118"/>
        <v>-2.7652884662060728E-2</v>
      </c>
      <c r="R541" s="313"/>
      <c r="S541" s="256">
        <f t="shared" si="119"/>
        <v>17.434742594262332</v>
      </c>
      <c r="T541" s="256">
        <f t="shared" si="120"/>
        <v>11.781202515147427</v>
      </c>
      <c r="U541" s="364">
        <f t="shared" si="107"/>
        <v>50.999999997099401</v>
      </c>
    </row>
    <row r="542" spans="1:21" ht="11.25" x14ac:dyDescent="0.2">
      <c r="A542" s="234"/>
      <c r="B542" s="417">
        <v>51.099999997093697</v>
      </c>
      <c r="C542" s="130"/>
      <c r="D542" s="328">
        <f t="shared" si="108"/>
        <v>36.133156516577515</v>
      </c>
      <c r="E542" s="328">
        <f t="shared" si="109"/>
        <v>0.13056049998514876</v>
      </c>
      <c r="F542" s="376">
        <f t="shared" si="110"/>
        <v>0.33579813152441967</v>
      </c>
      <c r="G542" s="316">
        <f t="shared" si="111"/>
        <v>0.63148845036357992</v>
      </c>
      <c r="H542" s="316">
        <f t="shared" si="112"/>
        <v>0.36851154963642008</v>
      </c>
      <c r="I542" s="316"/>
      <c r="J542" s="316">
        <f t="shared" si="113"/>
        <v>-2.5533433641355463E-2</v>
      </c>
      <c r="K542" s="316">
        <f t="shared" si="114"/>
        <v>0.48981474049256685</v>
      </c>
      <c r="L542" s="121"/>
      <c r="M542" s="325">
        <f t="shared" si="115"/>
        <v>17.4623954789244</v>
      </c>
      <c r="N542" s="283">
        <f t="shared" si="116"/>
        <v>11.808855399809488</v>
      </c>
      <c r="O542" s="378"/>
      <c r="P542" s="532">
        <f t="shared" si="117"/>
        <v>2.7652420682656498E-2</v>
      </c>
      <c r="Q542" s="520">
        <f t="shared" si="118"/>
        <v>-2.7652420682670709E-2</v>
      </c>
      <c r="R542" s="313"/>
      <c r="S542" s="256">
        <f t="shared" si="119"/>
        <v>17.4623954789244</v>
      </c>
      <c r="T542" s="256">
        <f t="shared" si="120"/>
        <v>11.808855399809488</v>
      </c>
      <c r="U542" s="364">
        <f t="shared" si="107"/>
        <v>51.099999997093697</v>
      </c>
    </row>
    <row r="543" spans="1:21" ht="11.25" x14ac:dyDescent="0.2">
      <c r="A543" s="234"/>
      <c r="B543" s="417">
        <v>51.199999997088</v>
      </c>
      <c r="C543" s="130"/>
      <c r="D543" s="328">
        <f t="shared" si="108"/>
        <v>36.203867194692144</v>
      </c>
      <c r="E543" s="328">
        <f t="shared" si="109"/>
        <v>0.13107199998509053</v>
      </c>
      <c r="F543" s="376">
        <f t="shared" si="110"/>
        <v>0.33584869204596635</v>
      </c>
      <c r="G543" s="316">
        <f t="shared" si="111"/>
        <v>0.63150751516638448</v>
      </c>
      <c r="H543" s="316">
        <f t="shared" si="112"/>
        <v>0.36849248483361552</v>
      </c>
      <c r="I543" s="316"/>
      <c r="J543" s="316">
        <f t="shared" si="113"/>
        <v>-2.6189979900955118E-2</v>
      </c>
      <c r="K543" s="316">
        <f t="shared" si="114"/>
        <v>0.48955290401168566</v>
      </c>
      <c r="L543" s="121"/>
      <c r="M543" s="325">
        <f t="shared" si="115"/>
        <v>17.490047899607056</v>
      </c>
      <c r="N543" s="283">
        <f t="shared" si="116"/>
        <v>11.836507820492159</v>
      </c>
      <c r="O543" s="378"/>
      <c r="P543" s="532">
        <f t="shared" si="117"/>
        <v>2.765194563875184E-2</v>
      </c>
      <c r="Q543" s="520">
        <f t="shared" si="118"/>
        <v>-2.765194563875184E-2</v>
      </c>
      <c r="R543" s="313"/>
      <c r="S543" s="256">
        <f t="shared" si="119"/>
        <v>17.490047899607056</v>
      </c>
      <c r="T543" s="256">
        <f t="shared" si="120"/>
        <v>11.836507820492159</v>
      </c>
      <c r="U543" s="364">
        <f t="shared" ref="U543:U606" si="121">B543</f>
        <v>51.199999997088</v>
      </c>
    </row>
    <row r="544" spans="1:21" ht="11.25" x14ac:dyDescent="0.2">
      <c r="A544" s="234"/>
      <c r="B544" s="417">
        <v>51.299999997082303</v>
      </c>
      <c r="C544" s="130"/>
      <c r="D544" s="328">
        <f t="shared" ref="D544:D607" si="122">B544*SQRT(E$8/360)</f>
        <v>36.274577872806766</v>
      </c>
      <c r="E544" s="328">
        <f t="shared" ref="E544:E607" si="123">((B544/100)^2)/2</f>
        <v>0.13158449998503222</v>
      </c>
      <c r="F544" s="376">
        <f t="shared" ref="F544:F607" si="124">(LN($E$4/$E$5)+(($F$7-$F$6+E544)*$F$8))/(D544/100)</f>
        <v>0.33590043382626183</v>
      </c>
      <c r="G544" s="316">
        <f t="shared" ref="G544:G607" si="125">NORMSDIST(F544)</f>
        <v>0.63152702505002156</v>
      </c>
      <c r="H544" s="316">
        <f t="shared" ref="H544:H607" si="126">1-G544</f>
        <v>0.36847297494997844</v>
      </c>
      <c r="I544" s="316"/>
      <c r="J544" s="316">
        <f t="shared" ref="J544:J607" si="127">F544-(D544/100)</f>
        <v>-2.6845344901805845E-2</v>
      </c>
      <c r="K544" s="316">
        <f t="shared" ref="K544:K607" si="128">NORMSDIST(J544)</f>
        <v>0.48929154311729872</v>
      </c>
      <c r="L544" s="121"/>
      <c r="M544" s="325">
        <f t="shared" ref="M544:M607" si="129">($E$4*$G$6*G544)-($E$5*$G$7*K544)</f>
        <v>17.517699845245808</v>
      </c>
      <c r="N544" s="283">
        <f t="shared" ref="N544:N607" si="130">M544+($E$5*$G$7)-($E$4*$G$6)</f>
        <v>11.864159766130911</v>
      </c>
      <c r="O544" s="378"/>
      <c r="P544" s="532">
        <f t="shared" ref="P544:P607" si="131">M545-M544</f>
        <v>2.7651459590160243E-2</v>
      </c>
      <c r="Q544" s="520">
        <f t="shared" ref="Q544:Q607" si="132">-(N545-N544)</f>
        <v>-2.7651459590146032E-2</v>
      </c>
      <c r="R544" s="313"/>
      <c r="S544" s="256">
        <f t="shared" ref="S544:S607" si="133">M544</f>
        <v>17.517699845245808</v>
      </c>
      <c r="T544" s="256">
        <f t="shared" ref="T544:T607" si="134">N544</f>
        <v>11.864159766130911</v>
      </c>
      <c r="U544" s="364">
        <f t="shared" si="121"/>
        <v>51.299999997082303</v>
      </c>
    </row>
    <row r="545" spans="1:21" ht="11.25" x14ac:dyDescent="0.2">
      <c r="A545" s="234"/>
      <c r="B545" s="417">
        <v>51.399999997076598</v>
      </c>
      <c r="C545" s="130"/>
      <c r="D545" s="328">
        <f t="shared" si="122"/>
        <v>36.345288550921389</v>
      </c>
      <c r="E545" s="328">
        <f t="shared" si="123"/>
        <v>0.13209799998497371</v>
      </c>
      <c r="F545" s="376">
        <f t="shared" si="124"/>
        <v>0.33595334997079951</v>
      </c>
      <c r="G545" s="316">
        <f t="shared" si="125"/>
        <v>0.63154697739163179</v>
      </c>
      <c r="H545" s="316">
        <f t="shared" si="126"/>
        <v>0.36845302260836821</v>
      </c>
      <c r="I545" s="316"/>
      <c r="J545" s="316">
        <f t="shared" si="127"/>
        <v>-2.7499535538414388E-2</v>
      </c>
      <c r="K545" s="316">
        <f t="shared" si="128"/>
        <v>0.48903065514755167</v>
      </c>
      <c r="L545" s="121"/>
      <c r="M545" s="325">
        <f t="shared" si="129"/>
        <v>17.545351304835968</v>
      </c>
      <c r="N545" s="283">
        <f t="shared" si="130"/>
        <v>11.891811225721057</v>
      </c>
      <c r="O545" s="378"/>
      <c r="P545" s="532">
        <f t="shared" si="131"/>
        <v>2.7650962596169393E-2</v>
      </c>
      <c r="Q545" s="520">
        <f t="shared" si="132"/>
        <v>-2.7650962596169393E-2</v>
      </c>
      <c r="R545" s="313"/>
      <c r="S545" s="256">
        <f t="shared" si="133"/>
        <v>17.545351304835968</v>
      </c>
      <c r="T545" s="256">
        <f t="shared" si="134"/>
        <v>11.891811225721057</v>
      </c>
      <c r="U545" s="364">
        <f t="shared" si="121"/>
        <v>51.399999997076598</v>
      </c>
    </row>
    <row r="546" spans="1:21" ht="11.25" x14ac:dyDescent="0.2">
      <c r="A546" s="234"/>
      <c r="B546" s="417">
        <v>51.499999997070901</v>
      </c>
      <c r="C546" s="130"/>
      <c r="D546" s="328">
        <f t="shared" si="122"/>
        <v>36.415999229036018</v>
      </c>
      <c r="E546" s="328">
        <f t="shared" si="123"/>
        <v>0.13261249998491514</v>
      </c>
      <c r="F546" s="376">
        <f t="shared" si="124"/>
        <v>0.33600743363862279</v>
      </c>
      <c r="G546" s="316">
        <f t="shared" si="125"/>
        <v>0.63156736958819903</v>
      </c>
      <c r="H546" s="316">
        <f t="shared" si="126"/>
        <v>0.36843263041180097</v>
      </c>
      <c r="I546" s="316"/>
      <c r="J546" s="316">
        <f t="shared" si="127"/>
        <v>-2.815255865173738E-2</v>
      </c>
      <c r="K546" s="316">
        <f t="shared" si="128"/>
        <v>0.48877023746097314</v>
      </c>
      <c r="L546" s="121"/>
      <c r="M546" s="325">
        <f t="shared" si="129"/>
        <v>17.573002267432138</v>
      </c>
      <c r="N546" s="283">
        <f t="shared" si="130"/>
        <v>11.919462188317226</v>
      </c>
      <c r="O546" s="378"/>
      <c r="P546" s="532">
        <f t="shared" si="131"/>
        <v>2.765045471549854E-2</v>
      </c>
      <c r="Q546" s="520">
        <f t="shared" si="132"/>
        <v>-2.7650454715512751E-2</v>
      </c>
      <c r="R546" s="313"/>
      <c r="S546" s="256">
        <f t="shared" si="133"/>
        <v>17.573002267432138</v>
      </c>
      <c r="T546" s="256">
        <f t="shared" si="134"/>
        <v>11.919462188317226</v>
      </c>
      <c r="U546" s="364">
        <f t="shared" si="121"/>
        <v>51.499999997070901</v>
      </c>
    </row>
    <row r="547" spans="1:21" ht="11.25" x14ac:dyDescent="0.2">
      <c r="A547" s="234"/>
      <c r="B547" s="417">
        <v>51.599999997065197</v>
      </c>
      <c r="C547" s="130"/>
      <c r="D547" s="328">
        <f t="shared" si="122"/>
        <v>36.486709907150633</v>
      </c>
      <c r="E547" s="328">
        <f t="shared" si="123"/>
        <v>0.13312799998485639</v>
      </c>
      <c r="F547" s="376">
        <f t="shared" si="124"/>
        <v>0.33606267804180551</v>
      </c>
      <c r="G547" s="316">
        <f t="shared" si="125"/>
        <v>0.63158819905636254</v>
      </c>
      <c r="H547" s="316">
        <f t="shared" si="126"/>
        <v>0.36841180094363746</v>
      </c>
      <c r="I547" s="316"/>
      <c r="J547" s="316">
        <f t="shared" si="127"/>
        <v>-2.8804421029700822E-2</v>
      </c>
      <c r="K547" s="316">
        <f t="shared" si="128"/>
        <v>0.48851028743628139</v>
      </c>
      <c r="L547" s="121"/>
      <c r="M547" s="325">
        <f t="shared" si="129"/>
        <v>17.600652722147636</v>
      </c>
      <c r="N547" s="283">
        <f t="shared" si="130"/>
        <v>11.947112643032739</v>
      </c>
      <c r="O547" s="378"/>
      <c r="P547" s="532">
        <f t="shared" si="131"/>
        <v>2.7649936006369558E-2</v>
      </c>
      <c r="Q547" s="520">
        <f t="shared" si="132"/>
        <v>-2.7649936006355347E-2</v>
      </c>
      <c r="R547" s="313"/>
      <c r="S547" s="256">
        <f t="shared" si="133"/>
        <v>17.600652722147636</v>
      </c>
      <c r="T547" s="256">
        <f t="shared" si="134"/>
        <v>11.947112643032739</v>
      </c>
      <c r="U547" s="364">
        <f t="shared" si="121"/>
        <v>51.599999997065197</v>
      </c>
    </row>
    <row r="548" spans="1:21" ht="11.25" x14ac:dyDescent="0.2">
      <c r="A548" s="234"/>
      <c r="B548" s="417">
        <v>51.699999997059599</v>
      </c>
      <c r="C548" s="130"/>
      <c r="D548" s="328">
        <f t="shared" si="122"/>
        <v>36.557420585265334</v>
      </c>
      <c r="E548" s="328">
        <f t="shared" si="123"/>
        <v>0.13364449998479813</v>
      </c>
      <c r="F548" s="376">
        <f t="shared" si="124"/>
        <v>0.3361190764449396</v>
      </c>
      <c r="G548" s="316">
        <f t="shared" si="125"/>
        <v>0.63160946323223155</v>
      </c>
      <c r="H548" s="316">
        <f t="shared" si="126"/>
        <v>0.36839053676776845</v>
      </c>
      <c r="I548" s="316"/>
      <c r="J548" s="316">
        <f t="shared" si="127"/>
        <v>-2.945512940771372E-2</v>
      </c>
      <c r="K548" s="316">
        <f t="shared" si="128"/>
        <v>0.48825080247219371</v>
      </c>
      <c r="L548" s="121"/>
      <c r="M548" s="325">
        <f t="shared" si="129"/>
        <v>17.628302658154006</v>
      </c>
      <c r="N548" s="283">
        <f t="shared" si="130"/>
        <v>11.974762579039094</v>
      </c>
      <c r="O548" s="378"/>
      <c r="P548" s="532">
        <f t="shared" si="131"/>
        <v>2.7649406526201403E-2</v>
      </c>
      <c r="Q548" s="520">
        <f t="shared" si="132"/>
        <v>-2.7649406526208509E-2</v>
      </c>
      <c r="R548" s="313"/>
      <c r="S548" s="256">
        <f t="shared" si="133"/>
        <v>17.628302658154006</v>
      </c>
      <c r="T548" s="256">
        <f t="shared" si="134"/>
        <v>11.974762579039094</v>
      </c>
      <c r="U548" s="364">
        <f t="shared" si="121"/>
        <v>51.699999997059599</v>
      </c>
    </row>
    <row r="549" spans="1:21" ht="11.25" x14ac:dyDescent="0.2">
      <c r="A549" s="234"/>
      <c r="B549" s="417">
        <v>51.799999997053902</v>
      </c>
      <c r="C549" s="130"/>
      <c r="D549" s="328">
        <f t="shared" si="122"/>
        <v>36.628131263379956</v>
      </c>
      <c r="E549" s="328">
        <f t="shared" si="123"/>
        <v>0.13416199998473921</v>
      </c>
      <c r="F549" s="376">
        <f t="shared" si="124"/>
        <v>0.33617662216462746</v>
      </c>
      <c r="G549" s="316">
        <f t="shared" si="125"/>
        <v>0.63163115957120131</v>
      </c>
      <c r="H549" s="316">
        <f t="shared" si="126"/>
        <v>0.36836884042879869</v>
      </c>
      <c r="I549" s="316"/>
      <c r="J549" s="316">
        <f t="shared" si="127"/>
        <v>-3.010469046917208E-2</v>
      </c>
      <c r="K549" s="316">
        <f t="shared" si="128"/>
        <v>0.4879917799872393</v>
      </c>
      <c r="L549" s="121"/>
      <c r="M549" s="325">
        <f t="shared" si="129"/>
        <v>17.655952064680207</v>
      </c>
      <c r="N549" s="283">
        <f t="shared" si="130"/>
        <v>12.002411985565303</v>
      </c>
      <c r="O549" s="378"/>
      <c r="P549" s="532">
        <f t="shared" si="131"/>
        <v>2.7648866332242505E-2</v>
      </c>
      <c r="Q549" s="520">
        <f t="shared" si="132"/>
        <v>-2.7648866332242505E-2</v>
      </c>
      <c r="R549" s="313"/>
      <c r="S549" s="256">
        <f t="shared" si="133"/>
        <v>17.655952064680207</v>
      </c>
      <c r="T549" s="256">
        <f t="shared" si="134"/>
        <v>12.002411985565303</v>
      </c>
      <c r="U549" s="364">
        <f t="shared" si="121"/>
        <v>51.799999997053902</v>
      </c>
    </row>
    <row r="550" spans="1:21" ht="11.25" x14ac:dyDescent="0.2">
      <c r="A550" s="234"/>
      <c r="B550" s="417">
        <v>51.899999997048198</v>
      </c>
      <c r="C550" s="130"/>
      <c r="D550" s="328">
        <f t="shared" si="122"/>
        <v>36.698841941494578</v>
      </c>
      <c r="E550" s="328">
        <f t="shared" si="123"/>
        <v>0.13468049998468015</v>
      </c>
      <c r="F550" s="376">
        <f t="shared" si="124"/>
        <v>0.33623530856898148</v>
      </c>
      <c r="G550" s="316">
        <f t="shared" si="125"/>
        <v>0.63165328554777256</v>
      </c>
      <c r="H550" s="316">
        <f t="shared" si="126"/>
        <v>0.36834671445222744</v>
      </c>
      <c r="I550" s="316"/>
      <c r="J550" s="316">
        <f t="shared" si="127"/>
        <v>-3.0753110845964271E-2</v>
      </c>
      <c r="K550" s="316">
        <f t="shared" si="128"/>
        <v>0.4877332174195711</v>
      </c>
      <c r="L550" s="121"/>
      <c r="M550" s="325">
        <f t="shared" si="129"/>
        <v>17.68360093101245</v>
      </c>
      <c r="N550" s="283">
        <f t="shared" si="130"/>
        <v>12.030060851897545</v>
      </c>
      <c r="O550" s="378"/>
      <c r="P550" s="532">
        <f t="shared" si="131"/>
        <v>2.7648315480966801E-2</v>
      </c>
      <c r="Q550" s="520">
        <f t="shared" si="132"/>
        <v>-2.7648315480959695E-2</v>
      </c>
      <c r="R550" s="313"/>
      <c r="S550" s="256">
        <f t="shared" si="133"/>
        <v>17.68360093101245</v>
      </c>
      <c r="T550" s="256">
        <f t="shared" si="134"/>
        <v>12.030060851897545</v>
      </c>
      <c r="U550" s="364">
        <f t="shared" si="121"/>
        <v>51.899999997048198</v>
      </c>
    </row>
    <row r="551" spans="1:21" ht="11.25" x14ac:dyDescent="0.2">
      <c r="A551" s="234"/>
      <c r="B551" s="417">
        <v>51.999999997042501</v>
      </c>
      <c r="C551" s="130"/>
      <c r="D551" s="328">
        <f t="shared" si="122"/>
        <v>36.769552619609208</v>
      </c>
      <c r="E551" s="328">
        <f t="shared" si="123"/>
        <v>0.13519999998462101</v>
      </c>
      <c r="F551" s="376">
        <f t="shared" si="124"/>
        <v>0.33629512907712861</v>
      </c>
      <c r="G551" s="316">
        <f t="shared" si="125"/>
        <v>0.63167583865537191</v>
      </c>
      <c r="H551" s="316">
        <f t="shared" si="126"/>
        <v>0.36832416134462809</v>
      </c>
      <c r="I551" s="316"/>
      <c r="J551" s="316">
        <f t="shared" si="127"/>
        <v>-3.1400397118963475E-2</v>
      </c>
      <c r="K551" s="316">
        <f t="shared" si="128"/>
        <v>0.48747511222678269</v>
      </c>
      <c r="L551" s="121"/>
      <c r="M551" s="325">
        <f t="shared" si="129"/>
        <v>17.711249246493416</v>
      </c>
      <c r="N551" s="283">
        <f t="shared" si="130"/>
        <v>12.057709167378505</v>
      </c>
      <c r="O551" s="378"/>
      <c r="P551" s="532">
        <f t="shared" si="131"/>
        <v>2.7647754028357951E-2</v>
      </c>
      <c r="Q551" s="520">
        <f t="shared" si="132"/>
        <v>-2.7647754028365057E-2</v>
      </c>
      <c r="R551" s="313"/>
      <c r="S551" s="256">
        <f t="shared" si="133"/>
        <v>17.711249246493416</v>
      </c>
      <c r="T551" s="256">
        <f t="shared" si="134"/>
        <v>12.057709167378505</v>
      </c>
      <c r="U551" s="364">
        <f t="shared" si="121"/>
        <v>51.999999997042501</v>
      </c>
    </row>
    <row r="552" spans="1:21" ht="11.25" x14ac:dyDescent="0.2">
      <c r="A552" s="234"/>
      <c r="B552" s="417">
        <v>52.099999997036797</v>
      </c>
      <c r="C552" s="130"/>
      <c r="D552" s="328">
        <f t="shared" si="122"/>
        <v>36.84026329772383</v>
      </c>
      <c r="E552" s="328">
        <f t="shared" si="123"/>
        <v>0.1357204999845617</v>
      </c>
      <c r="F552" s="376">
        <f t="shared" si="124"/>
        <v>0.33635607715872079</v>
      </c>
      <c r="G552" s="316">
        <f t="shared" si="125"/>
        <v>0.63169881640617431</v>
      </c>
      <c r="H552" s="316">
        <f t="shared" si="126"/>
        <v>0.36830118359382569</v>
      </c>
      <c r="I552" s="316"/>
      <c r="J552" s="316">
        <f t="shared" si="127"/>
        <v>-3.2046555818517508E-2</v>
      </c>
      <c r="K552" s="316">
        <f t="shared" si="128"/>
        <v>0.4872174618857264</v>
      </c>
      <c r="L552" s="121"/>
      <c r="M552" s="325">
        <f t="shared" si="129"/>
        <v>17.738897000521774</v>
      </c>
      <c r="N552" s="283">
        <f t="shared" si="130"/>
        <v>12.08535692140687</v>
      </c>
      <c r="O552" s="378"/>
      <c r="P552" s="532">
        <f t="shared" si="131"/>
        <v>2.7647182029951978E-2</v>
      </c>
      <c r="Q552" s="520">
        <f t="shared" si="132"/>
        <v>-2.7647182029951978E-2</v>
      </c>
      <c r="R552" s="313"/>
      <c r="S552" s="256">
        <f t="shared" si="133"/>
        <v>17.738897000521774</v>
      </c>
      <c r="T552" s="256">
        <f t="shared" si="134"/>
        <v>12.08535692140687</v>
      </c>
      <c r="U552" s="364">
        <f t="shared" si="121"/>
        <v>52.099999997036797</v>
      </c>
    </row>
    <row r="553" spans="1:21" ht="11.25" x14ac:dyDescent="0.2">
      <c r="A553" s="234"/>
      <c r="B553" s="417">
        <v>52.199999997031099</v>
      </c>
      <c r="C553" s="130"/>
      <c r="D553" s="328">
        <f t="shared" si="122"/>
        <v>36.910973975838452</v>
      </c>
      <c r="E553" s="328">
        <f t="shared" si="123"/>
        <v>0.13624199998450234</v>
      </c>
      <c r="F553" s="376">
        <f t="shared" si="124"/>
        <v>0.33641814633345085</v>
      </c>
      <c r="G553" s="316">
        <f t="shared" si="125"/>
        <v>0.63172221633092851</v>
      </c>
      <c r="H553" s="316">
        <f t="shared" si="126"/>
        <v>0.36827778366907149</v>
      </c>
      <c r="I553" s="316"/>
      <c r="J553" s="316">
        <f t="shared" si="127"/>
        <v>-3.2691593424933663E-2</v>
      </c>
      <c r="K553" s="316">
        <f t="shared" si="128"/>
        <v>0.48696026389233255</v>
      </c>
      <c r="L553" s="121"/>
      <c r="M553" s="325">
        <f t="shared" si="129"/>
        <v>17.766544182551726</v>
      </c>
      <c r="N553" s="283">
        <f t="shared" si="130"/>
        <v>12.113004103436822</v>
      </c>
      <c r="O553" s="378"/>
      <c r="P553" s="532">
        <f t="shared" si="131"/>
        <v>2.7646599540659622E-2</v>
      </c>
      <c r="Q553" s="520">
        <f t="shared" si="132"/>
        <v>-2.7646599540659622E-2</v>
      </c>
      <c r="R553" s="313"/>
      <c r="S553" s="256">
        <f t="shared" si="133"/>
        <v>17.766544182551726</v>
      </c>
      <c r="T553" s="256">
        <f t="shared" si="134"/>
        <v>12.113004103436822</v>
      </c>
      <c r="U553" s="364">
        <f t="shared" si="121"/>
        <v>52.199999997031099</v>
      </c>
    </row>
    <row r="554" spans="1:21" ht="11.25" x14ac:dyDescent="0.2">
      <c r="A554" s="234"/>
      <c r="B554" s="417">
        <v>52.299999997025402</v>
      </c>
      <c r="C554" s="130"/>
      <c r="D554" s="328">
        <f t="shared" si="122"/>
        <v>36.981684653953081</v>
      </c>
      <c r="E554" s="328">
        <f t="shared" si="123"/>
        <v>0.13676449998444287</v>
      </c>
      <c r="F554" s="376">
        <f t="shared" si="124"/>
        <v>0.33648133017057419</v>
      </c>
      <c r="G554" s="316">
        <f t="shared" si="125"/>
        <v>0.63174603597878243</v>
      </c>
      <c r="H554" s="316">
        <f t="shared" si="126"/>
        <v>0.36825396402121757</v>
      </c>
      <c r="I554" s="316"/>
      <c r="J554" s="316">
        <f t="shared" si="127"/>
        <v>-3.3335516368956652E-2</v>
      </c>
      <c r="K554" s="316">
        <f t="shared" si="128"/>
        <v>0.48670351576143167</v>
      </c>
      <c r="L554" s="121"/>
      <c r="M554" s="325">
        <f t="shared" si="129"/>
        <v>17.794190782092386</v>
      </c>
      <c r="N554" s="283">
        <f t="shared" si="130"/>
        <v>12.140650702977482</v>
      </c>
      <c r="O554" s="378"/>
      <c r="P554" s="532">
        <f t="shared" si="131"/>
        <v>2.7646006614972407E-2</v>
      </c>
      <c r="Q554" s="520">
        <f t="shared" si="132"/>
        <v>-2.7646006614972407E-2</v>
      </c>
      <c r="R554" s="313"/>
      <c r="S554" s="256">
        <f t="shared" si="133"/>
        <v>17.794190782092386</v>
      </c>
      <c r="T554" s="256">
        <f t="shared" si="134"/>
        <v>12.140650702977482</v>
      </c>
      <c r="U554" s="364">
        <f t="shared" si="121"/>
        <v>52.299999997025402</v>
      </c>
    </row>
    <row r="555" spans="1:21" ht="11.25" x14ac:dyDescent="0.2">
      <c r="A555" s="234"/>
      <c r="B555" s="417">
        <v>52.399999997019698</v>
      </c>
      <c r="C555" s="130"/>
      <c r="D555" s="328">
        <f t="shared" si="122"/>
        <v>37.052395332067704</v>
      </c>
      <c r="E555" s="328">
        <f t="shared" si="123"/>
        <v>0.13728799998438321</v>
      </c>
      <c r="F555" s="376">
        <f t="shared" si="124"/>
        <v>0.33654562228843582</v>
      </c>
      <c r="G555" s="316">
        <f t="shared" si="125"/>
        <v>0.63177027291711307</v>
      </c>
      <c r="H555" s="316">
        <f t="shared" si="126"/>
        <v>0.36822972708288693</v>
      </c>
      <c r="I555" s="316"/>
      <c r="J555" s="316">
        <f t="shared" si="127"/>
        <v>-3.3978331032241238E-2</v>
      </c>
      <c r="K555" s="316">
        <f t="shared" si="128"/>
        <v>0.48644721502657856</v>
      </c>
      <c r="L555" s="121"/>
      <c r="M555" s="325">
        <f t="shared" si="129"/>
        <v>17.821836788707358</v>
      </c>
      <c r="N555" s="283">
        <f t="shared" si="130"/>
        <v>12.168296709592454</v>
      </c>
      <c r="O555" s="378"/>
      <c r="P555" s="532">
        <f t="shared" si="131"/>
        <v>2.7645403306827632E-2</v>
      </c>
      <c r="Q555" s="520">
        <f t="shared" si="132"/>
        <v>-2.7645403306820526E-2</v>
      </c>
      <c r="R555" s="313"/>
      <c r="S555" s="256">
        <f t="shared" si="133"/>
        <v>17.821836788707358</v>
      </c>
      <c r="T555" s="256">
        <f t="shared" si="134"/>
        <v>12.168296709592454</v>
      </c>
      <c r="U555" s="364">
        <f t="shared" si="121"/>
        <v>52.399999997019698</v>
      </c>
    </row>
    <row r="556" spans="1:21" ht="11.25" x14ac:dyDescent="0.2">
      <c r="A556" s="234"/>
      <c r="B556" s="417">
        <v>52.499999997014001</v>
      </c>
      <c r="C556" s="130"/>
      <c r="D556" s="328">
        <f t="shared" si="122"/>
        <v>37.123106010182326</v>
      </c>
      <c r="E556" s="328">
        <f t="shared" si="123"/>
        <v>0.13781249998432352</v>
      </c>
      <c r="F556" s="376">
        <f t="shared" si="124"/>
        <v>0.33661101635400315</v>
      </c>
      <c r="G556" s="316">
        <f t="shared" si="125"/>
        <v>0.63179492473135612</v>
      </c>
      <c r="H556" s="316">
        <f t="shared" si="126"/>
        <v>0.36820507526864388</v>
      </c>
      <c r="I556" s="316"/>
      <c r="J556" s="316">
        <f t="shared" si="127"/>
        <v>-3.4620043747820128E-2</v>
      </c>
      <c r="K556" s="316">
        <f t="shared" si="128"/>
        <v>0.486191359239878</v>
      </c>
      <c r="L556" s="121"/>
      <c r="M556" s="325">
        <f t="shared" si="129"/>
        <v>17.849482192014186</v>
      </c>
      <c r="N556" s="283">
        <f t="shared" si="130"/>
        <v>12.195942112899274</v>
      </c>
      <c r="O556" s="378"/>
      <c r="P556" s="532">
        <f t="shared" si="131"/>
        <v>2.764478966965811E-2</v>
      </c>
      <c r="Q556" s="520">
        <f t="shared" si="132"/>
        <v>-2.7644789669665215E-2</v>
      </c>
      <c r="R556" s="313"/>
      <c r="S556" s="256">
        <f t="shared" si="133"/>
        <v>17.849482192014186</v>
      </c>
      <c r="T556" s="256">
        <f t="shared" si="134"/>
        <v>12.195942112899274</v>
      </c>
      <c r="U556" s="364">
        <f t="shared" si="121"/>
        <v>52.499999997014001</v>
      </c>
    </row>
    <row r="557" spans="1:21" ht="11.25" x14ac:dyDescent="0.2">
      <c r="A557" s="234"/>
      <c r="B557" s="417">
        <v>52.599999997008297</v>
      </c>
      <c r="C557" s="130"/>
      <c r="D557" s="328">
        <f t="shared" si="122"/>
        <v>37.193816688296948</v>
      </c>
      <c r="E557" s="328">
        <f t="shared" si="123"/>
        <v>0.13833799998426363</v>
      </c>
      <c r="F557" s="376">
        <f t="shared" si="124"/>
        <v>0.3366775060824031</v>
      </c>
      <c r="G557" s="316">
        <f t="shared" si="125"/>
        <v>0.6318199890248386</v>
      </c>
      <c r="H557" s="316">
        <f t="shared" si="126"/>
        <v>0.3681800109751614</v>
      </c>
      <c r="I557" s="316"/>
      <c r="J557" s="316">
        <f t="shared" si="127"/>
        <v>-3.526066080056639E-2</v>
      </c>
      <c r="K557" s="316">
        <f t="shared" si="128"/>
        <v>0.48593594597181233</v>
      </c>
      <c r="L557" s="121"/>
      <c r="M557" s="325">
        <f t="shared" si="129"/>
        <v>17.877126981683844</v>
      </c>
      <c r="N557" s="283">
        <f t="shared" si="130"/>
        <v>12.22358690256894</v>
      </c>
      <c r="O557" s="378"/>
      <c r="P557" s="532">
        <f t="shared" si="131"/>
        <v>2.7644165756470329E-2</v>
      </c>
      <c r="Q557" s="520">
        <f t="shared" si="132"/>
        <v>-2.7644165756470329E-2</v>
      </c>
      <c r="R557" s="313"/>
      <c r="S557" s="256">
        <f t="shared" si="133"/>
        <v>17.877126981683844</v>
      </c>
      <c r="T557" s="256">
        <f t="shared" si="134"/>
        <v>12.22358690256894</v>
      </c>
      <c r="U557" s="364">
        <f t="shared" si="121"/>
        <v>52.599999997008297</v>
      </c>
    </row>
    <row r="558" spans="1:21" ht="11.25" x14ac:dyDescent="0.2">
      <c r="A558" s="234"/>
      <c r="B558" s="417">
        <v>52.6999999970026</v>
      </c>
      <c r="C558" s="130"/>
      <c r="D558" s="328">
        <f t="shared" si="122"/>
        <v>37.264527366411578</v>
      </c>
      <c r="E558" s="328">
        <f t="shared" si="123"/>
        <v>0.13886449998420369</v>
      </c>
      <c r="F558" s="376">
        <f t="shared" si="124"/>
        <v>0.33674508523646601</v>
      </c>
      <c r="G558" s="316">
        <f t="shared" si="125"/>
        <v>0.63184546341861336</v>
      </c>
      <c r="H558" s="316">
        <f t="shared" si="126"/>
        <v>0.36815453658138664</v>
      </c>
      <c r="I558" s="316"/>
      <c r="J558" s="316">
        <f t="shared" si="127"/>
        <v>-3.5900188427649748E-2</v>
      </c>
      <c r="K558" s="316">
        <f t="shared" si="128"/>
        <v>0.48568097281107159</v>
      </c>
      <c r="L558" s="121"/>
      <c r="M558" s="325">
        <f t="shared" si="129"/>
        <v>17.904771147440314</v>
      </c>
      <c r="N558" s="283">
        <f t="shared" si="130"/>
        <v>12.25123106832541</v>
      </c>
      <c r="O558" s="378"/>
      <c r="P558" s="532">
        <f t="shared" si="131"/>
        <v>2.7643531619673922E-2</v>
      </c>
      <c r="Q558" s="520">
        <f t="shared" si="132"/>
        <v>-2.7643531619673922E-2</v>
      </c>
      <c r="R558" s="313"/>
      <c r="S558" s="256">
        <f t="shared" si="133"/>
        <v>17.904771147440314</v>
      </c>
      <c r="T558" s="256">
        <f t="shared" si="134"/>
        <v>12.25123106832541</v>
      </c>
      <c r="U558" s="364">
        <f t="shared" si="121"/>
        <v>52.6999999970026</v>
      </c>
    </row>
    <row r="559" spans="1:21" ht="11.25" x14ac:dyDescent="0.2">
      <c r="A559" s="234"/>
      <c r="B559" s="417">
        <v>52.799999996996902</v>
      </c>
      <c r="C559" s="130"/>
      <c r="D559" s="328">
        <f t="shared" si="122"/>
        <v>37.3352380445262</v>
      </c>
      <c r="E559" s="328">
        <f t="shared" si="123"/>
        <v>0.13939199998414364</v>
      </c>
      <c r="F559" s="376">
        <f t="shared" si="124"/>
        <v>0.33681374762627331</v>
      </c>
      <c r="G559" s="316">
        <f t="shared" si="125"/>
        <v>0.63187134555129465</v>
      </c>
      <c r="H559" s="316">
        <f t="shared" si="126"/>
        <v>0.36812865444870535</v>
      </c>
      <c r="I559" s="316"/>
      <c r="J559" s="316">
        <f t="shared" si="127"/>
        <v>-3.653863281898867E-2</v>
      </c>
      <c r="K559" s="316">
        <f t="shared" si="128"/>
        <v>0.48542643736438484</v>
      </c>
      <c r="L559" s="121"/>
      <c r="M559" s="325">
        <f t="shared" si="129"/>
        <v>17.932414679059988</v>
      </c>
      <c r="N559" s="283">
        <f t="shared" si="130"/>
        <v>12.278874599945084</v>
      </c>
      <c r="O559" s="378"/>
      <c r="P559" s="532">
        <f t="shared" si="131"/>
        <v>2.7642887311301934E-2</v>
      </c>
      <c r="Q559" s="520">
        <f t="shared" si="132"/>
        <v>-2.7642887311301934E-2</v>
      </c>
      <c r="R559" s="313"/>
      <c r="S559" s="256">
        <f t="shared" si="133"/>
        <v>17.932414679059988</v>
      </c>
      <c r="T559" s="256">
        <f t="shared" si="134"/>
        <v>12.278874599945084</v>
      </c>
      <c r="U559" s="364">
        <f t="shared" si="121"/>
        <v>52.799999996996902</v>
      </c>
    </row>
    <row r="560" spans="1:21" ht="11.25" x14ac:dyDescent="0.2">
      <c r="A560" s="234"/>
      <c r="B560" s="417">
        <v>52.899999996991198</v>
      </c>
      <c r="C560" s="130"/>
      <c r="D560" s="328">
        <f t="shared" si="122"/>
        <v>37.405948722640822</v>
      </c>
      <c r="E560" s="328">
        <f t="shared" si="123"/>
        <v>0.13992049998408343</v>
      </c>
      <c r="F560" s="376">
        <f t="shared" si="124"/>
        <v>0.33688348710871091</v>
      </c>
      <c r="G560" s="316">
        <f t="shared" si="125"/>
        <v>0.63189763307889601</v>
      </c>
      <c r="H560" s="316">
        <f t="shared" si="126"/>
        <v>0.36810236692110399</v>
      </c>
      <c r="I560" s="316"/>
      <c r="J560" s="316">
        <f t="shared" si="127"/>
        <v>-3.7176000117697339E-2</v>
      </c>
      <c r="K560" s="316">
        <f t="shared" si="128"/>
        <v>0.48517233725635339</v>
      </c>
      <c r="L560" s="121"/>
      <c r="M560" s="325">
        <f t="shared" si="129"/>
        <v>17.96005756637129</v>
      </c>
      <c r="N560" s="283">
        <f t="shared" si="130"/>
        <v>12.306517487256386</v>
      </c>
      <c r="O560" s="378"/>
      <c r="P560" s="532">
        <f t="shared" si="131"/>
        <v>2.7642232882833184E-2</v>
      </c>
      <c r="Q560" s="520">
        <f t="shared" si="132"/>
        <v>-2.7642232882826079E-2</v>
      </c>
      <c r="R560" s="313"/>
      <c r="S560" s="256">
        <f t="shared" si="133"/>
        <v>17.96005756637129</v>
      </c>
      <c r="T560" s="256">
        <f t="shared" si="134"/>
        <v>12.306517487256386</v>
      </c>
      <c r="U560" s="364">
        <f t="shared" si="121"/>
        <v>52.899999996991198</v>
      </c>
    </row>
    <row r="561" spans="1:21" ht="11.25" x14ac:dyDescent="0.2">
      <c r="A561" s="234"/>
      <c r="B561" s="417">
        <v>52.999999996985501</v>
      </c>
      <c r="C561" s="130"/>
      <c r="D561" s="328">
        <f t="shared" si="122"/>
        <v>37.476659400755452</v>
      </c>
      <c r="E561" s="328">
        <f t="shared" si="123"/>
        <v>0.14044999998402316</v>
      </c>
      <c r="F561" s="376">
        <f t="shared" si="124"/>
        <v>0.33695429758702838</v>
      </c>
      <c r="G561" s="316">
        <f t="shared" si="125"/>
        <v>0.63192432367467066</v>
      </c>
      <c r="H561" s="316">
        <f t="shared" si="126"/>
        <v>0.36807567632532934</v>
      </c>
      <c r="I561" s="316"/>
      <c r="J561" s="316">
        <f t="shared" si="127"/>
        <v>-3.7812296420526137E-2</v>
      </c>
      <c r="K561" s="316">
        <f t="shared" si="128"/>
        <v>0.48491867012928663</v>
      </c>
      <c r="L561" s="121"/>
      <c r="M561" s="325">
        <f t="shared" si="129"/>
        <v>17.987699799254123</v>
      </c>
      <c r="N561" s="283">
        <f t="shared" si="130"/>
        <v>12.334159720139212</v>
      </c>
      <c r="O561" s="378"/>
      <c r="P561" s="532">
        <f t="shared" si="131"/>
        <v>2.764156838532017E-2</v>
      </c>
      <c r="Q561" s="520">
        <f t="shared" si="132"/>
        <v>-2.764156838532017E-2</v>
      </c>
      <c r="R561" s="313"/>
      <c r="S561" s="256">
        <f t="shared" si="133"/>
        <v>17.987699799254123</v>
      </c>
      <c r="T561" s="256">
        <f t="shared" si="134"/>
        <v>12.334159720139212</v>
      </c>
      <c r="U561" s="364">
        <f t="shared" si="121"/>
        <v>52.999999996985501</v>
      </c>
    </row>
    <row r="562" spans="1:21" ht="11.25" x14ac:dyDescent="0.2">
      <c r="A562" s="234"/>
      <c r="B562" s="417">
        <v>53.099999996979797</v>
      </c>
      <c r="C562" s="130"/>
      <c r="D562" s="328">
        <f t="shared" si="122"/>
        <v>37.547370078870067</v>
      </c>
      <c r="E562" s="328">
        <f t="shared" si="123"/>
        <v>0.14098049998396273</v>
      </c>
      <c r="F562" s="376">
        <f t="shared" si="124"/>
        <v>0.33702617301040155</v>
      </c>
      <c r="G562" s="316">
        <f t="shared" si="125"/>
        <v>0.6319514150289518</v>
      </c>
      <c r="H562" s="316">
        <f t="shared" si="126"/>
        <v>0.3680485849710482</v>
      </c>
      <c r="I562" s="316"/>
      <c r="J562" s="316">
        <f t="shared" si="127"/>
        <v>-3.8447527778299129E-2</v>
      </c>
      <c r="K562" s="316">
        <f t="shared" si="128"/>
        <v>0.48466543364303877</v>
      </c>
      <c r="L562" s="121"/>
      <c r="M562" s="325">
        <f t="shared" si="129"/>
        <v>18.015341367639444</v>
      </c>
      <c r="N562" s="283">
        <f t="shared" si="130"/>
        <v>12.361801288524532</v>
      </c>
      <c r="O562" s="378"/>
      <c r="P562" s="532">
        <f t="shared" si="131"/>
        <v>2.7640893869353533E-2</v>
      </c>
      <c r="Q562" s="520">
        <f t="shared" si="132"/>
        <v>-2.7640893869360639E-2</v>
      </c>
      <c r="R562" s="313"/>
      <c r="S562" s="256">
        <f t="shared" si="133"/>
        <v>18.015341367639444</v>
      </c>
      <c r="T562" s="256">
        <f t="shared" si="134"/>
        <v>12.361801288524532</v>
      </c>
      <c r="U562" s="364">
        <f t="shared" si="121"/>
        <v>53.099999996979797</v>
      </c>
    </row>
    <row r="563" spans="1:21" ht="11.25" x14ac:dyDescent="0.2">
      <c r="A563" s="234"/>
      <c r="B563" s="417">
        <v>53.1999999969741</v>
      </c>
      <c r="C563" s="130"/>
      <c r="D563" s="328">
        <f t="shared" si="122"/>
        <v>37.618080756984696</v>
      </c>
      <c r="E563" s="328">
        <f t="shared" si="123"/>
        <v>0.14151199998390221</v>
      </c>
      <c r="F563" s="376">
        <f t="shared" si="124"/>
        <v>0.33709910737350085</v>
      </c>
      <c r="G563" s="316">
        <f t="shared" si="125"/>
        <v>0.63197890484899666</v>
      </c>
      <c r="H563" s="316">
        <f t="shared" si="126"/>
        <v>0.36802109515100334</v>
      </c>
      <c r="I563" s="316"/>
      <c r="J563" s="316">
        <f t="shared" si="127"/>
        <v>-3.9081700196346103E-2</v>
      </c>
      <c r="K563" s="316">
        <f t="shared" si="128"/>
        <v>0.48441262547484726</v>
      </c>
      <c r="L563" s="121"/>
      <c r="M563" s="325">
        <f t="shared" si="129"/>
        <v>18.042982261508797</v>
      </c>
      <c r="N563" s="283">
        <f t="shared" si="130"/>
        <v>12.389442182393893</v>
      </c>
      <c r="O563" s="378"/>
      <c r="P563" s="532">
        <f t="shared" si="131"/>
        <v>2.7640209384983905E-2</v>
      </c>
      <c r="Q563" s="520">
        <f t="shared" si="132"/>
        <v>-2.7640209384983905E-2</v>
      </c>
      <c r="R563" s="313"/>
      <c r="S563" s="256">
        <f t="shared" si="133"/>
        <v>18.042982261508797</v>
      </c>
      <c r="T563" s="256">
        <f t="shared" si="134"/>
        <v>12.389442182393893</v>
      </c>
      <c r="U563" s="364">
        <f t="shared" si="121"/>
        <v>53.1999999969741</v>
      </c>
    </row>
    <row r="564" spans="1:21" ht="11.25" x14ac:dyDescent="0.2">
      <c r="A564" s="234"/>
      <c r="B564" s="417">
        <v>53.299999996968403</v>
      </c>
      <c r="C564" s="130"/>
      <c r="D564" s="328">
        <f t="shared" si="122"/>
        <v>37.688791435099326</v>
      </c>
      <c r="E564" s="328">
        <f t="shared" si="123"/>
        <v>0.14204449998384161</v>
      </c>
      <c r="F564" s="376">
        <f t="shared" si="124"/>
        <v>0.33717309471606544</v>
      </c>
      <c r="G564" s="316">
        <f t="shared" si="125"/>
        <v>0.63200679085883082</v>
      </c>
      <c r="H564" s="316">
        <f t="shared" si="126"/>
        <v>0.36799320914116918</v>
      </c>
      <c r="I564" s="316"/>
      <c r="J564" s="316">
        <f t="shared" si="127"/>
        <v>-3.9714819634927845E-2</v>
      </c>
      <c r="K564" s="316">
        <f t="shared" si="128"/>
        <v>0.48416024331917451</v>
      </c>
      <c r="L564" s="121"/>
      <c r="M564" s="325">
        <f t="shared" si="129"/>
        <v>18.070622470893781</v>
      </c>
      <c r="N564" s="283">
        <f t="shared" si="130"/>
        <v>12.417082391778877</v>
      </c>
      <c r="O564" s="378"/>
      <c r="P564" s="532">
        <f t="shared" si="131"/>
        <v>2.7639514981920854E-2</v>
      </c>
      <c r="Q564" s="520">
        <f t="shared" si="132"/>
        <v>-2.763951498192796E-2</v>
      </c>
      <c r="R564" s="313"/>
      <c r="S564" s="256">
        <f t="shared" si="133"/>
        <v>18.070622470893781</v>
      </c>
      <c r="T564" s="256">
        <f t="shared" si="134"/>
        <v>12.417082391778877</v>
      </c>
      <c r="U564" s="364">
        <f t="shared" si="121"/>
        <v>53.299999996968403</v>
      </c>
    </row>
    <row r="565" spans="1:21" ht="11.25" x14ac:dyDescent="0.2">
      <c r="A565" s="234"/>
      <c r="B565" s="417">
        <v>53.399999996962698</v>
      </c>
      <c r="C565" s="130"/>
      <c r="D565" s="328">
        <f t="shared" si="122"/>
        <v>37.759502113213941</v>
      </c>
      <c r="E565" s="328">
        <f t="shared" si="123"/>
        <v>0.14257799998378082</v>
      </c>
      <c r="F565" s="376">
        <f t="shared" si="124"/>
        <v>0.33724812912248026</v>
      </c>
      <c r="G565" s="316">
        <f t="shared" si="125"/>
        <v>0.63203507079909516</v>
      </c>
      <c r="H565" s="316">
        <f t="shared" si="126"/>
        <v>0.36796492920090484</v>
      </c>
      <c r="I565" s="316"/>
      <c r="J565" s="316">
        <f t="shared" si="127"/>
        <v>-4.034689200965913E-2</v>
      </c>
      <c r="K565" s="316">
        <f t="shared" si="128"/>
        <v>0.48390828488754928</v>
      </c>
      <c r="L565" s="121"/>
      <c r="M565" s="325">
        <f t="shared" si="129"/>
        <v>18.098261985875702</v>
      </c>
      <c r="N565" s="283">
        <f t="shared" si="130"/>
        <v>12.444721906760805</v>
      </c>
      <c r="O565" s="378"/>
      <c r="P565" s="532">
        <f t="shared" si="131"/>
        <v>2.7638810709333939E-2</v>
      </c>
      <c r="Q565" s="520">
        <f t="shared" si="132"/>
        <v>-2.7638810709333939E-2</v>
      </c>
      <c r="R565" s="313"/>
      <c r="S565" s="256">
        <f t="shared" si="133"/>
        <v>18.098261985875702</v>
      </c>
      <c r="T565" s="256">
        <f t="shared" si="134"/>
        <v>12.444721906760805</v>
      </c>
      <c r="U565" s="364">
        <f t="shared" si="121"/>
        <v>53.399999996962698</v>
      </c>
    </row>
    <row r="566" spans="1:21" ht="11.25" x14ac:dyDescent="0.2">
      <c r="A566" s="234"/>
      <c r="B566" s="417">
        <v>53.499999996957001</v>
      </c>
      <c r="C566" s="130"/>
      <c r="D566" s="328">
        <f t="shared" si="122"/>
        <v>37.83021279132857</v>
      </c>
      <c r="E566" s="328">
        <f t="shared" si="123"/>
        <v>0.14311249998371997</v>
      </c>
      <c r="F566" s="376">
        <f t="shared" si="124"/>
        <v>0.33732420472135916</v>
      </c>
      <c r="G566" s="316">
        <f t="shared" si="125"/>
        <v>0.63206374242689367</v>
      </c>
      <c r="H566" s="316">
        <f t="shared" si="126"/>
        <v>0.36793625757310633</v>
      </c>
      <c r="I566" s="316"/>
      <c r="J566" s="316">
        <f t="shared" si="127"/>
        <v>-4.0977923191926557E-2</v>
      </c>
      <c r="K566" s="316">
        <f t="shared" si="128"/>
        <v>0.48365674790841112</v>
      </c>
      <c r="L566" s="121"/>
      <c r="M566" s="325">
        <f t="shared" si="129"/>
        <v>18.125900796585036</v>
      </c>
      <c r="N566" s="283">
        <f t="shared" si="130"/>
        <v>12.472360717470139</v>
      </c>
      <c r="O566" s="378"/>
      <c r="P566" s="532">
        <f t="shared" si="131"/>
        <v>2.7638096615980601E-2</v>
      </c>
      <c r="Q566" s="520">
        <f t="shared" si="132"/>
        <v>-2.7638096615973495E-2</v>
      </c>
      <c r="R566" s="313"/>
      <c r="S566" s="256">
        <f t="shared" si="133"/>
        <v>18.125900796585036</v>
      </c>
      <c r="T566" s="256">
        <f t="shared" si="134"/>
        <v>12.472360717470139</v>
      </c>
      <c r="U566" s="364">
        <f t="shared" si="121"/>
        <v>53.499999996957001</v>
      </c>
    </row>
    <row r="567" spans="1:21" ht="11.25" x14ac:dyDescent="0.2">
      <c r="A567" s="234"/>
      <c r="B567" s="417">
        <v>53.599999996951297</v>
      </c>
      <c r="C567" s="130"/>
      <c r="D567" s="328">
        <f t="shared" si="122"/>
        <v>37.900923469443192</v>
      </c>
      <c r="E567" s="328">
        <f t="shared" si="123"/>
        <v>0.14364799998365896</v>
      </c>
      <c r="F567" s="376">
        <f t="shared" si="124"/>
        <v>0.33740131568513249</v>
      </c>
      <c r="G567" s="316">
        <f t="shared" si="125"/>
        <v>0.6320928035156439</v>
      </c>
      <c r="H567" s="316">
        <f t="shared" si="126"/>
        <v>0.3679071964843561</v>
      </c>
      <c r="I567" s="316"/>
      <c r="J567" s="316">
        <f t="shared" si="127"/>
        <v>-4.1607919009299443E-2</v>
      </c>
      <c r="K567" s="316">
        <f t="shared" si="128"/>
        <v>0.48340563012695642</v>
      </c>
      <c r="L567" s="121"/>
      <c r="M567" s="325">
        <f t="shared" si="129"/>
        <v>18.153538893201016</v>
      </c>
      <c r="N567" s="283">
        <f t="shared" si="130"/>
        <v>12.499998814086112</v>
      </c>
      <c r="O567" s="378"/>
      <c r="P567" s="532">
        <f t="shared" si="131"/>
        <v>2.7637372750191957E-2</v>
      </c>
      <c r="Q567" s="520">
        <f t="shared" si="132"/>
        <v>-2.7637372750191957E-2</v>
      </c>
      <c r="R567" s="313"/>
      <c r="S567" s="256">
        <f t="shared" si="133"/>
        <v>18.153538893201016</v>
      </c>
      <c r="T567" s="256">
        <f t="shared" si="134"/>
        <v>12.499998814086112</v>
      </c>
      <c r="U567" s="364">
        <f t="shared" si="121"/>
        <v>53.599999996951297</v>
      </c>
    </row>
    <row r="568" spans="1:21" ht="11.25" x14ac:dyDescent="0.2">
      <c r="A568" s="234"/>
      <c r="B568" s="417">
        <v>53.6999999969456</v>
      </c>
      <c r="C568" s="130"/>
      <c r="D568" s="328">
        <f t="shared" si="122"/>
        <v>37.971634147557815</v>
      </c>
      <c r="E568" s="328">
        <f t="shared" si="123"/>
        <v>0.14418449998359789</v>
      </c>
      <c r="F568" s="376">
        <f t="shared" si="124"/>
        <v>0.33747945622963882</v>
      </c>
      <c r="G568" s="316">
        <f t="shared" si="125"/>
        <v>0.6321222518549281</v>
      </c>
      <c r="H568" s="316">
        <f t="shared" si="126"/>
        <v>0.3678777481450719</v>
      </c>
      <c r="I568" s="316"/>
      <c r="J568" s="316">
        <f t="shared" si="127"/>
        <v>-4.2236885245939326E-2</v>
      </c>
      <c r="K568" s="316">
        <f t="shared" si="128"/>
        <v>0.48315492930498538</v>
      </c>
      <c r="L568" s="121"/>
      <c r="M568" s="325">
        <f t="shared" si="129"/>
        <v>18.181176265951208</v>
      </c>
      <c r="N568" s="283">
        <f t="shared" si="130"/>
        <v>12.527636186836304</v>
      </c>
      <c r="O568" s="378"/>
      <c r="P568" s="532">
        <f t="shared" si="131"/>
        <v>2.7636639159844378E-2</v>
      </c>
      <c r="Q568" s="520">
        <f t="shared" si="132"/>
        <v>-2.7636639159851484E-2</v>
      </c>
      <c r="R568" s="313"/>
      <c r="S568" s="256">
        <f t="shared" si="133"/>
        <v>18.181176265951208</v>
      </c>
      <c r="T568" s="256">
        <f t="shared" si="134"/>
        <v>12.527636186836304</v>
      </c>
      <c r="U568" s="364">
        <f t="shared" si="121"/>
        <v>53.6999999969456</v>
      </c>
    </row>
    <row r="569" spans="1:21" ht="11.25" x14ac:dyDescent="0.2">
      <c r="A569" s="234"/>
      <c r="B569" s="417">
        <v>53.799999996939903</v>
      </c>
      <c r="C569" s="130"/>
      <c r="D569" s="328">
        <f t="shared" si="122"/>
        <v>38.042344825672444</v>
      </c>
      <c r="E569" s="328">
        <f t="shared" si="123"/>
        <v>0.14472199998353669</v>
      </c>
      <c r="F569" s="376">
        <f t="shared" si="124"/>
        <v>0.33755862061372149</v>
      </c>
      <c r="G569" s="316">
        <f t="shared" si="125"/>
        <v>0.63215208525034627</v>
      </c>
      <c r="H569" s="316">
        <f t="shared" si="126"/>
        <v>0.36784791474965373</v>
      </c>
      <c r="I569" s="316"/>
      <c r="J569" s="316">
        <f t="shared" si="127"/>
        <v>-4.2864827643002923E-2</v>
      </c>
      <c r="K569" s="316">
        <f t="shared" si="128"/>
        <v>0.48290464322075144</v>
      </c>
      <c r="L569" s="121"/>
      <c r="M569" s="325">
        <f t="shared" si="129"/>
        <v>18.208812905111053</v>
      </c>
      <c r="N569" s="283">
        <f t="shared" si="130"/>
        <v>12.555272825996155</v>
      </c>
      <c r="O569" s="378"/>
      <c r="P569" s="532">
        <f t="shared" si="131"/>
        <v>2.7635895892359486E-2</v>
      </c>
      <c r="Q569" s="520">
        <f t="shared" si="132"/>
        <v>-2.7635895892359486E-2</v>
      </c>
      <c r="R569" s="313"/>
      <c r="S569" s="256">
        <f t="shared" si="133"/>
        <v>18.208812905111053</v>
      </c>
      <c r="T569" s="256">
        <f t="shared" si="134"/>
        <v>12.555272825996155</v>
      </c>
      <c r="U569" s="364">
        <f t="shared" si="121"/>
        <v>53.799999996939903</v>
      </c>
    </row>
    <row r="570" spans="1:21" ht="11.25" x14ac:dyDescent="0.2">
      <c r="A570" s="234"/>
      <c r="B570" s="417">
        <v>53.899999996934199</v>
      </c>
      <c r="C570" s="130"/>
      <c r="D570" s="328">
        <f t="shared" si="122"/>
        <v>38.113055503787066</v>
      </c>
      <c r="E570" s="328">
        <f t="shared" si="123"/>
        <v>0.14526049998347534</v>
      </c>
      <c r="F570" s="376">
        <f t="shared" si="124"/>
        <v>0.33763880313883016</v>
      </c>
      <c r="G570" s="316">
        <f t="shared" si="125"/>
        <v>0.63218230152337129</v>
      </c>
      <c r="H570" s="316">
        <f t="shared" si="126"/>
        <v>0.36781769847662871</v>
      </c>
      <c r="I570" s="316"/>
      <c r="J570" s="316">
        <f t="shared" si="127"/>
        <v>-4.3491751899040532E-2</v>
      </c>
      <c r="K570" s="316">
        <f t="shared" si="128"/>
        <v>0.4826547696688121</v>
      </c>
      <c r="L570" s="121"/>
      <c r="M570" s="325">
        <f t="shared" si="129"/>
        <v>18.236448801003412</v>
      </c>
      <c r="N570" s="283">
        <f t="shared" si="130"/>
        <v>12.582908721888515</v>
      </c>
      <c r="O570" s="378"/>
      <c r="P570" s="532">
        <f t="shared" si="131"/>
        <v>2.7635142994753892E-2</v>
      </c>
      <c r="Q570" s="520">
        <f t="shared" si="132"/>
        <v>-2.7635142994739681E-2</v>
      </c>
      <c r="R570" s="313"/>
      <c r="S570" s="256">
        <f t="shared" si="133"/>
        <v>18.236448801003412</v>
      </c>
      <c r="T570" s="256">
        <f t="shared" si="134"/>
        <v>12.582908721888515</v>
      </c>
      <c r="U570" s="364">
        <f t="shared" si="121"/>
        <v>53.899999996934199</v>
      </c>
    </row>
    <row r="571" spans="1:21" ht="11.25" x14ac:dyDescent="0.2">
      <c r="A571" s="234"/>
      <c r="B571" s="417">
        <v>53.999999996928501</v>
      </c>
      <c r="C571" s="130"/>
      <c r="D571" s="328">
        <f t="shared" si="122"/>
        <v>38.183766181901689</v>
      </c>
      <c r="E571" s="328">
        <f t="shared" si="123"/>
        <v>0.14579999998341392</v>
      </c>
      <c r="F571" s="376">
        <f t="shared" si="124"/>
        <v>0.33771999814862574</v>
      </c>
      <c r="G571" s="316">
        <f t="shared" si="125"/>
        <v>0.63221289851120488</v>
      </c>
      <c r="H571" s="316">
        <f t="shared" si="126"/>
        <v>0.36778710148879512</v>
      </c>
      <c r="I571" s="316"/>
      <c r="J571" s="316">
        <f t="shared" si="127"/>
        <v>-4.4117663670391161E-2</v>
      </c>
      <c r="K571" s="316">
        <f t="shared" si="128"/>
        <v>0.48240530645988117</v>
      </c>
      <c r="L571" s="121"/>
      <c r="M571" s="325">
        <f t="shared" si="129"/>
        <v>18.264083943998166</v>
      </c>
      <c r="N571" s="283">
        <f t="shared" si="130"/>
        <v>12.610543864883255</v>
      </c>
      <c r="O571" s="378"/>
      <c r="P571" s="532">
        <f t="shared" si="131"/>
        <v>2.7634380513667622E-2</v>
      </c>
      <c r="Q571" s="520">
        <f t="shared" si="132"/>
        <v>-2.7634380513674728E-2</v>
      </c>
      <c r="R571" s="313"/>
      <c r="S571" s="256">
        <f t="shared" si="133"/>
        <v>18.264083943998166</v>
      </c>
      <c r="T571" s="256">
        <f t="shared" si="134"/>
        <v>12.610543864883255</v>
      </c>
      <c r="U571" s="364">
        <f t="shared" si="121"/>
        <v>53.999999996928501</v>
      </c>
    </row>
    <row r="572" spans="1:21" ht="11.25" x14ac:dyDescent="0.2">
      <c r="A572" s="234"/>
      <c r="B572" s="417">
        <v>54.099999996922797</v>
      </c>
      <c r="C572" s="130"/>
      <c r="D572" s="328">
        <f t="shared" si="122"/>
        <v>38.254476860016311</v>
      </c>
      <c r="E572" s="328">
        <f t="shared" si="123"/>
        <v>0.14634049998335233</v>
      </c>
      <c r="F572" s="376">
        <f t="shared" si="124"/>
        <v>0.33780220002859046</v>
      </c>
      <c r="G572" s="316">
        <f t="shared" si="125"/>
        <v>0.63224387406663551</v>
      </c>
      <c r="H572" s="316">
        <f t="shared" si="126"/>
        <v>0.36775612593336449</v>
      </c>
      <c r="I572" s="316"/>
      <c r="J572" s="316">
        <f t="shared" si="127"/>
        <v>-4.4742568571572661E-2</v>
      </c>
      <c r="K572" s="316">
        <f t="shared" si="128"/>
        <v>0.48215625142068269</v>
      </c>
      <c r="L572" s="121"/>
      <c r="M572" s="325">
        <f t="shared" si="129"/>
        <v>18.291718324511834</v>
      </c>
      <c r="N572" s="283">
        <f t="shared" si="130"/>
        <v>12.638178245396929</v>
      </c>
      <c r="O572" s="378"/>
      <c r="P572" s="532">
        <f t="shared" si="131"/>
        <v>2.7633608495243323E-2</v>
      </c>
      <c r="Q572" s="520">
        <f t="shared" si="132"/>
        <v>-2.7633608495236217E-2</v>
      </c>
      <c r="R572" s="313"/>
      <c r="S572" s="256">
        <f t="shared" si="133"/>
        <v>18.291718324511834</v>
      </c>
      <c r="T572" s="256">
        <f t="shared" si="134"/>
        <v>12.638178245396929</v>
      </c>
      <c r="U572" s="364">
        <f t="shared" si="121"/>
        <v>54.099999996922797</v>
      </c>
    </row>
    <row r="573" spans="1:21" ht="11.25" x14ac:dyDescent="0.2">
      <c r="A573" s="234"/>
      <c r="B573" s="417">
        <v>54.1999999969171</v>
      </c>
      <c r="C573" s="130"/>
      <c r="D573" s="328">
        <f t="shared" si="122"/>
        <v>38.32518753813094</v>
      </c>
      <c r="E573" s="328">
        <f t="shared" si="123"/>
        <v>0.14688199998329071</v>
      </c>
      <c r="F573" s="376">
        <f t="shared" si="124"/>
        <v>0.33788540320564248</v>
      </c>
      <c r="G573" s="316">
        <f t="shared" si="125"/>
        <v>0.63227522605789832</v>
      </c>
      <c r="H573" s="316">
        <f t="shared" si="126"/>
        <v>0.36772477394210168</v>
      </c>
      <c r="I573" s="316"/>
      <c r="J573" s="316">
        <f t="shared" si="127"/>
        <v>-4.5366472175666916E-2</v>
      </c>
      <c r="K573" s="316">
        <f t="shared" si="128"/>
        <v>0.48190760239380653</v>
      </c>
      <c r="L573" s="121"/>
      <c r="M573" s="325">
        <f t="shared" si="129"/>
        <v>18.319351933007077</v>
      </c>
      <c r="N573" s="283">
        <f t="shared" si="130"/>
        <v>12.665811853892166</v>
      </c>
      <c r="O573" s="378"/>
      <c r="P573" s="532">
        <f t="shared" si="131"/>
        <v>2.7632826985239944E-2</v>
      </c>
      <c r="Q573" s="520">
        <f t="shared" si="132"/>
        <v>-2.7632826985239944E-2</v>
      </c>
      <c r="R573" s="313"/>
      <c r="S573" s="256">
        <f t="shared" si="133"/>
        <v>18.319351933007077</v>
      </c>
      <c r="T573" s="256">
        <f t="shared" si="134"/>
        <v>12.665811853892166</v>
      </c>
      <c r="U573" s="364">
        <f t="shared" si="121"/>
        <v>54.1999999969171</v>
      </c>
    </row>
    <row r="574" spans="1:21" ht="11.25" x14ac:dyDescent="0.2">
      <c r="A574" s="234"/>
      <c r="B574" s="417">
        <v>54.299999996911403</v>
      </c>
      <c r="C574" s="130"/>
      <c r="D574" s="328">
        <f t="shared" si="122"/>
        <v>38.395898216245563</v>
      </c>
      <c r="E574" s="328">
        <f t="shared" si="123"/>
        <v>0.14742449998322896</v>
      </c>
      <c r="F574" s="376">
        <f t="shared" si="124"/>
        <v>0.33796960214775346</v>
      </c>
      <c r="G574" s="316">
        <f t="shared" si="125"/>
        <v>0.63230695236853485</v>
      </c>
      <c r="H574" s="316">
        <f t="shared" si="126"/>
        <v>0.36769304763146515</v>
      </c>
      <c r="I574" s="316"/>
      <c r="J574" s="316">
        <f t="shared" si="127"/>
        <v>-4.5989380014702153E-2</v>
      </c>
      <c r="K574" s="316">
        <f t="shared" si="128"/>
        <v>0.48165935723756553</v>
      </c>
      <c r="L574" s="121"/>
      <c r="M574" s="325">
        <f t="shared" si="129"/>
        <v>18.346984759992317</v>
      </c>
      <c r="N574" s="283">
        <f t="shared" si="130"/>
        <v>12.693444680877406</v>
      </c>
      <c r="O574" s="378"/>
      <c r="P574" s="532">
        <f t="shared" si="131"/>
        <v>2.7632036029039853E-2</v>
      </c>
      <c r="Q574" s="520">
        <f t="shared" si="132"/>
        <v>-2.7632036029046958E-2</v>
      </c>
      <c r="R574" s="313"/>
      <c r="S574" s="256">
        <f t="shared" si="133"/>
        <v>18.346984759992317</v>
      </c>
      <c r="T574" s="256">
        <f t="shared" si="134"/>
        <v>12.693444680877406</v>
      </c>
      <c r="U574" s="364">
        <f t="shared" si="121"/>
        <v>54.299999996911403</v>
      </c>
    </row>
    <row r="575" spans="1:21" ht="11.25" x14ac:dyDescent="0.2">
      <c r="A575" s="234"/>
      <c r="B575" s="417">
        <v>54.399999996905699</v>
      </c>
      <c r="C575" s="130"/>
      <c r="D575" s="328">
        <f t="shared" si="122"/>
        <v>38.466608894360185</v>
      </c>
      <c r="E575" s="328">
        <f t="shared" si="123"/>
        <v>0.14796799998316701</v>
      </c>
      <c r="F575" s="376">
        <f t="shared" si="124"/>
        <v>0.33805479136357192</v>
      </c>
      <c r="G575" s="316">
        <f t="shared" si="125"/>
        <v>0.63233905089725662</v>
      </c>
      <c r="H575" s="316">
        <f t="shared" si="126"/>
        <v>0.36766094910274338</v>
      </c>
      <c r="I575" s="316"/>
      <c r="J575" s="316">
        <f t="shared" si="127"/>
        <v>-4.6611297580029909E-2</v>
      </c>
      <c r="K575" s="316">
        <f t="shared" si="128"/>
        <v>0.48141151382585401</v>
      </c>
      <c r="L575" s="121"/>
      <c r="M575" s="325">
        <f t="shared" si="129"/>
        <v>18.374616796021357</v>
      </c>
      <c r="N575" s="283">
        <f t="shared" si="130"/>
        <v>12.721076716906452</v>
      </c>
      <c r="O575" s="378"/>
      <c r="P575" s="532">
        <f t="shared" si="131"/>
        <v>2.7631235671599086E-2</v>
      </c>
      <c r="Q575" s="520">
        <f t="shared" si="132"/>
        <v>-2.7631235671606191E-2</v>
      </c>
      <c r="R575" s="313"/>
      <c r="S575" s="256">
        <f t="shared" si="133"/>
        <v>18.374616796021357</v>
      </c>
      <c r="T575" s="256">
        <f t="shared" si="134"/>
        <v>12.721076716906452</v>
      </c>
      <c r="U575" s="364">
        <f t="shared" si="121"/>
        <v>54.399999996905699</v>
      </c>
    </row>
    <row r="576" spans="1:21" ht="11.25" x14ac:dyDescent="0.2">
      <c r="A576" s="234"/>
      <c r="B576" s="417">
        <v>54.499999996900002</v>
      </c>
      <c r="C576" s="130"/>
      <c r="D576" s="328">
        <f t="shared" si="122"/>
        <v>38.537319572474814</v>
      </c>
      <c r="E576" s="328">
        <f t="shared" si="123"/>
        <v>0.14851249998310503</v>
      </c>
      <c r="F576" s="376">
        <f t="shared" si="124"/>
        <v>0.33814096540205002</v>
      </c>
      <c r="G576" s="316">
        <f t="shared" si="125"/>
        <v>0.63237151955780846</v>
      </c>
      <c r="H576" s="316">
        <f t="shared" si="126"/>
        <v>0.36762848044219154</v>
      </c>
      <c r="I576" s="316"/>
      <c r="J576" s="316">
        <f t="shared" si="127"/>
        <v>-4.7232230322698132E-2</v>
      </c>
      <c r="K576" s="316">
        <f t="shared" si="128"/>
        <v>0.48116407004800799</v>
      </c>
      <c r="L576" s="121"/>
      <c r="M576" s="325">
        <f t="shared" si="129"/>
        <v>18.402248031692956</v>
      </c>
      <c r="N576" s="283">
        <f t="shared" si="130"/>
        <v>12.748707952578059</v>
      </c>
      <c r="O576" s="378"/>
      <c r="P576" s="532">
        <f t="shared" si="131"/>
        <v>2.7630425957418936E-2</v>
      </c>
      <c r="Q576" s="520">
        <f t="shared" si="132"/>
        <v>-2.763042595741183E-2</v>
      </c>
      <c r="R576" s="313"/>
      <c r="S576" s="256">
        <f t="shared" si="133"/>
        <v>18.402248031692956</v>
      </c>
      <c r="T576" s="256">
        <f t="shared" si="134"/>
        <v>12.748707952578059</v>
      </c>
      <c r="U576" s="364">
        <f t="shared" si="121"/>
        <v>54.499999996900002</v>
      </c>
    </row>
    <row r="577" spans="1:21" ht="11.25" x14ac:dyDescent="0.2">
      <c r="A577" s="234"/>
      <c r="B577" s="417">
        <v>54.599999996894297</v>
      </c>
      <c r="C577" s="130"/>
      <c r="D577" s="328">
        <f t="shared" si="122"/>
        <v>38.608030250589437</v>
      </c>
      <c r="E577" s="328">
        <f t="shared" si="123"/>
        <v>0.14905799998304287</v>
      </c>
      <c r="F577" s="376">
        <f t="shared" si="124"/>
        <v>0.33822811885207432</v>
      </c>
      <c r="G577" s="316">
        <f t="shared" si="125"/>
        <v>0.63240435627883396</v>
      </c>
      <c r="H577" s="316">
        <f t="shared" si="126"/>
        <v>0.36759564372116604</v>
      </c>
      <c r="I577" s="316"/>
      <c r="J577" s="316">
        <f t="shared" si="127"/>
        <v>-4.7852183653820046E-2</v>
      </c>
      <c r="K577" s="316">
        <f t="shared" si="128"/>
        <v>0.48091702380866719</v>
      </c>
      <c r="L577" s="121"/>
      <c r="M577" s="325">
        <f t="shared" si="129"/>
        <v>18.429878457650375</v>
      </c>
      <c r="N577" s="283">
        <f t="shared" si="130"/>
        <v>12.77633837853547</v>
      </c>
      <c r="O577" s="378"/>
      <c r="P577" s="532">
        <f t="shared" si="131"/>
        <v>2.7629606930716477E-2</v>
      </c>
      <c r="Q577" s="520">
        <f t="shared" si="132"/>
        <v>-2.7629606930716477E-2</v>
      </c>
      <c r="R577" s="313"/>
      <c r="S577" s="256">
        <f t="shared" si="133"/>
        <v>18.429878457650375</v>
      </c>
      <c r="T577" s="256">
        <f t="shared" si="134"/>
        <v>12.77633837853547</v>
      </c>
      <c r="U577" s="364">
        <f t="shared" si="121"/>
        <v>54.599999996894297</v>
      </c>
    </row>
    <row r="578" spans="1:21" ht="11.25" x14ac:dyDescent="0.2">
      <c r="A578" s="234"/>
      <c r="B578" s="417">
        <v>54.6999999968886</v>
      </c>
      <c r="C578" s="130"/>
      <c r="D578" s="328">
        <f t="shared" si="122"/>
        <v>38.678740928704059</v>
      </c>
      <c r="E578" s="328">
        <f t="shared" si="123"/>
        <v>0.14960449998298067</v>
      </c>
      <c r="F578" s="376">
        <f t="shared" si="124"/>
        <v>0.33831624634210067</v>
      </c>
      <c r="G578" s="316">
        <f t="shared" si="125"/>
        <v>0.6324375590037421</v>
      </c>
      <c r="H578" s="316">
        <f t="shared" si="126"/>
        <v>0.3675624409962579</v>
      </c>
      <c r="I578" s="316"/>
      <c r="J578" s="316">
        <f t="shared" si="127"/>
        <v>-4.8471162944939916E-2</v>
      </c>
      <c r="K578" s="316">
        <f t="shared" si="128"/>
        <v>0.48067037302763727</v>
      </c>
      <c r="L578" s="121"/>
      <c r="M578" s="325">
        <f t="shared" si="129"/>
        <v>18.457508064581091</v>
      </c>
      <c r="N578" s="283">
        <f t="shared" si="130"/>
        <v>12.803967985466187</v>
      </c>
      <c r="O578" s="378"/>
      <c r="P578" s="532">
        <f t="shared" si="131"/>
        <v>2.7628778635239826E-2</v>
      </c>
      <c r="Q578" s="520">
        <f t="shared" si="132"/>
        <v>-2.762877863523272E-2</v>
      </c>
      <c r="R578" s="313"/>
      <c r="S578" s="256">
        <f t="shared" si="133"/>
        <v>18.457508064581091</v>
      </c>
      <c r="T578" s="256">
        <f t="shared" si="134"/>
        <v>12.803967985466187</v>
      </c>
      <c r="U578" s="364">
        <f t="shared" si="121"/>
        <v>54.6999999968886</v>
      </c>
    </row>
    <row r="579" spans="1:21" ht="11.25" x14ac:dyDescent="0.2">
      <c r="A579" s="234"/>
      <c r="B579" s="417">
        <v>54.799999996882903</v>
      </c>
      <c r="C579" s="130"/>
      <c r="D579" s="328">
        <f t="shared" si="122"/>
        <v>38.749451606818688</v>
      </c>
      <c r="E579" s="328">
        <f t="shared" si="123"/>
        <v>0.15015199998291828</v>
      </c>
      <c r="F579" s="376">
        <f t="shared" si="124"/>
        <v>0.33840534253979315</v>
      </c>
      <c r="G579" s="316">
        <f t="shared" si="125"/>
        <v>0.63247112569057551</v>
      </c>
      <c r="H579" s="316">
        <f t="shared" si="126"/>
        <v>0.36752887430942449</v>
      </c>
      <c r="I579" s="316"/>
      <c r="J579" s="316">
        <f t="shared" si="127"/>
        <v>-4.9089173528393704E-2</v>
      </c>
      <c r="K579" s="316">
        <f t="shared" si="128"/>
        <v>0.48042411563975529</v>
      </c>
      <c r="L579" s="121"/>
      <c r="M579" s="325">
        <f t="shared" si="129"/>
        <v>18.485136843216331</v>
      </c>
      <c r="N579" s="283">
        <f t="shared" si="130"/>
        <v>12.83159676410142</v>
      </c>
      <c r="O579" s="378"/>
      <c r="P579" s="532">
        <f t="shared" si="131"/>
        <v>2.762794111436051E-2</v>
      </c>
      <c r="Q579" s="520">
        <f t="shared" si="132"/>
        <v>-2.762794111436051E-2</v>
      </c>
      <c r="R579" s="313"/>
      <c r="S579" s="256">
        <f t="shared" si="133"/>
        <v>18.485136843216331</v>
      </c>
      <c r="T579" s="256">
        <f t="shared" si="134"/>
        <v>12.83159676410142</v>
      </c>
      <c r="U579" s="364">
        <f t="shared" si="121"/>
        <v>54.799999996882903</v>
      </c>
    </row>
    <row r="580" spans="1:21" ht="11.25" x14ac:dyDescent="0.2">
      <c r="A580" s="234"/>
      <c r="B580" s="417">
        <v>54.899999996877199</v>
      </c>
      <c r="C580" s="130"/>
      <c r="D580" s="328">
        <f t="shared" si="122"/>
        <v>38.820162284933311</v>
      </c>
      <c r="E580" s="328">
        <f t="shared" si="123"/>
        <v>0.15070049998285584</v>
      </c>
      <c r="F580" s="376">
        <f t="shared" si="124"/>
        <v>0.3384954021516674</v>
      </c>
      <c r="G580" s="316">
        <f t="shared" si="125"/>
        <v>0.63250505431188031</v>
      </c>
      <c r="H580" s="316">
        <f t="shared" si="126"/>
        <v>0.36749494568811969</v>
      </c>
      <c r="I580" s="316"/>
      <c r="J580" s="316">
        <f t="shared" si="127"/>
        <v>-4.9706220697665726E-2</v>
      </c>
      <c r="K580" s="316">
        <f t="shared" si="128"/>
        <v>0.48017824959475536</v>
      </c>
      <c r="L580" s="121"/>
      <c r="M580" s="325">
        <f t="shared" si="129"/>
        <v>18.512764784330692</v>
      </c>
      <c r="N580" s="283">
        <f t="shared" si="130"/>
        <v>12.85922470521578</v>
      </c>
      <c r="O580" s="378"/>
      <c r="P580" s="532">
        <f t="shared" si="131"/>
        <v>2.7627094411073472E-2</v>
      </c>
      <c r="Q580" s="520">
        <f t="shared" si="132"/>
        <v>-2.7627094411087683E-2</v>
      </c>
      <c r="R580" s="313"/>
      <c r="S580" s="256">
        <f t="shared" si="133"/>
        <v>18.512764784330692</v>
      </c>
      <c r="T580" s="256">
        <f t="shared" si="134"/>
        <v>12.85922470521578</v>
      </c>
      <c r="U580" s="364">
        <f t="shared" si="121"/>
        <v>54.899999996877199</v>
      </c>
    </row>
    <row r="581" spans="1:21" ht="11.25" x14ac:dyDescent="0.2">
      <c r="A581" s="234"/>
      <c r="B581" s="417">
        <v>54.999999996871502</v>
      </c>
      <c r="C581" s="130"/>
      <c r="D581" s="328">
        <f t="shared" si="122"/>
        <v>38.890872963047933</v>
      </c>
      <c r="E581" s="328">
        <f t="shared" si="123"/>
        <v>0.15124999998279329</v>
      </c>
      <c r="F581" s="376">
        <f t="shared" si="124"/>
        <v>0.33858641992273691</v>
      </c>
      <c r="G581" s="316">
        <f t="shared" si="125"/>
        <v>0.63253934285457669</v>
      </c>
      <c r="H581" s="316">
        <f t="shared" si="126"/>
        <v>0.36746065714542331</v>
      </c>
      <c r="I581" s="316"/>
      <c r="J581" s="316">
        <f t="shared" si="127"/>
        <v>-5.032230970774243E-2</v>
      </c>
      <c r="K581" s="316">
        <f t="shared" si="128"/>
        <v>0.47993277285713598</v>
      </c>
      <c r="L581" s="121"/>
      <c r="M581" s="325">
        <f t="shared" si="129"/>
        <v>18.540391878741765</v>
      </c>
      <c r="N581" s="283">
        <f t="shared" si="130"/>
        <v>12.886851799626868</v>
      </c>
      <c r="O581" s="378"/>
      <c r="P581" s="532">
        <f t="shared" si="131"/>
        <v>2.7626238568032591E-2</v>
      </c>
      <c r="Q581" s="520">
        <f t="shared" si="132"/>
        <v>-2.762623856801838E-2</v>
      </c>
      <c r="R581" s="313"/>
      <c r="S581" s="256">
        <f t="shared" si="133"/>
        <v>18.540391878741765</v>
      </c>
      <c r="T581" s="256">
        <f t="shared" si="134"/>
        <v>12.886851799626868</v>
      </c>
      <c r="U581" s="364">
        <f t="shared" si="121"/>
        <v>54.999999996871502</v>
      </c>
    </row>
    <row r="582" spans="1:21" ht="11.25" x14ac:dyDescent="0.2">
      <c r="A582" s="234"/>
      <c r="B582" s="417">
        <v>55.099999996865797</v>
      </c>
      <c r="C582" s="130"/>
      <c r="D582" s="328">
        <f t="shared" si="122"/>
        <v>38.961583641162555</v>
      </c>
      <c r="E582" s="328">
        <f t="shared" si="123"/>
        <v>0.15180049998273057</v>
      </c>
      <c r="F582" s="376">
        <f t="shared" si="124"/>
        <v>0.33867839063616401</v>
      </c>
      <c r="G582" s="316">
        <f t="shared" si="125"/>
        <v>0.63257398931983166</v>
      </c>
      <c r="H582" s="316">
        <f t="shared" si="126"/>
        <v>0.36742601068016834</v>
      </c>
      <c r="I582" s="316"/>
      <c r="J582" s="316">
        <f t="shared" si="127"/>
        <v>-5.0937445775461554E-2</v>
      </c>
      <c r="K582" s="316">
        <f t="shared" si="128"/>
        <v>0.47968768340602919</v>
      </c>
      <c r="L582" s="121"/>
      <c r="M582" s="325">
        <f t="shared" si="129"/>
        <v>18.568018117309798</v>
      </c>
      <c r="N582" s="283">
        <f t="shared" si="130"/>
        <v>12.914478038194886</v>
      </c>
      <c r="O582" s="378"/>
      <c r="P582" s="532">
        <f t="shared" si="131"/>
        <v>2.7625373627401473E-2</v>
      </c>
      <c r="Q582" s="520">
        <f t="shared" si="132"/>
        <v>-2.7625373627415684E-2</v>
      </c>
      <c r="R582" s="313"/>
      <c r="S582" s="256">
        <f t="shared" si="133"/>
        <v>18.568018117309798</v>
      </c>
      <c r="T582" s="256">
        <f t="shared" si="134"/>
        <v>12.914478038194886</v>
      </c>
      <c r="U582" s="364">
        <f t="shared" si="121"/>
        <v>55.099999996865797</v>
      </c>
    </row>
    <row r="583" spans="1:21" ht="11.25" x14ac:dyDescent="0.2">
      <c r="A583" s="234"/>
      <c r="B583" s="417">
        <v>55.1999999968601</v>
      </c>
      <c r="C583" s="130"/>
      <c r="D583" s="328">
        <f t="shared" si="122"/>
        <v>39.032294319277185</v>
      </c>
      <c r="E583" s="328">
        <f t="shared" si="123"/>
        <v>0.15235199998266777</v>
      </c>
      <c r="F583" s="376">
        <f t="shared" si="124"/>
        <v>0.33877130911291403</v>
      </c>
      <c r="G583" s="316">
        <f t="shared" si="125"/>
        <v>0.63260899172293228</v>
      </c>
      <c r="H583" s="316">
        <f t="shared" si="126"/>
        <v>0.36739100827706772</v>
      </c>
      <c r="I583" s="316"/>
      <c r="J583" s="316">
        <f t="shared" si="127"/>
        <v>-5.15516340798578E-2</v>
      </c>
      <c r="K583" s="316">
        <f t="shared" si="128"/>
        <v>0.47944297923507057</v>
      </c>
      <c r="L583" s="121"/>
      <c r="M583" s="325">
        <f t="shared" si="129"/>
        <v>18.595643490937199</v>
      </c>
      <c r="N583" s="283">
        <f t="shared" si="130"/>
        <v>12.942103411822302</v>
      </c>
      <c r="O583" s="378"/>
      <c r="P583" s="532">
        <f t="shared" si="131"/>
        <v>2.7624499631151878E-2</v>
      </c>
      <c r="Q583" s="520">
        <f t="shared" si="132"/>
        <v>-2.7624499631144772E-2</v>
      </c>
      <c r="R583" s="313"/>
      <c r="S583" s="256">
        <f t="shared" si="133"/>
        <v>18.595643490937199</v>
      </c>
      <c r="T583" s="256">
        <f t="shared" si="134"/>
        <v>12.942103411822302</v>
      </c>
      <c r="U583" s="364">
        <f t="shared" si="121"/>
        <v>55.1999999968601</v>
      </c>
    </row>
    <row r="584" spans="1:21" ht="11.25" x14ac:dyDescent="0.2">
      <c r="A584" s="234"/>
      <c r="B584" s="417">
        <v>55.299999996854403</v>
      </c>
      <c r="C584" s="130"/>
      <c r="D584" s="328">
        <f t="shared" si="122"/>
        <v>39.103004997391807</v>
      </c>
      <c r="E584" s="328">
        <f t="shared" si="123"/>
        <v>0.15290449998260483</v>
      </c>
      <c r="F584" s="376">
        <f t="shared" si="124"/>
        <v>0.33886517021141388</v>
      </c>
      <c r="G584" s="316">
        <f t="shared" si="125"/>
        <v>0.63264434809316117</v>
      </c>
      <c r="H584" s="316">
        <f t="shared" si="126"/>
        <v>0.36735565190683883</v>
      </c>
      <c r="I584" s="316"/>
      <c r="J584" s="316">
        <f t="shared" si="127"/>
        <v>-5.2164879762504168E-2</v>
      </c>
      <c r="K584" s="316">
        <f t="shared" si="128"/>
        <v>0.47919865835227099</v>
      </c>
      <c r="L584" s="121"/>
      <c r="M584" s="325">
        <f t="shared" si="129"/>
        <v>18.623267990568351</v>
      </c>
      <c r="N584" s="283">
        <f t="shared" si="130"/>
        <v>12.969727911453447</v>
      </c>
      <c r="O584" s="378"/>
      <c r="P584" s="532">
        <f t="shared" si="131"/>
        <v>2.7623616620729763E-2</v>
      </c>
      <c r="Q584" s="520">
        <f t="shared" si="132"/>
        <v>-2.7623616620729763E-2</v>
      </c>
      <c r="R584" s="313"/>
      <c r="S584" s="256">
        <f t="shared" si="133"/>
        <v>18.623267990568351</v>
      </c>
      <c r="T584" s="256">
        <f t="shared" si="134"/>
        <v>12.969727911453447</v>
      </c>
      <c r="U584" s="364">
        <f t="shared" si="121"/>
        <v>55.299999996854403</v>
      </c>
    </row>
    <row r="585" spans="1:21" ht="11.25" x14ac:dyDescent="0.2">
      <c r="A585" s="234"/>
      <c r="B585" s="417">
        <v>55.399999996848699</v>
      </c>
      <c r="C585" s="130"/>
      <c r="D585" s="328">
        <f t="shared" si="122"/>
        <v>39.173715675506429</v>
      </c>
      <c r="E585" s="328">
        <f t="shared" si="123"/>
        <v>0.15345799998254181</v>
      </c>
      <c r="F585" s="376">
        <f t="shared" si="124"/>
        <v>0.33895996882721369</v>
      </c>
      <c r="G585" s="316">
        <f t="shared" si="125"/>
        <v>0.63268005647367276</v>
      </c>
      <c r="H585" s="316">
        <f t="shared" si="126"/>
        <v>0.36731994352632724</v>
      </c>
      <c r="I585" s="316"/>
      <c r="J585" s="316">
        <f t="shared" si="127"/>
        <v>-5.2777187927850577E-2</v>
      </c>
      <c r="K585" s="316">
        <f t="shared" si="128"/>
        <v>0.47895471877988949</v>
      </c>
      <c r="L585" s="121"/>
      <c r="M585" s="325">
        <f t="shared" si="129"/>
        <v>18.650891607189081</v>
      </c>
      <c r="N585" s="283">
        <f t="shared" si="130"/>
        <v>12.997351528074176</v>
      </c>
      <c r="O585" s="378"/>
      <c r="P585" s="532">
        <f t="shared" si="131"/>
        <v>2.7622724637303975E-2</v>
      </c>
      <c r="Q585" s="520">
        <f t="shared" si="132"/>
        <v>-2.7622724637296869E-2</v>
      </c>
      <c r="R585" s="313"/>
      <c r="S585" s="256">
        <f t="shared" si="133"/>
        <v>18.650891607189081</v>
      </c>
      <c r="T585" s="256">
        <f t="shared" si="134"/>
        <v>12.997351528074176</v>
      </c>
      <c r="U585" s="364">
        <f t="shared" si="121"/>
        <v>55.399999996848699</v>
      </c>
    </row>
    <row r="586" spans="1:21" ht="11.25" x14ac:dyDescent="0.2">
      <c r="A586" s="234"/>
      <c r="B586" s="417">
        <v>55.499999996843002</v>
      </c>
      <c r="C586" s="130"/>
      <c r="D586" s="328">
        <f t="shared" si="122"/>
        <v>39.244426353621058</v>
      </c>
      <c r="E586" s="328">
        <f t="shared" si="123"/>
        <v>0.15401249998247862</v>
      </c>
      <c r="F586" s="376">
        <f t="shared" si="124"/>
        <v>0.33905569989265216</v>
      </c>
      <c r="G586" s="316">
        <f t="shared" si="125"/>
        <v>0.63271611492137081</v>
      </c>
      <c r="H586" s="316">
        <f t="shared" si="126"/>
        <v>0.36728388507862919</v>
      </c>
      <c r="I586" s="316"/>
      <c r="J586" s="316">
        <f t="shared" si="127"/>
        <v>-5.3388563643558429E-2</v>
      </c>
      <c r="K586" s="316">
        <f t="shared" si="128"/>
        <v>0.47871115855430768</v>
      </c>
      <c r="L586" s="121"/>
      <c r="M586" s="325">
        <f t="shared" si="129"/>
        <v>18.678514331826385</v>
      </c>
      <c r="N586" s="283">
        <f t="shared" si="130"/>
        <v>13.024974252711473</v>
      </c>
      <c r="O586" s="378"/>
      <c r="P586" s="532">
        <f t="shared" si="131"/>
        <v>2.7621823721645455E-2</v>
      </c>
      <c r="Q586" s="520">
        <f t="shared" si="132"/>
        <v>-2.7621823721659666E-2</v>
      </c>
      <c r="R586" s="313"/>
      <c r="S586" s="256">
        <f t="shared" si="133"/>
        <v>18.678514331826385</v>
      </c>
      <c r="T586" s="256">
        <f t="shared" si="134"/>
        <v>13.024974252711473</v>
      </c>
      <c r="U586" s="364">
        <f t="shared" si="121"/>
        <v>55.499999996843002</v>
      </c>
    </row>
    <row r="587" spans="1:21" ht="11.25" x14ac:dyDescent="0.2">
      <c r="A587" s="234"/>
      <c r="B587" s="417">
        <v>55.599999996837298</v>
      </c>
      <c r="C587" s="130"/>
      <c r="D587" s="328">
        <f t="shared" si="122"/>
        <v>39.315137031735674</v>
      </c>
      <c r="E587" s="328">
        <f t="shared" si="123"/>
        <v>0.15456799998241538</v>
      </c>
      <c r="F587" s="376">
        <f t="shared" si="124"/>
        <v>0.33915235837652663</v>
      </c>
      <c r="G587" s="316">
        <f t="shared" si="125"/>
        <v>0.6327525215067874</v>
      </c>
      <c r="H587" s="316">
        <f t="shared" si="126"/>
        <v>0.3672474784932126</v>
      </c>
      <c r="I587" s="316"/>
      <c r="J587" s="316">
        <f t="shared" si="127"/>
        <v>-5.3999011940830122E-2</v>
      </c>
      <c r="K587" s="316">
        <f t="shared" si="128"/>
        <v>0.47846797572590555</v>
      </c>
      <c r="L587" s="121"/>
      <c r="M587" s="325">
        <f t="shared" si="129"/>
        <v>18.70613615554803</v>
      </c>
      <c r="N587" s="283">
        <f t="shared" si="130"/>
        <v>13.052596076433133</v>
      </c>
      <c r="O587" s="378"/>
      <c r="P587" s="532">
        <f t="shared" si="131"/>
        <v>2.7620913914184086E-2</v>
      </c>
      <c r="Q587" s="520">
        <f t="shared" si="132"/>
        <v>-2.7620913914176981E-2</v>
      </c>
      <c r="R587" s="313"/>
      <c r="S587" s="256">
        <f t="shared" si="133"/>
        <v>18.70613615554803</v>
      </c>
      <c r="T587" s="256">
        <f t="shared" si="134"/>
        <v>13.052596076433133</v>
      </c>
      <c r="U587" s="364">
        <f t="shared" si="121"/>
        <v>55.599999996837298</v>
      </c>
    </row>
    <row r="588" spans="1:21" ht="11.25" x14ac:dyDescent="0.2">
      <c r="A588" s="234"/>
      <c r="B588" s="417">
        <v>55.6999999968316</v>
      </c>
      <c r="C588" s="130"/>
      <c r="D588" s="328">
        <f t="shared" si="122"/>
        <v>39.385847709850303</v>
      </c>
      <c r="E588" s="328">
        <f t="shared" si="123"/>
        <v>0.15512449998235198</v>
      </c>
      <c r="F588" s="376">
        <f t="shared" si="124"/>
        <v>0.33924993928376423</v>
      </c>
      <c r="G588" s="316">
        <f t="shared" si="125"/>
        <v>0.63278927431396315</v>
      </c>
      <c r="H588" s="316">
        <f t="shared" si="126"/>
        <v>0.36721072568603685</v>
      </c>
      <c r="I588" s="316"/>
      <c r="J588" s="316">
        <f t="shared" si="127"/>
        <v>-5.4608537814738789E-2</v>
      </c>
      <c r="K588" s="316">
        <f t="shared" si="128"/>
        <v>0.47822516835893764</v>
      </c>
      <c r="L588" s="121"/>
      <c r="M588" s="325">
        <f t="shared" si="129"/>
        <v>18.733757069462214</v>
      </c>
      <c r="N588" s="283">
        <f t="shared" si="130"/>
        <v>13.08021699034731</v>
      </c>
      <c r="O588" s="378"/>
      <c r="P588" s="532">
        <f t="shared" si="131"/>
        <v>2.7619995255044216E-2</v>
      </c>
      <c r="Q588" s="520">
        <f t="shared" si="132"/>
        <v>-2.7619995255037111E-2</v>
      </c>
      <c r="R588" s="313"/>
      <c r="S588" s="256">
        <f t="shared" si="133"/>
        <v>18.733757069462214</v>
      </c>
      <c r="T588" s="256">
        <f t="shared" si="134"/>
        <v>13.08021699034731</v>
      </c>
      <c r="U588" s="364">
        <f t="shared" si="121"/>
        <v>55.6999999968316</v>
      </c>
    </row>
    <row r="589" spans="1:21" ht="11.25" x14ac:dyDescent="0.2">
      <c r="A589" s="234"/>
      <c r="B589" s="417">
        <v>55.799999996825903</v>
      </c>
      <c r="C589" s="130"/>
      <c r="D589" s="328">
        <f t="shared" si="122"/>
        <v>39.456558387964932</v>
      </c>
      <c r="E589" s="328">
        <f t="shared" si="123"/>
        <v>0.15568199998228852</v>
      </c>
      <c r="F589" s="376">
        <f t="shared" si="124"/>
        <v>0.33934843765509987</v>
      </c>
      <c r="G589" s="316">
        <f t="shared" si="125"/>
        <v>0.63282637144032905</v>
      </c>
      <c r="H589" s="316">
        <f t="shared" si="126"/>
        <v>0.36717362855967095</v>
      </c>
      <c r="I589" s="316"/>
      <c r="J589" s="316">
        <f t="shared" si="127"/>
        <v>-5.5217146224549485E-2</v>
      </c>
      <c r="K589" s="316">
        <f t="shared" si="128"/>
        <v>0.47798273453141243</v>
      </c>
      <c r="L589" s="121"/>
      <c r="M589" s="325">
        <f t="shared" si="129"/>
        <v>18.761377064717259</v>
      </c>
      <c r="N589" s="283">
        <f t="shared" si="130"/>
        <v>13.107836985602347</v>
      </c>
      <c r="O589" s="378"/>
      <c r="P589" s="532">
        <f t="shared" si="131"/>
        <v>2.7619067783874129E-2</v>
      </c>
      <c r="Q589" s="520">
        <f t="shared" si="132"/>
        <v>-2.761906778388834E-2</v>
      </c>
      <c r="R589" s="313"/>
      <c r="S589" s="256">
        <f t="shared" si="133"/>
        <v>18.761377064717259</v>
      </c>
      <c r="T589" s="256">
        <f t="shared" si="134"/>
        <v>13.107836985602347</v>
      </c>
      <c r="U589" s="364">
        <f t="shared" si="121"/>
        <v>55.799999996825903</v>
      </c>
    </row>
    <row r="590" spans="1:21" ht="11.25" x14ac:dyDescent="0.2">
      <c r="A590" s="234"/>
      <c r="B590" s="417">
        <v>55.899999996820199</v>
      </c>
      <c r="C590" s="130"/>
      <c r="D590" s="328">
        <f t="shared" si="122"/>
        <v>39.527269066079548</v>
      </c>
      <c r="E590" s="328">
        <f t="shared" si="123"/>
        <v>0.15624049998222495</v>
      </c>
      <c r="F590" s="376">
        <f t="shared" si="124"/>
        <v>0.33944784856675497</v>
      </c>
      <c r="G590" s="316">
        <f t="shared" si="125"/>
        <v>0.63286381099658862</v>
      </c>
      <c r="H590" s="316">
        <f t="shared" si="126"/>
        <v>0.36713618900341138</v>
      </c>
      <c r="I590" s="316"/>
      <c r="J590" s="316">
        <f t="shared" si="127"/>
        <v>-5.5824842094040483E-2</v>
      </c>
      <c r="K590" s="316">
        <f t="shared" si="128"/>
        <v>0.47774067233497108</v>
      </c>
      <c r="L590" s="121"/>
      <c r="M590" s="325">
        <f t="shared" si="129"/>
        <v>18.788996132501133</v>
      </c>
      <c r="N590" s="283">
        <f t="shared" si="130"/>
        <v>13.135456053386235</v>
      </c>
      <c r="O590" s="378"/>
      <c r="P590" s="532">
        <f t="shared" si="131"/>
        <v>2.761813154015158E-2</v>
      </c>
      <c r="Q590" s="520">
        <f t="shared" si="132"/>
        <v>-2.761813154015158E-2</v>
      </c>
      <c r="R590" s="313"/>
      <c r="S590" s="256">
        <f t="shared" si="133"/>
        <v>18.788996132501133</v>
      </c>
      <c r="T590" s="256">
        <f t="shared" si="134"/>
        <v>13.135456053386235</v>
      </c>
      <c r="U590" s="364">
        <f t="shared" si="121"/>
        <v>55.899999996820199</v>
      </c>
    </row>
    <row r="591" spans="1:21" ht="11.25" x14ac:dyDescent="0.2">
      <c r="A591" s="234"/>
      <c r="B591" s="417">
        <v>55.999999996814502</v>
      </c>
      <c r="C591" s="130"/>
      <c r="D591" s="328">
        <f t="shared" si="122"/>
        <v>39.597979744194177</v>
      </c>
      <c r="E591" s="328">
        <f t="shared" si="123"/>
        <v>0.15679999998216118</v>
      </c>
      <c r="F591" s="376">
        <f t="shared" si="124"/>
        <v>0.3395481671301202</v>
      </c>
      <c r="G591" s="316">
        <f t="shared" si="125"/>
        <v>0.63290159110660205</v>
      </c>
      <c r="H591" s="316">
        <f t="shared" si="126"/>
        <v>0.36709840889339795</v>
      </c>
      <c r="I591" s="316"/>
      <c r="J591" s="316">
        <f t="shared" si="127"/>
        <v>-5.6431630311821579E-2</v>
      </c>
      <c r="K591" s="316">
        <f t="shared" si="128"/>
        <v>0.47749897987476797</v>
      </c>
      <c r="L591" s="121"/>
      <c r="M591" s="325">
        <f t="shared" si="129"/>
        <v>18.816614264041284</v>
      </c>
      <c r="N591" s="283">
        <f t="shared" si="130"/>
        <v>13.163074184926387</v>
      </c>
      <c r="O591" s="378"/>
      <c r="P591" s="532">
        <f t="shared" si="131"/>
        <v>2.7617186562871154E-2</v>
      </c>
      <c r="Q591" s="520">
        <f t="shared" si="132"/>
        <v>-2.7617186562864049E-2</v>
      </c>
      <c r="R591" s="313"/>
      <c r="S591" s="256">
        <f t="shared" si="133"/>
        <v>18.816614264041284</v>
      </c>
      <c r="T591" s="256">
        <f t="shared" si="134"/>
        <v>13.163074184926387</v>
      </c>
      <c r="U591" s="364">
        <f t="shared" si="121"/>
        <v>55.999999996814502</v>
      </c>
    </row>
    <row r="592" spans="1:21" ht="11.25" x14ac:dyDescent="0.2">
      <c r="A592" s="234"/>
      <c r="B592" s="417">
        <v>56.099999996808798</v>
      </c>
      <c r="C592" s="130"/>
      <c r="D592" s="328">
        <f t="shared" si="122"/>
        <v>39.668690422308799</v>
      </c>
      <c r="E592" s="328">
        <f t="shared" si="123"/>
        <v>0.15736049998209739</v>
      </c>
      <c r="F592" s="376">
        <f t="shared" si="124"/>
        <v>0.33964938849144366</v>
      </c>
      <c r="G592" s="316">
        <f t="shared" si="125"/>
        <v>0.63293970990727177</v>
      </c>
      <c r="H592" s="316">
        <f t="shared" si="126"/>
        <v>0.36706029009272823</v>
      </c>
      <c r="I592" s="316"/>
      <c r="J592" s="316">
        <f t="shared" si="127"/>
        <v>-5.7037515731644339E-2</v>
      </c>
      <c r="K592" s="316">
        <f t="shared" si="128"/>
        <v>0.47725765526935376</v>
      </c>
      <c r="L592" s="121"/>
      <c r="M592" s="325">
        <f t="shared" si="129"/>
        <v>18.844231450604155</v>
      </c>
      <c r="N592" s="283">
        <f t="shared" si="130"/>
        <v>13.190691371489251</v>
      </c>
      <c r="O592" s="378"/>
      <c r="P592" s="532">
        <f t="shared" si="131"/>
        <v>2.7616232890792958E-2</v>
      </c>
      <c r="Q592" s="520">
        <f t="shared" si="132"/>
        <v>-2.7616232890792958E-2</v>
      </c>
      <c r="R592" s="313"/>
      <c r="S592" s="256">
        <f t="shared" si="133"/>
        <v>18.844231450604155</v>
      </c>
      <c r="T592" s="256">
        <f t="shared" si="134"/>
        <v>13.190691371489251</v>
      </c>
      <c r="U592" s="364">
        <f t="shared" si="121"/>
        <v>56.099999996808798</v>
      </c>
    </row>
    <row r="593" spans="1:21" ht="11.25" x14ac:dyDescent="0.2">
      <c r="A593" s="234"/>
      <c r="B593" s="417">
        <v>56.199999996803101</v>
      </c>
      <c r="C593" s="130"/>
      <c r="D593" s="328">
        <f t="shared" si="122"/>
        <v>39.739401100423422</v>
      </c>
      <c r="E593" s="328">
        <f t="shared" si="123"/>
        <v>0.15792199998203341</v>
      </c>
      <c r="F593" s="376">
        <f t="shared" si="124"/>
        <v>0.3397515078315187</v>
      </c>
      <c r="G593" s="316">
        <f t="shared" si="125"/>
        <v>0.63297816554842834</v>
      </c>
      <c r="H593" s="316">
        <f t="shared" si="126"/>
        <v>0.36702183445157166</v>
      </c>
      <c r="I593" s="316"/>
      <c r="J593" s="316">
        <f t="shared" si="127"/>
        <v>-5.764250317271552E-2</v>
      </c>
      <c r="K593" s="316">
        <f t="shared" si="128"/>
        <v>0.47701669665055735</v>
      </c>
      <c r="L593" s="121"/>
      <c r="M593" s="325">
        <f t="shared" si="129"/>
        <v>18.871847683494948</v>
      </c>
      <c r="N593" s="283">
        <f t="shared" si="130"/>
        <v>13.218307604380044</v>
      </c>
      <c r="O593" s="378"/>
      <c r="P593" s="532">
        <f t="shared" si="131"/>
        <v>2.7615270562215244E-2</v>
      </c>
      <c r="Q593" s="520">
        <f t="shared" si="132"/>
        <v>-2.7615270562222349E-2</v>
      </c>
      <c r="R593" s="313"/>
      <c r="S593" s="256">
        <f t="shared" si="133"/>
        <v>18.871847683494948</v>
      </c>
      <c r="T593" s="256">
        <f t="shared" si="134"/>
        <v>13.218307604380044</v>
      </c>
      <c r="U593" s="364">
        <f t="shared" si="121"/>
        <v>56.199999996803101</v>
      </c>
    </row>
    <row r="594" spans="1:21" ht="11.25" x14ac:dyDescent="0.2">
      <c r="A594" s="234"/>
      <c r="B594" s="417">
        <v>56.299999996797403</v>
      </c>
      <c r="C594" s="130"/>
      <c r="D594" s="328">
        <f t="shared" si="122"/>
        <v>39.810111778538051</v>
      </c>
      <c r="E594" s="328">
        <f t="shared" si="123"/>
        <v>0.15848449998196937</v>
      </c>
      <c r="F594" s="376">
        <f t="shared" si="124"/>
        <v>0.33985452036537889</v>
      </c>
      <c r="G594" s="316">
        <f t="shared" si="125"/>
        <v>0.63301695619271792</v>
      </c>
      <c r="H594" s="316">
        <f t="shared" si="126"/>
        <v>0.36698304380728208</v>
      </c>
      <c r="I594" s="316"/>
      <c r="J594" s="316">
        <f t="shared" si="127"/>
        <v>-5.82465974200016E-2</v>
      </c>
      <c r="K594" s="316">
        <f t="shared" si="128"/>
        <v>0.47677610216337135</v>
      </c>
      <c r="L594" s="121"/>
      <c r="M594" s="325">
        <f t="shared" si="129"/>
        <v>18.899462954057164</v>
      </c>
      <c r="N594" s="283">
        <f t="shared" si="130"/>
        <v>13.245922874942266</v>
      </c>
      <c r="O594" s="378"/>
      <c r="P594" s="532">
        <f t="shared" si="131"/>
        <v>2.7614299615287052E-2</v>
      </c>
      <c r="Q594" s="520">
        <f t="shared" si="132"/>
        <v>-2.7614299615279947E-2</v>
      </c>
      <c r="R594" s="313"/>
      <c r="S594" s="256">
        <f t="shared" si="133"/>
        <v>18.899462954057164</v>
      </c>
      <c r="T594" s="256">
        <f t="shared" si="134"/>
        <v>13.245922874942266</v>
      </c>
      <c r="U594" s="364">
        <f t="shared" si="121"/>
        <v>56.299999996797403</v>
      </c>
    </row>
    <row r="595" spans="1:21" ht="11.25" x14ac:dyDescent="0.2">
      <c r="A595" s="234"/>
      <c r="B595" s="417">
        <v>56.399999996791699</v>
      </c>
      <c r="C595" s="130"/>
      <c r="D595" s="328">
        <f t="shared" si="122"/>
        <v>39.880822456652673</v>
      </c>
      <c r="E595" s="328">
        <f t="shared" si="123"/>
        <v>0.15904799998190516</v>
      </c>
      <c r="F595" s="376">
        <f t="shared" si="124"/>
        <v>0.33995842134199333</v>
      </c>
      <c r="G595" s="316">
        <f t="shared" si="125"/>
        <v>0.63305608001549163</v>
      </c>
      <c r="H595" s="316">
        <f t="shared" si="126"/>
        <v>0.36694391998450837</v>
      </c>
      <c r="I595" s="316"/>
      <c r="J595" s="316">
        <f t="shared" si="127"/>
        <v>-5.8849803224533426E-2</v>
      </c>
      <c r="K595" s="316">
        <f t="shared" si="128"/>
        <v>0.47653586996583719</v>
      </c>
      <c r="L595" s="121"/>
      <c r="M595" s="325">
        <f t="shared" si="129"/>
        <v>18.927077253672451</v>
      </c>
      <c r="N595" s="283">
        <f t="shared" si="130"/>
        <v>13.273537174557546</v>
      </c>
      <c r="O595" s="378"/>
      <c r="P595" s="532">
        <f t="shared" si="131"/>
        <v>2.7613320087645832E-2</v>
      </c>
      <c r="Q595" s="520">
        <f t="shared" si="132"/>
        <v>-2.7613320087638726E-2</v>
      </c>
      <c r="R595" s="313"/>
      <c r="S595" s="256">
        <f t="shared" si="133"/>
        <v>18.927077253672451</v>
      </c>
      <c r="T595" s="256">
        <f t="shared" si="134"/>
        <v>13.273537174557546</v>
      </c>
      <c r="U595" s="364">
        <f t="shared" si="121"/>
        <v>56.399999996791699</v>
      </c>
    </row>
    <row r="596" spans="1:21" ht="11.25" x14ac:dyDescent="0.2">
      <c r="A596" s="234"/>
      <c r="B596" s="417">
        <v>56.499999996786002</v>
      </c>
      <c r="C596" s="130"/>
      <c r="D596" s="328">
        <f t="shared" si="122"/>
        <v>39.951533134767296</v>
      </c>
      <c r="E596" s="328">
        <f t="shared" si="123"/>
        <v>0.15961249998184091</v>
      </c>
      <c r="F596" s="376">
        <f t="shared" si="124"/>
        <v>0.340063206043967</v>
      </c>
      <c r="G596" s="316">
        <f t="shared" si="125"/>
        <v>0.63309553520469464</v>
      </c>
      <c r="H596" s="316">
        <f t="shared" si="126"/>
        <v>0.36690446479530536</v>
      </c>
      <c r="I596" s="316"/>
      <c r="J596" s="316">
        <f t="shared" si="127"/>
        <v>-5.9452125303705972E-2</v>
      </c>
      <c r="K596" s="316">
        <f t="shared" si="128"/>
        <v>0.4762959982289322</v>
      </c>
      <c r="L596" s="121"/>
      <c r="M596" s="325">
        <f t="shared" si="129"/>
        <v>18.954690573760097</v>
      </c>
      <c r="N596" s="283">
        <f t="shared" si="130"/>
        <v>13.301150494645185</v>
      </c>
      <c r="O596" s="378"/>
      <c r="P596" s="532">
        <f t="shared" si="131"/>
        <v>2.7612332016772712E-2</v>
      </c>
      <c r="Q596" s="520">
        <f t="shared" si="132"/>
        <v>-2.7612332016786922E-2</v>
      </c>
      <c r="R596" s="313"/>
      <c r="S596" s="256">
        <f t="shared" si="133"/>
        <v>18.954690573760097</v>
      </c>
      <c r="T596" s="256">
        <f t="shared" si="134"/>
        <v>13.301150494645185</v>
      </c>
      <c r="U596" s="364">
        <f t="shared" si="121"/>
        <v>56.499999996786002</v>
      </c>
    </row>
    <row r="597" spans="1:21" ht="11.25" x14ac:dyDescent="0.2">
      <c r="A597" s="234"/>
      <c r="B597" s="417">
        <v>56.599999996780298</v>
      </c>
      <c r="C597" s="130"/>
      <c r="D597" s="328">
        <f t="shared" si="122"/>
        <v>40.022243812881918</v>
      </c>
      <c r="E597" s="328">
        <f t="shared" si="123"/>
        <v>0.16017799998177645</v>
      </c>
      <c r="F597" s="376">
        <f t="shared" si="124"/>
        <v>0.34016886978724309</v>
      </c>
      <c r="G597" s="316">
        <f t="shared" si="125"/>
        <v>0.63313531996075767</v>
      </c>
      <c r="H597" s="316">
        <f t="shared" si="126"/>
        <v>0.36686468003924233</v>
      </c>
      <c r="I597" s="316"/>
      <c r="J597" s="316">
        <f t="shared" si="127"/>
        <v>-6.0053568341576102E-2</v>
      </c>
      <c r="K597" s="316">
        <f t="shared" si="128"/>
        <v>0.47605648513645732</v>
      </c>
      <c r="L597" s="121"/>
      <c r="M597" s="325">
        <f t="shared" si="129"/>
        <v>18.982302905776869</v>
      </c>
      <c r="N597" s="283">
        <f t="shared" si="130"/>
        <v>13.328762826661972</v>
      </c>
      <c r="O597" s="378"/>
      <c r="P597" s="532">
        <f t="shared" si="131"/>
        <v>2.7611335439701179E-2</v>
      </c>
      <c r="Q597" s="520">
        <f t="shared" si="132"/>
        <v>-2.7611335439701179E-2</v>
      </c>
      <c r="R597" s="313"/>
      <c r="S597" s="256">
        <f t="shared" si="133"/>
        <v>18.982302905776869</v>
      </c>
      <c r="T597" s="256">
        <f t="shared" si="134"/>
        <v>13.328762826661972</v>
      </c>
      <c r="U597" s="364">
        <f t="shared" si="121"/>
        <v>56.599999996780298</v>
      </c>
    </row>
    <row r="598" spans="1:21" ht="11.25" x14ac:dyDescent="0.2">
      <c r="A598" s="234"/>
      <c r="B598" s="417">
        <v>56.699999996774601</v>
      </c>
      <c r="C598" s="130"/>
      <c r="D598" s="328">
        <f t="shared" si="122"/>
        <v>40.092954490996547</v>
      </c>
      <c r="E598" s="328">
        <f t="shared" si="123"/>
        <v>0.16074449998171197</v>
      </c>
      <c r="F598" s="376">
        <f t="shared" si="124"/>
        <v>0.34027540792080946</v>
      </c>
      <c r="G598" s="316">
        <f t="shared" si="125"/>
        <v>0.63317543249648889</v>
      </c>
      <c r="H598" s="316">
        <f t="shared" si="126"/>
        <v>0.36682456750351111</v>
      </c>
      <c r="I598" s="316"/>
      <c r="J598" s="316">
        <f t="shared" si="127"/>
        <v>-6.0654136989156004E-2</v>
      </c>
      <c r="K598" s="316">
        <f t="shared" si="128"/>
        <v>0.47581732888492656</v>
      </c>
      <c r="L598" s="121"/>
      <c r="M598" s="325">
        <f t="shared" si="129"/>
        <v>19.00991424121657</v>
      </c>
      <c r="N598" s="283">
        <f t="shared" si="130"/>
        <v>13.356374162101673</v>
      </c>
      <c r="O598" s="378"/>
      <c r="P598" s="532">
        <f t="shared" si="131"/>
        <v>2.7610330393223137E-2</v>
      </c>
      <c r="Q598" s="520">
        <f t="shared" si="132"/>
        <v>-2.7610330393216032E-2</v>
      </c>
      <c r="R598" s="313"/>
      <c r="S598" s="256">
        <f t="shared" si="133"/>
        <v>19.00991424121657</v>
      </c>
      <c r="T598" s="256">
        <f t="shared" si="134"/>
        <v>13.356374162101673</v>
      </c>
      <c r="U598" s="364">
        <f t="shared" si="121"/>
        <v>56.699999996774601</v>
      </c>
    </row>
    <row r="599" spans="1:21" ht="11.25" x14ac:dyDescent="0.2">
      <c r="A599" s="234"/>
      <c r="B599" s="417">
        <v>56.799999996768904</v>
      </c>
      <c r="C599" s="130"/>
      <c r="D599" s="328">
        <f t="shared" si="122"/>
        <v>40.163665169111169</v>
      </c>
      <c r="E599" s="328">
        <f t="shared" si="123"/>
        <v>0.16131199998164736</v>
      </c>
      <c r="F599" s="376">
        <f t="shared" si="124"/>
        <v>0.34038281582640761</v>
      </c>
      <c r="G599" s="316">
        <f t="shared" si="125"/>
        <v>0.6332158710369673</v>
      </c>
      <c r="H599" s="316">
        <f t="shared" si="126"/>
        <v>0.3667841289630327</v>
      </c>
      <c r="I599" s="316"/>
      <c r="J599" s="316">
        <f t="shared" si="127"/>
        <v>-6.1253835864704065E-2</v>
      </c>
      <c r="K599" s="316">
        <f t="shared" si="128"/>
        <v>0.47557852768345732</v>
      </c>
      <c r="L599" s="121"/>
      <c r="M599" s="325">
        <f t="shared" si="129"/>
        <v>19.037524571609794</v>
      </c>
      <c r="N599" s="283">
        <f t="shared" si="130"/>
        <v>13.383984492494889</v>
      </c>
      <c r="O599" s="378"/>
      <c r="P599" s="532">
        <f t="shared" si="131"/>
        <v>2.7609316913768112E-2</v>
      </c>
      <c r="Q599" s="520">
        <f t="shared" si="132"/>
        <v>-2.7609316913768112E-2</v>
      </c>
      <c r="R599" s="313"/>
      <c r="S599" s="256">
        <f t="shared" si="133"/>
        <v>19.037524571609794</v>
      </c>
      <c r="T599" s="256">
        <f t="shared" si="134"/>
        <v>13.383984492494889</v>
      </c>
      <c r="U599" s="364">
        <f t="shared" si="121"/>
        <v>56.799999996768904</v>
      </c>
    </row>
    <row r="600" spans="1:21" ht="11.25" x14ac:dyDescent="0.2">
      <c r="A600" s="234"/>
      <c r="B600" s="417">
        <v>56.899999996763199</v>
      </c>
      <c r="C600" s="130"/>
      <c r="D600" s="328">
        <f t="shared" si="122"/>
        <v>40.234375847225792</v>
      </c>
      <c r="E600" s="328">
        <f t="shared" si="123"/>
        <v>0.16188049998158258</v>
      </c>
      <c r="F600" s="376">
        <f t="shared" si="124"/>
        <v>0.34049108891824459</v>
      </c>
      <c r="G600" s="316">
        <f t="shared" si="125"/>
        <v>0.63325663381943698</v>
      </c>
      <c r="H600" s="316">
        <f t="shared" si="126"/>
        <v>0.36674336618056302</v>
      </c>
      <c r="I600" s="316"/>
      <c r="J600" s="316">
        <f t="shared" si="127"/>
        <v>-6.1852669554013306E-2</v>
      </c>
      <c r="K600" s="316">
        <f t="shared" si="128"/>
        <v>0.47534007975366149</v>
      </c>
      <c r="L600" s="121"/>
      <c r="M600" s="325">
        <f t="shared" si="129"/>
        <v>19.065133888523562</v>
      </c>
      <c r="N600" s="283">
        <f t="shared" si="130"/>
        <v>13.411593809408657</v>
      </c>
      <c r="O600" s="378"/>
      <c r="P600" s="532">
        <f t="shared" si="131"/>
        <v>2.7608295037509833E-2</v>
      </c>
      <c r="Q600" s="520">
        <f t="shared" si="132"/>
        <v>-2.7608295037509833E-2</v>
      </c>
      <c r="R600" s="313"/>
      <c r="S600" s="256">
        <f t="shared" si="133"/>
        <v>19.065133888523562</v>
      </c>
      <c r="T600" s="256">
        <f t="shared" si="134"/>
        <v>13.411593809408657</v>
      </c>
      <c r="U600" s="364">
        <f t="shared" si="121"/>
        <v>56.899999996763199</v>
      </c>
    </row>
    <row r="601" spans="1:21" ht="11.25" x14ac:dyDescent="0.2">
      <c r="A601" s="234"/>
      <c r="B601" s="417">
        <v>56.999999996757502</v>
      </c>
      <c r="C601" s="130"/>
      <c r="D601" s="328">
        <f t="shared" si="122"/>
        <v>40.305086525340421</v>
      </c>
      <c r="E601" s="328">
        <f t="shared" si="123"/>
        <v>0.16244999998151774</v>
      </c>
      <c r="F601" s="376">
        <f t="shared" si="124"/>
        <v>0.34060022264270873</v>
      </c>
      <c r="G601" s="316">
        <f t="shared" si="125"/>
        <v>0.63329771909320254</v>
      </c>
      <c r="H601" s="316">
        <f t="shared" si="126"/>
        <v>0.36670228090679746</v>
      </c>
      <c r="I601" s="316"/>
      <c r="J601" s="316">
        <f t="shared" si="127"/>
        <v>-6.2450642610695495E-2</v>
      </c>
      <c r="K601" s="316">
        <f t="shared" si="128"/>
        <v>0.4751019833295384</v>
      </c>
      <c r="L601" s="121"/>
      <c r="M601" s="325">
        <f t="shared" si="129"/>
        <v>19.092742183561072</v>
      </c>
      <c r="N601" s="283">
        <f t="shared" si="130"/>
        <v>13.439202104446167</v>
      </c>
      <c r="O601" s="378"/>
      <c r="P601" s="532">
        <f t="shared" si="131"/>
        <v>2.7607264800280973E-2</v>
      </c>
      <c r="Q601" s="520">
        <f t="shared" si="132"/>
        <v>-2.7607264800280973E-2</v>
      </c>
      <c r="R601" s="313"/>
      <c r="S601" s="256">
        <f t="shared" si="133"/>
        <v>19.092742183561072</v>
      </c>
      <c r="T601" s="256">
        <f t="shared" si="134"/>
        <v>13.439202104446167</v>
      </c>
      <c r="U601" s="364">
        <f t="shared" si="121"/>
        <v>56.999999996757502</v>
      </c>
    </row>
    <row r="602" spans="1:21" ht="11.25" x14ac:dyDescent="0.2">
      <c r="A602" s="234"/>
      <c r="B602" s="417">
        <v>57.099999996751798</v>
      </c>
      <c r="C602" s="130"/>
      <c r="D602" s="328">
        <f t="shared" si="122"/>
        <v>40.375797203455043</v>
      </c>
      <c r="E602" s="328">
        <f t="shared" si="123"/>
        <v>0.16302049998145274</v>
      </c>
      <c r="F602" s="376">
        <f t="shared" si="124"/>
        <v>0.34071021247808747</v>
      </c>
      <c r="G602" s="316">
        <f t="shared" si="125"/>
        <v>0.63333912511952573</v>
      </c>
      <c r="H602" s="316">
        <f t="shared" si="126"/>
        <v>0.36666087488047427</v>
      </c>
      <c r="I602" s="316"/>
      <c r="J602" s="316">
        <f t="shared" si="127"/>
        <v>-6.3047759556462968E-2</v>
      </c>
      <c r="K602" s="316">
        <f t="shared" si="128"/>
        <v>0.47486423665736832</v>
      </c>
      <c r="L602" s="121"/>
      <c r="M602" s="325">
        <f t="shared" si="129"/>
        <v>19.120349448361353</v>
      </c>
      <c r="N602" s="283">
        <f t="shared" si="130"/>
        <v>13.466809369246448</v>
      </c>
      <c r="O602" s="378"/>
      <c r="P602" s="532">
        <f t="shared" si="131"/>
        <v>2.7606226237601561E-2</v>
      </c>
      <c r="Q602" s="520">
        <f t="shared" si="132"/>
        <v>-2.7606226237594456E-2</v>
      </c>
      <c r="R602" s="313"/>
      <c r="S602" s="256">
        <f t="shared" si="133"/>
        <v>19.120349448361353</v>
      </c>
      <c r="T602" s="256">
        <f t="shared" si="134"/>
        <v>13.466809369246448</v>
      </c>
      <c r="U602" s="364">
        <f t="shared" si="121"/>
        <v>57.099999996751798</v>
      </c>
    </row>
    <row r="603" spans="1:21" ht="11.25" x14ac:dyDescent="0.2">
      <c r="A603" s="234"/>
      <c r="B603" s="417">
        <v>57.199999996746101</v>
      </c>
      <c r="C603" s="130"/>
      <c r="D603" s="328">
        <f t="shared" si="122"/>
        <v>40.446507881569666</v>
      </c>
      <c r="E603" s="328">
        <f t="shared" si="123"/>
        <v>0.16359199998138768</v>
      </c>
      <c r="F603" s="376">
        <f t="shared" si="124"/>
        <v>0.34082105393428863</v>
      </c>
      <c r="G603" s="316">
        <f t="shared" si="125"/>
        <v>0.63338085017152268</v>
      </c>
      <c r="H603" s="316">
        <f t="shared" si="126"/>
        <v>0.36661914982847732</v>
      </c>
      <c r="I603" s="316"/>
      <c r="J603" s="316">
        <f t="shared" si="127"/>
        <v>-6.3644024881408023E-2</v>
      </c>
      <c r="K603" s="316">
        <f t="shared" si="128"/>
        <v>0.47462683799560712</v>
      </c>
      <c r="L603" s="121"/>
      <c r="M603" s="325">
        <f t="shared" si="129"/>
        <v>19.147955674598954</v>
      </c>
      <c r="N603" s="283">
        <f t="shared" si="130"/>
        <v>13.494415595484043</v>
      </c>
      <c r="O603" s="378"/>
      <c r="P603" s="532">
        <f t="shared" si="131"/>
        <v>2.7605179384750045E-2</v>
      </c>
      <c r="Q603" s="520">
        <f t="shared" si="132"/>
        <v>-2.7605179384750045E-2</v>
      </c>
      <c r="R603" s="313"/>
      <c r="S603" s="256">
        <f t="shared" si="133"/>
        <v>19.147955674598954</v>
      </c>
      <c r="T603" s="256">
        <f t="shared" si="134"/>
        <v>13.494415595484043</v>
      </c>
      <c r="U603" s="364">
        <f t="shared" si="121"/>
        <v>57.199999996746101</v>
      </c>
    </row>
    <row r="604" spans="1:21" ht="11.25" x14ac:dyDescent="0.2">
      <c r="A604" s="234"/>
      <c r="B604" s="417">
        <v>57.299999996740397</v>
      </c>
      <c r="C604" s="130"/>
      <c r="D604" s="328">
        <f t="shared" si="122"/>
        <v>40.517218559684288</v>
      </c>
      <c r="E604" s="328">
        <f t="shared" si="123"/>
        <v>0.16416449998132243</v>
      </c>
      <c r="F604" s="376">
        <f t="shared" si="124"/>
        <v>0.34093274255256428</v>
      </c>
      <c r="G604" s="316">
        <f t="shared" si="125"/>
        <v>0.63342289253406303</v>
      </c>
      <c r="H604" s="316">
        <f t="shared" si="126"/>
        <v>0.36657710746593697</v>
      </c>
      <c r="I604" s="316"/>
      <c r="J604" s="316">
        <f t="shared" si="127"/>
        <v>-6.4239443044278588E-2</v>
      </c>
      <c r="K604" s="316">
        <f t="shared" si="128"/>
        <v>0.47438978561478201</v>
      </c>
      <c r="L604" s="121"/>
      <c r="M604" s="325">
        <f t="shared" si="129"/>
        <v>19.175560853983704</v>
      </c>
      <c r="N604" s="283">
        <f t="shared" si="130"/>
        <v>13.522020774868793</v>
      </c>
      <c r="O604" s="378"/>
      <c r="P604" s="532">
        <f t="shared" si="131"/>
        <v>2.7604124276635389E-2</v>
      </c>
      <c r="Q604" s="520">
        <f t="shared" si="132"/>
        <v>-2.76041242766496E-2</v>
      </c>
      <c r="R604" s="313"/>
      <c r="S604" s="256">
        <f t="shared" si="133"/>
        <v>19.175560853983704</v>
      </c>
      <c r="T604" s="256">
        <f t="shared" si="134"/>
        <v>13.522020774868793</v>
      </c>
      <c r="U604" s="364">
        <f t="shared" si="121"/>
        <v>57.299999996740397</v>
      </c>
    </row>
    <row r="605" spans="1:21" ht="11.25" x14ac:dyDescent="0.2">
      <c r="A605" s="234"/>
      <c r="B605" s="417">
        <v>57.399999996734699</v>
      </c>
      <c r="C605" s="130"/>
      <c r="D605" s="328">
        <f t="shared" si="122"/>
        <v>40.587929237798917</v>
      </c>
      <c r="E605" s="328">
        <f t="shared" si="123"/>
        <v>0.16473799998125715</v>
      </c>
      <c r="F605" s="376">
        <f t="shared" si="124"/>
        <v>0.3410452739052382</v>
      </c>
      <c r="G605" s="316">
        <f t="shared" si="125"/>
        <v>0.63346525050366898</v>
      </c>
      <c r="H605" s="316">
        <f t="shared" si="126"/>
        <v>0.36653474949633102</v>
      </c>
      <c r="I605" s="316"/>
      <c r="J605" s="316">
        <f t="shared" si="127"/>
        <v>-6.4834018472750998E-2</v>
      </c>
      <c r="K605" s="316">
        <f t="shared" si="128"/>
        <v>0.47415307779738874</v>
      </c>
      <c r="L605" s="121"/>
      <c r="M605" s="325">
        <f t="shared" si="129"/>
        <v>19.20316497826034</v>
      </c>
      <c r="N605" s="283">
        <f t="shared" si="130"/>
        <v>13.549624899145442</v>
      </c>
      <c r="O605" s="378"/>
      <c r="P605" s="532">
        <f t="shared" si="131"/>
        <v>2.7603060947896552E-2</v>
      </c>
      <c r="Q605" s="520">
        <f t="shared" si="132"/>
        <v>-2.7603060947882341E-2</v>
      </c>
      <c r="R605" s="313"/>
      <c r="S605" s="256">
        <f t="shared" si="133"/>
        <v>19.20316497826034</v>
      </c>
      <c r="T605" s="256">
        <f t="shared" si="134"/>
        <v>13.549624899145442</v>
      </c>
      <c r="U605" s="364">
        <f t="shared" si="121"/>
        <v>57.399999996734699</v>
      </c>
    </row>
    <row r="606" spans="1:21" ht="11.25" x14ac:dyDescent="0.2">
      <c r="A606" s="234"/>
      <c r="B606" s="417">
        <v>57.499999996729002</v>
      </c>
      <c r="C606" s="130"/>
      <c r="D606" s="328">
        <f t="shared" si="122"/>
        <v>40.65863991591354</v>
      </c>
      <c r="E606" s="328">
        <f t="shared" si="123"/>
        <v>0.16531249998119177</v>
      </c>
      <c r="F606" s="376">
        <f t="shared" si="124"/>
        <v>0.34115864359543535</v>
      </c>
      <c r="G606" s="316">
        <f t="shared" si="125"/>
        <v>0.63350792238841658</v>
      </c>
      <c r="H606" s="316">
        <f t="shared" si="126"/>
        <v>0.36649207761158342</v>
      </c>
      <c r="I606" s="316"/>
      <c r="J606" s="316">
        <f t="shared" si="127"/>
        <v>-6.5427755563700063E-2</v>
      </c>
      <c r="K606" s="316">
        <f t="shared" si="128"/>
        <v>0.47391671283778947</v>
      </c>
      <c r="L606" s="121"/>
      <c r="M606" s="325">
        <f t="shared" si="129"/>
        <v>19.230768039208236</v>
      </c>
      <c r="N606" s="283">
        <f t="shared" si="130"/>
        <v>13.577227960093325</v>
      </c>
      <c r="O606" s="378"/>
      <c r="P606" s="532">
        <f t="shared" si="131"/>
        <v>2.7601989432959328E-2</v>
      </c>
      <c r="Q606" s="520">
        <f t="shared" si="132"/>
        <v>-2.7601989432966434E-2</v>
      </c>
      <c r="R606" s="313"/>
      <c r="S606" s="256">
        <f t="shared" si="133"/>
        <v>19.230768039208236</v>
      </c>
      <c r="T606" s="256">
        <f t="shared" si="134"/>
        <v>13.577227960093325</v>
      </c>
      <c r="U606" s="364">
        <f t="shared" si="121"/>
        <v>57.499999996729002</v>
      </c>
    </row>
    <row r="607" spans="1:21" ht="11.25" x14ac:dyDescent="0.2">
      <c r="A607" s="234"/>
      <c r="B607" s="417">
        <v>57.599999996723298</v>
      </c>
      <c r="C607" s="130"/>
      <c r="D607" s="328">
        <f t="shared" si="122"/>
        <v>40.729350594028162</v>
      </c>
      <c r="E607" s="328">
        <f t="shared" si="123"/>
        <v>0.16588799998112619</v>
      </c>
      <c r="F607" s="376">
        <f t="shared" si="124"/>
        <v>0.34127284725681428</v>
      </c>
      <c r="G607" s="316">
        <f t="shared" si="125"/>
        <v>0.63355090650783685</v>
      </c>
      <c r="H607" s="316">
        <f t="shared" si="126"/>
        <v>0.36644909349216315</v>
      </c>
      <c r="I607" s="316"/>
      <c r="J607" s="316">
        <f t="shared" si="127"/>
        <v>-6.6020658683467348E-2</v>
      </c>
      <c r="K607" s="316">
        <f t="shared" si="128"/>
        <v>0.47368068904211125</v>
      </c>
      <c r="L607" s="121"/>
      <c r="M607" s="325">
        <f t="shared" si="129"/>
        <v>19.258370028641195</v>
      </c>
      <c r="N607" s="283">
        <f t="shared" si="130"/>
        <v>13.604829949526291</v>
      </c>
      <c r="O607" s="378"/>
      <c r="P607" s="532">
        <f t="shared" si="131"/>
        <v>2.7600909765787662E-2</v>
      </c>
      <c r="Q607" s="520">
        <f t="shared" si="132"/>
        <v>-2.7600909765780557E-2</v>
      </c>
      <c r="R607" s="313"/>
      <c r="S607" s="256">
        <f t="shared" si="133"/>
        <v>19.258370028641195</v>
      </c>
      <c r="T607" s="256">
        <f t="shared" si="134"/>
        <v>13.604829949526291</v>
      </c>
      <c r="U607" s="364">
        <f t="shared" ref="U607:U670" si="135">B607</f>
        <v>57.599999996723298</v>
      </c>
    </row>
    <row r="608" spans="1:21" ht="11.25" x14ac:dyDescent="0.2">
      <c r="A608" s="234"/>
      <c r="B608" s="417">
        <v>57.699999996717601</v>
      </c>
      <c r="C608" s="130"/>
      <c r="D608" s="328">
        <f t="shared" ref="D608:D671" si="136">B608*SQRT(E$8/360)</f>
        <v>40.800061272142791</v>
      </c>
      <c r="E608" s="328">
        <f t="shared" ref="E608:E671" si="137">((B608/100)^2)/2</f>
        <v>0.16646449998106055</v>
      </c>
      <c r="F608" s="376">
        <f t="shared" ref="F608:F671" si="138">(LN($E$4/$E$5)+(($F$7-$F$6+E608)*$F$8))/(D608/100)</f>
        <v>0.34138788055330305</v>
      </c>
      <c r="G608" s="316">
        <f t="shared" ref="G608:G671" si="139">NORMSDIST(F608)</f>
        <v>0.63359420119281873</v>
      </c>
      <c r="H608" s="316">
        <f t="shared" ref="H608:H671" si="140">1-G608</f>
        <v>0.36640579880718127</v>
      </c>
      <c r="I608" s="316"/>
      <c r="J608" s="316">
        <f t="shared" ref="J608:J671" si="141">F608-(D608/100)</f>
        <v>-6.6612732168124855E-2</v>
      </c>
      <c r="K608" s="316">
        <f t="shared" ref="K608:K671" si="142">NORMSDIST(J608)</f>
        <v>0.47344500472814677</v>
      </c>
      <c r="L608" s="121"/>
      <c r="M608" s="325">
        <f t="shared" ref="M608:M671" si="143">($E$4*$G$6*G608)-($E$5*$G$7*K608)</f>
        <v>19.285970938406983</v>
      </c>
      <c r="N608" s="283">
        <f t="shared" ref="N608:N671" si="144">M608+($E$5*$G$7)-($E$4*$G$6)</f>
        <v>13.632430859292072</v>
      </c>
      <c r="O608" s="378"/>
      <c r="P608" s="532">
        <f t="shared" ref="P608:P671" si="145">M609-M608</f>
        <v>2.7599821980260231E-2</v>
      </c>
      <c r="Q608" s="520">
        <f t="shared" ref="Q608:Q671" si="146">-(N609-N608)</f>
        <v>-2.7599821980260231E-2</v>
      </c>
      <c r="R608" s="313"/>
      <c r="S608" s="256">
        <f t="shared" ref="S608:S671" si="147">M608</f>
        <v>19.285970938406983</v>
      </c>
      <c r="T608" s="256">
        <f t="shared" ref="T608:T671" si="148">N608</f>
        <v>13.632430859292072</v>
      </c>
      <c r="U608" s="364">
        <f t="shared" si="135"/>
        <v>57.699999996717601</v>
      </c>
    </row>
    <row r="609" spans="1:21" ht="11.25" x14ac:dyDescent="0.2">
      <c r="A609" s="234"/>
      <c r="B609" s="417">
        <v>57.799999996711897</v>
      </c>
      <c r="C609" s="130"/>
      <c r="D609" s="328">
        <f t="shared" si="136"/>
        <v>40.870771950257407</v>
      </c>
      <c r="E609" s="328">
        <f t="shared" si="137"/>
        <v>0.16704199998099473</v>
      </c>
      <c r="F609" s="376">
        <f t="shared" si="138"/>
        <v>0.34150373917883714</v>
      </c>
      <c r="G609" s="316">
        <f t="shared" si="139"/>
        <v>0.63363780478551279</v>
      </c>
      <c r="H609" s="316">
        <f t="shared" si="140"/>
        <v>0.36636219521448721</v>
      </c>
      <c r="I609" s="316"/>
      <c r="J609" s="316">
        <f t="shared" si="141"/>
        <v>-6.7203980323736923E-2</v>
      </c>
      <c r="K609" s="316">
        <f t="shared" si="142"/>
        <v>0.4732096582252549</v>
      </c>
      <c r="L609" s="121"/>
      <c r="M609" s="325">
        <f t="shared" si="143"/>
        <v>19.313570760387243</v>
      </c>
      <c r="N609" s="283">
        <f t="shared" si="144"/>
        <v>13.660030681272332</v>
      </c>
      <c r="O609" s="378"/>
      <c r="P609" s="532">
        <f t="shared" si="145"/>
        <v>2.7598726109857807E-2</v>
      </c>
      <c r="Q609" s="520">
        <f t="shared" si="146"/>
        <v>-2.7598726109857807E-2</v>
      </c>
      <c r="R609" s="313"/>
      <c r="S609" s="256">
        <f t="shared" si="147"/>
        <v>19.313570760387243</v>
      </c>
      <c r="T609" s="256">
        <f t="shared" si="148"/>
        <v>13.660030681272332</v>
      </c>
      <c r="U609" s="364">
        <f t="shared" si="135"/>
        <v>57.799999996711897</v>
      </c>
    </row>
    <row r="610" spans="1:21" ht="11.25" x14ac:dyDescent="0.2">
      <c r="A610" s="234"/>
      <c r="B610" s="417">
        <v>57.8999999967062</v>
      </c>
      <c r="C610" s="130"/>
      <c r="D610" s="328">
        <f t="shared" si="136"/>
        <v>40.941482628372036</v>
      </c>
      <c r="E610" s="328">
        <f t="shared" si="137"/>
        <v>0.16762049998092887</v>
      </c>
      <c r="F610" s="376">
        <f t="shared" si="138"/>
        <v>0.34162041885710021</v>
      </c>
      <c r="G610" s="316">
        <f t="shared" si="139"/>
        <v>0.63368171563923581</v>
      </c>
      <c r="H610" s="316">
        <f t="shared" si="140"/>
        <v>0.36631828436076419</v>
      </c>
      <c r="I610" s="316"/>
      <c r="J610" s="316">
        <f t="shared" si="141"/>
        <v>-6.7794407426620129E-2</v>
      </c>
      <c r="K610" s="316">
        <f t="shared" si="142"/>
        <v>0.47297464787426269</v>
      </c>
      <c r="L610" s="121"/>
      <c r="M610" s="325">
        <f t="shared" si="143"/>
        <v>19.341169486497101</v>
      </c>
      <c r="N610" s="283">
        <f t="shared" si="144"/>
        <v>13.68762940738219</v>
      </c>
      <c r="O610" s="378"/>
      <c r="P610" s="532">
        <f t="shared" si="145"/>
        <v>2.7597622187762738E-2</v>
      </c>
      <c r="Q610" s="520">
        <f t="shared" si="146"/>
        <v>-2.7597622187769844E-2</v>
      </c>
      <c r="R610" s="313"/>
      <c r="S610" s="256">
        <f t="shared" si="147"/>
        <v>19.341169486497101</v>
      </c>
      <c r="T610" s="256">
        <f t="shared" si="148"/>
        <v>13.68762940738219</v>
      </c>
      <c r="U610" s="364">
        <f t="shared" si="135"/>
        <v>57.8999999967062</v>
      </c>
    </row>
    <row r="611" spans="1:21" ht="11.25" x14ac:dyDescent="0.2">
      <c r="A611" s="234"/>
      <c r="B611" s="417">
        <v>57.999999996700502</v>
      </c>
      <c r="C611" s="130"/>
      <c r="D611" s="328">
        <f t="shared" si="136"/>
        <v>41.012193306486665</v>
      </c>
      <c r="E611" s="328">
        <f t="shared" si="137"/>
        <v>0.16819999998086291</v>
      </c>
      <c r="F611" s="376">
        <f t="shared" si="138"/>
        <v>0.34173791534126768</v>
      </c>
      <c r="G611" s="316">
        <f t="shared" si="139"/>
        <v>0.63372593211837613</v>
      </c>
      <c r="H611" s="316">
        <f t="shared" si="140"/>
        <v>0.36627406788162387</v>
      </c>
      <c r="I611" s="316"/>
      <c r="J611" s="316">
        <f t="shared" si="141"/>
        <v>-6.8384017723598978E-2</v>
      </c>
      <c r="K611" s="316">
        <f t="shared" si="142"/>
        <v>0.47273997202736856</v>
      </c>
      <c r="L611" s="121"/>
      <c r="M611" s="325">
        <f t="shared" si="143"/>
        <v>19.368767108684864</v>
      </c>
      <c r="N611" s="283">
        <f t="shared" si="144"/>
        <v>13.715227029569959</v>
      </c>
      <c r="O611" s="378"/>
      <c r="P611" s="532">
        <f t="shared" si="145"/>
        <v>2.7596510246993944E-2</v>
      </c>
      <c r="Q611" s="520">
        <f t="shared" si="146"/>
        <v>-2.7596510246993944E-2</v>
      </c>
      <c r="R611" s="313"/>
      <c r="S611" s="256">
        <f t="shared" si="147"/>
        <v>19.368767108684864</v>
      </c>
      <c r="T611" s="256">
        <f t="shared" si="148"/>
        <v>13.715227029569959</v>
      </c>
      <c r="U611" s="364">
        <f t="shared" si="135"/>
        <v>57.999999996700502</v>
      </c>
    </row>
    <row r="612" spans="1:21" ht="11.25" x14ac:dyDescent="0.2">
      <c r="A612" s="234"/>
      <c r="B612" s="417">
        <v>58.099999996694798</v>
      </c>
      <c r="C612" s="130"/>
      <c r="D612" s="328">
        <f t="shared" si="136"/>
        <v>41.08290398460128</v>
      </c>
      <c r="E612" s="328">
        <f t="shared" si="137"/>
        <v>0.16878049998079675</v>
      </c>
      <c r="F612" s="376">
        <f t="shared" si="138"/>
        <v>0.34185622441375335</v>
      </c>
      <c r="G612" s="316">
        <f t="shared" si="139"/>
        <v>0.633770452598301</v>
      </c>
      <c r="H612" s="316">
        <f t="shared" si="140"/>
        <v>0.366229547401699</v>
      </c>
      <c r="I612" s="316"/>
      <c r="J612" s="316">
        <f t="shared" si="141"/>
        <v>-6.8972815432259471E-2</v>
      </c>
      <c r="K612" s="316">
        <f t="shared" si="142"/>
        <v>0.47250562904804638</v>
      </c>
      <c r="L612" s="121"/>
      <c r="M612" s="325">
        <f t="shared" si="143"/>
        <v>19.396363618931858</v>
      </c>
      <c r="N612" s="283">
        <f t="shared" si="144"/>
        <v>13.742823539816953</v>
      </c>
      <c r="O612" s="378"/>
      <c r="P612" s="532">
        <f t="shared" si="145"/>
        <v>2.7595390320179547E-2</v>
      </c>
      <c r="Q612" s="520">
        <f t="shared" si="146"/>
        <v>-2.7595390320186652E-2</v>
      </c>
      <c r="R612" s="313"/>
      <c r="S612" s="256">
        <f t="shared" si="147"/>
        <v>19.396363618931858</v>
      </c>
      <c r="T612" s="256">
        <f t="shared" si="148"/>
        <v>13.742823539816953</v>
      </c>
      <c r="U612" s="364">
        <f t="shared" si="135"/>
        <v>58.099999996694798</v>
      </c>
    </row>
    <row r="613" spans="1:21" ht="11.25" x14ac:dyDescent="0.2">
      <c r="A613" s="234"/>
      <c r="B613" s="417">
        <v>58.199999996689101</v>
      </c>
      <c r="C613" s="130"/>
      <c r="D613" s="328">
        <f t="shared" si="136"/>
        <v>41.15361466271591</v>
      </c>
      <c r="E613" s="328">
        <f t="shared" si="137"/>
        <v>0.16936199998073057</v>
      </c>
      <c r="F613" s="376">
        <f t="shared" si="138"/>
        <v>0.34197534188595752</v>
      </c>
      <c r="G613" s="316">
        <f t="shared" si="139"/>
        <v>0.63381527546526295</v>
      </c>
      <c r="H613" s="316">
        <f t="shared" si="140"/>
        <v>0.36618472453473705</v>
      </c>
      <c r="I613" s="316"/>
      <c r="J613" s="316">
        <f t="shared" si="141"/>
        <v>-6.9560804741201576E-2</v>
      </c>
      <c r="K613" s="316">
        <f t="shared" si="142"/>
        <v>0.47227161731095002</v>
      </c>
      <c r="L613" s="121"/>
      <c r="M613" s="325">
        <f t="shared" si="143"/>
        <v>19.423959009252037</v>
      </c>
      <c r="N613" s="283">
        <f t="shared" si="144"/>
        <v>13.77041893013714</v>
      </c>
      <c r="O613" s="378"/>
      <c r="P613" s="532">
        <f t="shared" si="145"/>
        <v>2.7594262439748718E-2</v>
      </c>
      <c r="Q613" s="520">
        <f t="shared" si="146"/>
        <v>-2.7594262439748718E-2</v>
      </c>
      <c r="R613" s="313"/>
      <c r="S613" s="256">
        <f t="shared" si="147"/>
        <v>19.423959009252037</v>
      </c>
      <c r="T613" s="256">
        <f t="shared" si="148"/>
        <v>13.77041893013714</v>
      </c>
      <c r="U613" s="364">
        <f t="shared" si="135"/>
        <v>58.199999996689101</v>
      </c>
    </row>
    <row r="614" spans="1:21" ht="11.25" x14ac:dyDescent="0.2">
      <c r="A614" s="234"/>
      <c r="B614" s="417">
        <v>58.299999996683397</v>
      </c>
      <c r="C614" s="130"/>
      <c r="D614" s="328">
        <f t="shared" si="136"/>
        <v>41.224325340830532</v>
      </c>
      <c r="E614" s="328">
        <f t="shared" si="137"/>
        <v>0.16994449998066419</v>
      </c>
      <c r="F614" s="376">
        <f t="shared" si="138"/>
        <v>0.34209526359801889</v>
      </c>
      <c r="G614" s="316">
        <f t="shared" si="139"/>
        <v>0.6338603991163092</v>
      </c>
      <c r="H614" s="316">
        <f t="shared" si="140"/>
        <v>0.3661396008836908</v>
      </c>
      <c r="I614" s="316"/>
      <c r="J614" s="316">
        <f t="shared" si="141"/>
        <v>-7.0147989810286415E-2</v>
      </c>
      <c r="K614" s="316">
        <f t="shared" si="142"/>
        <v>0.47203793520181969</v>
      </c>
      <c r="L614" s="121"/>
      <c r="M614" s="325">
        <f t="shared" si="143"/>
        <v>19.451553271691786</v>
      </c>
      <c r="N614" s="283">
        <f t="shared" si="144"/>
        <v>13.798013192576889</v>
      </c>
      <c r="O614" s="378"/>
      <c r="P614" s="532">
        <f t="shared" si="145"/>
        <v>2.7593126637874832E-2</v>
      </c>
      <c r="Q614" s="520">
        <f t="shared" si="146"/>
        <v>-2.7593126637867726E-2</v>
      </c>
      <c r="R614" s="313"/>
      <c r="S614" s="256">
        <f t="shared" si="147"/>
        <v>19.451553271691786</v>
      </c>
      <c r="T614" s="256">
        <f t="shared" si="148"/>
        <v>13.798013192576889</v>
      </c>
      <c r="U614" s="364">
        <f t="shared" si="135"/>
        <v>58.299999996683397</v>
      </c>
    </row>
    <row r="615" spans="1:21" ht="11.25" x14ac:dyDescent="0.2">
      <c r="A615" s="234"/>
      <c r="B615" s="417">
        <v>58.399999996677799</v>
      </c>
      <c r="C615" s="130"/>
      <c r="D615" s="328">
        <f t="shared" si="136"/>
        <v>41.295036018945225</v>
      </c>
      <c r="E615" s="328">
        <f t="shared" si="137"/>
        <v>0.17052799998059834</v>
      </c>
      <c r="F615" s="376">
        <f t="shared" si="138"/>
        <v>0.3422159854185684</v>
      </c>
      <c r="G615" s="316">
        <f t="shared" si="139"/>
        <v>0.63390582195919043</v>
      </c>
      <c r="H615" s="316">
        <f t="shared" si="140"/>
        <v>0.36609417804080957</v>
      </c>
      <c r="I615" s="316"/>
      <c r="J615" s="316">
        <f t="shared" si="141"/>
        <v>-7.0734374770883846E-2</v>
      </c>
      <c r="K615" s="316">
        <f t="shared" si="142"/>
        <v>0.47180458111738821</v>
      </c>
      <c r="L615" s="121"/>
      <c r="M615" s="325">
        <f t="shared" si="143"/>
        <v>19.479146398329661</v>
      </c>
      <c r="N615" s="283">
        <f t="shared" si="144"/>
        <v>13.825606319214756</v>
      </c>
      <c r="O615" s="378"/>
      <c r="P615" s="532">
        <f t="shared" si="145"/>
        <v>2.7591982946304938E-2</v>
      </c>
      <c r="Q615" s="520">
        <f t="shared" si="146"/>
        <v>-2.7591982946304938E-2</v>
      </c>
      <c r="R615" s="313"/>
      <c r="S615" s="256">
        <f t="shared" si="147"/>
        <v>19.479146398329661</v>
      </c>
      <c r="T615" s="256">
        <f t="shared" si="148"/>
        <v>13.825606319214756</v>
      </c>
      <c r="U615" s="364">
        <f t="shared" si="135"/>
        <v>58.399999996677799</v>
      </c>
    </row>
    <row r="616" spans="1:21" ht="11.25" x14ac:dyDescent="0.2">
      <c r="A616" s="234"/>
      <c r="B616" s="417">
        <v>58.499999996672003</v>
      </c>
      <c r="C616" s="130"/>
      <c r="D616" s="328">
        <f t="shared" si="136"/>
        <v>41.365746697059784</v>
      </c>
      <c r="E616" s="328">
        <f t="shared" si="137"/>
        <v>0.17111249998053121</v>
      </c>
      <c r="F616" s="376">
        <f t="shared" si="138"/>
        <v>0.34233750324448531</v>
      </c>
      <c r="G616" s="316">
        <f t="shared" si="139"/>
        <v>0.63395154241227125</v>
      </c>
      <c r="H616" s="316">
        <f t="shared" si="140"/>
        <v>0.36604845758772875</v>
      </c>
      <c r="I616" s="316"/>
      <c r="J616" s="316">
        <f t="shared" si="141"/>
        <v>-7.1319963726112545E-2</v>
      </c>
      <c r="K616" s="316">
        <f t="shared" si="142"/>
        <v>0.47157155346529023</v>
      </c>
      <c r="L616" s="121"/>
      <c r="M616" s="325">
        <f t="shared" si="143"/>
        <v>19.506738381275966</v>
      </c>
      <c r="N616" s="283">
        <f t="shared" si="144"/>
        <v>13.853198302161061</v>
      </c>
      <c r="O616" s="378"/>
      <c r="P616" s="532">
        <f t="shared" si="145"/>
        <v>2.7590831396828719E-2</v>
      </c>
      <c r="Q616" s="520">
        <f t="shared" si="146"/>
        <v>-2.7590831396835824E-2</v>
      </c>
      <c r="R616" s="313"/>
      <c r="S616" s="256">
        <f t="shared" si="147"/>
        <v>19.506738381275966</v>
      </c>
      <c r="T616" s="256">
        <f t="shared" si="148"/>
        <v>13.853198302161061</v>
      </c>
      <c r="U616" s="364">
        <f t="shared" si="135"/>
        <v>58.499999996672003</v>
      </c>
    </row>
    <row r="617" spans="1:21" ht="11.25" x14ac:dyDescent="0.2">
      <c r="A617" s="234"/>
      <c r="B617" s="417">
        <v>58.599999996666298</v>
      </c>
      <c r="C617" s="130"/>
      <c r="D617" s="328">
        <f t="shared" si="136"/>
        <v>41.436457375174406</v>
      </c>
      <c r="E617" s="328">
        <f t="shared" si="137"/>
        <v>0.17169799998046451</v>
      </c>
      <c r="F617" s="376">
        <f t="shared" si="138"/>
        <v>0.34245981300065709</v>
      </c>
      <c r="G617" s="316">
        <f t="shared" si="139"/>
        <v>0.63399755890444143</v>
      </c>
      <c r="H617" s="316">
        <f t="shared" si="140"/>
        <v>0.36600244109555857</v>
      </c>
      <c r="I617" s="316"/>
      <c r="J617" s="316">
        <f t="shared" si="141"/>
        <v>-7.1904760751086982E-2</v>
      </c>
      <c r="K617" s="316">
        <f t="shared" si="142"/>
        <v>0.47133885066396847</v>
      </c>
      <c r="L617" s="121"/>
      <c r="M617" s="325">
        <f t="shared" si="143"/>
        <v>19.534329212672795</v>
      </c>
      <c r="N617" s="283">
        <f t="shared" si="144"/>
        <v>13.880789133557897</v>
      </c>
      <c r="O617" s="378"/>
      <c r="P617" s="532">
        <f t="shared" si="145"/>
        <v>2.7589672020724265E-2</v>
      </c>
      <c r="Q617" s="520">
        <f t="shared" si="146"/>
        <v>-2.7589672020724265E-2</v>
      </c>
      <c r="R617" s="313"/>
      <c r="S617" s="256">
        <f t="shared" si="147"/>
        <v>19.534329212672795</v>
      </c>
      <c r="T617" s="256">
        <f t="shared" si="148"/>
        <v>13.880789133557897</v>
      </c>
      <c r="U617" s="364">
        <f t="shared" si="135"/>
        <v>58.599999996666298</v>
      </c>
    </row>
    <row r="618" spans="1:21" ht="11.25" x14ac:dyDescent="0.2">
      <c r="A618" s="234"/>
      <c r="B618" s="417">
        <v>58.699999996660701</v>
      </c>
      <c r="C618" s="130"/>
      <c r="D618" s="328">
        <f t="shared" si="136"/>
        <v>41.507168053289099</v>
      </c>
      <c r="E618" s="328">
        <f t="shared" si="137"/>
        <v>0.17228449998039833</v>
      </c>
      <c r="F618" s="376">
        <f t="shared" si="138"/>
        <v>0.34258291063974011</v>
      </c>
      <c r="G618" s="316">
        <f t="shared" si="139"/>
        <v>0.63404386987502803</v>
      </c>
      <c r="H618" s="316">
        <f t="shared" si="140"/>
        <v>0.36595613012497197</v>
      </c>
      <c r="I618" s="316"/>
      <c r="J618" s="316">
        <f t="shared" si="141"/>
        <v>-7.2488769893150895E-2</v>
      </c>
      <c r="K618" s="316">
        <f t="shared" si="142"/>
        <v>0.47110647114258553</v>
      </c>
      <c r="L618" s="121"/>
      <c r="M618" s="325">
        <f t="shared" si="143"/>
        <v>19.561918884693519</v>
      </c>
      <c r="N618" s="283">
        <f t="shared" si="144"/>
        <v>13.908378805578621</v>
      </c>
      <c r="O618" s="378"/>
      <c r="P618" s="532">
        <f t="shared" si="145"/>
        <v>2.7588504849020978E-2</v>
      </c>
      <c r="Q618" s="520">
        <f t="shared" si="146"/>
        <v>-2.7588504849006767E-2</v>
      </c>
      <c r="R618" s="313"/>
      <c r="S618" s="256">
        <f t="shared" si="147"/>
        <v>19.561918884693519</v>
      </c>
      <c r="T618" s="256">
        <f t="shared" si="148"/>
        <v>13.908378805578621</v>
      </c>
      <c r="U618" s="364">
        <f t="shared" si="135"/>
        <v>58.699999996660701</v>
      </c>
    </row>
    <row r="619" spans="1:21" ht="11.25" x14ac:dyDescent="0.2">
      <c r="A619" s="234"/>
      <c r="B619" s="417">
        <v>58.799999996655004</v>
      </c>
      <c r="C619" s="130"/>
      <c r="D619" s="328">
        <f t="shared" si="136"/>
        <v>41.577878731403729</v>
      </c>
      <c r="E619" s="328">
        <f t="shared" si="137"/>
        <v>0.17287199998033143</v>
      </c>
      <c r="F619" s="376">
        <f t="shared" si="138"/>
        <v>0.34270679214192334</v>
      </c>
      <c r="G619" s="316">
        <f t="shared" si="139"/>
        <v>0.63409047377370764</v>
      </c>
      <c r="H619" s="316">
        <f t="shared" si="140"/>
        <v>0.36590952622629236</v>
      </c>
      <c r="I619" s="316"/>
      <c r="J619" s="316">
        <f t="shared" si="141"/>
        <v>-7.3071995172113935E-2</v>
      </c>
      <c r="K619" s="316">
        <f t="shared" si="142"/>
        <v>0.47087441334093405</v>
      </c>
      <c r="L619" s="121"/>
      <c r="M619" s="325">
        <f t="shared" si="143"/>
        <v>19.58950738954254</v>
      </c>
      <c r="N619" s="283">
        <f t="shared" si="144"/>
        <v>13.935967310427628</v>
      </c>
      <c r="O619" s="378"/>
      <c r="P619" s="532">
        <f t="shared" si="145"/>
        <v>2.7587329912648784E-2</v>
      </c>
      <c r="Q619" s="520">
        <f t="shared" si="146"/>
        <v>-2.7587329912648784E-2</v>
      </c>
      <c r="R619" s="313"/>
      <c r="S619" s="256">
        <f t="shared" si="147"/>
        <v>19.58950738954254</v>
      </c>
      <c r="T619" s="256">
        <f t="shared" si="148"/>
        <v>13.935967310427628</v>
      </c>
      <c r="U619" s="364">
        <f t="shared" si="135"/>
        <v>58.799999996655004</v>
      </c>
    </row>
    <row r="620" spans="1:21" ht="11.25" x14ac:dyDescent="0.2">
      <c r="A620" s="234"/>
      <c r="B620" s="417">
        <v>58.899999996649299</v>
      </c>
      <c r="C620" s="130"/>
      <c r="D620" s="328">
        <f t="shared" si="136"/>
        <v>41.648589409518351</v>
      </c>
      <c r="E620" s="328">
        <f t="shared" si="137"/>
        <v>0.17346049998026436</v>
      </c>
      <c r="F620" s="376">
        <f t="shared" si="138"/>
        <v>0.34283145351469524</v>
      </c>
      <c r="G620" s="316">
        <f t="shared" si="139"/>
        <v>0.63413736906042129</v>
      </c>
      <c r="H620" s="316">
        <f t="shared" si="140"/>
        <v>0.36586263093957871</v>
      </c>
      <c r="I620" s="316"/>
      <c r="J620" s="316">
        <f t="shared" si="141"/>
        <v>-7.3654440580488256E-2</v>
      </c>
      <c r="K620" s="316">
        <f t="shared" si="142"/>
        <v>0.47064267570934704</v>
      </c>
      <c r="L620" s="121"/>
      <c r="M620" s="325">
        <f t="shared" si="143"/>
        <v>19.617094719455189</v>
      </c>
      <c r="N620" s="283">
        <f t="shared" si="144"/>
        <v>13.963554640340277</v>
      </c>
      <c r="O620" s="378"/>
      <c r="P620" s="532">
        <f t="shared" si="145"/>
        <v>2.758614724218944E-2</v>
      </c>
      <c r="Q620" s="520">
        <f t="shared" si="146"/>
        <v>-2.7586147242203651E-2</v>
      </c>
      <c r="R620" s="313"/>
      <c r="S620" s="256">
        <f t="shared" si="147"/>
        <v>19.617094719455189</v>
      </c>
      <c r="T620" s="256">
        <f t="shared" si="148"/>
        <v>13.963554640340277</v>
      </c>
      <c r="U620" s="364">
        <f t="shared" si="135"/>
        <v>58.899999996649299</v>
      </c>
    </row>
    <row r="621" spans="1:21" ht="11.25" x14ac:dyDescent="0.2">
      <c r="A621" s="234"/>
      <c r="B621" s="417">
        <v>58.999999996643602</v>
      </c>
      <c r="C621" s="130"/>
      <c r="D621" s="328">
        <f t="shared" si="136"/>
        <v>41.719300087632973</v>
      </c>
      <c r="E621" s="328">
        <f t="shared" si="137"/>
        <v>0.17404999998019727</v>
      </c>
      <c r="F621" s="376">
        <f t="shared" si="138"/>
        <v>0.34295689079261238</v>
      </c>
      <c r="G621" s="316">
        <f t="shared" si="139"/>
        <v>0.63418455420528808</v>
      </c>
      <c r="H621" s="316">
        <f t="shared" si="140"/>
        <v>0.36581544579471192</v>
      </c>
      <c r="I621" s="316"/>
      <c r="J621" s="316">
        <f t="shared" si="141"/>
        <v>-7.4236110083717333E-2</v>
      </c>
      <c r="K621" s="316">
        <f t="shared" si="142"/>
        <v>0.47041125670861111</v>
      </c>
      <c r="L621" s="121"/>
      <c r="M621" s="325">
        <f t="shared" si="143"/>
        <v>19.644680866697378</v>
      </c>
      <c r="N621" s="283">
        <f t="shared" si="144"/>
        <v>13.991140787582481</v>
      </c>
      <c r="O621" s="378"/>
      <c r="P621" s="532">
        <f t="shared" si="145"/>
        <v>2.7584956867954702E-2</v>
      </c>
      <c r="Q621" s="520">
        <f t="shared" si="146"/>
        <v>-2.7584956867940491E-2</v>
      </c>
      <c r="R621" s="313"/>
      <c r="S621" s="256">
        <f t="shared" si="147"/>
        <v>19.644680866697378</v>
      </c>
      <c r="T621" s="256">
        <f t="shared" si="148"/>
        <v>13.991140787582481</v>
      </c>
      <c r="U621" s="364">
        <f t="shared" si="135"/>
        <v>58.999999996643602</v>
      </c>
    </row>
    <row r="622" spans="1:21" ht="11.25" x14ac:dyDescent="0.2">
      <c r="A622" s="234"/>
      <c r="B622" s="417">
        <v>59.099999996637898</v>
      </c>
      <c r="C622" s="130"/>
      <c r="D622" s="328">
        <f t="shared" si="136"/>
        <v>41.790010765747596</v>
      </c>
      <c r="E622" s="328">
        <f t="shared" si="137"/>
        <v>0.17464049998012998</v>
      </c>
      <c r="F622" s="376">
        <f t="shared" si="138"/>
        <v>0.34308310003706965</v>
      </c>
      <c r="G622" s="316">
        <f t="shared" si="139"/>
        <v>0.63423202768852127</v>
      </c>
      <c r="H622" s="316">
        <f t="shared" si="140"/>
        <v>0.36576797231147873</v>
      </c>
      <c r="I622" s="316"/>
      <c r="J622" s="316">
        <f t="shared" si="141"/>
        <v>-7.4817007620406328E-2</v>
      </c>
      <c r="K622" s="316">
        <f t="shared" si="142"/>
        <v>0.47018015480987935</v>
      </c>
      <c r="L622" s="121"/>
      <c r="M622" s="325">
        <f t="shared" si="143"/>
        <v>19.672265823565333</v>
      </c>
      <c r="N622" s="283">
        <f t="shared" si="144"/>
        <v>14.018725744450421</v>
      </c>
      <c r="O622" s="378"/>
      <c r="P622" s="532">
        <f t="shared" si="145"/>
        <v>2.7583758820085791E-2</v>
      </c>
      <c r="Q622" s="520">
        <f t="shared" si="146"/>
        <v>-2.7583758820100002E-2</v>
      </c>
      <c r="R622" s="313"/>
      <c r="S622" s="256">
        <f t="shared" si="147"/>
        <v>19.672265823565333</v>
      </c>
      <c r="T622" s="256">
        <f t="shared" si="148"/>
        <v>14.018725744450421</v>
      </c>
      <c r="U622" s="364">
        <f t="shared" si="135"/>
        <v>59.099999996637898</v>
      </c>
    </row>
    <row r="623" spans="1:21" ht="11.25" x14ac:dyDescent="0.2">
      <c r="A623" s="234"/>
      <c r="B623" s="417">
        <v>59.199999996632201</v>
      </c>
      <c r="C623" s="130"/>
      <c r="D623" s="328">
        <f t="shared" si="136"/>
        <v>41.860721443862225</v>
      </c>
      <c r="E623" s="328">
        <f t="shared" si="137"/>
        <v>0.17523199998006264</v>
      </c>
      <c r="F623" s="376">
        <f t="shared" si="138"/>
        <v>0.34321007733607461</v>
      </c>
      <c r="G623" s="316">
        <f t="shared" si="139"/>
        <v>0.63427978800034468</v>
      </c>
      <c r="H623" s="316">
        <f t="shared" si="140"/>
        <v>0.36572021199965532</v>
      </c>
      <c r="I623" s="316"/>
      <c r="J623" s="316">
        <f t="shared" si="141"/>
        <v>-7.539713710254764E-2</v>
      </c>
      <c r="K623" s="316">
        <f t="shared" si="142"/>
        <v>0.46994936849458552</v>
      </c>
      <c r="L623" s="121"/>
      <c r="M623" s="325">
        <f t="shared" si="143"/>
        <v>19.699849582385419</v>
      </c>
      <c r="N623" s="283">
        <f t="shared" si="144"/>
        <v>14.046309503270521</v>
      </c>
      <c r="O623" s="378"/>
      <c r="P623" s="532">
        <f t="shared" si="145"/>
        <v>2.7582553128404186E-2</v>
      </c>
      <c r="Q623" s="520">
        <f t="shared" si="146"/>
        <v>-2.758255312839708E-2</v>
      </c>
      <c r="R623" s="313"/>
      <c r="S623" s="256">
        <f t="shared" si="147"/>
        <v>19.699849582385419</v>
      </c>
      <c r="T623" s="256">
        <f t="shared" si="148"/>
        <v>14.046309503270521</v>
      </c>
      <c r="U623" s="364">
        <f t="shared" si="135"/>
        <v>59.199999996632201</v>
      </c>
    </row>
    <row r="624" spans="1:21" ht="11.25" x14ac:dyDescent="0.2">
      <c r="A624" s="234"/>
      <c r="B624" s="417">
        <v>59.299999996626497</v>
      </c>
      <c r="C624" s="130"/>
      <c r="D624" s="328">
        <f t="shared" si="136"/>
        <v>41.931432121976847</v>
      </c>
      <c r="E624" s="328">
        <f t="shared" si="137"/>
        <v>0.17582449997999511</v>
      </c>
      <c r="F624" s="376">
        <f t="shared" si="138"/>
        <v>0.34333781880402253</v>
      </c>
      <c r="G624" s="316">
        <f t="shared" si="139"/>
        <v>0.63432783364090928</v>
      </c>
      <c r="H624" s="316">
        <f t="shared" si="140"/>
        <v>0.36567216635909072</v>
      </c>
      <c r="I624" s="316"/>
      <c r="J624" s="316">
        <f t="shared" si="141"/>
        <v>-7.5976502415745939E-2</v>
      </c>
      <c r="K624" s="316">
        <f t="shared" si="142"/>
        <v>0.46971889625435875</v>
      </c>
      <c r="L624" s="121"/>
      <c r="M624" s="325">
        <f t="shared" si="143"/>
        <v>19.727432135513823</v>
      </c>
      <c r="N624" s="283">
        <f t="shared" si="144"/>
        <v>14.073892056398918</v>
      </c>
      <c r="O624" s="378"/>
      <c r="P624" s="532">
        <f t="shared" si="145"/>
        <v>2.7581339822518203E-2</v>
      </c>
      <c r="Q624" s="520">
        <f t="shared" si="146"/>
        <v>-2.7581339822518203E-2</v>
      </c>
      <c r="R624" s="313"/>
      <c r="S624" s="256">
        <f t="shared" si="147"/>
        <v>19.727432135513823</v>
      </c>
      <c r="T624" s="256">
        <f t="shared" si="148"/>
        <v>14.073892056398918</v>
      </c>
      <c r="U624" s="364">
        <f t="shared" si="135"/>
        <v>59.299999996626497</v>
      </c>
    </row>
    <row r="625" spans="1:21" ht="11.25" x14ac:dyDescent="0.2">
      <c r="A625" s="234"/>
      <c r="B625" s="417">
        <v>59.399999996620799</v>
      </c>
      <c r="C625" s="130"/>
      <c r="D625" s="328">
        <f t="shared" si="136"/>
        <v>42.00214280009147</v>
      </c>
      <c r="E625" s="328">
        <f t="shared" si="137"/>
        <v>0.17641799997992755</v>
      </c>
      <c r="F625" s="376">
        <f t="shared" si="138"/>
        <v>0.34346632058147425</v>
      </c>
      <c r="G625" s="316">
        <f t="shared" si="139"/>
        <v>0.63437616312021172</v>
      </c>
      <c r="H625" s="316">
        <f t="shared" si="140"/>
        <v>0.36562383687978828</v>
      </c>
      <c r="I625" s="316"/>
      <c r="J625" s="316">
        <f t="shared" si="141"/>
        <v>-7.6555107419440438E-2</v>
      </c>
      <c r="K625" s="316">
        <f t="shared" si="142"/>
        <v>0.46948873659093937</v>
      </c>
      <c r="L625" s="121"/>
      <c r="M625" s="325">
        <f t="shared" si="143"/>
        <v>19.755013475336341</v>
      </c>
      <c r="N625" s="283">
        <f t="shared" si="144"/>
        <v>14.101473396221436</v>
      </c>
      <c r="O625" s="378"/>
      <c r="P625" s="532">
        <f t="shared" si="145"/>
        <v>2.7580118931801678E-2</v>
      </c>
      <c r="Q625" s="520">
        <f t="shared" si="146"/>
        <v>-2.7580118931794573E-2</v>
      </c>
      <c r="R625" s="313"/>
      <c r="S625" s="256">
        <f t="shared" si="147"/>
        <v>19.755013475336341</v>
      </c>
      <c r="T625" s="256">
        <f t="shared" si="148"/>
        <v>14.101473396221436</v>
      </c>
      <c r="U625" s="364">
        <f t="shared" si="135"/>
        <v>59.399999996620799</v>
      </c>
    </row>
    <row r="626" spans="1:21" ht="11.25" x14ac:dyDescent="0.2">
      <c r="A626" s="234"/>
      <c r="B626" s="417">
        <v>59.499999996615102</v>
      </c>
      <c r="C626" s="130"/>
      <c r="D626" s="328">
        <f t="shared" si="136"/>
        <v>42.072853478206099</v>
      </c>
      <c r="E626" s="328">
        <f t="shared" si="137"/>
        <v>0.17701249997985988</v>
      </c>
      <c r="F626" s="376">
        <f t="shared" si="138"/>
        <v>0.34359557883493641</v>
      </c>
      <c r="G626" s="316">
        <f t="shared" si="139"/>
        <v>0.63442477495801275</v>
      </c>
      <c r="H626" s="316">
        <f t="shared" si="140"/>
        <v>0.36557522504198725</v>
      </c>
      <c r="I626" s="316"/>
      <c r="J626" s="316">
        <f t="shared" si="141"/>
        <v>-7.7132955947124604E-2</v>
      </c>
      <c r="K626" s="316">
        <f t="shared" si="142"/>
        <v>0.46925888801609517</v>
      </c>
      <c r="L626" s="121"/>
      <c r="M626" s="325">
        <f t="shared" si="143"/>
        <v>19.782593594268143</v>
      </c>
      <c r="N626" s="283">
        <f t="shared" si="144"/>
        <v>14.129053515153231</v>
      </c>
      <c r="O626" s="378"/>
      <c r="P626" s="532">
        <f t="shared" si="145"/>
        <v>2.7578890485436602E-2</v>
      </c>
      <c r="Q626" s="520">
        <f t="shared" si="146"/>
        <v>-2.7578890485443708E-2</v>
      </c>
      <c r="R626" s="313"/>
      <c r="S626" s="256">
        <f t="shared" si="147"/>
        <v>19.782593594268143</v>
      </c>
      <c r="T626" s="256">
        <f t="shared" si="148"/>
        <v>14.129053515153231</v>
      </c>
      <c r="U626" s="364">
        <f t="shared" si="135"/>
        <v>59.499999996615102</v>
      </c>
    </row>
    <row r="627" spans="1:21" ht="11.25" x14ac:dyDescent="0.2">
      <c r="A627" s="234"/>
      <c r="B627" s="417">
        <v>59.599999996609398</v>
      </c>
      <c r="C627" s="130"/>
      <c r="D627" s="328">
        <f t="shared" si="136"/>
        <v>42.143564156320714</v>
      </c>
      <c r="E627" s="328">
        <f t="shared" si="137"/>
        <v>0.17760799997979201</v>
      </c>
      <c r="F627" s="376">
        <f t="shared" si="138"/>
        <v>0.34372558975664402</v>
      </c>
      <c r="G627" s="316">
        <f t="shared" si="139"/>
        <v>0.63447366768375746</v>
      </c>
      <c r="H627" s="316">
        <f t="shared" si="140"/>
        <v>0.36552633231624254</v>
      </c>
      <c r="I627" s="316"/>
      <c r="J627" s="316">
        <f t="shared" si="141"/>
        <v>-7.7710051806563096E-2</v>
      </c>
      <c r="K627" s="316">
        <f t="shared" si="142"/>
        <v>0.46902934905153942</v>
      </c>
      <c r="L627" s="121"/>
      <c r="M627" s="325">
        <f t="shared" si="143"/>
        <v>19.810172484753579</v>
      </c>
      <c r="N627" s="283">
        <f t="shared" si="144"/>
        <v>14.156632405638675</v>
      </c>
      <c r="O627" s="378"/>
      <c r="P627" s="532">
        <f t="shared" si="145"/>
        <v>2.7577654512263905E-2</v>
      </c>
      <c r="Q627" s="520">
        <f t="shared" si="146"/>
        <v>-2.757765451227101E-2</v>
      </c>
      <c r="R627" s="313"/>
      <c r="S627" s="256">
        <f t="shared" si="147"/>
        <v>19.810172484753579</v>
      </c>
      <c r="T627" s="256">
        <f t="shared" si="148"/>
        <v>14.156632405638675</v>
      </c>
      <c r="U627" s="364">
        <f t="shared" si="135"/>
        <v>59.599999996609398</v>
      </c>
    </row>
    <row r="628" spans="1:21" ht="11.25" x14ac:dyDescent="0.2">
      <c r="A628" s="234"/>
      <c r="B628" s="417">
        <v>59.699999996603701</v>
      </c>
      <c r="C628" s="130"/>
      <c r="D628" s="328">
        <f t="shared" si="136"/>
        <v>42.214274834435344</v>
      </c>
      <c r="E628" s="328">
        <f t="shared" si="137"/>
        <v>0.1782044999797241</v>
      </c>
      <c r="F628" s="376">
        <f t="shared" si="138"/>
        <v>0.34385634956434441</v>
      </c>
      <c r="G628" s="316">
        <f t="shared" si="139"/>
        <v>0.6345228398364946</v>
      </c>
      <c r="H628" s="316">
        <f t="shared" si="140"/>
        <v>0.3654771601635054</v>
      </c>
      <c r="I628" s="316"/>
      <c r="J628" s="316">
        <f t="shared" si="141"/>
        <v>-7.8286398780009037E-2</v>
      </c>
      <c r="K628" s="316">
        <f t="shared" si="142"/>
        <v>0.46880011822884826</v>
      </c>
      <c r="L628" s="121"/>
      <c r="M628" s="325">
        <f t="shared" si="143"/>
        <v>19.837750139265843</v>
      </c>
      <c r="N628" s="283">
        <f t="shared" si="144"/>
        <v>14.184210060150946</v>
      </c>
      <c r="O628" s="378"/>
      <c r="P628" s="532">
        <f t="shared" si="145"/>
        <v>2.7576411040961091E-2</v>
      </c>
      <c r="Q628" s="520">
        <f t="shared" si="146"/>
        <v>-2.7576411040953985E-2</v>
      </c>
      <c r="R628" s="313"/>
      <c r="S628" s="256">
        <f t="shared" si="147"/>
        <v>19.837750139265843</v>
      </c>
      <c r="T628" s="256">
        <f t="shared" si="148"/>
        <v>14.184210060150946</v>
      </c>
      <c r="U628" s="364">
        <f t="shared" si="135"/>
        <v>59.699999996603701</v>
      </c>
    </row>
    <row r="629" spans="1:21" ht="11.25" x14ac:dyDescent="0.2">
      <c r="A629" s="234"/>
      <c r="B629" s="417">
        <v>59.799999996597997</v>
      </c>
      <c r="C629" s="130"/>
      <c r="D629" s="328">
        <f t="shared" si="136"/>
        <v>42.284985512549966</v>
      </c>
      <c r="E629" s="328">
        <f t="shared" si="137"/>
        <v>0.17880199997965601</v>
      </c>
      <c r="F629" s="376">
        <f t="shared" si="138"/>
        <v>0.34398785450108443</v>
      </c>
      <c r="G629" s="316">
        <f t="shared" si="139"/>
        <v>0.63457228996479875</v>
      </c>
      <c r="H629" s="316">
        <f t="shared" si="140"/>
        <v>0.36542771003520125</v>
      </c>
      <c r="I629" s="316"/>
      <c r="J629" s="316">
        <f t="shared" si="141"/>
        <v>-7.8862000624415229E-2</v>
      </c>
      <c r="K629" s="316">
        <f t="shared" si="142"/>
        <v>0.46857119408938036</v>
      </c>
      <c r="L629" s="121"/>
      <c r="M629" s="325">
        <f t="shared" si="143"/>
        <v>19.865326550306804</v>
      </c>
      <c r="N629" s="283">
        <f t="shared" si="144"/>
        <v>14.2117864711919</v>
      </c>
      <c r="O629" s="378"/>
      <c r="P629" s="532">
        <f t="shared" si="145"/>
        <v>2.7575160100035134E-2</v>
      </c>
      <c r="Q629" s="520">
        <f t="shared" si="146"/>
        <v>-2.7575160100028029E-2</v>
      </c>
      <c r="R629" s="313"/>
      <c r="S629" s="256">
        <f t="shared" si="147"/>
        <v>19.865326550306804</v>
      </c>
      <c r="T629" s="256">
        <f t="shared" si="148"/>
        <v>14.2117864711919</v>
      </c>
      <c r="U629" s="364">
        <f t="shared" si="135"/>
        <v>59.799999996597997</v>
      </c>
    </row>
    <row r="630" spans="1:21" ht="11.25" x14ac:dyDescent="0.2">
      <c r="A630" s="234"/>
      <c r="B630" s="417">
        <v>59.8999999965923</v>
      </c>
      <c r="C630" s="130"/>
      <c r="D630" s="328">
        <f t="shared" si="136"/>
        <v>42.355696190664588</v>
      </c>
      <c r="E630" s="328">
        <f t="shared" si="137"/>
        <v>0.17940049997958787</v>
      </c>
      <c r="F630" s="376">
        <f t="shared" si="138"/>
        <v>0.34412010083499928</v>
      </c>
      <c r="G630" s="316">
        <f t="shared" si="139"/>
        <v>0.63462201662669182</v>
      </c>
      <c r="H630" s="316">
        <f t="shared" si="140"/>
        <v>0.36537798337330818</v>
      </c>
      <c r="I630" s="316"/>
      <c r="J630" s="316">
        <f t="shared" si="141"/>
        <v>-7.9436861071646603E-2</v>
      </c>
      <c r="K630" s="316">
        <f t="shared" si="142"/>
        <v>0.46834257518419631</v>
      </c>
      <c r="L630" s="121"/>
      <c r="M630" s="325">
        <f t="shared" si="143"/>
        <v>19.892901710406839</v>
      </c>
      <c r="N630" s="283">
        <f t="shared" si="144"/>
        <v>14.239361631291928</v>
      </c>
      <c r="O630" s="378"/>
      <c r="P630" s="532">
        <f t="shared" si="145"/>
        <v>2.7573901717588001E-2</v>
      </c>
      <c r="Q630" s="520">
        <f t="shared" si="146"/>
        <v>-2.7573901717602212E-2</v>
      </c>
      <c r="R630" s="313"/>
      <c r="S630" s="256">
        <f t="shared" si="147"/>
        <v>19.892901710406839</v>
      </c>
      <c r="T630" s="256">
        <f t="shared" si="148"/>
        <v>14.239361631291928</v>
      </c>
      <c r="U630" s="364">
        <f t="shared" si="135"/>
        <v>59.8999999965923</v>
      </c>
    </row>
    <row r="631" spans="1:21" ht="11.25" x14ac:dyDescent="0.2">
      <c r="A631" s="234"/>
      <c r="B631" s="417">
        <v>59.999999996586602</v>
      </c>
      <c r="C631" s="130"/>
      <c r="D631" s="328">
        <f t="shared" si="136"/>
        <v>42.426406868779218</v>
      </c>
      <c r="E631" s="328">
        <f t="shared" si="137"/>
        <v>0.17999999997951963</v>
      </c>
      <c r="F631" s="376">
        <f t="shared" si="138"/>
        <v>0.344253084859103</v>
      </c>
      <c r="G631" s="316">
        <f t="shared" si="139"/>
        <v>0.63467201838956566</v>
      </c>
      <c r="H631" s="316">
        <f t="shared" si="140"/>
        <v>0.36532798161043434</v>
      </c>
      <c r="I631" s="316"/>
      <c r="J631" s="316">
        <f t="shared" si="141"/>
        <v>-8.0010983828689153E-2</v>
      </c>
      <c r="K631" s="316">
        <f t="shared" si="142"/>
        <v>0.46811426007397922</v>
      </c>
      <c r="L631" s="121"/>
      <c r="M631" s="325">
        <f t="shared" si="143"/>
        <v>19.920475612124427</v>
      </c>
      <c r="N631" s="283">
        <f t="shared" si="144"/>
        <v>14.26693553300953</v>
      </c>
      <c r="O631" s="378"/>
      <c r="P631" s="532">
        <f t="shared" si="145"/>
        <v>2.7572635921721655E-2</v>
      </c>
      <c r="Q631" s="520">
        <f t="shared" si="146"/>
        <v>-2.757263592171455E-2</v>
      </c>
      <c r="R631" s="313"/>
      <c r="S631" s="256">
        <f t="shared" si="147"/>
        <v>19.920475612124427</v>
      </c>
      <c r="T631" s="256">
        <f t="shared" si="148"/>
        <v>14.26693553300953</v>
      </c>
      <c r="U631" s="364">
        <f t="shared" si="135"/>
        <v>59.999999996586602</v>
      </c>
    </row>
    <row r="632" spans="1:21" ht="11.25" x14ac:dyDescent="0.2">
      <c r="A632" s="234"/>
      <c r="B632" s="417">
        <v>60.099999996580898</v>
      </c>
      <c r="C632" s="130"/>
      <c r="D632" s="328">
        <f t="shared" si="136"/>
        <v>42.49711754689384</v>
      </c>
      <c r="E632" s="328">
        <f t="shared" si="137"/>
        <v>0.18060049997945121</v>
      </c>
      <c r="F632" s="376">
        <f t="shared" si="138"/>
        <v>0.34438680289108176</v>
      </c>
      <c r="G632" s="316">
        <f t="shared" si="139"/>
        <v>0.63472229383010581</v>
      </c>
      <c r="H632" s="316">
        <f t="shared" si="140"/>
        <v>0.36527770616989419</v>
      </c>
      <c r="I632" s="316"/>
      <c r="J632" s="316">
        <f t="shared" si="141"/>
        <v>-8.0584372577856667E-2</v>
      </c>
      <c r="K632" s="316">
        <f t="shared" si="142"/>
        <v>0.46788624732895628</v>
      </c>
      <c r="L632" s="121"/>
      <c r="M632" s="325">
        <f t="shared" si="143"/>
        <v>19.948048248046149</v>
      </c>
      <c r="N632" s="283">
        <f t="shared" si="144"/>
        <v>14.294508168931245</v>
      </c>
      <c r="O632" s="378"/>
      <c r="P632" s="532">
        <f t="shared" si="145"/>
        <v>2.7571362740111738E-2</v>
      </c>
      <c r="Q632" s="520">
        <f t="shared" si="146"/>
        <v>-2.7571362740118843E-2</v>
      </c>
      <c r="R632" s="313"/>
      <c r="S632" s="256">
        <f t="shared" si="147"/>
        <v>19.948048248046149</v>
      </c>
      <c r="T632" s="256">
        <f t="shared" si="148"/>
        <v>14.294508168931245</v>
      </c>
      <c r="U632" s="364">
        <f t="shared" si="135"/>
        <v>60.099999996580898</v>
      </c>
    </row>
    <row r="633" spans="1:21" ht="11.25" x14ac:dyDescent="0.2">
      <c r="A633" s="234"/>
      <c r="B633" s="417">
        <v>60.199999996575201</v>
      </c>
      <c r="C633" s="130"/>
      <c r="D633" s="328">
        <f t="shared" si="136"/>
        <v>42.567828225008462</v>
      </c>
      <c r="E633" s="328">
        <f t="shared" si="137"/>
        <v>0.18120199997938272</v>
      </c>
      <c r="F633" s="376">
        <f t="shared" si="138"/>
        <v>0.34452125127308914</v>
      </c>
      <c r="G633" s="316">
        <f t="shared" si="139"/>
        <v>0.63477284153421554</v>
      </c>
      <c r="H633" s="316">
        <f t="shared" si="140"/>
        <v>0.36522715846578446</v>
      </c>
      <c r="I633" s="316"/>
      <c r="J633" s="316">
        <f t="shared" si="141"/>
        <v>-8.1157030976995503E-2</v>
      </c>
      <c r="K633" s="316">
        <f t="shared" si="142"/>
        <v>0.46765853552882075</v>
      </c>
      <c r="L633" s="121"/>
      <c r="M633" s="325">
        <f t="shared" si="143"/>
        <v>19.975619610786261</v>
      </c>
      <c r="N633" s="283">
        <f t="shared" si="144"/>
        <v>14.322079531671363</v>
      </c>
      <c r="O633" s="378"/>
      <c r="P633" s="532">
        <f t="shared" si="145"/>
        <v>2.7570082200348622E-2</v>
      </c>
      <c r="Q633" s="520">
        <f t="shared" si="146"/>
        <v>-2.7570082200341517E-2</v>
      </c>
      <c r="R633" s="313"/>
      <c r="S633" s="256">
        <f t="shared" si="147"/>
        <v>19.975619610786261</v>
      </c>
      <c r="T633" s="256">
        <f t="shared" si="148"/>
        <v>14.322079531671363</v>
      </c>
      <c r="U633" s="364">
        <f t="shared" si="135"/>
        <v>60.199999996575201</v>
      </c>
    </row>
    <row r="634" spans="1:21" ht="11.25" x14ac:dyDescent="0.2">
      <c r="A634" s="234"/>
      <c r="B634" s="417">
        <v>60.299999996569497</v>
      </c>
      <c r="C634" s="130"/>
      <c r="D634" s="328">
        <f t="shared" si="136"/>
        <v>42.638538903123084</v>
      </c>
      <c r="E634" s="328">
        <f t="shared" si="137"/>
        <v>0.18180449997931408</v>
      </c>
      <c r="F634" s="376">
        <f t="shared" si="138"/>
        <v>0.34465642637154281</v>
      </c>
      <c r="G634" s="316">
        <f t="shared" si="139"/>
        <v>0.63482366009694058</v>
      </c>
      <c r="H634" s="316">
        <f t="shared" si="140"/>
        <v>0.36517633990305942</v>
      </c>
      <c r="I634" s="316"/>
      <c r="J634" s="316">
        <f t="shared" si="141"/>
        <v>-8.1728962659688043E-2</v>
      </c>
      <c r="K634" s="316">
        <f t="shared" si="142"/>
        <v>0.46743112326265468</v>
      </c>
      <c r="L634" s="121"/>
      <c r="M634" s="325">
        <f t="shared" si="143"/>
        <v>20.003189692986609</v>
      </c>
      <c r="N634" s="283">
        <f t="shared" si="144"/>
        <v>14.349649613871705</v>
      </c>
      <c r="O634" s="378"/>
      <c r="P634" s="532">
        <f t="shared" si="145"/>
        <v>2.7568794329745572E-2</v>
      </c>
      <c r="Q634" s="520">
        <f t="shared" si="146"/>
        <v>-2.7568794329752677E-2</v>
      </c>
      <c r="R634" s="313"/>
      <c r="S634" s="256">
        <f t="shared" si="147"/>
        <v>20.003189692986609</v>
      </c>
      <c r="T634" s="256">
        <f t="shared" si="148"/>
        <v>14.349649613871705</v>
      </c>
      <c r="U634" s="364">
        <f t="shared" si="135"/>
        <v>60.299999996569497</v>
      </c>
    </row>
    <row r="635" spans="1:21" ht="11.25" x14ac:dyDescent="0.2">
      <c r="A635" s="234"/>
      <c r="B635" s="417">
        <v>60.3999999965638</v>
      </c>
      <c r="C635" s="130"/>
      <c r="D635" s="328">
        <f t="shared" si="136"/>
        <v>42.709249581237714</v>
      </c>
      <c r="E635" s="328">
        <f t="shared" si="137"/>
        <v>0.18240799997924537</v>
      </c>
      <c r="F635" s="376">
        <f t="shared" si="138"/>
        <v>0.34479232457692399</v>
      </c>
      <c r="G635" s="316">
        <f t="shared" si="139"/>
        <v>0.63487474812239553</v>
      </c>
      <c r="H635" s="316">
        <f t="shared" si="140"/>
        <v>0.36512525187760447</v>
      </c>
      <c r="I635" s="316"/>
      <c r="J635" s="316">
        <f t="shared" si="141"/>
        <v>-8.2300171235453135E-2</v>
      </c>
      <c r="K635" s="316">
        <f t="shared" si="142"/>
        <v>0.46720400912885268</v>
      </c>
      <c r="L635" s="121"/>
      <c r="M635" s="325">
        <f t="shared" si="143"/>
        <v>20.030758487316355</v>
      </c>
      <c r="N635" s="283">
        <f t="shared" si="144"/>
        <v>14.377218408201458</v>
      </c>
      <c r="O635" s="378"/>
      <c r="P635" s="532">
        <f t="shared" si="145"/>
        <v>2.7567499155416897E-2</v>
      </c>
      <c r="Q635" s="520">
        <f t="shared" si="146"/>
        <v>-2.7567499155409791E-2</v>
      </c>
      <c r="R635" s="313"/>
      <c r="S635" s="256">
        <f t="shared" si="147"/>
        <v>20.030758487316355</v>
      </c>
      <c r="T635" s="256">
        <f t="shared" si="148"/>
        <v>14.377218408201458</v>
      </c>
      <c r="U635" s="364">
        <f t="shared" si="135"/>
        <v>60.3999999965638</v>
      </c>
    </row>
    <row r="636" spans="1:21" ht="11.25" x14ac:dyDescent="0.2">
      <c r="A636" s="234"/>
      <c r="B636" s="417">
        <v>60.499999996558103</v>
      </c>
      <c r="C636" s="130"/>
      <c r="D636" s="328">
        <f t="shared" si="136"/>
        <v>42.779960259352336</v>
      </c>
      <c r="E636" s="328">
        <f t="shared" si="137"/>
        <v>0.18301249997917654</v>
      </c>
      <c r="F636" s="376">
        <f t="shared" si="138"/>
        <v>0.34492894230357862</v>
      </c>
      <c r="G636" s="316">
        <f t="shared" si="139"/>
        <v>0.63492610422368922</v>
      </c>
      <c r="H636" s="316">
        <f t="shared" si="140"/>
        <v>0.36507389577631078</v>
      </c>
      <c r="I636" s="316"/>
      <c r="J636" s="316">
        <f t="shared" si="141"/>
        <v>-8.287066028994472E-2</v>
      </c>
      <c r="K636" s="316">
        <f t="shared" si="142"/>
        <v>0.46697719173504648</v>
      </c>
      <c r="L636" s="121"/>
      <c r="M636" s="325">
        <f t="shared" si="143"/>
        <v>20.058325986471772</v>
      </c>
      <c r="N636" s="283">
        <f t="shared" si="144"/>
        <v>14.404785907356867</v>
      </c>
      <c r="O636" s="378"/>
      <c r="P636" s="532">
        <f t="shared" si="145"/>
        <v>2.7566196704242429E-2</v>
      </c>
      <c r="Q636" s="520">
        <f t="shared" si="146"/>
        <v>-2.7566196704242429E-2</v>
      </c>
      <c r="R636" s="313"/>
      <c r="S636" s="256">
        <f t="shared" si="147"/>
        <v>20.058325986471772</v>
      </c>
      <c r="T636" s="256">
        <f t="shared" si="148"/>
        <v>14.404785907356867</v>
      </c>
      <c r="U636" s="364">
        <f t="shared" si="135"/>
        <v>60.499999996558103</v>
      </c>
    </row>
    <row r="637" spans="1:21" ht="11.25" x14ac:dyDescent="0.2">
      <c r="A637" s="234"/>
      <c r="B637" s="417">
        <v>60.599999996552398</v>
      </c>
      <c r="C637" s="130"/>
      <c r="D637" s="328">
        <f t="shared" si="136"/>
        <v>42.850670937466958</v>
      </c>
      <c r="E637" s="328">
        <f t="shared" si="137"/>
        <v>0.18361799997910755</v>
      </c>
      <c r="F637" s="376">
        <f t="shared" si="138"/>
        <v>0.34506627598952005</v>
      </c>
      <c r="G637" s="316">
        <f t="shared" si="139"/>
        <v>0.63497772702285271</v>
      </c>
      <c r="H637" s="316">
        <f t="shared" si="140"/>
        <v>0.36502227297714729</v>
      </c>
      <c r="I637" s="316"/>
      <c r="J637" s="316">
        <f t="shared" si="141"/>
        <v>-8.3440433385149504E-2</v>
      </c>
      <c r="K637" s="316">
        <f t="shared" si="142"/>
        <v>0.46675066969802953</v>
      </c>
      <c r="L637" s="121"/>
      <c r="M637" s="325">
        <f t="shared" si="143"/>
        <v>20.085892183176014</v>
      </c>
      <c r="N637" s="283">
        <f t="shared" si="144"/>
        <v>14.43235210406111</v>
      </c>
      <c r="O637" s="378"/>
      <c r="P637" s="532">
        <f t="shared" si="145"/>
        <v>2.7564887002931471E-2</v>
      </c>
      <c r="Q637" s="520">
        <f t="shared" si="146"/>
        <v>-2.7564887002924365E-2</v>
      </c>
      <c r="R637" s="313"/>
      <c r="S637" s="256">
        <f t="shared" si="147"/>
        <v>20.085892183176014</v>
      </c>
      <c r="T637" s="256">
        <f t="shared" si="148"/>
        <v>14.43235210406111</v>
      </c>
      <c r="U637" s="364">
        <f t="shared" si="135"/>
        <v>60.599999996552398</v>
      </c>
    </row>
    <row r="638" spans="1:21" ht="11.25" x14ac:dyDescent="0.2">
      <c r="A638" s="234"/>
      <c r="B638" s="417">
        <v>60.699999996546701</v>
      </c>
      <c r="C638" s="130"/>
      <c r="D638" s="328">
        <f t="shared" si="136"/>
        <v>42.921381615581588</v>
      </c>
      <c r="E638" s="328">
        <f t="shared" si="137"/>
        <v>0.1842244999790385</v>
      </c>
      <c r="F638" s="376">
        <f t="shared" si="138"/>
        <v>0.34520432209623453</v>
      </c>
      <c r="G638" s="316">
        <f t="shared" si="139"/>
        <v>0.63502961515076672</v>
      </c>
      <c r="H638" s="316">
        <f t="shared" si="140"/>
        <v>0.36497038484923328</v>
      </c>
      <c r="I638" s="316"/>
      <c r="J638" s="316">
        <f t="shared" si="141"/>
        <v>-8.4009494059581358E-2</v>
      </c>
      <c r="K638" s="316">
        <f t="shared" si="142"/>
        <v>0.46652444164368323</v>
      </c>
      <c r="L638" s="121"/>
      <c r="M638" s="325">
        <f t="shared" si="143"/>
        <v>20.113457070178946</v>
      </c>
      <c r="N638" s="283">
        <f t="shared" si="144"/>
        <v>14.459916991064034</v>
      </c>
      <c r="O638" s="378"/>
      <c r="P638" s="532">
        <f t="shared" si="145"/>
        <v>2.7563570077923316E-2</v>
      </c>
      <c r="Q638" s="520">
        <f t="shared" si="146"/>
        <v>-2.7563570077930422E-2</v>
      </c>
      <c r="R638" s="313"/>
      <c r="S638" s="256">
        <f t="shared" si="147"/>
        <v>20.113457070178946</v>
      </c>
      <c r="T638" s="256">
        <f t="shared" si="148"/>
        <v>14.459916991064034</v>
      </c>
      <c r="U638" s="364">
        <f t="shared" si="135"/>
        <v>60.699999996546701</v>
      </c>
    </row>
    <row r="639" spans="1:21" ht="11.25" x14ac:dyDescent="0.2">
      <c r="A639" s="234"/>
      <c r="B639" s="417">
        <v>60.799999996540997</v>
      </c>
      <c r="C639" s="130"/>
      <c r="D639" s="328">
        <f t="shared" si="136"/>
        <v>42.99209229369621</v>
      </c>
      <c r="E639" s="328">
        <f t="shared" si="137"/>
        <v>0.18483199997896926</v>
      </c>
      <c r="F639" s="376">
        <f t="shared" si="138"/>
        <v>0.34534307710848805</v>
      </c>
      <c r="G639" s="316">
        <f t="shared" si="139"/>
        <v>0.63508176724709009</v>
      </c>
      <c r="H639" s="316">
        <f t="shared" si="140"/>
        <v>0.36491823275290991</v>
      </c>
      <c r="I639" s="316"/>
      <c r="J639" s="316">
        <f t="shared" si="141"/>
        <v>-8.4577845828474052E-2</v>
      </c>
      <c r="K639" s="316">
        <f t="shared" si="142"/>
        <v>0.46629850620690338</v>
      </c>
      <c r="L639" s="121"/>
      <c r="M639" s="325">
        <f t="shared" si="143"/>
        <v>20.141020640256869</v>
      </c>
      <c r="N639" s="283">
        <f t="shared" si="144"/>
        <v>14.487480561141965</v>
      </c>
      <c r="O639" s="378"/>
      <c r="P639" s="532">
        <f t="shared" si="145"/>
        <v>2.7562245955508047E-2</v>
      </c>
      <c r="Q639" s="520">
        <f t="shared" si="146"/>
        <v>-2.7562245955508047E-2</v>
      </c>
      <c r="R639" s="313"/>
      <c r="S639" s="256">
        <f t="shared" si="147"/>
        <v>20.141020640256869</v>
      </c>
      <c r="T639" s="256">
        <f t="shared" si="148"/>
        <v>14.487480561141965</v>
      </c>
      <c r="U639" s="364">
        <f t="shared" si="135"/>
        <v>60.799999996540997</v>
      </c>
    </row>
    <row r="640" spans="1:21" ht="11.25" x14ac:dyDescent="0.2">
      <c r="A640" s="234"/>
      <c r="B640" s="417">
        <v>60.8999999965353</v>
      </c>
      <c r="C640" s="130"/>
      <c r="D640" s="328">
        <f t="shared" si="136"/>
        <v>43.062802971810832</v>
      </c>
      <c r="E640" s="328">
        <f t="shared" si="137"/>
        <v>0.1854404999789</v>
      </c>
      <c r="F640" s="376">
        <f t="shared" si="138"/>
        <v>0.3454825375341351</v>
      </c>
      <c r="G640" s="316">
        <f t="shared" si="139"/>
        <v>0.63513418196018911</v>
      </c>
      <c r="H640" s="316">
        <f t="shared" si="140"/>
        <v>0.36486581803981089</v>
      </c>
      <c r="I640" s="316"/>
      <c r="J640" s="316">
        <f t="shared" si="141"/>
        <v>-8.5145492183973215E-2</v>
      </c>
      <c r="K640" s="316">
        <f t="shared" si="142"/>
        <v>0.46607286203152742</v>
      </c>
      <c r="L640" s="121"/>
      <c r="M640" s="325">
        <f t="shared" si="143"/>
        <v>20.168582886212377</v>
      </c>
      <c r="N640" s="283">
        <f t="shared" si="144"/>
        <v>14.515042807097473</v>
      </c>
      <c r="O640" s="378"/>
      <c r="P640" s="532">
        <f t="shared" si="145"/>
        <v>2.756091466174837E-2</v>
      </c>
      <c r="Q640" s="520">
        <f t="shared" si="146"/>
        <v>-2.756091466174837E-2</v>
      </c>
      <c r="R640" s="313"/>
      <c r="S640" s="256">
        <f t="shared" si="147"/>
        <v>20.168582886212377</v>
      </c>
      <c r="T640" s="256">
        <f t="shared" si="148"/>
        <v>14.515042807097473</v>
      </c>
      <c r="U640" s="364">
        <f t="shared" si="135"/>
        <v>60.8999999965353</v>
      </c>
    </row>
    <row r="641" spans="1:21" ht="11.25" x14ac:dyDescent="0.2">
      <c r="A641" s="234"/>
      <c r="B641" s="417">
        <v>60.999999996529603</v>
      </c>
      <c r="C641" s="130"/>
      <c r="D641" s="328">
        <f t="shared" si="136"/>
        <v>43.133513649925462</v>
      </c>
      <c r="E641" s="328">
        <f t="shared" si="137"/>
        <v>0.18604999997883062</v>
      </c>
      <c r="F641" s="376">
        <f t="shared" si="138"/>
        <v>0.34562269990392946</v>
      </c>
      <c r="G641" s="316">
        <f t="shared" si="139"/>
        <v>0.63518685794706753</v>
      </c>
      <c r="H641" s="316">
        <f t="shared" si="140"/>
        <v>0.36481314205293247</v>
      </c>
      <c r="I641" s="316"/>
      <c r="J641" s="316">
        <f t="shared" si="141"/>
        <v>-8.5712436595325125E-2</v>
      </c>
      <c r="K641" s="316">
        <f t="shared" si="142"/>
        <v>0.46584750777026218</v>
      </c>
      <c r="L641" s="121"/>
      <c r="M641" s="325">
        <f t="shared" si="143"/>
        <v>20.196143800874125</v>
      </c>
      <c r="N641" s="283">
        <f t="shared" si="144"/>
        <v>14.542603721759221</v>
      </c>
      <c r="O641" s="378"/>
      <c r="P641" s="532">
        <f t="shared" si="145"/>
        <v>2.755957622246541E-2</v>
      </c>
      <c r="Q641" s="520">
        <f t="shared" si="146"/>
        <v>-2.7559576222458304E-2</v>
      </c>
      <c r="R641" s="313"/>
      <c r="S641" s="256">
        <f t="shared" si="147"/>
        <v>20.196143800874125</v>
      </c>
      <c r="T641" s="256">
        <f t="shared" si="148"/>
        <v>14.542603721759221</v>
      </c>
      <c r="U641" s="364">
        <f t="shared" si="135"/>
        <v>60.999999996529603</v>
      </c>
    </row>
    <row r="642" spans="1:21" ht="11.25" x14ac:dyDescent="0.2">
      <c r="A642" s="234"/>
      <c r="B642" s="417">
        <v>61.099999996523898</v>
      </c>
      <c r="C642" s="130"/>
      <c r="D642" s="328">
        <f t="shared" si="136"/>
        <v>43.204224328040084</v>
      </c>
      <c r="E642" s="328">
        <f t="shared" si="137"/>
        <v>0.18666049997876105</v>
      </c>
      <c r="F642" s="376">
        <f t="shared" si="138"/>
        <v>0.34576356077133674</v>
      </c>
      <c r="G642" s="316">
        <f t="shared" si="139"/>
        <v>0.63523979387329665</v>
      </c>
      <c r="H642" s="316">
        <f t="shared" si="140"/>
        <v>0.36476020612670335</v>
      </c>
      <c r="I642" s="316"/>
      <c r="J642" s="316">
        <f t="shared" si="141"/>
        <v>-8.627868250906412E-2</v>
      </c>
      <c r="K642" s="316">
        <f t="shared" si="142"/>
        <v>0.46562244208461268</v>
      </c>
      <c r="L642" s="121"/>
      <c r="M642" s="325">
        <f t="shared" si="143"/>
        <v>20.223703377096591</v>
      </c>
      <c r="N642" s="283">
        <f t="shared" si="144"/>
        <v>14.570163297981679</v>
      </c>
      <c r="O642" s="378"/>
      <c r="P642" s="532">
        <f t="shared" si="145"/>
        <v>2.7558230663345284E-2</v>
      </c>
      <c r="Q642" s="520">
        <f t="shared" si="146"/>
        <v>-2.7558230663345284E-2</v>
      </c>
      <c r="R642" s="313"/>
      <c r="S642" s="256">
        <f t="shared" si="147"/>
        <v>20.223703377096591</v>
      </c>
      <c r="T642" s="256">
        <f t="shared" si="148"/>
        <v>14.570163297981679</v>
      </c>
      <c r="U642" s="364">
        <f t="shared" si="135"/>
        <v>61.099999996523898</v>
      </c>
    </row>
    <row r="643" spans="1:21" ht="11.25" x14ac:dyDescent="0.2">
      <c r="A643" s="234"/>
      <c r="B643" s="417">
        <v>61.199999996518201</v>
      </c>
      <c r="C643" s="130"/>
      <c r="D643" s="328">
        <f t="shared" si="136"/>
        <v>43.274935006154706</v>
      </c>
      <c r="E643" s="328">
        <f t="shared" si="137"/>
        <v>0.18727199997869143</v>
      </c>
      <c r="F643" s="376">
        <f t="shared" si="138"/>
        <v>0.34590511671234925</v>
      </c>
      <c r="G643" s="316">
        <f t="shared" si="139"/>
        <v>0.63529298841294723</v>
      </c>
      <c r="H643" s="316">
        <f t="shared" si="140"/>
        <v>0.36470701158705277</v>
      </c>
      <c r="I643" s="316"/>
      <c r="J643" s="316">
        <f t="shared" si="141"/>
        <v>-8.684423334919783E-2</v>
      </c>
      <c r="K643" s="316">
        <f t="shared" si="142"/>
        <v>0.46539766364481172</v>
      </c>
      <c r="L643" s="121"/>
      <c r="M643" s="325">
        <f t="shared" si="143"/>
        <v>20.251261607759936</v>
      </c>
      <c r="N643" s="283">
        <f t="shared" si="144"/>
        <v>14.597721528645025</v>
      </c>
      <c r="O643" s="378"/>
      <c r="P643" s="532">
        <f t="shared" si="145"/>
        <v>2.7556878009853847E-2</v>
      </c>
      <c r="Q643" s="520">
        <f t="shared" si="146"/>
        <v>-2.7556878009860952E-2</v>
      </c>
      <c r="R643" s="313"/>
      <c r="S643" s="256">
        <f t="shared" si="147"/>
        <v>20.251261607759936</v>
      </c>
      <c r="T643" s="256">
        <f t="shared" si="148"/>
        <v>14.597721528645025</v>
      </c>
      <c r="U643" s="364">
        <f t="shared" si="135"/>
        <v>61.199999996518201</v>
      </c>
    </row>
    <row r="644" spans="1:21" ht="11.25" x14ac:dyDescent="0.2">
      <c r="A644" s="234"/>
      <c r="B644" s="417">
        <v>61.299999996512497</v>
      </c>
      <c r="C644" s="130"/>
      <c r="D644" s="328">
        <f t="shared" si="136"/>
        <v>43.345645684269329</v>
      </c>
      <c r="E644" s="328">
        <f t="shared" si="137"/>
        <v>0.18788449997862161</v>
      </c>
      <c r="F644" s="376">
        <f t="shared" si="138"/>
        <v>0.34604736432530153</v>
      </c>
      <c r="G644" s="316">
        <f t="shared" si="139"/>
        <v>0.63534644024852105</v>
      </c>
      <c r="H644" s="316">
        <f t="shared" si="140"/>
        <v>0.36465355975147895</v>
      </c>
      <c r="I644" s="316"/>
      <c r="J644" s="316">
        <f t="shared" si="141"/>
        <v>-8.7409092517391762E-2</v>
      </c>
      <c r="K644" s="316">
        <f t="shared" si="142"/>
        <v>0.46517317112974932</v>
      </c>
      <c r="L644" s="121"/>
      <c r="M644" s="325">
        <f t="shared" si="143"/>
        <v>20.27881848576979</v>
      </c>
      <c r="N644" s="283">
        <f t="shared" si="144"/>
        <v>14.625278406654886</v>
      </c>
      <c r="O644" s="378"/>
      <c r="P644" s="532">
        <f t="shared" si="145"/>
        <v>2.7555518287172731E-2</v>
      </c>
      <c r="Q644" s="520">
        <f t="shared" si="146"/>
        <v>-2.7555518287172731E-2</v>
      </c>
      <c r="R644" s="313"/>
      <c r="S644" s="256">
        <f t="shared" si="147"/>
        <v>20.27881848576979</v>
      </c>
      <c r="T644" s="256">
        <f t="shared" si="148"/>
        <v>14.625278406654886</v>
      </c>
      <c r="U644" s="364">
        <f t="shared" si="135"/>
        <v>61.299999996512497</v>
      </c>
    </row>
    <row r="645" spans="1:21" ht="11.25" x14ac:dyDescent="0.2">
      <c r="A645" s="234"/>
      <c r="B645" s="417">
        <v>61.3999999965068</v>
      </c>
      <c r="C645" s="130"/>
      <c r="D645" s="328">
        <f t="shared" si="136"/>
        <v>43.416356362383958</v>
      </c>
      <c r="E645" s="328">
        <f t="shared" si="137"/>
        <v>0.18849799997855177</v>
      </c>
      <c r="F645" s="376">
        <f t="shared" si="138"/>
        <v>0.34619030023068909</v>
      </c>
      <c r="G645" s="316">
        <f t="shared" si="139"/>
        <v>0.63540014807088285</v>
      </c>
      <c r="H645" s="316">
        <f t="shared" si="140"/>
        <v>0.36459985192911715</v>
      </c>
      <c r="I645" s="316"/>
      <c r="J645" s="316">
        <f t="shared" si="141"/>
        <v>-8.797326339315048E-2</v>
      </c>
      <c r="K645" s="316">
        <f t="shared" si="142"/>
        <v>0.46494896322690382</v>
      </c>
      <c r="L645" s="121"/>
      <c r="M645" s="325">
        <f t="shared" si="143"/>
        <v>20.306374004056963</v>
      </c>
      <c r="N645" s="283">
        <f t="shared" si="144"/>
        <v>14.652833924942058</v>
      </c>
      <c r="O645" s="378"/>
      <c r="P645" s="532">
        <f t="shared" si="145"/>
        <v>2.7554151520469361E-2</v>
      </c>
      <c r="Q645" s="520">
        <f t="shared" si="146"/>
        <v>-2.7554151520462256E-2</v>
      </c>
      <c r="R645" s="313"/>
      <c r="S645" s="256">
        <f t="shared" si="147"/>
        <v>20.306374004056963</v>
      </c>
      <c r="T645" s="256">
        <f t="shared" si="148"/>
        <v>14.652833924942058</v>
      </c>
      <c r="U645" s="364">
        <f t="shared" si="135"/>
        <v>61.3999999965068</v>
      </c>
    </row>
    <row r="646" spans="1:21" ht="11.25" x14ac:dyDescent="0.2">
      <c r="A646" s="234"/>
      <c r="B646" s="417">
        <v>61.499999996501103</v>
      </c>
      <c r="C646" s="130"/>
      <c r="D646" s="328">
        <f t="shared" si="136"/>
        <v>43.48706704049858</v>
      </c>
      <c r="E646" s="328">
        <f t="shared" si="137"/>
        <v>0.18911249997848176</v>
      </c>
      <c r="F646" s="376">
        <f t="shared" si="138"/>
        <v>0.34633392107098776</v>
      </c>
      <c r="G646" s="316">
        <f t="shared" si="139"/>
        <v>0.63545411057919499</v>
      </c>
      <c r="H646" s="316">
        <f t="shared" si="140"/>
        <v>0.36454588942080501</v>
      </c>
      <c r="I646" s="316"/>
      <c r="J646" s="316">
        <f t="shared" si="141"/>
        <v>-8.8536749333998022E-2</v>
      </c>
      <c r="K646" s="316">
        <f t="shared" si="142"/>
        <v>0.4647250386322731</v>
      </c>
      <c r="L646" s="121"/>
      <c r="M646" s="325">
        <f t="shared" si="143"/>
        <v>20.333928155577432</v>
      </c>
      <c r="N646" s="283">
        <f t="shared" si="144"/>
        <v>14.680388076462521</v>
      </c>
      <c r="O646" s="378"/>
      <c r="P646" s="532">
        <f t="shared" si="145"/>
        <v>2.7552777734484835E-2</v>
      </c>
      <c r="Q646" s="520">
        <f t="shared" si="146"/>
        <v>-2.7552777734484835E-2</v>
      </c>
      <c r="R646" s="313"/>
      <c r="S646" s="256">
        <f t="shared" si="147"/>
        <v>20.333928155577432</v>
      </c>
      <c r="T646" s="256">
        <f t="shared" si="148"/>
        <v>14.680388076462521</v>
      </c>
      <c r="U646" s="364">
        <f t="shared" si="135"/>
        <v>61.499999996501103</v>
      </c>
    </row>
    <row r="647" spans="1:21" ht="11.25" x14ac:dyDescent="0.2">
      <c r="A647" s="234"/>
      <c r="B647" s="417">
        <v>61.599999996495399</v>
      </c>
      <c r="C647" s="130"/>
      <c r="D647" s="328">
        <f t="shared" si="136"/>
        <v>43.557777718613202</v>
      </c>
      <c r="E647" s="328">
        <f t="shared" si="137"/>
        <v>0.18972799997841169</v>
      </c>
      <c r="F647" s="376">
        <f t="shared" si="138"/>
        <v>0.34647822351047575</v>
      </c>
      <c r="G647" s="316">
        <f t="shared" si="139"/>
        <v>0.63550832648084954</v>
      </c>
      <c r="H647" s="316">
        <f t="shared" si="140"/>
        <v>0.36449167351915046</v>
      </c>
      <c r="I647" s="316"/>
      <c r="J647" s="316">
        <f t="shared" si="141"/>
        <v>-8.9099553675656251E-2</v>
      </c>
      <c r="K647" s="316">
        <f t="shared" si="142"/>
        <v>0.4645013960503066</v>
      </c>
      <c r="L647" s="121"/>
      <c r="M647" s="325">
        <f t="shared" si="143"/>
        <v>20.361480933311917</v>
      </c>
      <c r="N647" s="283">
        <f t="shared" si="144"/>
        <v>14.707940854197005</v>
      </c>
      <c r="O647" s="378"/>
      <c r="P647" s="532">
        <f t="shared" si="145"/>
        <v>2.7551396954009988E-2</v>
      </c>
      <c r="Q647" s="520">
        <f t="shared" si="146"/>
        <v>-2.7551396954009988E-2</v>
      </c>
      <c r="R647" s="313"/>
      <c r="S647" s="256">
        <f t="shared" si="147"/>
        <v>20.361480933311917</v>
      </c>
      <c r="T647" s="256">
        <f t="shared" si="148"/>
        <v>14.707940854197005</v>
      </c>
      <c r="U647" s="364">
        <f t="shared" si="135"/>
        <v>61.599999996495399</v>
      </c>
    </row>
    <row r="648" spans="1:21" ht="11.25" x14ac:dyDescent="0.2">
      <c r="A648" s="234"/>
      <c r="B648" s="417">
        <v>61.699999996489701</v>
      </c>
      <c r="C648" s="130"/>
      <c r="D648" s="328">
        <f t="shared" si="136"/>
        <v>43.628488396727832</v>
      </c>
      <c r="E648" s="328">
        <f t="shared" si="137"/>
        <v>0.19034449997834144</v>
      </c>
      <c r="F648" s="376">
        <f t="shared" si="138"/>
        <v>0.34662320423505621</v>
      </c>
      <c r="G648" s="316">
        <f t="shared" si="139"/>
        <v>0.63556279449140418</v>
      </c>
      <c r="H648" s="316">
        <f t="shared" si="140"/>
        <v>0.36443720550859582</v>
      </c>
      <c r="I648" s="316"/>
      <c r="J648" s="316">
        <f t="shared" si="141"/>
        <v>-8.966167973222211E-2</v>
      </c>
      <c r="K648" s="316">
        <f t="shared" si="142"/>
        <v>0.46427803419383762</v>
      </c>
      <c r="L648" s="121"/>
      <c r="M648" s="325">
        <f t="shared" si="143"/>
        <v>20.389032330265927</v>
      </c>
      <c r="N648" s="283">
        <f t="shared" si="144"/>
        <v>14.735492251151015</v>
      </c>
      <c r="O648" s="378"/>
      <c r="P648" s="532">
        <f t="shared" si="145"/>
        <v>2.7550009203451964E-2</v>
      </c>
      <c r="Q648" s="520">
        <f t="shared" si="146"/>
        <v>-2.7550009203451964E-2</v>
      </c>
      <c r="R648" s="313"/>
      <c r="S648" s="256">
        <f t="shared" si="147"/>
        <v>20.389032330265927</v>
      </c>
      <c r="T648" s="256">
        <f t="shared" si="148"/>
        <v>14.735492251151015</v>
      </c>
      <c r="U648" s="364">
        <f t="shared" si="135"/>
        <v>61.699999996489701</v>
      </c>
    </row>
    <row r="649" spans="1:21" ht="11.25" x14ac:dyDescent="0.2">
      <c r="A649" s="234"/>
      <c r="B649" s="417">
        <v>61.799999996483997</v>
      </c>
      <c r="C649" s="130"/>
      <c r="D649" s="328">
        <f t="shared" si="136"/>
        <v>43.699199074842454</v>
      </c>
      <c r="E649" s="328">
        <f t="shared" si="137"/>
        <v>0.19096199997827112</v>
      </c>
      <c r="F649" s="376">
        <f t="shared" si="138"/>
        <v>0.34676885995208345</v>
      </c>
      <c r="G649" s="316">
        <f t="shared" si="139"/>
        <v>0.63561751333451633</v>
      </c>
      <c r="H649" s="316">
        <f t="shared" si="140"/>
        <v>0.36438248666548367</v>
      </c>
      <c r="I649" s="316"/>
      <c r="J649" s="316">
        <f t="shared" si="141"/>
        <v>-9.0223130796341089E-2</v>
      </c>
      <c r="K649" s="316">
        <f t="shared" si="142"/>
        <v>0.46405495178401734</v>
      </c>
      <c r="L649" s="121"/>
      <c r="M649" s="325">
        <f t="shared" si="143"/>
        <v>20.416582339469379</v>
      </c>
      <c r="N649" s="283">
        <f t="shared" si="144"/>
        <v>14.763042260354467</v>
      </c>
      <c r="O649" s="378"/>
      <c r="P649" s="532">
        <f t="shared" si="145"/>
        <v>2.7548614507125535E-2</v>
      </c>
      <c r="Q649" s="520">
        <f t="shared" si="146"/>
        <v>-2.7548614507139746E-2</v>
      </c>
      <c r="R649" s="313"/>
      <c r="S649" s="256">
        <f t="shared" si="147"/>
        <v>20.416582339469379</v>
      </c>
      <c r="T649" s="256">
        <f t="shared" si="148"/>
        <v>14.763042260354467</v>
      </c>
      <c r="U649" s="364">
        <f t="shared" si="135"/>
        <v>61.799999996483997</v>
      </c>
    </row>
    <row r="650" spans="1:21" ht="11.25" x14ac:dyDescent="0.2">
      <c r="A650" s="234"/>
      <c r="B650" s="417">
        <v>61.8999999964783</v>
      </c>
      <c r="C650" s="130"/>
      <c r="D650" s="328">
        <f t="shared" si="136"/>
        <v>43.769909752957076</v>
      </c>
      <c r="E650" s="328">
        <f t="shared" si="137"/>
        <v>0.1915804999782007</v>
      </c>
      <c r="F650" s="376">
        <f t="shared" si="138"/>
        <v>0.34691518739018834</v>
      </c>
      <c r="G650" s="316">
        <f t="shared" si="139"/>
        <v>0.63567248174187951</v>
      </c>
      <c r="H650" s="316">
        <f t="shared" si="140"/>
        <v>0.36432751825812049</v>
      </c>
      <c r="I650" s="316"/>
      <c r="J650" s="316">
        <f t="shared" si="141"/>
        <v>-9.0783910139382418E-2</v>
      </c>
      <c r="K650" s="316">
        <f t="shared" si="142"/>
        <v>0.46383214755024804</v>
      </c>
      <c r="L650" s="121"/>
      <c r="M650" s="325">
        <f t="shared" si="143"/>
        <v>20.444130953976504</v>
      </c>
      <c r="N650" s="283">
        <f t="shared" si="144"/>
        <v>14.790590874861607</v>
      </c>
      <c r="O650" s="378"/>
      <c r="P650" s="532">
        <f t="shared" si="145"/>
        <v>2.7547212889125205E-2</v>
      </c>
      <c r="Q650" s="520">
        <f t="shared" si="146"/>
        <v>-2.75472128891181E-2</v>
      </c>
      <c r="R650" s="313"/>
      <c r="S650" s="256">
        <f t="shared" si="147"/>
        <v>20.444130953976504</v>
      </c>
      <c r="T650" s="256">
        <f t="shared" si="148"/>
        <v>14.790590874861607</v>
      </c>
      <c r="U650" s="364">
        <f t="shared" si="135"/>
        <v>61.8999999964783</v>
      </c>
    </row>
    <row r="651" spans="1:21" ht="11.25" x14ac:dyDescent="0.2">
      <c r="A651" s="234"/>
      <c r="B651" s="417">
        <v>61.999999996472603</v>
      </c>
      <c r="C651" s="130"/>
      <c r="D651" s="328">
        <f t="shared" si="136"/>
        <v>43.840620431071706</v>
      </c>
      <c r="E651" s="328">
        <f t="shared" si="137"/>
        <v>0.19219999997813011</v>
      </c>
      <c r="F651" s="376">
        <f t="shared" si="138"/>
        <v>0.34706218329910749</v>
      </c>
      <c r="G651" s="316">
        <f t="shared" si="139"/>
        <v>0.6357276984531588</v>
      </c>
      <c r="H651" s="316">
        <f t="shared" si="140"/>
        <v>0.3642723015468412</v>
      </c>
      <c r="I651" s="316"/>
      <c r="J651" s="316">
        <f t="shared" si="141"/>
        <v>-9.13440210116096E-2</v>
      </c>
      <c r="K651" s="316">
        <f t="shared" si="142"/>
        <v>0.4636096202301177</v>
      </c>
      <c r="L651" s="121"/>
      <c r="M651" s="325">
        <f t="shared" si="143"/>
        <v>20.47167816686563</v>
      </c>
      <c r="N651" s="283">
        <f t="shared" si="144"/>
        <v>14.818138087750725</v>
      </c>
      <c r="O651" s="378"/>
      <c r="P651" s="532">
        <f t="shared" si="145"/>
        <v>2.7545804373403371E-2</v>
      </c>
      <c r="Q651" s="520">
        <f t="shared" si="146"/>
        <v>-2.7545804373403371E-2</v>
      </c>
      <c r="R651" s="313"/>
      <c r="S651" s="256">
        <f t="shared" si="147"/>
        <v>20.47167816686563</v>
      </c>
      <c r="T651" s="256">
        <f t="shared" si="148"/>
        <v>14.818138087750725</v>
      </c>
      <c r="U651" s="364">
        <f t="shared" si="135"/>
        <v>61.999999996472603</v>
      </c>
    </row>
    <row r="652" spans="1:21" ht="11.25" x14ac:dyDescent="0.2">
      <c r="A652" s="234"/>
      <c r="B652" s="417">
        <v>62.099999996466899</v>
      </c>
      <c r="C652" s="130"/>
      <c r="D652" s="328">
        <f t="shared" si="136"/>
        <v>43.911331109186321</v>
      </c>
      <c r="E652" s="328">
        <f t="shared" si="137"/>
        <v>0.19282049997805947</v>
      </c>
      <c r="F652" s="376">
        <f t="shared" si="138"/>
        <v>0.34720984444951369</v>
      </c>
      <c r="G652" s="316">
        <f t="shared" si="139"/>
        <v>0.63578316221592901</v>
      </c>
      <c r="H652" s="316">
        <f t="shared" si="140"/>
        <v>0.36421683778407099</v>
      </c>
      <c r="I652" s="316"/>
      <c r="J652" s="316">
        <f t="shared" si="141"/>
        <v>-9.1903466642349496E-2</v>
      </c>
      <c r="K652" s="316">
        <f t="shared" si="142"/>
        <v>0.46338736856933588</v>
      </c>
      <c r="L652" s="121"/>
      <c r="M652" s="325">
        <f t="shared" si="143"/>
        <v>20.499223971239033</v>
      </c>
      <c r="N652" s="283">
        <f t="shared" si="144"/>
        <v>14.845683892124129</v>
      </c>
      <c r="O652" s="378"/>
      <c r="P652" s="532">
        <f t="shared" si="145"/>
        <v>2.7544388983677948E-2</v>
      </c>
      <c r="Q652" s="520">
        <f t="shared" si="146"/>
        <v>-2.7544388983670842E-2</v>
      </c>
      <c r="R652" s="313"/>
      <c r="S652" s="256">
        <f t="shared" si="147"/>
        <v>20.499223971239033</v>
      </c>
      <c r="T652" s="256">
        <f t="shared" si="148"/>
        <v>14.845683892124129</v>
      </c>
      <c r="U652" s="364">
        <f t="shared" si="135"/>
        <v>62.099999996466899</v>
      </c>
    </row>
    <row r="653" spans="1:21" ht="11.25" x14ac:dyDescent="0.2">
      <c r="A653" s="234"/>
      <c r="B653" s="417">
        <v>62.199999996461202</v>
      </c>
      <c r="C653" s="130"/>
      <c r="D653" s="328">
        <f t="shared" si="136"/>
        <v>43.98204178730095</v>
      </c>
      <c r="E653" s="328">
        <f t="shared" si="137"/>
        <v>0.19344199997798864</v>
      </c>
      <c r="F653" s="376">
        <f t="shared" si="138"/>
        <v>0.34735816763284622</v>
      </c>
      <c r="G653" s="316">
        <f t="shared" si="139"/>
        <v>0.63583887178561072</v>
      </c>
      <c r="H653" s="316">
        <f t="shared" si="140"/>
        <v>0.36416112821438928</v>
      </c>
      <c r="I653" s="316"/>
      <c r="J653" s="316">
        <f t="shared" si="141"/>
        <v>-9.2462250240163302E-2</v>
      </c>
      <c r="K653" s="316">
        <f t="shared" si="142"/>
        <v>0.46316539132166828</v>
      </c>
      <c r="L653" s="121"/>
      <c r="M653" s="325">
        <f t="shared" si="143"/>
        <v>20.526768360222711</v>
      </c>
      <c r="N653" s="283">
        <f t="shared" si="144"/>
        <v>14.873228281107799</v>
      </c>
      <c r="O653" s="378"/>
      <c r="P653" s="532">
        <f t="shared" si="145"/>
        <v>2.7542966743503428E-2</v>
      </c>
      <c r="Q653" s="520">
        <f t="shared" si="146"/>
        <v>-2.7542966743510533E-2</v>
      </c>
      <c r="R653" s="313"/>
      <c r="S653" s="256">
        <f t="shared" si="147"/>
        <v>20.526768360222711</v>
      </c>
      <c r="T653" s="256">
        <f t="shared" si="148"/>
        <v>14.873228281107799</v>
      </c>
      <c r="U653" s="364">
        <f t="shared" si="135"/>
        <v>62.199999996461202</v>
      </c>
    </row>
    <row r="654" spans="1:21" ht="11.25" x14ac:dyDescent="0.2">
      <c r="A654" s="234"/>
      <c r="B654" s="417">
        <v>62.299999996455497</v>
      </c>
      <c r="C654" s="130"/>
      <c r="D654" s="328">
        <f t="shared" si="136"/>
        <v>44.052752465415573</v>
      </c>
      <c r="E654" s="328">
        <f t="shared" si="137"/>
        <v>0.19406449997791778</v>
      </c>
      <c r="F654" s="376">
        <f t="shared" si="138"/>
        <v>0.34750714966114604</v>
      </c>
      <c r="G654" s="316">
        <f t="shared" si="139"/>
        <v>0.63589482592540991</v>
      </c>
      <c r="H654" s="316">
        <f t="shared" si="140"/>
        <v>0.36410517407459009</v>
      </c>
      <c r="I654" s="316"/>
      <c r="J654" s="316">
        <f t="shared" si="141"/>
        <v>-9.3020374993009691E-2</v>
      </c>
      <c r="K654" s="316">
        <f t="shared" si="142"/>
        <v>0.46294368724887447</v>
      </c>
      <c r="L654" s="121"/>
      <c r="M654" s="325">
        <f t="shared" si="143"/>
        <v>20.554311326966214</v>
      </c>
      <c r="N654" s="283">
        <f t="shared" si="144"/>
        <v>14.90077124785131</v>
      </c>
      <c r="O654" s="378"/>
      <c r="P654" s="532">
        <f t="shared" si="145"/>
        <v>2.7541537676263772E-2</v>
      </c>
      <c r="Q654" s="520">
        <f t="shared" si="146"/>
        <v>-2.7541537676256667E-2</v>
      </c>
      <c r="R654" s="313"/>
      <c r="S654" s="256">
        <f t="shared" si="147"/>
        <v>20.554311326966214</v>
      </c>
      <c r="T654" s="256">
        <f t="shared" si="148"/>
        <v>14.90077124785131</v>
      </c>
      <c r="U654" s="364">
        <f t="shared" si="135"/>
        <v>62.299999996455497</v>
      </c>
    </row>
    <row r="655" spans="1:21" ht="11.25" x14ac:dyDescent="0.2">
      <c r="A655" s="234"/>
      <c r="B655" s="417">
        <v>62.3999999964498</v>
      </c>
      <c r="C655" s="130"/>
      <c r="D655" s="328">
        <f t="shared" si="136"/>
        <v>44.123463143530195</v>
      </c>
      <c r="E655" s="328">
        <f t="shared" si="137"/>
        <v>0.19468799997784672</v>
      </c>
      <c r="F655" s="376">
        <f t="shared" si="138"/>
        <v>0.34765678736688888</v>
      </c>
      <c r="G655" s="316">
        <f t="shared" si="139"/>
        <v>0.63595102340625509</v>
      </c>
      <c r="H655" s="316">
        <f t="shared" si="140"/>
        <v>0.36404897659374491</v>
      </c>
      <c r="I655" s="316"/>
      <c r="J655" s="316">
        <f t="shared" si="141"/>
        <v>-9.3577844068413074E-2</v>
      </c>
      <c r="K655" s="316">
        <f t="shared" si="142"/>
        <v>0.46272225512064363</v>
      </c>
      <c r="L655" s="121"/>
      <c r="M655" s="325">
        <f t="shared" si="143"/>
        <v>20.581852864642478</v>
      </c>
      <c r="N655" s="283">
        <f t="shared" si="144"/>
        <v>14.928312785527567</v>
      </c>
      <c r="O655" s="378"/>
      <c r="P655" s="532">
        <f t="shared" si="145"/>
        <v>2.7540101805122674E-2</v>
      </c>
      <c r="Q655" s="520">
        <f t="shared" si="146"/>
        <v>-2.754010180512978E-2</v>
      </c>
      <c r="R655" s="313"/>
      <c r="S655" s="256">
        <f t="shared" si="147"/>
        <v>20.581852864642478</v>
      </c>
      <c r="T655" s="256">
        <f t="shared" si="148"/>
        <v>14.928312785527567</v>
      </c>
      <c r="U655" s="364">
        <f t="shared" si="135"/>
        <v>62.3999999964498</v>
      </c>
    </row>
    <row r="656" spans="1:21" ht="11.25" x14ac:dyDescent="0.2">
      <c r="A656" s="234"/>
      <c r="B656" s="417">
        <v>62.499999996444103</v>
      </c>
      <c r="C656" s="130"/>
      <c r="D656" s="328">
        <f t="shared" si="136"/>
        <v>44.194173821644824</v>
      </c>
      <c r="E656" s="328">
        <f t="shared" si="137"/>
        <v>0.19531249997777561</v>
      </c>
      <c r="F656" s="376">
        <f t="shared" si="138"/>
        <v>0.34780707760282326</v>
      </c>
      <c r="G656" s="316">
        <f t="shared" si="139"/>
        <v>0.63600746300673761</v>
      </c>
      <c r="H656" s="316">
        <f t="shared" si="140"/>
        <v>0.36399253699326239</v>
      </c>
      <c r="I656" s="316"/>
      <c r="J656" s="316">
        <f t="shared" si="141"/>
        <v>-9.4134660613624965E-2</v>
      </c>
      <c r="K656" s="316">
        <f t="shared" si="142"/>
        <v>0.46250109371453307</v>
      </c>
      <c r="L656" s="121"/>
      <c r="M656" s="325">
        <f t="shared" si="143"/>
        <v>20.609392966447601</v>
      </c>
      <c r="N656" s="283">
        <f t="shared" si="144"/>
        <v>14.955852887332696</v>
      </c>
      <c r="O656" s="378"/>
      <c r="P656" s="532">
        <f t="shared" si="145"/>
        <v>2.7538659153194089E-2</v>
      </c>
      <c r="Q656" s="520">
        <f t="shared" si="146"/>
        <v>-2.7538659153194089E-2</v>
      </c>
      <c r="R656" s="313"/>
      <c r="S656" s="256">
        <f t="shared" si="147"/>
        <v>20.609392966447601</v>
      </c>
      <c r="T656" s="256">
        <f t="shared" si="148"/>
        <v>14.955852887332696</v>
      </c>
      <c r="U656" s="364">
        <f t="shared" si="135"/>
        <v>62.499999996444103</v>
      </c>
    </row>
    <row r="657" spans="1:21" ht="11.25" x14ac:dyDescent="0.2">
      <c r="A657" s="234"/>
      <c r="B657" s="417">
        <v>62.599999996438399</v>
      </c>
      <c r="C657" s="130"/>
      <c r="D657" s="328">
        <f t="shared" si="136"/>
        <v>44.264884499759447</v>
      </c>
      <c r="E657" s="328">
        <f t="shared" si="137"/>
        <v>0.19593799997770434</v>
      </c>
      <c r="F657" s="376">
        <f t="shared" si="138"/>
        <v>0.34795801724180753</v>
      </c>
      <c r="G657" s="316">
        <f t="shared" si="139"/>
        <v>0.63606414351305152</v>
      </c>
      <c r="H657" s="316">
        <f t="shared" si="140"/>
        <v>0.36393585648694848</v>
      </c>
      <c r="I657" s="316"/>
      <c r="J657" s="316">
        <f t="shared" si="141"/>
        <v>-9.4690827755786966E-2</v>
      </c>
      <c r="K657" s="316">
        <f t="shared" si="142"/>
        <v>0.46228020181590579</v>
      </c>
      <c r="L657" s="121"/>
      <c r="M657" s="325">
        <f t="shared" si="143"/>
        <v>20.636931625600795</v>
      </c>
      <c r="N657" s="283">
        <f t="shared" si="144"/>
        <v>14.98339154648589</v>
      </c>
      <c r="O657" s="378"/>
      <c r="P657" s="532">
        <f t="shared" si="145"/>
        <v>2.7537209743215385E-2</v>
      </c>
      <c r="Q657" s="520">
        <f t="shared" si="146"/>
        <v>-2.7537209743215385E-2</v>
      </c>
      <c r="R657" s="313"/>
      <c r="S657" s="256">
        <f t="shared" si="147"/>
        <v>20.636931625600795</v>
      </c>
      <c r="T657" s="256">
        <f t="shared" si="148"/>
        <v>14.98339154648589</v>
      </c>
      <c r="U657" s="364">
        <f t="shared" si="135"/>
        <v>62.599999996438399</v>
      </c>
    </row>
    <row r="658" spans="1:21" ht="11.25" x14ac:dyDescent="0.2">
      <c r="A658" s="234"/>
      <c r="B658" s="417">
        <v>62.699999996432702</v>
      </c>
      <c r="C658" s="130"/>
      <c r="D658" s="328">
        <f t="shared" si="136"/>
        <v>44.335595177874069</v>
      </c>
      <c r="E658" s="328">
        <f t="shared" si="137"/>
        <v>0.19656449997763301</v>
      </c>
      <c r="F658" s="376">
        <f t="shared" si="138"/>
        <v>0.34810960317665024</v>
      </c>
      <c r="G658" s="316">
        <f t="shared" si="139"/>
        <v>0.63612106371893318</v>
      </c>
      <c r="H658" s="316">
        <f t="shared" si="140"/>
        <v>0.36387893628106682</v>
      </c>
      <c r="I658" s="316"/>
      <c r="J658" s="316">
        <f t="shared" si="141"/>
        <v>-9.5246348602090469E-2</v>
      </c>
      <c r="K658" s="316">
        <f t="shared" si="142"/>
        <v>0.46205957821786964</v>
      </c>
      <c r="L658" s="121"/>
      <c r="M658" s="325">
        <f t="shared" si="143"/>
        <v>20.66446883534401</v>
      </c>
      <c r="N658" s="283">
        <f t="shared" si="144"/>
        <v>15.010928756229106</v>
      </c>
      <c r="O658" s="378"/>
      <c r="P658" s="532">
        <f t="shared" si="145"/>
        <v>2.7535753597959456E-2</v>
      </c>
      <c r="Q658" s="520">
        <f t="shared" si="146"/>
        <v>-2.7535753597959456E-2</v>
      </c>
      <c r="R658" s="313"/>
      <c r="S658" s="256">
        <f t="shared" si="147"/>
        <v>20.66446883534401</v>
      </c>
      <c r="T658" s="256">
        <f t="shared" si="148"/>
        <v>15.010928756229106</v>
      </c>
      <c r="U658" s="364">
        <f t="shared" si="135"/>
        <v>62.699999996432702</v>
      </c>
    </row>
    <row r="659" spans="1:21" ht="11.25" x14ac:dyDescent="0.2">
      <c r="A659" s="234"/>
      <c r="B659" s="417">
        <v>62.799999996426997</v>
      </c>
      <c r="C659" s="130"/>
      <c r="D659" s="328">
        <f t="shared" si="136"/>
        <v>44.406305855988691</v>
      </c>
      <c r="E659" s="328">
        <f t="shared" si="137"/>
        <v>0.19719199997756157</v>
      </c>
      <c r="F659" s="376">
        <f t="shared" si="138"/>
        <v>0.34826183231995067</v>
      </c>
      <c r="G659" s="316">
        <f t="shared" si="139"/>
        <v>0.63617822242560296</v>
      </c>
      <c r="H659" s="316">
        <f t="shared" si="140"/>
        <v>0.36382177757439704</v>
      </c>
      <c r="I659" s="316"/>
      <c r="J659" s="316">
        <f t="shared" si="141"/>
        <v>-9.5801226239936255E-2</v>
      </c>
      <c r="K659" s="316">
        <f t="shared" si="142"/>
        <v>0.46183922172121616</v>
      </c>
      <c r="L659" s="121"/>
      <c r="M659" s="325">
        <f t="shared" si="143"/>
        <v>20.69200458894197</v>
      </c>
      <c r="N659" s="283">
        <f t="shared" si="144"/>
        <v>15.038464509827065</v>
      </c>
      <c r="O659" s="378"/>
      <c r="P659" s="532">
        <f t="shared" si="145"/>
        <v>2.7534290739843925E-2</v>
      </c>
      <c r="Q659" s="520">
        <f t="shared" si="146"/>
        <v>-2.7534290739851031E-2</v>
      </c>
      <c r="R659" s="313"/>
      <c r="S659" s="256">
        <f t="shared" si="147"/>
        <v>20.69200458894197</v>
      </c>
      <c r="T659" s="256">
        <f t="shared" si="148"/>
        <v>15.038464509827065</v>
      </c>
      <c r="U659" s="364">
        <f t="shared" si="135"/>
        <v>62.799999996426997</v>
      </c>
    </row>
    <row r="660" spans="1:21" ht="11.25" x14ac:dyDescent="0.2">
      <c r="A660" s="234"/>
      <c r="B660" s="417">
        <v>62.8999999964213</v>
      </c>
      <c r="C660" s="130"/>
      <c r="D660" s="328">
        <f t="shared" si="136"/>
        <v>44.477016534103321</v>
      </c>
      <c r="E660" s="328">
        <f t="shared" si="137"/>
        <v>0.19782049997748996</v>
      </c>
      <c r="F660" s="376">
        <f t="shared" si="138"/>
        <v>0.34841470160394195</v>
      </c>
      <c r="G660" s="316">
        <f t="shared" si="139"/>
        <v>0.63623561844170629</v>
      </c>
      <c r="H660" s="316">
        <f t="shared" si="140"/>
        <v>0.36376438155829371</v>
      </c>
      <c r="I660" s="316"/>
      <c r="J660" s="316">
        <f t="shared" si="141"/>
        <v>-9.6355463737091251E-2</v>
      </c>
      <c r="K660" s="316">
        <f t="shared" si="142"/>
        <v>0.46161913113436098</v>
      </c>
      <c r="L660" s="121"/>
      <c r="M660" s="325">
        <f t="shared" si="143"/>
        <v>20.719538879681814</v>
      </c>
      <c r="N660" s="283">
        <f t="shared" si="144"/>
        <v>15.065998800566916</v>
      </c>
      <c r="O660" s="378"/>
      <c r="P660" s="532">
        <f t="shared" si="145"/>
        <v>2.7532821191243784E-2</v>
      </c>
      <c r="Q660" s="520">
        <f t="shared" si="146"/>
        <v>-2.7532821191243784E-2</v>
      </c>
      <c r="R660" s="313"/>
      <c r="S660" s="256">
        <f t="shared" si="147"/>
        <v>20.719538879681814</v>
      </c>
      <c r="T660" s="256">
        <f t="shared" si="148"/>
        <v>15.065998800566916</v>
      </c>
      <c r="U660" s="364">
        <f t="shared" si="135"/>
        <v>62.8999999964213</v>
      </c>
    </row>
    <row r="661" spans="1:21" ht="11.25" x14ac:dyDescent="0.2">
      <c r="A661" s="234"/>
      <c r="B661" s="417">
        <v>62.999999996415603</v>
      </c>
      <c r="C661" s="130"/>
      <c r="D661" s="328">
        <f t="shared" si="136"/>
        <v>44.547727212217943</v>
      </c>
      <c r="E661" s="328">
        <f t="shared" si="137"/>
        <v>0.19844999997741827</v>
      </c>
      <c r="F661" s="376">
        <f t="shared" si="138"/>
        <v>0.348568207980335</v>
      </c>
      <c r="G661" s="316">
        <f t="shared" si="139"/>
        <v>0.63629325058325592</v>
      </c>
      <c r="H661" s="316">
        <f t="shared" si="140"/>
        <v>0.36370674941674408</v>
      </c>
      <c r="I661" s="316"/>
      <c r="J661" s="316">
        <f t="shared" si="141"/>
        <v>-9.6909064141844414E-2</v>
      </c>
      <c r="K661" s="316">
        <f t="shared" si="142"/>
        <v>0.46139930527328388</v>
      </c>
      <c r="L661" s="121"/>
      <c r="M661" s="325">
        <f t="shared" si="143"/>
        <v>20.747071700873057</v>
      </c>
      <c r="N661" s="283">
        <f t="shared" si="144"/>
        <v>15.09353162175816</v>
      </c>
      <c r="O661" s="378"/>
      <c r="P661" s="532">
        <f t="shared" si="145"/>
        <v>2.7531344974370597E-2</v>
      </c>
      <c r="Q661" s="520">
        <f t="shared" si="146"/>
        <v>-2.7531344974363492E-2</v>
      </c>
      <c r="R661" s="313"/>
      <c r="S661" s="256">
        <f t="shared" si="147"/>
        <v>20.747071700873057</v>
      </c>
      <c r="T661" s="256">
        <f t="shared" si="148"/>
        <v>15.09353162175816</v>
      </c>
      <c r="U661" s="364">
        <f t="shared" si="135"/>
        <v>62.999999996415603</v>
      </c>
    </row>
    <row r="662" spans="1:21" ht="11.25" x14ac:dyDescent="0.2">
      <c r="A662" s="234"/>
      <c r="B662" s="417">
        <v>63.099999996409899</v>
      </c>
      <c r="C662" s="130"/>
      <c r="D662" s="328">
        <f t="shared" si="136"/>
        <v>44.618437890332565</v>
      </c>
      <c r="E662" s="328">
        <f t="shared" si="137"/>
        <v>0.19908049997734645</v>
      </c>
      <c r="F662" s="376">
        <f t="shared" si="138"/>
        <v>0.34872234842016453</v>
      </c>
      <c r="G662" s="316">
        <f t="shared" si="139"/>
        <v>0.63635111767357477</v>
      </c>
      <c r="H662" s="316">
        <f t="shared" si="140"/>
        <v>0.36364888232642523</v>
      </c>
      <c r="I662" s="316"/>
      <c r="J662" s="316">
        <f t="shared" si="141"/>
        <v>-9.74620304831611E-2</v>
      </c>
      <c r="K662" s="316">
        <f t="shared" si="142"/>
        <v>0.46117974296146991</v>
      </c>
      <c r="L662" s="121"/>
      <c r="M662" s="325">
        <f t="shared" si="143"/>
        <v>20.774603045847428</v>
      </c>
      <c r="N662" s="283">
        <f t="shared" si="144"/>
        <v>15.121062966732524</v>
      </c>
      <c r="O662" s="378"/>
      <c r="P662" s="532">
        <f t="shared" si="145"/>
        <v>2.752986211114461E-2</v>
      </c>
      <c r="Q662" s="520">
        <f t="shared" si="146"/>
        <v>-2.7529862111151715E-2</v>
      </c>
      <c r="R662" s="313"/>
      <c r="S662" s="256">
        <f t="shared" si="147"/>
        <v>20.774603045847428</v>
      </c>
      <c r="T662" s="256">
        <f t="shared" si="148"/>
        <v>15.121062966732524</v>
      </c>
      <c r="U662" s="364">
        <f t="shared" si="135"/>
        <v>63.099999996409899</v>
      </c>
    </row>
    <row r="663" spans="1:21" ht="11.25" x14ac:dyDescent="0.2">
      <c r="A663" s="234"/>
      <c r="B663" s="417">
        <v>63.199999996404202</v>
      </c>
      <c r="C663" s="130"/>
      <c r="D663" s="328">
        <f t="shared" si="136"/>
        <v>44.689148568447195</v>
      </c>
      <c r="E663" s="328">
        <f t="shared" si="137"/>
        <v>0.19971199997727454</v>
      </c>
      <c r="F663" s="376">
        <f t="shared" si="138"/>
        <v>0.34887711991363557</v>
      </c>
      <c r="G663" s="316">
        <f t="shared" si="139"/>
        <v>0.63640921854323818</v>
      </c>
      <c r="H663" s="316">
        <f t="shared" si="140"/>
        <v>0.36359078145676182</v>
      </c>
      <c r="I663" s="316"/>
      <c r="J663" s="316">
        <f t="shared" si="141"/>
        <v>-9.8014365770836387E-2</v>
      </c>
      <c r="K663" s="316">
        <f t="shared" si="142"/>
        <v>0.4609604430298509</v>
      </c>
      <c r="L663" s="121"/>
      <c r="M663" s="325">
        <f t="shared" si="143"/>
        <v>20.802132907958573</v>
      </c>
      <c r="N663" s="283">
        <f t="shared" si="144"/>
        <v>15.148592828843675</v>
      </c>
      <c r="O663" s="378"/>
      <c r="P663" s="532">
        <f t="shared" si="145"/>
        <v>2.7528372623436326E-2</v>
      </c>
      <c r="Q663" s="520">
        <f t="shared" si="146"/>
        <v>-2.7528372623436326E-2</v>
      </c>
      <c r="R663" s="313"/>
      <c r="S663" s="256">
        <f t="shared" si="147"/>
        <v>20.802132907958573</v>
      </c>
      <c r="T663" s="256">
        <f t="shared" si="148"/>
        <v>15.148592828843675</v>
      </c>
      <c r="U663" s="364">
        <f t="shared" si="135"/>
        <v>63.199999996404202</v>
      </c>
    </row>
    <row r="664" spans="1:21" ht="11.25" x14ac:dyDescent="0.2">
      <c r="A664" s="234"/>
      <c r="B664" s="417">
        <v>63.299999996398498</v>
      </c>
      <c r="C664" s="130"/>
      <c r="D664" s="328">
        <f t="shared" si="136"/>
        <v>44.759859246561817</v>
      </c>
      <c r="E664" s="328">
        <f t="shared" si="137"/>
        <v>0.20034449997720247</v>
      </c>
      <c r="F664" s="376">
        <f t="shared" si="138"/>
        <v>0.34903251946997266</v>
      </c>
      <c r="G664" s="316">
        <f t="shared" si="139"/>
        <v>0.63646755203001859</v>
      </c>
      <c r="H664" s="316">
        <f t="shared" si="140"/>
        <v>0.36353244796998141</v>
      </c>
      <c r="I664" s="316"/>
      <c r="J664" s="316">
        <f t="shared" si="141"/>
        <v>-9.8566072995645515E-2</v>
      </c>
      <c r="K664" s="316">
        <f t="shared" si="142"/>
        <v>0.46074140431674787</v>
      </c>
      <c r="L664" s="121"/>
      <c r="M664" s="325">
        <f t="shared" si="143"/>
        <v>20.829661280582009</v>
      </c>
      <c r="N664" s="283">
        <f t="shared" si="144"/>
        <v>15.176121201467112</v>
      </c>
      <c r="O664" s="378"/>
      <c r="P664" s="532">
        <f t="shared" si="145"/>
        <v>2.7526876532924405E-2</v>
      </c>
      <c r="Q664" s="520">
        <f t="shared" si="146"/>
        <v>-2.7526876532917299E-2</v>
      </c>
      <c r="R664" s="313"/>
      <c r="S664" s="256">
        <f t="shared" si="147"/>
        <v>20.829661280582009</v>
      </c>
      <c r="T664" s="256">
        <f t="shared" si="148"/>
        <v>15.176121201467112</v>
      </c>
      <c r="U664" s="364">
        <f t="shared" si="135"/>
        <v>63.299999996398498</v>
      </c>
    </row>
    <row r="665" spans="1:21" ht="11.25" x14ac:dyDescent="0.2">
      <c r="A665" s="234"/>
      <c r="B665" s="417">
        <v>63.3999999963928</v>
      </c>
      <c r="C665" s="130"/>
      <c r="D665" s="328">
        <f t="shared" si="136"/>
        <v>44.830569924676439</v>
      </c>
      <c r="E665" s="328">
        <f t="shared" si="137"/>
        <v>0.20097799997713034</v>
      </c>
      <c r="F665" s="376">
        <f t="shared" si="138"/>
        <v>0.34918854411726957</v>
      </c>
      <c r="G665" s="316">
        <f t="shared" si="139"/>
        <v>0.63652611697882933</v>
      </c>
      <c r="H665" s="316">
        <f t="shared" si="140"/>
        <v>0.36347388302117067</v>
      </c>
      <c r="I665" s="316"/>
      <c r="J665" s="316">
        <f t="shared" si="141"/>
        <v>-9.9117155129494816E-2</v>
      </c>
      <c r="K665" s="316">
        <f t="shared" si="142"/>
        <v>0.46052262566781305</v>
      </c>
      <c r="L665" s="121"/>
      <c r="M665" s="325">
        <f t="shared" si="143"/>
        <v>20.857188157114933</v>
      </c>
      <c r="N665" s="283">
        <f t="shared" si="144"/>
        <v>15.203648078000029</v>
      </c>
      <c r="O665" s="378"/>
      <c r="P665" s="532">
        <f t="shared" si="145"/>
        <v>2.7525373861088553E-2</v>
      </c>
      <c r="Q665" s="520">
        <f t="shared" si="146"/>
        <v>-2.7525373861081448E-2</v>
      </c>
      <c r="R665" s="313"/>
      <c r="S665" s="256">
        <f t="shared" si="147"/>
        <v>20.857188157114933</v>
      </c>
      <c r="T665" s="256">
        <f t="shared" si="148"/>
        <v>15.203648078000029</v>
      </c>
      <c r="U665" s="364">
        <f t="shared" si="135"/>
        <v>63.3999999963928</v>
      </c>
    </row>
    <row r="666" spans="1:21" ht="11.25" x14ac:dyDescent="0.2">
      <c r="A666" s="234"/>
      <c r="B666" s="417">
        <v>63.499999996387103</v>
      </c>
      <c r="C666" s="130"/>
      <c r="D666" s="328">
        <f t="shared" si="136"/>
        <v>44.901280602791068</v>
      </c>
      <c r="E666" s="328">
        <f t="shared" si="137"/>
        <v>0.2016124999770581</v>
      </c>
      <c r="F666" s="376">
        <f t="shared" si="138"/>
        <v>0.34934519090234056</v>
      </c>
      <c r="G666" s="316">
        <f t="shared" si="139"/>
        <v>0.63658491224166902</v>
      </c>
      <c r="H666" s="316">
        <f t="shared" si="140"/>
        <v>0.36341508775833098</v>
      </c>
      <c r="I666" s="316"/>
      <c r="J666" s="316">
        <f t="shared" si="141"/>
        <v>-9.9667615125570097E-2</v>
      </c>
      <c r="K666" s="316">
        <f t="shared" si="142"/>
        <v>0.4603041059359736</v>
      </c>
      <c r="L666" s="121"/>
      <c r="M666" s="325">
        <f t="shared" si="143"/>
        <v>20.884713530976022</v>
      </c>
      <c r="N666" s="283">
        <f t="shared" si="144"/>
        <v>15.23117345186111</v>
      </c>
      <c r="O666" s="378"/>
      <c r="P666" s="532">
        <f t="shared" si="145"/>
        <v>2.7523864629330319E-2</v>
      </c>
      <c r="Q666" s="520">
        <f t="shared" si="146"/>
        <v>-2.7523864629330319E-2</v>
      </c>
      <c r="R666" s="313"/>
      <c r="S666" s="256">
        <f t="shared" si="147"/>
        <v>20.884713530976022</v>
      </c>
      <c r="T666" s="256">
        <f t="shared" si="148"/>
        <v>15.23117345186111</v>
      </c>
      <c r="U666" s="364">
        <f t="shared" si="135"/>
        <v>63.499999996387103</v>
      </c>
    </row>
    <row r="667" spans="1:21" ht="11.25" x14ac:dyDescent="0.2">
      <c r="A667" s="234"/>
      <c r="B667" s="417">
        <v>63.599999996381399</v>
      </c>
      <c r="C667" s="130"/>
      <c r="D667" s="328">
        <f t="shared" si="136"/>
        <v>44.971991280905691</v>
      </c>
      <c r="E667" s="328">
        <f t="shared" si="137"/>
        <v>0.20224799997698567</v>
      </c>
      <c r="F667" s="376">
        <f t="shared" si="138"/>
        <v>0.34950245689057341</v>
      </c>
      <c r="G667" s="316">
        <f t="shared" si="139"/>
        <v>0.63664393667756713</v>
      </c>
      <c r="H667" s="316">
        <f t="shared" si="140"/>
        <v>0.36335606332243287</v>
      </c>
      <c r="I667" s="316"/>
      <c r="J667" s="316">
        <f t="shared" si="141"/>
        <v>-0.10021745591848352</v>
      </c>
      <c r="K667" s="316">
        <f t="shared" si="142"/>
        <v>0.46008584398137481</v>
      </c>
      <c r="L667" s="121"/>
      <c r="M667" s="325">
        <f t="shared" si="143"/>
        <v>20.912237395605352</v>
      </c>
      <c r="N667" s="283">
        <f t="shared" si="144"/>
        <v>15.258697316490441</v>
      </c>
      <c r="O667" s="378"/>
      <c r="P667" s="532">
        <f t="shared" si="145"/>
        <v>2.7522348858802559E-2</v>
      </c>
      <c r="Q667" s="520">
        <f t="shared" si="146"/>
        <v>-2.7522348858809664E-2</v>
      </c>
      <c r="R667" s="313"/>
      <c r="S667" s="256">
        <f t="shared" si="147"/>
        <v>20.912237395605352</v>
      </c>
      <c r="T667" s="256">
        <f t="shared" si="148"/>
        <v>15.258697316490441</v>
      </c>
      <c r="U667" s="364">
        <f t="shared" si="135"/>
        <v>63.599999996381399</v>
      </c>
    </row>
    <row r="668" spans="1:21" ht="11.25" x14ac:dyDescent="0.2">
      <c r="A668" s="234"/>
      <c r="B668" s="417">
        <v>63.699999996375702</v>
      </c>
      <c r="C668" s="130"/>
      <c r="D668" s="328">
        <f t="shared" si="136"/>
        <v>45.042701959020313</v>
      </c>
      <c r="E668" s="328">
        <f t="shared" si="137"/>
        <v>0.20288449997691321</v>
      </c>
      <c r="F668" s="376">
        <f t="shared" si="138"/>
        <v>0.34966033916578387</v>
      </c>
      <c r="G668" s="316">
        <f t="shared" si="139"/>
        <v>0.63670318915252966</v>
      </c>
      <c r="H668" s="316">
        <f t="shared" si="140"/>
        <v>0.36329681084747034</v>
      </c>
      <c r="I668" s="316"/>
      <c r="J668" s="316">
        <f t="shared" si="141"/>
        <v>-0.10076668042441927</v>
      </c>
      <c r="K668" s="316">
        <f t="shared" si="142"/>
        <v>0.45986783867132486</v>
      </c>
      <c r="L668" s="121"/>
      <c r="M668" s="325">
        <f t="shared" si="143"/>
        <v>20.939759744464155</v>
      </c>
      <c r="N668" s="283">
        <f t="shared" si="144"/>
        <v>15.28621966534925</v>
      </c>
      <c r="O668" s="378"/>
      <c r="P668" s="532">
        <f t="shared" si="145"/>
        <v>2.7520826570523127E-2</v>
      </c>
      <c r="Q668" s="520">
        <f t="shared" si="146"/>
        <v>-2.7520826570523127E-2</v>
      </c>
      <c r="R668" s="313"/>
      <c r="S668" s="256">
        <f t="shared" si="147"/>
        <v>20.939759744464155</v>
      </c>
      <c r="T668" s="256">
        <f t="shared" si="148"/>
        <v>15.28621966534925</v>
      </c>
      <c r="U668" s="364">
        <f t="shared" si="135"/>
        <v>63.699999996375702</v>
      </c>
    </row>
    <row r="669" spans="1:21" ht="11.25" x14ac:dyDescent="0.2">
      <c r="A669" s="234"/>
      <c r="B669" s="417">
        <v>63.799999996369998</v>
      </c>
      <c r="C669" s="130"/>
      <c r="D669" s="328">
        <f t="shared" si="136"/>
        <v>45.113412637134935</v>
      </c>
      <c r="E669" s="328">
        <f t="shared" si="137"/>
        <v>0.20352199997684056</v>
      </c>
      <c r="F669" s="376">
        <f t="shared" si="138"/>
        <v>0.3498188348300707</v>
      </c>
      <c r="G669" s="316">
        <f t="shared" si="139"/>
        <v>0.63676266853948515</v>
      </c>
      <c r="H669" s="316">
        <f t="shared" si="140"/>
        <v>0.36323733146051485</v>
      </c>
      <c r="I669" s="316"/>
      <c r="J669" s="316">
        <f t="shared" si="141"/>
        <v>-0.10131529154127866</v>
      </c>
      <c r="K669" s="316">
        <f t="shared" si="142"/>
        <v>0.45965008888023912</v>
      </c>
      <c r="L669" s="121"/>
      <c r="M669" s="325">
        <f t="shared" si="143"/>
        <v>20.967280571034678</v>
      </c>
      <c r="N669" s="283">
        <f t="shared" si="144"/>
        <v>15.313740491919773</v>
      </c>
      <c r="O669" s="378"/>
      <c r="P669" s="532">
        <f t="shared" si="145"/>
        <v>2.7519297785410402E-2</v>
      </c>
      <c r="Q669" s="520">
        <f t="shared" si="146"/>
        <v>-2.7519297785417507E-2</v>
      </c>
      <c r="R669" s="313"/>
      <c r="S669" s="256">
        <f t="shared" si="147"/>
        <v>20.967280571034678</v>
      </c>
      <c r="T669" s="256">
        <f t="shared" si="148"/>
        <v>15.313740491919773</v>
      </c>
      <c r="U669" s="364">
        <f t="shared" si="135"/>
        <v>63.799999996369998</v>
      </c>
    </row>
    <row r="670" spans="1:21" ht="11.25" x14ac:dyDescent="0.2">
      <c r="A670" s="234"/>
      <c r="B670" s="417">
        <v>63.899999996364301</v>
      </c>
      <c r="C670" s="130"/>
      <c r="D670" s="328">
        <f t="shared" si="136"/>
        <v>45.184123315249565</v>
      </c>
      <c r="E670" s="328">
        <f t="shared" si="137"/>
        <v>0.20416049997676786</v>
      </c>
      <c r="F670" s="376">
        <f t="shared" si="138"/>
        <v>0.34997794100367291</v>
      </c>
      <c r="G670" s="316">
        <f t="shared" si="139"/>
        <v>0.63682237371823169</v>
      </c>
      <c r="H670" s="316">
        <f t="shared" si="140"/>
        <v>0.36317762628176831</v>
      </c>
      <c r="I670" s="316"/>
      <c r="J670" s="316">
        <f t="shared" si="141"/>
        <v>-0.10186329214882273</v>
      </c>
      <c r="K670" s="316">
        <f t="shared" si="142"/>
        <v>0.45943259348958543</v>
      </c>
      <c r="L670" s="121"/>
      <c r="M670" s="325">
        <f t="shared" si="143"/>
        <v>20.994799868820088</v>
      </c>
      <c r="N670" s="283">
        <f t="shared" si="144"/>
        <v>15.341259789705191</v>
      </c>
      <c r="O670" s="378"/>
      <c r="P670" s="532">
        <f t="shared" si="145"/>
        <v>2.7517762524176703E-2</v>
      </c>
      <c r="Q670" s="520">
        <f t="shared" si="146"/>
        <v>-2.7517762524169598E-2</v>
      </c>
      <c r="R670" s="313"/>
      <c r="S670" s="256">
        <f t="shared" si="147"/>
        <v>20.994799868820088</v>
      </c>
      <c r="T670" s="256">
        <f t="shared" si="148"/>
        <v>15.341259789705191</v>
      </c>
      <c r="U670" s="364">
        <f t="shared" si="135"/>
        <v>63.899999996364301</v>
      </c>
    </row>
    <row r="671" spans="1:21" ht="11.25" x14ac:dyDescent="0.2">
      <c r="A671" s="234"/>
      <c r="B671" s="417">
        <v>63.999999996358603</v>
      </c>
      <c r="C671" s="130"/>
      <c r="D671" s="328">
        <f t="shared" si="136"/>
        <v>45.254833993364187</v>
      </c>
      <c r="E671" s="328">
        <f t="shared" si="137"/>
        <v>0.20479999997669507</v>
      </c>
      <c r="F671" s="376">
        <f t="shared" si="138"/>
        <v>0.35013765482482828</v>
      </c>
      <c r="G671" s="316">
        <f t="shared" si="139"/>
        <v>0.636882303575384</v>
      </c>
      <c r="H671" s="316">
        <f t="shared" si="140"/>
        <v>0.363117696424616</v>
      </c>
      <c r="I671" s="316"/>
      <c r="J671" s="316">
        <f t="shared" si="141"/>
        <v>-0.10241068510881357</v>
      </c>
      <c r="K671" s="316">
        <f t="shared" si="142"/>
        <v>0.4592153513878301</v>
      </c>
      <c r="L671" s="121"/>
      <c r="M671" s="325">
        <f t="shared" si="143"/>
        <v>21.022317631344265</v>
      </c>
      <c r="N671" s="283">
        <f t="shared" si="144"/>
        <v>15.368777552229361</v>
      </c>
      <c r="O671" s="378"/>
      <c r="P671" s="532">
        <f t="shared" si="145"/>
        <v>2.7516220807363823E-2</v>
      </c>
      <c r="Q671" s="520">
        <f t="shared" si="146"/>
        <v>-2.7516220807356717E-2</v>
      </c>
      <c r="R671" s="313"/>
      <c r="S671" s="256">
        <f t="shared" si="147"/>
        <v>21.022317631344265</v>
      </c>
      <c r="T671" s="256">
        <f t="shared" si="148"/>
        <v>15.368777552229361</v>
      </c>
      <c r="U671" s="364">
        <f t="shared" ref="U671:U734" si="149">B671</f>
        <v>63.999999996358603</v>
      </c>
    </row>
    <row r="672" spans="1:21" ht="11.25" x14ac:dyDescent="0.2">
      <c r="A672" s="234"/>
      <c r="B672" s="417">
        <v>64.099999996352906</v>
      </c>
      <c r="C672" s="130"/>
      <c r="D672" s="328">
        <f t="shared" ref="D672:D735" si="150">B672*SQRT(E$8/360)</f>
        <v>45.325544671478816</v>
      </c>
      <c r="E672" s="328">
        <f t="shared" ref="E672:E735" si="151">((B672/100)^2)/2</f>
        <v>0.20544049997662214</v>
      </c>
      <c r="F672" s="376">
        <f t="shared" ref="F672:F735" si="152">(LN($E$4/$E$5)+(($F$7-$F$6+E672)*$F$8))/(D672/100)</f>
        <v>0.35029797344963226</v>
      </c>
      <c r="G672" s="316">
        <f t="shared" ref="G672:G735" si="153">NORMSDIST(F672)</f>
        <v>0.63694245700432073</v>
      </c>
      <c r="H672" s="316">
        <f t="shared" ref="H672:H735" si="154">1-G672</f>
        <v>0.36305754299567927</v>
      </c>
      <c r="I672" s="316"/>
      <c r="J672" s="316">
        <f t="shared" ref="J672:J735" si="155">F672-(D672/100)</f>
        <v>-0.10295747326515592</v>
      </c>
      <c r="K672" s="316">
        <f t="shared" ref="K672:K735" si="156">NORMSDIST(J672)</f>
        <v>0.45899836147038359</v>
      </c>
      <c r="L672" s="121"/>
      <c r="M672" s="325">
        <f t="shared" ref="M672:M735" si="157">($E$4*$G$6*G672)-($E$5*$G$7*K672)</f>
        <v>21.049833852151629</v>
      </c>
      <c r="N672" s="283">
        <f t="shared" ref="N672:N735" si="158">M672+($E$5*$G$7)-($E$4*$G$6)</f>
        <v>15.396293773036717</v>
      </c>
      <c r="O672" s="378"/>
      <c r="P672" s="532">
        <f t="shared" ref="P672:P735" si="159">M673-M672</f>
        <v>2.751467265542118E-2</v>
      </c>
      <c r="Q672" s="520">
        <f t="shared" ref="Q672:Q735" si="160">-(N673-N672)</f>
        <v>-2.7514672655428285E-2</v>
      </c>
      <c r="R672" s="313"/>
      <c r="S672" s="256">
        <f t="shared" ref="S672:S735" si="161">M672</f>
        <v>21.049833852151629</v>
      </c>
      <c r="T672" s="256">
        <f t="shared" ref="T672:T735" si="162">N672</f>
        <v>15.396293773036717</v>
      </c>
      <c r="U672" s="364">
        <f t="shared" si="149"/>
        <v>64.099999996352906</v>
      </c>
    </row>
    <row r="673" spans="1:21" ht="11.25" x14ac:dyDescent="0.2">
      <c r="A673" s="234"/>
      <c r="B673" s="417">
        <v>64.199999996347202</v>
      </c>
      <c r="C673" s="130"/>
      <c r="D673" s="328">
        <f t="shared" si="150"/>
        <v>45.396255349593439</v>
      </c>
      <c r="E673" s="328">
        <f t="shared" si="151"/>
        <v>0.20608199997654902</v>
      </c>
      <c r="F673" s="376">
        <f t="shared" si="152"/>
        <v>0.35045889405189973</v>
      </c>
      <c r="G673" s="316">
        <f t="shared" si="153"/>
        <v>0.6370028329051336</v>
      </c>
      <c r="H673" s="316">
        <f t="shared" si="154"/>
        <v>0.3629971670948664</v>
      </c>
      <c r="I673" s="316"/>
      <c r="J673" s="316">
        <f t="shared" si="155"/>
        <v>-0.10350365944403467</v>
      </c>
      <c r="K673" s="316">
        <f t="shared" si="156"/>
        <v>0.45878162263954803</v>
      </c>
      <c r="L673" s="121"/>
      <c r="M673" s="325">
        <f t="shared" si="157"/>
        <v>21.07734852480705</v>
      </c>
      <c r="N673" s="283">
        <f t="shared" si="158"/>
        <v>15.423808445692146</v>
      </c>
      <c r="O673" s="378"/>
      <c r="P673" s="532">
        <f t="shared" si="159"/>
        <v>2.7513118088599242E-2</v>
      </c>
      <c r="Q673" s="520">
        <f t="shared" si="160"/>
        <v>-2.7513118088592137E-2</v>
      </c>
      <c r="R673" s="313"/>
      <c r="S673" s="256">
        <f t="shared" si="161"/>
        <v>21.07734852480705</v>
      </c>
      <c r="T673" s="256">
        <f t="shared" si="162"/>
        <v>15.423808445692146</v>
      </c>
      <c r="U673" s="364">
        <f t="shared" si="149"/>
        <v>64.199999996347202</v>
      </c>
    </row>
    <row r="674" spans="1:21" ht="11.25" x14ac:dyDescent="0.2">
      <c r="A674" s="234"/>
      <c r="B674" s="417">
        <v>64.299999996341498</v>
      </c>
      <c r="C674" s="130"/>
      <c r="D674" s="328">
        <f t="shared" si="150"/>
        <v>45.466966027708054</v>
      </c>
      <c r="E674" s="328">
        <f t="shared" si="151"/>
        <v>0.20672449997647582</v>
      </c>
      <c r="F674" s="376">
        <f t="shared" si="152"/>
        <v>0.35062041382302661</v>
      </c>
      <c r="G674" s="316">
        <f t="shared" si="153"/>
        <v>0.63706343018457479</v>
      </c>
      <c r="H674" s="316">
        <f t="shared" si="154"/>
        <v>0.36293656981542521</v>
      </c>
      <c r="I674" s="316"/>
      <c r="J674" s="316">
        <f t="shared" si="155"/>
        <v>-0.10404924645405395</v>
      </c>
      <c r="K674" s="316">
        <f t="shared" si="156"/>
        <v>0.45856513380446384</v>
      </c>
      <c r="L674" s="121"/>
      <c r="M674" s="325">
        <f t="shared" si="157"/>
        <v>21.104861642895649</v>
      </c>
      <c r="N674" s="283">
        <f t="shared" si="158"/>
        <v>15.451321563780738</v>
      </c>
      <c r="O674" s="378"/>
      <c r="P674" s="532">
        <f t="shared" si="159"/>
        <v>2.7511557127034791E-2</v>
      </c>
      <c r="Q674" s="520">
        <f t="shared" si="160"/>
        <v>-2.7511557127041897E-2</v>
      </c>
      <c r="R674" s="313"/>
      <c r="S674" s="256">
        <f t="shared" si="161"/>
        <v>21.104861642895649</v>
      </c>
      <c r="T674" s="256">
        <f t="shared" si="162"/>
        <v>15.451321563780738</v>
      </c>
      <c r="U674" s="364">
        <f t="shared" si="149"/>
        <v>64.299999996341498</v>
      </c>
    </row>
    <row r="675" spans="1:21" ht="11.25" x14ac:dyDescent="0.2">
      <c r="A675" s="234"/>
      <c r="B675" s="417">
        <v>64.399999996335794</v>
      </c>
      <c r="C675" s="130"/>
      <c r="D675" s="328">
        <f t="shared" si="150"/>
        <v>45.537676705822676</v>
      </c>
      <c r="E675" s="328">
        <f t="shared" si="151"/>
        <v>0.20736799997640248</v>
      </c>
      <c r="F675" s="376">
        <f t="shared" si="152"/>
        <v>0.35078252997185366</v>
      </c>
      <c r="G675" s="316">
        <f t="shared" si="153"/>
        <v>0.63712424775600718</v>
      </c>
      <c r="H675" s="316">
        <f t="shared" si="154"/>
        <v>0.36287575224399282</v>
      </c>
      <c r="I675" s="316"/>
      <c r="J675" s="316">
        <f t="shared" si="155"/>
        <v>-0.10459423708637311</v>
      </c>
      <c r="K675" s="316">
        <f t="shared" si="156"/>
        <v>0.45834889388105743</v>
      </c>
      <c r="L675" s="121"/>
      <c r="M675" s="325">
        <f t="shared" si="157"/>
        <v>21.132373200022684</v>
      </c>
      <c r="N675" s="283">
        <f t="shared" si="158"/>
        <v>15.47883312090778</v>
      </c>
      <c r="O675" s="378"/>
      <c r="P675" s="532">
        <f t="shared" si="159"/>
        <v>2.7509989790694078E-2</v>
      </c>
      <c r="Q675" s="520">
        <f t="shared" si="160"/>
        <v>-2.7509989790701184E-2</v>
      </c>
      <c r="R675" s="313"/>
      <c r="S675" s="256">
        <f t="shared" si="161"/>
        <v>21.132373200022684</v>
      </c>
      <c r="T675" s="256">
        <f t="shared" si="162"/>
        <v>15.47883312090778</v>
      </c>
      <c r="U675" s="364">
        <f t="shared" si="149"/>
        <v>64.399999996335794</v>
      </c>
    </row>
    <row r="676" spans="1:21" ht="11.25" x14ac:dyDescent="0.2">
      <c r="A676" s="234"/>
      <c r="B676" s="417">
        <v>64.499999996330104</v>
      </c>
      <c r="C676" s="130"/>
      <c r="D676" s="328">
        <f t="shared" si="150"/>
        <v>45.608387383937313</v>
      </c>
      <c r="E676" s="328">
        <f t="shared" si="151"/>
        <v>0.20801249997632917</v>
      </c>
      <c r="F676" s="376">
        <f t="shared" si="152"/>
        <v>0.35094523972453107</v>
      </c>
      <c r="G676" s="316">
        <f t="shared" si="153"/>
        <v>0.6371852845393533</v>
      </c>
      <c r="H676" s="316">
        <f t="shared" si="154"/>
        <v>0.3628147154606467</v>
      </c>
      <c r="I676" s="316"/>
      <c r="J676" s="316">
        <f t="shared" si="155"/>
        <v>-0.10513863411484203</v>
      </c>
      <c r="K676" s="316">
        <f t="shared" si="156"/>
        <v>0.45813290179198962</v>
      </c>
      <c r="L676" s="121"/>
      <c r="M676" s="325">
        <f t="shared" si="157"/>
        <v>21.159883189813378</v>
      </c>
      <c r="N676" s="283">
        <f t="shared" si="158"/>
        <v>15.506343110698481</v>
      </c>
      <c r="O676" s="378"/>
      <c r="P676" s="532">
        <f t="shared" si="159"/>
        <v>2.7508416099379929E-2</v>
      </c>
      <c r="Q676" s="520">
        <f t="shared" si="160"/>
        <v>-2.7508416099379929E-2</v>
      </c>
      <c r="R676" s="313"/>
      <c r="S676" s="256">
        <f t="shared" si="161"/>
        <v>21.159883189813378</v>
      </c>
      <c r="T676" s="256">
        <f t="shared" si="162"/>
        <v>15.506343110698481</v>
      </c>
      <c r="U676" s="364">
        <f t="shared" si="149"/>
        <v>64.499999996330104</v>
      </c>
    </row>
    <row r="677" spans="1:21" ht="11.25" x14ac:dyDescent="0.2">
      <c r="A677" s="234"/>
      <c r="B677" s="417">
        <v>64.599999996324399</v>
      </c>
      <c r="C677" s="130"/>
      <c r="D677" s="328">
        <f t="shared" si="150"/>
        <v>45.679098062051928</v>
      </c>
      <c r="E677" s="328">
        <f t="shared" si="151"/>
        <v>0.20865799997625561</v>
      </c>
      <c r="F677" s="376">
        <f t="shared" si="152"/>
        <v>0.35110854032438471</v>
      </c>
      <c r="G677" s="316">
        <f t="shared" si="153"/>
        <v>0.63724653946104537</v>
      </c>
      <c r="H677" s="316">
        <f t="shared" si="154"/>
        <v>0.36275346053895463</v>
      </c>
      <c r="I677" s="316"/>
      <c r="J677" s="316">
        <f t="shared" si="155"/>
        <v>-0.10568244029613455</v>
      </c>
      <c r="K677" s="316">
        <f t="shared" si="156"/>
        <v>0.45791715646660447</v>
      </c>
      <c r="L677" s="121"/>
      <c r="M677" s="325">
        <f t="shared" si="157"/>
        <v>21.187391605912758</v>
      </c>
      <c r="N677" s="283">
        <f t="shared" si="158"/>
        <v>15.533851526797861</v>
      </c>
      <c r="O677" s="378"/>
      <c r="P677" s="532">
        <f t="shared" si="159"/>
        <v>2.7506836072838325E-2</v>
      </c>
      <c r="Q677" s="520">
        <f t="shared" si="160"/>
        <v>-2.750683607283122E-2</v>
      </c>
      <c r="R677" s="313"/>
      <c r="S677" s="256">
        <f t="shared" si="161"/>
        <v>21.187391605912758</v>
      </c>
      <c r="T677" s="256">
        <f t="shared" si="162"/>
        <v>15.533851526797861</v>
      </c>
      <c r="U677" s="364">
        <f t="shared" si="149"/>
        <v>64.599999996324399</v>
      </c>
    </row>
    <row r="678" spans="1:21" ht="11.25" x14ac:dyDescent="0.2">
      <c r="A678" s="234"/>
      <c r="B678" s="417">
        <v>64.699999996318695</v>
      </c>
      <c r="C678" s="130"/>
      <c r="D678" s="328">
        <f t="shared" si="150"/>
        <v>45.74980874016655</v>
      </c>
      <c r="E678" s="328">
        <f t="shared" si="151"/>
        <v>0.20930449997618192</v>
      </c>
      <c r="F678" s="376">
        <f t="shared" si="152"/>
        <v>0.35127242903178291</v>
      </c>
      <c r="G678" s="316">
        <f t="shared" si="153"/>
        <v>0.6373080114539762</v>
      </c>
      <c r="H678" s="316">
        <f t="shared" si="154"/>
        <v>0.3626919885460238</v>
      </c>
      <c r="I678" s="316"/>
      <c r="J678" s="316">
        <f t="shared" si="155"/>
        <v>-0.10622565836988257</v>
      </c>
      <c r="K678" s="316">
        <f t="shared" si="156"/>
        <v>0.4577016568408776</v>
      </c>
      <c r="L678" s="121"/>
      <c r="M678" s="325">
        <f t="shared" si="157"/>
        <v>21.214898441985596</v>
      </c>
      <c r="N678" s="283">
        <f t="shared" si="158"/>
        <v>15.561358362870692</v>
      </c>
      <c r="O678" s="378"/>
      <c r="P678" s="532">
        <f t="shared" si="159"/>
        <v>2.7505249730538139E-2</v>
      </c>
      <c r="Q678" s="520">
        <f t="shared" si="160"/>
        <v>-2.7505249730538139E-2</v>
      </c>
      <c r="R678" s="313"/>
      <c r="S678" s="256">
        <f t="shared" si="161"/>
        <v>21.214898441985596</v>
      </c>
      <c r="T678" s="256">
        <f t="shared" si="162"/>
        <v>15.561358362870692</v>
      </c>
      <c r="U678" s="364">
        <f t="shared" si="149"/>
        <v>64.699999996318695</v>
      </c>
    </row>
    <row r="679" spans="1:21" ht="11.25" x14ac:dyDescent="0.2">
      <c r="A679" s="234"/>
      <c r="B679" s="417">
        <v>64.799999996313005</v>
      </c>
      <c r="C679" s="130"/>
      <c r="D679" s="328">
        <f t="shared" si="150"/>
        <v>45.820519418281187</v>
      </c>
      <c r="E679" s="328">
        <f t="shared" si="151"/>
        <v>0.20995199997610828</v>
      </c>
      <c r="F679" s="376">
        <f t="shared" si="152"/>
        <v>0.35143690312400583</v>
      </c>
      <c r="G679" s="316">
        <f t="shared" si="153"/>
        <v>0.63736969945744959</v>
      </c>
      <c r="H679" s="316">
        <f t="shared" si="154"/>
        <v>0.36263030054255041</v>
      </c>
      <c r="I679" s="316"/>
      <c r="J679" s="316">
        <f t="shared" si="155"/>
        <v>-0.10676829105880603</v>
      </c>
      <c r="K679" s="316">
        <f t="shared" si="156"/>
        <v>0.45748640185736666</v>
      </c>
      <c r="L679" s="121"/>
      <c r="M679" s="325">
        <f t="shared" si="157"/>
        <v>21.242403691716135</v>
      </c>
      <c r="N679" s="283">
        <f t="shared" si="158"/>
        <v>15.58886361260123</v>
      </c>
      <c r="O679" s="378"/>
      <c r="P679" s="532">
        <f t="shared" si="159"/>
        <v>2.7503657091891398E-2</v>
      </c>
      <c r="Q679" s="520">
        <f t="shared" si="160"/>
        <v>-2.7503657091884293E-2</v>
      </c>
      <c r="R679" s="313"/>
      <c r="S679" s="256">
        <f t="shared" si="161"/>
        <v>21.242403691716135</v>
      </c>
      <c r="T679" s="256">
        <f t="shared" si="162"/>
        <v>15.58886361260123</v>
      </c>
      <c r="U679" s="364">
        <f t="shared" si="149"/>
        <v>64.799999996313005</v>
      </c>
    </row>
    <row r="680" spans="1:21" ht="11.25" x14ac:dyDescent="0.2">
      <c r="A680" s="234"/>
      <c r="B680" s="417">
        <v>64.899999996307301</v>
      </c>
      <c r="C680" s="130"/>
      <c r="D680" s="328">
        <f t="shared" si="150"/>
        <v>45.891230096395802</v>
      </c>
      <c r="E680" s="328">
        <f t="shared" si="151"/>
        <v>0.21060049997603439</v>
      </c>
      <c r="F680" s="376">
        <f t="shared" si="152"/>
        <v>0.35160195989511428</v>
      </c>
      <c r="G680" s="316">
        <f t="shared" si="153"/>
        <v>0.63743160241713215</v>
      </c>
      <c r="H680" s="316">
        <f t="shared" si="154"/>
        <v>0.36256839758286785</v>
      </c>
      <c r="I680" s="316"/>
      <c r="J680" s="316">
        <f t="shared" si="155"/>
        <v>-0.10731034106884374</v>
      </c>
      <c r="K680" s="316">
        <f t="shared" si="156"/>
        <v>0.45727139046516102</v>
      </c>
      <c r="L680" s="121"/>
      <c r="M680" s="325">
        <f t="shared" si="157"/>
        <v>21.269907348808026</v>
      </c>
      <c r="N680" s="283">
        <f t="shared" si="158"/>
        <v>15.616367269693114</v>
      </c>
      <c r="O680" s="378"/>
      <c r="P680" s="532">
        <f t="shared" si="159"/>
        <v>2.7502058176175126E-2</v>
      </c>
      <c r="Q680" s="520">
        <f t="shared" si="160"/>
        <v>-2.7502058176182231E-2</v>
      </c>
      <c r="R680" s="313"/>
      <c r="S680" s="256">
        <f t="shared" si="161"/>
        <v>21.269907348808026</v>
      </c>
      <c r="T680" s="256">
        <f t="shared" si="162"/>
        <v>15.616367269693114</v>
      </c>
      <c r="U680" s="364">
        <f t="shared" si="149"/>
        <v>64.899999996307301</v>
      </c>
    </row>
    <row r="681" spans="1:21" ht="11.25" x14ac:dyDescent="0.2">
      <c r="A681" s="234"/>
      <c r="B681" s="417">
        <v>64.999999996301597</v>
      </c>
      <c r="C681" s="130"/>
      <c r="D681" s="328">
        <f t="shared" si="150"/>
        <v>45.961940774510424</v>
      </c>
      <c r="E681" s="328">
        <f t="shared" si="151"/>
        <v>0.21124999997596036</v>
      </c>
      <c r="F681" s="376">
        <f t="shared" si="152"/>
        <v>0.35176759665582102</v>
      </c>
      <c r="G681" s="316">
        <f t="shared" si="153"/>
        <v>0.63749371928500498</v>
      </c>
      <c r="H681" s="316">
        <f t="shared" si="154"/>
        <v>0.36250628071499502</v>
      </c>
      <c r="I681" s="316"/>
      <c r="J681" s="316">
        <f t="shared" si="155"/>
        <v>-0.10785181108928321</v>
      </c>
      <c r="K681" s="316">
        <f t="shared" si="156"/>
        <v>0.45705662161983196</v>
      </c>
      <c r="L681" s="121"/>
      <c r="M681" s="325">
        <f t="shared" si="157"/>
        <v>21.297409406984201</v>
      </c>
      <c r="N681" s="283">
        <f t="shared" si="158"/>
        <v>15.643869327869297</v>
      </c>
      <c r="O681" s="378"/>
      <c r="P681" s="532">
        <f t="shared" si="159"/>
        <v>2.7500453002524239E-2</v>
      </c>
      <c r="Q681" s="520">
        <f t="shared" si="160"/>
        <v>-2.7500453002531344E-2</v>
      </c>
      <c r="R681" s="313"/>
      <c r="S681" s="256">
        <f t="shared" si="161"/>
        <v>21.297409406984201</v>
      </c>
      <c r="T681" s="256">
        <f t="shared" si="162"/>
        <v>15.643869327869297</v>
      </c>
      <c r="U681" s="364">
        <f t="shared" si="149"/>
        <v>64.999999996301597</v>
      </c>
    </row>
    <row r="682" spans="1:21" ht="11.25" x14ac:dyDescent="0.2">
      <c r="A682" s="234"/>
      <c r="B682" s="417">
        <v>65.099999996296006</v>
      </c>
      <c r="C682" s="130"/>
      <c r="D682" s="328">
        <f t="shared" si="150"/>
        <v>46.032651452625124</v>
      </c>
      <c r="E682" s="328">
        <f t="shared" si="151"/>
        <v>0.21190049997588703</v>
      </c>
      <c r="F682" s="376">
        <f t="shared" si="152"/>
        <v>0.35193381073336333</v>
      </c>
      <c r="G682" s="316">
        <f t="shared" si="153"/>
        <v>0.63755604901931617</v>
      </c>
      <c r="H682" s="316">
        <f t="shared" si="154"/>
        <v>0.36244395098068383</v>
      </c>
      <c r="I682" s="316"/>
      <c r="J682" s="316">
        <f t="shared" si="155"/>
        <v>-0.1083927037928879</v>
      </c>
      <c r="K682" s="316">
        <f t="shared" si="156"/>
        <v>0.45684209428338396</v>
      </c>
      <c r="L682" s="121"/>
      <c r="M682" s="325">
        <f t="shared" si="157"/>
        <v>21.324909859986725</v>
      </c>
      <c r="N682" s="283">
        <f t="shared" si="158"/>
        <v>15.671369780871828</v>
      </c>
      <c r="O682" s="378"/>
      <c r="P682" s="532">
        <f t="shared" si="159"/>
        <v>2.7498841589832068E-2</v>
      </c>
      <c r="Q682" s="520">
        <f t="shared" si="160"/>
        <v>-2.7498841589817857E-2</v>
      </c>
      <c r="R682" s="313"/>
      <c r="S682" s="256">
        <f t="shared" si="161"/>
        <v>21.324909859986725</v>
      </c>
      <c r="T682" s="256">
        <f t="shared" si="162"/>
        <v>15.671369780871828</v>
      </c>
      <c r="U682" s="364">
        <f t="shared" si="149"/>
        <v>65.099999996296006</v>
      </c>
    </row>
    <row r="683" spans="1:21" ht="11.25" x14ac:dyDescent="0.2">
      <c r="A683" s="234"/>
      <c r="B683" s="417">
        <v>65.199999996290202</v>
      </c>
      <c r="C683" s="130"/>
      <c r="D683" s="328">
        <f t="shared" si="150"/>
        <v>46.103362130739676</v>
      </c>
      <c r="E683" s="328">
        <f t="shared" si="151"/>
        <v>0.21255199997581212</v>
      </c>
      <c r="F683" s="376">
        <f t="shared" si="152"/>
        <v>0.35210059947137451</v>
      </c>
      <c r="G683" s="316">
        <f t="shared" si="153"/>
        <v>0.63761859058453263</v>
      </c>
      <c r="H683" s="316">
        <f t="shared" si="154"/>
        <v>0.36238140941546737</v>
      </c>
      <c r="I683" s="316"/>
      <c r="J683" s="316">
        <f t="shared" si="155"/>
        <v>-0.10893302183602227</v>
      </c>
      <c r="K683" s="316">
        <f t="shared" si="156"/>
        <v>0.4566278074242065</v>
      </c>
      <c r="L683" s="121"/>
      <c r="M683" s="325">
        <f t="shared" si="157"/>
        <v>21.352408701576557</v>
      </c>
      <c r="N683" s="283">
        <f t="shared" si="158"/>
        <v>15.698868622461646</v>
      </c>
      <c r="O683" s="378"/>
      <c r="P683" s="532">
        <f t="shared" si="159"/>
        <v>2.7497223957048789E-2</v>
      </c>
      <c r="Q683" s="520">
        <f t="shared" si="160"/>
        <v>-2.7497223957055894E-2</v>
      </c>
      <c r="R683" s="313"/>
      <c r="S683" s="256">
        <f t="shared" si="161"/>
        <v>21.352408701576557</v>
      </c>
      <c r="T683" s="256">
        <f t="shared" si="162"/>
        <v>15.698868622461646</v>
      </c>
      <c r="U683" s="364">
        <f t="shared" si="149"/>
        <v>65.199999996290202</v>
      </c>
    </row>
    <row r="684" spans="1:21" ht="11.25" x14ac:dyDescent="0.2">
      <c r="A684" s="234"/>
      <c r="B684" s="417">
        <v>65.299999996284498</v>
      </c>
      <c r="C684" s="130"/>
      <c r="D684" s="328">
        <f t="shared" si="150"/>
        <v>46.174072808854298</v>
      </c>
      <c r="E684" s="328">
        <f t="shared" si="151"/>
        <v>0.21320449997573776</v>
      </c>
      <c r="F684" s="376">
        <f t="shared" si="152"/>
        <v>0.35226796022976131</v>
      </c>
      <c r="G684" s="316">
        <f t="shared" si="153"/>
        <v>0.63768134295129464</v>
      </c>
      <c r="H684" s="316">
        <f t="shared" si="154"/>
        <v>0.36231865704870536</v>
      </c>
      <c r="I684" s="316"/>
      <c r="J684" s="316">
        <f t="shared" si="155"/>
        <v>-0.10947276785878168</v>
      </c>
      <c r="K684" s="316">
        <f t="shared" si="156"/>
        <v>0.45641376001702449</v>
      </c>
      <c r="L684" s="121"/>
      <c r="M684" s="325">
        <f t="shared" si="157"/>
        <v>21.379905925533606</v>
      </c>
      <c r="N684" s="283">
        <f t="shared" si="158"/>
        <v>15.726365846418702</v>
      </c>
      <c r="O684" s="378"/>
      <c r="P684" s="532">
        <f t="shared" si="159"/>
        <v>2.7495600122861674E-2</v>
      </c>
      <c r="Q684" s="520">
        <f t="shared" si="160"/>
        <v>-2.7495600122861674E-2</v>
      </c>
      <c r="R684" s="313"/>
      <c r="S684" s="256">
        <f t="shared" si="161"/>
        <v>21.379905925533606</v>
      </c>
      <c r="T684" s="256">
        <f t="shared" si="162"/>
        <v>15.726365846418702</v>
      </c>
      <c r="U684" s="364">
        <f t="shared" si="149"/>
        <v>65.299999996284498</v>
      </c>
    </row>
    <row r="685" spans="1:21" ht="11.25" x14ac:dyDescent="0.2">
      <c r="A685" s="234"/>
      <c r="B685" s="417">
        <v>65.399999996278893</v>
      </c>
      <c r="C685" s="130"/>
      <c r="D685" s="328">
        <f t="shared" si="150"/>
        <v>46.244783486968991</v>
      </c>
      <c r="E685" s="328">
        <f t="shared" si="151"/>
        <v>0.21385799997566393</v>
      </c>
      <c r="F685" s="376">
        <f t="shared" si="152"/>
        <v>0.3524358903845769</v>
      </c>
      <c r="G685" s="316">
        <f t="shared" si="153"/>
        <v>0.63774430509636804</v>
      </c>
      <c r="H685" s="316">
        <f t="shared" si="154"/>
        <v>0.36225569490363196</v>
      </c>
      <c r="I685" s="316"/>
      <c r="J685" s="316">
        <f t="shared" si="155"/>
        <v>-0.11001194448511303</v>
      </c>
      <c r="K685" s="316">
        <f t="shared" si="156"/>
        <v>0.45619995104285166</v>
      </c>
      <c r="L685" s="121"/>
      <c r="M685" s="325">
        <f t="shared" si="157"/>
        <v>21.407401525656468</v>
      </c>
      <c r="N685" s="283">
        <f t="shared" si="158"/>
        <v>15.753861446541563</v>
      </c>
      <c r="O685" s="378"/>
      <c r="P685" s="532">
        <f t="shared" si="159"/>
        <v>2.7493970105716414E-2</v>
      </c>
      <c r="Q685" s="520">
        <f t="shared" si="160"/>
        <v>-2.7493970105709309E-2</v>
      </c>
      <c r="R685" s="313"/>
      <c r="S685" s="256">
        <f t="shared" si="161"/>
        <v>21.407401525656468</v>
      </c>
      <c r="T685" s="256">
        <f t="shared" si="162"/>
        <v>15.753861446541563</v>
      </c>
      <c r="U685" s="364">
        <f t="shared" si="149"/>
        <v>65.399999996278893</v>
      </c>
    </row>
    <row r="686" spans="1:21" ht="11.25" x14ac:dyDescent="0.2">
      <c r="A686" s="234"/>
      <c r="B686" s="417">
        <v>65.499999996273104</v>
      </c>
      <c r="C686" s="130"/>
      <c r="D686" s="328">
        <f t="shared" si="150"/>
        <v>46.31549416508355</v>
      </c>
      <c r="E686" s="328">
        <f t="shared" si="151"/>
        <v>0.21451249997558886</v>
      </c>
      <c r="F686" s="376">
        <f t="shared" si="152"/>
        <v>0.35260438732789856</v>
      </c>
      <c r="G686" s="316">
        <f t="shared" si="153"/>
        <v>0.63780747600259891</v>
      </c>
      <c r="H686" s="316">
        <f t="shared" si="154"/>
        <v>0.36219252399740109</v>
      </c>
      <c r="I686" s="316"/>
      <c r="J686" s="316">
        <f t="shared" si="155"/>
        <v>-0.11055055432293692</v>
      </c>
      <c r="K686" s="316">
        <f t="shared" si="156"/>
        <v>0.45598637948894399</v>
      </c>
      <c r="L686" s="121"/>
      <c r="M686" s="325">
        <f t="shared" si="157"/>
        <v>21.434895495762184</v>
      </c>
      <c r="N686" s="283">
        <f t="shared" si="158"/>
        <v>15.781355416647273</v>
      </c>
      <c r="O686" s="378"/>
      <c r="P686" s="532">
        <f t="shared" si="159"/>
        <v>2.7492333924250545E-2</v>
      </c>
      <c r="Q686" s="520">
        <f t="shared" si="160"/>
        <v>-2.749233392425765E-2</v>
      </c>
      <c r="R686" s="313"/>
      <c r="S686" s="256">
        <f t="shared" si="161"/>
        <v>21.434895495762184</v>
      </c>
      <c r="T686" s="256">
        <f t="shared" si="162"/>
        <v>15.781355416647273</v>
      </c>
      <c r="U686" s="364">
        <f t="shared" si="149"/>
        <v>65.499999996273104</v>
      </c>
    </row>
    <row r="687" spans="1:21" ht="11.25" x14ac:dyDescent="0.2">
      <c r="A687" s="234"/>
      <c r="B687" s="417">
        <v>65.599999996267499</v>
      </c>
      <c r="C687" s="130"/>
      <c r="D687" s="328">
        <f t="shared" si="150"/>
        <v>46.386204843198243</v>
      </c>
      <c r="E687" s="328">
        <f t="shared" si="151"/>
        <v>0.21516799997551481</v>
      </c>
      <c r="F687" s="376">
        <f t="shared" si="152"/>
        <v>0.35277344846770581</v>
      </c>
      <c r="G687" s="316">
        <f t="shared" si="153"/>
        <v>0.63787085465886784</v>
      </c>
      <c r="H687" s="316">
        <f t="shared" si="154"/>
        <v>0.36212914534113216</v>
      </c>
      <c r="I687" s="316"/>
      <c r="J687" s="316">
        <f t="shared" si="155"/>
        <v>-0.11108859996427661</v>
      </c>
      <c r="K687" s="316">
        <f t="shared" si="156"/>
        <v>0.45577304434874993</v>
      </c>
      <c r="L687" s="121"/>
      <c r="M687" s="325">
        <f t="shared" si="157"/>
        <v>21.462387829686435</v>
      </c>
      <c r="N687" s="283">
        <f t="shared" si="158"/>
        <v>15.80884775057153</v>
      </c>
      <c r="O687" s="378"/>
      <c r="P687" s="532">
        <f t="shared" si="159"/>
        <v>2.7490691596590011E-2</v>
      </c>
      <c r="Q687" s="520">
        <f t="shared" si="160"/>
        <v>-2.7490691596582906E-2</v>
      </c>
      <c r="R687" s="313"/>
      <c r="S687" s="256">
        <f t="shared" si="161"/>
        <v>21.462387829686435</v>
      </c>
      <c r="T687" s="256">
        <f t="shared" si="162"/>
        <v>15.80884775057153</v>
      </c>
      <c r="U687" s="364">
        <f t="shared" si="149"/>
        <v>65.599999996267499</v>
      </c>
    </row>
    <row r="688" spans="1:21" ht="11.25" x14ac:dyDescent="0.2">
      <c r="A688" s="234"/>
      <c r="B688" s="417">
        <v>65.699999996261795</v>
      </c>
      <c r="C688" s="130"/>
      <c r="D688" s="328">
        <f t="shared" si="150"/>
        <v>46.456915521312865</v>
      </c>
      <c r="E688" s="328">
        <f t="shared" si="151"/>
        <v>0.21582449997543998</v>
      </c>
      <c r="F688" s="376">
        <f t="shared" si="152"/>
        <v>0.35294307122775881</v>
      </c>
      <c r="G688" s="316">
        <f t="shared" si="153"/>
        <v>0.63793444006004474</v>
      </c>
      <c r="H688" s="316">
        <f t="shared" si="154"/>
        <v>0.36206555993995526</v>
      </c>
      <c r="I688" s="316"/>
      <c r="J688" s="316">
        <f t="shared" si="155"/>
        <v>-0.11162608398536983</v>
      </c>
      <c r="K688" s="316">
        <f t="shared" si="156"/>
        <v>0.45555994462186761</v>
      </c>
      <c r="L688" s="121"/>
      <c r="M688" s="325">
        <f t="shared" si="157"/>
        <v>21.489878521283025</v>
      </c>
      <c r="N688" s="283">
        <f t="shared" si="158"/>
        <v>15.836338442168113</v>
      </c>
      <c r="O688" s="378"/>
      <c r="P688" s="532">
        <f t="shared" si="159"/>
        <v>2.7489043141017078E-2</v>
      </c>
      <c r="Q688" s="520">
        <f t="shared" si="160"/>
        <v>-2.7489043141031289E-2</v>
      </c>
      <c r="R688" s="313"/>
      <c r="S688" s="256">
        <f t="shared" si="161"/>
        <v>21.489878521283025</v>
      </c>
      <c r="T688" s="256">
        <f t="shared" si="162"/>
        <v>15.836338442168113</v>
      </c>
      <c r="U688" s="364">
        <f t="shared" si="149"/>
        <v>65.699999996261795</v>
      </c>
    </row>
    <row r="689" spans="1:21" ht="11.25" x14ac:dyDescent="0.2">
      <c r="A689" s="234"/>
      <c r="B689" s="417">
        <v>65.799999996256005</v>
      </c>
      <c r="C689" s="130"/>
      <c r="D689" s="328">
        <f t="shared" si="150"/>
        <v>46.527626199427424</v>
      </c>
      <c r="E689" s="328">
        <f t="shared" si="151"/>
        <v>0.21648199997536455</v>
      </c>
      <c r="F689" s="376">
        <f t="shared" si="152"/>
        <v>0.35311325304747898</v>
      </c>
      <c r="G689" s="316">
        <f t="shared" si="153"/>
        <v>0.63799823120694388</v>
      </c>
      <c r="H689" s="316">
        <f t="shared" si="154"/>
        <v>0.36200176879305612</v>
      </c>
      <c r="I689" s="316"/>
      <c r="J689" s="316">
        <f t="shared" si="155"/>
        <v>-0.11216300894679526</v>
      </c>
      <c r="K689" s="316">
        <f t="shared" si="156"/>
        <v>0.45534707931399609</v>
      </c>
      <c r="L689" s="121"/>
      <c r="M689" s="325">
        <f t="shared" si="157"/>
        <v>21.517367564424042</v>
      </c>
      <c r="N689" s="283">
        <f t="shared" si="158"/>
        <v>15.863827485309145</v>
      </c>
      <c r="O689" s="378"/>
      <c r="P689" s="532">
        <f t="shared" si="159"/>
        <v>2.7487388575607952E-2</v>
      </c>
      <c r="Q689" s="520">
        <f t="shared" si="160"/>
        <v>-2.7487388575593741E-2</v>
      </c>
      <c r="R689" s="313"/>
      <c r="S689" s="256">
        <f t="shared" si="161"/>
        <v>21.517367564424042</v>
      </c>
      <c r="T689" s="256">
        <f t="shared" si="162"/>
        <v>15.863827485309145</v>
      </c>
      <c r="U689" s="364">
        <f t="shared" si="149"/>
        <v>65.799999996256005</v>
      </c>
    </row>
    <row r="690" spans="1:21" ht="11.25" x14ac:dyDescent="0.2">
      <c r="A690" s="234"/>
      <c r="B690" s="417">
        <v>65.899999996250401</v>
      </c>
      <c r="C690" s="130"/>
      <c r="D690" s="328">
        <f t="shared" si="150"/>
        <v>46.598336877542117</v>
      </c>
      <c r="E690" s="328">
        <f t="shared" si="151"/>
        <v>0.21714049997529014</v>
      </c>
      <c r="F690" s="376">
        <f t="shared" si="152"/>
        <v>0.35328399138183014</v>
      </c>
      <c r="G690" s="316">
        <f t="shared" si="153"/>
        <v>0.6380622271062798</v>
      </c>
      <c r="H690" s="316">
        <f t="shared" si="154"/>
        <v>0.3619377728937202</v>
      </c>
      <c r="I690" s="316"/>
      <c r="J690" s="316">
        <f t="shared" si="155"/>
        <v>-0.11269937739359104</v>
      </c>
      <c r="K690" s="316">
        <f t="shared" si="156"/>
        <v>0.45513444743689024</v>
      </c>
      <c r="L690" s="121"/>
      <c r="M690" s="325">
        <f t="shared" si="157"/>
        <v>21.54485495299965</v>
      </c>
      <c r="N690" s="283">
        <f t="shared" si="158"/>
        <v>15.891314873884738</v>
      </c>
      <c r="O690" s="378"/>
      <c r="P690" s="532">
        <f t="shared" si="159"/>
        <v>2.7485727918147518E-2</v>
      </c>
      <c r="Q690" s="520">
        <f t="shared" si="160"/>
        <v>-2.7485727918161729E-2</v>
      </c>
      <c r="R690" s="313"/>
      <c r="S690" s="256">
        <f t="shared" si="161"/>
        <v>21.54485495299965</v>
      </c>
      <c r="T690" s="256">
        <f t="shared" si="162"/>
        <v>15.891314873884738</v>
      </c>
      <c r="U690" s="364">
        <f t="shared" si="149"/>
        <v>65.899999996250401</v>
      </c>
    </row>
    <row r="691" spans="1:21" ht="11.25" x14ac:dyDescent="0.2">
      <c r="A691" s="234"/>
      <c r="B691" s="417">
        <v>65.999999996244696</v>
      </c>
      <c r="C691" s="130"/>
      <c r="D691" s="328">
        <f t="shared" si="150"/>
        <v>46.669047555656739</v>
      </c>
      <c r="E691" s="328">
        <f t="shared" si="151"/>
        <v>0.21779999997521499</v>
      </c>
      <c r="F691" s="376">
        <f t="shared" si="152"/>
        <v>0.35345528370120005</v>
      </c>
      <c r="G691" s="316">
        <f t="shared" si="153"/>
        <v>0.6381264267706227</v>
      </c>
      <c r="H691" s="316">
        <f t="shared" si="154"/>
        <v>0.3618735732293773</v>
      </c>
      <c r="I691" s="316"/>
      <c r="J691" s="316">
        <f t="shared" si="155"/>
        <v>-0.11323519185536735</v>
      </c>
      <c r="K691" s="316">
        <f t="shared" si="156"/>
        <v>0.45492204800831693</v>
      </c>
      <c r="L691" s="121"/>
      <c r="M691" s="325">
        <f t="shared" si="157"/>
        <v>21.572340680917797</v>
      </c>
      <c r="N691" s="283">
        <f t="shared" si="158"/>
        <v>15.9188006018029</v>
      </c>
      <c r="O691" s="378"/>
      <c r="P691" s="532">
        <f t="shared" si="159"/>
        <v>2.7484061186562769E-2</v>
      </c>
      <c r="Q691" s="520">
        <f t="shared" si="160"/>
        <v>-2.7484061186555664E-2</v>
      </c>
      <c r="R691" s="313"/>
      <c r="S691" s="256">
        <f t="shared" si="161"/>
        <v>21.572340680917797</v>
      </c>
      <c r="T691" s="256">
        <f t="shared" si="162"/>
        <v>15.9188006018029</v>
      </c>
      <c r="U691" s="364">
        <f t="shared" si="149"/>
        <v>65.999999996244696</v>
      </c>
    </row>
    <row r="692" spans="1:21" ht="11.25" x14ac:dyDescent="0.2">
      <c r="A692" s="234"/>
      <c r="B692" s="417">
        <v>66.099999996239006</v>
      </c>
      <c r="C692" s="130"/>
      <c r="D692" s="328">
        <f t="shared" si="150"/>
        <v>46.739758233771369</v>
      </c>
      <c r="E692" s="328">
        <f t="shared" si="151"/>
        <v>0.21846049997513986</v>
      </c>
      <c r="F692" s="376">
        <f t="shared" si="152"/>
        <v>0.35362712749128472</v>
      </c>
      <c r="G692" s="316">
        <f t="shared" si="153"/>
        <v>0.63819082921835557</v>
      </c>
      <c r="H692" s="316">
        <f t="shared" si="154"/>
        <v>0.36180917078164443</v>
      </c>
      <c r="I692" s="316"/>
      <c r="J692" s="316">
        <f t="shared" si="155"/>
        <v>-0.11377045484642895</v>
      </c>
      <c r="K692" s="316">
        <f t="shared" si="156"/>
        <v>0.45470988005200835</v>
      </c>
      <c r="L692" s="121"/>
      <c r="M692" s="325">
        <f t="shared" si="157"/>
        <v>21.59982474210436</v>
      </c>
      <c r="N692" s="283">
        <f t="shared" si="158"/>
        <v>15.946284662989456</v>
      </c>
      <c r="O692" s="378"/>
      <c r="P692" s="532">
        <f t="shared" si="159"/>
        <v>2.7482388398446744E-2</v>
      </c>
      <c r="Q692" s="520">
        <f t="shared" si="160"/>
        <v>-2.748238839845385E-2</v>
      </c>
      <c r="R692" s="313"/>
      <c r="S692" s="256">
        <f t="shared" si="161"/>
        <v>21.59982474210436</v>
      </c>
      <c r="T692" s="256">
        <f t="shared" si="162"/>
        <v>15.946284662989456</v>
      </c>
      <c r="U692" s="364">
        <f t="shared" si="149"/>
        <v>66.099999996239006</v>
      </c>
    </row>
    <row r="693" spans="1:21" ht="11.25" x14ac:dyDescent="0.2">
      <c r="A693" s="234"/>
      <c r="B693" s="417">
        <v>66.199999996233302</v>
      </c>
      <c r="C693" s="130"/>
      <c r="D693" s="328">
        <f t="shared" si="150"/>
        <v>46.810468911885991</v>
      </c>
      <c r="E693" s="328">
        <f t="shared" si="151"/>
        <v>0.21912199997506449</v>
      </c>
      <c r="F693" s="376">
        <f t="shared" si="152"/>
        <v>0.35379952025297207</v>
      </c>
      <c r="G693" s="316">
        <f t="shared" si="153"/>
        <v>0.63825543347363034</v>
      </c>
      <c r="H693" s="316">
        <f t="shared" si="154"/>
        <v>0.36174456652636966</v>
      </c>
      <c r="I693" s="316"/>
      <c r="J693" s="316">
        <f t="shared" si="155"/>
        <v>-0.11430516886588782</v>
      </c>
      <c r="K693" s="316">
        <f t="shared" si="156"/>
        <v>0.45449794259761855</v>
      </c>
      <c r="L693" s="121"/>
      <c r="M693" s="325">
        <f t="shared" si="157"/>
        <v>21.627307130502807</v>
      </c>
      <c r="N693" s="283">
        <f t="shared" si="158"/>
        <v>15.97376705138791</v>
      </c>
      <c r="O693" s="378"/>
      <c r="P693" s="532">
        <f t="shared" si="159"/>
        <v>2.7480709571342743E-2</v>
      </c>
      <c r="Q693" s="520">
        <f t="shared" si="160"/>
        <v>-2.7480709571335638E-2</v>
      </c>
      <c r="R693" s="313"/>
      <c r="S693" s="256">
        <f t="shared" si="161"/>
        <v>21.627307130502807</v>
      </c>
      <c r="T693" s="256">
        <f t="shared" si="162"/>
        <v>15.97376705138791</v>
      </c>
      <c r="U693" s="364">
        <f t="shared" si="149"/>
        <v>66.199999996233302</v>
      </c>
    </row>
    <row r="694" spans="1:21" ht="11.25" x14ac:dyDescent="0.2">
      <c r="A694" s="234"/>
      <c r="B694" s="417">
        <v>66.299999996227598</v>
      </c>
      <c r="C694" s="130"/>
      <c r="D694" s="328">
        <f t="shared" si="150"/>
        <v>46.881179590000613</v>
      </c>
      <c r="E694" s="328">
        <f t="shared" si="151"/>
        <v>0.21978449997498897</v>
      </c>
      <c r="F694" s="376">
        <f t="shared" si="152"/>
        <v>0.3539724595022275</v>
      </c>
      <c r="G694" s="316">
        <f t="shared" si="153"/>
        <v>0.63832023856632536</v>
      </c>
      <c r="H694" s="316">
        <f t="shared" si="154"/>
        <v>0.36167976143367464</v>
      </c>
      <c r="I694" s="316"/>
      <c r="J694" s="316">
        <f t="shared" si="155"/>
        <v>-0.11483933639777866</v>
      </c>
      <c r="K694" s="316">
        <f t="shared" si="156"/>
        <v>0.45428623468067914</v>
      </c>
      <c r="L694" s="121"/>
      <c r="M694" s="325">
        <f t="shared" si="157"/>
        <v>21.65478784007415</v>
      </c>
      <c r="N694" s="283">
        <f t="shared" si="158"/>
        <v>16.001247760959245</v>
      </c>
      <c r="O694" s="378"/>
      <c r="P694" s="532">
        <f t="shared" si="159"/>
        <v>2.7479024722701695E-2</v>
      </c>
      <c r="Q694" s="520">
        <f t="shared" si="160"/>
        <v>-2.74790247227088E-2</v>
      </c>
      <c r="R694" s="313"/>
      <c r="S694" s="256">
        <f t="shared" si="161"/>
        <v>21.65478784007415</v>
      </c>
      <c r="T694" s="256">
        <f t="shared" si="162"/>
        <v>16.001247760959245</v>
      </c>
      <c r="U694" s="364">
        <f t="shared" si="149"/>
        <v>66.299999996227598</v>
      </c>
    </row>
    <row r="695" spans="1:21" ht="11.25" x14ac:dyDescent="0.2">
      <c r="A695" s="234"/>
      <c r="B695" s="417">
        <v>66.399999996221894</v>
      </c>
      <c r="C695" s="130"/>
      <c r="D695" s="328">
        <f t="shared" si="150"/>
        <v>46.951890268115235</v>
      </c>
      <c r="E695" s="328">
        <f t="shared" si="151"/>
        <v>0.22044799997491338</v>
      </c>
      <c r="F695" s="376">
        <f t="shared" si="152"/>
        <v>0.35414594276998107</v>
      </c>
      <c r="G695" s="316">
        <f t="shared" si="153"/>
        <v>0.6383852435320031</v>
      </c>
      <c r="H695" s="316">
        <f t="shared" si="154"/>
        <v>0.3616147564679969</v>
      </c>
      <c r="I695" s="316"/>
      <c r="J695" s="316">
        <f t="shared" si="155"/>
        <v>-0.1153729599111713</v>
      </c>
      <c r="K695" s="316">
        <f t="shared" si="156"/>
        <v>0.45407475534255592</v>
      </c>
      <c r="L695" s="121"/>
      <c r="M695" s="325">
        <f t="shared" si="157"/>
        <v>21.682266864796851</v>
      </c>
      <c r="N695" s="283">
        <f t="shared" si="158"/>
        <v>16.028726785681954</v>
      </c>
      <c r="O695" s="378"/>
      <c r="P695" s="532">
        <f t="shared" si="159"/>
        <v>2.7477333869803999E-2</v>
      </c>
      <c r="Q695" s="520">
        <f t="shared" si="160"/>
        <v>-2.7477333869796894E-2</v>
      </c>
      <c r="R695" s="313"/>
      <c r="S695" s="256">
        <f t="shared" si="161"/>
        <v>21.682266864796851</v>
      </c>
      <c r="T695" s="256">
        <f t="shared" si="162"/>
        <v>16.028726785681954</v>
      </c>
      <c r="U695" s="364">
        <f t="shared" si="149"/>
        <v>66.399999996221894</v>
      </c>
    </row>
    <row r="696" spans="1:21" ht="11.25" x14ac:dyDescent="0.2">
      <c r="A696" s="234"/>
      <c r="B696" s="417">
        <v>66.499999996216204</v>
      </c>
      <c r="C696" s="130"/>
      <c r="D696" s="328">
        <f t="shared" si="150"/>
        <v>47.022600946229865</v>
      </c>
      <c r="E696" s="328">
        <f t="shared" si="151"/>
        <v>0.22111249997483778</v>
      </c>
      <c r="F696" s="376">
        <f t="shared" si="152"/>
        <v>0.35431996760201384</v>
      </c>
      <c r="G696" s="316">
        <f t="shared" si="153"/>
        <v>0.63845044741186752</v>
      </c>
      <c r="H696" s="316">
        <f t="shared" si="154"/>
        <v>0.36154955258813248</v>
      </c>
      <c r="I696" s="316"/>
      <c r="J696" s="316">
        <f t="shared" si="155"/>
        <v>-0.1159060418602848</v>
      </c>
      <c r="K696" s="316">
        <f t="shared" si="156"/>
        <v>0.45386350363040523</v>
      </c>
      <c r="L696" s="121"/>
      <c r="M696" s="325">
        <f t="shared" si="157"/>
        <v>21.709744198666655</v>
      </c>
      <c r="N696" s="283">
        <f t="shared" si="158"/>
        <v>16.056204119551751</v>
      </c>
      <c r="O696" s="378"/>
      <c r="P696" s="532">
        <f t="shared" si="159"/>
        <v>2.747563702983058E-2</v>
      </c>
      <c r="Q696" s="520">
        <f t="shared" si="160"/>
        <v>-2.7475637029823474E-2</v>
      </c>
      <c r="R696" s="313"/>
      <c r="S696" s="256">
        <f t="shared" si="161"/>
        <v>21.709744198666655</v>
      </c>
      <c r="T696" s="256">
        <f t="shared" si="162"/>
        <v>16.056204119551751</v>
      </c>
      <c r="U696" s="364">
        <f t="shared" si="149"/>
        <v>66.499999996216204</v>
      </c>
    </row>
    <row r="697" spans="1:21" ht="11.25" x14ac:dyDescent="0.2">
      <c r="A697" s="234"/>
      <c r="B697" s="417">
        <v>66.599999996210499</v>
      </c>
      <c r="C697" s="130"/>
      <c r="D697" s="328">
        <f t="shared" si="150"/>
        <v>47.093311624344487</v>
      </c>
      <c r="E697" s="328">
        <f t="shared" si="151"/>
        <v>0.22177799997476194</v>
      </c>
      <c r="F697" s="376">
        <f t="shared" si="152"/>
        <v>0.35449453155884691</v>
      </c>
      <c r="G697" s="316">
        <f t="shared" si="153"/>
        <v>0.63851584925272298</v>
      </c>
      <c r="H697" s="316">
        <f t="shared" si="154"/>
        <v>0.36148415074727702</v>
      </c>
      <c r="I697" s="316"/>
      <c r="J697" s="316">
        <f t="shared" si="155"/>
        <v>-0.11643858468459795</v>
      </c>
      <c r="K697" s="316">
        <f t="shared" si="156"/>
        <v>0.4536524785971312</v>
      </c>
      <c r="L697" s="121"/>
      <c r="M697" s="325">
        <f t="shared" si="157"/>
        <v>21.737219835696486</v>
      </c>
      <c r="N697" s="283">
        <f t="shared" si="158"/>
        <v>16.083679756581574</v>
      </c>
      <c r="O697" s="378"/>
      <c r="P697" s="532">
        <f t="shared" si="159"/>
        <v>2.7473934219784724E-2</v>
      </c>
      <c r="Q697" s="520">
        <f t="shared" si="160"/>
        <v>-2.7473934219784724E-2</v>
      </c>
      <c r="R697" s="313"/>
      <c r="S697" s="256">
        <f t="shared" si="161"/>
        <v>21.737219835696486</v>
      </c>
      <c r="T697" s="256">
        <f t="shared" si="162"/>
        <v>16.083679756581574</v>
      </c>
      <c r="U697" s="364">
        <f t="shared" si="149"/>
        <v>66.599999996210499</v>
      </c>
    </row>
    <row r="698" spans="1:21" ht="11.25" x14ac:dyDescent="0.2">
      <c r="A698" s="234"/>
      <c r="B698" s="417">
        <v>66.699999996204795</v>
      </c>
      <c r="C698" s="130"/>
      <c r="D698" s="328">
        <f t="shared" si="150"/>
        <v>47.164022302459109</v>
      </c>
      <c r="E698" s="328">
        <f t="shared" si="151"/>
        <v>0.22244449997468599</v>
      </c>
      <c r="F698" s="376">
        <f t="shared" si="152"/>
        <v>0.35466963221563119</v>
      </c>
      <c r="G698" s="316">
        <f t="shared" si="153"/>
        <v>0.63858144810693218</v>
      </c>
      <c r="H698" s="316">
        <f t="shared" si="154"/>
        <v>0.36141855189306782</v>
      </c>
      <c r="I698" s="316"/>
      <c r="J698" s="316">
        <f t="shared" si="155"/>
        <v>-0.11697059080895988</v>
      </c>
      <c r="K698" s="316">
        <f t="shared" si="156"/>
        <v>0.45344167930134344</v>
      </c>
      <c r="L698" s="121"/>
      <c r="M698" s="325">
        <f t="shared" si="157"/>
        <v>21.764693769916271</v>
      </c>
      <c r="N698" s="283">
        <f t="shared" si="158"/>
        <v>16.111153690801359</v>
      </c>
      <c r="O698" s="378"/>
      <c r="P698" s="532">
        <f t="shared" si="159"/>
        <v>2.7472225456669719E-2</v>
      </c>
      <c r="Q698" s="520">
        <f t="shared" si="160"/>
        <v>-2.7472225456676824E-2</v>
      </c>
      <c r="R698" s="313"/>
      <c r="S698" s="256">
        <f t="shared" si="161"/>
        <v>21.764693769916271</v>
      </c>
      <c r="T698" s="256">
        <f t="shared" si="162"/>
        <v>16.111153690801359</v>
      </c>
      <c r="U698" s="364">
        <f t="shared" si="149"/>
        <v>66.699999996204795</v>
      </c>
    </row>
    <row r="699" spans="1:21" ht="11.25" x14ac:dyDescent="0.2">
      <c r="A699" s="234"/>
      <c r="B699" s="417">
        <v>66.799999996199105</v>
      </c>
      <c r="C699" s="130"/>
      <c r="D699" s="328">
        <f t="shared" si="150"/>
        <v>47.234732980573739</v>
      </c>
      <c r="E699" s="328">
        <f t="shared" si="151"/>
        <v>0.22311199997460998</v>
      </c>
      <c r="F699" s="376">
        <f t="shared" si="152"/>
        <v>0.35484526716203763</v>
      </c>
      <c r="G699" s="316">
        <f t="shared" si="153"/>
        <v>0.63864724303237608</v>
      </c>
      <c r="H699" s="316">
        <f t="shared" si="154"/>
        <v>0.36135275696762392</v>
      </c>
      <c r="I699" s="316"/>
      <c r="J699" s="316">
        <f t="shared" si="155"/>
        <v>-0.11750206264369978</v>
      </c>
      <c r="K699" s="316">
        <f t="shared" si="156"/>
        <v>0.45323110480731471</v>
      </c>
      <c r="L699" s="121"/>
      <c r="M699" s="325">
        <f t="shared" si="157"/>
        <v>21.79216599537294</v>
      </c>
      <c r="N699" s="283">
        <f t="shared" si="158"/>
        <v>16.138625916258036</v>
      </c>
      <c r="O699" s="378"/>
      <c r="P699" s="532">
        <f t="shared" si="159"/>
        <v>2.7470510757282796E-2</v>
      </c>
      <c r="Q699" s="520">
        <f t="shared" si="160"/>
        <v>-2.7470510757282796E-2</v>
      </c>
      <c r="R699" s="313"/>
      <c r="S699" s="256">
        <f t="shared" si="161"/>
        <v>21.79216599537294</v>
      </c>
      <c r="T699" s="256">
        <f t="shared" si="162"/>
        <v>16.138625916258036</v>
      </c>
      <c r="U699" s="364">
        <f t="shared" si="149"/>
        <v>66.799999996199105</v>
      </c>
    </row>
    <row r="700" spans="1:21" ht="11.25" x14ac:dyDescent="0.2">
      <c r="A700" s="234"/>
      <c r="B700" s="417">
        <v>66.899999996193401</v>
      </c>
      <c r="C700" s="130"/>
      <c r="D700" s="328">
        <f t="shared" si="150"/>
        <v>47.305443658688361</v>
      </c>
      <c r="E700" s="328">
        <f t="shared" si="151"/>
        <v>0.22378049997453386</v>
      </c>
      <c r="F700" s="376">
        <f t="shared" si="152"/>
        <v>0.35502143400214869</v>
      </c>
      <c r="G700" s="316">
        <f t="shared" si="153"/>
        <v>0.63871323309241257</v>
      </c>
      <c r="H700" s="316">
        <f t="shared" si="154"/>
        <v>0.36128676690758743</v>
      </c>
      <c r="I700" s="316"/>
      <c r="J700" s="316">
        <f t="shared" si="155"/>
        <v>-0.11803300258473493</v>
      </c>
      <c r="K700" s="316">
        <f t="shared" si="156"/>
        <v>0.45302075418493926</v>
      </c>
      <c r="L700" s="121"/>
      <c r="M700" s="325">
        <f t="shared" si="157"/>
        <v>21.819636506130223</v>
      </c>
      <c r="N700" s="283">
        <f t="shared" si="158"/>
        <v>16.166096427015319</v>
      </c>
      <c r="O700" s="378"/>
      <c r="P700" s="532">
        <f t="shared" si="159"/>
        <v>2.7468790138286181E-2</v>
      </c>
      <c r="Q700" s="520">
        <f t="shared" si="160"/>
        <v>-2.7468790138286181E-2</v>
      </c>
      <c r="R700" s="313"/>
      <c r="S700" s="256">
        <f t="shared" si="161"/>
        <v>21.819636506130223</v>
      </c>
      <c r="T700" s="256">
        <f t="shared" si="162"/>
        <v>16.166096427015319</v>
      </c>
      <c r="U700" s="364">
        <f t="shared" si="149"/>
        <v>66.899999996193401</v>
      </c>
    </row>
    <row r="701" spans="1:21" ht="11.25" x14ac:dyDescent="0.2">
      <c r="A701" s="234"/>
      <c r="B701" s="417">
        <v>66.999999996187697</v>
      </c>
      <c r="C701" s="130"/>
      <c r="D701" s="328">
        <f t="shared" si="150"/>
        <v>47.376154336802983</v>
      </c>
      <c r="E701" s="328">
        <f t="shared" si="151"/>
        <v>0.22444999997445758</v>
      </c>
      <c r="F701" s="376">
        <f t="shared" si="152"/>
        <v>0.35519813035435066</v>
      </c>
      <c r="G701" s="316">
        <f t="shared" si="153"/>
        <v>0.63877941735583632</v>
      </c>
      <c r="H701" s="316">
        <f t="shared" si="154"/>
        <v>0.36122058264416368</v>
      </c>
      <c r="I701" s="316"/>
      <c r="J701" s="316">
        <f t="shared" si="155"/>
        <v>-0.11856341301367918</v>
      </c>
      <c r="K701" s="316">
        <f t="shared" si="156"/>
        <v>0.45281062650969139</v>
      </c>
      <c r="L701" s="121"/>
      <c r="M701" s="325">
        <f t="shared" si="157"/>
        <v>21.847105296268509</v>
      </c>
      <c r="N701" s="283">
        <f t="shared" si="158"/>
        <v>16.193565217153605</v>
      </c>
      <c r="O701" s="378"/>
      <c r="P701" s="532">
        <f t="shared" si="159"/>
        <v>2.7467063616292364E-2</v>
      </c>
      <c r="Q701" s="520">
        <f t="shared" si="160"/>
        <v>-2.7467063616285259E-2</v>
      </c>
      <c r="R701" s="313"/>
      <c r="S701" s="256">
        <f t="shared" si="161"/>
        <v>21.847105296268509</v>
      </c>
      <c r="T701" s="256">
        <f t="shared" si="162"/>
        <v>16.193565217153605</v>
      </c>
      <c r="U701" s="364">
        <f t="shared" si="149"/>
        <v>66.999999996187697</v>
      </c>
    </row>
    <row r="702" spans="1:21" ht="11.25" x14ac:dyDescent="0.2">
      <c r="A702" s="234"/>
      <c r="B702" s="417">
        <v>67.099999996182007</v>
      </c>
      <c r="C702" s="130"/>
      <c r="D702" s="328">
        <f t="shared" si="150"/>
        <v>47.446865014917613</v>
      </c>
      <c r="E702" s="328">
        <f t="shared" si="151"/>
        <v>0.22512049997438124</v>
      </c>
      <c r="F702" s="376">
        <f t="shared" si="152"/>
        <v>0.35537535385122726</v>
      </c>
      <c r="G702" s="316">
        <f t="shared" si="153"/>
        <v>0.63884579489683924</v>
      </c>
      <c r="H702" s="316">
        <f t="shared" si="154"/>
        <v>0.36115420510316076</v>
      </c>
      <c r="I702" s="316"/>
      <c r="J702" s="316">
        <f t="shared" si="155"/>
        <v>-0.11909329629794885</v>
      </c>
      <c r="K702" s="316">
        <f t="shared" si="156"/>
        <v>0.4526007208625844</v>
      </c>
      <c r="L702" s="121"/>
      <c r="M702" s="325">
        <f t="shared" si="157"/>
        <v>21.874572359884802</v>
      </c>
      <c r="N702" s="283">
        <f t="shared" si="158"/>
        <v>16.22103228076989</v>
      </c>
      <c r="O702" s="378"/>
      <c r="P702" s="532">
        <f t="shared" si="159"/>
        <v>2.7465331207778831E-2</v>
      </c>
      <c r="Q702" s="520">
        <f t="shared" si="160"/>
        <v>-2.7465331207793042E-2</v>
      </c>
      <c r="R702" s="313"/>
      <c r="S702" s="256">
        <f t="shared" si="161"/>
        <v>21.874572359884802</v>
      </c>
      <c r="T702" s="256">
        <f t="shared" si="162"/>
        <v>16.22103228076989</v>
      </c>
      <c r="U702" s="364">
        <f t="shared" si="149"/>
        <v>67.099999996182007</v>
      </c>
    </row>
    <row r="703" spans="1:21" ht="11.25" x14ac:dyDescent="0.2">
      <c r="A703" s="234"/>
      <c r="B703" s="417">
        <v>67.199999996176302</v>
      </c>
      <c r="C703" s="130"/>
      <c r="D703" s="328">
        <f t="shared" si="150"/>
        <v>47.517575693032235</v>
      </c>
      <c r="E703" s="328">
        <f t="shared" si="151"/>
        <v>0.2257919999743048</v>
      </c>
      <c r="F703" s="376">
        <f t="shared" si="152"/>
        <v>0.35555310213945429</v>
      </c>
      <c r="G703" s="316">
        <f t="shared" si="153"/>
        <v>0.6389123647949706</v>
      </c>
      <c r="H703" s="316">
        <f t="shared" si="154"/>
        <v>0.3610876352050294</v>
      </c>
      <c r="I703" s="316"/>
      <c r="J703" s="316">
        <f t="shared" si="155"/>
        <v>-0.11962265479086803</v>
      </c>
      <c r="K703" s="316">
        <f t="shared" si="156"/>
        <v>0.45239103633013011</v>
      </c>
      <c r="L703" s="121"/>
      <c r="M703" s="325">
        <f t="shared" si="157"/>
        <v>21.90203769109258</v>
      </c>
      <c r="N703" s="283">
        <f t="shared" si="158"/>
        <v>16.248497611977683</v>
      </c>
      <c r="O703" s="378"/>
      <c r="P703" s="532">
        <f t="shared" si="159"/>
        <v>2.7463592929066749E-2</v>
      </c>
      <c r="Q703" s="520">
        <f t="shared" si="160"/>
        <v>-2.7463592929052538E-2</v>
      </c>
      <c r="R703" s="313"/>
      <c r="S703" s="256">
        <f t="shared" si="161"/>
        <v>21.90203769109258</v>
      </c>
      <c r="T703" s="256">
        <f t="shared" si="162"/>
        <v>16.248497611977683</v>
      </c>
      <c r="U703" s="364">
        <f t="shared" si="149"/>
        <v>67.199999996176302</v>
      </c>
    </row>
    <row r="704" spans="1:21" ht="11.25" x14ac:dyDescent="0.2">
      <c r="A704" s="234"/>
      <c r="B704" s="417">
        <v>67.299999996170598</v>
      </c>
      <c r="C704" s="130"/>
      <c r="D704" s="328">
        <f t="shared" si="150"/>
        <v>47.588286371146857</v>
      </c>
      <c r="E704" s="328">
        <f t="shared" si="151"/>
        <v>0.22646449997422816</v>
      </c>
      <c r="F704" s="376">
        <f t="shared" si="152"/>
        <v>0.35573137287969409</v>
      </c>
      <c r="G704" s="316">
        <f t="shared" si="153"/>
        <v>0.63897912613509766</v>
      </c>
      <c r="H704" s="316">
        <f t="shared" si="154"/>
        <v>0.36102087386490234</v>
      </c>
      <c r="I704" s="316"/>
      <c r="J704" s="316">
        <f t="shared" si="155"/>
        <v>-0.12015149083177451</v>
      </c>
      <c r="K704" s="316">
        <f t="shared" si="156"/>
        <v>0.4521815720042982</v>
      </c>
      <c r="L704" s="121"/>
      <c r="M704" s="325">
        <f t="shared" si="157"/>
        <v>21.929501284021647</v>
      </c>
      <c r="N704" s="283">
        <f t="shared" si="158"/>
        <v>16.275961204906736</v>
      </c>
      <c r="O704" s="378"/>
      <c r="P704" s="532">
        <f t="shared" si="159"/>
        <v>2.7461848796427546E-2</v>
      </c>
      <c r="Q704" s="520">
        <f t="shared" si="160"/>
        <v>-2.7461848796434651E-2</v>
      </c>
      <c r="R704" s="313"/>
      <c r="S704" s="256">
        <f t="shared" si="161"/>
        <v>21.929501284021647</v>
      </c>
      <c r="T704" s="256">
        <f t="shared" si="162"/>
        <v>16.275961204906736</v>
      </c>
      <c r="U704" s="364">
        <f t="shared" si="149"/>
        <v>67.299999996170598</v>
      </c>
    </row>
    <row r="705" spans="1:21" ht="11.25" x14ac:dyDescent="0.2">
      <c r="A705" s="234"/>
      <c r="B705" s="417">
        <v>67.399999996164894</v>
      </c>
      <c r="C705" s="130"/>
      <c r="D705" s="328">
        <f t="shared" si="150"/>
        <v>47.65899704926148</v>
      </c>
      <c r="E705" s="328">
        <f t="shared" si="151"/>
        <v>0.22713799997415138</v>
      </c>
      <c r="F705" s="376">
        <f t="shared" si="152"/>
        <v>0.35591016374649276</v>
      </c>
      <c r="G705" s="316">
        <f t="shared" si="153"/>
        <v>0.63904607800736746</v>
      </c>
      <c r="H705" s="316">
        <f t="shared" si="154"/>
        <v>0.36095392199263254</v>
      </c>
      <c r="I705" s="316"/>
      <c r="J705" s="316">
        <f t="shared" si="155"/>
        <v>-0.12067980674612205</v>
      </c>
      <c r="K705" s="316">
        <f t="shared" si="156"/>
        <v>0.45197232698247675</v>
      </c>
      <c r="L705" s="121"/>
      <c r="M705" s="325">
        <f t="shared" si="157"/>
        <v>21.956963132818075</v>
      </c>
      <c r="N705" s="283">
        <f t="shared" si="158"/>
        <v>16.30342305370317</v>
      </c>
      <c r="O705" s="378"/>
      <c r="P705" s="532">
        <f t="shared" si="159"/>
        <v>2.7460098825955015E-2</v>
      </c>
      <c r="Q705" s="520">
        <f t="shared" si="160"/>
        <v>-2.7460098825955015E-2</v>
      </c>
      <c r="R705" s="313"/>
      <c r="S705" s="256">
        <f t="shared" si="161"/>
        <v>21.956963132818075</v>
      </c>
      <c r="T705" s="256">
        <f t="shared" si="162"/>
        <v>16.30342305370317</v>
      </c>
      <c r="U705" s="364">
        <f t="shared" si="149"/>
        <v>67.399999996164894</v>
      </c>
    </row>
    <row r="706" spans="1:21" ht="11.25" x14ac:dyDescent="0.2">
      <c r="A706" s="234"/>
      <c r="B706" s="417">
        <v>67.499999996159204</v>
      </c>
      <c r="C706" s="130"/>
      <c r="D706" s="328">
        <f t="shared" si="150"/>
        <v>47.729707727376109</v>
      </c>
      <c r="E706" s="328">
        <f t="shared" si="151"/>
        <v>0.2278124999740746</v>
      </c>
      <c r="F706" s="376">
        <f t="shared" si="152"/>
        <v>0.35608947242817679</v>
      </c>
      <c r="G706" s="316">
        <f t="shared" si="153"/>
        <v>0.6391132195071676</v>
      </c>
      <c r="H706" s="316">
        <f t="shared" si="154"/>
        <v>0.3608867804928324</v>
      </c>
      <c r="I706" s="316"/>
      <c r="J706" s="316">
        <f t="shared" si="155"/>
        <v>-0.12120760484558429</v>
      </c>
      <c r="K706" s="316">
        <f t="shared" si="156"/>
        <v>0.45176330036743229</v>
      </c>
      <c r="L706" s="121"/>
      <c r="M706" s="325">
        <f t="shared" si="157"/>
        <v>21.98442323164403</v>
      </c>
      <c r="N706" s="283">
        <f t="shared" si="158"/>
        <v>16.330883152529125</v>
      </c>
      <c r="O706" s="378"/>
      <c r="P706" s="532">
        <f t="shared" si="159"/>
        <v>2.7458343033700316E-2</v>
      </c>
      <c r="Q706" s="520">
        <f t="shared" si="160"/>
        <v>-2.7458343033700316E-2</v>
      </c>
      <c r="R706" s="313"/>
      <c r="S706" s="256">
        <f t="shared" si="161"/>
        <v>21.98442323164403</v>
      </c>
      <c r="T706" s="256">
        <f t="shared" si="162"/>
        <v>16.330883152529125</v>
      </c>
      <c r="U706" s="364">
        <f t="shared" si="149"/>
        <v>67.499999996159204</v>
      </c>
    </row>
    <row r="707" spans="1:21" ht="11.25" x14ac:dyDescent="0.2">
      <c r="A707" s="234"/>
      <c r="B707" s="417">
        <v>67.5999999961535</v>
      </c>
      <c r="C707" s="130"/>
      <c r="D707" s="328">
        <f t="shared" si="150"/>
        <v>47.800418405490731</v>
      </c>
      <c r="E707" s="328">
        <f t="shared" si="151"/>
        <v>0.22848799997399769</v>
      </c>
      <c r="F707" s="376">
        <f t="shared" si="152"/>
        <v>0.356269296626751</v>
      </c>
      <c r="G707" s="316">
        <f t="shared" si="153"/>
        <v>0.63918054973508853</v>
      </c>
      <c r="H707" s="316">
        <f t="shared" si="154"/>
        <v>0.36081945026491147</v>
      </c>
      <c r="I707" s="316"/>
      <c r="J707" s="316">
        <f t="shared" si="155"/>
        <v>-0.1217348874281563</v>
      </c>
      <c r="K707" s="316">
        <f t="shared" si="156"/>
        <v>0.45155449126727049</v>
      </c>
      <c r="L707" s="121"/>
      <c r="M707" s="325">
        <f t="shared" si="157"/>
        <v>22.01188157467773</v>
      </c>
      <c r="N707" s="283">
        <f t="shared" si="158"/>
        <v>16.358341495562826</v>
      </c>
      <c r="O707" s="378"/>
      <c r="P707" s="532">
        <f t="shared" si="159"/>
        <v>2.7456581435558292E-2</v>
      </c>
      <c r="Q707" s="520">
        <f t="shared" si="160"/>
        <v>-2.7456581435558292E-2</v>
      </c>
      <c r="R707" s="313"/>
      <c r="S707" s="256">
        <f t="shared" si="161"/>
        <v>22.01188157467773</v>
      </c>
      <c r="T707" s="256">
        <f t="shared" si="162"/>
        <v>16.358341495562826</v>
      </c>
      <c r="U707" s="364">
        <f t="shared" si="149"/>
        <v>67.5999999961535</v>
      </c>
    </row>
    <row r="708" spans="1:21" ht="11.25" x14ac:dyDescent="0.2">
      <c r="A708" s="234"/>
      <c r="B708" s="417">
        <v>67.699999996147795</v>
      </c>
      <c r="C708" s="130"/>
      <c r="D708" s="328">
        <f t="shared" si="150"/>
        <v>47.871129083605354</v>
      </c>
      <c r="E708" s="328">
        <f t="shared" si="151"/>
        <v>0.22916449997392058</v>
      </c>
      <c r="F708" s="376">
        <f t="shared" si="152"/>
        <v>0.35644963405779784</v>
      </c>
      <c r="G708" s="316">
        <f t="shared" si="153"/>
        <v>0.63924806779688526</v>
      </c>
      <c r="H708" s="316">
        <f t="shared" si="154"/>
        <v>0.36075193220311474</v>
      </c>
      <c r="I708" s="316"/>
      <c r="J708" s="316">
        <f t="shared" si="155"/>
        <v>-0.12226165677825568</v>
      </c>
      <c r="K708" s="316">
        <f t="shared" si="156"/>
        <v>0.45134589879539749</v>
      </c>
      <c r="L708" s="121"/>
      <c r="M708" s="325">
        <f t="shared" si="157"/>
        <v>22.039338156113288</v>
      </c>
      <c r="N708" s="283">
        <f t="shared" si="158"/>
        <v>16.385798076998384</v>
      </c>
      <c r="O708" s="378"/>
      <c r="P708" s="532">
        <f t="shared" si="159"/>
        <v>2.74548140473172E-2</v>
      </c>
      <c r="Q708" s="520">
        <f t="shared" si="160"/>
        <v>-2.74548140473172E-2</v>
      </c>
      <c r="R708" s="313"/>
      <c r="S708" s="256">
        <f t="shared" si="161"/>
        <v>22.039338156113288</v>
      </c>
      <c r="T708" s="256">
        <f t="shared" si="162"/>
        <v>16.385798076998384</v>
      </c>
      <c r="U708" s="364">
        <f t="shared" si="149"/>
        <v>67.699999996147795</v>
      </c>
    </row>
    <row r="709" spans="1:21" ht="11.25" x14ac:dyDescent="0.2">
      <c r="A709" s="234"/>
      <c r="B709" s="417">
        <v>67.799999996142105</v>
      </c>
      <c r="C709" s="130"/>
      <c r="D709" s="328">
        <f t="shared" si="150"/>
        <v>47.941839761719983</v>
      </c>
      <c r="E709" s="328">
        <f t="shared" si="151"/>
        <v>0.22984199997384344</v>
      </c>
      <c r="F709" s="376">
        <f t="shared" si="152"/>
        <v>0.35663048245037715</v>
      </c>
      <c r="G709" s="316">
        <f t="shared" si="153"/>
        <v>0.63931577280344021</v>
      </c>
      <c r="H709" s="316">
        <f t="shared" si="154"/>
        <v>0.36068422719655979</v>
      </c>
      <c r="I709" s="316"/>
      <c r="J709" s="316">
        <f t="shared" si="155"/>
        <v>-0.12278791516682269</v>
      </c>
      <c r="K709" s="316">
        <f t="shared" si="156"/>
        <v>0.45113752207048113</v>
      </c>
      <c r="L709" s="121"/>
      <c r="M709" s="325">
        <f t="shared" si="157"/>
        <v>22.066792970160606</v>
      </c>
      <c r="N709" s="283">
        <f t="shared" si="158"/>
        <v>16.413252891045701</v>
      </c>
      <c r="O709" s="378"/>
      <c r="P709" s="532">
        <f t="shared" si="159"/>
        <v>2.7453040884680036E-2</v>
      </c>
      <c r="Q709" s="520">
        <f t="shared" si="160"/>
        <v>-2.7453040884680036E-2</v>
      </c>
      <c r="R709" s="313"/>
      <c r="S709" s="256">
        <f t="shared" si="161"/>
        <v>22.066792970160606</v>
      </c>
      <c r="T709" s="256">
        <f t="shared" si="162"/>
        <v>16.413252891045701</v>
      </c>
      <c r="U709" s="364">
        <f t="shared" si="149"/>
        <v>67.799999996142105</v>
      </c>
    </row>
    <row r="710" spans="1:21" ht="11.25" x14ac:dyDescent="0.2">
      <c r="A710" s="234"/>
      <c r="B710" s="417">
        <v>67.899999996136401</v>
      </c>
      <c r="C710" s="130"/>
      <c r="D710" s="328">
        <f t="shared" si="150"/>
        <v>48.012550439834605</v>
      </c>
      <c r="E710" s="328">
        <f t="shared" si="151"/>
        <v>0.2305204999737662</v>
      </c>
      <c r="F710" s="376">
        <f t="shared" si="152"/>
        <v>0.35681183954692708</v>
      </c>
      <c r="G710" s="316">
        <f t="shared" si="153"/>
        <v>0.63938366387072598</v>
      </c>
      <c r="H710" s="316">
        <f t="shared" si="154"/>
        <v>0.36061633612927402</v>
      </c>
      <c r="I710" s="316"/>
      <c r="J710" s="316">
        <f t="shared" si="155"/>
        <v>-0.12331366485141898</v>
      </c>
      <c r="K710" s="316">
        <f t="shared" si="156"/>
        <v>0.450929360216413</v>
      </c>
      <c r="L710" s="121"/>
      <c r="M710" s="325">
        <f t="shared" si="157"/>
        <v>22.094246011045286</v>
      </c>
      <c r="N710" s="283">
        <f t="shared" si="158"/>
        <v>16.440705931930381</v>
      </c>
      <c r="O710" s="378"/>
      <c r="P710" s="532">
        <f t="shared" si="159"/>
        <v>2.745126196321479E-2</v>
      </c>
      <c r="Q710" s="520">
        <f t="shared" si="160"/>
        <v>-2.7451261963221896E-2</v>
      </c>
      <c r="R710" s="313"/>
      <c r="S710" s="256">
        <f t="shared" si="161"/>
        <v>22.094246011045286</v>
      </c>
      <c r="T710" s="256">
        <f t="shared" si="162"/>
        <v>16.440705931930381</v>
      </c>
      <c r="U710" s="364">
        <f t="shared" si="149"/>
        <v>67.899999996136401</v>
      </c>
    </row>
    <row r="711" spans="1:21" ht="11.25" x14ac:dyDescent="0.2">
      <c r="A711" s="234"/>
      <c r="B711" s="417">
        <v>67.999999996130697</v>
      </c>
      <c r="C711" s="130"/>
      <c r="D711" s="328">
        <f t="shared" si="150"/>
        <v>48.083261117949228</v>
      </c>
      <c r="E711" s="328">
        <f t="shared" si="151"/>
        <v>0.23119999997368876</v>
      </c>
      <c r="F711" s="376">
        <f t="shared" si="152"/>
        <v>0.35699370310316531</v>
      </c>
      <c r="G711" s="316">
        <f t="shared" si="153"/>
        <v>0.63945174011976813</v>
      </c>
      <c r="H711" s="316">
        <f t="shared" si="154"/>
        <v>0.36054825988023187</v>
      </c>
      <c r="I711" s="316"/>
      <c r="J711" s="316">
        <f t="shared" si="155"/>
        <v>-0.12383890807632697</v>
      </c>
      <c r="K711" s="316">
        <f t="shared" si="156"/>
        <v>0.45072141236227004</v>
      </c>
      <c r="L711" s="121"/>
      <c r="M711" s="325">
        <f t="shared" si="157"/>
        <v>22.1216972730085</v>
      </c>
      <c r="N711" s="283">
        <f t="shared" si="158"/>
        <v>16.468157193893603</v>
      </c>
      <c r="O711" s="378"/>
      <c r="P711" s="532">
        <f t="shared" si="159"/>
        <v>2.7449477298439717E-2</v>
      </c>
      <c r="Q711" s="520">
        <f t="shared" si="160"/>
        <v>-2.7449477298432612E-2</v>
      </c>
      <c r="R711" s="313"/>
      <c r="S711" s="256">
        <f t="shared" si="161"/>
        <v>22.1216972730085</v>
      </c>
      <c r="T711" s="256">
        <f t="shared" si="162"/>
        <v>16.468157193893603</v>
      </c>
      <c r="U711" s="364">
        <f t="shared" si="149"/>
        <v>67.999999996130697</v>
      </c>
    </row>
    <row r="712" spans="1:21" ht="11.25" x14ac:dyDescent="0.2">
      <c r="A712" s="234"/>
      <c r="B712" s="417">
        <v>68.099999996125007</v>
      </c>
      <c r="C712" s="130"/>
      <c r="D712" s="328">
        <f t="shared" si="150"/>
        <v>48.153971796063857</v>
      </c>
      <c r="E712" s="328">
        <f t="shared" si="151"/>
        <v>0.23188049997361129</v>
      </c>
      <c r="F712" s="376">
        <f t="shared" si="152"/>
        <v>0.35717607088799186</v>
      </c>
      <c r="G712" s="316">
        <f t="shared" si="153"/>
        <v>0.63952000067660908</v>
      </c>
      <c r="H712" s="316">
        <f t="shared" si="154"/>
        <v>0.36047999932339092</v>
      </c>
      <c r="I712" s="316"/>
      <c r="J712" s="316">
        <f t="shared" si="155"/>
        <v>-0.12436364707264669</v>
      </c>
      <c r="K712" s="316">
        <f t="shared" si="156"/>
        <v>0.45051367764227729</v>
      </c>
      <c r="L712" s="121"/>
      <c r="M712" s="325">
        <f t="shared" si="157"/>
        <v>22.14914675030694</v>
      </c>
      <c r="N712" s="283">
        <f t="shared" si="158"/>
        <v>16.495606671192036</v>
      </c>
      <c r="O712" s="378"/>
      <c r="P712" s="532">
        <f t="shared" si="159"/>
        <v>2.7447686905659907E-2</v>
      </c>
      <c r="Q712" s="520">
        <f t="shared" si="160"/>
        <v>-2.7447686905659907E-2</v>
      </c>
      <c r="R712" s="313"/>
      <c r="S712" s="256">
        <f t="shared" si="161"/>
        <v>22.14914675030694</v>
      </c>
      <c r="T712" s="256">
        <f t="shared" si="162"/>
        <v>16.495606671192036</v>
      </c>
      <c r="U712" s="364">
        <f t="shared" si="149"/>
        <v>68.099999996125007</v>
      </c>
    </row>
    <row r="713" spans="1:21" ht="11.25" x14ac:dyDescent="0.2">
      <c r="A713" s="234"/>
      <c r="B713" s="417">
        <v>68.199999996119303</v>
      </c>
      <c r="C713" s="130"/>
      <c r="D713" s="328">
        <f t="shared" si="150"/>
        <v>48.224682474178479</v>
      </c>
      <c r="E713" s="328">
        <f t="shared" si="151"/>
        <v>0.23256199997353361</v>
      </c>
      <c r="F713" s="376">
        <f t="shared" si="152"/>
        <v>0.35735894068339241</v>
      </c>
      <c r="G713" s="316">
        <f t="shared" si="153"/>
        <v>0.63958844467227161</v>
      </c>
      <c r="H713" s="316">
        <f t="shared" si="154"/>
        <v>0.36041155532772839</v>
      </c>
      <c r="I713" s="316"/>
      <c r="J713" s="316">
        <f t="shared" si="155"/>
        <v>-0.12488788405839241</v>
      </c>
      <c r="K713" s="316">
        <f t="shared" si="156"/>
        <v>0.45030615519577077</v>
      </c>
      <c r="L713" s="121"/>
      <c r="M713" s="325">
        <f t="shared" si="157"/>
        <v>22.1765944372126</v>
      </c>
      <c r="N713" s="283">
        <f t="shared" si="158"/>
        <v>16.523054358097696</v>
      </c>
      <c r="O713" s="378"/>
      <c r="P713" s="532">
        <f t="shared" si="159"/>
        <v>2.7445890800194661E-2</v>
      </c>
      <c r="Q713" s="520">
        <f t="shared" si="160"/>
        <v>-2.7445890800194661E-2</v>
      </c>
      <c r="R713" s="313"/>
      <c r="S713" s="256">
        <f t="shared" si="161"/>
        <v>22.1765944372126</v>
      </c>
      <c r="T713" s="256">
        <f t="shared" si="162"/>
        <v>16.523054358097696</v>
      </c>
      <c r="U713" s="364">
        <f t="shared" si="149"/>
        <v>68.199999996119303</v>
      </c>
    </row>
    <row r="714" spans="1:21" ht="11.25" x14ac:dyDescent="0.2">
      <c r="A714" s="234"/>
      <c r="B714" s="417">
        <v>68.299999996113598</v>
      </c>
      <c r="C714" s="130"/>
      <c r="D714" s="328">
        <f t="shared" si="150"/>
        <v>48.295393152293101</v>
      </c>
      <c r="E714" s="328">
        <f t="shared" si="151"/>
        <v>0.23324449997345592</v>
      </c>
      <c r="F714" s="376">
        <f t="shared" si="152"/>
        <v>0.35754231028434263</v>
      </c>
      <c r="G714" s="316">
        <f t="shared" si="153"/>
        <v>0.63965707124272275</v>
      </c>
      <c r="H714" s="316">
        <f t="shared" si="154"/>
        <v>0.36034292875727725</v>
      </c>
      <c r="I714" s="316"/>
      <c r="J714" s="316">
        <f t="shared" si="155"/>
        <v>-0.1254116212385884</v>
      </c>
      <c r="K714" s="316">
        <f t="shared" si="156"/>
        <v>0.45009884416716023</v>
      </c>
      <c r="L714" s="121"/>
      <c r="M714" s="325">
        <f t="shared" si="157"/>
        <v>22.204040328012795</v>
      </c>
      <c r="N714" s="283">
        <f t="shared" si="158"/>
        <v>16.55050024889789</v>
      </c>
      <c r="O714" s="378"/>
      <c r="P714" s="532">
        <f t="shared" si="159"/>
        <v>2.7444088997164329E-2</v>
      </c>
      <c r="Q714" s="520">
        <f t="shared" si="160"/>
        <v>-2.7444088997157223E-2</v>
      </c>
      <c r="R714" s="313"/>
      <c r="S714" s="256">
        <f t="shared" si="161"/>
        <v>22.204040328012795</v>
      </c>
      <c r="T714" s="256">
        <f t="shared" si="162"/>
        <v>16.55050024889789</v>
      </c>
      <c r="U714" s="364">
        <f t="shared" si="149"/>
        <v>68.299999996113598</v>
      </c>
    </row>
    <row r="715" spans="1:21" ht="11.25" x14ac:dyDescent="0.2">
      <c r="A715" s="234"/>
      <c r="B715" s="417">
        <v>68.399999996107894</v>
      </c>
      <c r="C715" s="130"/>
      <c r="D715" s="328">
        <f t="shared" si="150"/>
        <v>48.366103830407717</v>
      </c>
      <c r="E715" s="328">
        <f t="shared" si="151"/>
        <v>0.23392799997337801</v>
      </c>
      <c r="F715" s="376">
        <f t="shared" si="152"/>
        <v>0.35772617749871277</v>
      </c>
      <c r="G715" s="316">
        <f t="shared" si="153"/>
        <v>0.63972587952883875</v>
      </c>
      <c r="H715" s="316">
        <f t="shared" si="154"/>
        <v>0.36027412047116125</v>
      </c>
      <c r="I715" s="316"/>
      <c r="J715" s="316">
        <f t="shared" si="155"/>
        <v>-0.12593486080536437</v>
      </c>
      <c r="K715" s="316">
        <f t="shared" si="156"/>
        <v>0.44989174370589263</v>
      </c>
      <c r="L715" s="121"/>
      <c r="M715" s="325">
        <f t="shared" si="157"/>
        <v>22.231484417009959</v>
      </c>
      <c r="N715" s="283">
        <f t="shared" si="158"/>
        <v>16.577944337895048</v>
      </c>
      <c r="O715" s="378"/>
      <c r="P715" s="532">
        <f t="shared" si="159"/>
        <v>2.7442281511696365E-2</v>
      </c>
      <c r="Q715" s="520">
        <f t="shared" si="160"/>
        <v>-2.7442281511696365E-2</v>
      </c>
      <c r="R715" s="313"/>
      <c r="S715" s="256">
        <f t="shared" si="161"/>
        <v>22.231484417009959</v>
      </c>
      <c r="T715" s="256">
        <f t="shared" si="162"/>
        <v>16.577944337895048</v>
      </c>
      <c r="U715" s="364">
        <f t="shared" si="149"/>
        <v>68.399999996107894</v>
      </c>
    </row>
    <row r="716" spans="1:21" ht="11.25" x14ac:dyDescent="0.2">
      <c r="A716" s="234"/>
      <c r="B716" s="417">
        <v>68.499999996102204</v>
      </c>
      <c r="C716" s="130"/>
      <c r="D716" s="328">
        <f t="shared" si="150"/>
        <v>48.436814508522353</v>
      </c>
      <c r="E716" s="328">
        <f t="shared" si="151"/>
        <v>0.23461249997330008</v>
      </c>
      <c r="F716" s="376">
        <f t="shared" si="152"/>
        <v>0.35791054014717394</v>
      </c>
      <c r="G716" s="316">
        <f t="shared" si="153"/>
        <v>0.63979486867636914</v>
      </c>
      <c r="H716" s="316">
        <f t="shared" si="154"/>
        <v>0.36020513132363086</v>
      </c>
      <c r="I716" s="316"/>
      <c r="J716" s="316">
        <f t="shared" si="155"/>
        <v>-0.12645760493804958</v>
      </c>
      <c r="K716" s="316">
        <f t="shared" si="156"/>
        <v>0.44968485296641575</v>
      </c>
      <c r="L716" s="121"/>
      <c r="M716" s="325">
        <f t="shared" si="157"/>
        <v>22.258926698521655</v>
      </c>
      <c r="N716" s="283">
        <f t="shared" si="158"/>
        <v>16.605386619406744</v>
      </c>
      <c r="O716" s="378"/>
      <c r="P716" s="532">
        <f t="shared" si="159"/>
        <v>2.744046835869085E-2</v>
      </c>
      <c r="Q716" s="520">
        <f t="shared" si="160"/>
        <v>-2.744046835869085E-2</v>
      </c>
      <c r="R716" s="313"/>
      <c r="S716" s="256">
        <f t="shared" si="161"/>
        <v>22.258926698521655</v>
      </c>
      <c r="T716" s="256">
        <f t="shared" si="162"/>
        <v>16.605386619406744</v>
      </c>
      <c r="U716" s="364">
        <f t="shared" si="149"/>
        <v>68.499999996102204</v>
      </c>
    </row>
    <row r="717" spans="1:21" ht="11.25" x14ac:dyDescent="0.2">
      <c r="A717" s="234"/>
      <c r="B717" s="417">
        <v>68.5999999960965</v>
      </c>
      <c r="C717" s="130"/>
      <c r="D717" s="328">
        <f t="shared" si="150"/>
        <v>48.507525186636975</v>
      </c>
      <c r="E717" s="328">
        <f t="shared" si="151"/>
        <v>0.23529799997322196</v>
      </c>
      <c r="F717" s="376">
        <f t="shared" si="152"/>
        <v>0.35809539606310475</v>
      </c>
      <c r="G717" s="316">
        <f t="shared" si="153"/>
        <v>0.63986403783590196</v>
      </c>
      <c r="H717" s="316">
        <f t="shared" si="154"/>
        <v>0.36013596216409804</v>
      </c>
      <c r="I717" s="316"/>
      <c r="J717" s="316">
        <f t="shared" si="155"/>
        <v>-0.12697985580326498</v>
      </c>
      <c r="K717" s="316">
        <f t="shared" si="156"/>
        <v>0.44947817110814259</v>
      </c>
      <c r="L717" s="121"/>
      <c r="M717" s="325">
        <f t="shared" si="157"/>
        <v>22.286367166880346</v>
      </c>
      <c r="N717" s="283">
        <f t="shared" si="158"/>
        <v>16.632827087765435</v>
      </c>
      <c r="O717" s="378"/>
      <c r="P717" s="532">
        <f t="shared" si="159"/>
        <v>2.7438649553005234E-2</v>
      </c>
      <c r="Q717" s="520">
        <f t="shared" si="160"/>
        <v>-2.7438649553005234E-2</v>
      </c>
      <c r="R717" s="313"/>
      <c r="S717" s="256">
        <f t="shared" si="161"/>
        <v>22.286367166880346</v>
      </c>
      <c r="T717" s="256">
        <f t="shared" si="162"/>
        <v>16.632827087765435</v>
      </c>
      <c r="U717" s="364">
        <f t="shared" si="149"/>
        <v>68.5999999960965</v>
      </c>
    </row>
    <row r="718" spans="1:21" ht="11.25" x14ac:dyDescent="0.2">
      <c r="A718" s="234"/>
      <c r="B718" s="417">
        <v>68.699999996090796</v>
      </c>
      <c r="C718" s="130"/>
      <c r="D718" s="328">
        <f t="shared" si="150"/>
        <v>48.578235864751591</v>
      </c>
      <c r="E718" s="328">
        <f t="shared" si="151"/>
        <v>0.2359844999731438</v>
      </c>
      <c r="F718" s="376">
        <f t="shared" si="152"/>
        <v>0.35828074309249913</v>
      </c>
      <c r="G718" s="316">
        <f t="shared" si="153"/>
        <v>0.63993338616282947</v>
      </c>
      <c r="H718" s="316">
        <f t="shared" si="154"/>
        <v>0.36006661383717053</v>
      </c>
      <c r="I718" s="316"/>
      <c r="J718" s="316">
        <f t="shared" si="155"/>
        <v>-0.12750161555501677</v>
      </c>
      <c r="K718" s="316">
        <f t="shared" si="156"/>
        <v>0.4492716972954155</v>
      </c>
      <c r="L718" s="121"/>
      <c r="M718" s="325">
        <f t="shared" si="157"/>
        <v>22.313805816433351</v>
      </c>
      <c r="N718" s="283">
        <f t="shared" si="158"/>
        <v>16.66026573731844</v>
      </c>
      <c r="O718" s="378"/>
      <c r="P718" s="532">
        <f t="shared" si="159"/>
        <v>2.7436825109447227E-2</v>
      </c>
      <c r="Q718" s="520">
        <f t="shared" si="160"/>
        <v>-2.7436825109447227E-2</v>
      </c>
      <c r="R718" s="313"/>
      <c r="S718" s="256">
        <f t="shared" si="161"/>
        <v>22.313805816433351</v>
      </c>
      <c r="T718" s="256">
        <f t="shared" si="162"/>
        <v>16.66026573731844</v>
      </c>
      <c r="U718" s="364">
        <f t="shared" si="149"/>
        <v>68.699999996090796</v>
      </c>
    </row>
    <row r="719" spans="1:21" ht="11.25" x14ac:dyDescent="0.2">
      <c r="A719" s="234"/>
      <c r="B719" s="417">
        <v>68.799999996085106</v>
      </c>
      <c r="C719" s="130"/>
      <c r="D719" s="328">
        <f t="shared" si="150"/>
        <v>48.648946542866227</v>
      </c>
      <c r="E719" s="328">
        <f t="shared" si="151"/>
        <v>0.23667199997306551</v>
      </c>
      <c r="F719" s="376">
        <f t="shared" si="152"/>
        <v>0.35846657909387342</v>
      </c>
      <c r="G719" s="316">
        <f t="shared" si="153"/>
        <v>0.64000291281731281</v>
      </c>
      <c r="H719" s="316">
        <f t="shared" si="154"/>
        <v>0.35999708718268719</v>
      </c>
      <c r="I719" s="316"/>
      <c r="J719" s="316">
        <f t="shared" si="155"/>
        <v>-0.12802288633478887</v>
      </c>
      <c r="K719" s="316">
        <f t="shared" si="156"/>
        <v>0.44906543069747007</v>
      </c>
      <c r="L719" s="121"/>
      <c r="M719" s="325">
        <f t="shared" si="157"/>
        <v>22.341242641542799</v>
      </c>
      <c r="N719" s="283">
        <f t="shared" si="158"/>
        <v>16.687702562427887</v>
      </c>
      <c r="O719" s="378"/>
      <c r="P719" s="532">
        <f t="shared" si="159"/>
        <v>2.7434995042625587E-2</v>
      </c>
      <c r="Q719" s="520">
        <f t="shared" si="160"/>
        <v>-2.7434995042625587E-2</v>
      </c>
      <c r="R719" s="313"/>
      <c r="S719" s="256">
        <f t="shared" si="161"/>
        <v>22.341242641542799</v>
      </c>
      <c r="T719" s="256">
        <f t="shared" si="162"/>
        <v>16.687702562427887</v>
      </c>
      <c r="U719" s="364">
        <f t="shared" si="149"/>
        <v>68.799999996085106</v>
      </c>
    </row>
    <row r="720" spans="1:21" ht="11.25" x14ac:dyDescent="0.2">
      <c r="A720" s="234"/>
      <c r="B720" s="417">
        <v>68.899999996079401</v>
      </c>
      <c r="C720" s="130"/>
      <c r="D720" s="328">
        <f t="shared" si="150"/>
        <v>48.719657220980849</v>
      </c>
      <c r="E720" s="328">
        <f t="shared" si="151"/>
        <v>0.23736049997298705</v>
      </c>
      <c r="F720" s="376">
        <f t="shared" si="152"/>
        <v>0.35865290193817723</v>
      </c>
      <c r="G720" s="316">
        <f t="shared" si="153"/>
        <v>0.64007261696424878</v>
      </c>
      <c r="H720" s="316">
        <f t="shared" si="154"/>
        <v>0.35992738303575122</v>
      </c>
      <c r="I720" s="316"/>
      <c r="J720" s="316">
        <f t="shared" si="155"/>
        <v>-0.12854367027163127</v>
      </c>
      <c r="K720" s="316">
        <f t="shared" si="156"/>
        <v>0.44885937048840152</v>
      </c>
      <c r="L720" s="121"/>
      <c r="M720" s="325">
        <f t="shared" si="157"/>
        <v>22.368677636585424</v>
      </c>
      <c r="N720" s="283">
        <f t="shared" si="158"/>
        <v>16.715137557470513</v>
      </c>
      <c r="O720" s="378"/>
      <c r="P720" s="532">
        <f t="shared" si="159"/>
        <v>2.7433159367141968E-2</v>
      </c>
      <c r="Q720" s="520">
        <f t="shared" si="160"/>
        <v>-2.7433159367149074E-2</v>
      </c>
      <c r="R720" s="313"/>
      <c r="S720" s="256">
        <f t="shared" si="161"/>
        <v>22.368677636585424</v>
      </c>
      <c r="T720" s="256">
        <f t="shared" si="162"/>
        <v>16.715137557470513</v>
      </c>
      <c r="U720" s="364">
        <f t="shared" si="149"/>
        <v>68.899999996079401</v>
      </c>
    </row>
    <row r="721" spans="1:21" ht="11.25" x14ac:dyDescent="0.2">
      <c r="A721" s="234"/>
      <c r="B721" s="417">
        <v>68.999999996073697</v>
      </c>
      <c r="C721" s="130"/>
      <c r="D721" s="328">
        <f t="shared" si="150"/>
        <v>48.790367899095465</v>
      </c>
      <c r="E721" s="328">
        <f t="shared" si="151"/>
        <v>0.23804999997290854</v>
      </c>
      <c r="F721" s="376">
        <f t="shared" si="152"/>
        <v>0.35883970950870225</v>
      </c>
      <c r="G721" s="316">
        <f t="shared" si="153"/>
        <v>0.64014249777323595</v>
      </c>
      <c r="H721" s="316">
        <f t="shared" si="154"/>
        <v>0.35985750222676405</v>
      </c>
      <c r="I721" s="316"/>
      <c r="J721" s="316">
        <f t="shared" si="155"/>
        <v>-0.12906396948225241</v>
      </c>
      <c r="K721" s="316">
        <f t="shared" si="156"/>
        <v>0.44865351584712881</v>
      </c>
      <c r="L721" s="121"/>
      <c r="M721" s="325">
        <f t="shared" si="157"/>
        <v>22.396110795952566</v>
      </c>
      <c r="N721" s="283">
        <f t="shared" si="158"/>
        <v>16.742570716837662</v>
      </c>
      <c r="O721" s="378"/>
      <c r="P721" s="532">
        <f t="shared" si="159"/>
        <v>2.7431318097420387E-2</v>
      </c>
      <c r="Q721" s="520">
        <f t="shared" si="160"/>
        <v>-2.7431318097427493E-2</v>
      </c>
      <c r="R721" s="313"/>
      <c r="S721" s="256">
        <f t="shared" si="161"/>
        <v>22.396110795952566</v>
      </c>
      <c r="T721" s="256">
        <f t="shared" si="162"/>
        <v>16.742570716837662</v>
      </c>
      <c r="U721" s="364">
        <f t="shared" si="149"/>
        <v>68.999999996073697</v>
      </c>
    </row>
    <row r="722" spans="1:21" ht="11.25" x14ac:dyDescent="0.2">
      <c r="A722" s="234"/>
      <c r="B722" s="417">
        <v>69.099999996067993</v>
      </c>
      <c r="C722" s="130"/>
      <c r="D722" s="328">
        <f t="shared" si="150"/>
        <v>48.861078577210087</v>
      </c>
      <c r="E722" s="328">
        <f t="shared" si="151"/>
        <v>0.23874049997282984</v>
      </c>
      <c r="F722" s="376">
        <f t="shared" si="152"/>
        <v>0.35902699970099278</v>
      </c>
      <c r="G722" s="316">
        <f t="shared" si="153"/>
        <v>0.64021255441853997</v>
      </c>
      <c r="H722" s="316">
        <f t="shared" si="154"/>
        <v>0.35978744558146003</v>
      </c>
      <c r="I722" s="316"/>
      <c r="J722" s="316">
        <f t="shared" si="155"/>
        <v>-0.1295837860711081</v>
      </c>
      <c r="K722" s="316">
        <f t="shared" si="156"/>
        <v>0.44844786595736025</v>
      </c>
      <c r="L722" s="121"/>
      <c r="M722" s="325">
        <f t="shared" si="157"/>
        <v>22.423542114049987</v>
      </c>
      <c r="N722" s="283">
        <f t="shared" si="158"/>
        <v>16.770002034935089</v>
      </c>
      <c r="O722" s="378"/>
      <c r="P722" s="532">
        <f t="shared" si="159"/>
        <v>2.7429471247899073E-2</v>
      </c>
      <c r="Q722" s="520">
        <f t="shared" si="160"/>
        <v>-2.7429471247899073E-2</v>
      </c>
      <c r="R722" s="313"/>
      <c r="S722" s="256">
        <f t="shared" si="161"/>
        <v>22.423542114049987</v>
      </c>
      <c r="T722" s="256">
        <f t="shared" si="162"/>
        <v>16.770002034935089</v>
      </c>
      <c r="U722" s="364">
        <f t="shared" si="149"/>
        <v>69.099999996067993</v>
      </c>
    </row>
    <row r="723" spans="1:21" ht="11.25" x14ac:dyDescent="0.2">
      <c r="A723" s="234"/>
      <c r="B723" s="417">
        <v>69.199999996062303</v>
      </c>
      <c r="C723" s="130"/>
      <c r="D723" s="328">
        <f t="shared" si="150"/>
        <v>48.931789255324716</v>
      </c>
      <c r="E723" s="328">
        <f t="shared" si="151"/>
        <v>0.23943199997275111</v>
      </c>
      <c r="F723" s="376">
        <f t="shared" si="152"/>
        <v>0.35921477042275823</v>
      </c>
      <c r="G723" s="316">
        <f t="shared" si="153"/>
        <v>0.6402827860790623</v>
      </c>
      <c r="H723" s="316">
        <f t="shared" si="154"/>
        <v>0.3597172139209377</v>
      </c>
      <c r="I723" s="316"/>
      <c r="J723" s="316">
        <f t="shared" si="155"/>
        <v>-0.13010312213048891</v>
      </c>
      <c r="K723" s="316">
        <f t="shared" si="156"/>
        <v>0.44824242000755987</v>
      </c>
      <c r="L723" s="121"/>
      <c r="M723" s="325">
        <f t="shared" si="157"/>
        <v>22.450971585297886</v>
      </c>
      <c r="N723" s="283">
        <f t="shared" si="158"/>
        <v>16.797431506182988</v>
      </c>
      <c r="O723" s="378"/>
      <c r="P723" s="532">
        <f t="shared" si="159"/>
        <v>2.7427618832753353E-2</v>
      </c>
      <c r="Q723" s="520">
        <f t="shared" si="160"/>
        <v>-2.7427618832746248E-2</v>
      </c>
      <c r="R723" s="313"/>
      <c r="S723" s="256">
        <f t="shared" si="161"/>
        <v>22.450971585297886</v>
      </c>
      <c r="T723" s="256">
        <f t="shared" si="162"/>
        <v>16.797431506182988</v>
      </c>
      <c r="U723" s="364">
        <f t="shared" si="149"/>
        <v>69.199999996062303</v>
      </c>
    </row>
    <row r="724" spans="1:21" ht="11.25" x14ac:dyDescent="0.2">
      <c r="A724" s="234"/>
      <c r="B724" s="417">
        <v>69.299999996056599</v>
      </c>
      <c r="C724" s="130"/>
      <c r="D724" s="328">
        <f t="shared" si="150"/>
        <v>49.002499933439339</v>
      </c>
      <c r="E724" s="328">
        <f t="shared" si="151"/>
        <v>0.24012449997267218</v>
      </c>
      <c r="F724" s="376">
        <f t="shared" si="152"/>
        <v>0.35940301959378423</v>
      </c>
      <c r="G724" s="316">
        <f t="shared" si="153"/>
        <v>0.6403531919383052</v>
      </c>
      <c r="H724" s="316">
        <f t="shared" si="154"/>
        <v>0.3596468080616948</v>
      </c>
      <c r="I724" s="316"/>
      <c r="J724" s="316">
        <f t="shared" si="155"/>
        <v>-0.13062197974060913</v>
      </c>
      <c r="K724" s="316">
        <f t="shared" si="156"/>
        <v>0.44803717719091313</v>
      </c>
      <c r="L724" s="121"/>
      <c r="M724" s="325">
        <f t="shared" si="157"/>
        <v>22.478399204130639</v>
      </c>
      <c r="N724" s="283">
        <f t="shared" si="158"/>
        <v>16.824859125015735</v>
      </c>
      <c r="O724" s="378"/>
      <c r="P724" s="532">
        <f t="shared" si="159"/>
        <v>2.7425760866236715E-2</v>
      </c>
      <c r="Q724" s="520">
        <f t="shared" si="160"/>
        <v>-2.7425760866236715E-2</v>
      </c>
      <c r="R724" s="313"/>
      <c r="S724" s="256">
        <f t="shared" si="161"/>
        <v>22.478399204130639</v>
      </c>
      <c r="T724" s="256">
        <f t="shared" si="162"/>
        <v>16.824859125015735</v>
      </c>
      <c r="U724" s="364">
        <f t="shared" si="149"/>
        <v>69.299999996056599</v>
      </c>
    </row>
    <row r="725" spans="1:21" ht="11.25" x14ac:dyDescent="0.2">
      <c r="A725" s="234"/>
      <c r="B725" s="417">
        <v>69.399999996050894</v>
      </c>
      <c r="C725" s="130"/>
      <c r="D725" s="328">
        <f t="shared" si="150"/>
        <v>49.073210611553961</v>
      </c>
      <c r="E725" s="328">
        <f t="shared" si="151"/>
        <v>0.24081799997259323</v>
      </c>
      <c r="F725" s="376">
        <f t="shared" si="152"/>
        <v>0.35959174514584652</v>
      </c>
      <c r="G725" s="316">
        <f t="shared" si="153"/>
        <v>0.64042377118434068</v>
      </c>
      <c r="H725" s="316">
        <f t="shared" si="154"/>
        <v>0.35957622881565932</v>
      </c>
      <c r="I725" s="316"/>
      <c r="J725" s="316">
        <f t="shared" si="155"/>
        <v>-0.13114036096969311</v>
      </c>
      <c r="K725" s="316">
        <f t="shared" si="156"/>
        <v>0.44783213670529343</v>
      </c>
      <c r="L725" s="121"/>
      <c r="M725" s="325">
        <f t="shared" si="157"/>
        <v>22.505824964996876</v>
      </c>
      <c r="N725" s="283">
        <f t="shared" si="158"/>
        <v>16.852284885881971</v>
      </c>
      <c r="O725" s="378"/>
      <c r="P725" s="532">
        <f t="shared" si="159"/>
        <v>2.7423897362396588E-2</v>
      </c>
      <c r="Q725" s="520">
        <f t="shared" si="160"/>
        <v>-2.7423897362396588E-2</v>
      </c>
      <c r="R725" s="313"/>
      <c r="S725" s="256">
        <f t="shared" si="161"/>
        <v>22.505824964996876</v>
      </c>
      <c r="T725" s="256">
        <f t="shared" si="162"/>
        <v>16.852284885881971</v>
      </c>
      <c r="U725" s="364">
        <f t="shared" si="149"/>
        <v>69.399999996050894</v>
      </c>
    </row>
    <row r="726" spans="1:21" ht="11.25" x14ac:dyDescent="0.2">
      <c r="A726" s="234"/>
      <c r="B726" s="417">
        <v>69.499999996045204</v>
      </c>
      <c r="C726" s="130"/>
      <c r="D726" s="328">
        <f t="shared" si="150"/>
        <v>49.14392128966859</v>
      </c>
      <c r="E726" s="328">
        <f t="shared" si="151"/>
        <v>0.24151249997251417</v>
      </c>
      <c r="F726" s="376">
        <f t="shared" si="152"/>
        <v>0.35978094502262387</v>
      </c>
      <c r="G726" s="316">
        <f t="shared" si="153"/>
        <v>0.64049452300977705</v>
      </c>
      <c r="H726" s="316">
        <f t="shared" si="154"/>
        <v>0.35950547699022295</v>
      </c>
      <c r="I726" s="316"/>
      <c r="J726" s="316">
        <f t="shared" si="155"/>
        <v>-0.13165826787406204</v>
      </c>
      <c r="K726" s="316">
        <f t="shared" si="156"/>
        <v>0.44762729775322868</v>
      </c>
      <c r="L726" s="121"/>
      <c r="M726" s="325">
        <f t="shared" si="157"/>
        <v>22.533248862359272</v>
      </c>
      <c r="N726" s="283">
        <f t="shared" si="158"/>
        <v>16.879708783244368</v>
      </c>
      <c r="O726" s="378"/>
      <c r="P726" s="532">
        <f t="shared" si="159"/>
        <v>2.7422028335244875E-2</v>
      </c>
      <c r="Q726" s="520">
        <f t="shared" si="160"/>
        <v>-2.7422028335237769E-2</v>
      </c>
      <c r="R726" s="313"/>
      <c r="S726" s="256">
        <f t="shared" si="161"/>
        <v>22.533248862359272</v>
      </c>
      <c r="T726" s="256">
        <f t="shared" si="162"/>
        <v>16.879708783244368</v>
      </c>
      <c r="U726" s="364">
        <f t="shared" si="149"/>
        <v>69.499999996045204</v>
      </c>
    </row>
    <row r="727" spans="1:21" ht="11.25" x14ac:dyDescent="0.2">
      <c r="A727" s="234"/>
      <c r="B727" s="417">
        <v>69.5999999960395</v>
      </c>
      <c r="C727" s="130"/>
      <c r="D727" s="328">
        <f t="shared" si="150"/>
        <v>49.214631967783212</v>
      </c>
      <c r="E727" s="328">
        <f t="shared" si="151"/>
        <v>0.24220799997243489</v>
      </c>
      <c r="F727" s="376">
        <f t="shared" si="152"/>
        <v>0.35997061717961321</v>
      </c>
      <c r="G727" s="316">
        <f t="shared" si="153"/>
        <v>0.64056544661172743</v>
      </c>
      <c r="H727" s="316">
        <f t="shared" si="154"/>
        <v>0.35943455338827257</v>
      </c>
      <c r="I727" s="316"/>
      <c r="J727" s="316">
        <f t="shared" si="155"/>
        <v>-0.13217570249821892</v>
      </c>
      <c r="K727" s="316">
        <f t="shared" si="156"/>
        <v>0.44742265954186849</v>
      </c>
      <c r="L727" s="121"/>
      <c r="M727" s="325">
        <f t="shared" si="157"/>
        <v>22.560670890694517</v>
      </c>
      <c r="N727" s="283">
        <f t="shared" si="158"/>
        <v>16.907130811579606</v>
      </c>
      <c r="O727" s="378"/>
      <c r="P727" s="532">
        <f t="shared" si="159"/>
        <v>2.742015379865137E-2</v>
      </c>
      <c r="Q727" s="520">
        <f t="shared" si="160"/>
        <v>-2.7420153798658475E-2</v>
      </c>
      <c r="R727" s="313"/>
      <c r="S727" s="256">
        <f t="shared" si="161"/>
        <v>22.560670890694517</v>
      </c>
      <c r="T727" s="256">
        <f t="shared" si="162"/>
        <v>16.907130811579606</v>
      </c>
      <c r="U727" s="364">
        <f t="shared" si="149"/>
        <v>69.5999999960395</v>
      </c>
    </row>
    <row r="728" spans="1:21" ht="11.25" x14ac:dyDescent="0.2">
      <c r="A728" s="234"/>
      <c r="B728" s="417">
        <v>69.699999996033796</v>
      </c>
      <c r="C728" s="130"/>
      <c r="D728" s="328">
        <f t="shared" si="150"/>
        <v>49.285342645897835</v>
      </c>
      <c r="E728" s="328">
        <f t="shared" si="151"/>
        <v>0.24290449997235558</v>
      </c>
      <c r="F728" s="376">
        <f t="shared" si="152"/>
        <v>0.36016075958404481</v>
      </c>
      <c r="G728" s="316">
        <f t="shared" si="153"/>
        <v>0.64063654119177738</v>
      </c>
      <c r="H728" s="316">
        <f t="shared" si="154"/>
        <v>0.35936345880822262</v>
      </c>
      <c r="I728" s="316"/>
      <c r="J728" s="316">
        <f t="shared" si="155"/>
        <v>-0.13269266687493353</v>
      </c>
      <c r="K728" s="316">
        <f t="shared" si="156"/>
        <v>0.44721822128295136</v>
      </c>
      <c r="L728" s="121"/>
      <c r="M728" s="325">
        <f t="shared" si="157"/>
        <v>22.588091044493169</v>
      </c>
      <c r="N728" s="283">
        <f t="shared" si="158"/>
        <v>16.934550965378264</v>
      </c>
      <c r="O728" s="378"/>
      <c r="P728" s="532">
        <f t="shared" si="159"/>
        <v>2.7418273766492973E-2</v>
      </c>
      <c r="Q728" s="520">
        <f t="shared" si="160"/>
        <v>-2.7418273766500079E-2</v>
      </c>
      <c r="R728" s="313"/>
      <c r="S728" s="256">
        <f t="shared" si="161"/>
        <v>22.588091044493169</v>
      </c>
      <c r="T728" s="256">
        <f t="shared" si="162"/>
        <v>16.934550965378264</v>
      </c>
      <c r="U728" s="364">
        <f t="shared" si="149"/>
        <v>69.699999996033796</v>
      </c>
    </row>
    <row r="729" spans="1:21" ht="11.25" x14ac:dyDescent="0.2">
      <c r="A729" s="234"/>
      <c r="B729" s="417">
        <v>69.799999996028106</v>
      </c>
      <c r="C729" s="130"/>
      <c r="D729" s="328">
        <f t="shared" si="150"/>
        <v>49.356053324012464</v>
      </c>
      <c r="E729" s="328">
        <f t="shared" si="151"/>
        <v>0.24360199997227619</v>
      </c>
      <c r="F729" s="376">
        <f t="shared" si="152"/>
        <v>0.36035137021479763</v>
      </c>
      <c r="G729" s="316">
        <f t="shared" si="153"/>
        <v>0.64070780595595378</v>
      </c>
      <c r="H729" s="316">
        <f t="shared" si="154"/>
        <v>0.35929219404404622</v>
      </c>
      <c r="I729" s="316"/>
      <c r="J729" s="316">
        <f t="shared" si="155"/>
        <v>-0.13320916302532704</v>
      </c>
      <c r="K729" s="316">
        <f t="shared" si="156"/>
        <v>0.44701398219277183</v>
      </c>
      <c r="L729" s="121"/>
      <c r="M729" s="325">
        <f t="shared" si="157"/>
        <v>22.615509318259662</v>
      </c>
      <c r="N729" s="283">
        <f t="shared" si="158"/>
        <v>16.961969239144764</v>
      </c>
      <c r="O729" s="378"/>
      <c r="P729" s="532">
        <f t="shared" si="159"/>
        <v>2.7416388252369472E-2</v>
      </c>
      <c r="Q729" s="520">
        <f t="shared" si="160"/>
        <v>-2.7416388252362367E-2</v>
      </c>
      <c r="R729" s="313"/>
      <c r="S729" s="256">
        <f t="shared" si="161"/>
        <v>22.615509318259662</v>
      </c>
      <c r="T729" s="256">
        <f t="shared" si="162"/>
        <v>16.961969239144764</v>
      </c>
      <c r="U729" s="364">
        <f t="shared" si="149"/>
        <v>69.799999996028106</v>
      </c>
    </row>
    <row r="730" spans="1:21" ht="11.25" x14ac:dyDescent="0.2">
      <c r="A730" s="234"/>
      <c r="B730" s="417">
        <v>69.899999996022402</v>
      </c>
      <c r="C730" s="130"/>
      <c r="D730" s="328">
        <f t="shared" si="150"/>
        <v>49.426764002127086</v>
      </c>
      <c r="E730" s="328">
        <f t="shared" si="151"/>
        <v>0.24430049997219658</v>
      </c>
      <c r="F730" s="376">
        <f t="shared" si="152"/>
        <v>0.36054244706231675</v>
      </c>
      <c r="G730" s="316">
        <f t="shared" si="153"/>
        <v>0.64077924011469312</v>
      </c>
      <c r="H730" s="316">
        <f t="shared" si="154"/>
        <v>0.35922075988530688</v>
      </c>
      <c r="I730" s="316"/>
      <c r="J730" s="316">
        <f t="shared" si="155"/>
        <v>-0.13372519295895413</v>
      </c>
      <c r="K730" s="316">
        <f t="shared" si="156"/>
        <v>0.44680994149214898</v>
      </c>
      <c r="L730" s="121"/>
      <c r="M730" s="325">
        <f t="shared" si="157"/>
        <v>22.642925706512031</v>
      </c>
      <c r="N730" s="283">
        <f t="shared" si="158"/>
        <v>16.989385627397127</v>
      </c>
      <c r="O730" s="378"/>
      <c r="P730" s="532">
        <f t="shared" si="159"/>
        <v>2.7414497270008553E-2</v>
      </c>
      <c r="Q730" s="520">
        <f t="shared" si="160"/>
        <v>-2.7414497270001448E-2</v>
      </c>
      <c r="R730" s="313"/>
      <c r="S730" s="256">
        <f t="shared" si="161"/>
        <v>22.642925706512031</v>
      </c>
      <c r="T730" s="256">
        <f t="shared" si="162"/>
        <v>16.989385627397127</v>
      </c>
      <c r="U730" s="364">
        <f t="shared" si="149"/>
        <v>69.899999996022402</v>
      </c>
    </row>
    <row r="731" spans="1:21" ht="11.25" x14ac:dyDescent="0.2">
      <c r="A731" s="234"/>
      <c r="B731" s="417">
        <v>69.999999996016697</v>
      </c>
      <c r="C731" s="130"/>
      <c r="D731" s="328">
        <f t="shared" si="150"/>
        <v>49.497474680241709</v>
      </c>
      <c r="E731" s="328">
        <f t="shared" si="151"/>
        <v>0.24499999997211686</v>
      </c>
      <c r="F731" s="376">
        <f t="shared" si="152"/>
        <v>0.36073398812853036</v>
      </c>
      <c r="G731" s="316">
        <f t="shared" si="153"/>
        <v>0.6408508428828108</v>
      </c>
      <c r="H731" s="316">
        <f t="shared" si="154"/>
        <v>0.3591491571171892</v>
      </c>
      <c r="I731" s="316"/>
      <c r="J731" s="316">
        <f t="shared" si="155"/>
        <v>-0.13424075867388674</v>
      </c>
      <c r="K731" s="316">
        <f t="shared" si="156"/>
        <v>0.44660609840639387</v>
      </c>
      <c r="L731" s="121"/>
      <c r="M731" s="325">
        <f t="shared" si="157"/>
        <v>22.67034020378204</v>
      </c>
      <c r="N731" s="283">
        <f t="shared" si="158"/>
        <v>17.016800124667128</v>
      </c>
      <c r="O731" s="378"/>
      <c r="P731" s="532">
        <f t="shared" si="159"/>
        <v>2.7412600832910528E-2</v>
      </c>
      <c r="Q731" s="520">
        <f t="shared" si="160"/>
        <v>-2.7412600832917633E-2</v>
      </c>
      <c r="R731" s="313"/>
      <c r="S731" s="256">
        <f t="shared" si="161"/>
        <v>22.67034020378204</v>
      </c>
      <c r="T731" s="256">
        <f t="shared" si="162"/>
        <v>17.016800124667128</v>
      </c>
      <c r="U731" s="364">
        <f t="shared" si="149"/>
        <v>69.999999996016697</v>
      </c>
    </row>
    <row r="732" spans="1:21" ht="11.25" x14ac:dyDescent="0.2">
      <c r="A732" s="234"/>
      <c r="B732" s="417">
        <v>70.099999996010993</v>
      </c>
      <c r="C732" s="130"/>
      <c r="D732" s="328">
        <f t="shared" si="150"/>
        <v>49.568185358356331</v>
      </c>
      <c r="E732" s="328">
        <f t="shared" si="151"/>
        <v>0.24570049997203711</v>
      </c>
      <c r="F732" s="376">
        <f t="shared" si="152"/>
        <v>0.36092599142676779</v>
      </c>
      <c r="G732" s="316">
        <f t="shared" si="153"/>
        <v>0.64092261347946999</v>
      </c>
      <c r="H732" s="316">
        <f t="shared" si="154"/>
        <v>0.35907738652053001</v>
      </c>
      <c r="I732" s="316"/>
      <c r="J732" s="316">
        <f t="shared" si="155"/>
        <v>-0.13475586215679553</v>
      </c>
      <c r="K732" s="316">
        <f t="shared" si="156"/>
        <v>0.44640245216527824</v>
      </c>
      <c r="L732" s="121"/>
      <c r="M732" s="325">
        <f t="shared" si="157"/>
        <v>22.69775280461495</v>
      </c>
      <c r="N732" s="283">
        <f t="shared" si="158"/>
        <v>17.044212725500046</v>
      </c>
      <c r="O732" s="378"/>
      <c r="P732" s="532">
        <f t="shared" si="159"/>
        <v>2.7410698954511759E-2</v>
      </c>
      <c r="Q732" s="520">
        <f t="shared" si="160"/>
        <v>-2.7410698954511759E-2</v>
      </c>
      <c r="R732" s="313"/>
      <c r="S732" s="256">
        <f t="shared" si="161"/>
        <v>22.69775280461495</v>
      </c>
      <c r="T732" s="256">
        <f t="shared" si="162"/>
        <v>17.044212725500046</v>
      </c>
      <c r="U732" s="364">
        <f t="shared" si="149"/>
        <v>70.099999996010993</v>
      </c>
    </row>
    <row r="733" spans="1:21" ht="11.25" x14ac:dyDescent="0.2">
      <c r="A733" s="234"/>
      <c r="B733" s="417">
        <v>70.199999996005303</v>
      </c>
      <c r="C733" s="130"/>
      <c r="D733" s="328">
        <f t="shared" si="150"/>
        <v>49.63889603647096</v>
      </c>
      <c r="E733" s="328">
        <f t="shared" si="151"/>
        <v>0.24640199997195722</v>
      </c>
      <c r="F733" s="376">
        <f t="shared" si="152"/>
        <v>0.3611184549816786</v>
      </c>
      <c r="G733" s="316">
        <f t="shared" si="153"/>
        <v>0.6409945511281514</v>
      </c>
      <c r="H733" s="316">
        <f t="shared" si="154"/>
        <v>0.3590054488718486</v>
      </c>
      <c r="I733" s="316"/>
      <c r="J733" s="316">
        <f t="shared" si="155"/>
        <v>-0.13527050538303098</v>
      </c>
      <c r="K733" s="316">
        <f t="shared" si="156"/>
        <v>0.44619900200300294</v>
      </c>
      <c r="L733" s="121"/>
      <c r="M733" s="325">
        <f t="shared" si="157"/>
        <v>22.725163503569462</v>
      </c>
      <c r="N733" s="283">
        <f t="shared" si="158"/>
        <v>17.071623424454557</v>
      </c>
      <c r="O733" s="378"/>
      <c r="P733" s="532">
        <f t="shared" si="159"/>
        <v>2.7408791648205977E-2</v>
      </c>
      <c r="Q733" s="520">
        <f t="shared" si="160"/>
        <v>-2.7408791648198871E-2</v>
      </c>
      <c r="R733" s="313"/>
      <c r="S733" s="256">
        <f t="shared" si="161"/>
        <v>22.725163503569462</v>
      </c>
      <c r="T733" s="256">
        <f t="shared" si="162"/>
        <v>17.071623424454557</v>
      </c>
      <c r="U733" s="364">
        <f t="shared" si="149"/>
        <v>70.199999996005303</v>
      </c>
    </row>
    <row r="734" spans="1:21" ht="11.25" x14ac:dyDescent="0.2">
      <c r="A734" s="234"/>
      <c r="B734" s="417">
        <v>70.299999995999599</v>
      </c>
      <c r="C734" s="130"/>
      <c r="D734" s="328">
        <f t="shared" si="150"/>
        <v>49.709606714585583</v>
      </c>
      <c r="E734" s="328">
        <f t="shared" si="151"/>
        <v>0.24710449997187717</v>
      </c>
      <c r="F734" s="376">
        <f t="shared" si="152"/>
        <v>0.36131137682915171</v>
      </c>
      <c r="G734" s="316">
        <f t="shared" si="153"/>
        <v>0.64106665505662286</v>
      </c>
      <c r="H734" s="316">
        <f t="shared" si="154"/>
        <v>0.35893334494337714</v>
      </c>
      <c r="I734" s="316"/>
      <c r="J734" s="316">
        <f t="shared" si="155"/>
        <v>-0.13578469031670409</v>
      </c>
      <c r="K734" s="316">
        <f t="shared" si="156"/>
        <v>0.44599574715816687</v>
      </c>
      <c r="L734" s="121"/>
      <c r="M734" s="325">
        <f t="shared" si="157"/>
        <v>22.752572295217668</v>
      </c>
      <c r="N734" s="283">
        <f t="shared" si="158"/>
        <v>17.099032216102756</v>
      </c>
      <c r="O734" s="378"/>
      <c r="P734" s="532">
        <f t="shared" si="159"/>
        <v>2.740687892725191E-2</v>
      </c>
      <c r="Q734" s="520">
        <f t="shared" si="160"/>
        <v>-2.740687892725191E-2</v>
      </c>
      <c r="R734" s="313"/>
      <c r="S734" s="256">
        <f t="shared" si="161"/>
        <v>22.752572295217668</v>
      </c>
      <c r="T734" s="256">
        <f t="shared" si="162"/>
        <v>17.099032216102756</v>
      </c>
      <c r="U734" s="364">
        <f t="shared" si="149"/>
        <v>70.299999995999599</v>
      </c>
    </row>
    <row r="735" spans="1:21" ht="11.25" x14ac:dyDescent="0.2">
      <c r="A735" s="234"/>
      <c r="B735" s="417">
        <v>70.399999995993895</v>
      </c>
      <c r="C735" s="130"/>
      <c r="D735" s="328">
        <f t="shared" si="150"/>
        <v>49.780317392700205</v>
      </c>
      <c r="E735" s="328">
        <f t="shared" si="151"/>
        <v>0.24780799997179698</v>
      </c>
      <c r="F735" s="376">
        <f t="shared" si="152"/>
        <v>0.3615047550162358</v>
      </c>
      <c r="G735" s="316">
        <f t="shared" si="153"/>
        <v>0.64113892449690923</v>
      </c>
      <c r="H735" s="316">
        <f t="shared" si="154"/>
        <v>0.35886107550309077</v>
      </c>
      <c r="I735" s="316"/>
      <c r="J735" s="316">
        <f t="shared" si="155"/>
        <v>-0.13629841891076627</v>
      </c>
      <c r="K735" s="316">
        <f t="shared" si="156"/>
        <v>0.44579268687373613</v>
      </c>
      <c r="L735" s="121"/>
      <c r="M735" s="325">
        <f t="shared" si="157"/>
        <v>22.77997917414492</v>
      </c>
      <c r="N735" s="283">
        <f t="shared" si="158"/>
        <v>17.126439095030008</v>
      </c>
      <c r="O735" s="378"/>
      <c r="P735" s="532">
        <f t="shared" si="159"/>
        <v>2.7404960804808809E-2</v>
      </c>
      <c r="Q735" s="520">
        <f t="shared" si="160"/>
        <v>-2.7404960804815914E-2</v>
      </c>
      <c r="R735" s="313"/>
      <c r="S735" s="256">
        <f t="shared" si="161"/>
        <v>22.77997917414492</v>
      </c>
      <c r="T735" s="256">
        <f t="shared" si="162"/>
        <v>17.126439095030008</v>
      </c>
      <c r="U735" s="364">
        <f t="shared" ref="U735:U798" si="163">B735</f>
        <v>70.399999995993895</v>
      </c>
    </row>
    <row r="736" spans="1:21" ht="11.25" x14ac:dyDescent="0.2">
      <c r="A736" s="234"/>
      <c r="B736" s="417">
        <v>70.499999995988205</v>
      </c>
      <c r="C736" s="130"/>
      <c r="D736" s="328">
        <f t="shared" ref="D736:D799" si="164">B736*SQRT(E$8/360)</f>
        <v>49.851028070814834</v>
      </c>
      <c r="E736" s="328">
        <f t="shared" ref="E736:E799" si="165">((B736/100)^2)/2</f>
        <v>0.24851249997171684</v>
      </c>
      <c r="F736" s="376">
        <f t="shared" ref="F736:F799" si="166">(LN($E$4/$E$5)+(($F$7-$F$6+E736)*$F$8))/(D736/100)</f>
        <v>0.36169858760106044</v>
      </c>
      <c r="G736" s="316">
        <f t="shared" ref="G736:G799" si="167">NORMSDIST(F736)</f>
        <v>0.6412113586852628</v>
      </c>
      <c r="H736" s="316">
        <f t="shared" ref="H736:H799" si="168">1-G736</f>
        <v>0.3587886413147372</v>
      </c>
      <c r="I736" s="316"/>
      <c r="J736" s="316">
        <f t="shared" ref="J736:J799" si="169">F736-(D736/100)</f>
        <v>-0.13681169310708791</v>
      </c>
      <c r="K736" s="316">
        <f t="shared" ref="K736:K799" si="170">NORMSDIST(J736)</f>
        <v>0.44558982039701345</v>
      </c>
      <c r="L736" s="121"/>
      <c r="M736" s="325">
        <f t="shared" ref="M736:M799" si="171">($E$4*$G$6*G736)-($E$5*$G$7*K736)</f>
        <v>22.807384134949729</v>
      </c>
      <c r="N736" s="283">
        <f t="shared" ref="N736:N799" si="172">M736+($E$5*$G$7)-($E$4*$G$6)</f>
        <v>17.153844055834824</v>
      </c>
      <c r="O736" s="378"/>
      <c r="P736" s="532">
        <f t="shared" ref="P736:P799" si="173">M737-M736</f>
        <v>2.7403037294021715E-2</v>
      </c>
      <c r="Q736" s="520">
        <f t="shared" ref="Q736:Q799" si="174">-(N737-N736)</f>
        <v>-2.7403037294021715E-2</v>
      </c>
      <c r="R736" s="313"/>
      <c r="S736" s="256">
        <f t="shared" ref="S736:S799" si="175">M736</f>
        <v>22.807384134949729</v>
      </c>
      <c r="T736" s="256">
        <f t="shared" ref="T736:T799" si="176">N736</f>
        <v>17.153844055834824</v>
      </c>
      <c r="U736" s="364">
        <f t="shared" si="163"/>
        <v>70.499999995988205</v>
      </c>
    </row>
    <row r="737" spans="1:21" ht="11.25" x14ac:dyDescent="0.2">
      <c r="A737" s="234"/>
      <c r="B737" s="417">
        <v>70.5999999959825</v>
      </c>
      <c r="C737" s="130"/>
      <c r="D737" s="328">
        <f t="shared" si="164"/>
        <v>49.921738748929457</v>
      </c>
      <c r="E737" s="328">
        <f t="shared" si="165"/>
        <v>0.24921799997163643</v>
      </c>
      <c r="F737" s="376">
        <f t="shared" si="166"/>
        <v>0.36189287265275677</v>
      </c>
      <c r="G737" s="316">
        <f t="shared" si="167"/>
        <v>0.64128395686213358</v>
      </c>
      <c r="H737" s="316">
        <f t="shared" si="168"/>
        <v>0.35871604313786642</v>
      </c>
      <c r="I737" s="316"/>
      <c r="J737" s="316">
        <f t="shared" si="169"/>
        <v>-0.13732451483653779</v>
      </c>
      <c r="K737" s="316">
        <f t="shared" si="170"/>
        <v>0.44538714697960774</v>
      </c>
      <c r="L737" s="121"/>
      <c r="M737" s="325">
        <f t="shared" si="171"/>
        <v>22.83478717224375</v>
      </c>
      <c r="N737" s="283">
        <f t="shared" si="172"/>
        <v>17.181247093128846</v>
      </c>
      <c r="O737" s="378"/>
      <c r="P737" s="532">
        <f t="shared" si="173"/>
        <v>2.7401108407886454E-2</v>
      </c>
      <c r="Q737" s="520">
        <f t="shared" si="174"/>
        <v>-2.7401108407886454E-2</v>
      </c>
      <c r="R737" s="313"/>
      <c r="S737" s="256">
        <f t="shared" si="175"/>
        <v>22.83478717224375</v>
      </c>
      <c r="T737" s="256">
        <f t="shared" si="176"/>
        <v>17.181247093128846</v>
      </c>
      <c r="U737" s="364">
        <f t="shared" si="163"/>
        <v>70.5999999959825</v>
      </c>
    </row>
    <row r="738" spans="1:21" ht="11.25" x14ac:dyDescent="0.2">
      <c r="A738" s="234"/>
      <c r="B738" s="417">
        <v>70.699999995976796</v>
      </c>
      <c r="C738" s="130"/>
      <c r="D738" s="328">
        <f t="shared" si="164"/>
        <v>49.992449427044079</v>
      </c>
      <c r="E738" s="328">
        <f t="shared" si="165"/>
        <v>0.24992449997155591</v>
      </c>
      <c r="F738" s="376">
        <f t="shared" si="166"/>
        <v>0.3620876082513807</v>
      </c>
      <c r="G738" s="316">
        <f t="shared" si="167"/>
        <v>0.64135671827214003</v>
      </c>
      <c r="H738" s="316">
        <f t="shared" si="168"/>
        <v>0.35864328172785997</v>
      </c>
      <c r="I738" s="316"/>
      <c r="J738" s="316">
        <f t="shared" si="169"/>
        <v>-0.13783688601906008</v>
      </c>
      <c r="K738" s="316">
        <f t="shared" si="170"/>
        <v>0.44518466587740396</v>
      </c>
      <c r="L738" s="121"/>
      <c r="M738" s="325">
        <f t="shared" si="171"/>
        <v>22.862188280651637</v>
      </c>
      <c r="N738" s="283">
        <f t="shared" si="172"/>
        <v>17.208648201536732</v>
      </c>
      <c r="O738" s="378"/>
      <c r="P738" s="532">
        <f t="shared" si="173"/>
        <v>2.7399174159363326E-2</v>
      </c>
      <c r="Q738" s="520">
        <f t="shared" si="174"/>
        <v>-2.7399174159370432E-2</v>
      </c>
      <c r="R738" s="313"/>
      <c r="S738" s="256">
        <f t="shared" si="175"/>
        <v>22.862188280651637</v>
      </c>
      <c r="T738" s="256">
        <f t="shared" si="176"/>
        <v>17.208648201536732</v>
      </c>
      <c r="U738" s="364">
        <f t="shared" si="163"/>
        <v>70.699999995976796</v>
      </c>
    </row>
    <row r="739" spans="1:21" ht="11.25" x14ac:dyDescent="0.2">
      <c r="A739" s="234"/>
      <c r="B739" s="417">
        <v>70.799999995971106</v>
      </c>
      <c r="C739" s="130"/>
      <c r="D739" s="328">
        <f t="shared" si="164"/>
        <v>50.063160105158708</v>
      </c>
      <c r="E739" s="328">
        <f t="shared" si="165"/>
        <v>0.25063199997147545</v>
      </c>
      <c r="F739" s="376">
        <f t="shared" si="166"/>
        <v>0.36228279248783501</v>
      </c>
      <c r="G739" s="316">
        <f t="shared" si="167"/>
        <v>0.64142964216404053</v>
      </c>
      <c r="H739" s="316">
        <f t="shared" si="168"/>
        <v>0.35857035783595947</v>
      </c>
      <c r="I739" s="316"/>
      <c r="J739" s="316">
        <f t="shared" si="169"/>
        <v>-0.13834880856375209</v>
      </c>
      <c r="K739" s="316">
        <f t="shared" si="170"/>
        <v>0.44498237635053334</v>
      </c>
      <c r="L739" s="121"/>
      <c r="M739" s="325">
        <f t="shared" si="171"/>
        <v>22.889587454811</v>
      </c>
      <c r="N739" s="283">
        <f t="shared" si="172"/>
        <v>17.236047375696103</v>
      </c>
      <c r="O739" s="378"/>
      <c r="P739" s="532">
        <f t="shared" si="173"/>
        <v>2.7397234561263417E-2</v>
      </c>
      <c r="Q739" s="520">
        <f t="shared" si="174"/>
        <v>-2.7397234561249206E-2</v>
      </c>
      <c r="R739" s="313"/>
      <c r="S739" s="256">
        <f t="shared" si="175"/>
        <v>22.889587454811</v>
      </c>
      <c r="T739" s="256">
        <f t="shared" si="176"/>
        <v>17.236047375696103</v>
      </c>
      <c r="U739" s="364">
        <f t="shared" si="163"/>
        <v>70.799999995971106</v>
      </c>
    </row>
    <row r="740" spans="1:21" ht="11.25" x14ac:dyDescent="0.2">
      <c r="A740" s="234"/>
      <c r="B740" s="417">
        <v>70.899999995965402</v>
      </c>
      <c r="C740" s="130"/>
      <c r="D740" s="328">
        <f t="shared" si="164"/>
        <v>50.133870783273331</v>
      </c>
      <c r="E740" s="328">
        <f t="shared" si="165"/>
        <v>0.25134049997139468</v>
      </c>
      <c r="F740" s="376">
        <f t="shared" si="166"/>
        <v>0.36247842346379316</v>
      </c>
      <c r="G740" s="316">
        <f t="shared" si="167"/>
        <v>0.64150272779070383</v>
      </c>
      <c r="H740" s="316">
        <f t="shared" si="168"/>
        <v>0.35849727220929617</v>
      </c>
      <c r="I740" s="316"/>
      <c r="J740" s="316">
        <f t="shared" si="169"/>
        <v>-0.1388602843689401</v>
      </c>
      <c r="K740" s="316">
        <f t="shared" si="170"/>
        <v>0.44478027766334405</v>
      </c>
      <c r="L740" s="121"/>
      <c r="M740" s="325">
        <f t="shared" si="171"/>
        <v>22.916984689372264</v>
      </c>
      <c r="N740" s="283">
        <f t="shared" si="172"/>
        <v>17.263444610257352</v>
      </c>
      <c r="O740" s="378"/>
      <c r="P740" s="532">
        <f t="shared" si="173"/>
        <v>2.7395289626383601E-2</v>
      </c>
      <c r="Q740" s="520">
        <f t="shared" si="174"/>
        <v>-2.7395289626383601E-2</v>
      </c>
      <c r="R740" s="313"/>
      <c r="S740" s="256">
        <f t="shared" si="175"/>
        <v>22.916984689372264</v>
      </c>
      <c r="T740" s="256">
        <f t="shared" si="176"/>
        <v>17.263444610257352</v>
      </c>
      <c r="U740" s="364">
        <f t="shared" si="163"/>
        <v>70.899999995965402</v>
      </c>
    </row>
    <row r="741" spans="1:21" ht="11.25" x14ac:dyDescent="0.2">
      <c r="A741" s="234"/>
      <c r="B741" s="417">
        <v>70.999999995959698</v>
      </c>
      <c r="C741" s="130"/>
      <c r="D741" s="328">
        <f t="shared" si="164"/>
        <v>50.204581461387953</v>
      </c>
      <c r="E741" s="328">
        <f t="shared" si="165"/>
        <v>0.25204999997131383</v>
      </c>
      <c r="F741" s="376">
        <f t="shared" si="166"/>
        <v>0.36267449929162338</v>
      </c>
      <c r="G741" s="316">
        <f t="shared" si="167"/>
        <v>0.64157597440908076</v>
      </c>
      <c r="H741" s="316">
        <f t="shared" si="168"/>
        <v>0.35842402559091924</v>
      </c>
      <c r="I741" s="316"/>
      <c r="J741" s="316">
        <f t="shared" si="169"/>
        <v>-0.13937131532225616</v>
      </c>
      <c r="K741" s="316">
        <f t="shared" si="170"/>
        <v>0.44457836908437104</v>
      </c>
      <c r="L741" s="121"/>
      <c r="M741" s="325">
        <f t="shared" si="171"/>
        <v>22.944379978998647</v>
      </c>
      <c r="N741" s="283">
        <f t="shared" si="172"/>
        <v>17.290839899883736</v>
      </c>
      <c r="O741" s="378"/>
      <c r="P741" s="532">
        <f t="shared" si="173"/>
        <v>2.7393339367378644E-2</v>
      </c>
      <c r="Q741" s="520">
        <f t="shared" si="174"/>
        <v>-2.7393339367392855E-2</v>
      </c>
      <c r="R741" s="313"/>
      <c r="S741" s="256">
        <f t="shared" si="175"/>
        <v>22.944379978998647</v>
      </c>
      <c r="T741" s="256">
        <f t="shared" si="176"/>
        <v>17.290839899883736</v>
      </c>
      <c r="U741" s="364">
        <f t="shared" si="163"/>
        <v>70.999999995959698</v>
      </c>
    </row>
    <row r="742" spans="1:21" ht="11.25" x14ac:dyDescent="0.2">
      <c r="A742" s="234"/>
      <c r="B742" s="417">
        <v>71.099999995953993</v>
      </c>
      <c r="C742" s="130"/>
      <c r="D742" s="328">
        <f t="shared" si="164"/>
        <v>50.275292139502575</v>
      </c>
      <c r="E742" s="328">
        <f t="shared" si="165"/>
        <v>0.25276049997123284</v>
      </c>
      <c r="F742" s="376">
        <f t="shared" si="166"/>
        <v>0.36287101809431366</v>
      </c>
      <c r="G742" s="316">
        <f t="shared" si="167"/>
        <v>0.64164938128017635</v>
      </c>
      <c r="H742" s="316">
        <f t="shared" si="168"/>
        <v>0.35835061871982365</v>
      </c>
      <c r="I742" s="316"/>
      <c r="J742" s="316">
        <f t="shared" si="169"/>
        <v>-0.13988190330071204</v>
      </c>
      <c r="K742" s="316">
        <f t="shared" si="170"/>
        <v>0.44437664988630815</v>
      </c>
      <c r="L742" s="121"/>
      <c r="M742" s="325">
        <f t="shared" si="171"/>
        <v>22.971773318366026</v>
      </c>
      <c r="N742" s="283">
        <f t="shared" si="172"/>
        <v>17.318233239251128</v>
      </c>
      <c r="O742" s="378"/>
      <c r="P742" s="532">
        <f t="shared" si="173"/>
        <v>2.7391383796910418E-2</v>
      </c>
      <c r="Q742" s="520">
        <f t="shared" si="174"/>
        <v>-2.7391383796896207E-2</v>
      </c>
      <c r="R742" s="313"/>
      <c r="S742" s="256">
        <f t="shared" si="175"/>
        <v>22.971773318366026</v>
      </c>
      <c r="T742" s="256">
        <f t="shared" si="176"/>
        <v>17.318233239251128</v>
      </c>
      <c r="U742" s="364">
        <f t="shared" si="163"/>
        <v>71.099999995953993</v>
      </c>
    </row>
    <row r="743" spans="1:21" ht="11.25" x14ac:dyDescent="0.2">
      <c r="A743" s="234"/>
      <c r="B743" s="417">
        <v>71.199999995948303</v>
      </c>
      <c r="C743" s="130"/>
      <c r="D743" s="328">
        <f t="shared" si="164"/>
        <v>50.346002817617205</v>
      </c>
      <c r="E743" s="328">
        <f t="shared" si="165"/>
        <v>0.25347199997115194</v>
      </c>
      <c r="F743" s="376">
        <f t="shared" si="166"/>
        <v>0.36306797800539697</v>
      </c>
      <c r="G743" s="316">
        <f t="shared" si="167"/>
        <v>0.64172294766902127</v>
      </c>
      <c r="H743" s="316">
        <f t="shared" si="168"/>
        <v>0.35827705233097873</v>
      </c>
      <c r="I743" s="316"/>
      <c r="J743" s="316">
        <f t="shared" si="169"/>
        <v>-0.14039205017077511</v>
      </c>
      <c r="K743" s="316">
        <f t="shared" si="170"/>
        <v>0.44417511934597798</v>
      </c>
      <c r="L743" s="121"/>
      <c r="M743" s="325">
        <f t="shared" si="171"/>
        <v>22.999164702162936</v>
      </c>
      <c r="N743" s="283">
        <f t="shared" si="172"/>
        <v>17.345624623048025</v>
      </c>
      <c r="O743" s="378"/>
      <c r="P743" s="532">
        <f t="shared" si="173"/>
        <v>2.7389422927456053E-2</v>
      </c>
      <c r="Q743" s="520">
        <f t="shared" si="174"/>
        <v>-2.7389422927456053E-2</v>
      </c>
      <c r="R743" s="313"/>
      <c r="S743" s="256">
        <f t="shared" si="175"/>
        <v>22.999164702162936</v>
      </c>
      <c r="T743" s="256">
        <f t="shared" si="176"/>
        <v>17.345624623048025</v>
      </c>
      <c r="U743" s="364">
        <f t="shared" si="163"/>
        <v>71.199999995948303</v>
      </c>
    </row>
    <row r="744" spans="1:21" ht="11.25" x14ac:dyDescent="0.2">
      <c r="A744" s="234"/>
      <c r="B744" s="417">
        <v>71.299999995942599</v>
      </c>
      <c r="C744" s="130"/>
      <c r="D744" s="328">
        <f t="shared" si="164"/>
        <v>50.416713495731827</v>
      </c>
      <c r="E744" s="328">
        <f t="shared" si="165"/>
        <v>0.25418449997107073</v>
      </c>
      <c r="F744" s="376">
        <f t="shared" si="166"/>
        <v>0.36326537716887713</v>
      </c>
      <c r="G744" s="316">
        <f t="shared" si="167"/>
        <v>0.64179667284464403</v>
      </c>
      <c r="H744" s="316">
        <f t="shared" si="168"/>
        <v>0.35820332715535597</v>
      </c>
      <c r="I744" s="316"/>
      <c r="J744" s="316">
        <f t="shared" si="169"/>
        <v>-0.14090175778844111</v>
      </c>
      <c r="K744" s="316">
        <f t="shared" si="170"/>
        <v>0.44397377674430422</v>
      </c>
      <c r="L744" s="121"/>
      <c r="M744" s="325">
        <f t="shared" si="171"/>
        <v>23.026554125090392</v>
      </c>
      <c r="N744" s="283">
        <f t="shared" si="172"/>
        <v>17.373014045975481</v>
      </c>
      <c r="O744" s="378"/>
      <c r="P744" s="532">
        <f t="shared" si="173"/>
        <v>2.7387456771478469E-2</v>
      </c>
      <c r="Q744" s="520">
        <f t="shared" si="174"/>
        <v>-2.738745677149268E-2</v>
      </c>
      <c r="R744" s="313"/>
      <c r="S744" s="256">
        <f t="shared" si="175"/>
        <v>23.026554125090392</v>
      </c>
      <c r="T744" s="256">
        <f t="shared" si="176"/>
        <v>17.373014045975481</v>
      </c>
      <c r="U744" s="364">
        <f t="shared" si="163"/>
        <v>71.299999995942599</v>
      </c>
    </row>
    <row r="745" spans="1:21" ht="11.25" x14ac:dyDescent="0.2">
      <c r="A745" s="234"/>
      <c r="B745" s="417">
        <v>71.399999995936895</v>
      </c>
      <c r="C745" s="130"/>
      <c r="D745" s="328">
        <f t="shared" si="164"/>
        <v>50.487424173846449</v>
      </c>
      <c r="E745" s="328">
        <f t="shared" si="165"/>
        <v>0.25489799997098939</v>
      </c>
      <c r="F745" s="376">
        <f t="shared" si="166"/>
        <v>0.36346321373915574</v>
      </c>
      <c r="G745" s="316">
        <f t="shared" si="167"/>
        <v>0.64187055608004373</v>
      </c>
      <c r="H745" s="316">
        <f t="shared" si="168"/>
        <v>0.35812944391995627</v>
      </c>
      <c r="I745" s="316"/>
      <c r="J745" s="316">
        <f t="shared" si="169"/>
        <v>-0.14141102799930877</v>
      </c>
      <c r="K745" s="316">
        <f t="shared" si="170"/>
        <v>0.44377262136628259</v>
      </c>
      <c r="L745" s="121"/>
      <c r="M745" s="325">
        <f t="shared" si="171"/>
        <v>23.053941581861871</v>
      </c>
      <c r="N745" s="283">
        <f t="shared" si="172"/>
        <v>17.400401502746973</v>
      </c>
      <c r="O745" s="378"/>
      <c r="P745" s="532">
        <f t="shared" si="173"/>
        <v>2.7385485341312688E-2</v>
      </c>
      <c r="Q745" s="520">
        <f t="shared" si="174"/>
        <v>-2.7385485341312688E-2</v>
      </c>
      <c r="R745" s="313"/>
      <c r="S745" s="256">
        <f t="shared" si="175"/>
        <v>23.053941581861871</v>
      </c>
      <c r="T745" s="256">
        <f t="shared" si="176"/>
        <v>17.400401502746973</v>
      </c>
      <c r="U745" s="364">
        <f t="shared" si="163"/>
        <v>71.399999995936895</v>
      </c>
    </row>
    <row r="746" spans="1:21" ht="11.25" x14ac:dyDescent="0.2">
      <c r="A746" s="234"/>
      <c r="B746" s="417">
        <v>71.499999995931205</v>
      </c>
      <c r="C746" s="130"/>
      <c r="D746" s="328">
        <f t="shared" si="164"/>
        <v>50.558134851961078</v>
      </c>
      <c r="E746" s="328">
        <f t="shared" si="165"/>
        <v>0.25561249997090812</v>
      </c>
      <c r="F746" s="376">
        <f t="shared" si="166"/>
        <v>0.36366148588095987</v>
      </c>
      <c r="G746" s="316">
        <f t="shared" si="167"/>
        <v>0.64194459665216197</v>
      </c>
      <c r="H746" s="316">
        <f t="shared" si="168"/>
        <v>0.35805540334783803</v>
      </c>
      <c r="I746" s="316"/>
      <c r="J746" s="316">
        <f t="shared" si="169"/>
        <v>-0.14191986263865092</v>
      </c>
      <c r="K746" s="316">
        <f t="shared" si="170"/>
        <v>0.44357165250095332</v>
      </c>
      <c r="L746" s="121"/>
      <c r="M746" s="325">
        <f t="shared" si="171"/>
        <v>23.081327067203183</v>
      </c>
      <c r="N746" s="283">
        <f t="shared" si="172"/>
        <v>17.427786988088286</v>
      </c>
      <c r="O746" s="378"/>
      <c r="P746" s="532">
        <f t="shared" si="173"/>
        <v>2.7383508649322152E-2</v>
      </c>
      <c r="Q746" s="520">
        <f t="shared" si="174"/>
        <v>-2.7383508649307942E-2</v>
      </c>
      <c r="R746" s="313"/>
      <c r="S746" s="256">
        <f t="shared" si="175"/>
        <v>23.081327067203183</v>
      </c>
      <c r="T746" s="256">
        <f t="shared" si="176"/>
        <v>17.427786988088286</v>
      </c>
      <c r="U746" s="364">
        <f t="shared" si="163"/>
        <v>71.499999995931205</v>
      </c>
    </row>
    <row r="747" spans="1:21" ht="11.25" x14ac:dyDescent="0.2">
      <c r="A747" s="234"/>
      <c r="B747" s="417">
        <v>71.599999995925501</v>
      </c>
      <c r="C747" s="130"/>
      <c r="D747" s="328">
        <f t="shared" si="164"/>
        <v>50.628845530075701</v>
      </c>
      <c r="E747" s="328">
        <f t="shared" si="165"/>
        <v>0.25632799997082656</v>
      </c>
      <c r="F747" s="376">
        <f t="shared" si="166"/>
        <v>0.3638601917692687</v>
      </c>
      <c r="G747" s="316">
        <f t="shared" si="167"/>
        <v>0.64201879384185667</v>
      </c>
      <c r="H747" s="316">
        <f t="shared" si="168"/>
        <v>0.35798120615814333</v>
      </c>
      <c r="I747" s="316"/>
      <c r="J747" s="316">
        <f t="shared" si="169"/>
        <v>-0.14242826353148835</v>
      </c>
      <c r="K747" s="316">
        <f t="shared" si="170"/>
        <v>0.44337086944137249</v>
      </c>
      <c r="L747" s="121"/>
      <c r="M747" s="325">
        <f t="shared" si="171"/>
        <v>23.108710575852506</v>
      </c>
      <c r="N747" s="283">
        <f t="shared" si="172"/>
        <v>17.455170496737594</v>
      </c>
      <c r="O747" s="378"/>
      <c r="P747" s="532">
        <f t="shared" si="173"/>
        <v>2.7381526707650039E-2</v>
      </c>
      <c r="Q747" s="520">
        <f t="shared" si="174"/>
        <v>-2.7381526707657144E-2</v>
      </c>
      <c r="R747" s="313"/>
      <c r="S747" s="256">
        <f t="shared" si="175"/>
        <v>23.108710575852506</v>
      </c>
      <c r="T747" s="256">
        <f t="shared" si="176"/>
        <v>17.455170496737594</v>
      </c>
      <c r="U747" s="364">
        <f t="shared" si="163"/>
        <v>71.599999995925501</v>
      </c>
    </row>
    <row r="748" spans="1:21" ht="11.25" x14ac:dyDescent="0.2">
      <c r="A748" s="234"/>
      <c r="B748" s="417">
        <v>71.699999995919796</v>
      </c>
      <c r="C748" s="130"/>
      <c r="D748" s="328">
        <f t="shared" si="164"/>
        <v>50.699556208190323</v>
      </c>
      <c r="E748" s="328">
        <f t="shared" si="165"/>
        <v>0.25704449997074491</v>
      </c>
      <c r="F748" s="376">
        <f t="shared" si="166"/>
        <v>0.3640593295892437</v>
      </c>
      <c r="G748" s="316">
        <f t="shared" si="167"/>
        <v>0.64209314693387443</v>
      </c>
      <c r="H748" s="316">
        <f t="shared" si="168"/>
        <v>0.35790685306612557</v>
      </c>
      <c r="I748" s="316"/>
      <c r="J748" s="316">
        <f t="shared" si="169"/>
        <v>-0.14293623249265952</v>
      </c>
      <c r="K748" s="316">
        <f t="shared" si="170"/>
        <v>0.44317027148458521</v>
      </c>
      <c r="L748" s="121"/>
      <c r="M748" s="325">
        <f t="shared" si="171"/>
        <v>23.136092102560156</v>
      </c>
      <c r="N748" s="283">
        <f t="shared" si="172"/>
        <v>17.482552023445251</v>
      </c>
      <c r="O748" s="378"/>
      <c r="P748" s="532">
        <f t="shared" si="173"/>
        <v>2.7379539528425312E-2</v>
      </c>
      <c r="Q748" s="520">
        <f t="shared" si="174"/>
        <v>-2.7379539528425312E-2</v>
      </c>
      <c r="R748" s="313"/>
      <c r="S748" s="256">
        <f t="shared" si="175"/>
        <v>23.136092102560156</v>
      </c>
      <c r="T748" s="256">
        <f t="shared" si="176"/>
        <v>17.482552023445251</v>
      </c>
      <c r="U748" s="364">
        <f t="shared" si="163"/>
        <v>71.699999995919796</v>
      </c>
    </row>
    <row r="749" spans="1:21" ht="11.25" x14ac:dyDescent="0.2">
      <c r="A749" s="234"/>
      <c r="B749" s="417">
        <v>71.799999995914106</v>
      </c>
      <c r="C749" s="130"/>
      <c r="D749" s="328">
        <f t="shared" si="164"/>
        <v>50.770266886304952</v>
      </c>
      <c r="E749" s="328">
        <f t="shared" si="165"/>
        <v>0.25776199997066329</v>
      </c>
      <c r="F749" s="376">
        <f t="shared" si="166"/>
        <v>0.36425889753615637</v>
      </c>
      <c r="G749" s="316">
        <f t="shared" si="167"/>
        <v>0.64216765521682362</v>
      </c>
      <c r="H749" s="316">
        <f t="shared" si="168"/>
        <v>0.35783234478317638</v>
      </c>
      <c r="I749" s="316"/>
      <c r="J749" s="316">
        <f t="shared" si="169"/>
        <v>-0.14344377132689312</v>
      </c>
      <c r="K749" s="316">
        <f t="shared" si="170"/>
        <v>0.44296985793159721</v>
      </c>
      <c r="L749" s="121"/>
      <c r="M749" s="325">
        <f t="shared" si="171"/>
        <v>23.163471642088581</v>
      </c>
      <c r="N749" s="283">
        <f t="shared" si="172"/>
        <v>17.509931562973676</v>
      </c>
      <c r="O749" s="378"/>
      <c r="P749" s="532">
        <f t="shared" si="173"/>
        <v>2.7377547123762724E-2</v>
      </c>
      <c r="Q749" s="520">
        <f t="shared" si="174"/>
        <v>-2.7377547123762724E-2</v>
      </c>
      <c r="R749" s="313"/>
      <c r="S749" s="256">
        <f t="shared" si="175"/>
        <v>23.163471642088581</v>
      </c>
      <c r="T749" s="256">
        <f t="shared" si="176"/>
        <v>17.509931562973676</v>
      </c>
      <c r="U749" s="364">
        <f t="shared" si="163"/>
        <v>71.799999995914106</v>
      </c>
    </row>
    <row r="750" spans="1:21" ht="11.25" x14ac:dyDescent="0.2">
      <c r="A750" s="234"/>
      <c r="B750" s="417">
        <v>71.899999995908402</v>
      </c>
      <c r="C750" s="130"/>
      <c r="D750" s="328">
        <f t="shared" si="164"/>
        <v>50.840977564419575</v>
      </c>
      <c r="E750" s="328">
        <f t="shared" si="165"/>
        <v>0.25848049997058142</v>
      </c>
      <c r="F750" s="376">
        <f t="shared" si="166"/>
        <v>0.36445889381531826</v>
      </c>
      <c r="G750" s="316">
        <f t="shared" si="167"/>
        <v>0.64224231798314879</v>
      </c>
      <c r="H750" s="316">
        <f t="shared" si="168"/>
        <v>0.35775768201685121</v>
      </c>
      <c r="I750" s="316"/>
      <c r="J750" s="316">
        <f t="shared" si="169"/>
        <v>-0.1439508818288775</v>
      </c>
      <c r="K750" s="316">
        <f t="shared" si="170"/>
        <v>0.44276962808734821</v>
      </c>
      <c r="L750" s="121"/>
      <c r="M750" s="325">
        <f t="shared" si="171"/>
        <v>23.190849189212344</v>
      </c>
      <c r="N750" s="283">
        <f t="shared" si="172"/>
        <v>17.537309110097439</v>
      </c>
      <c r="O750" s="378"/>
      <c r="P750" s="532">
        <f t="shared" si="173"/>
        <v>2.7375549505563868E-2</v>
      </c>
      <c r="Q750" s="520">
        <f t="shared" si="174"/>
        <v>-2.7375549505563868E-2</v>
      </c>
      <c r="R750" s="313"/>
      <c r="S750" s="256">
        <f t="shared" si="175"/>
        <v>23.190849189212344</v>
      </c>
      <c r="T750" s="256">
        <f t="shared" si="176"/>
        <v>17.537309110097439</v>
      </c>
      <c r="U750" s="364">
        <f t="shared" si="163"/>
        <v>71.899999995908402</v>
      </c>
    </row>
    <row r="751" spans="1:21" ht="11.25" x14ac:dyDescent="0.2">
      <c r="A751" s="234"/>
      <c r="B751" s="417">
        <v>71.999999995902698</v>
      </c>
      <c r="C751" s="130"/>
      <c r="D751" s="328">
        <f t="shared" si="164"/>
        <v>50.911688242534197</v>
      </c>
      <c r="E751" s="328">
        <f t="shared" si="165"/>
        <v>0.25919999997049942</v>
      </c>
      <c r="F751" s="376">
        <f t="shared" si="166"/>
        <v>0.36465931664201195</v>
      </c>
      <c r="G751" s="316">
        <f t="shared" si="167"/>
        <v>0.64231713452910355</v>
      </c>
      <c r="H751" s="316">
        <f t="shared" si="168"/>
        <v>0.35768286547089645</v>
      </c>
      <c r="I751" s="316"/>
      <c r="J751" s="316">
        <f t="shared" si="169"/>
        <v>-0.14445756578332997</v>
      </c>
      <c r="K751" s="316">
        <f t="shared" si="170"/>
        <v>0.44256958126068507</v>
      </c>
      <c r="L751" s="121"/>
      <c r="M751" s="325">
        <f t="shared" si="171"/>
        <v>23.218224738717907</v>
      </c>
      <c r="N751" s="283">
        <f t="shared" si="172"/>
        <v>17.564684659603003</v>
      </c>
      <c r="O751" s="378"/>
      <c r="P751" s="532">
        <f t="shared" si="173"/>
        <v>2.7373546685851124E-2</v>
      </c>
      <c r="Q751" s="520">
        <f t="shared" si="174"/>
        <v>-2.7373546685851124E-2</v>
      </c>
      <c r="R751" s="313"/>
      <c r="S751" s="256">
        <f t="shared" si="175"/>
        <v>23.218224738717907</v>
      </c>
      <c r="T751" s="256">
        <f t="shared" si="176"/>
        <v>17.564684659603003</v>
      </c>
      <c r="U751" s="364">
        <f t="shared" si="163"/>
        <v>71.999999995902698</v>
      </c>
    </row>
    <row r="752" spans="1:21" ht="11.25" x14ac:dyDescent="0.2">
      <c r="A752" s="234"/>
      <c r="B752" s="417">
        <v>72.099999995897093</v>
      </c>
      <c r="C752" s="130"/>
      <c r="D752" s="328">
        <f t="shared" si="164"/>
        <v>50.982398920648883</v>
      </c>
      <c r="E752" s="328">
        <f t="shared" si="165"/>
        <v>0.259920499970418</v>
      </c>
      <c r="F752" s="376">
        <f t="shared" si="166"/>
        <v>0.36486016424142109</v>
      </c>
      <c r="G752" s="316">
        <f t="shared" si="167"/>
        <v>0.64239210415472503</v>
      </c>
      <c r="H752" s="316">
        <f t="shared" si="168"/>
        <v>0.35760789584527497</v>
      </c>
      <c r="I752" s="316"/>
      <c r="J752" s="316">
        <f t="shared" si="169"/>
        <v>-0.14496382496506777</v>
      </c>
      <c r="K752" s="316">
        <f t="shared" si="170"/>
        <v>0.44236971676433395</v>
      </c>
      <c r="L752" s="121"/>
      <c r="M752" s="325">
        <f t="shared" si="171"/>
        <v>23.245598285403759</v>
      </c>
      <c r="N752" s="283">
        <f t="shared" si="172"/>
        <v>17.592058206288854</v>
      </c>
      <c r="O752" s="378"/>
      <c r="P752" s="532">
        <f t="shared" si="173"/>
        <v>2.7371538676277396E-2</v>
      </c>
      <c r="Q752" s="520">
        <f t="shared" si="174"/>
        <v>-2.7371538676277396E-2</v>
      </c>
      <c r="R752" s="313"/>
      <c r="S752" s="256">
        <f t="shared" si="175"/>
        <v>23.245598285403759</v>
      </c>
      <c r="T752" s="256">
        <f t="shared" si="176"/>
        <v>17.592058206288854</v>
      </c>
      <c r="U752" s="364">
        <f t="shared" si="163"/>
        <v>72.099999995897093</v>
      </c>
    </row>
    <row r="753" spans="1:21" ht="11.25" x14ac:dyDescent="0.2">
      <c r="A753" s="234"/>
      <c r="B753" s="417">
        <v>72.199999995891304</v>
      </c>
      <c r="C753" s="130"/>
      <c r="D753" s="328">
        <f t="shared" si="164"/>
        <v>51.053109598763449</v>
      </c>
      <c r="E753" s="328">
        <f t="shared" si="165"/>
        <v>0.26064199997033521</v>
      </c>
      <c r="F753" s="376">
        <f t="shared" si="166"/>
        <v>0.36506143484856168</v>
      </c>
      <c r="G753" s="316">
        <f t="shared" si="167"/>
        <v>0.64246722616380747</v>
      </c>
      <c r="H753" s="316">
        <f t="shared" si="168"/>
        <v>0.35753277383619253</v>
      </c>
      <c r="I753" s="316"/>
      <c r="J753" s="316">
        <f t="shared" si="169"/>
        <v>-0.14546966113907278</v>
      </c>
      <c r="K753" s="316">
        <f t="shared" si="170"/>
        <v>0.44217003391487569</v>
      </c>
      <c r="L753" s="121"/>
      <c r="M753" s="325">
        <f t="shared" si="171"/>
        <v>23.272969824080036</v>
      </c>
      <c r="N753" s="283">
        <f t="shared" si="172"/>
        <v>17.619429744965132</v>
      </c>
      <c r="O753" s="378"/>
      <c r="P753" s="532">
        <f t="shared" si="173"/>
        <v>2.7369525488772695E-2</v>
      </c>
      <c r="Q753" s="520">
        <f t="shared" si="174"/>
        <v>-2.7369525488765589E-2</v>
      </c>
      <c r="R753" s="313"/>
      <c r="S753" s="256">
        <f t="shared" si="175"/>
        <v>23.272969824080036</v>
      </c>
      <c r="T753" s="256">
        <f t="shared" si="176"/>
        <v>17.619429744965132</v>
      </c>
      <c r="U753" s="364">
        <f t="shared" si="163"/>
        <v>72.199999995891304</v>
      </c>
    </row>
    <row r="754" spans="1:21" ht="11.25" x14ac:dyDescent="0.2">
      <c r="A754" s="234"/>
      <c r="B754" s="417">
        <v>72.299999995885599</v>
      </c>
      <c r="C754" s="130"/>
      <c r="D754" s="328">
        <f t="shared" si="164"/>
        <v>51.123820276878071</v>
      </c>
      <c r="E754" s="328">
        <f t="shared" si="165"/>
        <v>0.26136449997025291</v>
      </c>
      <c r="F754" s="376">
        <f t="shared" si="166"/>
        <v>0.36526312670821537</v>
      </c>
      <c r="G754" s="316">
        <f t="shared" si="167"/>
        <v>0.64254249986387735</v>
      </c>
      <c r="H754" s="316">
        <f t="shared" si="168"/>
        <v>0.35745750013612265</v>
      </c>
      <c r="I754" s="316"/>
      <c r="J754" s="316">
        <f t="shared" si="169"/>
        <v>-0.14597507606056537</v>
      </c>
      <c r="K754" s="316">
        <f t="shared" si="170"/>
        <v>0.44197053203271686</v>
      </c>
      <c r="L754" s="121"/>
      <c r="M754" s="325">
        <f t="shared" si="171"/>
        <v>23.300339349568809</v>
      </c>
      <c r="N754" s="283">
        <f t="shared" si="172"/>
        <v>17.646799270453897</v>
      </c>
      <c r="O754" s="378"/>
      <c r="P754" s="532">
        <f t="shared" si="173"/>
        <v>2.73675071349615E-2</v>
      </c>
      <c r="Q754" s="520">
        <f t="shared" si="174"/>
        <v>-2.7367507134968605E-2</v>
      </c>
      <c r="R754" s="313"/>
      <c r="S754" s="256">
        <f t="shared" si="175"/>
        <v>23.300339349568809</v>
      </c>
      <c r="T754" s="256">
        <f t="shared" si="176"/>
        <v>17.646799270453897</v>
      </c>
      <c r="U754" s="364">
        <f t="shared" si="163"/>
        <v>72.299999995885599</v>
      </c>
    </row>
    <row r="755" spans="1:21" ht="11.25" x14ac:dyDescent="0.2">
      <c r="A755" s="234"/>
      <c r="B755" s="417">
        <v>72.399999995879995</v>
      </c>
      <c r="C755" s="130"/>
      <c r="D755" s="328">
        <f t="shared" si="164"/>
        <v>51.194530954992757</v>
      </c>
      <c r="E755" s="328">
        <f t="shared" si="165"/>
        <v>0.26208799997017113</v>
      </c>
      <c r="F755" s="376">
        <f t="shared" si="166"/>
        <v>0.36546523807486081</v>
      </c>
      <c r="G755" s="316">
        <f t="shared" si="167"/>
        <v>0.64261792456616762</v>
      </c>
      <c r="H755" s="316">
        <f t="shared" si="168"/>
        <v>0.35738207543383238</v>
      </c>
      <c r="I755" s="316"/>
      <c r="J755" s="316">
        <f t="shared" si="169"/>
        <v>-0.14648007147506675</v>
      </c>
      <c r="K755" s="316">
        <f t="shared" si="170"/>
        <v>0.44177121044206569</v>
      </c>
      <c r="L755" s="121"/>
      <c r="M755" s="325">
        <f t="shared" si="171"/>
        <v>23.32770685670377</v>
      </c>
      <c r="N755" s="283">
        <f t="shared" si="172"/>
        <v>17.674166777588866</v>
      </c>
      <c r="O755" s="378"/>
      <c r="P755" s="532">
        <f t="shared" si="173"/>
        <v>2.7365483626354603E-2</v>
      </c>
      <c r="Q755" s="520">
        <f t="shared" si="174"/>
        <v>-2.7365483626354603E-2</v>
      </c>
      <c r="R755" s="313"/>
      <c r="S755" s="256">
        <f t="shared" si="175"/>
        <v>23.32770685670377</v>
      </c>
      <c r="T755" s="256">
        <f t="shared" si="176"/>
        <v>17.674166777588866</v>
      </c>
      <c r="U755" s="364">
        <f t="shared" si="163"/>
        <v>72.399999995879995</v>
      </c>
    </row>
    <row r="756" spans="1:21" ht="11.25" x14ac:dyDescent="0.2">
      <c r="A756" s="234"/>
      <c r="B756" s="417">
        <v>72.499999995874205</v>
      </c>
      <c r="C756" s="130"/>
      <c r="D756" s="328">
        <f t="shared" si="164"/>
        <v>51.265241633107323</v>
      </c>
      <c r="E756" s="328">
        <f t="shared" si="165"/>
        <v>0.26281249997008804</v>
      </c>
      <c r="F756" s="376">
        <f t="shared" si="166"/>
        <v>0.3656677672126063</v>
      </c>
      <c r="G756" s="316">
        <f t="shared" si="167"/>
        <v>0.64269349958559174</v>
      </c>
      <c r="H756" s="316">
        <f t="shared" si="168"/>
        <v>0.35730650041440826</v>
      </c>
      <c r="I756" s="316"/>
      <c r="J756" s="316">
        <f t="shared" si="169"/>
        <v>-0.14698464911846698</v>
      </c>
      <c r="K756" s="316">
        <f t="shared" si="170"/>
        <v>0.44157206847090574</v>
      </c>
      <c r="L756" s="121"/>
      <c r="M756" s="325">
        <f t="shared" si="171"/>
        <v>23.355072340330125</v>
      </c>
      <c r="N756" s="283">
        <f t="shared" si="172"/>
        <v>17.70153226121522</v>
      </c>
      <c r="O756" s="378"/>
      <c r="P756" s="532">
        <f t="shared" si="173"/>
        <v>2.7363454974690171E-2</v>
      </c>
      <c r="Q756" s="520">
        <f t="shared" si="174"/>
        <v>-2.7363454974690171E-2</v>
      </c>
      <c r="R756" s="313"/>
      <c r="S756" s="256">
        <f t="shared" si="175"/>
        <v>23.355072340330125</v>
      </c>
      <c r="T756" s="256">
        <f t="shared" si="176"/>
        <v>17.70153226121522</v>
      </c>
      <c r="U756" s="364">
        <f t="shared" si="163"/>
        <v>72.499999995874205</v>
      </c>
    </row>
    <row r="757" spans="1:21" ht="11.25" x14ac:dyDescent="0.2">
      <c r="A757" s="234"/>
      <c r="B757" s="417">
        <v>72.5999999958686</v>
      </c>
      <c r="C757" s="130"/>
      <c r="D757" s="328">
        <f t="shared" si="164"/>
        <v>51.335952311222016</v>
      </c>
      <c r="E757" s="328">
        <f t="shared" si="165"/>
        <v>0.26353799997000604</v>
      </c>
      <c r="F757" s="376">
        <f t="shared" si="166"/>
        <v>0.36587071239512581</v>
      </c>
      <c r="G757" s="316">
        <f t="shared" si="167"/>
        <v>0.64276922424072025</v>
      </c>
      <c r="H757" s="316">
        <f t="shared" si="168"/>
        <v>0.35723077575927975</v>
      </c>
      <c r="I757" s="316"/>
      <c r="J757" s="316">
        <f t="shared" si="169"/>
        <v>-0.1474888107170943</v>
      </c>
      <c r="K757" s="316">
        <f t="shared" si="170"/>
        <v>0.44137310545096897</v>
      </c>
      <c r="L757" s="121"/>
      <c r="M757" s="325">
        <f t="shared" si="171"/>
        <v>23.382435795304815</v>
      </c>
      <c r="N757" s="283">
        <f t="shared" si="172"/>
        <v>17.728895716189911</v>
      </c>
      <c r="O757" s="378"/>
      <c r="P757" s="532">
        <f t="shared" si="173"/>
        <v>2.7361421191251623E-2</v>
      </c>
      <c r="Q757" s="520">
        <f t="shared" si="174"/>
        <v>-2.7361421191258728E-2</v>
      </c>
      <c r="R757" s="313"/>
      <c r="S757" s="256">
        <f t="shared" si="175"/>
        <v>23.382435795304815</v>
      </c>
      <c r="T757" s="256">
        <f t="shared" si="176"/>
        <v>17.728895716189911</v>
      </c>
      <c r="U757" s="364">
        <f t="shared" si="163"/>
        <v>72.5999999958686</v>
      </c>
    </row>
    <row r="758" spans="1:21" ht="11.25" x14ac:dyDescent="0.2">
      <c r="A758" s="234"/>
      <c r="B758" s="417">
        <v>72.699999995862896</v>
      </c>
      <c r="C758" s="130"/>
      <c r="D758" s="328">
        <f t="shared" si="164"/>
        <v>51.406662989336631</v>
      </c>
      <c r="E758" s="328">
        <f t="shared" si="165"/>
        <v>0.26426449996992324</v>
      </c>
      <c r="F758" s="376">
        <f t="shared" si="166"/>
        <v>0.36607407190559027</v>
      </c>
      <c r="G758" s="316">
        <f t="shared" si="167"/>
        <v>0.64284509785375432</v>
      </c>
      <c r="H758" s="316">
        <f t="shared" si="168"/>
        <v>0.35715490214624568</v>
      </c>
      <c r="I758" s="316"/>
      <c r="J758" s="316">
        <f t="shared" si="169"/>
        <v>-0.147992557987776</v>
      </c>
      <c r="K758" s="316">
        <f t="shared" si="170"/>
        <v>0.44117432071771212</v>
      </c>
      <c r="L758" s="121"/>
      <c r="M758" s="325">
        <f t="shared" si="171"/>
        <v>23.409797216496067</v>
      </c>
      <c r="N758" s="283">
        <f t="shared" si="172"/>
        <v>17.756257137381169</v>
      </c>
      <c r="O758" s="378"/>
      <c r="P758" s="532">
        <f t="shared" si="173"/>
        <v>2.7359382287542644E-2</v>
      </c>
      <c r="Q758" s="520">
        <f t="shared" si="174"/>
        <v>-2.7359382287528433E-2</v>
      </c>
      <c r="R758" s="313"/>
      <c r="S758" s="256">
        <f t="shared" si="175"/>
        <v>23.409797216496067</v>
      </c>
      <c r="T758" s="256">
        <f t="shared" si="176"/>
        <v>17.756257137381169</v>
      </c>
      <c r="U758" s="364">
        <f t="shared" si="163"/>
        <v>72.699999995862896</v>
      </c>
    </row>
    <row r="759" spans="1:21" ht="11.25" x14ac:dyDescent="0.2">
      <c r="A759" s="234"/>
      <c r="B759" s="417">
        <v>72.799999995857206</v>
      </c>
      <c r="C759" s="130"/>
      <c r="D759" s="328">
        <f t="shared" si="164"/>
        <v>51.477373667451268</v>
      </c>
      <c r="E759" s="328">
        <f t="shared" si="165"/>
        <v>0.26499199996984041</v>
      </c>
      <c r="F759" s="376">
        <f t="shared" si="166"/>
        <v>0.36627784403660441</v>
      </c>
      <c r="G759" s="316">
        <f t="shared" si="167"/>
        <v>0.64292111975050248</v>
      </c>
      <c r="H759" s="316">
        <f t="shared" si="168"/>
        <v>0.35707888024949752</v>
      </c>
      <c r="I759" s="316"/>
      <c r="J759" s="316">
        <f t="shared" si="169"/>
        <v>-0.14849589263790824</v>
      </c>
      <c r="K759" s="316">
        <f t="shared" si="170"/>
        <v>0.44097571361028975</v>
      </c>
      <c r="L759" s="121"/>
      <c r="M759" s="325">
        <f t="shared" si="171"/>
        <v>23.437156598783609</v>
      </c>
      <c r="N759" s="283">
        <f t="shared" si="172"/>
        <v>17.783616519668698</v>
      </c>
      <c r="O759" s="378"/>
      <c r="P759" s="532">
        <f t="shared" si="173"/>
        <v>2.7357338274846654E-2</v>
      </c>
      <c r="Q759" s="520">
        <f t="shared" si="174"/>
        <v>-2.735733827485376E-2</v>
      </c>
      <c r="R759" s="313"/>
      <c r="S759" s="256">
        <f t="shared" si="175"/>
        <v>23.437156598783609</v>
      </c>
      <c r="T759" s="256">
        <f t="shared" si="176"/>
        <v>17.783616519668698</v>
      </c>
      <c r="U759" s="364">
        <f t="shared" si="163"/>
        <v>72.799999995857206</v>
      </c>
    </row>
    <row r="760" spans="1:21" ht="11.25" x14ac:dyDescent="0.2">
      <c r="A760" s="234"/>
      <c r="B760" s="417">
        <v>72.899999995851502</v>
      </c>
      <c r="C760" s="130"/>
      <c r="D760" s="328">
        <f t="shared" si="164"/>
        <v>51.54808434556589</v>
      </c>
      <c r="E760" s="328">
        <f t="shared" si="165"/>
        <v>0.2657204999697575</v>
      </c>
      <c r="F760" s="376">
        <f t="shared" si="166"/>
        <v>0.36648202709014144</v>
      </c>
      <c r="G760" s="316">
        <f t="shared" si="167"/>
        <v>0.64299728926035526</v>
      </c>
      <c r="H760" s="316">
        <f t="shared" si="168"/>
        <v>0.35700271073964474</v>
      </c>
      <c r="I760" s="316"/>
      <c r="J760" s="316">
        <f t="shared" si="169"/>
        <v>-0.14899881636551748</v>
      </c>
      <c r="K760" s="316">
        <f t="shared" si="170"/>
        <v>0.44077728347153011</v>
      </c>
      <c r="L760" s="121"/>
      <c r="M760" s="325">
        <f t="shared" si="171"/>
        <v>23.464513937058456</v>
      </c>
      <c r="N760" s="283">
        <f t="shared" si="172"/>
        <v>17.810973857943551</v>
      </c>
      <c r="O760" s="378"/>
      <c r="P760" s="532">
        <f t="shared" si="173"/>
        <v>2.7355289164411545E-2</v>
      </c>
      <c r="Q760" s="520">
        <f t="shared" si="174"/>
        <v>-2.735528916441865E-2</v>
      </c>
      <c r="R760" s="313"/>
      <c r="S760" s="256">
        <f t="shared" si="175"/>
        <v>23.464513937058456</v>
      </c>
      <c r="T760" s="256">
        <f t="shared" si="176"/>
        <v>17.810973857943551</v>
      </c>
      <c r="U760" s="364">
        <f t="shared" si="163"/>
        <v>72.899999995851502</v>
      </c>
    </row>
    <row r="761" spans="1:21" ht="11.25" x14ac:dyDescent="0.2">
      <c r="A761" s="234"/>
      <c r="B761" s="417">
        <v>72.999999995845798</v>
      </c>
      <c r="C761" s="130"/>
      <c r="D761" s="328">
        <f t="shared" si="164"/>
        <v>51.618795023680505</v>
      </c>
      <c r="E761" s="328">
        <f t="shared" si="165"/>
        <v>0.26644999996967433</v>
      </c>
      <c r="F761" s="376">
        <f t="shared" si="166"/>
        <v>0.36668661937747854</v>
      </c>
      <c r="G761" s="316">
        <f t="shared" si="167"/>
        <v>0.64307360571626138</v>
      </c>
      <c r="H761" s="316">
        <f t="shared" si="168"/>
        <v>0.35692639428373862</v>
      </c>
      <c r="I761" s="316"/>
      <c r="J761" s="316">
        <f t="shared" si="169"/>
        <v>-0.14950133085932654</v>
      </c>
      <c r="K761" s="316">
        <f t="shared" si="170"/>
        <v>0.44057902964790996</v>
      </c>
      <c r="L761" s="121"/>
      <c r="M761" s="325">
        <f t="shared" si="171"/>
        <v>23.491869226222867</v>
      </c>
      <c r="N761" s="283">
        <f t="shared" si="172"/>
        <v>17.83832914710797</v>
      </c>
      <c r="O761" s="378"/>
      <c r="P761" s="532">
        <f t="shared" si="173"/>
        <v>2.7353234967442575E-2</v>
      </c>
      <c r="Q761" s="520">
        <f t="shared" si="174"/>
        <v>-2.7353234967435469E-2</v>
      </c>
      <c r="R761" s="313"/>
      <c r="S761" s="256">
        <f t="shared" si="175"/>
        <v>23.491869226222867</v>
      </c>
      <c r="T761" s="256">
        <f t="shared" si="176"/>
        <v>17.83832914710797</v>
      </c>
      <c r="U761" s="364">
        <f t="shared" si="163"/>
        <v>72.999999995845798</v>
      </c>
    </row>
    <row r="762" spans="1:21" ht="11.25" x14ac:dyDescent="0.2">
      <c r="A762" s="234"/>
      <c r="B762" s="417">
        <v>73.099999995840093</v>
      </c>
      <c r="C762" s="130"/>
      <c r="D762" s="328">
        <f t="shared" si="164"/>
        <v>51.689505701795127</v>
      </c>
      <c r="E762" s="328">
        <f t="shared" si="165"/>
        <v>0.26718049996959109</v>
      </c>
      <c r="F762" s="376">
        <f t="shared" si="166"/>
        <v>0.36689161921913366</v>
      </c>
      <c r="G762" s="316">
        <f t="shared" si="167"/>
        <v>0.64315006845470368</v>
      </c>
      <c r="H762" s="316">
        <f t="shared" si="168"/>
        <v>0.35684993154529632</v>
      </c>
      <c r="I762" s="316"/>
      <c r="J762" s="316">
        <f t="shared" si="169"/>
        <v>-0.15000343779881758</v>
      </c>
      <c r="K762" s="316">
        <f t="shared" si="170"/>
        <v>0.44038095148952977</v>
      </c>
      <c r="L762" s="121"/>
      <c r="M762" s="325">
        <f t="shared" si="171"/>
        <v>23.51922246119031</v>
      </c>
      <c r="N762" s="283">
        <f t="shared" si="172"/>
        <v>17.865682382075406</v>
      </c>
      <c r="O762" s="378"/>
      <c r="P762" s="532">
        <f t="shared" si="173"/>
        <v>2.7351175695073948E-2</v>
      </c>
      <c r="Q762" s="520">
        <f t="shared" si="174"/>
        <v>-2.7351175695073948E-2</v>
      </c>
      <c r="R762" s="313"/>
      <c r="S762" s="256">
        <f t="shared" si="175"/>
        <v>23.51922246119031</v>
      </c>
      <c r="T762" s="256">
        <f t="shared" si="176"/>
        <v>17.865682382075406</v>
      </c>
      <c r="U762" s="364">
        <f t="shared" si="163"/>
        <v>73.099999995840093</v>
      </c>
    </row>
    <row r="763" spans="1:21" ht="11.25" x14ac:dyDescent="0.2">
      <c r="A763" s="234"/>
      <c r="B763" s="417">
        <v>73.199999995834403</v>
      </c>
      <c r="C763" s="130"/>
      <c r="D763" s="328">
        <f t="shared" si="164"/>
        <v>51.760216379909764</v>
      </c>
      <c r="E763" s="328">
        <f t="shared" si="165"/>
        <v>0.26791199996950787</v>
      </c>
      <c r="F763" s="376">
        <f t="shared" si="166"/>
        <v>0.36709702494480223</v>
      </c>
      <c r="G763" s="316">
        <f t="shared" si="167"/>
        <v>0.64322667681567558</v>
      </c>
      <c r="H763" s="316">
        <f t="shared" si="168"/>
        <v>0.35677332318432442</v>
      </c>
      <c r="I763" s="316"/>
      <c r="J763" s="316">
        <f t="shared" si="169"/>
        <v>-0.15050513885429539</v>
      </c>
      <c r="K763" s="316">
        <f t="shared" si="170"/>
        <v>0.44018304835008926</v>
      </c>
      <c r="L763" s="121"/>
      <c r="M763" s="325">
        <f t="shared" si="171"/>
        <v>23.546573636885384</v>
      </c>
      <c r="N763" s="283">
        <f t="shared" si="172"/>
        <v>17.89303355777048</v>
      </c>
      <c r="O763" s="378"/>
      <c r="P763" s="532">
        <f t="shared" si="173"/>
        <v>2.7349111358340394E-2</v>
      </c>
      <c r="Q763" s="520">
        <f t="shared" si="174"/>
        <v>-2.73491113583475E-2</v>
      </c>
      <c r="R763" s="313"/>
      <c r="S763" s="256">
        <f t="shared" si="175"/>
        <v>23.546573636885384</v>
      </c>
      <c r="T763" s="256">
        <f t="shared" si="176"/>
        <v>17.89303355777048</v>
      </c>
      <c r="U763" s="364">
        <f t="shared" si="163"/>
        <v>73.199999995834403</v>
      </c>
    </row>
    <row r="764" spans="1:21" ht="11.25" x14ac:dyDescent="0.2">
      <c r="A764" s="234"/>
      <c r="B764" s="417">
        <v>73.299999995828699</v>
      </c>
      <c r="C764" s="130"/>
      <c r="D764" s="328">
        <f t="shared" si="164"/>
        <v>51.830927058024379</v>
      </c>
      <c r="E764" s="328">
        <f t="shared" si="165"/>
        <v>0.26864449996942441</v>
      </c>
      <c r="F764" s="376">
        <f t="shared" si="166"/>
        <v>0.36730283489329457</v>
      </c>
      <c r="G764" s="316">
        <f t="shared" si="167"/>
        <v>0.6433034301426569</v>
      </c>
      <c r="H764" s="316">
        <f t="shared" si="168"/>
        <v>0.3566965698573431</v>
      </c>
      <c r="I764" s="316"/>
      <c r="J764" s="316">
        <f t="shared" si="169"/>
        <v>-0.15100643568694921</v>
      </c>
      <c r="K764" s="316">
        <f t="shared" si="170"/>
        <v>0.43998531958686349</v>
      </c>
      <c r="L764" s="121"/>
      <c r="M764" s="325">
        <f t="shared" si="171"/>
        <v>23.573922748243724</v>
      </c>
      <c r="N764" s="283">
        <f t="shared" si="172"/>
        <v>17.920382669128827</v>
      </c>
      <c r="O764" s="378"/>
      <c r="P764" s="532">
        <f t="shared" si="173"/>
        <v>2.7347041968198482E-2</v>
      </c>
      <c r="Q764" s="520">
        <f t="shared" si="174"/>
        <v>-2.7347041968198482E-2</v>
      </c>
      <c r="R764" s="313"/>
      <c r="S764" s="256">
        <f t="shared" si="175"/>
        <v>23.573922748243724</v>
      </c>
      <c r="T764" s="256">
        <f t="shared" si="176"/>
        <v>17.920382669128827</v>
      </c>
      <c r="U764" s="364">
        <f t="shared" si="163"/>
        <v>73.299999995828699</v>
      </c>
    </row>
    <row r="765" spans="1:21" ht="11.25" x14ac:dyDescent="0.2">
      <c r="A765" s="234"/>
      <c r="B765" s="417">
        <v>73.399999995822995</v>
      </c>
      <c r="C765" s="130"/>
      <c r="D765" s="328">
        <f t="shared" si="164"/>
        <v>51.901637736139001</v>
      </c>
      <c r="E765" s="328">
        <f t="shared" si="165"/>
        <v>0.26937799996934081</v>
      </c>
      <c r="F765" s="376">
        <f t="shared" si="166"/>
        <v>0.36750904741247364</v>
      </c>
      <c r="G765" s="316">
        <f t="shared" si="167"/>
        <v>0.6433803277825908</v>
      </c>
      <c r="H765" s="316">
        <f t="shared" si="168"/>
        <v>0.3566196722174092</v>
      </c>
      <c r="I765" s="316"/>
      <c r="J765" s="316">
        <f t="shared" si="169"/>
        <v>-0.15150732994891641</v>
      </c>
      <c r="K765" s="316">
        <f t="shared" si="170"/>
        <v>0.43978776456067803</v>
      </c>
      <c r="L765" s="121"/>
      <c r="M765" s="325">
        <f t="shared" si="171"/>
        <v>23.601269790211923</v>
      </c>
      <c r="N765" s="283">
        <f t="shared" si="172"/>
        <v>17.947729711097026</v>
      </c>
      <c r="O765" s="378"/>
      <c r="P765" s="532">
        <f t="shared" si="173"/>
        <v>2.7344967535604781E-2</v>
      </c>
      <c r="Q765" s="520">
        <f t="shared" si="174"/>
        <v>-2.7344967535597675E-2</v>
      </c>
      <c r="R765" s="313"/>
      <c r="S765" s="256">
        <f t="shared" si="175"/>
        <v>23.601269790211923</v>
      </c>
      <c r="T765" s="256">
        <f t="shared" si="176"/>
        <v>17.947729711097026</v>
      </c>
      <c r="U765" s="364">
        <f t="shared" si="163"/>
        <v>73.399999995822995</v>
      </c>
    </row>
    <row r="766" spans="1:21" ht="11.25" x14ac:dyDescent="0.2">
      <c r="A766" s="234"/>
      <c r="B766" s="417">
        <v>73.499999995817305</v>
      </c>
      <c r="C766" s="130"/>
      <c r="D766" s="328">
        <f t="shared" si="164"/>
        <v>51.972348414253638</v>
      </c>
      <c r="E766" s="328">
        <f t="shared" si="165"/>
        <v>0.27011249996925718</v>
      </c>
      <c r="F766" s="376">
        <f t="shared" si="166"/>
        <v>0.36771566085919405</v>
      </c>
      <c r="G766" s="316">
        <f t="shared" si="167"/>
        <v>0.64345736908586049</v>
      </c>
      <c r="H766" s="316">
        <f t="shared" si="168"/>
        <v>0.35654263091413951</v>
      </c>
      <c r="I766" s="316"/>
      <c r="J766" s="316">
        <f t="shared" si="169"/>
        <v>-0.15200782328334228</v>
      </c>
      <c r="K766" s="316">
        <f t="shared" si="170"/>
        <v>0.4395903826358859</v>
      </c>
      <c r="L766" s="121"/>
      <c r="M766" s="325">
        <f t="shared" si="171"/>
        <v>23.628614757747528</v>
      </c>
      <c r="N766" s="283">
        <f t="shared" si="172"/>
        <v>17.975074678632623</v>
      </c>
      <c r="O766" s="378"/>
      <c r="P766" s="532">
        <f t="shared" si="173"/>
        <v>2.734288807137375E-2</v>
      </c>
      <c r="Q766" s="520">
        <f t="shared" si="174"/>
        <v>-2.734288807137375E-2</v>
      </c>
      <c r="R766" s="313"/>
      <c r="S766" s="256">
        <f t="shared" si="175"/>
        <v>23.628614757747528</v>
      </c>
      <c r="T766" s="256">
        <f t="shared" si="176"/>
        <v>17.975074678632623</v>
      </c>
      <c r="U766" s="364">
        <f t="shared" si="163"/>
        <v>73.499999995817305</v>
      </c>
    </row>
    <row r="767" spans="1:21" ht="11.25" x14ac:dyDescent="0.2">
      <c r="A767" s="234"/>
      <c r="B767" s="417">
        <v>73.599999995811601</v>
      </c>
      <c r="C767" s="130"/>
      <c r="D767" s="328">
        <f t="shared" si="164"/>
        <v>52.043059092368253</v>
      </c>
      <c r="E767" s="328">
        <f t="shared" si="165"/>
        <v>0.27084799996917341</v>
      </c>
      <c r="F767" s="376">
        <f t="shared" si="166"/>
        <v>0.36792267359924019</v>
      </c>
      <c r="G767" s="316">
        <f t="shared" si="167"/>
        <v>0.6435345534062662</v>
      </c>
      <c r="H767" s="316">
        <f t="shared" si="168"/>
        <v>0.3564654465937338</v>
      </c>
      <c r="I767" s="316"/>
      <c r="J767" s="316">
        <f t="shared" si="169"/>
        <v>-0.1525079173244423</v>
      </c>
      <c r="K767" s="316">
        <f t="shared" si="170"/>
        <v>0.43939317318034321</v>
      </c>
      <c r="L767" s="121"/>
      <c r="M767" s="325">
        <f t="shared" si="171"/>
        <v>23.655957645818901</v>
      </c>
      <c r="N767" s="283">
        <f t="shared" si="172"/>
        <v>18.002417566703997</v>
      </c>
      <c r="O767" s="378"/>
      <c r="P767" s="532">
        <f t="shared" si="173"/>
        <v>2.7340803586312745E-2</v>
      </c>
      <c r="Q767" s="520">
        <f t="shared" si="174"/>
        <v>-2.7340803586312745E-2</v>
      </c>
      <c r="R767" s="313"/>
      <c r="S767" s="256">
        <f t="shared" si="175"/>
        <v>23.655957645818901</v>
      </c>
      <c r="T767" s="256">
        <f t="shared" si="176"/>
        <v>18.002417566703997</v>
      </c>
      <c r="U767" s="364">
        <f t="shared" si="163"/>
        <v>73.599999995811601</v>
      </c>
    </row>
    <row r="768" spans="1:21" ht="11.25" x14ac:dyDescent="0.2">
      <c r="A768" s="234"/>
      <c r="B768" s="417">
        <v>73.699999995805896</v>
      </c>
      <c r="C768" s="130"/>
      <c r="D768" s="328">
        <f t="shared" si="164"/>
        <v>52.113769770482875</v>
      </c>
      <c r="E768" s="328">
        <f t="shared" si="165"/>
        <v>0.27158449996908945</v>
      </c>
      <c r="F768" s="376">
        <f t="shared" si="166"/>
        <v>0.36813008400726588</v>
      </c>
      <c r="G768" s="316">
        <f t="shared" si="167"/>
        <v>0.6436118801010019</v>
      </c>
      <c r="H768" s="316">
        <f t="shared" si="168"/>
        <v>0.3563881198989981</v>
      </c>
      <c r="I768" s="316"/>
      <c r="J768" s="316">
        <f t="shared" si="169"/>
        <v>-0.15300761369756288</v>
      </c>
      <c r="K768" s="316">
        <f t="shared" si="170"/>
        <v>0.43919613556538567</v>
      </c>
      <c r="L768" s="121"/>
      <c r="M768" s="325">
        <f t="shared" si="171"/>
        <v>23.683298449405214</v>
      </c>
      <c r="N768" s="283">
        <f t="shared" si="172"/>
        <v>18.02975837029031</v>
      </c>
      <c r="O768" s="378"/>
      <c r="P768" s="532">
        <f t="shared" si="173"/>
        <v>2.7338714091158067E-2</v>
      </c>
      <c r="Q768" s="520">
        <f t="shared" si="174"/>
        <v>-2.7338714091158067E-2</v>
      </c>
      <c r="R768" s="313"/>
      <c r="S768" s="256">
        <f t="shared" si="175"/>
        <v>23.683298449405214</v>
      </c>
      <c r="T768" s="256">
        <f t="shared" si="176"/>
        <v>18.02975837029031</v>
      </c>
      <c r="U768" s="364">
        <f t="shared" si="163"/>
        <v>73.699999995805896</v>
      </c>
    </row>
    <row r="769" spans="1:21" ht="11.25" x14ac:dyDescent="0.2">
      <c r="A769" s="234"/>
      <c r="B769" s="417">
        <v>73.799999995800206</v>
      </c>
      <c r="C769" s="130"/>
      <c r="D769" s="328">
        <f t="shared" si="164"/>
        <v>52.184480448597512</v>
      </c>
      <c r="E769" s="328">
        <f t="shared" si="165"/>
        <v>0.27232199996900552</v>
      </c>
      <c r="F769" s="376">
        <f t="shared" si="166"/>
        <v>0.36833789046673487</v>
      </c>
      <c r="G769" s="316">
        <f t="shared" si="167"/>
        <v>0.64368934853063342</v>
      </c>
      <c r="H769" s="316">
        <f t="shared" si="168"/>
        <v>0.35631065146936658</v>
      </c>
      <c r="I769" s="316"/>
      <c r="J769" s="316">
        <f t="shared" si="169"/>
        <v>-0.15350691401924027</v>
      </c>
      <c r="K769" s="316">
        <f t="shared" si="170"/>
        <v>0.43899926916580578</v>
      </c>
      <c r="L769" s="121"/>
      <c r="M769" s="325">
        <f t="shared" si="171"/>
        <v>23.710637163496372</v>
      </c>
      <c r="N769" s="283">
        <f t="shared" si="172"/>
        <v>18.057097084381468</v>
      </c>
      <c r="O769" s="378"/>
      <c r="P769" s="532">
        <f t="shared" si="173"/>
        <v>2.7336619596511014E-2</v>
      </c>
      <c r="Q769" s="520">
        <f t="shared" si="174"/>
        <v>-2.7336619596511014E-2</v>
      </c>
      <c r="R769" s="313"/>
      <c r="S769" s="256">
        <f t="shared" si="175"/>
        <v>23.710637163496372</v>
      </c>
      <c r="T769" s="256">
        <f t="shared" si="176"/>
        <v>18.057097084381468</v>
      </c>
      <c r="U769" s="364">
        <f t="shared" si="163"/>
        <v>73.799999995800206</v>
      </c>
    </row>
    <row r="770" spans="1:21" ht="11.25" x14ac:dyDescent="0.2">
      <c r="A770" s="234"/>
      <c r="B770" s="417">
        <v>73.899999995794502</v>
      </c>
      <c r="C770" s="130"/>
      <c r="D770" s="328">
        <f t="shared" si="164"/>
        <v>52.255191126712127</v>
      </c>
      <c r="E770" s="328">
        <f t="shared" si="165"/>
        <v>0.2730604999689214</v>
      </c>
      <c r="F770" s="376">
        <f t="shared" si="166"/>
        <v>0.3685460913698605</v>
      </c>
      <c r="G770" s="316">
        <f t="shared" si="167"/>
        <v>0.64376695805907513</v>
      </c>
      <c r="H770" s="316">
        <f t="shared" si="168"/>
        <v>0.35623304194092487</v>
      </c>
      <c r="I770" s="316"/>
      <c r="J770" s="316">
        <f t="shared" si="169"/>
        <v>-0.15400581989726081</v>
      </c>
      <c r="K770" s="316">
        <f t="shared" si="170"/>
        <v>0.43880257335982925</v>
      </c>
      <c r="L770" s="121"/>
      <c r="M770" s="325">
        <f t="shared" si="171"/>
        <v>23.737973783092883</v>
      </c>
      <c r="N770" s="283">
        <f t="shared" si="172"/>
        <v>18.084433703977979</v>
      </c>
      <c r="O770" s="378"/>
      <c r="P770" s="532">
        <f t="shared" si="173"/>
        <v>2.7334520113001304E-2</v>
      </c>
      <c r="Q770" s="520">
        <f t="shared" si="174"/>
        <v>-2.7334520113001304E-2</v>
      </c>
      <c r="R770" s="313"/>
      <c r="S770" s="256">
        <f t="shared" si="175"/>
        <v>23.737973783092883</v>
      </c>
      <c r="T770" s="256">
        <f t="shared" si="176"/>
        <v>18.084433703977979</v>
      </c>
      <c r="U770" s="364">
        <f t="shared" si="163"/>
        <v>73.899999995794502</v>
      </c>
    </row>
    <row r="771" spans="1:21" ht="11.25" x14ac:dyDescent="0.2">
      <c r="A771" s="234"/>
      <c r="B771" s="417">
        <v>73.999999995788798</v>
      </c>
      <c r="C771" s="130"/>
      <c r="D771" s="328">
        <f t="shared" si="164"/>
        <v>52.325901804826749</v>
      </c>
      <c r="E771" s="328">
        <f t="shared" si="165"/>
        <v>0.27379999996883714</v>
      </c>
      <c r="F771" s="376">
        <f t="shared" si="166"/>
        <v>0.36875468511754678</v>
      </c>
      <c r="G771" s="316">
        <f t="shared" si="167"/>
        <v>0.64384470805356808</v>
      </c>
      <c r="H771" s="316">
        <f t="shared" si="168"/>
        <v>0.35615529194643192</v>
      </c>
      <c r="I771" s="316"/>
      <c r="J771" s="316">
        <f t="shared" si="169"/>
        <v>-0.15450433293072069</v>
      </c>
      <c r="K771" s="316">
        <f t="shared" si="170"/>
        <v>0.4386060475290921</v>
      </c>
      <c r="L771" s="121"/>
      <c r="M771" s="325">
        <f t="shared" si="171"/>
        <v>23.765308303205884</v>
      </c>
      <c r="N771" s="283">
        <f t="shared" si="172"/>
        <v>18.11176822409098</v>
      </c>
      <c r="O771" s="378"/>
      <c r="P771" s="532">
        <f t="shared" si="173"/>
        <v>2.733241565114497E-2</v>
      </c>
      <c r="Q771" s="520">
        <f t="shared" si="174"/>
        <v>-2.733241565114497E-2</v>
      </c>
      <c r="R771" s="313"/>
      <c r="S771" s="256">
        <f t="shared" si="175"/>
        <v>23.765308303205884</v>
      </c>
      <c r="T771" s="256">
        <f t="shared" si="176"/>
        <v>18.11176822409098</v>
      </c>
      <c r="U771" s="364">
        <f t="shared" si="163"/>
        <v>73.999999995788798</v>
      </c>
    </row>
    <row r="772" spans="1:21" ht="11.25" x14ac:dyDescent="0.2">
      <c r="A772" s="234"/>
      <c r="B772" s="417">
        <v>74.099999995783094</v>
      </c>
      <c r="C772" s="130"/>
      <c r="D772" s="328">
        <f t="shared" si="164"/>
        <v>52.396612482941372</v>
      </c>
      <c r="E772" s="328">
        <f t="shared" si="165"/>
        <v>0.27454049996875274</v>
      </c>
      <c r="F772" s="376">
        <f t="shared" si="166"/>
        <v>0.36896367011932979</v>
      </c>
      <c r="G772" s="316">
        <f t="shared" si="167"/>
        <v>0.64392259788465767</v>
      </c>
      <c r="H772" s="316">
        <f t="shared" si="168"/>
        <v>0.35607740211534233</v>
      </c>
      <c r="I772" s="316"/>
      <c r="J772" s="316">
        <f t="shared" si="169"/>
        <v>-0.15500245471008395</v>
      </c>
      <c r="K772" s="316">
        <f t="shared" si="170"/>
        <v>0.43840969105861777</v>
      </c>
      <c r="L772" s="121"/>
      <c r="M772" s="325">
        <f t="shared" si="171"/>
        <v>23.792640718857029</v>
      </c>
      <c r="N772" s="283">
        <f t="shared" si="172"/>
        <v>18.139100639742125</v>
      </c>
      <c r="O772" s="378"/>
      <c r="P772" s="532">
        <f t="shared" si="173"/>
        <v>2.7330306221401202E-2</v>
      </c>
      <c r="Q772" s="520">
        <f t="shared" si="174"/>
        <v>-2.7330306221401202E-2</v>
      </c>
      <c r="R772" s="313"/>
      <c r="S772" s="256">
        <f t="shared" si="175"/>
        <v>23.792640718857029</v>
      </c>
      <c r="T772" s="256">
        <f t="shared" si="176"/>
        <v>18.139100639742125</v>
      </c>
      <c r="U772" s="364">
        <f t="shared" si="163"/>
        <v>74.099999995783094</v>
      </c>
    </row>
    <row r="773" spans="1:21" ht="11.25" x14ac:dyDescent="0.2">
      <c r="A773" s="234"/>
      <c r="B773" s="417">
        <v>74.199999995777404</v>
      </c>
      <c r="C773" s="130"/>
      <c r="D773" s="328">
        <f t="shared" si="164"/>
        <v>52.467323161056001</v>
      </c>
      <c r="E773" s="328">
        <f t="shared" si="165"/>
        <v>0.27528199996866831</v>
      </c>
      <c r="F773" s="376">
        <f t="shared" si="166"/>
        <v>0.36917304479331986</v>
      </c>
      <c r="G773" s="316">
        <f t="shared" si="167"/>
        <v>0.64400062692617166</v>
      </c>
      <c r="H773" s="316">
        <f t="shared" si="168"/>
        <v>0.35599937307382834</v>
      </c>
      <c r="I773" s="316"/>
      <c r="J773" s="316">
        <f t="shared" si="169"/>
        <v>-0.15550018681724015</v>
      </c>
      <c r="K773" s="316">
        <f t="shared" si="170"/>
        <v>0.43821350333679487</v>
      </c>
      <c r="L773" s="121"/>
      <c r="M773" s="325">
        <f t="shared" si="171"/>
        <v>23.819971025078431</v>
      </c>
      <c r="N773" s="283">
        <f t="shared" si="172"/>
        <v>18.166430945963526</v>
      </c>
      <c r="O773" s="378"/>
      <c r="P773" s="532">
        <f t="shared" si="173"/>
        <v>2.7328191834165239E-2</v>
      </c>
      <c r="Q773" s="520">
        <f t="shared" si="174"/>
        <v>-2.7328191834158133E-2</v>
      </c>
      <c r="R773" s="313"/>
      <c r="S773" s="256">
        <f t="shared" si="175"/>
        <v>23.819971025078431</v>
      </c>
      <c r="T773" s="256">
        <f t="shared" si="176"/>
        <v>18.166430945963526</v>
      </c>
      <c r="U773" s="364">
        <f t="shared" si="163"/>
        <v>74.199999995777404</v>
      </c>
    </row>
    <row r="774" spans="1:21" ht="11.25" x14ac:dyDescent="0.2">
      <c r="A774" s="234"/>
      <c r="B774" s="417">
        <v>74.299999995771699</v>
      </c>
      <c r="C774" s="130"/>
      <c r="D774" s="328">
        <f t="shared" si="164"/>
        <v>52.538033839170623</v>
      </c>
      <c r="E774" s="328">
        <f t="shared" si="165"/>
        <v>0.27602449996858375</v>
      </c>
      <c r="F774" s="376">
        <f t="shared" si="166"/>
        <v>0.36938280756614328</v>
      </c>
      <c r="G774" s="316">
        <f t="shared" si="167"/>
        <v>0.64407879455519845</v>
      </c>
      <c r="H774" s="316">
        <f t="shared" si="168"/>
        <v>0.35592120544480155</v>
      </c>
      <c r="I774" s="316"/>
      <c r="J774" s="316">
        <f t="shared" si="169"/>
        <v>-0.155997530825563</v>
      </c>
      <c r="K774" s="316">
        <f t="shared" si="170"/>
        <v>0.43801748375535449</v>
      </c>
      <c r="L774" s="121"/>
      <c r="M774" s="325">
        <f t="shared" si="171"/>
        <v>23.847299216912596</v>
      </c>
      <c r="N774" s="283">
        <f t="shared" si="172"/>
        <v>18.193759137797684</v>
      </c>
      <c r="O774" s="378"/>
      <c r="P774" s="532">
        <f t="shared" si="173"/>
        <v>2.7326072499789689E-2</v>
      </c>
      <c r="Q774" s="520">
        <f t="shared" si="174"/>
        <v>-2.7326072499789689E-2</v>
      </c>
      <c r="R774" s="313"/>
      <c r="S774" s="256">
        <f t="shared" si="175"/>
        <v>23.847299216912596</v>
      </c>
      <c r="T774" s="256">
        <f t="shared" si="176"/>
        <v>18.193759137797684</v>
      </c>
      <c r="U774" s="364">
        <f t="shared" si="163"/>
        <v>74.299999995771699</v>
      </c>
    </row>
    <row r="775" spans="1:21" ht="11.25" x14ac:dyDescent="0.2">
      <c r="A775" s="234"/>
      <c r="B775" s="417">
        <v>74.399999995765995</v>
      </c>
      <c r="C775" s="130"/>
      <c r="D775" s="328">
        <f t="shared" si="164"/>
        <v>52.608744517285245</v>
      </c>
      <c r="E775" s="328">
        <f t="shared" si="165"/>
        <v>0.27676799996849905</v>
      </c>
      <c r="F775" s="376">
        <f t="shared" si="166"/>
        <v>0.36959295687288546</v>
      </c>
      <c r="G775" s="316">
        <f t="shared" si="167"/>
        <v>0.64415710015206562</v>
      </c>
      <c r="H775" s="316">
        <f t="shared" si="168"/>
        <v>0.35584289984793438</v>
      </c>
      <c r="I775" s="316"/>
      <c r="J775" s="316">
        <f t="shared" si="169"/>
        <v>-0.15649448829996698</v>
      </c>
      <c r="K775" s="316">
        <f t="shared" si="170"/>
        <v>0.43782163170934807</v>
      </c>
      <c r="L775" s="121"/>
      <c r="M775" s="325">
        <f t="shared" si="171"/>
        <v>23.874625289412386</v>
      </c>
      <c r="N775" s="283">
        <f t="shared" si="172"/>
        <v>18.221085210297474</v>
      </c>
      <c r="O775" s="378"/>
      <c r="P775" s="532">
        <f t="shared" si="173"/>
        <v>2.7323948228549E-2</v>
      </c>
      <c r="Q775" s="520">
        <f t="shared" si="174"/>
        <v>-2.7323948228556105E-2</v>
      </c>
      <c r="R775" s="313"/>
      <c r="S775" s="256">
        <f t="shared" si="175"/>
        <v>23.874625289412386</v>
      </c>
      <c r="T775" s="256">
        <f t="shared" si="176"/>
        <v>18.221085210297474</v>
      </c>
      <c r="U775" s="364">
        <f t="shared" si="163"/>
        <v>74.399999995765995</v>
      </c>
    </row>
    <row r="776" spans="1:21" ht="11.25" x14ac:dyDescent="0.2">
      <c r="A776" s="234"/>
      <c r="B776" s="417">
        <v>74.499999995760305</v>
      </c>
      <c r="C776" s="130"/>
      <c r="D776" s="328">
        <f t="shared" si="164"/>
        <v>52.679455195399875</v>
      </c>
      <c r="E776" s="328">
        <f t="shared" si="165"/>
        <v>0.27751249996841426</v>
      </c>
      <c r="F776" s="376">
        <f t="shared" si="166"/>
        <v>0.36980349115703381</v>
      </c>
      <c r="G776" s="316">
        <f t="shared" si="167"/>
        <v>0.64423554310031805</v>
      </c>
      <c r="H776" s="316">
        <f t="shared" si="168"/>
        <v>0.35576445689968195</v>
      </c>
      <c r="I776" s="316"/>
      <c r="J776" s="316">
        <f t="shared" si="169"/>
        <v>-0.1569910607969649</v>
      </c>
      <c r="K776" s="316">
        <f t="shared" si="170"/>
        <v>0.43762594659712517</v>
      </c>
      <c r="L776" s="121"/>
      <c r="M776" s="325">
        <f t="shared" si="171"/>
        <v>23.901949237640935</v>
      </c>
      <c r="N776" s="283">
        <f t="shared" si="172"/>
        <v>18.24840915852603</v>
      </c>
      <c r="O776" s="378"/>
      <c r="P776" s="532">
        <f t="shared" si="173"/>
        <v>2.7321819030618144E-2</v>
      </c>
      <c r="Q776" s="520">
        <f t="shared" si="174"/>
        <v>-2.7321819030618144E-2</v>
      </c>
      <c r="R776" s="313"/>
      <c r="S776" s="256">
        <f t="shared" si="175"/>
        <v>23.901949237640935</v>
      </c>
      <c r="T776" s="256">
        <f t="shared" si="176"/>
        <v>18.24840915852603</v>
      </c>
      <c r="U776" s="364">
        <f t="shared" si="163"/>
        <v>74.499999995760305</v>
      </c>
    </row>
    <row r="777" spans="1:21" ht="11.25" x14ac:dyDescent="0.2">
      <c r="A777" s="234"/>
      <c r="B777" s="417">
        <v>74.599999995754601</v>
      </c>
      <c r="C777" s="130"/>
      <c r="D777" s="328">
        <f t="shared" si="164"/>
        <v>52.750165873514497</v>
      </c>
      <c r="E777" s="328">
        <f t="shared" si="165"/>
        <v>0.27825799996832928</v>
      </c>
      <c r="F777" s="376">
        <f t="shared" si="166"/>
        <v>0.37001440887042181</v>
      </c>
      <c r="G777" s="316">
        <f t="shared" si="167"/>
        <v>0.64431412278669675</v>
      </c>
      <c r="H777" s="316">
        <f t="shared" si="168"/>
        <v>0.35568587721330325</v>
      </c>
      <c r="I777" s="316"/>
      <c r="J777" s="316">
        <f t="shared" si="169"/>
        <v>-0.15748724986472318</v>
      </c>
      <c r="K777" s="316">
        <f t="shared" si="170"/>
        <v>0.43743042782031177</v>
      </c>
      <c r="L777" s="121"/>
      <c r="M777" s="325">
        <f t="shared" si="171"/>
        <v>23.929271056671553</v>
      </c>
      <c r="N777" s="283">
        <f t="shared" si="172"/>
        <v>18.275730977556648</v>
      </c>
      <c r="O777" s="378"/>
      <c r="P777" s="532">
        <f t="shared" si="173"/>
        <v>2.7319684916214726E-2</v>
      </c>
      <c r="Q777" s="520">
        <f t="shared" si="174"/>
        <v>-2.7319684916207621E-2</v>
      </c>
      <c r="R777" s="313"/>
      <c r="S777" s="256">
        <f t="shared" si="175"/>
        <v>23.929271056671553</v>
      </c>
      <c r="T777" s="256">
        <f t="shared" si="176"/>
        <v>18.275730977556648</v>
      </c>
      <c r="U777" s="364">
        <f t="shared" si="163"/>
        <v>74.599999995754601</v>
      </c>
    </row>
    <row r="778" spans="1:21" ht="11.25" x14ac:dyDescent="0.2">
      <c r="A778" s="234"/>
      <c r="B778" s="417">
        <v>74.699999995748897</v>
      </c>
      <c r="C778" s="130"/>
      <c r="D778" s="328">
        <f t="shared" si="164"/>
        <v>52.820876551629119</v>
      </c>
      <c r="E778" s="328">
        <f t="shared" si="165"/>
        <v>0.27900449996824428</v>
      </c>
      <c r="F778" s="376">
        <f t="shared" si="166"/>
        <v>0.37022570847317327</v>
      </c>
      <c r="G778" s="316">
        <f t="shared" si="167"/>
        <v>0.6443928386011184</v>
      </c>
      <c r="H778" s="316">
        <f t="shared" si="168"/>
        <v>0.3556071613988816</v>
      </c>
      <c r="I778" s="316"/>
      <c r="J778" s="316">
        <f t="shared" si="169"/>
        <v>-0.15798305704311788</v>
      </c>
      <c r="K778" s="316">
        <f t="shared" si="170"/>
        <v>0.43723507478378865</v>
      </c>
      <c r="L778" s="121"/>
      <c r="M778" s="325">
        <f t="shared" si="171"/>
        <v>23.956590741587767</v>
      </c>
      <c r="N778" s="283">
        <f t="shared" si="172"/>
        <v>18.303050662472856</v>
      </c>
      <c r="O778" s="378"/>
      <c r="P778" s="532">
        <f t="shared" si="173"/>
        <v>2.7317545895392925E-2</v>
      </c>
      <c r="Q778" s="520">
        <f t="shared" si="174"/>
        <v>-2.7317545895400031E-2</v>
      </c>
      <c r="R778" s="313"/>
      <c r="S778" s="256">
        <f t="shared" si="175"/>
        <v>23.956590741587767</v>
      </c>
      <c r="T778" s="256">
        <f t="shared" si="176"/>
        <v>18.303050662472856</v>
      </c>
      <c r="U778" s="364">
        <f t="shared" si="163"/>
        <v>74.699999995748897</v>
      </c>
    </row>
    <row r="779" spans="1:21" ht="11.25" x14ac:dyDescent="0.2">
      <c r="A779" s="234"/>
      <c r="B779" s="417">
        <v>74.799999995743207</v>
      </c>
      <c r="C779" s="130"/>
      <c r="D779" s="328">
        <f t="shared" si="164"/>
        <v>52.891587229743749</v>
      </c>
      <c r="E779" s="328">
        <f t="shared" si="165"/>
        <v>0.27975199996815919</v>
      </c>
      <c r="F779" s="376">
        <f t="shared" si="166"/>
        <v>0.3704373884336461</v>
      </c>
      <c r="G779" s="316">
        <f t="shared" si="167"/>
        <v>0.64447168993665316</v>
      </c>
      <c r="H779" s="316">
        <f t="shared" si="168"/>
        <v>0.35552831006334684</v>
      </c>
      <c r="I779" s="316"/>
      <c r="J779" s="316">
        <f t="shared" si="169"/>
        <v>-0.15847848386379143</v>
      </c>
      <c r="K779" s="316">
        <f t="shared" si="170"/>
        <v>0.43703988689566931</v>
      </c>
      <c r="L779" s="121"/>
      <c r="M779" s="325">
        <f t="shared" si="171"/>
        <v>23.98390828748316</v>
      </c>
      <c r="N779" s="283">
        <f t="shared" si="172"/>
        <v>18.330368208368256</v>
      </c>
      <c r="O779" s="378"/>
      <c r="P779" s="532">
        <f t="shared" si="173"/>
        <v>2.7315401978221132E-2</v>
      </c>
      <c r="Q779" s="520">
        <f t="shared" si="174"/>
        <v>-2.7315401978214027E-2</v>
      </c>
      <c r="R779" s="313"/>
      <c r="S779" s="256">
        <f t="shared" si="175"/>
        <v>23.98390828748316</v>
      </c>
      <c r="T779" s="256">
        <f t="shared" si="176"/>
        <v>18.330368208368256</v>
      </c>
      <c r="U779" s="364">
        <f t="shared" si="163"/>
        <v>74.799999995743207</v>
      </c>
    </row>
    <row r="780" spans="1:21" ht="11.25" x14ac:dyDescent="0.2">
      <c r="A780" s="234"/>
      <c r="B780" s="417">
        <v>74.899999995737502</v>
      </c>
      <c r="C780" s="130"/>
      <c r="D780" s="328">
        <f t="shared" si="164"/>
        <v>52.962297907858371</v>
      </c>
      <c r="E780" s="328">
        <f t="shared" si="165"/>
        <v>0.28050049996807386</v>
      </c>
      <c r="F780" s="376">
        <f t="shared" si="166"/>
        <v>0.37064944722837817</v>
      </c>
      <c r="G780" s="316">
        <f t="shared" si="167"/>
        <v>0.64455067618950534</v>
      </c>
      <c r="H780" s="316">
        <f t="shared" si="168"/>
        <v>0.35544932381049466</v>
      </c>
      <c r="I780" s="316"/>
      <c r="J780" s="316">
        <f t="shared" si="169"/>
        <v>-0.15897353185020552</v>
      </c>
      <c r="K780" s="316">
        <f t="shared" si="170"/>
        <v>0.43684486356727942</v>
      </c>
      <c r="L780" s="121"/>
      <c r="M780" s="325">
        <f t="shared" si="171"/>
        <v>24.011223689461382</v>
      </c>
      <c r="N780" s="283">
        <f t="shared" si="172"/>
        <v>18.35768361034647</v>
      </c>
      <c r="O780" s="378"/>
      <c r="P780" s="532">
        <f t="shared" si="173"/>
        <v>2.7313253174604313E-2</v>
      </c>
      <c r="Q780" s="520">
        <f t="shared" si="174"/>
        <v>-2.7313253174611418E-2</v>
      </c>
      <c r="R780" s="313"/>
      <c r="S780" s="256">
        <f t="shared" si="175"/>
        <v>24.011223689461382</v>
      </c>
      <c r="T780" s="256">
        <f t="shared" si="176"/>
        <v>18.35768361034647</v>
      </c>
      <c r="U780" s="364">
        <f t="shared" si="163"/>
        <v>74.899999995737502</v>
      </c>
    </row>
    <row r="781" spans="1:21" ht="11.25" x14ac:dyDescent="0.2">
      <c r="A781" s="234"/>
      <c r="B781" s="417">
        <v>74.999999995731798</v>
      </c>
      <c r="C781" s="130"/>
      <c r="D781" s="328">
        <f t="shared" si="164"/>
        <v>53.033008585972993</v>
      </c>
      <c r="E781" s="328">
        <f t="shared" si="165"/>
        <v>0.2812499999679885</v>
      </c>
      <c r="F781" s="376">
        <f t="shared" si="166"/>
        <v>0.37086188334203252</v>
      </c>
      <c r="G781" s="316">
        <f t="shared" si="167"/>
        <v>0.64462979675899135</v>
      </c>
      <c r="H781" s="316">
        <f t="shared" si="168"/>
        <v>0.35537020324100865</v>
      </c>
      <c r="I781" s="316"/>
      <c r="J781" s="316">
        <f t="shared" si="169"/>
        <v>-0.15946820251769744</v>
      </c>
      <c r="K781" s="316">
        <f t="shared" si="170"/>
        <v>0.43665000421313488</v>
      </c>
      <c r="L781" s="121"/>
      <c r="M781" s="325">
        <f t="shared" si="171"/>
        <v>24.038536942635986</v>
      </c>
      <c r="N781" s="283">
        <f t="shared" si="172"/>
        <v>18.384996863521081</v>
      </c>
      <c r="O781" s="378"/>
      <c r="P781" s="532">
        <f t="shared" si="173"/>
        <v>2.7311099494532698E-2</v>
      </c>
      <c r="Q781" s="520">
        <f t="shared" si="174"/>
        <v>-2.7311099494539803E-2</v>
      </c>
      <c r="R781" s="313"/>
      <c r="S781" s="256">
        <f t="shared" si="175"/>
        <v>24.038536942635986</v>
      </c>
      <c r="T781" s="256">
        <f t="shared" si="176"/>
        <v>18.384996863521081</v>
      </c>
      <c r="U781" s="364">
        <f t="shared" si="163"/>
        <v>74.999999995731798</v>
      </c>
    </row>
    <row r="782" spans="1:21" ht="11.25" x14ac:dyDescent="0.2">
      <c r="A782" s="234"/>
      <c r="B782" s="417">
        <v>75.099999995726094</v>
      </c>
      <c r="C782" s="130"/>
      <c r="D782" s="328">
        <f t="shared" si="164"/>
        <v>53.103719264087616</v>
      </c>
      <c r="E782" s="328">
        <f t="shared" si="165"/>
        <v>0.282000499967903</v>
      </c>
      <c r="F782" s="376">
        <f t="shared" si="166"/>
        <v>0.37107469526734316</v>
      </c>
      <c r="G782" s="316">
        <f t="shared" si="167"/>
        <v>0.64470905104752041</v>
      </c>
      <c r="H782" s="316">
        <f t="shared" si="168"/>
        <v>0.35529094895247959</v>
      </c>
      <c r="I782" s="316"/>
      <c r="J782" s="316">
        <f t="shared" si="169"/>
        <v>-0.15996249737353296</v>
      </c>
      <c r="K782" s="316">
        <f t="shared" si="170"/>
        <v>0.43645530825092127</v>
      </c>
      <c r="L782" s="121"/>
      <c r="M782" s="325">
        <f t="shared" si="171"/>
        <v>24.065848042130519</v>
      </c>
      <c r="N782" s="283">
        <f t="shared" si="172"/>
        <v>18.412307963015621</v>
      </c>
      <c r="O782" s="378"/>
      <c r="P782" s="532">
        <f t="shared" si="173"/>
        <v>2.730894094785441E-2</v>
      </c>
      <c r="Q782" s="520">
        <f t="shared" si="174"/>
        <v>-2.7308940947847304E-2</v>
      </c>
      <c r="R782" s="313"/>
      <c r="S782" s="256">
        <f t="shared" si="175"/>
        <v>24.065848042130519</v>
      </c>
      <c r="T782" s="256">
        <f t="shared" si="176"/>
        <v>18.412307963015621</v>
      </c>
      <c r="U782" s="364">
        <f t="shared" si="163"/>
        <v>75.099999995726094</v>
      </c>
    </row>
    <row r="783" spans="1:21" ht="11.25" x14ac:dyDescent="0.2">
      <c r="A783" s="234"/>
      <c r="B783" s="417">
        <v>75.199999995720404</v>
      </c>
      <c r="C783" s="130"/>
      <c r="D783" s="328">
        <f t="shared" si="164"/>
        <v>53.174429942202245</v>
      </c>
      <c r="E783" s="328">
        <f t="shared" si="165"/>
        <v>0.28275199996781741</v>
      </c>
      <c r="F783" s="376">
        <f t="shared" si="166"/>
        <v>0.37128788150506131</v>
      </c>
      <c r="G783" s="316">
        <f t="shared" si="167"/>
        <v>0.64478843846057343</v>
      </c>
      <c r="H783" s="316">
        <f t="shared" si="168"/>
        <v>0.35521156153942657</v>
      </c>
      <c r="I783" s="316"/>
      <c r="J783" s="316">
        <f t="shared" si="169"/>
        <v>-0.16045641791696119</v>
      </c>
      <c r="K783" s="316">
        <f t="shared" si="170"/>
        <v>0.43626077510147243</v>
      </c>
      <c r="L783" s="121"/>
      <c r="M783" s="325">
        <f t="shared" si="171"/>
        <v>24.093156983078373</v>
      </c>
      <c r="N783" s="283">
        <f t="shared" si="172"/>
        <v>18.439616903963469</v>
      </c>
      <c r="O783" s="378"/>
      <c r="P783" s="532">
        <f t="shared" si="173"/>
        <v>2.7306777544303884E-2</v>
      </c>
      <c r="Q783" s="520">
        <f t="shared" si="174"/>
        <v>-2.7306777544310989E-2</v>
      </c>
      <c r="R783" s="313"/>
      <c r="S783" s="256">
        <f t="shared" si="175"/>
        <v>24.093156983078373</v>
      </c>
      <c r="T783" s="256">
        <f t="shared" si="176"/>
        <v>18.439616903963469</v>
      </c>
      <c r="U783" s="364">
        <f t="shared" si="163"/>
        <v>75.199999995720404</v>
      </c>
    </row>
    <row r="784" spans="1:21" ht="11.25" x14ac:dyDescent="0.2">
      <c r="A784" s="234"/>
      <c r="B784" s="417">
        <v>75.2999999957147</v>
      </c>
      <c r="C784" s="130"/>
      <c r="D784" s="328">
        <f t="shared" si="164"/>
        <v>53.245140620316867</v>
      </c>
      <c r="E784" s="328">
        <f t="shared" si="165"/>
        <v>0.28350449996773164</v>
      </c>
      <c r="F784" s="376">
        <f t="shared" si="166"/>
        <v>0.37150144056390261</v>
      </c>
      <c r="G784" s="316">
        <f t="shared" si="167"/>
        <v>0.64486795840668343</v>
      </c>
      <c r="H784" s="316">
        <f t="shared" si="168"/>
        <v>0.35513204159331657</v>
      </c>
      <c r="I784" s="316"/>
      <c r="J784" s="316">
        <f t="shared" si="169"/>
        <v>-0.16094996563926606</v>
      </c>
      <c r="K784" s="316">
        <f t="shared" si="170"/>
        <v>0.43606640418875064</v>
      </c>
      <c r="L784" s="121"/>
      <c r="M784" s="325">
        <f t="shared" si="171"/>
        <v>24.120463760622677</v>
      </c>
      <c r="N784" s="283">
        <f t="shared" si="172"/>
        <v>18.46692368150778</v>
      </c>
      <c r="O784" s="378"/>
      <c r="P784" s="532">
        <f t="shared" si="173"/>
        <v>2.7304609293715032E-2</v>
      </c>
      <c r="Q784" s="520">
        <f t="shared" si="174"/>
        <v>-2.7304609293707927E-2</v>
      </c>
      <c r="R784" s="313"/>
      <c r="S784" s="256">
        <f t="shared" si="175"/>
        <v>24.120463760622677</v>
      </c>
      <c r="T784" s="256">
        <f t="shared" si="176"/>
        <v>18.46692368150778</v>
      </c>
      <c r="U784" s="364">
        <f t="shared" si="163"/>
        <v>75.2999999957147</v>
      </c>
    </row>
    <row r="785" spans="1:21" ht="11.25" x14ac:dyDescent="0.2">
      <c r="A785" s="234"/>
      <c r="B785" s="417">
        <v>75.399999995708995</v>
      </c>
      <c r="C785" s="130"/>
      <c r="D785" s="328">
        <f t="shared" si="164"/>
        <v>53.31585129843149</v>
      </c>
      <c r="E785" s="328">
        <f t="shared" si="165"/>
        <v>0.28425799996764584</v>
      </c>
      <c r="F785" s="376">
        <f t="shared" si="166"/>
        <v>0.3717153709604939</v>
      </c>
      <c r="G785" s="316">
        <f t="shared" si="167"/>
        <v>0.64494761029741554</v>
      </c>
      <c r="H785" s="316">
        <f t="shared" si="168"/>
        <v>0.35505238970258446</v>
      </c>
      <c r="I785" s="316"/>
      <c r="J785" s="316">
        <f t="shared" si="169"/>
        <v>-0.16144314202382104</v>
      </c>
      <c r="K785" s="316">
        <f t="shared" si="170"/>
        <v>0.43587219493982515</v>
      </c>
      <c r="L785" s="121"/>
      <c r="M785" s="325">
        <f t="shared" si="171"/>
        <v>24.147768369916392</v>
      </c>
      <c r="N785" s="283">
        <f t="shared" si="172"/>
        <v>18.494228290801487</v>
      </c>
      <c r="O785" s="378"/>
      <c r="P785" s="532">
        <f t="shared" si="173"/>
        <v>2.7302436205729919E-2</v>
      </c>
      <c r="Q785" s="520">
        <f t="shared" si="174"/>
        <v>-2.7302436205729919E-2</v>
      </c>
      <c r="R785" s="313"/>
      <c r="S785" s="256">
        <f t="shared" si="175"/>
        <v>24.147768369916392</v>
      </c>
      <c r="T785" s="256">
        <f t="shared" si="176"/>
        <v>18.494228290801487</v>
      </c>
      <c r="U785" s="364">
        <f t="shared" si="163"/>
        <v>75.399999995708995</v>
      </c>
    </row>
    <row r="786" spans="1:21" ht="11.25" x14ac:dyDescent="0.2">
      <c r="A786" s="234"/>
      <c r="B786" s="417">
        <v>75.499999995703305</v>
      </c>
      <c r="C786" s="130"/>
      <c r="D786" s="328">
        <f t="shared" si="164"/>
        <v>53.386561976546119</v>
      </c>
      <c r="E786" s="328">
        <f t="shared" si="165"/>
        <v>0.28501249996755995</v>
      </c>
      <c r="F786" s="376">
        <f t="shared" si="166"/>
        <v>0.37192967121932091</v>
      </c>
      <c r="G786" s="316">
        <f t="shared" si="167"/>
        <v>0.64502739354734651</v>
      </c>
      <c r="H786" s="316">
        <f t="shared" si="168"/>
        <v>0.35497260645265349</v>
      </c>
      <c r="I786" s="316"/>
      <c r="J786" s="316">
        <f t="shared" si="169"/>
        <v>-0.1619359485461403</v>
      </c>
      <c r="K786" s="316">
        <f t="shared" si="170"/>
        <v>0.43567814678485228</v>
      </c>
      <c r="L786" s="121"/>
      <c r="M786" s="325">
        <f t="shared" si="171"/>
        <v>24.175070806122122</v>
      </c>
      <c r="N786" s="283">
        <f t="shared" si="172"/>
        <v>18.521530727007217</v>
      </c>
      <c r="O786" s="378"/>
      <c r="P786" s="532">
        <f t="shared" si="173"/>
        <v>2.7300258289962187E-2</v>
      </c>
      <c r="Q786" s="520">
        <f t="shared" si="174"/>
        <v>-2.7300258289955082E-2</v>
      </c>
      <c r="R786" s="313"/>
      <c r="S786" s="256">
        <f t="shared" si="175"/>
        <v>24.175070806122122</v>
      </c>
      <c r="T786" s="256">
        <f t="shared" si="176"/>
        <v>18.521530727007217</v>
      </c>
      <c r="U786" s="364">
        <f t="shared" si="163"/>
        <v>75.499999995703305</v>
      </c>
    </row>
    <row r="787" spans="1:21" ht="11.25" x14ac:dyDescent="0.2">
      <c r="A787" s="234"/>
      <c r="B787" s="417">
        <v>75.599999995697601</v>
      </c>
      <c r="C787" s="130"/>
      <c r="D787" s="328">
        <f t="shared" si="164"/>
        <v>53.457272654660741</v>
      </c>
      <c r="E787" s="328">
        <f t="shared" si="165"/>
        <v>0.28576799996747382</v>
      </c>
      <c r="F787" s="376">
        <f t="shared" si="166"/>
        <v>0.37214433987267637</v>
      </c>
      <c r="G787" s="316">
        <f t="shared" si="167"/>
        <v>0.64510730757404589</v>
      </c>
      <c r="H787" s="316">
        <f t="shared" si="168"/>
        <v>0.35489269242595411</v>
      </c>
      <c r="I787" s="316"/>
      <c r="J787" s="316">
        <f t="shared" si="169"/>
        <v>-0.162428386673931</v>
      </c>
      <c r="K787" s="316">
        <f t="shared" si="170"/>
        <v>0.43548425915705524</v>
      </c>
      <c r="L787" s="121"/>
      <c r="M787" s="325">
        <f t="shared" si="171"/>
        <v>24.202371064412084</v>
      </c>
      <c r="N787" s="283">
        <f t="shared" si="172"/>
        <v>18.548830985297172</v>
      </c>
      <c r="O787" s="378"/>
      <c r="P787" s="532">
        <f t="shared" si="173"/>
        <v>2.7298075556025481E-2</v>
      </c>
      <c r="Q787" s="520">
        <f t="shared" si="174"/>
        <v>-2.7298075556032586E-2</v>
      </c>
      <c r="R787" s="313"/>
      <c r="S787" s="256">
        <f t="shared" si="175"/>
        <v>24.202371064412084</v>
      </c>
      <c r="T787" s="256">
        <f t="shared" si="176"/>
        <v>18.548830985297172</v>
      </c>
      <c r="U787" s="364">
        <f t="shared" si="163"/>
        <v>75.599999995697601</v>
      </c>
    </row>
    <row r="788" spans="1:21" ht="11.25" x14ac:dyDescent="0.2">
      <c r="A788" s="234"/>
      <c r="B788" s="417">
        <v>75.699999995691897</v>
      </c>
      <c r="C788" s="130"/>
      <c r="D788" s="328">
        <f t="shared" si="164"/>
        <v>53.527983332775364</v>
      </c>
      <c r="E788" s="328">
        <f t="shared" si="165"/>
        <v>0.28652449996738771</v>
      </c>
      <c r="F788" s="376">
        <f t="shared" si="166"/>
        <v>0.37235937546060832</v>
      </c>
      <c r="G788" s="316">
        <f t="shared" si="167"/>
        <v>0.64518735179805597</v>
      </c>
      <c r="H788" s="316">
        <f t="shared" si="168"/>
        <v>0.35481264820194403</v>
      </c>
      <c r="I788" s="316"/>
      <c r="J788" s="316">
        <f t="shared" si="169"/>
        <v>-0.16292045786714532</v>
      </c>
      <c r="K788" s="316">
        <f t="shared" si="170"/>
        <v>0.43529053149270369</v>
      </c>
      <c r="L788" s="121"/>
      <c r="M788" s="325">
        <f t="shared" si="171"/>
        <v>24.229669139968109</v>
      </c>
      <c r="N788" s="283">
        <f t="shared" si="172"/>
        <v>18.576129060853205</v>
      </c>
      <c r="O788" s="378"/>
      <c r="P788" s="532">
        <f t="shared" si="173"/>
        <v>2.729588801341265E-2</v>
      </c>
      <c r="Q788" s="520">
        <f t="shared" si="174"/>
        <v>-2.729588801341265E-2</v>
      </c>
      <c r="R788" s="313"/>
      <c r="S788" s="256">
        <f t="shared" si="175"/>
        <v>24.229669139968109</v>
      </c>
      <c r="T788" s="256">
        <f t="shared" si="176"/>
        <v>18.576129060853205</v>
      </c>
      <c r="U788" s="364">
        <f t="shared" si="163"/>
        <v>75.699999995691897</v>
      </c>
    </row>
    <row r="789" spans="1:21" ht="11.25" x14ac:dyDescent="0.2">
      <c r="A789" s="234"/>
      <c r="B789" s="417">
        <v>75.799999995686207</v>
      </c>
      <c r="C789" s="130"/>
      <c r="D789" s="328">
        <f t="shared" si="164"/>
        <v>53.598694010889993</v>
      </c>
      <c r="E789" s="328">
        <f t="shared" si="165"/>
        <v>0.28728199996730147</v>
      </c>
      <c r="F789" s="376">
        <f t="shared" si="166"/>
        <v>0.37257477653086918</v>
      </c>
      <c r="G789" s="316">
        <f t="shared" si="167"/>
        <v>0.64526752564287271</v>
      </c>
      <c r="H789" s="316">
        <f t="shared" si="168"/>
        <v>0.35473247435712729</v>
      </c>
      <c r="I789" s="316"/>
      <c r="J789" s="316">
        <f t="shared" si="169"/>
        <v>-0.16341216357803073</v>
      </c>
      <c r="K789" s="316">
        <f t="shared" si="170"/>
        <v>0.43509696323109426</v>
      </c>
      <c r="L789" s="121"/>
      <c r="M789" s="325">
        <f t="shared" si="171"/>
        <v>24.256965027981522</v>
      </c>
      <c r="N789" s="283">
        <f t="shared" si="172"/>
        <v>18.603424948866618</v>
      </c>
      <c r="O789" s="378"/>
      <c r="P789" s="532">
        <f t="shared" si="173"/>
        <v>2.7293695671602336E-2</v>
      </c>
      <c r="Q789" s="520">
        <f t="shared" si="174"/>
        <v>-2.7293695671602336E-2</v>
      </c>
      <c r="R789" s="313"/>
      <c r="S789" s="256">
        <f t="shared" si="175"/>
        <v>24.256965027981522</v>
      </c>
      <c r="T789" s="256">
        <f t="shared" si="176"/>
        <v>18.603424948866618</v>
      </c>
      <c r="U789" s="364">
        <f t="shared" si="163"/>
        <v>75.799999995686207</v>
      </c>
    </row>
    <row r="790" spans="1:21" ht="11.25" x14ac:dyDescent="0.2">
      <c r="A790" s="234"/>
      <c r="B790" s="417">
        <v>75.899999995680503</v>
      </c>
      <c r="C790" s="130"/>
      <c r="D790" s="328">
        <f t="shared" si="164"/>
        <v>53.669404689004615</v>
      </c>
      <c r="E790" s="328">
        <f t="shared" si="165"/>
        <v>0.28804049996721498</v>
      </c>
      <c r="F790" s="376">
        <f t="shared" si="166"/>
        <v>0.3727905416388646</v>
      </c>
      <c r="G790" s="316">
        <f t="shared" si="167"/>
        <v>0.64534782853492634</v>
      </c>
      <c r="H790" s="316">
        <f t="shared" si="168"/>
        <v>0.35465217146507366</v>
      </c>
      <c r="I790" s="316"/>
      <c r="J790" s="316">
        <f t="shared" si="169"/>
        <v>-0.16390350525118158</v>
      </c>
      <c r="K790" s="316">
        <f t="shared" si="170"/>
        <v>0.4349035538145305</v>
      </c>
      <c r="L790" s="121"/>
      <c r="M790" s="325">
        <f t="shared" si="171"/>
        <v>24.284258723653124</v>
      </c>
      <c r="N790" s="283">
        <f t="shared" si="172"/>
        <v>18.63071864453822</v>
      </c>
      <c r="O790" s="378"/>
      <c r="P790" s="532">
        <f t="shared" si="173"/>
        <v>2.7291498539973702E-2</v>
      </c>
      <c r="Q790" s="520">
        <f t="shared" si="174"/>
        <v>-2.7291498539980807E-2</v>
      </c>
      <c r="R790" s="313"/>
      <c r="S790" s="256">
        <f t="shared" si="175"/>
        <v>24.284258723653124</v>
      </c>
      <c r="T790" s="256">
        <f t="shared" si="176"/>
        <v>18.63071864453822</v>
      </c>
      <c r="U790" s="364">
        <f t="shared" si="163"/>
        <v>75.899999995680503</v>
      </c>
    </row>
    <row r="791" spans="1:21" ht="11.25" x14ac:dyDescent="0.2">
      <c r="A791" s="234"/>
      <c r="B791" s="417">
        <v>75.999999995674798</v>
      </c>
      <c r="C791" s="130"/>
      <c r="D791" s="328">
        <f t="shared" si="164"/>
        <v>53.740115367119238</v>
      </c>
      <c r="E791" s="328">
        <f t="shared" si="165"/>
        <v>0.28879999996712846</v>
      </c>
      <c r="F791" s="376">
        <f t="shared" si="166"/>
        <v>0.37300666934760379</v>
      </c>
      <c r="G791" s="316">
        <f t="shared" si="167"/>
        <v>0.64542825990356267</v>
      </c>
      <c r="H791" s="316">
        <f t="shared" si="168"/>
        <v>0.35457174009643733</v>
      </c>
      <c r="I791" s="316"/>
      <c r="J791" s="316">
        <f t="shared" si="169"/>
        <v>-0.16439448432358855</v>
      </c>
      <c r="K791" s="316">
        <f t="shared" si="170"/>
        <v>0.43471030268830357</v>
      </c>
      <c r="L791" s="121"/>
      <c r="M791" s="325">
        <f t="shared" si="171"/>
        <v>24.311550222193098</v>
      </c>
      <c r="N791" s="283">
        <f t="shared" si="172"/>
        <v>18.658010143078201</v>
      </c>
      <c r="O791" s="378"/>
      <c r="P791" s="532">
        <f t="shared" si="173"/>
        <v>2.7289296627913018E-2</v>
      </c>
      <c r="Q791" s="520">
        <f t="shared" si="174"/>
        <v>-2.7289296627913018E-2</v>
      </c>
      <c r="R791" s="313"/>
      <c r="S791" s="256">
        <f t="shared" si="175"/>
        <v>24.311550222193098</v>
      </c>
      <c r="T791" s="256">
        <f t="shared" si="176"/>
        <v>18.658010143078201</v>
      </c>
      <c r="U791" s="364">
        <f t="shared" si="163"/>
        <v>75.999999995674798</v>
      </c>
    </row>
    <row r="792" spans="1:21" ht="11.25" x14ac:dyDescent="0.2">
      <c r="A792" s="234"/>
      <c r="B792" s="417">
        <v>76.099999995669094</v>
      </c>
      <c r="C792" s="130"/>
      <c r="D792" s="328">
        <f t="shared" si="164"/>
        <v>53.81082604523386</v>
      </c>
      <c r="E792" s="328">
        <f t="shared" si="165"/>
        <v>0.28956049996704186</v>
      </c>
      <c r="F792" s="376">
        <f t="shared" si="166"/>
        <v>0.37322315822764862</v>
      </c>
      <c r="G792" s="316">
        <f t="shared" si="167"/>
        <v>0.64550881918102343</v>
      </c>
      <c r="H792" s="316">
        <f t="shared" si="168"/>
        <v>0.35449118081897657</v>
      </c>
      <c r="I792" s="316"/>
      <c r="J792" s="316">
        <f t="shared" si="169"/>
        <v>-0.16488510222468999</v>
      </c>
      <c r="K792" s="316">
        <f t="shared" si="170"/>
        <v>0.43451720930067239</v>
      </c>
      <c r="L792" s="121"/>
      <c r="M792" s="325">
        <f t="shared" si="171"/>
        <v>24.338839518821011</v>
      </c>
      <c r="N792" s="283">
        <f t="shared" si="172"/>
        <v>18.685299439706114</v>
      </c>
      <c r="O792" s="378"/>
      <c r="P792" s="532">
        <f t="shared" si="173"/>
        <v>2.7287089944742604E-2</v>
      </c>
      <c r="Q792" s="520">
        <f t="shared" si="174"/>
        <v>-2.7287089944735499E-2</v>
      </c>
      <c r="R792" s="313"/>
      <c r="S792" s="256">
        <f t="shared" si="175"/>
        <v>24.338839518821011</v>
      </c>
      <c r="T792" s="256">
        <f t="shared" si="176"/>
        <v>18.685299439706114</v>
      </c>
      <c r="U792" s="364">
        <f t="shared" si="163"/>
        <v>76.099999995669094</v>
      </c>
    </row>
    <row r="793" spans="1:21" ht="11.25" x14ac:dyDescent="0.2">
      <c r="A793" s="234"/>
      <c r="B793" s="417">
        <v>76.199999995663404</v>
      </c>
      <c r="C793" s="130"/>
      <c r="D793" s="328">
        <f t="shared" si="164"/>
        <v>53.881536723348489</v>
      </c>
      <c r="E793" s="328">
        <f t="shared" si="165"/>
        <v>0.29032199996695512</v>
      </c>
      <c r="F793" s="376">
        <f t="shared" si="166"/>
        <v>0.37344000685706497</v>
      </c>
      <c r="G793" s="316">
        <f t="shared" si="167"/>
        <v>0.64558950580242858</v>
      </c>
      <c r="H793" s="316">
        <f t="shared" si="168"/>
        <v>0.35441049419757142</v>
      </c>
      <c r="I793" s="316"/>
      <c r="J793" s="316">
        <f t="shared" si="169"/>
        <v>-0.16537536037641992</v>
      </c>
      <c r="K793" s="316">
        <f t="shared" si="170"/>
        <v>0.43432427310284472</v>
      </c>
      <c r="L793" s="121"/>
      <c r="M793" s="325">
        <f t="shared" si="171"/>
        <v>24.366126608765754</v>
      </c>
      <c r="N793" s="283">
        <f t="shared" si="172"/>
        <v>18.712586529650849</v>
      </c>
      <c r="O793" s="378"/>
      <c r="P793" s="532">
        <f t="shared" si="173"/>
        <v>2.7284878499621357E-2</v>
      </c>
      <c r="Q793" s="520">
        <f t="shared" si="174"/>
        <v>-2.7284878499614251E-2</v>
      </c>
      <c r="R793" s="313"/>
      <c r="S793" s="256">
        <f t="shared" si="175"/>
        <v>24.366126608765754</v>
      </c>
      <c r="T793" s="256">
        <f t="shared" si="176"/>
        <v>18.712586529650849</v>
      </c>
      <c r="U793" s="364">
        <f t="shared" si="163"/>
        <v>76.199999995663404</v>
      </c>
    </row>
    <row r="794" spans="1:21" ht="11.25" x14ac:dyDescent="0.2">
      <c r="A794" s="234"/>
      <c r="B794" s="417">
        <v>76.2999999956577</v>
      </c>
      <c r="C794" s="130"/>
      <c r="D794" s="328">
        <f t="shared" si="164"/>
        <v>53.952247401463111</v>
      </c>
      <c r="E794" s="328">
        <f t="shared" si="165"/>
        <v>0.29108449996686825</v>
      </c>
      <c r="F794" s="376">
        <f t="shared" si="166"/>
        <v>0.3736572138213729</v>
      </c>
      <c r="G794" s="316">
        <f t="shared" si="167"/>
        <v>0.64567031920575624</v>
      </c>
      <c r="H794" s="316">
        <f t="shared" si="168"/>
        <v>0.35432968079424376</v>
      </c>
      <c r="I794" s="316"/>
      <c r="J794" s="316">
        <f t="shared" si="169"/>
        <v>-0.16586526019325826</v>
      </c>
      <c r="K794" s="316">
        <f t="shared" si="170"/>
        <v>0.43413149354895775</v>
      </c>
      <c r="L794" s="121"/>
      <c r="M794" s="325">
        <f t="shared" si="171"/>
        <v>24.393411487265375</v>
      </c>
      <c r="N794" s="283">
        <f t="shared" si="172"/>
        <v>18.739871408150464</v>
      </c>
      <c r="O794" s="378"/>
      <c r="P794" s="532">
        <f t="shared" si="173"/>
        <v>2.728266230185028E-2</v>
      </c>
      <c r="Q794" s="520">
        <f t="shared" si="174"/>
        <v>-2.7282662301857386E-2</v>
      </c>
      <c r="R794" s="313"/>
      <c r="S794" s="256">
        <f t="shared" si="175"/>
        <v>24.393411487265375</v>
      </c>
      <c r="T794" s="256">
        <f t="shared" si="176"/>
        <v>18.739871408150464</v>
      </c>
      <c r="U794" s="364">
        <f t="shared" si="163"/>
        <v>76.2999999956577</v>
      </c>
    </row>
    <row r="795" spans="1:21" ht="11.25" x14ac:dyDescent="0.2">
      <c r="A795" s="234"/>
      <c r="B795" s="417">
        <v>76.399999995651996</v>
      </c>
      <c r="C795" s="130"/>
      <c r="D795" s="328">
        <f t="shared" si="164"/>
        <v>54.022958079577734</v>
      </c>
      <c r="E795" s="328">
        <f t="shared" si="165"/>
        <v>0.29184799996678118</v>
      </c>
      <c r="F795" s="376">
        <f t="shared" si="166"/>
        <v>0.37387477771349825</v>
      </c>
      <c r="G795" s="316">
        <f t="shared" si="167"/>
        <v>0.64575125883182594</v>
      </c>
      <c r="H795" s="316">
        <f t="shared" si="168"/>
        <v>0.35424874116817406</v>
      </c>
      <c r="I795" s="316"/>
      <c r="J795" s="316">
        <f t="shared" si="169"/>
        <v>-0.16635480308227907</v>
      </c>
      <c r="K795" s="316">
        <f t="shared" si="170"/>
        <v>0.43393887009605925</v>
      </c>
      <c r="L795" s="121"/>
      <c r="M795" s="325">
        <f t="shared" si="171"/>
        <v>24.420694149567225</v>
      </c>
      <c r="N795" s="283">
        <f t="shared" si="172"/>
        <v>18.767154070452321</v>
      </c>
      <c r="O795" s="378"/>
      <c r="P795" s="532">
        <f t="shared" si="173"/>
        <v>2.7280441360503005E-2</v>
      </c>
      <c r="Q795" s="520">
        <f t="shared" si="174"/>
        <v>-2.7280441360503005E-2</v>
      </c>
      <c r="R795" s="313"/>
      <c r="S795" s="256">
        <f t="shared" si="175"/>
        <v>24.420694149567225</v>
      </c>
      <c r="T795" s="256">
        <f t="shared" si="176"/>
        <v>18.767154070452321</v>
      </c>
      <c r="U795" s="364">
        <f t="shared" si="163"/>
        <v>76.399999995651996</v>
      </c>
    </row>
    <row r="796" spans="1:21" ht="11.25" x14ac:dyDescent="0.2">
      <c r="A796" s="234"/>
      <c r="B796" s="417">
        <v>76.499999995646306</v>
      </c>
      <c r="C796" s="130"/>
      <c r="D796" s="328">
        <f t="shared" si="164"/>
        <v>54.093668757692363</v>
      </c>
      <c r="E796" s="328">
        <f t="shared" si="165"/>
        <v>0.29261249996669425</v>
      </c>
      <c r="F796" s="376">
        <f t="shared" si="166"/>
        <v>0.37409269713372434</v>
      </c>
      <c r="G796" s="316">
        <f t="shared" si="167"/>
        <v>0.64583232412427904</v>
      </c>
      <c r="H796" s="316">
        <f t="shared" si="168"/>
        <v>0.35416767587572096</v>
      </c>
      <c r="I796" s="316"/>
      <c r="J796" s="316">
        <f t="shared" si="169"/>
        <v>-0.16684399044319925</v>
      </c>
      <c r="K796" s="316">
        <f t="shared" si="170"/>
        <v>0.43374640220408878</v>
      </c>
      <c r="L796" s="121"/>
      <c r="M796" s="325">
        <f t="shared" si="171"/>
        <v>24.447974590927728</v>
      </c>
      <c r="N796" s="283">
        <f t="shared" si="172"/>
        <v>18.794434511812824</v>
      </c>
      <c r="O796" s="378"/>
      <c r="P796" s="532">
        <f t="shared" si="173"/>
        <v>2.72782156847029E-2</v>
      </c>
      <c r="Q796" s="520">
        <f t="shared" si="174"/>
        <v>-2.72782156847029E-2</v>
      </c>
      <c r="R796" s="313"/>
      <c r="S796" s="256">
        <f t="shared" si="175"/>
        <v>24.447974590927728</v>
      </c>
      <c r="T796" s="256">
        <f t="shared" si="176"/>
        <v>18.794434511812824</v>
      </c>
      <c r="U796" s="364">
        <f t="shared" si="163"/>
        <v>76.499999995646306</v>
      </c>
    </row>
    <row r="797" spans="1:21" ht="11.25" x14ac:dyDescent="0.2">
      <c r="A797" s="234"/>
      <c r="B797" s="417">
        <v>76.599999995640601</v>
      </c>
      <c r="C797" s="130"/>
      <c r="D797" s="328">
        <f t="shared" si="164"/>
        <v>54.164379435806985</v>
      </c>
      <c r="E797" s="328">
        <f t="shared" si="165"/>
        <v>0.29337799996660702</v>
      </c>
      <c r="F797" s="376">
        <f t="shared" si="166"/>
        <v>0.37431097068964303</v>
      </c>
      <c r="G797" s="316">
        <f t="shared" si="167"/>
        <v>0.64591351452956081</v>
      </c>
      <c r="H797" s="316">
        <f t="shared" si="168"/>
        <v>0.35408648547043919</v>
      </c>
      <c r="I797" s="316"/>
      <c r="J797" s="316">
        <f t="shared" si="169"/>
        <v>-0.16733282366842683</v>
      </c>
      <c r="K797" s="316">
        <f t="shared" si="170"/>
        <v>0.43355408933585859</v>
      </c>
      <c r="L797" s="121"/>
      <c r="M797" s="325">
        <f t="shared" si="171"/>
        <v>24.475252806612431</v>
      </c>
      <c r="N797" s="283">
        <f t="shared" si="172"/>
        <v>18.821712727497527</v>
      </c>
      <c r="O797" s="378"/>
      <c r="P797" s="532">
        <f t="shared" si="173"/>
        <v>2.7275985283459647E-2</v>
      </c>
      <c r="Q797" s="520">
        <f t="shared" si="174"/>
        <v>-2.7275985283466753E-2</v>
      </c>
      <c r="R797" s="313"/>
      <c r="S797" s="256">
        <f t="shared" si="175"/>
        <v>24.475252806612431</v>
      </c>
      <c r="T797" s="256">
        <f t="shared" si="176"/>
        <v>18.821712727497527</v>
      </c>
      <c r="U797" s="364">
        <f t="shared" si="163"/>
        <v>76.599999995640601</v>
      </c>
    </row>
    <row r="798" spans="1:21" ht="11.25" x14ac:dyDescent="0.2">
      <c r="A798" s="234"/>
      <c r="B798" s="417">
        <v>76.699999995634897</v>
      </c>
      <c r="C798" s="130"/>
      <c r="D798" s="328">
        <f t="shared" si="164"/>
        <v>54.235090113921608</v>
      </c>
      <c r="E798" s="328">
        <f t="shared" si="165"/>
        <v>0.29414449996651965</v>
      </c>
      <c r="F798" s="376">
        <f t="shared" si="166"/>
        <v>0.37452959699610844</v>
      </c>
      <c r="G798" s="316">
        <f t="shared" si="167"/>
        <v>0.64599482949690268</v>
      </c>
      <c r="H798" s="316">
        <f t="shared" si="168"/>
        <v>0.35400517050309732</v>
      </c>
      <c r="I798" s="316"/>
      <c r="J798" s="316">
        <f t="shared" si="169"/>
        <v>-0.16782130414310759</v>
      </c>
      <c r="K798" s="316">
        <f t="shared" si="170"/>
        <v>0.43336193095703579</v>
      </c>
      <c r="L798" s="121"/>
      <c r="M798" s="325">
        <f t="shared" si="171"/>
        <v>24.502528791895891</v>
      </c>
      <c r="N798" s="283">
        <f t="shared" si="172"/>
        <v>18.848988712780994</v>
      </c>
      <c r="O798" s="378"/>
      <c r="P798" s="532">
        <f t="shared" si="173"/>
        <v>2.7273750165782928E-2</v>
      </c>
      <c r="Q798" s="520">
        <f t="shared" si="174"/>
        <v>-2.7273750165775823E-2</v>
      </c>
      <c r="R798" s="313"/>
      <c r="S798" s="256">
        <f t="shared" si="175"/>
        <v>24.502528791895891</v>
      </c>
      <c r="T798" s="256">
        <f t="shared" si="176"/>
        <v>18.848988712780994</v>
      </c>
      <c r="U798" s="364">
        <f t="shared" si="163"/>
        <v>76.699999995634897</v>
      </c>
    </row>
    <row r="799" spans="1:21" ht="11.25" x14ac:dyDescent="0.2">
      <c r="A799" s="234"/>
      <c r="B799" s="417">
        <v>76.799999995629193</v>
      </c>
      <c r="C799" s="130"/>
      <c r="D799" s="328">
        <f t="shared" si="164"/>
        <v>54.305800792036223</v>
      </c>
      <c r="E799" s="328">
        <f t="shared" si="165"/>
        <v>0.29491199996643225</v>
      </c>
      <c r="F799" s="376">
        <f t="shared" si="166"/>
        <v>0.37474857467518885</v>
      </c>
      <c r="G799" s="316">
        <f t="shared" si="167"/>
        <v>0.64607626847830413</v>
      </c>
      <c r="H799" s="316">
        <f t="shared" si="168"/>
        <v>0.35392373152169587</v>
      </c>
      <c r="I799" s="316"/>
      <c r="J799" s="316">
        <f t="shared" si="169"/>
        <v>-0.16830943324517333</v>
      </c>
      <c r="K799" s="316">
        <f t="shared" si="170"/>
        <v>0.43316992653612318</v>
      </c>
      <c r="L799" s="121"/>
      <c r="M799" s="325">
        <f t="shared" si="171"/>
        <v>24.529802542061674</v>
      </c>
      <c r="N799" s="283">
        <f t="shared" si="172"/>
        <v>18.876262462946769</v>
      </c>
      <c r="O799" s="378"/>
      <c r="P799" s="532">
        <f t="shared" si="173"/>
        <v>2.7271510340625582E-2</v>
      </c>
      <c r="Q799" s="520">
        <f t="shared" si="174"/>
        <v>-2.7271510340625582E-2</v>
      </c>
      <c r="R799" s="313"/>
      <c r="S799" s="256">
        <f t="shared" si="175"/>
        <v>24.529802542061674</v>
      </c>
      <c r="T799" s="256">
        <f t="shared" si="176"/>
        <v>18.876262462946769</v>
      </c>
      <c r="U799" s="364">
        <f t="shared" ref="U799:U862" si="177">B799</f>
        <v>76.799999995629193</v>
      </c>
    </row>
    <row r="800" spans="1:21" ht="11.25" x14ac:dyDescent="0.2">
      <c r="A800" s="234"/>
      <c r="B800" s="417">
        <v>76.899999995623503</v>
      </c>
      <c r="C800" s="130"/>
      <c r="D800" s="328">
        <f t="shared" ref="D800:D863" si="178">B800*SQRT(E$8/360)</f>
        <v>54.376511470150859</v>
      </c>
      <c r="E800" s="328">
        <f t="shared" ref="E800:E863" si="179">((B800/100)^2)/2</f>
        <v>0.29568049996634471</v>
      </c>
      <c r="F800" s="376">
        <f t="shared" ref="F800:F863" si="180">(LN($E$4/$E$5)+(($F$7-$F$6+E800)*$F$8))/(D800/100)</f>
        <v>0.37496790235611949</v>
      </c>
      <c r="G800" s="316">
        <f t="shared" ref="G800:G863" si="181">NORMSDIST(F800)</f>
        <v>0.64615783092851475</v>
      </c>
      <c r="H800" s="316">
        <f t="shared" ref="H800:H863" si="182">1-G800</f>
        <v>0.35384216907148525</v>
      </c>
      <c r="I800" s="316"/>
      <c r="J800" s="316">
        <f t="shared" ref="J800:J863" si="183">F800-(D800/100)</f>
        <v>-0.16879721234538908</v>
      </c>
      <c r="K800" s="316">
        <f t="shared" ref="K800:K863" si="184">NORMSDIST(J800)</f>
        <v>0.43297807554444118</v>
      </c>
      <c r="L800" s="121"/>
      <c r="M800" s="325">
        <f t="shared" ref="M800:M863" si="185">($E$4*$G$6*G800)-($E$5*$G$7*K800)</f>
        <v>24.557074052402299</v>
      </c>
      <c r="N800" s="283">
        <f t="shared" ref="N800:N863" si="186">M800+($E$5*$G$7)-($E$4*$G$6)</f>
        <v>18.903533973287395</v>
      </c>
      <c r="O800" s="378"/>
      <c r="P800" s="532">
        <f t="shared" ref="P800:P863" si="187">M801-M800</f>
        <v>2.7269265816862287E-2</v>
      </c>
      <c r="Q800" s="520">
        <f t="shared" ref="Q800:Q863" si="188">-(N801-N800)</f>
        <v>-2.7269265816855182E-2</v>
      </c>
      <c r="R800" s="313"/>
      <c r="S800" s="256">
        <f t="shared" ref="S800:S863" si="189">M800</f>
        <v>24.557074052402299</v>
      </c>
      <c r="T800" s="256">
        <f t="shared" ref="T800:T863" si="190">N800</f>
        <v>18.903533973287395</v>
      </c>
      <c r="U800" s="364">
        <f t="shared" si="177"/>
        <v>76.899999995623503</v>
      </c>
    </row>
    <row r="801" spans="1:21" ht="11.25" x14ac:dyDescent="0.2">
      <c r="A801" s="234"/>
      <c r="B801" s="417">
        <v>76.999999995617799</v>
      </c>
      <c r="C801" s="130"/>
      <c r="D801" s="328">
        <f t="shared" si="178"/>
        <v>54.447222148265482</v>
      </c>
      <c r="E801" s="328">
        <f t="shared" si="179"/>
        <v>0.29644999996625704</v>
      </c>
      <c r="F801" s="376">
        <f t="shared" si="180"/>
        <v>0.37518757867525704</v>
      </c>
      <c r="G801" s="316">
        <f t="shared" si="181"/>
        <v>0.6462395163050173</v>
      </c>
      <c r="H801" s="316">
        <f t="shared" si="182"/>
        <v>0.3537604836949827</v>
      </c>
      <c r="I801" s="316"/>
      <c r="J801" s="316">
        <f t="shared" si="183"/>
        <v>-0.1692846428073978</v>
      </c>
      <c r="K801" s="316">
        <f t="shared" si="184"/>
        <v>0.43278637745611021</v>
      </c>
      <c r="L801" s="121"/>
      <c r="M801" s="325">
        <f t="shared" si="185"/>
        <v>24.584343318219162</v>
      </c>
      <c r="N801" s="283">
        <f t="shared" si="186"/>
        <v>18.93080323910425</v>
      </c>
      <c r="O801" s="378"/>
      <c r="P801" s="532">
        <f t="shared" si="187"/>
        <v>2.7267016603268246E-2</v>
      </c>
      <c r="Q801" s="520">
        <f t="shared" si="188"/>
        <v>-2.7267016603275351E-2</v>
      </c>
      <c r="R801" s="313"/>
      <c r="S801" s="256">
        <f t="shared" si="189"/>
        <v>24.584343318219162</v>
      </c>
      <c r="T801" s="256">
        <f t="shared" si="190"/>
        <v>18.93080323910425</v>
      </c>
      <c r="U801" s="364">
        <f t="shared" si="177"/>
        <v>76.999999995617799</v>
      </c>
    </row>
    <row r="802" spans="1:21" ht="11.25" x14ac:dyDescent="0.2">
      <c r="A802" s="234"/>
      <c r="B802" s="417">
        <v>77.099999995612094</v>
      </c>
      <c r="C802" s="130"/>
      <c r="D802" s="328">
        <f t="shared" si="178"/>
        <v>54.517932826380097</v>
      </c>
      <c r="E802" s="328">
        <f t="shared" si="179"/>
        <v>0.29722049996616923</v>
      </c>
      <c r="F802" s="376">
        <f t="shared" si="180"/>
        <v>0.37540760227603259</v>
      </c>
      <c r="G802" s="316">
        <f t="shared" si="181"/>
        <v>0.64632132406800902</v>
      </c>
      <c r="H802" s="316">
        <f t="shared" si="182"/>
        <v>0.35367867593199098</v>
      </c>
      <c r="I802" s="316"/>
      <c r="J802" s="316">
        <f t="shared" si="183"/>
        <v>-0.16977172598776841</v>
      </c>
      <c r="K802" s="316">
        <f t="shared" si="184"/>
        <v>0.43259483174803204</v>
      </c>
      <c r="L802" s="121"/>
      <c r="M802" s="325">
        <f t="shared" si="185"/>
        <v>24.61161033482243</v>
      </c>
      <c r="N802" s="283">
        <f t="shared" si="186"/>
        <v>18.958070255707526</v>
      </c>
      <c r="O802" s="378"/>
      <c r="P802" s="532">
        <f t="shared" si="187"/>
        <v>2.7264762708732349E-2</v>
      </c>
      <c r="Q802" s="520">
        <f t="shared" si="188"/>
        <v>-2.7264762708739454E-2</v>
      </c>
      <c r="R802" s="313"/>
      <c r="S802" s="256">
        <f t="shared" si="189"/>
        <v>24.61161033482243</v>
      </c>
      <c r="T802" s="256">
        <f t="shared" si="190"/>
        <v>18.958070255707526</v>
      </c>
      <c r="U802" s="364">
        <f t="shared" si="177"/>
        <v>77.099999995612094</v>
      </c>
    </row>
    <row r="803" spans="1:21" ht="11.25" x14ac:dyDescent="0.2">
      <c r="A803" s="234"/>
      <c r="B803" s="417">
        <v>77.199999995606404</v>
      </c>
      <c r="C803" s="130"/>
      <c r="D803" s="328">
        <f t="shared" si="178"/>
        <v>54.588643504494733</v>
      </c>
      <c r="E803" s="328">
        <f t="shared" si="179"/>
        <v>0.29799199996608144</v>
      </c>
      <c r="F803" s="376">
        <f t="shared" si="180"/>
        <v>0.37562797180890606</v>
      </c>
      <c r="G803" s="316">
        <f t="shared" si="181"/>
        <v>0.64640325368038543</v>
      </c>
      <c r="H803" s="316">
        <f t="shared" si="182"/>
        <v>0.35359674631961457</v>
      </c>
      <c r="I803" s="316"/>
      <c r="J803" s="316">
        <f t="shared" si="183"/>
        <v>-0.17025846323604132</v>
      </c>
      <c r="K803" s="316">
        <f t="shared" si="184"/>
        <v>0.43240343789987201</v>
      </c>
      <c r="L803" s="121"/>
      <c r="M803" s="325">
        <f t="shared" si="185"/>
        <v>24.638875097531162</v>
      </c>
      <c r="N803" s="283">
        <f t="shared" si="186"/>
        <v>18.985335018416265</v>
      </c>
      <c r="O803" s="378"/>
      <c r="P803" s="532">
        <f t="shared" si="187"/>
        <v>2.7262504141909005E-2</v>
      </c>
      <c r="Q803" s="520">
        <f t="shared" si="188"/>
        <v>-2.72625041419019E-2</v>
      </c>
      <c r="R803" s="313"/>
      <c r="S803" s="256">
        <f t="shared" si="189"/>
        <v>24.638875097531162</v>
      </c>
      <c r="T803" s="256">
        <f t="shared" si="190"/>
        <v>18.985335018416265</v>
      </c>
      <c r="U803" s="364">
        <f t="shared" si="177"/>
        <v>77.199999995606404</v>
      </c>
    </row>
    <row r="804" spans="1:21" ht="11.25" x14ac:dyDescent="0.2">
      <c r="A804" s="234"/>
      <c r="B804" s="417">
        <v>77.2999999956007</v>
      </c>
      <c r="C804" s="130"/>
      <c r="D804" s="328">
        <f t="shared" si="178"/>
        <v>54.659354182609356</v>
      </c>
      <c r="E804" s="328">
        <f t="shared" si="179"/>
        <v>0.29876449996599341</v>
      </c>
      <c r="F804" s="376">
        <f t="shared" si="180"/>
        <v>0.37584868593132087</v>
      </c>
      <c r="G804" s="316">
        <f t="shared" si="181"/>
        <v>0.64648530460772236</v>
      </c>
      <c r="H804" s="316">
        <f t="shared" si="182"/>
        <v>0.35351469539227764</v>
      </c>
      <c r="I804" s="316"/>
      <c r="J804" s="316">
        <f t="shared" si="183"/>
        <v>-0.17074485589477267</v>
      </c>
      <c r="K804" s="316">
        <f t="shared" si="184"/>
        <v>0.43221219539404199</v>
      </c>
      <c r="L804" s="121"/>
      <c r="M804" s="325">
        <f t="shared" si="185"/>
        <v>24.666137601673071</v>
      </c>
      <c r="N804" s="283">
        <f t="shared" si="186"/>
        <v>19.012597522558167</v>
      </c>
      <c r="O804" s="378"/>
      <c r="P804" s="532">
        <f t="shared" si="187"/>
        <v>2.7260240911559208E-2</v>
      </c>
      <c r="Q804" s="520">
        <f t="shared" si="188"/>
        <v>-2.7260240911559208E-2</v>
      </c>
      <c r="R804" s="313"/>
      <c r="S804" s="256">
        <f t="shared" si="189"/>
        <v>24.666137601673071</v>
      </c>
      <c r="T804" s="256">
        <f t="shared" si="190"/>
        <v>19.012597522558167</v>
      </c>
      <c r="U804" s="364">
        <f t="shared" si="177"/>
        <v>77.2999999956007</v>
      </c>
    </row>
    <row r="805" spans="1:21" ht="11.25" x14ac:dyDescent="0.2">
      <c r="A805" s="234"/>
      <c r="B805" s="417">
        <v>77.399999995594996</v>
      </c>
      <c r="C805" s="130"/>
      <c r="D805" s="328">
        <f t="shared" si="178"/>
        <v>54.730064860723971</v>
      </c>
      <c r="E805" s="328">
        <f t="shared" si="179"/>
        <v>0.29953799996590524</v>
      </c>
      <c r="F805" s="376">
        <f t="shared" si="180"/>
        <v>0.37606974330765847</v>
      </c>
      <c r="G805" s="316">
        <f t="shared" si="181"/>
        <v>0.6465674763182595</v>
      </c>
      <c r="H805" s="316">
        <f t="shared" si="182"/>
        <v>0.3534325236817405</v>
      </c>
      <c r="I805" s="316"/>
      <c r="J805" s="316">
        <f t="shared" si="183"/>
        <v>-0.17123090529958124</v>
      </c>
      <c r="K805" s="316">
        <f t="shared" si="184"/>
        <v>0.4320211037156817</v>
      </c>
      <c r="L805" s="121"/>
      <c r="M805" s="325">
        <f t="shared" si="185"/>
        <v>24.693397842584631</v>
      </c>
      <c r="N805" s="283">
        <f t="shared" si="186"/>
        <v>19.039857763469726</v>
      </c>
      <c r="O805" s="378"/>
      <c r="P805" s="532">
        <f t="shared" si="187"/>
        <v>2.7257973026244997E-2</v>
      </c>
      <c r="Q805" s="520">
        <f t="shared" si="188"/>
        <v>-2.7257973026237892E-2</v>
      </c>
      <c r="R805" s="313"/>
      <c r="S805" s="256">
        <f t="shared" si="189"/>
        <v>24.693397842584631</v>
      </c>
      <c r="T805" s="256">
        <f t="shared" si="190"/>
        <v>19.039857763469726</v>
      </c>
      <c r="U805" s="364">
        <f t="shared" si="177"/>
        <v>77.399999995594996</v>
      </c>
    </row>
    <row r="806" spans="1:21" ht="11.25" x14ac:dyDescent="0.2">
      <c r="A806" s="234"/>
      <c r="B806" s="417">
        <v>77.499999995589306</v>
      </c>
      <c r="C806" s="130"/>
      <c r="D806" s="328">
        <f t="shared" si="178"/>
        <v>54.800775538838607</v>
      </c>
      <c r="E806" s="328">
        <f t="shared" si="179"/>
        <v>0.30031249996581716</v>
      </c>
      <c r="F806" s="376">
        <f t="shared" si="180"/>
        <v>0.37629114260919416</v>
      </c>
      <c r="G806" s="316">
        <f t="shared" si="181"/>
        <v>0.64664976828288256</v>
      </c>
      <c r="H806" s="316">
        <f t="shared" si="182"/>
        <v>0.35335023171711744</v>
      </c>
      <c r="I806" s="316"/>
      <c r="J806" s="316">
        <f t="shared" si="183"/>
        <v>-0.17171661277919192</v>
      </c>
      <c r="K806" s="316">
        <f t="shared" si="184"/>
        <v>0.43183016235264216</v>
      </c>
      <c r="L806" s="121"/>
      <c r="M806" s="325">
        <f t="shared" si="185"/>
        <v>24.720655815610876</v>
      </c>
      <c r="N806" s="283">
        <f t="shared" si="186"/>
        <v>19.067115736495964</v>
      </c>
      <c r="O806" s="378"/>
      <c r="P806" s="532">
        <f t="shared" si="187"/>
        <v>2.7255700494627888E-2</v>
      </c>
      <c r="Q806" s="520">
        <f t="shared" si="188"/>
        <v>-2.7255700494634993E-2</v>
      </c>
      <c r="R806" s="313"/>
      <c r="S806" s="256">
        <f t="shared" si="189"/>
        <v>24.720655815610876</v>
      </c>
      <c r="T806" s="256">
        <f t="shared" si="190"/>
        <v>19.067115736495964</v>
      </c>
      <c r="U806" s="364">
        <f t="shared" si="177"/>
        <v>77.499999995589306</v>
      </c>
    </row>
    <row r="807" spans="1:21" ht="11.25" x14ac:dyDescent="0.2">
      <c r="A807" s="234"/>
      <c r="B807" s="417">
        <v>77.599999995583602</v>
      </c>
      <c r="C807" s="130"/>
      <c r="D807" s="328">
        <f t="shared" si="178"/>
        <v>54.87148621695323</v>
      </c>
      <c r="E807" s="328">
        <f t="shared" si="179"/>
        <v>0.30108799996572877</v>
      </c>
      <c r="F807" s="376">
        <f t="shared" si="180"/>
        <v>0.37651288251405213</v>
      </c>
      <c r="G807" s="316">
        <f t="shared" si="181"/>
        <v>0.64673217997510735</v>
      </c>
      <c r="H807" s="316">
        <f t="shared" si="182"/>
        <v>0.35326782002489265</v>
      </c>
      <c r="I807" s="316"/>
      <c r="J807" s="316">
        <f t="shared" si="183"/>
        <v>-0.17220197965548012</v>
      </c>
      <c r="K807" s="316">
        <f t="shared" si="184"/>
        <v>0.4316393707954681</v>
      </c>
      <c r="L807" s="121"/>
      <c r="M807" s="325">
        <f t="shared" si="185"/>
        <v>24.747911516105503</v>
      </c>
      <c r="N807" s="283">
        <f t="shared" si="186"/>
        <v>19.094371436990599</v>
      </c>
      <c r="O807" s="378"/>
      <c r="P807" s="532">
        <f t="shared" si="187"/>
        <v>2.7253423325213078E-2</v>
      </c>
      <c r="Q807" s="520">
        <f t="shared" si="188"/>
        <v>-2.7253423325220183E-2</v>
      </c>
      <c r="R807" s="313"/>
      <c r="S807" s="256">
        <f t="shared" si="189"/>
        <v>24.747911516105503</v>
      </c>
      <c r="T807" s="256">
        <f t="shared" si="190"/>
        <v>19.094371436990599</v>
      </c>
      <c r="U807" s="364">
        <f t="shared" si="177"/>
        <v>77.599999995583602</v>
      </c>
    </row>
    <row r="808" spans="1:21" ht="11.25" x14ac:dyDescent="0.2">
      <c r="A808" s="234"/>
      <c r="B808" s="417">
        <v>77.699999995577897</v>
      </c>
      <c r="C808" s="130"/>
      <c r="D808" s="328">
        <f t="shared" si="178"/>
        <v>54.942196895067845</v>
      </c>
      <c r="E808" s="328">
        <f t="shared" si="179"/>
        <v>0.30186449996564024</v>
      </c>
      <c r="F808" s="376">
        <f t="shared" si="180"/>
        <v>0.37673496170716153</v>
      </c>
      <c r="G808" s="316">
        <f t="shared" si="181"/>
        <v>0.64681471087106224</v>
      </c>
      <c r="H808" s="316">
        <f t="shared" si="182"/>
        <v>0.35318528912893776</v>
      </c>
      <c r="I808" s="316"/>
      <c r="J808" s="316">
        <f t="shared" si="183"/>
        <v>-0.17268700724351688</v>
      </c>
      <c r="K808" s="316">
        <f t="shared" si="184"/>
        <v>0.43144872853738042</v>
      </c>
      <c r="L808" s="121"/>
      <c r="M808" s="325">
        <f t="shared" si="185"/>
        <v>24.775164939430717</v>
      </c>
      <c r="N808" s="283">
        <f t="shared" si="186"/>
        <v>19.121624860315819</v>
      </c>
      <c r="O808" s="378"/>
      <c r="P808" s="532">
        <f t="shared" si="187"/>
        <v>2.7251141526527078E-2</v>
      </c>
      <c r="Q808" s="520">
        <f t="shared" si="188"/>
        <v>-2.7251141526519973E-2</v>
      </c>
      <c r="R808" s="313"/>
      <c r="S808" s="256">
        <f t="shared" si="189"/>
        <v>24.775164939430717</v>
      </c>
      <c r="T808" s="256">
        <f t="shared" si="190"/>
        <v>19.121624860315819</v>
      </c>
      <c r="U808" s="364">
        <f t="shared" si="177"/>
        <v>77.699999995577897</v>
      </c>
    </row>
    <row r="809" spans="1:21" ht="11.25" x14ac:dyDescent="0.2">
      <c r="A809" s="234"/>
      <c r="B809" s="417">
        <v>77.799999995572193</v>
      </c>
      <c r="C809" s="130"/>
      <c r="D809" s="328">
        <f t="shared" si="178"/>
        <v>55.012907573182467</v>
      </c>
      <c r="E809" s="328">
        <f t="shared" si="179"/>
        <v>0.30264199996555163</v>
      </c>
      <c r="F809" s="376">
        <f t="shared" si="180"/>
        <v>0.37695737888021302</v>
      </c>
      <c r="G809" s="316">
        <f t="shared" si="181"/>
        <v>0.64689736044947244</v>
      </c>
      <c r="H809" s="316">
        <f t="shared" si="182"/>
        <v>0.35310263955052756</v>
      </c>
      <c r="I809" s="316"/>
      <c r="J809" s="316">
        <f t="shared" si="183"/>
        <v>-0.17317169685161166</v>
      </c>
      <c r="K809" s="316">
        <f t="shared" si="184"/>
        <v>0.43125823507425975</v>
      </c>
      <c r="L809" s="121"/>
      <c r="M809" s="325">
        <f t="shared" si="185"/>
        <v>24.802416080957244</v>
      </c>
      <c r="N809" s="283">
        <f t="shared" si="186"/>
        <v>19.148876001842339</v>
      </c>
      <c r="O809" s="378"/>
      <c r="P809" s="532">
        <f t="shared" si="187"/>
        <v>2.72488551069614E-2</v>
      </c>
      <c r="Q809" s="520">
        <f t="shared" si="188"/>
        <v>-2.72488551069614E-2</v>
      </c>
      <c r="R809" s="313"/>
      <c r="S809" s="256">
        <f t="shared" si="189"/>
        <v>24.802416080957244</v>
      </c>
      <c r="T809" s="256">
        <f t="shared" si="190"/>
        <v>19.148876001842339</v>
      </c>
      <c r="U809" s="364">
        <f t="shared" si="177"/>
        <v>77.799999995572193</v>
      </c>
    </row>
    <row r="810" spans="1:21" ht="11.25" x14ac:dyDescent="0.2">
      <c r="A810" s="234"/>
      <c r="B810" s="417">
        <v>77.899999995566503</v>
      </c>
      <c r="C810" s="130"/>
      <c r="D810" s="328">
        <f t="shared" si="178"/>
        <v>55.083618251297104</v>
      </c>
      <c r="E810" s="328">
        <f t="shared" si="179"/>
        <v>0.30342049996546305</v>
      </c>
      <c r="F810" s="376">
        <f t="shared" si="180"/>
        <v>0.37718013273161499</v>
      </c>
      <c r="G810" s="316">
        <f t="shared" si="181"/>
        <v>0.64698012819164252</v>
      </c>
      <c r="H810" s="316">
        <f t="shared" si="182"/>
        <v>0.35301987180835748</v>
      </c>
      <c r="I810" s="316"/>
      <c r="J810" s="316">
        <f t="shared" si="183"/>
        <v>-0.17365604978135607</v>
      </c>
      <c r="K810" s="316">
        <f t="shared" si="184"/>
        <v>0.43106788990462908</v>
      </c>
      <c r="L810" s="121"/>
      <c r="M810" s="325">
        <f t="shared" si="185"/>
        <v>24.829664936064205</v>
      </c>
      <c r="N810" s="283">
        <f t="shared" si="186"/>
        <v>19.176124856949301</v>
      </c>
      <c r="O810" s="378"/>
      <c r="P810" s="532">
        <f t="shared" si="187"/>
        <v>2.7246564074992818E-2</v>
      </c>
      <c r="Q810" s="520">
        <f t="shared" si="188"/>
        <v>-2.7246564074985713E-2</v>
      </c>
      <c r="R810" s="313"/>
      <c r="S810" s="256">
        <f t="shared" si="189"/>
        <v>24.829664936064205</v>
      </c>
      <c r="T810" s="256">
        <f t="shared" si="190"/>
        <v>19.176124856949301</v>
      </c>
      <c r="U810" s="364">
        <f t="shared" si="177"/>
        <v>77.899999995566503</v>
      </c>
    </row>
    <row r="811" spans="1:21" ht="11.25" x14ac:dyDescent="0.2">
      <c r="A811" s="234"/>
      <c r="B811" s="417">
        <v>77.999999995560799</v>
      </c>
      <c r="C811" s="130"/>
      <c r="D811" s="328">
        <f t="shared" si="178"/>
        <v>55.154328929411719</v>
      </c>
      <c r="E811" s="328">
        <f t="shared" si="179"/>
        <v>0.30419999996537422</v>
      </c>
      <c r="F811" s="376">
        <f t="shared" si="180"/>
        <v>0.37740322196645082</v>
      </c>
      <c r="G811" s="316">
        <f t="shared" si="181"/>
        <v>0.64706301358144125</v>
      </c>
      <c r="H811" s="316">
        <f t="shared" si="182"/>
        <v>0.35293698641855875</v>
      </c>
      <c r="I811" s="316"/>
      <c r="J811" s="316">
        <f t="shared" si="183"/>
        <v>-0.1741400673276664</v>
      </c>
      <c r="K811" s="316">
        <f t="shared" si="184"/>
        <v>0.4308776925296372</v>
      </c>
      <c r="L811" s="121"/>
      <c r="M811" s="325">
        <f t="shared" si="185"/>
        <v>24.856911500139198</v>
      </c>
      <c r="N811" s="283">
        <f t="shared" si="186"/>
        <v>19.203371421024286</v>
      </c>
      <c r="O811" s="378"/>
      <c r="P811" s="532">
        <f t="shared" si="187"/>
        <v>2.7244268438948893E-2</v>
      </c>
      <c r="Q811" s="520">
        <f t="shared" si="188"/>
        <v>-2.7244268438948893E-2</v>
      </c>
      <c r="R811" s="313"/>
      <c r="S811" s="256">
        <f t="shared" si="189"/>
        <v>24.856911500139198</v>
      </c>
      <c r="T811" s="256">
        <f t="shared" si="190"/>
        <v>19.203371421024286</v>
      </c>
      <c r="U811" s="364">
        <f t="shared" si="177"/>
        <v>77.999999995560799</v>
      </c>
    </row>
    <row r="812" spans="1:21" ht="11.25" x14ac:dyDescent="0.2">
      <c r="A812" s="234"/>
      <c r="B812" s="417">
        <v>78.099999995555095</v>
      </c>
      <c r="C812" s="130"/>
      <c r="D812" s="328">
        <f t="shared" si="178"/>
        <v>55.225039607526341</v>
      </c>
      <c r="E812" s="328">
        <f t="shared" si="179"/>
        <v>0.30498049996528526</v>
      </c>
      <c r="F812" s="376">
        <f t="shared" si="180"/>
        <v>0.37762664529643575</v>
      </c>
      <c r="G812" s="316">
        <f t="shared" si="181"/>
        <v>0.64714601610528444</v>
      </c>
      <c r="H812" s="316">
        <f t="shared" si="182"/>
        <v>0.35285398389471556</v>
      </c>
      <c r="I812" s="316"/>
      <c r="J812" s="316">
        <f t="shared" si="183"/>
        <v>-0.17462375077882764</v>
      </c>
      <c r="K812" s="316">
        <f t="shared" si="184"/>
        <v>0.43068764245304181</v>
      </c>
      <c r="L812" s="121"/>
      <c r="M812" s="325">
        <f t="shared" si="185"/>
        <v>24.884155768578147</v>
      </c>
      <c r="N812" s="283">
        <f t="shared" si="186"/>
        <v>19.230615689463235</v>
      </c>
      <c r="O812" s="378"/>
      <c r="P812" s="532">
        <f t="shared" si="187"/>
        <v>2.7241968207114553E-2</v>
      </c>
      <c r="Q812" s="520">
        <f t="shared" si="188"/>
        <v>-2.7241968207121658E-2</v>
      </c>
      <c r="R812" s="313"/>
      <c r="S812" s="256">
        <f t="shared" si="189"/>
        <v>24.884155768578147</v>
      </c>
      <c r="T812" s="256">
        <f t="shared" si="190"/>
        <v>19.230615689463235</v>
      </c>
      <c r="U812" s="364">
        <f t="shared" si="177"/>
        <v>78.099999995555095</v>
      </c>
    </row>
    <row r="813" spans="1:21" ht="11.25" x14ac:dyDescent="0.2">
      <c r="A813" s="234"/>
      <c r="B813" s="417">
        <v>78.199999995549405</v>
      </c>
      <c r="C813" s="130"/>
      <c r="D813" s="328">
        <f t="shared" si="178"/>
        <v>55.295750285640977</v>
      </c>
      <c r="E813" s="328">
        <f t="shared" si="179"/>
        <v>0.30576199996519637</v>
      </c>
      <c r="F813" s="376">
        <f t="shared" si="180"/>
        <v>0.37785040143987492</v>
      </c>
      <c r="G813" s="316">
        <f t="shared" si="181"/>
        <v>0.64722913525211911</v>
      </c>
      <c r="H813" s="316">
        <f t="shared" si="182"/>
        <v>0.35277086474788089</v>
      </c>
      <c r="I813" s="316"/>
      <c r="J813" s="316">
        <f t="shared" si="183"/>
        <v>-0.17510710141653485</v>
      </c>
      <c r="K813" s="316">
        <f t="shared" si="184"/>
        <v>0.43049773918119294</v>
      </c>
      <c r="L813" s="121"/>
      <c r="M813" s="325">
        <f t="shared" si="185"/>
        <v>24.911397736785261</v>
      </c>
      <c r="N813" s="283">
        <f t="shared" si="186"/>
        <v>19.257857657670357</v>
      </c>
      <c r="O813" s="378"/>
      <c r="P813" s="532">
        <f t="shared" si="187"/>
        <v>2.7239663387774726E-2</v>
      </c>
      <c r="Q813" s="520">
        <f t="shared" si="188"/>
        <v>-2.7239663387774726E-2</v>
      </c>
      <c r="R813" s="313"/>
      <c r="S813" s="256">
        <f t="shared" si="189"/>
        <v>24.911397736785261</v>
      </c>
      <c r="T813" s="256">
        <f t="shared" si="190"/>
        <v>19.257857657670357</v>
      </c>
      <c r="U813" s="364">
        <f t="shared" si="177"/>
        <v>78.199999995549405</v>
      </c>
    </row>
    <row r="814" spans="1:21" ht="11.25" x14ac:dyDescent="0.2">
      <c r="A814" s="234"/>
      <c r="B814" s="417">
        <v>78.2999999955437</v>
      </c>
      <c r="C814" s="130"/>
      <c r="D814" s="328">
        <f t="shared" si="178"/>
        <v>55.366460963755593</v>
      </c>
      <c r="E814" s="328">
        <f t="shared" si="179"/>
        <v>0.30654449996510719</v>
      </c>
      <c r="F814" s="376">
        <f t="shared" si="180"/>
        <v>0.37807448912162089</v>
      </c>
      <c r="G814" s="316">
        <f t="shared" si="181"/>
        <v>0.64731237051340784</v>
      </c>
      <c r="H814" s="316">
        <f t="shared" si="182"/>
        <v>0.35268762948659216</v>
      </c>
      <c r="I814" s="316"/>
      <c r="J814" s="316">
        <f t="shared" si="183"/>
        <v>-0.17559012051593503</v>
      </c>
      <c r="K814" s="316">
        <f t="shared" si="184"/>
        <v>0.43030798222301719</v>
      </c>
      <c r="L814" s="121"/>
      <c r="M814" s="325">
        <f t="shared" si="185"/>
        <v>24.938637400173036</v>
      </c>
      <c r="N814" s="283">
        <f t="shared" si="186"/>
        <v>19.285097321058132</v>
      </c>
      <c r="O814" s="378"/>
      <c r="P814" s="532">
        <f t="shared" si="187"/>
        <v>2.7237353989178814E-2</v>
      </c>
      <c r="Q814" s="520">
        <f t="shared" si="188"/>
        <v>-2.7237353989178814E-2</v>
      </c>
      <c r="R814" s="313"/>
      <c r="S814" s="256">
        <f t="shared" si="189"/>
        <v>24.938637400173036</v>
      </c>
      <c r="T814" s="256">
        <f t="shared" si="190"/>
        <v>19.285097321058132</v>
      </c>
      <c r="U814" s="364">
        <f t="shared" si="177"/>
        <v>78.2999999955437</v>
      </c>
    </row>
    <row r="815" spans="1:21" ht="11.25" x14ac:dyDescent="0.2">
      <c r="A815" s="234"/>
      <c r="B815" s="417">
        <v>78.399999995537996</v>
      </c>
      <c r="C815" s="130"/>
      <c r="D815" s="328">
        <f t="shared" si="178"/>
        <v>55.437171641870215</v>
      </c>
      <c r="E815" s="328">
        <f t="shared" si="179"/>
        <v>0.30732799996501786</v>
      </c>
      <c r="F815" s="376">
        <f t="shared" si="180"/>
        <v>0.37829890707303215</v>
      </c>
      <c r="G815" s="316">
        <f t="shared" si="181"/>
        <v>0.64739572138311263</v>
      </c>
      <c r="H815" s="316">
        <f t="shared" si="182"/>
        <v>0.35260427861688737</v>
      </c>
      <c r="I815" s="316"/>
      <c r="J815" s="316">
        <f t="shared" si="183"/>
        <v>-0.17607280934567004</v>
      </c>
      <c r="K815" s="316">
        <f t="shared" si="184"/>
        <v>0.43011837109000034</v>
      </c>
      <c r="L815" s="121"/>
      <c r="M815" s="325">
        <f t="shared" si="185"/>
        <v>24.965874754162215</v>
      </c>
      <c r="N815" s="283">
        <f t="shared" si="186"/>
        <v>19.31233467504731</v>
      </c>
      <c r="O815" s="378"/>
      <c r="P815" s="532">
        <f t="shared" si="187"/>
        <v>2.7235040019476742E-2</v>
      </c>
      <c r="Q815" s="520">
        <f t="shared" si="188"/>
        <v>-2.7235040019476742E-2</v>
      </c>
      <c r="R815" s="313"/>
      <c r="S815" s="256">
        <f t="shared" si="189"/>
        <v>24.965874754162215</v>
      </c>
      <c r="T815" s="256">
        <f t="shared" si="190"/>
        <v>19.31233467504731</v>
      </c>
      <c r="U815" s="364">
        <f t="shared" si="177"/>
        <v>78.399999995537996</v>
      </c>
    </row>
    <row r="816" spans="1:21" ht="11.25" x14ac:dyDescent="0.2">
      <c r="A816" s="234"/>
      <c r="B816" s="417">
        <v>78.499999995532306</v>
      </c>
      <c r="C816" s="130"/>
      <c r="D816" s="328">
        <f t="shared" si="178"/>
        <v>55.507882319984851</v>
      </c>
      <c r="E816" s="328">
        <f t="shared" si="179"/>
        <v>0.30811249996492862</v>
      </c>
      <c r="F816" s="376">
        <f t="shared" si="180"/>
        <v>0.37852365403193189</v>
      </c>
      <c r="G816" s="316">
        <f t="shared" si="181"/>
        <v>0.6474791873576794</v>
      </c>
      <c r="H816" s="316">
        <f t="shared" si="182"/>
        <v>0.3525208126423206</v>
      </c>
      <c r="I816" s="316"/>
      <c r="J816" s="316">
        <f t="shared" si="183"/>
        <v>-0.17655516916791658</v>
      </c>
      <c r="K816" s="316">
        <f t="shared" si="184"/>
        <v>0.42992890529617223</v>
      </c>
      <c r="L816" s="121"/>
      <c r="M816" s="325">
        <f t="shared" si="185"/>
        <v>24.993109794181692</v>
      </c>
      <c r="N816" s="283">
        <f t="shared" si="186"/>
        <v>19.339569715066787</v>
      </c>
      <c r="O816" s="378"/>
      <c r="P816" s="532">
        <f t="shared" si="187"/>
        <v>2.7232721486797118E-2</v>
      </c>
      <c r="Q816" s="520">
        <f t="shared" si="188"/>
        <v>-2.7232721486797118E-2</v>
      </c>
      <c r="R816" s="313"/>
      <c r="S816" s="256">
        <f t="shared" si="189"/>
        <v>24.993109794181692</v>
      </c>
      <c r="T816" s="256">
        <f t="shared" si="190"/>
        <v>19.339569715066787</v>
      </c>
      <c r="U816" s="364">
        <f t="shared" si="177"/>
        <v>78.499999995532306</v>
      </c>
    </row>
    <row r="817" spans="1:21" ht="11.25" x14ac:dyDescent="0.2">
      <c r="A817" s="234"/>
      <c r="B817" s="417">
        <v>78.599999995526602</v>
      </c>
      <c r="C817" s="130"/>
      <c r="D817" s="328">
        <f t="shared" si="178"/>
        <v>55.578592998099467</v>
      </c>
      <c r="E817" s="328">
        <f t="shared" si="179"/>
        <v>0.30889799996483913</v>
      </c>
      <c r="F817" s="376">
        <f t="shared" si="180"/>
        <v>0.3787487287425661</v>
      </c>
      <c r="G817" s="316">
        <f t="shared" si="181"/>
        <v>0.64756276793602208</v>
      </c>
      <c r="H817" s="316">
        <f t="shared" si="182"/>
        <v>0.35243723206397792</v>
      </c>
      <c r="I817" s="316"/>
      <c r="J817" s="316">
        <f t="shared" si="183"/>
        <v>-0.17703720123842853</v>
      </c>
      <c r="K817" s="316">
        <f t="shared" si="184"/>
        <v>0.42973958435809001</v>
      </c>
      <c r="L817" s="121"/>
      <c r="M817" s="325">
        <f t="shared" si="185"/>
        <v>25.020342515668489</v>
      </c>
      <c r="N817" s="283">
        <f t="shared" si="186"/>
        <v>19.366802436553584</v>
      </c>
      <c r="O817" s="378"/>
      <c r="P817" s="532">
        <f t="shared" si="187"/>
        <v>2.7230398399211708E-2</v>
      </c>
      <c r="Q817" s="520">
        <f t="shared" si="188"/>
        <v>-2.7230398399211708E-2</v>
      </c>
      <c r="R817" s="313"/>
      <c r="S817" s="256">
        <f t="shared" si="189"/>
        <v>25.020342515668489</v>
      </c>
      <c r="T817" s="256">
        <f t="shared" si="190"/>
        <v>19.366802436553584</v>
      </c>
      <c r="U817" s="364">
        <f t="shared" si="177"/>
        <v>78.599999995526602</v>
      </c>
    </row>
    <row r="818" spans="1:21" ht="11.25" x14ac:dyDescent="0.2">
      <c r="A818" s="234"/>
      <c r="B818" s="417">
        <v>78.699999995520898</v>
      </c>
      <c r="C818" s="130"/>
      <c r="D818" s="328">
        <f t="shared" si="178"/>
        <v>55.649303676214089</v>
      </c>
      <c r="E818" s="328">
        <f t="shared" si="179"/>
        <v>0.30968449996474945</v>
      </c>
      <c r="F818" s="376">
        <f t="shared" si="180"/>
        <v>0.37897412995556345</v>
      </c>
      <c r="G818" s="316">
        <f t="shared" si="181"/>
        <v>0.64764646261950709</v>
      </c>
      <c r="H818" s="316">
        <f t="shared" si="182"/>
        <v>0.35235353738049291</v>
      </c>
      <c r="I818" s="316"/>
      <c r="J818" s="316">
        <f t="shared" si="183"/>
        <v>-0.17751890680657745</v>
      </c>
      <c r="K818" s="316">
        <f t="shared" si="184"/>
        <v>0.4295504077948224</v>
      </c>
      <c r="L818" s="121"/>
      <c r="M818" s="325">
        <f t="shared" si="185"/>
        <v>25.0475729140677</v>
      </c>
      <c r="N818" s="283">
        <f t="shared" si="186"/>
        <v>19.394032834952796</v>
      </c>
      <c r="O818" s="378"/>
      <c r="P818" s="532">
        <f t="shared" si="187"/>
        <v>2.7228070764849122E-2</v>
      </c>
      <c r="Q818" s="520">
        <f t="shared" si="188"/>
        <v>-2.7228070764849122E-2</v>
      </c>
      <c r="R818" s="313"/>
      <c r="S818" s="256">
        <f t="shared" si="189"/>
        <v>25.0475729140677</v>
      </c>
      <c r="T818" s="256">
        <f t="shared" si="190"/>
        <v>19.394032834952796</v>
      </c>
      <c r="U818" s="364">
        <f t="shared" si="177"/>
        <v>78.699999995520898</v>
      </c>
    </row>
    <row r="819" spans="1:21" ht="11.25" x14ac:dyDescent="0.2">
      <c r="A819" s="234"/>
      <c r="B819" s="417">
        <v>78.799999995515293</v>
      </c>
      <c r="C819" s="130"/>
      <c r="D819" s="328">
        <f t="shared" si="178"/>
        <v>55.720014354328782</v>
      </c>
      <c r="E819" s="328">
        <f t="shared" si="179"/>
        <v>0.31047199996466052</v>
      </c>
      <c r="F819" s="376">
        <f t="shared" si="180"/>
        <v>0.37919985642789505</v>
      </c>
      <c r="G819" s="316">
        <f t="shared" si="181"/>
        <v>0.6477302709119388</v>
      </c>
      <c r="H819" s="316">
        <f t="shared" si="182"/>
        <v>0.3522697290880612</v>
      </c>
      <c r="I819" s="316"/>
      <c r="J819" s="316">
        <f t="shared" si="183"/>
        <v>-0.17800028711539279</v>
      </c>
      <c r="K819" s="316">
        <f t="shared" si="184"/>
        <v>0.42936137512793404</v>
      </c>
      <c r="L819" s="121"/>
      <c r="M819" s="325">
        <f t="shared" si="185"/>
        <v>25.074800984832549</v>
      </c>
      <c r="N819" s="283">
        <f t="shared" si="186"/>
        <v>19.421260905717645</v>
      </c>
      <c r="O819" s="378"/>
      <c r="P819" s="532">
        <f t="shared" si="187"/>
        <v>2.722573859155375E-2</v>
      </c>
      <c r="Q819" s="520">
        <f t="shared" si="188"/>
        <v>-2.722573859155375E-2</v>
      </c>
      <c r="R819" s="313"/>
      <c r="S819" s="256">
        <f t="shared" si="189"/>
        <v>25.074800984832549</v>
      </c>
      <c r="T819" s="256">
        <f t="shared" si="190"/>
        <v>19.421260905717645</v>
      </c>
      <c r="U819" s="364">
        <f t="shared" si="177"/>
        <v>78.799999995515293</v>
      </c>
    </row>
    <row r="820" spans="1:21" ht="11.25" x14ac:dyDescent="0.2">
      <c r="A820" s="234"/>
      <c r="B820" s="417">
        <v>78.899999995509503</v>
      </c>
      <c r="C820" s="130"/>
      <c r="D820" s="328">
        <f t="shared" si="178"/>
        <v>55.790725032443341</v>
      </c>
      <c r="E820" s="328">
        <f t="shared" si="179"/>
        <v>0.31126049996457</v>
      </c>
      <c r="F820" s="376">
        <f t="shared" si="180"/>
        <v>0.37942590692283273</v>
      </c>
      <c r="G820" s="316">
        <f t="shared" si="181"/>
        <v>0.64781419231954296</v>
      </c>
      <c r="H820" s="316">
        <f t="shared" si="182"/>
        <v>0.35218580768045704</v>
      </c>
      <c r="I820" s="316"/>
      <c r="J820" s="316">
        <f t="shared" si="183"/>
        <v>-0.17848134340160071</v>
      </c>
      <c r="K820" s="316">
        <f t="shared" si="184"/>
        <v>0.42917248588147022</v>
      </c>
      <c r="L820" s="121"/>
      <c r="M820" s="325">
        <f t="shared" si="185"/>
        <v>25.102026723424103</v>
      </c>
      <c r="N820" s="283">
        <f t="shared" si="186"/>
        <v>19.448486644309199</v>
      </c>
      <c r="O820" s="378"/>
      <c r="P820" s="532">
        <f t="shared" si="187"/>
        <v>2.7223401887447096E-2</v>
      </c>
      <c r="Q820" s="520">
        <f t="shared" si="188"/>
        <v>-2.7223401887439991E-2</v>
      </c>
      <c r="R820" s="313"/>
      <c r="S820" s="256">
        <f t="shared" si="189"/>
        <v>25.102026723424103</v>
      </c>
      <c r="T820" s="256">
        <f t="shared" si="190"/>
        <v>19.448486644309199</v>
      </c>
      <c r="U820" s="364">
        <f t="shared" si="177"/>
        <v>78.899999995509503</v>
      </c>
    </row>
    <row r="821" spans="1:21" ht="11.25" x14ac:dyDescent="0.2">
      <c r="A821" s="234"/>
      <c r="B821" s="417">
        <v>78.999999995503799</v>
      </c>
      <c r="C821" s="130"/>
      <c r="D821" s="328">
        <f t="shared" si="178"/>
        <v>55.861435710557963</v>
      </c>
      <c r="E821" s="328">
        <f t="shared" si="179"/>
        <v>0.31204999996448002</v>
      </c>
      <c r="F821" s="376">
        <f t="shared" si="180"/>
        <v>0.37965228020991143</v>
      </c>
      <c r="G821" s="316">
        <f t="shared" si="181"/>
        <v>0.64789822635095262</v>
      </c>
      <c r="H821" s="316">
        <f t="shared" si="182"/>
        <v>0.35210177364904738</v>
      </c>
      <c r="I821" s="316"/>
      <c r="J821" s="316">
        <f t="shared" si="183"/>
        <v>-0.17896207689566818</v>
      </c>
      <c r="K821" s="316">
        <f t="shared" si="184"/>
        <v>0.42898373958193964</v>
      </c>
      <c r="L821" s="121"/>
      <c r="M821" s="325">
        <f t="shared" si="185"/>
        <v>25.12925012531155</v>
      </c>
      <c r="N821" s="283">
        <f t="shared" si="186"/>
        <v>19.475710046196639</v>
      </c>
      <c r="O821" s="378"/>
      <c r="P821" s="532">
        <f t="shared" si="187"/>
        <v>2.7221060660366447E-2</v>
      </c>
      <c r="Q821" s="520">
        <f t="shared" si="188"/>
        <v>-2.7221060660366447E-2</v>
      </c>
      <c r="R821" s="313"/>
      <c r="S821" s="256">
        <f t="shared" si="189"/>
        <v>25.12925012531155</v>
      </c>
      <c r="T821" s="256">
        <f t="shared" si="190"/>
        <v>19.475710046196639</v>
      </c>
      <c r="U821" s="364">
        <f t="shared" si="177"/>
        <v>78.999999995503799</v>
      </c>
    </row>
    <row r="822" spans="1:21" ht="11.25" x14ac:dyDescent="0.2">
      <c r="A822" s="234"/>
      <c r="B822" s="417">
        <v>79.099999995498194</v>
      </c>
      <c r="C822" s="130"/>
      <c r="D822" s="328">
        <f t="shared" si="178"/>
        <v>55.932146388672656</v>
      </c>
      <c r="E822" s="328">
        <f t="shared" si="179"/>
        <v>0.31284049996439073</v>
      </c>
      <c r="F822" s="376">
        <f t="shared" si="180"/>
        <v>0.37987897506488788</v>
      </c>
      <c r="G822" s="316">
        <f t="shared" si="181"/>
        <v>0.64798237251719282</v>
      </c>
      <c r="H822" s="316">
        <f t="shared" si="182"/>
        <v>0.35201762748280718</v>
      </c>
      <c r="I822" s="316"/>
      <c r="J822" s="316">
        <f t="shared" si="183"/>
        <v>-0.17944248882183866</v>
      </c>
      <c r="K822" s="316">
        <f t="shared" si="184"/>
        <v>0.42879513575830075</v>
      </c>
      <c r="L822" s="121"/>
      <c r="M822" s="325">
        <f t="shared" si="185"/>
        <v>25.156471185971917</v>
      </c>
      <c r="N822" s="283">
        <f t="shared" si="186"/>
        <v>19.502931106857005</v>
      </c>
      <c r="O822" s="378"/>
      <c r="P822" s="532">
        <f t="shared" si="187"/>
        <v>2.7218714918134879E-2</v>
      </c>
      <c r="Q822" s="520">
        <f t="shared" si="188"/>
        <v>-2.7218714918149089E-2</v>
      </c>
      <c r="R822" s="313"/>
      <c r="S822" s="256">
        <f t="shared" si="189"/>
        <v>25.156471185971917</v>
      </c>
      <c r="T822" s="256">
        <f t="shared" si="190"/>
        <v>19.502931106857005</v>
      </c>
      <c r="U822" s="364">
        <f t="shared" si="177"/>
        <v>79.099999995498194</v>
      </c>
    </row>
    <row r="823" spans="1:21" ht="11.25" x14ac:dyDescent="0.2">
      <c r="A823" s="234"/>
      <c r="B823" s="417">
        <v>79.199999995492405</v>
      </c>
      <c r="C823" s="130"/>
      <c r="D823" s="328">
        <f t="shared" si="178"/>
        <v>56.002857066787215</v>
      </c>
      <c r="E823" s="328">
        <f t="shared" si="179"/>
        <v>0.31363199996429986</v>
      </c>
      <c r="F823" s="376">
        <f t="shared" si="180"/>
        <v>0.38010599026970132</v>
      </c>
      <c r="G823" s="316">
        <f t="shared" si="181"/>
        <v>0.64806663033166512</v>
      </c>
      <c r="H823" s="316">
        <f t="shared" si="182"/>
        <v>0.35193336966833488</v>
      </c>
      <c r="I823" s="316"/>
      <c r="J823" s="316">
        <f t="shared" si="183"/>
        <v>-0.17992258039817083</v>
      </c>
      <c r="K823" s="316">
        <f t="shared" si="184"/>
        <v>0.42860667394194629</v>
      </c>
      <c r="L823" s="121"/>
      <c r="M823" s="325">
        <f t="shared" si="185"/>
        <v>25.183689900890052</v>
      </c>
      <c r="N823" s="283">
        <f t="shared" si="186"/>
        <v>19.530149821775154</v>
      </c>
      <c r="O823" s="378"/>
      <c r="P823" s="532">
        <f t="shared" si="187"/>
        <v>2.7216364668710469E-2</v>
      </c>
      <c r="Q823" s="520">
        <f t="shared" si="188"/>
        <v>-2.7216364668703363E-2</v>
      </c>
      <c r="R823" s="313"/>
      <c r="S823" s="256">
        <f t="shared" si="189"/>
        <v>25.183689900890052</v>
      </c>
      <c r="T823" s="256">
        <f t="shared" si="190"/>
        <v>19.530149821775154</v>
      </c>
      <c r="U823" s="364">
        <f t="shared" si="177"/>
        <v>79.199999995492405</v>
      </c>
    </row>
    <row r="824" spans="1:21" ht="11.25" x14ac:dyDescent="0.2">
      <c r="A824" s="234"/>
      <c r="B824" s="417">
        <v>79.2999999954868</v>
      </c>
      <c r="C824" s="130"/>
      <c r="D824" s="328">
        <f t="shared" si="178"/>
        <v>56.073567744901908</v>
      </c>
      <c r="E824" s="328">
        <f t="shared" si="179"/>
        <v>0.31442449996421035</v>
      </c>
      <c r="F824" s="376">
        <f t="shared" si="180"/>
        <v>0.38033332461243635</v>
      </c>
      <c r="G824" s="316">
        <f t="shared" si="181"/>
        <v>0.64815099931013387</v>
      </c>
      <c r="H824" s="316">
        <f t="shared" si="182"/>
        <v>0.35184900068986613</v>
      </c>
      <c r="I824" s="316"/>
      <c r="J824" s="316">
        <f t="shared" si="183"/>
        <v>-0.18040235283658274</v>
      </c>
      <c r="K824" s="316">
        <f t="shared" si="184"/>
        <v>0.42841835366668618</v>
      </c>
      <c r="L824" s="121"/>
      <c r="M824" s="325">
        <f t="shared" si="185"/>
        <v>25.210906265558762</v>
      </c>
      <c r="N824" s="283">
        <f t="shared" si="186"/>
        <v>19.557366186443858</v>
      </c>
      <c r="O824" s="378"/>
      <c r="P824" s="532">
        <f t="shared" si="187"/>
        <v>2.7214009919738658E-2</v>
      </c>
      <c r="Q824" s="520">
        <f t="shared" si="188"/>
        <v>-2.7214009919731552E-2</v>
      </c>
      <c r="R824" s="313"/>
      <c r="S824" s="256">
        <f t="shared" si="189"/>
        <v>25.210906265558762</v>
      </c>
      <c r="T824" s="256">
        <f t="shared" si="190"/>
        <v>19.557366186443858</v>
      </c>
      <c r="U824" s="364">
        <f t="shared" si="177"/>
        <v>79.2999999954868</v>
      </c>
    </row>
    <row r="825" spans="1:21" ht="11.25" x14ac:dyDescent="0.2">
      <c r="A825" s="234"/>
      <c r="B825" s="417">
        <v>79.399999995481096</v>
      </c>
      <c r="C825" s="130"/>
      <c r="D825" s="328">
        <f t="shared" si="178"/>
        <v>56.14427842301653</v>
      </c>
      <c r="E825" s="328">
        <f t="shared" si="179"/>
        <v>0.31521799996411992</v>
      </c>
      <c r="F825" s="376">
        <f t="shared" si="180"/>
        <v>0.38056097688728163</v>
      </c>
      <c r="G825" s="316">
        <f t="shared" si="181"/>
        <v>0.64823547897071043</v>
      </c>
      <c r="H825" s="316">
        <f t="shared" si="182"/>
        <v>0.35176452102928957</v>
      </c>
      <c r="I825" s="316"/>
      <c r="J825" s="316">
        <f t="shared" si="183"/>
        <v>-0.18088180734288362</v>
      </c>
      <c r="K825" s="316">
        <f t="shared" si="184"/>
        <v>0.42823017446873524</v>
      </c>
      <c r="L825" s="121"/>
      <c r="M825" s="325">
        <f t="shared" si="185"/>
        <v>25.238120275478501</v>
      </c>
      <c r="N825" s="283">
        <f t="shared" si="186"/>
        <v>19.584580196363589</v>
      </c>
      <c r="O825" s="378"/>
      <c r="P825" s="532">
        <f t="shared" si="187"/>
        <v>2.7211650679085153E-2</v>
      </c>
      <c r="Q825" s="520">
        <f t="shared" si="188"/>
        <v>-2.7211650679092259E-2</v>
      </c>
      <c r="R825" s="313"/>
      <c r="S825" s="256">
        <f t="shared" si="189"/>
        <v>25.238120275478501</v>
      </c>
      <c r="T825" s="256">
        <f t="shared" si="190"/>
        <v>19.584580196363589</v>
      </c>
      <c r="U825" s="364">
        <f t="shared" si="177"/>
        <v>79.399999995481096</v>
      </c>
    </row>
    <row r="826" spans="1:21" ht="11.25" x14ac:dyDescent="0.2">
      <c r="A826" s="234"/>
      <c r="B826" s="417">
        <v>79.499999995475406</v>
      </c>
      <c r="C826" s="130"/>
      <c r="D826" s="328">
        <f t="shared" si="178"/>
        <v>56.21498910113116</v>
      </c>
      <c r="E826" s="328">
        <f t="shared" si="179"/>
        <v>0.31601249996402941</v>
      </c>
      <c r="F826" s="376">
        <f t="shared" si="180"/>
        <v>0.38078894589449341</v>
      </c>
      <c r="G826" s="316">
        <f t="shared" si="181"/>
        <v>0.6483200688338393</v>
      </c>
      <c r="H826" s="316">
        <f t="shared" si="182"/>
        <v>0.3516799311661607</v>
      </c>
      <c r="I826" s="316"/>
      <c r="J826" s="316">
        <f t="shared" si="183"/>
        <v>-0.18136094511681822</v>
      </c>
      <c r="K826" s="316">
        <f t="shared" si="184"/>
        <v>0.42804213588669554</v>
      </c>
      <c r="L826" s="121"/>
      <c r="M826" s="325">
        <f t="shared" si="185"/>
        <v>25.265331926157586</v>
      </c>
      <c r="N826" s="283">
        <f t="shared" si="186"/>
        <v>19.611791847042682</v>
      </c>
      <c r="O826" s="378"/>
      <c r="P826" s="532">
        <f t="shared" si="187"/>
        <v>2.7209286954374079E-2</v>
      </c>
      <c r="Q826" s="520">
        <f t="shared" si="188"/>
        <v>-2.7209286954374079E-2</v>
      </c>
      <c r="R826" s="313"/>
      <c r="S826" s="256">
        <f t="shared" si="189"/>
        <v>25.265331926157586</v>
      </c>
      <c r="T826" s="256">
        <f t="shared" si="190"/>
        <v>19.611791847042682</v>
      </c>
      <c r="U826" s="364">
        <f t="shared" si="177"/>
        <v>79.499999995475406</v>
      </c>
    </row>
    <row r="827" spans="1:21" ht="11.25" x14ac:dyDescent="0.2">
      <c r="A827" s="234"/>
      <c r="B827" s="417">
        <v>79.599999995469702</v>
      </c>
      <c r="C827" s="130"/>
      <c r="D827" s="328">
        <f t="shared" si="178"/>
        <v>56.285699779245782</v>
      </c>
      <c r="E827" s="328">
        <f t="shared" si="179"/>
        <v>0.31680799996393888</v>
      </c>
      <c r="F827" s="376">
        <f t="shared" si="180"/>
        <v>0.38101723044035707</v>
      </c>
      <c r="G827" s="316">
        <f t="shared" si="181"/>
        <v>0.64840476842228356</v>
      </c>
      <c r="H827" s="316">
        <f t="shared" si="182"/>
        <v>0.35159523157771644</v>
      </c>
      <c r="I827" s="316"/>
      <c r="J827" s="316">
        <f t="shared" si="183"/>
        <v>-0.18183976735210072</v>
      </c>
      <c r="K827" s="316">
        <f t="shared" si="184"/>
        <v>0.42785423746154361</v>
      </c>
      <c r="L827" s="121"/>
      <c r="M827" s="325">
        <f t="shared" si="185"/>
        <v>25.29254121311196</v>
      </c>
      <c r="N827" s="283">
        <f t="shared" si="186"/>
        <v>19.639001133997056</v>
      </c>
      <c r="O827" s="378"/>
      <c r="P827" s="532">
        <f t="shared" si="187"/>
        <v>2.7206918753321929E-2</v>
      </c>
      <c r="Q827" s="520">
        <f t="shared" si="188"/>
        <v>-2.7206918753321929E-2</v>
      </c>
      <c r="R827" s="313"/>
      <c r="S827" s="256">
        <f t="shared" si="189"/>
        <v>25.29254121311196</v>
      </c>
      <c r="T827" s="256">
        <f t="shared" si="190"/>
        <v>19.639001133997056</v>
      </c>
      <c r="U827" s="364">
        <f t="shared" si="177"/>
        <v>79.599999995469702</v>
      </c>
    </row>
    <row r="828" spans="1:21" ht="11.25" x14ac:dyDescent="0.2">
      <c r="A828" s="234"/>
      <c r="B828" s="417">
        <v>79.699999995463997</v>
      </c>
      <c r="C828" s="130"/>
      <c r="D828" s="328">
        <f t="shared" si="178"/>
        <v>56.356410457360404</v>
      </c>
      <c r="E828" s="328">
        <f t="shared" si="179"/>
        <v>0.3176044999638481</v>
      </c>
      <c r="F828" s="376">
        <f t="shared" si="180"/>
        <v>0.38124582933714829</v>
      </c>
      <c r="G828" s="316">
        <f t="shared" si="181"/>
        <v>0.64848957726111012</v>
      </c>
      <c r="H828" s="316">
        <f t="shared" si="182"/>
        <v>0.35151042273888988</v>
      </c>
      <c r="I828" s="316"/>
      <c r="J828" s="316">
        <f t="shared" si="183"/>
        <v>-0.18231827523645577</v>
      </c>
      <c r="K828" s="316">
        <f t="shared" si="184"/>
        <v>0.42766647873661384</v>
      </c>
      <c r="L828" s="121"/>
      <c r="M828" s="325">
        <f t="shared" si="185"/>
        <v>25.319748131865282</v>
      </c>
      <c r="N828" s="283">
        <f t="shared" si="186"/>
        <v>19.666208052750378</v>
      </c>
      <c r="O828" s="378"/>
      <c r="P828" s="532">
        <f t="shared" si="187"/>
        <v>2.7204546083524406E-2</v>
      </c>
      <c r="Q828" s="520">
        <f t="shared" si="188"/>
        <v>-2.7204546083524406E-2</v>
      </c>
      <c r="R828" s="313"/>
      <c r="S828" s="256">
        <f t="shared" si="189"/>
        <v>25.319748131865282</v>
      </c>
      <c r="T828" s="256">
        <f t="shared" si="190"/>
        <v>19.666208052750378</v>
      </c>
      <c r="U828" s="364">
        <f t="shared" si="177"/>
        <v>79.699999995463997</v>
      </c>
    </row>
    <row r="829" spans="1:21" ht="11.25" x14ac:dyDescent="0.2">
      <c r="A829" s="234"/>
      <c r="B829" s="417">
        <v>79.799999995458293</v>
      </c>
      <c r="C829" s="130"/>
      <c r="D829" s="328">
        <f t="shared" si="178"/>
        <v>56.427121135475026</v>
      </c>
      <c r="E829" s="328">
        <f t="shared" si="179"/>
        <v>0.31840199996375718</v>
      </c>
      <c r="F829" s="376">
        <f t="shared" si="180"/>
        <v>0.38147474140309695</v>
      </c>
      <c r="G829" s="316">
        <f t="shared" si="181"/>
        <v>0.64857449487767571</v>
      </c>
      <c r="H829" s="316">
        <f t="shared" si="182"/>
        <v>0.35142550512232429</v>
      </c>
      <c r="I829" s="316"/>
      <c r="J829" s="316">
        <f t="shared" si="183"/>
        <v>-0.18279646995165327</v>
      </c>
      <c r="K829" s="316">
        <f t="shared" si="184"/>
        <v>0.42747885925758544</v>
      </c>
      <c r="L829" s="121"/>
      <c r="M829" s="325">
        <f t="shared" si="185"/>
        <v>25.346952677948806</v>
      </c>
      <c r="N829" s="283">
        <f t="shared" si="186"/>
        <v>19.693412598833902</v>
      </c>
      <c r="O829" s="378"/>
      <c r="P829" s="532">
        <f t="shared" si="187"/>
        <v>2.7202168952570105E-2</v>
      </c>
      <c r="Q829" s="520">
        <f t="shared" si="188"/>
        <v>-2.7202168952570105E-2</v>
      </c>
      <c r="R829" s="313"/>
      <c r="S829" s="256">
        <f t="shared" si="189"/>
        <v>25.346952677948806</v>
      </c>
      <c r="T829" s="256">
        <f t="shared" si="190"/>
        <v>19.693412598833902</v>
      </c>
      <c r="U829" s="364">
        <f t="shared" si="177"/>
        <v>79.799999995458293</v>
      </c>
    </row>
    <row r="830" spans="1:21" ht="11.25" x14ac:dyDescent="0.2">
      <c r="A830" s="234"/>
      <c r="B830" s="417">
        <v>79.899999995452603</v>
      </c>
      <c r="C830" s="130"/>
      <c r="D830" s="328">
        <f t="shared" si="178"/>
        <v>56.497831813589656</v>
      </c>
      <c r="E830" s="328">
        <f t="shared" si="179"/>
        <v>0.31920049996366634</v>
      </c>
      <c r="F830" s="376">
        <f t="shared" si="180"/>
        <v>0.3817039654623488</v>
      </c>
      <c r="G830" s="316">
        <f t="shared" si="181"/>
        <v>0.64865952080161293</v>
      </c>
      <c r="H830" s="316">
        <f t="shared" si="182"/>
        <v>0.35134047919838707</v>
      </c>
      <c r="I830" s="316"/>
      <c r="J830" s="316">
        <f t="shared" si="183"/>
        <v>-0.1832743526735478</v>
      </c>
      <c r="K830" s="316">
        <f t="shared" si="184"/>
        <v>0.42729137857246674</v>
      </c>
      <c r="L830" s="121"/>
      <c r="M830" s="325">
        <f t="shared" si="185"/>
        <v>25.374154846901376</v>
      </c>
      <c r="N830" s="283">
        <f t="shared" si="186"/>
        <v>19.720614767786472</v>
      </c>
      <c r="O830" s="378"/>
      <c r="P830" s="532">
        <f t="shared" si="187"/>
        <v>2.7199787367997885E-2</v>
      </c>
      <c r="Q830" s="520">
        <f t="shared" si="188"/>
        <v>-2.719978736799078E-2</v>
      </c>
      <c r="R830" s="313"/>
      <c r="S830" s="256">
        <f t="shared" si="189"/>
        <v>25.374154846901376</v>
      </c>
      <c r="T830" s="256">
        <f t="shared" si="190"/>
        <v>19.720614767786472</v>
      </c>
      <c r="U830" s="364">
        <f t="shared" si="177"/>
        <v>79.899999995452603</v>
      </c>
    </row>
    <row r="831" spans="1:21" ht="11.25" x14ac:dyDescent="0.2">
      <c r="A831" s="234"/>
      <c r="B831" s="417">
        <v>79.999999995446899</v>
      </c>
      <c r="C831" s="130"/>
      <c r="D831" s="328">
        <f t="shared" si="178"/>
        <v>56.568542491704278</v>
      </c>
      <c r="E831" s="328">
        <f t="shared" si="179"/>
        <v>0.3199999999635752</v>
      </c>
      <c r="F831" s="376">
        <f t="shared" si="180"/>
        <v>0.3819335003449289</v>
      </c>
      <c r="G831" s="316">
        <f t="shared" si="181"/>
        <v>0.64874465456481578</v>
      </c>
      <c r="H831" s="316">
        <f t="shared" si="182"/>
        <v>0.35125534543518422</v>
      </c>
      <c r="I831" s="316"/>
      <c r="J831" s="316">
        <f t="shared" si="183"/>
        <v>-0.18375192457211387</v>
      </c>
      <c r="K831" s="316">
        <f t="shared" si="184"/>
        <v>0.42710403623158139</v>
      </c>
      <c r="L831" s="121"/>
      <c r="M831" s="325">
        <f t="shared" si="185"/>
        <v>25.401354634269374</v>
      </c>
      <c r="N831" s="283">
        <f t="shared" si="186"/>
        <v>19.747814555154463</v>
      </c>
      <c r="O831" s="378"/>
      <c r="P831" s="532">
        <f t="shared" si="187"/>
        <v>2.719740133735371E-2</v>
      </c>
      <c r="Q831" s="520">
        <f t="shared" si="188"/>
        <v>-2.7197401337360816E-2</v>
      </c>
      <c r="R831" s="313"/>
      <c r="S831" s="256">
        <f t="shared" si="189"/>
        <v>25.401354634269374</v>
      </c>
      <c r="T831" s="256">
        <f t="shared" si="190"/>
        <v>19.747814555154463</v>
      </c>
      <c r="U831" s="364">
        <f t="shared" si="177"/>
        <v>79.999999995446899</v>
      </c>
    </row>
    <row r="832" spans="1:21" ht="11.25" x14ac:dyDescent="0.2">
      <c r="A832" s="234"/>
      <c r="B832" s="417">
        <v>80.099999995441195</v>
      </c>
      <c r="C832" s="130"/>
      <c r="D832" s="328">
        <f t="shared" si="178"/>
        <v>56.6392531698189</v>
      </c>
      <c r="E832" s="328">
        <f t="shared" si="179"/>
        <v>0.32080049996348398</v>
      </c>
      <c r="F832" s="376">
        <f t="shared" si="180"/>
        <v>0.382163344886705</v>
      </c>
      <c r="G832" s="316">
        <f t="shared" si="181"/>
        <v>0.64882989570142624</v>
      </c>
      <c r="H832" s="316">
        <f t="shared" si="182"/>
        <v>0.35117010429857376</v>
      </c>
      <c r="I832" s="316"/>
      <c r="J832" s="316">
        <f t="shared" si="183"/>
        <v>-0.18422918681148404</v>
      </c>
      <c r="K832" s="316">
        <f t="shared" si="184"/>
        <v>0.42691683178755352</v>
      </c>
      <c r="L832" s="121"/>
      <c r="M832" s="325">
        <f t="shared" si="185"/>
        <v>25.428552035606728</v>
      </c>
      <c r="N832" s="283">
        <f t="shared" si="186"/>
        <v>19.775011956491824</v>
      </c>
      <c r="O832" s="378"/>
      <c r="P832" s="532">
        <f t="shared" si="187"/>
        <v>2.719501086802012E-2</v>
      </c>
      <c r="Q832" s="520">
        <f t="shared" si="188"/>
        <v>-2.7195010868013014E-2</v>
      </c>
      <c r="R832" s="313"/>
      <c r="S832" s="256">
        <f t="shared" si="189"/>
        <v>25.428552035606728</v>
      </c>
      <c r="T832" s="256">
        <f t="shared" si="190"/>
        <v>19.775011956491824</v>
      </c>
      <c r="U832" s="364">
        <f t="shared" si="177"/>
        <v>80.099999995441195</v>
      </c>
    </row>
    <row r="833" spans="1:21" ht="11.25" x14ac:dyDescent="0.2">
      <c r="A833" s="234"/>
      <c r="B833" s="417">
        <v>80.199999995435505</v>
      </c>
      <c r="C833" s="130"/>
      <c r="D833" s="328">
        <f t="shared" si="178"/>
        <v>56.70996384793353</v>
      </c>
      <c r="E833" s="328">
        <f t="shared" si="179"/>
        <v>0.32160199996339273</v>
      </c>
      <c r="F833" s="376">
        <f t="shared" si="180"/>
        <v>0.38239349792935096</v>
      </c>
      <c r="G833" s="316">
        <f t="shared" si="181"/>
        <v>0.64891524374781973</v>
      </c>
      <c r="H833" s="316">
        <f t="shared" si="182"/>
        <v>0.35108475625218027</v>
      </c>
      <c r="I833" s="316"/>
      <c r="J833" s="316">
        <f t="shared" si="183"/>
        <v>-0.18470614054998435</v>
      </c>
      <c r="K833" s="316">
        <f t="shared" si="184"/>
        <v>0.42672976479529401</v>
      </c>
      <c r="L833" s="121"/>
      <c r="M833" s="325">
        <f t="shared" si="185"/>
        <v>25.455747046474748</v>
      </c>
      <c r="N833" s="283">
        <f t="shared" si="186"/>
        <v>19.802206967359837</v>
      </c>
      <c r="O833" s="378"/>
      <c r="P833" s="532">
        <f t="shared" si="187"/>
        <v>2.7192615967514655E-2</v>
      </c>
      <c r="Q833" s="520">
        <f t="shared" si="188"/>
        <v>-2.719261596752176E-2</v>
      </c>
      <c r="R833" s="313"/>
      <c r="S833" s="256">
        <f t="shared" si="189"/>
        <v>25.455747046474748</v>
      </c>
      <c r="T833" s="256">
        <f t="shared" si="190"/>
        <v>19.802206967359837</v>
      </c>
      <c r="U833" s="364">
        <f t="shared" si="177"/>
        <v>80.199999995435505</v>
      </c>
    </row>
    <row r="834" spans="1:21" ht="11.25" x14ac:dyDescent="0.2">
      <c r="A834" s="234"/>
      <c r="B834" s="417">
        <v>80.2999999954298</v>
      </c>
      <c r="C834" s="130"/>
      <c r="D834" s="328">
        <f t="shared" si="178"/>
        <v>56.780674526048152</v>
      </c>
      <c r="E834" s="328">
        <f t="shared" si="179"/>
        <v>0.32240449996330134</v>
      </c>
      <c r="F834" s="376">
        <f t="shared" si="180"/>
        <v>0.3826239583203106</v>
      </c>
      <c r="G834" s="316">
        <f t="shared" si="181"/>
        <v>0.6490006982425921</v>
      </c>
      <c r="H834" s="316">
        <f t="shared" si="182"/>
        <v>0.3509993017574079</v>
      </c>
      <c r="I834" s="316"/>
      <c r="J834" s="316">
        <f t="shared" si="183"/>
        <v>-0.18518278694017087</v>
      </c>
      <c r="K834" s="316">
        <f t="shared" si="184"/>
        <v>0.42654283481198602</v>
      </c>
      <c r="L834" s="121"/>
      <c r="M834" s="325">
        <f t="shared" si="185"/>
        <v>25.482939662442263</v>
      </c>
      <c r="N834" s="283">
        <f t="shared" si="186"/>
        <v>19.829399583327358</v>
      </c>
      <c r="O834" s="378"/>
      <c r="P834" s="532">
        <f t="shared" si="187"/>
        <v>2.7190216643177223E-2</v>
      </c>
      <c r="Q834" s="520">
        <f t="shared" si="188"/>
        <v>-2.7190216643177223E-2</v>
      </c>
      <c r="R834" s="313"/>
      <c r="S834" s="256">
        <f t="shared" si="189"/>
        <v>25.482939662442263</v>
      </c>
      <c r="T834" s="256">
        <f t="shared" si="190"/>
        <v>19.829399583327358</v>
      </c>
      <c r="U834" s="364">
        <f t="shared" si="177"/>
        <v>80.2999999954298</v>
      </c>
    </row>
    <row r="835" spans="1:21" ht="11.25" x14ac:dyDescent="0.2">
      <c r="A835" s="234"/>
      <c r="B835" s="417">
        <v>80.399999995424096</v>
      </c>
      <c r="C835" s="130"/>
      <c r="D835" s="328">
        <f t="shared" si="178"/>
        <v>56.851385204162774</v>
      </c>
      <c r="E835" s="328">
        <f t="shared" si="179"/>
        <v>0.32320799996320976</v>
      </c>
      <c r="F835" s="376">
        <f t="shared" si="180"/>
        <v>0.38285472491276168</v>
      </c>
      <c r="G835" s="316">
        <f t="shared" si="181"/>
        <v>0.64908625872654546</v>
      </c>
      <c r="H835" s="316">
        <f t="shared" si="182"/>
        <v>0.35091374127345454</v>
      </c>
      <c r="I835" s="316"/>
      <c r="J835" s="316">
        <f t="shared" si="183"/>
        <v>-0.18565912712886606</v>
      </c>
      <c r="K835" s="316">
        <f t="shared" si="184"/>
        <v>0.4263560413970709</v>
      </c>
      <c r="L835" s="121"/>
      <c r="M835" s="325">
        <f t="shared" si="185"/>
        <v>25.51012987908544</v>
      </c>
      <c r="N835" s="283">
        <f t="shared" si="186"/>
        <v>19.856589799970536</v>
      </c>
      <c r="O835" s="378"/>
      <c r="P835" s="532">
        <f t="shared" si="187"/>
        <v>2.718781290234773E-2</v>
      </c>
      <c r="Q835" s="520">
        <f t="shared" si="188"/>
        <v>-2.7187812902340625E-2</v>
      </c>
      <c r="R835" s="313"/>
      <c r="S835" s="256">
        <f t="shared" si="189"/>
        <v>25.51012987908544</v>
      </c>
      <c r="T835" s="256">
        <f t="shared" si="190"/>
        <v>19.856589799970536</v>
      </c>
      <c r="U835" s="364">
        <f t="shared" si="177"/>
        <v>80.399999995424096</v>
      </c>
    </row>
    <row r="836" spans="1:21" ht="11.25" x14ac:dyDescent="0.2">
      <c r="A836" s="234"/>
      <c r="B836" s="417">
        <v>80.499999995418406</v>
      </c>
      <c r="C836" s="130"/>
      <c r="D836" s="328">
        <f t="shared" si="178"/>
        <v>56.922095882277404</v>
      </c>
      <c r="E836" s="328">
        <f t="shared" si="179"/>
        <v>0.32401249996311815</v>
      </c>
      <c r="F836" s="376">
        <f t="shared" si="180"/>
        <v>0.38308579656558084</v>
      </c>
      <c r="G836" s="316">
        <f t="shared" si="181"/>
        <v>0.64917192474267504</v>
      </c>
      <c r="H836" s="316">
        <f t="shared" si="182"/>
        <v>0.35082807525732496</v>
      </c>
      <c r="I836" s="316"/>
      <c r="J836" s="316">
        <f t="shared" si="183"/>
        <v>-0.18613516225719318</v>
      </c>
      <c r="K836" s="316">
        <f t="shared" si="184"/>
        <v>0.42616938411223471</v>
      </c>
      <c r="L836" s="121"/>
      <c r="M836" s="325">
        <f t="shared" si="185"/>
        <v>25.537317691987788</v>
      </c>
      <c r="N836" s="283">
        <f t="shared" si="186"/>
        <v>19.883777612872876</v>
      </c>
      <c r="O836" s="378"/>
      <c r="P836" s="532">
        <f t="shared" si="187"/>
        <v>2.7185404752351872E-2</v>
      </c>
      <c r="Q836" s="520">
        <f t="shared" si="188"/>
        <v>-2.7185404752358977E-2</v>
      </c>
      <c r="R836" s="313"/>
      <c r="S836" s="256">
        <f t="shared" si="189"/>
        <v>25.537317691987788</v>
      </c>
      <c r="T836" s="256">
        <f t="shared" si="190"/>
        <v>19.883777612872876</v>
      </c>
      <c r="U836" s="364">
        <f t="shared" si="177"/>
        <v>80.499999995418406</v>
      </c>
    </row>
    <row r="837" spans="1:21" ht="11.25" x14ac:dyDescent="0.2">
      <c r="A837" s="234"/>
      <c r="B837" s="417">
        <v>80.599999995412702</v>
      </c>
      <c r="C837" s="130"/>
      <c r="D837" s="328">
        <f t="shared" si="178"/>
        <v>56.992806560392026</v>
      </c>
      <c r="E837" s="328">
        <f t="shared" si="179"/>
        <v>0.32481799996302635</v>
      </c>
      <c r="F837" s="376">
        <f t="shared" si="180"/>
        <v>0.38331717214330757</v>
      </c>
      <c r="G837" s="316">
        <f t="shared" si="181"/>
        <v>0.64925769583615534</v>
      </c>
      <c r="H837" s="316">
        <f t="shared" si="182"/>
        <v>0.35074230416384466</v>
      </c>
      <c r="I837" s="316"/>
      <c r="J837" s="316">
        <f t="shared" si="183"/>
        <v>-0.18661089346061271</v>
      </c>
      <c r="K837" s="316">
        <f t="shared" si="184"/>
        <v>0.42598286252139383</v>
      </c>
      <c r="L837" s="121"/>
      <c r="M837" s="325">
        <f t="shared" si="185"/>
        <v>25.56450309674014</v>
      </c>
      <c r="N837" s="283">
        <f t="shared" si="186"/>
        <v>19.910963017625235</v>
      </c>
      <c r="O837" s="378"/>
      <c r="P837" s="532">
        <f t="shared" si="187"/>
        <v>2.7182992200479816E-2</v>
      </c>
      <c r="Q837" s="520">
        <f t="shared" si="188"/>
        <v>-2.7182992200479816E-2</v>
      </c>
      <c r="R837" s="313"/>
      <c r="S837" s="256">
        <f t="shared" si="189"/>
        <v>25.56450309674014</v>
      </c>
      <c r="T837" s="256">
        <f t="shared" si="190"/>
        <v>19.910963017625235</v>
      </c>
      <c r="U837" s="364">
        <f t="shared" si="177"/>
        <v>80.599999995412702</v>
      </c>
    </row>
    <row r="838" spans="1:21" ht="11.25" x14ac:dyDescent="0.2">
      <c r="A838" s="234"/>
      <c r="B838" s="417">
        <v>80.699999995406998</v>
      </c>
      <c r="C838" s="130"/>
      <c r="D838" s="328">
        <f t="shared" si="178"/>
        <v>57.063517238506648</v>
      </c>
      <c r="E838" s="328">
        <f t="shared" si="179"/>
        <v>0.32562449996293452</v>
      </c>
      <c r="F838" s="376">
        <f t="shared" si="180"/>
        <v>0.3835488505161096</v>
      </c>
      <c r="G838" s="316">
        <f t="shared" si="181"/>
        <v>0.64934357155432731</v>
      </c>
      <c r="H838" s="316">
        <f t="shared" si="182"/>
        <v>0.35065642844567269</v>
      </c>
      <c r="I838" s="316"/>
      <c r="J838" s="316">
        <f t="shared" si="183"/>
        <v>-0.18708632186895685</v>
      </c>
      <c r="K838" s="316">
        <f t="shared" si="184"/>
        <v>0.42579647619068178</v>
      </c>
      <c r="L838" s="121"/>
      <c r="M838" s="325">
        <f t="shared" si="185"/>
        <v>25.591686088940619</v>
      </c>
      <c r="N838" s="283">
        <f t="shared" si="186"/>
        <v>19.938146009825715</v>
      </c>
      <c r="O838" s="378"/>
      <c r="P838" s="532">
        <f t="shared" si="187"/>
        <v>2.7180575253943573E-2</v>
      </c>
      <c r="Q838" s="520">
        <f t="shared" si="188"/>
        <v>-2.7180575253936468E-2</v>
      </c>
      <c r="R838" s="313"/>
      <c r="S838" s="256">
        <f t="shared" si="189"/>
        <v>25.591686088940619</v>
      </c>
      <c r="T838" s="256">
        <f t="shared" si="190"/>
        <v>19.938146009825715</v>
      </c>
      <c r="U838" s="364">
        <f t="shared" si="177"/>
        <v>80.699999995406998</v>
      </c>
    </row>
    <row r="839" spans="1:21" ht="11.25" x14ac:dyDescent="0.2">
      <c r="A839" s="234"/>
      <c r="B839" s="417">
        <v>80.799999995401294</v>
      </c>
      <c r="C839" s="130"/>
      <c r="D839" s="328">
        <f t="shared" si="178"/>
        <v>57.134227916621271</v>
      </c>
      <c r="E839" s="328">
        <f t="shared" si="179"/>
        <v>0.32643199996284245</v>
      </c>
      <c r="F839" s="376">
        <f t="shared" si="180"/>
        <v>0.38378083055974749</v>
      </c>
      <c r="G839" s="316">
        <f t="shared" si="181"/>
        <v>0.64942955144668446</v>
      </c>
      <c r="H839" s="316">
        <f t="shared" si="182"/>
        <v>0.35057044855331554</v>
      </c>
      <c r="I839" s="316"/>
      <c r="J839" s="316">
        <f t="shared" si="183"/>
        <v>-0.18756144860646523</v>
      </c>
      <c r="K839" s="316">
        <f t="shared" si="184"/>
        <v>0.42561022468843501</v>
      </c>
      <c r="L839" s="121"/>
      <c r="M839" s="325">
        <f t="shared" si="185"/>
        <v>25.618866664194563</v>
      </c>
      <c r="N839" s="283">
        <f t="shared" si="186"/>
        <v>19.965326585079652</v>
      </c>
      <c r="O839" s="378"/>
      <c r="P839" s="532">
        <f t="shared" si="187"/>
        <v>2.7178153919926729E-2</v>
      </c>
      <c r="Q839" s="520">
        <f t="shared" si="188"/>
        <v>-2.7178153919933834E-2</v>
      </c>
      <c r="R839" s="313"/>
      <c r="S839" s="256">
        <f t="shared" si="189"/>
        <v>25.618866664194563</v>
      </c>
      <c r="T839" s="256">
        <f t="shared" si="190"/>
        <v>19.965326585079652</v>
      </c>
      <c r="U839" s="364">
        <f t="shared" si="177"/>
        <v>80.799999995401294</v>
      </c>
    </row>
    <row r="840" spans="1:21" ht="11.25" x14ac:dyDescent="0.2">
      <c r="A840" s="234"/>
      <c r="B840" s="417">
        <v>80.899999995395603</v>
      </c>
      <c r="C840" s="130"/>
      <c r="D840" s="328">
        <f t="shared" si="178"/>
        <v>57.2049385947359</v>
      </c>
      <c r="E840" s="328">
        <f t="shared" si="179"/>
        <v>0.3272404999627504</v>
      </c>
      <c r="F840" s="376">
        <f t="shared" si="180"/>
        <v>0.3840131111555411</v>
      </c>
      <c r="G840" s="316">
        <f t="shared" si="181"/>
        <v>0.64951563506486032</v>
      </c>
      <c r="H840" s="316">
        <f t="shared" si="182"/>
        <v>0.35048436493513968</v>
      </c>
      <c r="I840" s="316"/>
      <c r="J840" s="316">
        <f t="shared" si="183"/>
        <v>-0.18803627479181789</v>
      </c>
      <c r="K840" s="316">
        <f t="shared" si="184"/>
        <v>0.42542410758517996</v>
      </c>
      <c r="L840" s="121"/>
      <c r="M840" s="325">
        <f t="shared" si="185"/>
        <v>25.64604481811449</v>
      </c>
      <c r="N840" s="283">
        <f t="shared" si="186"/>
        <v>19.992504738999585</v>
      </c>
      <c r="O840" s="378"/>
      <c r="P840" s="532">
        <f t="shared" si="187"/>
        <v>2.7175728205655503E-2</v>
      </c>
      <c r="Q840" s="520">
        <f t="shared" si="188"/>
        <v>-2.7175728205648397E-2</v>
      </c>
      <c r="R840" s="313"/>
      <c r="S840" s="256">
        <f t="shared" si="189"/>
        <v>25.64604481811449</v>
      </c>
      <c r="T840" s="256">
        <f t="shared" si="190"/>
        <v>19.992504738999585</v>
      </c>
      <c r="U840" s="364">
        <f t="shared" si="177"/>
        <v>80.899999995395603</v>
      </c>
    </row>
    <row r="841" spans="1:21" ht="11.25" x14ac:dyDescent="0.2">
      <c r="A841" s="234"/>
      <c r="B841" s="417">
        <v>80.999999995389899</v>
      </c>
      <c r="C841" s="130"/>
      <c r="D841" s="328">
        <f t="shared" si="178"/>
        <v>57.275649272850522</v>
      </c>
      <c r="E841" s="328">
        <f t="shared" si="179"/>
        <v>0.32804999996265821</v>
      </c>
      <c r="F841" s="376">
        <f t="shared" si="180"/>
        <v>0.38424569119033419</v>
      </c>
      <c r="G841" s="316">
        <f t="shared" si="181"/>
        <v>0.64960182196261518</v>
      </c>
      <c r="H841" s="316">
        <f t="shared" si="182"/>
        <v>0.35039817803738482</v>
      </c>
      <c r="I841" s="316"/>
      <c r="J841" s="316">
        <f t="shared" si="183"/>
        <v>-0.18851080153817107</v>
      </c>
      <c r="K841" s="316">
        <f t="shared" si="184"/>
        <v>0.4252381244536193</v>
      </c>
      <c r="L841" s="121"/>
      <c r="M841" s="325">
        <f t="shared" si="185"/>
        <v>25.673220546320145</v>
      </c>
      <c r="N841" s="283">
        <f t="shared" si="186"/>
        <v>20.019680467205234</v>
      </c>
      <c r="O841" s="378"/>
      <c r="P841" s="532">
        <f t="shared" si="187"/>
        <v>2.717329811819269E-2</v>
      </c>
      <c r="Q841" s="520">
        <f t="shared" si="188"/>
        <v>-2.7173298118199796E-2</v>
      </c>
      <c r="R841" s="313"/>
      <c r="S841" s="256">
        <f t="shared" si="189"/>
        <v>25.673220546320145</v>
      </c>
      <c r="T841" s="256">
        <f t="shared" si="190"/>
        <v>20.019680467205234</v>
      </c>
      <c r="U841" s="364">
        <f t="shared" si="177"/>
        <v>80.999999995389899</v>
      </c>
    </row>
    <row r="842" spans="1:21" ht="11.25" x14ac:dyDescent="0.2">
      <c r="A842" s="234"/>
      <c r="B842" s="417">
        <v>81.099999995384195</v>
      </c>
      <c r="C842" s="130"/>
      <c r="D842" s="328">
        <f t="shared" si="178"/>
        <v>57.346359950965144</v>
      </c>
      <c r="E842" s="328">
        <f t="shared" si="179"/>
        <v>0.32886049996256583</v>
      </c>
      <c r="F842" s="376">
        <f t="shared" si="180"/>
        <v>0.38447856955646087</v>
      </c>
      <c r="G842" s="316">
        <f t="shared" si="181"/>
        <v>0.64968811169582286</v>
      </c>
      <c r="H842" s="316">
        <f t="shared" si="182"/>
        <v>0.35031188830417714</v>
      </c>
      <c r="I842" s="316"/>
      <c r="J842" s="316">
        <f t="shared" si="183"/>
        <v>-0.18898502995319055</v>
      </c>
      <c r="K842" s="316">
        <f t="shared" si="184"/>
        <v>0.42505227486861868</v>
      </c>
      <c r="L842" s="121"/>
      <c r="M842" s="325">
        <f t="shared" si="185"/>
        <v>25.700393844438338</v>
      </c>
      <c r="N842" s="283">
        <f t="shared" si="186"/>
        <v>20.046853765323434</v>
      </c>
      <c r="O842" s="378"/>
      <c r="P842" s="532">
        <f t="shared" si="187"/>
        <v>2.7170863664608191E-2</v>
      </c>
      <c r="Q842" s="520">
        <f t="shared" si="188"/>
        <v>-2.7170863664608191E-2</v>
      </c>
      <c r="R842" s="313"/>
      <c r="S842" s="256">
        <f t="shared" si="189"/>
        <v>25.700393844438338</v>
      </c>
      <c r="T842" s="256">
        <f t="shared" si="190"/>
        <v>20.046853765323434</v>
      </c>
      <c r="U842" s="364">
        <f t="shared" si="177"/>
        <v>81.099999995384195</v>
      </c>
    </row>
    <row r="843" spans="1:21" ht="11.25" x14ac:dyDescent="0.2">
      <c r="A843" s="234"/>
      <c r="B843" s="417">
        <v>81.199999995378505</v>
      </c>
      <c r="C843" s="130"/>
      <c r="D843" s="328">
        <f t="shared" si="178"/>
        <v>57.417070629079774</v>
      </c>
      <c r="E843" s="328">
        <f t="shared" si="179"/>
        <v>0.32967199996247343</v>
      </c>
      <c r="F843" s="376">
        <f t="shared" si="180"/>
        <v>0.3847117451517118</v>
      </c>
      <c r="G843" s="316">
        <f t="shared" si="181"/>
        <v>0.64977450382245816</v>
      </c>
      <c r="H843" s="316">
        <f t="shared" si="182"/>
        <v>0.35022549617754184</v>
      </c>
      <c r="I843" s="316"/>
      <c r="J843" s="316">
        <f t="shared" si="183"/>
        <v>-0.18945896113908589</v>
      </c>
      <c r="K843" s="316">
        <f t="shared" si="184"/>
        <v>0.42486655840719345</v>
      </c>
      <c r="L843" s="121"/>
      <c r="M843" s="325">
        <f t="shared" si="185"/>
        <v>25.727564708102946</v>
      </c>
      <c r="N843" s="283">
        <f t="shared" si="186"/>
        <v>20.074024628988042</v>
      </c>
      <c r="O843" s="378"/>
      <c r="P843" s="532">
        <f t="shared" si="187"/>
        <v>2.7168424852050066E-2</v>
      </c>
      <c r="Q843" s="520">
        <f t="shared" si="188"/>
        <v>-2.7168424852050066E-2</v>
      </c>
      <c r="R843" s="313"/>
      <c r="S843" s="256">
        <f t="shared" si="189"/>
        <v>25.727564708102946</v>
      </c>
      <c r="T843" s="256">
        <f t="shared" si="190"/>
        <v>20.074024628988042</v>
      </c>
      <c r="U843" s="364">
        <f t="shared" si="177"/>
        <v>81.199999995378505</v>
      </c>
    </row>
    <row r="844" spans="1:21" ht="11.25" x14ac:dyDescent="0.2">
      <c r="A844" s="234"/>
      <c r="B844" s="417">
        <v>81.299999995372801</v>
      </c>
      <c r="C844" s="130"/>
      <c r="D844" s="328">
        <f t="shared" si="178"/>
        <v>57.487781307194396</v>
      </c>
      <c r="E844" s="328">
        <f t="shared" si="179"/>
        <v>0.33048449996238083</v>
      </c>
      <c r="F844" s="376">
        <f t="shared" si="180"/>
        <v>0.3849452168793005</v>
      </c>
      <c r="G844" s="316">
        <f t="shared" si="181"/>
        <v>0.64986099790258423</v>
      </c>
      <c r="H844" s="316">
        <f t="shared" si="182"/>
        <v>0.35013900209741577</v>
      </c>
      <c r="I844" s="316"/>
      <c r="J844" s="316">
        <f t="shared" si="183"/>
        <v>-0.18993259619264347</v>
      </c>
      <c r="K844" s="316">
        <f t="shared" si="184"/>
        <v>0.42468097464849569</v>
      </c>
      <c r="L844" s="121"/>
      <c r="M844" s="325">
        <f t="shared" si="185"/>
        <v>25.754733132954996</v>
      </c>
      <c r="N844" s="283">
        <f t="shared" si="186"/>
        <v>20.101193053840092</v>
      </c>
      <c r="O844" s="378"/>
      <c r="P844" s="532">
        <f t="shared" si="187"/>
        <v>2.7165981687439E-2</v>
      </c>
      <c r="Q844" s="520">
        <f t="shared" si="188"/>
        <v>-2.7165981687431895E-2</v>
      </c>
      <c r="R844" s="313"/>
      <c r="S844" s="256">
        <f t="shared" si="189"/>
        <v>25.754733132954996</v>
      </c>
      <c r="T844" s="256">
        <f t="shared" si="190"/>
        <v>20.101193053840092</v>
      </c>
      <c r="U844" s="364">
        <f t="shared" si="177"/>
        <v>81.299999995372801</v>
      </c>
    </row>
    <row r="845" spans="1:21" ht="11.25" x14ac:dyDescent="0.2">
      <c r="A845" s="234"/>
      <c r="B845" s="417">
        <v>81.399999995367097</v>
      </c>
      <c r="C845" s="130"/>
      <c r="D845" s="328">
        <f t="shared" si="178"/>
        <v>57.558491985309018</v>
      </c>
      <c r="E845" s="328">
        <f t="shared" si="179"/>
        <v>0.3312979999622882</v>
      </c>
      <c r="F845" s="376">
        <f t="shared" si="180"/>
        <v>0.38517898364783021</v>
      </c>
      <c r="G845" s="316">
        <f t="shared" si="181"/>
        <v>0.64994759349833975</v>
      </c>
      <c r="H845" s="316">
        <f t="shared" si="182"/>
        <v>0.35005240650166025</v>
      </c>
      <c r="I845" s="316"/>
      <c r="J845" s="316">
        <f t="shared" si="183"/>
        <v>-0.19040593620526003</v>
      </c>
      <c r="K845" s="316">
        <f t="shared" si="184"/>
        <v>0.42449552317380113</v>
      </c>
      <c r="L845" s="121"/>
      <c r="M845" s="325">
        <f t="shared" si="185"/>
        <v>25.781899114642435</v>
      </c>
      <c r="N845" s="283">
        <f t="shared" si="186"/>
        <v>20.128359035527524</v>
      </c>
      <c r="O845" s="378"/>
      <c r="P845" s="532">
        <f t="shared" si="187"/>
        <v>2.7163534177802262E-2</v>
      </c>
      <c r="Q845" s="520">
        <f t="shared" si="188"/>
        <v>-2.7163534177816473E-2</v>
      </c>
      <c r="R845" s="313"/>
      <c r="S845" s="256">
        <f t="shared" si="189"/>
        <v>25.781899114642435</v>
      </c>
      <c r="T845" s="256">
        <f t="shared" si="190"/>
        <v>20.128359035527524</v>
      </c>
      <c r="U845" s="364">
        <f t="shared" si="177"/>
        <v>81.399999995367097</v>
      </c>
    </row>
    <row r="846" spans="1:21" ht="11.25" x14ac:dyDescent="0.2">
      <c r="A846" s="234"/>
      <c r="B846" s="417">
        <v>81.499999995361406</v>
      </c>
      <c r="C846" s="130"/>
      <c r="D846" s="328">
        <f t="shared" si="178"/>
        <v>57.629202663423648</v>
      </c>
      <c r="E846" s="328">
        <f t="shared" si="179"/>
        <v>0.33211249996219544</v>
      </c>
      <c r="F846" s="376">
        <f t="shared" si="180"/>
        <v>0.38541304437126067</v>
      </c>
      <c r="G846" s="316">
        <f t="shared" si="181"/>
        <v>0.65003429017392589</v>
      </c>
      <c r="H846" s="316">
        <f t="shared" si="182"/>
        <v>0.34996570982607411</v>
      </c>
      <c r="I846" s="316"/>
      <c r="J846" s="316">
        <f t="shared" si="183"/>
        <v>-0.19087898226297584</v>
      </c>
      <c r="K846" s="316">
        <f t="shared" si="184"/>
        <v>0.42431020356649596</v>
      </c>
      <c r="L846" s="121"/>
      <c r="M846" s="325">
        <f t="shared" si="185"/>
        <v>25.809062648820237</v>
      </c>
      <c r="N846" s="283">
        <f t="shared" si="186"/>
        <v>20.15552256970534</v>
      </c>
      <c r="O846" s="378"/>
      <c r="P846" s="532">
        <f t="shared" si="187"/>
        <v>2.7161082330081854E-2</v>
      </c>
      <c r="Q846" s="520">
        <f t="shared" si="188"/>
        <v>-2.7161082330081854E-2</v>
      </c>
      <c r="R846" s="313"/>
      <c r="S846" s="256">
        <f t="shared" si="189"/>
        <v>25.809062648820237</v>
      </c>
      <c r="T846" s="256">
        <f t="shared" si="190"/>
        <v>20.15552256970534</v>
      </c>
      <c r="U846" s="364">
        <f t="shared" si="177"/>
        <v>81.499999995361406</v>
      </c>
    </row>
    <row r="847" spans="1:21" ht="11.25" x14ac:dyDescent="0.2">
      <c r="A847" s="234"/>
      <c r="B847" s="417">
        <v>81.599999995355702</v>
      </c>
      <c r="C847" s="130"/>
      <c r="D847" s="328">
        <f t="shared" si="178"/>
        <v>57.69991334153827</v>
      </c>
      <c r="E847" s="328">
        <f t="shared" si="179"/>
        <v>0.33292799996210248</v>
      </c>
      <c r="F847" s="376">
        <f t="shared" si="180"/>
        <v>0.38564739796887532</v>
      </c>
      <c r="G847" s="316">
        <f t="shared" si="181"/>
        <v>0.65012108749559472</v>
      </c>
      <c r="H847" s="316">
        <f t="shared" si="182"/>
        <v>0.34987891250440528</v>
      </c>
      <c r="I847" s="316"/>
      <c r="J847" s="316">
        <f t="shared" si="183"/>
        <v>-0.19135173544650735</v>
      </c>
      <c r="K847" s="316">
        <f t="shared" si="184"/>
        <v>0.42412501541206438</v>
      </c>
      <c r="L847" s="121"/>
      <c r="M847" s="325">
        <f t="shared" si="185"/>
        <v>25.836223731150319</v>
      </c>
      <c r="N847" s="283">
        <f t="shared" si="186"/>
        <v>20.182683652035422</v>
      </c>
      <c r="O847" s="378"/>
      <c r="P847" s="532">
        <f t="shared" si="187"/>
        <v>2.715862615117004E-2</v>
      </c>
      <c r="Q847" s="520">
        <f t="shared" si="188"/>
        <v>-2.7158626151162935E-2</v>
      </c>
      <c r="R847" s="313"/>
      <c r="S847" s="256">
        <f t="shared" si="189"/>
        <v>25.836223731150319</v>
      </c>
      <c r="T847" s="256">
        <f t="shared" si="190"/>
        <v>20.182683652035422</v>
      </c>
      <c r="U847" s="364">
        <f t="shared" si="177"/>
        <v>81.599999995355702</v>
      </c>
    </row>
    <row r="848" spans="1:21" ht="11.25" x14ac:dyDescent="0.2">
      <c r="A848" s="234"/>
      <c r="B848" s="417">
        <v>81.699999995349998</v>
      </c>
      <c r="C848" s="130"/>
      <c r="D848" s="328">
        <f t="shared" si="178"/>
        <v>57.770624019652885</v>
      </c>
      <c r="E848" s="328">
        <f t="shared" si="179"/>
        <v>0.3337444999620095</v>
      </c>
      <c r="F848" s="376">
        <f t="shared" si="180"/>
        <v>0.38588204336524878</v>
      </c>
      <c r="G848" s="316">
        <f t="shared" si="181"/>
        <v>0.65020798503163602</v>
      </c>
      <c r="H848" s="316">
        <f t="shared" si="182"/>
        <v>0.34979201496836398</v>
      </c>
      <c r="I848" s="316"/>
      <c r="J848" s="316">
        <f t="shared" si="183"/>
        <v>-0.19182419683128005</v>
      </c>
      <c r="K848" s="316">
        <f t="shared" si="184"/>
        <v>0.42393995829807557</v>
      </c>
      <c r="L848" s="121"/>
      <c r="M848" s="325">
        <f t="shared" si="185"/>
        <v>25.863382357301489</v>
      </c>
      <c r="N848" s="283">
        <f t="shared" si="186"/>
        <v>20.209842278186585</v>
      </c>
      <c r="O848" s="378"/>
      <c r="P848" s="532">
        <f t="shared" si="187"/>
        <v>2.7156165647973296E-2</v>
      </c>
      <c r="Q848" s="520">
        <f t="shared" si="188"/>
        <v>-2.7156165647966191E-2</v>
      </c>
      <c r="R848" s="313"/>
      <c r="S848" s="256">
        <f t="shared" si="189"/>
        <v>25.863382357301489</v>
      </c>
      <c r="T848" s="256">
        <f t="shared" si="190"/>
        <v>20.209842278186585</v>
      </c>
      <c r="U848" s="364">
        <f t="shared" si="177"/>
        <v>81.699999995349998</v>
      </c>
    </row>
    <row r="849" spans="1:21" ht="11.25" x14ac:dyDescent="0.2">
      <c r="A849" s="234"/>
      <c r="B849" s="417">
        <v>81.799999995344294</v>
      </c>
      <c r="C849" s="130"/>
      <c r="D849" s="328">
        <f t="shared" si="178"/>
        <v>57.841334697767508</v>
      </c>
      <c r="E849" s="328">
        <f t="shared" si="179"/>
        <v>0.33456199996191632</v>
      </c>
      <c r="F849" s="376">
        <f t="shared" si="180"/>
        <v>0.38611697949021428</v>
      </c>
      <c r="G849" s="316">
        <f t="shared" si="181"/>
        <v>0.65029498235236549</v>
      </c>
      <c r="H849" s="316">
        <f t="shared" si="182"/>
        <v>0.34970501764763451</v>
      </c>
      <c r="I849" s="316"/>
      <c r="J849" s="316">
        <f t="shared" si="183"/>
        <v>-0.19229636748746082</v>
      </c>
      <c r="K849" s="316">
        <f t="shared" si="184"/>
        <v>0.42375503181417101</v>
      </c>
      <c r="L849" s="121"/>
      <c r="M849" s="325">
        <f t="shared" si="185"/>
        <v>25.890538522949463</v>
      </c>
      <c r="N849" s="283">
        <f t="shared" si="186"/>
        <v>20.236998443834551</v>
      </c>
      <c r="O849" s="378"/>
      <c r="P849" s="532">
        <f t="shared" si="187"/>
        <v>2.7153700827291516E-2</v>
      </c>
      <c r="Q849" s="520">
        <f t="shared" si="188"/>
        <v>-2.7153700827298621E-2</v>
      </c>
      <c r="R849" s="313"/>
      <c r="S849" s="256">
        <f t="shared" si="189"/>
        <v>25.890538522949463</v>
      </c>
      <c r="T849" s="256">
        <f t="shared" si="190"/>
        <v>20.236998443834551</v>
      </c>
      <c r="U849" s="364">
        <f t="shared" si="177"/>
        <v>81.799999995344294</v>
      </c>
    </row>
    <row r="850" spans="1:21" ht="11.25" x14ac:dyDescent="0.2">
      <c r="A850" s="234"/>
      <c r="B850" s="417">
        <v>81.899999995338604</v>
      </c>
      <c r="C850" s="130"/>
      <c r="D850" s="328">
        <f t="shared" si="178"/>
        <v>57.912045375882144</v>
      </c>
      <c r="E850" s="328">
        <f t="shared" si="179"/>
        <v>0.33538049996182312</v>
      </c>
      <c r="F850" s="376">
        <f t="shared" si="180"/>
        <v>0.38635220527883207</v>
      </c>
      <c r="G850" s="316">
        <f t="shared" si="181"/>
        <v>0.65038207903011225</v>
      </c>
      <c r="H850" s="316">
        <f t="shared" si="182"/>
        <v>0.34961792096988775</v>
      </c>
      <c r="I850" s="316"/>
      <c r="J850" s="316">
        <f t="shared" si="183"/>
        <v>-0.19276824847998941</v>
      </c>
      <c r="K850" s="316">
        <f t="shared" si="184"/>
        <v>0.42357023555205214</v>
      </c>
      <c r="L850" s="121"/>
      <c r="M850" s="325">
        <f t="shared" si="185"/>
        <v>25.917692223776754</v>
      </c>
      <c r="N850" s="283">
        <f t="shared" si="186"/>
        <v>20.26415214466185</v>
      </c>
      <c r="O850" s="378"/>
      <c r="P850" s="532">
        <f t="shared" si="187"/>
        <v>2.7151231695967226E-2</v>
      </c>
      <c r="Q850" s="520">
        <f t="shared" si="188"/>
        <v>-2.7151231695967226E-2</v>
      </c>
      <c r="R850" s="313"/>
      <c r="S850" s="256">
        <f t="shared" si="189"/>
        <v>25.917692223776754</v>
      </c>
      <c r="T850" s="256">
        <f t="shared" si="190"/>
        <v>20.26415214466185</v>
      </c>
      <c r="U850" s="364">
        <f t="shared" si="177"/>
        <v>81.899999995338604</v>
      </c>
    </row>
    <row r="851" spans="1:21" ht="11.25" x14ac:dyDescent="0.2">
      <c r="A851" s="234"/>
      <c r="B851" s="417">
        <v>81.9999999953329</v>
      </c>
      <c r="C851" s="130"/>
      <c r="D851" s="328">
        <f t="shared" si="178"/>
        <v>57.982756053996759</v>
      </c>
      <c r="E851" s="328">
        <f t="shared" si="179"/>
        <v>0.33619999996172972</v>
      </c>
      <c r="F851" s="376">
        <f t="shared" si="180"/>
        <v>0.38658771967135713</v>
      </c>
      <c r="G851" s="316">
        <f t="shared" si="181"/>
        <v>0.65046927463920678</v>
      </c>
      <c r="H851" s="316">
        <f t="shared" si="182"/>
        <v>0.34953072536079322</v>
      </c>
      <c r="I851" s="316"/>
      <c r="J851" s="316">
        <f t="shared" si="183"/>
        <v>-0.19323984086861051</v>
      </c>
      <c r="K851" s="316">
        <f t="shared" si="184"/>
        <v>0.42338556910546793</v>
      </c>
      <c r="L851" s="121"/>
      <c r="M851" s="325">
        <f t="shared" si="185"/>
        <v>25.944843455472721</v>
      </c>
      <c r="N851" s="283">
        <f t="shared" si="186"/>
        <v>20.291303376357817</v>
      </c>
      <c r="O851" s="378"/>
      <c r="P851" s="532">
        <f t="shared" si="187"/>
        <v>2.7148758260743477E-2</v>
      </c>
      <c r="Q851" s="520">
        <f t="shared" si="188"/>
        <v>-2.7148758260736372E-2</v>
      </c>
      <c r="R851" s="313"/>
      <c r="S851" s="256">
        <f t="shared" si="189"/>
        <v>25.944843455472721</v>
      </c>
      <c r="T851" s="256">
        <f t="shared" si="190"/>
        <v>20.291303376357817</v>
      </c>
      <c r="U851" s="364">
        <f t="shared" si="177"/>
        <v>81.9999999953329</v>
      </c>
    </row>
    <row r="852" spans="1:21" ht="11.25" x14ac:dyDescent="0.2">
      <c r="A852" s="234"/>
      <c r="B852" s="417">
        <v>82.099999995327195</v>
      </c>
      <c r="C852" s="130"/>
      <c r="D852" s="328">
        <f t="shared" si="178"/>
        <v>58.053466732111382</v>
      </c>
      <c r="E852" s="328">
        <f t="shared" si="179"/>
        <v>0.3370204999616363</v>
      </c>
      <c r="F852" s="376">
        <f t="shared" si="180"/>
        <v>0.3868235216132076</v>
      </c>
      <c r="G852" s="316">
        <f t="shared" si="181"/>
        <v>0.65055656875596912</v>
      </c>
      <c r="H852" s="316">
        <f t="shared" si="182"/>
        <v>0.34944343124403088</v>
      </c>
      <c r="I852" s="316"/>
      <c r="J852" s="316">
        <f t="shared" si="183"/>
        <v>-0.19371114570790621</v>
      </c>
      <c r="K852" s="316">
        <f t="shared" si="184"/>
        <v>0.42320103207020204</v>
      </c>
      <c r="L852" s="121"/>
      <c r="M852" s="325">
        <f t="shared" si="185"/>
        <v>25.971992213733465</v>
      </c>
      <c r="N852" s="283">
        <f t="shared" si="186"/>
        <v>20.318452134618553</v>
      </c>
      <c r="O852" s="378"/>
      <c r="P852" s="532">
        <f t="shared" si="187"/>
        <v>2.7146280528384636E-2</v>
      </c>
      <c r="Q852" s="520">
        <f t="shared" si="188"/>
        <v>-2.7146280528398847E-2</v>
      </c>
      <c r="R852" s="313"/>
      <c r="S852" s="256">
        <f t="shared" si="189"/>
        <v>25.971992213733465</v>
      </c>
      <c r="T852" s="256">
        <f t="shared" si="190"/>
        <v>20.318452134618553</v>
      </c>
      <c r="U852" s="364">
        <f t="shared" si="177"/>
        <v>82.099999995327195</v>
      </c>
    </row>
    <row r="853" spans="1:21" ht="11.25" x14ac:dyDescent="0.2">
      <c r="A853" s="234"/>
      <c r="B853" s="417">
        <v>82.199999995321505</v>
      </c>
      <c r="C853" s="130"/>
      <c r="D853" s="328">
        <f t="shared" si="178"/>
        <v>58.124177410226018</v>
      </c>
      <c r="E853" s="328">
        <f t="shared" si="179"/>
        <v>0.33784199996154274</v>
      </c>
      <c r="F853" s="376">
        <f t="shared" si="180"/>
        <v>0.38705961005493317</v>
      </c>
      <c r="G853" s="316">
        <f t="shared" si="181"/>
        <v>0.65064396095869614</v>
      </c>
      <c r="H853" s="316">
        <f t="shared" si="182"/>
        <v>0.34935603904130386</v>
      </c>
      <c r="I853" s="316"/>
      <c r="J853" s="316">
        <f t="shared" si="183"/>
        <v>-0.19418216404732702</v>
      </c>
      <c r="K853" s="316">
        <f t="shared" si="184"/>
        <v>0.42301662404406071</v>
      </c>
      <c r="L853" s="121"/>
      <c r="M853" s="325">
        <f t="shared" si="185"/>
        <v>25.99913849426185</v>
      </c>
      <c r="N853" s="283">
        <f t="shared" si="186"/>
        <v>20.345598415146952</v>
      </c>
      <c r="O853" s="378"/>
      <c r="P853" s="532">
        <f t="shared" si="187"/>
        <v>2.7143798505605332E-2</v>
      </c>
      <c r="Q853" s="520">
        <f t="shared" si="188"/>
        <v>-2.7143798505591121E-2</v>
      </c>
      <c r="R853" s="313"/>
      <c r="S853" s="256">
        <f t="shared" si="189"/>
        <v>25.99913849426185</v>
      </c>
      <c r="T853" s="256">
        <f t="shared" si="190"/>
        <v>20.345598415146952</v>
      </c>
      <c r="U853" s="364">
        <f t="shared" si="177"/>
        <v>82.199999995321505</v>
      </c>
    </row>
    <row r="854" spans="1:21" ht="11.25" x14ac:dyDescent="0.2">
      <c r="A854" s="234"/>
      <c r="B854" s="417">
        <v>82.299999995315801</v>
      </c>
      <c r="C854" s="130"/>
      <c r="D854" s="328">
        <f t="shared" si="178"/>
        <v>58.194888088340633</v>
      </c>
      <c r="E854" s="328">
        <f t="shared" si="179"/>
        <v>0.33866449996144904</v>
      </c>
      <c r="F854" s="376">
        <f t="shared" si="180"/>
        <v>0.38729598395218462</v>
      </c>
      <c r="G854" s="316">
        <f t="shared" si="181"/>
        <v>0.65073145082765105</v>
      </c>
      <c r="H854" s="316">
        <f t="shared" si="182"/>
        <v>0.34926854917234895</v>
      </c>
      <c r="I854" s="316"/>
      <c r="J854" s="316">
        <f t="shared" si="183"/>
        <v>-0.19465289693122173</v>
      </c>
      <c r="K854" s="316">
        <f t="shared" si="184"/>
        <v>0.42283234462686115</v>
      </c>
      <c r="L854" s="121"/>
      <c r="M854" s="325">
        <f t="shared" si="185"/>
        <v>26.026282292767455</v>
      </c>
      <c r="N854" s="283">
        <f t="shared" si="186"/>
        <v>20.372742213652543</v>
      </c>
      <c r="O854" s="378"/>
      <c r="P854" s="532">
        <f t="shared" si="187"/>
        <v>2.7141312199013612E-2</v>
      </c>
      <c r="Q854" s="520">
        <f t="shared" si="188"/>
        <v>-2.7141312199020717E-2</v>
      </c>
      <c r="R854" s="313"/>
      <c r="S854" s="256">
        <f t="shared" si="189"/>
        <v>26.026282292767455</v>
      </c>
      <c r="T854" s="256">
        <f t="shared" si="190"/>
        <v>20.372742213652543</v>
      </c>
      <c r="U854" s="364">
        <f t="shared" si="177"/>
        <v>82.299999995315801</v>
      </c>
    </row>
    <row r="855" spans="1:21" ht="11.25" x14ac:dyDescent="0.2">
      <c r="A855" s="234"/>
      <c r="B855" s="417">
        <v>82.399999995310097</v>
      </c>
      <c r="C855" s="130"/>
      <c r="D855" s="328">
        <f t="shared" si="178"/>
        <v>58.265598766455255</v>
      </c>
      <c r="E855" s="328">
        <f t="shared" si="179"/>
        <v>0.33948799996135515</v>
      </c>
      <c r="F855" s="376">
        <f t="shared" si="180"/>
        <v>0.3875326422656819</v>
      </c>
      <c r="G855" s="316">
        <f t="shared" si="181"/>
        <v>0.65081903794505014</v>
      </c>
      <c r="H855" s="316">
        <f t="shared" si="182"/>
        <v>0.34918096205494986</v>
      </c>
      <c r="I855" s="316"/>
      <c r="J855" s="316">
        <f t="shared" si="183"/>
        <v>-0.19512334539887061</v>
      </c>
      <c r="K855" s="316">
        <f t="shared" si="184"/>
        <v>0.42264819342041843</v>
      </c>
      <c r="L855" s="121"/>
      <c r="M855" s="325">
        <f t="shared" si="185"/>
        <v>26.053423604966468</v>
      </c>
      <c r="N855" s="283">
        <f t="shared" si="186"/>
        <v>20.399883525851564</v>
      </c>
      <c r="O855" s="378"/>
      <c r="P855" s="532">
        <f t="shared" si="187"/>
        <v>2.7138821615338315E-2</v>
      </c>
      <c r="Q855" s="520">
        <f t="shared" si="188"/>
        <v>-2.7138821615338315E-2</v>
      </c>
      <c r="R855" s="313"/>
      <c r="S855" s="256">
        <f t="shared" si="189"/>
        <v>26.053423604966468</v>
      </c>
      <c r="T855" s="256">
        <f t="shared" si="190"/>
        <v>20.399883525851564</v>
      </c>
      <c r="U855" s="364">
        <f t="shared" si="177"/>
        <v>82.399999995310097</v>
      </c>
    </row>
    <row r="856" spans="1:21" ht="11.25" x14ac:dyDescent="0.2">
      <c r="A856" s="234"/>
      <c r="B856" s="417">
        <v>82.499999995304407</v>
      </c>
      <c r="C856" s="130"/>
      <c r="D856" s="328">
        <f t="shared" si="178"/>
        <v>58.336309444569892</v>
      </c>
      <c r="E856" s="328">
        <f t="shared" si="179"/>
        <v>0.34031249996126134</v>
      </c>
      <c r="F856" s="376">
        <f t="shared" si="180"/>
        <v>0.38776958396118422</v>
      </c>
      <c r="G856" s="316">
        <f t="shared" si="181"/>
        <v>0.65090672189505205</v>
      </c>
      <c r="H856" s="316">
        <f t="shared" si="182"/>
        <v>0.34909327810494795</v>
      </c>
      <c r="I856" s="316"/>
      <c r="J856" s="316">
        <f t="shared" si="183"/>
        <v>-0.19559351048451468</v>
      </c>
      <c r="K856" s="316">
        <f t="shared" si="184"/>
        <v>0.42246417002853404</v>
      </c>
      <c r="L856" s="121"/>
      <c r="M856" s="325">
        <f t="shared" si="185"/>
        <v>26.080562426581807</v>
      </c>
      <c r="N856" s="283">
        <f t="shared" si="186"/>
        <v>20.427022347466902</v>
      </c>
      <c r="O856" s="378"/>
      <c r="P856" s="532">
        <f t="shared" si="187"/>
        <v>2.7136326761123541E-2</v>
      </c>
      <c r="Q856" s="520">
        <f t="shared" si="188"/>
        <v>-2.7136326761123541E-2</v>
      </c>
      <c r="R856" s="313"/>
      <c r="S856" s="256">
        <f t="shared" si="189"/>
        <v>26.080562426581807</v>
      </c>
      <c r="T856" s="256">
        <f t="shared" si="190"/>
        <v>20.427022347466902</v>
      </c>
      <c r="U856" s="364">
        <f t="shared" si="177"/>
        <v>82.499999995304407</v>
      </c>
    </row>
    <row r="857" spans="1:21" ht="11.25" x14ac:dyDescent="0.2">
      <c r="A857" s="234"/>
      <c r="B857" s="417">
        <v>82.599999995298703</v>
      </c>
      <c r="C857" s="130"/>
      <c r="D857" s="328">
        <f t="shared" si="178"/>
        <v>58.407020122684507</v>
      </c>
      <c r="E857" s="328">
        <f t="shared" si="179"/>
        <v>0.34113799996116728</v>
      </c>
      <c r="F857" s="376">
        <f t="shared" si="180"/>
        <v>0.38800680800945919</v>
      </c>
      <c r="G857" s="316">
        <f t="shared" si="181"/>
        <v>0.65099450226374589</v>
      </c>
      <c r="H857" s="316">
        <f t="shared" si="182"/>
        <v>0.34900549773625411</v>
      </c>
      <c r="I857" s="316"/>
      <c r="J857" s="316">
        <f t="shared" si="183"/>
        <v>-0.19606339321738586</v>
      </c>
      <c r="K857" s="316">
        <f t="shared" si="184"/>
        <v>0.4222802740569841</v>
      </c>
      <c r="L857" s="121"/>
      <c r="M857" s="325">
        <f t="shared" si="185"/>
        <v>26.10769875334293</v>
      </c>
      <c r="N857" s="283">
        <f t="shared" si="186"/>
        <v>20.454158674228026</v>
      </c>
      <c r="O857" s="378"/>
      <c r="P857" s="532">
        <f t="shared" si="187"/>
        <v>2.7133827642948916E-2</v>
      </c>
      <c r="Q857" s="520">
        <f t="shared" si="188"/>
        <v>-2.713382764294181E-2</v>
      </c>
      <c r="R857" s="313"/>
      <c r="S857" s="256">
        <f t="shared" si="189"/>
        <v>26.10769875334293</v>
      </c>
      <c r="T857" s="256">
        <f t="shared" si="190"/>
        <v>20.454158674228026</v>
      </c>
      <c r="U857" s="364">
        <f t="shared" si="177"/>
        <v>82.599999995298703</v>
      </c>
    </row>
    <row r="858" spans="1:21" ht="11.25" x14ac:dyDescent="0.2">
      <c r="A858" s="234"/>
      <c r="B858" s="417">
        <v>82.699999995292998</v>
      </c>
      <c r="C858" s="130"/>
      <c r="D858" s="328">
        <f t="shared" si="178"/>
        <v>58.477730800799129</v>
      </c>
      <c r="E858" s="328">
        <f t="shared" si="179"/>
        <v>0.34196449996107309</v>
      </c>
      <c r="F858" s="376">
        <f t="shared" si="180"/>
        <v>0.38824431338625226</v>
      </c>
      <c r="G858" s="316">
        <f t="shared" si="181"/>
        <v>0.65108237863913943</v>
      </c>
      <c r="H858" s="316">
        <f t="shared" si="182"/>
        <v>0.34891762136086057</v>
      </c>
      <c r="I858" s="316"/>
      <c r="J858" s="316">
        <f t="shared" si="183"/>
        <v>-0.19653299462173907</v>
      </c>
      <c r="K858" s="316">
        <f t="shared" si="184"/>
        <v>0.42209650511350688</v>
      </c>
      <c r="L858" s="121"/>
      <c r="M858" s="325">
        <f t="shared" si="185"/>
        <v>26.134832580985879</v>
      </c>
      <c r="N858" s="283">
        <f t="shared" si="186"/>
        <v>20.481292501870968</v>
      </c>
      <c r="O858" s="378"/>
      <c r="P858" s="532">
        <f t="shared" si="187"/>
        <v>2.7131324267365642E-2</v>
      </c>
      <c r="Q858" s="520">
        <f t="shared" si="188"/>
        <v>-2.7131324267372747E-2</v>
      </c>
      <c r="R858" s="313"/>
      <c r="S858" s="256">
        <f t="shared" si="189"/>
        <v>26.134832580985879</v>
      </c>
      <c r="T858" s="256">
        <f t="shared" si="190"/>
        <v>20.481292501870968</v>
      </c>
      <c r="U858" s="364">
        <f t="shared" si="177"/>
        <v>82.699999995292998</v>
      </c>
    </row>
    <row r="859" spans="1:21" ht="11.25" x14ac:dyDescent="0.2">
      <c r="A859" s="234"/>
      <c r="B859" s="417">
        <v>82.799999995287294</v>
      </c>
      <c r="C859" s="130"/>
      <c r="D859" s="328">
        <f t="shared" si="178"/>
        <v>58.548441478913752</v>
      </c>
      <c r="E859" s="328">
        <f t="shared" si="179"/>
        <v>0.34279199996097881</v>
      </c>
      <c r="F859" s="376">
        <f t="shared" si="180"/>
        <v>0.3884820990722575</v>
      </c>
      <c r="G859" s="316">
        <f t="shared" si="181"/>
        <v>0.65117035061114814</v>
      </c>
      <c r="H859" s="316">
        <f t="shared" si="182"/>
        <v>0.34882964938885186</v>
      </c>
      <c r="I859" s="316"/>
      <c r="J859" s="316">
        <f t="shared" si="183"/>
        <v>-0.19700231571687998</v>
      </c>
      <c r="K859" s="316">
        <f t="shared" si="184"/>
        <v>0.42191286280779167</v>
      </c>
      <c r="L859" s="121"/>
      <c r="M859" s="325">
        <f t="shared" si="185"/>
        <v>26.161963905253245</v>
      </c>
      <c r="N859" s="283">
        <f t="shared" si="186"/>
        <v>20.50842382613834</v>
      </c>
      <c r="O859" s="378"/>
      <c r="P859" s="532">
        <f t="shared" si="187"/>
        <v>2.7128816640917819E-2</v>
      </c>
      <c r="Q859" s="520">
        <f t="shared" si="188"/>
        <v>-2.7128816640924924E-2</v>
      </c>
      <c r="R859" s="313"/>
      <c r="S859" s="256">
        <f t="shared" si="189"/>
        <v>26.161963905253245</v>
      </c>
      <c r="T859" s="256">
        <f t="shared" si="190"/>
        <v>20.50842382613834</v>
      </c>
      <c r="U859" s="364">
        <f t="shared" si="177"/>
        <v>82.799999995287294</v>
      </c>
    </row>
    <row r="860" spans="1:21" ht="11.25" x14ac:dyDescent="0.2">
      <c r="A860" s="234"/>
      <c r="B860" s="417">
        <v>82.899999995281604</v>
      </c>
      <c r="C860" s="130"/>
      <c r="D860" s="328">
        <f t="shared" si="178"/>
        <v>58.619152157028381</v>
      </c>
      <c r="E860" s="328">
        <f t="shared" si="179"/>
        <v>0.34362049996088451</v>
      </c>
      <c r="F860" s="376">
        <f t="shared" si="180"/>
        <v>0.38872016405308679</v>
      </c>
      <c r="G860" s="316">
        <f t="shared" si="181"/>
        <v>0.65125841777158355</v>
      </c>
      <c r="H860" s="316">
        <f t="shared" si="182"/>
        <v>0.34874158222841645</v>
      </c>
      <c r="I860" s="316"/>
      <c r="J860" s="316">
        <f t="shared" si="183"/>
        <v>-0.19747135751719697</v>
      </c>
      <c r="K860" s="316">
        <f t="shared" si="184"/>
        <v>0.42172934675146651</v>
      </c>
      <c r="L860" s="121"/>
      <c r="M860" s="325">
        <f t="shared" si="185"/>
        <v>26.189092721894163</v>
      </c>
      <c r="N860" s="283">
        <f t="shared" si="186"/>
        <v>20.535552642779265</v>
      </c>
      <c r="O860" s="378"/>
      <c r="P860" s="532">
        <f t="shared" si="187"/>
        <v>2.7126304770014542E-2</v>
      </c>
      <c r="Q860" s="520">
        <f t="shared" si="188"/>
        <v>-2.7126304770007437E-2</v>
      </c>
      <c r="R860" s="313"/>
      <c r="S860" s="256">
        <f t="shared" si="189"/>
        <v>26.189092721894163</v>
      </c>
      <c r="T860" s="256">
        <f t="shared" si="190"/>
        <v>20.535552642779265</v>
      </c>
      <c r="U860" s="364">
        <f t="shared" si="177"/>
        <v>82.899999995281604</v>
      </c>
    </row>
    <row r="861" spans="1:21" ht="11.25" x14ac:dyDescent="0.2">
      <c r="A861" s="234"/>
      <c r="B861" s="417">
        <v>82.9999999952759</v>
      </c>
      <c r="C861" s="130"/>
      <c r="D861" s="328">
        <f t="shared" si="178"/>
        <v>58.689862835143003</v>
      </c>
      <c r="E861" s="328">
        <f t="shared" si="179"/>
        <v>0.34444999996078995</v>
      </c>
      <c r="F861" s="376">
        <f t="shared" si="180"/>
        <v>0.38895850731924064</v>
      </c>
      <c r="G861" s="316">
        <f t="shared" si="181"/>
        <v>0.65134657971414178</v>
      </c>
      <c r="H861" s="316">
        <f t="shared" si="182"/>
        <v>0.34865342028585822</v>
      </c>
      <c r="I861" s="316"/>
      <c r="J861" s="316">
        <f t="shared" si="183"/>
        <v>-0.19794012103218939</v>
      </c>
      <c r="K861" s="316">
        <f t="shared" si="184"/>
        <v>0.42154595655808713</v>
      </c>
      <c r="L861" s="121"/>
      <c r="M861" s="325">
        <f t="shared" si="185"/>
        <v>26.216219026664177</v>
      </c>
      <c r="N861" s="283">
        <f t="shared" si="186"/>
        <v>20.562678947549273</v>
      </c>
      <c r="O861" s="378"/>
      <c r="P861" s="532">
        <f t="shared" si="187"/>
        <v>2.7123788661143067E-2</v>
      </c>
      <c r="Q861" s="520">
        <f t="shared" si="188"/>
        <v>-2.7123788661143067E-2</v>
      </c>
      <c r="R861" s="313"/>
      <c r="S861" s="256">
        <f t="shared" si="189"/>
        <v>26.216219026664177</v>
      </c>
      <c r="T861" s="256">
        <f t="shared" si="190"/>
        <v>20.562678947549273</v>
      </c>
      <c r="U861" s="364">
        <f t="shared" si="177"/>
        <v>82.9999999952759</v>
      </c>
    </row>
    <row r="862" spans="1:21" ht="11.25" x14ac:dyDescent="0.2">
      <c r="A862" s="234"/>
      <c r="B862" s="417">
        <v>83.099999995270196</v>
      </c>
      <c r="C862" s="130"/>
      <c r="D862" s="328">
        <f t="shared" si="178"/>
        <v>58.760573513257626</v>
      </c>
      <c r="E862" s="328">
        <f t="shared" si="179"/>
        <v>0.34528049996069526</v>
      </c>
      <c r="F862" s="376">
        <f t="shared" si="180"/>
        <v>0.38919712786607902</v>
      </c>
      <c r="G862" s="316">
        <f t="shared" si="181"/>
        <v>0.65143483603439289</v>
      </c>
      <c r="H862" s="316">
        <f t="shared" si="182"/>
        <v>0.34856516396560711</v>
      </c>
      <c r="I862" s="316"/>
      <c r="J862" s="316">
        <f t="shared" si="183"/>
        <v>-0.19840860726649728</v>
      </c>
      <c r="K862" s="316">
        <f t="shared" si="184"/>
        <v>0.42136269184312491</v>
      </c>
      <c r="L862" s="121"/>
      <c r="M862" s="325">
        <f t="shared" si="185"/>
        <v>26.24334281532532</v>
      </c>
      <c r="N862" s="283">
        <f t="shared" si="186"/>
        <v>20.589802736210416</v>
      </c>
      <c r="O862" s="378"/>
      <c r="P862" s="532">
        <f t="shared" si="187"/>
        <v>2.7121268320733805E-2</v>
      </c>
      <c r="Q862" s="520">
        <f t="shared" si="188"/>
        <v>-2.7121268320726699E-2</v>
      </c>
      <c r="R862" s="313"/>
      <c r="S862" s="256">
        <f t="shared" si="189"/>
        <v>26.24334281532532</v>
      </c>
      <c r="T862" s="256">
        <f t="shared" si="190"/>
        <v>20.589802736210416</v>
      </c>
      <c r="U862" s="364">
        <f t="shared" si="177"/>
        <v>83.099999995270196</v>
      </c>
    </row>
    <row r="863" spans="1:21" ht="11.25" x14ac:dyDescent="0.2">
      <c r="A863" s="234"/>
      <c r="B863" s="417">
        <v>83.199999995264506</v>
      </c>
      <c r="C863" s="130"/>
      <c r="D863" s="328">
        <f t="shared" si="178"/>
        <v>58.831284191372255</v>
      </c>
      <c r="E863" s="328">
        <f t="shared" si="179"/>
        <v>0.34611199996060071</v>
      </c>
      <c r="F863" s="376">
        <f t="shared" si="180"/>
        <v>0.3894360246937919</v>
      </c>
      <c r="G863" s="316">
        <f t="shared" si="181"/>
        <v>0.65152318632976947</v>
      </c>
      <c r="H863" s="316">
        <f t="shared" si="182"/>
        <v>0.34847681367023053</v>
      </c>
      <c r="I863" s="316"/>
      <c r="J863" s="316">
        <f t="shared" si="183"/>
        <v>-0.19887681721993067</v>
      </c>
      <c r="K863" s="316">
        <f t="shared" si="184"/>
        <v>0.42117955222395609</v>
      </c>
      <c r="L863" s="121"/>
      <c r="M863" s="325">
        <f t="shared" si="185"/>
        <v>26.270464083646054</v>
      </c>
      <c r="N863" s="283">
        <f t="shared" si="186"/>
        <v>20.616924004531143</v>
      </c>
      <c r="O863" s="378"/>
      <c r="P863" s="532">
        <f t="shared" si="187"/>
        <v>2.7118743755124797E-2</v>
      </c>
      <c r="Q863" s="520">
        <f t="shared" si="188"/>
        <v>-2.7118743755124797E-2</v>
      </c>
      <c r="R863" s="313"/>
      <c r="S863" s="256">
        <f t="shared" si="189"/>
        <v>26.270464083646054</v>
      </c>
      <c r="T863" s="256">
        <f t="shared" si="190"/>
        <v>20.616924004531143</v>
      </c>
      <c r="U863" s="364">
        <f t="shared" ref="U863:U926" si="191">B863</f>
        <v>83.199999995264506</v>
      </c>
    </row>
    <row r="864" spans="1:21" ht="11.25" x14ac:dyDescent="0.2">
      <c r="A864" s="234"/>
      <c r="B864" s="417">
        <v>83.299999995258801</v>
      </c>
      <c r="C864" s="130"/>
      <c r="D864" s="328">
        <f t="shared" ref="D864:D927" si="192">B864*SQRT(E$8/360)</f>
        <v>58.901994869486877</v>
      </c>
      <c r="E864" s="328">
        <f t="shared" ref="E864:E927" si="193">((B864/100)^2)/2</f>
        <v>0.3469444999605058</v>
      </c>
      <c r="F864" s="376">
        <f t="shared" ref="F864:F927" si="194">(LN($E$4/$E$5)+(($F$7-$F$6+E864)*$F$8))/(D864/100)</f>
        <v>0.38967519680736995</v>
      </c>
      <c r="G864" s="316">
        <f t="shared" ref="G864:G927" si="195">NORMSDIST(F864)</f>
        <v>0.65161163019955515</v>
      </c>
      <c r="H864" s="316">
        <f t="shared" ref="H864:H927" si="196">1-G864</f>
        <v>0.34838836980044485</v>
      </c>
      <c r="I864" s="316"/>
      <c r="J864" s="316">
        <f t="shared" ref="J864:J927" si="197">F864-(D864/100)</f>
        <v>-0.19934475188749878</v>
      </c>
      <c r="K864" s="316">
        <f t="shared" ref="K864:K927" si="198">NORMSDIST(J864)</f>
        <v>0.4209965373198496</v>
      </c>
      <c r="L864" s="121"/>
      <c r="M864" s="325">
        <f t="shared" ref="M864:M927" si="199">($E$4*$G$6*G864)-($E$5*$G$7*K864)</f>
        <v>26.297582827401179</v>
      </c>
      <c r="N864" s="283">
        <f t="shared" ref="N864:N927" si="200">M864+($E$5*$G$7)-($E$4*$G$6)</f>
        <v>20.644042748286267</v>
      </c>
      <c r="O864" s="378"/>
      <c r="P864" s="532">
        <f t="shared" ref="P864:P927" si="201">M865-M864</f>
        <v>2.7116214970710928E-2</v>
      </c>
      <c r="Q864" s="520">
        <f t="shared" ref="Q864:Q927" si="202">-(N865-N864)</f>
        <v>-2.7116214970718033E-2</v>
      </c>
      <c r="R864" s="313"/>
      <c r="S864" s="256">
        <f t="shared" ref="S864:S927" si="203">M864</f>
        <v>26.297582827401179</v>
      </c>
      <c r="T864" s="256">
        <f t="shared" ref="T864:T927" si="204">N864</f>
        <v>20.644042748286267</v>
      </c>
      <c r="U864" s="364">
        <f t="shared" si="191"/>
        <v>83.299999995258801</v>
      </c>
    </row>
    <row r="865" spans="1:21" ht="11.25" x14ac:dyDescent="0.2">
      <c r="A865" s="234"/>
      <c r="B865" s="417">
        <v>83.399999995253097</v>
      </c>
      <c r="C865" s="130"/>
      <c r="D865" s="328">
        <f t="shared" si="192"/>
        <v>58.9727055476015</v>
      </c>
      <c r="E865" s="328">
        <f t="shared" si="193"/>
        <v>0.34777799996041081</v>
      </c>
      <c r="F865" s="376">
        <f t="shared" si="194"/>
        <v>0.38991464321657621</v>
      </c>
      <c r="G865" s="316">
        <f t="shared" si="195"/>
        <v>0.65170016724487423</v>
      </c>
      <c r="H865" s="316">
        <f t="shared" si="196"/>
        <v>0.34829983275512577</v>
      </c>
      <c r="I865" s="316"/>
      <c r="J865" s="316">
        <f t="shared" si="197"/>
        <v>-0.1998124122594388</v>
      </c>
      <c r="K865" s="316">
        <f t="shared" si="198"/>
        <v>0.42081364675195615</v>
      </c>
      <c r="L865" s="121"/>
      <c r="M865" s="325">
        <f t="shared" si="199"/>
        <v>26.32469904237189</v>
      </c>
      <c r="N865" s="283">
        <f t="shared" si="200"/>
        <v>20.671158963256985</v>
      </c>
      <c r="O865" s="378"/>
      <c r="P865" s="532">
        <f t="shared" si="201"/>
        <v>2.7113681973787607E-2</v>
      </c>
      <c r="Q865" s="520">
        <f t="shared" si="202"/>
        <v>-2.7113681973787607E-2</v>
      </c>
      <c r="R865" s="313"/>
      <c r="S865" s="256">
        <f t="shared" si="203"/>
        <v>26.32469904237189</v>
      </c>
      <c r="T865" s="256">
        <f t="shared" si="204"/>
        <v>20.671158963256985</v>
      </c>
      <c r="U865" s="364">
        <f t="shared" si="191"/>
        <v>83.399999995253097</v>
      </c>
    </row>
    <row r="866" spans="1:21" ht="11.25" x14ac:dyDescent="0.2">
      <c r="A866" s="234"/>
      <c r="B866" s="417">
        <v>83.499999995247407</v>
      </c>
      <c r="C866" s="130"/>
      <c r="D866" s="328">
        <f t="shared" si="192"/>
        <v>59.043416225716129</v>
      </c>
      <c r="E866" s="328">
        <f t="shared" si="193"/>
        <v>0.34861249996031585</v>
      </c>
      <c r="F866" s="376">
        <f t="shared" si="194"/>
        <v>0.39015436293591754</v>
      </c>
      <c r="G866" s="316">
        <f t="shared" si="195"/>
        <v>0.65178879706868087</v>
      </c>
      <c r="H866" s="316">
        <f t="shared" si="196"/>
        <v>0.34821120293131913</v>
      </c>
      <c r="I866" s="316"/>
      <c r="J866" s="316">
        <f t="shared" si="197"/>
        <v>-0.20027979932124373</v>
      </c>
      <c r="K866" s="316">
        <f t="shared" si="198"/>
        <v>0.42063088014329753</v>
      </c>
      <c r="L866" s="121"/>
      <c r="M866" s="325">
        <f t="shared" si="199"/>
        <v>26.351812724345677</v>
      </c>
      <c r="N866" s="283">
        <f t="shared" si="200"/>
        <v>20.698272645230773</v>
      </c>
      <c r="O866" s="378"/>
      <c r="P866" s="532">
        <f t="shared" si="201"/>
        <v>2.7111144770643136E-2</v>
      </c>
      <c r="Q866" s="520">
        <f t="shared" si="202"/>
        <v>-2.7111144770643136E-2</v>
      </c>
      <c r="R866" s="313"/>
      <c r="S866" s="256">
        <f t="shared" si="203"/>
        <v>26.351812724345677</v>
      </c>
      <c r="T866" s="256">
        <f t="shared" si="204"/>
        <v>20.698272645230773</v>
      </c>
      <c r="U866" s="364">
        <f t="shared" si="191"/>
        <v>83.499999995247407</v>
      </c>
    </row>
    <row r="867" spans="1:21" ht="11.25" x14ac:dyDescent="0.2">
      <c r="A867" s="234"/>
      <c r="B867" s="417">
        <v>83.599999995241703</v>
      </c>
      <c r="C867" s="130"/>
      <c r="D867" s="328">
        <f t="shared" si="192"/>
        <v>59.114126903830751</v>
      </c>
      <c r="E867" s="328">
        <f t="shared" si="193"/>
        <v>0.34944799996022063</v>
      </c>
      <c r="F867" s="376">
        <f t="shared" si="194"/>
        <v>0.39039435498461583</v>
      </c>
      <c r="G867" s="316">
        <f t="shared" si="195"/>
        <v>0.65187751927574755</v>
      </c>
      <c r="H867" s="316">
        <f t="shared" si="196"/>
        <v>0.34812248072425245</v>
      </c>
      <c r="I867" s="316"/>
      <c r="J867" s="316">
        <f t="shared" si="197"/>
        <v>-0.20074691405369172</v>
      </c>
      <c r="K867" s="316">
        <f t="shared" si="198"/>
        <v>0.42044823711875456</v>
      </c>
      <c r="L867" s="121"/>
      <c r="M867" s="325">
        <f t="shared" si="199"/>
        <v>26.378923869116321</v>
      </c>
      <c r="N867" s="283">
        <f t="shared" si="200"/>
        <v>20.725383790001416</v>
      </c>
      <c r="O867" s="378"/>
      <c r="P867" s="532">
        <f t="shared" si="201"/>
        <v>2.7108603367558715E-2</v>
      </c>
      <c r="Q867" s="520">
        <f t="shared" si="202"/>
        <v>-2.710860336756582E-2</v>
      </c>
      <c r="R867" s="313"/>
      <c r="S867" s="256">
        <f t="shared" si="203"/>
        <v>26.378923869116321</v>
      </c>
      <c r="T867" s="256">
        <f t="shared" si="204"/>
        <v>20.725383790001416</v>
      </c>
      <c r="U867" s="364">
        <f t="shared" si="191"/>
        <v>83.599999995241703</v>
      </c>
    </row>
    <row r="868" spans="1:21" ht="11.25" x14ac:dyDescent="0.2">
      <c r="A868" s="234"/>
      <c r="B868" s="417">
        <v>83.699999995235999</v>
      </c>
      <c r="C868" s="130"/>
      <c r="D868" s="328">
        <f t="shared" si="192"/>
        <v>59.184837581945374</v>
      </c>
      <c r="E868" s="328">
        <f t="shared" si="193"/>
        <v>0.35028449996012528</v>
      </c>
      <c r="F868" s="376">
        <f t="shared" si="194"/>
        <v>0.39063461838658031</v>
      </c>
      <c r="G868" s="316">
        <f t="shared" si="195"/>
        <v>0.65196633347265531</v>
      </c>
      <c r="H868" s="316">
        <f t="shared" si="196"/>
        <v>0.34803366652734469</v>
      </c>
      <c r="I868" s="316"/>
      <c r="J868" s="316">
        <f t="shared" si="197"/>
        <v>-0.2012137574328734</v>
      </c>
      <c r="K868" s="316">
        <f t="shared" si="198"/>
        <v>0.42026571730505674</v>
      </c>
      <c r="L868" s="121"/>
      <c r="M868" s="325">
        <f t="shared" si="199"/>
        <v>26.406032472483879</v>
      </c>
      <c r="N868" s="283">
        <f t="shared" si="200"/>
        <v>20.752492393368982</v>
      </c>
      <c r="O868" s="378"/>
      <c r="P868" s="532">
        <f t="shared" si="201"/>
        <v>2.7106057770758696E-2</v>
      </c>
      <c r="Q868" s="520">
        <f t="shared" si="202"/>
        <v>-2.710605777075159E-2</v>
      </c>
      <c r="R868" s="313"/>
      <c r="S868" s="256">
        <f t="shared" si="203"/>
        <v>26.406032472483879</v>
      </c>
      <c r="T868" s="256">
        <f t="shared" si="204"/>
        <v>20.752492393368982</v>
      </c>
      <c r="U868" s="364">
        <f t="shared" si="191"/>
        <v>83.699999995235999</v>
      </c>
    </row>
    <row r="869" spans="1:21" ht="11.25" x14ac:dyDescent="0.2">
      <c r="A869" s="234"/>
      <c r="B869" s="417">
        <v>83.799999995230294</v>
      </c>
      <c r="C869" s="130"/>
      <c r="D869" s="328">
        <f t="shared" si="192"/>
        <v>59.255548260059996</v>
      </c>
      <c r="E869" s="328">
        <f t="shared" si="193"/>
        <v>0.35112199996002985</v>
      </c>
      <c r="F869" s="376">
        <f t="shared" si="194"/>
        <v>0.3908751521703791</v>
      </c>
      <c r="G869" s="316">
        <f t="shared" si="195"/>
        <v>0.65205523926778219</v>
      </c>
      <c r="H869" s="316">
        <f t="shared" si="196"/>
        <v>0.34794476073221781</v>
      </c>
      <c r="I869" s="316"/>
      <c r="J869" s="316">
        <f t="shared" si="197"/>
        <v>-0.20168033043022088</v>
      </c>
      <c r="K869" s="316">
        <f t="shared" si="198"/>
        <v>0.420083320330771</v>
      </c>
      <c r="L869" s="121"/>
      <c r="M869" s="325">
        <f t="shared" si="199"/>
        <v>26.433138530254638</v>
      </c>
      <c r="N869" s="283">
        <f t="shared" si="200"/>
        <v>20.779598451139734</v>
      </c>
      <c r="O869" s="378"/>
      <c r="P869" s="532">
        <f t="shared" si="201"/>
        <v>2.7103507986467434E-2</v>
      </c>
      <c r="Q869" s="520">
        <f t="shared" si="202"/>
        <v>-2.7103507986467434E-2</v>
      </c>
      <c r="R869" s="313"/>
      <c r="S869" s="256">
        <f t="shared" si="203"/>
        <v>26.433138530254638</v>
      </c>
      <c r="T869" s="256">
        <f t="shared" si="204"/>
        <v>20.779598451139734</v>
      </c>
      <c r="U869" s="364">
        <f t="shared" si="191"/>
        <v>83.799999995230294</v>
      </c>
    </row>
    <row r="870" spans="1:21" ht="11.25" x14ac:dyDescent="0.2">
      <c r="A870" s="234"/>
      <c r="B870" s="417">
        <v>83.899999995224604</v>
      </c>
      <c r="C870" s="130"/>
      <c r="D870" s="328">
        <f t="shared" si="192"/>
        <v>59.326258938174625</v>
      </c>
      <c r="E870" s="328">
        <f t="shared" si="193"/>
        <v>0.35196049995993445</v>
      </c>
      <c r="F870" s="376">
        <f t="shared" si="194"/>
        <v>0.39111595536921206</v>
      </c>
      <c r="G870" s="316">
        <f t="shared" si="195"/>
        <v>0.65214423627129336</v>
      </c>
      <c r="H870" s="316">
        <f t="shared" si="196"/>
        <v>0.34785576372870664</v>
      </c>
      <c r="I870" s="316"/>
      <c r="J870" s="316">
        <f t="shared" si="197"/>
        <v>-0.20214663401253419</v>
      </c>
      <c r="K870" s="316">
        <f t="shared" si="198"/>
        <v>0.41990104582629079</v>
      </c>
      <c r="L870" s="121"/>
      <c r="M870" s="325">
        <f t="shared" si="199"/>
        <v>26.460242038241105</v>
      </c>
      <c r="N870" s="283">
        <f t="shared" si="200"/>
        <v>20.806701959126201</v>
      </c>
      <c r="O870" s="378"/>
      <c r="P870" s="532">
        <f t="shared" si="201"/>
        <v>2.7100954020788492E-2</v>
      </c>
      <c r="Q870" s="520">
        <f t="shared" si="202"/>
        <v>-2.7100954020795598E-2</v>
      </c>
      <c r="R870" s="313"/>
      <c r="S870" s="256">
        <f t="shared" si="203"/>
        <v>26.460242038241105</v>
      </c>
      <c r="T870" s="256">
        <f t="shared" si="204"/>
        <v>20.806701959126201</v>
      </c>
      <c r="U870" s="364">
        <f t="shared" si="191"/>
        <v>83.899999995224604</v>
      </c>
    </row>
    <row r="871" spans="1:21" ht="11.25" x14ac:dyDescent="0.2">
      <c r="A871" s="234"/>
      <c r="B871" s="417">
        <v>83.9999999952189</v>
      </c>
      <c r="C871" s="130"/>
      <c r="D871" s="328">
        <f t="shared" si="192"/>
        <v>59.396969616289248</v>
      </c>
      <c r="E871" s="328">
        <f t="shared" si="193"/>
        <v>0.35279999995983874</v>
      </c>
      <c r="F871" s="376">
        <f t="shared" si="194"/>
        <v>0.39135702702088232</v>
      </c>
      <c r="G871" s="316">
        <f t="shared" si="195"/>
        <v>0.65223332409512991</v>
      </c>
      <c r="H871" s="316">
        <f t="shared" si="196"/>
        <v>0.34776667590487009</v>
      </c>
      <c r="I871" s="316"/>
      <c r="J871" s="316">
        <f t="shared" si="197"/>
        <v>-0.2026126691420102</v>
      </c>
      <c r="K871" s="316">
        <f t="shared" si="198"/>
        <v>0.41971889342382546</v>
      </c>
      <c r="L871" s="121"/>
      <c r="M871" s="325">
        <f t="shared" si="199"/>
        <v>26.487342992261894</v>
      </c>
      <c r="N871" s="283">
        <f t="shared" si="200"/>
        <v>20.833802913146997</v>
      </c>
      <c r="O871" s="378"/>
      <c r="P871" s="532">
        <f t="shared" si="201"/>
        <v>2.7098395879939119E-2</v>
      </c>
      <c r="Q871" s="520">
        <f t="shared" si="202"/>
        <v>-2.7098395879932013E-2</v>
      </c>
      <c r="R871" s="313"/>
      <c r="S871" s="256">
        <f t="shared" si="203"/>
        <v>26.487342992261894</v>
      </c>
      <c r="T871" s="256">
        <f t="shared" si="204"/>
        <v>20.833802913146997</v>
      </c>
      <c r="U871" s="364">
        <f t="shared" si="191"/>
        <v>83.9999999952189</v>
      </c>
    </row>
    <row r="872" spans="1:21" ht="11.25" x14ac:dyDescent="0.2">
      <c r="A872" s="234"/>
      <c r="B872" s="417">
        <v>84.099999995213196</v>
      </c>
      <c r="C872" s="130"/>
      <c r="D872" s="328">
        <f t="shared" si="192"/>
        <v>59.46768029440387</v>
      </c>
      <c r="E872" s="328">
        <f t="shared" si="193"/>
        <v>0.35364049995974295</v>
      </c>
      <c r="F872" s="376">
        <f t="shared" si="194"/>
        <v>0.39159836616777005</v>
      </c>
      <c r="G872" s="316">
        <f t="shared" si="195"/>
        <v>0.65232250235299938</v>
      </c>
      <c r="H872" s="316">
        <f t="shared" si="196"/>
        <v>0.34767749764700062</v>
      </c>
      <c r="I872" s="316"/>
      <c r="J872" s="316">
        <f t="shared" si="197"/>
        <v>-0.20307843677626863</v>
      </c>
      <c r="K872" s="316">
        <f t="shared" si="198"/>
        <v>0.41953686275738944</v>
      </c>
      <c r="L872" s="121"/>
      <c r="M872" s="325">
        <f t="shared" si="199"/>
        <v>26.514441388141833</v>
      </c>
      <c r="N872" s="283">
        <f t="shared" si="200"/>
        <v>20.860901309026929</v>
      </c>
      <c r="O872" s="378"/>
      <c r="P872" s="532">
        <f t="shared" si="201"/>
        <v>2.7095833569987349E-2</v>
      </c>
      <c r="Q872" s="520">
        <f t="shared" si="202"/>
        <v>-2.7095833569987349E-2</v>
      </c>
      <c r="R872" s="313"/>
      <c r="S872" s="256">
        <f t="shared" si="203"/>
        <v>26.514441388141833</v>
      </c>
      <c r="T872" s="256">
        <f t="shared" si="204"/>
        <v>20.860901309026929</v>
      </c>
      <c r="U872" s="364">
        <f t="shared" si="191"/>
        <v>84.099999995213196</v>
      </c>
    </row>
    <row r="873" spans="1:21" ht="11.25" x14ac:dyDescent="0.2">
      <c r="A873" s="234"/>
      <c r="B873" s="417">
        <v>84.199999995207506</v>
      </c>
      <c r="C873" s="130"/>
      <c r="D873" s="328">
        <f t="shared" si="192"/>
        <v>59.538390972518499</v>
      </c>
      <c r="E873" s="328">
        <f t="shared" si="193"/>
        <v>0.35448199995964724</v>
      </c>
      <c r="F873" s="376">
        <f t="shared" si="194"/>
        <v>0.39183997185680436</v>
      </c>
      <c r="G873" s="316">
        <f t="shared" si="195"/>
        <v>0.65241177066036427</v>
      </c>
      <c r="H873" s="316">
        <f t="shared" si="196"/>
        <v>0.34758822933963573</v>
      </c>
      <c r="I873" s="316"/>
      <c r="J873" s="316">
        <f t="shared" si="197"/>
        <v>-0.2035439378683806</v>
      </c>
      <c r="K873" s="316">
        <f t="shared" si="198"/>
        <v>0.41935495346279139</v>
      </c>
      <c r="L873" s="121"/>
      <c r="M873" s="325">
        <f t="shared" si="199"/>
        <v>26.54153722171182</v>
      </c>
      <c r="N873" s="283">
        <f t="shared" si="200"/>
        <v>20.887997142596916</v>
      </c>
      <c r="O873" s="378"/>
      <c r="P873" s="532">
        <f t="shared" si="201"/>
        <v>2.7093267097036744E-2</v>
      </c>
      <c r="Q873" s="520">
        <f t="shared" si="202"/>
        <v>-2.7093267097043849E-2</v>
      </c>
      <c r="R873" s="313"/>
      <c r="S873" s="256">
        <f t="shared" si="203"/>
        <v>26.54153722171182</v>
      </c>
      <c r="T873" s="256">
        <f t="shared" si="204"/>
        <v>20.887997142596916</v>
      </c>
      <c r="U873" s="364">
        <f t="shared" si="191"/>
        <v>84.199999995207506</v>
      </c>
    </row>
    <row r="874" spans="1:21" ht="11.25" x14ac:dyDescent="0.2">
      <c r="A874" s="234"/>
      <c r="B874" s="417">
        <v>84.299999995201802</v>
      </c>
      <c r="C874" s="130"/>
      <c r="D874" s="328">
        <f t="shared" si="192"/>
        <v>59.609101650633121</v>
      </c>
      <c r="E874" s="328">
        <f t="shared" si="193"/>
        <v>0.35532449995955118</v>
      </c>
      <c r="F874" s="376">
        <f t="shared" si="194"/>
        <v>0.3920818431394365</v>
      </c>
      <c r="G874" s="316">
        <f t="shared" si="195"/>
        <v>0.65250112863443266</v>
      </c>
      <c r="H874" s="316">
        <f t="shared" si="196"/>
        <v>0.34749887136556734</v>
      </c>
      <c r="I874" s="316"/>
      <c r="J874" s="316">
        <f t="shared" si="197"/>
        <v>-0.20400917336689472</v>
      </c>
      <c r="K874" s="316">
        <f t="shared" si="198"/>
        <v>0.41917316517762387</v>
      </c>
      <c r="L874" s="121"/>
      <c r="M874" s="325">
        <f t="shared" si="199"/>
        <v>26.568630488808857</v>
      </c>
      <c r="N874" s="283">
        <f t="shared" si="200"/>
        <v>20.91509040969396</v>
      </c>
      <c r="O874" s="378"/>
      <c r="P874" s="532">
        <f t="shared" si="201"/>
        <v>2.7090696467148234E-2</v>
      </c>
      <c r="Q874" s="520">
        <f t="shared" si="202"/>
        <v>-2.7090696467141129E-2</v>
      </c>
      <c r="R874" s="313"/>
      <c r="S874" s="256">
        <f t="shared" si="203"/>
        <v>26.568630488808857</v>
      </c>
      <c r="T874" s="256">
        <f t="shared" si="204"/>
        <v>20.91509040969396</v>
      </c>
      <c r="U874" s="364">
        <f t="shared" si="191"/>
        <v>84.299999995201802</v>
      </c>
    </row>
    <row r="875" spans="1:21" ht="11.25" x14ac:dyDescent="0.2">
      <c r="A875" s="234"/>
      <c r="B875" s="417">
        <v>84.399999995196097</v>
      </c>
      <c r="C875" s="130"/>
      <c r="D875" s="328">
        <f t="shared" si="192"/>
        <v>59.679812328747744</v>
      </c>
      <c r="E875" s="328">
        <f t="shared" si="193"/>
        <v>0.35616799995945503</v>
      </c>
      <c r="F875" s="376">
        <f t="shared" si="194"/>
        <v>0.39232397907161354</v>
      </c>
      <c r="G875" s="316">
        <f t="shared" si="195"/>
        <v>0.65259057589414748</v>
      </c>
      <c r="H875" s="316">
        <f t="shared" si="196"/>
        <v>0.34740942410585252</v>
      </c>
      <c r="I875" s="316"/>
      <c r="J875" s="316">
        <f t="shared" si="197"/>
        <v>-0.20447414421586385</v>
      </c>
      <c r="K875" s="316">
        <f t="shared" si="198"/>
        <v>0.41899149754125287</v>
      </c>
      <c r="L875" s="121"/>
      <c r="M875" s="325">
        <f t="shared" si="199"/>
        <v>26.595721185276005</v>
      </c>
      <c r="N875" s="283">
        <f t="shared" si="200"/>
        <v>20.942181106161101</v>
      </c>
      <c r="O875" s="378"/>
      <c r="P875" s="532">
        <f t="shared" si="201"/>
        <v>2.7088121686325906E-2</v>
      </c>
      <c r="Q875" s="520">
        <f t="shared" si="202"/>
        <v>-2.7088121686333011E-2</v>
      </c>
      <c r="R875" s="313"/>
      <c r="S875" s="256">
        <f t="shared" si="203"/>
        <v>26.595721185276005</v>
      </c>
      <c r="T875" s="256">
        <f t="shared" si="204"/>
        <v>20.942181106161101</v>
      </c>
      <c r="U875" s="364">
        <f t="shared" si="191"/>
        <v>84.399999995196097</v>
      </c>
    </row>
    <row r="876" spans="1:21" ht="11.25" x14ac:dyDescent="0.2">
      <c r="A876" s="234"/>
      <c r="B876" s="417">
        <v>84.499999995190393</v>
      </c>
      <c r="C876" s="130"/>
      <c r="D876" s="328">
        <f t="shared" si="192"/>
        <v>59.750523006862366</v>
      </c>
      <c r="E876" s="328">
        <f t="shared" si="193"/>
        <v>0.3570124999593588</v>
      </c>
      <c r="F876" s="376">
        <f t="shared" si="194"/>
        <v>0.39256637871375127</v>
      </c>
      <c r="G876" s="316">
        <f t="shared" si="195"/>
        <v>0.65268011206017662</v>
      </c>
      <c r="H876" s="316">
        <f t="shared" si="196"/>
        <v>0.34731988793982338</v>
      </c>
      <c r="I876" s="316"/>
      <c r="J876" s="316">
        <f t="shared" si="197"/>
        <v>-0.20493885135487239</v>
      </c>
      <c r="K876" s="316">
        <f t="shared" si="198"/>
        <v>0.41880995019480693</v>
      </c>
      <c r="L876" s="121"/>
      <c r="M876" s="325">
        <f t="shared" si="199"/>
        <v>26.622809306962331</v>
      </c>
      <c r="N876" s="283">
        <f t="shared" si="200"/>
        <v>20.969269227847434</v>
      </c>
      <c r="O876" s="378"/>
      <c r="P876" s="532">
        <f t="shared" si="201"/>
        <v>2.7085542760588055E-2</v>
      </c>
      <c r="Q876" s="520">
        <f t="shared" si="202"/>
        <v>-2.7085542760573844E-2</v>
      </c>
      <c r="R876" s="313"/>
      <c r="S876" s="256">
        <f t="shared" si="203"/>
        <v>26.622809306962331</v>
      </c>
      <c r="T876" s="256">
        <f t="shared" si="204"/>
        <v>20.969269227847434</v>
      </c>
      <c r="U876" s="364">
        <f t="shared" si="191"/>
        <v>84.499999995190393</v>
      </c>
    </row>
    <row r="877" spans="1:21" ht="11.25" x14ac:dyDescent="0.2">
      <c r="A877" s="234"/>
      <c r="B877" s="417">
        <v>84.599999995184703</v>
      </c>
      <c r="C877" s="130"/>
      <c r="D877" s="328">
        <f t="shared" si="192"/>
        <v>59.821233684976995</v>
      </c>
      <c r="E877" s="328">
        <f t="shared" si="193"/>
        <v>0.3578579999592626</v>
      </c>
      <c r="F877" s="376">
        <f t="shared" si="194"/>
        <v>0.39280904113070814</v>
      </c>
      <c r="G877" s="316">
        <f t="shared" si="195"/>
        <v>0.65276973675490302</v>
      </c>
      <c r="H877" s="316">
        <f t="shared" si="196"/>
        <v>0.34723026324509698</v>
      </c>
      <c r="I877" s="316"/>
      <c r="J877" s="316">
        <f t="shared" si="197"/>
        <v>-0.2054032957190618</v>
      </c>
      <c r="K877" s="316">
        <f t="shared" si="198"/>
        <v>0.41862852278116741</v>
      </c>
      <c r="L877" s="121"/>
      <c r="M877" s="325">
        <f t="shared" si="199"/>
        <v>26.649894849722919</v>
      </c>
      <c r="N877" s="283">
        <f t="shared" si="200"/>
        <v>20.996354770608008</v>
      </c>
      <c r="O877" s="378"/>
      <c r="P877" s="532">
        <f t="shared" si="201"/>
        <v>2.7082959695938769E-2</v>
      </c>
      <c r="Q877" s="520">
        <f t="shared" si="202"/>
        <v>-2.7082959695945874E-2</v>
      </c>
      <c r="R877" s="313"/>
      <c r="S877" s="256">
        <f t="shared" si="203"/>
        <v>26.649894849722919</v>
      </c>
      <c r="T877" s="256">
        <f t="shared" si="204"/>
        <v>20.996354770608008</v>
      </c>
      <c r="U877" s="364">
        <f t="shared" si="191"/>
        <v>84.599999995184703</v>
      </c>
    </row>
    <row r="878" spans="1:21" ht="11.25" x14ac:dyDescent="0.2">
      <c r="A878" s="234"/>
      <c r="B878" s="417">
        <v>84.699999995178999</v>
      </c>
      <c r="C878" s="130"/>
      <c r="D878" s="328">
        <f t="shared" si="192"/>
        <v>59.891944363091618</v>
      </c>
      <c r="E878" s="328">
        <f t="shared" si="193"/>
        <v>0.35870449995916609</v>
      </c>
      <c r="F878" s="376">
        <f t="shared" si="194"/>
        <v>0.39305196539175835</v>
      </c>
      <c r="G878" s="316">
        <f t="shared" si="195"/>
        <v>0.65285944960241404</v>
      </c>
      <c r="H878" s="316">
        <f t="shared" si="196"/>
        <v>0.34714055039758596</v>
      </c>
      <c r="I878" s="316"/>
      <c r="J878" s="316">
        <f t="shared" si="197"/>
        <v>-0.20586747823915785</v>
      </c>
      <c r="K878" s="316">
        <f t="shared" si="198"/>
        <v>0.41844721494495773</v>
      </c>
      <c r="L878" s="121"/>
      <c r="M878" s="325">
        <f t="shared" si="199"/>
        <v>26.676977809418858</v>
      </c>
      <c r="N878" s="283">
        <f t="shared" si="200"/>
        <v>21.023437730303954</v>
      </c>
      <c r="O878" s="378"/>
      <c r="P878" s="532">
        <f t="shared" si="201"/>
        <v>2.7080372498225813E-2</v>
      </c>
      <c r="Q878" s="520">
        <f t="shared" si="202"/>
        <v>-2.7080372498232919E-2</v>
      </c>
      <c r="R878" s="313"/>
      <c r="S878" s="256">
        <f t="shared" si="203"/>
        <v>26.676977809418858</v>
      </c>
      <c r="T878" s="256">
        <f t="shared" si="204"/>
        <v>21.023437730303954</v>
      </c>
      <c r="U878" s="364">
        <f t="shared" si="191"/>
        <v>84.699999995178999</v>
      </c>
    </row>
    <row r="879" spans="1:21" ht="11.25" x14ac:dyDescent="0.2">
      <c r="A879" s="234"/>
      <c r="B879" s="417">
        <v>84.799999995173295</v>
      </c>
      <c r="C879" s="130"/>
      <c r="D879" s="328">
        <f t="shared" si="192"/>
        <v>59.96265504120624</v>
      </c>
      <c r="E879" s="328">
        <f t="shared" si="193"/>
        <v>0.3595519999590695</v>
      </c>
      <c r="F879" s="376">
        <f t="shared" si="194"/>
        <v>0.39329515057056702</v>
      </c>
      <c r="G879" s="316">
        <f t="shared" si="195"/>
        <v>0.65294925022849215</v>
      </c>
      <c r="H879" s="316">
        <f t="shared" si="196"/>
        <v>0.34705074977150785</v>
      </c>
      <c r="I879" s="316"/>
      <c r="J879" s="316">
        <f t="shared" si="197"/>
        <v>-0.20633139984149534</v>
      </c>
      <c r="K879" s="316">
        <f t="shared" si="198"/>
        <v>0.4182660263325334</v>
      </c>
      <c r="L879" s="121"/>
      <c r="M879" s="325">
        <f t="shared" si="199"/>
        <v>26.704058181917084</v>
      </c>
      <c r="N879" s="283">
        <f t="shared" si="200"/>
        <v>21.050518102802187</v>
      </c>
      <c r="O879" s="378"/>
      <c r="P879" s="532">
        <f t="shared" si="201"/>
        <v>2.7077781173467486E-2</v>
      </c>
      <c r="Q879" s="520">
        <f t="shared" si="202"/>
        <v>-2.707778117346038E-2</v>
      </c>
      <c r="R879" s="313"/>
      <c r="S879" s="256">
        <f t="shared" si="203"/>
        <v>26.704058181917084</v>
      </c>
      <c r="T879" s="256">
        <f t="shared" si="204"/>
        <v>21.050518102802187</v>
      </c>
      <c r="U879" s="364">
        <f t="shared" si="191"/>
        <v>84.799999995173295</v>
      </c>
    </row>
    <row r="880" spans="1:21" ht="11.25" x14ac:dyDescent="0.2">
      <c r="A880" s="234"/>
      <c r="B880" s="417">
        <v>84.899999995167605</v>
      </c>
      <c r="C880" s="130"/>
      <c r="D880" s="328">
        <f t="shared" si="192"/>
        <v>60.033365719320869</v>
      </c>
      <c r="E880" s="328">
        <f t="shared" si="193"/>
        <v>0.360400499958973</v>
      </c>
      <c r="F880" s="376">
        <f t="shared" si="194"/>
        <v>0.39353859574516309</v>
      </c>
      <c r="G880" s="316">
        <f t="shared" si="195"/>
        <v>0.65303913826060489</v>
      </c>
      <c r="H880" s="316">
        <f t="shared" si="196"/>
        <v>0.34696086173939511</v>
      </c>
      <c r="I880" s="316"/>
      <c r="J880" s="316">
        <f t="shared" si="197"/>
        <v>-0.20679506144804566</v>
      </c>
      <c r="K880" s="316">
        <f t="shared" si="198"/>
        <v>0.41808495659197165</v>
      </c>
      <c r="L880" s="121"/>
      <c r="M880" s="325">
        <f t="shared" si="199"/>
        <v>26.731135963090551</v>
      </c>
      <c r="N880" s="283">
        <f t="shared" si="200"/>
        <v>21.077595883975647</v>
      </c>
      <c r="O880" s="378"/>
      <c r="P880" s="532">
        <f t="shared" si="201"/>
        <v>2.7075185727490236E-2</v>
      </c>
      <c r="Q880" s="520">
        <f t="shared" si="202"/>
        <v>-2.7075185727483131E-2</v>
      </c>
      <c r="R880" s="313"/>
      <c r="S880" s="256">
        <f t="shared" si="203"/>
        <v>26.731135963090551</v>
      </c>
      <c r="T880" s="256">
        <f t="shared" si="204"/>
        <v>21.077595883975647</v>
      </c>
      <c r="U880" s="364">
        <f t="shared" si="191"/>
        <v>84.899999995167605</v>
      </c>
    </row>
    <row r="881" spans="1:21" ht="11.25" x14ac:dyDescent="0.2">
      <c r="A881" s="234"/>
      <c r="B881" s="417">
        <v>84.9999999951619</v>
      </c>
      <c r="C881" s="130"/>
      <c r="D881" s="328">
        <f t="shared" si="192"/>
        <v>60.104076397435492</v>
      </c>
      <c r="E881" s="328">
        <f t="shared" si="193"/>
        <v>0.36124999995887613</v>
      </c>
      <c r="F881" s="376">
        <f t="shared" si="194"/>
        <v>0.39378229999791436</v>
      </c>
      <c r="G881" s="316">
        <f t="shared" si="195"/>
        <v>0.65312911332789481</v>
      </c>
      <c r="H881" s="316">
        <f t="shared" si="196"/>
        <v>0.34687088667210519</v>
      </c>
      <c r="I881" s="316"/>
      <c r="J881" s="316">
        <f t="shared" si="197"/>
        <v>-0.20725846397644054</v>
      </c>
      <c r="K881" s="316">
        <f t="shared" si="198"/>
        <v>0.4179040053730616</v>
      </c>
      <c r="L881" s="121"/>
      <c r="M881" s="325">
        <f t="shared" si="199"/>
        <v>26.758211148818042</v>
      </c>
      <c r="N881" s="283">
        <f t="shared" si="200"/>
        <v>21.10467106970313</v>
      </c>
      <c r="O881" s="378"/>
      <c r="P881" s="532">
        <f t="shared" si="201"/>
        <v>2.7072586166163148E-2</v>
      </c>
      <c r="Q881" s="520">
        <f t="shared" si="202"/>
        <v>-2.7072586166170254E-2</v>
      </c>
      <c r="R881" s="313"/>
      <c r="S881" s="256">
        <f t="shared" si="203"/>
        <v>26.758211148818042</v>
      </c>
      <c r="T881" s="256">
        <f t="shared" si="204"/>
        <v>21.10467106970313</v>
      </c>
      <c r="U881" s="364">
        <f t="shared" si="191"/>
        <v>84.9999999951619</v>
      </c>
    </row>
    <row r="882" spans="1:21" ht="11.25" x14ac:dyDescent="0.2">
      <c r="A882" s="234"/>
      <c r="B882" s="417">
        <v>85.099999995156196</v>
      </c>
      <c r="C882" s="130"/>
      <c r="D882" s="328">
        <f t="shared" si="192"/>
        <v>60.174787075550114</v>
      </c>
      <c r="E882" s="328">
        <f t="shared" si="193"/>
        <v>0.36210049995877924</v>
      </c>
      <c r="F882" s="376">
        <f t="shared" si="194"/>
        <v>0.39402626241550193</v>
      </c>
      <c r="G882" s="316">
        <f t="shared" si="195"/>
        <v>0.65321917506117022</v>
      </c>
      <c r="H882" s="316">
        <f t="shared" si="196"/>
        <v>0.34678082493882978</v>
      </c>
      <c r="I882" s="316"/>
      <c r="J882" s="316">
        <f t="shared" si="197"/>
        <v>-0.20772160833999925</v>
      </c>
      <c r="K882" s="316">
        <f t="shared" si="198"/>
        <v>0.41772317232729411</v>
      </c>
      <c r="L882" s="121"/>
      <c r="M882" s="325">
        <f t="shared" si="199"/>
        <v>26.785283734984205</v>
      </c>
      <c r="N882" s="283">
        <f t="shared" si="200"/>
        <v>21.1317436558693</v>
      </c>
      <c r="O882" s="378"/>
      <c r="P882" s="532">
        <f t="shared" si="201"/>
        <v>2.7069982495333988E-2</v>
      </c>
      <c r="Q882" s="520">
        <f t="shared" si="202"/>
        <v>-2.7069982495333988E-2</v>
      </c>
      <c r="R882" s="313"/>
      <c r="S882" s="256">
        <f t="shared" si="203"/>
        <v>26.785283734984205</v>
      </c>
      <c r="T882" s="256">
        <f t="shared" si="204"/>
        <v>21.1317436558693</v>
      </c>
      <c r="U882" s="364">
        <f t="shared" si="191"/>
        <v>85.099999995156196</v>
      </c>
    </row>
    <row r="883" spans="1:21" ht="11.25" x14ac:dyDescent="0.2">
      <c r="A883" s="234"/>
      <c r="B883" s="417">
        <v>85.199999995150506</v>
      </c>
      <c r="C883" s="130"/>
      <c r="D883" s="328">
        <f t="shared" si="192"/>
        <v>60.245497753664743</v>
      </c>
      <c r="E883" s="328">
        <f t="shared" si="193"/>
        <v>0.36295199995868233</v>
      </c>
      <c r="F883" s="376">
        <f t="shared" si="194"/>
        <v>0.39427048208889465</v>
      </c>
      <c r="G883" s="316">
        <f t="shared" si="195"/>
        <v>0.65330932309289513</v>
      </c>
      <c r="H883" s="316">
        <f t="shared" si="196"/>
        <v>0.34669067690710487</v>
      </c>
      <c r="I883" s="316"/>
      <c r="J883" s="316">
        <f t="shared" si="197"/>
        <v>-0.2081844954477528</v>
      </c>
      <c r="K883" s="316">
        <f t="shared" si="198"/>
        <v>0.41754245710785187</v>
      </c>
      <c r="L883" s="121"/>
      <c r="M883" s="325">
        <f t="shared" si="199"/>
        <v>26.812353717479539</v>
      </c>
      <c r="N883" s="283">
        <f t="shared" si="200"/>
        <v>21.158813638364634</v>
      </c>
      <c r="O883" s="378"/>
      <c r="P883" s="532">
        <f t="shared" si="201"/>
        <v>2.7067374720829207E-2</v>
      </c>
      <c r="Q883" s="520">
        <f t="shared" si="202"/>
        <v>-2.7067374720829207E-2</v>
      </c>
      <c r="R883" s="313"/>
      <c r="S883" s="256">
        <f t="shared" si="203"/>
        <v>26.812353717479539</v>
      </c>
      <c r="T883" s="256">
        <f t="shared" si="204"/>
        <v>21.158813638364634</v>
      </c>
      <c r="U883" s="364">
        <f t="shared" si="191"/>
        <v>85.199999995150506</v>
      </c>
    </row>
    <row r="884" spans="1:21" ht="11.25" x14ac:dyDescent="0.2">
      <c r="A884" s="234"/>
      <c r="B884" s="417">
        <v>85.299999995144802</v>
      </c>
      <c r="C884" s="130"/>
      <c r="D884" s="328">
        <f t="shared" si="192"/>
        <v>60.316208431779366</v>
      </c>
      <c r="E884" s="328">
        <f t="shared" si="193"/>
        <v>0.36380449995858516</v>
      </c>
      <c r="F884" s="376">
        <f t="shared" si="194"/>
        <v>0.3945149581133241</v>
      </c>
      <c r="G884" s="316">
        <f t="shared" si="195"/>
        <v>0.65339955705718</v>
      </c>
      <c r="H884" s="316">
        <f t="shared" si="196"/>
        <v>0.34660044294282</v>
      </c>
      <c r="I884" s="316"/>
      <c r="J884" s="316">
        <f t="shared" si="197"/>
        <v>-0.20864712620446951</v>
      </c>
      <c r="K884" s="316">
        <f t="shared" si="198"/>
        <v>0.41736185936959957</v>
      </c>
      <c r="L884" s="121"/>
      <c r="M884" s="325">
        <f t="shared" si="199"/>
        <v>26.839421092200368</v>
      </c>
      <c r="N884" s="283">
        <f t="shared" si="200"/>
        <v>21.185881013085464</v>
      </c>
      <c r="O884" s="378"/>
      <c r="P884" s="532">
        <f t="shared" si="201"/>
        <v>2.7064762848389989E-2</v>
      </c>
      <c r="Q884" s="520">
        <f t="shared" si="202"/>
        <v>-2.7064762848397095E-2</v>
      </c>
      <c r="R884" s="313"/>
      <c r="S884" s="256">
        <f t="shared" si="203"/>
        <v>26.839421092200368</v>
      </c>
      <c r="T884" s="256">
        <f t="shared" si="204"/>
        <v>21.185881013085464</v>
      </c>
      <c r="U884" s="364">
        <f t="shared" si="191"/>
        <v>85.299999995144802</v>
      </c>
    </row>
    <row r="885" spans="1:21" ht="11.25" x14ac:dyDescent="0.2">
      <c r="A885" s="234"/>
      <c r="B885" s="417">
        <v>85.399999995139098</v>
      </c>
      <c r="C885" s="130"/>
      <c r="D885" s="328">
        <f t="shared" si="192"/>
        <v>60.386919109893988</v>
      </c>
      <c r="E885" s="328">
        <f t="shared" si="193"/>
        <v>0.36465799995848791</v>
      </c>
      <c r="F885" s="376">
        <f t="shared" si="194"/>
        <v>0.39475968958825969</v>
      </c>
      <c r="G885" s="316">
        <f t="shared" si="195"/>
        <v>0.65348987658977187</v>
      </c>
      <c r="H885" s="316">
        <f t="shared" si="196"/>
        <v>0.34651012341022813</v>
      </c>
      <c r="I885" s="316"/>
      <c r="J885" s="316">
        <f t="shared" si="197"/>
        <v>-0.2091095015106802</v>
      </c>
      <c r="K885" s="316">
        <f t="shared" si="198"/>
        <v>0.41718137876907396</v>
      </c>
      <c r="L885" s="121"/>
      <c r="M885" s="325">
        <f t="shared" si="199"/>
        <v>26.866485855048758</v>
      </c>
      <c r="N885" s="283">
        <f t="shared" si="200"/>
        <v>21.212945775933861</v>
      </c>
      <c r="O885" s="378"/>
      <c r="P885" s="532">
        <f t="shared" si="201"/>
        <v>2.7062146883785942E-2</v>
      </c>
      <c r="Q885" s="520">
        <f t="shared" si="202"/>
        <v>-2.7062146883778837E-2</v>
      </c>
      <c r="R885" s="313"/>
      <c r="S885" s="256">
        <f t="shared" si="203"/>
        <v>26.866485855048758</v>
      </c>
      <c r="T885" s="256">
        <f t="shared" si="204"/>
        <v>21.212945775933861</v>
      </c>
      <c r="U885" s="364">
        <f t="shared" si="191"/>
        <v>85.399999995139098</v>
      </c>
    </row>
    <row r="886" spans="1:21" ht="11.25" x14ac:dyDescent="0.2">
      <c r="A886" s="234"/>
      <c r="B886" s="417">
        <v>85.499999995133393</v>
      </c>
      <c r="C886" s="130"/>
      <c r="D886" s="328">
        <f t="shared" si="192"/>
        <v>60.45762978800861</v>
      </c>
      <c r="E886" s="328">
        <f t="shared" si="193"/>
        <v>0.36551249995839047</v>
      </c>
      <c r="F886" s="376">
        <f t="shared" si="194"/>
        <v>0.39500467561738384</v>
      </c>
      <c r="G886" s="316">
        <f t="shared" si="195"/>
        <v>0.65358028132804513</v>
      </c>
      <c r="H886" s="316">
        <f t="shared" si="196"/>
        <v>0.34641971867195487</v>
      </c>
      <c r="I886" s="316"/>
      <c r="J886" s="316">
        <f t="shared" si="197"/>
        <v>-0.20957162226270232</v>
      </c>
      <c r="K886" s="316">
        <f t="shared" si="198"/>
        <v>0.41700101496447434</v>
      </c>
      <c r="L886" s="121"/>
      <c r="M886" s="325">
        <f t="shared" si="199"/>
        <v>26.893548001932544</v>
      </c>
      <c r="N886" s="283">
        <f t="shared" si="200"/>
        <v>21.240007922817639</v>
      </c>
      <c r="O886" s="378"/>
      <c r="P886" s="532">
        <f t="shared" si="201"/>
        <v>2.705952683272983E-2</v>
      </c>
      <c r="Q886" s="520">
        <f t="shared" si="202"/>
        <v>-2.705952683272983E-2</v>
      </c>
      <c r="R886" s="313"/>
      <c r="S886" s="256">
        <f t="shared" si="203"/>
        <v>26.893548001932544</v>
      </c>
      <c r="T886" s="256">
        <f t="shared" si="204"/>
        <v>21.240007922817639</v>
      </c>
      <c r="U886" s="364">
        <f t="shared" si="191"/>
        <v>85.499999995133393</v>
      </c>
    </row>
    <row r="887" spans="1:21" ht="11.25" x14ac:dyDescent="0.2">
      <c r="A887" s="234"/>
      <c r="B887" s="417">
        <v>85.599999995127703</v>
      </c>
      <c r="C887" s="130"/>
      <c r="D887" s="328">
        <f t="shared" si="192"/>
        <v>60.52834046612324</v>
      </c>
      <c r="E887" s="328">
        <f t="shared" si="193"/>
        <v>0.36636799995829317</v>
      </c>
      <c r="F887" s="376">
        <f t="shared" si="194"/>
        <v>0.39524991530856762</v>
      </c>
      <c r="G887" s="316">
        <f t="shared" si="195"/>
        <v>0.65367077091099213</v>
      </c>
      <c r="H887" s="316">
        <f t="shared" si="196"/>
        <v>0.34632922908900787</v>
      </c>
      <c r="I887" s="316"/>
      <c r="J887" s="316">
        <f t="shared" si="197"/>
        <v>-0.2100334893526648</v>
      </c>
      <c r="K887" s="316">
        <f t="shared" si="198"/>
        <v>0.4168207676156529</v>
      </c>
      <c r="L887" s="121"/>
      <c r="M887" s="325">
        <f t="shared" si="199"/>
        <v>26.920607528765274</v>
      </c>
      <c r="N887" s="283">
        <f t="shared" si="200"/>
        <v>21.267067449650369</v>
      </c>
      <c r="O887" s="378"/>
      <c r="P887" s="532">
        <f t="shared" si="201"/>
        <v>2.7056902700962837E-2</v>
      </c>
      <c r="Q887" s="520">
        <f t="shared" si="202"/>
        <v>-2.7056902700962837E-2</v>
      </c>
      <c r="R887" s="313"/>
      <c r="S887" s="256">
        <f t="shared" si="203"/>
        <v>26.920607528765274</v>
      </c>
      <c r="T887" s="256">
        <f t="shared" si="204"/>
        <v>21.267067449650369</v>
      </c>
      <c r="U887" s="364">
        <f t="shared" si="191"/>
        <v>85.599999995127703</v>
      </c>
    </row>
    <row r="888" spans="1:21" ht="11.25" x14ac:dyDescent="0.2">
      <c r="A888" s="234"/>
      <c r="B888" s="417">
        <v>85.699999995121999</v>
      </c>
      <c r="C888" s="130"/>
      <c r="D888" s="328">
        <f t="shared" si="192"/>
        <v>60.599051144237862</v>
      </c>
      <c r="E888" s="328">
        <f t="shared" si="193"/>
        <v>0.36722449995819556</v>
      </c>
      <c r="F888" s="376">
        <f t="shared" si="194"/>
        <v>0.39549540777384562</v>
      </c>
      <c r="G888" s="316">
        <f t="shared" si="195"/>
        <v>0.6537613449792139</v>
      </c>
      <c r="H888" s="316">
        <f t="shared" si="196"/>
        <v>0.3462386550207861</v>
      </c>
      <c r="I888" s="316"/>
      <c r="J888" s="316">
        <f t="shared" si="197"/>
        <v>-0.21049510366853297</v>
      </c>
      <c r="K888" s="316">
        <f t="shared" si="198"/>
        <v>0.41664063638410487</v>
      </c>
      <c r="L888" s="121"/>
      <c r="M888" s="325">
        <f t="shared" si="199"/>
        <v>26.947664431466237</v>
      </c>
      <c r="N888" s="283">
        <f t="shared" si="200"/>
        <v>21.294124352351332</v>
      </c>
      <c r="O888" s="378"/>
      <c r="P888" s="532">
        <f t="shared" si="201"/>
        <v>2.7054274494140884E-2</v>
      </c>
      <c r="Q888" s="520">
        <f t="shared" si="202"/>
        <v>-2.7054274494133779E-2</v>
      </c>
      <c r="R888" s="313"/>
      <c r="S888" s="256">
        <f t="shared" si="203"/>
        <v>26.947664431466237</v>
      </c>
      <c r="T888" s="256">
        <f t="shared" si="204"/>
        <v>21.294124352351332</v>
      </c>
      <c r="U888" s="364">
        <f t="shared" si="191"/>
        <v>85.699999995121999</v>
      </c>
    </row>
    <row r="889" spans="1:21" ht="11.25" x14ac:dyDescent="0.2">
      <c r="A889" s="234"/>
      <c r="B889" s="417">
        <v>85.799999995116394</v>
      </c>
      <c r="C889" s="130"/>
      <c r="D889" s="328">
        <f t="shared" si="192"/>
        <v>60.669761822352548</v>
      </c>
      <c r="E889" s="328">
        <f t="shared" si="193"/>
        <v>0.36808199995809865</v>
      </c>
      <c r="F889" s="376">
        <f t="shared" si="194"/>
        <v>0.39574115212939254</v>
      </c>
      <c r="G889" s="316">
        <f t="shared" si="195"/>
        <v>0.65385200317491066</v>
      </c>
      <c r="H889" s="316">
        <f t="shared" si="196"/>
        <v>0.34614799682508934</v>
      </c>
      <c r="I889" s="316"/>
      <c r="J889" s="316">
        <f t="shared" si="197"/>
        <v>-0.21095646609413299</v>
      </c>
      <c r="K889" s="316">
        <f t="shared" si="198"/>
        <v>0.41646062093295888</v>
      </c>
      <c r="L889" s="121"/>
      <c r="M889" s="325">
        <f t="shared" si="199"/>
        <v>26.974718705960377</v>
      </c>
      <c r="N889" s="283">
        <f t="shared" si="200"/>
        <v>21.321178626845466</v>
      </c>
      <c r="O889" s="378"/>
      <c r="P889" s="532">
        <f t="shared" si="201"/>
        <v>2.7051642217848837E-2</v>
      </c>
      <c r="Q889" s="520">
        <f t="shared" si="202"/>
        <v>-2.7051642217855942E-2</v>
      </c>
      <c r="R889" s="313"/>
      <c r="S889" s="256">
        <f t="shared" si="203"/>
        <v>26.974718705960377</v>
      </c>
      <c r="T889" s="256">
        <f t="shared" si="204"/>
        <v>21.321178626845466</v>
      </c>
      <c r="U889" s="364">
        <f t="shared" si="191"/>
        <v>85.799999995116394</v>
      </c>
    </row>
    <row r="890" spans="1:21" ht="11.25" x14ac:dyDescent="0.2">
      <c r="A890" s="234"/>
      <c r="B890" s="417">
        <v>85.899999995110605</v>
      </c>
      <c r="C890" s="130"/>
      <c r="D890" s="328">
        <f t="shared" si="192"/>
        <v>60.740472500467114</v>
      </c>
      <c r="E890" s="328">
        <f t="shared" si="193"/>
        <v>0.36894049995800016</v>
      </c>
      <c r="F890" s="376">
        <f t="shared" si="194"/>
        <v>0.39598714749549796</v>
      </c>
      <c r="G890" s="316">
        <f t="shared" si="195"/>
        <v>0.65394274514187245</v>
      </c>
      <c r="H890" s="316">
        <f t="shared" si="196"/>
        <v>0.34605725485812755</v>
      </c>
      <c r="I890" s="316"/>
      <c r="J890" s="316">
        <f t="shared" si="197"/>
        <v>-0.21141757750917317</v>
      </c>
      <c r="K890" s="316">
        <f t="shared" si="198"/>
        <v>0.41628072092696861</v>
      </c>
      <c r="L890" s="121"/>
      <c r="M890" s="325">
        <f t="shared" si="199"/>
        <v>27.001770348178226</v>
      </c>
      <c r="N890" s="283">
        <f t="shared" si="200"/>
        <v>21.348230269063322</v>
      </c>
      <c r="O890" s="378"/>
      <c r="P890" s="532">
        <f t="shared" si="201"/>
        <v>2.7049005877842092E-2</v>
      </c>
      <c r="Q890" s="520">
        <f t="shared" si="202"/>
        <v>-2.7049005877842092E-2</v>
      </c>
      <c r="R890" s="313"/>
      <c r="S890" s="256">
        <f t="shared" si="203"/>
        <v>27.001770348178226</v>
      </c>
      <c r="T890" s="256">
        <f t="shared" si="204"/>
        <v>21.348230269063322</v>
      </c>
      <c r="U890" s="364">
        <f t="shared" si="191"/>
        <v>85.899999995110605</v>
      </c>
    </row>
    <row r="891" spans="1:21" ht="11.25" x14ac:dyDescent="0.2">
      <c r="A891" s="234"/>
      <c r="B891" s="417">
        <v>85.999999995104901</v>
      </c>
      <c r="C891" s="130"/>
      <c r="D891" s="328">
        <f t="shared" si="192"/>
        <v>60.811183178581736</v>
      </c>
      <c r="E891" s="328">
        <f t="shared" si="193"/>
        <v>0.36979999995790219</v>
      </c>
      <c r="F891" s="376">
        <f t="shared" si="194"/>
        <v>0.39623339299654409</v>
      </c>
      <c r="G891" s="316">
        <f t="shared" si="195"/>
        <v>0.65403357052547118</v>
      </c>
      <c r="H891" s="316">
        <f t="shared" si="196"/>
        <v>0.34596642947452882</v>
      </c>
      <c r="I891" s="316"/>
      <c r="J891" s="316">
        <f t="shared" si="197"/>
        <v>-0.21187843878927332</v>
      </c>
      <c r="K891" s="316">
        <f t="shared" si="198"/>
        <v>0.41610093603250148</v>
      </c>
      <c r="L891" s="121"/>
      <c r="M891" s="325">
        <f t="shared" si="199"/>
        <v>27.028819354056068</v>
      </c>
      <c r="N891" s="283">
        <f t="shared" si="200"/>
        <v>21.375279274941164</v>
      </c>
      <c r="O891" s="378"/>
      <c r="P891" s="532">
        <f t="shared" si="201"/>
        <v>2.704636547963446E-2</v>
      </c>
      <c r="Q891" s="520">
        <f t="shared" si="202"/>
        <v>-2.704636547963446E-2</v>
      </c>
      <c r="R891" s="313"/>
      <c r="S891" s="256">
        <f t="shared" si="203"/>
        <v>27.028819354056068</v>
      </c>
      <c r="T891" s="256">
        <f t="shared" si="204"/>
        <v>21.375279274941164</v>
      </c>
      <c r="U891" s="364">
        <f t="shared" si="191"/>
        <v>85.999999995104901</v>
      </c>
    </row>
    <row r="892" spans="1:21" ht="11.25" x14ac:dyDescent="0.2">
      <c r="A892" s="234"/>
      <c r="B892" s="417">
        <v>86.099999995099296</v>
      </c>
      <c r="C892" s="130"/>
      <c r="D892" s="328">
        <f t="shared" si="192"/>
        <v>60.881893856696422</v>
      </c>
      <c r="E892" s="328">
        <f t="shared" si="193"/>
        <v>0.37066049995780492</v>
      </c>
      <c r="F892" s="376">
        <f t="shared" si="194"/>
        <v>0.39647988776098086</v>
      </c>
      <c r="G892" s="316">
        <f t="shared" si="195"/>
        <v>0.65412447897264991</v>
      </c>
      <c r="H892" s="316">
        <f t="shared" si="196"/>
        <v>0.34587552102735009</v>
      </c>
      <c r="I892" s="316"/>
      <c r="J892" s="316">
        <f t="shared" si="197"/>
        <v>-0.21233905080598336</v>
      </c>
      <c r="K892" s="316">
        <f t="shared" si="198"/>
        <v>0.41592126591753098</v>
      </c>
      <c r="L892" s="121"/>
      <c r="M892" s="325">
        <f t="shared" si="199"/>
        <v>27.055865719535703</v>
      </c>
      <c r="N892" s="283">
        <f t="shared" si="200"/>
        <v>21.402325640420798</v>
      </c>
      <c r="O892" s="378"/>
      <c r="P892" s="532">
        <f t="shared" si="201"/>
        <v>2.7043721028782386E-2</v>
      </c>
      <c r="Q892" s="520">
        <f t="shared" si="202"/>
        <v>-2.7043721028775281E-2</v>
      </c>
      <c r="R892" s="313"/>
      <c r="S892" s="256">
        <f t="shared" si="203"/>
        <v>27.055865719535703</v>
      </c>
      <c r="T892" s="256">
        <f t="shared" si="204"/>
        <v>21.402325640420798</v>
      </c>
      <c r="U892" s="364">
        <f t="shared" si="191"/>
        <v>86.099999995099296</v>
      </c>
    </row>
    <row r="893" spans="1:21" ht="11.25" x14ac:dyDescent="0.2">
      <c r="A893" s="234"/>
      <c r="B893" s="417">
        <v>86.199999995093606</v>
      </c>
      <c r="C893" s="130"/>
      <c r="D893" s="328">
        <f t="shared" si="192"/>
        <v>60.952604534811059</v>
      </c>
      <c r="E893" s="328">
        <f t="shared" si="193"/>
        <v>0.37152199995770685</v>
      </c>
      <c r="F893" s="376">
        <f t="shared" si="194"/>
        <v>0.39672663092130162</v>
      </c>
      <c r="G893" s="316">
        <f t="shared" si="195"/>
        <v>0.65421547013191472</v>
      </c>
      <c r="H893" s="316">
        <f t="shared" si="196"/>
        <v>0.34578452986808528</v>
      </c>
      <c r="I893" s="316"/>
      <c r="J893" s="316">
        <f t="shared" si="197"/>
        <v>-0.212799414426809</v>
      </c>
      <c r="K893" s="316">
        <f t="shared" si="198"/>
        <v>0.41574171025162676</v>
      </c>
      <c r="L893" s="121"/>
      <c r="M893" s="325">
        <f t="shared" si="199"/>
        <v>27.082909440564485</v>
      </c>
      <c r="N893" s="283">
        <f t="shared" si="200"/>
        <v>21.429369361449574</v>
      </c>
      <c r="O893" s="378"/>
      <c r="P893" s="532">
        <f t="shared" si="201"/>
        <v>2.7041072530899157E-2</v>
      </c>
      <c r="Q893" s="520">
        <f t="shared" si="202"/>
        <v>-2.7041072530906263E-2</v>
      </c>
      <c r="R893" s="313"/>
      <c r="S893" s="256">
        <f t="shared" si="203"/>
        <v>27.082909440564485</v>
      </c>
      <c r="T893" s="256">
        <f t="shared" si="204"/>
        <v>21.429369361449574</v>
      </c>
      <c r="U893" s="364">
        <f t="shared" si="191"/>
        <v>86.199999995093606</v>
      </c>
    </row>
    <row r="894" spans="1:21" ht="11.25" x14ac:dyDescent="0.2">
      <c r="A894" s="234"/>
      <c r="B894" s="417">
        <v>86.299999995087902</v>
      </c>
      <c r="C894" s="130"/>
      <c r="D894" s="328">
        <f t="shared" si="192"/>
        <v>61.023315212925681</v>
      </c>
      <c r="E894" s="328">
        <f t="shared" si="193"/>
        <v>0.37238449995760864</v>
      </c>
      <c r="F894" s="376">
        <f t="shared" si="194"/>
        <v>0.39697362161402172</v>
      </c>
      <c r="G894" s="316">
        <f t="shared" si="195"/>
        <v>0.6543065436533263</v>
      </c>
      <c r="H894" s="316">
        <f t="shared" si="196"/>
        <v>0.3456934563466737</v>
      </c>
      <c r="I894" s="316"/>
      <c r="J894" s="316">
        <f t="shared" si="197"/>
        <v>-0.21325953051523505</v>
      </c>
      <c r="K894" s="316">
        <f t="shared" si="198"/>
        <v>0.41556226870594548</v>
      </c>
      <c r="L894" s="121"/>
      <c r="M894" s="325">
        <f t="shared" si="199"/>
        <v>27.109950513095384</v>
      </c>
      <c r="N894" s="283">
        <f t="shared" si="200"/>
        <v>21.45641043398048</v>
      </c>
      <c r="O894" s="378"/>
      <c r="P894" s="532">
        <f t="shared" si="201"/>
        <v>2.7038419991413321E-2</v>
      </c>
      <c r="Q894" s="520">
        <f t="shared" si="202"/>
        <v>-2.7038419991413321E-2</v>
      </c>
      <c r="R894" s="313"/>
      <c r="S894" s="256">
        <f t="shared" si="203"/>
        <v>27.109950513095384</v>
      </c>
      <c r="T894" s="256">
        <f t="shared" si="204"/>
        <v>21.45641043398048</v>
      </c>
      <c r="U894" s="364">
        <f t="shared" si="191"/>
        <v>86.299999995087902</v>
      </c>
    </row>
    <row r="895" spans="1:21" ht="11.25" x14ac:dyDescent="0.2">
      <c r="A895" s="234"/>
      <c r="B895" s="417">
        <v>86.399999995082197</v>
      </c>
      <c r="C895" s="130"/>
      <c r="D895" s="328">
        <f t="shared" si="192"/>
        <v>61.094025891040296</v>
      </c>
      <c r="E895" s="328">
        <f t="shared" si="193"/>
        <v>0.37324799995751018</v>
      </c>
      <c r="F895" s="376">
        <f t="shared" si="194"/>
        <v>0.39722085897965342</v>
      </c>
      <c r="G895" s="316">
        <f t="shared" si="195"/>
        <v>0.65439769918848945</v>
      </c>
      <c r="H895" s="316">
        <f t="shared" si="196"/>
        <v>0.34560230081151055</v>
      </c>
      <c r="I895" s="316"/>
      <c r="J895" s="316">
        <f t="shared" si="197"/>
        <v>-0.21371939993074951</v>
      </c>
      <c r="K895" s="316">
        <f t="shared" si="198"/>
        <v>0.41538294095322148</v>
      </c>
      <c r="L895" s="121"/>
      <c r="M895" s="325">
        <f t="shared" si="199"/>
        <v>27.136988933086798</v>
      </c>
      <c r="N895" s="283">
        <f t="shared" si="200"/>
        <v>21.483448853971893</v>
      </c>
      <c r="O895" s="378"/>
      <c r="P895" s="532">
        <f t="shared" si="201"/>
        <v>2.7035763415966585E-2</v>
      </c>
      <c r="Q895" s="520">
        <f t="shared" si="202"/>
        <v>-2.7035763415966585E-2</v>
      </c>
      <c r="R895" s="313"/>
      <c r="S895" s="256">
        <f t="shared" si="203"/>
        <v>27.136988933086798</v>
      </c>
      <c r="T895" s="256">
        <f t="shared" si="204"/>
        <v>21.483448853971893</v>
      </c>
      <c r="U895" s="364">
        <f t="shared" si="191"/>
        <v>86.399999995082197</v>
      </c>
    </row>
    <row r="896" spans="1:21" ht="11.25" x14ac:dyDescent="0.2">
      <c r="A896" s="234"/>
      <c r="B896" s="417">
        <v>86.499999995076493</v>
      </c>
      <c r="C896" s="130"/>
      <c r="D896" s="328">
        <f t="shared" si="192"/>
        <v>61.164736569154918</v>
      </c>
      <c r="E896" s="328">
        <f t="shared" si="193"/>
        <v>0.37411249995741169</v>
      </c>
      <c r="F896" s="376">
        <f t="shared" si="194"/>
        <v>0.39746834216268379</v>
      </c>
      <c r="G896" s="316">
        <f t="shared" si="195"/>
        <v>0.65448893639054617</v>
      </c>
      <c r="H896" s="316">
        <f t="shared" si="196"/>
        <v>0.34551106360945383</v>
      </c>
      <c r="I896" s="316"/>
      <c r="J896" s="316">
        <f t="shared" si="197"/>
        <v>-0.21417902352886542</v>
      </c>
      <c r="K896" s="316">
        <f t="shared" si="198"/>
        <v>0.4152037266677579</v>
      </c>
      <c r="L896" s="121"/>
      <c r="M896" s="325">
        <f t="shared" si="199"/>
        <v>27.164024696502764</v>
      </c>
      <c r="N896" s="283">
        <f t="shared" si="200"/>
        <v>21.51048461738786</v>
      </c>
      <c r="O896" s="378"/>
      <c r="P896" s="532">
        <f t="shared" si="201"/>
        <v>2.7033102809916443E-2</v>
      </c>
      <c r="Q896" s="520">
        <f t="shared" si="202"/>
        <v>-2.7033102809909337E-2</v>
      </c>
      <c r="R896" s="313"/>
      <c r="S896" s="256">
        <f t="shared" si="203"/>
        <v>27.164024696502764</v>
      </c>
      <c r="T896" s="256">
        <f t="shared" si="204"/>
        <v>21.51048461738786</v>
      </c>
      <c r="U896" s="364">
        <f t="shared" si="191"/>
        <v>86.499999995076493</v>
      </c>
    </row>
    <row r="897" spans="1:21" ht="11.25" x14ac:dyDescent="0.2">
      <c r="A897" s="234"/>
      <c r="B897" s="417">
        <v>86.599999995070803</v>
      </c>
      <c r="C897" s="130"/>
      <c r="D897" s="328">
        <f t="shared" si="192"/>
        <v>61.235447247269548</v>
      </c>
      <c r="E897" s="328">
        <f t="shared" si="193"/>
        <v>0.37497799995731312</v>
      </c>
      <c r="F897" s="376">
        <f t="shared" si="194"/>
        <v>0.39771607031155148</v>
      </c>
      <c r="G897" s="316">
        <f t="shared" si="195"/>
        <v>0.65458025491416549</v>
      </c>
      <c r="H897" s="316">
        <f t="shared" si="196"/>
        <v>0.34541974508583451</v>
      </c>
      <c r="I897" s="316"/>
      <c r="J897" s="316">
        <f t="shared" si="197"/>
        <v>-0.21463840216114399</v>
      </c>
      <c r="K897" s="316">
        <f t="shared" si="198"/>
        <v>0.41502462552541775</v>
      </c>
      <c r="L897" s="121"/>
      <c r="M897" s="325">
        <f t="shared" si="199"/>
        <v>27.191057799312681</v>
      </c>
      <c r="N897" s="283">
        <f t="shared" si="200"/>
        <v>21.537517720197769</v>
      </c>
      <c r="O897" s="378"/>
      <c r="P897" s="532">
        <f t="shared" si="201"/>
        <v>2.7030438178726968E-2</v>
      </c>
      <c r="Q897" s="520">
        <f t="shared" si="202"/>
        <v>-2.7030438178741178E-2</v>
      </c>
      <c r="R897" s="313"/>
      <c r="S897" s="256">
        <f t="shared" si="203"/>
        <v>27.191057799312681</v>
      </c>
      <c r="T897" s="256">
        <f t="shared" si="204"/>
        <v>21.537517720197769</v>
      </c>
      <c r="U897" s="364">
        <f t="shared" si="191"/>
        <v>86.599999995070803</v>
      </c>
    </row>
    <row r="898" spans="1:21" ht="11.25" x14ac:dyDescent="0.2">
      <c r="A898" s="234"/>
      <c r="B898" s="417">
        <v>86.699999995065099</v>
      </c>
      <c r="C898" s="130"/>
      <c r="D898" s="328">
        <f t="shared" si="192"/>
        <v>61.30615792538417</v>
      </c>
      <c r="E898" s="328">
        <f t="shared" si="193"/>
        <v>0.37584449995721442</v>
      </c>
      <c r="F898" s="376">
        <f t="shared" si="194"/>
        <v>0.39796404257862378</v>
      </c>
      <c r="G898" s="316">
        <f t="shared" si="195"/>
        <v>0.65467165441553532</v>
      </c>
      <c r="H898" s="316">
        <f t="shared" si="196"/>
        <v>0.34532834558446468</v>
      </c>
      <c r="I898" s="316"/>
      <c r="J898" s="316">
        <f t="shared" si="197"/>
        <v>-0.21509753667521797</v>
      </c>
      <c r="K898" s="316">
        <f t="shared" si="198"/>
        <v>0.41484563720361484</v>
      </c>
      <c r="L898" s="121"/>
      <c r="M898" s="325">
        <f t="shared" si="199"/>
        <v>27.218088237491408</v>
      </c>
      <c r="N898" s="283">
        <f t="shared" si="200"/>
        <v>21.56454815837651</v>
      </c>
      <c r="O898" s="378"/>
      <c r="P898" s="532">
        <f t="shared" si="201"/>
        <v>2.702776952789776E-2</v>
      </c>
      <c r="Q898" s="520">
        <f t="shared" si="202"/>
        <v>-2.7027769527890655E-2</v>
      </c>
      <c r="R898" s="313"/>
      <c r="S898" s="256">
        <f t="shared" si="203"/>
        <v>27.218088237491408</v>
      </c>
      <c r="T898" s="256">
        <f t="shared" si="204"/>
        <v>21.56454815837651</v>
      </c>
      <c r="U898" s="364">
        <f t="shared" si="191"/>
        <v>86.699999995065099</v>
      </c>
    </row>
    <row r="899" spans="1:21" ht="11.25" x14ac:dyDescent="0.2">
      <c r="A899" s="234"/>
      <c r="B899" s="417">
        <v>86.799999995059395</v>
      </c>
      <c r="C899" s="130"/>
      <c r="D899" s="328">
        <f t="shared" si="192"/>
        <v>61.376868603498792</v>
      </c>
      <c r="E899" s="328">
        <f t="shared" si="193"/>
        <v>0.37671199995711557</v>
      </c>
      <c r="F899" s="376">
        <f t="shared" si="194"/>
        <v>0.39821225812017425</v>
      </c>
      <c r="G899" s="316">
        <f t="shared" si="195"/>
        <v>0.65476313455235391</v>
      </c>
      <c r="H899" s="316">
        <f t="shared" si="196"/>
        <v>0.34523686544764609</v>
      </c>
      <c r="I899" s="316"/>
      <c r="J899" s="316">
        <f t="shared" si="197"/>
        <v>-0.21555642791481366</v>
      </c>
      <c r="K899" s="316">
        <f t="shared" si="198"/>
        <v>0.41466676138130476</v>
      </c>
      <c r="L899" s="121"/>
      <c r="M899" s="325">
        <f t="shared" si="199"/>
        <v>27.245116007019305</v>
      </c>
      <c r="N899" s="283">
        <f t="shared" si="200"/>
        <v>21.591575927904401</v>
      </c>
      <c r="O899" s="378"/>
      <c r="P899" s="532">
        <f t="shared" si="201"/>
        <v>2.7025096862757891E-2</v>
      </c>
      <c r="Q899" s="520">
        <f t="shared" si="202"/>
        <v>-2.7025096862757891E-2</v>
      </c>
      <c r="R899" s="313"/>
      <c r="S899" s="256">
        <f t="shared" si="203"/>
        <v>27.245116007019305</v>
      </c>
      <c r="T899" s="256">
        <f t="shared" si="204"/>
        <v>21.591575927904401</v>
      </c>
      <c r="U899" s="364">
        <f t="shared" si="191"/>
        <v>86.799999995059395</v>
      </c>
    </row>
    <row r="900" spans="1:21" ht="11.25" x14ac:dyDescent="0.2">
      <c r="A900" s="234"/>
      <c r="B900" s="417">
        <v>86.899999995053705</v>
      </c>
      <c r="C900" s="130"/>
      <c r="D900" s="328">
        <f t="shared" si="192"/>
        <v>61.447579281613422</v>
      </c>
      <c r="E900" s="328">
        <f t="shared" si="193"/>
        <v>0.37758049995701665</v>
      </c>
      <c r="F900" s="376">
        <f t="shared" si="194"/>
        <v>0.39846071609635997</v>
      </c>
      <c r="G900" s="316">
        <f t="shared" si="195"/>
        <v>0.65485469498382098</v>
      </c>
      <c r="H900" s="316">
        <f t="shared" si="196"/>
        <v>0.34514530501617902</v>
      </c>
      <c r="I900" s="316"/>
      <c r="J900" s="316">
        <f t="shared" si="197"/>
        <v>-0.21601507671977421</v>
      </c>
      <c r="K900" s="316">
        <f t="shared" si="198"/>
        <v>0.41448799773897627</v>
      </c>
      <c r="L900" s="121"/>
      <c r="M900" s="325">
        <f t="shared" si="199"/>
        <v>27.272141103882063</v>
      </c>
      <c r="N900" s="283">
        <f t="shared" si="200"/>
        <v>21.618601024767159</v>
      </c>
      <c r="O900" s="378"/>
      <c r="P900" s="532">
        <f t="shared" si="201"/>
        <v>2.702242018870038E-2</v>
      </c>
      <c r="Q900" s="520">
        <f t="shared" si="202"/>
        <v>-2.702242018870038E-2</v>
      </c>
      <c r="R900" s="313"/>
      <c r="S900" s="256">
        <f t="shared" si="203"/>
        <v>27.272141103882063</v>
      </c>
      <c r="T900" s="256">
        <f t="shared" si="204"/>
        <v>21.618601024767159</v>
      </c>
      <c r="U900" s="364">
        <f t="shared" si="191"/>
        <v>86.899999995053705</v>
      </c>
    </row>
    <row r="901" spans="1:21" ht="11.25" x14ac:dyDescent="0.2">
      <c r="A901" s="234"/>
      <c r="B901" s="417">
        <v>86.999999995048</v>
      </c>
      <c r="C901" s="130"/>
      <c r="D901" s="328">
        <f t="shared" si="192"/>
        <v>61.518289959728044</v>
      </c>
      <c r="E901" s="328">
        <f t="shared" si="193"/>
        <v>0.37844999995691764</v>
      </c>
      <c r="F901" s="376">
        <f t="shared" si="194"/>
        <v>0.39870941567119944</v>
      </c>
      <c r="G901" s="316">
        <f t="shared" si="195"/>
        <v>0.65494633537062918</v>
      </c>
      <c r="H901" s="316">
        <f t="shared" si="196"/>
        <v>0.34505366462937082</v>
      </c>
      <c r="I901" s="316"/>
      <c r="J901" s="316">
        <f t="shared" si="197"/>
        <v>-0.21647348392608101</v>
      </c>
      <c r="K901" s="316">
        <f t="shared" si="198"/>
        <v>0.41430934595864244</v>
      </c>
      <c r="L901" s="121"/>
      <c r="M901" s="325">
        <f t="shared" si="199"/>
        <v>27.299163524070764</v>
      </c>
      <c r="N901" s="283">
        <f t="shared" si="200"/>
        <v>21.645623444955859</v>
      </c>
      <c r="O901" s="378"/>
      <c r="P901" s="532">
        <f t="shared" si="201"/>
        <v>2.7019739511089824E-2</v>
      </c>
      <c r="Q901" s="520">
        <f t="shared" si="202"/>
        <v>-2.7019739511089824E-2</v>
      </c>
      <c r="R901" s="313"/>
      <c r="S901" s="256">
        <f t="shared" si="203"/>
        <v>27.299163524070764</v>
      </c>
      <c r="T901" s="256">
        <f t="shared" si="204"/>
        <v>21.645623444955859</v>
      </c>
      <c r="U901" s="364">
        <f t="shared" si="191"/>
        <v>86.999999995048</v>
      </c>
    </row>
    <row r="902" spans="1:21" ht="11.25" x14ac:dyDescent="0.2">
      <c r="A902" s="234"/>
      <c r="B902" s="417">
        <v>87.099999995042296</v>
      </c>
      <c r="C902" s="130"/>
      <c r="D902" s="328">
        <f t="shared" si="192"/>
        <v>61.589000637842666</v>
      </c>
      <c r="E902" s="328">
        <f t="shared" si="193"/>
        <v>0.37932049995681844</v>
      </c>
      <c r="F902" s="376">
        <f t="shared" si="194"/>
        <v>0.39895835601255036</v>
      </c>
      <c r="G902" s="316">
        <f t="shared" si="195"/>
        <v>0.65503805537495619</v>
      </c>
      <c r="H902" s="316">
        <f t="shared" si="196"/>
        <v>0.34496194462504381</v>
      </c>
      <c r="I902" s="316"/>
      <c r="J902" s="316">
        <f t="shared" si="197"/>
        <v>-0.21693165036587625</v>
      </c>
      <c r="K902" s="316">
        <f t="shared" si="198"/>
        <v>0.41413080572383199</v>
      </c>
      <c r="L902" s="121"/>
      <c r="M902" s="325">
        <f t="shared" si="199"/>
        <v>27.326183263581854</v>
      </c>
      <c r="N902" s="283">
        <f t="shared" si="200"/>
        <v>21.672643184466949</v>
      </c>
      <c r="O902" s="378"/>
      <c r="P902" s="532">
        <f t="shared" si="201"/>
        <v>2.7017054835297927E-2</v>
      </c>
      <c r="Q902" s="520">
        <f t="shared" si="202"/>
        <v>-2.7017054835297927E-2</v>
      </c>
      <c r="R902" s="313"/>
      <c r="S902" s="256">
        <f t="shared" si="203"/>
        <v>27.326183263581854</v>
      </c>
      <c r="T902" s="256">
        <f t="shared" si="204"/>
        <v>21.672643184466949</v>
      </c>
      <c r="U902" s="364">
        <f t="shared" si="191"/>
        <v>87.099999995042296</v>
      </c>
    </row>
    <row r="903" spans="1:21" ht="11.25" x14ac:dyDescent="0.2">
      <c r="A903" s="234"/>
      <c r="B903" s="417">
        <v>87.199999995036606</v>
      </c>
      <c r="C903" s="130"/>
      <c r="D903" s="328">
        <f t="shared" si="192"/>
        <v>61.659711315957296</v>
      </c>
      <c r="E903" s="328">
        <f t="shared" si="193"/>
        <v>0.38019199995671921</v>
      </c>
      <c r="F903" s="376">
        <f t="shared" si="194"/>
        <v>0.39920753629208749</v>
      </c>
      <c r="G903" s="316">
        <f t="shared" si="195"/>
        <v>0.65512985466045548</v>
      </c>
      <c r="H903" s="316">
        <f t="shared" si="196"/>
        <v>0.34487014533954452</v>
      </c>
      <c r="I903" s="316"/>
      <c r="J903" s="316">
        <f t="shared" si="197"/>
        <v>-0.2173895768674855</v>
      </c>
      <c r="K903" s="316">
        <f t="shared" si="198"/>
        <v>0.4139523767195803</v>
      </c>
      <c r="L903" s="121"/>
      <c r="M903" s="325">
        <f t="shared" si="199"/>
        <v>27.353200318417151</v>
      </c>
      <c r="N903" s="283">
        <f t="shared" si="200"/>
        <v>21.699660239302247</v>
      </c>
      <c r="O903" s="378"/>
      <c r="P903" s="532">
        <f t="shared" si="201"/>
        <v>2.7014366166540071E-2</v>
      </c>
      <c r="Q903" s="520">
        <f t="shared" si="202"/>
        <v>-2.7014366166540071E-2</v>
      </c>
      <c r="R903" s="313"/>
      <c r="S903" s="256">
        <f t="shared" si="203"/>
        <v>27.353200318417151</v>
      </c>
      <c r="T903" s="256">
        <f t="shared" si="204"/>
        <v>21.699660239302247</v>
      </c>
      <c r="U903" s="364">
        <f t="shared" si="191"/>
        <v>87.199999995036606</v>
      </c>
    </row>
    <row r="904" spans="1:21" ht="11.25" x14ac:dyDescent="0.2">
      <c r="A904" s="234"/>
      <c r="B904" s="417">
        <v>87.299999995030902</v>
      </c>
      <c r="C904" s="130"/>
      <c r="D904" s="328">
        <f t="shared" si="192"/>
        <v>61.730421994071918</v>
      </c>
      <c r="E904" s="328">
        <f t="shared" si="193"/>
        <v>0.38106449995661973</v>
      </c>
      <c r="F904" s="376">
        <f t="shared" si="194"/>
        <v>0.39945695568528111</v>
      </c>
      <c r="G904" s="316">
        <f t="shared" si="195"/>
        <v>0.6552217328922485</v>
      </c>
      <c r="H904" s="316">
        <f t="shared" si="196"/>
        <v>0.3447782671077515</v>
      </c>
      <c r="I904" s="316"/>
      <c r="J904" s="316">
        <f t="shared" si="197"/>
        <v>-0.21784726425543804</v>
      </c>
      <c r="K904" s="316">
        <f t="shared" si="198"/>
        <v>0.41377405863242145</v>
      </c>
      <c r="L904" s="121"/>
      <c r="M904" s="325">
        <f t="shared" si="199"/>
        <v>27.380214684583692</v>
      </c>
      <c r="N904" s="283">
        <f t="shared" si="200"/>
        <v>21.726674605468787</v>
      </c>
      <c r="O904" s="378"/>
      <c r="P904" s="532">
        <f t="shared" si="201"/>
        <v>2.7011673510187961E-2</v>
      </c>
      <c r="Q904" s="520">
        <f t="shared" si="202"/>
        <v>-2.7011673510187961E-2</v>
      </c>
      <c r="R904" s="313"/>
      <c r="S904" s="256">
        <f t="shared" si="203"/>
        <v>27.380214684583692</v>
      </c>
      <c r="T904" s="256">
        <f t="shared" si="204"/>
        <v>21.726674605468787</v>
      </c>
      <c r="U904" s="364">
        <f t="shared" si="191"/>
        <v>87.299999995030902</v>
      </c>
    </row>
    <row r="905" spans="1:21" ht="11.25" x14ac:dyDescent="0.2">
      <c r="A905" s="234"/>
      <c r="B905" s="417">
        <v>87.399999995025198</v>
      </c>
      <c r="C905" s="130"/>
      <c r="D905" s="328">
        <f t="shared" si="192"/>
        <v>61.80113267218654</v>
      </c>
      <c r="E905" s="328">
        <f t="shared" si="193"/>
        <v>0.38193799995652028</v>
      </c>
      <c r="F905" s="376">
        <f t="shared" si="194"/>
        <v>0.39970661337137497</v>
      </c>
      <c r="G905" s="316">
        <f t="shared" si="195"/>
        <v>0.6553136897369165</v>
      </c>
      <c r="H905" s="316">
        <f t="shared" si="196"/>
        <v>0.3446863102630835</v>
      </c>
      <c r="I905" s="316"/>
      <c r="J905" s="316">
        <f t="shared" si="197"/>
        <v>-0.21830471335049045</v>
      </c>
      <c r="K905" s="316">
        <f t="shared" si="198"/>
        <v>0.41359585115037917</v>
      </c>
      <c r="L905" s="121"/>
      <c r="M905" s="325">
        <f t="shared" si="199"/>
        <v>27.40722635809388</v>
      </c>
      <c r="N905" s="283">
        <f t="shared" si="200"/>
        <v>21.753686278978975</v>
      </c>
      <c r="O905" s="378"/>
      <c r="P905" s="532">
        <f t="shared" si="201"/>
        <v>2.7008976871442769E-2</v>
      </c>
      <c r="Q905" s="520">
        <f t="shared" si="202"/>
        <v>-2.7008976871442769E-2</v>
      </c>
      <c r="R905" s="313"/>
      <c r="S905" s="256">
        <f t="shared" si="203"/>
        <v>27.40722635809388</v>
      </c>
      <c r="T905" s="256">
        <f t="shared" si="204"/>
        <v>21.753686278978975</v>
      </c>
      <c r="U905" s="364">
        <f t="shared" si="191"/>
        <v>87.399999995025198</v>
      </c>
    </row>
    <row r="906" spans="1:21" ht="11.25" x14ac:dyDescent="0.2">
      <c r="A906" s="234"/>
      <c r="B906" s="417">
        <v>87.499999995019493</v>
      </c>
      <c r="C906" s="130"/>
      <c r="D906" s="328">
        <f t="shared" si="192"/>
        <v>61.871843350301162</v>
      </c>
      <c r="E906" s="328">
        <f t="shared" si="193"/>
        <v>0.38281249995642058</v>
      </c>
      <c r="F906" s="376">
        <f t="shared" si="194"/>
        <v>0.39995650853336473</v>
      </c>
      <c r="G906" s="316">
        <f t="shared" si="195"/>
        <v>0.65540572486249149</v>
      </c>
      <c r="H906" s="316">
        <f t="shared" si="196"/>
        <v>0.34459427513750851</v>
      </c>
      <c r="I906" s="316"/>
      <c r="J906" s="316">
        <f t="shared" si="197"/>
        <v>-0.21876192496964686</v>
      </c>
      <c r="K906" s="316">
        <f t="shared" si="198"/>
        <v>0.41341775396295855</v>
      </c>
      <c r="L906" s="121"/>
      <c r="M906" s="325">
        <f t="shared" si="199"/>
        <v>27.434235334965322</v>
      </c>
      <c r="N906" s="283">
        <f t="shared" si="200"/>
        <v>21.780695255850418</v>
      </c>
      <c r="O906" s="378"/>
      <c r="P906" s="532">
        <f t="shared" si="201"/>
        <v>2.7006276255619355E-2</v>
      </c>
      <c r="Q906" s="520">
        <f t="shared" si="202"/>
        <v>-2.7006276255619355E-2</v>
      </c>
      <c r="R906" s="313"/>
      <c r="S906" s="256">
        <f t="shared" si="203"/>
        <v>27.434235334965322</v>
      </c>
      <c r="T906" s="256">
        <f t="shared" si="204"/>
        <v>21.780695255850418</v>
      </c>
      <c r="U906" s="364">
        <f t="shared" si="191"/>
        <v>87.499999995019493</v>
      </c>
    </row>
    <row r="907" spans="1:21" ht="11.25" x14ac:dyDescent="0.2">
      <c r="A907" s="234"/>
      <c r="B907" s="417">
        <v>87.599999995013803</v>
      </c>
      <c r="C907" s="130"/>
      <c r="D907" s="328">
        <f t="shared" si="192"/>
        <v>61.942554028415792</v>
      </c>
      <c r="E907" s="328">
        <f t="shared" si="193"/>
        <v>0.38368799995632091</v>
      </c>
      <c r="F907" s="376">
        <f t="shared" si="194"/>
        <v>0.40020664035797676</v>
      </c>
      <c r="G907" s="316">
        <f t="shared" si="195"/>
        <v>0.65549783793844929</v>
      </c>
      <c r="H907" s="316">
        <f t="shared" si="196"/>
        <v>0.34450216206155071</v>
      </c>
      <c r="I907" s="316"/>
      <c r="J907" s="316">
        <f t="shared" si="197"/>
        <v>-0.21921889992618121</v>
      </c>
      <c r="K907" s="316">
        <f t="shared" si="198"/>
        <v>0.41323976676113738</v>
      </c>
      <c r="L907" s="121"/>
      <c r="M907" s="325">
        <f t="shared" si="199"/>
        <v>27.461241611220942</v>
      </c>
      <c r="N907" s="283">
        <f t="shared" si="200"/>
        <v>21.807701532106037</v>
      </c>
      <c r="O907" s="378"/>
      <c r="P907" s="532">
        <f t="shared" si="201"/>
        <v>2.7003571667833626E-2</v>
      </c>
      <c r="Q907" s="520">
        <f t="shared" si="202"/>
        <v>-2.7003571667833626E-2</v>
      </c>
      <c r="R907" s="313"/>
      <c r="S907" s="256">
        <f t="shared" si="203"/>
        <v>27.461241611220942</v>
      </c>
      <c r="T907" s="256">
        <f t="shared" si="204"/>
        <v>21.807701532106037</v>
      </c>
      <c r="U907" s="364">
        <f t="shared" si="191"/>
        <v>87.599999995013803</v>
      </c>
    </row>
    <row r="908" spans="1:21" ht="11.25" x14ac:dyDescent="0.2">
      <c r="A908" s="234"/>
      <c r="B908" s="417">
        <v>87.699999995008099</v>
      </c>
      <c r="C908" s="130"/>
      <c r="D908" s="328">
        <f t="shared" si="192"/>
        <v>62.013264706530414</v>
      </c>
      <c r="E908" s="328">
        <f t="shared" si="193"/>
        <v>0.38456449995622105</v>
      </c>
      <c r="F908" s="376">
        <f t="shared" si="194"/>
        <v>0.40045700803564699</v>
      </c>
      <c r="G908" s="316">
        <f t="shared" si="195"/>
        <v>0.65559002863570015</v>
      </c>
      <c r="H908" s="316">
        <f t="shared" si="196"/>
        <v>0.34440997136429985</v>
      </c>
      <c r="I908" s="316"/>
      <c r="J908" s="316">
        <f t="shared" si="197"/>
        <v>-0.21967563902965714</v>
      </c>
      <c r="K908" s="316">
        <f t="shared" si="198"/>
        <v>0.41306188923735843</v>
      </c>
      <c r="L908" s="121"/>
      <c r="M908" s="325">
        <f t="shared" si="199"/>
        <v>27.488245182888775</v>
      </c>
      <c r="N908" s="283">
        <f t="shared" si="200"/>
        <v>21.834705103773871</v>
      </c>
      <c r="O908" s="378"/>
      <c r="P908" s="532">
        <f t="shared" si="201"/>
        <v>2.7000863113379125E-2</v>
      </c>
      <c r="Q908" s="520">
        <f t="shared" si="202"/>
        <v>-2.7000863113386231E-2</v>
      </c>
      <c r="R908" s="313"/>
      <c r="S908" s="256">
        <f t="shared" si="203"/>
        <v>27.488245182888775</v>
      </c>
      <c r="T908" s="256">
        <f t="shared" si="204"/>
        <v>21.834705103773871</v>
      </c>
      <c r="U908" s="364">
        <f t="shared" si="191"/>
        <v>87.699999995008099</v>
      </c>
    </row>
    <row r="909" spans="1:21" ht="11.25" x14ac:dyDescent="0.2">
      <c r="A909" s="234"/>
      <c r="B909" s="417">
        <v>87.799999995002395</v>
      </c>
      <c r="C909" s="130"/>
      <c r="D909" s="328">
        <f t="shared" si="192"/>
        <v>62.083975384645036</v>
      </c>
      <c r="E909" s="328">
        <f t="shared" si="193"/>
        <v>0.38544199995612105</v>
      </c>
      <c r="F909" s="376">
        <f t="shared" si="194"/>
        <v>0.4007076107604991</v>
      </c>
      <c r="G909" s="316">
        <f t="shared" si="195"/>
        <v>0.65568229662658173</v>
      </c>
      <c r="H909" s="316">
        <f t="shared" si="196"/>
        <v>0.34431770337341827</v>
      </c>
      <c r="I909" s="316"/>
      <c r="J909" s="316">
        <f t="shared" si="197"/>
        <v>-0.2201321430859513</v>
      </c>
      <c r="K909" s="316">
        <f t="shared" si="198"/>
        <v>0.41288412108552031</v>
      </c>
      <c r="L909" s="121"/>
      <c r="M909" s="325">
        <f t="shared" si="199"/>
        <v>27.515246046002154</v>
      </c>
      <c r="N909" s="283">
        <f t="shared" si="200"/>
        <v>21.861705966887257</v>
      </c>
      <c r="O909" s="378"/>
      <c r="P909" s="532">
        <f t="shared" si="201"/>
        <v>2.6998150597371762E-2</v>
      </c>
      <c r="Q909" s="520">
        <f t="shared" si="202"/>
        <v>-2.6998150597364656E-2</v>
      </c>
      <c r="R909" s="313"/>
      <c r="S909" s="256">
        <f t="shared" si="203"/>
        <v>27.515246046002154</v>
      </c>
      <c r="T909" s="256">
        <f t="shared" si="204"/>
        <v>21.861705966887257</v>
      </c>
      <c r="U909" s="364">
        <f t="shared" si="191"/>
        <v>87.799999995002395</v>
      </c>
    </row>
    <row r="910" spans="1:21" ht="11.25" x14ac:dyDescent="0.2">
      <c r="A910" s="234"/>
      <c r="B910" s="417">
        <v>87.899999994996705</v>
      </c>
      <c r="C910" s="130"/>
      <c r="D910" s="328">
        <f t="shared" si="192"/>
        <v>62.154686062759666</v>
      </c>
      <c r="E910" s="328">
        <f t="shared" si="193"/>
        <v>0.38632049995602102</v>
      </c>
      <c r="F910" s="376">
        <f t="shared" si="194"/>
        <v>0.40095844773032452</v>
      </c>
      <c r="G910" s="316">
        <f t="shared" si="195"/>
        <v>0.65577464158485044</v>
      </c>
      <c r="H910" s="316">
        <f t="shared" si="196"/>
        <v>0.34422535841514956</v>
      </c>
      <c r="I910" s="316"/>
      <c r="J910" s="316">
        <f t="shared" si="197"/>
        <v>-0.22058841289727216</v>
      </c>
      <c r="K910" s="316">
        <f t="shared" si="198"/>
        <v>0.41270646200096983</v>
      </c>
      <c r="L910" s="121"/>
      <c r="M910" s="325">
        <f t="shared" si="199"/>
        <v>27.542244196599526</v>
      </c>
      <c r="N910" s="283">
        <f t="shared" si="200"/>
        <v>21.888704117484622</v>
      </c>
      <c r="O910" s="378"/>
      <c r="P910" s="532">
        <f t="shared" si="201"/>
        <v>2.6995434124941653E-2</v>
      </c>
      <c r="Q910" s="520">
        <f t="shared" si="202"/>
        <v>-2.6995434124941653E-2</v>
      </c>
      <c r="R910" s="313"/>
      <c r="S910" s="256">
        <f t="shared" si="203"/>
        <v>27.542244196599526</v>
      </c>
      <c r="T910" s="256">
        <f t="shared" si="204"/>
        <v>21.888704117484622</v>
      </c>
      <c r="U910" s="364">
        <f t="shared" si="191"/>
        <v>87.899999994996705</v>
      </c>
    </row>
    <row r="911" spans="1:21" ht="11.25" x14ac:dyDescent="0.2">
      <c r="A911" s="234"/>
      <c r="B911" s="417">
        <v>87.999999994991001</v>
      </c>
      <c r="C911" s="130"/>
      <c r="D911" s="328">
        <f t="shared" si="192"/>
        <v>62.225396740874288</v>
      </c>
      <c r="E911" s="328">
        <f t="shared" si="193"/>
        <v>0.38719999995592075</v>
      </c>
      <c r="F911" s="376">
        <f t="shared" si="194"/>
        <v>0.4012095181465607</v>
      </c>
      <c r="G911" s="316">
        <f t="shared" si="195"/>
        <v>0.65586706318567334</v>
      </c>
      <c r="H911" s="316">
        <f t="shared" si="196"/>
        <v>0.34413293681432666</v>
      </c>
      <c r="I911" s="316"/>
      <c r="J911" s="316">
        <f t="shared" si="197"/>
        <v>-0.22104444926218214</v>
      </c>
      <c r="K911" s="316">
        <f t="shared" si="198"/>
        <v>0.41252891168049349</v>
      </c>
      <c r="L911" s="121"/>
      <c r="M911" s="325">
        <f t="shared" si="199"/>
        <v>27.569239630724468</v>
      </c>
      <c r="N911" s="283">
        <f t="shared" si="200"/>
        <v>21.915699551609563</v>
      </c>
      <c r="O911" s="378"/>
      <c r="P911" s="532">
        <f t="shared" si="201"/>
        <v>2.6992713701304183E-2</v>
      </c>
      <c r="Q911" s="520">
        <f t="shared" si="202"/>
        <v>-2.6992713701304183E-2</v>
      </c>
      <c r="R911" s="313"/>
      <c r="S911" s="256">
        <f t="shared" si="203"/>
        <v>27.569239630724468</v>
      </c>
      <c r="T911" s="256">
        <f t="shared" si="204"/>
        <v>21.915699551609563</v>
      </c>
      <c r="U911" s="364">
        <f t="shared" si="191"/>
        <v>87.999999994991001</v>
      </c>
    </row>
    <row r="912" spans="1:21" ht="11.25" x14ac:dyDescent="0.2">
      <c r="A912" s="234"/>
      <c r="B912" s="417">
        <v>88.099999994985296</v>
      </c>
      <c r="C912" s="130"/>
      <c r="D912" s="328">
        <f t="shared" si="192"/>
        <v>62.29610741898891</v>
      </c>
      <c r="E912" s="328">
        <f t="shared" si="193"/>
        <v>0.3880804999558205</v>
      </c>
      <c r="F912" s="376">
        <f t="shared" si="194"/>
        <v>0.4014608212142709</v>
      </c>
      <c r="G912" s="316">
        <f t="shared" si="195"/>
        <v>0.65595956110562115</v>
      </c>
      <c r="H912" s="316">
        <f t="shared" si="196"/>
        <v>0.34404043889437885</v>
      </c>
      <c r="I912" s="316"/>
      <c r="J912" s="316">
        <f t="shared" si="197"/>
        <v>-0.22150025297561821</v>
      </c>
      <c r="K912" s="316">
        <f t="shared" si="198"/>
        <v>0.41235146982230941</v>
      </c>
      <c r="L912" s="121"/>
      <c r="M912" s="325">
        <f t="shared" si="199"/>
        <v>27.596232344425772</v>
      </c>
      <c r="N912" s="283">
        <f t="shared" si="200"/>
        <v>21.942692265310868</v>
      </c>
      <c r="O912" s="378"/>
      <c r="P912" s="532">
        <f t="shared" si="201"/>
        <v>2.6989989331461572E-2</v>
      </c>
      <c r="Q912" s="520">
        <f t="shared" si="202"/>
        <v>-2.6989989331454467E-2</v>
      </c>
      <c r="R912" s="313"/>
      <c r="S912" s="256">
        <f t="shared" si="203"/>
        <v>27.596232344425772</v>
      </c>
      <c r="T912" s="256">
        <f t="shared" si="204"/>
        <v>21.942692265310868</v>
      </c>
      <c r="U912" s="364">
        <f t="shared" si="191"/>
        <v>88.099999994985296</v>
      </c>
    </row>
    <row r="913" spans="1:21" ht="11.25" x14ac:dyDescent="0.2">
      <c r="A913" s="234"/>
      <c r="B913" s="417">
        <v>88.199999994979606</v>
      </c>
      <c r="C913" s="130"/>
      <c r="D913" s="328">
        <f t="shared" si="192"/>
        <v>62.36681809710354</v>
      </c>
      <c r="E913" s="328">
        <f t="shared" si="193"/>
        <v>0.38896199995572012</v>
      </c>
      <c r="F913" s="376">
        <f t="shared" si="194"/>
        <v>0.40171235614212375</v>
      </c>
      <c r="G913" s="316">
        <f t="shared" si="195"/>
        <v>0.65605213502265936</v>
      </c>
      <c r="H913" s="316">
        <f t="shared" si="196"/>
        <v>0.34394786497734064</v>
      </c>
      <c r="I913" s="316"/>
      <c r="J913" s="316">
        <f t="shared" si="197"/>
        <v>-0.22195582482891163</v>
      </c>
      <c r="K913" s="316">
        <f t="shared" si="198"/>
        <v>0.41217413612605952</v>
      </c>
      <c r="L913" s="121"/>
      <c r="M913" s="325">
        <f t="shared" si="199"/>
        <v>27.623222333757234</v>
      </c>
      <c r="N913" s="283">
        <f t="shared" si="200"/>
        <v>21.969682254642322</v>
      </c>
      <c r="O913" s="378"/>
      <c r="P913" s="532">
        <f t="shared" si="201"/>
        <v>2.6987261020565256E-2</v>
      </c>
      <c r="Q913" s="520">
        <f t="shared" si="202"/>
        <v>-2.6987261020565256E-2</v>
      </c>
      <c r="R913" s="313"/>
      <c r="S913" s="256">
        <f t="shared" si="203"/>
        <v>27.623222333757234</v>
      </c>
      <c r="T913" s="256">
        <f t="shared" si="204"/>
        <v>21.969682254642322</v>
      </c>
      <c r="U913" s="364">
        <f t="shared" si="191"/>
        <v>88.199999994979606</v>
      </c>
    </row>
    <row r="914" spans="1:21" ht="11.25" x14ac:dyDescent="0.2">
      <c r="A914" s="234"/>
      <c r="B914" s="417">
        <v>88.299999994973902</v>
      </c>
      <c r="C914" s="130"/>
      <c r="D914" s="328">
        <f t="shared" si="192"/>
        <v>62.437528775218162</v>
      </c>
      <c r="E914" s="328">
        <f t="shared" si="193"/>
        <v>0.38984449995561954</v>
      </c>
      <c r="F914" s="376">
        <f t="shared" si="194"/>
        <v>0.40196412214237232</v>
      </c>
      <c r="G914" s="316">
        <f t="shared" si="195"/>
        <v>0.65614478461614079</v>
      </c>
      <c r="H914" s="316">
        <f t="shared" si="196"/>
        <v>0.34385521538385921</v>
      </c>
      <c r="I914" s="316"/>
      <c r="J914" s="316">
        <f t="shared" si="197"/>
        <v>-0.22241116560980934</v>
      </c>
      <c r="K914" s="316">
        <f t="shared" si="198"/>
        <v>0.41199691029280106</v>
      </c>
      <c r="L914" s="121"/>
      <c r="M914" s="325">
        <f t="shared" si="199"/>
        <v>27.650209594777799</v>
      </c>
      <c r="N914" s="283">
        <f t="shared" si="200"/>
        <v>21.996669515662887</v>
      </c>
      <c r="O914" s="378"/>
      <c r="P914" s="532">
        <f t="shared" si="201"/>
        <v>2.6984528773681404E-2</v>
      </c>
      <c r="Q914" s="520">
        <f t="shared" si="202"/>
        <v>-2.6984528773681404E-2</v>
      </c>
      <c r="R914" s="313"/>
      <c r="S914" s="256">
        <f t="shared" si="203"/>
        <v>27.650209594777799</v>
      </c>
      <c r="T914" s="256">
        <f t="shared" si="204"/>
        <v>21.996669515662887</v>
      </c>
      <c r="U914" s="364">
        <f t="shared" si="191"/>
        <v>88.299999994973902</v>
      </c>
    </row>
    <row r="915" spans="1:21" ht="11.25" x14ac:dyDescent="0.2">
      <c r="A915" s="234"/>
      <c r="B915" s="417">
        <v>88.399999994968198</v>
      </c>
      <c r="C915" s="130"/>
      <c r="D915" s="328">
        <f t="shared" si="192"/>
        <v>62.508239453332784</v>
      </c>
      <c r="E915" s="328">
        <f t="shared" si="193"/>
        <v>0.39072799995551882</v>
      </c>
      <c r="F915" s="376">
        <f t="shared" si="194"/>
        <v>0.40221611843083421</v>
      </c>
      <c r="G915" s="316">
        <f t="shared" si="195"/>
        <v>0.65623750956679849</v>
      </c>
      <c r="H915" s="316">
        <f t="shared" si="196"/>
        <v>0.34376249043320151</v>
      </c>
      <c r="I915" s="316"/>
      <c r="J915" s="316">
        <f t="shared" si="197"/>
        <v>-0.2228662761024936</v>
      </c>
      <c r="K915" s="316">
        <f t="shared" si="198"/>
        <v>0.41181979202499885</v>
      </c>
      <c r="L915" s="121"/>
      <c r="M915" s="325">
        <f t="shared" si="199"/>
        <v>27.67719412355148</v>
      </c>
      <c r="N915" s="283">
        <f t="shared" si="200"/>
        <v>22.023654044436569</v>
      </c>
      <c r="O915" s="378"/>
      <c r="P915" s="532">
        <f t="shared" si="201"/>
        <v>2.6981792595805132E-2</v>
      </c>
      <c r="Q915" s="520">
        <f t="shared" si="202"/>
        <v>-2.6981792595819343E-2</v>
      </c>
      <c r="R915" s="313"/>
      <c r="S915" s="256">
        <f t="shared" si="203"/>
        <v>27.67719412355148</v>
      </c>
      <c r="T915" s="256">
        <f t="shared" si="204"/>
        <v>22.023654044436569</v>
      </c>
      <c r="U915" s="364">
        <f t="shared" si="191"/>
        <v>88.399999994968198</v>
      </c>
    </row>
    <row r="916" spans="1:21" ht="11.25" x14ac:dyDescent="0.2">
      <c r="A916" s="234"/>
      <c r="B916" s="417">
        <v>88.499999994962494</v>
      </c>
      <c r="C916" s="130"/>
      <c r="D916" s="328">
        <f t="shared" si="192"/>
        <v>62.578950131447407</v>
      </c>
      <c r="E916" s="328">
        <f t="shared" si="193"/>
        <v>0.39161249995541808</v>
      </c>
      <c r="F916" s="376">
        <f t="shared" si="194"/>
        <v>0.40246834422687155</v>
      </c>
      <c r="G916" s="316">
        <f t="shared" si="195"/>
        <v>0.65633030955673666</v>
      </c>
      <c r="H916" s="316">
        <f t="shared" si="196"/>
        <v>0.34366969044326334</v>
      </c>
      <c r="I916" s="316"/>
      <c r="J916" s="316">
        <f t="shared" si="197"/>
        <v>-0.22332115708760253</v>
      </c>
      <c r="K916" s="316">
        <f t="shared" si="198"/>
        <v>0.4116427810265173</v>
      </c>
      <c r="L916" s="121"/>
      <c r="M916" s="325">
        <f t="shared" si="199"/>
        <v>27.704175916147285</v>
      </c>
      <c r="N916" s="283">
        <f t="shared" si="200"/>
        <v>22.050635837032388</v>
      </c>
      <c r="O916" s="378"/>
      <c r="P916" s="532">
        <f t="shared" si="201"/>
        <v>2.6979052491995503E-2</v>
      </c>
      <c r="Q916" s="520">
        <f t="shared" si="202"/>
        <v>-2.6979052491981292E-2</v>
      </c>
      <c r="R916" s="313"/>
      <c r="S916" s="256">
        <f t="shared" si="203"/>
        <v>27.704175916147285</v>
      </c>
      <c r="T916" s="256">
        <f t="shared" si="204"/>
        <v>22.050635837032388</v>
      </c>
      <c r="U916" s="364">
        <f t="shared" si="191"/>
        <v>88.499999994962494</v>
      </c>
    </row>
    <row r="917" spans="1:21" ht="11.25" x14ac:dyDescent="0.2">
      <c r="A917" s="234"/>
      <c r="B917" s="417">
        <v>88.599999994956804</v>
      </c>
      <c r="C917" s="130"/>
      <c r="D917" s="328">
        <f t="shared" si="192"/>
        <v>62.649660809562036</v>
      </c>
      <c r="E917" s="328">
        <f t="shared" si="193"/>
        <v>0.39249799995531726</v>
      </c>
      <c r="F917" s="376">
        <f t="shared" si="194"/>
        <v>0.40272079875337063</v>
      </c>
      <c r="G917" s="316">
        <f t="shared" si="195"/>
        <v>0.65642318426942459</v>
      </c>
      <c r="H917" s="316">
        <f t="shared" si="196"/>
        <v>0.34357681573057541</v>
      </c>
      <c r="I917" s="316"/>
      <c r="J917" s="316">
        <f t="shared" si="197"/>
        <v>-0.22377580934224972</v>
      </c>
      <c r="K917" s="316">
        <f t="shared" si="198"/>
        <v>0.41146587700261283</v>
      </c>
      <c r="L917" s="121"/>
      <c r="M917" s="325">
        <f t="shared" si="199"/>
        <v>27.731154968639281</v>
      </c>
      <c r="N917" s="283">
        <f t="shared" si="200"/>
        <v>22.077614889524369</v>
      </c>
      <c r="O917" s="378"/>
      <c r="P917" s="532">
        <f t="shared" si="201"/>
        <v>2.6976308467233423E-2</v>
      </c>
      <c r="Q917" s="520">
        <f t="shared" si="202"/>
        <v>-2.6976308467240528E-2</v>
      </c>
      <c r="R917" s="313"/>
      <c r="S917" s="256">
        <f t="shared" si="203"/>
        <v>27.731154968639281</v>
      </c>
      <c r="T917" s="256">
        <f t="shared" si="204"/>
        <v>22.077614889524369</v>
      </c>
      <c r="U917" s="364">
        <f t="shared" si="191"/>
        <v>88.599999994956804</v>
      </c>
    </row>
    <row r="918" spans="1:21" ht="11.25" x14ac:dyDescent="0.2">
      <c r="A918" s="234"/>
      <c r="B918" s="417">
        <v>88.699999994951099</v>
      </c>
      <c r="C918" s="130"/>
      <c r="D918" s="328">
        <f t="shared" si="192"/>
        <v>62.720371487676658</v>
      </c>
      <c r="E918" s="328">
        <f t="shared" si="193"/>
        <v>0.39338449995521624</v>
      </c>
      <c r="F918" s="376">
        <f t="shared" si="194"/>
        <v>0.40297348123672211</v>
      </c>
      <c r="G918" s="316">
        <f t="shared" si="195"/>
        <v>0.65651613338968762</v>
      </c>
      <c r="H918" s="316">
        <f t="shared" si="196"/>
        <v>0.34348386661031238</v>
      </c>
      <c r="I918" s="316"/>
      <c r="J918" s="316">
        <f t="shared" si="197"/>
        <v>-0.22423023364004452</v>
      </c>
      <c r="K918" s="316">
        <f t="shared" si="198"/>
        <v>0.41128907965992556</v>
      </c>
      <c r="L918" s="121"/>
      <c r="M918" s="325">
        <f t="shared" si="199"/>
        <v>27.758131277106514</v>
      </c>
      <c r="N918" s="283">
        <f t="shared" si="200"/>
        <v>22.10459119799161</v>
      </c>
      <c r="O918" s="378"/>
      <c r="P918" s="532">
        <f t="shared" si="201"/>
        <v>2.6973560526506901E-2</v>
      </c>
      <c r="Q918" s="520">
        <f t="shared" si="202"/>
        <v>-2.6973560526514007E-2</v>
      </c>
      <c r="R918" s="313"/>
      <c r="S918" s="256">
        <f t="shared" si="203"/>
        <v>27.758131277106514</v>
      </c>
      <c r="T918" s="256">
        <f t="shared" si="204"/>
        <v>22.10459119799161</v>
      </c>
      <c r="U918" s="364">
        <f t="shared" si="191"/>
        <v>88.699999994951099</v>
      </c>
    </row>
    <row r="919" spans="1:21" ht="11.25" x14ac:dyDescent="0.2">
      <c r="A919" s="234"/>
      <c r="B919" s="417">
        <v>88.799999994945395</v>
      </c>
      <c r="C919" s="130"/>
      <c r="D919" s="328">
        <f t="shared" si="192"/>
        <v>62.791082165791281</v>
      </c>
      <c r="E919" s="328">
        <f t="shared" si="193"/>
        <v>0.39427199995511514</v>
      </c>
      <c r="F919" s="376">
        <f t="shared" si="194"/>
        <v>0.40322639090680168</v>
      </c>
      <c r="G919" s="316">
        <f t="shared" si="195"/>
        <v>0.65660915660370067</v>
      </c>
      <c r="H919" s="316">
        <f t="shared" si="196"/>
        <v>0.34339084339629933</v>
      </c>
      <c r="I919" s="316"/>
      <c r="J919" s="316">
        <f t="shared" si="197"/>
        <v>-0.22468443075111111</v>
      </c>
      <c r="K919" s="316">
        <f t="shared" si="198"/>
        <v>0.41111238870647193</v>
      </c>
      <c r="L919" s="121"/>
      <c r="M919" s="325">
        <f t="shared" si="199"/>
        <v>27.785104837633021</v>
      </c>
      <c r="N919" s="283">
        <f t="shared" si="200"/>
        <v>22.131564758518124</v>
      </c>
      <c r="O919" s="378"/>
      <c r="P919" s="532">
        <f t="shared" si="201"/>
        <v>2.6970808674761315E-2</v>
      </c>
      <c r="Q919" s="520">
        <f t="shared" si="202"/>
        <v>-2.6970808674747104E-2</v>
      </c>
      <c r="R919" s="313"/>
      <c r="S919" s="256">
        <f t="shared" si="203"/>
        <v>27.785104837633021</v>
      </c>
      <c r="T919" s="256">
        <f t="shared" si="204"/>
        <v>22.131564758518124</v>
      </c>
      <c r="U919" s="364">
        <f t="shared" si="191"/>
        <v>88.799999994945395</v>
      </c>
    </row>
    <row r="920" spans="1:21" ht="11.25" x14ac:dyDescent="0.2">
      <c r="A920" s="234"/>
      <c r="B920" s="417">
        <v>88.899999994939705</v>
      </c>
      <c r="C920" s="130"/>
      <c r="D920" s="328">
        <f t="shared" si="192"/>
        <v>62.86179284390591</v>
      </c>
      <c r="E920" s="328">
        <f t="shared" si="193"/>
        <v>0.39516049995501396</v>
      </c>
      <c r="F920" s="376">
        <f t="shared" si="194"/>
        <v>0.40347952699694983</v>
      </c>
      <c r="G920" s="316">
        <f t="shared" si="195"/>
        <v>0.65670225359898027</v>
      </c>
      <c r="H920" s="316">
        <f t="shared" si="196"/>
        <v>0.34329774640101973</v>
      </c>
      <c r="I920" s="316"/>
      <c r="J920" s="316">
        <f t="shared" si="197"/>
        <v>-0.22513840144210923</v>
      </c>
      <c r="K920" s="316">
        <f t="shared" si="198"/>
        <v>0.41093580385163681</v>
      </c>
      <c r="L920" s="121"/>
      <c r="M920" s="325">
        <f t="shared" si="199"/>
        <v>27.812075646307783</v>
      </c>
      <c r="N920" s="283">
        <f t="shared" si="200"/>
        <v>22.158535567192871</v>
      </c>
      <c r="O920" s="378"/>
      <c r="P920" s="532">
        <f t="shared" si="201"/>
        <v>2.6968052916949148E-2</v>
      </c>
      <c r="Q920" s="520">
        <f t="shared" si="202"/>
        <v>-2.6968052916956253E-2</v>
      </c>
      <c r="R920" s="313"/>
      <c r="S920" s="256">
        <f t="shared" si="203"/>
        <v>27.812075646307783</v>
      </c>
      <c r="T920" s="256">
        <f t="shared" si="204"/>
        <v>22.158535567192871</v>
      </c>
      <c r="U920" s="364">
        <f t="shared" si="191"/>
        <v>88.899999994939705</v>
      </c>
    </row>
    <row r="921" spans="1:21" ht="11.25" x14ac:dyDescent="0.2">
      <c r="A921" s="234"/>
      <c r="B921" s="417">
        <v>88.999999994934001</v>
      </c>
      <c r="C921" s="130"/>
      <c r="D921" s="328">
        <f t="shared" si="192"/>
        <v>62.932503522020532</v>
      </c>
      <c r="E921" s="328">
        <f t="shared" si="193"/>
        <v>0.39604999995491258</v>
      </c>
      <c r="F921" s="376">
        <f t="shared" si="194"/>
        <v>0.40373288874395274</v>
      </c>
      <c r="G921" s="316">
        <f t="shared" si="195"/>
        <v>0.65679542406437708</v>
      </c>
      <c r="H921" s="316">
        <f t="shared" si="196"/>
        <v>0.34320457593562292</v>
      </c>
      <c r="I921" s="316"/>
      <c r="J921" s="316">
        <f t="shared" si="197"/>
        <v>-0.22559214647625259</v>
      </c>
      <c r="K921" s="316">
        <f t="shared" si="198"/>
        <v>0.41075932480616578</v>
      </c>
      <c r="L921" s="121"/>
      <c r="M921" s="325">
        <f t="shared" si="199"/>
        <v>27.839043699224732</v>
      </c>
      <c r="N921" s="283">
        <f t="shared" si="200"/>
        <v>22.185503620109827</v>
      </c>
      <c r="O921" s="378"/>
      <c r="P921" s="532">
        <f t="shared" si="201"/>
        <v>2.6965293258008671E-2</v>
      </c>
      <c r="Q921" s="520">
        <f t="shared" si="202"/>
        <v>-2.6965293258015777E-2</v>
      </c>
      <c r="R921" s="313"/>
      <c r="S921" s="256">
        <f t="shared" si="203"/>
        <v>27.839043699224732</v>
      </c>
      <c r="T921" s="256">
        <f t="shared" si="204"/>
        <v>22.185503620109827</v>
      </c>
      <c r="U921" s="364">
        <f t="shared" si="191"/>
        <v>88.999999994934001</v>
      </c>
    </row>
    <row r="922" spans="1:21" ht="11.25" x14ac:dyDescent="0.2">
      <c r="A922" s="234"/>
      <c r="B922" s="417">
        <v>89.099999994928297</v>
      </c>
      <c r="C922" s="130"/>
      <c r="D922" s="328">
        <f t="shared" si="192"/>
        <v>63.003214200135154</v>
      </c>
      <c r="E922" s="328">
        <f t="shared" si="193"/>
        <v>0.39694049995481107</v>
      </c>
      <c r="F922" s="376">
        <f t="shared" si="194"/>
        <v>0.40398647538802329</v>
      </c>
      <c r="G922" s="316">
        <f t="shared" si="195"/>
        <v>0.65688866769006871</v>
      </c>
      <c r="H922" s="316">
        <f t="shared" si="196"/>
        <v>0.34311133230993129</v>
      </c>
      <c r="I922" s="316"/>
      <c r="J922" s="316">
        <f t="shared" si="197"/>
        <v>-0.2260456666133282</v>
      </c>
      <c r="K922" s="316">
        <f t="shared" si="198"/>
        <v>0.41058295128215783</v>
      </c>
      <c r="L922" s="121"/>
      <c r="M922" s="325">
        <f t="shared" si="199"/>
        <v>27.86600899248274</v>
      </c>
      <c r="N922" s="283">
        <f t="shared" si="200"/>
        <v>22.212468913367843</v>
      </c>
      <c r="O922" s="378"/>
      <c r="P922" s="532">
        <f t="shared" si="201"/>
        <v>2.6962529702785787E-2</v>
      </c>
      <c r="Q922" s="520">
        <f t="shared" si="202"/>
        <v>-2.6962529702785787E-2</v>
      </c>
      <c r="R922" s="313"/>
      <c r="S922" s="256">
        <f t="shared" si="203"/>
        <v>27.86600899248274</v>
      </c>
      <c r="T922" s="256">
        <f t="shared" si="204"/>
        <v>22.212468913367843</v>
      </c>
      <c r="U922" s="364">
        <f t="shared" si="191"/>
        <v>89.099999994928297</v>
      </c>
    </row>
    <row r="923" spans="1:21" ht="11.25" x14ac:dyDescent="0.2">
      <c r="A923" s="234"/>
      <c r="B923" s="417">
        <v>89.199999994922607</v>
      </c>
      <c r="C923" s="130"/>
      <c r="D923" s="328">
        <f t="shared" si="192"/>
        <v>63.073924878249784</v>
      </c>
      <c r="E923" s="328">
        <f t="shared" si="193"/>
        <v>0.39783199995470964</v>
      </c>
      <c r="F923" s="376">
        <f t="shared" si="194"/>
        <v>0.40424028617278102</v>
      </c>
      <c r="G923" s="316">
        <f t="shared" si="195"/>
        <v>0.65698198416755216</v>
      </c>
      <c r="H923" s="316">
        <f t="shared" si="196"/>
        <v>0.34301801583244784</v>
      </c>
      <c r="I923" s="316"/>
      <c r="J923" s="316">
        <f t="shared" si="197"/>
        <v>-0.22649896260971686</v>
      </c>
      <c r="K923" s="316">
        <f t="shared" si="198"/>
        <v>0.41040668299305727</v>
      </c>
      <c r="L923" s="121"/>
      <c r="M923" s="325">
        <f t="shared" si="199"/>
        <v>27.892971522185526</v>
      </c>
      <c r="N923" s="283">
        <f t="shared" si="200"/>
        <v>22.239431443070629</v>
      </c>
      <c r="O923" s="378"/>
      <c r="P923" s="532">
        <f t="shared" si="201"/>
        <v>2.6959762256154818E-2</v>
      </c>
      <c r="Q923" s="520">
        <f t="shared" si="202"/>
        <v>-2.6959762256154818E-2</v>
      </c>
      <c r="R923" s="313"/>
      <c r="S923" s="256">
        <f t="shared" si="203"/>
        <v>27.892971522185526</v>
      </c>
      <c r="T923" s="256">
        <f t="shared" si="204"/>
        <v>22.239431443070629</v>
      </c>
      <c r="U923" s="364">
        <f t="shared" si="191"/>
        <v>89.199999994922607</v>
      </c>
    </row>
    <row r="924" spans="1:21" ht="11.25" x14ac:dyDescent="0.2">
      <c r="A924" s="234"/>
      <c r="B924" s="417">
        <v>89.299999994916902</v>
      </c>
      <c r="C924" s="130"/>
      <c r="D924" s="328">
        <f t="shared" si="192"/>
        <v>63.144635556364406</v>
      </c>
      <c r="E924" s="328">
        <f t="shared" si="193"/>
        <v>0.3987244999546079</v>
      </c>
      <c r="F924" s="376">
        <f t="shared" si="194"/>
        <v>0.40449432034523375</v>
      </c>
      <c r="G924" s="316">
        <f t="shared" si="195"/>
        <v>0.6570753731896366</v>
      </c>
      <c r="H924" s="316">
        <f t="shared" si="196"/>
        <v>0.3429246268103634</v>
      </c>
      <c r="I924" s="316"/>
      <c r="J924" s="316">
        <f t="shared" si="197"/>
        <v>-0.22695203521841029</v>
      </c>
      <c r="K924" s="316">
        <f t="shared" si="198"/>
        <v>0.41023051965364704</v>
      </c>
      <c r="L924" s="121"/>
      <c r="M924" s="325">
        <f t="shared" si="199"/>
        <v>27.919931284441681</v>
      </c>
      <c r="N924" s="283">
        <f t="shared" si="200"/>
        <v>22.266391205326784</v>
      </c>
      <c r="O924" s="378"/>
      <c r="P924" s="532">
        <f t="shared" si="201"/>
        <v>2.6956990923046931E-2</v>
      </c>
      <c r="Q924" s="520">
        <f t="shared" si="202"/>
        <v>-2.6956990923039825E-2</v>
      </c>
      <c r="R924" s="313"/>
      <c r="S924" s="256">
        <f t="shared" si="203"/>
        <v>27.919931284441681</v>
      </c>
      <c r="T924" s="256">
        <f t="shared" si="204"/>
        <v>22.266391205326784</v>
      </c>
      <c r="U924" s="364">
        <f t="shared" si="191"/>
        <v>89.299999994916902</v>
      </c>
    </row>
    <row r="925" spans="1:21" ht="11.25" x14ac:dyDescent="0.2">
      <c r="A925" s="234"/>
      <c r="B925" s="417">
        <v>89.399999994911198</v>
      </c>
      <c r="C925" s="130"/>
      <c r="D925" s="328">
        <f t="shared" si="192"/>
        <v>63.215346234479028</v>
      </c>
      <c r="E925" s="328">
        <f t="shared" si="193"/>
        <v>0.39961799995450609</v>
      </c>
      <c r="F925" s="376">
        <f t="shared" si="194"/>
        <v>0.40474857715575824</v>
      </c>
      <c r="G925" s="316">
        <f t="shared" si="195"/>
        <v>0.65716883445043639</v>
      </c>
      <c r="H925" s="316">
        <f t="shared" si="196"/>
        <v>0.34283116554956361</v>
      </c>
      <c r="I925" s="316"/>
      <c r="J925" s="316">
        <f t="shared" si="197"/>
        <v>-0.22740488518903207</v>
      </c>
      <c r="K925" s="316">
        <f t="shared" si="198"/>
        <v>0.41005446098004017</v>
      </c>
      <c r="L925" s="121"/>
      <c r="M925" s="325">
        <f t="shared" si="199"/>
        <v>27.946888275364728</v>
      </c>
      <c r="N925" s="283">
        <f t="shared" si="200"/>
        <v>22.293348196249823</v>
      </c>
      <c r="O925" s="378"/>
      <c r="P925" s="532">
        <f t="shared" si="201"/>
        <v>2.6954215708215656E-2</v>
      </c>
      <c r="Q925" s="520">
        <f t="shared" si="202"/>
        <v>-2.6954215708215656E-2</v>
      </c>
      <c r="R925" s="313"/>
      <c r="S925" s="256">
        <f t="shared" si="203"/>
        <v>27.946888275364728</v>
      </c>
      <c r="T925" s="256">
        <f t="shared" si="204"/>
        <v>22.293348196249823</v>
      </c>
      <c r="U925" s="364">
        <f t="shared" si="191"/>
        <v>89.399999994911198</v>
      </c>
    </row>
    <row r="926" spans="1:21" ht="11.25" x14ac:dyDescent="0.2">
      <c r="A926" s="234"/>
      <c r="B926" s="417">
        <v>89.499999994905494</v>
      </c>
      <c r="C926" s="130"/>
      <c r="D926" s="328">
        <f t="shared" si="192"/>
        <v>63.286056912593651</v>
      </c>
      <c r="E926" s="328">
        <f t="shared" si="193"/>
        <v>0.40051249995440424</v>
      </c>
      <c r="F926" s="376">
        <f t="shared" si="194"/>
        <v>0.40500305585808188</v>
      </c>
      <c r="G926" s="316">
        <f t="shared" si="195"/>
        <v>0.6572623676453635</v>
      </c>
      <c r="H926" s="316">
        <f t="shared" si="196"/>
        <v>0.3427376323546365</v>
      </c>
      <c r="I926" s="316"/>
      <c r="J926" s="316">
        <f t="shared" si="197"/>
        <v>-0.22785751326785458</v>
      </c>
      <c r="K926" s="316">
        <f t="shared" si="198"/>
        <v>0.40987850668967341</v>
      </c>
      <c r="L926" s="121"/>
      <c r="M926" s="325">
        <f t="shared" si="199"/>
        <v>27.973842491072944</v>
      </c>
      <c r="N926" s="283">
        <f t="shared" si="200"/>
        <v>22.320302411958039</v>
      </c>
      <c r="O926" s="378"/>
      <c r="P926" s="532">
        <f t="shared" si="201"/>
        <v>2.6951436616521107E-2</v>
      </c>
      <c r="Q926" s="520">
        <f t="shared" si="202"/>
        <v>-2.6951436616514002E-2</v>
      </c>
      <c r="R926" s="313"/>
      <c r="S926" s="256">
        <f t="shared" si="203"/>
        <v>27.973842491072944</v>
      </c>
      <c r="T926" s="256">
        <f t="shared" si="204"/>
        <v>22.320302411958039</v>
      </c>
      <c r="U926" s="364">
        <f t="shared" si="191"/>
        <v>89.499999994905494</v>
      </c>
    </row>
    <row r="927" spans="1:21" ht="11.25" x14ac:dyDescent="0.2">
      <c r="A927" s="234"/>
      <c r="B927" s="417">
        <v>89.599999994899804</v>
      </c>
      <c r="C927" s="130"/>
      <c r="D927" s="328">
        <f t="shared" si="192"/>
        <v>63.35676759070828</v>
      </c>
      <c r="E927" s="328">
        <f t="shared" si="193"/>
        <v>0.40140799995430226</v>
      </c>
      <c r="F927" s="376">
        <f t="shared" si="194"/>
        <v>0.40525775570926309</v>
      </c>
      <c r="G927" s="316">
        <f t="shared" si="195"/>
        <v>0.65735597247112032</v>
      </c>
      <c r="H927" s="316">
        <f t="shared" si="196"/>
        <v>0.34264402752887968</v>
      </c>
      <c r="I927" s="316"/>
      <c r="J927" s="316">
        <f t="shared" si="197"/>
        <v>-0.22830992019781976</v>
      </c>
      <c r="K927" s="316">
        <f t="shared" si="198"/>
        <v>0.40970265650129895</v>
      </c>
      <c r="L927" s="121"/>
      <c r="M927" s="325">
        <f t="shared" si="199"/>
        <v>28.000793927689465</v>
      </c>
      <c r="N927" s="283">
        <f t="shared" si="200"/>
        <v>22.347253848574553</v>
      </c>
      <c r="O927" s="378"/>
      <c r="P927" s="532">
        <f t="shared" si="201"/>
        <v>2.6948653652752341E-2</v>
      </c>
      <c r="Q927" s="520">
        <f t="shared" si="202"/>
        <v>-2.6948653652766552E-2</v>
      </c>
      <c r="R927" s="313"/>
      <c r="S927" s="256">
        <f t="shared" si="203"/>
        <v>28.000793927689465</v>
      </c>
      <c r="T927" s="256">
        <f t="shared" si="204"/>
        <v>22.347253848574553</v>
      </c>
      <c r="U927" s="364">
        <f t="shared" ref="U927:U991" si="205">B927</f>
        <v>89.599999994899804</v>
      </c>
    </row>
    <row r="928" spans="1:21" ht="11.25" x14ac:dyDescent="0.2">
      <c r="A928" s="234"/>
      <c r="B928" s="417">
        <v>89.6999999948941</v>
      </c>
      <c r="C928" s="130"/>
      <c r="D928" s="328">
        <f t="shared" ref="D928:D991" si="206">B928*SQRT(E$8/360)</f>
        <v>63.427478268822902</v>
      </c>
      <c r="E928" s="328">
        <f t="shared" ref="E928:E991" si="207">((B928/100)^2)/2</f>
        <v>0.40230449995420003</v>
      </c>
      <c r="F928" s="376">
        <f t="shared" ref="F928:F991" si="208">(LN($E$4/$E$5)+(($F$7-$F$6+E928)*$F$8))/(D928/100)</f>
        <v>0.40551267596967366</v>
      </c>
      <c r="G928" s="316">
        <f t="shared" ref="G928:G991" si="209">NORMSDIST(F928)</f>
        <v>0.657449648625693</v>
      </c>
      <c r="H928" s="316">
        <f t="shared" ref="H928:H991" si="210">1-G928</f>
        <v>0.342550351374307</v>
      </c>
      <c r="I928" s="316"/>
      <c r="J928" s="316">
        <f t="shared" ref="J928:J991" si="211">F928-(D928/100)</f>
        <v>-0.22876210671855535</v>
      </c>
      <c r="K928" s="316">
        <f t="shared" ref="K928:K991" si="212">NORMSDIST(J928)</f>
        <v>0.40952691013497811</v>
      </c>
      <c r="L928" s="121"/>
      <c r="M928" s="325">
        <f t="shared" ref="M928:M991" si="213">($E$4*$G$6*G928)-($E$5*$G$7*K928)</f>
        <v>28.027742581342217</v>
      </c>
      <c r="N928" s="283">
        <f t="shared" ref="N928:N991" si="214">M928+($E$5*$G$7)-($E$4*$G$6)</f>
        <v>22.37420250222732</v>
      </c>
      <c r="O928" s="378"/>
      <c r="P928" s="532">
        <f t="shared" ref="P928:P991" si="215">M929-M928</f>
        <v>2.6945866821691311E-2</v>
      </c>
      <c r="Q928" s="520">
        <f t="shared" ref="Q928:Q991" si="216">-(N929-N928)</f>
        <v>-2.69458668216771E-2</v>
      </c>
      <c r="R928" s="313"/>
      <c r="S928" s="256">
        <f t="shared" ref="S928:S991" si="217">M928</f>
        <v>28.027742581342217</v>
      </c>
      <c r="T928" s="256">
        <f t="shared" ref="T928:T991" si="218">N928</f>
        <v>22.37420250222732</v>
      </c>
      <c r="U928" s="364">
        <f t="shared" si="205"/>
        <v>89.6999999948941</v>
      </c>
    </row>
    <row r="929" spans="1:21" ht="11.25" x14ac:dyDescent="0.2">
      <c r="A929" s="234"/>
      <c r="B929" s="417">
        <v>89.799999994888395</v>
      </c>
      <c r="C929" s="130"/>
      <c r="D929" s="328">
        <f t="shared" si="206"/>
        <v>63.498188946937525</v>
      </c>
      <c r="E929" s="328">
        <f t="shared" si="207"/>
        <v>0.40320199995409772</v>
      </c>
      <c r="F929" s="376">
        <f t="shared" si="208"/>
        <v>0.40576781590298</v>
      </c>
      <c r="G929" s="316">
        <f t="shared" si="209"/>
        <v>0.65754339580834409</v>
      </c>
      <c r="H929" s="316">
        <f t="shared" si="210"/>
        <v>0.34245660419165591</v>
      </c>
      <c r="I929" s="316"/>
      <c r="J929" s="316">
        <f t="shared" si="211"/>
        <v>-0.22921407356639528</v>
      </c>
      <c r="K929" s="316">
        <f t="shared" si="212"/>
        <v>0.40935126731207305</v>
      </c>
      <c r="L929" s="121"/>
      <c r="M929" s="325">
        <f t="shared" si="213"/>
        <v>28.054688448163908</v>
      </c>
      <c r="N929" s="283">
        <f t="shared" si="214"/>
        <v>22.401148369048997</v>
      </c>
      <c r="O929" s="378"/>
      <c r="P929" s="532">
        <f t="shared" si="215"/>
        <v>2.694307612805602E-2</v>
      </c>
      <c r="Q929" s="520">
        <f t="shared" si="216"/>
        <v>-2.6943076128063126E-2</v>
      </c>
      <c r="R929" s="313"/>
      <c r="S929" s="256">
        <f t="shared" si="217"/>
        <v>28.054688448163908</v>
      </c>
      <c r="T929" s="256">
        <f t="shared" si="218"/>
        <v>22.401148369048997</v>
      </c>
      <c r="U929" s="364">
        <f t="shared" si="205"/>
        <v>89.799999994888395</v>
      </c>
    </row>
    <row r="930" spans="1:21" ht="11.25" x14ac:dyDescent="0.2">
      <c r="A930" s="234"/>
      <c r="B930" s="417">
        <v>89.899999994882705</v>
      </c>
      <c r="C930" s="130"/>
      <c r="D930" s="328">
        <f t="shared" si="206"/>
        <v>63.568899625052154</v>
      </c>
      <c r="E930" s="328">
        <f t="shared" si="207"/>
        <v>0.40410049995399555</v>
      </c>
      <c r="F930" s="376">
        <f t="shared" si="208"/>
        <v>0.40602317477612476</v>
      </c>
      <c r="G930" s="316">
        <f t="shared" si="209"/>
        <v>0.6576372137196056</v>
      </c>
      <c r="H930" s="316">
        <f t="shared" si="210"/>
        <v>0.3423627862803944</v>
      </c>
      <c r="I930" s="316"/>
      <c r="J930" s="316">
        <f t="shared" si="211"/>
        <v>-0.22966582147439679</v>
      </c>
      <c r="K930" s="316">
        <f t="shared" si="212"/>
        <v>0.40917572775524047</v>
      </c>
      <c r="L930" s="121"/>
      <c r="M930" s="325">
        <f t="shared" si="213"/>
        <v>28.081631524291964</v>
      </c>
      <c r="N930" s="283">
        <f t="shared" si="214"/>
        <v>22.42809144517706</v>
      </c>
      <c r="O930" s="378"/>
      <c r="P930" s="532">
        <f t="shared" si="215"/>
        <v>2.6940281576656844E-2</v>
      </c>
      <c r="Q930" s="520">
        <f t="shared" si="216"/>
        <v>-2.6940281576656844E-2</v>
      </c>
      <c r="R930" s="313"/>
      <c r="S930" s="256">
        <f t="shared" si="217"/>
        <v>28.081631524291964</v>
      </c>
      <c r="T930" s="256">
        <f t="shared" si="218"/>
        <v>22.42809144517706</v>
      </c>
      <c r="U930" s="364">
        <f t="shared" si="205"/>
        <v>89.899999994882705</v>
      </c>
    </row>
    <row r="931" spans="1:21" ht="11.25" x14ac:dyDescent="0.2">
      <c r="A931" s="234"/>
      <c r="B931" s="417">
        <v>89.999999994877001</v>
      </c>
      <c r="C931" s="130"/>
      <c r="D931" s="328">
        <f t="shared" si="206"/>
        <v>63.639610303166776</v>
      </c>
      <c r="E931" s="328">
        <f t="shared" si="207"/>
        <v>0.40499999995389302</v>
      </c>
      <c r="F931" s="376">
        <f t="shared" si="208"/>
        <v>0.40627875185930801</v>
      </c>
      <c r="G931" s="316">
        <f t="shared" si="209"/>
        <v>0.65773110206127183</v>
      </c>
      <c r="H931" s="316">
        <f t="shared" si="210"/>
        <v>0.34226889793872817</v>
      </c>
      <c r="I931" s="316"/>
      <c r="J931" s="316">
        <f t="shared" si="211"/>
        <v>-0.23011735117235971</v>
      </c>
      <c r="K931" s="316">
        <f t="shared" si="212"/>
        <v>0.40900029118842357</v>
      </c>
      <c r="L931" s="121"/>
      <c r="M931" s="325">
        <f t="shared" si="213"/>
        <v>28.108571805868621</v>
      </c>
      <c r="N931" s="283">
        <f t="shared" si="214"/>
        <v>22.455031726753717</v>
      </c>
      <c r="O931" s="378"/>
      <c r="P931" s="532">
        <f t="shared" si="215"/>
        <v>2.6937483172147836E-2</v>
      </c>
      <c r="Q931" s="520">
        <f t="shared" si="216"/>
        <v>-2.6937483172147836E-2</v>
      </c>
      <c r="R931" s="313"/>
      <c r="S931" s="256">
        <f t="shared" si="217"/>
        <v>28.108571805868621</v>
      </c>
      <c r="T931" s="256">
        <f t="shared" si="218"/>
        <v>22.455031726753717</v>
      </c>
      <c r="U931" s="364">
        <f t="shared" si="205"/>
        <v>89.999999994877001</v>
      </c>
    </row>
    <row r="932" spans="1:21" ht="11.25" x14ac:dyDescent="0.2">
      <c r="A932" s="234"/>
      <c r="B932" s="417">
        <v>90.099999994871297</v>
      </c>
      <c r="C932" s="130"/>
      <c r="D932" s="328">
        <f t="shared" si="206"/>
        <v>63.710320981281399</v>
      </c>
      <c r="E932" s="328">
        <f t="shared" si="207"/>
        <v>0.40590049995379035</v>
      </c>
      <c r="F932" s="376">
        <f t="shared" si="208"/>
        <v>0.40653454642597042</v>
      </c>
      <c r="G932" s="316">
        <f t="shared" si="209"/>
        <v>0.65782506053639278</v>
      </c>
      <c r="H932" s="316">
        <f t="shared" si="210"/>
        <v>0.34217493946360722</v>
      </c>
      <c r="I932" s="316"/>
      <c r="J932" s="316">
        <f t="shared" si="211"/>
        <v>-0.23056866338684356</v>
      </c>
      <c r="K932" s="316">
        <f t="shared" si="212"/>
        <v>0.40882495733684554</v>
      </c>
      <c r="L932" s="121"/>
      <c r="M932" s="325">
        <f t="shared" si="213"/>
        <v>28.135509289040769</v>
      </c>
      <c r="N932" s="283">
        <f t="shared" si="214"/>
        <v>22.481969209925865</v>
      </c>
      <c r="O932" s="378"/>
      <c r="P932" s="532">
        <f t="shared" si="215"/>
        <v>2.6934680919296738E-2</v>
      </c>
      <c r="Q932" s="520">
        <f t="shared" si="216"/>
        <v>-2.6934680919296738E-2</v>
      </c>
      <c r="R932" s="313"/>
      <c r="S932" s="256">
        <f t="shared" si="217"/>
        <v>28.135509289040769</v>
      </c>
      <c r="T932" s="256">
        <f t="shared" si="218"/>
        <v>22.481969209925865</v>
      </c>
      <c r="U932" s="364">
        <f t="shared" si="205"/>
        <v>90.099999994871297</v>
      </c>
    </row>
    <row r="933" spans="1:21" ht="11.25" x14ac:dyDescent="0.2">
      <c r="A933" s="234"/>
      <c r="B933" s="417">
        <v>90.199999994865607</v>
      </c>
      <c r="C933" s="130"/>
      <c r="D933" s="328">
        <f t="shared" si="206"/>
        <v>63.781031659396028</v>
      </c>
      <c r="E933" s="328">
        <f t="shared" si="207"/>
        <v>0.40680199995368782</v>
      </c>
      <c r="F933" s="376">
        <f t="shared" si="208"/>
        <v>0.40679055775277467</v>
      </c>
      <c r="G933" s="316">
        <f t="shared" si="209"/>
        <v>0.6579190888492672</v>
      </c>
      <c r="H933" s="316">
        <f t="shared" si="210"/>
        <v>0.3420809111507328</v>
      </c>
      <c r="I933" s="316"/>
      <c r="J933" s="316">
        <f t="shared" si="211"/>
        <v>-0.23101975884118559</v>
      </c>
      <c r="K933" s="316">
        <f t="shared" si="212"/>
        <v>0.40864972592700238</v>
      </c>
      <c r="L933" s="121"/>
      <c r="M933" s="325">
        <f t="shared" si="213"/>
        <v>28.162443969960066</v>
      </c>
      <c r="N933" s="283">
        <f t="shared" si="214"/>
        <v>22.508903890845161</v>
      </c>
      <c r="O933" s="378"/>
      <c r="P933" s="532">
        <f t="shared" si="215"/>
        <v>2.6931874822700763E-2</v>
      </c>
      <c r="Q933" s="520">
        <f t="shared" si="216"/>
        <v>-2.6931874822693658E-2</v>
      </c>
      <c r="R933" s="313"/>
      <c r="S933" s="256">
        <f t="shared" si="217"/>
        <v>28.162443969960066</v>
      </c>
      <c r="T933" s="256">
        <f t="shared" si="218"/>
        <v>22.508903890845161</v>
      </c>
      <c r="U933" s="364">
        <f t="shared" si="205"/>
        <v>90.199999994865607</v>
      </c>
    </row>
    <row r="934" spans="1:21" ht="11.25" x14ac:dyDescent="0.2">
      <c r="A934" s="234"/>
      <c r="B934" s="417">
        <v>90.299999994859903</v>
      </c>
      <c r="C934" s="130"/>
      <c r="D934" s="328">
        <f t="shared" si="206"/>
        <v>63.85174233751065</v>
      </c>
      <c r="E934" s="328">
        <f t="shared" si="207"/>
        <v>0.40770449995358493</v>
      </c>
      <c r="F934" s="376">
        <f t="shared" si="208"/>
        <v>0.40704678511958725</v>
      </c>
      <c r="G934" s="316">
        <f t="shared" si="209"/>
        <v>0.65801318670543563</v>
      </c>
      <c r="H934" s="316">
        <f t="shared" si="210"/>
        <v>0.34198681329456437</v>
      </c>
      <c r="I934" s="316"/>
      <c r="J934" s="316">
        <f t="shared" si="211"/>
        <v>-0.23147063825551928</v>
      </c>
      <c r="K934" s="316">
        <f t="shared" si="212"/>
        <v>0.40847459668665576</v>
      </c>
      <c r="L934" s="121"/>
      <c r="M934" s="325">
        <f t="shared" si="213"/>
        <v>28.189375844782766</v>
      </c>
      <c r="N934" s="283">
        <f t="shared" si="214"/>
        <v>22.535835765667855</v>
      </c>
      <c r="O934" s="378"/>
      <c r="P934" s="532">
        <f t="shared" si="215"/>
        <v>2.6929064887077914E-2</v>
      </c>
      <c r="Q934" s="520">
        <f t="shared" si="216"/>
        <v>-2.6929064887085019E-2</v>
      </c>
      <c r="R934" s="313"/>
      <c r="S934" s="256">
        <f t="shared" si="217"/>
        <v>28.189375844782766</v>
      </c>
      <c r="T934" s="256">
        <f t="shared" si="218"/>
        <v>22.535835765667855</v>
      </c>
      <c r="U934" s="364">
        <f t="shared" si="205"/>
        <v>90.299999994859903</v>
      </c>
    </row>
    <row r="935" spans="1:21" ht="11.25" x14ac:dyDescent="0.2">
      <c r="A935" s="234"/>
      <c r="B935" s="417">
        <v>90.399999994854198</v>
      </c>
      <c r="C935" s="130"/>
      <c r="D935" s="328">
        <f t="shared" si="206"/>
        <v>63.922453015625273</v>
      </c>
      <c r="E935" s="328">
        <f t="shared" si="207"/>
        <v>0.40860799995348196</v>
      </c>
      <c r="F935" s="376">
        <f t="shared" si="208"/>
        <v>0.40730322780946115</v>
      </c>
      <c r="G935" s="316">
        <f t="shared" si="209"/>
        <v>0.65810735381167351</v>
      </c>
      <c r="H935" s="316">
        <f t="shared" si="210"/>
        <v>0.34189264618832649</v>
      </c>
      <c r="I935" s="316"/>
      <c r="J935" s="316">
        <f t="shared" si="211"/>
        <v>-0.23192130234679154</v>
      </c>
      <c r="K935" s="316">
        <f t="shared" si="212"/>
        <v>0.40829956934482614</v>
      </c>
      <c r="L935" s="121"/>
      <c r="M935" s="325">
        <f t="shared" si="213"/>
        <v>28.216304909669844</v>
      </c>
      <c r="N935" s="283">
        <f t="shared" si="214"/>
        <v>22.56276483055494</v>
      </c>
      <c r="O935" s="378"/>
      <c r="P935" s="532">
        <f t="shared" si="215"/>
        <v>2.6926251117082245E-2</v>
      </c>
      <c r="Q935" s="520">
        <f t="shared" si="216"/>
        <v>-2.692625111707514E-2</v>
      </c>
      <c r="R935" s="313"/>
      <c r="S935" s="256">
        <f t="shared" si="217"/>
        <v>28.216304909669844</v>
      </c>
      <c r="T935" s="256">
        <f t="shared" si="218"/>
        <v>22.56276483055494</v>
      </c>
      <c r="U935" s="364">
        <f t="shared" si="205"/>
        <v>90.399999994854198</v>
      </c>
    </row>
    <row r="936" spans="1:21" ht="11.25" x14ac:dyDescent="0.2">
      <c r="A936" s="234"/>
      <c r="B936" s="417">
        <v>90.499999994848494</v>
      </c>
      <c r="C936" s="130"/>
      <c r="D936" s="328">
        <f t="shared" si="206"/>
        <v>63.993163693739888</v>
      </c>
      <c r="E936" s="328">
        <f t="shared" si="207"/>
        <v>0.40951249995337885</v>
      </c>
      <c r="F936" s="376">
        <f t="shared" si="208"/>
        <v>0.40755988510861851</v>
      </c>
      <c r="G936" s="316">
        <f t="shared" si="209"/>
        <v>0.65820158987598487</v>
      </c>
      <c r="H936" s="316">
        <f t="shared" si="210"/>
        <v>0.34179841012401513</v>
      </c>
      <c r="I936" s="316"/>
      <c r="J936" s="316">
        <f t="shared" si="211"/>
        <v>-0.23237175182878034</v>
      </c>
      <c r="K936" s="316">
        <f t="shared" si="212"/>
        <v>0.40812464363178558</v>
      </c>
      <c r="L936" s="121"/>
      <c r="M936" s="325">
        <f t="shared" si="213"/>
        <v>28.243231160786927</v>
      </c>
      <c r="N936" s="283">
        <f t="shared" si="214"/>
        <v>22.589691081672015</v>
      </c>
      <c r="O936" s="378"/>
      <c r="P936" s="532">
        <f t="shared" si="215"/>
        <v>2.6923433517310968E-2</v>
      </c>
      <c r="Q936" s="520">
        <f t="shared" si="216"/>
        <v>-2.6923433517310968E-2</v>
      </c>
      <c r="R936" s="313"/>
      <c r="S936" s="256">
        <f t="shared" si="217"/>
        <v>28.243231160786927</v>
      </c>
      <c r="T936" s="256">
        <f t="shared" si="218"/>
        <v>22.589691081672015</v>
      </c>
      <c r="U936" s="364">
        <f t="shared" si="205"/>
        <v>90.499999994848494</v>
      </c>
    </row>
    <row r="937" spans="1:21" ht="11.25" x14ac:dyDescent="0.2">
      <c r="A937" s="234"/>
      <c r="B937" s="417">
        <v>90.599999994842804</v>
      </c>
      <c r="C937" s="130"/>
      <c r="D937" s="328">
        <f t="shared" si="206"/>
        <v>64.063874371854524</v>
      </c>
      <c r="E937" s="328">
        <f t="shared" si="207"/>
        <v>0.41041799995327582</v>
      </c>
      <c r="F937" s="376">
        <f t="shared" si="208"/>
        <v>0.40781675630643233</v>
      </c>
      <c r="G937" s="316">
        <f t="shared" si="209"/>
        <v>0.6582958946075953</v>
      </c>
      <c r="H937" s="316">
        <f t="shared" si="210"/>
        <v>0.3417041053924047</v>
      </c>
      <c r="I937" s="316"/>
      <c r="J937" s="316">
        <f t="shared" si="211"/>
        <v>-0.23282198741211291</v>
      </c>
      <c r="K937" s="316">
        <f t="shared" si="212"/>
        <v>0.40794981927905111</v>
      </c>
      <c r="L937" s="121"/>
      <c r="M937" s="325">
        <f t="shared" si="213"/>
        <v>28.270154594304238</v>
      </c>
      <c r="N937" s="283">
        <f t="shared" si="214"/>
        <v>22.616614515189326</v>
      </c>
      <c r="O937" s="378"/>
      <c r="P937" s="532">
        <f t="shared" si="215"/>
        <v>2.6920612092375507E-2</v>
      </c>
      <c r="Q937" s="520">
        <f t="shared" si="216"/>
        <v>-2.6920612092382612E-2</v>
      </c>
      <c r="R937" s="313"/>
      <c r="S937" s="256">
        <f t="shared" si="217"/>
        <v>28.270154594304238</v>
      </c>
      <c r="T937" s="256">
        <f t="shared" si="218"/>
        <v>22.616614515189326</v>
      </c>
      <c r="U937" s="364">
        <f t="shared" si="205"/>
        <v>90.599999994842804</v>
      </c>
    </row>
    <row r="938" spans="1:21" ht="11.25" x14ac:dyDescent="0.2">
      <c r="A938" s="234"/>
      <c r="B938" s="417">
        <v>90.6999999948371</v>
      </c>
      <c r="C938" s="130"/>
      <c r="D938" s="328">
        <f t="shared" si="206"/>
        <v>64.134585049969147</v>
      </c>
      <c r="E938" s="328">
        <f t="shared" si="207"/>
        <v>0.4113244999531725</v>
      </c>
      <c r="F938" s="376">
        <f t="shared" si="208"/>
        <v>0.40807384069540986</v>
      </c>
      <c r="G938" s="316">
        <f t="shared" si="209"/>
        <v>0.65839026771694542</v>
      </c>
      <c r="H938" s="316">
        <f t="shared" si="210"/>
        <v>0.34160973228305458</v>
      </c>
      <c r="I938" s="316"/>
      <c r="J938" s="316">
        <f t="shared" si="211"/>
        <v>-0.23327200980428164</v>
      </c>
      <c r="K938" s="316">
        <f t="shared" si="212"/>
        <v>0.407775096019378</v>
      </c>
      <c r="L938" s="121"/>
      <c r="M938" s="325">
        <f t="shared" si="213"/>
        <v>28.297075206396613</v>
      </c>
      <c r="N938" s="283">
        <f t="shared" si="214"/>
        <v>22.643535127281709</v>
      </c>
      <c r="O938" s="378"/>
      <c r="P938" s="532">
        <f t="shared" si="215"/>
        <v>2.6917786846851754E-2</v>
      </c>
      <c r="Q938" s="520">
        <f t="shared" si="216"/>
        <v>-2.6917786846851754E-2</v>
      </c>
      <c r="R938" s="313"/>
      <c r="S938" s="256">
        <f t="shared" si="217"/>
        <v>28.297075206396613</v>
      </c>
      <c r="T938" s="256">
        <f t="shared" si="218"/>
        <v>22.643535127281709</v>
      </c>
      <c r="U938" s="364">
        <f t="shared" si="205"/>
        <v>90.6999999948371</v>
      </c>
    </row>
    <row r="939" spans="1:21" ht="11.25" x14ac:dyDescent="0.2">
      <c r="A939" s="234"/>
      <c r="B939" s="417">
        <v>90.799999994831396</v>
      </c>
      <c r="C939" s="130"/>
      <c r="D939" s="328">
        <f t="shared" si="206"/>
        <v>64.205295728083769</v>
      </c>
      <c r="E939" s="328">
        <f t="shared" si="207"/>
        <v>0.41223199995306903</v>
      </c>
      <c r="F939" s="376">
        <f t="shared" si="208"/>
        <v>0.40833113757117506</v>
      </c>
      <c r="G939" s="316">
        <f t="shared" si="209"/>
        <v>0.65848470891568411</v>
      </c>
      <c r="H939" s="316">
        <f t="shared" si="210"/>
        <v>0.34151529108431589</v>
      </c>
      <c r="I939" s="316"/>
      <c r="J939" s="316">
        <f t="shared" si="211"/>
        <v>-0.2337218197096626</v>
      </c>
      <c r="K939" s="316">
        <f t="shared" si="212"/>
        <v>0.40760047358675267</v>
      </c>
      <c r="L939" s="121"/>
      <c r="M939" s="325">
        <f t="shared" si="213"/>
        <v>28.323992993243465</v>
      </c>
      <c r="N939" s="283">
        <f t="shared" si="214"/>
        <v>22.67045291412856</v>
      </c>
      <c r="O939" s="378"/>
      <c r="P939" s="532">
        <f t="shared" si="215"/>
        <v>2.6914957785386662E-2</v>
      </c>
      <c r="Q939" s="520">
        <f t="shared" si="216"/>
        <v>-2.6914957785379556E-2</v>
      </c>
      <c r="R939" s="313"/>
      <c r="S939" s="256">
        <f t="shared" si="217"/>
        <v>28.323992993243465</v>
      </c>
      <c r="T939" s="256">
        <f t="shared" si="218"/>
        <v>22.67045291412856</v>
      </c>
      <c r="U939" s="364">
        <f t="shared" si="205"/>
        <v>90.799999994831396</v>
      </c>
    </row>
    <row r="940" spans="1:21" ht="11.25" x14ac:dyDescent="0.2">
      <c r="A940" s="234"/>
      <c r="B940" s="417">
        <v>90.899999994825706</v>
      </c>
      <c r="C940" s="130"/>
      <c r="D940" s="328">
        <f t="shared" si="206"/>
        <v>64.276006406198391</v>
      </c>
      <c r="E940" s="328">
        <f t="shared" si="207"/>
        <v>0.4131404999529657</v>
      </c>
      <c r="F940" s="376">
        <f t="shared" si="208"/>
        <v>0.40858864623245156</v>
      </c>
      <c r="G940" s="316">
        <f t="shared" si="209"/>
        <v>0.6585792179166623</v>
      </c>
      <c r="H940" s="316">
        <f t="shared" si="210"/>
        <v>0.3414207820833377</v>
      </c>
      <c r="I940" s="316"/>
      <c r="J940" s="316">
        <f t="shared" si="211"/>
        <v>-0.23417141782953238</v>
      </c>
      <c r="K940" s="316">
        <f t="shared" si="212"/>
        <v>0.40742595171638596</v>
      </c>
      <c r="L940" s="121"/>
      <c r="M940" s="325">
        <f t="shared" si="213"/>
        <v>28.350907951028852</v>
      </c>
      <c r="N940" s="283">
        <f t="shared" si="214"/>
        <v>22.69736787191394</v>
      </c>
      <c r="O940" s="378"/>
      <c r="P940" s="532">
        <f t="shared" si="215"/>
        <v>2.6912124912435331E-2</v>
      </c>
      <c r="Q940" s="520">
        <f t="shared" si="216"/>
        <v>-2.6912124912442437E-2</v>
      </c>
      <c r="R940" s="313"/>
      <c r="S940" s="256">
        <f t="shared" si="217"/>
        <v>28.350907951028852</v>
      </c>
      <c r="T940" s="256">
        <f t="shared" si="218"/>
        <v>22.69736787191394</v>
      </c>
      <c r="U940" s="364">
        <f t="shared" si="205"/>
        <v>90.899999994825706</v>
      </c>
    </row>
    <row r="941" spans="1:21" ht="11.25" x14ac:dyDescent="0.2">
      <c r="A941" s="234"/>
      <c r="B941" s="417">
        <v>90.999999994820001</v>
      </c>
      <c r="C941" s="130"/>
      <c r="D941" s="328">
        <f t="shared" si="206"/>
        <v>64.346717084313013</v>
      </c>
      <c r="E941" s="328">
        <f t="shared" si="207"/>
        <v>0.41404999995286201</v>
      </c>
      <c r="F941" s="376">
        <f t="shared" si="208"/>
        <v>0.40884636598104507</v>
      </c>
      <c r="G941" s="316">
        <f t="shared" si="209"/>
        <v>0.65867379443392604</v>
      </c>
      <c r="H941" s="316">
        <f t="shared" si="210"/>
        <v>0.34132620556607396</v>
      </c>
      <c r="I941" s="316"/>
      <c r="J941" s="316">
        <f t="shared" si="211"/>
        <v>-0.23462080486208503</v>
      </c>
      <c r="K941" s="316">
        <f t="shared" si="212"/>
        <v>0.40725153014470661</v>
      </c>
      <c r="L941" s="121"/>
      <c r="M941" s="325">
        <f t="shared" si="213"/>
        <v>28.377820075941287</v>
      </c>
      <c r="N941" s="283">
        <f t="shared" si="214"/>
        <v>22.724279996826382</v>
      </c>
      <c r="O941" s="378"/>
      <c r="P941" s="532">
        <f t="shared" si="215"/>
        <v>2.6909288232594974E-2</v>
      </c>
      <c r="Q941" s="520">
        <f t="shared" si="216"/>
        <v>-2.690928823260208E-2</v>
      </c>
      <c r="R941" s="313"/>
      <c r="S941" s="256">
        <f t="shared" si="217"/>
        <v>28.377820075941287</v>
      </c>
      <c r="T941" s="256">
        <f t="shared" si="218"/>
        <v>22.724279996826382</v>
      </c>
      <c r="U941" s="364">
        <f t="shared" si="205"/>
        <v>90.999999994820001</v>
      </c>
    </row>
    <row r="942" spans="1:21" ht="11.25" x14ac:dyDescent="0.2">
      <c r="A942" s="234"/>
      <c r="B942" s="417">
        <v>91.099999994814297</v>
      </c>
      <c r="C942" s="130"/>
      <c r="D942" s="328">
        <f t="shared" si="206"/>
        <v>64.417427762427636</v>
      </c>
      <c r="E942" s="328">
        <f t="shared" si="207"/>
        <v>0.41496049995275824</v>
      </c>
      <c r="F942" s="376">
        <f t="shared" si="208"/>
        <v>0.4091042961218273</v>
      </c>
      <c r="G942" s="316">
        <f t="shared" si="209"/>
        <v>0.65876843818271025</v>
      </c>
      <c r="H942" s="316">
        <f t="shared" si="210"/>
        <v>0.34123156181728975</v>
      </c>
      <c r="I942" s="316"/>
      <c r="J942" s="316">
        <f t="shared" si="211"/>
        <v>-0.23506998150244907</v>
      </c>
      <c r="K942" s="316">
        <f t="shared" si="212"/>
        <v>0.40707720860935426</v>
      </c>
      <c r="L942" s="121"/>
      <c r="M942" s="325">
        <f t="shared" si="213"/>
        <v>28.404729364173882</v>
      </c>
      <c r="N942" s="283">
        <f t="shared" si="214"/>
        <v>22.751189285058985</v>
      </c>
      <c r="O942" s="378"/>
      <c r="P942" s="532">
        <f t="shared" si="215"/>
        <v>2.6906447750349116E-2</v>
      </c>
      <c r="Q942" s="520">
        <f t="shared" si="216"/>
        <v>-2.6906447750349116E-2</v>
      </c>
      <c r="R942" s="313"/>
      <c r="S942" s="256">
        <f t="shared" si="217"/>
        <v>28.404729364173882</v>
      </c>
      <c r="T942" s="256">
        <f t="shared" si="218"/>
        <v>22.751189285058985</v>
      </c>
      <c r="U942" s="364">
        <f t="shared" si="205"/>
        <v>91.099999994814297</v>
      </c>
    </row>
    <row r="943" spans="1:21" ht="11.25" x14ac:dyDescent="0.2">
      <c r="A943" s="234"/>
      <c r="B943" s="417">
        <v>91.199999994808607</v>
      </c>
      <c r="C943" s="130"/>
      <c r="D943" s="328">
        <f t="shared" si="206"/>
        <v>64.488138440542272</v>
      </c>
      <c r="E943" s="328">
        <f t="shared" si="207"/>
        <v>0.41587199995265456</v>
      </c>
      <c r="F943" s="376">
        <f t="shared" si="208"/>
        <v>0.40936243596271871</v>
      </c>
      <c r="G943" s="316">
        <f t="shared" si="209"/>
        <v>0.65886314887943231</v>
      </c>
      <c r="H943" s="316">
        <f t="shared" si="210"/>
        <v>0.34113685112056769</v>
      </c>
      <c r="I943" s="316"/>
      <c r="J943" s="316">
        <f t="shared" si="211"/>
        <v>-0.23551894844270405</v>
      </c>
      <c r="K943" s="316">
        <f t="shared" si="212"/>
        <v>0.40690298684917336</v>
      </c>
      <c r="L943" s="121"/>
      <c r="M943" s="325">
        <f t="shared" si="213"/>
        <v>28.431635811924231</v>
      </c>
      <c r="N943" s="283">
        <f t="shared" si="214"/>
        <v>22.778095732809334</v>
      </c>
      <c r="O943" s="378"/>
      <c r="P943" s="532">
        <f t="shared" si="215"/>
        <v>2.6903603470223914E-2</v>
      </c>
      <c r="Q943" s="520">
        <f t="shared" si="216"/>
        <v>-2.6903603470216808E-2</v>
      </c>
      <c r="R943" s="313"/>
      <c r="S943" s="256">
        <f t="shared" si="217"/>
        <v>28.431635811924231</v>
      </c>
      <c r="T943" s="256">
        <f t="shared" si="218"/>
        <v>22.778095732809334</v>
      </c>
      <c r="U943" s="364">
        <f t="shared" si="205"/>
        <v>91.199999994808607</v>
      </c>
    </row>
    <row r="944" spans="1:21" ht="11.25" x14ac:dyDescent="0.2">
      <c r="A944" s="234"/>
      <c r="B944" s="417">
        <v>91.299999994802903</v>
      </c>
      <c r="C944" s="130"/>
      <c r="D944" s="328">
        <f t="shared" si="206"/>
        <v>64.558849118656894</v>
      </c>
      <c r="E944" s="328">
        <f t="shared" si="207"/>
        <v>0.41678449995255051</v>
      </c>
      <c r="F944" s="376">
        <f t="shared" si="208"/>
        <v>0.4096207848146719</v>
      </c>
      <c r="G944" s="316">
        <f t="shared" si="209"/>
        <v>0.6589579262416857</v>
      </c>
      <c r="H944" s="316">
        <f t="shared" si="210"/>
        <v>0.3410420737583143</v>
      </c>
      <c r="I944" s="316"/>
      <c r="J944" s="316">
        <f t="shared" si="211"/>
        <v>-0.23596770637189701</v>
      </c>
      <c r="K944" s="316">
        <f t="shared" si="212"/>
        <v>0.40672886460420615</v>
      </c>
      <c r="L944" s="121"/>
      <c r="M944" s="325">
        <f t="shared" si="213"/>
        <v>28.458539415394455</v>
      </c>
      <c r="N944" s="283">
        <f t="shared" si="214"/>
        <v>22.80499933627955</v>
      </c>
      <c r="O944" s="378"/>
      <c r="P944" s="532">
        <f t="shared" si="215"/>
        <v>2.6900755396695786E-2</v>
      </c>
      <c r="Q944" s="520">
        <f t="shared" si="216"/>
        <v>-2.6900755396695786E-2</v>
      </c>
      <c r="R944" s="313"/>
      <c r="S944" s="256">
        <f t="shared" si="217"/>
        <v>28.458539415394455</v>
      </c>
      <c r="T944" s="256">
        <f t="shared" si="218"/>
        <v>22.80499933627955</v>
      </c>
      <c r="U944" s="364">
        <f t="shared" si="205"/>
        <v>91.299999994802903</v>
      </c>
    </row>
    <row r="945" spans="1:21" ht="11.25" x14ac:dyDescent="0.2">
      <c r="A945" s="234"/>
      <c r="B945" s="417">
        <v>91.399999994797199</v>
      </c>
      <c r="C945" s="130"/>
      <c r="D945" s="328">
        <f t="shared" si="206"/>
        <v>64.629559796771517</v>
      </c>
      <c r="E945" s="328">
        <f t="shared" si="207"/>
        <v>0.41769799995244639</v>
      </c>
      <c r="F945" s="376">
        <f t="shared" si="208"/>
        <v>0.40987934199165482</v>
      </c>
      <c r="G945" s="316">
        <f t="shared" si="209"/>
        <v>0.65905276998823326</v>
      </c>
      <c r="H945" s="316">
        <f t="shared" si="210"/>
        <v>0.34094723001176674</v>
      </c>
      <c r="I945" s="316"/>
      <c r="J945" s="316">
        <f t="shared" si="211"/>
        <v>-0.23641625597606036</v>
      </c>
      <c r="K945" s="316">
        <f t="shared" si="212"/>
        <v>0.40655484161568617</v>
      </c>
      <c r="L945" s="121"/>
      <c r="M945" s="325">
        <f t="shared" si="213"/>
        <v>28.485440170791151</v>
      </c>
      <c r="N945" s="283">
        <f t="shared" si="214"/>
        <v>22.831900091676246</v>
      </c>
      <c r="O945" s="378"/>
      <c r="P945" s="532">
        <f t="shared" si="215"/>
        <v>2.6897903534226941E-2</v>
      </c>
      <c r="Q945" s="520">
        <f t="shared" si="216"/>
        <v>-2.6897903534219836E-2</v>
      </c>
      <c r="R945" s="313"/>
      <c r="S945" s="256">
        <f t="shared" si="217"/>
        <v>28.485440170791151</v>
      </c>
      <c r="T945" s="256">
        <f t="shared" si="218"/>
        <v>22.831900091676246</v>
      </c>
      <c r="U945" s="364">
        <f t="shared" si="205"/>
        <v>91.399999994797199</v>
      </c>
    </row>
    <row r="946" spans="1:21" ht="11.25" x14ac:dyDescent="0.2">
      <c r="A946" s="234"/>
      <c r="B946" s="417">
        <v>91.499999994791494</v>
      </c>
      <c r="C946" s="130"/>
      <c r="D946" s="328">
        <f t="shared" si="206"/>
        <v>64.700270474886139</v>
      </c>
      <c r="E946" s="328">
        <f t="shared" si="207"/>
        <v>0.41861249995234218</v>
      </c>
      <c r="F946" s="376">
        <f t="shared" si="208"/>
        <v>0.41013810681063473</v>
      </c>
      <c r="G946" s="316">
        <f t="shared" si="209"/>
        <v>0.65914767983900158</v>
      </c>
      <c r="H946" s="316">
        <f t="shared" si="210"/>
        <v>0.34085232016099842</v>
      </c>
      <c r="I946" s="316"/>
      <c r="J946" s="316">
        <f t="shared" si="211"/>
        <v>-0.23686459793822662</v>
      </c>
      <c r="K946" s="316">
        <f t="shared" si="212"/>
        <v>0.40638091762603201</v>
      </c>
      <c r="L946" s="121"/>
      <c r="M946" s="325">
        <f t="shared" si="213"/>
        <v>28.512338074325378</v>
      </c>
      <c r="N946" s="283">
        <f t="shared" si="214"/>
        <v>22.858797995210466</v>
      </c>
      <c r="O946" s="378"/>
      <c r="P946" s="532">
        <f t="shared" si="215"/>
        <v>2.6895047887272483E-2</v>
      </c>
      <c r="Q946" s="520">
        <f t="shared" si="216"/>
        <v>-2.6895047887279588E-2</v>
      </c>
      <c r="R946" s="313"/>
      <c r="S946" s="256">
        <f t="shared" si="217"/>
        <v>28.512338074325378</v>
      </c>
      <c r="T946" s="256">
        <f t="shared" si="218"/>
        <v>22.858797995210466</v>
      </c>
      <c r="U946" s="364">
        <f t="shared" si="205"/>
        <v>91.499999994791494</v>
      </c>
    </row>
    <row r="947" spans="1:21" ht="11.25" x14ac:dyDescent="0.2">
      <c r="A947" s="234"/>
      <c r="B947" s="417">
        <v>91.599999994785804</v>
      </c>
      <c r="C947" s="130"/>
      <c r="D947" s="328">
        <f t="shared" si="206"/>
        <v>64.770981153000761</v>
      </c>
      <c r="E947" s="328">
        <f t="shared" si="207"/>
        <v>0.419527999952238</v>
      </c>
      <c r="F947" s="376">
        <f t="shared" si="208"/>
        <v>0.41039707859156155</v>
      </c>
      <c r="G947" s="316">
        <f t="shared" si="209"/>
        <v>0.65924265551507411</v>
      </c>
      <c r="H947" s="316">
        <f t="shared" si="210"/>
        <v>0.34075734448492589</v>
      </c>
      <c r="I947" s="316"/>
      <c r="J947" s="316">
        <f t="shared" si="211"/>
        <v>-0.23731273293844607</v>
      </c>
      <c r="K947" s="316">
        <f t="shared" si="212"/>
        <v>0.40620709237884051</v>
      </c>
      <c r="L947" s="121"/>
      <c r="M947" s="325">
        <f t="shared" si="213"/>
        <v>28.53923312221265</v>
      </c>
      <c r="N947" s="283">
        <f t="shared" si="214"/>
        <v>22.885693043097746</v>
      </c>
      <c r="O947" s="378"/>
      <c r="P947" s="532">
        <f t="shared" si="215"/>
        <v>2.6892188460259092E-2</v>
      </c>
      <c r="Q947" s="520">
        <f t="shared" si="216"/>
        <v>-2.6892188460266198E-2</v>
      </c>
      <c r="R947" s="313"/>
      <c r="S947" s="256">
        <f t="shared" si="217"/>
        <v>28.53923312221265</v>
      </c>
      <c r="T947" s="256">
        <f t="shared" si="218"/>
        <v>22.885693043097746</v>
      </c>
      <c r="U947" s="364">
        <f t="shared" si="205"/>
        <v>91.599999994785804</v>
      </c>
    </row>
    <row r="948" spans="1:21" ht="11.25" x14ac:dyDescent="0.2">
      <c r="A948" s="234"/>
      <c r="B948" s="417">
        <v>91.6999999947801</v>
      </c>
      <c r="C948" s="130"/>
      <c r="D948" s="328">
        <f t="shared" si="206"/>
        <v>64.841691831115384</v>
      </c>
      <c r="E948" s="328">
        <f t="shared" si="207"/>
        <v>0.42044449995213351</v>
      </c>
      <c r="F948" s="376">
        <f t="shared" si="208"/>
        <v>0.41065625665735089</v>
      </c>
      <c r="G948" s="316">
        <f t="shared" si="209"/>
        <v>0.65933769673868481</v>
      </c>
      <c r="H948" s="316">
        <f t="shared" si="210"/>
        <v>0.34066230326131519</v>
      </c>
      <c r="I948" s="316"/>
      <c r="J948" s="316">
        <f t="shared" si="211"/>
        <v>-0.237760661653803</v>
      </c>
      <c r="K948" s="316">
        <f t="shared" si="212"/>
        <v>0.40603336561888037</v>
      </c>
      <c r="L948" s="121"/>
      <c r="M948" s="325">
        <f t="shared" si="213"/>
        <v>28.566125310672909</v>
      </c>
      <c r="N948" s="283">
        <f t="shared" si="214"/>
        <v>22.912585231558012</v>
      </c>
      <c r="O948" s="378"/>
      <c r="P948" s="532">
        <f t="shared" si="215"/>
        <v>2.6889325257570817E-2</v>
      </c>
      <c r="Q948" s="520">
        <f t="shared" si="216"/>
        <v>-2.6889325257570817E-2</v>
      </c>
      <c r="R948" s="313"/>
      <c r="S948" s="256">
        <f t="shared" si="217"/>
        <v>28.566125310672909</v>
      </c>
      <c r="T948" s="256">
        <f t="shared" si="218"/>
        <v>22.912585231558012</v>
      </c>
      <c r="U948" s="364">
        <f t="shared" si="205"/>
        <v>91.6999999947801</v>
      </c>
    </row>
    <row r="949" spans="1:21" ht="11.25" x14ac:dyDescent="0.2">
      <c r="A949" s="234"/>
      <c r="B949" s="417">
        <v>91.799999994774396</v>
      </c>
      <c r="C949" s="130"/>
      <c r="D949" s="328">
        <f t="shared" si="206"/>
        <v>64.912402509230006</v>
      </c>
      <c r="E949" s="328">
        <f t="shared" si="207"/>
        <v>0.42136199995202894</v>
      </c>
      <c r="F949" s="376">
        <f t="shared" si="208"/>
        <v>0.4109156403338699</v>
      </c>
      <c r="G949" s="316">
        <f t="shared" si="209"/>
        <v>0.65943280323321307</v>
      </c>
      <c r="H949" s="316">
        <f t="shared" si="210"/>
        <v>0.34056719676678693</v>
      </c>
      <c r="I949" s="316"/>
      <c r="J949" s="316">
        <f t="shared" si="211"/>
        <v>-0.23820838475843015</v>
      </c>
      <c r="K949" s="316">
        <f t="shared" si="212"/>
        <v>0.40585973709208656</v>
      </c>
      <c r="L949" s="121"/>
      <c r="M949" s="325">
        <f t="shared" si="213"/>
        <v>28.59301463593048</v>
      </c>
      <c r="N949" s="283">
        <f t="shared" si="214"/>
        <v>22.939474556815583</v>
      </c>
      <c r="O949" s="378"/>
      <c r="P949" s="532">
        <f t="shared" si="215"/>
        <v>2.6886458283684078E-2</v>
      </c>
      <c r="Q949" s="520">
        <f t="shared" si="216"/>
        <v>-2.6886458283684078E-2</v>
      </c>
      <c r="R949" s="313"/>
      <c r="S949" s="256">
        <f t="shared" si="217"/>
        <v>28.59301463593048</v>
      </c>
      <c r="T949" s="256">
        <f t="shared" si="218"/>
        <v>22.939474556815583</v>
      </c>
      <c r="U949" s="364">
        <f t="shared" si="205"/>
        <v>91.799999994774396</v>
      </c>
    </row>
    <row r="950" spans="1:21" ht="11.25" x14ac:dyDescent="0.2">
      <c r="A950" s="234"/>
      <c r="B950" s="417">
        <v>91.899999994768706</v>
      </c>
      <c r="C950" s="130"/>
      <c r="D950" s="328">
        <f t="shared" si="206"/>
        <v>64.983113187344642</v>
      </c>
      <c r="E950" s="328">
        <f t="shared" si="207"/>
        <v>0.42228049995192446</v>
      </c>
      <c r="F950" s="376">
        <f t="shared" si="208"/>
        <v>0.41117522894991887</v>
      </c>
      <c r="G950" s="316">
        <f t="shared" si="209"/>
        <v>0.65952797472317626</v>
      </c>
      <c r="H950" s="316">
        <f t="shared" si="210"/>
        <v>0.34047202527682374</v>
      </c>
      <c r="I950" s="316"/>
      <c r="J950" s="316">
        <f t="shared" si="211"/>
        <v>-0.23865590292352756</v>
      </c>
      <c r="K950" s="316">
        <f t="shared" si="212"/>
        <v>0.40568620654555265</v>
      </c>
      <c r="L950" s="121"/>
      <c r="M950" s="325">
        <f t="shared" si="213"/>
        <v>28.619901094214164</v>
      </c>
      <c r="N950" s="283">
        <f t="shared" si="214"/>
        <v>22.966361015099267</v>
      </c>
      <c r="O950" s="378"/>
      <c r="P950" s="532">
        <f t="shared" si="215"/>
        <v>2.6883587542904763E-2</v>
      </c>
      <c r="Q950" s="520">
        <f t="shared" si="216"/>
        <v>-2.6883587542897658E-2</v>
      </c>
      <c r="R950" s="313"/>
      <c r="S950" s="256">
        <f t="shared" si="217"/>
        <v>28.619901094214164</v>
      </c>
      <c r="T950" s="256">
        <f t="shared" si="218"/>
        <v>22.966361015099267</v>
      </c>
      <c r="U950" s="364">
        <f t="shared" si="205"/>
        <v>91.899999994768706</v>
      </c>
    </row>
    <row r="951" spans="1:21" ht="11.25" x14ac:dyDescent="0.2">
      <c r="A951" s="234"/>
      <c r="B951" s="417">
        <v>91.999999994763002</v>
      </c>
      <c r="C951" s="130"/>
      <c r="D951" s="328">
        <f t="shared" si="206"/>
        <v>65.053823865459265</v>
      </c>
      <c r="E951" s="328">
        <f t="shared" si="207"/>
        <v>0.42319999995181962</v>
      </c>
      <c r="F951" s="376">
        <f t="shared" si="208"/>
        <v>0.41143502183721675</v>
      </c>
      <c r="G951" s="316">
        <f t="shared" si="209"/>
        <v>0.65962321093422427</v>
      </c>
      <c r="H951" s="316">
        <f t="shared" si="210"/>
        <v>0.34037678906577573</v>
      </c>
      <c r="I951" s="316"/>
      <c r="J951" s="316">
        <f t="shared" si="211"/>
        <v>-0.23910321681737584</v>
      </c>
      <c r="K951" s="316">
        <f t="shared" si="212"/>
        <v>0.40551277372752575</v>
      </c>
      <c r="L951" s="121"/>
      <c r="M951" s="325">
        <f t="shared" si="213"/>
        <v>28.646784681757069</v>
      </c>
      <c r="N951" s="283">
        <f t="shared" si="214"/>
        <v>22.993244602642164</v>
      </c>
      <c r="O951" s="378"/>
      <c r="P951" s="532">
        <f t="shared" si="215"/>
        <v>2.6880713039602711E-2</v>
      </c>
      <c r="Q951" s="520">
        <f t="shared" si="216"/>
        <v>-2.6880713039602711E-2</v>
      </c>
      <c r="R951" s="313"/>
      <c r="S951" s="256">
        <f t="shared" si="217"/>
        <v>28.646784681757069</v>
      </c>
      <c r="T951" s="256">
        <f t="shared" si="218"/>
        <v>22.993244602642164</v>
      </c>
      <c r="U951" s="364">
        <f t="shared" si="205"/>
        <v>91.999999994763002</v>
      </c>
    </row>
    <row r="952" spans="1:21" ht="11.25" x14ac:dyDescent="0.2">
      <c r="A952" s="234"/>
      <c r="B952" s="417">
        <v>92.099999994757297</v>
      </c>
      <c r="C952" s="130"/>
      <c r="D952" s="328">
        <f t="shared" si="206"/>
        <v>65.124534543573887</v>
      </c>
      <c r="E952" s="328">
        <f t="shared" si="207"/>
        <v>0.42412049995171469</v>
      </c>
      <c r="F952" s="376">
        <f t="shared" si="208"/>
        <v>0.41169501833038491</v>
      </c>
      <c r="G952" s="316">
        <f t="shared" si="209"/>
        <v>0.65971851159313333</v>
      </c>
      <c r="H952" s="316">
        <f t="shared" si="210"/>
        <v>0.34028148840686667</v>
      </c>
      <c r="I952" s="316"/>
      <c r="J952" s="316">
        <f t="shared" si="211"/>
        <v>-0.23955032710535396</v>
      </c>
      <c r="K952" s="316">
        <f t="shared" si="212"/>
        <v>0.40533943838739933</v>
      </c>
      <c r="L952" s="121"/>
      <c r="M952" s="325">
        <f t="shared" si="213"/>
        <v>28.673665394796672</v>
      </c>
      <c r="N952" s="283">
        <f t="shared" si="214"/>
        <v>23.020125315681767</v>
      </c>
      <c r="O952" s="378"/>
      <c r="P952" s="532">
        <f t="shared" si="215"/>
        <v>2.687783477819039E-2</v>
      </c>
      <c r="Q952" s="520">
        <f t="shared" si="216"/>
        <v>-2.687783477819039E-2</v>
      </c>
      <c r="R952" s="313"/>
      <c r="S952" s="256">
        <f t="shared" si="217"/>
        <v>28.673665394796672</v>
      </c>
      <c r="T952" s="256">
        <f t="shared" si="218"/>
        <v>23.020125315681767</v>
      </c>
      <c r="U952" s="364">
        <f t="shared" si="205"/>
        <v>92.099999994757297</v>
      </c>
    </row>
    <row r="953" spans="1:21" ht="11.25" x14ac:dyDescent="0.2">
      <c r="A953" s="234"/>
      <c r="B953" s="417">
        <v>92.199999994751593</v>
      </c>
      <c r="C953" s="130"/>
      <c r="D953" s="328">
        <f t="shared" si="206"/>
        <v>65.195245221688509</v>
      </c>
      <c r="E953" s="328">
        <f t="shared" si="207"/>
        <v>0.42504199995160968</v>
      </c>
      <c r="F953" s="376">
        <f t="shared" si="208"/>
        <v>0.41195521776693139</v>
      </c>
      <c r="G953" s="316">
        <f t="shared" si="209"/>
        <v>0.65981387642780009</v>
      </c>
      <c r="H953" s="316">
        <f t="shared" si="210"/>
        <v>0.34018612357219991</v>
      </c>
      <c r="I953" s="316"/>
      <c r="J953" s="316">
        <f t="shared" si="211"/>
        <v>-0.23999723444995374</v>
      </c>
      <c r="K953" s="316">
        <f t="shared" si="212"/>
        <v>0.40516620027570782</v>
      </c>
      <c r="L953" s="121"/>
      <c r="M953" s="325">
        <f t="shared" si="213"/>
        <v>28.700543229574862</v>
      </c>
      <c r="N953" s="283">
        <f t="shared" si="214"/>
        <v>23.047003150459958</v>
      </c>
      <c r="O953" s="378"/>
      <c r="P953" s="532">
        <f t="shared" si="215"/>
        <v>2.6874952762938165E-2</v>
      </c>
      <c r="Q953" s="520">
        <f t="shared" si="216"/>
        <v>-2.6874952762938165E-2</v>
      </c>
      <c r="R953" s="313"/>
      <c r="S953" s="256">
        <f t="shared" si="217"/>
        <v>28.700543229574862</v>
      </c>
      <c r="T953" s="256">
        <f t="shared" si="218"/>
        <v>23.047003150459958</v>
      </c>
      <c r="U953" s="364">
        <f t="shared" si="205"/>
        <v>92.199999994751593</v>
      </c>
    </row>
    <row r="954" spans="1:21" ht="11.25" x14ac:dyDescent="0.2">
      <c r="A954" s="234"/>
      <c r="B954" s="417">
        <v>92.299999994745903</v>
      </c>
      <c r="C954" s="130"/>
      <c r="D954" s="328">
        <f t="shared" si="206"/>
        <v>65.265955899803132</v>
      </c>
      <c r="E954" s="328">
        <f t="shared" si="207"/>
        <v>0.4259644999515047</v>
      </c>
      <c r="F954" s="376">
        <f t="shared" si="208"/>
        <v>0.41221561948723545</v>
      </c>
      <c r="G954" s="316">
        <f t="shared" si="209"/>
        <v>0.65990930516723545</v>
      </c>
      <c r="H954" s="316">
        <f t="shared" si="210"/>
        <v>0.34009069483276455</v>
      </c>
      <c r="I954" s="316"/>
      <c r="J954" s="316">
        <f t="shared" si="211"/>
        <v>-0.24044393951079585</v>
      </c>
      <c r="K954" s="316">
        <f t="shared" si="212"/>
        <v>0.40499305914411982</v>
      </c>
      <c r="L954" s="121"/>
      <c r="M954" s="325">
        <f t="shared" si="213"/>
        <v>28.7274181823378</v>
      </c>
      <c r="N954" s="283">
        <f t="shared" si="214"/>
        <v>23.073878103222896</v>
      </c>
      <c r="O954" s="378"/>
      <c r="P954" s="532">
        <f t="shared" si="215"/>
        <v>2.6872066998151922E-2</v>
      </c>
      <c r="Q954" s="520">
        <f t="shared" si="216"/>
        <v>-2.6872066998151922E-2</v>
      </c>
      <c r="R954" s="313"/>
      <c r="S954" s="256">
        <f t="shared" si="217"/>
        <v>28.7274181823378</v>
      </c>
      <c r="T954" s="256">
        <f t="shared" si="218"/>
        <v>23.073878103222896</v>
      </c>
      <c r="U954" s="364">
        <f t="shared" si="205"/>
        <v>92.299999994745903</v>
      </c>
    </row>
    <row r="955" spans="1:21" ht="11.25" x14ac:dyDescent="0.2">
      <c r="A955" s="234"/>
      <c r="B955" s="417">
        <v>92.399999994740199</v>
      </c>
      <c r="C955" s="130"/>
      <c r="D955" s="328">
        <f t="shared" si="206"/>
        <v>65.336666577917754</v>
      </c>
      <c r="E955" s="328">
        <f t="shared" si="207"/>
        <v>0.42688799995139948</v>
      </c>
      <c r="F955" s="376">
        <f t="shared" si="208"/>
        <v>0.41247622283453123</v>
      </c>
      <c r="G955" s="316">
        <f t="shared" si="209"/>
        <v>0.66000479754155861</v>
      </c>
      <c r="H955" s="316">
        <f t="shared" si="210"/>
        <v>0.33999520245844139</v>
      </c>
      <c r="I955" s="316"/>
      <c r="J955" s="316">
        <f t="shared" si="211"/>
        <v>-0.24089044294464634</v>
      </c>
      <c r="K955" s="316">
        <f t="shared" si="212"/>
        <v>0.40482001474543217</v>
      </c>
      <c r="L955" s="121"/>
      <c r="M955" s="325">
        <f t="shared" si="213"/>
        <v>28.754290249335952</v>
      </c>
      <c r="N955" s="283">
        <f t="shared" si="214"/>
        <v>23.100750170221048</v>
      </c>
      <c r="O955" s="378"/>
      <c r="P955" s="532">
        <f t="shared" si="215"/>
        <v>2.686917748818729E-2</v>
      </c>
      <c r="Q955" s="520">
        <f t="shared" si="216"/>
        <v>-2.6869177488194396E-2</v>
      </c>
      <c r="R955" s="313"/>
      <c r="S955" s="256">
        <f t="shared" si="217"/>
        <v>28.754290249335952</v>
      </c>
      <c r="T955" s="256">
        <f t="shared" si="218"/>
        <v>23.100750170221048</v>
      </c>
      <c r="U955" s="364">
        <f t="shared" si="205"/>
        <v>92.399999994740199</v>
      </c>
    </row>
    <row r="956" spans="1:21" ht="11.25" x14ac:dyDescent="0.2">
      <c r="A956" s="234"/>
      <c r="B956" s="417">
        <v>92.499999994734495</v>
      </c>
      <c r="C956" s="130"/>
      <c r="D956" s="328">
        <f t="shared" si="206"/>
        <v>65.407377256032376</v>
      </c>
      <c r="E956" s="328">
        <f t="shared" si="207"/>
        <v>0.42781249995129406</v>
      </c>
      <c r="F956" s="376">
        <f t="shared" si="208"/>
        <v>0.41273702715489363</v>
      </c>
      <c r="G956" s="316">
        <f t="shared" si="209"/>
        <v>0.66010035328199135</v>
      </c>
      <c r="H956" s="316">
        <f t="shared" si="210"/>
        <v>0.33989964671800865</v>
      </c>
      <c r="I956" s="316"/>
      <c r="J956" s="316">
        <f t="shared" si="211"/>
        <v>-0.2413367454054301</v>
      </c>
      <c r="K956" s="316">
        <f t="shared" si="212"/>
        <v>0.40464706683356411</v>
      </c>
      <c r="L956" s="121"/>
      <c r="M956" s="325">
        <f t="shared" si="213"/>
        <v>28.781159426824139</v>
      </c>
      <c r="N956" s="283">
        <f t="shared" si="214"/>
        <v>23.127619347709242</v>
      </c>
      <c r="O956" s="378"/>
      <c r="P956" s="532">
        <f t="shared" si="215"/>
        <v>2.6866284237307525E-2</v>
      </c>
      <c r="Q956" s="520">
        <f t="shared" si="216"/>
        <v>-2.686628423730042E-2</v>
      </c>
      <c r="R956" s="313"/>
      <c r="S956" s="256">
        <f t="shared" si="217"/>
        <v>28.781159426824139</v>
      </c>
      <c r="T956" s="256">
        <f t="shared" si="218"/>
        <v>23.127619347709242</v>
      </c>
      <c r="U956" s="364">
        <f t="shared" si="205"/>
        <v>92.499999994734495</v>
      </c>
    </row>
    <row r="957" spans="1:21" ht="11.25" x14ac:dyDescent="0.2">
      <c r="A957" s="234"/>
      <c r="B957" s="417">
        <v>92.599999994728805</v>
      </c>
      <c r="C957" s="130"/>
      <c r="D957" s="328">
        <f t="shared" si="206"/>
        <v>65.478087934147013</v>
      </c>
      <c r="E957" s="328">
        <f t="shared" si="207"/>
        <v>0.42873799995118878</v>
      </c>
      <c r="F957" s="376">
        <f t="shared" si="208"/>
        <v>0.41299803179722194</v>
      </c>
      <c r="G957" s="316">
        <f t="shared" si="209"/>
        <v>0.66019597212085201</v>
      </c>
      <c r="H957" s="316">
        <f t="shared" si="210"/>
        <v>0.33980402787914799</v>
      </c>
      <c r="I957" s="316"/>
      <c r="J957" s="316">
        <f t="shared" si="211"/>
        <v>-0.24178284754424817</v>
      </c>
      <c r="K957" s="316">
        <f t="shared" si="212"/>
        <v>0.40447421516355075</v>
      </c>
      <c r="L957" s="121"/>
      <c r="M957" s="325">
        <f t="shared" si="213"/>
        <v>28.808025711061447</v>
      </c>
      <c r="N957" s="283">
        <f t="shared" si="214"/>
        <v>23.154485631946542</v>
      </c>
      <c r="O957" s="378"/>
      <c r="P957" s="532">
        <f t="shared" si="215"/>
        <v>2.6863387249740356E-2</v>
      </c>
      <c r="Q957" s="520">
        <f t="shared" si="216"/>
        <v>-2.6863387249747461E-2</v>
      </c>
      <c r="R957" s="313"/>
      <c r="S957" s="256">
        <f t="shared" si="217"/>
        <v>28.808025711061447</v>
      </c>
      <c r="T957" s="256">
        <f t="shared" si="218"/>
        <v>23.154485631946542</v>
      </c>
      <c r="U957" s="364">
        <f t="shared" si="205"/>
        <v>92.599999994728805</v>
      </c>
    </row>
    <row r="958" spans="1:21" ht="11.25" x14ac:dyDescent="0.2">
      <c r="A958" s="234"/>
      <c r="B958" s="417">
        <v>92.6999999947231</v>
      </c>
      <c r="C958" s="130"/>
      <c r="D958" s="328">
        <f t="shared" si="206"/>
        <v>65.548798612261635</v>
      </c>
      <c r="E958" s="328">
        <f t="shared" si="207"/>
        <v>0.42966449995108319</v>
      </c>
      <c r="F958" s="376">
        <f t="shared" si="208"/>
        <v>0.4132592361132249</v>
      </c>
      <c r="G958" s="316">
        <f t="shared" si="209"/>
        <v>0.66029165379154975</v>
      </c>
      <c r="H958" s="316">
        <f t="shared" si="210"/>
        <v>0.33970834620845025</v>
      </c>
      <c r="I958" s="316"/>
      <c r="J958" s="316">
        <f t="shared" si="211"/>
        <v>-0.24222875000939148</v>
      </c>
      <c r="K958" s="316">
        <f t="shared" si="212"/>
        <v>0.40430145949153745</v>
      </c>
      <c r="L958" s="121"/>
      <c r="M958" s="325">
        <f t="shared" si="213"/>
        <v>28.834889098311187</v>
      </c>
      <c r="N958" s="283">
        <f t="shared" si="214"/>
        <v>23.18134901919629</v>
      </c>
      <c r="O958" s="378"/>
      <c r="P958" s="532">
        <f t="shared" si="215"/>
        <v>2.6860486529791672E-2</v>
      </c>
      <c r="Q958" s="520">
        <f t="shared" si="216"/>
        <v>-2.6860486529784566E-2</v>
      </c>
      <c r="R958" s="313"/>
      <c r="S958" s="256">
        <f t="shared" si="217"/>
        <v>28.834889098311187</v>
      </c>
      <c r="T958" s="256">
        <f t="shared" si="218"/>
        <v>23.18134901919629</v>
      </c>
      <c r="U958" s="364">
        <f t="shared" si="205"/>
        <v>92.6999999947231</v>
      </c>
    </row>
    <row r="959" spans="1:21" ht="11.25" x14ac:dyDescent="0.2">
      <c r="A959" s="234"/>
      <c r="B959" s="417">
        <v>92.799999994717496</v>
      </c>
      <c r="C959" s="130"/>
      <c r="D959" s="328">
        <f t="shared" si="206"/>
        <v>65.619509290376314</v>
      </c>
      <c r="E959" s="328">
        <f t="shared" si="207"/>
        <v>0.43059199995097835</v>
      </c>
      <c r="F959" s="376">
        <f t="shared" si="208"/>
        <v>0.41352063945740619</v>
      </c>
      <c r="G959" s="316">
        <f t="shared" si="209"/>
        <v>0.66038739802857849</v>
      </c>
      <c r="H959" s="316">
        <f t="shared" si="210"/>
        <v>0.33961260197142151</v>
      </c>
      <c r="I959" s="316"/>
      <c r="J959" s="316">
        <f t="shared" si="211"/>
        <v>-0.24267445344635691</v>
      </c>
      <c r="K959" s="316">
        <f t="shared" si="212"/>
        <v>0.40412879957477382</v>
      </c>
      <c r="L959" s="121"/>
      <c r="M959" s="325">
        <f t="shared" si="213"/>
        <v>28.861749584840979</v>
      </c>
      <c r="N959" s="283">
        <f t="shared" si="214"/>
        <v>23.208209505726074</v>
      </c>
      <c r="O959" s="378"/>
      <c r="P959" s="532">
        <f t="shared" si="215"/>
        <v>2.6857582081618148E-2</v>
      </c>
      <c r="Q959" s="520">
        <f t="shared" si="216"/>
        <v>-2.6857582081618148E-2</v>
      </c>
      <c r="R959" s="313"/>
      <c r="S959" s="256">
        <f t="shared" si="217"/>
        <v>28.861749584840979</v>
      </c>
      <c r="T959" s="256">
        <f t="shared" si="218"/>
        <v>23.208209505726074</v>
      </c>
      <c r="U959" s="364">
        <f t="shared" si="205"/>
        <v>92.799999994717496</v>
      </c>
    </row>
    <row r="960" spans="1:21" ht="11.25" x14ac:dyDescent="0.2">
      <c r="A960" s="234"/>
      <c r="B960" s="417">
        <v>92.899999994711806</v>
      </c>
      <c r="C960" s="130"/>
      <c r="D960" s="328">
        <f t="shared" si="206"/>
        <v>65.69021996849095</v>
      </c>
      <c r="E960" s="328">
        <f t="shared" si="207"/>
        <v>0.43152049995087266</v>
      </c>
      <c r="F960" s="376">
        <f t="shared" si="208"/>
        <v>0.41378224118704765</v>
      </c>
      <c r="G960" s="316">
        <f t="shared" si="209"/>
        <v>0.66048320456751131</v>
      </c>
      <c r="H960" s="316">
        <f t="shared" si="210"/>
        <v>0.33951679543248869</v>
      </c>
      <c r="I960" s="316"/>
      <c r="J960" s="316">
        <f t="shared" si="211"/>
        <v>-0.24311995849786183</v>
      </c>
      <c r="K960" s="316">
        <f t="shared" si="212"/>
        <v>0.40395623517160756</v>
      </c>
      <c r="L960" s="121"/>
      <c r="M960" s="325">
        <f t="shared" si="213"/>
        <v>28.888607166922597</v>
      </c>
      <c r="N960" s="283">
        <f t="shared" si="214"/>
        <v>23.235067087807693</v>
      </c>
      <c r="O960" s="378"/>
      <c r="P960" s="532">
        <f t="shared" si="215"/>
        <v>2.6854673909518567E-2</v>
      </c>
      <c r="Q960" s="520">
        <f t="shared" si="216"/>
        <v>-2.6854673909525673E-2</v>
      </c>
      <c r="R960" s="313"/>
      <c r="S960" s="256">
        <f t="shared" si="217"/>
        <v>28.888607166922597</v>
      </c>
      <c r="T960" s="256">
        <f t="shared" si="218"/>
        <v>23.235067087807693</v>
      </c>
      <c r="U960" s="364">
        <f t="shared" si="205"/>
        <v>92.899999994711806</v>
      </c>
    </row>
    <row r="961" spans="1:21" ht="11.25" x14ac:dyDescent="0.2">
      <c r="A961" s="234"/>
      <c r="B961" s="417">
        <v>92.999999994706002</v>
      </c>
      <c r="C961" s="130"/>
      <c r="D961" s="328">
        <f t="shared" si="206"/>
        <v>65.760930646605502</v>
      </c>
      <c r="E961" s="328">
        <f t="shared" si="207"/>
        <v>0.43244999995076588</v>
      </c>
      <c r="F961" s="376">
        <f t="shared" si="208"/>
        <v>0.41404404066219624</v>
      </c>
      <c r="G961" s="316">
        <f t="shared" si="209"/>
        <v>0.66057907314499498</v>
      </c>
      <c r="H961" s="316">
        <f t="shared" si="210"/>
        <v>0.33942092685500502</v>
      </c>
      <c r="I961" s="316"/>
      <c r="J961" s="316">
        <f t="shared" si="211"/>
        <v>-0.24356526580385873</v>
      </c>
      <c r="K961" s="316">
        <f t="shared" si="212"/>
        <v>0.40378376604147892</v>
      </c>
      <c r="L961" s="121"/>
      <c r="M961" s="325">
        <f t="shared" si="213"/>
        <v>28.915461840832116</v>
      </c>
      <c r="N961" s="283">
        <f t="shared" si="214"/>
        <v>23.261921761717218</v>
      </c>
      <c r="O961" s="378"/>
      <c r="P961" s="532">
        <f t="shared" si="215"/>
        <v>2.6851762017741976E-2</v>
      </c>
      <c r="Q961" s="520">
        <f t="shared" si="216"/>
        <v>-2.6851762017741976E-2</v>
      </c>
      <c r="R961" s="313"/>
      <c r="S961" s="256">
        <f t="shared" si="217"/>
        <v>28.915461840832116</v>
      </c>
      <c r="T961" s="256">
        <f t="shared" si="218"/>
        <v>23.261921761717218</v>
      </c>
      <c r="U961" s="364">
        <f t="shared" si="205"/>
        <v>92.999999994706002</v>
      </c>
    </row>
    <row r="962" spans="1:21" ht="11.25" x14ac:dyDescent="0.2">
      <c r="A962" s="234"/>
      <c r="B962" s="417">
        <v>93.099999994700397</v>
      </c>
      <c r="C962" s="130"/>
      <c r="D962" s="328">
        <f t="shared" si="206"/>
        <v>65.831641324720195</v>
      </c>
      <c r="E962" s="328">
        <f t="shared" si="207"/>
        <v>0.43338049995066075</v>
      </c>
      <c r="F962" s="376">
        <f t="shared" si="208"/>
        <v>0.41430603724564907</v>
      </c>
      <c r="G962" s="316">
        <f t="shared" si="209"/>
        <v>0.66067500349874431</v>
      </c>
      <c r="H962" s="316">
        <f t="shared" si="210"/>
        <v>0.33932499650125569</v>
      </c>
      <c r="I962" s="316"/>
      <c r="J962" s="316">
        <f t="shared" si="211"/>
        <v>-0.24401037600155284</v>
      </c>
      <c r="K962" s="316">
        <f t="shared" si="212"/>
        <v>0.40361139194491386</v>
      </c>
      <c r="L962" s="121"/>
      <c r="M962" s="325">
        <f t="shared" si="213"/>
        <v>28.942313602849858</v>
      </c>
      <c r="N962" s="283">
        <f t="shared" si="214"/>
        <v>23.28877352373496</v>
      </c>
      <c r="O962" s="378"/>
      <c r="P962" s="532">
        <f t="shared" si="215"/>
        <v>2.6848846410295835E-2</v>
      </c>
      <c r="Q962" s="520">
        <f t="shared" si="216"/>
        <v>-2.6848846410288729E-2</v>
      </c>
      <c r="R962" s="313"/>
      <c r="S962" s="256">
        <f t="shared" si="217"/>
        <v>28.942313602849858</v>
      </c>
      <c r="T962" s="256">
        <f t="shared" si="218"/>
        <v>23.28877352373496</v>
      </c>
      <c r="U962" s="364">
        <f t="shared" si="205"/>
        <v>93.099999994700397</v>
      </c>
    </row>
    <row r="963" spans="1:21" ht="11.25" x14ac:dyDescent="0.2">
      <c r="A963" s="234"/>
      <c r="B963" s="417">
        <v>93.199999994694707</v>
      </c>
      <c r="C963" s="130"/>
      <c r="D963" s="328">
        <f t="shared" si="206"/>
        <v>65.902352002834832</v>
      </c>
      <c r="E963" s="328">
        <f t="shared" si="207"/>
        <v>0.43431199995055464</v>
      </c>
      <c r="F963" s="376">
        <f t="shared" si="208"/>
        <v>0.41456823030293671</v>
      </c>
      <c r="G963" s="316">
        <f t="shared" si="209"/>
        <v>0.66077099536753525</v>
      </c>
      <c r="H963" s="316">
        <f t="shared" si="210"/>
        <v>0.33922900463246475</v>
      </c>
      <c r="I963" s="316"/>
      <c r="J963" s="316">
        <f t="shared" si="211"/>
        <v>-0.24445528972541158</v>
      </c>
      <c r="K963" s="316">
        <f t="shared" si="212"/>
        <v>0.40343911264352</v>
      </c>
      <c r="L963" s="121"/>
      <c r="M963" s="325">
        <f t="shared" si="213"/>
        <v>28.969162449260153</v>
      </c>
      <c r="N963" s="283">
        <f t="shared" si="214"/>
        <v>23.315622370145249</v>
      </c>
      <c r="O963" s="378"/>
      <c r="P963" s="532">
        <f t="shared" si="215"/>
        <v>2.6845927091507349E-2</v>
      </c>
      <c r="Q963" s="520">
        <f t="shared" si="216"/>
        <v>-2.6845927091514454E-2</v>
      </c>
      <c r="R963" s="313"/>
      <c r="S963" s="256">
        <f t="shared" si="217"/>
        <v>28.969162449260153</v>
      </c>
      <c r="T963" s="256">
        <f t="shared" si="218"/>
        <v>23.315622370145249</v>
      </c>
      <c r="U963" s="364">
        <f t="shared" si="205"/>
        <v>93.199999994694707</v>
      </c>
    </row>
    <row r="964" spans="1:21" ht="11.25" x14ac:dyDescent="0.2">
      <c r="A964" s="234"/>
      <c r="B964" s="417">
        <v>93.299999994689003</v>
      </c>
      <c r="C964" s="130"/>
      <c r="D964" s="328">
        <f t="shared" si="206"/>
        <v>65.97306268094944</v>
      </c>
      <c r="E964" s="328">
        <f t="shared" si="207"/>
        <v>0.43524449995044834</v>
      </c>
      <c r="F964" s="376">
        <f t="shared" si="208"/>
        <v>0.41483061920231079</v>
      </c>
      <c r="G964" s="316">
        <f t="shared" si="209"/>
        <v>0.66086704849120126</v>
      </c>
      <c r="H964" s="316">
        <f t="shared" si="210"/>
        <v>0.33913295150879874</v>
      </c>
      <c r="I964" s="316"/>
      <c r="J964" s="316">
        <f t="shared" si="211"/>
        <v>-0.24490000760718356</v>
      </c>
      <c r="K964" s="316">
        <f t="shared" si="212"/>
        <v>0.40326692789997937</v>
      </c>
      <c r="L964" s="121"/>
      <c r="M964" s="325">
        <f t="shared" si="213"/>
        <v>28.996008376351661</v>
      </c>
      <c r="N964" s="283">
        <f t="shared" si="214"/>
        <v>23.342468297236763</v>
      </c>
      <c r="O964" s="378"/>
      <c r="P964" s="532">
        <f t="shared" si="215"/>
        <v>2.6843004065504772E-2</v>
      </c>
      <c r="Q964" s="520">
        <f t="shared" si="216"/>
        <v>-2.6843004065497666E-2</v>
      </c>
      <c r="R964" s="313"/>
      <c r="S964" s="256">
        <f t="shared" si="217"/>
        <v>28.996008376351661</v>
      </c>
      <c r="T964" s="256">
        <f t="shared" si="218"/>
        <v>23.342468297236763</v>
      </c>
      <c r="U964" s="364">
        <f t="shared" si="205"/>
        <v>93.299999994689003</v>
      </c>
    </row>
    <row r="965" spans="1:21" ht="11.25" x14ac:dyDescent="0.2">
      <c r="A965" s="234"/>
      <c r="B965" s="417">
        <v>93.399999994683299</v>
      </c>
      <c r="C965" s="130"/>
      <c r="D965" s="328">
        <f t="shared" si="206"/>
        <v>66.043773359064062</v>
      </c>
      <c r="E965" s="328">
        <f t="shared" si="207"/>
        <v>0.43617799995034207</v>
      </c>
      <c r="F965" s="376">
        <f t="shared" si="208"/>
        <v>0.41509320331472815</v>
      </c>
      <c r="G965" s="316">
        <f t="shared" si="209"/>
        <v>0.66096316261062626</v>
      </c>
      <c r="H965" s="316">
        <f t="shared" si="210"/>
        <v>0.33903683738937374</v>
      </c>
      <c r="I965" s="316"/>
      <c r="J965" s="316">
        <f t="shared" si="211"/>
        <v>-0.24534453027591246</v>
      </c>
      <c r="K965" s="316">
        <f t="shared" si="212"/>
        <v>0.40309483747804287</v>
      </c>
      <c r="L965" s="121"/>
      <c r="M965" s="325">
        <f t="shared" si="213"/>
        <v>29.022851380417166</v>
      </c>
      <c r="N965" s="283">
        <f t="shared" si="214"/>
        <v>23.369311301302261</v>
      </c>
      <c r="O965" s="378"/>
      <c r="P965" s="532">
        <f t="shared" si="215"/>
        <v>2.6840077336402146E-2</v>
      </c>
      <c r="Q965" s="520">
        <f t="shared" si="216"/>
        <v>-2.6840077336402146E-2</v>
      </c>
      <c r="R965" s="313"/>
      <c r="S965" s="256">
        <f t="shared" si="217"/>
        <v>29.022851380417166</v>
      </c>
      <c r="T965" s="256">
        <f t="shared" si="218"/>
        <v>23.369311301302261</v>
      </c>
      <c r="U965" s="364">
        <f t="shared" si="205"/>
        <v>93.399999994683299</v>
      </c>
    </row>
    <row r="966" spans="1:21" ht="11.25" x14ac:dyDescent="0.2">
      <c r="A966" s="234"/>
      <c r="B966" s="417">
        <v>93.499999994677594</v>
      </c>
      <c r="C966" s="130"/>
      <c r="D966" s="328">
        <f t="shared" si="206"/>
        <v>66.114484037178684</v>
      </c>
      <c r="E966" s="328">
        <f t="shared" si="207"/>
        <v>0.43711249995023554</v>
      </c>
      <c r="F966" s="376">
        <f t="shared" si="208"/>
        <v>0.41535598201383661</v>
      </c>
      <c r="G966" s="316">
        <f t="shared" si="209"/>
        <v>0.66105933746773959</v>
      </c>
      <c r="H966" s="316">
        <f t="shared" si="210"/>
        <v>0.33894066253226041</v>
      </c>
      <c r="I966" s="316"/>
      <c r="J966" s="316">
        <f t="shared" si="211"/>
        <v>-0.24578885835795028</v>
      </c>
      <c r="K966" s="316">
        <f t="shared" si="212"/>
        <v>0.40292284114252508</v>
      </c>
      <c r="L966" s="121"/>
      <c r="M966" s="325">
        <f t="shared" si="213"/>
        <v>29.049691457753568</v>
      </c>
      <c r="N966" s="283">
        <f t="shared" si="214"/>
        <v>23.396151378638663</v>
      </c>
      <c r="O966" s="378"/>
      <c r="P966" s="532">
        <f t="shared" si="215"/>
        <v>2.6837146908341936E-2</v>
      </c>
      <c r="Q966" s="520">
        <f t="shared" si="216"/>
        <v>-2.683714690833483E-2</v>
      </c>
      <c r="R966" s="313"/>
      <c r="S966" s="256">
        <f t="shared" si="217"/>
        <v>29.049691457753568</v>
      </c>
      <c r="T966" s="256">
        <f t="shared" si="218"/>
        <v>23.396151378638663</v>
      </c>
      <c r="U966" s="364">
        <f t="shared" si="205"/>
        <v>93.499999994677594</v>
      </c>
    </row>
    <row r="967" spans="1:21" ht="11.25" x14ac:dyDescent="0.2">
      <c r="A967" s="234"/>
      <c r="B967" s="417">
        <v>93.599999994671904</v>
      </c>
      <c r="C967" s="130"/>
      <c r="D967" s="328">
        <f t="shared" si="206"/>
        <v>66.185194715293321</v>
      </c>
      <c r="E967" s="328">
        <f t="shared" si="207"/>
        <v>0.438047999950129</v>
      </c>
      <c r="F967" s="376">
        <f t="shared" si="208"/>
        <v>0.41561895467596105</v>
      </c>
      <c r="G967" s="316">
        <f t="shared" si="209"/>
        <v>0.66115557280551041</v>
      </c>
      <c r="H967" s="316">
        <f t="shared" si="210"/>
        <v>0.33884442719448959</v>
      </c>
      <c r="I967" s="316"/>
      <c r="J967" s="316">
        <f t="shared" si="211"/>
        <v>-0.24623299247697211</v>
      </c>
      <c r="K967" s="316">
        <f t="shared" si="212"/>
        <v>0.40275093865929817</v>
      </c>
      <c r="L967" s="121"/>
      <c r="M967" s="325">
        <f t="shared" si="213"/>
        <v>29.07652860466191</v>
      </c>
      <c r="N967" s="283">
        <f t="shared" si="214"/>
        <v>23.422988525546998</v>
      </c>
      <c r="O967" s="378"/>
      <c r="P967" s="532">
        <f t="shared" si="215"/>
        <v>2.6834212785431077E-2</v>
      </c>
      <c r="Q967" s="520">
        <f t="shared" si="216"/>
        <v>-2.6834212785445288E-2</v>
      </c>
      <c r="R967" s="313"/>
      <c r="S967" s="256">
        <f t="shared" si="217"/>
        <v>29.07652860466191</v>
      </c>
      <c r="T967" s="256">
        <f t="shared" si="218"/>
        <v>23.422988525546998</v>
      </c>
      <c r="U967" s="364">
        <f t="shared" si="205"/>
        <v>93.599999994671904</v>
      </c>
    </row>
    <row r="968" spans="1:21" ht="11.25" x14ac:dyDescent="0.2">
      <c r="A968" s="234"/>
      <c r="B968" s="417">
        <v>93.6999999946662</v>
      </c>
      <c r="C968" s="130"/>
      <c r="D968" s="328">
        <f t="shared" si="206"/>
        <v>66.255905393407943</v>
      </c>
      <c r="E968" s="328">
        <f t="shared" si="207"/>
        <v>0.43898449995002237</v>
      </c>
      <c r="F968" s="376">
        <f t="shared" si="208"/>
        <v>0.41588212068008867</v>
      </c>
      <c r="G968" s="316">
        <f t="shared" si="209"/>
        <v>0.66125186836794247</v>
      </c>
      <c r="H968" s="316">
        <f t="shared" si="210"/>
        <v>0.33874813163205753</v>
      </c>
      <c r="I968" s="316"/>
      <c r="J968" s="316">
        <f t="shared" si="211"/>
        <v>-0.24667693325399076</v>
      </c>
      <c r="K968" s="316">
        <f t="shared" si="212"/>
        <v>0.40257912979528659</v>
      </c>
      <c r="L968" s="121"/>
      <c r="M968" s="325">
        <f t="shared" si="213"/>
        <v>29.103362817447341</v>
      </c>
      <c r="N968" s="283">
        <f t="shared" si="214"/>
        <v>23.449822738332443</v>
      </c>
      <c r="O968" s="378"/>
      <c r="P968" s="532">
        <f t="shared" si="215"/>
        <v>2.683127497179072E-2</v>
      </c>
      <c r="Q968" s="520">
        <f t="shared" si="216"/>
        <v>-2.6831274971783614E-2</v>
      </c>
      <c r="R968" s="313"/>
      <c r="S968" s="256">
        <f t="shared" si="217"/>
        <v>29.103362817447341</v>
      </c>
      <c r="T968" s="256">
        <f t="shared" si="218"/>
        <v>23.449822738332443</v>
      </c>
      <c r="U968" s="364">
        <f t="shared" si="205"/>
        <v>93.6999999946662</v>
      </c>
    </row>
    <row r="969" spans="1:21" ht="11.25" x14ac:dyDescent="0.2">
      <c r="A969" s="234"/>
      <c r="B969" s="417">
        <v>93.799999994660496</v>
      </c>
      <c r="C969" s="130"/>
      <c r="D969" s="328">
        <f t="shared" si="206"/>
        <v>66.326616071522565</v>
      </c>
      <c r="E969" s="328">
        <f t="shared" si="207"/>
        <v>0.43992199994991549</v>
      </c>
      <c r="F969" s="376">
        <f t="shared" si="208"/>
        <v>0.41614547940785462</v>
      </c>
      <c r="G969" s="316">
        <f t="shared" si="209"/>
        <v>0.66134822390006831</v>
      </c>
      <c r="H969" s="316">
        <f t="shared" si="210"/>
        <v>0.33865177609993169</v>
      </c>
      <c r="I969" s="316"/>
      <c r="J969" s="316">
        <f t="shared" si="211"/>
        <v>-0.24712068130737108</v>
      </c>
      <c r="K969" s="316">
        <f t="shared" si="212"/>
        <v>0.40240741431846105</v>
      </c>
      <c r="L969" s="121"/>
      <c r="M969" s="325">
        <f t="shared" si="213"/>
        <v>29.130194092419131</v>
      </c>
      <c r="N969" s="283">
        <f t="shared" si="214"/>
        <v>23.476654013304227</v>
      </c>
      <c r="O969" s="378"/>
      <c r="P969" s="532">
        <f t="shared" si="215"/>
        <v>2.682833347146385E-2</v>
      </c>
      <c r="Q969" s="520">
        <f t="shared" si="216"/>
        <v>-2.6828333471456745E-2</v>
      </c>
      <c r="R969" s="313"/>
      <c r="S969" s="256">
        <f t="shared" si="217"/>
        <v>29.130194092419131</v>
      </c>
      <c r="T969" s="256">
        <f t="shared" si="218"/>
        <v>23.476654013304227</v>
      </c>
      <c r="U969" s="364">
        <f t="shared" si="205"/>
        <v>93.799999994660496</v>
      </c>
    </row>
    <row r="970" spans="1:21" ht="11.25" x14ac:dyDescent="0.2">
      <c r="A970" s="234"/>
      <c r="B970" s="417">
        <v>93.899999994654806</v>
      </c>
      <c r="C970" s="130"/>
      <c r="D970" s="328">
        <f t="shared" si="206"/>
        <v>66.397326749637188</v>
      </c>
      <c r="E970" s="328">
        <f t="shared" si="207"/>
        <v>0.44086049994980858</v>
      </c>
      <c r="F970" s="376">
        <f t="shared" si="208"/>
        <v>0.41640903024352877</v>
      </c>
      <c r="G970" s="316">
        <f t="shared" si="209"/>
        <v>0.66144463914794405</v>
      </c>
      <c r="H970" s="316">
        <f t="shared" si="210"/>
        <v>0.33855536085205595</v>
      </c>
      <c r="I970" s="316"/>
      <c r="J970" s="316">
        <f t="shared" si="211"/>
        <v>-0.2475642372528431</v>
      </c>
      <c r="K970" s="316">
        <f t="shared" si="212"/>
        <v>0.40223579199783338</v>
      </c>
      <c r="L970" s="121"/>
      <c r="M970" s="325">
        <f t="shared" si="213"/>
        <v>29.157022425890595</v>
      </c>
      <c r="N970" s="283">
        <f t="shared" si="214"/>
        <v>23.503482346775684</v>
      </c>
      <c r="O970" s="378"/>
      <c r="P970" s="532">
        <f t="shared" si="215"/>
        <v>2.6825388288578722E-2</v>
      </c>
      <c r="Q970" s="520">
        <f t="shared" si="216"/>
        <v>-2.6825388288585827E-2</v>
      </c>
      <c r="R970" s="313"/>
      <c r="S970" s="256">
        <f t="shared" si="217"/>
        <v>29.157022425890595</v>
      </c>
      <c r="T970" s="256">
        <f t="shared" si="218"/>
        <v>23.503482346775684</v>
      </c>
      <c r="U970" s="364">
        <f t="shared" si="205"/>
        <v>93.899999994654806</v>
      </c>
    </row>
    <row r="971" spans="1:21" ht="11.25" x14ac:dyDescent="0.2">
      <c r="A971" s="234"/>
      <c r="B971" s="417">
        <v>93.999999994649102</v>
      </c>
      <c r="C971" s="130"/>
      <c r="D971" s="328">
        <f t="shared" si="206"/>
        <v>66.46803742775181</v>
      </c>
      <c r="E971" s="328">
        <f t="shared" si="207"/>
        <v>0.44179999994970154</v>
      </c>
      <c r="F971" s="376">
        <f t="shared" si="208"/>
        <v>0.41667277257400037</v>
      </c>
      <c r="G971" s="316">
        <f t="shared" si="209"/>
        <v>0.661541113858644</v>
      </c>
      <c r="H971" s="316">
        <f t="shared" si="210"/>
        <v>0.338458886141356</v>
      </c>
      <c r="I971" s="316"/>
      <c r="J971" s="316">
        <f t="shared" si="211"/>
        <v>-0.24800760170351777</v>
      </c>
      <c r="K971" s="316">
        <f t="shared" si="212"/>
        <v>0.40206426260345046</v>
      </c>
      <c r="L971" s="121"/>
      <c r="M971" s="325">
        <f t="shared" si="213"/>
        <v>29.183847814179174</v>
      </c>
      <c r="N971" s="283">
        <f t="shared" si="214"/>
        <v>23.53030773506427</v>
      </c>
      <c r="O971" s="378"/>
      <c r="P971" s="532">
        <f t="shared" si="215"/>
        <v>2.6822439427100164E-2</v>
      </c>
      <c r="Q971" s="520">
        <f t="shared" si="216"/>
        <v>-2.6822439427093059E-2</v>
      </c>
      <c r="R971" s="313"/>
      <c r="S971" s="256">
        <f t="shared" si="217"/>
        <v>29.183847814179174</v>
      </c>
      <c r="T971" s="256">
        <f t="shared" si="218"/>
        <v>23.53030773506427</v>
      </c>
      <c r="U971" s="364">
        <f t="shared" si="205"/>
        <v>93.999999994649102</v>
      </c>
    </row>
    <row r="972" spans="1:21" ht="11.25" x14ac:dyDescent="0.2">
      <c r="A972" s="234"/>
      <c r="B972" s="417">
        <v>94.099999994643397</v>
      </c>
      <c r="C972" s="130"/>
      <c r="D972" s="328">
        <f t="shared" si="206"/>
        <v>66.538748105866432</v>
      </c>
      <c r="E972" s="328">
        <f t="shared" si="207"/>
        <v>0.44274049994959441</v>
      </c>
      <c r="F972" s="376">
        <f t="shared" si="208"/>
        <v>0.41693670578876574</v>
      </c>
      <c r="G972" s="316">
        <f t="shared" si="209"/>
        <v>0.66163764778025524</v>
      </c>
      <c r="H972" s="316">
        <f t="shared" si="210"/>
        <v>0.33836235221974476</v>
      </c>
      <c r="I972" s="316"/>
      <c r="J972" s="316">
        <f t="shared" si="211"/>
        <v>-0.24845077526989856</v>
      </c>
      <c r="K972" s="316">
        <f t="shared" si="212"/>
        <v>0.40189282590638953</v>
      </c>
      <c r="L972" s="121"/>
      <c r="M972" s="325">
        <f t="shared" si="213"/>
        <v>29.210670253606274</v>
      </c>
      <c r="N972" s="283">
        <f t="shared" si="214"/>
        <v>23.557130174491363</v>
      </c>
      <c r="O972" s="378"/>
      <c r="P972" s="532">
        <f t="shared" si="215"/>
        <v>2.6819486891170641E-2</v>
      </c>
      <c r="Q972" s="520">
        <f t="shared" si="216"/>
        <v>-2.6819486891184852E-2</v>
      </c>
      <c r="R972" s="313"/>
      <c r="S972" s="256">
        <f t="shared" si="217"/>
        <v>29.210670253606274</v>
      </c>
      <c r="T972" s="256">
        <f t="shared" si="218"/>
        <v>23.557130174491363</v>
      </c>
      <c r="U972" s="364">
        <f t="shared" si="205"/>
        <v>94.099999994643397</v>
      </c>
    </row>
    <row r="973" spans="1:21" ht="11.25" x14ac:dyDescent="0.2">
      <c r="A973" s="234"/>
      <c r="B973" s="417">
        <v>94.199999994637693</v>
      </c>
      <c r="C973" s="130"/>
      <c r="D973" s="328">
        <f t="shared" si="206"/>
        <v>66.609458783981054</v>
      </c>
      <c r="E973" s="328">
        <f t="shared" si="207"/>
        <v>0.44368199994948709</v>
      </c>
      <c r="F973" s="376">
        <f t="shared" si="208"/>
        <v>0.41720082927991264</v>
      </c>
      <c r="G973" s="316">
        <f t="shared" si="209"/>
        <v>0.66173424066187236</v>
      </c>
      <c r="H973" s="316">
        <f t="shared" si="210"/>
        <v>0.33826575933812764</v>
      </c>
      <c r="I973" s="316"/>
      <c r="J973" s="316">
        <f t="shared" si="211"/>
        <v>-0.24889375855989793</v>
      </c>
      <c r="K973" s="316">
        <f t="shared" si="212"/>
        <v>0.40172148167875171</v>
      </c>
      <c r="L973" s="121"/>
      <c r="M973" s="325">
        <f t="shared" si="213"/>
        <v>29.237489740497445</v>
      </c>
      <c r="N973" s="283">
        <f t="shared" si="214"/>
        <v>23.583949661382547</v>
      </c>
      <c r="O973" s="378"/>
      <c r="P973" s="532">
        <f t="shared" si="215"/>
        <v>2.6816530684762085E-2</v>
      </c>
      <c r="Q973" s="520">
        <f t="shared" si="216"/>
        <v>-2.681653068475498E-2</v>
      </c>
      <c r="R973" s="313"/>
      <c r="S973" s="256">
        <f t="shared" si="217"/>
        <v>29.237489740497445</v>
      </c>
      <c r="T973" s="256">
        <f t="shared" si="218"/>
        <v>23.583949661382547</v>
      </c>
      <c r="U973" s="364">
        <f t="shared" si="205"/>
        <v>94.199999994637693</v>
      </c>
    </row>
    <row r="974" spans="1:21" ht="11.25" x14ac:dyDescent="0.2">
      <c r="A974" s="234"/>
      <c r="B974" s="417">
        <v>94.299999994632003</v>
      </c>
      <c r="C974" s="130"/>
      <c r="D974" s="328">
        <f t="shared" si="206"/>
        <v>66.680169462095691</v>
      </c>
      <c r="E974" s="328">
        <f t="shared" si="207"/>
        <v>0.44462449994937975</v>
      </c>
      <c r="F974" s="376">
        <f t="shared" si="208"/>
        <v>0.41746514244210814</v>
      </c>
      <c r="G974" s="316">
        <f t="shared" si="209"/>
        <v>0.66183089225359248</v>
      </c>
      <c r="H974" s="316">
        <f t="shared" si="210"/>
        <v>0.33816910774640752</v>
      </c>
      <c r="I974" s="316"/>
      <c r="J974" s="316">
        <f t="shared" si="211"/>
        <v>-0.24933655217884881</v>
      </c>
      <c r="K974" s="316">
        <f t="shared" si="212"/>
        <v>0.4015502296936575</v>
      </c>
      <c r="L974" s="121"/>
      <c r="M974" s="325">
        <f t="shared" si="213"/>
        <v>29.264306271182207</v>
      </c>
      <c r="N974" s="283">
        <f t="shared" si="214"/>
        <v>23.610766192067302</v>
      </c>
      <c r="O974" s="378"/>
      <c r="P974" s="532">
        <f t="shared" si="215"/>
        <v>2.6813570811867748E-2</v>
      </c>
      <c r="Q974" s="520">
        <f t="shared" si="216"/>
        <v>-2.6813570811867748E-2</v>
      </c>
      <c r="R974" s="313"/>
      <c r="S974" s="256">
        <f t="shared" si="217"/>
        <v>29.264306271182207</v>
      </c>
      <c r="T974" s="256">
        <f t="shared" si="218"/>
        <v>23.610766192067302</v>
      </c>
      <c r="U974" s="364">
        <f t="shared" si="205"/>
        <v>94.299999994632003</v>
      </c>
    </row>
    <row r="975" spans="1:21" ht="11.25" x14ac:dyDescent="0.2">
      <c r="A975" s="234"/>
      <c r="B975" s="417">
        <v>94.399999994626299</v>
      </c>
      <c r="C975" s="130"/>
      <c r="D975" s="328">
        <f t="shared" si="206"/>
        <v>66.750880140210313</v>
      </c>
      <c r="E975" s="328">
        <f t="shared" si="207"/>
        <v>0.44556799994927221</v>
      </c>
      <c r="F975" s="376">
        <f t="shared" si="208"/>
        <v>0.41772964467258428</v>
      </c>
      <c r="G975" s="316">
        <f t="shared" si="209"/>
        <v>0.66192760230650949</v>
      </c>
      <c r="H975" s="316">
        <f t="shared" si="210"/>
        <v>0.33807239769349051</v>
      </c>
      <c r="I975" s="316"/>
      <c r="J975" s="316">
        <f t="shared" si="211"/>
        <v>-0.24977915672951884</v>
      </c>
      <c r="K975" s="316">
        <f t="shared" si="212"/>
        <v>0.40137906972524112</v>
      </c>
      <c r="L975" s="121"/>
      <c r="M975" s="325">
        <f t="shared" si="213"/>
        <v>29.291119841994075</v>
      </c>
      <c r="N975" s="283">
        <f t="shared" si="214"/>
        <v>23.63757976287917</v>
      </c>
      <c r="O975" s="378"/>
      <c r="P975" s="532">
        <f t="shared" si="215"/>
        <v>2.6810607276509302E-2</v>
      </c>
      <c r="Q975" s="520">
        <f t="shared" si="216"/>
        <v>-2.6810607276502196E-2</v>
      </c>
      <c r="R975" s="313"/>
      <c r="S975" s="256">
        <f t="shared" si="217"/>
        <v>29.291119841994075</v>
      </c>
      <c r="T975" s="256">
        <f t="shared" si="218"/>
        <v>23.63757976287917</v>
      </c>
      <c r="U975" s="364">
        <f t="shared" si="205"/>
        <v>94.399999994626299</v>
      </c>
    </row>
    <row r="976" spans="1:21" ht="11.25" x14ac:dyDescent="0.2">
      <c r="A976" s="234"/>
      <c r="B976" s="417">
        <v>94.499999994620595</v>
      </c>
      <c r="C976" s="130"/>
      <c r="D976" s="328">
        <f t="shared" si="206"/>
        <v>66.821590818324935</v>
      </c>
      <c r="E976" s="328">
        <f t="shared" si="207"/>
        <v>0.44651249994916464</v>
      </c>
      <c r="F976" s="376">
        <f t="shared" si="208"/>
        <v>0.41799433537112402</v>
      </c>
      <c r="G976" s="316">
        <f t="shared" si="209"/>
        <v>0.66202437057270902</v>
      </c>
      <c r="H976" s="316">
        <f t="shared" si="210"/>
        <v>0.33797562942729098</v>
      </c>
      <c r="I976" s="316"/>
      <c r="J976" s="316">
        <f t="shared" si="211"/>
        <v>-0.25022157281212537</v>
      </c>
      <c r="K976" s="316">
        <f t="shared" si="212"/>
        <v>0.4012080015486445</v>
      </c>
      <c r="L976" s="121"/>
      <c r="M976" s="325">
        <f t="shared" si="213"/>
        <v>29.317930449270584</v>
      </c>
      <c r="N976" s="283">
        <f t="shared" si="214"/>
        <v>23.664390370155672</v>
      </c>
      <c r="O976" s="378"/>
      <c r="P976" s="532">
        <f t="shared" si="215"/>
        <v>2.6807640082694206E-2</v>
      </c>
      <c r="Q976" s="520">
        <f t="shared" si="216"/>
        <v>-2.6807640082694206E-2</v>
      </c>
      <c r="R976" s="313"/>
      <c r="S976" s="256">
        <f t="shared" si="217"/>
        <v>29.317930449270584</v>
      </c>
      <c r="T976" s="256">
        <f t="shared" si="218"/>
        <v>23.664390370155672</v>
      </c>
      <c r="U976" s="364">
        <f t="shared" si="205"/>
        <v>94.499999994620595</v>
      </c>
    </row>
    <row r="977" spans="1:21" ht="11.25" x14ac:dyDescent="0.2">
      <c r="A977" s="234"/>
      <c r="B977" s="417">
        <v>94.599999994614905</v>
      </c>
      <c r="C977" s="130"/>
      <c r="D977" s="328">
        <f t="shared" si="206"/>
        <v>66.892301496439558</v>
      </c>
      <c r="E977" s="328">
        <f t="shared" si="207"/>
        <v>0.44745799994905699</v>
      </c>
      <c r="F977" s="376">
        <f t="shared" si="208"/>
        <v>0.41825921394004872</v>
      </c>
      <c r="G977" s="316">
        <f t="shared" si="209"/>
        <v>0.66212119680526371</v>
      </c>
      <c r="H977" s="316">
        <f t="shared" si="210"/>
        <v>0.33787880319473629</v>
      </c>
      <c r="I977" s="316"/>
      <c r="J977" s="316">
        <f t="shared" si="211"/>
        <v>-0.25066380102434682</v>
      </c>
      <c r="K977" s="316">
        <f t="shared" si="212"/>
        <v>0.40103702494001298</v>
      </c>
      <c r="L977" s="121"/>
      <c r="M977" s="325">
        <f t="shared" si="213"/>
        <v>29.344738089353278</v>
      </c>
      <c r="N977" s="283">
        <f t="shared" si="214"/>
        <v>23.691198010238367</v>
      </c>
      <c r="O977" s="378"/>
      <c r="P977" s="532">
        <f t="shared" si="215"/>
        <v>2.6804669234337553E-2</v>
      </c>
      <c r="Q977" s="520">
        <f t="shared" si="216"/>
        <v>-2.6804669234337553E-2</v>
      </c>
      <c r="R977" s="313"/>
      <c r="S977" s="256">
        <f t="shared" si="217"/>
        <v>29.344738089353278</v>
      </c>
      <c r="T977" s="256">
        <f t="shared" si="218"/>
        <v>23.691198010238367</v>
      </c>
      <c r="U977" s="364">
        <f t="shared" si="205"/>
        <v>94.599999994614905</v>
      </c>
    </row>
    <row r="978" spans="1:21" ht="11.25" x14ac:dyDescent="0.2">
      <c r="A978" s="234"/>
      <c r="B978" s="417">
        <v>94.6999999946092</v>
      </c>
      <c r="C978" s="130"/>
      <c r="D978" s="328">
        <f t="shared" si="206"/>
        <v>66.96301217455418</v>
      </c>
      <c r="E978" s="328">
        <f t="shared" si="207"/>
        <v>0.4484044999489491</v>
      </c>
      <c r="F978" s="376">
        <f t="shared" si="208"/>
        <v>0.41852427978420376</v>
      </c>
      <c r="G978" s="316">
        <f t="shared" si="209"/>
        <v>0.66221808075822719</v>
      </c>
      <c r="H978" s="316">
        <f t="shared" si="210"/>
        <v>0.33778191924177281</v>
      </c>
      <c r="I978" s="316"/>
      <c r="J978" s="316">
        <f t="shared" si="211"/>
        <v>-0.25110584196133806</v>
      </c>
      <c r="K978" s="316">
        <f t="shared" si="212"/>
        <v>0.4008661396764891</v>
      </c>
      <c r="L978" s="121"/>
      <c r="M978" s="325">
        <f t="shared" si="213"/>
        <v>29.371542758587616</v>
      </c>
      <c r="N978" s="283">
        <f t="shared" si="214"/>
        <v>23.718002679472704</v>
      </c>
      <c r="O978" s="378"/>
      <c r="P978" s="532">
        <f t="shared" si="215"/>
        <v>2.6801694735461012E-2</v>
      </c>
      <c r="Q978" s="520">
        <f t="shared" si="216"/>
        <v>-2.6801694735468118E-2</v>
      </c>
      <c r="R978" s="313"/>
      <c r="S978" s="256">
        <f t="shared" si="217"/>
        <v>29.371542758587616</v>
      </c>
      <c r="T978" s="256">
        <f t="shared" si="218"/>
        <v>23.718002679472704</v>
      </c>
      <c r="U978" s="364">
        <f t="shared" si="205"/>
        <v>94.6999999946092</v>
      </c>
    </row>
    <row r="979" spans="1:21" ht="11.25" x14ac:dyDescent="0.2">
      <c r="A979" s="234"/>
      <c r="B979" s="417">
        <v>94.799999994603496</v>
      </c>
      <c r="C979" s="130"/>
      <c r="D979" s="328">
        <f t="shared" si="206"/>
        <v>67.033722852668802</v>
      </c>
      <c r="E979" s="328">
        <f t="shared" si="207"/>
        <v>0.44935199994884117</v>
      </c>
      <c r="F979" s="376">
        <f t="shared" si="208"/>
        <v>0.41878953231094634</v>
      </c>
      <c r="G979" s="316">
        <f t="shared" si="209"/>
        <v>0.66231502218663019</v>
      </c>
      <c r="H979" s="316">
        <f t="shared" si="210"/>
        <v>0.33768497781336981</v>
      </c>
      <c r="I979" s="316"/>
      <c r="J979" s="316">
        <f t="shared" si="211"/>
        <v>-0.25154769621574163</v>
      </c>
      <c r="K979" s="316">
        <f t="shared" si="212"/>
        <v>0.40069534553620823</v>
      </c>
      <c r="L979" s="121"/>
      <c r="M979" s="325">
        <f t="shared" si="213"/>
        <v>29.398344453323077</v>
      </c>
      <c r="N979" s="283">
        <f t="shared" si="214"/>
        <v>23.744804374208172</v>
      </c>
      <c r="O979" s="378"/>
      <c r="P979" s="532">
        <f t="shared" si="215"/>
        <v>2.6798716589937044E-2</v>
      </c>
      <c r="Q979" s="520">
        <f t="shared" si="216"/>
        <v>-2.6798716589937044E-2</v>
      </c>
      <c r="R979" s="313"/>
      <c r="S979" s="256">
        <f t="shared" si="217"/>
        <v>29.398344453323077</v>
      </c>
      <c r="T979" s="256">
        <f t="shared" si="218"/>
        <v>23.744804374208172</v>
      </c>
      <c r="U979" s="364">
        <f t="shared" si="205"/>
        <v>94.799999994603496</v>
      </c>
    </row>
    <row r="980" spans="1:21" ht="11.25" x14ac:dyDescent="0.2">
      <c r="A980" s="234"/>
      <c r="B980" s="417">
        <v>94.899999994597806</v>
      </c>
      <c r="C980" s="130"/>
      <c r="D980" s="328">
        <f t="shared" si="206"/>
        <v>67.104433530783439</v>
      </c>
      <c r="E980" s="328">
        <f t="shared" si="207"/>
        <v>0.45030049994873317</v>
      </c>
      <c r="F980" s="376">
        <f t="shared" si="208"/>
        <v>0.419054970930131</v>
      </c>
      <c r="G980" s="316">
        <f t="shared" si="209"/>
        <v>0.66241202084647399</v>
      </c>
      <c r="H980" s="316">
        <f t="shared" si="210"/>
        <v>0.33758797915352601</v>
      </c>
      <c r="I980" s="316"/>
      <c r="J980" s="316">
        <f t="shared" si="211"/>
        <v>-0.25198936437770336</v>
      </c>
      <c r="K980" s="316">
        <f t="shared" si="212"/>
        <v>0.40052464229829238</v>
      </c>
      <c r="L980" s="121"/>
      <c r="M980" s="325">
        <f t="shared" si="213"/>
        <v>29.425143169913014</v>
      </c>
      <c r="N980" s="283">
        <f t="shared" si="214"/>
        <v>23.771603090798109</v>
      </c>
      <c r="O980" s="378"/>
      <c r="P980" s="532">
        <f t="shared" si="215"/>
        <v>2.6795734801737581E-2</v>
      </c>
      <c r="Q980" s="520">
        <f t="shared" si="216"/>
        <v>-2.6795734801737581E-2</v>
      </c>
      <c r="R980" s="313"/>
      <c r="S980" s="256">
        <f t="shared" si="217"/>
        <v>29.425143169913014</v>
      </c>
      <c r="T980" s="256">
        <f t="shared" si="218"/>
        <v>23.771603090798109</v>
      </c>
      <c r="U980" s="364">
        <f t="shared" si="205"/>
        <v>94.899999994597806</v>
      </c>
    </row>
    <row r="981" spans="1:21" ht="11.25" x14ac:dyDescent="0.2">
      <c r="A981" s="234"/>
      <c r="B981" s="417">
        <v>94.999999994592102</v>
      </c>
      <c r="C981" s="130"/>
      <c r="D981" s="328">
        <f t="shared" si="206"/>
        <v>67.175144208898061</v>
      </c>
      <c r="E981" s="328">
        <f t="shared" si="207"/>
        <v>0.45124999994862497</v>
      </c>
      <c r="F981" s="376">
        <f t="shared" si="208"/>
        <v>0.41932059505409752</v>
      </c>
      <c r="G981" s="316">
        <f t="shared" si="209"/>
        <v>0.66250907649472679</v>
      </c>
      <c r="H981" s="316">
        <f t="shared" si="210"/>
        <v>0.33749092350527321</v>
      </c>
      <c r="I981" s="316"/>
      <c r="J981" s="316">
        <f t="shared" si="211"/>
        <v>-0.25243084703488311</v>
      </c>
      <c r="K981" s="316">
        <f t="shared" si="212"/>
        <v>0.40035402974284595</v>
      </c>
      <c r="L981" s="121"/>
      <c r="M981" s="325">
        <f t="shared" si="213"/>
        <v>29.451938904714751</v>
      </c>
      <c r="N981" s="283">
        <f t="shared" si="214"/>
        <v>23.798398825599847</v>
      </c>
      <c r="O981" s="378"/>
      <c r="P981" s="532">
        <f t="shared" si="215"/>
        <v>2.6792749374770608E-2</v>
      </c>
      <c r="Q981" s="520">
        <f t="shared" si="216"/>
        <v>-2.6792749374763503E-2</v>
      </c>
      <c r="R981" s="313"/>
      <c r="S981" s="256">
        <f t="shared" si="217"/>
        <v>29.451938904714751</v>
      </c>
      <c r="T981" s="256">
        <f t="shared" si="218"/>
        <v>23.798398825599847</v>
      </c>
      <c r="U981" s="364">
        <f t="shared" si="205"/>
        <v>94.999999994592102</v>
      </c>
    </row>
    <row r="982" spans="1:21" ht="11.25" x14ac:dyDescent="0.2">
      <c r="A982" s="234"/>
      <c r="B982" s="417">
        <v>95.099999994586398</v>
      </c>
      <c r="C982" s="130"/>
      <c r="D982" s="328">
        <f t="shared" si="206"/>
        <v>67.245854887012683</v>
      </c>
      <c r="E982" s="328">
        <f t="shared" si="207"/>
        <v>0.45220049994851658</v>
      </c>
      <c r="F982" s="376">
        <f t="shared" si="208"/>
        <v>0.41958640409765735</v>
      </c>
      <c r="G982" s="316">
        <f t="shared" si="209"/>
        <v>0.66260618888931777</v>
      </c>
      <c r="H982" s="316">
        <f t="shared" si="210"/>
        <v>0.33739381111068223</v>
      </c>
      <c r="I982" s="316"/>
      <c r="J982" s="316">
        <f t="shared" si="211"/>
        <v>-0.25287214477246944</v>
      </c>
      <c r="K982" s="316">
        <f t="shared" si="212"/>
        <v>0.40018350765094979</v>
      </c>
      <c r="L982" s="121"/>
      <c r="M982" s="325">
        <f t="shared" si="213"/>
        <v>29.478731654089522</v>
      </c>
      <c r="N982" s="283">
        <f t="shared" si="214"/>
        <v>23.82519157497461</v>
      </c>
      <c r="O982" s="378"/>
      <c r="P982" s="532">
        <f t="shared" si="215"/>
        <v>2.6789760312915689E-2</v>
      </c>
      <c r="Q982" s="520">
        <f t="shared" si="216"/>
        <v>-2.6789760312922795E-2</v>
      </c>
      <c r="R982" s="313"/>
      <c r="S982" s="256">
        <f t="shared" si="217"/>
        <v>29.478731654089522</v>
      </c>
      <c r="T982" s="256">
        <f t="shared" si="218"/>
        <v>23.82519157497461</v>
      </c>
      <c r="U982" s="364">
        <f t="shared" si="205"/>
        <v>95.099999994586398</v>
      </c>
    </row>
    <row r="983" spans="1:21" ht="11.25" x14ac:dyDescent="0.2">
      <c r="A983" s="234"/>
      <c r="B983" s="417">
        <v>95.199999994580693</v>
      </c>
      <c r="C983" s="130"/>
      <c r="D983" s="328">
        <f t="shared" si="206"/>
        <v>67.316565565127306</v>
      </c>
      <c r="E983" s="328">
        <f t="shared" si="207"/>
        <v>0.45315199994840821</v>
      </c>
      <c r="F983" s="376">
        <f t="shared" si="208"/>
        <v>0.41985239747808073</v>
      </c>
      <c r="G983" s="316">
        <f t="shared" si="209"/>
        <v>0.66270335778913236</v>
      </c>
      <c r="H983" s="316">
        <f t="shared" si="210"/>
        <v>0.33729664221086764</v>
      </c>
      <c r="I983" s="316"/>
      <c r="J983" s="316">
        <f t="shared" si="211"/>
        <v>-0.25331325817319233</v>
      </c>
      <c r="K983" s="316">
        <f t="shared" si="212"/>
        <v>0.40001307580465667</v>
      </c>
      <c r="L983" s="121"/>
      <c r="M983" s="325">
        <f t="shared" si="213"/>
        <v>29.505521414402438</v>
      </c>
      <c r="N983" s="283">
        <f t="shared" si="214"/>
        <v>23.851981335287533</v>
      </c>
      <c r="O983" s="378"/>
      <c r="P983" s="532">
        <f t="shared" si="215"/>
        <v>2.6786767620102125E-2</v>
      </c>
      <c r="Q983" s="520">
        <f t="shared" si="216"/>
        <v>-2.678676762009502E-2</v>
      </c>
      <c r="R983" s="313"/>
      <c r="S983" s="256">
        <f t="shared" si="217"/>
        <v>29.505521414402438</v>
      </c>
      <c r="T983" s="256">
        <f t="shared" si="218"/>
        <v>23.851981335287533</v>
      </c>
      <c r="U983" s="364">
        <f t="shared" si="205"/>
        <v>95.199999994580693</v>
      </c>
    </row>
    <row r="984" spans="1:21" ht="11.25" x14ac:dyDescent="0.2">
      <c r="A984" s="234"/>
      <c r="B984" s="417">
        <v>95.299999994575003</v>
      </c>
      <c r="C984" s="130"/>
      <c r="D984" s="328">
        <f t="shared" si="206"/>
        <v>67.387276243241928</v>
      </c>
      <c r="E984" s="328">
        <f t="shared" si="207"/>
        <v>0.45410449994829977</v>
      </c>
      <c r="F984" s="376">
        <f t="shared" si="208"/>
        <v>0.42011857461508373</v>
      </c>
      <c r="G984" s="316">
        <f t="shared" si="209"/>
        <v>0.66280058295400768</v>
      </c>
      <c r="H984" s="316">
        <f t="shared" si="210"/>
        <v>0.33719941704599232</v>
      </c>
      <c r="I984" s="316"/>
      <c r="J984" s="316">
        <f t="shared" si="211"/>
        <v>-0.2537541878173355</v>
      </c>
      <c r="K984" s="316">
        <f t="shared" si="212"/>
        <v>0.39984273398698572</v>
      </c>
      <c r="L984" s="121"/>
      <c r="M984" s="325">
        <f t="shared" si="213"/>
        <v>29.53230818202254</v>
      </c>
      <c r="N984" s="283">
        <f t="shared" si="214"/>
        <v>23.878768102907628</v>
      </c>
      <c r="O984" s="378"/>
      <c r="P984" s="532">
        <f t="shared" si="215"/>
        <v>2.6783771300159742E-2</v>
      </c>
      <c r="Q984" s="520">
        <f t="shared" si="216"/>
        <v>-2.6783771300159742E-2</v>
      </c>
      <c r="R984" s="313"/>
      <c r="S984" s="256">
        <f t="shared" si="217"/>
        <v>29.53230818202254</v>
      </c>
      <c r="T984" s="256">
        <f t="shared" si="218"/>
        <v>23.878768102907628</v>
      </c>
      <c r="U984" s="364">
        <f t="shared" si="205"/>
        <v>95.299999994575003</v>
      </c>
    </row>
    <row r="985" spans="1:21" ht="11.25" x14ac:dyDescent="0.2">
      <c r="A985" s="234"/>
      <c r="B985" s="417">
        <v>95.399999994569299</v>
      </c>
      <c r="C985" s="130"/>
      <c r="D985" s="328">
        <f t="shared" si="206"/>
        <v>67.45798692135655</v>
      </c>
      <c r="E985" s="328">
        <f t="shared" si="207"/>
        <v>0.45505799994819107</v>
      </c>
      <c r="F985" s="376">
        <f t="shared" si="208"/>
        <v>0.42038493493081525</v>
      </c>
      <c r="G985" s="316">
        <f t="shared" si="209"/>
        <v>0.66289786414472662</v>
      </c>
      <c r="H985" s="316">
        <f t="shared" si="210"/>
        <v>0.33710213585527338</v>
      </c>
      <c r="I985" s="316"/>
      <c r="J985" s="316">
        <f t="shared" si="211"/>
        <v>-0.25419493428275025</v>
      </c>
      <c r="K985" s="316">
        <f t="shared" si="212"/>
        <v>0.3996724819819174</v>
      </c>
      <c r="L985" s="121"/>
      <c r="M985" s="325">
        <f t="shared" si="213"/>
        <v>29.559091953322699</v>
      </c>
      <c r="N985" s="283">
        <f t="shared" si="214"/>
        <v>23.905551874207788</v>
      </c>
      <c r="O985" s="378"/>
      <c r="P985" s="532">
        <f t="shared" si="215"/>
        <v>2.6780771356975208E-2</v>
      </c>
      <c r="Q985" s="520">
        <f t="shared" si="216"/>
        <v>-2.6780771356982314E-2</v>
      </c>
      <c r="R985" s="313"/>
      <c r="S985" s="256">
        <f t="shared" si="217"/>
        <v>29.559091953322699</v>
      </c>
      <c r="T985" s="256">
        <f t="shared" si="218"/>
        <v>23.905551874207788</v>
      </c>
      <c r="U985" s="364">
        <f t="shared" si="205"/>
        <v>95.399999994569299</v>
      </c>
    </row>
    <row r="986" spans="1:21" ht="11.25" x14ac:dyDescent="0.2">
      <c r="A986" s="234"/>
      <c r="B986" s="417">
        <v>95.499999994563595</v>
      </c>
      <c r="C986" s="130"/>
      <c r="D986" s="328">
        <f t="shared" si="206"/>
        <v>67.528697599471172</v>
      </c>
      <c r="E986" s="328">
        <f t="shared" si="207"/>
        <v>0.45601249994808241</v>
      </c>
      <c r="F986" s="376">
        <f t="shared" si="208"/>
        <v>0.42065147784984486</v>
      </c>
      <c r="G986" s="316">
        <f t="shared" si="209"/>
        <v>0.66299520112301435</v>
      </c>
      <c r="H986" s="316">
        <f t="shared" si="210"/>
        <v>0.33700479887698565</v>
      </c>
      <c r="I986" s="316"/>
      <c r="J986" s="316">
        <f t="shared" si="211"/>
        <v>-0.25463549814486691</v>
      </c>
      <c r="K986" s="316">
        <f t="shared" si="212"/>
        <v>0.39950231957438903</v>
      </c>
      <c r="L986" s="121"/>
      <c r="M986" s="325">
        <f t="shared" si="213"/>
        <v>29.585872724679675</v>
      </c>
      <c r="N986" s="283">
        <f t="shared" si="214"/>
        <v>23.93233264556477</v>
      </c>
      <c r="O986" s="378"/>
      <c r="P986" s="532">
        <f t="shared" si="215"/>
        <v>2.6777767794378349E-2</v>
      </c>
      <c r="Q986" s="520">
        <f t="shared" si="216"/>
        <v>-2.6777767794385454E-2</v>
      </c>
      <c r="R986" s="313"/>
      <c r="S986" s="256">
        <f t="shared" si="217"/>
        <v>29.585872724679675</v>
      </c>
      <c r="T986" s="256">
        <f t="shared" si="218"/>
        <v>23.93233264556477</v>
      </c>
      <c r="U986" s="364">
        <f t="shared" si="205"/>
        <v>95.499999994563595</v>
      </c>
    </row>
    <row r="987" spans="1:21" ht="11.25" x14ac:dyDescent="0.2">
      <c r="A987" s="234"/>
      <c r="B987" s="417">
        <v>95.599999994557905</v>
      </c>
      <c r="C987" s="130"/>
      <c r="D987" s="328">
        <f t="shared" si="206"/>
        <v>67.599408277585809</v>
      </c>
      <c r="E987" s="328">
        <f t="shared" si="207"/>
        <v>0.45696799994797355</v>
      </c>
      <c r="F987" s="376">
        <f t="shared" si="208"/>
        <v>0.42091820279914971</v>
      </c>
      <c r="G987" s="316">
        <f t="shared" si="209"/>
        <v>0.66309259365153228</v>
      </c>
      <c r="H987" s="316">
        <f t="shared" si="210"/>
        <v>0.33690740634846772</v>
      </c>
      <c r="I987" s="316"/>
      <c r="J987" s="316">
        <f t="shared" si="211"/>
        <v>-0.25507587997670833</v>
      </c>
      <c r="K987" s="316">
        <f t="shared" si="212"/>
        <v>0.39933224655028909</v>
      </c>
      <c r="L987" s="121"/>
      <c r="M987" s="325">
        <f t="shared" si="213"/>
        <v>29.612650492474053</v>
      </c>
      <c r="N987" s="283">
        <f t="shared" si="214"/>
        <v>23.959110413359156</v>
      </c>
      <c r="O987" s="378"/>
      <c r="P987" s="532">
        <f t="shared" si="215"/>
        <v>2.6774760616262938E-2</v>
      </c>
      <c r="Q987" s="520">
        <f t="shared" si="216"/>
        <v>-2.6774760616262938E-2</v>
      </c>
      <c r="R987" s="313"/>
      <c r="S987" s="256">
        <f t="shared" si="217"/>
        <v>29.612650492474053</v>
      </c>
      <c r="T987" s="256">
        <f t="shared" si="218"/>
        <v>23.959110413359156</v>
      </c>
      <c r="U987" s="364">
        <f t="shared" si="205"/>
        <v>95.599999994557905</v>
      </c>
    </row>
    <row r="988" spans="1:21" ht="11.25" x14ac:dyDescent="0.2">
      <c r="A988" s="234"/>
      <c r="B988" s="417">
        <v>95.699999994552201</v>
      </c>
      <c r="C988" s="130"/>
      <c r="D988" s="328">
        <f t="shared" si="206"/>
        <v>67.670118955700431</v>
      </c>
      <c r="E988" s="328">
        <f t="shared" si="207"/>
        <v>0.45792449994786455</v>
      </c>
      <c r="F988" s="376">
        <f t="shared" si="208"/>
        <v>0.42118510920810187</v>
      </c>
      <c r="G988" s="316">
        <f t="shared" si="209"/>
        <v>0.66319004149387384</v>
      </c>
      <c r="H988" s="316">
        <f t="shared" si="210"/>
        <v>0.33680995850612616</v>
      </c>
      <c r="I988" s="316"/>
      <c r="J988" s="316">
        <f t="shared" si="211"/>
        <v>-0.25551608034890244</v>
      </c>
      <c r="K988" s="316">
        <f t="shared" si="212"/>
        <v>0.39916226269645255</v>
      </c>
      <c r="L988" s="121"/>
      <c r="M988" s="325">
        <f t="shared" si="213"/>
        <v>29.639425253090316</v>
      </c>
      <c r="N988" s="283">
        <f t="shared" si="214"/>
        <v>23.985885173975419</v>
      </c>
      <c r="O988" s="378"/>
      <c r="P988" s="532">
        <f t="shared" si="215"/>
        <v>2.6771749826345115E-2</v>
      </c>
      <c r="Q988" s="520">
        <f t="shared" si="216"/>
        <v>-2.6771749826338009E-2</v>
      </c>
      <c r="R988" s="313"/>
      <c r="S988" s="256">
        <f t="shared" si="217"/>
        <v>29.639425253090316</v>
      </c>
      <c r="T988" s="256">
        <f t="shared" si="218"/>
        <v>23.985885173975419</v>
      </c>
      <c r="U988" s="364">
        <f t="shared" si="205"/>
        <v>95.699999994552201</v>
      </c>
    </row>
    <row r="989" spans="1:21" ht="11.25" x14ac:dyDescent="0.2">
      <c r="A989" s="234"/>
      <c r="B989" s="417">
        <v>95.799999994546496</v>
      </c>
      <c r="C989" s="130"/>
      <c r="D989" s="328">
        <f t="shared" si="206"/>
        <v>67.740829633815054</v>
      </c>
      <c r="E989" s="328">
        <f t="shared" si="207"/>
        <v>0.45888199994775541</v>
      </c>
      <c r="F989" s="376">
        <f t="shared" si="208"/>
        <v>0.42145219650845611</v>
      </c>
      <c r="G989" s="316">
        <f t="shared" si="209"/>
        <v>0.66328754441455939</v>
      </c>
      <c r="H989" s="316">
        <f t="shared" si="210"/>
        <v>0.33671245558544061</v>
      </c>
      <c r="I989" s="316"/>
      <c r="J989" s="316">
        <f t="shared" si="211"/>
        <v>-0.25595609982969447</v>
      </c>
      <c r="K989" s="316">
        <f t="shared" si="212"/>
        <v>0.39899236780065606</v>
      </c>
      <c r="L989" s="121"/>
      <c r="M989" s="325">
        <f t="shared" si="213"/>
        <v>29.666197002916661</v>
      </c>
      <c r="N989" s="283">
        <f t="shared" si="214"/>
        <v>24.012656923801757</v>
      </c>
      <c r="O989" s="378"/>
      <c r="P989" s="532">
        <f t="shared" si="215"/>
        <v>2.6768735428511548E-2</v>
      </c>
      <c r="Q989" s="520">
        <f t="shared" si="216"/>
        <v>-2.6768735428504442E-2</v>
      </c>
      <c r="R989" s="313"/>
      <c r="S989" s="256">
        <f t="shared" si="217"/>
        <v>29.666197002916661</v>
      </c>
      <c r="T989" s="256">
        <f t="shared" si="218"/>
        <v>24.012656923801757</v>
      </c>
      <c r="U989" s="364">
        <f t="shared" si="205"/>
        <v>95.799999994546496</v>
      </c>
    </row>
    <row r="990" spans="1:21" ht="11.25" x14ac:dyDescent="0.2">
      <c r="A990" s="234"/>
      <c r="B990" s="417">
        <v>95.899999994540806</v>
      </c>
      <c r="C990" s="130"/>
      <c r="D990" s="328">
        <f t="shared" si="206"/>
        <v>67.811540311929676</v>
      </c>
      <c r="E990" s="328">
        <f t="shared" si="207"/>
        <v>0.45984049994764636</v>
      </c>
      <c r="F990" s="376">
        <f t="shared" si="208"/>
        <v>0.4217194641343377</v>
      </c>
      <c r="G990" s="316">
        <f t="shared" si="209"/>
        <v>0.66338510217903179</v>
      </c>
      <c r="H990" s="316">
        <f t="shared" si="210"/>
        <v>0.33661489782096821</v>
      </c>
      <c r="I990" s="316"/>
      <c r="J990" s="316">
        <f t="shared" si="211"/>
        <v>-0.25639593898495905</v>
      </c>
      <c r="K990" s="316">
        <f t="shared" si="212"/>
        <v>0.39882256165161301</v>
      </c>
      <c r="L990" s="121"/>
      <c r="M990" s="325">
        <f t="shared" si="213"/>
        <v>29.692965738345173</v>
      </c>
      <c r="N990" s="283">
        <f t="shared" si="214"/>
        <v>24.039425659230261</v>
      </c>
      <c r="O990" s="378"/>
      <c r="P990" s="532">
        <f t="shared" si="215"/>
        <v>2.6765717426556535E-2</v>
      </c>
      <c r="Q990" s="520">
        <f t="shared" si="216"/>
        <v>-2.6765717426570745E-2</v>
      </c>
      <c r="R990" s="313"/>
      <c r="S990" s="256">
        <f t="shared" si="217"/>
        <v>29.692965738345173</v>
      </c>
      <c r="T990" s="256">
        <f t="shared" si="218"/>
        <v>24.039425659230261</v>
      </c>
      <c r="U990" s="364">
        <f t="shared" si="205"/>
        <v>95.899999994540806</v>
      </c>
    </row>
    <row r="991" spans="1:21" ht="11.25" x14ac:dyDescent="0.2">
      <c r="A991" s="234"/>
      <c r="B991" s="417">
        <v>95.999999994535102</v>
      </c>
      <c r="C991" s="130"/>
      <c r="D991" s="328">
        <f t="shared" si="206"/>
        <v>67.882250990044298</v>
      </c>
      <c r="E991" s="328">
        <f t="shared" si="207"/>
        <v>0.46079999994753695</v>
      </c>
      <c r="F991" s="376">
        <f t="shared" si="208"/>
        <v>0.42198691152222872</v>
      </c>
      <c r="G991" s="316">
        <f t="shared" si="209"/>
        <v>0.66348271455365126</v>
      </c>
      <c r="H991" s="316">
        <f t="shared" si="210"/>
        <v>0.33651728544634874</v>
      </c>
      <c r="I991" s="316"/>
      <c r="J991" s="316">
        <f t="shared" si="211"/>
        <v>-0.25683559837821429</v>
      </c>
      <c r="K991" s="316">
        <f t="shared" si="212"/>
        <v>0.39865284403896789</v>
      </c>
      <c r="L991" s="121"/>
      <c r="M991" s="325">
        <f t="shared" si="213"/>
        <v>29.719731455771729</v>
      </c>
      <c r="N991" s="283">
        <f t="shared" si="214"/>
        <v>24.066191376656832</v>
      </c>
      <c r="O991" s="378"/>
      <c r="P991" s="532">
        <f t="shared" si="215"/>
        <v>2.6762695824245952E-2</v>
      </c>
      <c r="Q991" s="520">
        <f t="shared" si="216"/>
        <v>-2.6762695824231741E-2</v>
      </c>
      <c r="R991" s="313"/>
      <c r="S991" s="256">
        <f t="shared" si="217"/>
        <v>29.719731455771729</v>
      </c>
      <c r="T991" s="256">
        <f t="shared" si="218"/>
        <v>24.066191376656832</v>
      </c>
      <c r="U991" s="364">
        <f t="shared" si="205"/>
        <v>95.999999994535102</v>
      </c>
    </row>
    <row r="992" spans="1:21" ht="11.25" x14ac:dyDescent="0.2">
      <c r="A992" s="234"/>
      <c r="B992" s="417">
        <v>96.099999994529398</v>
      </c>
      <c r="C992" s="130"/>
      <c r="D992" s="328">
        <f t="shared" ref="D992:D1031" si="219">B992*SQRT(E$8/360)</f>
        <v>67.95296166815892</v>
      </c>
      <c r="E992" s="328">
        <f t="shared" ref="E992:E1031" si="220">((B992/100)^2)/2</f>
        <v>0.46176049994742746</v>
      </c>
      <c r="F992" s="376">
        <f t="shared" ref="F992:F1031" si="221">(LN($E$4/$E$5)+(($F$7-$F$6+E992)*$F$8))/(D992/100)</f>
        <v>0.42225453811095792</v>
      </c>
      <c r="G992" s="316">
        <f t="shared" ref="G992:G1031" si="222">NORMSDIST(F992)</f>
        <v>0.66358038130569108</v>
      </c>
      <c r="H992" s="316">
        <f t="shared" ref="H992:H1031" si="223">1-G992</f>
        <v>0.33641961869430892</v>
      </c>
      <c r="I992" s="316"/>
      <c r="J992" s="316">
        <f t="shared" ref="J992:J1031" si="224">F992-(D992/100)</f>
        <v>-0.25727507857063125</v>
      </c>
      <c r="K992" s="316">
        <f t="shared" ref="K992:K1031" si="225">NORMSDIST(J992)</f>
        <v>0.3984832147532929</v>
      </c>
      <c r="L992" s="121"/>
      <c r="M992" s="325">
        <f t="shared" ref="M992:M1031" si="226">($E$4*$G$6*G992)-($E$5*$G$7*K992)</f>
        <v>29.746494151595975</v>
      </c>
      <c r="N992" s="283">
        <f t="shared" ref="N992:N1031" si="227">M992+($E$5*$G$7)-($E$4*$G$6)</f>
        <v>24.092954072481064</v>
      </c>
      <c r="O992" s="378"/>
      <c r="P992" s="532">
        <f t="shared" ref="P992:P1030" si="228">M993-M992</f>
        <v>2.6759670625345677E-2</v>
      </c>
      <c r="Q992" s="520">
        <f t="shared" ref="Q992:Q1030" si="229">-(N993-N992)</f>
        <v>-2.6759670625352783E-2</v>
      </c>
      <c r="R992" s="313"/>
      <c r="S992" s="256">
        <f t="shared" ref="S992:S1031" si="230">M992</f>
        <v>29.746494151595975</v>
      </c>
      <c r="T992" s="256">
        <f t="shared" ref="T992:T1031" si="231">N992</f>
        <v>24.092954072481064</v>
      </c>
      <c r="U992" s="364">
        <f t="shared" ref="U992:U1031" si="232">B992</f>
        <v>96.099999994529398</v>
      </c>
    </row>
    <row r="993" spans="1:21" ht="11.25" x14ac:dyDescent="0.2">
      <c r="A993" s="234"/>
      <c r="B993" s="417">
        <v>96.199999994523694</v>
      </c>
      <c r="C993" s="130"/>
      <c r="D993" s="328">
        <f t="shared" si="219"/>
        <v>68.023672346273543</v>
      </c>
      <c r="E993" s="328">
        <f t="shared" si="220"/>
        <v>0.46272199994731789</v>
      </c>
      <c r="F993" s="376">
        <f t="shared" si="221"/>
        <v>0.42252234334168681</v>
      </c>
      <c r="G993" s="316">
        <f t="shared" si="222"/>
        <v>0.66367810220333245</v>
      </c>
      <c r="H993" s="316">
        <f t="shared" si="223"/>
        <v>0.33632189779666755</v>
      </c>
      <c r="I993" s="316"/>
      <c r="J993" s="316">
        <f t="shared" si="224"/>
        <v>-0.25771438012104864</v>
      </c>
      <c r="K993" s="316">
        <f t="shared" si="225"/>
        <v>0.39831367358608183</v>
      </c>
      <c r="L993" s="121"/>
      <c r="M993" s="325">
        <f t="shared" si="226"/>
        <v>29.773253822221321</v>
      </c>
      <c r="N993" s="283">
        <f t="shared" si="227"/>
        <v>24.119713743106416</v>
      </c>
      <c r="O993" s="378"/>
      <c r="P993" s="532">
        <f t="shared" si="228"/>
        <v>2.6756641833607375E-2</v>
      </c>
      <c r="Q993" s="520">
        <f t="shared" si="229"/>
        <v>-2.675664183360027E-2</v>
      </c>
      <c r="R993" s="313"/>
      <c r="S993" s="256">
        <f t="shared" si="230"/>
        <v>29.773253822221321</v>
      </c>
      <c r="T993" s="256">
        <f t="shared" si="231"/>
        <v>24.119713743106416</v>
      </c>
      <c r="U993" s="364">
        <f t="shared" si="232"/>
        <v>96.199999994523694</v>
      </c>
    </row>
    <row r="994" spans="1:21" ht="11.25" x14ac:dyDescent="0.2">
      <c r="A994" s="234"/>
      <c r="B994" s="417">
        <v>96.299999994518004</v>
      </c>
      <c r="C994" s="130"/>
      <c r="D994" s="328">
        <f t="shared" si="219"/>
        <v>68.094383024388179</v>
      </c>
      <c r="E994" s="328">
        <f t="shared" si="220"/>
        <v>0.4636844999472084</v>
      </c>
      <c r="F994" s="376">
        <f t="shared" si="221"/>
        <v>0.42279032665789829</v>
      </c>
      <c r="G994" s="316">
        <f t="shared" si="222"/>
        <v>0.66377587701566021</v>
      </c>
      <c r="H994" s="316">
        <f t="shared" si="223"/>
        <v>0.33622412298433979</v>
      </c>
      <c r="I994" s="316"/>
      <c r="J994" s="316">
        <f t="shared" si="224"/>
        <v>-0.25815350358598355</v>
      </c>
      <c r="K994" s="316">
        <f t="shared" si="225"/>
        <v>0.39814422032974578</v>
      </c>
      <c r="L994" s="121"/>
      <c r="M994" s="325">
        <f t="shared" si="226"/>
        <v>29.800010464054928</v>
      </c>
      <c r="N994" s="283">
        <f t="shared" si="227"/>
        <v>24.146470384940017</v>
      </c>
      <c r="O994" s="378"/>
      <c r="P994" s="532">
        <f t="shared" si="228"/>
        <v>2.6753609452811133E-2</v>
      </c>
      <c r="Q994" s="520">
        <f t="shared" si="229"/>
        <v>-2.6753609452811133E-2</v>
      </c>
      <c r="R994" s="313"/>
      <c r="S994" s="256">
        <f t="shared" si="230"/>
        <v>29.800010464054928</v>
      </c>
      <c r="T994" s="256">
        <f t="shared" si="231"/>
        <v>24.146470384940017</v>
      </c>
      <c r="U994" s="364">
        <f t="shared" si="232"/>
        <v>96.299999994518004</v>
      </c>
    </row>
    <row r="995" spans="1:21" ht="11.25" x14ac:dyDescent="0.2">
      <c r="A995" s="234"/>
      <c r="B995" s="417">
        <v>96.399999994512299</v>
      </c>
      <c r="C995" s="130"/>
      <c r="D995" s="328">
        <f t="shared" si="219"/>
        <v>68.165093702502801</v>
      </c>
      <c r="E995" s="328">
        <f t="shared" si="220"/>
        <v>0.46464799994709854</v>
      </c>
      <c r="F995" s="376">
        <f t="shared" si="221"/>
        <v>0.42305848750538427</v>
      </c>
      <c r="G995" s="316">
        <f t="shared" si="222"/>
        <v>0.66387370551265823</v>
      </c>
      <c r="H995" s="316">
        <f t="shared" si="223"/>
        <v>0.33612629448734177</v>
      </c>
      <c r="I995" s="316"/>
      <c r="J995" s="316">
        <f t="shared" si="224"/>
        <v>-0.25859244951964372</v>
      </c>
      <c r="K995" s="316">
        <f t="shared" si="225"/>
        <v>0.39797485477760869</v>
      </c>
      <c r="L995" s="121"/>
      <c r="M995" s="325">
        <f t="shared" si="226"/>
        <v>29.826764073507739</v>
      </c>
      <c r="N995" s="283">
        <f t="shared" si="227"/>
        <v>24.173223994392828</v>
      </c>
      <c r="O995" s="378"/>
      <c r="P995" s="532">
        <f t="shared" si="228"/>
        <v>2.6750573486665985E-2</v>
      </c>
      <c r="Q995" s="520">
        <f t="shared" si="229"/>
        <v>-2.6750573486680196E-2</v>
      </c>
      <c r="R995" s="313"/>
      <c r="S995" s="256">
        <f t="shared" si="230"/>
        <v>29.826764073507739</v>
      </c>
      <c r="T995" s="256">
        <f t="shared" si="231"/>
        <v>24.173223994392828</v>
      </c>
      <c r="U995" s="364">
        <f t="shared" si="232"/>
        <v>96.399999994512299</v>
      </c>
    </row>
    <row r="996" spans="1:21" ht="11.25" x14ac:dyDescent="0.2">
      <c r="A996" s="234"/>
      <c r="B996" s="417">
        <v>96.499999994506595</v>
      </c>
      <c r="C996" s="130"/>
      <c r="D996" s="328">
        <f t="shared" si="219"/>
        <v>68.235804380617424</v>
      </c>
      <c r="E996" s="328">
        <f t="shared" si="220"/>
        <v>0.46561249994698861</v>
      </c>
      <c r="F996" s="376">
        <f t="shared" si="221"/>
        <v>0.42332682533223415</v>
      </c>
      <c r="G996" s="316">
        <f t="shared" si="222"/>
        <v>0.66397158746520446</v>
      </c>
      <c r="H996" s="316">
        <f t="shared" si="223"/>
        <v>0.33602841253479554</v>
      </c>
      <c r="I996" s="316"/>
      <c r="J996" s="316">
        <f t="shared" si="224"/>
        <v>-0.25903121847394012</v>
      </c>
      <c r="K996" s="316">
        <f t="shared" si="225"/>
        <v>0.39780557672390182</v>
      </c>
      <c r="L996" s="121"/>
      <c r="M996" s="325">
        <f t="shared" si="226"/>
        <v>29.853514646994405</v>
      </c>
      <c r="N996" s="283">
        <f t="shared" si="227"/>
        <v>24.199974567879508</v>
      </c>
      <c r="O996" s="378"/>
      <c r="P996" s="532">
        <f t="shared" si="228"/>
        <v>2.6747533938880963E-2</v>
      </c>
      <c r="Q996" s="520">
        <f t="shared" si="229"/>
        <v>-2.6747533938873858E-2</v>
      </c>
      <c r="R996" s="313"/>
      <c r="S996" s="256">
        <f t="shared" si="230"/>
        <v>29.853514646994405</v>
      </c>
      <c r="T996" s="256">
        <f t="shared" si="231"/>
        <v>24.199974567879508</v>
      </c>
      <c r="U996" s="364">
        <f t="shared" si="232"/>
        <v>96.499999994506595</v>
      </c>
    </row>
    <row r="997" spans="1:21" ht="11.25" x14ac:dyDescent="0.2">
      <c r="A997" s="234"/>
      <c r="B997" s="417">
        <v>96.599999994500905</v>
      </c>
      <c r="C997" s="130"/>
      <c r="D997" s="328">
        <f t="shared" si="219"/>
        <v>68.306515058732046</v>
      </c>
      <c r="E997" s="328">
        <f t="shared" si="220"/>
        <v>0.46657799994687876</v>
      </c>
      <c r="F997" s="376">
        <f t="shared" si="221"/>
        <v>0.42359533958882284</v>
      </c>
      <c r="G997" s="316">
        <f t="shared" si="222"/>
        <v>0.66406952264506691</v>
      </c>
      <c r="H997" s="316">
        <f t="shared" si="223"/>
        <v>0.33593047735493309</v>
      </c>
      <c r="I997" s="316"/>
      <c r="J997" s="316">
        <f t="shared" si="224"/>
        <v>-0.25946981099849759</v>
      </c>
      <c r="K997" s="316">
        <f t="shared" si="225"/>
        <v>0.39763638596376016</v>
      </c>
      <c r="L997" s="121"/>
      <c r="M997" s="325">
        <f t="shared" si="226"/>
        <v>29.880262180933286</v>
      </c>
      <c r="N997" s="283">
        <f t="shared" si="227"/>
        <v>24.226722101818382</v>
      </c>
      <c r="O997" s="378"/>
      <c r="P997" s="532">
        <f t="shared" si="228"/>
        <v>2.6744490813221944E-2</v>
      </c>
      <c r="Q997" s="520">
        <f t="shared" si="229"/>
        <v>-2.6744490813229049E-2</v>
      </c>
      <c r="R997" s="313"/>
      <c r="S997" s="256">
        <f t="shared" si="230"/>
        <v>29.880262180933286</v>
      </c>
      <c r="T997" s="256">
        <f t="shared" si="231"/>
        <v>24.226722101818382</v>
      </c>
      <c r="U997" s="364">
        <f t="shared" si="232"/>
        <v>96.599999994500905</v>
      </c>
    </row>
    <row r="998" spans="1:21" ht="11.25" x14ac:dyDescent="0.2">
      <c r="A998" s="234"/>
      <c r="B998" s="417">
        <v>96.699999994495201</v>
      </c>
      <c r="C998" s="130"/>
      <c r="D998" s="328">
        <f t="shared" si="219"/>
        <v>68.377225736846668</v>
      </c>
      <c r="E998" s="328">
        <f t="shared" si="220"/>
        <v>0.46754449994676861</v>
      </c>
      <c r="F998" s="376">
        <f t="shared" si="221"/>
        <v>0.42386402972779796</v>
      </c>
      <c r="G998" s="316">
        <f t="shared" si="222"/>
        <v>0.66416751082489844</v>
      </c>
      <c r="H998" s="316">
        <f t="shared" si="223"/>
        <v>0.33583248917510156</v>
      </c>
      <c r="I998" s="316"/>
      <c r="J998" s="316">
        <f t="shared" si="224"/>
        <v>-0.25990822764066873</v>
      </c>
      <c r="K998" s="316">
        <f t="shared" si="225"/>
        <v>0.39746728229321632</v>
      </c>
      <c r="L998" s="121"/>
      <c r="M998" s="325">
        <f t="shared" si="226"/>
        <v>29.907006671746508</v>
      </c>
      <c r="N998" s="283">
        <f t="shared" si="227"/>
        <v>24.253466592631611</v>
      </c>
      <c r="O998" s="378"/>
      <c r="P998" s="532">
        <f t="shared" si="228"/>
        <v>2.674144411330559E-2</v>
      </c>
      <c r="Q998" s="520">
        <f t="shared" si="229"/>
        <v>-2.6741444113298485E-2</v>
      </c>
      <c r="R998" s="313"/>
      <c r="S998" s="256">
        <f t="shared" si="230"/>
        <v>29.907006671746508</v>
      </c>
      <c r="T998" s="256">
        <f t="shared" si="231"/>
        <v>24.253466592631611</v>
      </c>
      <c r="U998" s="364">
        <f t="shared" si="232"/>
        <v>96.699999994495201</v>
      </c>
    </row>
    <row r="999" spans="1:21" ht="11.25" x14ac:dyDescent="0.2">
      <c r="A999" s="234"/>
      <c r="B999" s="417">
        <v>96.799999994489497</v>
      </c>
      <c r="C999" s="130"/>
      <c r="D999" s="328">
        <f t="shared" si="219"/>
        <v>68.447936414961291</v>
      </c>
      <c r="E999" s="328">
        <f t="shared" si="220"/>
        <v>0.46851199994665832</v>
      </c>
      <c r="F999" s="376">
        <f t="shared" si="221"/>
        <v>0.42413289520406994</v>
      </c>
      <c r="G999" s="316">
        <f t="shared" si="222"/>
        <v>0.66426555177823277</v>
      </c>
      <c r="H999" s="316">
        <f t="shared" si="223"/>
        <v>0.33573444822176723</v>
      </c>
      <c r="I999" s="316"/>
      <c r="J999" s="316">
        <f t="shared" si="224"/>
        <v>-0.26034646894554292</v>
      </c>
      <c r="K999" s="316">
        <f t="shared" si="225"/>
        <v>0.39729826550919745</v>
      </c>
      <c r="L999" s="121"/>
      <c r="M999" s="325">
        <f t="shared" si="226"/>
        <v>29.933748115859814</v>
      </c>
      <c r="N999" s="283">
        <f t="shared" si="227"/>
        <v>24.280208036744909</v>
      </c>
      <c r="O999" s="378"/>
      <c r="P999" s="532">
        <f t="shared" si="228"/>
        <v>2.6738393842890673E-2</v>
      </c>
      <c r="Q999" s="520">
        <f t="shared" si="229"/>
        <v>-2.6738393842890673E-2</v>
      </c>
      <c r="R999" s="313"/>
      <c r="S999" s="256">
        <f t="shared" si="230"/>
        <v>29.933748115859814</v>
      </c>
      <c r="T999" s="256">
        <f t="shared" si="231"/>
        <v>24.280208036744909</v>
      </c>
      <c r="U999" s="364">
        <f t="shared" si="232"/>
        <v>96.799999994489497</v>
      </c>
    </row>
    <row r="1000" spans="1:21" ht="11.25" x14ac:dyDescent="0.2">
      <c r="A1000" s="234"/>
      <c r="B1000" s="417">
        <v>96.899999994483807</v>
      </c>
      <c r="C1000" s="130"/>
      <c r="D1000" s="328">
        <f t="shared" si="219"/>
        <v>68.518647093075927</v>
      </c>
      <c r="E1000" s="328">
        <f t="shared" si="220"/>
        <v>0.46948049994654811</v>
      </c>
      <c r="F1000" s="376">
        <f t="shared" si="221"/>
        <v>0.42440193547479865</v>
      </c>
      <c r="G1000" s="316">
        <f t="shared" si="222"/>
        <v>0.66436364527948</v>
      </c>
      <c r="H1000" s="316">
        <f t="shared" si="223"/>
        <v>0.33563635472052</v>
      </c>
      <c r="I1000" s="316"/>
      <c r="J1000" s="316">
        <f t="shared" si="224"/>
        <v>-0.26078453545596059</v>
      </c>
      <c r="K1000" s="316">
        <f t="shared" si="225"/>
        <v>0.39712933540951922</v>
      </c>
      <c r="L1000" s="121"/>
      <c r="M1000" s="325">
        <f t="shared" si="226"/>
        <v>29.960486509702704</v>
      </c>
      <c r="N1000" s="283">
        <f t="shared" si="227"/>
        <v>24.3069464305878</v>
      </c>
      <c r="O1000" s="378"/>
      <c r="P1000" s="532">
        <f t="shared" si="228"/>
        <v>2.6735340005608066E-2</v>
      </c>
      <c r="Q1000" s="520">
        <f t="shared" si="229"/>
        <v>-2.6735340005615171E-2</v>
      </c>
      <c r="R1000" s="313"/>
      <c r="S1000" s="256">
        <f t="shared" si="230"/>
        <v>29.960486509702704</v>
      </c>
      <c r="T1000" s="256">
        <f t="shared" si="231"/>
        <v>24.3069464305878</v>
      </c>
      <c r="U1000" s="364">
        <f t="shared" si="232"/>
        <v>96.899999994483807</v>
      </c>
    </row>
    <row r="1001" spans="1:21" ht="11.25" x14ac:dyDescent="0.2">
      <c r="A1001" s="234"/>
      <c r="B1001" s="417">
        <v>96.999999994478102</v>
      </c>
      <c r="C1001" s="130"/>
      <c r="D1001" s="328">
        <f t="shared" si="219"/>
        <v>68.589357771190549</v>
      </c>
      <c r="E1001" s="328">
        <f t="shared" si="220"/>
        <v>0.4704499999464376</v>
      </c>
      <c r="F1001" s="376">
        <f t="shared" si="221"/>
        <v>0.4246711499993826</v>
      </c>
      <c r="G1001" s="316">
        <f t="shared" si="222"/>
        <v>0.66446179110392178</v>
      </c>
      <c r="H1001" s="316">
        <f t="shared" si="223"/>
        <v>0.33553820889607822</v>
      </c>
      <c r="I1001" s="316"/>
      <c r="J1001" s="316">
        <f t="shared" si="224"/>
        <v>-0.26122242771252291</v>
      </c>
      <c r="K1001" s="316">
        <f t="shared" si="225"/>
        <v>0.3969604917928824</v>
      </c>
      <c r="L1001" s="121"/>
      <c r="M1001" s="325">
        <f t="shared" si="226"/>
        <v>29.987221849708313</v>
      </c>
      <c r="N1001" s="283">
        <f t="shared" si="227"/>
        <v>24.333681770593415</v>
      </c>
      <c r="O1001" s="378"/>
      <c r="P1001" s="532">
        <f t="shared" si="228"/>
        <v>2.6732282605109958E-2</v>
      </c>
      <c r="Q1001" s="520">
        <f t="shared" si="229"/>
        <v>-2.6732282605109958E-2</v>
      </c>
      <c r="R1001" s="313"/>
      <c r="S1001" s="256">
        <f t="shared" si="230"/>
        <v>29.987221849708313</v>
      </c>
      <c r="T1001" s="256">
        <f t="shared" si="231"/>
        <v>24.333681770593415</v>
      </c>
      <c r="U1001" s="364">
        <f t="shared" si="232"/>
        <v>96.999999994478102</v>
      </c>
    </row>
    <row r="1002" spans="1:21" ht="11.25" x14ac:dyDescent="0.2">
      <c r="A1002" s="234"/>
      <c r="B1002" s="417">
        <v>97.099999994472398</v>
      </c>
      <c r="C1002" s="130"/>
      <c r="D1002" s="328">
        <f t="shared" si="219"/>
        <v>68.660068449305172</v>
      </c>
      <c r="E1002" s="328">
        <f t="shared" si="220"/>
        <v>0.47142049994632695</v>
      </c>
      <c r="F1002" s="376">
        <f t="shared" si="221"/>
        <v>0.4249405382394475</v>
      </c>
      <c r="G1002" s="316">
        <f t="shared" si="222"/>
        <v>0.66455998902770719</v>
      </c>
      <c r="H1002" s="316">
        <f t="shared" si="223"/>
        <v>0.33544001097229281</v>
      </c>
      <c r="I1002" s="316"/>
      <c r="J1002" s="316">
        <f t="shared" si="224"/>
        <v>-0.26166014625360418</v>
      </c>
      <c r="K1002" s="316">
        <f t="shared" si="225"/>
        <v>0.39679173445886745</v>
      </c>
      <c r="L1002" s="121"/>
      <c r="M1002" s="325">
        <f t="shared" si="226"/>
        <v>30.013954132313422</v>
      </c>
      <c r="N1002" s="283">
        <f t="shared" si="227"/>
        <v>24.360414053198525</v>
      </c>
      <c r="O1002" s="378"/>
      <c r="P1002" s="532">
        <f t="shared" si="228"/>
        <v>2.6729221645062751E-2</v>
      </c>
      <c r="Q1002" s="520">
        <f t="shared" si="229"/>
        <v>-2.6729221645041434E-2</v>
      </c>
      <c r="R1002" s="313"/>
      <c r="S1002" s="256">
        <f t="shared" si="230"/>
        <v>30.013954132313422</v>
      </c>
      <c r="T1002" s="256">
        <f t="shared" si="231"/>
        <v>24.360414053198525</v>
      </c>
      <c r="U1002" s="364">
        <f t="shared" si="232"/>
        <v>97.099999994472398</v>
      </c>
    </row>
    <row r="1003" spans="1:21" ht="11.25" x14ac:dyDescent="0.2">
      <c r="A1003" s="234"/>
      <c r="B1003" s="417">
        <v>97.199999994466694</v>
      </c>
      <c r="C1003" s="130"/>
      <c r="D1003" s="328">
        <f t="shared" si="219"/>
        <v>68.73077912741978</v>
      </c>
      <c r="E1003" s="328">
        <f t="shared" si="220"/>
        <v>0.47239199994621622</v>
      </c>
      <c r="F1003" s="376">
        <f t="shared" si="221"/>
        <v>0.42521009965883455</v>
      </c>
      <c r="G1003" s="316">
        <f t="shared" si="222"/>
        <v>0.66465823882784814</v>
      </c>
      <c r="H1003" s="316">
        <f t="shared" si="223"/>
        <v>0.33534176117215186</v>
      </c>
      <c r="I1003" s="316"/>
      <c r="J1003" s="316">
        <f t="shared" si="224"/>
        <v>-0.26209769161536328</v>
      </c>
      <c r="K1003" s="316">
        <f t="shared" si="225"/>
        <v>0.3966230632079305</v>
      </c>
      <c r="L1003" s="121"/>
      <c r="M1003" s="325">
        <f t="shared" si="226"/>
        <v>30.040683353958485</v>
      </c>
      <c r="N1003" s="283">
        <f t="shared" si="227"/>
        <v>24.387143274843567</v>
      </c>
      <c r="O1003" s="378"/>
      <c r="P1003" s="532">
        <f t="shared" si="228"/>
        <v>2.6726157129139949E-2</v>
      </c>
      <c r="Q1003" s="520">
        <f t="shared" si="229"/>
        <v>-2.6726157129161265E-2</v>
      </c>
      <c r="R1003" s="313"/>
      <c r="S1003" s="256">
        <f t="shared" si="230"/>
        <v>30.040683353958485</v>
      </c>
      <c r="T1003" s="256">
        <f t="shared" si="231"/>
        <v>24.387143274843567</v>
      </c>
      <c r="U1003" s="364">
        <f t="shared" si="232"/>
        <v>97.199999994466694</v>
      </c>
    </row>
    <row r="1004" spans="1:21" ht="11.25" x14ac:dyDescent="0.2">
      <c r="A1004" s="234"/>
      <c r="B1004" s="417">
        <v>97.299999994461004</v>
      </c>
      <c r="C1004" s="130"/>
      <c r="D1004" s="328">
        <f t="shared" si="219"/>
        <v>68.801489805534416</v>
      </c>
      <c r="E1004" s="328">
        <f t="shared" si="220"/>
        <v>0.47336449994610558</v>
      </c>
      <c r="F1004" s="376">
        <f t="shared" si="221"/>
        <v>0.42547983372358888</v>
      </c>
      <c r="G1004" s="316">
        <f t="shared" si="222"/>
        <v>0.66475654028221531</v>
      </c>
      <c r="H1004" s="316">
        <f t="shared" si="223"/>
        <v>0.33524345971778469</v>
      </c>
      <c r="I1004" s="316"/>
      <c r="J1004" s="316">
        <f t="shared" si="224"/>
        <v>-0.26253506433175533</v>
      </c>
      <c r="K1004" s="316">
        <f t="shared" si="225"/>
        <v>0.39645447784139842</v>
      </c>
      <c r="L1004" s="121"/>
      <c r="M1004" s="325">
        <f t="shared" si="226"/>
        <v>30.067409511087625</v>
      </c>
      <c r="N1004" s="283">
        <f t="shared" si="227"/>
        <v>24.413869431972728</v>
      </c>
      <c r="O1004" s="378"/>
      <c r="P1004" s="532">
        <f t="shared" si="228"/>
        <v>2.6723089060908478E-2</v>
      </c>
      <c r="Q1004" s="520">
        <f t="shared" si="229"/>
        <v>-2.6723089060908478E-2</v>
      </c>
      <c r="R1004" s="313"/>
      <c r="S1004" s="256">
        <f t="shared" si="230"/>
        <v>30.067409511087625</v>
      </c>
      <c r="T1004" s="256">
        <f t="shared" si="231"/>
        <v>24.413869431972728</v>
      </c>
      <c r="U1004" s="364">
        <f t="shared" si="232"/>
        <v>97.299999994461004</v>
      </c>
    </row>
    <row r="1005" spans="1:21" ht="11.25" x14ac:dyDescent="0.2">
      <c r="A1005" s="234"/>
      <c r="B1005" s="417">
        <v>97.3999999944553</v>
      </c>
      <c r="C1005" s="130"/>
      <c r="D1005" s="328">
        <f t="shared" si="219"/>
        <v>68.872200483649038</v>
      </c>
      <c r="E1005" s="328">
        <f t="shared" si="220"/>
        <v>0.47433799994599463</v>
      </c>
      <c r="F1005" s="376">
        <f t="shared" si="221"/>
        <v>0.42574973990194853</v>
      </c>
      <c r="G1005" s="316">
        <f t="shared" si="222"/>
        <v>0.6648548931695335</v>
      </c>
      <c r="H1005" s="316">
        <f t="shared" si="223"/>
        <v>0.3351451068304665</v>
      </c>
      <c r="I1005" s="316"/>
      <c r="J1005" s="316">
        <f t="shared" si="224"/>
        <v>-0.26297226493454184</v>
      </c>
      <c r="K1005" s="316">
        <f t="shared" si="225"/>
        <v>0.39628597816146494</v>
      </c>
      <c r="L1005" s="121"/>
      <c r="M1005" s="325">
        <f t="shared" si="226"/>
        <v>30.094132600148534</v>
      </c>
      <c r="N1005" s="283">
        <f t="shared" si="227"/>
        <v>24.440592521033636</v>
      </c>
      <c r="O1005" s="378"/>
      <c r="P1005" s="532">
        <f t="shared" si="228"/>
        <v>2.6720017444034738E-2</v>
      </c>
      <c r="Q1005" s="520">
        <f t="shared" si="229"/>
        <v>-2.6720017444034738E-2</v>
      </c>
      <c r="R1005" s="313"/>
      <c r="S1005" s="256">
        <f t="shared" si="230"/>
        <v>30.094132600148534</v>
      </c>
      <c r="T1005" s="256">
        <f t="shared" si="231"/>
        <v>24.440592521033636</v>
      </c>
      <c r="U1005" s="364">
        <f t="shared" si="232"/>
        <v>97.3999999944553</v>
      </c>
    </row>
    <row r="1006" spans="1:21" ht="11.25" x14ac:dyDescent="0.2">
      <c r="A1006" s="234"/>
      <c r="B1006" s="417">
        <v>97.499999994449595</v>
      </c>
      <c r="C1006" s="130"/>
      <c r="D1006" s="328">
        <f t="shared" si="219"/>
        <v>68.942911161763661</v>
      </c>
      <c r="E1006" s="328">
        <f t="shared" si="220"/>
        <v>0.47531249994588354</v>
      </c>
      <c r="F1006" s="376">
        <f t="shared" si="221"/>
        <v>0.42601981766433317</v>
      </c>
      <c r="G1006" s="316">
        <f t="shared" si="222"/>
        <v>0.66495329726937757</v>
      </c>
      <c r="H1006" s="316">
        <f t="shared" si="223"/>
        <v>0.33504670273062243</v>
      </c>
      <c r="I1006" s="316"/>
      <c r="J1006" s="316">
        <f t="shared" si="224"/>
        <v>-0.26340929395330348</v>
      </c>
      <c r="K1006" s="316">
        <f t="shared" si="225"/>
        <v>0.39611756397118536</v>
      </c>
      <c r="L1006" s="121"/>
      <c r="M1006" s="325">
        <f t="shared" si="226"/>
        <v>30.120852617592568</v>
      </c>
      <c r="N1006" s="283">
        <f t="shared" si="227"/>
        <v>24.467312538477671</v>
      </c>
      <c r="O1006" s="378"/>
      <c r="P1006" s="532">
        <f t="shared" si="228"/>
        <v>2.6716942282057232E-2</v>
      </c>
      <c r="Q1006" s="520">
        <f t="shared" si="229"/>
        <v>-2.6716942282064338E-2</v>
      </c>
      <c r="R1006" s="313"/>
      <c r="S1006" s="256">
        <f t="shared" si="230"/>
        <v>30.120852617592568</v>
      </c>
      <c r="T1006" s="256">
        <f t="shared" si="231"/>
        <v>24.467312538477671</v>
      </c>
      <c r="U1006" s="364">
        <f t="shared" si="232"/>
        <v>97.499999994449595</v>
      </c>
    </row>
    <row r="1007" spans="1:21" ht="11.25" x14ac:dyDescent="0.2">
      <c r="A1007" s="234"/>
      <c r="B1007" s="417">
        <v>97.599999994443905</v>
      </c>
      <c r="C1007" s="130"/>
      <c r="D1007" s="328">
        <f t="shared" si="219"/>
        <v>69.013621839878297</v>
      </c>
      <c r="E1007" s="328">
        <f t="shared" si="220"/>
        <v>0.47628799994577253</v>
      </c>
      <c r="F1007" s="376">
        <f t="shared" si="221"/>
        <v>0.42629006648333306</v>
      </c>
      <c r="G1007" s="316">
        <f t="shared" si="222"/>
        <v>0.66505175236216774</v>
      </c>
      <c r="H1007" s="316">
        <f t="shared" si="223"/>
        <v>0.33494824763783226</v>
      </c>
      <c r="I1007" s="316"/>
      <c r="J1007" s="316">
        <f t="shared" si="224"/>
        <v>-0.26384615191544986</v>
      </c>
      <c r="K1007" s="316">
        <f t="shared" si="225"/>
        <v>0.3959492350744731</v>
      </c>
      <c r="L1007" s="121"/>
      <c r="M1007" s="325">
        <f t="shared" si="226"/>
        <v>30.147569559874626</v>
      </c>
      <c r="N1007" s="283">
        <f t="shared" si="227"/>
        <v>24.494029480759735</v>
      </c>
      <c r="O1007" s="378"/>
      <c r="P1007" s="532">
        <f t="shared" si="228"/>
        <v>2.6713863578621044E-2</v>
      </c>
      <c r="Q1007" s="520">
        <f t="shared" si="229"/>
        <v>-2.6713863578606833E-2</v>
      </c>
      <c r="R1007" s="313"/>
      <c r="S1007" s="256">
        <f t="shared" si="230"/>
        <v>30.147569559874626</v>
      </c>
      <c r="T1007" s="256">
        <f t="shared" si="231"/>
        <v>24.494029480759735</v>
      </c>
      <c r="U1007" s="364">
        <f t="shared" si="232"/>
        <v>97.599999994443905</v>
      </c>
    </row>
    <row r="1008" spans="1:21" ht="11.25" x14ac:dyDescent="0.2">
      <c r="A1008" s="234"/>
      <c r="B1008" s="417">
        <v>97.699999994438201</v>
      </c>
      <c r="C1008" s="130"/>
      <c r="D1008" s="328">
        <f t="shared" si="219"/>
        <v>69.084332517992905</v>
      </c>
      <c r="E1008" s="328">
        <f t="shared" si="220"/>
        <v>0.47726449994566122</v>
      </c>
      <c r="F1008" s="376">
        <f t="shared" si="221"/>
        <v>0.42656048583369749</v>
      </c>
      <c r="G1008" s="316">
        <f t="shared" si="222"/>
        <v>0.66515025822916574</v>
      </c>
      <c r="H1008" s="316">
        <f t="shared" si="223"/>
        <v>0.33484974177083426</v>
      </c>
      <c r="I1008" s="316"/>
      <c r="J1008" s="316">
        <f t="shared" si="224"/>
        <v>-0.26428283934623159</v>
      </c>
      <c r="K1008" s="316">
        <f t="shared" si="225"/>
        <v>0.39578099127609456</v>
      </c>
      <c r="L1008" s="121"/>
      <c r="M1008" s="325">
        <f t="shared" si="226"/>
        <v>30.174283423453247</v>
      </c>
      <c r="N1008" s="283">
        <f t="shared" si="227"/>
        <v>24.520743344338342</v>
      </c>
      <c r="O1008" s="378"/>
      <c r="P1008" s="532">
        <f t="shared" si="228"/>
        <v>2.6710781337300205E-2</v>
      </c>
      <c r="Q1008" s="520">
        <f t="shared" si="229"/>
        <v>-2.6710781337300205E-2</v>
      </c>
      <c r="R1008" s="313"/>
      <c r="S1008" s="256">
        <f t="shared" si="230"/>
        <v>30.174283423453247</v>
      </c>
      <c r="T1008" s="256">
        <f t="shared" si="231"/>
        <v>24.520743344338342</v>
      </c>
      <c r="U1008" s="364">
        <f t="shared" si="232"/>
        <v>97.699999994438201</v>
      </c>
    </row>
    <row r="1009" spans="1:21" ht="11.25" x14ac:dyDescent="0.2">
      <c r="A1009" s="234"/>
      <c r="B1009" s="417">
        <v>97.799999994432497</v>
      </c>
      <c r="C1009" s="130"/>
      <c r="D1009" s="328">
        <f t="shared" si="219"/>
        <v>69.155043196107528</v>
      </c>
      <c r="E1009" s="328">
        <f t="shared" si="220"/>
        <v>0.47824199994554983</v>
      </c>
      <c r="F1009" s="376">
        <f t="shared" si="221"/>
        <v>0.42683107519232411</v>
      </c>
      <c r="G1009" s="316">
        <f t="shared" si="222"/>
        <v>0.66524881465247043</v>
      </c>
      <c r="H1009" s="316">
        <f t="shared" si="223"/>
        <v>0.33475118534752957</v>
      </c>
      <c r="I1009" s="316"/>
      <c r="J1009" s="316">
        <f t="shared" si="224"/>
        <v>-0.26471935676875114</v>
      </c>
      <c r="K1009" s="316">
        <f t="shared" si="225"/>
        <v>0.39561283238166511</v>
      </c>
      <c r="L1009" s="121"/>
      <c r="M1009" s="325">
        <f t="shared" si="226"/>
        <v>30.200994204790547</v>
      </c>
      <c r="N1009" s="283">
        <f t="shared" si="227"/>
        <v>24.547454125675642</v>
      </c>
      <c r="O1009" s="378"/>
      <c r="P1009" s="532">
        <f t="shared" si="228"/>
        <v>2.6707695561668743E-2</v>
      </c>
      <c r="Q1009" s="520">
        <f t="shared" si="229"/>
        <v>-2.6707695561668743E-2</v>
      </c>
      <c r="R1009" s="313"/>
      <c r="S1009" s="256">
        <f t="shared" si="230"/>
        <v>30.200994204790547</v>
      </c>
      <c r="T1009" s="256">
        <f t="shared" si="231"/>
        <v>24.547454125675642</v>
      </c>
      <c r="U1009" s="364">
        <f t="shared" si="232"/>
        <v>97.799999994432497</v>
      </c>
    </row>
    <row r="1010" spans="1:21" ht="11.25" x14ac:dyDescent="0.2">
      <c r="A1010" s="234"/>
      <c r="B1010" s="417">
        <v>97.899999994426807</v>
      </c>
      <c r="C1010" s="130"/>
      <c r="D1010" s="328">
        <f t="shared" si="219"/>
        <v>69.225753874222164</v>
      </c>
      <c r="E1010" s="328">
        <f t="shared" si="220"/>
        <v>0.47922049994543847</v>
      </c>
      <c r="F1010" s="376">
        <f t="shared" si="221"/>
        <v>0.42710183403824786</v>
      </c>
      <c r="G1010" s="316">
        <f t="shared" si="222"/>
        <v>0.66534742141501357</v>
      </c>
      <c r="H1010" s="316">
        <f t="shared" si="223"/>
        <v>0.33465257858498643</v>
      </c>
      <c r="I1010" s="316"/>
      <c r="J1010" s="316">
        <f t="shared" si="224"/>
        <v>-0.26515570470397376</v>
      </c>
      <c r="K1010" s="316">
        <f t="shared" si="225"/>
        <v>0.39544475819764435</v>
      </c>
      <c r="L1010" s="121"/>
      <c r="M1010" s="325">
        <f t="shared" si="226"/>
        <v>30.227701900352216</v>
      </c>
      <c r="N1010" s="283">
        <f t="shared" si="227"/>
        <v>24.574161821237311</v>
      </c>
      <c r="O1010" s="378"/>
      <c r="P1010" s="532">
        <f t="shared" si="228"/>
        <v>2.6704606255250951E-2</v>
      </c>
      <c r="Q1010" s="520">
        <f t="shared" si="229"/>
        <v>-2.670460625523674E-2</v>
      </c>
      <c r="R1010" s="313"/>
      <c r="S1010" s="256">
        <f t="shared" si="230"/>
        <v>30.227701900352216</v>
      </c>
      <c r="T1010" s="256">
        <f t="shared" si="231"/>
        <v>24.574161821237311</v>
      </c>
      <c r="U1010" s="364">
        <f t="shared" si="232"/>
        <v>97.899999994426807</v>
      </c>
    </row>
    <row r="1011" spans="1:21" ht="11.25" x14ac:dyDescent="0.2">
      <c r="A1011" s="234"/>
      <c r="B1011" s="417">
        <v>97.999999994421103</v>
      </c>
      <c r="C1011" s="130"/>
      <c r="D1011" s="328">
        <f t="shared" si="219"/>
        <v>69.296464552336786</v>
      </c>
      <c r="E1011" s="328">
        <f t="shared" si="220"/>
        <v>0.48019999994532681</v>
      </c>
      <c r="F1011" s="376">
        <f t="shared" si="221"/>
        <v>0.4273727618526299</v>
      </c>
      <c r="G1011" s="316">
        <f t="shared" si="222"/>
        <v>0.66544607830055558</v>
      </c>
      <c r="H1011" s="316">
        <f t="shared" si="223"/>
        <v>0.33455392169944442</v>
      </c>
      <c r="I1011" s="316"/>
      <c r="J1011" s="316">
        <f t="shared" si="224"/>
        <v>-0.26559188367073799</v>
      </c>
      <c r="K1011" s="316">
        <f t="shared" si="225"/>
        <v>0.39527676853133242</v>
      </c>
      <c r="L1011" s="121"/>
      <c r="M1011" s="325">
        <f t="shared" si="226"/>
        <v>30.254406506607467</v>
      </c>
      <c r="N1011" s="283">
        <f t="shared" si="227"/>
        <v>24.600866427492548</v>
      </c>
      <c r="O1011" s="378"/>
      <c r="P1011" s="532">
        <f t="shared" si="228"/>
        <v>2.6701513421592438E-2</v>
      </c>
      <c r="Q1011" s="520">
        <f t="shared" si="229"/>
        <v>-2.6701513421613754E-2</v>
      </c>
      <c r="R1011" s="313"/>
      <c r="S1011" s="256">
        <f t="shared" si="230"/>
        <v>30.254406506607467</v>
      </c>
      <c r="T1011" s="256">
        <f t="shared" si="231"/>
        <v>24.600866427492548</v>
      </c>
      <c r="U1011" s="364">
        <f t="shared" si="232"/>
        <v>97.999999994421103</v>
      </c>
    </row>
    <row r="1012" spans="1:21" ht="11.25" x14ac:dyDescent="0.2">
      <c r="A1012" s="234"/>
      <c r="B1012" s="417">
        <v>98.099999994415398</v>
      </c>
      <c r="C1012" s="130"/>
      <c r="D1012" s="328">
        <f t="shared" si="219"/>
        <v>69.367175230451409</v>
      </c>
      <c r="E1012" s="328">
        <f t="shared" si="220"/>
        <v>0.48118049994521506</v>
      </c>
      <c r="F1012" s="376">
        <f t="shared" si="221"/>
        <v>0.4276438581187475</v>
      </c>
      <c r="G1012" s="316">
        <f t="shared" si="222"/>
        <v>0.66554478509368142</v>
      </c>
      <c r="H1012" s="316">
        <f t="shared" si="223"/>
        <v>0.33445521490631858</v>
      </c>
      <c r="I1012" s="316"/>
      <c r="J1012" s="316">
        <f t="shared" si="224"/>
        <v>-0.26602789418576656</v>
      </c>
      <c r="K1012" s="316">
        <f t="shared" si="225"/>
        <v>0.39510886319086552</v>
      </c>
      <c r="L1012" s="121"/>
      <c r="M1012" s="325">
        <f t="shared" si="226"/>
        <v>30.281108020029059</v>
      </c>
      <c r="N1012" s="283">
        <f t="shared" si="227"/>
        <v>24.627567940914162</v>
      </c>
      <c r="O1012" s="378"/>
      <c r="P1012" s="532">
        <f t="shared" si="228"/>
        <v>2.6698417064267232E-2</v>
      </c>
      <c r="Q1012" s="520">
        <f t="shared" si="229"/>
        <v>-2.6698417064267232E-2</v>
      </c>
      <c r="R1012" s="313"/>
      <c r="S1012" s="256">
        <f t="shared" si="230"/>
        <v>30.281108020029059</v>
      </c>
      <c r="T1012" s="256">
        <f t="shared" si="231"/>
        <v>24.627567940914162</v>
      </c>
      <c r="U1012" s="364">
        <f t="shared" si="232"/>
        <v>98.099999994415398</v>
      </c>
    </row>
    <row r="1013" spans="1:21" ht="11.25" x14ac:dyDescent="0.2">
      <c r="A1013" s="234"/>
      <c r="B1013" s="417">
        <v>98.199999994409694</v>
      </c>
      <c r="C1013" s="130"/>
      <c r="D1013" s="328">
        <f t="shared" si="219"/>
        <v>69.437885908566031</v>
      </c>
      <c r="E1013" s="328">
        <f t="shared" si="220"/>
        <v>0.48216199994510317</v>
      </c>
      <c r="F1013" s="376">
        <f t="shared" si="221"/>
        <v>0.42791512232198192</v>
      </c>
      <c r="G1013" s="316">
        <f t="shared" si="222"/>
        <v>0.66564354157979644</v>
      </c>
      <c r="H1013" s="316">
        <f t="shared" si="223"/>
        <v>0.33435645842020356</v>
      </c>
      <c r="I1013" s="316"/>
      <c r="J1013" s="316">
        <f t="shared" si="224"/>
        <v>-0.2664637367636784</v>
      </c>
      <c r="K1013" s="316">
        <f t="shared" si="225"/>
        <v>0.39494104198521102</v>
      </c>
      <c r="L1013" s="121"/>
      <c r="M1013" s="325">
        <f t="shared" si="226"/>
        <v>30.307806437093326</v>
      </c>
      <c r="N1013" s="283">
        <f t="shared" si="227"/>
        <v>24.654266357978429</v>
      </c>
      <c r="O1013" s="378"/>
      <c r="P1013" s="532">
        <f t="shared" si="228"/>
        <v>2.6695317186799628E-2</v>
      </c>
      <c r="Q1013" s="520">
        <f t="shared" si="229"/>
        <v>-2.6695317186778311E-2</v>
      </c>
      <c r="R1013" s="313"/>
      <c r="S1013" s="256">
        <f t="shared" si="230"/>
        <v>30.307806437093326</v>
      </c>
      <c r="T1013" s="256">
        <f t="shared" si="231"/>
        <v>24.654266357978429</v>
      </c>
      <c r="U1013" s="364">
        <f t="shared" si="232"/>
        <v>98.199999994409694</v>
      </c>
    </row>
    <row r="1014" spans="1:21" ht="11.25" x14ac:dyDescent="0.2">
      <c r="A1014" s="234"/>
      <c r="B1014" s="417">
        <v>98.299999994404004</v>
      </c>
      <c r="C1014" s="130"/>
      <c r="D1014" s="328">
        <f t="shared" si="219"/>
        <v>69.508596586680653</v>
      </c>
      <c r="E1014" s="328">
        <f t="shared" si="220"/>
        <v>0.48314449994499142</v>
      </c>
      <c r="F1014" s="376">
        <f t="shared" si="221"/>
        <v>0.42818655394980937</v>
      </c>
      <c r="G1014" s="316">
        <f t="shared" si="222"/>
        <v>0.66574234754512263</v>
      </c>
      <c r="H1014" s="316">
        <f t="shared" si="223"/>
        <v>0.33425765245487737</v>
      </c>
      <c r="I1014" s="316"/>
      <c r="J1014" s="316">
        <f t="shared" si="224"/>
        <v>-0.26689941191699712</v>
      </c>
      <c r="K1014" s="316">
        <f t="shared" si="225"/>
        <v>0.39477330472416416</v>
      </c>
      <c r="L1014" s="121"/>
      <c r="M1014" s="325">
        <f t="shared" si="226"/>
        <v>30.334501754280126</v>
      </c>
      <c r="N1014" s="283">
        <f t="shared" si="227"/>
        <v>24.680961675165207</v>
      </c>
      <c r="O1014" s="378"/>
      <c r="P1014" s="532">
        <f t="shared" si="228"/>
        <v>2.6692213792678388E-2</v>
      </c>
      <c r="Q1014" s="520">
        <f t="shared" si="229"/>
        <v>-2.6692213792699704E-2</v>
      </c>
      <c r="R1014" s="313"/>
      <c r="S1014" s="256">
        <f t="shared" si="230"/>
        <v>30.334501754280126</v>
      </c>
      <c r="T1014" s="256">
        <f t="shared" si="231"/>
        <v>24.680961675165207</v>
      </c>
      <c r="U1014" s="364">
        <f t="shared" si="232"/>
        <v>98.299999994404004</v>
      </c>
    </row>
    <row r="1015" spans="1:21" ht="11.25" x14ac:dyDescent="0.2">
      <c r="A1015" s="234"/>
      <c r="B1015" s="417">
        <v>98.3999999943983</v>
      </c>
      <c r="C1015" s="130"/>
      <c r="D1015" s="328">
        <f t="shared" si="219"/>
        <v>69.579307264795276</v>
      </c>
      <c r="E1015" s="328">
        <f t="shared" si="220"/>
        <v>0.48412799994487926</v>
      </c>
      <c r="F1015" s="376">
        <f t="shared" si="221"/>
        <v>0.42845815249178854</v>
      </c>
      <c r="G1015" s="316">
        <f t="shared" si="222"/>
        <v>0.66584120277669367</v>
      </c>
      <c r="H1015" s="316">
        <f t="shared" si="223"/>
        <v>0.33415879722330633</v>
      </c>
      <c r="I1015" s="316"/>
      <c r="J1015" s="316">
        <f t="shared" si="224"/>
        <v>-0.26733492015616422</v>
      </c>
      <c r="K1015" s="316">
        <f t="shared" si="225"/>
        <v>0.39460565121834301</v>
      </c>
      <c r="L1015" s="121"/>
      <c r="M1015" s="325">
        <f t="shared" si="226"/>
        <v>30.361193968072804</v>
      </c>
      <c r="N1015" s="283">
        <f t="shared" si="227"/>
        <v>24.707653888957907</v>
      </c>
      <c r="O1015" s="378"/>
      <c r="P1015" s="532">
        <f t="shared" si="228"/>
        <v>2.6689106885392277E-2</v>
      </c>
      <c r="Q1015" s="520">
        <f t="shared" si="229"/>
        <v>-2.6689106885385172E-2</v>
      </c>
      <c r="R1015" s="313"/>
      <c r="S1015" s="256">
        <f t="shared" si="230"/>
        <v>30.361193968072804</v>
      </c>
      <c r="T1015" s="256">
        <f t="shared" si="231"/>
        <v>24.707653888957907</v>
      </c>
      <c r="U1015" s="364">
        <f t="shared" si="232"/>
        <v>98.3999999943983</v>
      </c>
    </row>
    <row r="1016" spans="1:21" ht="11.25" x14ac:dyDescent="0.2">
      <c r="A1016" s="234"/>
      <c r="B1016" s="417">
        <v>98.499999994392596</v>
      </c>
      <c r="C1016" s="130"/>
      <c r="D1016" s="328">
        <f t="shared" si="219"/>
        <v>69.650017942909898</v>
      </c>
      <c r="E1016" s="328">
        <f t="shared" si="220"/>
        <v>0.48511249994476707</v>
      </c>
      <c r="F1016" s="376">
        <f t="shared" si="221"/>
        <v>0.42872991743955169</v>
      </c>
      <c r="G1016" s="316">
        <f t="shared" si="222"/>
        <v>0.66594010706235163</v>
      </c>
      <c r="H1016" s="316">
        <f t="shared" si="223"/>
        <v>0.33405989293764837</v>
      </c>
      <c r="I1016" s="316"/>
      <c r="J1016" s="316">
        <f t="shared" si="224"/>
        <v>-0.26777026198954734</v>
      </c>
      <c r="K1016" s="316">
        <f t="shared" si="225"/>
        <v>0.39443808127918489</v>
      </c>
      <c r="L1016" s="121"/>
      <c r="M1016" s="325">
        <f t="shared" si="226"/>
        <v>30.387883074958197</v>
      </c>
      <c r="N1016" s="283">
        <f t="shared" si="227"/>
        <v>24.734342995843292</v>
      </c>
      <c r="O1016" s="378"/>
      <c r="P1016" s="532">
        <f t="shared" si="228"/>
        <v>2.6685996468494011E-2</v>
      </c>
      <c r="Q1016" s="520">
        <f t="shared" si="229"/>
        <v>-2.6685996468501116E-2</v>
      </c>
      <c r="R1016" s="313"/>
      <c r="S1016" s="256">
        <f t="shared" si="230"/>
        <v>30.387883074958197</v>
      </c>
      <c r="T1016" s="256">
        <f t="shared" si="231"/>
        <v>24.734342995843292</v>
      </c>
      <c r="U1016" s="364">
        <f t="shared" si="232"/>
        <v>98.499999994392596</v>
      </c>
    </row>
    <row r="1017" spans="1:21" ht="11.25" x14ac:dyDescent="0.2">
      <c r="A1017" s="234"/>
      <c r="B1017" s="417">
        <v>98.599999994386906</v>
      </c>
      <c r="C1017" s="130"/>
      <c r="D1017" s="328">
        <f t="shared" si="219"/>
        <v>69.720728621024534</v>
      </c>
      <c r="E1017" s="328">
        <f t="shared" si="220"/>
        <v>0.48609799994465497</v>
      </c>
      <c r="F1017" s="376">
        <f t="shared" si="221"/>
        <v>0.42900184828679322</v>
      </c>
      <c r="G1017" s="316">
        <f t="shared" si="222"/>
        <v>0.66603906019074299</v>
      </c>
      <c r="H1017" s="316">
        <f t="shared" si="223"/>
        <v>0.33396093980925701</v>
      </c>
      <c r="I1017" s="316"/>
      <c r="J1017" s="316">
        <f t="shared" si="224"/>
        <v>-0.26820543792345208</v>
      </c>
      <c r="K1017" s="316">
        <f t="shared" si="225"/>
        <v>0.39427059471894205</v>
      </c>
      <c r="L1017" s="121"/>
      <c r="M1017" s="325">
        <f t="shared" si="226"/>
        <v>30.414569071426691</v>
      </c>
      <c r="N1017" s="283">
        <f t="shared" si="227"/>
        <v>24.761028992311793</v>
      </c>
      <c r="O1017" s="378"/>
      <c r="P1017" s="532">
        <f t="shared" si="228"/>
        <v>2.6682882545401299E-2</v>
      </c>
      <c r="Q1017" s="520">
        <f t="shared" si="229"/>
        <v>-2.6682882545401299E-2</v>
      </c>
      <c r="R1017" s="313"/>
      <c r="S1017" s="256">
        <f t="shared" si="230"/>
        <v>30.414569071426691</v>
      </c>
      <c r="T1017" s="256">
        <f t="shared" si="231"/>
        <v>24.761028992311793</v>
      </c>
      <c r="U1017" s="364">
        <f t="shared" si="232"/>
        <v>98.599999994386906</v>
      </c>
    </row>
    <row r="1018" spans="1:21" ht="11.25" x14ac:dyDescent="0.2">
      <c r="A1018" s="234"/>
      <c r="B1018" s="417">
        <v>98.699999994381201</v>
      </c>
      <c r="C1018" s="130"/>
      <c r="D1018" s="328">
        <f t="shared" si="219"/>
        <v>69.791439299139157</v>
      </c>
      <c r="E1018" s="328">
        <f t="shared" si="220"/>
        <v>0.4870844999445425</v>
      </c>
      <c r="F1018" s="376">
        <f t="shared" si="221"/>
        <v>0.42927394452925921</v>
      </c>
      <c r="G1018" s="316">
        <f t="shared" si="222"/>
        <v>0.66613806195131375</v>
      </c>
      <c r="H1018" s="316">
        <f t="shared" si="223"/>
        <v>0.33386193804868625</v>
      </c>
      <c r="I1018" s="316"/>
      <c r="J1018" s="316">
        <f t="shared" si="224"/>
        <v>-0.26864044846213236</v>
      </c>
      <c r="K1018" s="316">
        <f t="shared" si="225"/>
        <v>0.39410319135067728</v>
      </c>
      <c r="L1018" s="121"/>
      <c r="M1018" s="325">
        <f t="shared" si="226"/>
        <v>30.441251953972092</v>
      </c>
      <c r="N1018" s="283">
        <f t="shared" si="227"/>
        <v>24.787711874857195</v>
      </c>
      <c r="O1018" s="378"/>
      <c r="P1018" s="532">
        <f t="shared" si="228"/>
        <v>2.6679765119617116E-2</v>
      </c>
      <c r="Q1018" s="520">
        <f t="shared" si="229"/>
        <v>-2.6679765119610011E-2</v>
      </c>
      <c r="R1018" s="313"/>
      <c r="S1018" s="256">
        <f t="shared" si="230"/>
        <v>30.441251953972092</v>
      </c>
      <c r="T1018" s="256">
        <f t="shared" si="231"/>
        <v>24.787711874857195</v>
      </c>
      <c r="U1018" s="364">
        <f t="shared" si="232"/>
        <v>98.699999994381201</v>
      </c>
    </row>
    <row r="1019" spans="1:21" ht="11.25" x14ac:dyDescent="0.2">
      <c r="A1019" s="234"/>
      <c r="B1019" s="417">
        <v>98.799999994375497</v>
      </c>
      <c r="C1019" s="130"/>
      <c r="D1019" s="328">
        <f t="shared" si="219"/>
        <v>69.862149977253779</v>
      </c>
      <c r="E1019" s="328">
        <f t="shared" si="220"/>
        <v>0.4880719999444299</v>
      </c>
      <c r="F1019" s="376">
        <f t="shared" si="221"/>
        <v>0.42954620566473767</v>
      </c>
      <c r="G1019" s="316">
        <f t="shared" si="222"/>
        <v>0.66623711213430648</v>
      </c>
      <c r="H1019" s="316">
        <f t="shared" si="223"/>
        <v>0.33376288786569352</v>
      </c>
      <c r="I1019" s="316"/>
      <c r="J1019" s="316">
        <f t="shared" si="224"/>
        <v>-0.26907529410780007</v>
      </c>
      <c r="K1019" s="316">
        <f t="shared" si="225"/>
        <v>0.39393587098826016</v>
      </c>
      <c r="L1019" s="121"/>
      <c r="M1019" s="325">
        <f t="shared" si="226"/>
        <v>30.467931719091709</v>
      </c>
      <c r="N1019" s="283">
        <f t="shared" si="227"/>
        <v>24.814391639976805</v>
      </c>
      <c r="O1019" s="378"/>
      <c r="P1019" s="532">
        <f t="shared" si="228"/>
        <v>2.6676644194573385E-2</v>
      </c>
      <c r="Q1019" s="520">
        <f t="shared" si="229"/>
        <v>-2.6676644194566279E-2</v>
      </c>
      <c r="R1019" s="313"/>
      <c r="S1019" s="256">
        <f t="shared" si="230"/>
        <v>30.467931719091709</v>
      </c>
      <c r="T1019" s="256">
        <f t="shared" si="231"/>
        <v>24.814391639976805</v>
      </c>
      <c r="U1019" s="364">
        <f t="shared" si="232"/>
        <v>98.799999994375497</v>
      </c>
    </row>
    <row r="1020" spans="1:21" ht="11.25" x14ac:dyDescent="0.2">
      <c r="A1020" s="234"/>
      <c r="B1020" s="417">
        <v>98.899999994369793</v>
      </c>
      <c r="C1020" s="130"/>
      <c r="D1020" s="328">
        <f t="shared" si="219"/>
        <v>69.932860655368401</v>
      </c>
      <c r="E1020" s="328">
        <f t="shared" si="220"/>
        <v>0.48906049994431722</v>
      </c>
      <c r="F1020" s="376">
        <f t="shared" si="221"/>
        <v>0.42981863119304731</v>
      </c>
      <c r="G1020" s="316">
        <f t="shared" si="222"/>
        <v>0.66633621053075553</v>
      </c>
      <c r="H1020" s="316">
        <f t="shared" si="223"/>
        <v>0.33366378946924447</v>
      </c>
      <c r="I1020" s="316"/>
      <c r="J1020" s="316">
        <f t="shared" si="224"/>
        <v>-0.2695099753606367</v>
      </c>
      <c r="K1020" s="316">
        <f t="shared" si="225"/>
        <v>0.39376863344636254</v>
      </c>
      <c r="L1020" s="121"/>
      <c r="M1020" s="325">
        <f t="shared" si="226"/>
        <v>30.494608363286282</v>
      </c>
      <c r="N1020" s="283">
        <f t="shared" si="227"/>
        <v>24.841068284171371</v>
      </c>
      <c r="O1020" s="378"/>
      <c r="P1020" s="532">
        <f t="shared" si="228"/>
        <v>2.6673519773758869E-2</v>
      </c>
      <c r="Q1020" s="520">
        <f t="shared" si="229"/>
        <v>-2.6673519773765975E-2</v>
      </c>
      <c r="R1020" s="313"/>
      <c r="S1020" s="256">
        <f t="shared" si="230"/>
        <v>30.494608363286282</v>
      </c>
      <c r="T1020" s="256">
        <f t="shared" si="231"/>
        <v>24.841068284171371</v>
      </c>
      <c r="U1020" s="364">
        <f t="shared" si="232"/>
        <v>98.899999994369793</v>
      </c>
    </row>
    <row r="1021" spans="1:21" ht="11.25" x14ac:dyDescent="0.2">
      <c r="A1021" s="234"/>
      <c r="B1021" s="417">
        <v>98.999999994364103</v>
      </c>
      <c r="C1021" s="130"/>
      <c r="D1021" s="328">
        <f t="shared" si="219"/>
        <v>70.003571333483023</v>
      </c>
      <c r="E1021" s="328">
        <f t="shared" si="220"/>
        <v>0.49004999994420467</v>
      </c>
      <c r="F1021" s="376">
        <f t="shared" si="221"/>
        <v>0.43009122061602845</v>
      </c>
      <c r="G1021" s="316">
        <f t="shared" si="222"/>
        <v>0.66643535693248401</v>
      </c>
      <c r="H1021" s="316">
        <f t="shared" si="223"/>
        <v>0.33356464306751599</v>
      </c>
      <c r="I1021" s="316"/>
      <c r="J1021" s="316">
        <f t="shared" si="224"/>
        <v>-0.26994449271880183</v>
      </c>
      <c r="K1021" s="316">
        <f t="shared" si="225"/>
        <v>0.39360147854045513</v>
      </c>
      <c r="L1021" s="121"/>
      <c r="M1021" s="325">
        <f t="shared" si="226"/>
        <v>30.521281883060041</v>
      </c>
      <c r="N1021" s="283">
        <f t="shared" si="227"/>
        <v>24.867741803945137</v>
      </c>
      <c r="O1021" s="378"/>
      <c r="P1021" s="532">
        <f t="shared" si="228"/>
        <v>2.6670391860612597E-2</v>
      </c>
      <c r="Q1021" s="520">
        <f t="shared" si="229"/>
        <v>-2.6670391860619702E-2</v>
      </c>
      <c r="R1021" s="313"/>
      <c r="S1021" s="256">
        <f t="shared" si="230"/>
        <v>30.521281883060041</v>
      </c>
      <c r="T1021" s="256">
        <f t="shared" si="231"/>
        <v>24.867741803945137</v>
      </c>
      <c r="U1021" s="364">
        <f t="shared" si="232"/>
        <v>98.999999994364103</v>
      </c>
    </row>
    <row r="1022" spans="1:21" ht="11.25" x14ac:dyDescent="0.2">
      <c r="A1022" s="234"/>
      <c r="B1022" s="417">
        <v>99.099999994358399</v>
      </c>
      <c r="C1022" s="130"/>
      <c r="D1022" s="328">
        <f t="shared" si="219"/>
        <v>70.074282011597646</v>
      </c>
      <c r="E1022" s="328">
        <f t="shared" si="220"/>
        <v>0.49104049994409177</v>
      </c>
      <c r="F1022" s="376">
        <f t="shared" si="221"/>
        <v>0.43036397343753136</v>
      </c>
      <c r="G1022" s="316">
        <f t="shared" si="222"/>
        <v>0.66653455113209881</v>
      </c>
      <c r="H1022" s="316">
        <f t="shared" si="223"/>
        <v>0.33346544886790119</v>
      </c>
      <c r="I1022" s="316"/>
      <c r="J1022" s="316">
        <f t="shared" si="224"/>
        <v>-0.27037884667844508</v>
      </c>
      <c r="K1022" s="316">
        <f t="shared" si="225"/>
        <v>0.39343440608680269</v>
      </c>
      <c r="L1022" s="121"/>
      <c r="M1022" s="325">
        <f t="shared" si="226"/>
        <v>30.547952274920654</v>
      </c>
      <c r="N1022" s="283">
        <f t="shared" si="227"/>
        <v>24.894412195805756</v>
      </c>
      <c r="O1022" s="378"/>
      <c r="P1022" s="532">
        <f t="shared" si="228"/>
        <v>2.6667260458538067E-2</v>
      </c>
      <c r="Q1022" s="520">
        <f t="shared" si="229"/>
        <v>-2.6667260458538067E-2</v>
      </c>
      <c r="R1022" s="313"/>
      <c r="S1022" s="256">
        <f t="shared" si="230"/>
        <v>30.547952274920654</v>
      </c>
      <c r="T1022" s="256">
        <f t="shared" si="231"/>
        <v>24.894412195805756</v>
      </c>
      <c r="U1022" s="364">
        <f t="shared" si="232"/>
        <v>99.099999994358399</v>
      </c>
    </row>
    <row r="1023" spans="1:21" ht="11.25" x14ac:dyDescent="0.2">
      <c r="A1023" s="234"/>
      <c r="B1023" s="417">
        <v>99.199999994352694</v>
      </c>
      <c r="C1023" s="130"/>
      <c r="D1023" s="328">
        <f t="shared" si="219"/>
        <v>70.144992689712268</v>
      </c>
      <c r="E1023" s="328">
        <f t="shared" si="220"/>
        <v>0.49203199994397873</v>
      </c>
      <c r="F1023" s="376">
        <f t="shared" si="221"/>
        <v>0.43063688916340725</v>
      </c>
      <c r="G1023" s="316">
        <f t="shared" si="222"/>
        <v>0.6666337929229873</v>
      </c>
      <c r="H1023" s="316">
        <f t="shared" si="223"/>
        <v>0.3333662070770127</v>
      </c>
      <c r="I1023" s="316"/>
      <c r="J1023" s="316">
        <f t="shared" si="224"/>
        <v>-0.27081303773371546</v>
      </c>
      <c r="K1023" s="316">
        <f t="shared" si="225"/>
        <v>0.3932674159024605</v>
      </c>
      <c r="L1023" s="121"/>
      <c r="M1023" s="325">
        <f t="shared" si="226"/>
        <v>30.574619535379192</v>
      </c>
      <c r="N1023" s="283">
        <f t="shared" si="227"/>
        <v>24.921079456264295</v>
      </c>
      <c r="O1023" s="378"/>
      <c r="P1023" s="532">
        <f t="shared" si="228"/>
        <v>2.6664125570967201E-2</v>
      </c>
      <c r="Q1023" s="520">
        <f t="shared" si="229"/>
        <v>-2.6664125570960096E-2</v>
      </c>
      <c r="R1023" s="313"/>
      <c r="S1023" s="256">
        <f t="shared" si="230"/>
        <v>30.574619535379192</v>
      </c>
      <c r="T1023" s="256">
        <f t="shared" si="231"/>
        <v>24.921079456264295</v>
      </c>
      <c r="U1023" s="364">
        <f t="shared" si="232"/>
        <v>99.199999994352694</v>
      </c>
    </row>
    <row r="1024" spans="1:21" ht="11.25" x14ac:dyDescent="0.2">
      <c r="A1024" s="234"/>
      <c r="B1024" s="417">
        <v>99.299999994347004</v>
      </c>
      <c r="C1024" s="130"/>
      <c r="D1024" s="328">
        <f t="shared" si="219"/>
        <v>70.215703367826904</v>
      </c>
      <c r="E1024" s="328">
        <f t="shared" si="220"/>
        <v>0.49302449994386571</v>
      </c>
      <c r="F1024" s="376">
        <f t="shared" si="221"/>
        <v>0.43090996730149816</v>
      </c>
      <c r="G1024" s="316">
        <f t="shared" si="222"/>
        <v>0.66673308209931359</v>
      </c>
      <c r="H1024" s="316">
        <f t="shared" si="223"/>
        <v>0.33326691790068641</v>
      </c>
      <c r="I1024" s="316"/>
      <c r="J1024" s="316">
        <f t="shared" si="224"/>
        <v>-0.27124706637677093</v>
      </c>
      <c r="K1024" s="316">
        <f t="shared" si="225"/>
        <v>0.39310050780527034</v>
      </c>
      <c r="L1024" s="121"/>
      <c r="M1024" s="325">
        <f t="shared" si="226"/>
        <v>30.601283660950159</v>
      </c>
      <c r="N1024" s="283">
        <f t="shared" si="227"/>
        <v>24.947743581835255</v>
      </c>
      <c r="O1024" s="378"/>
      <c r="P1024" s="532">
        <f t="shared" si="228"/>
        <v>2.6660987201260866E-2</v>
      </c>
      <c r="Q1024" s="520">
        <f t="shared" si="229"/>
        <v>-2.6660987201267972E-2</v>
      </c>
      <c r="R1024" s="313"/>
      <c r="S1024" s="256">
        <f t="shared" si="230"/>
        <v>30.601283660950159</v>
      </c>
      <c r="T1024" s="256">
        <f t="shared" si="231"/>
        <v>24.947743581835255</v>
      </c>
      <c r="U1024" s="364">
        <f t="shared" si="232"/>
        <v>99.299999994347004</v>
      </c>
    </row>
    <row r="1025" spans="1:21" ht="11.25" x14ac:dyDescent="0.2">
      <c r="A1025" s="234"/>
      <c r="B1025" s="417">
        <v>99.3999999943413</v>
      </c>
      <c r="C1025" s="130"/>
      <c r="D1025" s="328">
        <f t="shared" si="219"/>
        <v>70.286414045941527</v>
      </c>
      <c r="E1025" s="328">
        <f t="shared" si="220"/>
        <v>0.49401799994375256</v>
      </c>
      <c r="F1025" s="376">
        <f t="shared" si="221"/>
        <v>0.4311832073616263</v>
      </c>
      <c r="G1025" s="316">
        <f t="shared" si="222"/>
        <v>0.66683241845601404</v>
      </c>
      <c r="H1025" s="316">
        <f t="shared" si="223"/>
        <v>0.33316758154398596</v>
      </c>
      <c r="I1025" s="316"/>
      <c r="J1025" s="316">
        <f t="shared" si="224"/>
        <v>-0.27168093309778896</v>
      </c>
      <c r="K1025" s="316">
        <f t="shared" si="225"/>
        <v>0.39293368161385661</v>
      </c>
      <c r="L1025" s="121"/>
      <c r="M1025" s="325">
        <f t="shared" si="226"/>
        <v>30.62794464815142</v>
      </c>
      <c r="N1025" s="283">
        <f t="shared" si="227"/>
        <v>24.974404569036523</v>
      </c>
      <c r="O1025" s="378"/>
      <c r="P1025" s="532">
        <f t="shared" si="228"/>
        <v>2.6657845352922038E-2</v>
      </c>
      <c r="Q1025" s="520">
        <f t="shared" si="229"/>
        <v>-2.6657845352929144E-2</v>
      </c>
      <c r="R1025" s="313"/>
      <c r="S1025" s="256">
        <f t="shared" si="230"/>
        <v>30.62794464815142</v>
      </c>
      <c r="T1025" s="256">
        <f t="shared" si="231"/>
        <v>24.974404569036523</v>
      </c>
      <c r="U1025" s="364">
        <f t="shared" si="232"/>
        <v>99.3999999943413</v>
      </c>
    </row>
    <row r="1026" spans="1:21" ht="11.25" x14ac:dyDescent="0.2">
      <c r="A1026" s="234"/>
      <c r="B1026" s="417">
        <v>99.499999994335596</v>
      </c>
      <c r="C1026" s="130"/>
      <c r="D1026" s="328">
        <f t="shared" si="219"/>
        <v>70.357124724056149</v>
      </c>
      <c r="E1026" s="328">
        <f t="shared" si="220"/>
        <v>0.49501249994363922</v>
      </c>
      <c r="F1026" s="376">
        <f t="shared" si="221"/>
        <v>0.4314566088555844</v>
      </c>
      <c r="G1026" s="316">
        <f t="shared" si="222"/>
        <v>0.66693180178879441</v>
      </c>
      <c r="H1026" s="316">
        <f t="shared" si="223"/>
        <v>0.33306819821120559</v>
      </c>
      <c r="I1026" s="316"/>
      <c r="J1026" s="316">
        <f t="shared" si="224"/>
        <v>-0.27211463838497713</v>
      </c>
      <c r="K1026" s="316">
        <f t="shared" si="225"/>
        <v>0.39276693714762179</v>
      </c>
      <c r="L1026" s="121"/>
      <c r="M1026" s="325">
        <f t="shared" si="226"/>
        <v>30.654602493504342</v>
      </c>
      <c r="N1026" s="283">
        <f t="shared" si="227"/>
        <v>25.001062414389452</v>
      </c>
      <c r="O1026" s="378"/>
      <c r="P1026" s="532">
        <f t="shared" si="228"/>
        <v>2.6654700029276057E-2</v>
      </c>
      <c r="Q1026" s="520">
        <f t="shared" si="229"/>
        <v>-2.6654700029268952E-2</v>
      </c>
      <c r="R1026" s="313"/>
      <c r="S1026" s="256">
        <f t="shared" si="230"/>
        <v>30.654602493504342</v>
      </c>
      <c r="T1026" s="256">
        <f t="shared" si="231"/>
        <v>25.001062414389452</v>
      </c>
      <c r="U1026" s="364">
        <f t="shared" si="232"/>
        <v>99.499999994335596</v>
      </c>
    </row>
    <row r="1027" spans="1:21" ht="11.25" x14ac:dyDescent="0.2">
      <c r="A1027" s="234"/>
      <c r="B1027" s="417">
        <v>99.599999994330005</v>
      </c>
      <c r="C1027" s="130"/>
      <c r="D1027" s="328">
        <f t="shared" si="219"/>
        <v>70.427835402170842</v>
      </c>
      <c r="E1027" s="328">
        <f t="shared" si="220"/>
        <v>0.49600799994352684</v>
      </c>
      <c r="F1027" s="376">
        <f t="shared" si="221"/>
        <v>0.43173017129712637</v>
      </c>
      <c r="G1027" s="316">
        <f t="shared" si="222"/>
        <v>0.66703123189412539</v>
      </c>
      <c r="H1027" s="316">
        <f t="shared" si="223"/>
        <v>0.33296876810587461</v>
      </c>
      <c r="I1027" s="316"/>
      <c r="J1027" s="316">
        <f t="shared" si="224"/>
        <v>-0.27254818272458209</v>
      </c>
      <c r="K1027" s="316">
        <f t="shared" si="225"/>
        <v>0.39260027422674326</v>
      </c>
      <c r="L1027" s="121"/>
      <c r="M1027" s="325">
        <f t="shared" si="226"/>
        <v>30.681257193533618</v>
      </c>
      <c r="N1027" s="283">
        <f t="shared" si="227"/>
        <v>25.027717114418721</v>
      </c>
      <c r="O1027" s="378"/>
      <c r="P1027" s="532">
        <f t="shared" si="228"/>
        <v>2.6651551233619841E-2</v>
      </c>
      <c r="Q1027" s="520">
        <f t="shared" si="229"/>
        <v>-2.6651551233612736E-2</v>
      </c>
      <c r="R1027" s="313"/>
      <c r="S1027" s="256">
        <f t="shared" si="230"/>
        <v>30.681257193533618</v>
      </c>
      <c r="T1027" s="256">
        <f t="shared" si="231"/>
        <v>25.027717114418721</v>
      </c>
      <c r="U1027" s="364">
        <f t="shared" si="232"/>
        <v>99.599999994330005</v>
      </c>
    </row>
    <row r="1028" spans="1:21" ht="11.25" x14ac:dyDescent="0.2">
      <c r="A1028" s="234"/>
      <c r="B1028" s="417">
        <v>99.699999994324202</v>
      </c>
      <c r="C1028" s="130"/>
      <c r="D1028" s="328">
        <f t="shared" si="219"/>
        <v>70.498546080285394</v>
      </c>
      <c r="E1028" s="328">
        <f t="shared" si="220"/>
        <v>0.49700449994341234</v>
      </c>
      <c r="F1028" s="376">
        <f t="shared" si="221"/>
        <v>0.43200389420195578</v>
      </c>
      <c r="G1028" s="316">
        <f t="shared" si="222"/>
        <v>0.66713070856923828</v>
      </c>
      <c r="H1028" s="316">
        <f t="shared" si="223"/>
        <v>0.33286929143076172</v>
      </c>
      <c r="I1028" s="316"/>
      <c r="J1028" s="316">
        <f t="shared" si="224"/>
        <v>-0.27298156660089817</v>
      </c>
      <c r="K1028" s="316">
        <f t="shared" si="225"/>
        <v>0.39243369267216943</v>
      </c>
      <c r="L1028" s="121"/>
      <c r="M1028" s="325">
        <f t="shared" si="226"/>
        <v>30.707908744767238</v>
      </c>
      <c r="N1028" s="283">
        <f t="shared" si="227"/>
        <v>25.054368665652333</v>
      </c>
      <c r="O1028" s="378"/>
      <c r="P1028" s="532">
        <f t="shared" si="228"/>
        <v>2.664839896951321E-2</v>
      </c>
      <c r="Q1028" s="520">
        <f t="shared" si="229"/>
        <v>-2.664839896951321E-2</v>
      </c>
      <c r="R1028" s="313"/>
      <c r="S1028" s="256">
        <f t="shared" si="230"/>
        <v>30.707908744767238</v>
      </c>
      <c r="T1028" s="256">
        <f t="shared" si="231"/>
        <v>25.054368665652333</v>
      </c>
      <c r="U1028" s="364">
        <f t="shared" si="232"/>
        <v>99.699999994324202</v>
      </c>
    </row>
    <row r="1029" spans="1:21" ht="11.25" x14ac:dyDescent="0.2">
      <c r="A1029" s="234"/>
      <c r="B1029" s="417">
        <v>99.799999994318597</v>
      </c>
      <c r="C1029" s="130"/>
      <c r="D1029" s="328">
        <f t="shared" si="219"/>
        <v>70.569256758400087</v>
      </c>
      <c r="E1029" s="328">
        <f t="shared" si="220"/>
        <v>0.49800199994329963</v>
      </c>
      <c r="F1029" s="376">
        <f t="shared" si="221"/>
        <v>0.43227777708771897</v>
      </c>
      <c r="G1029" s="316">
        <f t="shared" si="222"/>
        <v>0.66723023161212291</v>
      </c>
      <c r="H1029" s="316">
        <f t="shared" si="223"/>
        <v>0.33276976838787709</v>
      </c>
      <c r="I1029" s="316"/>
      <c r="J1029" s="316">
        <f t="shared" si="224"/>
        <v>-0.27341479049628192</v>
      </c>
      <c r="K1029" s="316">
        <f t="shared" si="225"/>
        <v>0.39226719230561458</v>
      </c>
      <c r="L1029" s="121"/>
      <c r="M1029" s="325">
        <f t="shared" si="226"/>
        <v>30.734557143736751</v>
      </c>
      <c r="N1029" s="283">
        <f t="shared" si="227"/>
        <v>25.081017064621847</v>
      </c>
      <c r="O1029" s="378"/>
      <c r="P1029" s="532">
        <f t="shared" si="228"/>
        <v>2.6645243240139393E-2</v>
      </c>
      <c r="Q1029" s="520">
        <f t="shared" si="229"/>
        <v>-2.6645243240153604E-2</v>
      </c>
      <c r="R1029" s="313"/>
      <c r="S1029" s="256">
        <f t="shared" si="230"/>
        <v>30.734557143736751</v>
      </c>
      <c r="T1029" s="256">
        <f t="shared" si="231"/>
        <v>25.081017064621847</v>
      </c>
      <c r="U1029" s="364">
        <f t="shared" si="232"/>
        <v>99.799999994318597</v>
      </c>
    </row>
    <row r="1030" spans="1:21" ht="11.25" x14ac:dyDescent="0.2">
      <c r="A1030" s="234"/>
      <c r="B1030" s="417">
        <v>99.899999994312907</v>
      </c>
      <c r="C1030" s="130"/>
      <c r="D1030" s="328">
        <f t="shared" si="219"/>
        <v>70.639967436514723</v>
      </c>
      <c r="E1030" s="328">
        <f t="shared" si="220"/>
        <v>0.4990004999431859</v>
      </c>
      <c r="F1030" s="376">
        <f t="shared" si="221"/>
        <v>0.43255181947399207</v>
      </c>
      <c r="G1030" s="316">
        <f t="shared" si="222"/>
        <v>0.66732980082152193</v>
      </c>
      <c r="H1030" s="316">
        <f t="shared" si="223"/>
        <v>0.33267019917847807</v>
      </c>
      <c r="I1030" s="316"/>
      <c r="J1030" s="316">
        <f t="shared" si="224"/>
        <v>-0.27384785489115521</v>
      </c>
      <c r="K1030" s="316">
        <f t="shared" si="225"/>
        <v>0.39210077294955697</v>
      </c>
      <c r="L1030" s="121"/>
      <c r="M1030" s="325">
        <f t="shared" si="226"/>
        <v>30.76120238697689</v>
      </c>
      <c r="N1030" s="283">
        <f t="shared" si="227"/>
        <v>25.107662307862</v>
      </c>
      <c r="O1030" s="378"/>
      <c r="P1030" s="532">
        <f t="shared" si="228"/>
        <v>2.6642084048916104E-2</v>
      </c>
      <c r="Q1030" s="520">
        <f t="shared" si="229"/>
        <v>-2.6642084048887682E-2</v>
      </c>
      <c r="R1030" s="313"/>
      <c r="S1030" s="256">
        <f t="shared" si="230"/>
        <v>30.76120238697689</v>
      </c>
      <c r="T1030" s="256">
        <f t="shared" si="231"/>
        <v>25.107662307862</v>
      </c>
      <c r="U1030" s="364">
        <f t="shared" si="232"/>
        <v>99.899999994312907</v>
      </c>
    </row>
    <row r="1031" spans="1:21" ht="11.25" x14ac:dyDescent="0.2">
      <c r="A1031" s="234"/>
      <c r="B1031" s="417">
        <v>99.999999994307103</v>
      </c>
      <c r="C1031" s="130"/>
      <c r="D1031" s="328">
        <f t="shared" si="219"/>
        <v>70.710678114629275</v>
      </c>
      <c r="E1031" s="328">
        <f t="shared" si="220"/>
        <v>0.49999999994307098</v>
      </c>
      <c r="F1031" s="376">
        <f t="shared" si="221"/>
        <v>0.43282602088227345</v>
      </c>
      <c r="G1031" s="316">
        <f t="shared" si="222"/>
        <v>0.66742941599692873</v>
      </c>
      <c r="H1031" s="316">
        <f t="shared" si="223"/>
        <v>0.33257058400307127</v>
      </c>
      <c r="I1031" s="316"/>
      <c r="J1031" s="316">
        <f t="shared" si="224"/>
        <v>-0.27428076026401932</v>
      </c>
      <c r="K1031" s="316">
        <f t="shared" si="225"/>
        <v>0.39193443442723375</v>
      </c>
      <c r="L1031" s="121"/>
      <c r="M1031" s="325">
        <f t="shared" si="226"/>
        <v>30.787844471025807</v>
      </c>
      <c r="N1031" s="283">
        <f t="shared" si="227"/>
        <v>25.134304391910888</v>
      </c>
      <c r="O1031" s="378"/>
      <c r="P1031" s="532"/>
      <c r="Q1031" s="520"/>
      <c r="R1031" s="313"/>
      <c r="S1031" s="256">
        <f t="shared" si="230"/>
        <v>30.787844471025807</v>
      </c>
      <c r="T1031" s="256">
        <f t="shared" si="231"/>
        <v>25.134304391910888</v>
      </c>
      <c r="U1031" s="364">
        <f t="shared" si="232"/>
        <v>99.999999994307103</v>
      </c>
    </row>
    <row r="1032" spans="1:21" ht="11.25" x14ac:dyDescent="0.2">
      <c r="A1032" s="234"/>
      <c r="B1032" s="98"/>
      <c r="C1032" s="130"/>
      <c r="D1032" s="108"/>
      <c r="E1032" s="108"/>
      <c r="F1032" s="131"/>
      <c r="G1032" s="131"/>
      <c r="H1032" s="131"/>
      <c r="I1032" s="131"/>
      <c r="J1032" s="108"/>
      <c r="K1032" s="131"/>
      <c r="L1032" s="94"/>
      <c r="M1032" s="239"/>
      <c r="N1032" s="239"/>
      <c r="O1032" s="98"/>
      <c r="P1032" s="130"/>
      <c r="Q1032" s="130"/>
    </row>
    <row r="1033" spans="1:21" ht="11.25" x14ac:dyDescent="0.2">
      <c r="A1033" s="234"/>
      <c r="B1033" s="98"/>
      <c r="C1033" s="130"/>
      <c r="D1033" s="240"/>
      <c r="E1033" s="240"/>
      <c r="F1033" s="224"/>
      <c r="G1033" s="98"/>
      <c r="H1033" s="98"/>
      <c r="I1033" s="130"/>
      <c r="J1033" s="98"/>
      <c r="K1033" s="98"/>
      <c r="L1033" s="98"/>
      <c r="M1033" s="241"/>
      <c r="N1033" s="241"/>
      <c r="O1033" s="98"/>
      <c r="P1033" s="98"/>
      <c r="Q1033" s="130"/>
    </row>
    <row r="1034" spans="1:21" ht="11.25" x14ac:dyDescent="0.2">
      <c r="A1034" s="234"/>
      <c r="B1034" s="98"/>
      <c r="C1034" s="130"/>
      <c r="D1034" s="240"/>
      <c r="E1034" s="240"/>
      <c r="F1034" s="224"/>
      <c r="G1034" s="98"/>
      <c r="H1034" s="98"/>
      <c r="I1034" s="130"/>
      <c r="J1034" s="98"/>
      <c r="K1034" s="98"/>
      <c r="L1034" s="98"/>
      <c r="M1034" s="241"/>
      <c r="N1034" s="241"/>
      <c r="O1034" s="98"/>
      <c r="P1034" s="98"/>
      <c r="Q1034" s="130"/>
    </row>
    <row r="1035" spans="1:21" ht="11.25" x14ac:dyDescent="0.2">
      <c r="A1035" s="234"/>
      <c r="B1035" s="98"/>
      <c r="C1035" s="130"/>
      <c r="D1035" s="240"/>
      <c r="E1035" s="240"/>
      <c r="F1035" s="224"/>
      <c r="G1035" s="98"/>
      <c r="H1035" s="98"/>
      <c r="I1035" s="130"/>
      <c r="J1035" s="98"/>
      <c r="K1035" s="98"/>
      <c r="L1035" s="98"/>
      <c r="M1035" s="241"/>
      <c r="N1035" s="241"/>
      <c r="O1035" s="98"/>
      <c r="P1035" s="98"/>
      <c r="Q1035" s="130"/>
    </row>
    <row r="1036" spans="1:21" ht="11.25" x14ac:dyDescent="0.2">
      <c r="A1036" s="234"/>
      <c r="B1036" s="98"/>
      <c r="C1036" s="130"/>
      <c r="D1036" s="240"/>
      <c r="E1036" s="240"/>
      <c r="F1036" s="224"/>
      <c r="G1036" s="98"/>
      <c r="H1036" s="98"/>
      <c r="I1036" s="130"/>
      <c r="J1036" s="98"/>
      <c r="K1036" s="98"/>
      <c r="L1036" s="98"/>
      <c r="M1036" s="241"/>
      <c r="N1036" s="241"/>
      <c r="O1036" s="98"/>
      <c r="P1036" s="98"/>
      <c r="Q1036" s="130"/>
    </row>
    <row r="1037" spans="1:21" ht="11.25" x14ac:dyDescent="0.2">
      <c r="A1037" s="234"/>
      <c r="B1037" s="98"/>
      <c r="C1037" s="130"/>
      <c r="D1037" s="240"/>
      <c r="E1037" s="240"/>
      <c r="F1037" s="224"/>
      <c r="G1037" s="98"/>
      <c r="H1037" s="98"/>
      <c r="I1037" s="130"/>
      <c r="J1037" s="98"/>
      <c r="K1037" s="98"/>
      <c r="L1037" s="98"/>
      <c r="M1037" s="241"/>
      <c r="N1037" s="241"/>
      <c r="O1037" s="98"/>
      <c r="P1037" s="98"/>
      <c r="Q1037" s="130"/>
    </row>
    <row r="1038" spans="1:21" ht="11.25" x14ac:dyDescent="0.2">
      <c r="A1038" s="234"/>
      <c r="B1038" s="98"/>
      <c r="C1038" s="130"/>
      <c r="D1038" s="240"/>
      <c r="E1038" s="240"/>
      <c r="F1038" s="224"/>
      <c r="G1038" s="98"/>
      <c r="H1038" s="98"/>
      <c r="I1038" s="130"/>
      <c r="J1038" s="98"/>
      <c r="K1038" s="98"/>
      <c r="L1038" s="98"/>
      <c r="M1038" s="241"/>
      <c r="N1038" s="241"/>
      <c r="O1038" s="98"/>
      <c r="P1038" s="98"/>
      <c r="Q1038" s="130"/>
    </row>
    <row r="1039" spans="1:21" ht="11.25" x14ac:dyDescent="0.2">
      <c r="A1039" s="234"/>
      <c r="B1039" s="98"/>
      <c r="C1039" s="130"/>
      <c r="D1039" s="240"/>
      <c r="E1039" s="240"/>
      <c r="F1039" s="224"/>
      <c r="G1039" s="98"/>
      <c r="H1039" s="98"/>
      <c r="I1039" s="130"/>
      <c r="J1039" s="98"/>
      <c r="K1039" s="98"/>
      <c r="L1039" s="98"/>
      <c r="M1039" s="241"/>
      <c r="N1039" s="241"/>
      <c r="O1039" s="98"/>
      <c r="P1039" s="98"/>
      <c r="Q1039" s="130"/>
    </row>
    <row r="1040" spans="1:21" ht="11.25" x14ac:dyDescent="0.2">
      <c r="A1040" s="234"/>
      <c r="B1040" s="98"/>
      <c r="C1040" s="130"/>
      <c r="D1040" s="240"/>
      <c r="E1040" s="240"/>
      <c r="F1040" s="224"/>
      <c r="G1040" s="98"/>
      <c r="H1040" s="98"/>
      <c r="I1040" s="130"/>
      <c r="J1040" s="98"/>
      <c r="K1040" s="98"/>
      <c r="L1040" s="98"/>
      <c r="M1040" s="241"/>
      <c r="N1040" s="241"/>
      <c r="O1040" s="98"/>
      <c r="P1040" s="98"/>
      <c r="Q1040" s="130"/>
    </row>
    <row r="1041" spans="1:17" ht="11.25" x14ac:dyDescent="0.2">
      <c r="A1041" s="234"/>
      <c r="B1041" s="98"/>
      <c r="C1041" s="130"/>
      <c r="D1041" s="240"/>
      <c r="E1041" s="240"/>
      <c r="F1041" s="224"/>
      <c r="G1041" s="98"/>
      <c r="H1041" s="98"/>
      <c r="I1041" s="130"/>
      <c r="J1041" s="98"/>
      <c r="K1041" s="98"/>
      <c r="L1041" s="98"/>
      <c r="M1041" s="241"/>
      <c r="N1041" s="241"/>
      <c r="O1041" s="98"/>
      <c r="P1041" s="98"/>
      <c r="Q1041" s="130"/>
    </row>
    <row r="1042" spans="1:17" ht="11.25" x14ac:dyDescent="0.2">
      <c r="A1042" s="234"/>
      <c r="B1042" s="98"/>
      <c r="C1042" s="130"/>
      <c r="D1042" s="240"/>
      <c r="E1042" s="240"/>
      <c r="F1042" s="224"/>
      <c r="G1042" s="98"/>
      <c r="H1042" s="98"/>
      <c r="I1042" s="130"/>
      <c r="J1042" s="98"/>
      <c r="K1042" s="98"/>
      <c r="L1042" s="98"/>
      <c r="M1042" s="241"/>
      <c r="N1042" s="241"/>
      <c r="O1042" s="98"/>
      <c r="P1042" s="98"/>
      <c r="Q1042" s="130"/>
    </row>
    <row r="1043" spans="1:17" ht="11.25" x14ac:dyDescent="0.2">
      <c r="A1043" s="234"/>
      <c r="B1043" s="98"/>
      <c r="C1043" s="130"/>
      <c r="D1043" s="240"/>
      <c r="E1043" s="240"/>
      <c r="F1043" s="224"/>
      <c r="G1043" s="98"/>
      <c r="H1043" s="98"/>
      <c r="I1043" s="130"/>
      <c r="J1043" s="98"/>
      <c r="K1043" s="98"/>
      <c r="L1043" s="98"/>
      <c r="M1043" s="241"/>
      <c r="N1043" s="241"/>
      <c r="O1043" s="98"/>
      <c r="P1043" s="98"/>
      <c r="Q1043" s="130"/>
    </row>
    <row r="1044" spans="1:17" ht="11.25" x14ac:dyDescent="0.2">
      <c r="A1044" s="234"/>
      <c r="B1044" s="98"/>
      <c r="C1044" s="130"/>
      <c r="D1044" s="240"/>
      <c r="E1044" s="240"/>
      <c r="F1044" s="224"/>
      <c r="G1044" s="98"/>
      <c r="H1044" s="98"/>
      <c r="I1044" s="130"/>
      <c r="J1044" s="98"/>
      <c r="K1044" s="98"/>
      <c r="L1044" s="98"/>
      <c r="M1044" s="241"/>
      <c r="N1044" s="241"/>
      <c r="O1044" s="98"/>
      <c r="P1044" s="98"/>
      <c r="Q1044" s="130"/>
    </row>
    <row r="1045" spans="1:17" ht="11.25" x14ac:dyDescent="0.2">
      <c r="A1045" s="234"/>
      <c r="B1045" s="98"/>
      <c r="C1045" s="130"/>
      <c r="D1045" s="240"/>
      <c r="E1045" s="240"/>
      <c r="F1045" s="224"/>
      <c r="G1045" s="98"/>
      <c r="H1045" s="98"/>
      <c r="I1045" s="130"/>
      <c r="J1045" s="98"/>
      <c r="K1045" s="98"/>
      <c r="L1045" s="98"/>
      <c r="M1045" s="241"/>
      <c r="N1045" s="241"/>
      <c r="O1045" s="98"/>
      <c r="P1045" s="98"/>
      <c r="Q1045" s="130"/>
    </row>
    <row r="1046" spans="1:17" ht="11.25" x14ac:dyDescent="0.2">
      <c r="A1046" s="234"/>
      <c r="B1046" s="98"/>
      <c r="C1046" s="130"/>
      <c r="D1046" s="240"/>
      <c r="E1046" s="240"/>
      <c r="F1046" s="224"/>
      <c r="G1046" s="98"/>
      <c r="H1046" s="98"/>
      <c r="I1046" s="130"/>
      <c r="J1046" s="98"/>
      <c r="K1046" s="98"/>
      <c r="L1046" s="98"/>
      <c r="M1046" s="241"/>
      <c r="N1046" s="241"/>
      <c r="O1046" s="98"/>
      <c r="P1046" s="98"/>
      <c r="Q1046" s="130"/>
    </row>
    <row r="1047" spans="1:17" ht="11.25" x14ac:dyDescent="0.2">
      <c r="A1047" s="234"/>
      <c r="B1047" s="98"/>
      <c r="C1047" s="130"/>
      <c r="D1047" s="240"/>
      <c r="E1047" s="240"/>
      <c r="F1047" s="224"/>
      <c r="G1047" s="98"/>
      <c r="H1047" s="98"/>
      <c r="I1047" s="130"/>
      <c r="J1047" s="98"/>
      <c r="K1047" s="98"/>
      <c r="L1047" s="98"/>
      <c r="M1047" s="241"/>
      <c r="N1047" s="241"/>
      <c r="O1047" s="98"/>
      <c r="P1047" s="98"/>
      <c r="Q1047" s="130"/>
    </row>
    <row r="1048" spans="1:17" ht="11.25" x14ac:dyDescent="0.2">
      <c r="A1048" s="234"/>
      <c r="B1048" s="98"/>
      <c r="C1048" s="130"/>
      <c r="D1048" s="240"/>
      <c r="E1048" s="240"/>
      <c r="F1048" s="224"/>
      <c r="G1048" s="98"/>
      <c r="H1048" s="98"/>
      <c r="I1048" s="130"/>
      <c r="J1048" s="98"/>
      <c r="K1048" s="98"/>
      <c r="L1048" s="98"/>
      <c r="M1048" s="241"/>
      <c r="N1048" s="241"/>
      <c r="O1048" s="98"/>
      <c r="P1048" s="98"/>
      <c r="Q1048" s="130"/>
    </row>
    <row r="1049" spans="1:17" ht="11.25" x14ac:dyDescent="0.2">
      <c r="A1049" s="234"/>
      <c r="B1049" s="98"/>
      <c r="C1049" s="130"/>
      <c r="D1049" s="240"/>
      <c r="E1049" s="240"/>
      <c r="F1049" s="224"/>
      <c r="G1049" s="98"/>
      <c r="H1049" s="98"/>
      <c r="I1049" s="130"/>
      <c r="J1049" s="98"/>
      <c r="K1049" s="98"/>
      <c r="L1049" s="98"/>
      <c r="M1049" s="241"/>
      <c r="N1049" s="241"/>
      <c r="O1049" s="98"/>
      <c r="P1049" s="98"/>
      <c r="Q1049" s="130"/>
    </row>
    <row r="1050" spans="1:17" ht="11.25" x14ac:dyDescent="0.2">
      <c r="A1050" s="234"/>
      <c r="B1050" s="98"/>
      <c r="C1050" s="130"/>
      <c r="D1050" s="240"/>
      <c r="E1050" s="240"/>
      <c r="F1050" s="224"/>
      <c r="G1050" s="98"/>
      <c r="H1050" s="98"/>
      <c r="I1050" s="130"/>
      <c r="J1050" s="98"/>
      <c r="K1050" s="98"/>
      <c r="L1050" s="98"/>
      <c r="M1050" s="241"/>
      <c r="N1050" s="241"/>
      <c r="O1050" s="98"/>
      <c r="P1050" s="98"/>
      <c r="Q1050" s="130"/>
    </row>
    <row r="1051" spans="1:17" ht="11.25" x14ac:dyDescent="0.2">
      <c r="A1051" s="234"/>
      <c r="B1051" s="98"/>
      <c r="C1051" s="130"/>
      <c r="D1051" s="240"/>
      <c r="E1051" s="240"/>
      <c r="F1051" s="224"/>
      <c r="G1051" s="98"/>
      <c r="H1051" s="98"/>
      <c r="I1051" s="130"/>
      <c r="J1051" s="98"/>
      <c r="K1051" s="98"/>
      <c r="L1051" s="98"/>
      <c r="M1051" s="241"/>
      <c r="N1051" s="241"/>
      <c r="O1051" s="98"/>
      <c r="P1051" s="98"/>
      <c r="Q1051" s="130"/>
    </row>
    <row r="1052" spans="1:17" ht="11.25" x14ac:dyDescent="0.2">
      <c r="A1052" s="234"/>
      <c r="B1052" s="98"/>
      <c r="C1052" s="130"/>
      <c r="D1052" s="240"/>
      <c r="E1052" s="240"/>
      <c r="F1052" s="224"/>
      <c r="G1052" s="98"/>
      <c r="H1052" s="98"/>
      <c r="I1052" s="130"/>
      <c r="J1052" s="98"/>
      <c r="K1052" s="98"/>
      <c r="L1052" s="98"/>
      <c r="M1052" s="241"/>
      <c r="N1052" s="241"/>
      <c r="O1052" s="98"/>
      <c r="P1052" s="98"/>
      <c r="Q1052" s="130"/>
    </row>
    <row r="1053" spans="1:17" ht="11.25" x14ac:dyDescent="0.2">
      <c r="A1053" s="234"/>
      <c r="B1053" s="98"/>
      <c r="C1053" s="130"/>
      <c r="D1053" s="240"/>
      <c r="E1053" s="240"/>
      <c r="F1053" s="224"/>
      <c r="G1053" s="98"/>
      <c r="H1053" s="98"/>
      <c r="I1053" s="130"/>
      <c r="J1053" s="98"/>
      <c r="K1053" s="98"/>
      <c r="L1053" s="98"/>
      <c r="M1053" s="241"/>
      <c r="N1053" s="241"/>
      <c r="O1053" s="98"/>
      <c r="P1053" s="98"/>
      <c r="Q1053" s="130"/>
    </row>
    <row r="1054" spans="1:17" ht="11.25" x14ac:dyDescent="0.2">
      <c r="A1054" s="234"/>
      <c r="B1054" s="98"/>
      <c r="C1054" s="130"/>
      <c r="D1054" s="240"/>
      <c r="E1054" s="240"/>
      <c r="F1054" s="224"/>
      <c r="G1054" s="98"/>
      <c r="H1054" s="98"/>
      <c r="I1054" s="130"/>
      <c r="J1054" s="98"/>
      <c r="K1054" s="98"/>
      <c r="L1054" s="98"/>
      <c r="M1054" s="241"/>
      <c r="N1054" s="241"/>
      <c r="O1054" s="98"/>
      <c r="P1054" s="98"/>
      <c r="Q1054" s="130"/>
    </row>
    <row r="1055" spans="1:17" ht="11.25" x14ac:dyDescent="0.2">
      <c r="A1055" s="234"/>
      <c r="B1055" s="98"/>
      <c r="C1055" s="130"/>
      <c r="D1055" s="240"/>
      <c r="E1055" s="240"/>
      <c r="F1055" s="224"/>
      <c r="G1055" s="98"/>
      <c r="H1055" s="98"/>
      <c r="I1055" s="130"/>
      <c r="J1055" s="98"/>
      <c r="K1055" s="98"/>
      <c r="L1055" s="98"/>
      <c r="M1055" s="241"/>
      <c r="N1055" s="241"/>
      <c r="O1055" s="98"/>
      <c r="P1055" s="98"/>
      <c r="Q1055" s="130"/>
    </row>
    <row r="1056" spans="1:17" ht="11.25" x14ac:dyDescent="0.2">
      <c r="A1056" s="234"/>
      <c r="B1056" s="98"/>
      <c r="C1056" s="130"/>
      <c r="D1056" s="240"/>
      <c r="E1056" s="240"/>
      <c r="F1056" s="224"/>
      <c r="G1056" s="98"/>
      <c r="H1056" s="98"/>
      <c r="I1056" s="130"/>
      <c r="J1056" s="98"/>
      <c r="K1056" s="98"/>
      <c r="L1056" s="98"/>
      <c r="M1056" s="241"/>
      <c r="N1056" s="241"/>
      <c r="O1056" s="98"/>
      <c r="P1056" s="98"/>
      <c r="Q1056" s="130"/>
    </row>
    <row r="1057" spans="1:17" ht="11.25" x14ac:dyDescent="0.2">
      <c r="A1057" s="234"/>
      <c r="B1057" s="98"/>
      <c r="C1057" s="130"/>
      <c r="D1057" s="240"/>
      <c r="E1057" s="240"/>
      <c r="F1057" s="224"/>
      <c r="G1057" s="98"/>
      <c r="H1057" s="98"/>
      <c r="I1057" s="130"/>
      <c r="J1057" s="98"/>
      <c r="K1057" s="98"/>
      <c r="L1057" s="98"/>
      <c r="M1057" s="241"/>
      <c r="N1057" s="241"/>
      <c r="O1057" s="98"/>
      <c r="P1057" s="98"/>
      <c r="Q1057" s="130"/>
    </row>
    <row r="1058" spans="1:17" ht="11.25" x14ac:dyDescent="0.2">
      <c r="A1058" s="234"/>
      <c r="B1058" s="98"/>
      <c r="C1058" s="130"/>
      <c r="D1058" s="240"/>
      <c r="E1058" s="240"/>
      <c r="F1058" s="224"/>
      <c r="G1058" s="98"/>
      <c r="H1058" s="98"/>
      <c r="I1058" s="130"/>
      <c r="J1058" s="98"/>
      <c r="K1058" s="98"/>
      <c r="L1058" s="98"/>
      <c r="M1058" s="241"/>
      <c r="N1058" s="241"/>
      <c r="O1058" s="98"/>
      <c r="P1058" s="98"/>
      <c r="Q1058" s="130"/>
    </row>
    <row r="1059" spans="1:17" ht="11.25" x14ac:dyDescent="0.2">
      <c r="A1059" s="234"/>
      <c r="B1059" s="98"/>
      <c r="C1059" s="130"/>
      <c r="D1059" s="240"/>
      <c r="E1059" s="240"/>
      <c r="F1059" s="224"/>
      <c r="G1059" s="98"/>
      <c r="H1059" s="98"/>
      <c r="I1059" s="130"/>
      <c r="J1059" s="98"/>
      <c r="K1059" s="98"/>
      <c r="L1059" s="98"/>
      <c r="M1059" s="241"/>
      <c r="N1059" s="241"/>
      <c r="O1059" s="98"/>
      <c r="P1059" s="98"/>
      <c r="Q1059" s="130"/>
    </row>
    <row r="1060" spans="1:17" ht="11.25" x14ac:dyDescent="0.2">
      <c r="A1060" s="234"/>
      <c r="B1060" s="98"/>
      <c r="C1060" s="130"/>
      <c r="D1060" s="240"/>
      <c r="E1060" s="240"/>
      <c r="F1060" s="224"/>
      <c r="G1060" s="98"/>
      <c r="H1060" s="98"/>
      <c r="I1060" s="130"/>
      <c r="J1060" s="98"/>
      <c r="K1060" s="98"/>
      <c r="L1060" s="98"/>
      <c r="M1060" s="241"/>
      <c r="N1060" s="241"/>
      <c r="O1060" s="98"/>
      <c r="P1060" s="98"/>
      <c r="Q1060" s="130"/>
    </row>
    <row r="1061" spans="1:17" ht="11.25" x14ac:dyDescent="0.2">
      <c r="A1061" s="234"/>
      <c r="B1061" s="98"/>
      <c r="C1061" s="130"/>
      <c r="D1061" s="240"/>
      <c r="E1061" s="240"/>
      <c r="F1061" s="224"/>
      <c r="G1061" s="98"/>
      <c r="H1061" s="98"/>
      <c r="I1061" s="130"/>
      <c r="J1061" s="98"/>
      <c r="K1061" s="98"/>
      <c r="L1061" s="98"/>
      <c r="M1061" s="241"/>
      <c r="N1061" s="241"/>
      <c r="O1061" s="98"/>
      <c r="P1061" s="98"/>
      <c r="Q1061" s="130"/>
    </row>
    <row r="1062" spans="1:17" ht="11.25" x14ac:dyDescent="0.2">
      <c r="A1062" s="234"/>
      <c r="B1062" s="98"/>
      <c r="C1062" s="130"/>
      <c r="D1062" s="240"/>
      <c r="E1062" s="240"/>
      <c r="F1062" s="224"/>
      <c r="G1062" s="98"/>
      <c r="H1062" s="98"/>
      <c r="I1062" s="130"/>
      <c r="J1062" s="98"/>
      <c r="K1062" s="98"/>
      <c r="L1062" s="98"/>
      <c r="M1062" s="241"/>
      <c r="N1062" s="241"/>
      <c r="O1062" s="98"/>
      <c r="P1062" s="98"/>
      <c r="Q1062" s="130"/>
    </row>
    <row r="1063" spans="1:17" ht="11.25" x14ac:dyDescent="0.2">
      <c r="A1063" s="234"/>
      <c r="B1063" s="98"/>
      <c r="C1063" s="130"/>
      <c r="D1063" s="240"/>
      <c r="E1063" s="240"/>
      <c r="F1063" s="224"/>
      <c r="G1063" s="98"/>
      <c r="H1063" s="98"/>
      <c r="I1063" s="130"/>
      <c r="J1063" s="98"/>
      <c r="K1063" s="98"/>
      <c r="L1063" s="98"/>
      <c r="M1063" s="241"/>
      <c r="N1063" s="241"/>
      <c r="O1063" s="98"/>
      <c r="P1063" s="98"/>
      <c r="Q1063" s="130"/>
    </row>
    <row r="1064" spans="1:17" ht="11.25" x14ac:dyDescent="0.2">
      <c r="A1064" s="234"/>
      <c r="B1064" s="98"/>
      <c r="C1064" s="130"/>
      <c r="D1064" s="240"/>
      <c r="E1064" s="240"/>
      <c r="F1064" s="224"/>
      <c r="G1064" s="98"/>
      <c r="H1064" s="98"/>
      <c r="I1064" s="130"/>
      <c r="J1064" s="98"/>
      <c r="K1064" s="98"/>
      <c r="L1064" s="98"/>
      <c r="M1064" s="241"/>
      <c r="N1064" s="241"/>
      <c r="O1064" s="98"/>
      <c r="P1064" s="98"/>
      <c r="Q1064" s="130"/>
    </row>
    <row r="1065" spans="1:17" ht="11.25" x14ac:dyDescent="0.2">
      <c r="A1065" s="234"/>
      <c r="B1065" s="98"/>
      <c r="C1065" s="130"/>
      <c r="D1065" s="240"/>
      <c r="E1065" s="240"/>
      <c r="F1065" s="224"/>
      <c r="G1065" s="98"/>
      <c r="H1065" s="98"/>
      <c r="I1065" s="130"/>
      <c r="J1065" s="98"/>
      <c r="K1065" s="98"/>
      <c r="L1065" s="98"/>
      <c r="M1065" s="241"/>
      <c r="N1065" s="241"/>
      <c r="O1065" s="98"/>
      <c r="P1065" s="98"/>
      <c r="Q1065" s="130"/>
    </row>
    <row r="1066" spans="1:17" ht="11.25" x14ac:dyDescent="0.2">
      <c r="A1066" s="234"/>
      <c r="B1066" s="98"/>
      <c r="C1066" s="130"/>
      <c r="D1066" s="240"/>
      <c r="E1066" s="240"/>
      <c r="F1066" s="224"/>
      <c r="G1066" s="98"/>
      <c r="H1066" s="98"/>
      <c r="I1066" s="130"/>
      <c r="J1066" s="98"/>
      <c r="K1066" s="98"/>
      <c r="L1066" s="98"/>
      <c r="M1066" s="241"/>
      <c r="N1066" s="241"/>
      <c r="O1066" s="98"/>
      <c r="P1066" s="98"/>
      <c r="Q1066" s="130"/>
    </row>
    <row r="1067" spans="1:17" ht="11.25" x14ac:dyDescent="0.2">
      <c r="A1067" s="234"/>
      <c r="B1067" s="98"/>
      <c r="C1067" s="130"/>
      <c r="D1067" s="240"/>
      <c r="E1067" s="240"/>
      <c r="F1067" s="224"/>
      <c r="G1067" s="98"/>
      <c r="H1067" s="98"/>
      <c r="I1067" s="130"/>
      <c r="J1067" s="98"/>
      <c r="K1067" s="98"/>
      <c r="L1067" s="98"/>
      <c r="M1067" s="241"/>
      <c r="N1067" s="241"/>
      <c r="O1067" s="98"/>
      <c r="P1067" s="98"/>
      <c r="Q1067" s="130"/>
    </row>
    <row r="1068" spans="1:17" ht="11.25" x14ac:dyDescent="0.2">
      <c r="A1068" s="234"/>
      <c r="B1068" s="98"/>
      <c r="C1068" s="130"/>
      <c r="D1068" s="240"/>
      <c r="E1068" s="240"/>
      <c r="F1068" s="224"/>
      <c r="G1068" s="98"/>
      <c r="H1068" s="98"/>
      <c r="I1068" s="130"/>
      <c r="J1068" s="98"/>
      <c r="K1068" s="98"/>
      <c r="L1068" s="98"/>
      <c r="M1068" s="241"/>
      <c r="N1068" s="241"/>
      <c r="O1068" s="98"/>
      <c r="P1068" s="98"/>
      <c r="Q1068" s="130"/>
    </row>
    <row r="1069" spans="1:17" ht="11.25" x14ac:dyDescent="0.2">
      <c r="A1069" s="234"/>
      <c r="B1069" s="98"/>
      <c r="C1069" s="130"/>
      <c r="D1069" s="240"/>
      <c r="E1069" s="240"/>
      <c r="F1069" s="224"/>
      <c r="G1069" s="98"/>
      <c r="H1069" s="98"/>
      <c r="I1069" s="130"/>
      <c r="J1069" s="98"/>
      <c r="K1069" s="98"/>
      <c r="L1069" s="98"/>
      <c r="M1069" s="241"/>
      <c r="N1069" s="241"/>
      <c r="O1069" s="98"/>
      <c r="P1069" s="98"/>
      <c r="Q1069" s="130"/>
    </row>
    <row r="1070" spans="1:17" ht="11.25" x14ac:dyDescent="0.2">
      <c r="A1070" s="234"/>
      <c r="B1070" s="98"/>
      <c r="C1070" s="130"/>
      <c r="D1070" s="240"/>
      <c r="E1070" s="240"/>
      <c r="F1070" s="224"/>
      <c r="G1070" s="98"/>
      <c r="H1070" s="98"/>
      <c r="I1070" s="130"/>
      <c r="J1070" s="98"/>
      <c r="K1070" s="98"/>
      <c r="L1070" s="98"/>
      <c r="M1070" s="241"/>
      <c r="N1070" s="241"/>
      <c r="O1070" s="98"/>
      <c r="P1070" s="98"/>
      <c r="Q1070" s="130"/>
    </row>
    <row r="1071" spans="1:17" ht="11.25" x14ac:dyDescent="0.2">
      <c r="A1071" s="234"/>
      <c r="B1071" s="98"/>
      <c r="C1071" s="130"/>
      <c r="D1071" s="240"/>
      <c r="E1071" s="240"/>
      <c r="F1071" s="224"/>
      <c r="G1071" s="98"/>
      <c r="H1071" s="98"/>
      <c r="I1071" s="130"/>
      <c r="J1071" s="98"/>
      <c r="K1071" s="98"/>
      <c r="L1071" s="98"/>
      <c r="M1071" s="241"/>
      <c r="N1071" s="241"/>
      <c r="O1071" s="98"/>
      <c r="P1071" s="98"/>
      <c r="Q1071" s="130"/>
    </row>
    <row r="1072" spans="1:17" ht="11.25" x14ac:dyDescent="0.2">
      <c r="A1072" s="234"/>
      <c r="B1072" s="98"/>
      <c r="C1072" s="130"/>
      <c r="D1072" s="240"/>
      <c r="E1072" s="240"/>
      <c r="F1072" s="224"/>
      <c r="G1072" s="98"/>
      <c r="H1072" s="98"/>
      <c r="I1072" s="130"/>
      <c r="J1072" s="98"/>
      <c r="K1072" s="98"/>
      <c r="L1072" s="98"/>
      <c r="M1072" s="241"/>
      <c r="N1072" s="241"/>
      <c r="O1072" s="98"/>
      <c r="P1072" s="98"/>
      <c r="Q1072" s="130"/>
    </row>
    <row r="1073" spans="1:17" ht="11.25" x14ac:dyDescent="0.2">
      <c r="A1073" s="234"/>
      <c r="B1073" s="98"/>
      <c r="C1073" s="130"/>
      <c r="D1073" s="240"/>
      <c r="E1073" s="240"/>
      <c r="F1073" s="224"/>
      <c r="G1073" s="98"/>
      <c r="H1073" s="98"/>
      <c r="I1073" s="130"/>
      <c r="J1073" s="98"/>
      <c r="K1073" s="98"/>
      <c r="L1073" s="98"/>
      <c r="M1073" s="241"/>
      <c r="N1073" s="241"/>
      <c r="O1073" s="98"/>
      <c r="P1073" s="98"/>
      <c r="Q1073" s="130"/>
    </row>
    <row r="1074" spans="1:17" ht="11.25" x14ac:dyDescent="0.2">
      <c r="A1074" s="234"/>
      <c r="B1074" s="98"/>
      <c r="C1074" s="130"/>
      <c r="D1074" s="240"/>
      <c r="E1074" s="240"/>
      <c r="F1074" s="224"/>
      <c r="G1074" s="98"/>
      <c r="H1074" s="98"/>
      <c r="I1074" s="130"/>
      <c r="J1074" s="98"/>
      <c r="K1074" s="98"/>
      <c r="L1074" s="98"/>
      <c r="M1074" s="241"/>
      <c r="N1074" s="241"/>
      <c r="O1074" s="98"/>
      <c r="P1074" s="98"/>
      <c r="Q1074" s="130"/>
    </row>
    <row r="1075" spans="1:17" ht="11.25" x14ac:dyDescent="0.2">
      <c r="A1075" s="234"/>
      <c r="B1075" s="98"/>
      <c r="C1075" s="130"/>
      <c r="D1075" s="240"/>
      <c r="E1075" s="240"/>
      <c r="F1075" s="224"/>
      <c r="G1075" s="98"/>
      <c r="H1075" s="98"/>
      <c r="I1075" s="130"/>
      <c r="J1075" s="98"/>
      <c r="K1075" s="98"/>
      <c r="L1075" s="98"/>
      <c r="M1075" s="241"/>
      <c r="N1075" s="241"/>
      <c r="O1075" s="98"/>
      <c r="P1075" s="98"/>
      <c r="Q1075" s="130"/>
    </row>
    <row r="1076" spans="1:17" ht="11.25" x14ac:dyDescent="0.2">
      <c r="A1076" s="234"/>
      <c r="B1076" s="98"/>
      <c r="C1076" s="130"/>
      <c r="D1076" s="240"/>
      <c r="E1076" s="240"/>
      <c r="F1076" s="224"/>
      <c r="G1076" s="98"/>
      <c r="H1076" s="98"/>
      <c r="I1076" s="130"/>
      <c r="J1076" s="98"/>
      <c r="K1076" s="98"/>
      <c r="L1076" s="98"/>
      <c r="M1076" s="241"/>
      <c r="N1076" s="241"/>
      <c r="O1076" s="98"/>
      <c r="P1076" s="98"/>
      <c r="Q1076" s="130"/>
    </row>
    <row r="1077" spans="1:17" ht="11.25" x14ac:dyDescent="0.2">
      <c r="A1077" s="234"/>
      <c r="B1077" s="98"/>
      <c r="C1077" s="130"/>
      <c r="D1077" s="240"/>
      <c r="E1077" s="240"/>
      <c r="F1077" s="224"/>
      <c r="G1077" s="98"/>
      <c r="H1077" s="98"/>
      <c r="I1077" s="130"/>
      <c r="J1077" s="98"/>
      <c r="K1077" s="98"/>
      <c r="L1077" s="98"/>
      <c r="M1077" s="241"/>
      <c r="N1077" s="241"/>
      <c r="O1077" s="98"/>
      <c r="P1077" s="98"/>
      <c r="Q1077" s="130"/>
    </row>
    <row r="1078" spans="1:17" ht="11.25" x14ac:dyDescent="0.2">
      <c r="A1078" s="234"/>
      <c r="B1078" s="98"/>
      <c r="C1078" s="130"/>
      <c r="D1078" s="240"/>
      <c r="E1078" s="240"/>
      <c r="F1078" s="224"/>
      <c r="G1078" s="98"/>
      <c r="H1078" s="98"/>
      <c r="I1078" s="130"/>
      <c r="J1078" s="98"/>
      <c r="K1078" s="98"/>
      <c r="L1078" s="98"/>
      <c r="M1078" s="241"/>
      <c r="N1078" s="241"/>
      <c r="O1078" s="98"/>
      <c r="P1078" s="98"/>
      <c r="Q1078" s="130"/>
    </row>
    <row r="1079" spans="1:17" ht="11.25" x14ac:dyDescent="0.2">
      <c r="A1079" s="234"/>
      <c r="B1079" s="98"/>
      <c r="C1079" s="130"/>
      <c r="D1079" s="240"/>
      <c r="E1079" s="240"/>
      <c r="F1079" s="224"/>
      <c r="G1079" s="98"/>
      <c r="H1079" s="98"/>
      <c r="I1079" s="130"/>
      <c r="J1079" s="98"/>
      <c r="K1079" s="98"/>
      <c r="L1079" s="98"/>
      <c r="M1079" s="241"/>
      <c r="N1079" s="241"/>
      <c r="O1079" s="98"/>
      <c r="P1079" s="98"/>
      <c r="Q1079" s="130"/>
    </row>
    <row r="1080" spans="1:17" ht="11.25" x14ac:dyDescent="0.2">
      <c r="A1080" s="234"/>
      <c r="B1080" s="98"/>
      <c r="C1080" s="130"/>
      <c r="D1080" s="240"/>
      <c r="E1080" s="240"/>
      <c r="F1080" s="224"/>
      <c r="G1080" s="98"/>
      <c r="H1080" s="98"/>
      <c r="I1080" s="130"/>
      <c r="J1080" s="98"/>
      <c r="K1080" s="98"/>
      <c r="L1080" s="98"/>
      <c r="M1080" s="241"/>
      <c r="N1080" s="241"/>
      <c r="O1080" s="98"/>
      <c r="P1080" s="98"/>
      <c r="Q1080" s="130"/>
    </row>
    <row r="1081" spans="1:17" ht="11.25" x14ac:dyDescent="0.2">
      <c r="A1081" s="234"/>
      <c r="B1081" s="98"/>
      <c r="C1081" s="130"/>
      <c r="D1081" s="240"/>
      <c r="E1081" s="240"/>
      <c r="F1081" s="224"/>
      <c r="G1081" s="98"/>
      <c r="H1081" s="98"/>
      <c r="I1081" s="130"/>
      <c r="J1081" s="98"/>
      <c r="K1081" s="98"/>
      <c r="L1081" s="98"/>
      <c r="M1081" s="241"/>
      <c r="N1081" s="241"/>
      <c r="O1081" s="98"/>
      <c r="P1081" s="98"/>
      <c r="Q1081" s="130"/>
    </row>
    <row r="1082" spans="1:17" ht="11.25" x14ac:dyDescent="0.2">
      <c r="A1082" s="234"/>
      <c r="B1082" s="98"/>
      <c r="C1082" s="130"/>
      <c r="D1082" s="240"/>
      <c r="E1082" s="240"/>
      <c r="F1082" s="224"/>
      <c r="G1082" s="98"/>
      <c r="H1082" s="98"/>
      <c r="I1082" s="130"/>
      <c r="J1082" s="98"/>
      <c r="K1082" s="98"/>
      <c r="L1082" s="98"/>
      <c r="M1082" s="241"/>
      <c r="N1082" s="241"/>
      <c r="O1082" s="98"/>
      <c r="P1082" s="98"/>
      <c r="Q1082" s="130"/>
    </row>
    <row r="1083" spans="1:17" ht="11.25" x14ac:dyDescent="0.2">
      <c r="A1083" s="234"/>
      <c r="B1083" s="98"/>
      <c r="C1083" s="130"/>
      <c r="D1083" s="240"/>
      <c r="E1083" s="240"/>
      <c r="F1083" s="224"/>
      <c r="G1083" s="98"/>
      <c r="H1083" s="98"/>
      <c r="I1083" s="130"/>
      <c r="J1083" s="98"/>
      <c r="K1083" s="98"/>
      <c r="L1083" s="98"/>
      <c r="M1083" s="241"/>
      <c r="N1083" s="241"/>
      <c r="O1083" s="98"/>
      <c r="P1083" s="98"/>
      <c r="Q1083" s="130"/>
    </row>
    <row r="1084" spans="1:17" ht="11.25" x14ac:dyDescent="0.2">
      <c r="A1084" s="234"/>
      <c r="B1084" s="98"/>
      <c r="C1084" s="130"/>
      <c r="D1084" s="240"/>
      <c r="E1084" s="240"/>
      <c r="F1084" s="224"/>
      <c r="G1084" s="98"/>
      <c r="H1084" s="98"/>
      <c r="I1084" s="130"/>
      <c r="J1084" s="98"/>
      <c r="K1084" s="98"/>
      <c r="L1084" s="98"/>
      <c r="M1084" s="241"/>
      <c r="N1084" s="241"/>
      <c r="O1084" s="98"/>
      <c r="P1084" s="98"/>
      <c r="Q1084" s="130"/>
    </row>
    <row r="1085" spans="1:17" ht="11.25" x14ac:dyDescent="0.2">
      <c r="A1085" s="234"/>
      <c r="B1085" s="98"/>
      <c r="C1085" s="130"/>
      <c r="D1085" s="240"/>
      <c r="E1085" s="240"/>
      <c r="F1085" s="224"/>
      <c r="G1085" s="98"/>
      <c r="H1085" s="98"/>
      <c r="I1085" s="130"/>
      <c r="J1085" s="98"/>
      <c r="K1085" s="98"/>
      <c r="L1085" s="98"/>
      <c r="M1085" s="241"/>
      <c r="N1085" s="241"/>
      <c r="O1085" s="98"/>
      <c r="P1085" s="98"/>
      <c r="Q1085" s="130"/>
    </row>
    <row r="1086" spans="1:17" ht="11.25" x14ac:dyDescent="0.2">
      <c r="A1086" s="234"/>
      <c r="B1086" s="98"/>
      <c r="C1086" s="130"/>
      <c r="D1086" s="240"/>
      <c r="E1086" s="240"/>
      <c r="F1086" s="224"/>
      <c r="G1086" s="98"/>
      <c r="H1086" s="98"/>
      <c r="I1086" s="130"/>
      <c r="J1086" s="98"/>
      <c r="K1086" s="98"/>
      <c r="L1086" s="98"/>
      <c r="M1086" s="241"/>
      <c r="N1086" s="241"/>
      <c r="O1086" s="98"/>
      <c r="P1086" s="98"/>
      <c r="Q1086" s="130"/>
    </row>
    <row r="1087" spans="1:17" ht="11.25" x14ac:dyDescent="0.2">
      <c r="A1087" s="234"/>
      <c r="B1087" s="98"/>
      <c r="C1087" s="130"/>
      <c r="D1087" s="240"/>
      <c r="E1087" s="240"/>
      <c r="F1087" s="224"/>
      <c r="G1087" s="98"/>
      <c r="H1087" s="98"/>
      <c r="I1087" s="130"/>
      <c r="J1087" s="98"/>
      <c r="K1087" s="98"/>
      <c r="L1087" s="98"/>
      <c r="M1087" s="241"/>
      <c r="N1087" s="241"/>
      <c r="O1087" s="98"/>
      <c r="P1087" s="98"/>
      <c r="Q1087" s="130"/>
    </row>
    <row r="1088" spans="1:17" ht="11.25" x14ac:dyDescent="0.2">
      <c r="A1088" s="234"/>
      <c r="B1088" s="98"/>
      <c r="C1088" s="130"/>
      <c r="D1088" s="240"/>
      <c r="E1088" s="240"/>
      <c r="F1088" s="224"/>
      <c r="G1088" s="98"/>
      <c r="H1088" s="98"/>
      <c r="I1088" s="130"/>
      <c r="J1088" s="98"/>
      <c r="K1088" s="98"/>
      <c r="L1088" s="98"/>
      <c r="M1088" s="241"/>
      <c r="N1088" s="241"/>
      <c r="O1088" s="98"/>
      <c r="P1088" s="98"/>
      <c r="Q1088" s="130"/>
    </row>
    <row r="1089" spans="1:17" ht="11.25" x14ac:dyDescent="0.2">
      <c r="A1089" s="234"/>
      <c r="B1089" s="98"/>
      <c r="C1089" s="130"/>
      <c r="D1089" s="240"/>
      <c r="E1089" s="240"/>
      <c r="F1089" s="224"/>
      <c r="G1089" s="98"/>
      <c r="H1089" s="98"/>
      <c r="I1089" s="130"/>
      <c r="J1089" s="98"/>
      <c r="K1089" s="98"/>
      <c r="L1089" s="98"/>
      <c r="M1089" s="241"/>
      <c r="N1089" s="241"/>
      <c r="O1089" s="98"/>
      <c r="P1089" s="98"/>
      <c r="Q1089" s="130"/>
    </row>
    <row r="1090" spans="1:17" ht="11.25" x14ac:dyDescent="0.2">
      <c r="A1090" s="234"/>
      <c r="B1090" s="98"/>
      <c r="C1090" s="130"/>
      <c r="D1090" s="240"/>
      <c r="E1090" s="240"/>
      <c r="F1090" s="224"/>
      <c r="G1090" s="98"/>
      <c r="H1090" s="98"/>
      <c r="I1090" s="130"/>
      <c r="J1090" s="98"/>
      <c r="K1090" s="98"/>
      <c r="L1090" s="98"/>
      <c r="M1090" s="241"/>
      <c r="N1090" s="241"/>
      <c r="O1090" s="98"/>
      <c r="P1090" s="98"/>
      <c r="Q1090" s="130"/>
    </row>
    <row r="1091" spans="1:17" ht="11.25" x14ac:dyDescent="0.2">
      <c r="A1091" s="234"/>
      <c r="B1091" s="98"/>
      <c r="C1091" s="130"/>
      <c r="D1091" s="240"/>
      <c r="E1091" s="240"/>
      <c r="F1091" s="224"/>
      <c r="G1091" s="98"/>
      <c r="H1091" s="98"/>
      <c r="I1091" s="130"/>
      <c r="J1091" s="98"/>
      <c r="K1091" s="98"/>
      <c r="L1091" s="98"/>
      <c r="M1091" s="241"/>
      <c r="N1091" s="241"/>
      <c r="O1091" s="98"/>
      <c r="P1091" s="98"/>
      <c r="Q1091" s="130"/>
    </row>
    <row r="1092" spans="1:17" ht="11.25" x14ac:dyDescent="0.2">
      <c r="A1092" s="234"/>
      <c r="B1092" s="98"/>
      <c r="C1092" s="130"/>
      <c r="D1092" s="240"/>
      <c r="E1092" s="240"/>
      <c r="F1092" s="224"/>
      <c r="G1092" s="98"/>
      <c r="H1092" s="98"/>
      <c r="I1092" s="130"/>
      <c r="J1092" s="98"/>
      <c r="K1092" s="98"/>
      <c r="L1092" s="98"/>
      <c r="M1092" s="241"/>
      <c r="N1092" s="241"/>
      <c r="O1092" s="98"/>
      <c r="P1092" s="98"/>
      <c r="Q1092" s="130"/>
    </row>
    <row r="1093" spans="1:17" ht="11.25" x14ac:dyDescent="0.2">
      <c r="A1093" s="234"/>
      <c r="B1093" s="98"/>
      <c r="C1093" s="130"/>
      <c r="D1093" s="240"/>
      <c r="E1093" s="240"/>
      <c r="F1093" s="224"/>
      <c r="G1093" s="98"/>
      <c r="H1093" s="98"/>
      <c r="I1093" s="130"/>
      <c r="J1093" s="98"/>
      <c r="K1093" s="98"/>
      <c r="L1093" s="98"/>
      <c r="M1093" s="241"/>
      <c r="N1093" s="241"/>
      <c r="O1093" s="98"/>
      <c r="P1093" s="98"/>
      <c r="Q1093" s="130"/>
    </row>
    <row r="1094" spans="1:17" ht="11.25" x14ac:dyDescent="0.2">
      <c r="A1094" s="234"/>
      <c r="B1094" s="98"/>
      <c r="C1094" s="130"/>
      <c r="D1094" s="240"/>
      <c r="E1094" s="240"/>
      <c r="F1094" s="224"/>
      <c r="G1094" s="98"/>
      <c r="H1094" s="98"/>
      <c r="I1094" s="130"/>
      <c r="J1094" s="98"/>
      <c r="K1094" s="98"/>
      <c r="L1094" s="98"/>
      <c r="M1094" s="241"/>
      <c r="N1094" s="241"/>
      <c r="O1094" s="98"/>
      <c r="P1094" s="98"/>
      <c r="Q1094" s="130"/>
    </row>
    <row r="1095" spans="1:17" ht="11.25" x14ac:dyDescent="0.2">
      <c r="A1095" s="234"/>
      <c r="B1095" s="98"/>
      <c r="C1095" s="130"/>
      <c r="D1095" s="240"/>
      <c r="E1095" s="240"/>
      <c r="F1095" s="224"/>
      <c r="G1095" s="98"/>
      <c r="H1095" s="98"/>
      <c r="I1095" s="130"/>
      <c r="J1095" s="98"/>
      <c r="K1095" s="98"/>
      <c r="L1095" s="98"/>
      <c r="M1095" s="241"/>
      <c r="N1095" s="241"/>
      <c r="O1095" s="98"/>
      <c r="P1095" s="98"/>
      <c r="Q1095" s="130"/>
    </row>
    <row r="1096" spans="1:17" ht="11.25" x14ac:dyDescent="0.2">
      <c r="A1096" s="234"/>
      <c r="B1096" s="98"/>
      <c r="C1096" s="130"/>
      <c r="D1096" s="240"/>
      <c r="E1096" s="240"/>
      <c r="F1096" s="224"/>
      <c r="G1096" s="98"/>
      <c r="H1096" s="98"/>
      <c r="I1096" s="130"/>
      <c r="J1096" s="98"/>
      <c r="K1096" s="98"/>
      <c r="L1096" s="98"/>
      <c r="M1096" s="241"/>
      <c r="N1096" s="241"/>
      <c r="O1096" s="98"/>
      <c r="P1096" s="98"/>
      <c r="Q1096" s="130"/>
    </row>
    <row r="1097" spans="1:17" ht="11.25" x14ac:dyDescent="0.2">
      <c r="A1097" s="234"/>
      <c r="B1097" s="98"/>
      <c r="C1097" s="130"/>
      <c r="D1097" s="240"/>
      <c r="E1097" s="240"/>
      <c r="F1097" s="224"/>
      <c r="G1097" s="98"/>
      <c r="H1097" s="98"/>
      <c r="I1097" s="130"/>
      <c r="J1097" s="98"/>
      <c r="K1097" s="98"/>
      <c r="L1097" s="98"/>
      <c r="M1097" s="241"/>
      <c r="N1097" s="241"/>
      <c r="O1097" s="98"/>
      <c r="P1097" s="98"/>
      <c r="Q1097" s="130"/>
    </row>
    <row r="1098" spans="1:17" ht="11.25" x14ac:dyDescent="0.2">
      <c r="A1098" s="234"/>
      <c r="B1098" s="98"/>
      <c r="C1098" s="130"/>
      <c r="D1098" s="240"/>
      <c r="E1098" s="240"/>
      <c r="F1098" s="224"/>
      <c r="G1098" s="98"/>
      <c r="H1098" s="98"/>
      <c r="I1098" s="130"/>
      <c r="J1098" s="98"/>
      <c r="K1098" s="98"/>
      <c r="L1098" s="98"/>
      <c r="M1098" s="241"/>
      <c r="N1098" s="241"/>
      <c r="O1098" s="98"/>
      <c r="P1098" s="98"/>
      <c r="Q1098" s="130"/>
    </row>
    <row r="1099" spans="1:17" ht="11.25" x14ac:dyDescent="0.2">
      <c r="A1099" s="234"/>
      <c r="B1099" s="98"/>
      <c r="C1099" s="130"/>
      <c r="D1099" s="240"/>
      <c r="E1099" s="240"/>
      <c r="F1099" s="224"/>
      <c r="G1099" s="98"/>
      <c r="H1099" s="98"/>
      <c r="I1099" s="130"/>
      <c r="J1099" s="98"/>
      <c r="K1099" s="98"/>
      <c r="L1099" s="98"/>
      <c r="M1099" s="241"/>
      <c r="N1099" s="241"/>
      <c r="O1099" s="98"/>
      <c r="P1099" s="98"/>
      <c r="Q1099" s="130"/>
    </row>
    <row r="1100" spans="1:17" ht="11.25" x14ac:dyDescent="0.2">
      <c r="A1100" s="234"/>
      <c r="B1100" s="98"/>
      <c r="C1100" s="130"/>
      <c r="D1100" s="240"/>
      <c r="E1100" s="240"/>
      <c r="F1100" s="224"/>
      <c r="G1100" s="98"/>
      <c r="H1100" s="98"/>
      <c r="I1100" s="130"/>
      <c r="J1100" s="98"/>
      <c r="K1100" s="98"/>
      <c r="L1100" s="98"/>
      <c r="M1100" s="241"/>
      <c r="N1100" s="241"/>
      <c r="O1100" s="98"/>
      <c r="P1100" s="98"/>
      <c r="Q1100" s="130"/>
    </row>
    <row r="1101" spans="1:17" ht="11.25" x14ac:dyDescent="0.2">
      <c r="A1101" s="234"/>
      <c r="B1101" s="98"/>
      <c r="C1101" s="130"/>
      <c r="D1101" s="240"/>
      <c r="E1101" s="240"/>
      <c r="F1101" s="224"/>
      <c r="G1101" s="98"/>
      <c r="H1101" s="98"/>
      <c r="I1101" s="130"/>
      <c r="J1101" s="98"/>
      <c r="K1101" s="98"/>
      <c r="L1101" s="98"/>
      <c r="M1101" s="241"/>
      <c r="N1101" s="241"/>
      <c r="O1101" s="98"/>
      <c r="P1101" s="98"/>
      <c r="Q1101" s="130"/>
    </row>
    <row r="1102" spans="1:17" ht="11.25" x14ac:dyDescent="0.2">
      <c r="A1102" s="234"/>
      <c r="B1102" s="98"/>
      <c r="C1102" s="130"/>
      <c r="D1102" s="240"/>
      <c r="E1102" s="240"/>
      <c r="F1102" s="224"/>
      <c r="G1102" s="98"/>
      <c r="H1102" s="98"/>
      <c r="I1102" s="130"/>
      <c r="J1102" s="98"/>
      <c r="K1102" s="98"/>
      <c r="L1102" s="98"/>
      <c r="M1102" s="241"/>
      <c r="N1102" s="241"/>
      <c r="O1102" s="98"/>
      <c r="P1102" s="98"/>
      <c r="Q1102" s="130"/>
    </row>
    <row r="1103" spans="1:17" ht="11.25" x14ac:dyDescent="0.2">
      <c r="A1103" s="234"/>
      <c r="B1103" s="98"/>
      <c r="C1103" s="130"/>
      <c r="D1103" s="240"/>
      <c r="E1103" s="240"/>
      <c r="F1103" s="224"/>
      <c r="G1103" s="98"/>
      <c r="H1103" s="98"/>
      <c r="I1103" s="130"/>
      <c r="J1103" s="98"/>
      <c r="K1103" s="98"/>
      <c r="L1103" s="98"/>
      <c r="M1103" s="241"/>
      <c r="N1103" s="241"/>
      <c r="O1103" s="98"/>
      <c r="P1103" s="98"/>
      <c r="Q1103" s="130"/>
    </row>
    <row r="1104" spans="1:17" ht="11.25" x14ac:dyDescent="0.2">
      <c r="A1104" s="234"/>
      <c r="B1104" s="98"/>
      <c r="C1104" s="130"/>
      <c r="D1104" s="240"/>
      <c r="E1104" s="240"/>
      <c r="F1104" s="224"/>
      <c r="G1104" s="98"/>
      <c r="H1104" s="98"/>
      <c r="I1104" s="130"/>
      <c r="J1104" s="98"/>
      <c r="K1104" s="98"/>
      <c r="L1104" s="98"/>
      <c r="M1104" s="241"/>
      <c r="N1104" s="241"/>
      <c r="O1104" s="98"/>
      <c r="P1104" s="98"/>
      <c r="Q1104" s="130"/>
    </row>
    <row r="1105" spans="1:17" ht="11.25" x14ac:dyDescent="0.2">
      <c r="A1105" s="234"/>
      <c r="B1105" s="98"/>
      <c r="C1105" s="130"/>
      <c r="D1105" s="240"/>
      <c r="E1105" s="240"/>
      <c r="F1105" s="224"/>
      <c r="G1105" s="98"/>
      <c r="H1105" s="98"/>
      <c r="I1105" s="130"/>
      <c r="J1105" s="98"/>
      <c r="K1105" s="98"/>
      <c r="L1105" s="98"/>
      <c r="M1105" s="241"/>
      <c r="N1105" s="241"/>
      <c r="O1105" s="98"/>
      <c r="P1105" s="98"/>
      <c r="Q1105" s="130"/>
    </row>
    <row r="1106" spans="1:17" ht="11.25" x14ac:dyDescent="0.2">
      <c r="A1106" s="234"/>
      <c r="B1106" s="98"/>
      <c r="C1106" s="130"/>
      <c r="D1106" s="240"/>
      <c r="E1106" s="240"/>
      <c r="F1106" s="224"/>
      <c r="G1106" s="98"/>
      <c r="H1106" s="98"/>
      <c r="I1106" s="130"/>
      <c r="J1106" s="98"/>
      <c r="K1106" s="98"/>
      <c r="L1106" s="98"/>
      <c r="M1106" s="241"/>
      <c r="N1106" s="241"/>
      <c r="O1106" s="98"/>
      <c r="P1106" s="98"/>
      <c r="Q1106" s="130"/>
    </row>
    <row r="1107" spans="1:17" ht="11.25" x14ac:dyDescent="0.2">
      <c r="A1107" s="234"/>
      <c r="B1107" s="98"/>
      <c r="C1107" s="130"/>
      <c r="D1107" s="240"/>
      <c r="E1107" s="240"/>
      <c r="F1107" s="224"/>
      <c r="G1107" s="98"/>
      <c r="H1107" s="98"/>
      <c r="I1107" s="130"/>
      <c r="J1107" s="98"/>
      <c r="K1107" s="98"/>
      <c r="L1107" s="98"/>
      <c r="M1107" s="241"/>
      <c r="N1107" s="241"/>
      <c r="O1107" s="98"/>
      <c r="P1107" s="98"/>
      <c r="Q1107" s="130"/>
    </row>
    <row r="1108" spans="1:17" ht="11.25" x14ac:dyDescent="0.2">
      <c r="A1108" s="234"/>
      <c r="B1108" s="98"/>
      <c r="C1108" s="130"/>
      <c r="D1108" s="240"/>
      <c r="E1108" s="240"/>
      <c r="F1108" s="224"/>
      <c r="G1108" s="98"/>
      <c r="H1108" s="98"/>
      <c r="I1108" s="130"/>
      <c r="J1108" s="98"/>
      <c r="K1108" s="98"/>
      <c r="L1108" s="98"/>
      <c r="M1108" s="241"/>
      <c r="N1108" s="241"/>
      <c r="O1108" s="98"/>
      <c r="P1108" s="98"/>
      <c r="Q1108" s="130"/>
    </row>
    <row r="1109" spans="1:17" ht="11.25" x14ac:dyDescent="0.2">
      <c r="A1109" s="234"/>
      <c r="B1109" s="98"/>
      <c r="C1109" s="130"/>
      <c r="D1109" s="240"/>
      <c r="E1109" s="240"/>
      <c r="F1109" s="224"/>
      <c r="G1109" s="98"/>
      <c r="H1109" s="98"/>
      <c r="I1109" s="130"/>
      <c r="J1109" s="98"/>
      <c r="K1109" s="98"/>
      <c r="L1109" s="98"/>
      <c r="M1109" s="241"/>
      <c r="N1109" s="241"/>
      <c r="O1109" s="98"/>
      <c r="P1109" s="98"/>
      <c r="Q1109" s="130"/>
    </row>
    <row r="1110" spans="1:17" ht="11.25" x14ac:dyDescent="0.2">
      <c r="A1110" s="234"/>
      <c r="B1110" s="98"/>
      <c r="C1110" s="130"/>
      <c r="D1110" s="240"/>
      <c r="E1110" s="240"/>
      <c r="F1110" s="224"/>
      <c r="G1110" s="98"/>
      <c r="H1110" s="98"/>
      <c r="I1110" s="130"/>
      <c r="J1110" s="98"/>
      <c r="K1110" s="98"/>
      <c r="L1110" s="98"/>
      <c r="M1110" s="241"/>
      <c r="N1110" s="241"/>
      <c r="O1110" s="98"/>
      <c r="P1110" s="98"/>
      <c r="Q1110" s="130"/>
    </row>
    <row r="1111" spans="1:17" ht="11.25" x14ac:dyDescent="0.2">
      <c r="A1111" s="234"/>
      <c r="B1111" s="98"/>
      <c r="C1111" s="130"/>
      <c r="D1111" s="240"/>
      <c r="E1111" s="240"/>
      <c r="F1111" s="224"/>
      <c r="G1111" s="98"/>
      <c r="H1111" s="98"/>
      <c r="I1111" s="130"/>
      <c r="J1111" s="98"/>
      <c r="K1111" s="98"/>
      <c r="L1111" s="98"/>
      <c r="M1111" s="241"/>
      <c r="N1111" s="241"/>
      <c r="O1111" s="98"/>
      <c r="P1111" s="98"/>
      <c r="Q1111" s="130"/>
    </row>
    <row r="1112" spans="1:17" ht="11.25" x14ac:dyDescent="0.2">
      <c r="A1112" s="234"/>
      <c r="B1112" s="98"/>
      <c r="C1112" s="130"/>
      <c r="D1112" s="240"/>
      <c r="E1112" s="240"/>
      <c r="F1112" s="224"/>
      <c r="G1112" s="98"/>
      <c r="H1112" s="98"/>
      <c r="I1112" s="130"/>
      <c r="J1112" s="98"/>
      <c r="K1112" s="98"/>
      <c r="L1112" s="98"/>
      <c r="M1112" s="241"/>
      <c r="N1112" s="241"/>
      <c r="O1112" s="98"/>
      <c r="P1112" s="98"/>
      <c r="Q1112" s="130"/>
    </row>
    <row r="1113" spans="1:17" ht="11.25" x14ac:dyDescent="0.2">
      <c r="A1113" s="234"/>
      <c r="B1113" s="98"/>
      <c r="C1113" s="130"/>
      <c r="D1113" s="240"/>
      <c r="E1113" s="240"/>
      <c r="F1113" s="224"/>
      <c r="G1113" s="98"/>
      <c r="H1113" s="98"/>
      <c r="I1113" s="130"/>
      <c r="J1113" s="98"/>
      <c r="K1113" s="98"/>
      <c r="L1113" s="98"/>
      <c r="M1113" s="241"/>
      <c r="N1113" s="241"/>
      <c r="O1113" s="98"/>
      <c r="P1113" s="98"/>
      <c r="Q1113" s="130"/>
    </row>
    <row r="1114" spans="1:17" ht="11.25" x14ac:dyDescent="0.2">
      <c r="A1114" s="234"/>
      <c r="B1114" s="98"/>
      <c r="C1114" s="130"/>
      <c r="D1114" s="240"/>
      <c r="E1114" s="240"/>
      <c r="F1114" s="224"/>
      <c r="G1114" s="98"/>
      <c r="H1114" s="98"/>
      <c r="I1114" s="130"/>
      <c r="J1114" s="98"/>
      <c r="K1114" s="98"/>
      <c r="L1114" s="98"/>
      <c r="M1114" s="241"/>
      <c r="N1114" s="241"/>
      <c r="O1114" s="98"/>
      <c r="P1114" s="98"/>
      <c r="Q1114" s="130"/>
    </row>
    <row r="1115" spans="1:17" ht="11.25" x14ac:dyDescent="0.2">
      <c r="A1115" s="234"/>
      <c r="B1115" s="98"/>
      <c r="C1115" s="130"/>
      <c r="D1115" s="240"/>
      <c r="E1115" s="240"/>
      <c r="F1115" s="224"/>
      <c r="G1115" s="98"/>
      <c r="H1115" s="98"/>
      <c r="I1115" s="130"/>
      <c r="J1115" s="98"/>
      <c r="K1115" s="98"/>
      <c r="L1115" s="98"/>
      <c r="M1115" s="241"/>
      <c r="N1115" s="241"/>
      <c r="O1115" s="98"/>
      <c r="P1115" s="98"/>
      <c r="Q1115" s="130"/>
    </row>
    <row r="1116" spans="1:17" ht="11.25" x14ac:dyDescent="0.2">
      <c r="A1116" s="234"/>
      <c r="B1116" s="98"/>
      <c r="C1116" s="130"/>
      <c r="D1116" s="240"/>
      <c r="E1116" s="240"/>
      <c r="F1116" s="224"/>
      <c r="G1116" s="98"/>
      <c r="H1116" s="98"/>
      <c r="I1116" s="130"/>
      <c r="J1116" s="98"/>
      <c r="K1116" s="98"/>
      <c r="L1116" s="98"/>
      <c r="M1116" s="241"/>
      <c r="N1116" s="241"/>
      <c r="O1116" s="98"/>
      <c r="P1116" s="98"/>
      <c r="Q1116" s="130"/>
    </row>
    <row r="1117" spans="1:17" ht="11.25" x14ac:dyDescent="0.2">
      <c r="A1117" s="234"/>
      <c r="B1117" s="98"/>
      <c r="C1117" s="130"/>
      <c r="D1117" s="240"/>
      <c r="E1117" s="240"/>
      <c r="F1117" s="224"/>
      <c r="G1117" s="98"/>
      <c r="H1117" s="98"/>
      <c r="I1117" s="130"/>
      <c r="J1117" s="98"/>
      <c r="K1117" s="98"/>
      <c r="L1117" s="98"/>
      <c r="M1117" s="241"/>
      <c r="N1117" s="241"/>
      <c r="O1117" s="98"/>
      <c r="P1117" s="98"/>
      <c r="Q1117" s="130"/>
    </row>
    <row r="1118" spans="1:17" ht="11.25" x14ac:dyDescent="0.2">
      <c r="A1118" s="234"/>
      <c r="B1118" s="98"/>
      <c r="C1118" s="130"/>
      <c r="D1118" s="240"/>
      <c r="E1118" s="240"/>
      <c r="F1118" s="224"/>
      <c r="G1118" s="98"/>
      <c r="H1118" s="98"/>
      <c r="I1118" s="130"/>
      <c r="J1118" s="98"/>
      <c r="K1118" s="98"/>
      <c r="L1118" s="98"/>
      <c r="M1118" s="241"/>
      <c r="N1118" s="241"/>
      <c r="O1118" s="98"/>
      <c r="P1118" s="98"/>
      <c r="Q1118" s="130"/>
    </row>
    <row r="1119" spans="1:17" ht="11.25" x14ac:dyDescent="0.2">
      <c r="A1119" s="234"/>
      <c r="B1119" s="98"/>
      <c r="C1119" s="130"/>
      <c r="D1119" s="240"/>
      <c r="E1119" s="240"/>
      <c r="F1119" s="224"/>
      <c r="G1119" s="98"/>
      <c r="H1119" s="98"/>
      <c r="I1119" s="130"/>
      <c r="J1119" s="98"/>
      <c r="K1119" s="98"/>
      <c r="L1119" s="98"/>
      <c r="M1119" s="241"/>
      <c r="N1119" s="241"/>
      <c r="O1119" s="98"/>
      <c r="P1119" s="98"/>
      <c r="Q1119" s="130"/>
    </row>
    <row r="1120" spans="1:17" ht="11.25" x14ac:dyDescent="0.2">
      <c r="A1120" s="234"/>
      <c r="B1120" s="98"/>
      <c r="C1120" s="130"/>
      <c r="D1120" s="240"/>
      <c r="E1120" s="240"/>
      <c r="F1120" s="224"/>
      <c r="G1120" s="98"/>
      <c r="H1120" s="98"/>
      <c r="I1120" s="130"/>
      <c r="J1120" s="98"/>
      <c r="K1120" s="98"/>
      <c r="L1120" s="98"/>
      <c r="M1120" s="241"/>
      <c r="N1120" s="241"/>
      <c r="O1120" s="98"/>
      <c r="P1120" s="98"/>
      <c r="Q1120" s="130"/>
    </row>
    <row r="1121" spans="1:17" ht="11.25" x14ac:dyDescent="0.2">
      <c r="A1121" s="234"/>
      <c r="B1121" s="98"/>
      <c r="C1121" s="130"/>
      <c r="D1121" s="240"/>
      <c r="E1121" s="240"/>
      <c r="F1121" s="224"/>
      <c r="G1121" s="98"/>
      <c r="H1121" s="98"/>
      <c r="I1121" s="130"/>
      <c r="J1121" s="98"/>
      <c r="K1121" s="98"/>
      <c r="L1121" s="98"/>
      <c r="M1121" s="241"/>
      <c r="N1121" s="241"/>
      <c r="O1121" s="98"/>
      <c r="P1121" s="98"/>
      <c r="Q1121" s="130"/>
    </row>
    <row r="1122" spans="1:17" ht="11.25" x14ac:dyDescent="0.2">
      <c r="A1122" s="234"/>
      <c r="B1122" s="98"/>
      <c r="C1122" s="130"/>
      <c r="D1122" s="240"/>
      <c r="E1122" s="240"/>
      <c r="F1122" s="224"/>
      <c r="G1122" s="98"/>
      <c r="H1122" s="98"/>
      <c r="I1122" s="130"/>
      <c r="J1122" s="98"/>
      <c r="K1122" s="98"/>
      <c r="L1122" s="98"/>
      <c r="M1122" s="241"/>
      <c r="N1122" s="241"/>
      <c r="O1122" s="98"/>
      <c r="P1122" s="98"/>
      <c r="Q1122" s="130"/>
    </row>
    <row r="1123" spans="1:17" ht="11.25" x14ac:dyDescent="0.2">
      <c r="A1123" s="234"/>
      <c r="B1123" s="98"/>
      <c r="C1123" s="130"/>
      <c r="D1123" s="240"/>
      <c r="E1123" s="240"/>
      <c r="F1123" s="224"/>
      <c r="G1123" s="98"/>
      <c r="H1123" s="98"/>
      <c r="I1123" s="130"/>
      <c r="J1123" s="98"/>
      <c r="K1123" s="98"/>
      <c r="L1123" s="98"/>
      <c r="M1123" s="241"/>
      <c r="N1123" s="241"/>
      <c r="O1123" s="98"/>
      <c r="P1123" s="98"/>
      <c r="Q1123" s="130"/>
    </row>
    <row r="1124" spans="1:17" ht="11.25" x14ac:dyDescent="0.2">
      <c r="A1124" s="234"/>
      <c r="B1124" s="98"/>
      <c r="C1124" s="130"/>
      <c r="D1124" s="240"/>
      <c r="E1124" s="240"/>
      <c r="F1124" s="224"/>
      <c r="G1124" s="98"/>
      <c r="H1124" s="98"/>
      <c r="I1124" s="130"/>
      <c r="J1124" s="98"/>
      <c r="K1124" s="98"/>
      <c r="L1124" s="98"/>
      <c r="M1124" s="241"/>
      <c r="N1124" s="241"/>
      <c r="O1124" s="98"/>
      <c r="P1124" s="98"/>
      <c r="Q1124" s="130"/>
    </row>
    <row r="1125" spans="1:17" ht="11.25" x14ac:dyDescent="0.2">
      <c r="A1125" s="234"/>
      <c r="B1125" s="98"/>
      <c r="C1125" s="130"/>
      <c r="D1125" s="240"/>
      <c r="E1125" s="240"/>
      <c r="F1125" s="224"/>
      <c r="G1125" s="98"/>
      <c r="H1125" s="98"/>
      <c r="I1125" s="130"/>
      <c r="J1125" s="98"/>
      <c r="K1125" s="98"/>
      <c r="L1125" s="98"/>
      <c r="M1125" s="241"/>
      <c r="N1125" s="241"/>
      <c r="O1125" s="98"/>
      <c r="P1125" s="98"/>
      <c r="Q1125" s="130"/>
    </row>
    <row r="1126" spans="1:17" ht="11.25" x14ac:dyDescent="0.2">
      <c r="A1126" s="234"/>
      <c r="B1126" s="98"/>
      <c r="C1126" s="130"/>
      <c r="D1126" s="240"/>
      <c r="E1126" s="240"/>
      <c r="F1126" s="224"/>
      <c r="G1126" s="98"/>
      <c r="H1126" s="98"/>
      <c r="I1126" s="130"/>
      <c r="J1126" s="98"/>
      <c r="K1126" s="98"/>
      <c r="L1126" s="98"/>
      <c r="M1126" s="241"/>
      <c r="N1126" s="241"/>
      <c r="O1126" s="98"/>
      <c r="P1126" s="98"/>
      <c r="Q1126" s="130"/>
    </row>
    <row r="1127" spans="1:17" ht="11.25" x14ac:dyDescent="0.2">
      <c r="A1127" s="234"/>
      <c r="B1127" s="98"/>
      <c r="C1127" s="130"/>
      <c r="D1127" s="240"/>
      <c r="E1127" s="240"/>
      <c r="F1127" s="224"/>
      <c r="G1127" s="98"/>
      <c r="H1127" s="98"/>
      <c r="I1127" s="130"/>
      <c r="J1127" s="98"/>
      <c r="K1127" s="98"/>
      <c r="L1127" s="98"/>
      <c r="M1127" s="241"/>
      <c r="N1127" s="241"/>
      <c r="O1127" s="98"/>
      <c r="P1127" s="98"/>
      <c r="Q1127" s="130"/>
    </row>
    <row r="1128" spans="1:17" ht="11.25" x14ac:dyDescent="0.2">
      <c r="A1128" s="234"/>
      <c r="B1128" s="98"/>
      <c r="C1128" s="130"/>
      <c r="D1128" s="240"/>
      <c r="E1128" s="240"/>
      <c r="F1128" s="224"/>
      <c r="G1128" s="98"/>
      <c r="H1128" s="98"/>
      <c r="I1128" s="130"/>
      <c r="J1128" s="98"/>
      <c r="K1128" s="98"/>
      <c r="L1128" s="98"/>
      <c r="M1128" s="241"/>
      <c r="N1128" s="241"/>
      <c r="O1128" s="98"/>
      <c r="P1128" s="98"/>
      <c r="Q1128" s="130"/>
    </row>
    <row r="1129" spans="1:17" ht="11.25" x14ac:dyDescent="0.2">
      <c r="A1129" s="234"/>
      <c r="B1129" s="98"/>
      <c r="C1129" s="130"/>
      <c r="D1129" s="240"/>
      <c r="E1129" s="240"/>
      <c r="F1129" s="224"/>
      <c r="G1129" s="98"/>
      <c r="H1129" s="98"/>
      <c r="I1129" s="130"/>
      <c r="J1129" s="98"/>
      <c r="K1129" s="98"/>
      <c r="L1129" s="98"/>
      <c r="M1129" s="241"/>
      <c r="N1129" s="241"/>
      <c r="O1129" s="98"/>
      <c r="P1129" s="98"/>
      <c r="Q1129" s="130"/>
    </row>
    <row r="1130" spans="1:17" ht="11.25" x14ac:dyDescent="0.2">
      <c r="A1130" s="234"/>
      <c r="B1130" s="98"/>
      <c r="C1130" s="130"/>
      <c r="D1130" s="240"/>
      <c r="E1130" s="240"/>
      <c r="F1130" s="224"/>
      <c r="G1130" s="98"/>
      <c r="H1130" s="98"/>
      <c r="I1130" s="130"/>
      <c r="J1130" s="98"/>
      <c r="K1130" s="98"/>
      <c r="L1130" s="98"/>
      <c r="M1130" s="241"/>
      <c r="N1130" s="241"/>
      <c r="O1130" s="98"/>
      <c r="P1130" s="98"/>
      <c r="Q1130" s="130"/>
    </row>
    <row r="1131" spans="1:17" ht="11.25" x14ac:dyDescent="0.2">
      <c r="A1131" s="234"/>
      <c r="B1131" s="98"/>
      <c r="C1131" s="130"/>
      <c r="D1131" s="240"/>
      <c r="E1131" s="240"/>
      <c r="F1131" s="224"/>
      <c r="G1131" s="98"/>
      <c r="H1131" s="98"/>
      <c r="I1131" s="130"/>
      <c r="J1131" s="98"/>
      <c r="K1131" s="98"/>
      <c r="L1131" s="98"/>
      <c r="M1131" s="241"/>
      <c r="N1131" s="241"/>
      <c r="O1131" s="98"/>
      <c r="P1131" s="98"/>
      <c r="Q1131" s="130"/>
    </row>
    <row r="1132" spans="1:17" ht="11.25" x14ac:dyDescent="0.2">
      <c r="A1132" s="234"/>
      <c r="B1132" s="98"/>
      <c r="C1132" s="130"/>
      <c r="D1132" s="240"/>
      <c r="E1132" s="240"/>
      <c r="F1132" s="224"/>
      <c r="G1132" s="98"/>
      <c r="H1132" s="98"/>
      <c r="I1132" s="130"/>
      <c r="J1132" s="98"/>
      <c r="K1132" s="98"/>
      <c r="L1132" s="98"/>
      <c r="M1132" s="241"/>
      <c r="N1132" s="241"/>
      <c r="O1132" s="98"/>
      <c r="P1132" s="98"/>
      <c r="Q1132" s="130"/>
    </row>
    <row r="1133" spans="1:17" ht="11.25" x14ac:dyDescent="0.2">
      <c r="A1133" s="234"/>
      <c r="B1133" s="98"/>
      <c r="C1133" s="130"/>
      <c r="D1133" s="240"/>
      <c r="E1133" s="240"/>
      <c r="F1133" s="224"/>
      <c r="G1133" s="98"/>
      <c r="H1133" s="98"/>
      <c r="I1133" s="130"/>
      <c r="J1133" s="98"/>
      <c r="K1133" s="98"/>
      <c r="L1133" s="98"/>
      <c r="M1133" s="241"/>
      <c r="N1133" s="241"/>
      <c r="O1133" s="98"/>
      <c r="P1133" s="98"/>
      <c r="Q1133" s="130"/>
    </row>
    <row r="1134" spans="1:17" ht="11.25" x14ac:dyDescent="0.2">
      <c r="A1134" s="234"/>
      <c r="B1134" s="98"/>
      <c r="C1134" s="130"/>
      <c r="D1134" s="240"/>
      <c r="E1134" s="240"/>
      <c r="F1134" s="224"/>
      <c r="G1134" s="98"/>
      <c r="H1134" s="98"/>
      <c r="I1134" s="130"/>
      <c r="J1134" s="98"/>
      <c r="K1134" s="98"/>
      <c r="L1134" s="98"/>
      <c r="M1134" s="241"/>
      <c r="N1134" s="241"/>
      <c r="O1134" s="98"/>
      <c r="P1134" s="98"/>
      <c r="Q1134" s="130"/>
    </row>
    <row r="1135" spans="1:17" ht="11.25" x14ac:dyDescent="0.2">
      <c r="A1135" s="234"/>
      <c r="B1135" s="98"/>
      <c r="C1135" s="130"/>
      <c r="D1135" s="240"/>
      <c r="E1135" s="240"/>
      <c r="F1135" s="224"/>
      <c r="G1135" s="98"/>
      <c r="H1135" s="98"/>
      <c r="I1135" s="130"/>
      <c r="J1135" s="98"/>
      <c r="K1135" s="98"/>
      <c r="L1135" s="98"/>
      <c r="M1135" s="241"/>
      <c r="N1135" s="241"/>
      <c r="O1135" s="98"/>
      <c r="P1135" s="98"/>
      <c r="Q1135" s="130"/>
    </row>
    <row r="1136" spans="1:17" ht="11.25" x14ac:dyDescent="0.2">
      <c r="A1136" s="234"/>
      <c r="B1136" s="98"/>
      <c r="C1136" s="130"/>
      <c r="D1136" s="240"/>
      <c r="E1136" s="240"/>
      <c r="F1136" s="224"/>
      <c r="G1136" s="98"/>
      <c r="H1136" s="98"/>
      <c r="I1136" s="130"/>
      <c r="J1136" s="98"/>
      <c r="K1136" s="98"/>
      <c r="L1136" s="98"/>
      <c r="M1136" s="241"/>
      <c r="N1136" s="241"/>
      <c r="O1136" s="98"/>
      <c r="P1136" s="98"/>
      <c r="Q1136" s="130"/>
    </row>
    <row r="1137" spans="1:17" ht="11.25" x14ac:dyDescent="0.2">
      <c r="A1137" s="234"/>
      <c r="B1137" s="98"/>
      <c r="C1137" s="130"/>
      <c r="D1137" s="240"/>
      <c r="E1137" s="240"/>
      <c r="F1137" s="224"/>
      <c r="G1137" s="98"/>
      <c r="H1137" s="98"/>
      <c r="I1137" s="130"/>
      <c r="J1137" s="98"/>
      <c r="K1137" s="98"/>
      <c r="L1137" s="98"/>
      <c r="M1137" s="241"/>
      <c r="N1137" s="241"/>
      <c r="O1137" s="98"/>
      <c r="P1137" s="98"/>
      <c r="Q1137" s="130"/>
    </row>
    <row r="1138" spans="1:17" ht="11.25" x14ac:dyDescent="0.2">
      <c r="A1138" s="234"/>
      <c r="B1138" s="98"/>
      <c r="C1138" s="130"/>
      <c r="D1138" s="240"/>
      <c r="E1138" s="240"/>
      <c r="F1138" s="224"/>
      <c r="G1138" s="98"/>
      <c r="H1138" s="98"/>
      <c r="I1138" s="130"/>
      <c r="J1138" s="98"/>
      <c r="K1138" s="98"/>
      <c r="L1138" s="98"/>
      <c r="M1138" s="241"/>
      <c r="N1138" s="241"/>
      <c r="O1138" s="98"/>
      <c r="P1138" s="98"/>
      <c r="Q1138" s="130"/>
    </row>
    <row r="1139" spans="1:17" ht="11.25" x14ac:dyDescent="0.2">
      <c r="A1139" s="234"/>
      <c r="B1139" s="98"/>
      <c r="C1139" s="130"/>
      <c r="D1139" s="240"/>
      <c r="E1139" s="240"/>
      <c r="F1139" s="224"/>
      <c r="G1139" s="98"/>
      <c r="H1139" s="98"/>
      <c r="I1139" s="130"/>
      <c r="J1139" s="98"/>
      <c r="K1139" s="98"/>
      <c r="L1139" s="98"/>
      <c r="M1139" s="241"/>
      <c r="N1139" s="241"/>
      <c r="O1139" s="98"/>
      <c r="P1139" s="98"/>
      <c r="Q1139" s="130"/>
    </row>
    <row r="1140" spans="1:17" ht="11.25" x14ac:dyDescent="0.2">
      <c r="A1140" s="234"/>
      <c r="B1140" s="98"/>
      <c r="C1140" s="130"/>
      <c r="D1140" s="240"/>
      <c r="E1140" s="240"/>
      <c r="F1140" s="224"/>
      <c r="G1140" s="98"/>
      <c r="H1140" s="98"/>
      <c r="I1140" s="130"/>
      <c r="J1140" s="98"/>
      <c r="K1140" s="98"/>
      <c r="L1140" s="98"/>
      <c r="M1140" s="241"/>
      <c r="N1140" s="241"/>
      <c r="O1140" s="98"/>
      <c r="P1140" s="98"/>
      <c r="Q1140" s="130"/>
    </row>
    <row r="1141" spans="1:17" ht="11.25" x14ac:dyDescent="0.2">
      <c r="A1141" s="234"/>
      <c r="B1141" s="98"/>
      <c r="C1141" s="130"/>
      <c r="D1141" s="240"/>
      <c r="E1141" s="240"/>
      <c r="F1141" s="224"/>
      <c r="G1141" s="98"/>
      <c r="H1141" s="98"/>
      <c r="I1141" s="130"/>
      <c r="J1141" s="98"/>
      <c r="K1141" s="98"/>
      <c r="L1141" s="98"/>
      <c r="M1141" s="241"/>
      <c r="N1141" s="241"/>
      <c r="O1141" s="98"/>
      <c r="P1141" s="98"/>
      <c r="Q1141" s="130"/>
    </row>
    <row r="1142" spans="1:17" ht="11.25" x14ac:dyDescent="0.2">
      <c r="A1142" s="234"/>
      <c r="B1142" s="98"/>
      <c r="C1142" s="130"/>
      <c r="D1142" s="240"/>
      <c r="E1142" s="240"/>
      <c r="F1142" s="224"/>
      <c r="G1142" s="98"/>
      <c r="H1142" s="98"/>
      <c r="I1142" s="130"/>
      <c r="J1142" s="98"/>
      <c r="K1142" s="98"/>
      <c r="L1142" s="98"/>
      <c r="M1142" s="241"/>
      <c r="N1142" s="241"/>
      <c r="O1142" s="98"/>
      <c r="P1142" s="98"/>
      <c r="Q1142" s="130"/>
    </row>
    <row r="1143" spans="1:17" ht="11.25" x14ac:dyDescent="0.2">
      <c r="A1143" s="234"/>
      <c r="B1143" s="98"/>
      <c r="C1143" s="130"/>
      <c r="D1143" s="240"/>
      <c r="E1143" s="240"/>
      <c r="F1143" s="224"/>
      <c r="G1143" s="98"/>
      <c r="H1143" s="98"/>
      <c r="I1143" s="130"/>
      <c r="J1143" s="98"/>
      <c r="K1143" s="98"/>
      <c r="L1143" s="98"/>
      <c r="M1143" s="241"/>
      <c r="N1143" s="241"/>
      <c r="O1143" s="98"/>
      <c r="P1143" s="98"/>
      <c r="Q1143" s="130"/>
    </row>
    <row r="1144" spans="1:17" ht="11.25" x14ac:dyDescent="0.2">
      <c r="A1144" s="234"/>
      <c r="B1144" s="98"/>
      <c r="C1144" s="130"/>
      <c r="D1144" s="240"/>
      <c r="E1144" s="240"/>
      <c r="F1144" s="224"/>
      <c r="G1144" s="98"/>
      <c r="H1144" s="98"/>
      <c r="I1144" s="130"/>
      <c r="J1144" s="98"/>
      <c r="K1144" s="98"/>
      <c r="L1144" s="98"/>
      <c r="M1144" s="241"/>
      <c r="N1144" s="241"/>
      <c r="O1144" s="98"/>
      <c r="P1144" s="98"/>
      <c r="Q1144" s="130"/>
    </row>
    <row r="1145" spans="1:17" ht="11.25" x14ac:dyDescent="0.2">
      <c r="A1145" s="234"/>
      <c r="B1145" s="98"/>
      <c r="C1145" s="130"/>
      <c r="D1145" s="240"/>
      <c r="E1145" s="240"/>
      <c r="F1145" s="224"/>
      <c r="G1145" s="98"/>
      <c r="H1145" s="98"/>
      <c r="I1145" s="130"/>
      <c r="J1145" s="98"/>
      <c r="K1145" s="98"/>
      <c r="L1145" s="98"/>
      <c r="M1145" s="241"/>
      <c r="N1145" s="241"/>
      <c r="O1145" s="98"/>
      <c r="P1145" s="98"/>
      <c r="Q1145" s="130"/>
    </row>
    <row r="1146" spans="1:17" ht="11.25" x14ac:dyDescent="0.2">
      <c r="A1146" s="234"/>
      <c r="B1146" s="98"/>
      <c r="C1146" s="130"/>
      <c r="D1146" s="240"/>
      <c r="E1146" s="240"/>
      <c r="F1146" s="224"/>
      <c r="G1146" s="98"/>
      <c r="H1146" s="98"/>
      <c r="I1146" s="130"/>
      <c r="J1146" s="98"/>
      <c r="K1146" s="98"/>
      <c r="L1146" s="98"/>
      <c r="M1146" s="241"/>
      <c r="N1146" s="241"/>
      <c r="O1146" s="98"/>
      <c r="P1146" s="98"/>
      <c r="Q1146" s="130"/>
    </row>
    <row r="1147" spans="1:17" ht="11.25" x14ac:dyDescent="0.2">
      <c r="A1147" s="234"/>
      <c r="B1147" s="98"/>
      <c r="C1147" s="130"/>
      <c r="D1147" s="240"/>
      <c r="E1147" s="240"/>
      <c r="F1147" s="224"/>
      <c r="G1147" s="98"/>
      <c r="H1147" s="98"/>
      <c r="I1147" s="130"/>
      <c r="J1147" s="98"/>
      <c r="K1147" s="98"/>
      <c r="L1147" s="98"/>
      <c r="M1147" s="241"/>
      <c r="N1147" s="241"/>
      <c r="O1147" s="98"/>
      <c r="P1147" s="98"/>
      <c r="Q1147" s="130"/>
    </row>
    <row r="1148" spans="1:17" ht="11.25" x14ac:dyDescent="0.2">
      <c r="A1148" s="234"/>
      <c r="B1148" s="98"/>
      <c r="C1148" s="130"/>
      <c r="D1148" s="240"/>
      <c r="E1148" s="240"/>
      <c r="F1148" s="224"/>
      <c r="G1148" s="98"/>
      <c r="H1148" s="98"/>
      <c r="I1148" s="130"/>
      <c r="J1148" s="98"/>
      <c r="K1148" s="98"/>
      <c r="L1148" s="98"/>
      <c r="M1148" s="241"/>
      <c r="N1148" s="241"/>
      <c r="O1148" s="98"/>
      <c r="P1148" s="98"/>
      <c r="Q1148" s="130"/>
    </row>
    <row r="1149" spans="1:17" ht="11.25" x14ac:dyDescent="0.2">
      <c r="A1149" s="234"/>
      <c r="B1149" s="98"/>
      <c r="C1149" s="130"/>
      <c r="D1149" s="240"/>
      <c r="E1149" s="240"/>
      <c r="F1149" s="224"/>
      <c r="G1149" s="98"/>
      <c r="H1149" s="98"/>
      <c r="I1149" s="130"/>
      <c r="J1149" s="98"/>
      <c r="K1149" s="98"/>
      <c r="L1149" s="98"/>
      <c r="M1149" s="241"/>
      <c r="N1149" s="241"/>
      <c r="O1149" s="98"/>
      <c r="P1149" s="98"/>
      <c r="Q1149" s="130"/>
    </row>
    <row r="1150" spans="1:17" ht="11.25" x14ac:dyDescent="0.2">
      <c r="A1150" s="234"/>
      <c r="B1150" s="98"/>
      <c r="C1150" s="130"/>
      <c r="D1150" s="240"/>
      <c r="E1150" s="240"/>
      <c r="F1150" s="224"/>
      <c r="G1150" s="98"/>
      <c r="H1150" s="98"/>
      <c r="I1150" s="130"/>
      <c r="J1150" s="98"/>
      <c r="K1150" s="98"/>
      <c r="L1150" s="98"/>
      <c r="M1150" s="241"/>
      <c r="N1150" s="241"/>
      <c r="O1150" s="98"/>
      <c r="P1150" s="98"/>
      <c r="Q1150" s="130"/>
    </row>
    <row r="1151" spans="1:17" ht="11.25" x14ac:dyDescent="0.2">
      <c r="A1151" s="234"/>
      <c r="B1151" s="98"/>
      <c r="C1151" s="130"/>
      <c r="D1151" s="240"/>
      <c r="E1151" s="240"/>
      <c r="F1151" s="224"/>
      <c r="G1151" s="98"/>
      <c r="H1151" s="98"/>
      <c r="I1151" s="130"/>
      <c r="J1151" s="98"/>
      <c r="K1151" s="98"/>
      <c r="L1151" s="98"/>
      <c r="M1151" s="241"/>
      <c r="N1151" s="241"/>
      <c r="O1151" s="98"/>
      <c r="P1151" s="98"/>
      <c r="Q1151" s="130"/>
    </row>
    <row r="1152" spans="1:17" ht="11.25" x14ac:dyDescent="0.2">
      <c r="A1152" s="234"/>
      <c r="B1152" s="98"/>
      <c r="C1152" s="130"/>
      <c r="D1152" s="240"/>
      <c r="E1152" s="240"/>
      <c r="F1152" s="224"/>
      <c r="G1152" s="98"/>
      <c r="H1152" s="98"/>
      <c r="I1152" s="130"/>
      <c r="J1152" s="98"/>
      <c r="K1152" s="98"/>
      <c r="L1152" s="98"/>
      <c r="M1152" s="241"/>
      <c r="N1152" s="241"/>
      <c r="O1152" s="98"/>
      <c r="P1152" s="98"/>
      <c r="Q1152" s="130"/>
    </row>
    <row r="1153" spans="1:17" ht="11.25" x14ac:dyDescent="0.2">
      <c r="A1153" s="234"/>
      <c r="B1153" s="98"/>
      <c r="C1153" s="130"/>
      <c r="D1153" s="240"/>
      <c r="E1153" s="240"/>
      <c r="F1153" s="224"/>
      <c r="G1153" s="98"/>
      <c r="H1153" s="98"/>
      <c r="I1153" s="130"/>
      <c r="J1153" s="98"/>
      <c r="K1153" s="98"/>
      <c r="L1153" s="98"/>
      <c r="M1153" s="241"/>
      <c r="N1153" s="241"/>
      <c r="O1153" s="98"/>
      <c r="P1153" s="98"/>
      <c r="Q1153" s="130"/>
    </row>
    <row r="1154" spans="1:17" ht="11.25" x14ac:dyDescent="0.2">
      <c r="A1154" s="234"/>
      <c r="B1154" s="98"/>
      <c r="C1154" s="130"/>
      <c r="D1154" s="240"/>
      <c r="E1154" s="240"/>
      <c r="F1154" s="224"/>
      <c r="G1154" s="98"/>
      <c r="H1154" s="98"/>
      <c r="I1154" s="130"/>
      <c r="J1154" s="98"/>
      <c r="K1154" s="98"/>
      <c r="L1154" s="98"/>
      <c r="M1154" s="241"/>
      <c r="N1154" s="241"/>
      <c r="O1154" s="98"/>
      <c r="P1154" s="98"/>
      <c r="Q1154" s="130"/>
    </row>
    <row r="1155" spans="1:17" ht="11.25" x14ac:dyDescent="0.2">
      <c r="A1155" s="234"/>
      <c r="B1155" s="98"/>
      <c r="C1155" s="130"/>
      <c r="D1155" s="240"/>
      <c r="E1155" s="240"/>
      <c r="F1155" s="224"/>
      <c r="G1155" s="98"/>
      <c r="H1155" s="98"/>
      <c r="I1155" s="130"/>
      <c r="J1155" s="98"/>
      <c r="K1155" s="98"/>
      <c r="L1155" s="98"/>
      <c r="M1155" s="241"/>
      <c r="N1155" s="241"/>
      <c r="O1155" s="98"/>
      <c r="P1155" s="98"/>
      <c r="Q1155" s="130"/>
    </row>
    <row r="1156" spans="1:17" ht="11.25" x14ac:dyDescent="0.2">
      <c r="A1156" s="234"/>
      <c r="B1156" s="98"/>
      <c r="C1156" s="130"/>
      <c r="D1156" s="240"/>
      <c r="E1156" s="240"/>
      <c r="F1156" s="224"/>
      <c r="G1156" s="98"/>
      <c r="H1156" s="98"/>
      <c r="I1156" s="130"/>
      <c r="J1156" s="98"/>
      <c r="K1156" s="98"/>
      <c r="L1156" s="98"/>
      <c r="M1156" s="241"/>
      <c r="N1156" s="241"/>
      <c r="O1156" s="98"/>
      <c r="P1156" s="98"/>
      <c r="Q1156" s="130"/>
    </row>
    <row r="1157" spans="1:17" ht="11.25" x14ac:dyDescent="0.2">
      <c r="A1157" s="234"/>
      <c r="B1157" s="98"/>
      <c r="C1157" s="130"/>
      <c r="D1157" s="240"/>
      <c r="E1157" s="240"/>
      <c r="F1157" s="224"/>
      <c r="G1157" s="98"/>
      <c r="H1157" s="98"/>
      <c r="I1157" s="130"/>
      <c r="J1157" s="98"/>
      <c r="K1157" s="98"/>
      <c r="L1157" s="98"/>
      <c r="M1157" s="241"/>
      <c r="N1157" s="241"/>
      <c r="O1157" s="98"/>
      <c r="P1157" s="98"/>
      <c r="Q1157" s="130"/>
    </row>
    <row r="1158" spans="1:17" ht="11.25" x14ac:dyDescent="0.2">
      <c r="A1158" s="234"/>
      <c r="B1158" s="98"/>
      <c r="C1158" s="130"/>
      <c r="D1158" s="240"/>
      <c r="E1158" s="240"/>
      <c r="F1158" s="224"/>
      <c r="G1158" s="98"/>
      <c r="H1158" s="98"/>
      <c r="I1158" s="130"/>
      <c r="J1158" s="98"/>
      <c r="K1158" s="98"/>
      <c r="L1158" s="98"/>
      <c r="M1158" s="241"/>
      <c r="N1158" s="241"/>
      <c r="O1158" s="98"/>
      <c r="P1158" s="98"/>
      <c r="Q1158" s="130"/>
    </row>
    <row r="1159" spans="1:17" ht="11.25" x14ac:dyDescent="0.2">
      <c r="A1159" s="234"/>
      <c r="B1159" s="98"/>
      <c r="C1159" s="130"/>
      <c r="D1159" s="240"/>
      <c r="E1159" s="240"/>
      <c r="F1159" s="224"/>
      <c r="G1159" s="98"/>
      <c r="H1159" s="98"/>
      <c r="I1159" s="130"/>
      <c r="J1159" s="98"/>
      <c r="K1159" s="98"/>
      <c r="L1159" s="98"/>
      <c r="M1159" s="241"/>
      <c r="N1159" s="241"/>
      <c r="O1159" s="98"/>
      <c r="P1159" s="98"/>
      <c r="Q1159" s="130"/>
    </row>
    <row r="1160" spans="1:17" ht="11.25" x14ac:dyDescent="0.2">
      <c r="A1160" s="234"/>
      <c r="B1160" s="98"/>
      <c r="C1160" s="130"/>
      <c r="D1160" s="240"/>
      <c r="E1160" s="240"/>
      <c r="F1160" s="224"/>
      <c r="G1160" s="98"/>
      <c r="H1160" s="98"/>
      <c r="I1160" s="130"/>
      <c r="J1160" s="98"/>
      <c r="K1160" s="98"/>
      <c r="L1160" s="98"/>
      <c r="M1160" s="241"/>
      <c r="N1160" s="241"/>
      <c r="O1160" s="98"/>
      <c r="P1160" s="98"/>
      <c r="Q1160" s="130"/>
    </row>
    <row r="1161" spans="1:17" ht="11.25" x14ac:dyDescent="0.2">
      <c r="A1161" s="234"/>
      <c r="B1161" s="98"/>
      <c r="C1161" s="130"/>
      <c r="D1161" s="240"/>
      <c r="E1161" s="240"/>
      <c r="F1161" s="224"/>
      <c r="G1161" s="98"/>
      <c r="H1161" s="98"/>
      <c r="I1161" s="130"/>
      <c r="J1161" s="98"/>
      <c r="K1161" s="98"/>
      <c r="L1161" s="98"/>
      <c r="M1161" s="241"/>
      <c r="N1161" s="241"/>
      <c r="O1161" s="98"/>
      <c r="P1161" s="98"/>
      <c r="Q1161" s="130"/>
    </row>
    <row r="1162" spans="1:17" ht="11.25" x14ac:dyDescent="0.2">
      <c r="A1162" s="234"/>
      <c r="B1162" s="98"/>
      <c r="C1162" s="130"/>
      <c r="D1162" s="240"/>
      <c r="E1162" s="240"/>
      <c r="F1162" s="224"/>
      <c r="G1162" s="98"/>
      <c r="H1162" s="98"/>
      <c r="I1162" s="130"/>
      <c r="J1162" s="98"/>
      <c r="K1162" s="98"/>
      <c r="L1162" s="98"/>
      <c r="M1162" s="241"/>
      <c r="N1162" s="241"/>
      <c r="O1162" s="98"/>
      <c r="P1162" s="98"/>
      <c r="Q1162" s="130"/>
    </row>
    <row r="1163" spans="1:17" ht="11.25" x14ac:dyDescent="0.2">
      <c r="A1163" s="234"/>
      <c r="B1163" s="98"/>
      <c r="C1163" s="130"/>
      <c r="D1163" s="240"/>
      <c r="E1163" s="240"/>
      <c r="F1163" s="224"/>
      <c r="G1163" s="98"/>
      <c r="H1163" s="98"/>
      <c r="I1163" s="130"/>
      <c r="J1163" s="98"/>
      <c r="K1163" s="98"/>
      <c r="L1163" s="98"/>
      <c r="M1163" s="241"/>
      <c r="N1163" s="241"/>
      <c r="O1163" s="98"/>
      <c r="P1163" s="98"/>
      <c r="Q1163" s="130"/>
    </row>
    <row r="1164" spans="1:17" ht="11.25" x14ac:dyDescent="0.2">
      <c r="A1164" s="234"/>
      <c r="B1164" s="98"/>
      <c r="C1164" s="130"/>
      <c r="D1164" s="240"/>
      <c r="E1164" s="240"/>
      <c r="F1164" s="224"/>
      <c r="G1164" s="98"/>
      <c r="H1164" s="98"/>
      <c r="I1164" s="130"/>
      <c r="J1164" s="98"/>
      <c r="K1164" s="98"/>
      <c r="L1164" s="98"/>
      <c r="M1164" s="241"/>
      <c r="N1164" s="241"/>
      <c r="O1164" s="98"/>
      <c r="P1164" s="98"/>
      <c r="Q1164" s="130"/>
    </row>
    <row r="1165" spans="1:17" ht="11.25" x14ac:dyDescent="0.2">
      <c r="A1165" s="234"/>
      <c r="B1165" s="98"/>
      <c r="C1165" s="130"/>
      <c r="D1165" s="240"/>
      <c r="E1165" s="240"/>
      <c r="F1165" s="224"/>
      <c r="G1165" s="98"/>
      <c r="H1165" s="98"/>
      <c r="I1165" s="130"/>
      <c r="J1165" s="98"/>
      <c r="K1165" s="98"/>
      <c r="L1165" s="98"/>
      <c r="M1165" s="241"/>
      <c r="N1165" s="241"/>
      <c r="O1165" s="98"/>
      <c r="P1165" s="98"/>
      <c r="Q1165" s="130"/>
    </row>
    <row r="1166" spans="1:17" ht="11.25" x14ac:dyDescent="0.2">
      <c r="A1166" s="234"/>
      <c r="B1166" s="98"/>
      <c r="C1166" s="130"/>
      <c r="D1166" s="240"/>
      <c r="E1166" s="240"/>
      <c r="F1166" s="224"/>
      <c r="G1166" s="98"/>
      <c r="H1166" s="98"/>
      <c r="I1166" s="130"/>
      <c r="J1166" s="98"/>
      <c r="K1166" s="98"/>
      <c r="L1166" s="98"/>
      <c r="M1166" s="241"/>
      <c r="N1166" s="241"/>
      <c r="O1166" s="98"/>
      <c r="P1166" s="98"/>
      <c r="Q1166" s="130"/>
    </row>
    <row r="1167" spans="1:17" ht="11.25" x14ac:dyDescent="0.2">
      <c r="A1167" s="234"/>
      <c r="B1167" s="98"/>
      <c r="C1167" s="130"/>
      <c r="D1167" s="240"/>
      <c r="E1167" s="240"/>
      <c r="F1167" s="224"/>
      <c r="G1167" s="98"/>
      <c r="H1167" s="98"/>
      <c r="I1167" s="130"/>
      <c r="J1167" s="98"/>
      <c r="K1167" s="98"/>
      <c r="L1167" s="98"/>
      <c r="M1167" s="241"/>
      <c r="N1167" s="241"/>
      <c r="O1167" s="98"/>
      <c r="P1167" s="98"/>
      <c r="Q1167" s="130"/>
    </row>
    <row r="1168" spans="1:17" ht="11.25" x14ac:dyDescent="0.2">
      <c r="A1168" s="234"/>
      <c r="B1168" s="98"/>
      <c r="C1168" s="130"/>
      <c r="D1168" s="240"/>
      <c r="E1168" s="240"/>
      <c r="F1168" s="224"/>
      <c r="G1168" s="98"/>
      <c r="H1168" s="98"/>
      <c r="I1168" s="130"/>
      <c r="J1168" s="98"/>
      <c r="K1168" s="98"/>
      <c r="L1168" s="98"/>
      <c r="M1168" s="241"/>
      <c r="N1168" s="241"/>
      <c r="O1168" s="98"/>
      <c r="P1168" s="98"/>
      <c r="Q1168" s="130"/>
    </row>
    <row r="1169" spans="1:17" ht="11.25" x14ac:dyDescent="0.2">
      <c r="A1169" s="234"/>
      <c r="B1169" s="98"/>
      <c r="C1169" s="130"/>
      <c r="D1169" s="240"/>
      <c r="E1169" s="240"/>
      <c r="F1169" s="224"/>
      <c r="G1169" s="98"/>
      <c r="H1169" s="98"/>
      <c r="I1169" s="130"/>
      <c r="J1169" s="98"/>
      <c r="K1169" s="98"/>
      <c r="L1169" s="98"/>
      <c r="M1169" s="241"/>
      <c r="N1169" s="241"/>
      <c r="O1169" s="98"/>
      <c r="P1169" s="98"/>
      <c r="Q1169" s="130"/>
    </row>
    <row r="1170" spans="1:17" ht="11.25" x14ac:dyDescent="0.2">
      <c r="A1170" s="234"/>
      <c r="B1170" s="98"/>
      <c r="C1170" s="130"/>
      <c r="D1170" s="240"/>
      <c r="E1170" s="240"/>
      <c r="F1170" s="224"/>
      <c r="G1170" s="98"/>
      <c r="H1170" s="98"/>
      <c r="I1170" s="130"/>
      <c r="J1170" s="98"/>
      <c r="K1170" s="98"/>
      <c r="L1170" s="98"/>
      <c r="M1170" s="241"/>
      <c r="N1170" s="241"/>
      <c r="O1170" s="98"/>
      <c r="P1170" s="98"/>
      <c r="Q1170" s="130"/>
    </row>
    <row r="1171" spans="1:17" ht="11.25" x14ac:dyDescent="0.2">
      <c r="A1171" s="234"/>
      <c r="B1171" s="98"/>
      <c r="C1171" s="130"/>
      <c r="D1171" s="240"/>
      <c r="E1171" s="240"/>
      <c r="F1171" s="224"/>
      <c r="G1171" s="98"/>
      <c r="H1171" s="98"/>
      <c r="I1171" s="130"/>
      <c r="J1171" s="98"/>
      <c r="K1171" s="98"/>
      <c r="L1171" s="98"/>
      <c r="M1171" s="241"/>
      <c r="N1171" s="241"/>
      <c r="O1171" s="98"/>
      <c r="P1171" s="98"/>
      <c r="Q1171" s="130"/>
    </row>
    <row r="1172" spans="1:17" ht="11.25" x14ac:dyDescent="0.2">
      <c r="A1172" s="234"/>
      <c r="B1172" s="98"/>
      <c r="C1172" s="130"/>
      <c r="D1172" s="240"/>
      <c r="E1172" s="240"/>
      <c r="F1172" s="224"/>
      <c r="G1172" s="98"/>
      <c r="H1172" s="98"/>
      <c r="I1172" s="130"/>
      <c r="J1172" s="98"/>
      <c r="K1172" s="98"/>
      <c r="L1172" s="98"/>
      <c r="M1172" s="241"/>
      <c r="N1172" s="241"/>
      <c r="O1172" s="98"/>
      <c r="P1172" s="98"/>
      <c r="Q1172" s="130"/>
    </row>
    <row r="1173" spans="1:17" ht="11.25" x14ac:dyDescent="0.2">
      <c r="A1173" s="234"/>
      <c r="B1173" s="98"/>
      <c r="C1173" s="130"/>
      <c r="D1173" s="240"/>
      <c r="E1173" s="240"/>
      <c r="F1173" s="224"/>
      <c r="G1173" s="98"/>
      <c r="H1173" s="98"/>
      <c r="I1173" s="130"/>
      <c r="J1173" s="98"/>
      <c r="K1173" s="98"/>
      <c r="L1173" s="98"/>
      <c r="M1173" s="241"/>
      <c r="N1173" s="241"/>
      <c r="O1173" s="98"/>
      <c r="P1173" s="98"/>
      <c r="Q1173" s="130"/>
    </row>
    <row r="1174" spans="1:17" ht="11.25" x14ac:dyDescent="0.2">
      <c r="A1174" s="234"/>
      <c r="B1174" s="98"/>
      <c r="C1174" s="130"/>
      <c r="D1174" s="240"/>
      <c r="E1174" s="240"/>
      <c r="F1174" s="224"/>
      <c r="G1174" s="98"/>
      <c r="H1174" s="98"/>
      <c r="I1174" s="130"/>
      <c r="J1174" s="98"/>
      <c r="K1174" s="98"/>
      <c r="L1174" s="98"/>
      <c r="M1174" s="241"/>
      <c r="N1174" s="241"/>
      <c r="O1174" s="98"/>
      <c r="P1174" s="98"/>
      <c r="Q1174" s="130"/>
    </row>
    <row r="1175" spans="1:17" ht="11.25" x14ac:dyDescent="0.2">
      <c r="A1175" s="234"/>
      <c r="B1175" s="98"/>
      <c r="C1175" s="130"/>
      <c r="D1175" s="240"/>
      <c r="E1175" s="240"/>
      <c r="F1175" s="224"/>
      <c r="G1175" s="98"/>
      <c r="H1175" s="98"/>
      <c r="I1175" s="130"/>
      <c r="J1175" s="98"/>
      <c r="K1175" s="98"/>
      <c r="L1175" s="98"/>
      <c r="M1175" s="241"/>
      <c r="N1175" s="241"/>
      <c r="O1175" s="98"/>
      <c r="P1175" s="98"/>
      <c r="Q1175" s="130"/>
    </row>
    <row r="1176" spans="1:17" ht="11.25" x14ac:dyDescent="0.2">
      <c r="A1176" s="234"/>
      <c r="B1176" s="98"/>
      <c r="C1176" s="130"/>
      <c r="D1176" s="240"/>
      <c r="E1176" s="240"/>
      <c r="F1176" s="224"/>
      <c r="G1176" s="98"/>
      <c r="H1176" s="98"/>
      <c r="I1176" s="130"/>
      <c r="J1176" s="98"/>
      <c r="K1176" s="98"/>
      <c r="L1176" s="98"/>
      <c r="M1176" s="241"/>
      <c r="N1176" s="241"/>
      <c r="O1176" s="98"/>
      <c r="P1176" s="98"/>
      <c r="Q1176" s="130"/>
    </row>
    <row r="1177" spans="1:17" ht="11.25" x14ac:dyDescent="0.2">
      <c r="A1177" s="234"/>
      <c r="B1177" s="98"/>
      <c r="C1177" s="130"/>
      <c r="D1177" s="240"/>
      <c r="E1177" s="240"/>
      <c r="F1177" s="224"/>
      <c r="G1177" s="98"/>
      <c r="H1177" s="98"/>
      <c r="I1177" s="130"/>
      <c r="J1177" s="98"/>
      <c r="K1177" s="98"/>
      <c r="L1177" s="98"/>
      <c r="M1177" s="241"/>
      <c r="N1177" s="241"/>
      <c r="O1177" s="98"/>
      <c r="P1177" s="98"/>
      <c r="Q1177" s="130"/>
    </row>
    <row r="1178" spans="1:17" ht="11.25" x14ac:dyDescent="0.2">
      <c r="A1178" s="234"/>
      <c r="B1178" s="98"/>
      <c r="C1178" s="130"/>
      <c r="D1178" s="240"/>
      <c r="E1178" s="240"/>
      <c r="F1178" s="224"/>
      <c r="G1178" s="98"/>
      <c r="H1178" s="98"/>
      <c r="I1178" s="130"/>
      <c r="J1178" s="98"/>
      <c r="K1178" s="98"/>
      <c r="L1178" s="98"/>
      <c r="M1178" s="241"/>
      <c r="N1178" s="241"/>
      <c r="O1178" s="98"/>
      <c r="P1178" s="98"/>
      <c r="Q1178" s="130"/>
    </row>
    <row r="1179" spans="1:17" ht="11.25" x14ac:dyDescent="0.2">
      <c r="A1179" s="234"/>
      <c r="B1179" s="98"/>
      <c r="C1179" s="130"/>
      <c r="D1179" s="240"/>
      <c r="E1179" s="240"/>
      <c r="F1179" s="224"/>
      <c r="G1179" s="98"/>
      <c r="H1179" s="98"/>
      <c r="I1179" s="130"/>
      <c r="J1179" s="98"/>
      <c r="K1179" s="98"/>
      <c r="L1179" s="98"/>
      <c r="M1179" s="241"/>
      <c r="N1179" s="241"/>
      <c r="O1179" s="98"/>
      <c r="P1179" s="98"/>
      <c r="Q1179" s="130"/>
    </row>
    <row r="1180" spans="1:17" ht="11.25" x14ac:dyDescent="0.2">
      <c r="A1180" s="234"/>
      <c r="B1180" s="98"/>
      <c r="C1180" s="130"/>
      <c r="D1180" s="240"/>
      <c r="E1180" s="240"/>
      <c r="F1180" s="224"/>
      <c r="G1180" s="98"/>
      <c r="H1180" s="98"/>
      <c r="I1180" s="130"/>
      <c r="J1180" s="98"/>
      <c r="K1180" s="98"/>
      <c r="L1180" s="98"/>
      <c r="M1180" s="241"/>
      <c r="N1180" s="241"/>
      <c r="O1180" s="98"/>
      <c r="P1180" s="98"/>
      <c r="Q1180" s="130"/>
    </row>
    <row r="1181" spans="1:17" ht="11.25" x14ac:dyDescent="0.2">
      <c r="A1181" s="234"/>
      <c r="B1181" s="98"/>
      <c r="C1181" s="130"/>
      <c r="D1181" s="240"/>
      <c r="E1181" s="240"/>
      <c r="F1181" s="224"/>
      <c r="G1181" s="98"/>
      <c r="H1181" s="98"/>
      <c r="I1181" s="130"/>
      <c r="J1181" s="98"/>
      <c r="K1181" s="98"/>
      <c r="L1181" s="98"/>
      <c r="M1181" s="241"/>
      <c r="N1181" s="241"/>
      <c r="O1181" s="98"/>
      <c r="P1181" s="98"/>
      <c r="Q1181" s="130"/>
    </row>
    <row r="1182" spans="1:17" ht="11.25" x14ac:dyDescent="0.2">
      <c r="A1182" s="234"/>
      <c r="B1182" s="98"/>
      <c r="C1182" s="130"/>
      <c r="D1182" s="240"/>
      <c r="E1182" s="240"/>
      <c r="F1182" s="224"/>
      <c r="G1182" s="98"/>
      <c r="H1182" s="98"/>
      <c r="I1182" s="130"/>
      <c r="J1182" s="98"/>
      <c r="K1182" s="98"/>
      <c r="L1182" s="98"/>
      <c r="M1182" s="241"/>
      <c r="N1182" s="241"/>
      <c r="O1182" s="98"/>
      <c r="P1182" s="98"/>
      <c r="Q1182" s="130"/>
    </row>
    <row r="1183" spans="1:17" ht="11.25" x14ac:dyDescent="0.2">
      <c r="A1183" s="234"/>
      <c r="B1183" s="98"/>
      <c r="C1183" s="130"/>
      <c r="D1183" s="240"/>
      <c r="E1183" s="240"/>
      <c r="F1183" s="224"/>
      <c r="G1183" s="98"/>
      <c r="H1183" s="98"/>
      <c r="I1183" s="130"/>
      <c r="J1183" s="98"/>
      <c r="K1183" s="98"/>
      <c r="L1183" s="98"/>
      <c r="M1183" s="241"/>
      <c r="N1183" s="241"/>
      <c r="O1183" s="98"/>
      <c r="P1183" s="98"/>
      <c r="Q1183" s="130"/>
    </row>
    <row r="1184" spans="1:17" ht="11.25" x14ac:dyDescent="0.2">
      <c r="A1184" s="234"/>
      <c r="B1184" s="98"/>
      <c r="C1184" s="130"/>
      <c r="D1184" s="240"/>
      <c r="E1184" s="240"/>
      <c r="F1184" s="224"/>
      <c r="G1184" s="98"/>
      <c r="H1184" s="98"/>
      <c r="I1184" s="130"/>
      <c r="J1184" s="98"/>
      <c r="K1184" s="98"/>
      <c r="L1184" s="98"/>
      <c r="M1184" s="241"/>
      <c r="N1184" s="241"/>
      <c r="O1184" s="98"/>
      <c r="P1184" s="98"/>
      <c r="Q1184" s="130"/>
    </row>
    <row r="1185" spans="1:17" ht="11.25" x14ac:dyDescent="0.2">
      <c r="A1185" s="234"/>
      <c r="B1185" s="98"/>
      <c r="C1185" s="130"/>
      <c r="D1185" s="240"/>
      <c r="E1185" s="240"/>
      <c r="F1185" s="224"/>
      <c r="G1185" s="98"/>
      <c r="H1185" s="98"/>
      <c r="I1185" s="130"/>
      <c r="J1185" s="98"/>
      <c r="K1185" s="98"/>
      <c r="L1185" s="98"/>
      <c r="M1185" s="241"/>
      <c r="N1185" s="241"/>
      <c r="O1185" s="98"/>
      <c r="P1185" s="98"/>
      <c r="Q1185" s="130"/>
    </row>
    <row r="1186" spans="1:17" ht="11.25" x14ac:dyDescent="0.2">
      <c r="A1186" s="234"/>
      <c r="B1186" s="98"/>
      <c r="C1186" s="130"/>
      <c r="D1186" s="240"/>
      <c r="E1186" s="240"/>
      <c r="F1186" s="224"/>
      <c r="G1186" s="98"/>
      <c r="H1186" s="98"/>
      <c r="I1186" s="130"/>
      <c r="J1186" s="98"/>
      <c r="K1186" s="98"/>
      <c r="L1186" s="98"/>
      <c r="M1186" s="241"/>
      <c r="N1186" s="241"/>
      <c r="O1186" s="98"/>
      <c r="P1186" s="98"/>
      <c r="Q1186" s="130"/>
    </row>
    <row r="1187" spans="1:17" ht="11.25" x14ac:dyDescent="0.2">
      <c r="A1187" s="234"/>
      <c r="B1187" s="98"/>
      <c r="C1187" s="130"/>
      <c r="D1187" s="240"/>
      <c r="E1187" s="240"/>
      <c r="F1187" s="224"/>
      <c r="G1187" s="98"/>
      <c r="H1187" s="98"/>
      <c r="I1187" s="130"/>
      <c r="J1187" s="98"/>
      <c r="K1187" s="98"/>
      <c r="L1187" s="98"/>
      <c r="M1187" s="241"/>
      <c r="N1187" s="241"/>
      <c r="O1187" s="98"/>
      <c r="P1187" s="98"/>
      <c r="Q1187" s="130"/>
    </row>
    <row r="1188" spans="1:17" ht="11.25" x14ac:dyDescent="0.2">
      <c r="A1188" s="234"/>
      <c r="B1188" s="98"/>
      <c r="C1188" s="130"/>
      <c r="D1188" s="240"/>
      <c r="E1188" s="240"/>
      <c r="F1188" s="224"/>
      <c r="G1188" s="98"/>
      <c r="H1188" s="98"/>
      <c r="I1188" s="130"/>
      <c r="J1188" s="98"/>
      <c r="K1188" s="98"/>
      <c r="L1188" s="98"/>
      <c r="M1188" s="241"/>
      <c r="N1188" s="241"/>
      <c r="O1188" s="98"/>
      <c r="P1188" s="98"/>
      <c r="Q1188" s="130"/>
    </row>
    <row r="1189" spans="1:17" ht="11.25" x14ac:dyDescent="0.2">
      <c r="A1189" s="234"/>
      <c r="B1189" s="98"/>
      <c r="C1189" s="130"/>
      <c r="D1189" s="240"/>
      <c r="E1189" s="240"/>
      <c r="F1189" s="224"/>
      <c r="G1189" s="98"/>
      <c r="H1189" s="98"/>
      <c r="I1189" s="130"/>
      <c r="J1189" s="98"/>
      <c r="K1189" s="98"/>
      <c r="L1189" s="98"/>
      <c r="M1189" s="241"/>
      <c r="N1189" s="241"/>
      <c r="O1189" s="98"/>
      <c r="P1189" s="98"/>
      <c r="Q1189" s="130"/>
    </row>
    <row r="1190" spans="1:17" ht="11.25" x14ac:dyDescent="0.2">
      <c r="A1190" s="234"/>
      <c r="B1190" s="98"/>
      <c r="C1190" s="130"/>
      <c r="D1190" s="240"/>
      <c r="E1190" s="240"/>
      <c r="F1190" s="224"/>
      <c r="G1190" s="98"/>
      <c r="H1190" s="98"/>
      <c r="I1190" s="130"/>
      <c r="J1190" s="98"/>
      <c r="K1190" s="98"/>
      <c r="L1190" s="98"/>
      <c r="M1190" s="241"/>
      <c r="N1190" s="241"/>
      <c r="O1190" s="98"/>
      <c r="P1190" s="98"/>
      <c r="Q1190" s="130"/>
    </row>
    <row r="1191" spans="1:17" ht="11.25" x14ac:dyDescent="0.2">
      <c r="A1191" s="234"/>
      <c r="B1191" s="98"/>
      <c r="C1191" s="130"/>
      <c r="D1191" s="240"/>
      <c r="E1191" s="240"/>
      <c r="F1191" s="224"/>
      <c r="G1191" s="98"/>
      <c r="H1191" s="98"/>
      <c r="I1191" s="130"/>
      <c r="J1191" s="98"/>
      <c r="K1191" s="98"/>
      <c r="L1191" s="98"/>
      <c r="M1191" s="241"/>
      <c r="N1191" s="241"/>
      <c r="O1191" s="98"/>
      <c r="P1191" s="98"/>
      <c r="Q1191" s="130"/>
    </row>
    <row r="1192" spans="1:17" ht="11.25" x14ac:dyDescent="0.2">
      <c r="A1192" s="234"/>
      <c r="B1192" s="98"/>
      <c r="C1192" s="130"/>
      <c r="D1192" s="240"/>
      <c r="E1192" s="240"/>
      <c r="F1192" s="224"/>
      <c r="G1192" s="98"/>
      <c r="H1192" s="98"/>
      <c r="I1192" s="130"/>
      <c r="J1192" s="98"/>
      <c r="K1192" s="98"/>
      <c r="L1192" s="98"/>
      <c r="M1192" s="241"/>
      <c r="N1192" s="241"/>
      <c r="O1192" s="98"/>
      <c r="P1192" s="98"/>
      <c r="Q1192" s="130"/>
    </row>
    <row r="1193" spans="1:17" ht="11.25" x14ac:dyDescent="0.2">
      <c r="A1193" s="234"/>
      <c r="B1193" s="98"/>
      <c r="C1193" s="130"/>
      <c r="D1193" s="240"/>
      <c r="E1193" s="240"/>
      <c r="F1193" s="224"/>
      <c r="G1193" s="98"/>
      <c r="H1193" s="98"/>
      <c r="I1193" s="130"/>
      <c r="J1193" s="98"/>
      <c r="K1193" s="98"/>
      <c r="L1193" s="98"/>
      <c r="M1193" s="241"/>
      <c r="N1193" s="241"/>
      <c r="O1193" s="98"/>
      <c r="P1193" s="98"/>
      <c r="Q1193" s="130"/>
    </row>
    <row r="1194" spans="1:17" ht="11.25" x14ac:dyDescent="0.2">
      <c r="A1194" s="234"/>
      <c r="B1194" s="98"/>
      <c r="C1194" s="130"/>
      <c r="D1194" s="240"/>
      <c r="E1194" s="240"/>
      <c r="F1194" s="224"/>
      <c r="G1194" s="98"/>
      <c r="H1194" s="98"/>
      <c r="I1194" s="130"/>
      <c r="J1194" s="98"/>
      <c r="K1194" s="98"/>
      <c r="L1194" s="98"/>
      <c r="M1194" s="241"/>
      <c r="N1194" s="241"/>
      <c r="O1194" s="98"/>
      <c r="P1194" s="98"/>
      <c r="Q1194" s="130"/>
    </row>
    <row r="1195" spans="1:17" ht="11.25" x14ac:dyDescent="0.2">
      <c r="A1195" s="234"/>
      <c r="B1195" s="98"/>
      <c r="C1195" s="130"/>
      <c r="D1195" s="240"/>
      <c r="E1195" s="240"/>
      <c r="F1195" s="224"/>
      <c r="G1195" s="98"/>
      <c r="H1195" s="98"/>
      <c r="I1195" s="130"/>
      <c r="J1195" s="98"/>
      <c r="K1195" s="98"/>
      <c r="L1195" s="98"/>
      <c r="M1195" s="241"/>
      <c r="N1195" s="241"/>
      <c r="O1195" s="98"/>
      <c r="P1195" s="98"/>
      <c r="Q1195" s="130"/>
    </row>
    <row r="1196" spans="1:17" ht="11.25" x14ac:dyDescent="0.2">
      <c r="A1196" s="234"/>
      <c r="B1196" s="98"/>
      <c r="C1196" s="130"/>
      <c r="D1196" s="240"/>
      <c r="E1196" s="240"/>
      <c r="F1196" s="224"/>
      <c r="G1196" s="98"/>
      <c r="H1196" s="98"/>
      <c r="I1196" s="130"/>
      <c r="J1196" s="98"/>
      <c r="K1196" s="98"/>
      <c r="L1196" s="98"/>
      <c r="M1196" s="241"/>
      <c r="N1196" s="241"/>
      <c r="O1196" s="98"/>
      <c r="P1196" s="98"/>
      <c r="Q1196" s="130"/>
    </row>
    <row r="1197" spans="1:17" ht="11.25" x14ac:dyDescent="0.2">
      <c r="A1197" s="234"/>
      <c r="B1197" s="98"/>
      <c r="C1197" s="130"/>
      <c r="D1197" s="240"/>
      <c r="E1197" s="240"/>
      <c r="F1197" s="224"/>
      <c r="G1197" s="98"/>
      <c r="H1197" s="98"/>
      <c r="I1197" s="130"/>
      <c r="J1197" s="98"/>
      <c r="K1197" s="98"/>
      <c r="L1197" s="98"/>
      <c r="M1197" s="241"/>
      <c r="N1197" s="241"/>
      <c r="O1197" s="98"/>
      <c r="P1197" s="98"/>
      <c r="Q1197" s="130"/>
    </row>
    <row r="1198" spans="1:17" ht="11.25" x14ac:dyDescent="0.2">
      <c r="A1198" s="234"/>
      <c r="B1198" s="98"/>
      <c r="C1198" s="130"/>
      <c r="D1198" s="240"/>
      <c r="E1198" s="240"/>
      <c r="F1198" s="224"/>
      <c r="G1198" s="98"/>
      <c r="H1198" s="98"/>
      <c r="I1198" s="130"/>
      <c r="J1198" s="98"/>
      <c r="K1198" s="98"/>
      <c r="L1198" s="98"/>
      <c r="M1198" s="241"/>
      <c r="N1198" s="241"/>
      <c r="O1198" s="98"/>
      <c r="P1198" s="98"/>
      <c r="Q1198" s="130"/>
    </row>
    <row r="1199" spans="1:17" ht="11.25" x14ac:dyDescent="0.2">
      <c r="A1199" s="234"/>
      <c r="B1199" s="98"/>
      <c r="C1199" s="130"/>
      <c r="D1199" s="240"/>
      <c r="E1199" s="240"/>
      <c r="F1199" s="224"/>
      <c r="G1199" s="98"/>
      <c r="H1199" s="98"/>
      <c r="I1199" s="130"/>
      <c r="J1199" s="98"/>
      <c r="K1199" s="98"/>
      <c r="L1199" s="98"/>
      <c r="M1199" s="241"/>
      <c r="N1199" s="241"/>
      <c r="O1199" s="98"/>
      <c r="P1199" s="98"/>
      <c r="Q1199" s="130"/>
    </row>
    <row r="1200" spans="1:17" ht="11.25" x14ac:dyDescent="0.2">
      <c r="A1200" s="234"/>
      <c r="B1200" s="98"/>
      <c r="C1200" s="130"/>
      <c r="D1200" s="240"/>
      <c r="E1200" s="240"/>
      <c r="F1200" s="224"/>
      <c r="G1200" s="98"/>
      <c r="H1200" s="98"/>
      <c r="I1200" s="130"/>
      <c r="J1200" s="98"/>
      <c r="K1200" s="98"/>
      <c r="L1200" s="98"/>
      <c r="M1200" s="241"/>
      <c r="N1200" s="241"/>
      <c r="O1200" s="98"/>
      <c r="P1200" s="98"/>
      <c r="Q1200" s="130"/>
    </row>
    <row r="1201" spans="1:17" ht="11.25" x14ac:dyDescent="0.2">
      <c r="A1201" s="234"/>
      <c r="B1201" s="98"/>
      <c r="C1201" s="130"/>
      <c r="D1201" s="240"/>
      <c r="E1201" s="240"/>
      <c r="F1201" s="224"/>
      <c r="G1201" s="98"/>
      <c r="H1201" s="98"/>
      <c r="I1201" s="130"/>
      <c r="J1201" s="98"/>
      <c r="K1201" s="98"/>
      <c r="L1201" s="98"/>
      <c r="M1201" s="241"/>
      <c r="N1201" s="241"/>
      <c r="O1201" s="98"/>
      <c r="P1201" s="98"/>
      <c r="Q1201" s="130"/>
    </row>
    <row r="1202" spans="1:17" ht="11.25" x14ac:dyDescent="0.2">
      <c r="A1202" s="234"/>
      <c r="B1202" s="98"/>
      <c r="C1202" s="130"/>
      <c r="D1202" s="240"/>
      <c r="E1202" s="240"/>
      <c r="F1202" s="224"/>
      <c r="G1202" s="98"/>
      <c r="H1202" s="98"/>
      <c r="I1202" s="130"/>
      <c r="J1202" s="98"/>
      <c r="K1202" s="98"/>
      <c r="L1202" s="98"/>
      <c r="M1202" s="241"/>
      <c r="N1202" s="241"/>
      <c r="O1202" s="98"/>
      <c r="P1202" s="98"/>
      <c r="Q1202" s="130"/>
    </row>
    <row r="1203" spans="1:17" ht="11.25" x14ac:dyDescent="0.2">
      <c r="A1203" s="234"/>
      <c r="B1203" s="98"/>
      <c r="C1203" s="130"/>
      <c r="D1203" s="240"/>
      <c r="E1203" s="240"/>
      <c r="F1203" s="224"/>
      <c r="G1203" s="98"/>
      <c r="H1203" s="98"/>
      <c r="I1203" s="130"/>
      <c r="J1203" s="98"/>
      <c r="K1203" s="98"/>
      <c r="L1203" s="98"/>
      <c r="M1203" s="241"/>
      <c r="N1203" s="241"/>
      <c r="O1203" s="98"/>
      <c r="P1203" s="98"/>
      <c r="Q1203" s="130"/>
    </row>
    <row r="1204" spans="1:17" ht="11.25" x14ac:dyDescent="0.2">
      <c r="A1204" s="234"/>
      <c r="B1204" s="98"/>
      <c r="C1204" s="130"/>
      <c r="D1204" s="240"/>
      <c r="E1204" s="240"/>
      <c r="F1204" s="224"/>
      <c r="G1204" s="98"/>
      <c r="H1204" s="98"/>
      <c r="I1204" s="130"/>
      <c r="J1204" s="98"/>
      <c r="K1204" s="98"/>
      <c r="L1204" s="98"/>
      <c r="M1204" s="241"/>
      <c r="N1204" s="241"/>
      <c r="O1204" s="98"/>
      <c r="P1204" s="98"/>
      <c r="Q1204" s="130"/>
    </row>
    <row r="1205" spans="1:17" ht="11.25" x14ac:dyDescent="0.2">
      <c r="A1205" s="234"/>
      <c r="B1205" s="98"/>
      <c r="C1205" s="130"/>
      <c r="D1205" s="240"/>
      <c r="E1205" s="240"/>
      <c r="F1205" s="224"/>
      <c r="G1205" s="98"/>
      <c r="H1205" s="98"/>
      <c r="I1205" s="130"/>
      <c r="J1205" s="98"/>
      <c r="K1205" s="98"/>
      <c r="L1205" s="98"/>
      <c r="M1205" s="241"/>
      <c r="N1205" s="241"/>
      <c r="O1205" s="98"/>
      <c r="P1205" s="98"/>
      <c r="Q1205" s="130"/>
    </row>
    <row r="1206" spans="1:17" ht="11.25" x14ac:dyDescent="0.2">
      <c r="A1206" s="234"/>
      <c r="B1206" s="98"/>
      <c r="C1206" s="130"/>
      <c r="D1206" s="240"/>
      <c r="E1206" s="240"/>
      <c r="F1206" s="224"/>
      <c r="G1206" s="98"/>
      <c r="H1206" s="98"/>
      <c r="I1206" s="130"/>
      <c r="J1206" s="98"/>
      <c r="K1206" s="98"/>
      <c r="L1206" s="98"/>
      <c r="M1206" s="241"/>
      <c r="N1206" s="241"/>
      <c r="O1206" s="98"/>
      <c r="P1206" s="98"/>
      <c r="Q1206" s="130"/>
    </row>
    <row r="1207" spans="1:17" ht="11.25" x14ac:dyDescent="0.2">
      <c r="A1207" s="234"/>
      <c r="B1207" s="98"/>
      <c r="C1207" s="130"/>
      <c r="D1207" s="240"/>
      <c r="E1207" s="240"/>
      <c r="F1207" s="224"/>
      <c r="G1207" s="98"/>
      <c r="H1207" s="98"/>
      <c r="I1207" s="130"/>
      <c r="J1207" s="98"/>
      <c r="K1207" s="98"/>
      <c r="L1207" s="98"/>
      <c r="M1207" s="241"/>
      <c r="N1207" s="241"/>
      <c r="O1207" s="98"/>
      <c r="P1207" s="98"/>
      <c r="Q1207" s="130"/>
    </row>
    <row r="1208" spans="1:17" ht="11.25" x14ac:dyDescent="0.2">
      <c r="A1208" s="234"/>
      <c r="B1208" s="98"/>
      <c r="C1208" s="130"/>
      <c r="D1208" s="240"/>
      <c r="E1208" s="240"/>
      <c r="F1208" s="224"/>
      <c r="G1208" s="98"/>
      <c r="H1208" s="98"/>
      <c r="I1208" s="130"/>
      <c r="J1208" s="98"/>
      <c r="K1208" s="98"/>
      <c r="L1208" s="98"/>
      <c r="M1208" s="241"/>
      <c r="N1208" s="241"/>
      <c r="O1208" s="98"/>
      <c r="P1208" s="98"/>
      <c r="Q1208" s="130"/>
    </row>
    <row r="1209" spans="1:17" ht="11.25" x14ac:dyDescent="0.2">
      <c r="A1209" s="234"/>
      <c r="B1209" s="98"/>
      <c r="C1209" s="130"/>
      <c r="D1209" s="240"/>
      <c r="E1209" s="240"/>
      <c r="F1209" s="224"/>
      <c r="G1209" s="98"/>
      <c r="H1209" s="98"/>
      <c r="I1209" s="130"/>
      <c r="J1209" s="98"/>
      <c r="K1209" s="98"/>
      <c r="L1209" s="98"/>
      <c r="M1209" s="241"/>
      <c r="N1209" s="241"/>
      <c r="O1209" s="98"/>
      <c r="P1209" s="98"/>
      <c r="Q1209" s="130"/>
    </row>
    <row r="1210" spans="1:17" ht="11.25" x14ac:dyDescent="0.2">
      <c r="A1210" s="234"/>
      <c r="B1210" s="98"/>
      <c r="C1210" s="130"/>
      <c r="D1210" s="240"/>
      <c r="E1210" s="240"/>
      <c r="F1210" s="224"/>
      <c r="G1210" s="98"/>
      <c r="H1210" s="98"/>
      <c r="I1210" s="130"/>
      <c r="J1210" s="98"/>
      <c r="K1210" s="98"/>
      <c r="L1210" s="98"/>
      <c r="M1210" s="241"/>
      <c r="N1210" s="241"/>
      <c r="O1210" s="98"/>
      <c r="P1210" s="98"/>
      <c r="Q1210" s="130"/>
    </row>
    <row r="1211" spans="1:17" ht="11.25" x14ac:dyDescent="0.2">
      <c r="A1211" s="234"/>
      <c r="B1211" s="98"/>
      <c r="C1211" s="130"/>
      <c r="D1211" s="240"/>
      <c r="E1211" s="240"/>
      <c r="F1211" s="224"/>
      <c r="G1211" s="98"/>
      <c r="H1211" s="98"/>
      <c r="I1211" s="130"/>
      <c r="J1211" s="98"/>
      <c r="K1211" s="98"/>
      <c r="L1211" s="98"/>
      <c r="M1211" s="241"/>
      <c r="N1211" s="241"/>
      <c r="O1211" s="98"/>
      <c r="P1211" s="98"/>
      <c r="Q1211" s="130"/>
    </row>
    <row r="1212" spans="1:17" ht="11.25" x14ac:dyDescent="0.2">
      <c r="A1212" s="234"/>
      <c r="B1212" s="98"/>
      <c r="C1212" s="130"/>
      <c r="D1212" s="240"/>
      <c r="E1212" s="240"/>
      <c r="F1212" s="224"/>
      <c r="G1212" s="98"/>
      <c r="H1212" s="98"/>
      <c r="I1212" s="130"/>
      <c r="J1212" s="98"/>
      <c r="K1212" s="98"/>
      <c r="L1212" s="98"/>
      <c r="M1212" s="241"/>
      <c r="N1212" s="241"/>
      <c r="O1212" s="98"/>
      <c r="P1212" s="98"/>
      <c r="Q1212" s="130"/>
    </row>
    <row r="1213" spans="1:17" ht="11.25" x14ac:dyDescent="0.2">
      <c r="A1213" s="234"/>
      <c r="B1213" s="98"/>
      <c r="C1213" s="130"/>
      <c r="D1213" s="240"/>
      <c r="E1213" s="240"/>
      <c r="F1213" s="224"/>
      <c r="G1213" s="98"/>
      <c r="H1213" s="98"/>
      <c r="I1213" s="130"/>
      <c r="J1213" s="98"/>
      <c r="K1213" s="98"/>
      <c r="L1213" s="98"/>
      <c r="M1213" s="241"/>
      <c r="N1213" s="241"/>
      <c r="O1213" s="98"/>
      <c r="P1213" s="98"/>
      <c r="Q1213" s="130"/>
    </row>
    <row r="1214" spans="1:17" ht="11.25" x14ac:dyDescent="0.2">
      <c r="A1214" s="234"/>
      <c r="B1214" s="98"/>
      <c r="C1214" s="130"/>
      <c r="D1214" s="240"/>
      <c r="E1214" s="240"/>
      <c r="F1214" s="224"/>
      <c r="G1214" s="98"/>
      <c r="H1214" s="98"/>
      <c r="I1214" s="130"/>
      <c r="J1214" s="98"/>
      <c r="K1214" s="98"/>
      <c r="L1214" s="98"/>
      <c r="M1214" s="241"/>
      <c r="N1214" s="241"/>
      <c r="O1214" s="98"/>
      <c r="P1214" s="98"/>
      <c r="Q1214" s="130"/>
    </row>
    <row r="1215" spans="1:17" ht="11.25" x14ac:dyDescent="0.2">
      <c r="A1215" s="234"/>
      <c r="B1215" s="98"/>
      <c r="C1215" s="130"/>
      <c r="D1215" s="240"/>
      <c r="E1215" s="240"/>
      <c r="F1215" s="224"/>
      <c r="G1215" s="98"/>
      <c r="H1215" s="98"/>
      <c r="I1215" s="130"/>
      <c r="J1215" s="98"/>
      <c r="K1215" s="98"/>
      <c r="L1215" s="98"/>
      <c r="M1215" s="241"/>
      <c r="N1215" s="241"/>
      <c r="O1215" s="98"/>
      <c r="P1215" s="98"/>
      <c r="Q1215" s="130"/>
    </row>
    <row r="1216" spans="1:17" ht="11.25" x14ac:dyDescent="0.2">
      <c r="A1216" s="234"/>
      <c r="B1216" s="98"/>
      <c r="C1216" s="130"/>
      <c r="D1216" s="240"/>
      <c r="E1216" s="240"/>
      <c r="F1216" s="224"/>
      <c r="G1216" s="98"/>
      <c r="H1216" s="98"/>
      <c r="I1216" s="130"/>
      <c r="J1216" s="98"/>
      <c r="K1216" s="98"/>
      <c r="L1216" s="98"/>
      <c r="M1216" s="241"/>
      <c r="N1216" s="241"/>
      <c r="O1216" s="98"/>
      <c r="P1216" s="98"/>
      <c r="Q1216" s="130"/>
    </row>
    <row r="1217" spans="1:17" ht="11.25" x14ac:dyDescent="0.2">
      <c r="A1217" s="234"/>
      <c r="B1217" s="98"/>
      <c r="C1217" s="130"/>
      <c r="D1217" s="240"/>
      <c r="E1217" s="240"/>
      <c r="F1217" s="224"/>
      <c r="G1217" s="98"/>
      <c r="H1217" s="98"/>
      <c r="I1217" s="130"/>
      <c r="J1217" s="98"/>
      <c r="K1217" s="98"/>
      <c r="L1217" s="98"/>
      <c r="M1217" s="241"/>
      <c r="N1217" s="241"/>
      <c r="O1217" s="98"/>
      <c r="P1217" s="98"/>
      <c r="Q1217" s="130"/>
    </row>
    <row r="1218" spans="1:17" ht="11.25" x14ac:dyDescent="0.2">
      <c r="A1218" s="234"/>
      <c r="B1218" s="98"/>
      <c r="C1218" s="130"/>
      <c r="D1218" s="240"/>
      <c r="E1218" s="240"/>
      <c r="F1218" s="224"/>
      <c r="G1218" s="98"/>
      <c r="H1218" s="98"/>
      <c r="I1218" s="130"/>
      <c r="J1218" s="98"/>
      <c r="K1218" s="98"/>
      <c r="L1218" s="98"/>
      <c r="M1218" s="241"/>
      <c r="N1218" s="241"/>
      <c r="O1218" s="98"/>
      <c r="P1218" s="98"/>
      <c r="Q1218" s="130"/>
    </row>
    <row r="1219" spans="1:17" ht="11.25" x14ac:dyDescent="0.2">
      <c r="A1219" s="234"/>
      <c r="B1219" s="98"/>
      <c r="C1219" s="130"/>
      <c r="D1219" s="240"/>
      <c r="E1219" s="240"/>
      <c r="F1219" s="224"/>
      <c r="G1219" s="98"/>
      <c r="H1219" s="98"/>
      <c r="I1219" s="130"/>
      <c r="J1219" s="98"/>
      <c r="K1219" s="98"/>
      <c r="L1219" s="98"/>
      <c r="M1219" s="241"/>
      <c r="N1219" s="241"/>
      <c r="O1219" s="98"/>
      <c r="P1219" s="98"/>
      <c r="Q1219" s="130"/>
    </row>
    <row r="1220" spans="1:17" ht="11.25" x14ac:dyDescent="0.2">
      <c r="A1220" s="234"/>
      <c r="B1220" s="98"/>
      <c r="C1220" s="130"/>
      <c r="D1220" s="240"/>
      <c r="E1220" s="240"/>
      <c r="F1220" s="224"/>
      <c r="G1220" s="98"/>
      <c r="H1220" s="98"/>
      <c r="I1220" s="130"/>
      <c r="J1220" s="98"/>
      <c r="K1220" s="98"/>
      <c r="L1220" s="98"/>
      <c r="M1220" s="241"/>
      <c r="N1220" s="241"/>
      <c r="O1220" s="98"/>
      <c r="P1220" s="98"/>
      <c r="Q1220" s="130"/>
    </row>
    <row r="1221" spans="1:17" ht="11.25" x14ac:dyDescent="0.2">
      <c r="A1221" s="234"/>
      <c r="B1221" s="98"/>
      <c r="C1221" s="130"/>
      <c r="D1221" s="240"/>
      <c r="E1221" s="240"/>
      <c r="F1221" s="224"/>
      <c r="G1221" s="98"/>
      <c r="H1221" s="98"/>
      <c r="I1221" s="130"/>
      <c r="J1221" s="98"/>
      <c r="K1221" s="98"/>
      <c r="L1221" s="98"/>
      <c r="M1221" s="241"/>
      <c r="N1221" s="241"/>
      <c r="O1221" s="98"/>
      <c r="P1221" s="98"/>
      <c r="Q1221" s="130"/>
    </row>
    <row r="1222" spans="1:17" ht="11.25" x14ac:dyDescent="0.2">
      <c r="A1222" s="234"/>
      <c r="B1222" s="98"/>
      <c r="C1222" s="130"/>
      <c r="D1222" s="240"/>
      <c r="E1222" s="240"/>
      <c r="F1222" s="224"/>
      <c r="G1222" s="98"/>
      <c r="H1222" s="98"/>
      <c r="I1222" s="130"/>
      <c r="J1222" s="98"/>
      <c r="K1222" s="98"/>
      <c r="L1222" s="98"/>
      <c r="M1222" s="241"/>
      <c r="N1222" s="241"/>
      <c r="O1222" s="98"/>
      <c r="P1222" s="98"/>
      <c r="Q1222" s="130"/>
    </row>
    <row r="1223" spans="1:17" ht="11.25" x14ac:dyDescent="0.2">
      <c r="A1223" s="234"/>
      <c r="B1223" s="98"/>
      <c r="C1223" s="130"/>
      <c r="D1223" s="240"/>
      <c r="E1223" s="240"/>
      <c r="F1223" s="224"/>
      <c r="G1223" s="98"/>
      <c r="H1223" s="98"/>
      <c r="I1223" s="130"/>
      <c r="J1223" s="98"/>
      <c r="K1223" s="98"/>
      <c r="L1223" s="98"/>
      <c r="M1223" s="241"/>
      <c r="N1223" s="241"/>
      <c r="O1223" s="98"/>
      <c r="P1223" s="98"/>
      <c r="Q1223" s="130"/>
    </row>
    <row r="1224" spans="1:17" ht="11.25" x14ac:dyDescent="0.2">
      <c r="A1224" s="234"/>
      <c r="B1224" s="98"/>
      <c r="C1224" s="130"/>
      <c r="D1224" s="240"/>
      <c r="E1224" s="240"/>
      <c r="F1224" s="224"/>
      <c r="G1224" s="98"/>
      <c r="H1224" s="98"/>
      <c r="I1224" s="130"/>
      <c r="J1224" s="98"/>
      <c r="K1224" s="98"/>
      <c r="L1224" s="98"/>
      <c r="M1224" s="241"/>
      <c r="N1224" s="241"/>
      <c r="O1224" s="98"/>
      <c r="P1224" s="98"/>
      <c r="Q1224" s="130"/>
    </row>
    <row r="1225" spans="1:17" ht="11.25" x14ac:dyDescent="0.2">
      <c r="A1225" s="234"/>
      <c r="B1225" s="98"/>
      <c r="C1225" s="130"/>
      <c r="D1225" s="240"/>
      <c r="E1225" s="240"/>
      <c r="F1225" s="224"/>
      <c r="G1225" s="98"/>
      <c r="H1225" s="98"/>
      <c r="I1225" s="130"/>
      <c r="J1225" s="98"/>
      <c r="K1225" s="98"/>
      <c r="L1225" s="98"/>
      <c r="M1225" s="241"/>
      <c r="N1225" s="241"/>
      <c r="O1225" s="98"/>
      <c r="P1225" s="98"/>
      <c r="Q1225" s="130"/>
    </row>
    <row r="1226" spans="1:17" ht="11.25" x14ac:dyDescent="0.2">
      <c r="A1226" s="234"/>
      <c r="B1226" s="98"/>
      <c r="C1226" s="130"/>
      <c r="D1226" s="240"/>
      <c r="E1226" s="240"/>
      <c r="F1226" s="224"/>
      <c r="G1226" s="98"/>
      <c r="H1226" s="98"/>
      <c r="I1226" s="130"/>
      <c r="J1226" s="98"/>
      <c r="K1226" s="98"/>
      <c r="L1226" s="98"/>
      <c r="M1226" s="241"/>
      <c r="N1226" s="241"/>
      <c r="O1226" s="98"/>
      <c r="P1226" s="98"/>
      <c r="Q1226" s="130"/>
    </row>
    <row r="1227" spans="1:17" ht="11.25" x14ac:dyDescent="0.2">
      <c r="A1227" s="234"/>
      <c r="B1227" s="98"/>
      <c r="C1227" s="130"/>
      <c r="D1227" s="240"/>
      <c r="E1227" s="240"/>
      <c r="F1227" s="224"/>
      <c r="G1227" s="98"/>
      <c r="H1227" s="98"/>
      <c r="I1227" s="130"/>
      <c r="J1227" s="98"/>
      <c r="K1227" s="98"/>
      <c r="L1227" s="98"/>
      <c r="M1227" s="241"/>
      <c r="N1227" s="241"/>
      <c r="O1227" s="98"/>
      <c r="P1227" s="98"/>
      <c r="Q1227" s="130"/>
    </row>
    <row r="1228" spans="1:17" ht="11.25" x14ac:dyDescent="0.2">
      <c r="A1228" s="234"/>
      <c r="B1228" s="98"/>
      <c r="C1228" s="130"/>
      <c r="D1228" s="240"/>
      <c r="E1228" s="240"/>
      <c r="F1228" s="224"/>
      <c r="G1228" s="98"/>
      <c r="H1228" s="98"/>
      <c r="I1228" s="130"/>
      <c r="J1228" s="98"/>
      <c r="K1228" s="98"/>
      <c r="L1228" s="98"/>
      <c r="M1228" s="241"/>
      <c r="N1228" s="241"/>
      <c r="O1228" s="98"/>
      <c r="P1228" s="98"/>
      <c r="Q1228" s="130"/>
    </row>
    <row r="1229" spans="1:17" ht="11.25" x14ac:dyDescent="0.2">
      <c r="A1229" s="234"/>
      <c r="B1229" s="98"/>
      <c r="C1229" s="130"/>
      <c r="D1229" s="240"/>
      <c r="E1229" s="240"/>
      <c r="F1229" s="224"/>
      <c r="G1229" s="98"/>
      <c r="H1229" s="98"/>
      <c r="I1229" s="130"/>
      <c r="J1229" s="98"/>
      <c r="K1229" s="98"/>
      <c r="L1229" s="98"/>
      <c r="M1229" s="241"/>
      <c r="N1229" s="241"/>
      <c r="O1229" s="98"/>
      <c r="P1229" s="98"/>
      <c r="Q1229" s="130"/>
    </row>
    <row r="1230" spans="1:17" ht="11.25" x14ac:dyDescent="0.2">
      <c r="A1230" s="234"/>
      <c r="B1230" s="98"/>
      <c r="C1230" s="130"/>
      <c r="D1230" s="240"/>
      <c r="E1230" s="240"/>
      <c r="F1230" s="224"/>
      <c r="G1230" s="98"/>
      <c r="H1230" s="98"/>
      <c r="I1230" s="130"/>
      <c r="J1230" s="98"/>
      <c r="K1230" s="98"/>
      <c r="L1230" s="98"/>
      <c r="M1230" s="241"/>
      <c r="N1230" s="241"/>
      <c r="O1230" s="98"/>
      <c r="P1230" s="98"/>
      <c r="Q1230" s="130"/>
    </row>
    <row r="1231" spans="1:17" ht="11.25" x14ac:dyDescent="0.2">
      <c r="A1231" s="234"/>
      <c r="B1231" s="98"/>
      <c r="C1231" s="130"/>
      <c r="D1231" s="240"/>
      <c r="E1231" s="240"/>
      <c r="F1231" s="224"/>
      <c r="G1231" s="98"/>
      <c r="H1231" s="98"/>
      <c r="I1231" s="130"/>
      <c r="J1231" s="98"/>
      <c r="K1231" s="98"/>
      <c r="L1231" s="98"/>
      <c r="M1231" s="241"/>
      <c r="N1231" s="241"/>
      <c r="O1231" s="98"/>
      <c r="P1231" s="98"/>
      <c r="Q1231" s="130"/>
    </row>
    <row r="1232" spans="1:17" ht="11.25" x14ac:dyDescent="0.2">
      <c r="A1232" s="234"/>
      <c r="B1232" s="98"/>
      <c r="C1232" s="130"/>
      <c r="D1232" s="240"/>
      <c r="E1232" s="240"/>
      <c r="F1232" s="224"/>
      <c r="G1232" s="98"/>
      <c r="H1232" s="98"/>
      <c r="I1232" s="130"/>
      <c r="J1232" s="98"/>
      <c r="K1232" s="98"/>
      <c r="L1232" s="98"/>
      <c r="M1232" s="241"/>
      <c r="N1232" s="241"/>
      <c r="O1232" s="98"/>
      <c r="P1232" s="98"/>
      <c r="Q1232" s="130"/>
    </row>
    <row r="1233" spans="1:17" ht="11.25" x14ac:dyDescent="0.2">
      <c r="A1233" s="234"/>
      <c r="B1233" s="98"/>
      <c r="C1233" s="130"/>
      <c r="D1233" s="240"/>
      <c r="E1233" s="240"/>
      <c r="F1233" s="224"/>
      <c r="G1233" s="98"/>
      <c r="H1233" s="98"/>
      <c r="I1233" s="130"/>
      <c r="J1233" s="98"/>
      <c r="K1233" s="98"/>
      <c r="L1233" s="98"/>
      <c r="M1233" s="241"/>
      <c r="N1233" s="241"/>
      <c r="O1233" s="98"/>
      <c r="P1233" s="98"/>
      <c r="Q1233" s="130"/>
    </row>
    <row r="1234" spans="1:17" ht="11.25" x14ac:dyDescent="0.2">
      <c r="A1234" s="234"/>
      <c r="B1234" s="98"/>
      <c r="C1234" s="130"/>
      <c r="D1234" s="240"/>
      <c r="E1234" s="240"/>
      <c r="F1234" s="224"/>
      <c r="G1234" s="98"/>
      <c r="H1234" s="98"/>
      <c r="I1234" s="130"/>
      <c r="J1234" s="98"/>
      <c r="K1234" s="98"/>
      <c r="L1234" s="98"/>
      <c r="M1234" s="241"/>
      <c r="N1234" s="241"/>
      <c r="O1234" s="98"/>
      <c r="P1234" s="98"/>
      <c r="Q1234" s="130"/>
    </row>
    <row r="1235" spans="1:17" ht="11.25" x14ac:dyDescent="0.2">
      <c r="A1235" s="234"/>
      <c r="B1235" s="98"/>
      <c r="C1235" s="130"/>
      <c r="D1235" s="240"/>
      <c r="E1235" s="240"/>
      <c r="F1235" s="224"/>
      <c r="G1235" s="98"/>
      <c r="H1235" s="98"/>
      <c r="I1235" s="130"/>
      <c r="J1235" s="98"/>
      <c r="K1235" s="98"/>
      <c r="L1235" s="98"/>
      <c r="M1235" s="241"/>
      <c r="N1235" s="241"/>
      <c r="O1235" s="98"/>
      <c r="P1235" s="98"/>
      <c r="Q1235" s="130"/>
    </row>
    <row r="1236" spans="1:17" ht="11.25" x14ac:dyDescent="0.2">
      <c r="A1236" s="234"/>
      <c r="B1236" s="98"/>
      <c r="C1236" s="130"/>
      <c r="D1236" s="240"/>
      <c r="E1236" s="240"/>
      <c r="F1236" s="224"/>
      <c r="G1236" s="98"/>
      <c r="H1236" s="98"/>
      <c r="I1236" s="130"/>
      <c r="J1236" s="98"/>
      <c r="K1236" s="98"/>
      <c r="L1236" s="98"/>
      <c r="M1236" s="241"/>
      <c r="N1236" s="241"/>
      <c r="O1236" s="98"/>
      <c r="P1236" s="98"/>
      <c r="Q1236" s="130"/>
    </row>
    <row r="1237" spans="1:17" ht="11.25" x14ac:dyDescent="0.2">
      <c r="A1237" s="234"/>
      <c r="B1237" s="98"/>
      <c r="C1237" s="130"/>
      <c r="D1237" s="240"/>
      <c r="E1237" s="240"/>
      <c r="F1237" s="224"/>
      <c r="G1237" s="98"/>
      <c r="H1237" s="98"/>
      <c r="I1237" s="130"/>
      <c r="J1237" s="98"/>
      <c r="K1237" s="98"/>
      <c r="L1237" s="98"/>
      <c r="M1237" s="241"/>
      <c r="N1237" s="241"/>
      <c r="O1237" s="98"/>
      <c r="P1237" s="98"/>
      <c r="Q1237" s="130"/>
    </row>
    <row r="1238" spans="1:17" ht="11.25" x14ac:dyDescent="0.2">
      <c r="A1238" s="234"/>
      <c r="B1238" s="98"/>
      <c r="C1238" s="130"/>
      <c r="D1238" s="240"/>
      <c r="E1238" s="240"/>
      <c r="F1238" s="224"/>
      <c r="G1238" s="98"/>
      <c r="H1238" s="98"/>
      <c r="I1238" s="130"/>
      <c r="J1238" s="98"/>
      <c r="K1238" s="98"/>
      <c r="L1238" s="98"/>
      <c r="M1238" s="241"/>
      <c r="N1238" s="241"/>
      <c r="O1238" s="98"/>
      <c r="P1238" s="98"/>
      <c r="Q1238" s="130"/>
    </row>
    <row r="1239" spans="1:17" ht="11.25" x14ac:dyDescent="0.2">
      <c r="A1239" s="234"/>
      <c r="B1239" s="98"/>
      <c r="C1239" s="130"/>
      <c r="D1239" s="240"/>
      <c r="E1239" s="240"/>
      <c r="F1239" s="224"/>
      <c r="G1239" s="98"/>
      <c r="H1239" s="98"/>
      <c r="I1239" s="130"/>
      <c r="J1239" s="98"/>
      <c r="K1239" s="98"/>
      <c r="L1239" s="98"/>
      <c r="M1239" s="241"/>
      <c r="N1239" s="241"/>
      <c r="O1239" s="98"/>
      <c r="P1239" s="98"/>
      <c r="Q1239" s="130"/>
    </row>
    <row r="1240" spans="1:17" ht="11.25" x14ac:dyDescent="0.2">
      <c r="A1240" s="234"/>
      <c r="B1240" s="98"/>
      <c r="C1240" s="130"/>
      <c r="D1240" s="240"/>
      <c r="E1240" s="240"/>
      <c r="F1240" s="224"/>
      <c r="G1240" s="98"/>
      <c r="H1240" s="98"/>
      <c r="I1240" s="130"/>
      <c r="J1240" s="98"/>
      <c r="K1240" s="98"/>
      <c r="L1240" s="98"/>
      <c r="M1240" s="241"/>
      <c r="N1240" s="241"/>
      <c r="O1240" s="98"/>
      <c r="P1240" s="98"/>
      <c r="Q1240" s="130"/>
    </row>
    <row r="1241" spans="1:17" ht="11.25" x14ac:dyDescent="0.2">
      <c r="A1241" s="234"/>
      <c r="B1241" s="98"/>
      <c r="C1241" s="130"/>
      <c r="D1241" s="240"/>
      <c r="E1241" s="240"/>
      <c r="F1241" s="224"/>
      <c r="G1241" s="98"/>
      <c r="H1241" s="98"/>
      <c r="I1241" s="130"/>
      <c r="J1241" s="98"/>
      <c r="K1241" s="98"/>
      <c r="L1241" s="98"/>
      <c r="M1241" s="241"/>
      <c r="N1241" s="241"/>
      <c r="O1241" s="98"/>
      <c r="P1241" s="98"/>
      <c r="Q1241" s="130"/>
    </row>
    <row r="1242" spans="1:17" ht="11.25" x14ac:dyDescent="0.2">
      <c r="A1242" s="234"/>
      <c r="B1242" s="98"/>
      <c r="C1242" s="130"/>
      <c r="D1242" s="240"/>
      <c r="E1242" s="240"/>
      <c r="F1242" s="224"/>
      <c r="G1242" s="98"/>
      <c r="H1242" s="98"/>
      <c r="I1242" s="130"/>
      <c r="J1242" s="98"/>
      <c r="K1242" s="98"/>
      <c r="L1242" s="98"/>
      <c r="M1242" s="241"/>
      <c r="N1242" s="241"/>
      <c r="O1242" s="98"/>
      <c r="P1242" s="98"/>
      <c r="Q1242" s="130"/>
    </row>
    <row r="1243" spans="1:17" ht="11.25" x14ac:dyDescent="0.2">
      <c r="A1243" s="234"/>
      <c r="B1243" s="98"/>
      <c r="C1243" s="130"/>
      <c r="D1243" s="240"/>
      <c r="E1243" s="240"/>
      <c r="F1243" s="224"/>
      <c r="G1243" s="98"/>
      <c r="H1243" s="98"/>
      <c r="I1243" s="130"/>
      <c r="J1243" s="98"/>
      <c r="K1243" s="98"/>
      <c r="L1243" s="98"/>
      <c r="M1243" s="241"/>
      <c r="N1243" s="241"/>
      <c r="O1243" s="98"/>
      <c r="P1243" s="98"/>
      <c r="Q1243" s="130"/>
    </row>
    <row r="1244" spans="1:17" ht="11.25" x14ac:dyDescent="0.2">
      <c r="A1244" s="234"/>
      <c r="B1244" s="98"/>
      <c r="C1244" s="130"/>
      <c r="D1244" s="240"/>
      <c r="E1244" s="240"/>
      <c r="F1244" s="224"/>
      <c r="G1244" s="98"/>
      <c r="H1244" s="98"/>
      <c r="I1244" s="130"/>
      <c r="J1244" s="98"/>
      <c r="K1244" s="98"/>
      <c r="L1244" s="98"/>
      <c r="M1244" s="241"/>
      <c r="N1244" s="241"/>
      <c r="O1244" s="98"/>
      <c r="P1244" s="98"/>
      <c r="Q1244" s="130"/>
    </row>
    <row r="1245" spans="1:17" ht="11.25" x14ac:dyDescent="0.2">
      <c r="A1245" s="234"/>
      <c r="B1245" s="98"/>
      <c r="C1245" s="130"/>
      <c r="D1245" s="240"/>
      <c r="E1245" s="240"/>
      <c r="F1245" s="224"/>
      <c r="G1245" s="98"/>
      <c r="H1245" s="98"/>
      <c r="I1245" s="130"/>
      <c r="J1245" s="98"/>
      <c r="K1245" s="98"/>
      <c r="L1245" s="98"/>
      <c r="M1245" s="241"/>
      <c r="N1245" s="241"/>
      <c r="O1245" s="98"/>
      <c r="P1245" s="98"/>
      <c r="Q1245" s="130"/>
    </row>
    <row r="1246" spans="1:17" ht="11.25" x14ac:dyDescent="0.2">
      <c r="A1246" s="234"/>
      <c r="B1246" s="98"/>
      <c r="C1246" s="130"/>
      <c r="D1246" s="240"/>
      <c r="E1246" s="240"/>
      <c r="F1246" s="224"/>
      <c r="G1246" s="98"/>
      <c r="H1246" s="98"/>
      <c r="I1246" s="130"/>
      <c r="J1246" s="98"/>
      <c r="K1246" s="98"/>
      <c r="L1246" s="98"/>
      <c r="M1246" s="241"/>
      <c r="N1246" s="241"/>
      <c r="O1246" s="98"/>
      <c r="P1246" s="98"/>
      <c r="Q1246" s="130"/>
    </row>
    <row r="1247" spans="1:17" ht="11.25" x14ac:dyDescent="0.2">
      <c r="A1247" s="234"/>
      <c r="B1247" s="98"/>
      <c r="C1247" s="130"/>
      <c r="D1247" s="240"/>
      <c r="E1247" s="240"/>
      <c r="F1247" s="224"/>
      <c r="G1247" s="98"/>
      <c r="H1247" s="98"/>
      <c r="I1247" s="130"/>
      <c r="J1247" s="98"/>
      <c r="K1247" s="98"/>
      <c r="L1247" s="98"/>
      <c r="M1247" s="241"/>
      <c r="N1247" s="241"/>
      <c r="O1247" s="98"/>
      <c r="P1247" s="98"/>
      <c r="Q1247" s="130"/>
    </row>
    <row r="1248" spans="1:17" ht="11.25" x14ac:dyDescent="0.2">
      <c r="A1248" s="234"/>
      <c r="B1248" s="98"/>
      <c r="C1248" s="130"/>
      <c r="D1248" s="240"/>
      <c r="E1248" s="240"/>
      <c r="F1248" s="224"/>
      <c r="G1248" s="98"/>
      <c r="H1248" s="98"/>
      <c r="I1248" s="130"/>
      <c r="J1248" s="98"/>
      <c r="K1248" s="98"/>
      <c r="L1248" s="98"/>
      <c r="M1248" s="241"/>
      <c r="N1248" s="241"/>
      <c r="O1248" s="98"/>
      <c r="P1248" s="98"/>
      <c r="Q1248" s="130"/>
    </row>
    <row r="1249" spans="1:17" ht="11.25" x14ac:dyDescent="0.2">
      <c r="A1249" s="234"/>
      <c r="B1249" s="98"/>
      <c r="C1249" s="130"/>
      <c r="D1249" s="240"/>
      <c r="E1249" s="240"/>
      <c r="F1249" s="224"/>
      <c r="G1249" s="98"/>
      <c r="H1249" s="98"/>
      <c r="I1249" s="130"/>
      <c r="J1249" s="98"/>
      <c r="K1249" s="98"/>
      <c r="L1249" s="98"/>
      <c r="M1249" s="241"/>
      <c r="N1249" s="241"/>
      <c r="O1249" s="98"/>
      <c r="P1249" s="98"/>
      <c r="Q1249" s="130"/>
    </row>
    <row r="1250" spans="1:17" ht="11.25" x14ac:dyDescent="0.2">
      <c r="A1250" s="234"/>
      <c r="B1250" s="98"/>
      <c r="C1250" s="130"/>
      <c r="D1250" s="240"/>
      <c r="E1250" s="240"/>
      <c r="F1250" s="224"/>
      <c r="G1250" s="98"/>
      <c r="H1250" s="98"/>
      <c r="I1250" s="130"/>
      <c r="J1250" s="98"/>
      <c r="K1250" s="98"/>
      <c r="L1250" s="98"/>
      <c r="M1250" s="241"/>
      <c r="N1250" s="241"/>
      <c r="O1250" s="98"/>
      <c r="P1250" s="98"/>
      <c r="Q1250" s="130"/>
    </row>
    <row r="1251" spans="1:17" ht="11.25" x14ac:dyDescent="0.2">
      <c r="A1251" s="234"/>
      <c r="B1251" s="98"/>
      <c r="C1251" s="130"/>
      <c r="D1251" s="240"/>
      <c r="E1251" s="240"/>
      <c r="F1251" s="224"/>
      <c r="G1251" s="98"/>
      <c r="H1251" s="98"/>
      <c r="I1251" s="130"/>
      <c r="J1251" s="98"/>
      <c r="K1251" s="98"/>
      <c r="L1251" s="98"/>
      <c r="M1251" s="241"/>
      <c r="N1251" s="241"/>
      <c r="O1251" s="98"/>
      <c r="P1251" s="98"/>
      <c r="Q1251" s="130"/>
    </row>
    <row r="1252" spans="1:17" ht="11.25" x14ac:dyDescent="0.2">
      <c r="A1252" s="234"/>
      <c r="B1252" s="98"/>
      <c r="C1252" s="130"/>
      <c r="D1252" s="240"/>
      <c r="E1252" s="240"/>
      <c r="F1252" s="224"/>
      <c r="G1252" s="98"/>
      <c r="H1252" s="98"/>
      <c r="I1252" s="130"/>
      <c r="J1252" s="98"/>
      <c r="K1252" s="98"/>
      <c r="L1252" s="98"/>
      <c r="M1252" s="241"/>
      <c r="N1252" s="241"/>
      <c r="O1252" s="98"/>
      <c r="P1252" s="98"/>
      <c r="Q1252" s="130"/>
    </row>
    <row r="1253" spans="1:17" ht="11.25" x14ac:dyDescent="0.2">
      <c r="A1253" s="234"/>
      <c r="B1253" s="98"/>
      <c r="C1253" s="130"/>
      <c r="D1253" s="240"/>
      <c r="E1253" s="240"/>
      <c r="F1253" s="224"/>
      <c r="G1253" s="98"/>
      <c r="H1253" s="98"/>
      <c r="I1253" s="130"/>
      <c r="J1253" s="98"/>
      <c r="K1253" s="98"/>
      <c r="L1253" s="98"/>
      <c r="M1253" s="241"/>
      <c r="N1253" s="241"/>
      <c r="O1253" s="98"/>
      <c r="P1253" s="98"/>
      <c r="Q1253" s="130"/>
    </row>
    <row r="1254" spans="1:17" ht="11.25" x14ac:dyDescent="0.2">
      <c r="A1254" s="234"/>
      <c r="B1254" s="98"/>
      <c r="C1254" s="130"/>
      <c r="D1254" s="240"/>
      <c r="E1254" s="240"/>
      <c r="F1254" s="224"/>
      <c r="G1254" s="98"/>
      <c r="H1254" s="98"/>
      <c r="I1254" s="130"/>
      <c r="J1254" s="98"/>
      <c r="K1254" s="98"/>
      <c r="L1254" s="98"/>
      <c r="M1254" s="241"/>
      <c r="N1254" s="241"/>
      <c r="O1254" s="98"/>
      <c r="P1254" s="98"/>
      <c r="Q1254" s="130"/>
    </row>
    <row r="1255" spans="1:17" ht="11.25" x14ac:dyDescent="0.2">
      <c r="A1255" s="234"/>
      <c r="B1255" s="98"/>
      <c r="C1255" s="130"/>
      <c r="D1255" s="240"/>
      <c r="E1255" s="240"/>
      <c r="F1255" s="224"/>
      <c r="G1255" s="98"/>
      <c r="H1255" s="98"/>
      <c r="I1255" s="130"/>
      <c r="J1255" s="98"/>
      <c r="K1255" s="98"/>
      <c r="L1255" s="98"/>
      <c r="M1255" s="241"/>
      <c r="N1255" s="241"/>
      <c r="O1255" s="98"/>
      <c r="P1255" s="98"/>
      <c r="Q1255" s="130"/>
    </row>
    <row r="1256" spans="1:17" ht="11.25" x14ac:dyDescent="0.2">
      <c r="A1256" s="234"/>
      <c r="B1256" s="98"/>
      <c r="C1256" s="130"/>
      <c r="D1256" s="240"/>
      <c r="E1256" s="240"/>
      <c r="F1256" s="224"/>
      <c r="G1256" s="98"/>
      <c r="H1256" s="98"/>
      <c r="I1256" s="130"/>
      <c r="J1256" s="98"/>
      <c r="K1256" s="98"/>
      <c r="L1256" s="98"/>
      <c r="M1256" s="241"/>
      <c r="N1256" s="241"/>
      <c r="O1256" s="98"/>
      <c r="P1256" s="98"/>
      <c r="Q1256" s="130"/>
    </row>
    <row r="1257" spans="1:17" ht="11.25" x14ac:dyDescent="0.2">
      <c r="A1257" s="234"/>
      <c r="B1257" s="98"/>
      <c r="C1257" s="130"/>
      <c r="D1257" s="240"/>
      <c r="E1257" s="240"/>
      <c r="F1257" s="224"/>
      <c r="G1257" s="98"/>
      <c r="H1257" s="98"/>
      <c r="I1257" s="130"/>
      <c r="J1257" s="98"/>
      <c r="K1257" s="98"/>
      <c r="L1257" s="98"/>
      <c r="M1257" s="241"/>
      <c r="N1257" s="241"/>
      <c r="O1257" s="98"/>
      <c r="P1257" s="98"/>
      <c r="Q1257" s="130"/>
    </row>
    <row r="1258" spans="1:17" ht="11.25" x14ac:dyDescent="0.2">
      <c r="A1258" s="234"/>
      <c r="B1258" s="98"/>
      <c r="C1258" s="130"/>
      <c r="D1258" s="240"/>
      <c r="E1258" s="240"/>
      <c r="F1258" s="224"/>
      <c r="G1258" s="98"/>
      <c r="H1258" s="98"/>
      <c r="I1258" s="130"/>
      <c r="J1258" s="98"/>
      <c r="K1258" s="98"/>
      <c r="L1258" s="98"/>
      <c r="M1258" s="241"/>
      <c r="N1258" s="241"/>
      <c r="O1258" s="98"/>
      <c r="P1258" s="98"/>
      <c r="Q1258" s="130"/>
    </row>
    <row r="1259" spans="1:17" ht="11.25" x14ac:dyDescent="0.2">
      <c r="A1259" s="234"/>
      <c r="B1259" s="98"/>
      <c r="C1259" s="130"/>
      <c r="D1259" s="240"/>
      <c r="E1259" s="240"/>
      <c r="F1259" s="224"/>
      <c r="G1259" s="98"/>
      <c r="H1259" s="98"/>
      <c r="I1259" s="130"/>
      <c r="J1259" s="98"/>
      <c r="K1259" s="98"/>
      <c r="L1259" s="98"/>
      <c r="M1259" s="241"/>
      <c r="N1259" s="241"/>
      <c r="O1259" s="98"/>
      <c r="P1259" s="98"/>
      <c r="Q1259" s="130"/>
    </row>
    <row r="1260" spans="1:17" ht="11.25" x14ac:dyDescent="0.2">
      <c r="A1260" s="234"/>
      <c r="B1260" s="98"/>
      <c r="C1260" s="130"/>
      <c r="D1260" s="240"/>
      <c r="E1260" s="240"/>
      <c r="F1260" s="224"/>
      <c r="G1260" s="98"/>
      <c r="H1260" s="98"/>
      <c r="I1260" s="130"/>
      <c r="J1260" s="98"/>
      <c r="K1260" s="98"/>
      <c r="L1260" s="98"/>
      <c r="M1260" s="241"/>
      <c r="N1260" s="241"/>
      <c r="O1260" s="98"/>
      <c r="P1260" s="98"/>
      <c r="Q1260" s="130"/>
    </row>
    <row r="1261" spans="1:17" ht="11.25" x14ac:dyDescent="0.2">
      <c r="A1261" s="234"/>
      <c r="B1261" s="98"/>
      <c r="C1261" s="130"/>
      <c r="D1261" s="240"/>
      <c r="E1261" s="240"/>
      <c r="F1261" s="224"/>
      <c r="G1261" s="98"/>
      <c r="H1261" s="98"/>
      <c r="I1261" s="130"/>
      <c r="J1261" s="98"/>
      <c r="K1261" s="98"/>
      <c r="L1261" s="98"/>
      <c r="M1261" s="241"/>
      <c r="N1261" s="241"/>
      <c r="O1261" s="98"/>
      <c r="P1261" s="98"/>
      <c r="Q1261" s="130"/>
    </row>
    <row r="1262" spans="1:17" ht="11.25" x14ac:dyDescent="0.2">
      <c r="A1262" s="234"/>
      <c r="B1262" s="98"/>
      <c r="C1262" s="130"/>
      <c r="D1262" s="240"/>
      <c r="E1262" s="240"/>
      <c r="F1262" s="224"/>
      <c r="G1262" s="98"/>
      <c r="H1262" s="98"/>
      <c r="I1262" s="130"/>
      <c r="J1262" s="98"/>
      <c r="K1262" s="98"/>
      <c r="L1262" s="98"/>
      <c r="M1262" s="241"/>
      <c r="N1262" s="241"/>
      <c r="O1262" s="98"/>
      <c r="P1262" s="98"/>
      <c r="Q1262" s="130"/>
    </row>
    <row r="1263" spans="1:17" ht="11.25" x14ac:dyDescent="0.2">
      <c r="A1263" s="234"/>
      <c r="B1263" s="98"/>
      <c r="C1263" s="130"/>
      <c r="D1263" s="240"/>
      <c r="E1263" s="240"/>
      <c r="F1263" s="224"/>
      <c r="G1263" s="98"/>
      <c r="H1263" s="98"/>
      <c r="I1263" s="130"/>
      <c r="J1263" s="98"/>
      <c r="K1263" s="98"/>
      <c r="L1263" s="98"/>
      <c r="M1263" s="241"/>
      <c r="N1263" s="241"/>
      <c r="O1263" s="98"/>
      <c r="P1263" s="98"/>
      <c r="Q1263" s="130"/>
    </row>
    <row r="1264" spans="1:17" ht="11.25" x14ac:dyDescent="0.2">
      <c r="A1264" s="234"/>
      <c r="B1264" s="98"/>
      <c r="C1264" s="130"/>
      <c r="D1264" s="240"/>
      <c r="E1264" s="240"/>
      <c r="F1264" s="224"/>
      <c r="G1264" s="98"/>
      <c r="H1264" s="98"/>
      <c r="I1264" s="130"/>
      <c r="J1264" s="98"/>
      <c r="K1264" s="98"/>
      <c r="L1264" s="98"/>
      <c r="M1264" s="241"/>
      <c r="N1264" s="241"/>
      <c r="O1264" s="98"/>
      <c r="P1264" s="98"/>
      <c r="Q1264" s="130"/>
    </row>
    <row r="1265" spans="1:17" ht="11.25" x14ac:dyDescent="0.2">
      <c r="A1265" s="234"/>
      <c r="B1265" s="98"/>
      <c r="C1265" s="130"/>
      <c r="D1265" s="240"/>
      <c r="E1265" s="240"/>
      <c r="F1265" s="224"/>
      <c r="G1265" s="98"/>
      <c r="H1265" s="98"/>
      <c r="I1265" s="130"/>
      <c r="J1265" s="98"/>
      <c r="K1265" s="98"/>
      <c r="L1265" s="98"/>
      <c r="M1265" s="241"/>
      <c r="N1265" s="241"/>
      <c r="O1265" s="98"/>
      <c r="P1265" s="98"/>
      <c r="Q1265" s="130"/>
    </row>
    <row r="1266" spans="1:17" ht="11.25" x14ac:dyDescent="0.2">
      <c r="A1266" s="234"/>
      <c r="B1266" s="98"/>
      <c r="C1266" s="130"/>
      <c r="D1266" s="240"/>
      <c r="E1266" s="240"/>
      <c r="F1266" s="224"/>
      <c r="G1266" s="98"/>
      <c r="H1266" s="98"/>
      <c r="I1266" s="130"/>
      <c r="J1266" s="98"/>
      <c r="K1266" s="98"/>
      <c r="L1266" s="98"/>
      <c r="M1266" s="241"/>
      <c r="N1266" s="241"/>
      <c r="O1266" s="98"/>
      <c r="P1266" s="98"/>
      <c r="Q1266" s="130"/>
    </row>
    <row r="1267" spans="1:17" ht="11.25" x14ac:dyDescent="0.2">
      <c r="A1267" s="234"/>
      <c r="B1267" s="98"/>
      <c r="C1267" s="130"/>
      <c r="D1267" s="240"/>
      <c r="E1267" s="240"/>
      <c r="F1267" s="224"/>
      <c r="G1267" s="98"/>
      <c r="H1267" s="98"/>
      <c r="I1267" s="130"/>
      <c r="J1267" s="98"/>
      <c r="K1267" s="98"/>
      <c r="L1267" s="98"/>
      <c r="M1267" s="241"/>
      <c r="N1267" s="241"/>
      <c r="O1267" s="98"/>
      <c r="P1267" s="98"/>
      <c r="Q1267" s="130"/>
    </row>
    <row r="1268" spans="1:17" ht="11.25" x14ac:dyDescent="0.2">
      <c r="A1268" s="234"/>
      <c r="B1268" s="98"/>
      <c r="C1268" s="130"/>
      <c r="D1268" s="240"/>
      <c r="E1268" s="240"/>
      <c r="F1268" s="224"/>
      <c r="G1268" s="98"/>
      <c r="H1268" s="98"/>
      <c r="I1268" s="130"/>
      <c r="J1268" s="98"/>
      <c r="K1268" s="98"/>
      <c r="L1268" s="98"/>
      <c r="M1268" s="241"/>
      <c r="N1268" s="241"/>
      <c r="O1268" s="98"/>
      <c r="P1268" s="98"/>
      <c r="Q1268" s="130"/>
    </row>
    <row r="1269" spans="1:17" ht="11.25" x14ac:dyDescent="0.2">
      <c r="A1269" s="234"/>
      <c r="B1269" s="98"/>
      <c r="C1269" s="130"/>
      <c r="D1269" s="240"/>
      <c r="E1269" s="240"/>
      <c r="F1269" s="224"/>
      <c r="G1269" s="98"/>
      <c r="H1269" s="98"/>
      <c r="I1269" s="130"/>
      <c r="J1269" s="98"/>
      <c r="K1269" s="98"/>
      <c r="L1269" s="98"/>
      <c r="M1269" s="241"/>
      <c r="N1269" s="241"/>
      <c r="O1269" s="98"/>
      <c r="P1269" s="98"/>
      <c r="Q1269" s="130"/>
    </row>
    <row r="1270" spans="1:17" ht="11.25" x14ac:dyDescent="0.2">
      <c r="A1270" s="234"/>
      <c r="B1270" s="98"/>
      <c r="C1270" s="130"/>
      <c r="D1270" s="240"/>
      <c r="E1270" s="240"/>
      <c r="F1270" s="224"/>
      <c r="G1270" s="98"/>
      <c r="H1270" s="98"/>
      <c r="I1270" s="130"/>
      <c r="J1270" s="98"/>
      <c r="K1270" s="98"/>
      <c r="L1270" s="98"/>
      <c r="M1270" s="241"/>
      <c r="N1270" s="241"/>
      <c r="O1270" s="98"/>
      <c r="P1270" s="98"/>
      <c r="Q1270" s="130"/>
    </row>
    <row r="1271" spans="1:17" ht="11.25" x14ac:dyDescent="0.2">
      <c r="A1271" s="234"/>
      <c r="B1271" s="98"/>
      <c r="C1271" s="130"/>
      <c r="D1271" s="240"/>
      <c r="E1271" s="240"/>
      <c r="F1271" s="224"/>
      <c r="G1271" s="98"/>
      <c r="H1271" s="98"/>
      <c r="I1271" s="130"/>
      <c r="J1271" s="98"/>
      <c r="K1271" s="98"/>
      <c r="L1271" s="98"/>
      <c r="M1271" s="241"/>
      <c r="N1271" s="241"/>
      <c r="O1271" s="98"/>
      <c r="P1271" s="98"/>
      <c r="Q1271" s="130"/>
    </row>
    <row r="1272" spans="1:17" ht="11.25" x14ac:dyDescent="0.2">
      <c r="A1272" s="234"/>
      <c r="B1272" s="98"/>
      <c r="C1272" s="130"/>
      <c r="D1272" s="240"/>
      <c r="E1272" s="240"/>
      <c r="F1272" s="224"/>
      <c r="G1272" s="98"/>
      <c r="H1272" s="98"/>
      <c r="I1272" s="130"/>
      <c r="J1272" s="98"/>
      <c r="K1272" s="98"/>
      <c r="L1272" s="98"/>
      <c r="M1272" s="241"/>
      <c r="N1272" s="241"/>
      <c r="O1272" s="98"/>
      <c r="P1272" s="98"/>
      <c r="Q1272" s="130"/>
    </row>
    <row r="1273" spans="1:17" ht="11.25" x14ac:dyDescent="0.2">
      <c r="A1273" s="234"/>
      <c r="B1273" s="98"/>
      <c r="C1273" s="130"/>
      <c r="D1273" s="240"/>
      <c r="E1273" s="240"/>
      <c r="F1273" s="224"/>
      <c r="G1273" s="98"/>
      <c r="H1273" s="98"/>
      <c r="I1273" s="130"/>
      <c r="J1273" s="98"/>
      <c r="K1273" s="98"/>
      <c r="L1273" s="98"/>
      <c r="M1273" s="241"/>
      <c r="N1273" s="241"/>
      <c r="O1273" s="98"/>
      <c r="P1273" s="98"/>
      <c r="Q1273" s="130"/>
    </row>
    <row r="1274" spans="1:17" ht="11.25" x14ac:dyDescent="0.2">
      <c r="A1274" s="234"/>
      <c r="B1274" s="98"/>
      <c r="C1274" s="130"/>
      <c r="D1274" s="240"/>
      <c r="E1274" s="240"/>
      <c r="F1274" s="224"/>
      <c r="G1274" s="98"/>
      <c r="H1274" s="98"/>
      <c r="I1274" s="130"/>
      <c r="J1274" s="98"/>
      <c r="K1274" s="98"/>
      <c r="L1274" s="98"/>
      <c r="M1274" s="241"/>
      <c r="N1274" s="241"/>
      <c r="O1274" s="98"/>
      <c r="P1274" s="98"/>
      <c r="Q1274" s="130"/>
    </row>
    <row r="1275" spans="1:17" ht="11.25" x14ac:dyDescent="0.2">
      <c r="A1275" s="234"/>
      <c r="B1275" s="98"/>
      <c r="C1275" s="130"/>
      <c r="D1275" s="240"/>
      <c r="E1275" s="240"/>
      <c r="F1275" s="224"/>
      <c r="G1275" s="98"/>
      <c r="H1275" s="98"/>
      <c r="I1275" s="130"/>
      <c r="J1275" s="98"/>
      <c r="K1275" s="98"/>
      <c r="L1275" s="98"/>
      <c r="M1275" s="241"/>
      <c r="N1275" s="241"/>
      <c r="O1275" s="98"/>
      <c r="P1275" s="98"/>
      <c r="Q1275" s="130"/>
    </row>
    <row r="1276" spans="1:17" ht="11.25" x14ac:dyDescent="0.2">
      <c r="A1276" s="234"/>
      <c r="B1276" s="98"/>
      <c r="C1276" s="130"/>
      <c r="D1276" s="240"/>
      <c r="E1276" s="240"/>
      <c r="F1276" s="224"/>
      <c r="G1276" s="98"/>
      <c r="H1276" s="98"/>
      <c r="I1276" s="130"/>
      <c r="J1276" s="98"/>
      <c r="K1276" s="98"/>
      <c r="L1276" s="98"/>
      <c r="M1276" s="241"/>
      <c r="N1276" s="241"/>
      <c r="O1276" s="98"/>
      <c r="P1276" s="98"/>
      <c r="Q1276" s="130"/>
    </row>
    <row r="1277" spans="1:17" ht="11.25" x14ac:dyDescent="0.2">
      <c r="A1277" s="234"/>
      <c r="B1277" s="98"/>
      <c r="C1277" s="130"/>
      <c r="D1277" s="240"/>
      <c r="E1277" s="240"/>
      <c r="F1277" s="224"/>
      <c r="G1277" s="98"/>
      <c r="H1277" s="98"/>
      <c r="I1277" s="130"/>
      <c r="J1277" s="98"/>
      <c r="K1277" s="98"/>
      <c r="L1277" s="98"/>
      <c r="M1277" s="241"/>
      <c r="N1277" s="241"/>
      <c r="O1277" s="98"/>
      <c r="P1277" s="98"/>
      <c r="Q1277" s="130"/>
    </row>
    <row r="1278" spans="1:17" ht="11.25" x14ac:dyDescent="0.2">
      <c r="A1278" s="234"/>
      <c r="B1278" s="98"/>
      <c r="C1278" s="130"/>
      <c r="D1278" s="240"/>
      <c r="E1278" s="240"/>
      <c r="F1278" s="224"/>
      <c r="G1278" s="98"/>
      <c r="H1278" s="98"/>
      <c r="I1278" s="130"/>
      <c r="J1278" s="98"/>
      <c r="K1278" s="98"/>
      <c r="L1278" s="98"/>
      <c r="M1278" s="241"/>
      <c r="N1278" s="241"/>
      <c r="O1278" s="98"/>
      <c r="P1278" s="98"/>
      <c r="Q1278" s="130"/>
    </row>
    <row r="1279" spans="1:17" ht="11.25" x14ac:dyDescent="0.2">
      <c r="A1279" s="234"/>
      <c r="B1279" s="98"/>
      <c r="C1279" s="130"/>
      <c r="D1279" s="240"/>
      <c r="E1279" s="240"/>
      <c r="F1279" s="224"/>
      <c r="G1279" s="98"/>
      <c r="H1279" s="98"/>
      <c r="I1279" s="130"/>
      <c r="J1279" s="98"/>
      <c r="K1279" s="98"/>
      <c r="L1279" s="98"/>
      <c r="M1279" s="241"/>
      <c r="N1279" s="241"/>
      <c r="O1279" s="98"/>
      <c r="P1279" s="98"/>
      <c r="Q1279" s="130"/>
    </row>
    <row r="1280" spans="1:17" ht="11.25" x14ac:dyDescent="0.2">
      <c r="A1280" s="234"/>
      <c r="B1280" s="98"/>
      <c r="C1280" s="130"/>
      <c r="D1280" s="240"/>
      <c r="E1280" s="240"/>
      <c r="F1280" s="224"/>
      <c r="G1280" s="98"/>
      <c r="H1280" s="98"/>
      <c r="I1280" s="130"/>
      <c r="J1280" s="98"/>
      <c r="K1280" s="98"/>
      <c r="L1280" s="98"/>
      <c r="M1280" s="241"/>
      <c r="N1280" s="241"/>
      <c r="O1280" s="98"/>
      <c r="P1280" s="98"/>
      <c r="Q1280" s="130"/>
    </row>
    <row r="1281" spans="1:17" ht="11.25" x14ac:dyDescent="0.2">
      <c r="A1281" s="234"/>
      <c r="B1281" s="98"/>
      <c r="C1281" s="130"/>
      <c r="D1281" s="240"/>
      <c r="E1281" s="240"/>
      <c r="F1281" s="224"/>
      <c r="G1281" s="98"/>
      <c r="H1281" s="98"/>
      <c r="I1281" s="130"/>
      <c r="J1281" s="98"/>
      <c r="K1281" s="98"/>
      <c r="L1281" s="98"/>
      <c r="M1281" s="241"/>
      <c r="N1281" s="241"/>
      <c r="O1281" s="98"/>
      <c r="P1281" s="98"/>
      <c r="Q1281" s="130"/>
    </row>
    <row r="1282" spans="1:17" ht="11.25" x14ac:dyDescent="0.2">
      <c r="A1282" s="234"/>
      <c r="B1282" s="98"/>
      <c r="C1282" s="130"/>
      <c r="D1282" s="240"/>
      <c r="E1282" s="240"/>
      <c r="F1282" s="224"/>
      <c r="G1282" s="98"/>
      <c r="H1282" s="98"/>
      <c r="I1282" s="130"/>
      <c r="J1282" s="98"/>
      <c r="K1282" s="98"/>
      <c r="L1282" s="98"/>
      <c r="M1282" s="241"/>
      <c r="N1282" s="241"/>
      <c r="O1282" s="98"/>
      <c r="P1282" s="98"/>
      <c r="Q1282" s="130"/>
    </row>
    <row r="1283" spans="1:17" ht="11.25" x14ac:dyDescent="0.2">
      <c r="A1283" s="234"/>
      <c r="B1283" s="98"/>
      <c r="C1283" s="130"/>
      <c r="D1283" s="240"/>
      <c r="E1283" s="240"/>
      <c r="F1283" s="224"/>
      <c r="G1283" s="98"/>
      <c r="H1283" s="98"/>
      <c r="I1283" s="130"/>
      <c r="J1283" s="98"/>
      <c r="K1283" s="98"/>
      <c r="L1283" s="98"/>
      <c r="M1283" s="241"/>
      <c r="N1283" s="241"/>
      <c r="O1283" s="98"/>
      <c r="P1283" s="98"/>
      <c r="Q1283" s="130"/>
    </row>
    <row r="1284" spans="1:17" ht="11.25" x14ac:dyDescent="0.2">
      <c r="A1284" s="234"/>
      <c r="B1284" s="98"/>
      <c r="C1284" s="130"/>
      <c r="D1284" s="240"/>
      <c r="E1284" s="240"/>
      <c r="F1284" s="224"/>
      <c r="G1284" s="98"/>
      <c r="H1284" s="98"/>
      <c r="I1284" s="130"/>
      <c r="J1284" s="98"/>
      <c r="K1284" s="98"/>
      <c r="L1284" s="98"/>
      <c r="M1284" s="241"/>
      <c r="N1284" s="241"/>
      <c r="O1284" s="98"/>
      <c r="P1284" s="98"/>
      <c r="Q1284" s="130"/>
    </row>
    <row r="1285" spans="1:17" ht="11.25" x14ac:dyDescent="0.2">
      <c r="A1285" s="234"/>
      <c r="B1285" s="98"/>
      <c r="C1285" s="130"/>
      <c r="D1285" s="240"/>
      <c r="E1285" s="240"/>
      <c r="F1285" s="224"/>
      <c r="G1285" s="98"/>
      <c r="H1285" s="98"/>
      <c r="I1285" s="130"/>
      <c r="J1285" s="98"/>
      <c r="K1285" s="98"/>
      <c r="L1285" s="98"/>
      <c r="M1285" s="241"/>
      <c r="N1285" s="241"/>
      <c r="O1285" s="98"/>
      <c r="P1285" s="98"/>
      <c r="Q1285" s="130"/>
    </row>
    <row r="1286" spans="1:17" ht="11.25" x14ac:dyDescent="0.2">
      <c r="A1286" s="234"/>
      <c r="B1286" s="98"/>
      <c r="C1286" s="130"/>
      <c r="D1286" s="240"/>
      <c r="E1286" s="240"/>
      <c r="F1286" s="224"/>
      <c r="G1286" s="98"/>
      <c r="H1286" s="98"/>
      <c r="I1286" s="130"/>
      <c r="J1286" s="98"/>
      <c r="K1286" s="98"/>
      <c r="L1286" s="98"/>
      <c r="M1286" s="241"/>
      <c r="N1286" s="241"/>
      <c r="O1286" s="98"/>
      <c r="P1286" s="98"/>
      <c r="Q1286" s="130"/>
    </row>
    <row r="1287" spans="1:17" ht="11.25" x14ac:dyDescent="0.2">
      <c r="A1287" s="234"/>
      <c r="B1287" s="98"/>
      <c r="C1287" s="130"/>
      <c r="D1287" s="240"/>
      <c r="E1287" s="240"/>
      <c r="F1287" s="224"/>
      <c r="G1287" s="98"/>
      <c r="H1287" s="98"/>
      <c r="I1287" s="130"/>
      <c r="J1287" s="98"/>
      <c r="K1287" s="98"/>
      <c r="L1287" s="98"/>
      <c r="M1287" s="241"/>
      <c r="N1287" s="241"/>
      <c r="O1287" s="98"/>
      <c r="P1287" s="98"/>
      <c r="Q1287" s="130"/>
    </row>
    <row r="1288" spans="1:17" ht="11.25" x14ac:dyDescent="0.2">
      <c r="A1288" s="234"/>
      <c r="B1288" s="98"/>
      <c r="C1288" s="130"/>
      <c r="D1288" s="240"/>
      <c r="E1288" s="240"/>
      <c r="F1288" s="224"/>
      <c r="G1288" s="98"/>
      <c r="H1288" s="98"/>
      <c r="I1288" s="130"/>
      <c r="J1288" s="98"/>
      <c r="K1288" s="98"/>
      <c r="L1288" s="98"/>
      <c r="M1288" s="241"/>
      <c r="N1288" s="241"/>
      <c r="O1288" s="98"/>
      <c r="P1288" s="98"/>
      <c r="Q1288" s="130"/>
    </row>
    <row r="1289" spans="1:17" ht="11.25" x14ac:dyDescent="0.2">
      <c r="A1289" s="234"/>
      <c r="B1289" s="98"/>
      <c r="C1289" s="130"/>
      <c r="D1289" s="240"/>
      <c r="E1289" s="240"/>
      <c r="F1289" s="224"/>
      <c r="G1289" s="98"/>
      <c r="H1289" s="98"/>
      <c r="I1289" s="130"/>
      <c r="J1289" s="98"/>
      <c r="K1289" s="98"/>
      <c r="L1289" s="98"/>
      <c r="M1289" s="241"/>
      <c r="N1289" s="241"/>
      <c r="O1289" s="98"/>
      <c r="P1289" s="98"/>
      <c r="Q1289" s="130"/>
    </row>
    <row r="1290" spans="1:17" ht="11.25" x14ac:dyDescent="0.2">
      <c r="A1290" s="234"/>
      <c r="B1290" s="98"/>
      <c r="C1290" s="130"/>
      <c r="D1290" s="240"/>
      <c r="E1290" s="240"/>
      <c r="F1290" s="224"/>
      <c r="G1290" s="98"/>
      <c r="H1290" s="98"/>
      <c r="I1290" s="130"/>
      <c r="J1290" s="98"/>
      <c r="K1290" s="98"/>
      <c r="L1290" s="98"/>
      <c r="M1290" s="241"/>
      <c r="N1290" s="241"/>
      <c r="O1290" s="98"/>
      <c r="P1290" s="98"/>
      <c r="Q1290" s="130"/>
    </row>
    <row r="1291" spans="1:17" ht="11.25" x14ac:dyDescent="0.2">
      <c r="A1291" s="234"/>
      <c r="B1291" s="98"/>
      <c r="C1291" s="130"/>
      <c r="D1291" s="240"/>
      <c r="E1291" s="240"/>
      <c r="F1291" s="224"/>
      <c r="G1291" s="98"/>
      <c r="H1291" s="98"/>
      <c r="I1291" s="130"/>
      <c r="J1291" s="98"/>
      <c r="K1291" s="98"/>
      <c r="L1291" s="98"/>
      <c r="M1291" s="241"/>
      <c r="N1291" s="241"/>
      <c r="O1291" s="98"/>
      <c r="P1291" s="98"/>
      <c r="Q1291" s="130"/>
    </row>
    <row r="1292" spans="1:17" ht="11.25" x14ac:dyDescent="0.2">
      <c r="A1292" s="234"/>
      <c r="B1292" s="98"/>
      <c r="C1292" s="130"/>
      <c r="D1292" s="240"/>
      <c r="E1292" s="240"/>
      <c r="F1292" s="224"/>
      <c r="G1292" s="98"/>
      <c r="H1292" s="98"/>
      <c r="I1292" s="130"/>
      <c r="J1292" s="98"/>
      <c r="K1292" s="98"/>
      <c r="L1292" s="98"/>
      <c r="M1292" s="241"/>
      <c r="N1292" s="241"/>
      <c r="O1292" s="98"/>
      <c r="P1292" s="98"/>
      <c r="Q1292" s="130"/>
    </row>
    <row r="1293" spans="1:17" ht="11.25" x14ac:dyDescent="0.2">
      <c r="A1293" s="234"/>
      <c r="B1293" s="98"/>
      <c r="C1293" s="130"/>
      <c r="D1293" s="240"/>
      <c r="E1293" s="240"/>
      <c r="F1293" s="224"/>
      <c r="G1293" s="98"/>
      <c r="H1293" s="98"/>
      <c r="I1293" s="130"/>
      <c r="J1293" s="98"/>
      <c r="K1293" s="98"/>
      <c r="L1293" s="98"/>
      <c r="M1293" s="241"/>
      <c r="N1293" s="241"/>
      <c r="O1293" s="98"/>
      <c r="P1293" s="98"/>
      <c r="Q1293" s="130"/>
    </row>
    <row r="1294" spans="1:17" ht="11.25" x14ac:dyDescent="0.2">
      <c r="A1294" s="234"/>
      <c r="B1294" s="98"/>
      <c r="C1294" s="130"/>
      <c r="D1294" s="240"/>
      <c r="E1294" s="240"/>
      <c r="F1294" s="224"/>
      <c r="G1294" s="98"/>
      <c r="H1294" s="98"/>
      <c r="I1294" s="130"/>
      <c r="J1294" s="98"/>
      <c r="K1294" s="98"/>
      <c r="L1294" s="98"/>
      <c r="M1294" s="241"/>
      <c r="N1294" s="241"/>
      <c r="O1294" s="98"/>
      <c r="P1294" s="98"/>
      <c r="Q1294" s="130"/>
    </row>
    <row r="1295" spans="1:17" ht="11.25" x14ac:dyDescent="0.2">
      <c r="A1295" s="234"/>
      <c r="B1295" s="98"/>
      <c r="C1295" s="130"/>
      <c r="D1295" s="240"/>
      <c r="E1295" s="240"/>
      <c r="F1295" s="224"/>
      <c r="G1295" s="98"/>
      <c r="H1295" s="98"/>
      <c r="I1295" s="130"/>
      <c r="J1295" s="98"/>
      <c r="K1295" s="98"/>
      <c r="L1295" s="98"/>
      <c r="M1295" s="241"/>
      <c r="N1295" s="241"/>
      <c r="O1295" s="98"/>
      <c r="P1295" s="98"/>
      <c r="Q1295" s="130"/>
    </row>
    <row r="1296" spans="1:17" ht="11.25" x14ac:dyDescent="0.2">
      <c r="A1296" s="234"/>
      <c r="B1296" s="98"/>
      <c r="C1296" s="130"/>
      <c r="D1296" s="240"/>
      <c r="E1296" s="240"/>
      <c r="F1296" s="224"/>
      <c r="G1296" s="98"/>
      <c r="H1296" s="98"/>
      <c r="I1296" s="130"/>
      <c r="J1296" s="98"/>
      <c r="K1296" s="98"/>
      <c r="L1296" s="98"/>
      <c r="M1296" s="241"/>
      <c r="N1296" s="241"/>
      <c r="O1296" s="98"/>
      <c r="P1296" s="98"/>
      <c r="Q1296" s="130"/>
    </row>
    <row r="1297" spans="1:17" ht="11.25" x14ac:dyDescent="0.2">
      <c r="A1297" s="234"/>
      <c r="B1297" s="98"/>
      <c r="C1297" s="130"/>
      <c r="D1297" s="240"/>
      <c r="E1297" s="240"/>
      <c r="F1297" s="224"/>
      <c r="G1297" s="98"/>
      <c r="H1297" s="98"/>
      <c r="I1297" s="130"/>
      <c r="J1297" s="98"/>
      <c r="K1297" s="98"/>
      <c r="L1297" s="98"/>
      <c r="M1297" s="241"/>
      <c r="N1297" s="241"/>
      <c r="O1297" s="98"/>
      <c r="P1297" s="98"/>
      <c r="Q1297" s="130"/>
    </row>
    <row r="1298" spans="1:17" ht="11.25" x14ac:dyDescent="0.2">
      <c r="A1298" s="234"/>
      <c r="B1298" s="98"/>
      <c r="C1298" s="130"/>
      <c r="D1298" s="240"/>
      <c r="E1298" s="240"/>
      <c r="F1298" s="224"/>
      <c r="G1298" s="98"/>
      <c r="H1298" s="98"/>
      <c r="I1298" s="130"/>
      <c r="J1298" s="98"/>
      <c r="K1298" s="98"/>
      <c r="L1298" s="98"/>
      <c r="M1298" s="241"/>
      <c r="N1298" s="241"/>
      <c r="O1298" s="98"/>
      <c r="P1298" s="98"/>
      <c r="Q1298" s="130"/>
    </row>
    <row r="1299" spans="1:17" ht="11.25" x14ac:dyDescent="0.2">
      <c r="A1299" s="234"/>
      <c r="B1299" s="98"/>
      <c r="C1299" s="130"/>
      <c r="D1299" s="240"/>
      <c r="E1299" s="240"/>
      <c r="F1299" s="224"/>
      <c r="G1299" s="98"/>
      <c r="H1299" s="98"/>
      <c r="I1299" s="130"/>
      <c r="J1299" s="98"/>
      <c r="K1299" s="98"/>
      <c r="L1299" s="98"/>
      <c r="M1299" s="241"/>
      <c r="N1299" s="241"/>
      <c r="O1299" s="98"/>
      <c r="P1299" s="98"/>
      <c r="Q1299" s="130"/>
    </row>
    <row r="1300" spans="1:17" ht="11.25" x14ac:dyDescent="0.2">
      <c r="A1300" s="234"/>
      <c r="B1300" s="98"/>
      <c r="C1300" s="130"/>
      <c r="D1300" s="240"/>
      <c r="E1300" s="240"/>
      <c r="F1300" s="224"/>
      <c r="G1300" s="98"/>
      <c r="H1300" s="98"/>
      <c r="I1300" s="130"/>
      <c r="J1300" s="98"/>
      <c r="K1300" s="98"/>
      <c r="L1300" s="98"/>
      <c r="M1300" s="241"/>
      <c r="N1300" s="241"/>
      <c r="O1300" s="98"/>
      <c r="P1300" s="98"/>
      <c r="Q1300" s="130"/>
    </row>
    <row r="1301" spans="1:17" ht="11.25" x14ac:dyDescent="0.2">
      <c r="A1301" s="234"/>
      <c r="B1301" s="98"/>
      <c r="C1301" s="130"/>
      <c r="D1301" s="240"/>
      <c r="E1301" s="240"/>
      <c r="F1301" s="224"/>
      <c r="G1301" s="98"/>
      <c r="H1301" s="98"/>
      <c r="I1301" s="130"/>
      <c r="J1301" s="98"/>
      <c r="K1301" s="98"/>
      <c r="L1301" s="98"/>
      <c r="M1301" s="241"/>
      <c r="N1301" s="241"/>
      <c r="O1301" s="98"/>
      <c r="P1301" s="98"/>
      <c r="Q1301" s="130"/>
    </row>
    <row r="1302" spans="1:17" ht="11.25" x14ac:dyDescent="0.2">
      <c r="A1302" s="234"/>
      <c r="B1302" s="98"/>
      <c r="C1302" s="130"/>
      <c r="D1302" s="240"/>
      <c r="E1302" s="240"/>
      <c r="F1302" s="224"/>
      <c r="G1302" s="98"/>
      <c r="H1302" s="98"/>
      <c r="I1302" s="130"/>
      <c r="J1302" s="98"/>
      <c r="K1302" s="98"/>
      <c r="L1302" s="98"/>
      <c r="M1302" s="241"/>
      <c r="N1302" s="241"/>
      <c r="O1302" s="98"/>
      <c r="P1302" s="98"/>
      <c r="Q1302" s="130"/>
    </row>
    <row r="1303" spans="1:17" ht="11.25" x14ac:dyDescent="0.2">
      <c r="A1303" s="234"/>
      <c r="B1303" s="98"/>
      <c r="C1303" s="130"/>
      <c r="D1303" s="240"/>
      <c r="E1303" s="240"/>
      <c r="F1303" s="224"/>
      <c r="G1303" s="98"/>
      <c r="H1303" s="98"/>
      <c r="I1303" s="130"/>
      <c r="J1303" s="98"/>
      <c r="K1303" s="98"/>
      <c r="L1303" s="98"/>
      <c r="M1303" s="241"/>
      <c r="N1303" s="241"/>
      <c r="O1303" s="98"/>
      <c r="P1303" s="98"/>
      <c r="Q1303" s="130"/>
    </row>
    <row r="1304" spans="1:17" ht="11.25" x14ac:dyDescent="0.2">
      <c r="A1304" s="234"/>
      <c r="B1304" s="98"/>
      <c r="C1304" s="130"/>
      <c r="D1304" s="240"/>
      <c r="E1304" s="240"/>
      <c r="F1304" s="224"/>
      <c r="G1304" s="98"/>
      <c r="H1304" s="98"/>
      <c r="I1304" s="130"/>
      <c r="J1304" s="98"/>
      <c r="K1304" s="98"/>
      <c r="L1304" s="98"/>
      <c r="M1304" s="241"/>
      <c r="N1304" s="241"/>
      <c r="O1304" s="98"/>
      <c r="P1304" s="98"/>
      <c r="Q1304" s="130"/>
    </row>
    <row r="1305" spans="1:17" ht="11.25" x14ac:dyDescent="0.2">
      <c r="A1305" s="234"/>
      <c r="B1305" s="98"/>
      <c r="C1305" s="130"/>
      <c r="D1305" s="240"/>
      <c r="E1305" s="240"/>
      <c r="F1305" s="224"/>
      <c r="G1305" s="98"/>
      <c r="H1305" s="98"/>
      <c r="I1305" s="130"/>
      <c r="J1305" s="98"/>
      <c r="K1305" s="98"/>
      <c r="L1305" s="98"/>
      <c r="M1305" s="241"/>
      <c r="N1305" s="241"/>
      <c r="O1305" s="98"/>
      <c r="P1305" s="98"/>
      <c r="Q1305" s="130"/>
    </row>
    <row r="1306" spans="1:17" ht="11.25" x14ac:dyDescent="0.2">
      <c r="A1306" s="234"/>
      <c r="B1306" s="98"/>
      <c r="C1306" s="130"/>
      <c r="D1306" s="240"/>
      <c r="E1306" s="240"/>
      <c r="F1306" s="224"/>
      <c r="G1306" s="98"/>
      <c r="H1306" s="98"/>
      <c r="I1306" s="130"/>
      <c r="J1306" s="98"/>
      <c r="K1306" s="98"/>
      <c r="L1306" s="98"/>
      <c r="M1306" s="241"/>
      <c r="N1306" s="241"/>
      <c r="O1306" s="98"/>
      <c r="P1306" s="98"/>
      <c r="Q1306" s="130"/>
    </row>
    <row r="1307" spans="1:17" ht="11.25" x14ac:dyDescent="0.2">
      <c r="A1307" s="234"/>
      <c r="B1307" s="98"/>
      <c r="C1307" s="130"/>
      <c r="D1307" s="240"/>
      <c r="E1307" s="240"/>
      <c r="F1307" s="224"/>
      <c r="G1307" s="98"/>
      <c r="H1307" s="98"/>
      <c r="I1307" s="130"/>
      <c r="J1307" s="98"/>
      <c r="K1307" s="98"/>
      <c r="L1307" s="98"/>
      <c r="M1307" s="241"/>
      <c r="N1307" s="241"/>
      <c r="O1307" s="98"/>
      <c r="P1307" s="98"/>
      <c r="Q1307" s="130"/>
    </row>
    <row r="1308" spans="1:17" ht="11.25" x14ac:dyDescent="0.2">
      <c r="A1308" s="234"/>
      <c r="B1308" s="98"/>
      <c r="C1308" s="130"/>
      <c r="D1308" s="240"/>
      <c r="E1308" s="240"/>
      <c r="F1308" s="224"/>
      <c r="G1308" s="98"/>
      <c r="H1308" s="98"/>
      <c r="I1308" s="130"/>
      <c r="J1308" s="98"/>
      <c r="K1308" s="98"/>
      <c r="L1308" s="98"/>
      <c r="M1308" s="241"/>
      <c r="N1308" s="241"/>
      <c r="O1308" s="98"/>
      <c r="P1308" s="98"/>
      <c r="Q1308" s="130"/>
    </row>
    <row r="1309" spans="1:17" ht="11.25" x14ac:dyDescent="0.2">
      <c r="A1309" s="234"/>
      <c r="B1309" s="98"/>
      <c r="C1309" s="130"/>
      <c r="D1309" s="240"/>
      <c r="E1309" s="240"/>
      <c r="F1309" s="224"/>
      <c r="G1309" s="98"/>
      <c r="H1309" s="98"/>
      <c r="I1309" s="130"/>
      <c r="J1309" s="98"/>
      <c r="K1309" s="98"/>
      <c r="L1309" s="98"/>
      <c r="M1309" s="241"/>
      <c r="N1309" s="241"/>
      <c r="O1309" s="98"/>
      <c r="P1309" s="98"/>
      <c r="Q1309" s="130"/>
    </row>
    <row r="1310" spans="1:17" ht="11.25" x14ac:dyDescent="0.2">
      <c r="A1310" s="234"/>
      <c r="B1310" s="98"/>
      <c r="C1310" s="130"/>
      <c r="D1310" s="240"/>
      <c r="E1310" s="240"/>
      <c r="F1310" s="224"/>
      <c r="G1310" s="98"/>
      <c r="H1310" s="98"/>
      <c r="I1310" s="130"/>
      <c r="J1310" s="98"/>
      <c r="K1310" s="98"/>
      <c r="L1310" s="98"/>
      <c r="M1310" s="241"/>
      <c r="N1310" s="241"/>
      <c r="O1310" s="98"/>
      <c r="P1310" s="98"/>
      <c r="Q1310" s="130"/>
    </row>
    <row r="1311" spans="1:17" ht="11.25" x14ac:dyDescent="0.2">
      <c r="A1311" s="234"/>
      <c r="B1311" s="98"/>
      <c r="C1311" s="130"/>
      <c r="D1311" s="240"/>
      <c r="E1311" s="240"/>
      <c r="F1311" s="224"/>
      <c r="G1311" s="98"/>
      <c r="H1311" s="98"/>
      <c r="I1311" s="130"/>
      <c r="J1311" s="98"/>
      <c r="K1311" s="98"/>
      <c r="L1311" s="98"/>
      <c r="M1311" s="241"/>
      <c r="N1311" s="241"/>
      <c r="O1311" s="98"/>
      <c r="P1311" s="98"/>
      <c r="Q1311" s="130"/>
    </row>
    <row r="1312" spans="1:17" ht="11.25" x14ac:dyDescent="0.2">
      <c r="A1312" s="234"/>
      <c r="B1312" s="98"/>
      <c r="C1312" s="130"/>
      <c r="D1312" s="240"/>
      <c r="E1312" s="240"/>
      <c r="F1312" s="224"/>
      <c r="G1312" s="98"/>
      <c r="H1312" s="98"/>
      <c r="I1312" s="130"/>
      <c r="J1312" s="98"/>
      <c r="K1312" s="98"/>
      <c r="L1312" s="98"/>
      <c r="M1312" s="241"/>
      <c r="N1312" s="241"/>
      <c r="O1312" s="98"/>
      <c r="P1312" s="98"/>
      <c r="Q1312" s="130"/>
    </row>
    <row r="1313" spans="1:17" ht="11.25" x14ac:dyDescent="0.2">
      <c r="A1313" s="234"/>
      <c r="B1313" s="98"/>
      <c r="C1313" s="130"/>
      <c r="D1313" s="240"/>
      <c r="E1313" s="240"/>
      <c r="F1313" s="224"/>
      <c r="G1313" s="98"/>
      <c r="H1313" s="98"/>
      <c r="I1313" s="130"/>
      <c r="J1313" s="98"/>
      <c r="K1313" s="98"/>
      <c r="L1313" s="98"/>
      <c r="M1313" s="241"/>
      <c r="N1313" s="241"/>
      <c r="O1313" s="98"/>
      <c r="P1313" s="98"/>
      <c r="Q1313" s="130"/>
    </row>
    <row r="1314" spans="1:17" ht="11.25" x14ac:dyDescent="0.2">
      <c r="A1314" s="234"/>
      <c r="B1314" s="98"/>
      <c r="C1314" s="130"/>
      <c r="D1314" s="240"/>
      <c r="E1314" s="240"/>
      <c r="F1314" s="224"/>
      <c r="G1314" s="98"/>
      <c r="H1314" s="98"/>
      <c r="I1314" s="130"/>
      <c r="J1314" s="98"/>
      <c r="K1314" s="98"/>
      <c r="L1314" s="98"/>
      <c r="M1314" s="241"/>
      <c r="N1314" s="241"/>
      <c r="O1314" s="98"/>
      <c r="P1314" s="98"/>
      <c r="Q1314" s="130"/>
    </row>
    <row r="1315" spans="1:17" ht="11.25" x14ac:dyDescent="0.2">
      <c r="A1315" s="234"/>
      <c r="B1315" s="98"/>
      <c r="C1315" s="130"/>
      <c r="D1315" s="240"/>
      <c r="E1315" s="240"/>
      <c r="F1315" s="224"/>
      <c r="G1315" s="98"/>
      <c r="H1315" s="98"/>
      <c r="I1315" s="130"/>
      <c r="J1315" s="98"/>
      <c r="K1315" s="98"/>
      <c r="L1315" s="98"/>
      <c r="M1315" s="241"/>
      <c r="N1315" s="241"/>
      <c r="O1315" s="98"/>
      <c r="P1315" s="98"/>
      <c r="Q1315" s="130"/>
    </row>
    <row r="1316" spans="1:17" ht="11.25" x14ac:dyDescent="0.2">
      <c r="A1316" s="234"/>
      <c r="B1316" s="98"/>
      <c r="C1316" s="130"/>
      <c r="D1316" s="240"/>
      <c r="E1316" s="240"/>
      <c r="F1316" s="224"/>
      <c r="G1316" s="98"/>
      <c r="H1316" s="98"/>
      <c r="I1316" s="130"/>
      <c r="J1316" s="98"/>
      <c r="K1316" s="98"/>
      <c r="L1316" s="98"/>
      <c r="M1316" s="241"/>
      <c r="N1316" s="241"/>
      <c r="O1316" s="98"/>
      <c r="P1316" s="98"/>
      <c r="Q1316" s="130"/>
    </row>
    <row r="1317" spans="1:17" ht="11.25" x14ac:dyDescent="0.2">
      <c r="A1317" s="234"/>
      <c r="B1317" s="98"/>
      <c r="C1317" s="130"/>
      <c r="D1317" s="240"/>
      <c r="E1317" s="240"/>
      <c r="F1317" s="224"/>
      <c r="G1317" s="98"/>
      <c r="H1317" s="98"/>
      <c r="I1317" s="130"/>
      <c r="J1317" s="98"/>
      <c r="K1317" s="98"/>
      <c r="L1317" s="98"/>
      <c r="M1317" s="241"/>
      <c r="N1317" s="241"/>
      <c r="O1317" s="98"/>
      <c r="P1317" s="98"/>
      <c r="Q1317" s="130"/>
    </row>
    <row r="1318" spans="1:17" ht="11.25" x14ac:dyDescent="0.2">
      <c r="A1318" s="234"/>
      <c r="B1318" s="98"/>
      <c r="C1318" s="130"/>
      <c r="D1318" s="240"/>
      <c r="E1318" s="240"/>
      <c r="F1318" s="224"/>
      <c r="G1318" s="98"/>
      <c r="H1318" s="98"/>
      <c r="I1318" s="130"/>
      <c r="J1318" s="98"/>
      <c r="K1318" s="98"/>
      <c r="L1318" s="98"/>
      <c r="M1318" s="241"/>
      <c r="N1318" s="241"/>
      <c r="O1318" s="98"/>
      <c r="P1318" s="98"/>
      <c r="Q1318" s="130"/>
    </row>
    <row r="1319" spans="1:17" ht="11.25" x14ac:dyDescent="0.2">
      <c r="A1319" s="234"/>
      <c r="B1319" s="98"/>
      <c r="C1319" s="130"/>
      <c r="D1319" s="240"/>
      <c r="E1319" s="240"/>
      <c r="F1319" s="224"/>
      <c r="G1319" s="98"/>
      <c r="H1319" s="98"/>
      <c r="I1319" s="130"/>
      <c r="J1319" s="98"/>
      <c r="K1319" s="98"/>
      <c r="L1319" s="98"/>
      <c r="M1319" s="241"/>
      <c r="N1319" s="241"/>
      <c r="O1319" s="98"/>
      <c r="P1319" s="98"/>
      <c r="Q1319" s="130"/>
    </row>
    <row r="1320" spans="1:17" ht="11.25" x14ac:dyDescent="0.2">
      <c r="A1320" s="234"/>
      <c r="B1320" s="98"/>
      <c r="C1320" s="130"/>
      <c r="D1320" s="240"/>
      <c r="E1320" s="240"/>
      <c r="F1320" s="224"/>
      <c r="G1320" s="98"/>
      <c r="H1320" s="98"/>
      <c r="I1320" s="130"/>
      <c r="J1320" s="98"/>
      <c r="K1320" s="98"/>
      <c r="L1320" s="98"/>
      <c r="M1320" s="241"/>
      <c r="N1320" s="241"/>
      <c r="O1320" s="98"/>
      <c r="P1320" s="98"/>
      <c r="Q1320" s="130"/>
    </row>
    <row r="1321" spans="1:17" ht="11.25" x14ac:dyDescent="0.2">
      <c r="A1321" s="234"/>
      <c r="B1321" s="98"/>
      <c r="C1321" s="130"/>
      <c r="D1321" s="240"/>
      <c r="E1321" s="240"/>
      <c r="F1321" s="224"/>
      <c r="G1321" s="98"/>
      <c r="H1321" s="98"/>
      <c r="I1321" s="130"/>
      <c r="J1321" s="98"/>
      <c r="K1321" s="98"/>
      <c r="L1321" s="98"/>
      <c r="M1321" s="241"/>
      <c r="N1321" s="241"/>
      <c r="O1321" s="98"/>
      <c r="P1321" s="98"/>
      <c r="Q1321" s="130"/>
    </row>
    <row r="1322" spans="1:17" ht="11.25" x14ac:dyDescent="0.2">
      <c r="A1322" s="234"/>
      <c r="B1322" s="98"/>
      <c r="C1322" s="130"/>
      <c r="D1322" s="240"/>
      <c r="E1322" s="240"/>
      <c r="F1322" s="224"/>
      <c r="G1322" s="98"/>
      <c r="H1322" s="98"/>
      <c r="I1322" s="130"/>
      <c r="J1322" s="98"/>
      <c r="K1322" s="98"/>
      <c r="L1322" s="98"/>
      <c r="M1322" s="241"/>
      <c r="N1322" s="241"/>
      <c r="O1322" s="98"/>
      <c r="P1322" s="98"/>
      <c r="Q1322" s="130"/>
    </row>
    <row r="1323" spans="1:17" ht="11.25" x14ac:dyDescent="0.2">
      <c r="A1323" s="234"/>
      <c r="B1323" s="98"/>
      <c r="C1323" s="130"/>
      <c r="D1323" s="240"/>
      <c r="E1323" s="240"/>
      <c r="F1323" s="224"/>
      <c r="G1323" s="98"/>
      <c r="H1323" s="98"/>
      <c r="I1323" s="130"/>
      <c r="J1323" s="98"/>
      <c r="K1323" s="98"/>
      <c r="L1323" s="98"/>
      <c r="M1323" s="241"/>
      <c r="N1323" s="241"/>
      <c r="O1323" s="98"/>
      <c r="P1323" s="98"/>
      <c r="Q1323" s="130"/>
    </row>
    <row r="1324" spans="1:17" ht="11.25" x14ac:dyDescent="0.2">
      <c r="A1324" s="234"/>
      <c r="B1324" s="98"/>
      <c r="C1324" s="130"/>
      <c r="D1324" s="240"/>
      <c r="E1324" s="240"/>
      <c r="F1324" s="224"/>
      <c r="G1324" s="98"/>
      <c r="H1324" s="98"/>
      <c r="I1324" s="130"/>
      <c r="J1324" s="98"/>
      <c r="K1324" s="98"/>
      <c r="L1324" s="98"/>
      <c r="M1324" s="241"/>
      <c r="N1324" s="241"/>
      <c r="O1324" s="98"/>
      <c r="P1324" s="98"/>
      <c r="Q1324" s="130"/>
    </row>
    <row r="1325" spans="1:17" ht="11.25" x14ac:dyDescent="0.2">
      <c r="A1325" s="234"/>
      <c r="B1325" s="98"/>
      <c r="C1325" s="130"/>
      <c r="D1325" s="240"/>
      <c r="E1325" s="240"/>
      <c r="F1325" s="224"/>
      <c r="G1325" s="98"/>
      <c r="H1325" s="98"/>
      <c r="I1325" s="130"/>
      <c r="J1325" s="98"/>
      <c r="K1325" s="98"/>
      <c r="L1325" s="98"/>
      <c r="M1325" s="241"/>
      <c r="N1325" s="241"/>
      <c r="O1325" s="98"/>
      <c r="P1325" s="98"/>
      <c r="Q1325" s="130"/>
    </row>
    <row r="1326" spans="1:17" ht="11.25" x14ac:dyDescent="0.2">
      <c r="A1326" s="234"/>
      <c r="B1326" s="98"/>
      <c r="C1326" s="130"/>
      <c r="D1326" s="240"/>
      <c r="E1326" s="240"/>
      <c r="F1326" s="224"/>
      <c r="G1326" s="98"/>
      <c r="H1326" s="98"/>
      <c r="I1326" s="130"/>
      <c r="J1326" s="98"/>
      <c r="K1326" s="98"/>
      <c r="L1326" s="98"/>
      <c r="M1326" s="241"/>
      <c r="N1326" s="241"/>
      <c r="O1326" s="98"/>
      <c r="P1326" s="98"/>
      <c r="Q1326" s="130"/>
    </row>
    <row r="1327" spans="1:17" ht="11.25" x14ac:dyDescent="0.2">
      <c r="A1327" s="234"/>
      <c r="B1327" s="98"/>
      <c r="C1327" s="130"/>
      <c r="D1327" s="240"/>
      <c r="E1327" s="240"/>
      <c r="F1327" s="224"/>
      <c r="G1327" s="98"/>
      <c r="H1327" s="98"/>
      <c r="I1327" s="130"/>
      <c r="J1327" s="98"/>
      <c r="K1327" s="98"/>
      <c r="L1327" s="98"/>
      <c r="M1327" s="241"/>
      <c r="N1327" s="241"/>
      <c r="O1327" s="98"/>
      <c r="P1327" s="98"/>
      <c r="Q1327" s="130"/>
    </row>
    <row r="1328" spans="1:17" ht="11.25" x14ac:dyDescent="0.2">
      <c r="A1328" s="234"/>
      <c r="B1328" s="98"/>
      <c r="C1328" s="130"/>
      <c r="D1328" s="240"/>
      <c r="E1328" s="240"/>
      <c r="F1328" s="224"/>
      <c r="G1328" s="98"/>
      <c r="H1328" s="98"/>
      <c r="I1328" s="130"/>
      <c r="J1328" s="98"/>
      <c r="K1328" s="98"/>
      <c r="L1328" s="98"/>
      <c r="M1328" s="241"/>
      <c r="N1328" s="241"/>
      <c r="O1328" s="98"/>
      <c r="P1328" s="98"/>
      <c r="Q1328" s="130"/>
    </row>
    <row r="1329" spans="1:17" ht="11.25" x14ac:dyDescent="0.2">
      <c r="A1329" s="234"/>
      <c r="B1329" s="98"/>
      <c r="C1329" s="130"/>
      <c r="D1329" s="240"/>
      <c r="E1329" s="240"/>
      <c r="F1329" s="224"/>
      <c r="G1329" s="98"/>
      <c r="H1329" s="98"/>
      <c r="I1329" s="130"/>
      <c r="J1329" s="98"/>
      <c r="K1329" s="98"/>
      <c r="L1329" s="98"/>
      <c r="M1329" s="241"/>
      <c r="N1329" s="241"/>
      <c r="O1329" s="98"/>
      <c r="P1329" s="98"/>
      <c r="Q1329" s="130"/>
    </row>
    <row r="1330" spans="1:17" ht="11.25" x14ac:dyDescent="0.2">
      <c r="A1330" s="234"/>
      <c r="B1330" s="98"/>
      <c r="C1330" s="130"/>
      <c r="D1330" s="240"/>
      <c r="E1330" s="240"/>
      <c r="F1330" s="224"/>
      <c r="G1330" s="98"/>
      <c r="H1330" s="98"/>
      <c r="I1330" s="130"/>
      <c r="J1330" s="98"/>
      <c r="K1330" s="98"/>
      <c r="L1330" s="98"/>
      <c r="M1330" s="241"/>
      <c r="N1330" s="241"/>
      <c r="O1330" s="98"/>
      <c r="P1330" s="98"/>
      <c r="Q1330" s="130"/>
    </row>
    <row r="1331" spans="1:17" ht="11.25" x14ac:dyDescent="0.2">
      <c r="A1331" s="234"/>
      <c r="B1331" s="98"/>
      <c r="C1331" s="130"/>
      <c r="D1331" s="240"/>
      <c r="E1331" s="240"/>
      <c r="F1331" s="224"/>
      <c r="G1331" s="98"/>
      <c r="H1331" s="98"/>
      <c r="I1331" s="130"/>
      <c r="J1331" s="98"/>
      <c r="K1331" s="98"/>
      <c r="L1331" s="98"/>
      <c r="M1331" s="241"/>
      <c r="N1331" s="241"/>
      <c r="O1331" s="98"/>
      <c r="P1331" s="98"/>
      <c r="Q1331" s="130"/>
    </row>
    <row r="1332" spans="1:17" ht="11.25" x14ac:dyDescent="0.2">
      <c r="A1332" s="234"/>
      <c r="B1332" s="98"/>
      <c r="C1332" s="130"/>
      <c r="D1332" s="240"/>
      <c r="E1332" s="240"/>
      <c r="F1332" s="224"/>
      <c r="G1332" s="98"/>
      <c r="H1332" s="98"/>
      <c r="I1332" s="130"/>
      <c r="J1332" s="98"/>
      <c r="K1332" s="98"/>
      <c r="L1332" s="98"/>
      <c r="M1332" s="241"/>
      <c r="N1332" s="241"/>
      <c r="O1332" s="98"/>
      <c r="P1332" s="98"/>
      <c r="Q1332" s="130"/>
    </row>
    <row r="1333" spans="1:17" ht="11.25" x14ac:dyDescent="0.2">
      <c r="A1333" s="234"/>
      <c r="B1333" s="98"/>
      <c r="C1333" s="130"/>
      <c r="D1333" s="240"/>
      <c r="E1333" s="240"/>
      <c r="F1333" s="224"/>
      <c r="G1333" s="98"/>
      <c r="H1333" s="98"/>
      <c r="I1333" s="130"/>
      <c r="J1333" s="98"/>
      <c r="K1333" s="98"/>
      <c r="L1333" s="98"/>
      <c r="M1333" s="241"/>
      <c r="N1333" s="241"/>
      <c r="O1333" s="98"/>
      <c r="P1333" s="98"/>
      <c r="Q1333" s="130"/>
    </row>
    <row r="1334" spans="1:17" ht="11.25" x14ac:dyDescent="0.2">
      <c r="A1334" s="234"/>
      <c r="B1334" s="98"/>
      <c r="C1334" s="130"/>
      <c r="D1334" s="240"/>
      <c r="E1334" s="240"/>
      <c r="F1334" s="224"/>
      <c r="G1334" s="98"/>
      <c r="H1334" s="98"/>
      <c r="I1334" s="130"/>
      <c r="J1334" s="98"/>
      <c r="K1334" s="98"/>
      <c r="L1334" s="98"/>
      <c r="M1334" s="241"/>
      <c r="N1334" s="241"/>
      <c r="O1334" s="98"/>
      <c r="P1334" s="98"/>
      <c r="Q1334" s="130"/>
    </row>
    <row r="1335" spans="1:17" ht="11.25" x14ac:dyDescent="0.2">
      <c r="A1335" s="234"/>
      <c r="B1335" s="98"/>
      <c r="C1335" s="130"/>
      <c r="D1335" s="240"/>
      <c r="E1335" s="240"/>
      <c r="F1335" s="224"/>
      <c r="G1335" s="98"/>
      <c r="H1335" s="98"/>
      <c r="I1335" s="130"/>
      <c r="J1335" s="98"/>
      <c r="K1335" s="98"/>
      <c r="L1335" s="98"/>
      <c r="M1335" s="241"/>
      <c r="N1335" s="241"/>
      <c r="O1335" s="98"/>
      <c r="P1335" s="98"/>
      <c r="Q1335" s="130"/>
    </row>
    <row r="1336" spans="1:17" ht="11.25" x14ac:dyDescent="0.2">
      <c r="A1336" s="234"/>
      <c r="B1336" s="98"/>
      <c r="C1336" s="130"/>
      <c r="D1336" s="240"/>
      <c r="E1336" s="240"/>
      <c r="F1336" s="224"/>
      <c r="G1336" s="98"/>
      <c r="H1336" s="98"/>
      <c r="I1336" s="130"/>
      <c r="J1336" s="98"/>
      <c r="K1336" s="98"/>
      <c r="L1336" s="98"/>
      <c r="M1336" s="241"/>
      <c r="N1336" s="241"/>
      <c r="O1336" s="98"/>
      <c r="P1336" s="98"/>
      <c r="Q1336" s="130"/>
    </row>
    <row r="1337" spans="1:17" ht="11.25" x14ac:dyDescent="0.2">
      <c r="A1337" s="234"/>
      <c r="B1337" s="98"/>
      <c r="C1337" s="130"/>
      <c r="D1337" s="240"/>
      <c r="E1337" s="240"/>
      <c r="F1337" s="224"/>
      <c r="G1337" s="98"/>
      <c r="H1337" s="98"/>
      <c r="I1337" s="130"/>
      <c r="J1337" s="98"/>
      <c r="K1337" s="98"/>
      <c r="L1337" s="98"/>
      <c r="M1337" s="241"/>
      <c r="N1337" s="241"/>
      <c r="O1337" s="98"/>
      <c r="P1337" s="98"/>
      <c r="Q1337" s="130"/>
    </row>
    <row r="1338" spans="1:17" ht="11.25" x14ac:dyDescent="0.2">
      <c r="A1338" s="234"/>
      <c r="B1338" s="98"/>
      <c r="C1338" s="130"/>
      <c r="D1338" s="240"/>
      <c r="E1338" s="240"/>
      <c r="F1338" s="224"/>
      <c r="G1338" s="98"/>
      <c r="H1338" s="98"/>
      <c r="I1338" s="130"/>
      <c r="J1338" s="98"/>
      <c r="K1338" s="98"/>
      <c r="L1338" s="98"/>
      <c r="M1338" s="241"/>
      <c r="N1338" s="241"/>
      <c r="O1338" s="98"/>
      <c r="P1338" s="98"/>
      <c r="Q1338" s="130"/>
    </row>
    <row r="1339" spans="1:17" ht="11.25" x14ac:dyDescent="0.2">
      <c r="A1339" s="234"/>
      <c r="B1339" s="98"/>
      <c r="C1339" s="130"/>
      <c r="D1339" s="240"/>
      <c r="E1339" s="240"/>
      <c r="F1339" s="224"/>
      <c r="G1339" s="98"/>
      <c r="H1339" s="98"/>
      <c r="I1339" s="130"/>
      <c r="J1339" s="98"/>
      <c r="K1339" s="98"/>
      <c r="L1339" s="98"/>
      <c r="M1339" s="241"/>
      <c r="N1339" s="241"/>
      <c r="O1339" s="98"/>
      <c r="P1339" s="98"/>
      <c r="Q1339" s="130"/>
    </row>
    <row r="1340" spans="1:17" ht="11.25" x14ac:dyDescent="0.2">
      <c r="A1340" s="234"/>
      <c r="B1340" s="98"/>
      <c r="C1340" s="130"/>
      <c r="D1340" s="240"/>
      <c r="E1340" s="240"/>
      <c r="F1340" s="224"/>
      <c r="G1340" s="98"/>
      <c r="H1340" s="98"/>
      <c r="I1340" s="130"/>
      <c r="J1340" s="98"/>
      <c r="K1340" s="98"/>
      <c r="L1340" s="98"/>
      <c r="M1340" s="241"/>
      <c r="N1340" s="241"/>
      <c r="O1340" s="98"/>
      <c r="P1340" s="98"/>
      <c r="Q1340" s="130"/>
    </row>
    <row r="1341" spans="1:17" ht="11.25" x14ac:dyDescent="0.2">
      <c r="A1341" s="234"/>
      <c r="B1341" s="98"/>
      <c r="C1341" s="130"/>
      <c r="D1341" s="240"/>
      <c r="E1341" s="240"/>
      <c r="F1341" s="224"/>
      <c r="G1341" s="98"/>
      <c r="H1341" s="98"/>
      <c r="I1341" s="130"/>
      <c r="J1341" s="98"/>
      <c r="K1341" s="98"/>
      <c r="L1341" s="98"/>
      <c r="M1341" s="241"/>
      <c r="N1341" s="241"/>
      <c r="O1341" s="98"/>
      <c r="P1341" s="98"/>
      <c r="Q1341" s="130"/>
    </row>
    <row r="1342" spans="1:17" ht="11.25" x14ac:dyDescent="0.2">
      <c r="A1342" s="234"/>
      <c r="B1342" s="98"/>
      <c r="C1342" s="130"/>
      <c r="D1342" s="240"/>
      <c r="E1342" s="240"/>
      <c r="F1342" s="224"/>
      <c r="G1342" s="98"/>
      <c r="H1342" s="98"/>
      <c r="I1342" s="130"/>
      <c r="J1342" s="98"/>
      <c r="K1342" s="98"/>
      <c r="L1342" s="98"/>
      <c r="M1342" s="241"/>
      <c r="N1342" s="241"/>
      <c r="O1342" s="98"/>
      <c r="P1342" s="98"/>
      <c r="Q1342" s="130"/>
    </row>
    <row r="1343" spans="1:17" ht="11.25" x14ac:dyDescent="0.2">
      <c r="A1343" s="234"/>
      <c r="B1343" s="98"/>
      <c r="C1343" s="130"/>
      <c r="D1343" s="240"/>
      <c r="E1343" s="240"/>
      <c r="F1343" s="224"/>
      <c r="G1343" s="98"/>
      <c r="H1343" s="98"/>
      <c r="I1343" s="130"/>
      <c r="J1343" s="98"/>
      <c r="K1343" s="98"/>
      <c r="L1343" s="98"/>
      <c r="M1343" s="241"/>
      <c r="N1343" s="241"/>
      <c r="O1343" s="98"/>
      <c r="P1343" s="98"/>
      <c r="Q1343" s="130"/>
    </row>
    <row r="1344" spans="1:17" ht="11.25" x14ac:dyDescent="0.2">
      <c r="A1344" s="234"/>
      <c r="B1344" s="98"/>
      <c r="C1344" s="130"/>
      <c r="D1344" s="240"/>
      <c r="E1344" s="240"/>
      <c r="F1344" s="224"/>
      <c r="G1344" s="98"/>
      <c r="H1344" s="98"/>
      <c r="I1344" s="130"/>
      <c r="J1344" s="98"/>
      <c r="K1344" s="98"/>
      <c r="L1344" s="98"/>
      <c r="M1344" s="241"/>
      <c r="N1344" s="241"/>
      <c r="O1344" s="98"/>
      <c r="P1344" s="98"/>
      <c r="Q1344" s="130"/>
    </row>
    <row r="1345" spans="1:17" ht="11.25" x14ac:dyDescent="0.2">
      <c r="A1345" s="234"/>
      <c r="B1345" s="98"/>
      <c r="C1345" s="130"/>
      <c r="D1345" s="240"/>
      <c r="E1345" s="240"/>
      <c r="F1345" s="224"/>
      <c r="G1345" s="98"/>
      <c r="H1345" s="98"/>
      <c r="I1345" s="130"/>
      <c r="J1345" s="98"/>
      <c r="K1345" s="98"/>
      <c r="L1345" s="98"/>
      <c r="M1345" s="241"/>
      <c r="N1345" s="241"/>
      <c r="O1345" s="98"/>
      <c r="P1345" s="98"/>
      <c r="Q1345" s="130"/>
    </row>
    <row r="1346" spans="1:17" ht="11.25" x14ac:dyDescent="0.2">
      <c r="A1346" s="234"/>
      <c r="B1346" s="98"/>
      <c r="C1346" s="130"/>
      <c r="D1346" s="240"/>
      <c r="E1346" s="240"/>
      <c r="F1346" s="224"/>
      <c r="G1346" s="98"/>
      <c r="H1346" s="98"/>
      <c r="I1346" s="130"/>
      <c r="J1346" s="98"/>
      <c r="K1346" s="98"/>
      <c r="L1346" s="98"/>
      <c r="M1346" s="241"/>
      <c r="N1346" s="241"/>
      <c r="O1346" s="98"/>
      <c r="P1346" s="98"/>
      <c r="Q1346" s="130"/>
    </row>
    <row r="1347" spans="1:17" ht="11.25" x14ac:dyDescent="0.2">
      <c r="A1347" s="234"/>
      <c r="B1347" s="98"/>
      <c r="C1347" s="130"/>
      <c r="D1347" s="240"/>
      <c r="E1347" s="240"/>
      <c r="F1347" s="224"/>
      <c r="G1347" s="98"/>
      <c r="H1347" s="98"/>
      <c r="I1347" s="130"/>
      <c r="J1347" s="98"/>
      <c r="K1347" s="98"/>
      <c r="L1347" s="98"/>
      <c r="M1347" s="241"/>
      <c r="N1347" s="241"/>
      <c r="O1347" s="98"/>
      <c r="P1347" s="98"/>
      <c r="Q1347" s="130"/>
    </row>
    <row r="1348" spans="1:17" ht="11.25" x14ac:dyDescent="0.2">
      <c r="A1348" s="234"/>
      <c r="B1348" s="98"/>
      <c r="C1348" s="130"/>
      <c r="D1348" s="240"/>
      <c r="E1348" s="240"/>
      <c r="F1348" s="224"/>
      <c r="G1348" s="98"/>
      <c r="H1348" s="98"/>
      <c r="I1348" s="130"/>
      <c r="J1348" s="98"/>
      <c r="K1348" s="98"/>
      <c r="L1348" s="98"/>
      <c r="M1348" s="241"/>
      <c r="N1348" s="241"/>
      <c r="O1348" s="98"/>
      <c r="P1348" s="98"/>
      <c r="Q1348" s="130"/>
    </row>
    <row r="1349" spans="1:17" ht="11.25" x14ac:dyDescent="0.2">
      <c r="A1349" s="234"/>
      <c r="B1349" s="98"/>
      <c r="C1349" s="130"/>
      <c r="D1349" s="240"/>
      <c r="E1349" s="240"/>
      <c r="F1349" s="224"/>
      <c r="G1349" s="98"/>
      <c r="H1349" s="98"/>
      <c r="I1349" s="130"/>
      <c r="J1349" s="98"/>
      <c r="K1349" s="98"/>
      <c r="L1349" s="98"/>
      <c r="M1349" s="241"/>
      <c r="N1349" s="241"/>
      <c r="O1349" s="98"/>
      <c r="P1349" s="98"/>
      <c r="Q1349" s="130"/>
    </row>
    <row r="1350" spans="1:17" ht="11.25" x14ac:dyDescent="0.2">
      <c r="A1350" s="234"/>
      <c r="B1350" s="98"/>
      <c r="C1350" s="130"/>
      <c r="D1350" s="240"/>
      <c r="E1350" s="240"/>
      <c r="F1350" s="224"/>
      <c r="G1350" s="98"/>
      <c r="H1350" s="98"/>
      <c r="I1350" s="130"/>
      <c r="J1350" s="98"/>
      <c r="K1350" s="98"/>
      <c r="L1350" s="98"/>
      <c r="M1350" s="241"/>
      <c r="N1350" s="241"/>
      <c r="O1350" s="98"/>
      <c r="P1350" s="98"/>
      <c r="Q1350" s="130"/>
    </row>
    <row r="1351" spans="1:17" ht="11.25" x14ac:dyDescent="0.2">
      <c r="A1351" s="234"/>
      <c r="B1351" s="98"/>
      <c r="C1351" s="130"/>
      <c r="D1351" s="240"/>
      <c r="E1351" s="240"/>
      <c r="F1351" s="224"/>
      <c r="G1351" s="98"/>
      <c r="H1351" s="98"/>
      <c r="I1351" s="130"/>
      <c r="J1351" s="98"/>
      <c r="K1351" s="98"/>
      <c r="L1351" s="98"/>
      <c r="M1351" s="241"/>
      <c r="N1351" s="241"/>
      <c r="O1351" s="98"/>
      <c r="P1351" s="98"/>
      <c r="Q1351" s="130"/>
    </row>
    <row r="1352" spans="1:17" ht="11.25" x14ac:dyDescent="0.2">
      <c r="A1352" s="234"/>
      <c r="B1352" s="98"/>
      <c r="C1352" s="130"/>
      <c r="D1352" s="240"/>
      <c r="E1352" s="240"/>
      <c r="F1352" s="224"/>
      <c r="G1352" s="98"/>
      <c r="H1352" s="98"/>
      <c r="I1352" s="130"/>
      <c r="J1352" s="98"/>
      <c r="K1352" s="98"/>
      <c r="L1352" s="98"/>
      <c r="M1352" s="241"/>
      <c r="N1352" s="241"/>
      <c r="O1352" s="98"/>
      <c r="P1352" s="98"/>
      <c r="Q1352" s="130"/>
    </row>
    <row r="1353" spans="1:17" ht="11.25" x14ac:dyDescent="0.2">
      <c r="A1353" s="234"/>
      <c r="B1353" s="98"/>
      <c r="C1353" s="130"/>
      <c r="D1353" s="240"/>
      <c r="E1353" s="240"/>
      <c r="F1353" s="224"/>
      <c r="G1353" s="98"/>
      <c r="H1353" s="98"/>
      <c r="I1353" s="130"/>
      <c r="J1353" s="98"/>
      <c r="K1353" s="98"/>
      <c r="L1353" s="98"/>
      <c r="M1353" s="241"/>
      <c r="N1353" s="241"/>
      <c r="O1353" s="98"/>
      <c r="P1353" s="98"/>
      <c r="Q1353" s="130"/>
    </row>
    <row r="1354" spans="1:17" ht="11.25" x14ac:dyDescent="0.2">
      <c r="A1354" s="234"/>
      <c r="B1354" s="98"/>
      <c r="C1354" s="130"/>
      <c r="D1354" s="240"/>
      <c r="E1354" s="240"/>
      <c r="F1354" s="224"/>
      <c r="G1354" s="98"/>
      <c r="H1354" s="98"/>
      <c r="I1354" s="130"/>
      <c r="J1354" s="98"/>
      <c r="K1354" s="98"/>
      <c r="L1354" s="98"/>
      <c r="M1354" s="241"/>
      <c r="N1354" s="241"/>
      <c r="O1354" s="98"/>
      <c r="P1354" s="98"/>
      <c r="Q1354" s="130"/>
    </row>
    <row r="1355" spans="1:17" ht="11.25" x14ac:dyDescent="0.2">
      <c r="A1355" s="234"/>
      <c r="B1355" s="98"/>
      <c r="C1355" s="130"/>
      <c r="D1355" s="240"/>
      <c r="E1355" s="240"/>
      <c r="F1355" s="224"/>
      <c r="G1355" s="98"/>
      <c r="H1355" s="98"/>
      <c r="I1355" s="130"/>
      <c r="J1355" s="98"/>
      <c r="K1355" s="98"/>
      <c r="L1355" s="98"/>
      <c r="M1355" s="241"/>
      <c r="N1355" s="241"/>
      <c r="O1355" s="98"/>
      <c r="P1355" s="98"/>
      <c r="Q1355" s="130"/>
    </row>
    <row r="1356" spans="1:17" ht="11.25" x14ac:dyDescent="0.2">
      <c r="A1356" s="234"/>
      <c r="B1356" s="98"/>
      <c r="C1356" s="130"/>
      <c r="D1356" s="240"/>
      <c r="E1356" s="240"/>
      <c r="F1356" s="224"/>
      <c r="G1356" s="98"/>
      <c r="H1356" s="98"/>
      <c r="I1356" s="130"/>
      <c r="J1356" s="98"/>
      <c r="K1356" s="98"/>
      <c r="L1356" s="98"/>
      <c r="M1356" s="241"/>
      <c r="N1356" s="241"/>
      <c r="O1356" s="98"/>
      <c r="P1356" s="98"/>
      <c r="Q1356" s="130"/>
    </row>
    <row r="1357" spans="1:17" ht="11.25" x14ac:dyDescent="0.2">
      <c r="A1357" s="234"/>
      <c r="B1357" s="98"/>
      <c r="C1357" s="130"/>
      <c r="D1357" s="240"/>
      <c r="E1357" s="240"/>
      <c r="F1357" s="224"/>
      <c r="G1357" s="98"/>
      <c r="H1357" s="98"/>
      <c r="I1357" s="130"/>
      <c r="J1357" s="98"/>
      <c r="K1357" s="98"/>
      <c r="L1357" s="98"/>
      <c r="M1357" s="241"/>
      <c r="N1357" s="241"/>
      <c r="O1357" s="98"/>
      <c r="P1357" s="98"/>
      <c r="Q1357" s="130"/>
    </row>
    <row r="1358" spans="1:17" ht="11.25" x14ac:dyDescent="0.2">
      <c r="A1358" s="234"/>
      <c r="B1358" s="98"/>
      <c r="C1358" s="130"/>
      <c r="D1358" s="240"/>
      <c r="E1358" s="240"/>
      <c r="F1358" s="224"/>
      <c r="G1358" s="98"/>
      <c r="H1358" s="98"/>
      <c r="I1358" s="130"/>
      <c r="J1358" s="98"/>
      <c r="K1358" s="98"/>
      <c r="L1358" s="98"/>
      <c r="M1358" s="241"/>
      <c r="N1358" s="241"/>
      <c r="O1358" s="98"/>
      <c r="P1358" s="98"/>
      <c r="Q1358" s="130"/>
    </row>
    <row r="1359" spans="1:17" ht="11.25" x14ac:dyDescent="0.2">
      <c r="A1359" s="234"/>
      <c r="B1359" s="98"/>
      <c r="C1359" s="130"/>
      <c r="D1359" s="240"/>
      <c r="E1359" s="240"/>
      <c r="F1359" s="224"/>
      <c r="G1359" s="98"/>
      <c r="H1359" s="98"/>
      <c r="I1359" s="130"/>
      <c r="J1359" s="98"/>
      <c r="K1359" s="98"/>
      <c r="L1359" s="98"/>
      <c r="M1359" s="241"/>
      <c r="N1359" s="241"/>
      <c r="O1359" s="98"/>
      <c r="P1359" s="98"/>
      <c r="Q1359" s="130"/>
    </row>
    <row r="1360" spans="1:17" ht="11.25" x14ac:dyDescent="0.2">
      <c r="A1360" s="234"/>
      <c r="B1360" s="98"/>
      <c r="C1360" s="130"/>
      <c r="D1360" s="240"/>
      <c r="E1360" s="240"/>
      <c r="F1360" s="224"/>
      <c r="G1360" s="98"/>
      <c r="H1360" s="98"/>
      <c r="I1360" s="130"/>
      <c r="J1360" s="98"/>
      <c r="K1360" s="98"/>
      <c r="L1360" s="98"/>
      <c r="M1360" s="241"/>
      <c r="N1360" s="241"/>
      <c r="O1360" s="98"/>
      <c r="P1360" s="98"/>
      <c r="Q1360" s="130"/>
    </row>
    <row r="1361" spans="1:17" ht="11.25" x14ac:dyDescent="0.2">
      <c r="A1361" s="234"/>
      <c r="B1361" s="98"/>
      <c r="C1361" s="130"/>
      <c r="D1361" s="240"/>
      <c r="E1361" s="240"/>
      <c r="F1361" s="224"/>
      <c r="G1361" s="98"/>
      <c r="H1361" s="98"/>
      <c r="I1361" s="130"/>
      <c r="J1361" s="98"/>
      <c r="K1361" s="98"/>
      <c r="L1361" s="98"/>
      <c r="M1361" s="241"/>
      <c r="N1361" s="241"/>
      <c r="O1361" s="98"/>
      <c r="P1361" s="98"/>
      <c r="Q1361" s="130"/>
    </row>
    <row r="1362" spans="1:17" ht="11.25" x14ac:dyDescent="0.2">
      <c r="A1362" s="234"/>
      <c r="B1362" s="98"/>
      <c r="C1362" s="130"/>
      <c r="D1362" s="240"/>
      <c r="E1362" s="240"/>
      <c r="F1362" s="224"/>
      <c r="G1362" s="98"/>
      <c r="H1362" s="98"/>
      <c r="I1362" s="130"/>
      <c r="J1362" s="98"/>
      <c r="K1362" s="98"/>
      <c r="L1362" s="98"/>
      <c r="M1362" s="241"/>
      <c r="N1362" s="241"/>
      <c r="O1362" s="98"/>
      <c r="P1362" s="98"/>
      <c r="Q1362" s="130"/>
    </row>
    <row r="1363" spans="1:17" ht="11.25" x14ac:dyDescent="0.2">
      <c r="A1363" s="234"/>
      <c r="B1363" s="98"/>
      <c r="C1363" s="130"/>
      <c r="D1363" s="240"/>
      <c r="E1363" s="240"/>
      <c r="F1363" s="224"/>
      <c r="G1363" s="98"/>
      <c r="H1363" s="98"/>
      <c r="I1363" s="130"/>
      <c r="J1363" s="98"/>
      <c r="K1363" s="98"/>
      <c r="L1363" s="98"/>
      <c r="M1363" s="241"/>
      <c r="N1363" s="241"/>
      <c r="O1363" s="98"/>
      <c r="P1363" s="98"/>
      <c r="Q1363" s="130"/>
    </row>
    <row r="1364" spans="1:17" ht="11.25" x14ac:dyDescent="0.2">
      <c r="A1364" s="234"/>
      <c r="B1364" s="98"/>
      <c r="C1364" s="130"/>
      <c r="D1364" s="240"/>
      <c r="E1364" s="240"/>
      <c r="F1364" s="224"/>
      <c r="G1364" s="98"/>
      <c r="H1364" s="98"/>
      <c r="I1364" s="130"/>
      <c r="J1364" s="98"/>
      <c r="K1364" s="98"/>
      <c r="L1364" s="98"/>
      <c r="M1364" s="241"/>
      <c r="N1364" s="241"/>
      <c r="O1364" s="98"/>
      <c r="P1364" s="98"/>
      <c r="Q1364" s="130"/>
    </row>
    <row r="1365" spans="1:17" ht="11.25" x14ac:dyDescent="0.2">
      <c r="A1365" s="234"/>
      <c r="B1365" s="98"/>
      <c r="C1365" s="130"/>
      <c r="D1365" s="240"/>
      <c r="E1365" s="240"/>
      <c r="F1365" s="224"/>
      <c r="G1365" s="98"/>
      <c r="H1365" s="98"/>
      <c r="I1365" s="130"/>
      <c r="J1365" s="98"/>
      <c r="K1365" s="98"/>
      <c r="L1365" s="98"/>
      <c r="M1365" s="241"/>
      <c r="N1365" s="241"/>
      <c r="O1365" s="98"/>
      <c r="P1365" s="98"/>
      <c r="Q1365" s="130"/>
    </row>
    <row r="1366" spans="1:17" ht="11.25" x14ac:dyDescent="0.2">
      <c r="A1366" s="234"/>
      <c r="B1366" s="98"/>
      <c r="C1366" s="130"/>
      <c r="D1366" s="240"/>
      <c r="E1366" s="240"/>
      <c r="F1366" s="224"/>
      <c r="G1366" s="98"/>
      <c r="H1366" s="98"/>
      <c r="I1366" s="130"/>
      <c r="J1366" s="98"/>
      <c r="K1366" s="98"/>
      <c r="L1366" s="98"/>
      <c r="M1366" s="241"/>
      <c r="N1366" s="241"/>
      <c r="O1366" s="98"/>
      <c r="P1366" s="98"/>
      <c r="Q1366" s="130"/>
    </row>
    <row r="1367" spans="1:17" ht="11.25" x14ac:dyDescent="0.2">
      <c r="A1367" s="234"/>
      <c r="B1367" s="98"/>
      <c r="C1367" s="130"/>
      <c r="D1367" s="240"/>
      <c r="E1367" s="240"/>
      <c r="F1367" s="224"/>
      <c r="G1367" s="98"/>
      <c r="H1367" s="98"/>
      <c r="I1367" s="130"/>
      <c r="J1367" s="98"/>
      <c r="K1367" s="98"/>
      <c r="L1367" s="98"/>
      <c r="M1367" s="241"/>
      <c r="N1367" s="241"/>
      <c r="O1367" s="98"/>
      <c r="P1367" s="98"/>
      <c r="Q1367" s="130"/>
    </row>
    <row r="1368" spans="1:17" ht="11.25" x14ac:dyDescent="0.2">
      <c r="A1368" s="234"/>
      <c r="B1368" s="98"/>
      <c r="C1368" s="130"/>
      <c r="D1368" s="240"/>
      <c r="E1368" s="240"/>
      <c r="F1368" s="224"/>
      <c r="G1368" s="98"/>
      <c r="H1368" s="98"/>
      <c r="I1368" s="130"/>
      <c r="J1368" s="98"/>
      <c r="K1368" s="98"/>
      <c r="L1368" s="98"/>
      <c r="M1368" s="241"/>
      <c r="N1368" s="241"/>
      <c r="O1368" s="98"/>
      <c r="P1368" s="98"/>
      <c r="Q1368" s="130"/>
    </row>
    <row r="1369" spans="1:17" ht="11.25" x14ac:dyDescent="0.2">
      <c r="A1369" s="234"/>
      <c r="B1369" s="98"/>
      <c r="C1369" s="130"/>
      <c r="D1369" s="240"/>
      <c r="E1369" s="240"/>
      <c r="F1369" s="224"/>
      <c r="G1369" s="98"/>
      <c r="H1369" s="98"/>
      <c r="I1369" s="130"/>
      <c r="J1369" s="98"/>
      <c r="K1369" s="98"/>
      <c r="L1369" s="98"/>
      <c r="M1369" s="241"/>
      <c r="N1369" s="241"/>
      <c r="O1369" s="98"/>
      <c r="P1369" s="98"/>
      <c r="Q1369" s="130"/>
    </row>
    <row r="1370" spans="1:17" ht="11.25" x14ac:dyDescent="0.2">
      <c r="A1370" s="234"/>
      <c r="B1370" s="98"/>
      <c r="C1370" s="130"/>
      <c r="D1370" s="240"/>
      <c r="E1370" s="240"/>
      <c r="F1370" s="224"/>
      <c r="G1370" s="98"/>
      <c r="H1370" s="98"/>
      <c r="I1370" s="130"/>
      <c r="J1370" s="98"/>
      <c r="K1370" s="98"/>
      <c r="L1370" s="98"/>
      <c r="M1370" s="241"/>
      <c r="N1370" s="241"/>
      <c r="O1370" s="98"/>
      <c r="P1370" s="98"/>
      <c r="Q1370" s="130"/>
    </row>
    <row r="1371" spans="1:17" ht="11.25" x14ac:dyDescent="0.2">
      <c r="A1371" s="234"/>
      <c r="B1371" s="98"/>
      <c r="C1371" s="130"/>
      <c r="D1371" s="240"/>
      <c r="E1371" s="240"/>
      <c r="F1371" s="224"/>
      <c r="G1371" s="98"/>
      <c r="H1371" s="98"/>
      <c r="I1371" s="130"/>
      <c r="J1371" s="98"/>
      <c r="K1371" s="98"/>
      <c r="L1371" s="98"/>
      <c r="M1371" s="241"/>
      <c r="N1371" s="241"/>
      <c r="O1371" s="98"/>
      <c r="P1371" s="98"/>
      <c r="Q1371" s="130"/>
    </row>
    <row r="1372" spans="1:17" ht="11.25" x14ac:dyDescent="0.2">
      <c r="A1372" s="234"/>
      <c r="B1372" s="98"/>
      <c r="C1372" s="130"/>
      <c r="D1372" s="240"/>
      <c r="E1372" s="240"/>
      <c r="F1372" s="224"/>
      <c r="G1372" s="98"/>
      <c r="H1372" s="98"/>
      <c r="I1372" s="130"/>
      <c r="J1372" s="98"/>
      <c r="K1372" s="98"/>
      <c r="L1372" s="98"/>
      <c r="M1372" s="241"/>
      <c r="N1372" s="241"/>
      <c r="O1372" s="98"/>
      <c r="P1372" s="98"/>
      <c r="Q1372" s="130"/>
    </row>
    <row r="1373" spans="1:17" ht="11.25" x14ac:dyDescent="0.2">
      <c r="A1373" s="234"/>
      <c r="B1373" s="98"/>
      <c r="C1373" s="130"/>
      <c r="D1373" s="240"/>
      <c r="E1373" s="240"/>
      <c r="F1373" s="224"/>
      <c r="G1373" s="98"/>
      <c r="H1373" s="98"/>
      <c r="I1373" s="130"/>
      <c r="J1373" s="98"/>
      <c r="K1373" s="98"/>
      <c r="L1373" s="98"/>
      <c r="M1373" s="241"/>
      <c r="N1373" s="241"/>
      <c r="O1373" s="98"/>
      <c r="P1373" s="98"/>
      <c r="Q1373" s="130"/>
    </row>
    <row r="1374" spans="1:17" ht="11.25" x14ac:dyDescent="0.2">
      <c r="A1374" s="234"/>
      <c r="B1374" s="98"/>
      <c r="C1374" s="130"/>
      <c r="D1374" s="240"/>
      <c r="E1374" s="240"/>
      <c r="F1374" s="224"/>
      <c r="G1374" s="98"/>
      <c r="H1374" s="98"/>
      <c r="I1374" s="130"/>
      <c r="J1374" s="98"/>
      <c r="K1374" s="98"/>
      <c r="L1374" s="98"/>
      <c r="M1374" s="241"/>
      <c r="N1374" s="241"/>
      <c r="O1374" s="98"/>
      <c r="P1374" s="98"/>
      <c r="Q1374" s="130"/>
    </row>
    <row r="1375" spans="1:17" ht="11.25" x14ac:dyDescent="0.2">
      <c r="A1375" s="234"/>
      <c r="B1375" s="98"/>
      <c r="C1375" s="130"/>
      <c r="D1375" s="240"/>
      <c r="E1375" s="240"/>
      <c r="F1375" s="224"/>
      <c r="G1375" s="98"/>
      <c r="H1375" s="98"/>
      <c r="I1375" s="130"/>
      <c r="J1375" s="98"/>
      <c r="K1375" s="98"/>
      <c r="L1375" s="98"/>
      <c r="M1375" s="241"/>
      <c r="N1375" s="241"/>
      <c r="O1375" s="98"/>
      <c r="P1375" s="98"/>
      <c r="Q1375" s="130"/>
    </row>
    <row r="1376" spans="1:17" ht="11.25" x14ac:dyDescent="0.2">
      <c r="A1376" s="234"/>
      <c r="B1376" s="98"/>
      <c r="C1376" s="130"/>
      <c r="D1376" s="240"/>
      <c r="E1376" s="240"/>
      <c r="F1376" s="224"/>
      <c r="G1376" s="98"/>
      <c r="H1376" s="98"/>
      <c r="I1376" s="130"/>
      <c r="J1376" s="98"/>
      <c r="K1376" s="98"/>
      <c r="L1376" s="98"/>
      <c r="M1376" s="241"/>
      <c r="N1376" s="241"/>
      <c r="O1376" s="98"/>
      <c r="P1376" s="98"/>
      <c r="Q1376" s="130"/>
    </row>
    <row r="1377" spans="1:17" ht="11.25" x14ac:dyDescent="0.2">
      <c r="A1377" s="234"/>
      <c r="B1377" s="98"/>
      <c r="C1377" s="130"/>
      <c r="D1377" s="240"/>
      <c r="E1377" s="240"/>
      <c r="F1377" s="224"/>
      <c r="G1377" s="98"/>
      <c r="H1377" s="98"/>
      <c r="I1377" s="130"/>
      <c r="J1377" s="98"/>
      <c r="K1377" s="98"/>
      <c r="L1377" s="98"/>
      <c r="M1377" s="241"/>
      <c r="N1377" s="241"/>
      <c r="O1377" s="98"/>
      <c r="P1377" s="98"/>
      <c r="Q1377" s="130"/>
    </row>
    <row r="1378" spans="1:17" ht="11.25" x14ac:dyDescent="0.2">
      <c r="A1378" s="234"/>
      <c r="B1378" s="98"/>
      <c r="C1378" s="130"/>
      <c r="D1378" s="240"/>
      <c r="E1378" s="240"/>
      <c r="F1378" s="224"/>
      <c r="G1378" s="98"/>
      <c r="H1378" s="98"/>
      <c r="I1378" s="130"/>
      <c r="J1378" s="98"/>
      <c r="K1378" s="98"/>
      <c r="L1378" s="98"/>
      <c r="M1378" s="241"/>
      <c r="N1378" s="241"/>
      <c r="O1378" s="98"/>
      <c r="P1378" s="98"/>
      <c r="Q1378" s="130"/>
    </row>
    <row r="1379" spans="1:17" ht="11.25" x14ac:dyDescent="0.2">
      <c r="A1379" s="234"/>
      <c r="B1379" s="98"/>
      <c r="C1379" s="130"/>
      <c r="D1379" s="240"/>
      <c r="E1379" s="240"/>
      <c r="F1379" s="224"/>
      <c r="G1379" s="98"/>
      <c r="H1379" s="98"/>
      <c r="I1379" s="130"/>
      <c r="J1379" s="98"/>
      <c r="K1379" s="98"/>
      <c r="L1379" s="98"/>
      <c r="M1379" s="241"/>
      <c r="N1379" s="241"/>
      <c r="O1379" s="98"/>
      <c r="P1379" s="98"/>
      <c r="Q1379" s="130"/>
    </row>
    <row r="1380" spans="1:17" ht="11.25" x14ac:dyDescent="0.2">
      <c r="A1380" s="234"/>
      <c r="B1380" s="98"/>
      <c r="C1380" s="130"/>
      <c r="D1380" s="240"/>
      <c r="E1380" s="240"/>
      <c r="F1380" s="224"/>
      <c r="G1380" s="98"/>
      <c r="H1380" s="98"/>
      <c r="I1380" s="130"/>
      <c r="J1380" s="98"/>
      <c r="K1380" s="98"/>
      <c r="L1380" s="98"/>
      <c r="M1380" s="241"/>
      <c r="N1380" s="241"/>
      <c r="O1380" s="98"/>
      <c r="P1380" s="98"/>
      <c r="Q1380" s="130"/>
    </row>
    <row r="1381" spans="1:17" ht="11.25" x14ac:dyDescent="0.2">
      <c r="A1381" s="234"/>
      <c r="B1381" s="98"/>
      <c r="C1381" s="130"/>
      <c r="D1381" s="240"/>
      <c r="E1381" s="240"/>
      <c r="F1381" s="224"/>
      <c r="G1381" s="98"/>
      <c r="H1381" s="98"/>
      <c r="I1381" s="130"/>
      <c r="J1381" s="98"/>
      <c r="K1381" s="98"/>
      <c r="L1381" s="98"/>
      <c r="M1381" s="241"/>
      <c r="N1381" s="241"/>
      <c r="O1381" s="98"/>
      <c r="P1381" s="98"/>
      <c r="Q1381" s="130"/>
    </row>
    <row r="1382" spans="1:17" ht="11.25" x14ac:dyDescent="0.2">
      <c r="A1382" s="234"/>
      <c r="B1382" s="98"/>
      <c r="C1382" s="130"/>
      <c r="D1382" s="240"/>
      <c r="E1382" s="240"/>
      <c r="F1382" s="224"/>
      <c r="G1382" s="98"/>
      <c r="H1382" s="98"/>
      <c r="I1382" s="130"/>
      <c r="J1382" s="98"/>
      <c r="K1382" s="98"/>
      <c r="L1382" s="98"/>
      <c r="M1382" s="241"/>
      <c r="N1382" s="241"/>
      <c r="O1382" s="98"/>
      <c r="P1382" s="98"/>
      <c r="Q1382" s="130"/>
    </row>
    <row r="1383" spans="1:17" ht="11.25" x14ac:dyDescent="0.2">
      <c r="A1383" s="234"/>
      <c r="B1383" s="98"/>
      <c r="C1383" s="130"/>
      <c r="D1383" s="240"/>
      <c r="E1383" s="240"/>
      <c r="F1383" s="224"/>
      <c r="G1383" s="98"/>
      <c r="H1383" s="98"/>
      <c r="I1383" s="130"/>
      <c r="J1383" s="98"/>
      <c r="K1383" s="98"/>
      <c r="L1383" s="98"/>
      <c r="M1383" s="241"/>
      <c r="N1383" s="241"/>
      <c r="O1383" s="98"/>
      <c r="P1383" s="98"/>
      <c r="Q1383" s="130"/>
    </row>
    <row r="1384" spans="1:17" ht="11.25" x14ac:dyDescent="0.2">
      <c r="A1384" s="234"/>
      <c r="B1384" s="98"/>
      <c r="C1384" s="130"/>
      <c r="D1384" s="240"/>
      <c r="E1384" s="240"/>
      <c r="F1384" s="224"/>
      <c r="G1384" s="98"/>
      <c r="H1384" s="98"/>
      <c r="I1384" s="130"/>
      <c r="J1384" s="98"/>
      <c r="K1384" s="98"/>
      <c r="L1384" s="98"/>
      <c r="M1384" s="241"/>
      <c r="N1384" s="241"/>
      <c r="O1384" s="98"/>
      <c r="P1384" s="98"/>
      <c r="Q1384" s="130"/>
    </row>
    <row r="1385" spans="1:17" ht="11.25" x14ac:dyDescent="0.2">
      <c r="A1385" s="234"/>
      <c r="B1385" s="98"/>
      <c r="C1385" s="130"/>
      <c r="D1385" s="240"/>
      <c r="E1385" s="240"/>
      <c r="F1385" s="224"/>
      <c r="G1385" s="98"/>
      <c r="H1385" s="98"/>
      <c r="I1385" s="130"/>
      <c r="J1385" s="98"/>
      <c r="K1385" s="98"/>
      <c r="L1385" s="98"/>
      <c r="M1385" s="241"/>
      <c r="N1385" s="241"/>
      <c r="O1385" s="98"/>
      <c r="P1385" s="98"/>
      <c r="Q1385" s="130"/>
    </row>
    <row r="1386" spans="1:17" ht="11.25" x14ac:dyDescent="0.2">
      <c r="A1386" s="234"/>
      <c r="B1386" s="98"/>
      <c r="C1386" s="130"/>
      <c r="D1386" s="240"/>
      <c r="E1386" s="240"/>
      <c r="F1386" s="224"/>
      <c r="G1386" s="98"/>
      <c r="H1386" s="98"/>
      <c r="I1386" s="130"/>
      <c r="J1386" s="98"/>
      <c r="K1386" s="98"/>
      <c r="L1386" s="98"/>
      <c r="M1386" s="241"/>
      <c r="N1386" s="241"/>
      <c r="O1386" s="98"/>
      <c r="P1386" s="98"/>
      <c r="Q1386" s="130"/>
    </row>
    <row r="1387" spans="1:17" ht="11.25" x14ac:dyDescent="0.2">
      <c r="A1387" s="234"/>
      <c r="B1387" s="98"/>
      <c r="C1387" s="130"/>
      <c r="D1387" s="240"/>
      <c r="E1387" s="240"/>
      <c r="F1387" s="224"/>
      <c r="G1387" s="98"/>
      <c r="H1387" s="98"/>
      <c r="I1387" s="130"/>
      <c r="J1387" s="98"/>
      <c r="K1387" s="98"/>
      <c r="L1387" s="98"/>
      <c r="M1387" s="241"/>
      <c r="N1387" s="241"/>
      <c r="O1387" s="98"/>
      <c r="P1387" s="98"/>
      <c r="Q1387" s="130"/>
    </row>
    <row r="1388" spans="1:17" ht="11.25" x14ac:dyDescent="0.2">
      <c r="A1388" s="234"/>
      <c r="B1388" s="98"/>
      <c r="C1388" s="130"/>
      <c r="D1388" s="240"/>
      <c r="E1388" s="240"/>
      <c r="F1388" s="224"/>
      <c r="G1388" s="98"/>
      <c r="H1388" s="98"/>
      <c r="I1388" s="130"/>
      <c r="J1388" s="98"/>
      <c r="K1388" s="98"/>
      <c r="L1388" s="98"/>
      <c r="M1388" s="241"/>
      <c r="N1388" s="241"/>
      <c r="O1388" s="98"/>
      <c r="P1388" s="98"/>
      <c r="Q1388" s="130"/>
    </row>
    <row r="1389" spans="1:17" ht="11.25" x14ac:dyDescent="0.2">
      <c r="A1389" s="234"/>
      <c r="B1389" s="98"/>
      <c r="C1389" s="130"/>
      <c r="D1389" s="240"/>
      <c r="E1389" s="240"/>
      <c r="F1389" s="224"/>
      <c r="G1389" s="98"/>
      <c r="H1389" s="98"/>
      <c r="I1389" s="130"/>
      <c r="J1389" s="98"/>
      <c r="K1389" s="98"/>
      <c r="L1389" s="98"/>
      <c r="M1389" s="241"/>
      <c r="N1389" s="241"/>
      <c r="O1389" s="98"/>
      <c r="P1389" s="98"/>
      <c r="Q1389" s="130"/>
    </row>
    <row r="1390" spans="1:17" ht="11.25" x14ac:dyDescent="0.2">
      <c r="A1390" s="234"/>
      <c r="B1390" s="98"/>
      <c r="C1390" s="130"/>
      <c r="D1390" s="240"/>
      <c r="E1390" s="240"/>
      <c r="F1390" s="224"/>
      <c r="G1390" s="98"/>
      <c r="H1390" s="98"/>
      <c r="I1390" s="130"/>
      <c r="J1390" s="98"/>
      <c r="K1390" s="98"/>
      <c r="L1390" s="98"/>
      <c r="M1390" s="241"/>
      <c r="N1390" s="241"/>
      <c r="O1390" s="98"/>
      <c r="P1390" s="98"/>
      <c r="Q1390" s="130"/>
    </row>
    <row r="1391" spans="1:17" ht="11.25" x14ac:dyDescent="0.2">
      <c r="A1391" s="234"/>
      <c r="B1391" s="98"/>
      <c r="C1391" s="130"/>
      <c r="D1391" s="240"/>
      <c r="E1391" s="240"/>
      <c r="F1391" s="224"/>
      <c r="G1391" s="98"/>
      <c r="H1391" s="98"/>
      <c r="I1391" s="130"/>
      <c r="J1391" s="98"/>
      <c r="K1391" s="98"/>
      <c r="L1391" s="98"/>
      <c r="M1391" s="241"/>
      <c r="N1391" s="241"/>
      <c r="O1391" s="98"/>
      <c r="P1391" s="98"/>
      <c r="Q1391" s="130"/>
    </row>
    <row r="1392" spans="1:17" ht="11.25" x14ac:dyDescent="0.2">
      <c r="A1392" s="234"/>
      <c r="B1392" s="98"/>
      <c r="C1392" s="130"/>
      <c r="D1392" s="240"/>
      <c r="E1392" s="240"/>
      <c r="F1392" s="224"/>
      <c r="G1392" s="98"/>
      <c r="H1392" s="98"/>
      <c r="I1392" s="130"/>
      <c r="J1392" s="98"/>
      <c r="K1392" s="98"/>
      <c r="L1392" s="98"/>
      <c r="M1392" s="241"/>
      <c r="N1392" s="241"/>
      <c r="O1392" s="98"/>
      <c r="P1392" s="98"/>
      <c r="Q1392" s="130"/>
    </row>
    <row r="1393" spans="1:17" ht="11.25" x14ac:dyDescent="0.2">
      <c r="A1393" s="234"/>
      <c r="B1393" s="98"/>
      <c r="C1393" s="130"/>
      <c r="D1393" s="240"/>
      <c r="E1393" s="240"/>
      <c r="F1393" s="224"/>
      <c r="G1393" s="98"/>
      <c r="H1393" s="98"/>
      <c r="I1393" s="130"/>
      <c r="J1393" s="98"/>
      <c r="K1393" s="98"/>
      <c r="L1393" s="98"/>
      <c r="M1393" s="241"/>
      <c r="N1393" s="241"/>
      <c r="O1393" s="98"/>
      <c r="P1393" s="98"/>
      <c r="Q1393" s="130"/>
    </row>
    <row r="1394" spans="1:17" ht="11.25" x14ac:dyDescent="0.2">
      <c r="A1394" s="234"/>
      <c r="B1394" s="98"/>
      <c r="C1394" s="130"/>
      <c r="D1394" s="240"/>
      <c r="E1394" s="240"/>
      <c r="F1394" s="224"/>
      <c r="G1394" s="98"/>
      <c r="H1394" s="98"/>
      <c r="I1394" s="130"/>
      <c r="J1394" s="98"/>
      <c r="K1394" s="98"/>
      <c r="L1394" s="98"/>
      <c r="M1394" s="241"/>
      <c r="N1394" s="241"/>
      <c r="O1394" s="98"/>
      <c r="P1394" s="98"/>
      <c r="Q1394" s="130"/>
    </row>
    <row r="1395" spans="1:17" ht="11.25" x14ac:dyDescent="0.2">
      <c r="A1395" s="234"/>
      <c r="B1395" s="98"/>
      <c r="C1395" s="130"/>
      <c r="D1395" s="240"/>
      <c r="E1395" s="240"/>
      <c r="F1395" s="224"/>
      <c r="G1395" s="98"/>
      <c r="H1395" s="98"/>
      <c r="I1395" s="130"/>
      <c r="J1395" s="98"/>
      <c r="K1395" s="98"/>
      <c r="L1395" s="98"/>
      <c r="M1395" s="241"/>
      <c r="N1395" s="241"/>
      <c r="O1395" s="98"/>
      <c r="P1395" s="98"/>
      <c r="Q1395" s="130"/>
    </row>
    <row r="1396" spans="1:17" ht="11.25" x14ac:dyDescent="0.2">
      <c r="A1396" s="234"/>
      <c r="B1396" s="98"/>
      <c r="C1396" s="130"/>
      <c r="D1396" s="240"/>
      <c r="E1396" s="240"/>
      <c r="F1396" s="224"/>
      <c r="G1396" s="98"/>
      <c r="H1396" s="98"/>
      <c r="I1396" s="130"/>
      <c r="J1396" s="98"/>
      <c r="K1396" s="98"/>
      <c r="L1396" s="98"/>
      <c r="M1396" s="241"/>
      <c r="N1396" s="241"/>
      <c r="O1396" s="98"/>
      <c r="P1396" s="98"/>
      <c r="Q1396" s="130"/>
    </row>
    <row r="1397" spans="1:17" ht="11.25" x14ac:dyDescent="0.2">
      <c r="A1397" s="234"/>
      <c r="B1397" s="98"/>
      <c r="C1397" s="130"/>
      <c r="D1397" s="240"/>
      <c r="E1397" s="240"/>
      <c r="F1397" s="224"/>
      <c r="G1397" s="98"/>
      <c r="H1397" s="98"/>
      <c r="I1397" s="130"/>
      <c r="J1397" s="98"/>
      <c r="K1397" s="98"/>
      <c r="L1397" s="98"/>
      <c r="M1397" s="241"/>
      <c r="N1397" s="241"/>
      <c r="O1397" s="98"/>
      <c r="P1397" s="98"/>
      <c r="Q1397" s="130"/>
    </row>
    <row r="1398" spans="1:17" ht="11.25" x14ac:dyDescent="0.2">
      <c r="A1398" s="234"/>
      <c r="B1398" s="98"/>
      <c r="C1398" s="130"/>
      <c r="D1398" s="240"/>
      <c r="E1398" s="240"/>
      <c r="F1398" s="224"/>
      <c r="G1398" s="98"/>
      <c r="H1398" s="98"/>
      <c r="I1398" s="130"/>
      <c r="J1398" s="98"/>
      <c r="K1398" s="98"/>
      <c r="L1398" s="98"/>
      <c r="M1398" s="241"/>
      <c r="N1398" s="241"/>
      <c r="O1398" s="98"/>
      <c r="P1398" s="98"/>
      <c r="Q1398" s="130"/>
    </row>
    <row r="1399" spans="1:17" ht="11.25" x14ac:dyDescent="0.2">
      <c r="A1399" s="234"/>
      <c r="B1399" s="98"/>
      <c r="C1399" s="130"/>
      <c r="D1399" s="240"/>
      <c r="E1399" s="240"/>
      <c r="F1399" s="224"/>
      <c r="G1399" s="98"/>
      <c r="H1399" s="98"/>
      <c r="I1399" s="130"/>
      <c r="J1399" s="98"/>
      <c r="K1399" s="98"/>
      <c r="L1399" s="98"/>
      <c r="M1399" s="241"/>
      <c r="N1399" s="241"/>
      <c r="O1399" s="98"/>
      <c r="P1399" s="98"/>
      <c r="Q1399" s="130"/>
    </row>
    <row r="1400" spans="1:17" ht="11.25" x14ac:dyDescent="0.2">
      <c r="A1400" s="234"/>
      <c r="B1400" s="98"/>
      <c r="C1400" s="130"/>
      <c r="D1400" s="240"/>
      <c r="E1400" s="240"/>
      <c r="F1400" s="224"/>
      <c r="G1400" s="98"/>
      <c r="H1400" s="98"/>
      <c r="I1400" s="130"/>
      <c r="J1400" s="98"/>
      <c r="K1400" s="98"/>
      <c r="L1400" s="98"/>
      <c r="M1400" s="241"/>
      <c r="N1400" s="241"/>
      <c r="O1400" s="98"/>
      <c r="P1400" s="98"/>
      <c r="Q1400" s="130"/>
    </row>
    <row r="1401" spans="1:17" ht="11.25" x14ac:dyDescent="0.2">
      <c r="A1401" s="234"/>
      <c r="B1401" s="98"/>
      <c r="C1401" s="130"/>
      <c r="D1401" s="240"/>
      <c r="E1401" s="240"/>
      <c r="F1401" s="224"/>
      <c r="G1401" s="98"/>
      <c r="H1401" s="98"/>
      <c r="I1401" s="130"/>
      <c r="J1401" s="98"/>
      <c r="K1401" s="98"/>
      <c r="L1401" s="98"/>
      <c r="M1401" s="241"/>
      <c r="N1401" s="241"/>
      <c r="O1401" s="98"/>
      <c r="P1401" s="98"/>
      <c r="Q1401" s="130"/>
    </row>
    <row r="1402" spans="1:17" ht="11.25" x14ac:dyDescent="0.2">
      <c r="A1402" s="234"/>
      <c r="B1402" s="98"/>
      <c r="C1402" s="130"/>
      <c r="D1402" s="240"/>
      <c r="E1402" s="240"/>
      <c r="F1402" s="224"/>
      <c r="G1402" s="98"/>
      <c r="H1402" s="98"/>
      <c r="I1402" s="130"/>
      <c r="J1402" s="98"/>
      <c r="K1402" s="98"/>
      <c r="L1402" s="98"/>
      <c r="M1402" s="241"/>
      <c r="N1402" s="241"/>
      <c r="O1402" s="98"/>
      <c r="P1402" s="98"/>
      <c r="Q1402" s="130"/>
    </row>
    <row r="1403" spans="1:17" ht="11.25" x14ac:dyDescent="0.2">
      <c r="A1403" s="234"/>
      <c r="B1403" s="98"/>
      <c r="C1403" s="130"/>
      <c r="D1403" s="240"/>
      <c r="E1403" s="240"/>
      <c r="F1403" s="224"/>
      <c r="G1403" s="98"/>
      <c r="H1403" s="98"/>
      <c r="I1403" s="130"/>
      <c r="J1403" s="98"/>
      <c r="K1403" s="98"/>
      <c r="L1403" s="98"/>
      <c r="M1403" s="241"/>
      <c r="N1403" s="241"/>
      <c r="O1403" s="98"/>
      <c r="P1403" s="98"/>
      <c r="Q1403" s="130"/>
    </row>
    <row r="1404" spans="1:17" ht="11.25" x14ac:dyDescent="0.2">
      <c r="A1404" s="234"/>
      <c r="B1404" s="98"/>
      <c r="C1404" s="130"/>
      <c r="D1404" s="240"/>
      <c r="E1404" s="240"/>
      <c r="F1404" s="224"/>
      <c r="G1404" s="98"/>
      <c r="H1404" s="98"/>
      <c r="I1404" s="130"/>
      <c r="J1404" s="98"/>
      <c r="K1404" s="98"/>
      <c r="L1404" s="98"/>
      <c r="M1404" s="241"/>
      <c r="N1404" s="241"/>
      <c r="O1404" s="98"/>
      <c r="P1404" s="98"/>
      <c r="Q1404" s="130"/>
    </row>
    <row r="1405" spans="1:17" ht="11.25" x14ac:dyDescent="0.2">
      <c r="A1405" s="234"/>
      <c r="B1405" s="98"/>
      <c r="C1405" s="130"/>
      <c r="D1405" s="240"/>
      <c r="E1405" s="240"/>
      <c r="F1405" s="224"/>
      <c r="G1405" s="98"/>
      <c r="H1405" s="98"/>
      <c r="I1405" s="130"/>
      <c r="J1405" s="98"/>
      <c r="K1405" s="98"/>
      <c r="L1405" s="98"/>
      <c r="M1405" s="241"/>
      <c r="N1405" s="241"/>
      <c r="O1405" s="98"/>
      <c r="P1405" s="98"/>
      <c r="Q1405" s="130"/>
    </row>
    <row r="1406" spans="1:17" ht="11.25" x14ac:dyDescent="0.2">
      <c r="A1406" s="234"/>
      <c r="B1406" s="98"/>
      <c r="C1406" s="130"/>
      <c r="D1406" s="240"/>
      <c r="E1406" s="240"/>
      <c r="F1406" s="224"/>
      <c r="G1406" s="98"/>
      <c r="H1406" s="98"/>
      <c r="I1406" s="130"/>
      <c r="J1406" s="98"/>
      <c r="K1406" s="98"/>
      <c r="L1406" s="98"/>
      <c r="M1406" s="241"/>
      <c r="N1406" s="241"/>
      <c r="O1406" s="98"/>
      <c r="P1406" s="98"/>
      <c r="Q1406" s="130"/>
    </row>
    <row r="1407" spans="1:17" ht="11.25" x14ac:dyDescent="0.2">
      <c r="A1407" s="234"/>
      <c r="B1407" s="98"/>
      <c r="C1407" s="130"/>
      <c r="D1407" s="240"/>
      <c r="E1407" s="240"/>
      <c r="F1407" s="224"/>
      <c r="G1407" s="98"/>
      <c r="H1407" s="98"/>
      <c r="I1407" s="130"/>
      <c r="J1407" s="98"/>
      <c r="K1407" s="98"/>
      <c r="L1407" s="98"/>
      <c r="M1407" s="241"/>
      <c r="N1407" s="241"/>
      <c r="O1407" s="98"/>
      <c r="P1407" s="98"/>
      <c r="Q1407" s="130"/>
    </row>
    <row r="1408" spans="1:17" ht="11.25" x14ac:dyDescent="0.2">
      <c r="A1408" s="234"/>
      <c r="B1408" s="98"/>
      <c r="C1408" s="130"/>
      <c r="D1408" s="240"/>
      <c r="E1408" s="240"/>
      <c r="F1408" s="224"/>
      <c r="G1408" s="98"/>
      <c r="H1408" s="98"/>
      <c r="I1408" s="130"/>
      <c r="J1408" s="98"/>
      <c r="K1408" s="98"/>
      <c r="L1408" s="98"/>
      <c r="M1408" s="241"/>
      <c r="N1408" s="241"/>
      <c r="O1408" s="98"/>
      <c r="P1408" s="98"/>
      <c r="Q1408" s="130"/>
    </row>
    <row r="1409" spans="1:17" ht="11.25" x14ac:dyDescent="0.2">
      <c r="A1409" s="234"/>
      <c r="B1409" s="98"/>
      <c r="C1409" s="130"/>
      <c r="D1409" s="240"/>
      <c r="E1409" s="240"/>
      <c r="F1409" s="224"/>
      <c r="G1409" s="98"/>
      <c r="H1409" s="98"/>
      <c r="I1409" s="130"/>
      <c r="J1409" s="98"/>
      <c r="K1409" s="98"/>
      <c r="L1409" s="98"/>
      <c r="M1409" s="241"/>
      <c r="N1409" s="241"/>
      <c r="O1409" s="98"/>
      <c r="P1409" s="98"/>
      <c r="Q1409" s="130"/>
    </row>
    <row r="1410" spans="1:17" ht="11.25" x14ac:dyDescent="0.2">
      <c r="A1410" s="234"/>
      <c r="B1410" s="98"/>
      <c r="C1410" s="130"/>
      <c r="D1410" s="240"/>
      <c r="E1410" s="240"/>
      <c r="F1410" s="224"/>
      <c r="G1410" s="98"/>
      <c r="H1410" s="98"/>
      <c r="I1410" s="130"/>
      <c r="J1410" s="98"/>
      <c r="K1410" s="98"/>
      <c r="L1410" s="98"/>
      <c r="M1410" s="241"/>
      <c r="N1410" s="241"/>
      <c r="O1410" s="98"/>
      <c r="P1410" s="98"/>
      <c r="Q1410" s="130"/>
    </row>
    <row r="1411" spans="1:17" ht="11.25" x14ac:dyDescent="0.2">
      <c r="A1411" s="234"/>
      <c r="B1411" s="98"/>
      <c r="C1411" s="130"/>
      <c r="D1411" s="240"/>
      <c r="E1411" s="240"/>
      <c r="F1411" s="224"/>
      <c r="G1411" s="98"/>
      <c r="H1411" s="98"/>
      <c r="I1411" s="130"/>
      <c r="J1411" s="98"/>
      <c r="K1411" s="98"/>
      <c r="L1411" s="98"/>
      <c r="M1411" s="241"/>
      <c r="N1411" s="241"/>
      <c r="O1411" s="98"/>
      <c r="P1411" s="98"/>
      <c r="Q1411" s="130"/>
    </row>
    <row r="1412" spans="1:17" ht="11.25" x14ac:dyDescent="0.2">
      <c r="A1412" s="234"/>
      <c r="B1412" s="98"/>
      <c r="C1412" s="130"/>
      <c r="D1412" s="240"/>
      <c r="E1412" s="240"/>
      <c r="F1412" s="224"/>
      <c r="G1412" s="98"/>
      <c r="H1412" s="98"/>
      <c r="I1412" s="130"/>
      <c r="J1412" s="98"/>
      <c r="K1412" s="98"/>
      <c r="L1412" s="98"/>
      <c r="M1412" s="241"/>
      <c r="N1412" s="241"/>
      <c r="O1412" s="98"/>
      <c r="P1412" s="98"/>
      <c r="Q1412" s="130"/>
    </row>
    <row r="1413" spans="1:17" ht="11.25" x14ac:dyDescent="0.2">
      <c r="A1413" s="234"/>
      <c r="B1413" s="98"/>
      <c r="C1413" s="130"/>
      <c r="D1413" s="240"/>
      <c r="E1413" s="240"/>
      <c r="F1413" s="224"/>
      <c r="G1413" s="98"/>
      <c r="H1413" s="98"/>
      <c r="I1413" s="130"/>
      <c r="J1413" s="98"/>
      <c r="K1413" s="98"/>
      <c r="L1413" s="98"/>
      <c r="M1413" s="241"/>
      <c r="N1413" s="241"/>
      <c r="O1413" s="98"/>
      <c r="P1413" s="98"/>
      <c r="Q1413" s="130"/>
    </row>
    <row r="1414" spans="1:17" ht="11.25" x14ac:dyDescent="0.2">
      <c r="A1414" s="234"/>
      <c r="B1414" s="98"/>
      <c r="C1414" s="130"/>
      <c r="D1414" s="240"/>
      <c r="E1414" s="240"/>
      <c r="F1414" s="224"/>
      <c r="G1414" s="98"/>
      <c r="H1414" s="98"/>
      <c r="I1414" s="130"/>
      <c r="J1414" s="98"/>
      <c r="K1414" s="98"/>
      <c r="L1414" s="98"/>
      <c r="M1414" s="241"/>
      <c r="N1414" s="241"/>
      <c r="O1414" s="98"/>
      <c r="P1414" s="98"/>
      <c r="Q1414" s="130"/>
    </row>
    <row r="1415" spans="1:17" ht="11.25" x14ac:dyDescent="0.2">
      <c r="A1415" s="234"/>
      <c r="B1415" s="98"/>
      <c r="C1415" s="130"/>
      <c r="D1415" s="240"/>
      <c r="E1415" s="240"/>
      <c r="F1415" s="224"/>
      <c r="G1415" s="98"/>
      <c r="H1415" s="98"/>
      <c r="I1415" s="130"/>
      <c r="J1415" s="98"/>
      <c r="K1415" s="98"/>
      <c r="L1415" s="98"/>
      <c r="M1415" s="241"/>
      <c r="N1415" s="241"/>
      <c r="O1415" s="98"/>
      <c r="P1415" s="98"/>
      <c r="Q1415" s="130"/>
    </row>
    <row r="1416" spans="1:17" ht="11.25" x14ac:dyDescent="0.2">
      <c r="A1416" s="234"/>
      <c r="B1416" s="98"/>
      <c r="C1416" s="130"/>
      <c r="D1416" s="240"/>
      <c r="E1416" s="240"/>
      <c r="F1416" s="224"/>
      <c r="G1416" s="98"/>
      <c r="H1416" s="98"/>
      <c r="I1416" s="130"/>
      <c r="J1416" s="98"/>
      <c r="K1416" s="98"/>
      <c r="L1416" s="98"/>
      <c r="M1416" s="241"/>
      <c r="N1416" s="241"/>
      <c r="O1416" s="98"/>
      <c r="P1416" s="98"/>
      <c r="Q1416" s="130"/>
    </row>
    <row r="1417" spans="1:17" ht="11.25" x14ac:dyDescent="0.2">
      <c r="A1417" s="234"/>
      <c r="B1417" s="98"/>
      <c r="C1417" s="130"/>
      <c r="D1417" s="240"/>
      <c r="E1417" s="240"/>
      <c r="F1417" s="224"/>
      <c r="G1417" s="98"/>
      <c r="H1417" s="98"/>
      <c r="I1417" s="130"/>
      <c r="J1417" s="98"/>
      <c r="K1417" s="98"/>
      <c r="L1417" s="98"/>
      <c r="M1417" s="241"/>
      <c r="N1417" s="241"/>
      <c r="O1417" s="98"/>
      <c r="P1417" s="98"/>
      <c r="Q1417" s="130"/>
    </row>
    <row r="1418" spans="1:17" ht="11.25" x14ac:dyDescent="0.2">
      <c r="A1418" s="234"/>
      <c r="B1418" s="98"/>
      <c r="C1418" s="130"/>
      <c r="D1418" s="240"/>
      <c r="E1418" s="240"/>
      <c r="F1418" s="224"/>
      <c r="G1418" s="98"/>
      <c r="H1418" s="98"/>
      <c r="I1418" s="130"/>
      <c r="J1418" s="98"/>
      <c r="K1418" s="98"/>
      <c r="L1418" s="98"/>
      <c r="M1418" s="241"/>
      <c r="N1418" s="241"/>
      <c r="O1418" s="98"/>
      <c r="P1418" s="98"/>
      <c r="Q1418" s="130"/>
    </row>
    <row r="1419" spans="1:17" ht="11.25" x14ac:dyDescent="0.2">
      <c r="A1419" s="234"/>
      <c r="B1419" s="98"/>
      <c r="C1419" s="130"/>
      <c r="D1419" s="240"/>
      <c r="E1419" s="240"/>
      <c r="F1419" s="224"/>
      <c r="G1419" s="98"/>
      <c r="H1419" s="98"/>
      <c r="I1419" s="130"/>
      <c r="J1419" s="98"/>
      <c r="K1419" s="98"/>
      <c r="L1419" s="98"/>
      <c r="M1419" s="241"/>
      <c r="N1419" s="241"/>
      <c r="O1419" s="98"/>
      <c r="P1419" s="98"/>
      <c r="Q1419" s="130"/>
    </row>
    <row r="1420" spans="1:17" ht="11.25" x14ac:dyDescent="0.2">
      <c r="A1420" s="234"/>
      <c r="B1420" s="98"/>
      <c r="C1420" s="130"/>
      <c r="D1420" s="240"/>
      <c r="E1420" s="240"/>
      <c r="F1420" s="224"/>
      <c r="G1420" s="98"/>
      <c r="H1420" s="98"/>
      <c r="I1420" s="130"/>
      <c r="J1420" s="98"/>
      <c r="K1420" s="98"/>
      <c r="L1420" s="98"/>
      <c r="M1420" s="241"/>
      <c r="N1420" s="241"/>
      <c r="O1420" s="98"/>
      <c r="P1420" s="98"/>
      <c r="Q1420" s="130"/>
    </row>
    <row r="1421" spans="1:17" ht="11.25" x14ac:dyDescent="0.2">
      <c r="A1421" s="234"/>
      <c r="B1421" s="98"/>
      <c r="C1421" s="130"/>
      <c r="D1421" s="240"/>
      <c r="E1421" s="240"/>
      <c r="F1421" s="224"/>
      <c r="G1421" s="98"/>
      <c r="H1421" s="98"/>
      <c r="I1421" s="130"/>
      <c r="J1421" s="98"/>
      <c r="K1421" s="98"/>
      <c r="L1421" s="98"/>
      <c r="M1421" s="241"/>
      <c r="N1421" s="241"/>
      <c r="O1421" s="98"/>
      <c r="P1421" s="98"/>
      <c r="Q1421" s="130"/>
    </row>
    <row r="1422" spans="1:17" ht="11.25" x14ac:dyDescent="0.2">
      <c r="A1422" s="234"/>
      <c r="B1422" s="98"/>
      <c r="C1422" s="130"/>
      <c r="D1422" s="240"/>
      <c r="E1422" s="240"/>
      <c r="F1422" s="224"/>
      <c r="G1422" s="98"/>
      <c r="H1422" s="98"/>
      <c r="I1422" s="130"/>
      <c r="J1422" s="98"/>
      <c r="K1422" s="98"/>
      <c r="L1422" s="98"/>
      <c r="M1422" s="241"/>
      <c r="N1422" s="241"/>
      <c r="O1422" s="98"/>
      <c r="P1422" s="98"/>
      <c r="Q1422" s="130"/>
    </row>
    <row r="1423" spans="1:17" ht="11.25" x14ac:dyDescent="0.2">
      <c r="A1423" s="234"/>
      <c r="B1423" s="98"/>
      <c r="C1423" s="130"/>
      <c r="D1423" s="240"/>
      <c r="E1423" s="240"/>
      <c r="F1423" s="224"/>
      <c r="G1423" s="98"/>
      <c r="H1423" s="98"/>
      <c r="I1423" s="130"/>
      <c r="J1423" s="98"/>
      <c r="K1423" s="98"/>
      <c r="L1423" s="98"/>
      <c r="M1423" s="241"/>
      <c r="N1423" s="241"/>
      <c r="O1423" s="98"/>
      <c r="P1423" s="98"/>
      <c r="Q1423" s="130"/>
    </row>
    <row r="1424" spans="1:17" ht="11.25" x14ac:dyDescent="0.2">
      <c r="A1424" s="234"/>
      <c r="B1424" s="98"/>
      <c r="C1424" s="130"/>
      <c r="D1424" s="240"/>
      <c r="E1424" s="240"/>
      <c r="F1424" s="224"/>
      <c r="G1424" s="98"/>
      <c r="H1424" s="98"/>
      <c r="I1424" s="130"/>
      <c r="J1424" s="98"/>
      <c r="K1424" s="98"/>
      <c r="L1424" s="98"/>
      <c r="M1424" s="241"/>
      <c r="N1424" s="241"/>
      <c r="O1424" s="98"/>
      <c r="P1424" s="98"/>
      <c r="Q1424" s="130"/>
    </row>
    <row r="1425" spans="1:17" ht="11.25" x14ac:dyDescent="0.2">
      <c r="A1425" s="234"/>
      <c r="B1425" s="98"/>
      <c r="C1425" s="130"/>
      <c r="D1425" s="240"/>
      <c r="E1425" s="240"/>
      <c r="F1425" s="224"/>
      <c r="G1425" s="98"/>
      <c r="H1425" s="98"/>
      <c r="I1425" s="130"/>
      <c r="J1425" s="98"/>
      <c r="K1425" s="98"/>
      <c r="L1425" s="98"/>
      <c r="M1425" s="241"/>
      <c r="N1425" s="241"/>
      <c r="O1425" s="98"/>
      <c r="P1425" s="98"/>
      <c r="Q1425" s="130"/>
    </row>
    <row r="1426" spans="1:17" ht="11.25" x14ac:dyDescent="0.2">
      <c r="A1426" s="234"/>
      <c r="B1426" s="98"/>
      <c r="C1426" s="130"/>
      <c r="D1426" s="240"/>
      <c r="E1426" s="240"/>
      <c r="F1426" s="224"/>
      <c r="G1426" s="98"/>
      <c r="H1426" s="98"/>
      <c r="I1426" s="130"/>
      <c r="J1426" s="98"/>
      <c r="K1426" s="98"/>
      <c r="L1426" s="98"/>
      <c r="M1426" s="241"/>
      <c r="N1426" s="241"/>
      <c r="O1426" s="98"/>
      <c r="P1426" s="98"/>
      <c r="Q1426" s="130"/>
    </row>
    <row r="1427" spans="1:17" ht="11.25" x14ac:dyDescent="0.2">
      <c r="A1427" s="234"/>
      <c r="B1427" s="98"/>
      <c r="C1427" s="130"/>
      <c r="D1427" s="240"/>
      <c r="E1427" s="240"/>
      <c r="F1427" s="224"/>
      <c r="G1427" s="98"/>
      <c r="H1427" s="98"/>
      <c r="I1427" s="130"/>
      <c r="J1427" s="98"/>
      <c r="K1427" s="98"/>
      <c r="L1427" s="98"/>
      <c r="M1427" s="241"/>
      <c r="N1427" s="241"/>
      <c r="O1427" s="98"/>
      <c r="P1427" s="98"/>
      <c r="Q1427" s="130"/>
    </row>
    <row r="1428" spans="1:17" ht="11.25" x14ac:dyDescent="0.2">
      <c r="A1428" s="234"/>
      <c r="B1428" s="98"/>
      <c r="C1428" s="130"/>
      <c r="D1428" s="240"/>
      <c r="E1428" s="240"/>
      <c r="F1428" s="224"/>
      <c r="G1428" s="98"/>
      <c r="H1428" s="98"/>
      <c r="I1428" s="130"/>
      <c r="J1428" s="98"/>
      <c r="K1428" s="98"/>
      <c r="L1428" s="98"/>
      <c r="M1428" s="241"/>
      <c r="N1428" s="241"/>
      <c r="O1428" s="98"/>
      <c r="P1428" s="98"/>
      <c r="Q1428" s="130"/>
    </row>
    <row r="1429" spans="1:17" ht="11.25" x14ac:dyDescent="0.2">
      <c r="A1429" s="234"/>
      <c r="B1429" s="98"/>
      <c r="C1429" s="130"/>
      <c r="D1429" s="240"/>
      <c r="E1429" s="240"/>
      <c r="F1429" s="224"/>
      <c r="G1429" s="98"/>
      <c r="H1429" s="98"/>
      <c r="I1429" s="130"/>
      <c r="J1429" s="98"/>
      <c r="K1429" s="98"/>
      <c r="L1429" s="98"/>
      <c r="M1429" s="241"/>
      <c r="N1429" s="241"/>
      <c r="O1429" s="98"/>
      <c r="P1429" s="98"/>
      <c r="Q1429" s="130"/>
    </row>
    <row r="1430" spans="1:17" ht="11.25" x14ac:dyDescent="0.2">
      <c r="A1430" s="234"/>
      <c r="B1430" s="98"/>
      <c r="C1430" s="130"/>
      <c r="D1430" s="240"/>
      <c r="E1430" s="240"/>
      <c r="F1430" s="224"/>
      <c r="G1430" s="98"/>
      <c r="H1430" s="98"/>
      <c r="I1430" s="130"/>
      <c r="J1430" s="98"/>
      <c r="K1430" s="98"/>
      <c r="L1430" s="98"/>
      <c r="M1430" s="241"/>
      <c r="N1430" s="241"/>
      <c r="O1430" s="98"/>
      <c r="P1430" s="98"/>
      <c r="Q1430" s="130"/>
    </row>
    <row r="1431" spans="1:17" ht="11.25" x14ac:dyDescent="0.2">
      <c r="A1431" s="234"/>
      <c r="B1431" s="98"/>
      <c r="C1431" s="130"/>
      <c r="D1431" s="240"/>
      <c r="E1431" s="240"/>
      <c r="F1431" s="224"/>
      <c r="G1431" s="98"/>
      <c r="H1431" s="98"/>
      <c r="I1431" s="130"/>
      <c r="J1431" s="98"/>
      <c r="K1431" s="98"/>
      <c r="L1431" s="98"/>
      <c r="M1431" s="241"/>
      <c r="N1431" s="241"/>
      <c r="O1431" s="98"/>
      <c r="P1431" s="98"/>
      <c r="Q1431" s="130"/>
    </row>
    <row r="1432" spans="1:17" ht="11.25" x14ac:dyDescent="0.2">
      <c r="A1432" s="234"/>
      <c r="B1432" s="98"/>
      <c r="C1432" s="130"/>
      <c r="D1432" s="240"/>
      <c r="E1432" s="240"/>
      <c r="F1432" s="224"/>
      <c r="G1432" s="98"/>
      <c r="H1432" s="98"/>
      <c r="I1432" s="130"/>
      <c r="J1432" s="98"/>
      <c r="K1432" s="98"/>
      <c r="L1432" s="98"/>
      <c r="M1432" s="241"/>
      <c r="N1432" s="241"/>
      <c r="O1432" s="98"/>
      <c r="P1432" s="98"/>
      <c r="Q1432" s="130"/>
    </row>
    <row r="1433" spans="1:17" ht="11.25" x14ac:dyDescent="0.2">
      <c r="A1433" s="234"/>
      <c r="B1433" s="98"/>
      <c r="C1433" s="130"/>
      <c r="D1433" s="240"/>
      <c r="E1433" s="240"/>
      <c r="F1433" s="224"/>
      <c r="G1433" s="98"/>
      <c r="H1433" s="98"/>
      <c r="I1433" s="130"/>
      <c r="J1433" s="98"/>
      <c r="K1433" s="98"/>
      <c r="L1433" s="98"/>
      <c r="M1433" s="241"/>
      <c r="N1433" s="241"/>
      <c r="O1433" s="98"/>
      <c r="P1433" s="98"/>
      <c r="Q1433" s="130"/>
    </row>
    <row r="1434" spans="1:17" ht="11.25" x14ac:dyDescent="0.2">
      <c r="A1434" s="234"/>
      <c r="B1434" s="98"/>
      <c r="C1434" s="130"/>
      <c r="D1434" s="240"/>
      <c r="E1434" s="240"/>
      <c r="F1434" s="224"/>
      <c r="G1434" s="98"/>
      <c r="H1434" s="98"/>
      <c r="I1434" s="130"/>
      <c r="J1434" s="98"/>
      <c r="K1434" s="98"/>
      <c r="L1434" s="98"/>
      <c r="M1434" s="241"/>
      <c r="N1434" s="241"/>
      <c r="O1434" s="98"/>
      <c r="P1434" s="98"/>
      <c r="Q1434" s="130"/>
    </row>
    <row r="1435" spans="1:17" ht="11.25" x14ac:dyDescent="0.2">
      <c r="A1435" s="234"/>
      <c r="B1435" s="98"/>
      <c r="C1435" s="130"/>
      <c r="D1435" s="240"/>
      <c r="E1435" s="240"/>
      <c r="F1435" s="224"/>
      <c r="G1435" s="98"/>
      <c r="H1435" s="98"/>
      <c r="I1435" s="130"/>
      <c r="J1435" s="98"/>
      <c r="K1435" s="98"/>
      <c r="L1435" s="98"/>
      <c r="M1435" s="241"/>
      <c r="N1435" s="241"/>
      <c r="O1435" s="98"/>
      <c r="P1435" s="98"/>
      <c r="Q1435" s="130"/>
    </row>
    <row r="1436" spans="1:17" ht="11.25" x14ac:dyDescent="0.2">
      <c r="A1436" s="234"/>
      <c r="B1436" s="98"/>
      <c r="C1436" s="130"/>
      <c r="D1436" s="240"/>
      <c r="E1436" s="240"/>
      <c r="F1436" s="224"/>
      <c r="G1436" s="98"/>
      <c r="H1436" s="98"/>
      <c r="I1436" s="130"/>
      <c r="J1436" s="98"/>
      <c r="K1436" s="98"/>
      <c r="L1436" s="98"/>
      <c r="M1436" s="241"/>
      <c r="N1436" s="241"/>
      <c r="O1436" s="98"/>
      <c r="P1436" s="98"/>
      <c r="Q1436" s="130"/>
    </row>
    <row r="1437" spans="1:17" ht="11.25" x14ac:dyDescent="0.2">
      <c r="A1437" s="234"/>
      <c r="B1437" s="98"/>
      <c r="C1437" s="130"/>
      <c r="D1437" s="240"/>
      <c r="E1437" s="240"/>
      <c r="F1437" s="224"/>
      <c r="G1437" s="98"/>
      <c r="H1437" s="98"/>
      <c r="I1437" s="130"/>
      <c r="J1437" s="98"/>
      <c r="K1437" s="98"/>
      <c r="L1437" s="98"/>
      <c r="M1437" s="241"/>
      <c r="N1437" s="241"/>
      <c r="O1437" s="98"/>
      <c r="P1437" s="98"/>
      <c r="Q1437" s="130"/>
    </row>
    <row r="1438" spans="1:17" ht="11.25" x14ac:dyDescent="0.2">
      <c r="A1438" s="234"/>
      <c r="B1438" s="98"/>
      <c r="C1438" s="130"/>
      <c r="D1438" s="240"/>
      <c r="E1438" s="240"/>
      <c r="F1438" s="224"/>
      <c r="G1438" s="98"/>
      <c r="H1438" s="98"/>
      <c r="I1438" s="130"/>
      <c r="J1438" s="98"/>
      <c r="K1438" s="98"/>
      <c r="L1438" s="98"/>
      <c r="M1438" s="241"/>
      <c r="N1438" s="241"/>
      <c r="O1438" s="98"/>
      <c r="P1438" s="98"/>
      <c r="Q1438" s="130"/>
    </row>
    <row r="1439" spans="1:17" ht="11.25" x14ac:dyDescent="0.2">
      <c r="A1439" s="234"/>
      <c r="B1439" s="98"/>
      <c r="C1439" s="130"/>
      <c r="D1439" s="240"/>
      <c r="E1439" s="240"/>
      <c r="F1439" s="224"/>
      <c r="G1439" s="98"/>
      <c r="H1439" s="98"/>
      <c r="I1439" s="130"/>
      <c r="J1439" s="98"/>
      <c r="K1439" s="98"/>
      <c r="L1439" s="98"/>
      <c r="M1439" s="241"/>
      <c r="N1439" s="241"/>
      <c r="O1439" s="98"/>
      <c r="P1439" s="98"/>
      <c r="Q1439" s="130"/>
    </row>
    <row r="1440" spans="1:17" ht="11.25" x14ac:dyDescent="0.2">
      <c r="A1440" s="234"/>
      <c r="B1440" s="98"/>
      <c r="C1440" s="130"/>
      <c r="D1440" s="240"/>
      <c r="E1440" s="240"/>
      <c r="F1440" s="224"/>
      <c r="G1440" s="98"/>
      <c r="H1440" s="98"/>
      <c r="I1440" s="130"/>
      <c r="J1440" s="98"/>
      <c r="K1440" s="98"/>
      <c r="L1440" s="98"/>
      <c r="M1440" s="241"/>
      <c r="N1440" s="241"/>
      <c r="O1440" s="98"/>
      <c r="P1440" s="98"/>
      <c r="Q1440" s="130"/>
    </row>
    <row r="1441" spans="1:17" ht="11.25" x14ac:dyDescent="0.2">
      <c r="A1441" s="234"/>
      <c r="B1441" s="98"/>
      <c r="C1441" s="130"/>
      <c r="D1441" s="240"/>
      <c r="E1441" s="240"/>
      <c r="F1441" s="224"/>
      <c r="G1441" s="98"/>
      <c r="H1441" s="98"/>
      <c r="I1441" s="130"/>
      <c r="J1441" s="98"/>
      <c r="K1441" s="98"/>
      <c r="L1441" s="98"/>
      <c r="M1441" s="241"/>
      <c r="N1441" s="241"/>
      <c r="O1441" s="98"/>
      <c r="P1441" s="98"/>
      <c r="Q1441" s="130"/>
    </row>
    <row r="1442" spans="1:17" ht="11.25" x14ac:dyDescent="0.2">
      <c r="A1442" s="234"/>
      <c r="B1442" s="98"/>
      <c r="C1442" s="130"/>
      <c r="D1442" s="240"/>
      <c r="E1442" s="240"/>
      <c r="F1442" s="224"/>
      <c r="G1442" s="98"/>
      <c r="H1442" s="98"/>
      <c r="I1442" s="130"/>
      <c r="J1442" s="98"/>
      <c r="K1442" s="98"/>
      <c r="L1442" s="98"/>
      <c r="M1442" s="241"/>
      <c r="N1442" s="241"/>
      <c r="O1442" s="98"/>
      <c r="P1442" s="98"/>
      <c r="Q1442" s="130"/>
    </row>
    <row r="1443" spans="1:17" ht="11.25" x14ac:dyDescent="0.2">
      <c r="A1443" s="234"/>
      <c r="B1443" s="98"/>
      <c r="C1443" s="130"/>
      <c r="D1443" s="240"/>
      <c r="E1443" s="240"/>
      <c r="F1443" s="224"/>
      <c r="G1443" s="98"/>
      <c r="H1443" s="98"/>
      <c r="I1443" s="130"/>
      <c r="J1443" s="98"/>
      <c r="K1443" s="98"/>
      <c r="L1443" s="98"/>
      <c r="M1443" s="241"/>
      <c r="N1443" s="241"/>
      <c r="O1443" s="98"/>
      <c r="P1443" s="98"/>
      <c r="Q1443" s="130"/>
    </row>
    <row r="1444" spans="1:17" ht="11.25" x14ac:dyDescent="0.2">
      <c r="A1444" s="234"/>
      <c r="B1444" s="98"/>
      <c r="C1444" s="130"/>
      <c r="D1444" s="240"/>
      <c r="E1444" s="240"/>
      <c r="F1444" s="224"/>
      <c r="G1444" s="98"/>
      <c r="H1444" s="98"/>
      <c r="I1444" s="130"/>
      <c r="J1444" s="98"/>
      <c r="K1444" s="98"/>
      <c r="L1444" s="98"/>
      <c r="M1444" s="241"/>
      <c r="N1444" s="241"/>
      <c r="O1444" s="98"/>
      <c r="P1444" s="98"/>
      <c r="Q1444" s="130"/>
    </row>
    <row r="1445" spans="1:17" ht="11.25" x14ac:dyDescent="0.2">
      <c r="A1445" s="234"/>
      <c r="B1445" s="98"/>
      <c r="C1445" s="130"/>
      <c r="D1445" s="240"/>
      <c r="E1445" s="240"/>
      <c r="F1445" s="224"/>
      <c r="G1445" s="98"/>
      <c r="H1445" s="98"/>
      <c r="I1445" s="130"/>
      <c r="J1445" s="98"/>
      <c r="K1445" s="98"/>
      <c r="L1445" s="98"/>
      <c r="M1445" s="241"/>
      <c r="N1445" s="241"/>
      <c r="O1445" s="98"/>
      <c r="P1445" s="98"/>
      <c r="Q1445" s="130"/>
    </row>
    <row r="1446" spans="1:17" ht="11.25" x14ac:dyDescent="0.2">
      <c r="A1446" s="234"/>
      <c r="B1446" s="98"/>
      <c r="C1446" s="130"/>
      <c r="D1446" s="240"/>
      <c r="E1446" s="240"/>
      <c r="F1446" s="224"/>
      <c r="G1446" s="98"/>
      <c r="H1446" s="98"/>
      <c r="I1446" s="130"/>
      <c r="J1446" s="98"/>
      <c r="K1446" s="98"/>
      <c r="L1446" s="98"/>
      <c r="M1446" s="241"/>
      <c r="N1446" s="241"/>
      <c r="O1446" s="98"/>
      <c r="P1446" s="98"/>
      <c r="Q1446" s="130"/>
    </row>
    <row r="1447" spans="1:17" ht="11.25" x14ac:dyDescent="0.2">
      <c r="A1447" s="234"/>
      <c r="B1447" s="98"/>
      <c r="C1447" s="130"/>
      <c r="D1447" s="240"/>
      <c r="E1447" s="240"/>
      <c r="F1447" s="224"/>
      <c r="G1447" s="98"/>
      <c r="H1447" s="98"/>
      <c r="I1447" s="130"/>
      <c r="J1447" s="98"/>
      <c r="K1447" s="98"/>
      <c r="L1447" s="98"/>
      <c r="M1447" s="241"/>
      <c r="N1447" s="241"/>
      <c r="O1447" s="98"/>
      <c r="P1447" s="98"/>
      <c r="Q1447" s="130"/>
    </row>
    <row r="1448" spans="1:17" ht="11.25" x14ac:dyDescent="0.2">
      <c r="A1448" s="234"/>
      <c r="B1448" s="98"/>
      <c r="C1448" s="130"/>
      <c r="D1448" s="240"/>
      <c r="E1448" s="240"/>
      <c r="F1448" s="224"/>
      <c r="G1448" s="98"/>
      <c r="H1448" s="98"/>
      <c r="I1448" s="130"/>
      <c r="J1448" s="98"/>
      <c r="K1448" s="98"/>
      <c r="L1448" s="98"/>
      <c r="M1448" s="241"/>
      <c r="N1448" s="241"/>
      <c r="O1448" s="98"/>
      <c r="P1448" s="98"/>
      <c r="Q1448" s="130"/>
    </row>
    <row r="1449" spans="1:17" ht="11.25" x14ac:dyDescent="0.2">
      <c r="A1449" s="234"/>
      <c r="B1449" s="98"/>
      <c r="C1449" s="130"/>
      <c r="D1449" s="240"/>
      <c r="E1449" s="240"/>
      <c r="F1449" s="224"/>
      <c r="G1449" s="98"/>
      <c r="H1449" s="98"/>
      <c r="I1449" s="130"/>
      <c r="J1449" s="98"/>
      <c r="K1449" s="98"/>
      <c r="L1449" s="98"/>
      <c r="M1449" s="241"/>
      <c r="N1449" s="241"/>
      <c r="O1449" s="98"/>
      <c r="P1449" s="98"/>
      <c r="Q1449" s="130"/>
    </row>
    <row r="1450" spans="1:17" ht="11.25" x14ac:dyDescent="0.2">
      <c r="A1450" s="234"/>
      <c r="B1450" s="98"/>
      <c r="C1450" s="130"/>
      <c r="D1450" s="240"/>
      <c r="E1450" s="240"/>
      <c r="F1450" s="224"/>
      <c r="G1450" s="98"/>
      <c r="H1450" s="98"/>
      <c r="I1450" s="130"/>
      <c r="J1450" s="98"/>
      <c r="K1450" s="98"/>
      <c r="L1450" s="98"/>
      <c r="M1450" s="241"/>
      <c r="N1450" s="241"/>
      <c r="O1450" s="98"/>
      <c r="P1450" s="98"/>
      <c r="Q1450" s="130"/>
    </row>
    <row r="1451" spans="1:17" ht="11.25" x14ac:dyDescent="0.2">
      <c r="A1451" s="234"/>
      <c r="B1451" s="98"/>
      <c r="C1451" s="130"/>
      <c r="D1451" s="240"/>
      <c r="E1451" s="240"/>
      <c r="F1451" s="224"/>
      <c r="G1451" s="98"/>
      <c r="H1451" s="98"/>
      <c r="I1451" s="130"/>
      <c r="J1451" s="98"/>
      <c r="K1451" s="98"/>
      <c r="L1451" s="98"/>
      <c r="M1451" s="241"/>
      <c r="N1451" s="241"/>
      <c r="O1451" s="98"/>
      <c r="P1451" s="98"/>
      <c r="Q1451" s="130"/>
    </row>
    <row r="1452" spans="1:17" ht="11.25" x14ac:dyDescent="0.2">
      <c r="A1452" s="234"/>
      <c r="B1452" s="98"/>
      <c r="C1452" s="130"/>
      <c r="D1452" s="240"/>
      <c r="E1452" s="240"/>
      <c r="F1452" s="224"/>
      <c r="G1452" s="98"/>
      <c r="H1452" s="98"/>
      <c r="I1452" s="130"/>
      <c r="J1452" s="98"/>
      <c r="K1452" s="98"/>
      <c r="L1452" s="98"/>
      <c r="M1452" s="241"/>
      <c r="N1452" s="241"/>
      <c r="O1452" s="98"/>
      <c r="P1452" s="98"/>
      <c r="Q1452" s="130"/>
    </row>
    <row r="1453" spans="1:17" ht="11.25" x14ac:dyDescent="0.2">
      <c r="A1453" s="234"/>
      <c r="B1453" s="98"/>
      <c r="C1453" s="130"/>
      <c r="D1453" s="240"/>
      <c r="E1453" s="240"/>
      <c r="F1453" s="224"/>
      <c r="G1453" s="98"/>
      <c r="H1453" s="98"/>
      <c r="I1453" s="130"/>
      <c r="J1453" s="98"/>
      <c r="K1453" s="98"/>
      <c r="L1453" s="98"/>
      <c r="M1453" s="241"/>
      <c r="N1453" s="241"/>
      <c r="O1453" s="98"/>
      <c r="P1453" s="98"/>
      <c r="Q1453" s="130"/>
    </row>
    <row r="1454" spans="1:17" ht="11.25" x14ac:dyDescent="0.2">
      <c r="A1454" s="234"/>
      <c r="B1454" s="98"/>
      <c r="C1454" s="130"/>
      <c r="D1454" s="240"/>
      <c r="E1454" s="240"/>
      <c r="F1454" s="224"/>
      <c r="G1454" s="98"/>
      <c r="H1454" s="98"/>
      <c r="I1454" s="130"/>
      <c r="J1454" s="98"/>
      <c r="K1454" s="98"/>
      <c r="L1454" s="98"/>
      <c r="M1454" s="241"/>
      <c r="N1454" s="241"/>
      <c r="O1454" s="98"/>
      <c r="P1454" s="98"/>
      <c r="Q1454" s="130"/>
    </row>
    <row r="1455" spans="1:17" ht="11.25" x14ac:dyDescent="0.2">
      <c r="A1455" s="234"/>
      <c r="B1455" s="98"/>
      <c r="C1455" s="130"/>
      <c r="D1455" s="240"/>
      <c r="E1455" s="240"/>
      <c r="F1455" s="224"/>
      <c r="G1455" s="98"/>
      <c r="H1455" s="98"/>
      <c r="I1455" s="130"/>
      <c r="J1455" s="98"/>
      <c r="K1455" s="98"/>
      <c r="L1455" s="98"/>
      <c r="M1455" s="241"/>
      <c r="N1455" s="241"/>
      <c r="O1455" s="98"/>
      <c r="P1455" s="98"/>
      <c r="Q1455" s="130"/>
    </row>
    <row r="1456" spans="1:17" ht="11.25" x14ac:dyDescent="0.2">
      <c r="A1456" s="234"/>
      <c r="B1456" s="98"/>
      <c r="C1456" s="130"/>
      <c r="D1456" s="240"/>
      <c r="E1456" s="240"/>
      <c r="F1456" s="224"/>
      <c r="G1456" s="98"/>
      <c r="H1456" s="98"/>
      <c r="I1456" s="130"/>
      <c r="J1456" s="98"/>
      <c r="K1456" s="98"/>
      <c r="L1456" s="98"/>
      <c r="M1456" s="241"/>
      <c r="N1456" s="241"/>
      <c r="O1456" s="98"/>
      <c r="P1456" s="98"/>
      <c r="Q1456" s="130"/>
    </row>
    <row r="1457" spans="1:17" ht="11.25" x14ac:dyDescent="0.2">
      <c r="A1457" s="234"/>
      <c r="B1457" s="98"/>
      <c r="C1457" s="130"/>
      <c r="D1457" s="240"/>
      <c r="E1457" s="240"/>
      <c r="F1457" s="224"/>
      <c r="G1457" s="98"/>
      <c r="H1457" s="98"/>
      <c r="I1457" s="130"/>
      <c r="J1457" s="98"/>
      <c r="K1457" s="98"/>
      <c r="L1457" s="98"/>
      <c r="M1457" s="241"/>
      <c r="N1457" s="241"/>
      <c r="O1457" s="98"/>
      <c r="P1457" s="98"/>
      <c r="Q1457" s="130"/>
    </row>
    <row r="1458" spans="1:17" ht="11.25" x14ac:dyDescent="0.2">
      <c r="A1458" s="234"/>
      <c r="B1458" s="98"/>
      <c r="C1458" s="130"/>
      <c r="D1458" s="240"/>
      <c r="E1458" s="240"/>
      <c r="F1458" s="224"/>
      <c r="G1458" s="98"/>
      <c r="H1458" s="98"/>
      <c r="I1458" s="130"/>
      <c r="J1458" s="98"/>
      <c r="K1458" s="98"/>
      <c r="L1458" s="98"/>
      <c r="M1458" s="241"/>
      <c r="N1458" s="241"/>
      <c r="O1458" s="98"/>
      <c r="P1458" s="98"/>
      <c r="Q1458" s="130"/>
    </row>
    <row r="1459" spans="1:17" ht="11.25" x14ac:dyDescent="0.2">
      <c r="A1459" s="234"/>
      <c r="B1459" s="98"/>
      <c r="C1459" s="130"/>
      <c r="D1459" s="240"/>
      <c r="E1459" s="240"/>
      <c r="F1459" s="224"/>
      <c r="G1459" s="98"/>
      <c r="H1459" s="98"/>
      <c r="I1459" s="130"/>
      <c r="J1459" s="98"/>
      <c r="K1459" s="98"/>
      <c r="L1459" s="98"/>
      <c r="M1459" s="241"/>
      <c r="N1459" s="241"/>
      <c r="O1459" s="98"/>
      <c r="P1459" s="98"/>
      <c r="Q1459" s="130"/>
    </row>
    <row r="1460" spans="1:17" ht="11.25" x14ac:dyDescent="0.2">
      <c r="A1460" s="234"/>
      <c r="B1460" s="98"/>
      <c r="C1460" s="130"/>
      <c r="D1460" s="240"/>
      <c r="E1460" s="240"/>
      <c r="F1460" s="224"/>
      <c r="G1460" s="98"/>
      <c r="H1460" s="98"/>
      <c r="I1460" s="130"/>
      <c r="J1460" s="98"/>
      <c r="K1460" s="98"/>
      <c r="L1460" s="98"/>
      <c r="M1460" s="241"/>
      <c r="N1460" s="241"/>
      <c r="O1460" s="98"/>
      <c r="P1460" s="98"/>
      <c r="Q1460" s="130"/>
    </row>
    <row r="1461" spans="1:17" ht="11.25" x14ac:dyDescent="0.2">
      <c r="A1461" s="234"/>
      <c r="B1461" s="98"/>
      <c r="C1461" s="130"/>
      <c r="D1461" s="240"/>
      <c r="E1461" s="240"/>
      <c r="F1461" s="224"/>
      <c r="G1461" s="98"/>
      <c r="H1461" s="98"/>
      <c r="I1461" s="130"/>
      <c r="J1461" s="98"/>
      <c r="K1461" s="98"/>
      <c r="L1461" s="98"/>
      <c r="M1461" s="241"/>
      <c r="N1461" s="241"/>
      <c r="O1461" s="98"/>
      <c r="P1461" s="98"/>
      <c r="Q1461" s="130"/>
    </row>
    <row r="1462" spans="1:17" ht="11.25" x14ac:dyDescent="0.2">
      <c r="A1462" s="234"/>
      <c r="B1462" s="98"/>
      <c r="C1462" s="130"/>
      <c r="D1462" s="240"/>
      <c r="E1462" s="240"/>
      <c r="F1462" s="224"/>
      <c r="G1462" s="98"/>
      <c r="H1462" s="98"/>
      <c r="I1462" s="130"/>
      <c r="J1462" s="98"/>
      <c r="K1462" s="98"/>
      <c r="L1462" s="98"/>
      <c r="M1462" s="241"/>
      <c r="N1462" s="241"/>
      <c r="O1462" s="98"/>
      <c r="P1462" s="98"/>
      <c r="Q1462" s="130"/>
    </row>
    <row r="1463" spans="1:17" ht="11.25" x14ac:dyDescent="0.2">
      <c r="A1463" s="234"/>
      <c r="B1463" s="98"/>
      <c r="C1463" s="130"/>
      <c r="D1463" s="240"/>
      <c r="E1463" s="240"/>
      <c r="F1463" s="224"/>
      <c r="G1463" s="98"/>
      <c r="H1463" s="98"/>
      <c r="I1463" s="130"/>
      <c r="J1463" s="98"/>
      <c r="K1463" s="98"/>
      <c r="L1463" s="98"/>
      <c r="M1463" s="241"/>
      <c r="N1463" s="241"/>
      <c r="O1463" s="98"/>
      <c r="P1463" s="98"/>
      <c r="Q1463" s="130"/>
    </row>
    <row r="1464" spans="1:17" ht="11.25" x14ac:dyDescent="0.2">
      <c r="A1464" s="234"/>
      <c r="B1464" s="98"/>
      <c r="C1464" s="130"/>
      <c r="D1464" s="240"/>
      <c r="E1464" s="240"/>
      <c r="F1464" s="224"/>
      <c r="G1464" s="98"/>
      <c r="H1464" s="98"/>
      <c r="I1464" s="130"/>
      <c r="J1464" s="98"/>
      <c r="K1464" s="98"/>
      <c r="L1464" s="98"/>
      <c r="M1464" s="241"/>
      <c r="N1464" s="241"/>
      <c r="O1464" s="98"/>
      <c r="P1464" s="98"/>
      <c r="Q1464" s="130"/>
    </row>
    <row r="1465" spans="1:17" ht="11.25" x14ac:dyDescent="0.2">
      <c r="A1465" s="234"/>
      <c r="B1465" s="98"/>
      <c r="C1465" s="130"/>
      <c r="D1465" s="240"/>
      <c r="E1465" s="240"/>
      <c r="F1465" s="224"/>
      <c r="G1465" s="98"/>
      <c r="H1465" s="98"/>
      <c r="I1465" s="130"/>
      <c r="J1465" s="98"/>
      <c r="K1465" s="98"/>
      <c r="L1465" s="98"/>
      <c r="M1465" s="241"/>
      <c r="N1465" s="241"/>
      <c r="O1465" s="98"/>
      <c r="P1465" s="98"/>
      <c r="Q1465" s="130"/>
    </row>
    <row r="1466" spans="1:17" ht="11.25" x14ac:dyDescent="0.2">
      <c r="A1466" s="234"/>
      <c r="B1466" s="98"/>
      <c r="C1466" s="130"/>
      <c r="D1466" s="240"/>
      <c r="E1466" s="240"/>
      <c r="F1466" s="224"/>
      <c r="G1466" s="98"/>
      <c r="H1466" s="98"/>
      <c r="I1466" s="130"/>
      <c r="J1466" s="98"/>
      <c r="K1466" s="98"/>
      <c r="L1466" s="98"/>
      <c r="M1466" s="241"/>
      <c r="N1466" s="241"/>
      <c r="O1466" s="98"/>
      <c r="P1466" s="98"/>
      <c r="Q1466" s="130"/>
    </row>
    <row r="1467" spans="1:17" ht="11.25" x14ac:dyDescent="0.2">
      <c r="A1467" s="234"/>
      <c r="B1467" s="98"/>
      <c r="C1467" s="130"/>
      <c r="D1467" s="240"/>
      <c r="E1467" s="240"/>
      <c r="F1467" s="224"/>
      <c r="G1467" s="98"/>
      <c r="H1467" s="98"/>
      <c r="I1467" s="130"/>
      <c r="J1467" s="98"/>
      <c r="K1467" s="98"/>
      <c r="L1467" s="98"/>
      <c r="M1467" s="241"/>
      <c r="N1467" s="241"/>
      <c r="O1467" s="98"/>
      <c r="P1467" s="98"/>
      <c r="Q1467" s="130"/>
    </row>
    <row r="1468" spans="1:17" ht="11.25" x14ac:dyDescent="0.2">
      <c r="A1468" s="234"/>
      <c r="B1468" s="98"/>
      <c r="C1468" s="130"/>
      <c r="D1468" s="240"/>
      <c r="E1468" s="240"/>
      <c r="F1468" s="224"/>
      <c r="G1468" s="98"/>
      <c r="H1468" s="98"/>
      <c r="I1468" s="130"/>
      <c r="J1468" s="98"/>
      <c r="K1468" s="98"/>
      <c r="L1468" s="98"/>
      <c r="M1468" s="241"/>
      <c r="N1468" s="241"/>
      <c r="O1468" s="98"/>
      <c r="P1468" s="98"/>
      <c r="Q1468" s="130"/>
    </row>
    <row r="1469" spans="1:17" ht="11.25" x14ac:dyDescent="0.2">
      <c r="A1469" s="234"/>
      <c r="B1469" s="98"/>
      <c r="C1469" s="130"/>
      <c r="D1469" s="240"/>
      <c r="E1469" s="240"/>
      <c r="F1469" s="224"/>
      <c r="G1469" s="98"/>
      <c r="H1469" s="98"/>
      <c r="I1469" s="130"/>
      <c r="J1469" s="98"/>
      <c r="K1469" s="98"/>
      <c r="L1469" s="98"/>
      <c r="M1469" s="241"/>
      <c r="N1469" s="241"/>
      <c r="O1469" s="98"/>
      <c r="P1469" s="98"/>
      <c r="Q1469" s="130"/>
    </row>
    <row r="1470" spans="1:17" ht="11.25" x14ac:dyDescent="0.2">
      <c r="A1470" s="234"/>
      <c r="B1470" s="98"/>
      <c r="C1470" s="130"/>
      <c r="D1470" s="240"/>
      <c r="E1470" s="240"/>
      <c r="F1470" s="224"/>
      <c r="G1470" s="98"/>
      <c r="H1470" s="98"/>
      <c r="I1470" s="130"/>
      <c r="J1470" s="98"/>
      <c r="K1470" s="98"/>
      <c r="L1470" s="98"/>
      <c r="M1470" s="241"/>
      <c r="N1470" s="241"/>
      <c r="O1470" s="98"/>
      <c r="P1470" s="98"/>
      <c r="Q1470" s="130"/>
    </row>
    <row r="1471" spans="1:17" ht="11.25" x14ac:dyDescent="0.2">
      <c r="A1471" s="234"/>
      <c r="B1471" s="98"/>
      <c r="C1471" s="130"/>
      <c r="D1471" s="240"/>
      <c r="E1471" s="240"/>
      <c r="F1471" s="224"/>
      <c r="G1471" s="98"/>
      <c r="H1471" s="98"/>
      <c r="I1471" s="130"/>
      <c r="J1471" s="98"/>
      <c r="K1471" s="98"/>
      <c r="L1471" s="98"/>
      <c r="M1471" s="241"/>
      <c r="N1471" s="241"/>
      <c r="O1471" s="98"/>
      <c r="P1471" s="98"/>
      <c r="Q1471" s="130"/>
    </row>
    <row r="1472" spans="1:17" ht="11.25" x14ac:dyDescent="0.2">
      <c r="A1472" s="234"/>
      <c r="B1472" s="98"/>
      <c r="C1472" s="130"/>
      <c r="D1472" s="240"/>
      <c r="E1472" s="240"/>
      <c r="F1472" s="224"/>
      <c r="G1472" s="98"/>
      <c r="H1472" s="98"/>
      <c r="I1472" s="130"/>
      <c r="J1472" s="98"/>
      <c r="K1472" s="98"/>
      <c r="L1472" s="98"/>
      <c r="M1472" s="241"/>
      <c r="N1472" s="241"/>
      <c r="O1472" s="98"/>
      <c r="P1472" s="98"/>
      <c r="Q1472" s="130"/>
    </row>
    <row r="1473" spans="1:17" ht="11.25" x14ac:dyDescent="0.2">
      <c r="A1473" s="234"/>
      <c r="B1473" s="98"/>
      <c r="C1473" s="130"/>
      <c r="D1473" s="240"/>
      <c r="E1473" s="240"/>
      <c r="F1473" s="224"/>
      <c r="G1473" s="98"/>
      <c r="H1473" s="98"/>
      <c r="I1473" s="130"/>
      <c r="J1473" s="98"/>
      <c r="K1473" s="98"/>
      <c r="L1473" s="98"/>
      <c r="M1473" s="241"/>
      <c r="N1473" s="241"/>
      <c r="O1473" s="98"/>
      <c r="P1473" s="98"/>
      <c r="Q1473" s="130"/>
    </row>
    <row r="1474" spans="1:17" ht="11.25" x14ac:dyDescent="0.2">
      <c r="A1474" s="234"/>
      <c r="B1474" s="98"/>
      <c r="C1474" s="130"/>
      <c r="D1474" s="240"/>
      <c r="E1474" s="240"/>
      <c r="F1474" s="224"/>
      <c r="G1474" s="98"/>
      <c r="H1474" s="98"/>
      <c r="I1474" s="130"/>
      <c r="J1474" s="98"/>
      <c r="K1474" s="98"/>
      <c r="L1474" s="98"/>
      <c r="M1474" s="241"/>
      <c r="N1474" s="241"/>
      <c r="O1474" s="98"/>
      <c r="P1474" s="98"/>
      <c r="Q1474" s="130"/>
    </row>
    <row r="1475" spans="1:17" ht="11.25" x14ac:dyDescent="0.2">
      <c r="A1475" s="234"/>
      <c r="B1475" s="98"/>
      <c r="C1475" s="130"/>
      <c r="D1475" s="240"/>
      <c r="E1475" s="240"/>
      <c r="F1475" s="224"/>
      <c r="G1475" s="98"/>
      <c r="H1475" s="98"/>
      <c r="I1475" s="130"/>
      <c r="J1475" s="98"/>
      <c r="K1475" s="98"/>
      <c r="L1475" s="98"/>
      <c r="M1475" s="241"/>
      <c r="N1475" s="241"/>
      <c r="O1475" s="98"/>
      <c r="P1475" s="98"/>
      <c r="Q1475" s="130"/>
    </row>
    <row r="1476" spans="1:17" ht="11.25" x14ac:dyDescent="0.2">
      <c r="A1476" s="234"/>
      <c r="B1476" s="98"/>
      <c r="C1476" s="130"/>
      <c r="D1476" s="240"/>
      <c r="E1476" s="240"/>
      <c r="F1476" s="224"/>
      <c r="G1476" s="98"/>
      <c r="H1476" s="98"/>
      <c r="I1476" s="130"/>
      <c r="J1476" s="98"/>
      <c r="K1476" s="98"/>
      <c r="L1476" s="98"/>
      <c r="M1476" s="241"/>
      <c r="N1476" s="241"/>
      <c r="O1476" s="98"/>
      <c r="P1476" s="98"/>
      <c r="Q1476" s="130"/>
    </row>
    <row r="1477" spans="1:17" ht="11.25" x14ac:dyDescent="0.2">
      <c r="A1477" s="234"/>
      <c r="B1477" s="98"/>
      <c r="C1477" s="130"/>
      <c r="D1477" s="240"/>
      <c r="E1477" s="240"/>
      <c r="F1477" s="224"/>
      <c r="G1477" s="98"/>
      <c r="H1477" s="98"/>
      <c r="I1477" s="130"/>
      <c r="J1477" s="98"/>
      <c r="K1477" s="98"/>
      <c r="L1477" s="98"/>
      <c r="M1477" s="241"/>
      <c r="N1477" s="241"/>
      <c r="O1477" s="98"/>
      <c r="P1477" s="98"/>
      <c r="Q1477" s="130"/>
    </row>
    <row r="1478" spans="1:17" ht="11.25" x14ac:dyDescent="0.2">
      <c r="A1478" s="234"/>
      <c r="B1478" s="98"/>
      <c r="C1478" s="130"/>
      <c r="D1478" s="240"/>
      <c r="E1478" s="240"/>
      <c r="F1478" s="224"/>
      <c r="G1478" s="98"/>
      <c r="H1478" s="98"/>
      <c r="I1478" s="130"/>
      <c r="J1478" s="98"/>
      <c r="K1478" s="98"/>
      <c r="L1478" s="98"/>
      <c r="M1478" s="241"/>
      <c r="N1478" s="241"/>
      <c r="O1478" s="98"/>
      <c r="P1478" s="98"/>
      <c r="Q1478" s="130"/>
    </row>
    <row r="1479" spans="1:17" ht="11.25" x14ac:dyDescent="0.2">
      <c r="A1479" s="234"/>
      <c r="B1479" s="98"/>
      <c r="C1479" s="130"/>
      <c r="D1479" s="240"/>
      <c r="E1479" s="240"/>
      <c r="F1479" s="224"/>
      <c r="G1479" s="98"/>
      <c r="H1479" s="98"/>
      <c r="I1479" s="130"/>
      <c r="J1479" s="98"/>
      <c r="K1479" s="98"/>
      <c r="L1479" s="98"/>
      <c r="M1479" s="241"/>
      <c r="N1479" s="241"/>
      <c r="O1479" s="98"/>
      <c r="P1479" s="98"/>
      <c r="Q1479" s="130"/>
    </row>
    <row r="1480" spans="1:17" ht="11.25" x14ac:dyDescent="0.2">
      <c r="A1480" s="234"/>
      <c r="B1480" s="98"/>
      <c r="C1480" s="130"/>
      <c r="D1480" s="240"/>
      <c r="E1480" s="240"/>
      <c r="F1480" s="224"/>
      <c r="G1480" s="98"/>
      <c r="H1480" s="98"/>
      <c r="I1480" s="130"/>
      <c r="J1480" s="98"/>
      <c r="K1480" s="98"/>
      <c r="L1480" s="98"/>
      <c r="M1480" s="241"/>
      <c r="N1480" s="241"/>
      <c r="O1480" s="98"/>
      <c r="P1480" s="98"/>
      <c r="Q1480" s="130"/>
    </row>
    <row r="1481" spans="1:17" ht="11.25" x14ac:dyDescent="0.2">
      <c r="A1481" s="234"/>
      <c r="B1481" s="98"/>
      <c r="C1481" s="130"/>
      <c r="D1481" s="240"/>
      <c r="E1481" s="240"/>
      <c r="F1481" s="224"/>
      <c r="G1481" s="98"/>
      <c r="H1481" s="98"/>
      <c r="I1481" s="130"/>
      <c r="J1481" s="98"/>
      <c r="K1481" s="98"/>
      <c r="L1481" s="98"/>
      <c r="M1481" s="241"/>
      <c r="N1481" s="241"/>
      <c r="O1481" s="98"/>
      <c r="P1481" s="98"/>
      <c r="Q1481" s="130"/>
    </row>
    <row r="1482" spans="1:17" ht="11.25" x14ac:dyDescent="0.2">
      <c r="A1482" s="234"/>
      <c r="B1482" s="98"/>
      <c r="C1482" s="130"/>
      <c r="D1482" s="240"/>
      <c r="E1482" s="240"/>
      <c r="F1482" s="224"/>
      <c r="G1482" s="98"/>
      <c r="H1482" s="98"/>
      <c r="I1482" s="130"/>
      <c r="J1482" s="98"/>
      <c r="K1482" s="98"/>
      <c r="L1482" s="98"/>
      <c r="M1482" s="241"/>
      <c r="N1482" s="241"/>
      <c r="O1482" s="98"/>
      <c r="P1482" s="98"/>
      <c r="Q1482" s="130"/>
    </row>
    <row r="1483" spans="1:17" ht="11.25" x14ac:dyDescent="0.2">
      <c r="A1483" s="234"/>
      <c r="B1483" s="98"/>
      <c r="C1483" s="130"/>
      <c r="D1483" s="240"/>
      <c r="E1483" s="240"/>
      <c r="F1483" s="224"/>
      <c r="G1483" s="98"/>
      <c r="H1483" s="98"/>
      <c r="I1483" s="130"/>
      <c r="J1483" s="98"/>
      <c r="K1483" s="98"/>
      <c r="L1483" s="98"/>
      <c r="M1483" s="241"/>
      <c r="N1483" s="241"/>
      <c r="O1483" s="98"/>
      <c r="P1483" s="98"/>
      <c r="Q1483" s="130"/>
    </row>
    <row r="1484" spans="1:17" ht="11.25" x14ac:dyDescent="0.2">
      <c r="A1484" s="234"/>
      <c r="B1484" s="98"/>
      <c r="C1484" s="130"/>
      <c r="D1484" s="240"/>
      <c r="E1484" s="240"/>
      <c r="F1484" s="224"/>
      <c r="G1484" s="98"/>
      <c r="H1484" s="98"/>
      <c r="I1484" s="130"/>
      <c r="J1484" s="98"/>
      <c r="K1484" s="98"/>
      <c r="L1484" s="98"/>
      <c r="M1484" s="241"/>
      <c r="N1484" s="241"/>
      <c r="O1484" s="98"/>
      <c r="P1484" s="98"/>
      <c r="Q1484" s="130"/>
    </row>
    <row r="1485" spans="1:17" ht="11.25" x14ac:dyDescent="0.2">
      <c r="A1485" s="234"/>
      <c r="B1485" s="98"/>
      <c r="C1485" s="130"/>
      <c r="D1485" s="240"/>
      <c r="E1485" s="240"/>
      <c r="F1485" s="224"/>
      <c r="G1485" s="98"/>
      <c r="H1485" s="98"/>
      <c r="I1485" s="130"/>
      <c r="J1485" s="98"/>
      <c r="K1485" s="98"/>
      <c r="L1485" s="98"/>
      <c r="M1485" s="241"/>
      <c r="N1485" s="241"/>
      <c r="O1485" s="98"/>
      <c r="P1485" s="98"/>
      <c r="Q1485" s="130"/>
    </row>
    <row r="1486" spans="1:17" ht="11.25" x14ac:dyDescent="0.2">
      <c r="A1486" s="234"/>
      <c r="B1486" s="98"/>
      <c r="C1486" s="130"/>
      <c r="D1486" s="240"/>
      <c r="E1486" s="240"/>
      <c r="F1486" s="224"/>
      <c r="G1486" s="98"/>
      <c r="H1486" s="98"/>
      <c r="I1486" s="130"/>
      <c r="J1486" s="98"/>
      <c r="K1486" s="98"/>
      <c r="L1486" s="98"/>
      <c r="M1486" s="241"/>
      <c r="N1486" s="241"/>
      <c r="O1486" s="98"/>
      <c r="P1486" s="98"/>
      <c r="Q1486" s="130"/>
    </row>
    <row r="1487" spans="1:17" ht="11.25" x14ac:dyDescent="0.2">
      <c r="A1487" s="234"/>
      <c r="B1487" s="98"/>
      <c r="C1487" s="130"/>
      <c r="D1487" s="240"/>
      <c r="E1487" s="240"/>
      <c r="F1487" s="224"/>
      <c r="G1487" s="98"/>
      <c r="H1487" s="98"/>
      <c r="I1487" s="130"/>
      <c r="J1487" s="98"/>
      <c r="K1487" s="98"/>
      <c r="L1487" s="98"/>
      <c r="M1487" s="241"/>
      <c r="N1487" s="241"/>
      <c r="O1487" s="98"/>
      <c r="P1487" s="98"/>
      <c r="Q1487" s="130"/>
    </row>
    <row r="1488" spans="1:17" ht="11.25" x14ac:dyDescent="0.2">
      <c r="A1488" s="234"/>
      <c r="B1488" s="98"/>
      <c r="C1488" s="130"/>
      <c r="D1488" s="240"/>
      <c r="E1488" s="240"/>
      <c r="F1488" s="224"/>
      <c r="G1488" s="98"/>
      <c r="H1488" s="98"/>
      <c r="I1488" s="130"/>
      <c r="J1488" s="98"/>
      <c r="K1488" s="98"/>
      <c r="L1488" s="98"/>
      <c r="M1488" s="241"/>
      <c r="N1488" s="241"/>
      <c r="O1488" s="98"/>
      <c r="P1488" s="98"/>
      <c r="Q1488" s="130"/>
    </row>
    <row r="1489" spans="1:17" ht="11.25" x14ac:dyDescent="0.2">
      <c r="A1489" s="234"/>
      <c r="B1489" s="98"/>
      <c r="C1489" s="130"/>
      <c r="D1489" s="240"/>
      <c r="E1489" s="240"/>
      <c r="F1489" s="224"/>
      <c r="G1489" s="98"/>
      <c r="H1489" s="98"/>
      <c r="I1489" s="130"/>
      <c r="J1489" s="98"/>
      <c r="K1489" s="98"/>
      <c r="L1489" s="98"/>
      <c r="M1489" s="241"/>
      <c r="N1489" s="241"/>
      <c r="O1489" s="98"/>
      <c r="P1489" s="98"/>
      <c r="Q1489" s="130"/>
    </row>
    <row r="1490" spans="1:17" ht="11.25" x14ac:dyDescent="0.2">
      <c r="A1490" s="234"/>
      <c r="B1490" s="98"/>
      <c r="C1490" s="130"/>
      <c r="D1490" s="240"/>
      <c r="E1490" s="240"/>
      <c r="F1490" s="224"/>
      <c r="G1490" s="98"/>
      <c r="H1490" s="98"/>
      <c r="I1490" s="130"/>
      <c r="J1490" s="98"/>
      <c r="K1490" s="98"/>
      <c r="L1490" s="98"/>
      <c r="M1490" s="241"/>
      <c r="N1490" s="241"/>
      <c r="O1490" s="98"/>
      <c r="P1490" s="98"/>
      <c r="Q1490" s="130"/>
    </row>
    <row r="1491" spans="1:17" ht="11.25" x14ac:dyDescent="0.2">
      <c r="A1491" s="234"/>
      <c r="B1491" s="98"/>
      <c r="C1491" s="130"/>
      <c r="D1491" s="240"/>
      <c r="E1491" s="240"/>
      <c r="F1491" s="224"/>
      <c r="G1491" s="98"/>
      <c r="H1491" s="98"/>
      <c r="I1491" s="130"/>
      <c r="J1491" s="98"/>
      <c r="K1491" s="98"/>
      <c r="L1491" s="98"/>
      <c r="M1491" s="241"/>
      <c r="N1491" s="241"/>
      <c r="O1491" s="98"/>
      <c r="P1491" s="98"/>
      <c r="Q1491" s="130"/>
    </row>
    <row r="1492" spans="1:17" ht="11.25" x14ac:dyDescent="0.2">
      <c r="A1492" s="234"/>
      <c r="B1492" s="98"/>
      <c r="C1492" s="130"/>
      <c r="D1492" s="240"/>
      <c r="E1492" s="240"/>
      <c r="F1492" s="224"/>
      <c r="G1492" s="98"/>
      <c r="H1492" s="98"/>
      <c r="I1492" s="130"/>
      <c r="J1492" s="98"/>
      <c r="K1492" s="98"/>
      <c r="L1492" s="98"/>
      <c r="M1492" s="241"/>
      <c r="N1492" s="241"/>
      <c r="O1492" s="98"/>
      <c r="P1492" s="98"/>
      <c r="Q1492" s="130"/>
    </row>
    <row r="1493" spans="1:17" ht="11.25" x14ac:dyDescent="0.2">
      <c r="A1493" s="234"/>
      <c r="B1493" s="98"/>
      <c r="C1493" s="130"/>
      <c r="D1493" s="240"/>
      <c r="E1493" s="240"/>
      <c r="F1493" s="224"/>
      <c r="G1493" s="98"/>
      <c r="H1493" s="98"/>
      <c r="I1493" s="130"/>
      <c r="J1493" s="98"/>
      <c r="K1493" s="98"/>
      <c r="L1493" s="98"/>
      <c r="M1493" s="241"/>
      <c r="N1493" s="241"/>
      <c r="O1493" s="98"/>
      <c r="P1493" s="98"/>
      <c r="Q1493" s="130"/>
    </row>
    <row r="1494" spans="1:17" ht="11.25" x14ac:dyDescent="0.2">
      <c r="A1494" s="234"/>
      <c r="B1494" s="98"/>
      <c r="C1494" s="130"/>
      <c r="D1494" s="240"/>
      <c r="E1494" s="240"/>
      <c r="F1494" s="224"/>
      <c r="G1494" s="98"/>
      <c r="H1494" s="98"/>
      <c r="I1494" s="130"/>
      <c r="J1494" s="98"/>
      <c r="K1494" s="98"/>
      <c r="L1494" s="98"/>
      <c r="M1494" s="241"/>
      <c r="N1494" s="241"/>
      <c r="O1494" s="98"/>
      <c r="P1494" s="98"/>
      <c r="Q1494" s="130"/>
    </row>
    <row r="1495" spans="1:17" ht="11.25" x14ac:dyDescent="0.2">
      <c r="A1495" s="234"/>
      <c r="B1495" s="98"/>
      <c r="C1495" s="130"/>
      <c r="D1495" s="240"/>
      <c r="E1495" s="240"/>
      <c r="F1495" s="224"/>
      <c r="G1495" s="98"/>
      <c r="H1495" s="98"/>
      <c r="I1495" s="130"/>
      <c r="J1495" s="98"/>
      <c r="K1495" s="98"/>
      <c r="L1495" s="98"/>
      <c r="M1495" s="241"/>
      <c r="N1495" s="241"/>
      <c r="O1495" s="98"/>
      <c r="P1495" s="98"/>
      <c r="Q1495" s="130"/>
    </row>
    <row r="1496" spans="1:17" ht="11.25" x14ac:dyDescent="0.2">
      <c r="A1496" s="234"/>
      <c r="B1496" s="98"/>
      <c r="C1496" s="130"/>
      <c r="D1496" s="240"/>
      <c r="E1496" s="240"/>
      <c r="F1496" s="224"/>
      <c r="G1496" s="98"/>
      <c r="H1496" s="98"/>
      <c r="I1496" s="130"/>
      <c r="J1496" s="98"/>
      <c r="K1496" s="98"/>
      <c r="L1496" s="98"/>
      <c r="M1496" s="241"/>
      <c r="N1496" s="241"/>
      <c r="O1496" s="98"/>
      <c r="P1496" s="98"/>
      <c r="Q1496" s="130"/>
    </row>
    <row r="1497" spans="1:17" ht="11.25" x14ac:dyDescent="0.2">
      <c r="A1497" s="234"/>
      <c r="B1497" s="98"/>
      <c r="C1497" s="130"/>
      <c r="D1497" s="240"/>
      <c r="E1497" s="240"/>
      <c r="F1497" s="224"/>
      <c r="G1497" s="98"/>
      <c r="H1497" s="98"/>
      <c r="I1497" s="130"/>
      <c r="J1497" s="98"/>
      <c r="K1497" s="98"/>
      <c r="L1497" s="98"/>
      <c r="M1497" s="241"/>
      <c r="N1497" s="241"/>
      <c r="O1497" s="98"/>
      <c r="P1497" s="98"/>
      <c r="Q1497" s="130"/>
    </row>
    <row r="1498" spans="1:17" ht="11.25" x14ac:dyDescent="0.2">
      <c r="A1498" s="234"/>
      <c r="B1498" s="98"/>
      <c r="C1498" s="130"/>
      <c r="D1498" s="240"/>
      <c r="E1498" s="240"/>
      <c r="F1498" s="224"/>
      <c r="G1498" s="98"/>
      <c r="H1498" s="98"/>
      <c r="I1498" s="130"/>
      <c r="J1498" s="98"/>
      <c r="K1498" s="98"/>
      <c r="L1498" s="98"/>
      <c r="M1498" s="241"/>
      <c r="N1498" s="241"/>
      <c r="O1498" s="98"/>
      <c r="P1498" s="98"/>
      <c r="Q1498" s="130"/>
    </row>
    <row r="1499" spans="1:17" ht="11.25" x14ac:dyDescent="0.2">
      <c r="A1499" s="234"/>
      <c r="B1499" s="98"/>
      <c r="C1499" s="130"/>
      <c r="D1499" s="240"/>
      <c r="E1499" s="240"/>
      <c r="F1499" s="224"/>
      <c r="G1499" s="98"/>
      <c r="H1499" s="98"/>
      <c r="I1499" s="130"/>
      <c r="J1499" s="98"/>
      <c r="K1499" s="98"/>
      <c r="L1499" s="98"/>
      <c r="M1499" s="241"/>
      <c r="N1499" s="241"/>
      <c r="O1499" s="98"/>
      <c r="P1499" s="98"/>
      <c r="Q1499" s="130"/>
    </row>
    <row r="1500" spans="1:17" ht="11.25" x14ac:dyDescent="0.2">
      <c r="A1500" s="234"/>
      <c r="B1500" s="98"/>
      <c r="C1500" s="130"/>
      <c r="D1500" s="240"/>
      <c r="E1500" s="240"/>
      <c r="F1500" s="224"/>
      <c r="G1500" s="98"/>
      <c r="H1500" s="98"/>
      <c r="I1500" s="130"/>
      <c r="J1500" s="98"/>
      <c r="K1500" s="98"/>
      <c r="L1500" s="98"/>
      <c r="M1500" s="241"/>
      <c r="N1500" s="241"/>
      <c r="O1500" s="98"/>
      <c r="P1500" s="98"/>
      <c r="Q1500" s="130"/>
    </row>
    <row r="1501" spans="1:17" ht="11.25" x14ac:dyDescent="0.2">
      <c r="A1501" s="234"/>
      <c r="B1501" s="98"/>
      <c r="C1501" s="130"/>
      <c r="D1501" s="240"/>
      <c r="E1501" s="240"/>
      <c r="F1501" s="224"/>
      <c r="G1501" s="98"/>
      <c r="H1501" s="98"/>
      <c r="I1501" s="130"/>
      <c r="J1501" s="98"/>
      <c r="K1501" s="98"/>
      <c r="L1501" s="98"/>
      <c r="M1501" s="241"/>
      <c r="N1501" s="241"/>
      <c r="O1501" s="98"/>
      <c r="P1501" s="98"/>
      <c r="Q1501" s="130"/>
    </row>
    <row r="1502" spans="1:17" ht="11.25" x14ac:dyDescent="0.2">
      <c r="A1502" s="234"/>
      <c r="B1502" s="98"/>
      <c r="C1502" s="130"/>
      <c r="D1502" s="240"/>
      <c r="E1502" s="240"/>
      <c r="F1502" s="224"/>
      <c r="G1502" s="98"/>
      <c r="H1502" s="98"/>
      <c r="I1502" s="130"/>
      <c r="J1502" s="98"/>
      <c r="K1502" s="98"/>
      <c r="L1502" s="98"/>
      <c r="M1502" s="241"/>
      <c r="N1502" s="241"/>
      <c r="O1502" s="98"/>
      <c r="P1502" s="98"/>
      <c r="Q1502" s="130"/>
    </row>
    <row r="1503" spans="1:17" ht="11.25" x14ac:dyDescent="0.2">
      <c r="A1503" s="234"/>
      <c r="B1503" s="98"/>
      <c r="C1503" s="130"/>
      <c r="D1503" s="240"/>
      <c r="E1503" s="240"/>
      <c r="F1503" s="224"/>
      <c r="G1503" s="98"/>
      <c r="H1503" s="98"/>
      <c r="I1503" s="130"/>
      <c r="J1503" s="98"/>
      <c r="K1503" s="98"/>
      <c r="L1503" s="98"/>
      <c r="M1503" s="241"/>
      <c r="N1503" s="241"/>
      <c r="O1503" s="98"/>
      <c r="P1503" s="98"/>
      <c r="Q1503" s="130"/>
    </row>
    <row r="1504" spans="1:17" ht="11.25" x14ac:dyDescent="0.2">
      <c r="A1504" s="234"/>
      <c r="B1504" s="98"/>
      <c r="C1504" s="130"/>
      <c r="D1504" s="240"/>
      <c r="E1504" s="240"/>
      <c r="F1504" s="224"/>
      <c r="G1504" s="98"/>
      <c r="H1504" s="98"/>
      <c r="I1504" s="130"/>
      <c r="J1504" s="98"/>
      <c r="K1504" s="98"/>
      <c r="L1504" s="98"/>
      <c r="M1504" s="241"/>
      <c r="N1504" s="241"/>
      <c r="O1504" s="98"/>
      <c r="P1504" s="98"/>
      <c r="Q1504" s="130"/>
    </row>
    <row r="1505" spans="1:17" ht="11.25" x14ac:dyDescent="0.2">
      <c r="A1505" s="234"/>
      <c r="B1505" s="98"/>
      <c r="C1505" s="130"/>
      <c r="D1505" s="240"/>
      <c r="E1505" s="240"/>
      <c r="F1505" s="224"/>
      <c r="G1505" s="98"/>
      <c r="H1505" s="98"/>
      <c r="I1505" s="130"/>
      <c r="J1505" s="98"/>
      <c r="K1505" s="98"/>
      <c r="L1505" s="98"/>
      <c r="M1505" s="241"/>
      <c r="N1505" s="241"/>
      <c r="O1505" s="98"/>
      <c r="P1505" s="98"/>
      <c r="Q1505" s="130"/>
    </row>
    <row r="1506" spans="1:17" ht="11.25" x14ac:dyDescent="0.2">
      <c r="A1506" s="234"/>
      <c r="B1506" s="98"/>
      <c r="C1506" s="130"/>
      <c r="D1506" s="240"/>
      <c r="E1506" s="240"/>
      <c r="F1506" s="224"/>
      <c r="G1506" s="98"/>
      <c r="H1506" s="98"/>
      <c r="I1506" s="130"/>
      <c r="J1506" s="98"/>
      <c r="K1506" s="98"/>
      <c r="L1506" s="98"/>
      <c r="M1506" s="241"/>
      <c r="N1506" s="241"/>
      <c r="O1506" s="98"/>
      <c r="P1506" s="98"/>
      <c r="Q1506" s="130"/>
    </row>
    <row r="1507" spans="1:17" ht="11.25" x14ac:dyDescent="0.2">
      <c r="A1507" s="234"/>
      <c r="B1507" s="98"/>
      <c r="C1507" s="130"/>
      <c r="D1507" s="240"/>
      <c r="E1507" s="240"/>
      <c r="F1507" s="224"/>
      <c r="G1507" s="98"/>
      <c r="H1507" s="98"/>
      <c r="I1507" s="130"/>
      <c r="J1507" s="98"/>
      <c r="K1507" s="98"/>
      <c r="L1507" s="98"/>
      <c r="M1507" s="241"/>
      <c r="N1507" s="241"/>
      <c r="O1507" s="98"/>
      <c r="P1507" s="98"/>
      <c r="Q1507" s="130"/>
    </row>
    <row r="1508" spans="1:17" ht="11.25" x14ac:dyDescent="0.2">
      <c r="A1508" s="234"/>
      <c r="B1508" s="98"/>
      <c r="C1508" s="130"/>
      <c r="D1508" s="240"/>
      <c r="E1508" s="240"/>
      <c r="F1508" s="224"/>
      <c r="G1508" s="98"/>
      <c r="H1508" s="98"/>
      <c r="I1508" s="130"/>
      <c r="J1508" s="98"/>
      <c r="K1508" s="98"/>
      <c r="L1508" s="98"/>
      <c r="M1508" s="241"/>
      <c r="N1508" s="241"/>
      <c r="O1508" s="98"/>
      <c r="P1508" s="98"/>
      <c r="Q1508" s="130"/>
    </row>
    <row r="1509" spans="1:17" ht="11.25" x14ac:dyDescent="0.2">
      <c r="A1509" s="234"/>
      <c r="B1509" s="98"/>
      <c r="C1509" s="130"/>
      <c r="D1509" s="240"/>
      <c r="E1509" s="240"/>
      <c r="F1509" s="224"/>
      <c r="G1509" s="98"/>
      <c r="H1509" s="98"/>
      <c r="I1509" s="130"/>
      <c r="J1509" s="98"/>
      <c r="K1509" s="98"/>
      <c r="L1509" s="98"/>
      <c r="M1509" s="241"/>
      <c r="N1509" s="241"/>
      <c r="O1509" s="98"/>
      <c r="P1509" s="98"/>
      <c r="Q1509" s="130"/>
    </row>
    <row r="1510" spans="1:17" ht="11.25" x14ac:dyDescent="0.2">
      <c r="A1510" s="234"/>
      <c r="B1510" s="98"/>
      <c r="C1510" s="130"/>
      <c r="D1510" s="240"/>
      <c r="E1510" s="240"/>
      <c r="F1510" s="224"/>
      <c r="G1510" s="98"/>
      <c r="H1510" s="98"/>
      <c r="I1510" s="130"/>
      <c r="J1510" s="98"/>
      <c r="K1510" s="98"/>
      <c r="L1510" s="98"/>
      <c r="M1510" s="241"/>
      <c r="N1510" s="241"/>
      <c r="O1510" s="98"/>
      <c r="P1510" s="98"/>
      <c r="Q1510" s="130"/>
    </row>
    <row r="1511" spans="1:17" ht="11.25" x14ac:dyDescent="0.2">
      <c r="A1511" s="234"/>
      <c r="B1511" s="98"/>
      <c r="C1511" s="130"/>
      <c r="D1511" s="240"/>
      <c r="E1511" s="240"/>
      <c r="F1511" s="224"/>
      <c r="G1511" s="98"/>
      <c r="H1511" s="98"/>
      <c r="I1511" s="130"/>
      <c r="J1511" s="98"/>
      <c r="K1511" s="98"/>
      <c r="L1511" s="98"/>
      <c r="M1511" s="241"/>
      <c r="N1511" s="241"/>
      <c r="O1511" s="98"/>
      <c r="P1511" s="98"/>
      <c r="Q1511" s="130"/>
    </row>
    <row r="1512" spans="1:17" ht="11.25" x14ac:dyDescent="0.2">
      <c r="A1512" s="234"/>
      <c r="B1512" s="98"/>
      <c r="C1512" s="130"/>
      <c r="D1512" s="240"/>
      <c r="E1512" s="240"/>
      <c r="F1512" s="224"/>
      <c r="G1512" s="98"/>
      <c r="H1512" s="98"/>
      <c r="I1512" s="130"/>
      <c r="J1512" s="98"/>
      <c r="K1512" s="98"/>
      <c r="L1512" s="98"/>
      <c r="M1512" s="241"/>
      <c r="N1512" s="241"/>
      <c r="O1512" s="98"/>
      <c r="P1512" s="98"/>
      <c r="Q1512" s="130"/>
    </row>
    <row r="1513" spans="1:17" ht="11.25" x14ac:dyDescent="0.2">
      <c r="A1513" s="234"/>
      <c r="B1513" s="98"/>
      <c r="C1513" s="130"/>
      <c r="D1513" s="240"/>
      <c r="E1513" s="240"/>
      <c r="F1513" s="224"/>
      <c r="G1513" s="98"/>
      <c r="H1513" s="98"/>
      <c r="I1513" s="130"/>
      <c r="J1513" s="98"/>
      <c r="K1513" s="98"/>
      <c r="L1513" s="98"/>
      <c r="M1513" s="241"/>
      <c r="N1513" s="241"/>
      <c r="O1513" s="98"/>
      <c r="P1513" s="98"/>
      <c r="Q1513" s="130"/>
    </row>
    <row r="1514" spans="1:17" ht="11.25" x14ac:dyDescent="0.2">
      <c r="A1514" s="234"/>
      <c r="B1514" s="98"/>
      <c r="C1514" s="130"/>
      <c r="D1514" s="240"/>
      <c r="E1514" s="240"/>
      <c r="F1514" s="224"/>
      <c r="G1514" s="98"/>
      <c r="H1514" s="98"/>
      <c r="I1514" s="130"/>
      <c r="J1514" s="98"/>
      <c r="K1514" s="98"/>
      <c r="L1514" s="98"/>
      <c r="M1514" s="241"/>
      <c r="N1514" s="241"/>
      <c r="O1514" s="98"/>
      <c r="P1514" s="98"/>
      <c r="Q1514" s="130"/>
    </row>
    <row r="1515" spans="1:17" ht="11.25" x14ac:dyDescent="0.2">
      <c r="A1515" s="234"/>
      <c r="B1515" s="98"/>
      <c r="C1515" s="130"/>
      <c r="D1515" s="240"/>
      <c r="E1515" s="240"/>
      <c r="F1515" s="224"/>
      <c r="G1515" s="98"/>
      <c r="H1515" s="98"/>
      <c r="I1515" s="130"/>
      <c r="J1515" s="98"/>
      <c r="K1515" s="98"/>
      <c r="L1515" s="98"/>
      <c r="M1515" s="241"/>
      <c r="N1515" s="241"/>
      <c r="O1515" s="98"/>
      <c r="P1515" s="98"/>
      <c r="Q1515" s="130"/>
    </row>
    <row r="1516" spans="1:17" ht="11.25" x14ac:dyDescent="0.2">
      <c r="A1516" s="234"/>
      <c r="B1516" s="98"/>
      <c r="C1516" s="130"/>
      <c r="D1516" s="240"/>
      <c r="E1516" s="240"/>
      <c r="F1516" s="224"/>
      <c r="G1516" s="98"/>
      <c r="H1516" s="98"/>
      <c r="I1516" s="130"/>
      <c r="J1516" s="98"/>
      <c r="K1516" s="98"/>
      <c r="L1516" s="98"/>
      <c r="M1516" s="241"/>
      <c r="N1516" s="241"/>
      <c r="O1516" s="98"/>
      <c r="P1516" s="98"/>
      <c r="Q1516" s="130"/>
    </row>
    <row r="1517" spans="1:17" ht="11.25" x14ac:dyDescent="0.2">
      <c r="A1517" s="234"/>
      <c r="B1517" s="98"/>
      <c r="C1517" s="130"/>
      <c r="D1517" s="240"/>
      <c r="E1517" s="240"/>
      <c r="F1517" s="224"/>
      <c r="G1517" s="98"/>
      <c r="H1517" s="98"/>
      <c r="I1517" s="130"/>
      <c r="J1517" s="98"/>
      <c r="K1517" s="98"/>
      <c r="L1517" s="98"/>
      <c r="M1517" s="241"/>
      <c r="N1517" s="241"/>
      <c r="O1517" s="98"/>
      <c r="P1517" s="98"/>
      <c r="Q1517" s="130"/>
    </row>
    <row r="1518" spans="1:17" ht="11.25" x14ac:dyDescent="0.2">
      <c r="A1518" s="234"/>
      <c r="B1518" s="98"/>
      <c r="C1518" s="130"/>
      <c r="D1518" s="240"/>
      <c r="E1518" s="240"/>
      <c r="F1518" s="224"/>
      <c r="G1518" s="98"/>
      <c r="H1518" s="98"/>
      <c r="I1518" s="130"/>
      <c r="J1518" s="98"/>
      <c r="K1518" s="98"/>
      <c r="L1518" s="98"/>
      <c r="M1518" s="241"/>
      <c r="N1518" s="241"/>
      <c r="O1518" s="98"/>
      <c r="P1518" s="98"/>
      <c r="Q1518" s="130"/>
    </row>
    <row r="1519" spans="1:17" ht="11.25" x14ac:dyDescent="0.2">
      <c r="A1519" s="234"/>
      <c r="B1519" s="98"/>
      <c r="C1519" s="130"/>
      <c r="D1519" s="240"/>
      <c r="E1519" s="240"/>
      <c r="F1519" s="224"/>
      <c r="G1519" s="98"/>
      <c r="H1519" s="98"/>
      <c r="I1519" s="130"/>
      <c r="J1519" s="98"/>
      <c r="K1519" s="98"/>
      <c r="L1519" s="98"/>
      <c r="M1519" s="241"/>
      <c r="N1519" s="241"/>
      <c r="O1519" s="98"/>
      <c r="P1519" s="98"/>
      <c r="Q1519" s="130"/>
    </row>
    <row r="1520" spans="1:17" ht="11.25" x14ac:dyDescent="0.2">
      <c r="A1520" s="234"/>
      <c r="B1520" s="98"/>
      <c r="C1520" s="130"/>
      <c r="D1520" s="240"/>
      <c r="E1520" s="240"/>
      <c r="F1520" s="224"/>
      <c r="G1520" s="98"/>
      <c r="H1520" s="98"/>
      <c r="I1520" s="130"/>
      <c r="J1520" s="98"/>
      <c r="K1520" s="98"/>
      <c r="L1520" s="98"/>
      <c r="M1520" s="241"/>
      <c r="N1520" s="241"/>
      <c r="O1520" s="98"/>
      <c r="P1520" s="98"/>
      <c r="Q1520" s="130"/>
    </row>
    <row r="1521" spans="1:17" ht="11.25" x14ac:dyDescent="0.2">
      <c r="A1521" s="234"/>
      <c r="B1521" s="98"/>
      <c r="C1521" s="130"/>
      <c r="D1521" s="240"/>
      <c r="E1521" s="240"/>
      <c r="F1521" s="224"/>
      <c r="G1521" s="98"/>
      <c r="H1521" s="98"/>
      <c r="I1521" s="130"/>
      <c r="J1521" s="98"/>
      <c r="K1521" s="98"/>
      <c r="L1521" s="98"/>
      <c r="M1521" s="241"/>
      <c r="N1521" s="241"/>
      <c r="O1521" s="98"/>
      <c r="P1521" s="98"/>
      <c r="Q1521" s="130"/>
    </row>
    <row r="1522" spans="1:17" ht="11.25" x14ac:dyDescent="0.2">
      <c r="A1522" s="234"/>
      <c r="B1522" s="98"/>
      <c r="C1522" s="130"/>
      <c r="D1522" s="240"/>
      <c r="E1522" s="240"/>
      <c r="F1522" s="224"/>
      <c r="G1522" s="98"/>
      <c r="H1522" s="98"/>
      <c r="I1522" s="130"/>
      <c r="J1522" s="98"/>
      <c r="K1522" s="98"/>
      <c r="L1522" s="98"/>
      <c r="M1522" s="241"/>
      <c r="N1522" s="241"/>
      <c r="O1522" s="98"/>
      <c r="P1522" s="98"/>
      <c r="Q1522" s="130"/>
    </row>
    <row r="1523" spans="1:17" ht="11.25" x14ac:dyDescent="0.2">
      <c r="A1523" s="234"/>
      <c r="B1523" s="98"/>
      <c r="C1523" s="130"/>
      <c r="D1523" s="240"/>
      <c r="E1523" s="240"/>
      <c r="F1523" s="224"/>
      <c r="G1523" s="98"/>
      <c r="H1523" s="98"/>
      <c r="I1523" s="130"/>
      <c r="J1523" s="98"/>
      <c r="K1523" s="98"/>
      <c r="L1523" s="98"/>
      <c r="M1523" s="241"/>
      <c r="N1523" s="241"/>
      <c r="O1523" s="98"/>
      <c r="P1523" s="98"/>
      <c r="Q1523" s="130"/>
    </row>
    <row r="1524" spans="1:17" ht="11.25" x14ac:dyDescent="0.2">
      <c r="A1524" s="234"/>
      <c r="B1524" s="98"/>
      <c r="C1524" s="130"/>
      <c r="D1524" s="240"/>
      <c r="E1524" s="240"/>
      <c r="F1524" s="224"/>
      <c r="G1524" s="98"/>
      <c r="H1524" s="98"/>
      <c r="I1524" s="130"/>
      <c r="J1524" s="98"/>
      <c r="K1524" s="98"/>
      <c r="L1524" s="98"/>
      <c r="M1524" s="241"/>
      <c r="N1524" s="241"/>
      <c r="O1524" s="98"/>
      <c r="P1524" s="98"/>
      <c r="Q1524" s="130"/>
    </row>
    <row r="1525" spans="1:17" ht="11.25" x14ac:dyDescent="0.2">
      <c r="A1525" s="234"/>
      <c r="B1525" s="98"/>
      <c r="C1525" s="130"/>
      <c r="D1525" s="240"/>
      <c r="E1525" s="240"/>
      <c r="F1525" s="224"/>
      <c r="G1525" s="98"/>
      <c r="H1525" s="98"/>
      <c r="I1525" s="130"/>
      <c r="J1525" s="98"/>
      <c r="K1525" s="98"/>
      <c r="L1525" s="98"/>
      <c r="M1525" s="241"/>
      <c r="N1525" s="241"/>
      <c r="O1525" s="98"/>
      <c r="P1525" s="98"/>
      <c r="Q1525" s="130"/>
    </row>
    <row r="1526" spans="1:17" ht="11.25" x14ac:dyDescent="0.2">
      <c r="A1526" s="234"/>
      <c r="B1526" s="98"/>
      <c r="C1526" s="130"/>
      <c r="D1526" s="240"/>
      <c r="E1526" s="240"/>
      <c r="F1526" s="224"/>
      <c r="G1526" s="98"/>
      <c r="H1526" s="98"/>
      <c r="I1526" s="130"/>
      <c r="J1526" s="98"/>
      <c r="K1526" s="98"/>
      <c r="L1526" s="98"/>
      <c r="M1526" s="241"/>
      <c r="N1526" s="241"/>
      <c r="O1526" s="98"/>
      <c r="P1526" s="98"/>
      <c r="Q1526" s="130"/>
    </row>
    <row r="1527" spans="1:17" ht="11.25" x14ac:dyDescent="0.2">
      <c r="A1527" s="234"/>
      <c r="B1527" s="98"/>
      <c r="C1527" s="130"/>
      <c r="D1527" s="240"/>
      <c r="E1527" s="240"/>
      <c r="F1527" s="224"/>
      <c r="G1527" s="98"/>
      <c r="H1527" s="98"/>
      <c r="I1527" s="130"/>
      <c r="J1527" s="98"/>
      <c r="K1527" s="98"/>
      <c r="L1527" s="98"/>
      <c r="M1527" s="241"/>
      <c r="N1527" s="241"/>
      <c r="O1527" s="98"/>
      <c r="P1527" s="98"/>
      <c r="Q1527" s="130"/>
    </row>
    <row r="1528" spans="1:17" ht="11.25" x14ac:dyDescent="0.2">
      <c r="A1528" s="234"/>
      <c r="B1528" s="98"/>
      <c r="C1528" s="130"/>
      <c r="D1528" s="240"/>
      <c r="E1528" s="240"/>
      <c r="F1528" s="224"/>
      <c r="G1528" s="98"/>
      <c r="H1528" s="98"/>
      <c r="I1528" s="130"/>
      <c r="J1528" s="98"/>
      <c r="K1528" s="98"/>
      <c r="L1528" s="98"/>
      <c r="M1528" s="241"/>
      <c r="N1528" s="241"/>
      <c r="O1528" s="98"/>
      <c r="P1528" s="98"/>
      <c r="Q1528" s="130"/>
    </row>
    <row r="1529" spans="1:17" ht="11.25" x14ac:dyDescent="0.2">
      <c r="A1529" s="234"/>
      <c r="B1529" s="98"/>
      <c r="C1529" s="130"/>
      <c r="D1529" s="240"/>
      <c r="E1529" s="240"/>
      <c r="F1529" s="224"/>
      <c r="G1529" s="98"/>
      <c r="H1529" s="98"/>
      <c r="I1529" s="130"/>
      <c r="J1529" s="98"/>
      <c r="K1529" s="98"/>
      <c r="L1529" s="98"/>
      <c r="M1529" s="241"/>
      <c r="N1529" s="241"/>
      <c r="O1529" s="98"/>
      <c r="P1529" s="98"/>
      <c r="Q1529" s="130"/>
    </row>
    <row r="1530" spans="1:17" ht="11.25" x14ac:dyDescent="0.2">
      <c r="A1530" s="234"/>
      <c r="B1530" s="98"/>
      <c r="C1530" s="130"/>
      <c r="D1530" s="240"/>
      <c r="E1530" s="240"/>
      <c r="F1530" s="224"/>
      <c r="G1530" s="98"/>
      <c r="H1530" s="98"/>
      <c r="I1530" s="130"/>
      <c r="J1530" s="98"/>
      <c r="K1530" s="98"/>
      <c r="L1530" s="98"/>
      <c r="M1530" s="241"/>
      <c r="N1530" s="241"/>
      <c r="O1530" s="98"/>
      <c r="P1530" s="98"/>
      <c r="Q1530" s="130"/>
    </row>
    <row r="1531" spans="1:17" ht="11.25" x14ac:dyDescent="0.2">
      <c r="A1531" s="234"/>
      <c r="B1531" s="98"/>
      <c r="C1531" s="130"/>
      <c r="D1531" s="240"/>
      <c r="E1531" s="240"/>
      <c r="F1531" s="224"/>
      <c r="G1531" s="98"/>
      <c r="H1531" s="98"/>
      <c r="I1531" s="130"/>
      <c r="J1531" s="98"/>
      <c r="K1531" s="98"/>
      <c r="L1531" s="98"/>
      <c r="M1531" s="241"/>
      <c r="N1531" s="241"/>
      <c r="O1531" s="98"/>
      <c r="P1531" s="98"/>
      <c r="Q1531" s="130"/>
    </row>
    <row r="1532" spans="1:17" ht="11.25" x14ac:dyDescent="0.2">
      <c r="A1532" s="234"/>
      <c r="B1532" s="98"/>
      <c r="C1532" s="130"/>
      <c r="D1532" s="240"/>
      <c r="E1532" s="240"/>
      <c r="F1532" s="224"/>
      <c r="G1532" s="98"/>
      <c r="H1532" s="98"/>
      <c r="I1532" s="130"/>
      <c r="J1532" s="98"/>
      <c r="K1532" s="98"/>
      <c r="L1532" s="98"/>
      <c r="M1532" s="241"/>
      <c r="N1532" s="241"/>
      <c r="O1532" s="98"/>
      <c r="P1532" s="98"/>
      <c r="Q1532" s="130"/>
    </row>
    <row r="1533" spans="1:17" ht="11.25" x14ac:dyDescent="0.2">
      <c r="A1533" s="234"/>
      <c r="B1533" s="98"/>
      <c r="C1533" s="130"/>
      <c r="D1533" s="240"/>
      <c r="E1533" s="240"/>
      <c r="F1533" s="224"/>
      <c r="G1533" s="98"/>
      <c r="H1533" s="98"/>
      <c r="I1533" s="130"/>
      <c r="J1533" s="98"/>
      <c r="K1533" s="98"/>
      <c r="L1533" s="98"/>
      <c r="M1533" s="241"/>
      <c r="N1533" s="241"/>
      <c r="O1533" s="98"/>
      <c r="P1533" s="98"/>
      <c r="Q1533" s="130"/>
    </row>
    <row r="1534" spans="1:17" ht="11.25" x14ac:dyDescent="0.2">
      <c r="A1534" s="234"/>
      <c r="B1534" s="98"/>
      <c r="C1534" s="130"/>
      <c r="D1534" s="240"/>
      <c r="E1534" s="240"/>
      <c r="F1534" s="224"/>
      <c r="G1534" s="98"/>
      <c r="H1534" s="98"/>
      <c r="I1534" s="130"/>
      <c r="J1534" s="98"/>
      <c r="K1534" s="98"/>
      <c r="L1534" s="98"/>
      <c r="M1534" s="241"/>
      <c r="N1534" s="241"/>
      <c r="O1534" s="98"/>
      <c r="P1534" s="98"/>
      <c r="Q1534" s="130"/>
    </row>
    <row r="1535" spans="1:17" ht="11.25" x14ac:dyDescent="0.2">
      <c r="A1535" s="234"/>
      <c r="B1535" s="98"/>
      <c r="C1535" s="130"/>
      <c r="D1535" s="240"/>
      <c r="E1535" s="240"/>
      <c r="F1535" s="224"/>
      <c r="G1535" s="98"/>
      <c r="H1535" s="98"/>
      <c r="I1535" s="130"/>
      <c r="J1535" s="98"/>
      <c r="K1535" s="98"/>
      <c r="L1535" s="98"/>
      <c r="M1535" s="241"/>
      <c r="N1535" s="241"/>
      <c r="O1535" s="98"/>
      <c r="P1535" s="98"/>
      <c r="Q1535" s="130"/>
    </row>
    <row r="1536" spans="1:17" ht="11.25" x14ac:dyDescent="0.2">
      <c r="A1536" s="234"/>
      <c r="B1536" s="98"/>
      <c r="C1536" s="130"/>
      <c r="D1536" s="240"/>
      <c r="E1536" s="240"/>
      <c r="F1536" s="224"/>
      <c r="G1536" s="98"/>
      <c r="H1536" s="98"/>
      <c r="I1536" s="130"/>
      <c r="J1536" s="98"/>
      <c r="K1536" s="98"/>
      <c r="L1536" s="98"/>
      <c r="M1536" s="241"/>
      <c r="N1536" s="241"/>
      <c r="O1536" s="98"/>
      <c r="P1536" s="98"/>
      <c r="Q1536" s="130"/>
    </row>
    <row r="1537" spans="1:17" ht="11.25" x14ac:dyDescent="0.2">
      <c r="A1537" s="234"/>
      <c r="B1537" s="98"/>
      <c r="C1537" s="130"/>
      <c r="D1537" s="240"/>
      <c r="E1537" s="240"/>
      <c r="F1537" s="224"/>
      <c r="G1537" s="98"/>
      <c r="H1537" s="98"/>
      <c r="I1537" s="130"/>
      <c r="J1537" s="98"/>
      <c r="K1537" s="98"/>
      <c r="L1537" s="98"/>
      <c r="M1537" s="241"/>
      <c r="N1537" s="241"/>
      <c r="O1537" s="98"/>
      <c r="P1537" s="98"/>
      <c r="Q1537" s="130"/>
    </row>
    <row r="1538" spans="1:17" ht="11.25" x14ac:dyDescent="0.2">
      <c r="A1538" s="234"/>
      <c r="B1538" s="98"/>
      <c r="C1538" s="130"/>
      <c r="D1538" s="240"/>
      <c r="E1538" s="240"/>
      <c r="F1538" s="224"/>
      <c r="G1538" s="98"/>
      <c r="H1538" s="98"/>
      <c r="I1538" s="130"/>
      <c r="J1538" s="98"/>
      <c r="K1538" s="98"/>
      <c r="L1538" s="98"/>
      <c r="M1538" s="241"/>
      <c r="N1538" s="241"/>
      <c r="O1538" s="98"/>
      <c r="P1538" s="98"/>
      <c r="Q1538" s="130"/>
    </row>
    <row r="1539" spans="1:17" ht="11.25" x14ac:dyDescent="0.2">
      <c r="A1539" s="234"/>
      <c r="B1539" s="98"/>
      <c r="C1539" s="130"/>
      <c r="D1539" s="240"/>
      <c r="E1539" s="240"/>
      <c r="F1539" s="224"/>
      <c r="G1539" s="98"/>
      <c r="H1539" s="98"/>
      <c r="I1539" s="130"/>
      <c r="J1539" s="98"/>
      <c r="K1539" s="98"/>
      <c r="L1539" s="98"/>
      <c r="M1539" s="241"/>
      <c r="N1539" s="241"/>
      <c r="O1539" s="98"/>
      <c r="P1539" s="98"/>
      <c r="Q1539" s="130"/>
    </row>
    <row r="1540" spans="1:17" ht="11.25" x14ac:dyDescent="0.2">
      <c r="A1540" s="234"/>
      <c r="B1540" s="98"/>
      <c r="C1540" s="130"/>
      <c r="D1540" s="240"/>
      <c r="E1540" s="240"/>
      <c r="F1540" s="224"/>
      <c r="G1540" s="98"/>
      <c r="H1540" s="98"/>
      <c r="I1540" s="130"/>
      <c r="J1540" s="98"/>
      <c r="K1540" s="98"/>
      <c r="L1540" s="98"/>
      <c r="M1540" s="241"/>
      <c r="N1540" s="241"/>
      <c r="O1540" s="98"/>
      <c r="P1540" s="98"/>
      <c r="Q1540" s="130"/>
    </row>
    <row r="1541" spans="1:17" ht="11.25" x14ac:dyDescent="0.2">
      <c r="A1541" s="234"/>
      <c r="B1541" s="98"/>
      <c r="C1541" s="130"/>
      <c r="D1541" s="240"/>
      <c r="E1541" s="240"/>
      <c r="F1541" s="224"/>
      <c r="G1541" s="98"/>
      <c r="H1541" s="98"/>
      <c r="I1541" s="130"/>
      <c r="J1541" s="98"/>
      <c r="K1541" s="98"/>
      <c r="L1541" s="98"/>
      <c r="M1541" s="241"/>
      <c r="N1541" s="241"/>
      <c r="O1541" s="98"/>
      <c r="P1541" s="98"/>
      <c r="Q1541" s="130"/>
    </row>
    <row r="1542" spans="1:17" ht="11.25" x14ac:dyDescent="0.2">
      <c r="A1542" s="234"/>
      <c r="B1542" s="98"/>
      <c r="C1542" s="130"/>
      <c r="D1542" s="240"/>
      <c r="E1542" s="240"/>
      <c r="F1542" s="224"/>
      <c r="G1542" s="98"/>
      <c r="H1542" s="98"/>
      <c r="I1542" s="130"/>
      <c r="J1542" s="98"/>
      <c r="K1542" s="98"/>
      <c r="L1542" s="98"/>
      <c r="M1542" s="241"/>
      <c r="N1542" s="241"/>
      <c r="O1542" s="98"/>
      <c r="P1542" s="98"/>
      <c r="Q1542" s="130"/>
    </row>
    <row r="1543" spans="1:17" ht="11.25" x14ac:dyDescent="0.2">
      <c r="A1543" s="234"/>
      <c r="B1543" s="98"/>
      <c r="C1543" s="130"/>
      <c r="D1543" s="240"/>
      <c r="E1543" s="240"/>
      <c r="F1543" s="224"/>
      <c r="G1543" s="98"/>
      <c r="H1543" s="98"/>
      <c r="I1543" s="130"/>
      <c r="J1543" s="98"/>
      <c r="K1543" s="98"/>
      <c r="L1543" s="98"/>
      <c r="M1543" s="241"/>
      <c r="N1543" s="241"/>
      <c r="O1543" s="98"/>
      <c r="P1543" s="98"/>
      <c r="Q1543" s="130"/>
    </row>
    <row r="1544" spans="1:17" ht="11.25" x14ac:dyDescent="0.2">
      <c r="A1544" s="234"/>
      <c r="B1544" s="98"/>
      <c r="C1544" s="130"/>
      <c r="D1544" s="240"/>
      <c r="E1544" s="240"/>
      <c r="F1544" s="224"/>
      <c r="G1544" s="98"/>
      <c r="H1544" s="98"/>
      <c r="I1544" s="130"/>
      <c r="J1544" s="98"/>
      <c r="K1544" s="98"/>
      <c r="L1544" s="98"/>
      <c r="M1544" s="241"/>
      <c r="N1544" s="241"/>
      <c r="O1544" s="98"/>
      <c r="P1544" s="98"/>
      <c r="Q1544" s="130"/>
    </row>
    <row r="1545" spans="1:17" ht="11.25" x14ac:dyDescent="0.2">
      <c r="A1545" s="234"/>
      <c r="B1545" s="98"/>
      <c r="C1545" s="130"/>
      <c r="D1545" s="240"/>
      <c r="E1545" s="240"/>
      <c r="F1545" s="224"/>
      <c r="G1545" s="98"/>
      <c r="H1545" s="98"/>
      <c r="I1545" s="130"/>
      <c r="J1545" s="98"/>
      <c r="K1545" s="98"/>
      <c r="L1545" s="98"/>
      <c r="M1545" s="241"/>
      <c r="N1545" s="241"/>
      <c r="O1545" s="98"/>
      <c r="P1545" s="98"/>
      <c r="Q1545" s="130"/>
    </row>
    <row r="1546" spans="1:17" ht="11.25" x14ac:dyDescent="0.2">
      <c r="A1546" s="234"/>
      <c r="B1546" s="98"/>
      <c r="C1546" s="130"/>
      <c r="D1546" s="240"/>
      <c r="E1546" s="240"/>
      <c r="F1546" s="224"/>
      <c r="G1546" s="98"/>
      <c r="H1546" s="98"/>
      <c r="I1546" s="130"/>
      <c r="J1546" s="98"/>
      <c r="K1546" s="98"/>
      <c r="L1546" s="98"/>
      <c r="M1546" s="241"/>
      <c r="N1546" s="241"/>
      <c r="O1546" s="98"/>
      <c r="P1546" s="98"/>
      <c r="Q1546" s="130"/>
    </row>
    <row r="1547" spans="1:17" ht="11.25" x14ac:dyDescent="0.2">
      <c r="A1547" s="234"/>
      <c r="B1547" s="98"/>
      <c r="C1547" s="130"/>
      <c r="D1547" s="240"/>
      <c r="E1547" s="240"/>
      <c r="F1547" s="224"/>
      <c r="G1547" s="98"/>
      <c r="H1547" s="98"/>
      <c r="I1547" s="130"/>
      <c r="J1547" s="98"/>
      <c r="K1547" s="98"/>
      <c r="L1547" s="98"/>
      <c r="M1547" s="241"/>
      <c r="N1547" s="241"/>
      <c r="O1547" s="98"/>
      <c r="P1547" s="98"/>
      <c r="Q1547" s="130"/>
    </row>
    <row r="1548" spans="1:17" ht="11.25" x14ac:dyDescent="0.2">
      <c r="A1548" s="234"/>
      <c r="B1548" s="98"/>
      <c r="C1548" s="130"/>
      <c r="D1548" s="240"/>
      <c r="E1548" s="240"/>
      <c r="F1548" s="224"/>
      <c r="G1548" s="98"/>
      <c r="H1548" s="98"/>
      <c r="I1548" s="130"/>
      <c r="J1548" s="98"/>
      <c r="K1548" s="98"/>
      <c r="L1548" s="98"/>
      <c r="M1548" s="241"/>
      <c r="N1548" s="241"/>
      <c r="O1548" s="98"/>
      <c r="P1548" s="98"/>
      <c r="Q1548" s="130"/>
    </row>
    <row r="1549" spans="1:17" ht="11.25" x14ac:dyDescent="0.2">
      <c r="A1549" s="234"/>
      <c r="B1549" s="98"/>
      <c r="C1549" s="130"/>
      <c r="D1549" s="240"/>
      <c r="E1549" s="240"/>
      <c r="F1549" s="224"/>
      <c r="G1549" s="98"/>
      <c r="H1549" s="98"/>
      <c r="I1549" s="130"/>
      <c r="J1549" s="98"/>
      <c r="K1549" s="98"/>
      <c r="L1549" s="98"/>
      <c r="M1549" s="241"/>
      <c r="N1549" s="241"/>
      <c r="O1549" s="98"/>
      <c r="P1549" s="98"/>
      <c r="Q1549" s="130"/>
    </row>
    <row r="1550" spans="1:17" ht="11.25" x14ac:dyDescent="0.2">
      <c r="A1550" s="234"/>
      <c r="B1550" s="98"/>
      <c r="C1550" s="130"/>
      <c r="D1550" s="240"/>
      <c r="E1550" s="240"/>
      <c r="F1550" s="224"/>
      <c r="G1550" s="98"/>
      <c r="H1550" s="98"/>
      <c r="I1550" s="130"/>
      <c r="J1550" s="98"/>
      <c r="K1550" s="98"/>
      <c r="L1550" s="98"/>
      <c r="M1550" s="241"/>
      <c r="N1550" s="241"/>
      <c r="O1550" s="98"/>
      <c r="P1550" s="98"/>
      <c r="Q1550" s="130"/>
    </row>
    <row r="1551" spans="1:17" ht="11.25" x14ac:dyDescent="0.2">
      <c r="A1551" s="234"/>
      <c r="B1551" s="98"/>
      <c r="C1551" s="130"/>
      <c r="D1551" s="240"/>
      <c r="E1551" s="240"/>
      <c r="F1551" s="224"/>
      <c r="G1551" s="98"/>
      <c r="H1551" s="98"/>
      <c r="I1551" s="130"/>
      <c r="J1551" s="98"/>
      <c r="K1551" s="98"/>
      <c r="L1551" s="98"/>
      <c r="M1551" s="241"/>
      <c r="N1551" s="241"/>
      <c r="O1551" s="98"/>
      <c r="P1551" s="98"/>
      <c r="Q1551" s="130"/>
    </row>
    <row r="1552" spans="1:17" ht="11.25" x14ac:dyDescent="0.2">
      <c r="A1552" s="234"/>
      <c r="B1552" s="98"/>
      <c r="C1552" s="130"/>
      <c r="D1552" s="240"/>
      <c r="E1552" s="240"/>
      <c r="F1552" s="224"/>
      <c r="G1552" s="98"/>
      <c r="H1552" s="98"/>
      <c r="I1552" s="130"/>
      <c r="J1552" s="98"/>
      <c r="K1552" s="98"/>
      <c r="L1552" s="98"/>
      <c r="M1552" s="241"/>
      <c r="N1552" s="241"/>
      <c r="O1552" s="98"/>
      <c r="P1552" s="98"/>
      <c r="Q1552" s="130"/>
    </row>
    <row r="1553" spans="1:17" ht="11.25" x14ac:dyDescent="0.2">
      <c r="A1553" s="234"/>
      <c r="B1553" s="98"/>
      <c r="C1553" s="130"/>
      <c r="D1553" s="240"/>
      <c r="E1553" s="240"/>
      <c r="F1553" s="224"/>
      <c r="G1553" s="98"/>
      <c r="H1553" s="98"/>
      <c r="I1553" s="130"/>
      <c r="J1553" s="98"/>
      <c r="K1553" s="98"/>
      <c r="L1553" s="98"/>
      <c r="M1553" s="241"/>
      <c r="N1553" s="241"/>
      <c r="O1553" s="98"/>
      <c r="P1553" s="98"/>
      <c r="Q1553" s="130"/>
    </row>
    <row r="1554" spans="1:17" ht="11.25" x14ac:dyDescent="0.2">
      <c r="A1554" s="234"/>
      <c r="B1554" s="98"/>
      <c r="C1554" s="130"/>
      <c r="D1554" s="240"/>
      <c r="E1554" s="240"/>
      <c r="F1554" s="224"/>
      <c r="G1554" s="98"/>
      <c r="H1554" s="98"/>
      <c r="I1554" s="130"/>
      <c r="J1554" s="98"/>
      <c r="K1554" s="98"/>
      <c r="L1554" s="98"/>
      <c r="M1554" s="241"/>
      <c r="N1554" s="241"/>
      <c r="O1554" s="98"/>
      <c r="P1554" s="98"/>
      <c r="Q1554" s="130"/>
    </row>
    <row r="1555" spans="1:17" ht="11.25" x14ac:dyDescent="0.2">
      <c r="A1555" s="234"/>
      <c r="B1555" s="98"/>
      <c r="C1555" s="130"/>
      <c r="D1555" s="240"/>
      <c r="E1555" s="240"/>
      <c r="F1555" s="224"/>
      <c r="G1555" s="98"/>
      <c r="H1555" s="98"/>
      <c r="I1555" s="130"/>
      <c r="J1555" s="98"/>
      <c r="K1555" s="98"/>
      <c r="L1555" s="98"/>
      <c r="M1555" s="241"/>
      <c r="N1555" s="241"/>
      <c r="O1555" s="98"/>
      <c r="P1555" s="98"/>
      <c r="Q1555" s="130"/>
    </row>
    <row r="1556" spans="1:17" ht="11.25" x14ac:dyDescent="0.2">
      <c r="A1556" s="234"/>
      <c r="B1556" s="98"/>
      <c r="C1556" s="130"/>
      <c r="D1556" s="240"/>
      <c r="E1556" s="240"/>
      <c r="F1556" s="224"/>
      <c r="G1556" s="98"/>
      <c r="H1556" s="98"/>
      <c r="I1556" s="130"/>
      <c r="J1556" s="98"/>
      <c r="K1556" s="98"/>
      <c r="L1556" s="98"/>
      <c r="M1556" s="241"/>
      <c r="N1556" s="241"/>
      <c r="O1556" s="98"/>
      <c r="P1556" s="98"/>
      <c r="Q1556" s="130"/>
    </row>
    <row r="1557" spans="1:17" ht="11.25" x14ac:dyDescent="0.2">
      <c r="A1557" s="234"/>
      <c r="B1557" s="98"/>
      <c r="C1557" s="130"/>
      <c r="D1557" s="240"/>
      <c r="E1557" s="240"/>
      <c r="F1557" s="224"/>
      <c r="G1557" s="98"/>
      <c r="H1557" s="98"/>
      <c r="I1557" s="130"/>
      <c r="J1557" s="98"/>
      <c r="K1557" s="98"/>
      <c r="L1557" s="98"/>
      <c r="M1557" s="241"/>
      <c r="N1557" s="241"/>
      <c r="O1557" s="98"/>
      <c r="P1557" s="98"/>
      <c r="Q1557" s="130"/>
    </row>
    <row r="1558" spans="1:17" ht="11.25" x14ac:dyDescent="0.2">
      <c r="A1558" s="234"/>
      <c r="B1558" s="98"/>
      <c r="C1558" s="130"/>
      <c r="D1558" s="240"/>
      <c r="E1558" s="240"/>
      <c r="F1558" s="224"/>
      <c r="G1558" s="98"/>
      <c r="H1558" s="98"/>
      <c r="I1558" s="130"/>
      <c r="J1558" s="98"/>
      <c r="K1558" s="98"/>
      <c r="L1558" s="98"/>
      <c r="M1558" s="241"/>
      <c r="N1558" s="241"/>
      <c r="O1558" s="98"/>
      <c r="P1558" s="98"/>
      <c r="Q1558" s="130"/>
    </row>
    <row r="1559" spans="1:17" ht="11.25" x14ac:dyDescent="0.2">
      <c r="A1559" s="234"/>
      <c r="B1559" s="98"/>
      <c r="C1559" s="130"/>
      <c r="D1559" s="240"/>
      <c r="E1559" s="240"/>
      <c r="F1559" s="224"/>
      <c r="G1559" s="98"/>
      <c r="H1559" s="98"/>
      <c r="I1559" s="130"/>
      <c r="J1559" s="98"/>
      <c r="K1559" s="98"/>
      <c r="L1559" s="98"/>
      <c r="M1559" s="241"/>
      <c r="N1559" s="241"/>
      <c r="O1559" s="98"/>
      <c r="P1559" s="98"/>
      <c r="Q1559" s="130"/>
    </row>
    <row r="1560" spans="1:17" ht="11.25" x14ac:dyDescent="0.2">
      <c r="A1560" s="234"/>
      <c r="B1560" s="98"/>
      <c r="C1560" s="130"/>
      <c r="D1560" s="240"/>
      <c r="E1560" s="240"/>
      <c r="F1560" s="224"/>
      <c r="G1560" s="98"/>
      <c r="H1560" s="98"/>
      <c r="I1560" s="130"/>
      <c r="J1560" s="98"/>
      <c r="K1560" s="98"/>
      <c r="L1560" s="98"/>
      <c r="M1560" s="241"/>
      <c r="N1560" s="241"/>
      <c r="O1560" s="98"/>
      <c r="P1560" s="98"/>
      <c r="Q1560" s="130"/>
    </row>
    <row r="1561" spans="1:17" ht="11.25" x14ac:dyDescent="0.2">
      <c r="A1561" s="234"/>
      <c r="B1561" s="98"/>
      <c r="C1561" s="130"/>
      <c r="D1561" s="240"/>
      <c r="E1561" s="240"/>
      <c r="F1561" s="224"/>
      <c r="G1561" s="98"/>
      <c r="H1561" s="98"/>
      <c r="I1561" s="130"/>
      <c r="J1561" s="98"/>
      <c r="K1561" s="98"/>
      <c r="L1561" s="98"/>
      <c r="M1561" s="241"/>
      <c r="N1561" s="241"/>
      <c r="O1561" s="98"/>
      <c r="P1561" s="98"/>
      <c r="Q1561" s="130"/>
    </row>
    <row r="1562" spans="1:17" ht="11.25" x14ac:dyDescent="0.2">
      <c r="A1562" s="234"/>
      <c r="B1562" s="98"/>
      <c r="C1562" s="130"/>
      <c r="D1562" s="240"/>
      <c r="E1562" s="240"/>
      <c r="F1562" s="224"/>
      <c r="G1562" s="98"/>
      <c r="H1562" s="98"/>
      <c r="I1562" s="130"/>
      <c r="J1562" s="98"/>
      <c r="K1562" s="98"/>
      <c r="L1562" s="98"/>
      <c r="M1562" s="241"/>
      <c r="N1562" s="241"/>
      <c r="O1562" s="98"/>
      <c r="P1562" s="98"/>
      <c r="Q1562" s="130"/>
    </row>
    <row r="1563" spans="1:17" ht="11.25" x14ac:dyDescent="0.2">
      <c r="A1563" s="234"/>
      <c r="B1563" s="98"/>
      <c r="C1563" s="130"/>
      <c r="D1563" s="240"/>
      <c r="E1563" s="240"/>
      <c r="F1563" s="224"/>
      <c r="G1563" s="98"/>
      <c r="H1563" s="98"/>
      <c r="I1563" s="130"/>
      <c r="J1563" s="98"/>
      <c r="K1563" s="98"/>
      <c r="L1563" s="98"/>
      <c r="M1563" s="241"/>
      <c r="N1563" s="241"/>
      <c r="O1563" s="98"/>
      <c r="P1563" s="98"/>
      <c r="Q1563" s="130"/>
    </row>
    <row r="1564" spans="1:17" ht="11.25" x14ac:dyDescent="0.2">
      <c r="A1564" s="234"/>
      <c r="B1564" s="98"/>
      <c r="C1564" s="130"/>
      <c r="D1564" s="240"/>
      <c r="E1564" s="240"/>
      <c r="F1564" s="224"/>
      <c r="G1564" s="98"/>
      <c r="H1564" s="98"/>
      <c r="I1564" s="130"/>
      <c r="J1564" s="98"/>
      <c r="K1564" s="98"/>
      <c r="L1564" s="98"/>
      <c r="M1564" s="241"/>
      <c r="N1564" s="241"/>
      <c r="O1564" s="98"/>
      <c r="P1564" s="98"/>
      <c r="Q1564" s="130"/>
    </row>
    <row r="1565" spans="1:17" ht="11.25" x14ac:dyDescent="0.2">
      <c r="A1565" s="234"/>
      <c r="B1565" s="98"/>
      <c r="C1565" s="130"/>
      <c r="D1565" s="240"/>
      <c r="E1565" s="240"/>
      <c r="F1565" s="224"/>
      <c r="G1565" s="98"/>
      <c r="H1565" s="98"/>
      <c r="I1565" s="130"/>
      <c r="J1565" s="98"/>
      <c r="K1565" s="98"/>
      <c r="L1565" s="98"/>
      <c r="M1565" s="241"/>
      <c r="N1565" s="241"/>
      <c r="O1565" s="98"/>
      <c r="P1565" s="98"/>
      <c r="Q1565" s="130"/>
    </row>
    <row r="1566" spans="1:17" ht="11.25" x14ac:dyDescent="0.2">
      <c r="A1566" s="234"/>
      <c r="B1566" s="98"/>
      <c r="C1566" s="130"/>
      <c r="D1566" s="240"/>
      <c r="E1566" s="240"/>
      <c r="F1566" s="224"/>
      <c r="G1566" s="98"/>
      <c r="H1566" s="98"/>
      <c r="I1566" s="130"/>
      <c r="J1566" s="98"/>
      <c r="K1566" s="98"/>
      <c r="L1566" s="98"/>
      <c r="M1566" s="241"/>
      <c r="N1566" s="241"/>
      <c r="O1566" s="98"/>
      <c r="P1566" s="98"/>
      <c r="Q1566" s="130"/>
    </row>
    <row r="1567" spans="1:17" ht="11.25" x14ac:dyDescent="0.2">
      <c r="A1567" s="234"/>
      <c r="B1567" s="98"/>
      <c r="C1567" s="130"/>
      <c r="D1567" s="240"/>
      <c r="E1567" s="240"/>
      <c r="F1567" s="224"/>
      <c r="G1567" s="98"/>
      <c r="H1567" s="98"/>
      <c r="I1567" s="130"/>
      <c r="J1567" s="98"/>
      <c r="K1567" s="98"/>
      <c r="L1567" s="98"/>
      <c r="M1567" s="241"/>
      <c r="N1567" s="241"/>
      <c r="O1567" s="98"/>
      <c r="P1567" s="98"/>
      <c r="Q1567" s="130"/>
    </row>
    <row r="1568" spans="1:17" ht="11.25" x14ac:dyDescent="0.2">
      <c r="A1568" s="234"/>
      <c r="B1568" s="98"/>
      <c r="C1568" s="130"/>
      <c r="D1568" s="240"/>
      <c r="E1568" s="240"/>
      <c r="F1568" s="224"/>
      <c r="G1568" s="98"/>
      <c r="H1568" s="98"/>
      <c r="I1568" s="130"/>
      <c r="J1568" s="98"/>
      <c r="K1568" s="98"/>
      <c r="L1568" s="98"/>
      <c r="M1568" s="241"/>
      <c r="N1568" s="241"/>
      <c r="O1568" s="98"/>
      <c r="P1568" s="98"/>
      <c r="Q1568" s="130"/>
    </row>
    <row r="1569" spans="1:17" ht="11.25" x14ac:dyDescent="0.2">
      <c r="A1569" s="234"/>
      <c r="B1569" s="98"/>
      <c r="C1569" s="130"/>
      <c r="D1569" s="240"/>
      <c r="E1569" s="240"/>
      <c r="F1569" s="224"/>
      <c r="G1569" s="98"/>
      <c r="H1569" s="98"/>
      <c r="I1569" s="130"/>
      <c r="J1569" s="98"/>
      <c r="K1569" s="98"/>
      <c r="L1569" s="98"/>
      <c r="M1569" s="241"/>
      <c r="N1569" s="241"/>
      <c r="O1569" s="98"/>
      <c r="P1569" s="98"/>
      <c r="Q1569" s="130"/>
    </row>
    <row r="1570" spans="1:17" ht="11.25" x14ac:dyDescent="0.2">
      <c r="A1570" s="234"/>
      <c r="B1570" s="98"/>
      <c r="C1570" s="130"/>
      <c r="D1570" s="240"/>
      <c r="E1570" s="240"/>
      <c r="F1570" s="224"/>
      <c r="G1570" s="98"/>
      <c r="H1570" s="98"/>
      <c r="I1570" s="130"/>
      <c r="J1570" s="98"/>
      <c r="K1570" s="98"/>
      <c r="L1570" s="98"/>
      <c r="M1570" s="241"/>
      <c r="N1570" s="241"/>
      <c r="O1570" s="98"/>
      <c r="P1570" s="98"/>
      <c r="Q1570" s="130"/>
    </row>
    <row r="1571" spans="1:17" ht="11.25" x14ac:dyDescent="0.2">
      <c r="A1571" s="234"/>
      <c r="B1571" s="98"/>
      <c r="C1571" s="130"/>
      <c r="D1571" s="240"/>
      <c r="E1571" s="240"/>
      <c r="F1571" s="224"/>
      <c r="G1571" s="98"/>
      <c r="H1571" s="98"/>
      <c r="I1571" s="130"/>
      <c r="J1571" s="98"/>
      <c r="K1571" s="98"/>
      <c r="L1571" s="98"/>
      <c r="M1571" s="241"/>
      <c r="N1571" s="241"/>
      <c r="O1571" s="98"/>
      <c r="P1571" s="98"/>
      <c r="Q1571" s="130"/>
    </row>
    <row r="1572" spans="1:17" ht="11.25" x14ac:dyDescent="0.2">
      <c r="A1572" s="234"/>
      <c r="B1572" s="98"/>
      <c r="C1572" s="130"/>
      <c r="D1572" s="240"/>
      <c r="E1572" s="240"/>
      <c r="F1572" s="224"/>
      <c r="G1572" s="98"/>
      <c r="H1572" s="98"/>
      <c r="I1572" s="130"/>
      <c r="J1572" s="98"/>
      <c r="K1572" s="98"/>
      <c r="L1572" s="98"/>
      <c r="M1572" s="241"/>
      <c r="N1572" s="241"/>
      <c r="O1572" s="98"/>
      <c r="P1572" s="98"/>
      <c r="Q1572" s="130"/>
    </row>
    <row r="1573" spans="1:17" ht="11.25" x14ac:dyDescent="0.2">
      <c r="A1573" s="234"/>
      <c r="B1573" s="98"/>
      <c r="C1573" s="130"/>
      <c r="D1573" s="240"/>
      <c r="E1573" s="240"/>
      <c r="F1573" s="224"/>
      <c r="G1573" s="98"/>
      <c r="H1573" s="98"/>
      <c r="I1573" s="130"/>
      <c r="J1573" s="98"/>
      <c r="K1573" s="98"/>
      <c r="L1573" s="98"/>
      <c r="M1573" s="241"/>
      <c r="N1573" s="241"/>
      <c r="O1573" s="98"/>
      <c r="P1573" s="98"/>
      <c r="Q1573" s="130"/>
    </row>
    <row r="1574" spans="1:17" ht="11.25" x14ac:dyDescent="0.2">
      <c r="A1574" s="234"/>
      <c r="B1574" s="98"/>
      <c r="C1574" s="130"/>
      <c r="D1574" s="240"/>
      <c r="E1574" s="240"/>
      <c r="F1574" s="224"/>
      <c r="G1574" s="98"/>
      <c r="H1574" s="98"/>
      <c r="I1574" s="130"/>
      <c r="J1574" s="98"/>
      <c r="K1574" s="98"/>
      <c r="L1574" s="98"/>
      <c r="M1574" s="241"/>
      <c r="N1574" s="241"/>
      <c r="O1574" s="98"/>
      <c r="P1574" s="98"/>
      <c r="Q1574" s="130"/>
    </row>
    <row r="1575" spans="1:17" ht="11.25" x14ac:dyDescent="0.2">
      <c r="A1575" s="234"/>
      <c r="B1575" s="98"/>
      <c r="C1575" s="130"/>
      <c r="D1575" s="240"/>
      <c r="E1575" s="240"/>
      <c r="F1575" s="224"/>
      <c r="G1575" s="98"/>
      <c r="H1575" s="98"/>
      <c r="I1575" s="130"/>
      <c r="J1575" s="98"/>
      <c r="K1575" s="98"/>
      <c r="L1575" s="98"/>
      <c r="M1575" s="241"/>
      <c r="N1575" s="241"/>
      <c r="O1575" s="98"/>
      <c r="P1575" s="98"/>
      <c r="Q1575" s="130"/>
    </row>
    <row r="1576" spans="1:17" ht="11.25" x14ac:dyDescent="0.2">
      <c r="A1576" s="234"/>
      <c r="B1576" s="98"/>
      <c r="C1576" s="130"/>
      <c r="D1576" s="240"/>
      <c r="E1576" s="240"/>
      <c r="F1576" s="224"/>
      <c r="G1576" s="98"/>
      <c r="H1576" s="98"/>
      <c r="I1576" s="130"/>
      <c r="J1576" s="98"/>
      <c r="K1576" s="98"/>
      <c r="L1576" s="98"/>
      <c r="M1576" s="241"/>
      <c r="N1576" s="241"/>
      <c r="O1576" s="98"/>
      <c r="P1576" s="98"/>
      <c r="Q1576" s="130"/>
    </row>
    <row r="1577" spans="1:17" ht="11.25" x14ac:dyDescent="0.2">
      <c r="A1577" s="234"/>
      <c r="B1577" s="98"/>
      <c r="C1577" s="130"/>
      <c r="D1577" s="240"/>
      <c r="E1577" s="240"/>
      <c r="F1577" s="224"/>
      <c r="G1577" s="98"/>
      <c r="H1577" s="98"/>
      <c r="I1577" s="130"/>
      <c r="J1577" s="98"/>
      <c r="K1577" s="98"/>
      <c r="L1577" s="98"/>
      <c r="M1577" s="241"/>
      <c r="N1577" s="241"/>
      <c r="O1577" s="98"/>
      <c r="P1577" s="98"/>
      <c r="Q1577" s="130"/>
    </row>
    <row r="1578" spans="1:17" ht="11.25" x14ac:dyDescent="0.2">
      <c r="A1578" s="234"/>
      <c r="B1578" s="98"/>
      <c r="C1578" s="130"/>
      <c r="D1578" s="240"/>
      <c r="E1578" s="240"/>
      <c r="F1578" s="224"/>
      <c r="G1578" s="98"/>
      <c r="H1578" s="98"/>
      <c r="I1578" s="130"/>
      <c r="J1578" s="98"/>
      <c r="K1578" s="98"/>
      <c r="L1578" s="98"/>
      <c r="M1578" s="241"/>
      <c r="N1578" s="241"/>
      <c r="O1578" s="98"/>
      <c r="P1578" s="98"/>
      <c r="Q1578" s="130"/>
    </row>
    <row r="1579" spans="1:17" ht="11.25" x14ac:dyDescent="0.2">
      <c r="A1579" s="234"/>
      <c r="B1579" s="98"/>
      <c r="C1579" s="130"/>
      <c r="D1579" s="240"/>
      <c r="E1579" s="240"/>
      <c r="F1579" s="224"/>
      <c r="G1579" s="98"/>
      <c r="H1579" s="98"/>
      <c r="I1579" s="130"/>
      <c r="J1579" s="98"/>
      <c r="K1579" s="98"/>
      <c r="L1579" s="98"/>
      <c r="M1579" s="241"/>
      <c r="N1579" s="241"/>
      <c r="O1579" s="98"/>
      <c r="P1579" s="98"/>
      <c r="Q1579" s="130"/>
    </row>
    <row r="1580" spans="1:17" ht="11.25" x14ac:dyDescent="0.2">
      <c r="A1580" s="234"/>
      <c r="B1580" s="98"/>
      <c r="C1580" s="130"/>
      <c r="D1580" s="240"/>
      <c r="E1580" s="240"/>
      <c r="F1580" s="224"/>
      <c r="G1580" s="98"/>
      <c r="H1580" s="98"/>
      <c r="I1580" s="130"/>
      <c r="J1580" s="98"/>
      <c r="K1580" s="98"/>
      <c r="L1580" s="98"/>
      <c r="M1580" s="241"/>
      <c r="N1580" s="241"/>
      <c r="O1580" s="98"/>
      <c r="P1580" s="98"/>
      <c r="Q1580" s="130"/>
    </row>
    <row r="1581" spans="1:17" ht="11.25" x14ac:dyDescent="0.2">
      <c r="A1581" s="234"/>
      <c r="B1581" s="98"/>
      <c r="C1581" s="130"/>
      <c r="D1581" s="240"/>
      <c r="E1581" s="240"/>
      <c r="F1581" s="224"/>
      <c r="G1581" s="98"/>
      <c r="H1581" s="98"/>
      <c r="I1581" s="130"/>
      <c r="J1581" s="98"/>
      <c r="K1581" s="98"/>
      <c r="L1581" s="98"/>
      <c r="M1581" s="241"/>
      <c r="N1581" s="241"/>
      <c r="O1581" s="98"/>
      <c r="P1581" s="98"/>
      <c r="Q1581" s="130"/>
    </row>
    <row r="1582" spans="1:17" ht="11.25" x14ac:dyDescent="0.2">
      <c r="A1582" s="234"/>
      <c r="B1582" s="98"/>
      <c r="C1582" s="130"/>
      <c r="D1582" s="240"/>
      <c r="E1582" s="240"/>
      <c r="F1582" s="224"/>
      <c r="G1582" s="98"/>
      <c r="H1582" s="98"/>
      <c r="I1582" s="130"/>
      <c r="J1582" s="98"/>
      <c r="K1582" s="98"/>
      <c r="L1582" s="98"/>
      <c r="M1582" s="241"/>
      <c r="N1582" s="241"/>
      <c r="O1582" s="98"/>
      <c r="P1582" s="98"/>
      <c r="Q1582" s="130"/>
    </row>
    <row r="1583" spans="1:17" ht="11.25" x14ac:dyDescent="0.2">
      <c r="A1583" s="234"/>
      <c r="B1583" s="98"/>
      <c r="C1583" s="130"/>
      <c r="D1583" s="240"/>
      <c r="E1583" s="240"/>
      <c r="F1583" s="224"/>
      <c r="G1583" s="98"/>
      <c r="H1583" s="98"/>
      <c r="I1583" s="130"/>
      <c r="J1583" s="98"/>
      <c r="K1583" s="98"/>
      <c r="L1583" s="98"/>
      <c r="M1583" s="241"/>
      <c r="N1583" s="241"/>
      <c r="O1583" s="98"/>
      <c r="P1583" s="98"/>
      <c r="Q1583" s="130"/>
    </row>
    <row r="1584" spans="1:17" ht="11.25" x14ac:dyDescent="0.2">
      <c r="A1584" s="234"/>
      <c r="B1584" s="98"/>
      <c r="C1584" s="130"/>
      <c r="D1584" s="240"/>
      <c r="E1584" s="240"/>
      <c r="F1584" s="224"/>
      <c r="G1584" s="98"/>
      <c r="H1584" s="98"/>
      <c r="I1584" s="130"/>
      <c r="J1584" s="98"/>
      <c r="K1584" s="98"/>
      <c r="L1584" s="98"/>
      <c r="M1584" s="241"/>
      <c r="N1584" s="241"/>
      <c r="O1584" s="98"/>
      <c r="P1584" s="98"/>
      <c r="Q1584" s="130"/>
    </row>
    <row r="1585" spans="1:17" ht="11.25" x14ac:dyDescent="0.2">
      <c r="A1585" s="234"/>
      <c r="B1585" s="98"/>
      <c r="C1585" s="130"/>
      <c r="D1585" s="240"/>
      <c r="E1585" s="240"/>
      <c r="F1585" s="224"/>
      <c r="G1585" s="98"/>
      <c r="H1585" s="98"/>
      <c r="I1585" s="130"/>
      <c r="J1585" s="98"/>
      <c r="K1585" s="98"/>
      <c r="L1585" s="98"/>
      <c r="M1585" s="241"/>
      <c r="N1585" s="241"/>
      <c r="O1585" s="98"/>
      <c r="P1585" s="98"/>
      <c r="Q1585" s="130"/>
    </row>
    <row r="1586" spans="1:17" ht="11.25" x14ac:dyDescent="0.2">
      <c r="A1586" s="234"/>
      <c r="B1586" s="98"/>
      <c r="C1586" s="130"/>
      <c r="D1586" s="240"/>
      <c r="E1586" s="240"/>
      <c r="F1586" s="224"/>
      <c r="G1586" s="98"/>
      <c r="H1586" s="98"/>
      <c r="I1586" s="130"/>
      <c r="J1586" s="98"/>
      <c r="K1586" s="98"/>
      <c r="L1586" s="98"/>
      <c r="M1586" s="241"/>
      <c r="N1586" s="241"/>
      <c r="O1586" s="98"/>
      <c r="P1586" s="98"/>
      <c r="Q1586" s="130"/>
    </row>
    <row r="1587" spans="1:17" ht="11.25" x14ac:dyDescent="0.2">
      <c r="A1587" s="234"/>
      <c r="B1587" s="98"/>
      <c r="C1587" s="130"/>
      <c r="D1587" s="240"/>
      <c r="E1587" s="240"/>
      <c r="F1587" s="224"/>
      <c r="G1587" s="98"/>
      <c r="H1587" s="98"/>
      <c r="I1587" s="130"/>
      <c r="J1587" s="98"/>
      <c r="K1587" s="98"/>
      <c r="L1587" s="98"/>
      <c r="M1587" s="241"/>
      <c r="N1587" s="241"/>
      <c r="O1587" s="98"/>
      <c r="P1587" s="98"/>
      <c r="Q1587" s="130"/>
    </row>
    <row r="1588" spans="1:17" ht="11.25" x14ac:dyDescent="0.2">
      <c r="A1588" s="234"/>
      <c r="B1588" s="98"/>
      <c r="C1588" s="130"/>
      <c r="D1588" s="240"/>
      <c r="E1588" s="240"/>
      <c r="F1588" s="224"/>
      <c r="G1588" s="98"/>
      <c r="H1588" s="98"/>
      <c r="I1588" s="130"/>
      <c r="J1588" s="98"/>
      <c r="K1588" s="98"/>
      <c r="L1588" s="98"/>
      <c r="M1588" s="241"/>
      <c r="N1588" s="241"/>
      <c r="O1588" s="98"/>
      <c r="P1588" s="98"/>
      <c r="Q1588" s="130"/>
    </row>
    <row r="1589" spans="1:17" ht="11.25" x14ac:dyDescent="0.2">
      <c r="A1589" s="234"/>
      <c r="B1589" s="98"/>
      <c r="C1589" s="130"/>
      <c r="D1589" s="240"/>
      <c r="E1589" s="240"/>
      <c r="F1589" s="224"/>
      <c r="G1589" s="98"/>
      <c r="H1589" s="98"/>
      <c r="I1589" s="130"/>
      <c r="J1589" s="98"/>
      <c r="K1589" s="98"/>
      <c r="L1589" s="98"/>
      <c r="M1589" s="241"/>
      <c r="N1589" s="241"/>
      <c r="O1589" s="98"/>
      <c r="P1589" s="98"/>
      <c r="Q1589" s="130"/>
    </row>
    <row r="1590" spans="1:17" ht="11.25" x14ac:dyDescent="0.2">
      <c r="A1590" s="234"/>
      <c r="B1590" s="98"/>
      <c r="C1590" s="130"/>
      <c r="D1590" s="240"/>
      <c r="E1590" s="240"/>
      <c r="F1590" s="224"/>
      <c r="G1590" s="98"/>
      <c r="H1590" s="98"/>
      <c r="I1590" s="130"/>
      <c r="J1590" s="98"/>
      <c r="K1590" s="98"/>
      <c r="L1590" s="98"/>
      <c r="M1590" s="241"/>
      <c r="N1590" s="241"/>
      <c r="O1590" s="98"/>
      <c r="P1590" s="98"/>
      <c r="Q1590" s="130"/>
    </row>
    <row r="1591" spans="1:17" ht="11.25" x14ac:dyDescent="0.2">
      <c r="A1591" s="234"/>
      <c r="B1591" s="98"/>
      <c r="C1591" s="130"/>
      <c r="D1591" s="240"/>
      <c r="E1591" s="240"/>
      <c r="F1591" s="224"/>
      <c r="G1591" s="98"/>
      <c r="H1591" s="98"/>
      <c r="I1591" s="130"/>
      <c r="J1591" s="98"/>
      <c r="K1591" s="98"/>
      <c r="L1591" s="98"/>
      <c r="M1591" s="241"/>
      <c r="N1591" s="241"/>
      <c r="O1591" s="98"/>
      <c r="P1591" s="98"/>
      <c r="Q1591" s="130"/>
    </row>
    <row r="1592" spans="1:17" ht="11.25" x14ac:dyDescent="0.2">
      <c r="A1592" s="234"/>
      <c r="B1592" s="98"/>
      <c r="C1592" s="130"/>
      <c r="D1592" s="240"/>
      <c r="E1592" s="240"/>
      <c r="F1592" s="224"/>
      <c r="G1592" s="98"/>
      <c r="H1592" s="98"/>
      <c r="I1592" s="130"/>
      <c r="J1592" s="98"/>
      <c r="K1592" s="98"/>
      <c r="L1592" s="98"/>
      <c r="M1592" s="241"/>
      <c r="N1592" s="241"/>
      <c r="O1592" s="98"/>
      <c r="P1592" s="98"/>
      <c r="Q1592" s="130"/>
    </row>
    <row r="1593" spans="1:17" ht="11.25" x14ac:dyDescent="0.2">
      <c r="A1593" s="234"/>
      <c r="B1593" s="98"/>
      <c r="C1593" s="130"/>
      <c r="D1593" s="240"/>
      <c r="E1593" s="240"/>
      <c r="F1593" s="224"/>
      <c r="G1593" s="98"/>
      <c r="H1593" s="98"/>
      <c r="I1593" s="130"/>
      <c r="J1593" s="98"/>
      <c r="K1593" s="98"/>
      <c r="L1593" s="98"/>
      <c r="M1593" s="241"/>
      <c r="N1593" s="241"/>
      <c r="O1593" s="98"/>
      <c r="P1593" s="98"/>
      <c r="Q1593" s="130"/>
    </row>
    <row r="1594" spans="1:17" ht="11.25" x14ac:dyDescent="0.2">
      <c r="A1594" s="234"/>
      <c r="B1594" s="98"/>
      <c r="C1594" s="130"/>
      <c r="D1594" s="240"/>
      <c r="E1594" s="240"/>
      <c r="F1594" s="224"/>
      <c r="G1594" s="98"/>
      <c r="H1594" s="98"/>
      <c r="I1594" s="130"/>
      <c r="J1594" s="98"/>
      <c r="K1594" s="98"/>
      <c r="L1594" s="98"/>
      <c r="M1594" s="241"/>
      <c r="N1594" s="241"/>
      <c r="O1594" s="98"/>
      <c r="P1594" s="98"/>
      <c r="Q1594" s="130"/>
    </row>
    <row r="1595" spans="1:17" ht="11.25" x14ac:dyDescent="0.2">
      <c r="A1595" s="234"/>
      <c r="B1595" s="98"/>
      <c r="C1595" s="130"/>
      <c r="D1595" s="240"/>
      <c r="E1595" s="240"/>
      <c r="F1595" s="224"/>
      <c r="G1595" s="98"/>
      <c r="H1595" s="98"/>
      <c r="I1595" s="130"/>
      <c r="J1595" s="98"/>
      <c r="K1595" s="98"/>
      <c r="L1595" s="98"/>
      <c r="M1595" s="241"/>
      <c r="N1595" s="241"/>
      <c r="O1595" s="98"/>
      <c r="P1595" s="98"/>
      <c r="Q1595" s="130"/>
    </row>
    <row r="1596" spans="1:17" ht="11.25" x14ac:dyDescent="0.2">
      <c r="A1596" s="234"/>
      <c r="B1596" s="98"/>
      <c r="C1596" s="130"/>
      <c r="D1596" s="240"/>
      <c r="E1596" s="240"/>
      <c r="F1596" s="224"/>
      <c r="G1596" s="98"/>
      <c r="H1596" s="98"/>
      <c r="I1596" s="130"/>
      <c r="J1596" s="98"/>
      <c r="K1596" s="98"/>
      <c r="L1596" s="98"/>
      <c r="M1596" s="241"/>
      <c r="N1596" s="241"/>
      <c r="O1596" s="98"/>
      <c r="P1596" s="98"/>
      <c r="Q1596" s="130"/>
    </row>
    <row r="1597" spans="1:17" ht="11.25" x14ac:dyDescent="0.2">
      <c r="A1597" s="234"/>
      <c r="B1597" s="98"/>
      <c r="C1597" s="130"/>
      <c r="D1597" s="240"/>
      <c r="E1597" s="240"/>
      <c r="F1597" s="224"/>
      <c r="G1597" s="98"/>
      <c r="H1597" s="98"/>
      <c r="I1597" s="130"/>
      <c r="J1597" s="98"/>
      <c r="K1597" s="98"/>
      <c r="L1597" s="98"/>
      <c r="M1597" s="241"/>
      <c r="N1597" s="241"/>
      <c r="O1597" s="98"/>
      <c r="P1597" s="98"/>
      <c r="Q1597" s="130"/>
    </row>
    <row r="1598" spans="1:17" ht="11.25" x14ac:dyDescent="0.2">
      <c r="A1598" s="234"/>
      <c r="B1598" s="98"/>
      <c r="C1598" s="130"/>
      <c r="D1598" s="240"/>
      <c r="E1598" s="240"/>
      <c r="F1598" s="224"/>
      <c r="G1598" s="98"/>
      <c r="H1598" s="98"/>
      <c r="I1598" s="130"/>
      <c r="J1598" s="98"/>
      <c r="K1598" s="98"/>
      <c r="L1598" s="98"/>
      <c r="M1598" s="241"/>
      <c r="N1598" s="241"/>
      <c r="O1598" s="98"/>
      <c r="P1598" s="98"/>
      <c r="Q1598" s="130"/>
    </row>
    <row r="1599" spans="1:17" ht="11.25" x14ac:dyDescent="0.2">
      <c r="A1599" s="234"/>
      <c r="B1599" s="98"/>
      <c r="C1599" s="130"/>
      <c r="D1599" s="240"/>
      <c r="E1599" s="240"/>
      <c r="F1599" s="224"/>
      <c r="G1599" s="98"/>
      <c r="H1599" s="98"/>
      <c r="I1599" s="130"/>
      <c r="J1599" s="98"/>
      <c r="K1599" s="98"/>
      <c r="L1599" s="98"/>
      <c r="M1599" s="241"/>
      <c r="N1599" s="241"/>
      <c r="O1599" s="98"/>
      <c r="P1599" s="98"/>
      <c r="Q1599" s="130"/>
    </row>
    <row r="1600" spans="1:17" ht="11.25" x14ac:dyDescent="0.2">
      <c r="A1600" s="234"/>
      <c r="B1600" s="98"/>
      <c r="C1600" s="130"/>
      <c r="D1600" s="240"/>
      <c r="E1600" s="240"/>
      <c r="F1600" s="224"/>
      <c r="G1600" s="98"/>
      <c r="H1600" s="98"/>
      <c r="I1600" s="130"/>
      <c r="J1600" s="98"/>
      <c r="K1600" s="98"/>
      <c r="L1600" s="98"/>
      <c r="M1600" s="241"/>
      <c r="N1600" s="241"/>
      <c r="O1600" s="98"/>
      <c r="P1600" s="98"/>
      <c r="Q1600" s="130"/>
    </row>
    <row r="1601" spans="1:17" ht="11.25" x14ac:dyDescent="0.2">
      <c r="A1601" s="234"/>
      <c r="B1601" s="98"/>
      <c r="C1601" s="130"/>
      <c r="D1601" s="240"/>
      <c r="E1601" s="240"/>
      <c r="F1601" s="224"/>
      <c r="G1601" s="98"/>
      <c r="H1601" s="98"/>
      <c r="I1601" s="130"/>
      <c r="J1601" s="98"/>
      <c r="K1601" s="98"/>
      <c r="L1601" s="98"/>
      <c r="M1601" s="241"/>
      <c r="N1601" s="241"/>
      <c r="O1601" s="98"/>
      <c r="P1601" s="98"/>
      <c r="Q1601" s="130"/>
    </row>
    <row r="1602" spans="1:17" ht="11.25" x14ac:dyDescent="0.2">
      <c r="A1602" s="234"/>
      <c r="B1602" s="98"/>
      <c r="C1602" s="130"/>
      <c r="D1602" s="240"/>
      <c r="E1602" s="240"/>
      <c r="F1602" s="224"/>
      <c r="G1602" s="98"/>
      <c r="H1602" s="98"/>
      <c r="I1602" s="130"/>
      <c r="J1602" s="98"/>
      <c r="K1602" s="98"/>
      <c r="L1602" s="98"/>
      <c r="M1602" s="241"/>
      <c r="N1602" s="241"/>
      <c r="O1602" s="98"/>
      <c r="P1602" s="98"/>
      <c r="Q1602" s="130"/>
    </row>
    <row r="1603" spans="1:17" ht="11.25" x14ac:dyDescent="0.2">
      <c r="A1603" s="234"/>
      <c r="B1603" s="98"/>
      <c r="C1603" s="130"/>
      <c r="D1603" s="240"/>
      <c r="E1603" s="240"/>
      <c r="F1603" s="224"/>
      <c r="G1603" s="98"/>
      <c r="H1603" s="98"/>
      <c r="I1603" s="130"/>
      <c r="J1603" s="98"/>
      <c r="K1603" s="98"/>
      <c r="L1603" s="98"/>
      <c r="M1603" s="241"/>
      <c r="N1603" s="241"/>
      <c r="O1603" s="98"/>
      <c r="P1603" s="98"/>
      <c r="Q1603" s="130"/>
    </row>
    <row r="1604" spans="1:17" ht="11.25" x14ac:dyDescent="0.2">
      <c r="A1604" s="234"/>
      <c r="B1604" s="98"/>
      <c r="C1604" s="130"/>
      <c r="D1604" s="240"/>
      <c r="E1604" s="240"/>
      <c r="F1604" s="224"/>
      <c r="G1604" s="98"/>
      <c r="H1604" s="98"/>
      <c r="I1604" s="130"/>
      <c r="J1604" s="98"/>
      <c r="K1604" s="98"/>
      <c r="L1604" s="98"/>
      <c r="M1604" s="241"/>
      <c r="N1604" s="241"/>
      <c r="O1604" s="98"/>
      <c r="P1604" s="98"/>
      <c r="Q1604" s="130"/>
    </row>
    <row r="1605" spans="1:17" ht="11.25" x14ac:dyDescent="0.2">
      <c r="A1605" s="234"/>
      <c r="B1605" s="98"/>
      <c r="C1605" s="130"/>
      <c r="D1605" s="240"/>
      <c r="E1605" s="240"/>
      <c r="F1605" s="224"/>
      <c r="G1605" s="98"/>
      <c r="H1605" s="98"/>
      <c r="I1605" s="130"/>
      <c r="J1605" s="98"/>
      <c r="K1605" s="98"/>
      <c r="L1605" s="98"/>
      <c r="M1605" s="241"/>
      <c r="N1605" s="241"/>
      <c r="O1605" s="98"/>
      <c r="P1605" s="98"/>
      <c r="Q1605" s="130"/>
    </row>
    <row r="1606" spans="1:17" ht="11.25" x14ac:dyDescent="0.2">
      <c r="A1606" s="234"/>
      <c r="B1606" s="98"/>
      <c r="C1606" s="130"/>
      <c r="D1606" s="240"/>
      <c r="E1606" s="240"/>
      <c r="F1606" s="224"/>
      <c r="G1606" s="98"/>
      <c r="H1606" s="98"/>
      <c r="I1606" s="130"/>
      <c r="J1606" s="98"/>
      <c r="K1606" s="98"/>
      <c r="L1606" s="98"/>
      <c r="M1606" s="241"/>
      <c r="N1606" s="241"/>
      <c r="O1606" s="98"/>
      <c r="P1606" s="98"/>
      <c r="Q1606" s="130"/>
    </row>
    <row r="1607" spans="1:17" ht="11.25" x14ac:dyDescent="0.2">
      <c r="A1607" s="234"/>
      <c r="B1607" s="98"/>
      <c r="C1607" s="130"/>
      <c r="D1607" s="240"/>
      <c r="E1607" s="240"/>
      <c r="F1607" s="224"/>
      <c r="G1607" s="98"/>
      <c r="H1607" s="98"/>
      <c r="I1607" s="130"/>
      <c r="J1607" s="98"/>
      <c r="K1607" s="98"/>
      <c r="L1607" s="98"/>
      <c r="M1607" s="241"/>
      <c r="N1607" s="241"/>
      <c r="O1607" s="98"/>
      <c r="P1607" s="98"/>
      <c r="Q1607" s="130"/>
    </row>
    <row r="1608" spans="1:17" ht="11.25" x14ac:dyDescent="0.2">
      <c r="A1608" s="234"/>
      <c r="B1608" s="98"/>
      <c r="C1608" s="130"/>
      <c r="D1608" s="240"/>
      <c r="E1608" s="240"/>
      <c r="F1608" s="224"/>
      <c r="G1608" s="98"/>
      <c r="H1608" s="98"/>
      <c r="I1608" s="130"/>
      <c r="J1608" s="98"/>
      <c r="K1608" s="98"/>
      <c r="L1608" s="98"/>
      <c r="M1608" s="241"/>
      <c r="N1608" s="241"/>
      <c r="O1608" s="98"/>
      <c r="P1608" s="98"/>
      <c r="Q1608" s="130"/>
    </row>
    <row r="1609" spans="1:17" ht="11.25" x14ac:dyDescent="0.2">
      <c r="A1609" s="234"/>
      <c r="B1609" s="98"/>
      <c r="C1609" s="130"/>
      <c r="D1609" s="240"/>
      <c r="E1609" s="240"/>
      <c r="F1609" s="224"/>
      <c r="G1609" s="98"/>
      <c r="H1609" s="98"/>
      <c r="I1609" s="130"/>
      <c r="J1609" s="98"/>
      <c r="K1609" s="98"/>
      <c r="L1609" s="98"/>
      <c r="M1609" s="241"/>
      <c r="N1609" s="241"/>
      <c r="O1609" s="98"/>
      <c r="P1609" s="98"/>
      <c r="Q1609" s="130"/>
    </row>
    <row r="1610" spans="1:17" ht="11.25" x14ac:dyDescent="0.2">
      <c r="A1610" s="234"/>
      <c r="B1610" s="98"/>
      <c r="C1610" s="130"/>
      <c r="D1610" s="240"/>
      <c r="E1610" s="240"/>
      <c r="F1610" s="224"/>
      <c r="G1610" s="98"/>
      <c r="H1610" s="98"/>
      <c r="I1610" s="130"/>
      <c r="J1610" s="98"/>
      <c r="K1610" s="98"/>
      <c r="L1610" s="98"/>
      <c r="M1610" s="241"/>
      <c r="N1610" s="241"/>
      <c r="O1610" s="98"/>
      <c r="P1610" s="98"/>
      <c r="Q1610" s="130"/>
    </row>
    <row r="1611" spans="1:17" ht="11.25" x14ac:dyDescent="0.2">
      <c r="A1611" s="234"/>
      <c r="B1611" s="98"/>
      <c r="C1611" s="130"/>
      <c r="D1611" s="240"/>
      <c r="E1611" s="240"/>
      <c r="F1611" s="224"/>
      <c r="G1611" s="98"/>
      <c r="H1611" s="98"/>
      <c r="I1611" s="130"/>
      <c r="J1611" s="98"/>
      <c r="K1611" s="98"/>
      <c r="L1611" s="98"/>
      <c r="M1611" s="241"/>
      <c r="N1611" s="241"/>
      <c r="O1611" s="98"/>
      <c r="P1611" s="98"/>
      <c r="Q1611" s="130"/>
    </row>
    <row r="1612" spans="1:17" ht="11.25" x14ac:dyDescent="0.2">
      <c r="A1612" s="234"/>
      <c r="B1612" s="98"/>
      <c r="C1612" s="130"/>
      <c r="D1612" s="240"/>
      <c r="E1612" s="240"/>
      <c r="F1612" s="224"/>
      <c r="G1612" s="98"/>
      <c r="H1612" s="98"/>
      <c r="I1612" s="130"/>
      <c r="J1612" s="98"/>
      <c r="K1612" s="98"/>
      <c r="L1612" s="98"/>
      <c r="M1612" s="241"/>
      <c r="N1612" s="241"/>
      <c r="O1612" s="98"/>
      <c r="P1612" s="98"/>
      <c r="Q1612" s="130"/>
    </row>
    <row r="1613" spans="1:17" ht="11.25" x14ac:dyDescent="0.2">
      <c r="A1613" s="234"/>
      <c r="B1613" s="98"/>
      <c r="C1613" s="130"/>
      <c r="D1613" s="240"/>
      <c r="E1613" s="240"/>
      <c r="F1613" s="224"/>
      <c r="G1613" s="98"/>
      <c r="H1613" s="98"/>
      <c r="I1613" s="130"/>
      <c r="J1613" s="98"/>
      <c r="K1613" s="98"/>
      <c r="L1613" s="98"/>
      <c r="M1613" s="241"/>
      <c r="N1613" s="241"/>
      <c r="O1613" s="98"/>
      <c r="P1613" s="98"/>
      <c r="Q1613" s="130"/>
    </row>
    <row r="1614" spans="1:17" ht="11.25" x14ac:dyDescent="0.2">
      <c r="A1614" s="234"/>
      <c r="B1614" s="98"/>
      <c r="C1614" s="130"/>
      <c r="D1614" s="240"/>
      <c r="E1614" s="240"/>
      <c r="F1614" s="224"/>
      <c r="G1614" s="98"/>
      <c r="H1614" s="98"/>
      <c r="I1614" s="130"/>
      <c r="J1614" s="98"/>
      <c r="K1614" s="98"/>
      <c r="L1614" s="98"/>
      <c r="M1614" s="241"/>
      <c r="N1614" s="241"/>
      <c r="O1614" s="98"/>
      <c r="P1614" s="98"/>
      <c r="Q1614" s="130"/>
    </row>
    <row r="1615" spans="1:17" ht="11.25" x14ac:dyDescent="0.2">
      <c r="A1615" s="234"/>
      <c r="B1615" s="98"/>
      <c r="C1615" s="130"/>
      <c r="D1615" s="240"/>
      <c r="E1615" s="240"/>
      <c r="F1615" s="224"/>
      <c r="G1615" s="98"/>
      <c r="H1615" s="98"/>
      <c r="I1615" s="130"/>
      <c r="J1615" s="98"/>
      <c r="K1615" s="98"/>
      <c r="L1615" s="98"/>
      <c r="M1615" s="241"/>
      <c r="N1615" s="241"/>
      <c r="O1615" s="98"/>
      <c r="P1615" s="98"/>
      <c r="Q1615" s="130"/>
    </row>
    <row r="1616" spans="1:17" ht="11.25" x14ac:dyDescent="0.2">
      <c r="A1616" s="234"/>
      <c r="B1616" s="98"/>
      <c r="C1616" s="130"/>
      <c r="D1616" s="240"/>
      <c r="E1616" s="240"/>
      <c r="F1616" s="224"/>
      <c r="G1616" s="98"/>
      <c r="H1616" s="98"/>
      <c r="I1616" s="130"/>
      <c r="J1616" s="98"/>
      <c r="K1616" s="98"/>
      <c r="L1616" s="98"/>
      <c r="M1616" s="241"/>
      <c r="N1616" s="241"/>
      <c r="O1616" s="98"/>
      <c r="P1616" s="98"/>
      <c r="Q1616" s="130"/>
    </row>
    <row r="1617" spans="1:17" ht="11.25" x14ac:dyDescent="0.2">
      <c r="A1617" s="234"/>
      <c r="B1617" s="98"/>
      <c r="C1617" s="130"/>
      <c r="D1617" s="240"/>
      <c r="E1617" s="240"/>
      <c r="F1617" s="224"/>
      <c r="G1617" s="98"/>
      <c r="H1617" s="98"/>
      <c r="I1617" s="130"/>
      <c r="J1617" s="98"/>
      <c r="K1617" s="98"/>
      <c r="L1617" s="98"/>
      <c r="M1617" s="241"/>
      <c r="N1617" s="241"/>
      <c r="O1617" s="98"/>
      <c r="P1617" s="98"/>
      <c r="Q1617" s="130"/>
    </row>
    <row r="1618" spans="1:17" ht="11.25" x14ac:dyDescent="0.2">
      <c r="A1618" s="234"/>
      <c r="B1618" s="98"/>
      <c r="C1618" s="130"/>
      <c r="D1618" s="240"/>
      <c r="E1618" s="240"/>
      <c r="F1618" s="224"/>
      <c r="G1618" s="98"/>
      <c r="H1618" s="98"/>
      <c r="I1618" s="130"/>
      <c r="J1618" s="98"/>
      <c r="K1618" s="98"/>
      <c r="L1618" s="98"/>
      <c r="M1618" s="241"/>
      <c r="N1618" s="241"/>
      <c r="O1618" s="98"/>
      <c r="P1618" s="98"/>
      <c r="Q1618" s="130"/>
    </row>
    <row r="1619" spans="1:17" ht="11.25" x14ac:dyDescent="0.2">
      <c r="A1619" s="234"/>
      <c r="B1619" s="98"/>
      <c r="C1619" s="130"/>
      <c r="D1619" s="240"/>
      <c r="E1619" s="240"/>
      <c r="F1619" s="224"/>
      <c r="G1619" s="98"/>
      <c r="H1619" s="98"/>
      <c r="I1619" s="130"/>
      <c r="J1619" s="98"/>
      <c r="K1619" s="98"/>
      <c r="L1619" s="98"/>
      <c r="M1619" s="241"/>
      <c r="N1619" s="241"/>
      <c r="O1619" s="98"/>
      <c r="P1619" s="98"/>
      <c r="Q1619" s="130"/>
    </row>
    <row r="1620" spans="1:17" ht="11.25" x14ac:dyDescent="0.2">
      <c r="A1620" s="234"/>
      <c r="B1620" s="98"/>
      <c r="C1620" s="130"/>
      <c r="D1620" s="240"/>
      <c r="E1620" s="240"/>
      <c r="F1620" s="224"/>
      <c r="G1620" s="98"/>
      <c r="H1620" s="98"/>
      <c r="I1620" s="130"/>
      <c r="J1620" s="98"/>
      <c r="K1620" s="98"/>
      <c r="L1620" s="98"/>
      <c r="M1620" s="241"/>
      <c r="N1620" s="241"/>
      <c r="O1620" s="98"/>
      <c r="P1620" s="98"/>
      <c r="Q1620" s="130"/>
    </row>
    <row r="1621" spans="1:17" ht="11.25" x14ac:dyDescent="0.2">
      <c r="A1621" s="234"/>
      <c r="B1621" s="98"/>
      <c r="C1621" s="130"/>
      <c r="D1621" s="240"/>
      <c r="E1621" s="240"/>
      <c r="F1621" s="224"/>
      <c r="G1621" s="98"/>
      <c r="H1621" s="98"/>
      <c r="I1621" s="130"/>
      <c r="J1621" s="98"/>
      <c r="K1621" s="98"/>
      <c r="L1621" s="98"/>
      <c r="M1621" s="241"/>
      <c r="N1621" s="241"/>
      <c r="O1621" s="98"/>
      <c r="P1621" s="98"/>
      <c r="Q1621" s="130"/>
    </row>
    <row r="1622" spans="1:17" ht="11.25" x14ac:dyDescent="0.2">
      <c r="A1622" s="234"/>
      <c r="B1622" s="98"/>
      <c r="C1622" s="130"/>
      <c r="D1622" s="240"/>
      <c r="E1622" s="240"/>
      <c r="F1622" s="224"/>
      <c r="G1622" s="98"/>
      <c r="H1622" s="98"/>
      <c r="I1622" s="130"/>
      <c r="J1622" s="98"/>
      <c r="K1622" s="98"/>
      <c r="L1622" s="98"/>
      <c r="M1622" s="241"/>
      <c r="N1622" s="241"/>
      <c r="O1622" s="98"/>
      <c r="P1622" s="98"/>
      <c r="Q1622" s="130"/>
    </row>
    <row r="1623" spans="1:17" ht="11.25" x14ac:dyDescent="0.2">
      <c r="A1623" s="234"/>
      <c r="B1623" s="98"/>
      <c r="C1623" s="130"/>
      <c r="D1623" s="240"/>
      <c r="E1623" s="240"/>
      <c r="F1623" s="224"/>
      <c r="G1623" s="98"/>
      <c r="H1623" s="98"/>
      <c r="I1623" s="130"/>
      <c r="J1623" s="98"/>
      <c r="K1623" s="98"/>
      <c r="L1623" s="98"/>
      <c r="M1623" s="241"/>
      <c r="N1623" s="241"/>
      <c r="O1623" s="98"/>
      <c r="P1623" s="98"/>
      <c r="Q1623" s="130"/>
    </row>
    <row r="1624" spans="1:17" ht="11.25" x14ac:dyDescent="0.2">
      <c r="A1624" s="234"/>
      <c r="B1624" s="98"/>
      <c r="C1624" s="130"/>
      <c r="D1624" s="240"/>
      <c r="E1624" s="240"/>
      <c r="F1624" s="224"/>
      <c r="G1624" s="98"/>
      <c r="H1624" s="98"/>
      <c r="I1624" s="130"/>
      <c r="J1624" s="98"/>
      <c r="K1624" s="98"/>
      <c r="L1624" s="98"/>
      <c r="M1624" s="241"/>
      <c r="N1624" s="241"/>
      <c r="O1624" s="98"/>
      <c r="P1624" s="98"/>
      <c r="Q1624" s="130"/>
    </row>
    <row r="1625" spans="1:17" ht="11.25" x14ac:dyDescent="0.2">
      <c r="A1625" s="234"/>
      <c r="B1625" s="98"/>
      <c r="C1625" s="130"/>
      <c r="D1625" s="240"/>
      <c r="E1625" s="240"/>
      <c r="F1625" s="224"/>
      <c r="G1625" s="98"/>
      <c r="H1625" s="98"/>
      <c r="I1625" s="130"/>
      <c r="J1625" s="98"/>
      <c r="K1625" s="98"/>
      <c r="L1625" s="98"/>
      <c r="M1625" s="241"/>
      <c r="N1625" s="241"/>
      <c r="O1625" s="98"/>
      <c r="P1625" s="98"/>
      <c r="Q1625" s="130"/>
    </row>
    <row r="1626" spans="1:17" ht="11.25" x14ac:dyDescent="0.2">
      <c r="A1626" s="234"/>
      <c r="B1626" s="98"/>
      <c r="C1626" s="130"/>
      <c r="D1626" s="240"/>
      <c r="E1626" s="240"/>
      <c r="F1626" s="224"/>
      <c r="G1626" s="98"/>
      <c r="H1626" s="98"/>
      <c r="I1626" s="130"/>
      <c r="J1626" s="98"/>
      <c r="K1626" s="98"/>
      <c r="L1626" s="98"/>
      <c r="M1626" s="241"/>
      <c r="N1626" s="241"/>
      <c r="O1626" s="98"/>
      <c r="P1626" s="98"/>
      <c r="Q1626" s="130"/>
    </row>
    <row r="1627" spans="1:17" ht="11.25" x14ac:dyDescent="0.2">
      <c r="A1627" s="234"/>
      <c r="B1627" s="98"/>
      <c r="C1627" s="130"/>
      <c r="D1627" s="240"/>
      <c r="E1627" s="240"/>
      <c r="F1627" s="224"/>
      <c r="G1627" s="98"/>
      <c r="H1627" s="98"/>
      <c r="I1627" s="130"/>
      <c r="J1627" s="98"/>
      <c r="K1627" s="98"/>
      <c r="L1627" s="98"/>
      <c r="M1627" s="241"/>
      <c r="N1627" s="241"/>
      <c r="O1627" s="98"/>
      <c r="P1627" s="98"/>
      <c r="Q1627" s="130"/>
    </row>
    <row r="1628" spans="1:17" ht="11.25" x14ac:dyDescent="0.2">
      <c r="A1628" s="234"/>
      <c r="B1628" s="98"/>
      <c r="C1628" s="130"/>
      <c r="D1628" s="240"/>
      <c r="E1628" s="240"/>
      <c r="F1628" s="224"/>
      <c r="G1628" s="98"/>
      <c r="H1628" s="98"/>
      <c r="I1628" s="130"/>
      <c r="J1628" s="98"/>
      <c r="K1628" s="98"/>
      <c r="L1628" s="98"/>
      <c r="M1628" s="241"/>
      <c r="N1628" s="241"/>
      <c r="O1628" s="98"/>
      <c r="P1628" s="98"/>
      <c r="Q1628" s="130"/>
    </row>
    <row r="1629" spans="1:17" ht="11.25" x14ac:dyDescent="0.2">
      <c r="A1629" s="234"/>
      <c r="B1629" s="98"/>
      <c r="C1629" s="130"/>
      <c r="D1629" s="240"/>
      <c r="E1629" s="240"/>
      <c r="F1629" s="224"/>
      <c r="G1629" s="98"/>
      <c r="H1629" s="98"/>
      <c r="I1629" s="130"/>
      <c r="J1629" s="98"/>
      <c r="K1629" s="98"/>
      <c r="L1629" s="98"/>
      <c r="M1629" s="241"/>
      <c r="N1629" s="241"/>
      <c r="O1629" s="98"/>
      <c r="P1629" s="98"/>
      <c r="Q1629" s="130"/>
    </row>
    <row r="1630" spans="1:17" ht="11.25" x14ac:dyDescent="0.2">
      <c r="A1630" s="234"/>
      <c r="B1630" s="98"/>
      <c r="C1630" s="130"/>
      <c r="D1630" s="240"/>
      <c r="E1630" s="240"/>
      <c r="F1630" s="224"/>
      <c r="G1630" s="98"/>
      <c r="H1630" s="98"/>
      <c r="I1630" s="130"/>
      <c r="J1630" s="98"/>
      <c r="K1630" s="98"/>
      <c r="L1630" s="98"/>
      <c r="M1630" s="241"/>
      <c r="N1630" s="241"/>
      <c r="O1630" s="98"/>
      <c r="P1630" s="98"/>
      <c r="Q1630" s="130"/>
    </row>
    <row r="1631" spans="1:17" ht="11.25" x14ac:dyDescent="0.2">
      <c r="A1631" s="234"/>
      <c r="B1631" s="98"/>
      <c r="C1631" s="130"/>
      <c r="D1631" s="240"/>
      <c r="E1631" s="240"/>
      <c r="F1631" s="224"/>
      <c r="G1631" s="98"/>
      <c r="H1631" s="98"/>
      <c r="I1631" s="130"/>
      <c r="J1631" s="98"/>
      <c r="K1631" s="98"/>
      <c r="L1631" s="98"/>
      <c r="M1631" s="241"/>
      <c r="N1631" s="241"/>
      <c r="O1631" s="98"/>
      <c r="P1631" s="98"/>
      <c r="Q1631" s="130"/>
    </row>
    <row r="1632" spans="1:17" ht="11.25" x14ac:dyDescent="0.2">
      <c r="A1632" s="234"/>
      <c r="B1632" s="98"/>
      <c r="C1632" s="130"/>
      <c r="D1632" s="240"/>
      <c r="E1632" s="240"/>
      <c r="F1632" s="224"/>
      <c r="G1632" s="98"/>
      <c r="H1632" s="98"/>
      <c r="I1632" s="130"/>
      <c r="J1632" s="98"/>
      <c r="K1632" s="98"/>
      <c r="L1632" s="98"/>
      <c r="M1632" s="241"/>
      <c r="N1632" s="241"/>
      <c r="O1632" s="98"/>
      <c r="P1632" s="98"/>
      <c r="Q1632" s="130"/>
    </row>
    <row r="1633" spans="1:17" ht="11.25" x14ac:dyDescent="0.2">
      <c r="A1633" s="234"/>
      <c r="B1633" s="98"/>
      <c r="C1633" s="130"/>
      <c r="D1633" s="240"/>
      <c r="E1633" s="240"/>
      <c r="F1633" s="224"/>
      <c r="G1633" s="98"/>
      <c r="H1633" s="98"/>
      <c r="I1633" s="130"/>
      <c r="J1633" s="98"/>
      <c r="K1633" s="98"/>
      <c r="L1633" s="98"/>
      <c r="M1633" s="241"/>
      <c r="N1633" s="241"/>
      <c r="O1633" s="98"/>
      <c r="P1633" s="98"/>
      <c r="Q1633" s="130"/>
    </row>
    <row r="1634" spans="1:17" ht="11.25" x14ac:dyDescent="0.2">
      <c r="A1634" s="234"/>
      <c r="B1634" s="98"/>
      <c r="C1634" s="130"/>
      <c r="D1634" s="240"/>
      <c r="E1634" s="240"/>
      <c r="F1634" s="224"/>
      <c r="G1634" s="98"/>
      <c r="H1634" s="98"/>
      <c r="I1634" s="130"/>
      <c r="J1634" s="98"/>
      <c r="K1634" s="98"/>
      <c r="L1634" s="98"/>
      <c r="M1634" s="241"/>
      <c r="N1634" s="241"/>
      <c r="O1634" s="98"/>
      <c r="P1634" s="98"/>
      <c r="Q1634" s="130"/>
    </row>
    <row r="1635" spans="1:17" ht="11.25" x14ac:dyDescent="0.2">
      <c r="A1635" s="234"/>
      <c r="B1635" s="98"/>
      <c r="C1635" s="130"/>
      <c r="D1635" s="240"/>
      <c r="E1635" s="240"/>
      <c r="F1635" s="224"/>
      <c r="G1635" s="98"/>
      <c r="H1635" s="98"/>
      <c r="I1635" s="130"/>
      <c r="J1635" s="98"/>
      <c r="K1635" s="98"/>
      <c r="L1635" s="98"/>
      <c r="M1635" s="241"/>
      <c r="N1635" s="241"/>
      <c r="O1635" s="98"/>
      <c r="P1635" s="98"/>
      <c r="Q1635" s="130"/>
    </row>
    <row r="1636" spans="1:17" ht="11.25" x14ac:dyDescent="0.2">
      <c r="A1636" s="234"/>
      <c r="B1636" s="98"/>
      <c r="C1636" s="130"/>
      <c r="D1636" s="240"/>
      <c r="E1636" s="240"/>
      <c r="F1636" s="224"/>
      <c r="G1636" s="98"/>
      <c r="H1636" s="98"/>
      <c r="I1636" s="130"/>
      <c r="J1636" s="98"/>
      <c r="K1636" s="98"/>
      <c r="L1636" s="98"/>
      <c r="M1636" s="241"/>
      <c r="N1636" s="241"/>
      <c r="O1636" s="98"/>
      <c r="P1636" s="98"/>
      <c r="Q1636" s="130"/>
    </row>
    <row r="1637" spans="1:17" ht="11.25" x14ac:dyDescent="0.2">
      <c r="A1637" s="234"/>
      <c r="B1637" s="98"/>
      <c r="C1637" s="130"/>
      <c r="D1637" s="240"/>
      <c r="E1637" s="240"/>
      <c r="F1637" s="224"/>
      <c r="G1637" s="98"/>
      <c r="H1637" s="98"/>
      <c r="I1637" s="130"/>
      <c r="J1637" s="98"/>
      <c r="K1637" s="98"/>
      <c r="L1637" s="98"/>
      <c r="M1637" s="241"/>
      <c r="N1637" s="241"/>
      <c r="O1637" s="98"/>
      <c r="P1637" s="98"/>
      <c r="Q1637" s="130"/>
    </row>
    <row r="1638" spans="1:17" ht="11.25" x14ac:dyDescent="0.2">
      <c r="A1638" s="234"/>
      <c r="B1638" s="98"/>
      <c r="C1638" s="130"/>
      <c r="D1638" s="240"/>
      <c r="E1638" s="240"/>
      <c r="F1638" s="224"/>
      <c r="G1638" s="98"/>
      <c r="H1638" s="98"/>
      <c r="I1638" s="130"/>
      <c r="J1638" s="98"/>
      <c r="K1638" s="98"/>
      <c r="L1638" s="98"/>
      <c r="M1638" s="241"/>
      <c r="N1638" s="241"/>
      <c r="O1638" s="98"/>
      <c r="P1638" s="98"/>
      <c r="Q1638" s="130"/>
    </row>
    <row r="1639" spans="1:17" ht="11.25" x14ac:dyDescent="0.2">
      <c r="A1639" s="234"/>
      <c r="B1639" s="98"/>
      <c r="C1639" s="130"/>
      <c r="D1639" s="240"/>
      <c r="E1639" s="240"/>
      <c r="F1639" s="224"/>
      <c r="G1639" s="98"/>
      <c r="H1639" s="98"/>
      <c r="I1639" s="130"/>
      <c r="J1639" s="98"/>
      <c r="K1639" s="98"/>
      <c r="L1639" s="98"/>
      <c r="M1639" s="241"/>
      <c r="N1639" s="241"/>
      <c r="O1639" s="98"/>
      <c r="P1639" s="98"/>
      <c r="Q1639" s="130"/>
    </row>
    <row r="1640" spans="1:17" ht="11.25" x14ac:dyDescent="0.2">
      <c r="A1640" s="234"/>
      <c r="B1640" s="98"/>
      <c r="C1640" s="130"/>
      <c r="D1640" s="240"/>
      <c r="E1640" s="240"/>
      <c r="F1640" s="224"/>
      <c r="G1640" s="98"/>
      <c r="H1640" s="98"/>
      <c r="I1640" s="130"/>
      <c r="J1640" s="98"/>
      <c r="K1640" s="98"/>
      <c r="L1640" s="98"/>
      <c r="M1640" s="241"/>
      <c r="N1640" s="241"/>
      <c r="O1640" s="98"/>
      <c r="P1640" s="98"/>
      <c r="Q1640" s="130"/>
    </row>
    <row r="1641" spans="1:17" ht="11.25" x14ac:dyDescent="0.2">
      <c r="A1641" s="234"/>
      <c r="B1641" s="98"/>
      <c r="C1641" s="130"/>
      <c r="D1641" s="240"/>
      <c r="E1641" s="240"/>
      <c r="F1641" s="224"/>
      <c r="G1641" s="98"/>
      <c r="H1641" s="98"/>
      <c r="I1641" s="130"/>
      <c r="J1641" s="98"/>
      <c r="K1641" s="98"/>
      <c r="L1641" s="98"/>
      <c r="M1641" s="241"/>
      <c r="N1641" s="241"/>
      <c r="O1641" s="98"/>
      <c r="P1641" s="98"/>
      <c r="Q1641" s="130"/>
    </row>
    <row r="1642" spans="1:17" ht="11.25" x14ac:dyDescent="0.2">
      <c r="A1642" s="234"/>
      <c r="B1642" s="98"/>
      <c r="C1642" s="130"/>
      <c r="D1642" s="240"/>
      <c r="E1642" s="240"/>
      <c r="F1642" s="224"/>
      <c r="G1642" s="98"/>
      <c r="H1642" s="98"/>
      <c r="I1642" s="130"/>
      <c r="J1642" s="98"/>
      <c r="K1642" s="98"/>
      <c r="L1642" s="98"/>
      <c r="M1642" s="241"/>
      <c r="N1642" s="241"/>
      <c r="O1642" s="98"/>
      <c r="P1642" s="98"/>
      <c r="Q1642" s="130"/>
    </row>
    <row r="1643" spans="1:17" ht="11.25" x14ac:dyDescent="0.2">
      <c r="A1643" s="234"/>
      <c r="B1643" s="98"/>
      <c r="C1643" s="130"/>
      <c r="D1643" s="240"/>
      <c r="E1643" s="240"/>
      <c r="F1643" s="224"/>
      <c r="G1643" s="98"/>
      <c r="H1643" s="98"/>
      <c r="I1643" s="130"/>
      <c r="J1643" s="98"/>
      <c r="K1643" s="98"/>
      <c r="L1643" s="98"/>
      <c r="M1643" s="241"/>
      <c r="N1643" s="241"/>
      <c r="O1643" s="98"/>
      <c r="P1643" s="98"/>
      <c r="Q1643" s="130"/>
    </row>
    <row r="1644" spans="1:17" ht="11.25" x14ac:dyDescent="0.2">
      <c r="A1644" s="234"/>
      <c r="B1644" s="98"/>
      <c r="C1644" s="130"/>
      <c r="D1644" s="240"/>
      <c r="E1644" s="240"/>
      <c r="F1644" s="224"/>
      <c r="G1644" s="98"/>
      <c r="H1644" s="98"/>
      <c r="I1644" s="130"/>
      <c r="J1644" s="98"/>
      <c r="K1644" s="98"/>
      <c r="L1644" s="98"/>
      <c r="M1644" s="241"/>
      <c r="N1644" s="241"/>
      <c r="O1644" s="98"/>
      <c r="P1644" s="98"/>
      <c r="Q1644" s="130"/>
    </row>
    <row r="1645" spans="1:17" ht="11.25" x14ac:dyDescent="0.2">
      <c r="A1645" s="234"/>
      <c r="B1645" s="98"/>
      <c r="C1645" s="130"/>
      <c r="D1645" s="240"/>
      <c r="E1645" s="240"/>
      <c r="F1645" s="224"/>
      <c r="G1645" s="98"/>
      <c r="H1645" s="98"/>
      <c r="I1645" s="130"/>
      <c r="J1645" s="98"/>
      <c r="K1645" s="98"/>
      <c r="L1645" s="98"/>
      <c r="M1645" s="241"/>
      <c r="N1645" s="241"/>
      <c r="O1645" s="98"/>
      <c r="P1645" s="98"/>
      <c r="Q1645" s="130"/>
    </row>
    <row r="1646" spans="1:17" ht="11.25" x14ac:dyDescent="0.2">
      <c r="A1646" s="234"/>
      <c r="B1646" s="98"/>
      <c r="C1646" s="130"/>
      <c r="D1646" s="240"/>
      <c r="E1646" s="240"/>
      <c r="F1646" s="224"/>
      <c r="G1646" s="98"/>
      <c r="H1646" s="98"/>
      <c r="I1646" s="130"/>
      <c r="J1646" s="98"/>
      <c r="K1646" s="98"/>
      <c r="L1646" s="98"/>
      <c r="M1646" s="241"/>
      <c r="N1646" s="241"/>
      <c r="O1646" s="98"/>
      <c r="P1646" s="98"/>
      <c r="Q1646" s="130"/>
    </row>
    <row r="1647" spans="1:17" ht="11.25" x14ac:dyDescent="0.2">
      <c r="A1647" s="234"/>
      <c r="B1647" s="98"/>
      <c r="C1647" s="130"/>
      <c r="D1647" s="240"/>
      <c r="E1647" s="240"/>
      <c r="F1647" s="224"/>
      <c r="G1647" s="98"/>
      <c r="H1647" s="98"/>
      <c r="I1647" s="130"/>
      <c r="J1647" s="98"/>
      <c r="K1647" s="98"/>
      <c r="L1647" s="98"/>
      <c r="M1647" s="241"/>
      <c r="N1647" s="241"/>
      <c r="O1647" s="98"/>
      <c r="P1647" s="98"/>
      <c r="Q1647" s="130"/>
    </row>
    <row r="1648" spans="1:17" ht="11.25" x14ac:dyDescent="0.2">
      <c r="A1648" s="234"/>
      <c r="B1648" s="98"/>
      <c r="C1648" s="130"/>
      <c r="D1648" s="240"/>
      <c r="E1648" s="240"/>
      <c r="F1648" s="224"/>
      <c r="G1648" s="98"/>
      <c r="H1648" s="98"/>
      <c r="I1648" s="130"/>
      <c r="J1648" s="98"/>
      <c r="K1648" s="98"/>
      <c r="L1648" s="98"/>
      <c r="M1648" s="241"/>
      <c r="N1648" s="241"/>
      <c r="O1648" s="98"/>
      <c r="P1648" s="98"/>
      <c r="Q1648" s="130"/>
    </row>
    <row r="1649" spans="1:17" ht="11.25" x14ac:dyDescent="0.2">
      <c r="A1649" s="234"/>
      <c r="B1649" s="98"/>
      <c r="C1649" s="130"/>
      <c r="D1649" s="240"/>
      <c r="E1649" s="240"/>
      <c r="F1649" s="224"/>
      <c r="G1649" s="98"/>
      <c r="H1649" s="98"/>
      <c r="I1649" s="130"/>
      <c r="J1649" s="98"/>
      <c r="K1649" s="98"/>
      <c r="L1649" s="98"/>
      <c r="M1649" s="241"/>
      <c r="N1649" s="241"/>
      <c r="O1649" s="98"/>
      <c r="P1649" s="98"/>
      <c r="Q1649" s="130"/>
    </row>
    <row r="1650" spans="1:17" ht="11.25" x14ac:dyDescent="0.2">
      <c r="A1650" s="234"/>
      <c r="B1650" s="98"/>
      <c r="C1650" s="130"/>
      <c r="D1650" s="240"/>
      <c r="E1650" s="240"/>
      <c r="F1650" s="224"/>
      <c r="G1650" s="98"/>
      <c r="H1650" s="98"/>
      <c r="I1650" s="130"/>
      <c r="J1650" s="98"/>
      <c r="K1650" s="98"/>
      <c r="L1650" s="98"/>
      <c r="M1650" s="241"/>
      <c r="N1650" s="241"/>
      <c r="O1650" s="98"/>
      <c r="P1650" s="98"/>
      <c r="Q1650" s="130"/>
    </row>
    <row r="1651" spans="1:17" ht="11.25" x14ac:dyDescent="0.2">
      <c r="A1651" s="234"/>
      <c r="B1651" s="98"/>
      <c r="C1651" s="130"/>
      <c r="D1651" s="240"/>
      <c r="E1651" s="240"/>
      <c r="F1651" s="224"/>
      <c r="G1651" s="98"/>
      <c r="H1651" s="98"/>
      <c r="I1651" s="130"/>
      <c r="J1651" s="98"/>
      <c r="K1651" s="98"/>
      <c r="L1651" s="98"/>
      <c r="M1651" s="241"/>
      <c r="N1651" s="241"/>
      <c r="O1651" s="98"/>
      <c r="P1651" s="98"/>
      <c r="Q1651" s="130"/>
    </row>
    <row r="1652" spans="1:17" ht="11.25" x14ac:dyDescent="0.2">
      <c r="A1652" s="234"/>
      <c r="B1652" s="98"/>
      <c r="C1652" s="130"/>
      <c r="D1652" s="240"/>
      <c r="E1652" s="240"/>
      <c r="F1652" s="224"/>
      <c r="G1652" s="98"/>
      <c r="H1652" s="98"/>
      <c r="I1652" s="130"/>
      <c r="J1652" s="98"/>
      <c r="K1652" s="98"/>
      <c r="L1652" s="98"/>
      <c r="M1652" s="241"/>
      <c r="N1652" s="241"/>
      <c r="O1652" s="98"/>
      <c r="P1652" s="98"/>
      <c r="Q1652" s="130"/>
    </row>
    <row r="1653" spans="1:17" ht="11.25" x14ac:dyDescent="0.2">
      <c r="A1653" s="234"/>
      <c r="B1653" s="98"/>
      <c r="C1653" s="130"/>
      <c r="D1653" s="240"/>
      <c r="E1653" s="240"/>
      <c r="F1653" s="224"/>
      <c r="G1653" s="98"/>
      <c r="H1653" s="98"/>
      <c r="I1653" s="130"/>
      <c r="J1653" s="98"/>
      <c r="K1653" s="98"/>
      <c r="L1653" s="98"/>
      <c r="M1653" s="241"/>
      <c r="N1653" s="241"/>
      <c r="O1653" s="98"/>
      <c r="P1653" s="98"/>
      <c r="Q1653" s="130"/>
    </row>
    <row r="1654" spans="1:17" ht="11.25" x14ac:dyDescent="0.2">
      <c r="A1654" s="234"/>
      <c r="B1654" s="98"/>
      <c r="C1654" s="130"/>
      <c r="D1654" s="240"/>
      <c r="E1654" s="240"/>
      <c r="F1654" s="224"/>
      <c r="G1654" s="98"/>
      <c r="H1654" s="98"/>
      <c r="I1654" s="130"/>
      <c r="J1654" s="98"/>
      <c r="K1654" s="98"/>
      <c r="L1654" s="98"/>
      <c r="M1654" s="241"/>
      <c r="N1654" s="241"/>
      <c r="O1654" s="98"/>
      <c r="P1654" s="98"/>
      <c r="Q1654" s="130"/>
    </row>
    <row r="1655" spans="1:17" ht="11.25" x14ac:dyDescent="0.2">
      <c r="A1655" s="234"/>
      <c r="B1655" s="98"/>
      <c r="C1655" s="130"/>
      <c r="D1655" s="240"/>
      <c r="E1655" s="240"/>
      <c r="F1655" s="224"/>
      <c r="G1655" s="98"/>
      <c r="H1655" s="98"/>
      <c r="I1655" s="130"/>
      <c r="J1655" s="98"/>
      <c r="K1655" s="98"/>
      <c r="L1655" s="98"/>
      <c r="M1655" s="241"/>
      <c r="N1655" s="241"/>
      <c r="O1655" s="98"/>
      <c r="P1655" s="98"/>
      <c r="Q1655" s="130"/>
    </row>
    <row r="1656" spans="1:17" ht="11.25" x14ac:dyDescent="0.2">
      <c r="A1656" s="234"/>
      <c r="B1656" s="98"/>
      <c r="C1656" s="130"/>
      <c r="D1656" s="240"/>
      <c r="E1656" s="240"/>
      <c r="F1656" s="224"/>
      <c r="G1656" s="98"/>
      <c r="H1656" s="98"/>
      <c r="I1656" s="130"/>
      <c r="J1656" s="98"/>
      <c r="K1656" s="98"/>
      <c r="L1656" s="98"/>
      <c r="M1656" s="241"/>
      <c r="N1656" s="241"/>
      <c r="O1656" s="98"/>
      <c r="P1656" s="98"/>
      <c r="Q1656" s="130"/>
    </row>
    <row r="1657" spans="1:17" ht="11.25" x14ac:dyDescent="0.2">
      <c r="A1657" s="234"/>
      <c r="B1657" s="98"/>
      <c r="C1657" s="130"/>
      <c r="D1657" s="240"/>
      <c r="E1657" s="240"/>
      <c r="F1657" s="224"/>
      <c r="G1657" s="98"/>
      <c r="H1657" s="98"/>
      <c r="I1657" s="130"/>
      <c r="J1657" s="98"/>
      <c r="K1657" s="98"/>
      <c r="L1657" s="98"/>
      <c r="M1657" s="241"/>
      <c r="N1657" s="241"/>
      <c r="O1657" s="98"/>
      <c r="P1657" s="98"/>
      <c r="Q1657" s="130"/>
    </row>
    <row r="1658" spans="1:17" ht="11.25" x14ac:dyDescent="0.2">
      <c r="A1658" s="234"/>
      <c r="B1658" s="98"/>
      <c r="C1658" s="130"/>
      <c r="D1658" s="240"/>
      <c r="E1658" s="240"/>
      <c r="F1658" s="224"/>
      <c r="G1658" s="98"/>
      <c r="H1658" s="98"/>
      <c r="I1658" s="130"/>
      <c r="J1658" s="98"/>
      <c r="K1658" s="98"/>
      <c r="L1658" s="98"/>
      <c r="M1658" s="241"/>
      <c r="N1658" s="241"/>
      <c r="O1658" s="98"/>
      <c r="P1658" s="98"/>
      <c r="Q1658" s="130"/>
    </row>
    <row r="1659" spans="1:17" ht="11.25" x14ac:dyDescent="0.2">
      <c r="A1659" s="234"/>
      <c r="B1659" s="98"/>
      <c r="C1659" s="130"/>
      <c r="D1659" s="240"/>
      <c r="E1659" s="240"/>
      <c r="F1659" s="224"/>
      <c r="G1659" s="98"/>
      <c r="H1659" s="98"/>
      <c r="I1659" s="130"/>
      <c r="J1659" s="98"/>
      <c r="K1659" s="98"/>
      <c r="L1659" s="98"/>
      <c r="M1659" s="241"/>
      <c r="N1659" s="241"/>
      <c r="O1659" s="98"/>
      <c r="P1659" s="98"/>
      <c r="Q1659" s="130"/>
    </row>
    <row r="1660" spans="1:17" ht="11.25" x14ac:dyDescent="0.2">
      <c r="A1660" s="234"/>
      <c r="B1660" s="98"/>
      <c r="C1660" s="130"/>
      <c r="D1660" s="240"/>
      <c r="E1660" s="240"/>
      <c r="F1660" s="224"/>
      <c r="G1660" s="98"/>
      <c r="H1660" s="98"/>
      <c r="I1660" s="130"/>
      <c r="J1660" s="98"/>
      <c r="K1660" s="98"/>
      <c r="L1660" s="98"/>
      <c r="M1660" s="241"/>
      <c r="N1660" s="241"/>
      <c r="O1660" s="98"/>
      <c r="P1660" s="98"/>
      <c r="Q1660" s="130"/>
    </row>
    <row r="1661" spans="1:17" ht="11.25" x14ac:dyDescent="0.2">
      <c r="A1661" s="234"/>
      <c r="B1661" s="98"/>
      <c r="C1661" s="130"/>
      <c r="D1661" s="240"/>
      <c r="E1661" s="240"/>
      <c r="F1661" s="224"/>
      <c r="G1661" s="98"/>
      <c r="H1661" s="98"/>
      <c r="I1661" s="130"/>
      <c r="J1661" s="98"/>
      <c r="K1661" s="98"/>
      <c r="L1661" s="98"/>
      <c r="M1661" s="241"/>
      <c r="N1661" s="241"/>
      <c r="O1661" s="98"/>
      <c r="P1661" s="98"/>
      <c r="Q1661" s="130"/>
    </row>
    <row r="1662" spans="1:17" ht="11.25" x14ac:dyDescent="0.2">
      <c r="A1662" s="234"/>
      <c r="B1662" s="98"/>
      <c r="C1662" s="130"/>
      <c r="D1662" s="240"/>
      <c r="E1662" s="240"/>
      <c r="F1662" s="224"/>
      <c r="G1662" s="98"/>
      <c r="H1662" s="98"/>
      <c r="I1662" s="130"/>
      <c r="J1662" s="98"/>
      <c r="K1662" s="98"/>
      <c r="L1662" s="98"/>
      <c r="M1662" s="241"/>
      <c r="N1662" s="241"/>
      <c r="O1662" s="98"/>
      <c r="P1662" s="98"/>
      <c r="Q1662" s="130"/>
    </row>
    <row r="1663" spans="1:17" ht="11.25" x14ac:dyDescent="0.2">
      <c r="A1663" s="234"/>
      <c r="B1663" s="98"/>
      <c r="C1663" s="130"/>
      <c r="D1663" s="240"/>
      <c r="E1663" s="240"/>
      <c r="F1663" s="224"/>
      <c r="G1663" s="98"/>
      <c r="H1663" s="98"/>
      <c r="I1663" s="130"/>
      <c r="J1663" s="98"/>
      <c r="K1663" s="98"/>
      <c r="L1663" s="98"/>
      <c r="M1663" s="241"/>
      <c r="N1663" s="241"/>
      <c r="O1663" s="98"/>
      <c r="P1663" s="98"/>
      <c r="Q1663" s="130"/>
    </row>
    <row r="1664" spans="1:17" ht="11.25" x14ac:dyDescent="0.2">
      <c r="A1664" s="234"/>
      <c r="B1664" s="98"/>
      <c r="C1664" s="130"/>
      <c r="D1664" s="240"/>
      <c r="E1664" s="240"/>
      <c r="F1664" s="224"/>
      <c r="G1664" s="98"/>
      <c r="H1664" s="98"/>
      <c r="I1664" s="130"/>
      <c r="J1664" s="98"/>
      <c r="K1664" s="98"/>
      <c r="L1664" s="98"/>
      <c r="M1664" s="241"/>
      <c r="N1664" s="241"/>
      <c r="O1664" s="98"/>
      <c r="P1664" s="98"/>
      <c r="Q1664" s="130"/>
    </row>
    <row r="1665" spans="1:17" ht="11.25" x14ac:dyDescent="0.2">
      <c r="A1665" s="234"/>
      <c r="B1665" s="98"/>
      <c r="C1665" s="130"/>
      <c r="D1665" s="240"/>
      <c r="E1665" s="240"/>
      <c r="F1665" s="224"/>
      <c r="G1665" s="98"/>
      <c r="H1665" s="98"/>
      <c r="I1665" s="130"/>
      <c r="J1665" s="98"/>
      <c r="K1665" s="98"/>
      <c r="L1665" s="98"/>
      <c r="M1665" s="241"/>
      <c r="N1665" s="241"/>
      <c r="O1665" s="98"/>
      <c r="P1665" s="98"/>
      <c r="Q1665" s="130"/>
    </row>
    <row r="1666" spans="1:17" ht="11.25" x14ac:dyDescent="0.2">
      <c r="A1666" s="234"/>
      <c r="B1666" s="98"/>
      <c r="C1666" s="130"/>
      <c r="D1666" s="240"/>
      <c r="E1666" s="240"/>
      <c r="F1666" s="224"/>
      <c r="G1666" s="98"/>
      <c r="H1666" s="98"/>
      <c r="I1666" s="130"/>
      <c r="J1666" s="98"/>
      <c r="K1666" s="98"/>
      <c r="L1666" s="98"/>
      <c r="M1666" s="241"/>
      <c r="N1666" s="241"/>
      <c r="O1666" s="98"/>
      <c r="P1666" s="98"/>
      <c r="Q1666" s="130"/>
    </row>
    <row r="1667" spans="1:17" ht="11.25" x14ac:dyDescent="0.2">
      <c r="A1667" s="234"/>
      <c r="B1667" s="98"/>
      <c r="C1667" s="130"/>
      <c r="D1667" s="240"/>
      <c r="E1667" s="240"/>
      <c r="F1667" s="224"/>
      <c r="G1667" s="98"/>
      <c r="H1667" s="98"/>
      <c r="I1667" s="130"/>
      <c r="J1667" s="98"/>
      <c r="K1667" s="98"/>
      <c r="L1667" s="98"/>
      <c r="M1667" s="241"/>
      <c r="N1667" s="241"/>
      <c r="O1667" s="98"/>
      <c r="P1667" s="98"/>
      <c r="Q1667" s="130"/>
    </row>
    <row r="1668" spans="1:17" ht="11.25" x14ac:dyDescent="0.2">
      <c r="A1668" s="234"/>
      <c r="B1668" s="98"/>
      <c r="C1668" s="130"/>
      <c r="D1668" s="240"/>
      <c r="E1668" s="240"/>
      <c r="F1668" s="224"/>
      <c r="G1668" s="98"/>
      <c r="H1668" s="98"/>
      <c r="I1668" s="130"/>
      <c r="J1668" s="98"/>
      <c r="K1668" s="98"/>
      <c r="L1668" s="98"/>
      <c r="M1668" s="241"/>
      <c r="N1668" s="241"/>
      <c r="O1668" s="98"/>
      <c r="P1668" s="98"/>
      <c r="Q1668" s="130"/>
    </row>
    <row r="1669" spans="1:17" ht="11.25" x14ac:dyDescent="0.2">
      <c r="A1669" s="234"/>
      <c r="B1669" s="98"/>
      <c r="C1669" s="130"/>
      <c r="D1669" s="240"/>
      <c r="E1669" s="240"/>
      <c r="F1669" s="224"/>
      <c r="G1669" s="98"/>
      <c r="H1669" s="98"/>
      <c r="I1669" s="130"/>
      <c r="J1669" s="98"/>
      <c r="K1669" s="98"/>
      <c r="L1669" s="98"/>
      <c r="M1669" s="241"/>
      <c r="N1669" s="241"/>
      <c r="O1669" s="98"/>
      <c r="P1669" s="98"/>
      <c r="Q1669" s="130"/>
    </row>
    <row r="1670" spans="1:17" ht="11.25" x14ac:dyDescent="0.2">
      <c r="A1670" s="234"/>
      <c r="B1670" s="98"/>
      <c r="C1670" s="130"/>
      <c r="D1670" s="240"/>
      <c r="E1670" s="240"/>
      <c r="F1670" s="224"/>
      <c r="G1670" s="98"/>
      <c r="H1670" s="98"/>
      <c r="I1670" s="130"/>
      <c r="J1670" s="98"/>
      <c r="K1670" s="98"/>
      <c r="L1670" s="98"/>
      <c r="M1670" s="241"/>
      <c r="N1670" s="241"/>
      <c r="O1670" s="98"/>
      <c r="P1670" s="98"/>
      <c r="Q1670" s="130"/>
    </row>
    <row r="1671" spans="1:17" ht="11.25" x14ac:dyDescent="0.2">
      <c r="A1671" s="234"/>
      <c r="B1671" s="98"/>
      <c r="C1671" s="130"/>
      <c r="D1671" s="240"/>
      <c r="E1671" s="240"/>
      <c r="F1671" s="224"/>
      <c r="G1671" s="98"/>
      <c r="H1671" s="98"/>
      <c r="I1671" s="130"/>
      <c r="J1671" s="98"/>
      <c r="K1671" s="98"/>
      <c r="L1671" s="98"/>
      <c r="M1671" s="241"/>
      <c r="N1671" s="241"/>
      <c r="O1671" s="98"/>
      <c r="P1671" s="98"/>
      <c r="Q1671" s="130"/>
    </row>
    <row r="1672" spans="1:17" ht="11.25" x14ac:dyDescent="0.2">
      <c r="A1672" s="234"/>
      <c r="B1672" s="98"/>
      <c r="C1672" s="130"/>
      <c r="D1672" s="240"/>
      <c r="E1672" s="240"/>
      <c r="F1672" s="224"/>
      <c r="G1672" s="98"/>
      <c r="H1672" s="98"/>
      <c r="I1672" s="130"/>
      <c r="J1672" s="98"/>
      <c r="K1672" s="98"/>
      <c r="L1672" s="98"/>
      <c r="M1672" s="241"/>
      <c r="N1672" s="241"/>
      <c r="O1672" s="98"/>
      <c r="P1672" s="98"/>
      <c r="Q1672" s="130"/>
    </row>
    <row r="1673" spans="1:17" ht="11.25" x14ac:dyDescent="0.2">
      <c r="A1673" s="234"/>
      <c r="B1673" s="98"/>
      <c r="C1673" s="130"/>
      <c r="D1673" s="240"/>
      <c r="E1673" s="240"/>
      <c r="F1673" s="224"/>
      <c r="G1673" s="98"/>
      <c r="H1673" s="98"/>
      <c r="I1673" s="130"/>
      <c r="J1673" s="98"/>
      <c r="K1673" s="98"/>
      <c r="L1673" s="98"/>
      <c r="M1673" s="241"/>
      <c r="N1673" s="241"/>
      <c r="O1673" s="98"/>
      <c r="P1673" s="98"/>
      <c r="Q1673" s="130"/>
    </row>
    <row r="1674" spans="1:17" ht="11.25" x14ac:dyDescent="0.2">
      <c r="A1674" s="234"/>
      <c r="B1674" s="98"/>
      <c r="C1674" s="130"/>
      <c r="D1674" s="240"/>
      <c r="E1674" s="240"/>
      <c r="F1674" s="224"/>
      <c r="G1674" s="98"/>
      <c r="H1674" s="98"/>
      <c r="I1674" s="130"/>
      <c r="J1674" s="98"/>
      <c r="K1674" s="98"/>
      <c r="L1674" s="98"/>
      <c r="M1674" s="241"/>
      <c r="N1674" s="241"/>
      <c r="O1674" s="98"/>
      <c r="P1674" s="98"/>
      <c r="Q1674" s="130"/>
    </row>
    <row r="1675" spans="1:17" ht="11.25" x14ac:dyDescent="0.2">
      <c r="A1675" s="234"/>
      <c r="B1675" s="98"/>
      <c r="C1675" s="130"/>
      <c r="D1675" s="240"/>
      <c r="E1675" s="240"/>
      <c r="F1675" s="224"/>
      <c r="G1675" s="98"/>
      <c r="H1675" s="98"/>
      <c r="I1675" s="130"/>
      <c r="J1675" s="98"/>
      <c r="K1675" s="98"/>
      <c r="L1675" s="98"/>
      <c r="M1675" s="241"/>
      <c r="N1675" s="241"/>
      <c r="O1675" s="98"/>
      <c r="P1675" s="98"/>
      <c r="Q1675" s="130"/>
    </row>
    <row r="1676" spans="1:17" ht="11.25" x14ac:dyDescent="0.2">
      <c r="A1676" s="234"/>
      <c r="B1676" s="98"/>
      <c r="C1676" s="130"/>
      <c r="D1676" s="240"/>
      <c r="E1676" s="240"/>
      <c r="F1676" s="224"/>
      <c r="G1676" s="98"/>
      <c r="H1676" s="98"/>
      <c r="I1676" s="130"/>
      <c r="J1676" s="98"/>
      <c r="K1676" s="98"/>
      <c r="L1676" s="98"/>
      <c r="M1676" s="241"/>
      <c r="N1676" s="241"/>
      <c r="O1676" s="98"/>
      <c r="P1676" s="98"/>
      <c r="Q1676" s="130"/>
    </row>
    <row r="1677" spans="1:17" ht="11.25" x14ac:dyDescent="0.2">
      <c r="A1677" s="234"/>
      <c r="B1677" s="98"/>
      <c r="C1677" s="130"/>
      <c r="D1677" s="240"/>
      <c r="E1677" s="240"/>
      <c r="F1677" s="224"/>
      <c r="G1677" s="98"/>
      <c r="H1677" s="98"/>
      <c r="I1677" s="130"/>
      <c r="J1677" s="98"/>
      <c r="K1677" s="98"/>
      <c r="L1677" s="98"/>
      <c r="M1677" s="241"/>
      <c r="N1677" s="241"/>
      <c r="O1677" s="98"/>
      <c r="P1677" s="98"/>
      <c r="Q1677" s="130"/>
    </row>
    <row r="1678" spans="1:17" ht="11.25" x14ac:dyDescent="0.2">
      <c r="A1678" s="234"/>
      <c r="B1678" s="98"/>
      <c r="C1678" s="130"/>
      <c r="D1678" s="240"/>
      <c r="E1678" s="240"/>
      <c r="F1678" s="224"/>
      <c r="G1678" s="98"/>
      <c r="H1678" s="98"/>
      <c r="I1678" s="130"/>
      <c r="J1678" s="98"/>
      <c r="K1678" s="98"/>
      <c r="L1678" s="98"/>
      <c r="M1678" s="241"/>
      <c r="N1678" s="241"/>
      <c r="O1678" s="98"/>
      <c r="P1678" s="98"/>
      <c r="Q1678" s="130"/>
    </row>
    <row r="1679" spans="1:17" ht="11.25" x14ac:dyDescent="0.2">
      <c r="A1679" s="234"/>
      <c r="B1679" s="98"/>
      <c r="C1679" s="130"/>
      <c r="D1679" s="240"/>
      <c r="E1679" s="240"/>
      <c r="F1679" s="224"/>
      <c r="G1679" s="98"/>
      <c r="H1679" s="98"/>
      <c r="I1679" s="130"/>
      <c r="J1679" s="98"/>
      <c r="K1679" s="98"/>
      <c r="L1679" s="98"/>
      <c r="M1679" s="241"/>
      <c r="N1679" s="241"/>
      <c r="O1679" s="98"/>
      <c r="P1679" s="98"/>
      <c r="Q1679" s="130"/>
    </row>
    <row r="1680" spans="1:17" ht="11.25" x14ac:dyDescent="0.2">
      <c r="A1680" s="234"/>
      <c r="B1680" s="98"/>
      <c r="C1680" s="130"/>
      <c r="D1680" s="240"/>
      <c r="E1680" s="240"/>
      <c r="F1680" s="224"/>
      <c r="G1680" s="98"/>
      <c r="H1680" s="98"/>
      <c r="I1680" s="130"/>
      <c r="J1680" s="98"/>
      <c r="K1680" s="98"/>
      <c r="L1680" s="98"/>
      <c r="M1680" s="241"/>
      <c r="N1680" s="241"/>
      <c r="O1680" s="98"/>
      <c r="P1680" s="98"/>
      <c r="Q1680" s="130"/>
    </row>
    <row r="1681" spans="1:17" ht="11.25" x14ac:dyDescent="0.2">
      <c r="A1681" s="234"/>
      <c r="B1681" s="98"/>
      <c r="C1681" s="130"/>
      <c r="D1681" s="240"/>
      <c r="E1681" s="240"/>
      <c r="F1681" s="224"/>
      <c r="G1681" s="98"/>
      <c r="H1681" s="98"/>
      <c r="I1681" s="130"/>
      <c r="J1681" s="98"/>
      <c r="K1681" s="98"/>
      <c r="L1681" s="98"/>
      <c r="M1681" s="241"/>
      <c r="N1681" s="241"/>
      <c r="O1681" s="98"/>
      <c r="P1681" s="98"/>
      <c r="Q1681" s="130"/>
    </row>
    <row r="1682" spans="1:17" ht="11.25" x14ac:dyDescent="0.2">
      <c r="A1682" s="234"/>
      <c r="B1682" s="98"/>
      <c r="C1682" s="130"/>
      <c r="D1682" s="240"/>
      <c r="E1682" s="240"/>
      <c r="F1682" s="224"/>
      <c r="G1682" s="98"/>
      <c r="H1682" s="98"/>
      <c r="I1682" s="130"/>
      <c r="J1682" s="98"/>
      <c r="K1682" s="98"/>
      <c r="L1682" s="98"/>
      <c r="M1682" s="241"/>
      <c r="N1682" s="241"/>
      <c r="O1682" s="98"/>
      <c r="P1682" s="98"/>
      <c r="Q1682" s="130"/>
    </row>
    <row r="1683" spans="1:17" ht="11.25" x14ac:dyDescent="0.2">
      <c r="A1683" s="234"/>
      <c r="B1683" s="98"/>
      <c r="C1683" s="130"/>
      <c r="D1683" s="240"/>
      <c r="E1683" s="240"/>
      <c r="F1683" s="224"/>
      <c r="G1683" s="98"/>
      <c r="H1683" s="98"/>
      <c r="I1683" s="130"/>
      <c r="J1683" s="98"/>
      <c r="K1683" s="98"/>
      <c r="L1683" s="98"/>
      <c r="M1683" s="241"/>
      <c r="N1683" s="241"/>
      <c r="O1683" s="98"/>
      <c r="P1683" s="98"/>
      <c r="Q1683" s="130"/>
    </row>
    <row r="1684" spans="1:17" ht="11.25" x14ac:dyDescent="0.2">
      <c r="A1684" s="234"/>
      <c r="B1684" s="98"/>
      <c r="C1684" s="130"/>
      <c r="D1684" s="240"/>
      <c r="E1684" s="240"/>
      <c r="F1684" s="224"/>
      <c r="G1684" s="98"/>
      <c r="H1684" s="98"/>
      <c r="I1684" s="130"/>
      <c r="J1684" s="98"/>
      <c r="K1684" s="98"/>
      <c r="L1684" s="98"/>
      <c r="M1684" s="241"/>
      <c r="N1684" s="241"/>
      <c r="O1684" s="98"/>
      <c r="P1684" s="98"/>
      <c r="Q1684" s="130"/>
    </row>
    <row r="1685" spans="1:17" ht="11.25" x14ac:dyDescent="0.2">
      <c r="A1685" s="234"/>
      <c r="B1685" s="98"/>
      <c r="C1685" s="130"/>
      <c r="D1685" s="240"/>
      <c r="E1685" s="240"/>
      <c r="F1685" s="224"/>
      <c r="G1685" s="98"/>
      <c r="H1685" s="98"/>
      <c r="I1685" s="130"/>
      <c r="J1685" s="98"/>
      <c r="K1685" s="98"/>
      <c r="L1685" s="98"/>
      <c r="M1685" s="241"/>
      <c r="N1685" s="241"/>
      <c r="O1685" s="98"/>
      <c r="P1685" s="98"/>
      <c r="Q1685" s="130"/>
    </row>
    <row r="1686" spans="1:17" ht="11.25" x14ac:dyDescent="0.2">
      <c r="A1686" s="234"/>
      <c r="B1686" s="98"/>
      <c r="C1686" s="130"/>
      <c r="D1686" s="240"/>
      <c r="E1686" s="240"/>
      <c r="F1686" s="224"/>
      <c r="G1686" s="98"/>
      <c r="H1686" s="98"/>
      <c r="I1686" s="130"/>
      <c r="J1686" s="98"/>
      <c r="K1686" s="98"/>
      <c r="L1686" s="98"/>
      <c r="M1686" s="241"/>
      <c r="N1686" s="241"/>
      <c r="O1686" s="98"/>
      <c r="P1686" s="98"/>
      <c r="Q1686" s="130"/>
    </row>
    <row r="1687" spans="1:17" ht="11.25" x14ac:dyDescent="0.2">
      <c r="A1687" s="234"/>
      <c r="B1687" s="98"/>
      <c r="C1687" s="130"/>
      <c r="D1687" s="240"/>
      <c r="E1687" s="240"/>
      <c r="F1687" s="224"/>
      <c r="G1687" s="98"/>
      <c r="H1687" s="98"/>
      <c r="I1687" s="130"/>
      <c r="J1687" s="98"/>
      <c r="K1687" s="98"/>
      <c r="L1687" s="98"/>
      <c r="M1687" s="241"/>
      <c r="N1687" s="241"/>
      <c r="O1687" s="98"/>
      <c r="P1687" s="98"/>
      <c r="Q1687" s="130"/>
    </row>
    <row r="1688" spans="1:17" ht="11.25" x14ac:dyDescent="0.2">
      <c r="A1688" s="234"/>
      <c r="B1688" s="98"/>
      <c r="C1688" s="130"/>
      <c r="D1688" s="240"/>
      <c r="E1688" s="240"/>
      <c r="F1688" s="224"/>
      <c r="G1688" s="98"/>
      <c r="H1688" s="98"/>
      <c r="I1688" s="130"/>
      <c r="J1688" s="98"/>
      <c r="K1688" s="98"/>
      <c r="L1688" s="98"/>
      <c r="M1688" s="241"/>
      <c r="N1688" s="241"/>
      <c r="O1688" s="98"/>
      <c r="P1688" s="98"/>
      <c r="Q1688" s="130"/>
    </row>
    <row r="1689" spans="1:17" ht="11.25" x14ac:dyDescent="0.2">
      <c r="A1689" s="234"/>
      <c r="B1689" s="98"/>
      <c r="C1689" s="130"/>
      <c r="D1689" s="240"/>
      <c r="E1689" s="240"/>
      <c r="F1689" s="224"/>
      <c r="G1689" s="98"/>
      <c r="H1689" s="98"/>
      <c r="I1689" s="130"/>
      <c r="J1689" s="98"/>
      <c r="K1689" s="98"/>
      <c r="L1689" s="98"/>
      <c r="M1689" s="241"/>
      <c r="N1689" s="241"/>
      <c r="O1689" s="98"/>
      <c r="P1689" s="98"/>
      <c r="Q1689" s="130"/>
    </row>
    <row r="1690" spans="1:17" ht="11.25" x14ac:dyDescent="0.2">
      <c r="A1690" s="234"/>
      <c r="B1690" s="98"/>
      <c r="C1690" s="130"/>
      <c r="D1690" s="240"/>
      <c r="E1690" s="240"/>
      <c r="F1690" s="224"/>
      <c r="G1690" s="98"/>
      <c r="H1690" s="98"/>
      <c r="I1690" s="130"/>
      <c r="J1690" s="98"/>
      <c r="K1690" s="98"/>
      <c r="L1690" s="98"/>
      <c r="M1690" s="241"/>
      <c r="N1690" s="241"/>
      <c r="O1690" s="98"/>
      <c r="P1690" s="98"/>
      <c r="Q1690" s="130"/>
    </row>
    <row r="1691" spans="1:17" ht="11.25" x14ac:dyDescent="0.2">
      <c r="A1691" s="234"/>
      <c r="B1691" s="98"/>
      <c r="C1691" s="130"/>
      <c r="D1691" s="240"/>
      <c r="E1691" s="240"/>
      <c r="F1691" s="224"/>
      <c r="G1691" s="98"/>
      <c r="H1691" s="98"/>
      <c r="I1691" s="130"/>
      <c r="J1691" s="98"/>
      <c r="K1691" s="98"/>
      <c r="L1691" s="98"/>
      <c r="M1691" s="241"/>
      <c r="N1691" s="241"/>
      <c r="O1691" s="98"/>
      <c r="P1691" s="98"/>
      <c r="Q1691" s="130"/>
    </row>
    <row r="1692" spans="1:17" ht="11.25" x14ac:dyDescent="0.2">
      <c r="A1692" s="234"/>
      <c r="B1692" s="98"/>
      <c r="C1692" s="130"/>
      <c r="D1692" s="240"/>
      <c r="E1692" s="240"/>
      <c r="F1692" s="224"/>
      <c r="G1692" s="98"/>
      <c r="H1692" s="98"/>
      <c r="I1692" s="130"/>
      <c r="J1692" s="98"/>
      <c r="K1692" s="98"/>
      <c r="L1692" s="98"/>
      <c r="M1692" s="241"/>
      <c r="N1692" s="241"/>
      <c r="O1692" s="98"/>
      <c r="P1692" s="98"/>
      <c r="Q1692" s="130"/>
    </row>
    <row r="1693" spans="1:17" ht="11.25" x14ac:dyDescent="0.2">
      <c r="A1693" s="234"/>
      <c r="B1693" s="98"/>
      <c r="C1693" s="130"/>
      <c r="D1693" s="240"/>
      <c r="E1693" s="240"/>
      <c r="F1693" s="224"/>
      <c r="G1693" s="98"/>
      <c r="H1693" s="98"/>
      <c r="I1693" s="130"/>
      <c r="J1693" s="98"/>
      <c r="K1693" s="98"/>
      <c r="L1693" s="98"/>
      <c r="M1693" s="241"/>
      <c r="N1693" s="241"/>
      <c r="O1693" s="98"/>
      <c r="P1693" s="98"/>
      <c r="Q1693" s="130"/>
    </row>
    <row r="1694" spans="1:17" ht="11.25" x14ac:dyDescent="0.2">
      <c r="A1694" s="234"/>
      <c r="B1694" s="98"/>
      <c r="C1694" s="130"/>
      <c r="D1694" s="240"/>
      <c r="E1694" s="240"/>
      <c r="F1694" s="224"/>
      <c r="G1694" s="98"/>
      <c r="H1694" s="98"/>
      <c r="I1694" s="130"/>
      <c r="J1694" s="98"/>
      <c r="K1694" s="98"/>
      <c r="L1694" s="98"/>
      <c r="M1694" s="241"/>
      <c r="N1694" s="241"/>
      <c r="O1694" s="98"/>
      <c r="P1694" s="98"/>
      <c r="Q1694" s="130"/>
    </row>
    <row r="1695" spans="1:17" ht="11.25" x14ac:dyDescent="0.2">
      <c r="A1695" s="234"/>
      <c r="B1695" s="98"/>
      <c r="C1695" s="130"/>
      <c r="D1695" s="240"/>
      <c r="E1695" s="240"/>
      <c r="F1695" s="224"/>
      <c r="G1695" s="98"/>
      <c r="H1695" s="98"/>
      <c r="I1695" s="130"/>
      <c r="J1695" s="98"/>
      <c r="K1695" s="98"/>
      <c r="L1695" s="98"/>
      <c r="M1695" s="241"/>
      <c r="N1695" s="241"/>
      <c r="O1695" s="98"/>
      <c r="P1695" s="98"/>
      <c r="Q1695" s="130"/>
    </row>
    <row r="1696" spans="1:17" ht="11.25" x14ac:dyDescent="0.2">
      <c r="A1696" s="234"/>
      <c r="B1696" s="98"/>
      <c r="C1696" s="130"/>
      <c r="D1696" s="240"/>
      <c r="E1696" s="240"/>
      <c r="F1696" s="224"/>
      <c r="G1696" s="98"/>
      <c r="H1696" s="98"/>
      <c r="I1696" s="130"/>
      <c r="J1696" s="98"/>
      <c r="K1696" s="98"/>
      <c r="L1696" s="98"/>
      <c r="M1696" s="241"/>
      <c r="N1696" s="241"/>
      <c r="O1696" s="98"/>
      <c r="P1696" s="98"/>
      <c r="Q1696" s="130"/>
    </row>
    <row r="1697" spans="1:17" ht="11.25" x14ac:dyDescent="0.2">
      <c r="A1697" s="234"/>
      <c r="B1697" s="98"/>
      <c r="C1697" s="130"/>
      <c r="D1697" s="240"/>
      <c r="E1697" s="240"/>
      <c r="F1697" s="224"/>
      <c r="G1697" s="98"/>
      <c r="H1697" s="98"/>
      <c r="I1697" s="130"/>
      <c r="J1697" s="98"/>
      <c r="K1697" s="98"/>
      <c r="L1697" s="98"/>
      <c r="M1697" s="241"/>
      <c r="N1697" s="241"/>
      <c r="O1697" s="98"/>
      <c r="P1697" s="98"/>
      <c r="Q1697" s="130"/>
    </row>
    <row r="1698" spans="1:17" ht="11.25" x14ac:dyDescent="0.2">
      <c r="A1698" s="234"/>
      <c r="B1698" s="98"/>
      <c r="C1698" s="130"/>
      <c r="D1698" s="240"/>
      <c r="E1698" s="240"/>
      <c r="F1698" s="224"/>
      <c r="G1698" s="98"/>
      <c r="H1698" s="98"/>
      <c r="I1698" s="130"/>
      <c r="J1698" s="98"/>
      <c r="K1698" s="98"/>
      <c r="L1698" s="98"/>
      <c r="M1698" s="241"/>
      <c r="N1698" s="241"/>
      <c r="O1698" s="98"/>
      <c r="P1698" s="98"/>
      <c r="Q1698" s="130"/>
    </row>
    <row r="1699" spans="1:17" ht="11.25" x14ac:dyDescent="0.2">
      <c r="A1699" s="234"/>
      <c r="B1699" s="98"/>
      <c r="C1699" s="130"/>
      <c r="D1699" s="240"/>
      <c r="E1699" s="240"/>
      <c r="F1699" s="224"/>
      <c r="G1699" s="98"/>
      <c r="H1699" s="98"/>
      <c r="I1699" s="130"/>
      <c r="J1699" s="98"/>
      <c r="K1699" s="98"/>
      <c r="L1699" s="98"/>
      <c r="M1699" s="241"/>
      <c r="N1699" s="241"/>
      <c r="O1699" s="98"/>
      <c r="P1699" s="98"/>
      <c r="Q1699" s="130"/>
    </row>
    <row r="1700" spans="1:17" ht="11.25" x14ac:dyDescent="0.2">
      <c r="A1700" s="234"/>
      <c r="B1700" s="98"/>
      <c r="C1700" s="130"/>
      <c r="D1700" s="240"/>
      <c r="E1700" s="240"/>
      <c r="F1700" s="224"/>
      <c r="G1700" s="98"/>
      <c r="H1700" s="98"/>
      <c r="I1700" s="130"/>
      <c r="J1700" s="98"/>
      <c r="K1700" s="98"/>
      <c r="L1700" s="98"/>
      <c r="M1700" s="241"/>
      <c r="N1700" s="241"/>
      <c r="O1700" s="98"/>
      <c r="P1700" s="98"/>
      <c r="Q1700" s="130"/>
    </row>
    <row r="1701" spans="1:17" ht="11.25" x14ac:dyDescent="0.2">
      <c r="A1701" s="234"/>
      <c r="B1701" s="98"/>
      <c r="C1701" s="130"/>
      <c r="D1701" s="240"/>
      <c r="E1701" s="240"/>
      <c r="F1701" s="224"/>
      <c r="G1701" s="98"/>
      <c r="H1701" s="98"/>
      <c r="I1701" s="130"/>
      <c r="J1701" s="98"/>
      <c r="K1701" s="98"/>
      <c r="L1701" s="98"/>
      <c r="M1701" s="241"/>
      <c r="N1701" s="241"/>
      <c r="O1701" s="98"/>
      <c r="P1701" s="98"/>
      <c r="Q1701" s="130"/>
    </row>
    <row r="1702" spans="1:17" ht="11.25" x14ac:dyDescent="0.2">
      <c r="A1702" s="234"/>
      <c r="B1702" s="98"/>
      <c r="C1702" s="130"/>
      <c r="D1702" s="240"/>
      <c r="E1702" s="240"/>
      <c r="F1702" s="224"/>
      <c r="G1702" s="98"/>
      <c r="H1702" s="98"/>
      <c r="I1702" s="130"/>
      <c r="J1702" s="98"/>
      <c r="K1702" s="98"/>
      <c r="L1702" s="98"/>
      <c r="M1702" s="241"/>
      <c r="N1702" s="241"/>
      <c r="O1702" s="98"/>
      <c r="P1702" s="98"/>
      <c r="Q1702" s="130"/>
    </row>
    <row r="1703" spans="1:17" ht="11.25" x14ac:dyDescent="0.2">
      <c r="A1703" s="234"/>
      <c r="B1703" s="98"/>
      <c r="C1703" s="130"/>
      <c r="D1703" s="240"/>
      <c r="E1703" s="240"/>
      <c r="F1703" s="224"/>
      <c r="G1703" s="98"/>
      <c r="H1703" s="98"/>
      <c r="I1703" s="130"/>
      <c r="J1703" s="98"/>
      <c r="K1703" s="98"/>
      <c r="L1703" s="98"/>
      <c r="M1703" s="241"/>
      <c r="N1703" s="241"/>
      <c r="O1703" s="98"/>
      <c r="P1703" s="98"/>
      <c r="Q1703" s="130"/>
    </row>
    <row r="1704" spans="1:17" ht="11.25" x14ac:dyDescent="0.2">
      <c r="A1704" s="234"/>
      <c r="B1704" s="98"/>
      <c r="C1704" s="130"/>
      <c r="D1704" s="240"/>
      <c r="E1704" s="240"/>
      <c r="F1704" s="224"/>
      <c r="G1704" s="98"/>
      <c r="H1704" s="98"/>
      <c r="I1704" s="130"/>
      <c r="J1704" s="98"/>
      <c r="K1704" s="98"/>
      <c r="L1704" s="98"/>
      <c r="M1704" s="241"/>
      <c r="N1704" s="241"/>
      <c r="O1704" s="98"/>
      <c r="P1704" s="98"/>
      <c r="Q1704" s="130"/>
    </row>
    <row r="1705" spans="1:17" ht="11.25" x14ac:dyDescent="0.2">
      <c r="A1705" s="234"/>
      <c r="B1705" s="98"/>
      <c r="C1705" s="130"/>
      <c r="D1705" s="240"/>
      <c r="E1705" s="240"/>
      <c r="F1705" s="224"/>
      <c r="G1705" s="98"/>
      <c r="H1705" s="98"/>
      <c r="I1705" s="130"/>
      <c r="J1705" s="98"/>
      <c r="K1705" s="98"/>
      <c r="L1705" s="98"/>
      <c r="M1705" s="241"/>
      <c r="N1705" s="241"/>
      <c r="O1705" s="98"/>
      <c r="P1705" s="98"/>
      <c r="Q1705" s="130"/>
    </row>
    <row r="1706" spans="1:17" ht="11.25" x14ac:dyDescent="0.2">
      <c r="A1706" s="234"/>
      <c r="B1706" s="98"/>
      <c r="C1706" s="130"/>
      <c r="D1706" s="240"/>
      <c r="E1706" s="240"/>
      <c r="F1706" s="224"/>
      <c r="G1706" s="98"/>
      <c r="H1706" s="98"/>
      <c r="I1706" s="130"/>
      <c r="J1706" s="98"/>
      <c r="K1706" s="98"/>
      <c r="L1706" s="98"/>
      <c r="M1706" s="241"/>
      <c r="N1706" s="241"/>
      <c r="O1706" s="98"/>
      <c r="P1706" s="98"/>
      <c r="Q1706" s="130"/>
    </row>
    <row r="1707" spans="1:17" ht="11.25" x14ac:dyDescent="0.2">
      <c r="A1707" s="234"/>
      <c r="B1707" s="98"/>
      <c r="C1707" s="130"/>
      <c r="D1707" s="240"/>
      <c r="E1707" s="240"/>
      <c r="F1707" s="224"/>
      <c r="G1707" s="98"/>
      <c r="H1707" s="98"/>
      <c r="I1707" s="130"/>
      <c r="J1707" s="98"/>
      <c r="K1707" s="98"/>
      <c r="L1707" s="98"/>
      <c r="M1707" s="241"/>
      <c r="N1707" s="241"/>
      <c r="O1707" s="98"/>
      <c r="P1707" s="98"/>
      <c r="Q1707" s="130"/>
    </row>
    <row r="1708" spans="1:17" ht="11.25" x14ac:dyDescent="0.2">
      <c r="A1708" s="234"/>
      <c r="B1708" s="98"/>
      <c r="C1708" s="130"/>
      <c r="D1708" s="240"/>
      <c r="E1708" s="240"/>
      <c r="F1708" s="224"/>
      <c r="G1708" s="98"/>
      <c r="H1708" s="98"/>
      <c r="I1708" s="130"/>
      <c r="J1708" s="98"/>
      <c r="K1708" s="98"/>
      <c r="L1708" s="98"/>
      <c r="M1708" s="241"/>
      <c r="N1708" s="241"/>
      <c r="O1708" s="98"/>
      <c r="P1708" s="98"/>
      <c r="Q1708" s="130"/>
    </row>
    <row r="1709" spans="1:17" ht="11.25" x14ac:dyDescent="0.2">
      <c r="A1709" s="234"/>
      <c r="B1709" s="98"/>
      <c r="C1709" s="130"/>
      <c r="D1709" s="240"/>
      <c r="E1709" s="240"/>
      <c r="F1709" s="224"/>
      <c r="G1709" s="98"/>
      <c r="H1709" s="98"/>
      <c r="I1709" s="130"/>
      <c r="J1709" s="98"/>
      <c r="K1709" s="98"/>
      <c r="L1709" s="98"/>
      <c r="M1709" s="241"/>
      <c r="N1709" s="241"/>
      <c r="O1709" s="98"/>
      <c r="P1709" s="98"/>
      <c r="Q1709" s="130"/>
    </row>
    <row r="1710" spans="1:17" ht="11.25" x14ac:dyDescent="0.2">
      <c r="A1710" s="234"/>
      <c r="B1710" s="98"/>
      <c r="C1710" s="130"/>
      <c r="D1710" s="240"/>
      <c r="E1710" s="240"/>
      <c r="F1710" s="224"/>
      <c r="G1710" s="98"/>
      <c r="H1710" s="98"/>
      <c r="I1710" s="130"/>
      <c r="J1710" s="98"/>
      <c r="K1710" s="98"/>
      <c r="L1710" s="98"/>
      <c r="M1710" s="241"/>
      <c r="N1710" s="241"/>
      <c r="O1710" s="98"/>
      <c r="P1710" s="98"/>
      <c r="Q1710" s="130"/>
    </row>
    <row r="1711" spans="1:17" ht="11.25" x14ac:dyDescent="0.2">
      <c r="A1711" s="234"/>
      <c r="B1711" s="98"/>
      <c r="C1711" s="130"/>
      <c r="D1711" s="240"/>
      <c r="E1711" s="240"/>
      <c r="F1711" s="224"/>
      <c r="G1711" s="98"/>
      <c r="H1711" s="98"/>
      <c r="I1711" s="130"/>
      <c r="J1711" s="98"/>
      <c r="K1711" s="98"/>
      <c r="L1711" s="98"/>
      <c r="M1711" s="241"/>
      <c r="N1711" s="241"/>
      <c r="O1711" s="98"/>
      <c r="P1711" s="98"/>
      <c r="Q1711" s="130"/>
    </row>
    <row r="1712" spans="1:17" ht="11.25" x14ac:dyDescent="0.2">
      <c r="A1712" s="234"/>
      <c r="B1712" s="98"/>
      <c r="C1712" s="130"/>
      <c r="D1712" s="240"/>
      <c r="E1712" s="240"/>
      <c r="F1712" s="224"/>
      <c r="G1712" s="98"/>
      <c r="H1712" s="98"/>
      <c r="I1712" s="130"/>
      <c r="J1712" s="98"/>
      <c r="K1712" s="98"/>
      <c r="L1712" s="98"/>
      <c r="M1712" s="241"/>
      <c r="N1712" s="241"/>
      <c r="O1712" s="98"/>
      <c r="P1712" s="98"/>
      <c r="Q1712" s="130"/>
    </row>
    <row r="1713" spans="1:17" ht="11.25" x14ac:dyDescent="0.2">
      <c r="A1713" s="234"/>
      <c r="B1713" s="98"/>
      <c r="C1713" s="130"/>
      <c r="D1713" s="240"/>
      <c r="E1713" s="240"/>
      <c r="F1713" s="224"/>
      <c r="G1713" s="98"/>
      <c r="H1713" s="98"/>
      <c r="I1713" s="130"/>
      <c r="J1713" s="98"/>
      <c r="K1713" s="98"/>
      <c r="L1713" s="98"/>
      <c r="M1713" s="241"/>
      <c r="N1713" s="241"/>
      <c r="O1713" s="98"/>
      <c r="P1713" s="98"/>
      <c r="Q1713" s="130"/>
    </row>
    <row r="1714" spans="1:17" ht="11.25" x14ac:dyDescent="0.2">
      <c r="A1714" s="234"/>
      <c r="B1714" s="98"/>
      <c r="C1714" s="130"/>
      <c r="D1714" s="240"/>
      <c r="E1714" s="240"/>
      <c r="F1714" s="224"/>
      <c r="G1714" s="98"/>
      <c r="H1714" s="98"/>
      <c r="I1714" s="130"/>
      <c r="J1714" s="98"/>
      <c r="K1714" s="98"/>
      <c r="L1714" s="98"/>
      <c r="M1714" s="241"/>
      <c r="N1714" s="241"/>
      <c r="O1714" s="98"/>
      <c r="P1714" s="98"/>
      <c r="Q1714" s="130"/>
    </row>
    <row r="1715" spans="1:17" ht="11.25" x14ac:dyDescent="0.2">
      <c r="A1715" s="234"/>
      <c r="B1715" s="98"/>
      <c r="C1715" s="130"/>
      <c r="D1715" s="240"/>
      <c r="E1715" s="240"/>
      <c r="F1715" s="224"/>
      <c r="G1715" s="98"/>
      <c r="H1715" s="98"/>
      <c r="I1715" s="130"/>
      <c r="J1715" s="98"/>
      <c r="K1715" s="98"/>
      <c r="L1715" s="98"/>
      <c r="M1715" s="241"/>
      <c r="N1715" s="241"/>
      <c r="O1715" s="98"/>
      <c r="P1715" s="98"/>
      <c r="Q1715" s="130"/>
    </row>
    <row r="1716" spans="1:17" ht="11.25" x14ac:dyDescent="0.2">
      <c r="A1716" s="234"/>
      <c r="B1716" s="98"/>
      <c r="C1716" s="130"/>
      <c r="D1716" s="240"/>
      <c r="E1716" s="240"/>
      <c r="F1716" s="224"/>
      <c r="G1716" s="98"/>
      <c r="H1716" s="98"/>
      <c r="I1716" s="130"/>
      <c r="J1716" s="98"/>
      <c r="K1716" s="98"/>
      <c r="L1716" s="98"/>
      <c r="M1716" s="241"/>
      <c r="N1716" s="241"/>
      <c r="O1716" s="98"/>
      <c r="P1716" s="98"/>
      <c r="Q1716" s="130"/>
    </row>
    <row r="1717" spans="1:17" ht="11.25" x14ac:dyDescent="0.2">
      <c r="A1717" s="234"/>
      <c r="B1717" s="98"/>
      <c r="C1717" s="130"/>
      <c r="D1717" s="240"/>
      <c r="E1717" s="240"/>
      <c r="F1717" s="224"/>
      <c r="G1717" s="98"/>
      <c r="H1717" s="98"/>
      <c r="I1717" s="130"/>
      <c r="J1717" s="98"/>
      <c r="K1717" s="98"/>
      <c r="L1717" s="98"/>
      <c r="M1717" s="241"/>
      <c r="N1717" s="241"/>
      <c r="O1717" s="98"/>
      <c r="P1717" s="98"/>
      <c r="Q1717" s="130"/>
    </row>
    <row r="1718" spans="1:17" ht="11.25" x14ac:dyDescent="0.2">
      <c r="A1718" s="234"/>
      <c r="B1718" s="98"/>
      <c r="C1718" s="130"/>
      <c r="D1718" s="240"/>
      <c r="E1718" s="240"/>
      <c r="F1718" s="224"/>
      <c r="G1718" s="98"/>
      <c r="H1718" s="98"/>
      <c r="I1718" s="130"/>
      <c r="J1718" s="98"/>
      <c r="K1718" s="98"/>
      <c r="L1718" s="98"/>
      <c r="M1718" s="241"/>
      <c r="N1718" s="241"/>
      <c r="O1718" s="98"/>
      <c r="P1718" s="98"/>
      <c r="Q1718" s="130"/>
    </row>
    <row r="1719" spans="1:17" ht="11.25" x14ac:dyDescent="0.2">
      <c r="A1719" s="234"/>
      <c r="B1719" s="98"/>
      <c r="C1719" s="130"/>
      <c r="D1719" s="240"/>
      <c r="E1719" s="240"/>
      <c r="F1719" s="224"/>
      <c r="G1719" s="98"/>
      <c r="H1719" s="98"/>
      <c r="I1719" s="130"/>
      <c r="J1719" s="98"/>
      <c r="K1719" s="98"/>
      <c r="L1719" s="98"/>
      <c r="M1719" s="241"/>
      <c r="N1719" s="241"/>
      <c r="O1719" s="98"/>
      <c r="P1719" s="98"/>
      <c r="Q1719" s="130"/>
    </row>
    <row r="1720" spans="1:17" ht="11.25" x14ac:dyDescent="0.2">
      <c r="A1720" s="234"/>
      <c r="B1720" s="98"/>
      <c r="C1720" s="130"/>
      <c r="D1720" s="240"/>
      <c r="E1720" s="240"/>
      <c r="F1720" s="224"/>
      <c r="G1720" s="98"/>
      <c r="H1720" s="98"/>
      <c r="I1720" s="130"/>
      <c r="J1720" s="98"/>
      <c r="K1720" s="98"/>
      <c r="L1720" s="98"/>
      <c r="M1720" s="241"/>
      <c r="N1720" s="241"/>
      <c r="O1720" s="98"/>
      <c r="P1720" s="98"/>
      <c r="Q1720" s="130"/>
    </row>
    <row r="1721" spans="1:17" ht="11.25" x14ac:dyDescent="0.2">
      <c r="A1721" s="234"/>
      <c r="B1721" s="98"/>
      <c r="C1721" s="130"/>
      <c r="D1721" s="240"/>
      <c r="E1721" s="240"/>
      <c r="F1721" s="224"/>
      <c r="G1721" s="98"/>
      <c r="H1721" s="98"/>
      <c r="I1721" s="130"/>
      <c r="J1721" s="98"/>
      <c r="K1721" s="98"/>
      <c r="L1721" s="98"/>
      <c r="M1721" s="241"/>
      <c r="N1721" s="241"/>
      <c r="O1721" s="98"/>
      <c r="P1721" s="98"/>
      <c r="Q1721" s="130"/>
    </row>
    <row r="1722" spans="1:17" ht="11.25" x14ac:dyDescent="0.2">
      <c r="A1722" s="234"/>
      <c r="B1722" s="98"/>
      <c r="C1722" s="130"/>
      <c r="D1722" s="240"/>
      <c r="E1722" s="240"/>
      <c r="F1722" s="224"/>
      <c r="G1722" s="98"/>
      <c r="H1722" s="98"/>
      <c r="I1722" s="130"/>
      <c r="J1722" s="98"/>
      <c r="K1722" s="98"/>
      <c r="L1722" s="98"/>
      <c r="M1722" s="241"/>
      <c r="N1722" s="241"/>
      <c r="O1722" s="98"/>
      <c r="P1722" s="98"/>
      <c r="Q1722" s="130"/>
    </row>
    <row r="1723" spans="1:17" ht="11.25" x14ac:dyDescent="0.2">
      <c r="A1723" s="234"/>
      <c r="B1723" s="98"/>
      <c r="C1723" s="130"/>
      <c r="D1723" s="240"/>
      <c r="E1723" s="240"/>
      <c r="F1723" s="224"/>
      <c r="G1723" s="98"/>
      <c r="H1723" s="98"/>
      <c r="I1723" s="130"/>
      <c r="J1723" s="98"/>
      <c r="K1723" s="98"/>
      <c r="L1723" s="98"/>
      <c r="M1723" s="241"/>
      <c r="N1723" s="241"/>
      <c r="O1723" s="98"/>
      <c r="P1723" s="98"/>
      <c r="Q1723" s="130"/>
    </row>
    <row r="1724" spans="1:17" ht="11.25" x14ac:dyDescent="0.2">
      <c r="A1724" s="234"/>
      <c r="B1724" s="98"/>
      <c r="C1724" s="130"/>
      <c r="D1724" s="240"/>
      <c r="E1724" s="240"/>
      <c r="F1724" s="224"/>
      <c r="G1724" s="98"/>
      <c r="H1724" s="98"/>
      <c r="I1724" s="130"/>
      <c r="J1724" s="98"/>
      <c r="K1724" s="98"/>
      <c r="L1724" s="98"/>
      <c r="M1724" s="241"/>
      <c r="N1724" s="241"/>
      <c r="O1724" s="98"/>
      <c r="P1724" s="98"/>
      <c r="Q1724" s="130"/>
    </row>
    <row r="1725" spans="1:17" ht="11.25" x14ac:dyDescent="0.2">
      <c r="A1725" s="234"/>
      <c r="B1725" s="98"/>
      <c r="C1725" s="130"/>
      <c r="D1725" s="240"/>
      <c r="E1725" s="240"/>
      <c r="F1725" s="224"/>
      <c r="G1725" s="98"/>
      <c r="H1725" s="98"/>
      <c r="I1725" s="130"/>
      <c r="J1725" s="98"/>
      <c r="K1725" s="98"/>
      <c r="L1725" s="98"/>
      <c r="M1725" s="241"/>
      <c r="N1725" s="241"/>
      <c r="O1725" s="98"/>
      <c r="P1725" s="98"/>
      <c r="Q1725" s="130"/>
    </row>
    <row r="1726" spans="1:17" ht="11.25" x14ac:dyDescent="0.2">
      <c r="A1726" s="234"/>
      <c r="B1726" s="98"/>
      <c r="C1726" s="130"/>
      <c r="D1726" s="240"/>
      <c r="E1726" s="240"/>
      <c r="F1726" s="224"/>
      <c r="G1726" s="98"/>
      <c r="H1726" s="98"/>
      <c r="I1726" s="130"/>
      <c r="J1726" s="98"/>
      <c r="K1726" s="98"/>
      <c r="L1726" s="98"/>
      <c r="M1726" s="241"/>
      <c r="N1726" s="241"/>
      <c r="O1726" s="98"/>
      <c r="P1726" s="98"/>
      <c r="Q1726" s="130"/>
    </row>
    <row r="1727" spans="1:17" ht="11.25" x14ac:dyDescent="0.2">
      <c r="A1727" s="234"/>
      <c r="B1727" s="98"/>
      <c r="C1727" s="130"/>
      <c r="D1727" s="240"/>
      <c r="E1727" s="240"/>
      <c r="F1727" s="224"/>
      <c r="G1727" s="98"/>
      <c r="H1727" s="98"/>
      <c r="I1727" s="130"/>
      <c r="J1727" s="98"/>
      <c r="K1727" s="98"/>
      <c r="L1727" s="98"/>
      <c r="M1727" s="241"/>
      <c r="N1727" s="241"/>
      <c r="O1727" s="98"/>
      <c r="P1727" s="98"/>
      <c r="Q1727" s="130"/>
    </row>
    <row r="1728" spans="1:17" ht="11.25" x14ac:dyDescent="0.2">
      <c r="A1728" s="234"/>
      <c r="B1728" s="98"/>
      <c r="C1728" s="130"/>
      <c r="D1728" s="240"/>
      <c r="E1728" s="240"/>
      <c r="F1728" s="224"/>
      <c r="G1728" s="98"/>
      <c r="H1728" s="98"/>
      <c r="I1728" s="130"/>
      <c r="J1728" s="98"/>
      <c r="K1728" s="98"/>
      <c r="L1728" s="98"/>
      <c r="M1728" s="241"/>
      <c r="N1728" s="241"/>
      <c r="O1728" s="98"/>
      <c r="P1728" s="98"/>
      <c r="Q1728" s="130"/>
    </row>
    <row r="1729" spans="1:17" ht="11.25" x14ac:dyDescent="0.2">
      <c r="A1729" s="234"/>
      <c r="B1729" s="98"/>
      <c r="C1729" s="130"/>
      <c r="D1729" s="240"/>
      <c r="E1729" s="240"/>
      <c r="F1729" s="224"/>
      <c r="G1729" s="98"/>
      <c r="H1729" s="98"/>
      <c r="I1729" s="130"/>
      <c r="J1729" s="98"/>
      <c r="K1729" s="98"/>
      <c r="L1729" s="98"/>
      <c r="M1729" s="241"/>
      <c r="N1729" s="241"/>
      <c r="O1729" s="98"/>
      <c r="P1729" s="98"/>
      <c r="Q1729" s="130"/>
    </row>
    <row r="1730" spans="1:17" ht="11.25" x14ac:dyDescent="0.2">
      <c r="A1730" s="234"/>
      <c r="B1730" s="98"/>
      <c r="C1730" s="130"/>
      <c r="D1730" s="240"/>
      <c r="E1730" s="240"/>
      <c r="F1730" s="224"/>
      <c r="G1730" s="98"/>
      <c r="H1730" s="98"/>
      <c r="I1730" s="130"/>
      <c r="J1730" s="98"/>
      <c r="K1730" s="98"/>
      <c r="L1730" s="98"/>
      <c r="M1730" s="241"/>
      <c r="N1730" s="241"/>
      <c r="O1730" s="98"/>
      <c r="P1730" s="98"/>
      <c r="Q1730" s="130"/>
    </row>
    <row r="1731" spans="1:17" ht="11.25" x14ac:dyDescent="0.2">
      <c r="A1731" s="234"/>
      <c r="B1731" s="98"/>
      <c r="C1731" s="130"/>
      <c r="D1731" s="240"/>
      <c r="E1731" s="240"/>
      <c r="F1731" s="224"/>
      <c r="G1731" s="98"/>
      <c r="H1731" s="98"/>
      <c r="I1731" s="130"/>
      <c r="J1731" s="98"/>
      <c r="K1731" s="98"/>
      <c r="L1731" s="98"/>
      <c r="M1731" s="241"/>
      <c r="N1731" s="241"/>
      <c r="O1731" s="98"/>
      <c r="P1731" s="98"/>
      <c r="Q1731" s="130"/>
    </row>
    <row r="1732" spans="1:17" ht="11.25" x14ac:dyDescent="0.2">
      <c r="A1732" s="234"/>
      <c r="B1732" s="98"/>
      <c r="C1732" s="130"/>
      <c r="D1732" s="240"/>
      <c r="E1732" s="240"/>
      <c r="F1732" s="224"/>
      <c r="G1732" s="98"/>
      <c r="H1732" s="98"/>
      <c r="I1732" s="130"/>
      <c r="J1732" s="98"/>
      <c r="K1732" s="98"/>
      <c r="L1732" s="98"/>
      <c r="M1732" s="241"/>
      <c r="N1732" s="241"/>
      <c r="O1732" s="98"/>
      <c r="P1732" s="98"/>
      <c r="Q1732" s="130"/>
    </row>
    <row r="1733" spans="1:17" ht="11.25" x14ac:dyDescent="0.2">
      <c r="A1733" s="234"/>
      <c r="B1733" s="98"/>
      <c r="C1733" s="130"/>
      <c r="D1733" s="240"/>
      <c r="E1733" s="240"/>
      <c r="F1733" s="224"/>
      <c r="G1733" s="98"/>
      <c r="H1733" s="98"/>
      <c r="I1733" s="130"/>
      <c r="J1733" s="98"/>
      <c r="K1733" s="98"/>
      <c r="L1733" s="98"/>
      <c r="M1733" s="241"/>
      <c r="N1733" s="241"/>
      <c r="O1733" s="98"/>
      <c r="P1733" s="98"/>
      <c r="Q1733" s="130"/>
    </row>
    <row r="1734" spans="1:17" ht="11.25" x14ac:dyDescent="0.2">
      <c r="A1734" s="234"/>
      <c r="B1734" s="98"/>
      <c r="C1734" s="130"/>
      <c r="D1734" s="240"/>
      <c r="E1734" s="240"/>
      <c r="F1734" s="224"/>
      <c r="G1734" s="98"/>
      <c r="H1734" s="98"/>
      <c r="I1734" s="130"/>
      <c r="J1734" s="98"/>
      <c r="K1734" s="98"/>
      <c r="L1734" s="98"/>
      <c r="M1734" s="241"/>
      <c r="N1734" s="241"/>
      <c r="O1734" s="98"/>
      <c r="P1734" s="98"/>
      <c r="Q1734" s="130"/>
    </row>
    <row r="1735" spans="1:17" ht="11.25" x14ac:dyDescent="0.2">
      <c r="A1735" s="234"/>
      <c r="B1735" s="98"/>
      <c r="C1735" s="130"/>
      <c r="D1735" s="240"/>
      <c r="E1735" s="240"/>
      <c r="F1735" s="224"/>
      <c r="G1735" s="98"/>
      <c r="H1735" s="98"/>
      <c r="I1735" s="130"/>
      <c r="J1735" s="98"/>
      <c r="K1735" s="98"/>
      <c r="L1735" s="98"/>
      <c r="M1735" s="241"/>
      <c r="N1735" s="241"/>
      <c r="O1735" s="98"/>
      <c r="P1735" s="98"/>
      <c r="Q1735" s="130"/>
    </row>
    <row r="1736" spans="1:17" ht="11.25" x14ac:dyDescent="0.2">
      <c r="A1736" s="234"/>
      <c r="B1736" s="98"/>
      <c r="C1736" s="130"/>
      <c r="D1736" s="240"/>
      <c r="E1736" s="240"/>
      <c r="F1736" s="224"/>
      <c r="G1736" s="98"/>
      <c r="H1736" s="98"/>
      <c r="I1736" s="130"/>
      <c r="J1736" s="98"/>
      <c r="K1736" s="98"/>
      <c r="L1736" s="98"/>
      <c r="M1736" s="241"/>
      <c r="N1736" s="241"/>
      <c r="O1736" s="98"/>
      <c r="P1736" s="98"/>
      <c r="Q1736" s="130"/>
    </row>
    <row r="1737" spans="1:17" ht="11.25" x14ac:dyDescent="0.2">
      <c r="A1737" s="234"/>
      <c r="B1737" s="98"/>
      <c r="C1737" s="130"/>
      <c r="D1737" s="240"/>
      <c r="E1737" s="240"/>
      <c r="F1737" s="224"/>
      <c r="G1737" s="98"/>
      <c r="H1737" s="98"/>
      <c r="I1737" s="130"/>
      <c r="J1737" s="98"/>
      <c r="K1737" s="98"/>
      <c r="L1737" s="98"/>
      <c r="M1737" s="241"/>
      <c r="N1737" s="241"/>
      <c r="O1737" s="98"/>
      <c r="P1737" s="98"/>
      <c r="Q1737" s="130"/>
    </row>
    <row r="1738" spans="1:17" ht="11.25" x14ac:dyDescent="0.2">
      <c r="A1738" s="234"/>
      <c r="B1738" s="98"/>
      <c r="C1738" s="130"/>
      <c r="D1738" s="240"/>
      <c r="E1738" s="240"/>
      <c r="F1738" s="224"/>
      <c r="G1738" s="98"/>
      <c r="H1738" s="98"/>
      <c r="I1738" s="130"/>
      <c r="J1738" s="98"/>
      <c r="K1738" s="98"/>
      <c r="L1738" s="98"/>
      <c r="M1738" s="241"/>
      <c r="N1738" s="241"/>
      <c r="O1738" s="98"/>
      <c r="P1738" s="98"/>
      <c r="Q1738" s="130"/>
    </row>
    <row r="1739" spans="1:17" ht="11.25" x14ac:dyDescent="0.2">
      <c r="A1739" s="234"/>
      <c r="B1739" s="98"/>
      <c r="C1739" s="130"/>
      <c r="D1739" s="240"/>
      <c r="E1739" s="240"/>
      <c r="F1739" s="224"/>
      <c r="G1739" s="98"/>
      <c r="H1739" s="98"/>
      <c r="I1739" s="130"/>
      <c r="J1739" s="98"/>
      <c r="K1739" s="98"/>
      <c r="L1739" s="98"/>
      <c r="M1739" s="241"/>
      <c r="N1739" s="241"/>
      <c r="O1739" s="98"/>
      <c r="P1739" s="98"/>
      <c r="Q1739" s="130"/>
    </row>
    <row r="1740" spans="1:17" ht="11.25" x14ac:dyDescent="0.2">
      <c r="A1740" s="234"/>
      <c r="B1740" s="98"/>
      <c r="C1740" s="130"/>
      <c r="D1740" s="240"/>
      <c r="E1740" s="240"/>
      <c r="F1740" s="224"/>
      <c r="G1740" s="98"/>
      <c r="H1740" s="98"/>
      <c r="I1740" s="130"/>
      <c r="J1740" s="98"/>
      <c r="K1740" s="98"/>
      <c r="L1740" s="98"/>
      <c r="M1740" s="241"/>
      <c r="N1740" s="241"/>
      <c r="O1740" s="98"/>
      <c r="P1740" s="98"/>
      <c r="Q1740" s="130"/>
    </row>
    <row r="1741" spans="1:17" ht="11.25" x14ac:dyDescent="0.2">
      <c r="A1741" s="234"/>
      <c r="B1741" s="98"/>
      <c r="C1741" s="130"/>
      <c r="D1741" s="240"/>
      <c r="E1741" s="240"/>
      <c r="F1741" s="224"/>
      <c r="G1741" s="98"/>
      <c r="H1741" s="98"/>
      <c r="I1741" s="130"/>
      <c r="J1741" s="98"/>
      <c r="K1741" s="98"/>
      <c r="L1741" s="98"/>
      <c r="M1741" s="241"/>
      <c r="N1741" s="241"/>
      <c r="O1741" s="98"/>
      <c r="P1741" s="98"/>
      <c r="Q1741" s="130"/>
    </row>
    <row r="1742" spans="1:17" ht="11.25" x14ac:dyDescent="0.2">
      <c r="A1742" s="234"/>
      <c r="B1742" s="98"/>
      <c r="C1742" s="130"/>
      <c r="D1742" s="240"/>
      <c r="E1742" s="240"/>
      <c r="F1742" s="224"/>
      <c r="G1742" s="98"/>
      <c r="H1742" s="98"/>
      <c r="I1742" s="130"/>
      <c r="J1742" s="98"/>
      <c r="K1742" s="98"/>
      <c r="L1742" s="98"/>
      <c r="M1742" s="241"/>
      <c r="N1742" s="241"/>
      <c r="O1742" s="98"/>
      <c r="P1742" s="98"/>
      <c r="Q1742" s="130"/>
    </row>
    <row r="1743" spans="1:17" ht="11.25" x14ac:dyDescent="0.2">
      <c r="A1743" s="234"/>
      <c r="B1743" s="98"/>
      <c r="C1743" s="130"/>
      <c r="D1743" s="240"/>
      <c r="E1743" s="240"/>
      <c r="F1743" s="224"/>
      <c r="G1743" s="98"/>
      <c r="H1743" s="98"/>
      <c r="I1743" s="130"/>
      <c r="J1743" s="98"/>
      <c r="K1743" s="98"/>
      <c r="L1743" s="98"/>
      <c r="M1743" s="241"/>
      <c r="N1743" s="241"/>
      <c r="O1743" s="98"/>
      <c r="P1743" s="98"/>
      <c r="Q1743" s="130"/>
    </row>
    <row r="1744" spans="1:17" ht="11.25" x14ac:dyDescent="0.2">
      <c r="A1744" s="234"/>
      <c r="B1744" s="98"/>
      <c r="C1744" s="130"/>
      <c r="D1744" s="240"/>
      <c r="E1744" s="240"/>
      <c r="F1744" s="224"/>
      <c r="G1744" s="98"/>
      <c r="H1744" s="98"/>
      <c r="I1744" s="130"/>
      <c r="J1744" s="98"/>
      <c r="K1744" s="98"/>
      <c r="L1744" s="98"/>
      <c r="M1744" s="241"/>
      <c r="N1744" s="241"/>
      <c r="O1744" s="98"/>
      <c r="P1744" s="98"/>
      <c r="Q1744" s="130"/>
    </row>
    <row r="1745" spans="1:17" ht="11.25" x14ac:dyDescent="0.2">
      <c r="A1745" s="234"/>
      <c r="B1745" s="98"/>
      <c r="C1745" s="130"/>
      <c r="D1745" s="240"/>
      <c r="E1745" s="240"/>
      <c r="F1745" s="224"/>
      <c r="G1745" s="98"/>
      <c r="H1745" s="98"/>
      <c r="I1745" s="130"/>
      <c r="J1745" s="98"/>
      <c r="K1745" s="98"/>
      <c r="L1745" s="98"/>
      <c r="M1745" s="241"/>
      <c r="N1745" s="241"/>
      <c r="O1745" s="98"/>
      <c r="P1745" s="98"/>
      <c r="Q1745" s="130"/>
    </row>
    <row r="1746" spans="1:17" ht="11.25" x14ac:dyDescent="0.2">
      <c r="A1746" s="234"/>
      <c r="B1746" s="98"/>
      <c r="C1746" s="130"/>
      <c r="D1746" s="240"/>
      <c r="E1746" s="240"/>
      <c r="F1746" s="224"/>
      <c r="G1746" s="98"/>
      <c r="H1746" s="98"/>
      <c r="I1746" s="130"/>
      <c r="J1746" s="98"/>
      <c r="K1746" s="98"/>
      <c r="L1746" s="98"/>
      <c r="M1746" s="241"/>
      <c r="N1746" s="241"/>
      <c r="O1746" s="98"/>
      <c r="P1746" s="98"/>
      <c r="Q1746" s="130"/>
    </row>
    <row r="1747" spans="1:17" ht="11.25" x14ac:dyDescent="0.2">
      <c r="A1747" s="234"/>
      <c r="B1747" s="98"/>
      <c r="C1747" s="130"/>
      <c r="D1747" s="240"/>
      <c r="E1747" s="240"/>
      <c r="F1747" s="224"/>
      <c r="G1747" s="98"/>
      <c r="H1747" s="98"/>
      <c r="I1747" s="130"/>
      <c r="J1747" s="98"/>
      <c r="K1747" s="98"/>
      <c r="L1747" s="98"/>
      <c r="M1747" s="241"/>
      <c r="N1747" s="241"/>
      <c r="O1747" s="98"/>
      <c r="P1747" s="98"/>
      <c r="Q1747" s="130"/>
    </row>
    <row r="1748" spans="1:17" ht="11.25" x14ac:dyDescent="0.2">
      <c r="A1748" s="234"/>
      <c r="B1748" s="98"/>
      <c r="C1748" s="130"/>
      <c r="D1748" s="240"/>
      <c r="E1748" s="240"/>
      <c r="F1748" s="224"/>
      <c r="G1748" s="98"/>
      <c r="H1748" s="98"/>
      <c r="I1748" s="130"/>
      <c r="J1748" s="98"/>
      <c r="K1748" s="98"/>
      <c r="L1748" s="98"/>
      <c r="M1748" s="241"/>
      <c r="N1748" s="241"/>
      <c r="O1748" s="98"/>
      <c r="P1748" s="98"/>
      <c r="Q1748" s="130"/>
    </row>
    <row r="1749" spans="1:17" ht="11.25" x14ac:dyDescent="0.2">
      <c r="A1749" s="234"/>
      <c r="B1749" s="98"/>
      <c r="C1749" s="130"/>
      <c r="D1749" s="240"/>
      <c r="E1749" s="240"/>
      <c r="F1749" s="224"/>
      <c r="G1749" s="98"/>
      <c r="H1749" s="98"/>
      <c r="I1749" s="130"/>
      <c r="J1749" s="98"/>
      <c r="K1749" s="98"/>
      <c r="L1749" s="98"/>
      <c r="M1749" s="241"/>
      <c r="N1749" s="241"/>
      <c r="O1749" s="98"/>
      <c r="P1749" s="98"/>
      <c r="Q1749" s="130"/>
    </row>
    <row r="1750" spans="1:17" ht="11.25" x14ac:dyDescent="0.2">
      <c r="A1750" s="234"/>
      <c r="B1750" s="98"/>
      <c r="C1750" s="130"/>
      <c r="D1750" s="240"/>
      <c r="E1750" s="240"/>
      <c r="F1750" s="224"/>
      <c r="G1750" s="98"/>
      <c r="H1750" s="98"/>
      <c r="I1750" s="130"/>
      <c r="J1750" s="98"/>
      <c r="K1750" s="98"/>
      <c r="L1750" s="98"/>
      <c r="M1750" s="241"/>
      <c r="N1750" s="241"/>
      <c r="O1750" s="98"/>
      <c r="P1750" s="98"/>
      <c r="Q1750" s="130"/>
    </row>
    <row r="1751" spans="1:17" ht="11.25" x14ac:dyDescent="0.2">
      <c r="A1751" s="234"/>
      <c r="B1751" s="98"/>
      <c r="C1751" s="130"/>
      <c r="D1751" s="240"/>
      <c r="E1751" s="240"/>
      <c r="F1751" s="224"/>
      <c r="G1751" s="98"/>
      <c r="H1751" s="98"/>
      <c r="I1751" s="130"/>
      <c r="J1751" s="98"/>
      <c r="K1751" s="98"/>
      <c r="L1751" s="98"/>
      <c r="M1751" s="241"/>
      <c r="N1751" s="241"/>
      <c r="O1751" s="98"/>
      <c r="P1751" s="98"/>
      <c r="Q1751" s="130"/>
    </row>
    <row r="1752" spans="1:17" ht="11.25" x14ac:dyDescent="0.2">
      <c r="A1752" s="234"/>
      <c r="B1752" s="98"/>
      <c r="C1752" s="130"/>
      <c r="D1752" s="240"/>
      <c r="E1752" s="240"/>
      <c r="F1752" s="224"/>
      <c r="G1752" s="98"/>
      <c r="H1752" s="98"/>
      <c r="I1752" s="130"/>
      <c r="J1752" s="98"/>
      <c r="K1752" s="98"/>
      <c r="L1752" s="98"/>
      <c r="M1752" s="241"/>
      <c r="N1752" s="241"/>
      <c r="O1752" s="98"/>
      <c r="P1752" s="98"/>
      <c r="Q1752" s="130"/>
    </row>
    <row r="1753" spans="1:17" ht="11.25" x14ac:dyDescent="0.2">
      <c r="A1753" s="234"/>
      <c r="B1753" s="98"/>
      <c r="C1753" s="130"/>
      <c r="D1753" s="240"/>
      <c r="E1753" s="240"/>
      <c r="F1753" s="224"/>
      <c r="G1753" s="98"/>
      <c r="H1753" s="98"/>
      <c r="I1753" s="130"/>
      <c r="J1753" s="98"/>
      <c r="K1753" s="98"/>
      <c r="L1753" s="98"/>
      <c r="M1753" s="241"/>
      <c r="N1753" s="241"/>
      <c r="O1753" s="98"/>
      <c r="P1753" s="98"/>
      <c r="Q1753" s="130"/>
    </row>
    <row r="1754" spans="1:17" ht="11.25" x14ac:dyDescent="0.2">
      <c r="A1754" s="234"/>
      <c r="B1754" s="98"/>
      <c r="C1754" s="130"/>
      <c r="D1754" s="240"/>
      <c r="E1754" s="240"/>
      <c r="F1754" s="224"/>
      <c r="G1754" s="98"/>
      <c r="H1754" s="98"/>
      <c r="I1754" s="130"/>
      <c r="J1754" s="98"/>
      <c r="K1754" s="98"/>
      <c r="L1754" s="98"/>
      <c r="M1754" s="241"/>
      <c r="N1754" s="241"/>
      <c r="O1754" s="98"/>
      <c r="P1754" s="98"/>
      <c r="Q1754" s="130"/>
    </row>
    <row r="1755" spans="1:17" ht="11.25" x14ac:dyDescent="0.2">
      <c r="A1755" s="234"/>
      <c r="B1755" s="98"/>
      <c r="C1755" s="130"/>
      <c r="D1755" s="240"/>
      <c r="E1755" s="240"/>
      <c r="F1755" s="224"/>
      <c r="G1755" s="98"/>
      <c r="H1755" s="98"/>
      <c r="I1755" s="130"/>
      <c r="J1755" s="98"/>
      <c r="K1755" s="98"/>
      <c r="L1755" s="98"/>
      <c r="M1755" s="241"/>
      <c r="N1755" s="241"/>
      <c r="O1755" s="98"/>
      <c r="P1755" s="98"/>
      <c r="Q1755" s="130"/>
    </row>
    <row r="1756" spans="1:17" ht="11.25" x14ac:dyDescent="0.2">
      <c r="A1756" s="234"/>
      <c r="B1756" s="98"/>
      <c r="C1756" s="130"/>
      <c r="D1756" s="240"/>
      <c r="E1756" s="240"/>
      <c r="F1756" s="224"/>
      <c r="G1756" s="98"/>
      <c r="H1756" s="98"/>
      <c r="I1756" s="130"/>
      <c r="J1756" s="98"/>
      <c r="K1756" s="98"/>
      <c r="L1756" s="98"/>
      <c r="M1756" s="241"/>
      <c r="N1756" s="241"/>
      <c r="O1756" s="98"/>
      <c r="P1756" s="98"/>
      <c r="Q1756" s="130"/>
    </row>
    <row r="1757" spans="1:17" ht="11.25" x14ac:dyDescent="0.2">
      <c r="A1757" s="234"/>
      <c r="B1757" s="98"/>
      <c r="C1757" s="130"/>
      <c r="D1757" s="240"/>
      <c r="E1757" s="240"/>
      <c r="F1757" s="224"/>
      <c r="G1757" s="98"/>
      <c r="H1757" s="98"/>
      <c r="I1757" s="130"/>
      <c r="J1757" s="98"/>
      <c r="K1757" s="98"/>
      <c r="L1757" s="98"/>
      <c r="M1757" s="241"/>
      <c r="N1757" s="241"/>
      <c r="O1757" s="98"/>
      <c r="P1757" s="98"/>
      <c r="Q1757" s="130"/>
    </row>
    <row r="1758" spans="1:17" ht="11.25" x14ac:dyDescent="0.2">
      <c r="A1758" s="234"/>
      <c r="B1758" s="98"/>
      <c r="C1758" s="130"/>
      <c r="D1758" s="240"/>
      <c r="E1758" s="240"/>
      <c r="F1758" s="224"/>
      <c r="G1758" s="98"/>
      <c r="H1758" s="98"/>
      <c r="I1758" s="130"/>
      <c r="J1758" s="98"/>
      <c r="K1758" s="98"/>
      <c r="L1758" s="98"/>
      <c r="M1758" s="241"/>
      <c r="N1758" s="241"/>
      <c r="O1758" s="98"/>
      <c r="P1758" s="98"/>
      <c r="Q1758" s="130"/>
    </row>
    <row r="1759" spans="1:17" ht="11.25" x14ac:dyDescent="0.2">
      <c r="A1759" s="234"/>
      <c r="B1759" s="98"/>
      <c r="C1759" s="130"/>
      <c r="D1759" s="240"/>
      <c r="E1759" s="240"/>
      <c r="F1759" s="224"/>
      <c r="G1759" s="98"/>
      <c r="H1759" s="98"/>
      <c r="I1759" s="130"/>
      <c r="J1759" s="98"/>
      <c r="K1759" s="98"/>
      <c r="L1759" s="98"/>
      <c r="M1759" s="241"/>
      <c r="N1759" s="241"/>
      <c r="O1759" s="98"/>
      <c r="P1759" s="98"/>
      <c r="Q1759" s="130"/>
    </row>
    <row r="1760" spans="1:17" ht="11.25" x14ac:dyDescent="0.2">
      <c r="A1760" s="234"/>
      <c r="B1760" s="98"/>
      <c r="C1760" s="130"/>
      <c r="D1760" s="240"/>
      <c r="E1760" s="240"/>
      <c r="F1760" s="224"/>
      <c r="G1760" s="98"/>
      <c r="H1760" s="98"/>
      <c r="I1760" s="130"/>
      <c r="J1760" s="98"/>
      <c r="K1760" s="98"/>
      <c r="L1760" s="98"/>
      <c r="M1760" s="241"/>
      <c r="N1760" s="241"/>
      <c r="O1760" s="98"/>
      <c r="P1760" s="98"/>
      <c r="Q1760" s="130"/>
    </row>
    <row r="1761" spans="1:17" ht="11.25" x14ac:dyDescent="0.2">
      <c r="A1761" s="234"/>
      <c r="B1761" s="98"/>
      <c r="C1761" s="130"/>
      <c r="D1761" s="240"/>
      <c r="E1761" s="240"/>
      <c r="F1761" s="224"/>
      <c r="G1761" s="98"/>
      <c r="H1761" s="98"/>
      <c r="I1761" s="130"/>
      <c r="J1761" s="98"/>
      <c r="K1761" s="98"/>
      <c r="L1761" s="98"/>
      <c r="M1761" s="241"/>
      <c r="N1761" s="241"/>
      <c r="O1761" s="98"/>
      <c r="P1761" s="98"/>
      <c r="Q1761" s="130"/>
    </row>
    <row r="1762" spans="1:17" ht="11.25" x14ac:dyDescent="0.2">
      <c r="A1762" s="234"/>
      <c r="B1762" s="98"/>
      <c r="C1762" s="130"/>
      <c r="D1762" s="240"/>
      <c r="E1762" s="240"/>
      <c r="F1762" s="224"/>
      <c r="G1762" s="98"/>
      <c r="H1762" s="98"/>
      <c r="I1762" s="130"/>
      <c r="J1762" s="98"/>
      <c r="K1762" s="98"/>
      <c r="L1762" s="98"/>
      <c r="M1762" s="241"/>
      <c r="N1762" s="241"/>
      <c r="O1762" s="98"/>
      <c r="P1762" s="98"/>
      <c r="Q1762" s="130"/>
    </row>
    <row r="1763" spans="1:17" ht="11.25" x14ac:dyDescent="0.2">
      <c r="A1763" s="234"/>
      <c r="B1763" s="98"/>
      <c r="C1763" s="130"/>
      <c r="D1763" s="240"/>
      <c r="E1763" s="240"/>
      <c r="F1763" s="224"/>
      <c r="G1763" s="98"/>
      <c r="H1763" s="98"/>
      <c r="I1763" s="130"/>
      <c r="J1763" s="98"/>
      <c r="K1763" s="98"/>
      <c r="L1763" s="98"/>
      <c r="M1763" s="241"/>
      <c r="N1763" s="241"/>
      <c r="O1763" s="98"/>
      <c r="P1763" s="98"/>
      <c r="Q1763" s="130"/>
    </row>
    <row r="1764" spans="1:17" ht="11.25" x14ac:dyDescent="0.2">
      <c r="A1764" s="234"/>
      <c r="B1764" s="98"/>
      <c r="C1764" s="130"/>
      <c r="D1764" s="240"/>
      <c r="E1764" s="240"/>
      <c r="F1764" s="224"/>
      <c r="G1764" s="98"/>
      <c r="H1764" s="98"/>
      <c r="I1764" s="130"/>
      <c r="J1764" s="98"/>
      <c r="K1764" s="98"/>
      <c r="L1764" s="98"/>
      <c r="M1764" s="241"/>
      <c r="N1764" s="241"/>
      <c r="O1764" s="98"/>
      <c r="P1764" s="98"/>
      <c r="Q1764" s="130"/>
    </row>
    <row r="1765" spans="1:17" ht="11.25" x14ac:dyDescent="0.2">
      <c r="A1765" s="234"/>
      <c r="B1765" s="98"/>
      <c r="C1765" s="130"/>
      <c r="D1765" s="240"/>
      <c r="E1765" s="240"/>
      <c r="F1765" s="224"/>
      <c r="G1765" s="98"/>
      <c r="H1765" s="98"/>
      <c r="I1765" s="130"/>
      <c r="J1765" s="98"/>
      <c r="K1765" s="98"/>
      <c r="L1765" s="98"/>
      <c r="M1765" s="241"/>
      <c r="N1765" s="241"/>
      <c r="O1765" s="98"/>
      <c r="P1765" s="98"/>
      <c r="Q1765" s="130"/>
    </row>
    <row r="1766" spans="1:17" ht="11.25" x14ac:dyDescent="0.2">
      <c r="A1766" s="234"/>
      <c r="B1766" s="98"/>
      <c r="C1766" s="130"/>
      <c r="D1766" s="240"/>
      <c r="E1766" s="240"/>
      <c r="F1766" s="224"/>
      <c r="G1766" s="98"/>
      <c r="H1766" s="98"/>
      <c r="I1766" s="130"/>
      <c r="J1766" s="98"/>
      <c r="K1766" s="98"/>
      <c r="L1766" s="98"/>
      <c r="M1766" s="241"/>
      <c r="N1766" s="241"/>
      <c r="O1766" s="98"/>
      <c r="P1766" s="98"/>
      <c r="Q1766" s="130"/>
    </row>
    <row r="1767" spans="1:17" ht="11.25" x14ac:dyDescent="0.2">
      <c r="A1767" s="234"/>
      <c r="B1767" s="98"/>
      <c r="C1767" s="130"/>
      <c r="D1767" s="240"/>
      <c r="E1767" s="240"/>
      <c r="F1767" s="224"/>
      <c r="G1767" s="98"/>
      <c r="H1767" s="98"/>
      <c r="I1767" s="130"/>
      <c r="J1767" s="98"/>
      <c r="K1767" s="98"/>
      <c r="L1767" s="98"/>
      <c r="M1767" s="241"/>
      <c r="N1767" s="241"/>
      <c r="O1767" s="98"/>
      <c r="P1767" s="98"/>
      <c r="Q1767" s="130"/>
    </row>
    <row r="1768" spans="1:17" ht="11.25" x14ac:dyDescent="0.2">
      <c r="A1768" s="234"/>
      <c r="B1768" s="98"/>
      <c r="C1768" s="130"/>
      <c r="D1768" s="240"/>
      <c r="E1768" s="240"/>
      <c r="F1768" s="224"/>
      <c r="G1768" s="98"/>
      <c r="H1768" s="98"/>
      <c r="I1768" s="130"/>
      <c r="J1768" s="98"/>
      <c r="K1768" s="98"/>
      <c r="L1768" s="98"/>
      <c r="M1768" s="241"/>
      <c r="N1768" s="241"/>
      <c r="O1768" s="98"/>
      <c r="P1768" s="98"/>
      <c r="Q1768" s="130"/>
    </row>
    <row r="1769" spans="1:17" ht="11.25" x14ac:dyDescent="0.2">
      <c r="A1769" s="234"/>
      <c r="B1769" s="98"/>
      <c r="C1769" s="130"/>
      <c r="D1769" s="240"/>
      <c r="E1769" s="240"/>
      <c r="F1769" s="224"/>
      <c r="G1769" s="98"/>
      <c r="H1769" s="98"/>
      <c r="I1769" s="130"/>
      <c r="J1769" s="98"/>
      <c r="K1769" s="98"/>
      <c r="L1769" s="98"/>
      <c r="M1769" s="241"/>
      <c r="N1769" s="241"/>
      <c r="O1769" s="98"/>
      <c r="P1769" s="98"/>
      <c r="Q1769" s="130"/>
    </row>
    <row r="1770" spans="1:17" ht="11.25" x14ac:dyDescent="0.2">
      <c r="A1770" s="234"/>
      <c r="B1770" s="98"/>
      <c r="C1770" s="130"/>
      <c r="D1770" s="240"/>
      <c r="E1770" s="240"/>
      <c r="F1770" s="224"/>
      <c r="G1770" s="98"/>
      <c r="H1770" s="98"/>
      <c r="I1770" s="130"/>
      <c r="J1770" s="98"/>
      <c r="K1770" s="98"/>
      <c r="L1770" s="98"/>
      <c r="M1770" s="241"/>
      <c r="N1770" s="241"/>
      <c r="O1770" s="98"/>
      <c r="P1770" s="98"/>
      <c r="Q1770" s="130"/>
    </row>
    <row r="1771" spans="1:17" ht="11.25" x14ac:dyDescent="0.2">
      <c r="A1771" s="234"/>
      <c r="B1771" s="98"/>
      <c r="C1771" s="130"/>
      <c r="D1771" s="240"/>
      <c r="E1771" s="240"/>
      <c r="F1771" s="224"/>
      <c r="G1771" s="98"/>
      <c r="H1771" s="98"/>
      <c r="I1771" s="130"/>
      <c r="J1771" s="98"/>
      <c r="K1771" s="98"/>
      <c r="L1771" s="98"/>
      <c r="M1771" s="241"/>
      <c r="N1771" s="241"/>
      <c r="O1771" s="98"/>
      <c r="P1771" s="98"/>
      <c r="Q1771" s="130"/>
    </row>
    <row r="1772" spans="1:17" ht="11.25" x14ac:dyDescent="0.2">
      <c r="A1772" s="234"/>
      <c r="B1772" s="98"/>
      <c r="C1772" s="130"/>
      <c r="D1772" s="240"/>
      <c r="E1772" s="240"/>
      <c r="F1772" s="224"/>
      <c r="G1772" s="98"/>
      <c r="H1772" s="98"/>
      <c r="I1772" s="130"/>
      <c r="J1772" s="98"/>
      <c r="K1772" s="98"/>
      <c r="L1772" s="98"/>
      <c r="M1772" s="241"/>
      <c r="N1772" s="241"/>
      <c r="O1772" s="98"/>
      <c r="P1772" s="98"/>
      <c r="Q1772" s="130"/>
    </row>
    <row r="1773" spans="1:17" ht="11.25" x14ac:dyDescent="0.2">
      <c r="A1773" s="234"/>
      <c r="B1773" s="98"/>
      <c r="C1773" s="130"/>
      <c r="D1773" s="240"/>
      <c r="E1773" s="240"/>
      <c r="F1773" s="224"/>
      <c r="G1773" s="98"/>
      <c r="H1773" s="98"/>
      <c r="I1773" s="130"/>
      <c r="J1773" s="98"/>
      <c r="K1773" s="98"/>
      <c r="L1773" s="98"/>
      <c r="M1773" s="241"/>
      <c r="N1773" s="241"/>
      <c r="O1773" s="98"/>
      <c r="P1773" s="98"/>
      <c r="Q1773" s="130"/>
    </row>
    <row r="1774" spans="1:17" ht="11.25" x14ac:dyDescent="0.2">
      <c r="A1774" s="234"/>
      <c r="B1774" s="98"/>
      <c r="C1774" s="130"/>
      <c r="D1774" s="240"/>
      <c r="E1774" s="240"/>
      <c r="F1774" s="224"/>
      <c r="G1774" s="98"/>
      <c r="H1774" s="98"/>
      <c r="I1774" s="130"/>
      <c r="J1774" s="98"/>
      <c r="K1774" s="98"/>
      <c r="L1774" s="98"/>
      <c r="M1774" s="241"/>
      <c r="N1774" s="241"/>
      <c r="O1774" s="98"/>
      <c r="P1774" s="98"/>
      <c r="Q1774" s="130"/>
    </row>
    <row r="1775" spans="1:17" ht="11.25" x14ac:dyDescent="0.2">
      <c r="A1775" s="234"/>
      <c r="B1775" s="98"/>
      <c r="C1775" s="130"/>
      <c r="D1775" s="240"/>
      <c r="E1775" s="240"/>
      <c r="F1775" s="224"/>
      <c r="G1775" s="98"/>
      <c r="H1775" s="98"/>
      <c r="I1775" s="130"/>
      <c r="J1775" s="98"/>
      <c r="K1775" s="98"/>
      <c r="L1775" s="98"/>
      <c r="M1775" s="241"/>
      <c r="N1775" s="241"/>
      <c r="O1775" s="98"/>
      <c r="P1775" s="98"/>
      <c r="Q1775" s="130"/>
    </row>
    <row r="1776" spans="1:17" ht="11.25" x14ac:dyDescent="0.2">
      <c r="A1776" s="234"/>
      <c r="B1776" s="98"/>
      <c r="C1776" s="130"/>
      <c r="D1776" s="240"/>
      <c r="E1776" s="240"/>
      <c r="F1776" s="224"/>
      <c r="G1776" s="98"/>
      <c r="H1776" s="98"/>
      <c r="I1776" s="130"/>
      <c r="J1776" s="98"/>
      <c r="K1776" s="98"/>
      <c r="L1776" s="98"/>
      <c r="M1776" s="241"/>
      <c r="N1776" s="241"/>
      <c r="O1776" s="98"/>
      <c r="P1776" s="98"/>
      <c r="Q1776" s="130"/>
    </row>
    <row r="1777" spans="1:17" ht="11.25" x14ac:dyDescent="0.2">
      <c r="A1777" s="234"/>
      <c r="B1777" s="98"/>
      <c r="C1777" s="130"/>
      <c r="D1777" s="240"/>
      <c r="E1777" s="240"/>
      <c r="F1777" s="224"/>
      <c r="G1777" s="98"/>
      <c r="H1777" s="98"/>
      <c r="I1777" s="130"/>
      <c r="J1777" s="98"/>
      <c r="K1777" s="98"/>
      <c r="L1777" s="98"/>
      <c r="M1777" s="241"/>
      <c r="N1777" s="241"/>
      <c r="O1777" s="98"/>
      <c r="P1777" s="98"/>
      <c r="Q1777" s="130"/>
    </row>
    <row r="1778" spans="1:17" ht="11.25" x14ac:dyDescent="0.2">
      <c r="A1778" s="234"/>
      <c r="B1778" s="98"/>
      <c r="C1778" s="130"/>
      <c r="D1778" s="240"/>
      <c r="E1778" s="240"/>
      <c r="F1778" s="224"/>
      <c r="G1778" s="98"/>
      <c r="H1778" s="98"/>
      <c r="I1778" s="130"/>
      <c r="J1778" s="98"/>
      <c r="K1778" s="98"/>
      <c r="L1778" s="98"/>
      <c r="M1778" s="241"/>
      <c r="N1778" s="241"/>
      <c r="O1778" s="98"/>
      <c r="P1778" s="98"/>
      <c r="Q1778" s="130"/>
    </row>
    <row r="1779" spans="1:17" ht="11.25" x14ac:dyDescent="0.2">
      <c r="A1779" s="234"/>
      <c r="B1779" s="98"/>
      <c r="C1779" s="130"/>
      <c r="D1779" s="240"/>
      <c r="E1779" s="240"/>
      <c r="F1779" s="224"/>
      <c r="G1779" s="98"/>
      <c r="H1779" s="98"/>
      <c r="I1779" s="130"/>
      <c r="J1779" s="98"/>
      <c r="K1779" s="98"/>
      <c r="L1779" s="98"/>
      <c r="M1779" s="241"/>
      <c r="N1779" s="241"/>
      <c r="O1779" s="98"/>
      <c r="P1779" s="98"/>
      <c r="Q1779" s="130"/>
    </row>
    <row r="1780" spans="1:17" ht="11.25" x14ac:dyDescent="0.2">
      <c r="A1780" s="234"/>
      <c r="B1780" s="98"/>
      <c r="C1780" s="130"/>
      <c r="D1780" s="240"/>
      <c r="E1780" s="240"/>
      <c r="F1780" s="224"/>
      <c r="G1780" s="98"/>
      <c r="H1780" s="98"/>
      <c r="I1780" s="130"/>
      <c r="J1780" s="98"/>
      <c r="K1780" s="98"/>
      <c r="L1780" s="98"/>
      <c r="M1780" s="241"/>
      <c r="N1780" s="241"/>
      <c r="O1780" s="98"/>
      <c r="P1780" s="98"/>
      <c r="Q1780" s="130"/>
    </row>
    <row r="1781" spans="1:17" ht="11.25" x14ac:dyDescent="0.2">
      <c r="A1781" s="234"/>
      <c r="B1781" s="98"/>
      <c r="C1781" s="130"/>
      <c r="D1781" s="240"/>
      <c r="E1781" s="240"/>
      <c r="F1781" s="224"/>
      <c r="G1781" s="98"/>
      <c r="H1781" s="98"/>
      <c r="I1781" s="130"/>
      <c r="J1781" s="98"/>
      <c r="K1781" s="98"/>
      <c r="L1781" s="98"/>
      <c r="M1781" s="241"/>
      <c r="N1781" s="241"/>
      <c r="O1781" s="98"/>
      <c r="P1781" s="98"/>
      <c r="Q1781" s="130"/>
    </row>
    <row r="1782" spans="1:17" ht="11.25" x14ac:dyDescent="0.2">
      <c r="A1782" s="234"/>
      <c r="B1782" s="98"/>
      <c r="C1782" s="130"/>
      <c r="D1782" s="240"/>
      <c r="E1782" s="240"/>
      <c r="F1782" s="224"/>
      <c r="G1782" s="98"/>
      <c r="H1782" s="98"/>
      <c r="I1782" s="130"/>
      <c r="J1782" s="98"/>
      <c r="K1782" s="98"/>
      <c r="L1782" s="98"/>
      <c r="M1782" s="241"/>
      <c r="N1782" s="241"/>
      <c r="O1782" s="98"/>
      <c r="P1782" s="98"/>
      <c r="Q1782" s="130"/>
    </row>
    <row r="1783" spans="1:17" ht="11.25" x14ac:dyDescent="0.2">
      <c r="A1783" s="234"/>
      <c r="B1783" s="98"/>
      <c r="C1783" s="130"/>
      <c r="D1783" s="240"/>
      <c r="E1783" s="240"/>
      <c r="F1783" s="224"/>
      <c r="G1783" s="98"/>
      <c r="H1783" s="98"/>
      <c r="I1783" s="130"/>
      <c r="J1783" s="98"/>
      <c r="K1783" s="98"/>
      <c r="L1783" s="98"/>
      <c r="M1783" s="241"/>
      <c r="N1783" s="241"/>
      <c r="O1783" s="98"/>
      <c r="P1783" s="98"/>
      <c r="Q1783" s="130"/>
    </row>
    <row r="1784" spans="1:17" ht="11.25" x14ac:dyDescent="0.2">
      <c r="A1784" s="234"/>
      <c r="B1784" s="98"/>
      <c r="C1784" s="130"/>
      <c r="D1784" s="240"/>
      <c r="E1784" s="240"/>
      <c r="F1784" s="224"/>
      <c r="G1784" s="98"/>
      <c r="H1784" s="98"/>
      <c r="I1784" s="130"/>
      <c r="J1784" s="98"/>
      <c r="K1784" s="98"/>
      <c r="L1784" s="98"/>
      <c r="M1784" s="241"/>
      <c r="N1784" s="241"/>
      <c r="O1784" s="98"/>
      <c r="P1784" s="98"/>
      <c r="Q1784" s="130"/>
    </row>
    <row r="1785" spans="1:17" ht="11.25" x14ac:dyDescent="0.2">
      <c r="A1785" s="234"/>
      <c r="B1785" s="98"/>
      <c r="C1785" s="130"/>
      <c r="D1785" s="240"/>
      <c r="E1785" s="240"/>
      <c r="F1785" s="224"/>
      <c r="G1785" s="98"/>
      <c r="H1785" s="98"/>
      <c r="I1785" s="130"/>
      <c r="J1785" s="98"/>
      <c r="K1785" s="98"/>
      <c r="L1785" s="98"/>
      <c r="M1785" s="241"/>
      <c r="N1785" s="241"/>
      <c r="O1785" s="98"/>
      <c r="P1785" s="98"/>
      <c r="Q1785" s="130"/>
    </row>
    <row r="1786" spans="1:17" ht="11.25" x14ac:dyDescent="0.2">
      <c r="A1786" s="234"/>
      <c r="B1786" s="98"/>
      <c r="C1786" s="130"/>
      <c r="D1786" s="240"/>
      <c r="E1786" s="240"/>
      <c r="F1786" s="224"/>
      <c r="G1786" s="98"/>
      <c r="H1786" s="98"/>
      <c r="I1786" s="130"/>
      <c r="J1786" s="98"/>
      <c r="K1786" s="98"/>
      <c r="L1786" s="98"/>
      <c r="M1786" s="241"/>
      <c r="N1786" s="241"/>
      <c r="O1786" s="98"/>
      <c r="P1786" s="98"/>
      <c r="Q1786" s="130"/>
    </row>
    <row r="1787" spans="1:17" ht="11.25" x14ac:dyDescent="0.2">
      <c r="A1787" s="234"/>
      <c r="B1787" s="98"/>
      <c r="C1787" s="130"/>
      <c r="D1787" s="240"/>
      <c r="E1787" s="240"/>
      <c r="F1787" s="224"/>
      <c r="G1787" s="98"/>
      <c r="H1787" s="98"/>
      <c r="I1787" s="130"/>
      <c r="J1787" s="98"/>
      <c r="K1787" s="98"/>
      <c r="L1787" s="98"/>
      <c r="M1787" s="241"/>
      <c r="N1787" s="241"/>
      <c r="O1787" s="98"/>
      <c r="P1787" s="98"/>
      <c r="Q1787" s="130"/>
    </row>
    <row r="1788" spans="1:17" ht="11.25" x14ac:dyDescent="0.2">
      <c r="A1788" s="234"/>
      <c r="B1788" s="98"/>
      <c r="C1788" s="130"/>
      <c r="D1788" s="240"/>
      <c r="E1788" s="240"/>
      <c r="F1788" s="224"/>
      <c r="G1788" s="98"/>
      <c r="H1788" s="98"/>
      <c r="I1788" s="130"/>
      <c r="J1788" s="98"/>
      <c r="K1788" s="98"/>
      <c r="L1788" s="98"/>
      <c r="M1788" s="241"/>
      <c r="N1788" s="241"/>
      <c r="O1788" s="98"/>
      <c r="P1788" s="98"/>
      <c r="Q1788" s="130"/>
    </row>
    <row r="1789" spans="1:17" ht="11.25" x14ac:dyDescent="0.2">
      <c r="A1789" s="234"/>
      <c r="B1789" s="98"/>
      <c r="C1789" s="130"/>
      <c r="D1789" s="240"/>
      <c r="E1789" s="240"/>
      <c r="F1789" s="224"/>
      <c r="G1789" s="98"/>
      <c r="H1789" s="98"/>
      <c r="I1789" s="130"/>
      <c r="J1789" s="98"/>
      <c r="K1789" s="98"/>
      <c r="L1789" s="98"/>
      <c r="M1789" s="241"/>
      <c r="N1789" s="241"/>
      <c r="O1789" s="98"/>
      <c r="P1789" s="98"/>
      <c r="Q1789" s="130"/>
    </row>
    <row r="1790" spans="1:17" ht="11.25" x14ac:dyDescent="0.2">
      <c r="A1790" s="234"/>
      <c r="B1790" s="98"/>
      <c r="C1790" s="130"/>
      <c r="D1790" s="240"/>
      <c r="E1790" s="240"/>
      <c r="F1790" s="224"/>
      <c r="G1790" s="98"/>
      <c r="H1790" s="98"/>
      <c r="I1790" s="130"/>
      <c r="J1790" s="98"/>
      <c r="K1790" s="98"/>
      <c r="L1790" s="98"/>
      <c r="M1790" s="241"/>
      <c r="N1790" s="241"/>
      <c r="O1790" s="98"/>
      <c r="P1790" s="98"/>
      <c r="Q1790" s="130"/>
    </row>
    <row r="1791" spans="1:17" ht="11.25" x14ac:dyDescent="0.2">
      <c r="A1791" s="234"/>
      <c r="B1791" s="98"/>
      <c r="C1791" s="130"/>
      <c r="D1791" s="240"/>
      <c r="E1791" s="240"/>
      <c r="F1791" s="224"/>
      <c r="G1791" s="98"/>
      <c r="H1791" s="98"/>
      <c r="I1791" s="130"/>
      <c r="J1791" s="98"/>
      <c r="K1791" s="98"/>
      <c r="L1791" s="98"/>
      <c r="M1791" s="241"/>
      <c r="N1791" s="241"/>
      <c r="O1791" s="98"/>
      <c r="P1791" s="98"/>
      <c r="Q1791" s="130"/>
    </row>
    <row r="1792" spans="1:17" ht="11.25" x14ac:dyDescent="0.2">
      <c r="A1792" s="234"/>
      <c r="B1792" s="98"/>
      <c r="C1792" s="130"/>
      <c r="D1792" s="240"/>
      <c r="E1792" s="240"/>
      <c r="F1792" s="224"/>
      <c r="G1792" s="98"/>
      <c r="H1792" s="98"/>
      <c r="I1792" s="130"/>
      <c r="J1792" s="98"/>
      <c r="K1792" s="98"/>
      <c r="L1792" s="98"/>
      <c r="M1792" s="241"/>
      <c r="N1792" s="241"/>
      <c r="O1792" s="98"/>
      <c r="P1792" s="98"/>
      <c r="Q1792" s="130"/>
    </row>
    <row r="1793" spans="1:17" ht="11.25" x14ac:dyDescent="0.2">
      <c r="A1793" s="234"/>
      <c r="B1793" s="98"/>
      <c r="C1793" s="130"/>
      <c r="D1793" s="240"/>
      <c r="E1793" s="240"/>
      <c r="F1793" s="224"/>
      <c r="G1793" s="98"/>
      <c r="H1793" s="98"/>
      <c r="I1793" s="130"/>
      <c r="J1793" s="98"/>
      <c r="K1793" s="98"/>
      <c r="L1793" s="98"/>
      <c r="M1793" s="241"/>
      <c r="N1793" s="241"/>
      <c r="O1793" s="98"/>
      <c r="P1793" s="98"/>
      <c r="Q1793" s="130"/>
    </row>
    <row r="1794" spans="1:17" ht="11.25" x14ac:dyDescent="0.2">
      <c r="A1794" s="234"/>
      <c r="B1794" s="98"/>
      <c r="C1794" s="130"/>
      <c r="D1794" s="240"/>
      <c r="E1794" s="240"/>
      <c r="F1794" s="224"/>
      <c r="G1794" s="98"/>
      <c r="H1794" s="98"/>
      <c r="I1794" s="130"/>
      <c r="J1794" s="98"/>
      <c r="K1794" s="98"/>
      <c r="L1794" s="98"/>
      <c r="M1794" s="241"/>
      <c r="N1794" s="241"/>
      <c r="O1794" s="98"/>
      <c r="P1794" s="98"/>
      <c r="Q1794" s="130"/>
    </row>
    <row r="1795" spans="1:17" ht="11.25" x14ac:dyDescent="0.2">
      <c r="A1795" s="234"/>
      <c r="B1795" s="98"/>
      <c r="C1795" s="130"/>
      <c r="D1795" s="240"/>
      <c r="E1795" s="240"/>
      <c r="F1795" s="224"/>
      <c r="G1795" s="98"/>
      <c r="H1795" s="98"/>
      <c r="I1795" s="130"/>
      <c r="J1795" s="98"/>
      <c r="K1795" s="98"/>
      <c r="L1795" s="98"/>
      <c r="M1795" s="241"/>
      <c r="N1795" s="241"/>
      <c r="O1795" s="98"/>
      <c r="P1795" s="98"/>
      <c r="Q1795" s="130"/>
    </row>
    <row r="1796" spans="1:17" ht="11.25" x14ac:dyDescent="0.2">
      <c r="A1796" s="234"/>
      <c r="B1796" s="98"/>
      <c r="C1796" s="130"/>
      <c r="D1796" s="240"/>
      <c r="E1796" s="240"/>
      <c r="F1796" s="224"/>
      <c r="G1796" s="98"/>
      <c r="H1796" s="98"/>
      <c r="I1796" s="130"/>
      <c r="J1796" s="98"/>
      <c r="K1796" s="98"/>
      <c r="L1796" s="98"/>
      <c r="M1796" s="241"/>
      <c r="N1796" s="241"/>
      <c r="O1796" s="98"/>
      <c r="P1796" s="98"/>
      <c r="Q1796" s="130"/>
    </row>
    <row r="1797" spans="1:17" ht="11.25" x14ac:dyDescent="0.2">
      <c r="A1797" s="234"/>
      <c r="B1797" s="98"/>
      <c r="C1797" s="130"/>
      <c r="D1797" s="240"/>
      <c r="E1797" s="240"/>
      <c r="F1797" s="224"/>
      <c r="G1797" s="98"/>
      <c r="H1797" s="98"/>
      <c r="I1797" s="130"/>
      <c r="J1797" s="98"/>
      <c r="K1797" s="98"/>
      <c r="L1797" s="98"/>
      <c r="M1797" s="241"/>
      <c r="N1797" s="241"/>
      <c r="O1797" s="98"/>
      <c r="P1797" s="98"/>
      <c r="Q1797" s="130"/>
    </row>
    <row r="1798" spans="1:17" ht="11.25" x14ac:dyDescent="0.2">
      <c r="A1798" s="234"/>
      <c r="B1798" s="98"/>
      <c r="C1798" s="130"/>
      <c r="D1798" s="240"/>
      <c r="E1798" s="240"/>
      <c r="F1798" s="224"/>
      <c r="G1798" s="98"/>
      <c r="H1798" s="98"/>
      <c r="I1798" s="130"/>
      <c r="J1798" s="98"/>
      <c r="K1798" s="98"/>
      <c r="L1798" s="98"/>
      <c r="M1798" s="241"/>
      <c r="N1798" s="241"/>
      <c r="O1798" s="98"/>
      <c r="P1798" s="98"/>
      <c r="Q1798" s="130"/>
    </row>
    <row r="1799" spans="1:17" ht="11.25" x14ac:dyDescent="0.2">
      <c r="A1799" s="234"/>
      <c r="B1799" s="98"/>
      <c r="C1799" s="130"/>
      <c r="D1799" s="240"/>
      <c r="E1799" s="240"/>
      <c r="F1799" s="224"/>
      <c r="G1799" s="98"/>
      <c r="H1799" s="98"/>
      <c r="I1799" s="130"/>
      <c r="J1799" s="98"/>
      <c r="K1799" s="98"/>
      <c r="L1799" s="98"/>
      <c r="M1799" s="241"/>
      <c r="N1799" s="241"/>
      <c r="O1799" s="98"/>
      <c r="P1799" s="98"/>
      <c r="Q1799" s="130"/>
    </row>
    <row r="1800" spans="1:17" ht="11.25" x14ac:dyDescent="0.2">
      <c r="A1800" s="234"/>
      <c r="B1800" s="98"/>
      <c r="C1800" s="130"/>
      <c r="D1800" s="240"/>
      <c r="E1800" s="240"/>
      <c r="F1800" s="224"/>
      <c r="G1800" s="98"/>
      <c r="H1800" s="98"/>
      <c r="I1800" s="130"/>
      <c r="J1800" s="98"/>
      <c r="K1800" s="98"/>
      <c r="L1800" s="98"/>
      <c r="M1800" s="241"/>
      <c r="N1800" s="241"/>
      <c r="O1800" s="98"/>
      <c r="P1800" s="98"/>
      <c r="Q1800" s="130"/>
    </row>
    <row r="1801" spans="1:17" ht="11.25" x14ac:dyDescent="0.2">
      <c r="A1801" s="234"/>
      <c r="B1801" s="98"/>
      <c r="C1801" s="130"/>
      <c r="D1801" s="240"/>
      <c r="E1801" s="240"/>
      <c r="F1801" s="224"/>
      <c r="G1801" s="98"/>
      <c r="H1801" s="98"/>
      <c r="I1801" s="130"/>
      <c r="J1801" s="98"/>
      <c r="K1801" s="98"/>
      <c r="L1801" s="98"/>
      <c r="M1801" s="241"/>
      <c r="N1801" s="241"/>
      <c r="O1801" s="98"/>
      <c r="P1801" s="98"/>
      <c r="Q1801" s="130"/>
    </row>
    <row r="1802" spans="1:17" ht="11.25" x14ac:dyDescent="0.2">
      <c r="A1802" s="234"/>
      <c r="B1802" s="98"/>
      <c r="C1802" s="130"/>
      <c r="D1802" s="240"/>
      <c r="E1802" s="240"/>
      <c r="F1802" s="224"/>
      <c r="G1802" s="98"/>
      <c r="H1802" s="98"/>
      <c r="I1802" s="130"/>
      <c r="J1802" s="98"/>
      <c r="K1802" s="98"/>
      <c r="L1802" s="98"/>
      <c r="M1802" s="241"/>
      <c r="N1802" s="241"/>
      <c r="O1802" s="98"/>
      <c r="P1802" s="98"/>
      <c r="Q1802" s="130"/>
    </row>
    <row r="1803" spans="1:17" ht="11.25" x14ac:dyDescent="0.2">
      <c r="A1803" s="234"/>
      <c r="B1803" s="98"/>
      <c r="C1803" s="130"/>
      <c r="D1803" s="240"/>
      <c r="E1803" s="240"/>
      <c r="F1803" s="224"/>
      <c r="G1803" s="98"/>
      <c r="H1803" s="98"/>
      <c r="I1803" s="130"/>
      <c r="J1803" s="98"/>
      <c r="K1803" s="98"/>
      <c r="L1803" s="98"/>
      <c r="M1803" s="241"/>
      <c r="N1803" s="241"/>
      <c r="O1803" s="98"/>
      <c r="P1803" s="98"/>
      <c r="Q1803" s="130"/>
    </row>
    <row r="1804" spans="1:17" ht="11.25" x14ac:dyDescent="0.2">
      <c r="A1804" s="234"/>
      <c r="B1804" s="98"/>
      <c r="C1804" s="130"/>
      <c r="D1804" s="240"/>
      <c r="E1804" s="240"/>
      <c r="F1804" s="224"/>
      <c r="G1804" s="98"/>
      <c r="H1804" s="98"/>
      <c r="I1804" s="130"/>
      <c r="J1804" s="98"/>
      <c r="K1804" s="98"/>
      <c r="L1804" s="98"/>
      <c r="M1804" s="241"/>
      <c r="N1804" s="241"/>
      <c r="O1804" s="98"/>
      <c r="P1804" s="98"/>
      <c r="Q1804" s="130"/>
    </row>
    <row r="1805" spans="1:17" ht="11.25" x14ac:dyDescent="0.2">
      <c r="A1805" s="234"/>
      <c r="B1805" s="98"/>
      <c r="C1805" s="130"/>
      <c r="D1805" s="240"/>
      <c r="E1805" s="240"/>
      <c r="F1805" s="224"/>
      <c r="G1805" s="98"/>
      <c r="H1805" s="98"/>
      <c r="I1805" s="130"/>
      <c r="J1805" s="98"/>
      <c r="K1805" s="98"/>
      <c r="L1805" s="98"/>
      <c r="M1805" s="241"/>
      <c r="N1805" s="241"/>
      <c r="O1805" s="98"/>
      <c r="P1805" s="98"/>
      <c r="Q1805" s="130"/>
    </row>
    <row r="1806" spans="1:17" ht="11.25" x14ac:dyDescent="0.2">
      <c r="A1806" s="234"/>
      <c r="B1806" s="98"/>
      <c r="C1806" s="130"/>
      <c r="D1806" s="240"/>
      <c r="E1806" s="240"/>
      <c r="F1806" s="224"/>
      <c r="G1806" s="98"/>
      <c r="H1806" s="98"/>
      <c r="I1806" s="130"/>
      <c r="J1806" s="98"/>
      <c r="K1806" s="98"/>
      <c r="L1806" s="98"/>
      <c r="M1806" s="241"/>
      <c r="N1806" s="241"/>
      <c r="O1806" s="98"/>
      <c r="P1806" s="98"/>
      <c r="Q1806" s="130"/>
    </row>
    <row r="1807" spans="1:17" ht="11.25" x14ac:dyDescent="0.2">
      <c r="A1807" s="234"/>
      <c r="B1807" s="98"/>
      <c r="C1807" s="130"/>
      <c r="D1807" s="240"/>
      <c r="E1807" s="240"/>
      <c r="F1807" s="224"/>
      <c r="G1807" s="98"/>
      <c r="H1807" s="98"/>
      <c r="I1807" s="130"/>
      <c r="J1807" s="98"/>
      <c r="K1807" s="98"/>
      <c r="L1807" s="98"/>
      <c r="M1807" s="241"/>
      <c r="N1807" s="241"/>
      <c r="O1807" s="98"/>
      <c r="P1807" s="98"/>
      <c r="Q1807" s="130"/>
    </row>
    <row r="1808" spans="1:17" ht="11.25" x14ac:dyDescent="0.2">
      <c r="A1808" s="234"/>
      <c r="B1808" s="98"/>
      <c r="C1808" s="130"/>
      <c r="D1808" s="240"/>
      <c r="E1808" s="240"/>
      <c r="F1808" s="224"/>
      <c r="G1808" s="98"/>
      <c r="H1808" s="98"/>
      <c r="I1808" s="130"/>
      <c r="J1808" s="98"/>
      <c r="K1808" s="98"/>
      <c r="L1808" s="98"/>
      <c r="M1808" s="241"/>
      <c r="N1808" s="241"/>
      <c r="O1808" s="98"/>
      <c r="P1808" s="98"/>
      <c r="Q1808" s="130"/>
    </row>
    <row r="1809" spans="1:17" ht="11.25" x14ac:dyDescent="0.2">
      <c r="A1809" s="234"/>
      <c r="B1809" s="98"/>
      <c r="C1809" s="130"/>
      <c r="D1809" s="240"/>
      <c r="E1809" s="240"/>
      <c r="F1809" s="224"/>
      <c r="G1809" s="98"/>
      <c r="H1809" s="98"/>
      <c r="I1809" s="130"/>
      <c r="J1809" s="98"/>
      <c r="K1809" s="98"/>
      <c r="L1809" s="98"/>
      <c r="M1809" s="241"/>
      <c r="N1809" s="241"/>
      <c r="O1809" s="98"/>
      <c r="P1809" s="98"/>
      <c r="Q1809" s="130"/>
    </row>
    <row r="1810" spans="1:17" ht="11.25" x14ac:dyDescent="0.2">
      <c r="A1810" s="234"/>
      <c r="B1810" s="98"/>
      <c r="C1810" s="130"/>
      <c r="D1810" s="240"/>
      <c r="E1810" s="240"/>
      <c r="F1810" s="224"/>
      <c r="G1810" s="98"/>
      <c r="H1810" s="98"/>
      <c r="I1810" s="130"/>
      <c r="J1810" s="98"/>
      <c r="K1810" s="98"/>
      <c r="L1810" s="98"/>
      <c r="M1810" s="241"/>
      <c r="N1810" s="241"/>
      <c r="O1810" s="98"/>
      <c r="P1810" s="98"/>
      <c r="Q1810" s="130"/>
    </row>
    <row r="1811" spans="1:17" ht="11.25" x14ac:dyDescent="0.2">
      <c r="A1811" s="234"/>
      <c r="B1811" s="98"/>
      <c r="C1811" s="130"/>
      <c r="D1811" s="240"/>
      <c r="E1811" s="240"/>
      <c r="F1811" s="224"/>
      <c r="G1811" s="98"/>
      <c r="H1811" s="98"/>
      <c r="I1811" s="130"/>
      <c r="J1811" s="98"/>
      <c r="K1811" s="98"/>
      <c r="L1811" s="98"/>
      <c r="M1811" s="241"/>
      <c r="N1811" s="241"/>
      <c r="O1811" s="98"/>
      <c r="P1811" s="98"/>
      <c r="Q1811" s="130"/>
    </row>
    <row r="1812" spans="1:17" ht="11.25" x14ac:dyDescent="0.2">
      <c r="A1812" s="234"/>
      <c r="B1812" s="98"/>
      <c r="C1812" s="130"/>
      <c r="D1812" s="240"/>
      <c r="E1812" s="240"/>
      <c r="F1812" s="224"/>
      <c r="G1812" s="98"/>
      <c r="H1812" s="98"/>
      <c r="I1812" s="130"/>
      <c r="J1812" s="98"/>
      <c r="K1812" s="98"/>
      <c r="L1812" s="98"/>
      <c r="M1812" s="241"/>
      <c r="N1812" s="241"/>
      <c r="O1812" s="98"/>
      <c r="P1812" s="98"/>
      <c r="Q1812" s="130"/>
    </row>
    <row r="1813" spans="1:17" ht="11.25" x14ac:dyDescent="0.2">
      <c r="A1813" s="234"/>
      <c r="B1813" s="98"/>
      <c r="C1813" s="130"/>
      <c r="D1813" s="240"/>
      <c r="E1813" s="240"/>
      <c r="F1813" s="224"/>
      <c r="G1813" s="98"/>
      <c r="H1813" s="98"/>
      <c r="I1813" s="130"/>
      <c r="J1813" s="98"/>
      <c r="K1813" s="98"/>
      <c r="L1813" s="98"/>
      <c r="M1813" s="241"/>
      <c r="N1813" s="241"/>
      <c r="O1813" s="98"/>
      <c r="P1813" s="98"/>
      <c r="Q1813" s="130"/>
    </row>
    <row r="1814" spans="1:17" ht="11.25" x14ac:dyDescent="0.2">
      <c r="A1814" s="234"/>
      <c r="B1814" s="98"/>
      <c r="C1814" s="130"/>
      <c r="D1814" s="240"/>
      <c r="E1814" s="240"/>
      <c r="F1814" s="224"/>
      <c r="G1814" s="98"/>
      <c r="H1814" s="98"/>
      <c r="I1814" s="130"/>
      <c r="J1814" s="98"/>
      <c r="K1814" s="98"/>
      <c r="L1814" s="98"/>
      <c r="M1814" s="241"/>
      <c r="N1814" s="241"/>
      <c r="O1814" s="98"/>
      <c r="P1814" s="98"/>
      <c r="Q1814" s="130"/>
    </row>
    <row r="1815" spans="1:17" ht="11.25" x14ac:dyDescent="0.2">
      <c r="A1815" s="234"/>
      <c r="B1815" s="98"/>
      <c r="C1815" s="130"/>
      <c r="D1815" s="240"/>
      <c r="E1815" s="240"/>
      <c r="F1815" s="224"/>
      <c r="G1815" s="98"/>
      <c r="H1815" s="98"/>
      <c r="I1815" s="130"/>
      <c r="J1815" s="98"/>
      <c r="K1815" s="98"/>
      <c r="L1815" s="98"/>
      <c r="M1815" s="241"/>
      <c r="N1815" s="241"/>
      <c r="O1815" s="98"/>
      <c r="P1815" s="98"/>
      <c r="Q1815" s="130"/>
    </row>
    <row r="1816" spans="1:17" ht="11.25" x14ac:dyDescent="0.2">
      <c r="A1816" s="234"/>
      <c r="B1816" s="98"/>
      <c r="C1816" s="130"/>
      <c r="D1816" s="240"/>
      <c r="E1816" s="240"/>
      <c r="F1816" s="224"/>
      <c r="G1816" s="98"/>
      <c r="H1816" s="98"/>
      <c r="I1816" s="130"/>
      <c r="J1816" s="98"/>
      <c r="K1816" s="98"/>
      <c r="L1816" s="98"/>
      <c r="M1816" s="241"/>
      <c r="N1816" s="241"/>
      <c r="O1816" s="98"/>
      <c r="P1816" s="98"/>
      <c r="Q1816" s="130"/>
    </row>
    <row r="1817" spans="1:17" ht="11.25" x14ac:dyDescent="0.2">
      <c r="A1817" s="234"/>
      <c r="B1817" s="98"/>
      <c r="C1817" s="130"/>
      <c r="D1817" s="240"/>
      <c r="E1817" s="240"/>
      <c r="F1817" s="224"/>
      <c r="G1817" s="98"/>
      <c r="H1817" s="98"/>
      <c r="I1817" s="130"/>
      <c r="J1817" s="98"/>
      <c r="K1817" s="98"/>
      <c r="L1817" s="98"/>
      <c r="M1817" s="241"/>
      <c r="N1817" s="241"/>
      <c r="O1817" s="98"/>
      <c r="P1817" s="98"/>
      <c r="Q1817" s="130"/>
    </row>
    <row r="1818" spans="1:17" ht="11.25" x14ac:dyDescent="0.2">
      <c r="A1818" s="234"/>
      <c r="B1818" s="98"/>
      <c r="C1818" s="130"/>
      <c r="D1818" s="240"/>
      <c r="E1818" s="240"/>
      <c r="F1818" s="224"/>
      <c r="G1818" s="98"/>
      <c r="H1818" s="98"/>
      <c r="I1818" s="130"/>
      <c r="J1818" s="98"/>
      <c r="K1818" s="98"/>
      <c r="L1818" s="98"/>
      <c r="M1818" s="241"/>
      <c r="N1818" s="241"/>
      <c r="O1818" s="98"/>
      <c r="P1818" s="98"/>
      <c r="Q1818" s="130"/>
    </row>
    <row r="1819" spans="1:17" ht="11.25" x14ac:dyDescent="0.2">
      <c r="A1819" s="234"/>
      <c r="B1819" s="98"/>
      <c r="C1819" s="130"/>
      <c r="D1819" s="240"/>
      <c r="E1819" s="240"/>
      <c r="F1819" s="224"/>
      <c r="G1819" s="98"/>
      <c r="H1819" s="98"/>
      <c r="I1819" s="130"/>
      <c r="J1819" s="98"/>
      <c r="K1819" s="98"/>
      <c r="L1819" s="98"/>
      <c r="M1819" s="241"/>
      <c r="N1819" s="241"/>
      <c r="O1819" s="98"/>
      <c r="P1819" s="98"/>
      <c r="Q1819" s="130"/>
    </row>
    <row r="1820" spans="1:17" ht="11.25" x14ac:dyDescent="0.2">
      <c r="A1820" s="234"/>
      <c r="B1820" s="98"/>
      <c r="C1820" s="130"/>
      <c r="D1820" s="240"/>
      <c r="E1820" s="240"/>
      <c r="F1820" s="224"/>
      <c r="G1820" s="98"/>
      <c r="H1820" s="98"/>
      <c r="I1820" s="130"/>
      <c r="J1820" s="98"/>
      <c r="K1820" s="98"/>
      <c r="L1820" s="98"/>
      <c r="M1820" s="241"/>
      <c r="N1820" s="241"/>
      <c r="O1820" s="98"/>
      <c r="P1820" s="98"/>
      <c r="Q1820" s="130"/>
    </row>
    <row r="1821" spans="1:17" ht="11.25" x14ac:dyDescent="0.2">
      <c r="A1821" s="234"/>
      <c r="B1821" s="98"/>
      <c r="C1821" s="130"/>
      <c r="D1821" s="240"/>
      <c r="E1821" s="240"/>
      <c r="F1821" s="224"/>
      <c r="G1821" s="98"/>
      <c r="H1821" s="98"/>
      <c r="I1821" s="130"/>
      <c r="J1821" s="98"/>
      <c r="K1821" s="98"/>
      <c r="L1821" s="98"/>
      <c r="M1821" s="241"/>
      <c r="N1821" s="241"/>
      <c r="O1821" s="98"/>
      <c r="P1821" s="98"/>
      <c r="Q1821" s="130"/>
    </row>
    <row r="1822" spans="1:17" ht="11.25" x14ac:dyDescent="0.2">
      <c r="A1822" s="234"/>
      <c r="B1822" s="98"/>
      <c r="C1822" s="130"/>
      <c r="D1822" s="240"/>
      <c r="E1822" s="240"/>
      <c r="F1822" s="224"/>
      <c r="G1822" s="98"/>
      <c r="H1822" s="98"/>
      <c r="I1822" s="130"/>
      <c r="J1822" s="98"/>
      <c r="K1822" s="98"/>
      <c r="L1822" s="98"/>
      <c r="M1822" s="241"/>
      <c r="N1822" s="241"/>
      <c r="O1822" s="98"/>
      <c r="P1822" s="98"/>
      <c r="Q1822" s="130"/>
    </row>
    <row r="1823" spans="1:17" ht="11.25" x14ac:dyDescent="0.2">
      <c r="A1823" s="234"/>
      <c r="B1823" s="98"/>
      <c r="C1823" s="130"/>
      <c r="D1823" s="240"/>
      <c r="E1823" s="240"/>
      <c r="F1823" s="224"/>
      <c r="G1823" s="98"/>
      <c r="H1823" s="98"/>
      <c r="I1823" s="130"/>
      <c r="J1823" s="98"/>
      <c r="K1823" s="98"/>
      <c r="L1823" s="98"/>
      <c r="M1823" s="241"/>
      <c r="N1823" s="241"/>
      <c r="O1823" s="98"/>
      <c r="P1823" s="98"/>
      <c r="Q1823" s="130"/>
    </row>
    <row r="1824" spans="1:17" ht="11.25" x14ac:dyDescent="0.2">
      <c r="A1824" s="234"/>
      <c r="B1824" s="98"/>
      <c r="C1824" s="130"/>
      <c r="D1824" s="240"/>
      <c r="E1824" s="240"/>
      <c r="F1824" s="224"/>
      <c r="G1824" s="98"/>
      <c r="H1824" s="98"/>
      <c r="I1824" s="130"/>
      <c r="J1824" s="98"/>
      <c r="K1824" s="98"/>
      <c r="L1824" s="98"/>
      <c r="M1824" s="241"/>
      <c r="N1824" s="241"/>
      <c r="O1824" s="98"/>
      <c r="P1824" s="98"/>
      <c r="Q1824" s="130"/>
    </row>
    <row r="1825" spans="1:17" ht="11.25" x14ac:dyDescent="0.2">
      <c r="A1825" s="234"/>
      <c r="B1825" s="98"/>
      <c r="C1825" s="130"/>
      <c r="D1825" s="240"/>
      <c r="E1825" s="240"/>
      <c r="F1825" s="224"/>
      <c r="G1825" s="98"/>
      <c r="H1825" s="98"/>
      <c r="I1825" s="130"/>
      <c r="J1825" s="98"/>
      <c r="K1825" s="98"/>
      <c r="L1825" s="98"/>
      <c r="M1825" s="241"/>
      <c r="N1825" s="241"/>
      <c r="O1825" s="98"/>
      <c r="P1825" s="98"/>
      <c r="Q1825" s="130"/>
    </row>
    <row r="1826" spans="1:17" ht="11.25" x14ac:dyDescent="0.2">
      <c r="A1826" s="234"/>
      <c r="B1826" s="98"/>
      <c r="C1826" s="130"/>
      <c r="D1826" s="240"/>
      <c r="E1826" s="240"/>
      <c r="F1826" s="224"/>
      <c r="G1826" s="98"/>
      <c r="H1826" s="98"/>
      <c r="I1826" s="130"/>
      <c r="J1826" s="98"/>
      <c r="K1826" s="98"/>
      <c r="L1826" s="98"/>
      <c r="M1826" s="241"/>
      <c r="N1826" s="241"/>
      <c r="O1826" s="98"/>
      <c r="P1826" s="98"/>
      <c r="Q1826" s="130"/>
    </row>
    <row r="1827" spans="1:17" ht="11.25" x14ac:dyDescent="0.2">
      <c r="A1827" s="234"/>
      <c r="B1827" s="98"/>
      <c r="C1827" s="130"/>
      <c r="D1827" s="240"/>
      <c r="E1827" s="240"/>
      <c r="F1827" s="224"/>
      <c r="G1827" s="98"/>
      <c r="H1827" s="98"/>
      <c r="I1827" s="130"/>
      <c r="J1827" s="98"/>
      <c r="K1827" s="98"/>
      <c r="L1827" s="98"/>
      <c r="M1827" s="241"/>
      <c r="N1827" s="241"/>
      <c r="O1827" s="98"/>
      <c r="P1827" s="98"/>
      <c r="Q1827" s="130"/>
    </row>
    <row r="1828" spans="1:17" ht="11.25" x14ac:dyDescent="0.2">
      <c r="A1828" s="234"/>
      <c r="B1828" s="98"/>
      <c r="C1828" s="130"/>
      <c r="D1828" s="240"/>
      <c r="E1828" s="240"/>
      <c r="F1828" s="224"/>
      <c r="G1828" s="98"/>
      <c r="H1828" s="98"/>
      <c r="I1828" s="130"/>
      <c r="J1828" s="98"/>
      <c r="K1828" s="98"/>
      <c r="L1828" s="98"/>
      <c r="M1828" s="241"/>
      <c r="N1828" s="241"/>
      <c r="O1828" s="98"/>
      <c r="P1828" s="98"/>
      <c r="Q1828" s="130"/>
    </row>
    <row r="1829" spans="1:17" ht="11.25" x14ac:dyDescent="0.2">
      <c r="A1829" s="234"/>
      <c r="B1829" s="98"/>
      <c r="C1829" s="130"/>
      <c r="D1829" s="240"/>
      <c r="E1829" s="240"/>
      <c r="F1829" s="224"/>
      <c r="G1829" s="98"/>
      <c r="H1829" s="98"/>
      <c r="I1829" s="130"/>
      <c r="J1829" s="98"/>
      <c r="K1829" s="98"/>
      <c r="L1829" s="98"/>
      <c r="M1829" s="241"/>
      <c r="N1829" s="241"/>
      <c r="O1829" s="98"/>
      <c r="P1829" s="98"/>
      <c r="Q1829" s="130"/>
    </row>
    <row r="1830" spans="1:17" ht="11.25" x14ac:dyDescent="0.2">
      <c r="A1830" s="234"/>
      <c r="B1830" s="98"/>
      <c r="C1830" s="130"/>
      <c r="D1830" s="240"/>
      <c r="E1830" s="240"/>
      <c r="F1830" s="224"/>
      <c r="G1830" s="98"/>
      <c r="H1830" s="98"/>
      <c r="I1830" s="130"/>
      <c r="J1830" s="98"/>
      <c r="K1830" s="98"/>
      <c r="L1830" s="98"/>
      <c r="M1830" s="241"/>
      <c r="N1830" s="241"/>
      <c r="O1830" s="98"/>
      <c r="P1830" s="98"/>
      <c r="Q1830" s="130"/>
    </row>
    <row r="1831" spans="1:17" ht="11.25" x14ac:dyDescent="0.2">
      <c r="A1831" s="234"/>
      <c r="B1831" s="98"/>
      <c r="C1831" s="130"/>
      <c r="D1831" s="240"/>
      <c r="E1831" s="240"/>
      <c r="F1831" s="224"/>
      <c r="G1831" s="98"/>
      <c r="H1831" s="98"/>
      <c r="I1831" s="130"/>
      <c r="J1831" s="98"/>
      <c r="K1831" s="98"/>
      <c r="L1831" s="98"/>
      <c r="M1831" s="241"/>
      <c r="N1831" s="241"/>
      <c r="O1831" s="98"/>
      <c r="P1831" s="98"/>
      <c r="Q1831" s="130"/>
    </row>
    <row r="1832" spans="1:17" ht="11.25" x14ac:dyDescent="0.2">
      <c r="A1832" s="234"/>
      <c r="B1832" s="98"/>
      <c r="C1832" s="130"/>
      <c r="D1832" s="240"/>
      <c r="E1832" s="240"/>
      <c r="F1832" s="224"/>
      <c r="G1832" s="98"/>
      <c r="H1832" s="98"/>
      <c r="I1832" s="130"/>
      <c r="J1832" s="98"/>
      <c r="K1832" s="98"/>
      <c r="L1832" s="98"/>
      <c r="M1832" s="241"/>
      <c r="N1832" s="241"/>
      <c r="O1832" s="98"/>
      <c r="P1832" s="98"/>
      <c r="Q1832" s="130"/>
    </row>
    <row r="1833" spans="1:17" ht="11.25" x14ac:dyDescent="0.2">
      <c r="A1833" s="234"/>
      <c r="B1833" s="98"/>
      <c r="C1833" s="130"/>
      <c r="D1833" s="240"/>
      <c r="E1833" s="240"/>
      <c r="F1833" s="224"/>
      <c r="G1833" s="98"/>
      <c r="H1833" s="98"/>
      <c r="I1833" s="130"/>
      <c r="J1833" s="98"/>
      <c r="K1833" s="98"/>
      <c r="L1833" s="98"/>
      <c r="M1833" s="241"/>
      <c r="N1833" s="241"/>
      <c r="O1833" s="98"/>
      <c r="P1833" s="98"/>
      <c r="Q1833" s="130"/>
    </row>
    <row r="1834" spans="1:17" ht="11.25" x14ac:dyDescent="0.2">
      <c r="A1834" s="234"/>
      <c r="B1834" s="98"/>
      <c r="C1834" s="130"/>
      <c r="D1834" s="240"/>
      <c r="E1834" s="240"/>
      <c r="F1834" s="224"/>
      <c r="G1834" s="98"/>
      <c r="H1834" s="98"/>
      <c r="I1834" s="130"/>
      <c r="J1834" s="98"/>
      <c r="K1834" s="98"/>
      <c r="L1834" s="98"/>
      <c r="M1834" s="241"/>
      <c r="N1834" s="241"/>
      <c r="O1834" s="98"/>
      <c r="P1834" s="98"/>
      <c r="Q1834" s="130"/>
    </row>
    <row r="1835" spans="1:17" ht="11.25" x14ac:dyDescent="0.2">
      <c r="A1835" s="234"/>
      <c r="B1835" s="98"/>
      <c r="C1835" s="130"/>
      <c r="D1835" s="240"/>
      <c r="E1835" s="240"/>
      <c r="F1835" s="224"/>
      <c r="G1835" s="98"/>
      <c r="H1835" s="98"/>
      <c r="I1835" s="130"/>
      <c r="J1835" s="98"/>
      <c r="K1835" s="98"/>
      <c r="L1835" s="98"/>
      <c r="M1835" s="241"/>
      <c r="N1835" s="241"/>
      <c r="O1835" s="98"/>
      <c r="P1835" s="98"/>
      <c r="Q1835" s="130"/>
    </row>
    <row r="1836" spans="1:17" ht="11.25" x14ac:dyDescent="0.2">
      <c r="A1836" s="234"/>
      <c r="B1836" s="98"/>
      <c r="C1836" s="130"/>
      <c r="D1836" s="240"/>
      <c r="E1836" s="240"/>
      <c r="F1836" s="224"/>
      <c r="G1836" s="98"/>
      <c r="H1836" s="98"/>
      <c r="I1836" s="130"/>
      <c r="J1836" s="98"/>
      <c r="K1836" s="98"/>
      <c r="L1836" s="98"/>
      <c r="M1836" s="241"/>
      <c r="N1836" s="241"/>
      <c r="O1836" s="98"/>
      <c r="P1836" s="98"/>
      <c r="Q1836" s="130"/>
    </row>
    <row r="1837" spans="1:17" ht="11.25" x14ac:dyDescent="0.2">
      <c r="A1837" s="234"/>
      <c r="B1837" s="98"/>
      <c r="C1837" s="130"/>
      <c r="D1837" s="240"/>
      <c r="E1837" s="240"/>
      <c r="F1837" s="224"/>
      <c r="G1837" s="98"/>
      <c r="H1837" s="98"/>
      <c r="I1837" s="130"/>
      <c r="J1837" s="98"/>
      <c r="K1837" s="98"/>
      <c r="L1837" s="98"/>
      <c r="M1837" s="241"/>
      <c r="N1837" s="241"/>
      <c r="O1837" s="98"/>
      <c r="P1837" s="98"/>
      <c r="Q1837" s="130"/>
    </row>
    <row r="1838" spans="1:17" ht="11.25" x14ac:dyDescent="0.2">
      <c r="A1838" s="234"/>
      <c r="B1838" s="98"/>
      <c r="C1838" s="130"/>
      <c r="D1838" s="240"/>
      <c r="E1838" s="240"/>
      <c r="F1838" s="224"/>
      <c r="G1838" s="98"/>
      <c r="H1838" s="98"/>
      <c r="I1838" s="130"/>
      <c r="J1838" s="98"/>
      <c r="K1838" s="98"/>
      <c r="L1838" s="98"/>
      <c r="M1838" s="241"/>
      <c r="N1838" s="241"/>
      <c r="O1838" s="98"/>
      <c r="P1838" s="98"/>
      <c r="Q1838" s="130"/>
    </row>
    <row r="1839" spans="1:17" ht="11.25" x14ac:dyDescent="0.2">
      <c r="A1839" s="234"/>
      <c r="B1839" s="98"/>
      <c r="C1839" s="130"/>
      <c r="D1839" s="240"/>
      <c r="E1839" s="240"/>
      <c r="F1839" s="224"/>
      <c r="G1839" s="98"/>
      <c r="H1839" s="98"/>
      <c r="I1839" s="130"/>
      <c r="J1839" s="98"/>
      <c r="K1839" s="98"/>
      <c r="L1839" s="98"/>
      <c r="M1839" s="241"/>
      <c r="N1839" s="241"/>
      <c r="O1839" s="98"/>
      <c r="P1839" s="98"/>
      <c r="Q1839" s="130"/>
    </row>
    <row r="1840" spans="1:17" ht="11.25" x14ac:dyDescent="0.2">
      <c r="A1840" s="234"/>
      <c r="B1840" s="98"/>
      <c r="C1840" s="130"/>
      <c r="D1840" s="240"/>
      <c r="E1840" s="240"/>
      <c r="F1840" s="224"/>
      <c r="G1840" s="98"/>
      <c r="H1840" s="98"/>
      <c r="I1840" s="130"/>
      <c r="J1840" s="98"/>
      <c r="K1840" s="98"/>
      <c r="L1840" s="98"/>
      <c r="M1840" s="241"/>
      <c r="N1840" s="241"/>
      <c r="O1840" s="98"/>
      <c r="P1840" s="98"/>
      <c r="Q1840" s="130"/>
    </row>
    <row r="1841" spans="1:17" ht="11.25" x14ac:dyDescent="0.2">
      <c r="A1841" s="234"/>
      <c r="B1841" s="98"/>
      <c r="C1841" s="130"/>
      <c r="D1841" s="240"/>
      <c r="E1841" s="240"/>
      <c r="F1841" s="224"/>
      <c r="G1841" s="98"/>
      <c r="H1841" s="98"/>
      <c r="I1841" s="130"/>
      <c r="J1841" s="98"/>
      <c r="K1841" s="98"/>
      <c r="L1841" s="98"/>
      <c r="M1841" s="241"/>
      <c r="N1841" s="241"/>
      <c r="O1841" s="98"/>
      <c r="P1841" s="98"/>
      <c r="Q1841" s="130"/>
    </row>
    <row r="1842" spans="1:17" ht="11.25" x14ac:dyDescent="0.2">
      <c r="A1842" s="234"/>
      <c r="B1842" s="98"/>
      <c r="C1842" s="130"/>
      <c r="D1842" s="240"/>
      <c r="E1842" s="240"/>
      <c r="F1842" s="224"/>
      <c r="G1842" s="98"/>
      <c r="H1842" s="98"/>
      <c r="I1842" s="130"/>
      <c r="J1842" s="98"/>
      <c r="K1842" s="98"/>
      <c r="L1842" s="98"/>
      <c r="M1842" s="241"/>
      <c r="N1842" s="241"/>
      <c r="O1842" s="98"/>
      <c r="P1842" s="98"/>
      <c r="Q1842" s="130"/>
    </row>
    <row r="1843" spans="1:17" ht="11.25" x14ac:dyDescent="0.2">
      <c r="A1843" s="234"/>
      <c r="B1843" s="98"/>
      <c r="C1843" s="130"/>
      <c r="D1843" s="240"/>
      <c r="E1843" s="240"/>
      <c r="F1843" s="224"/>
      <c r="G1843" s="98"/>
      <c r="H1843" s="98"/>
      <c r="I1843" s="130"/>
      <c r="J1843" s="98"/>
      <c r="K1843" s="98"/>
      <c r="L1843" s="98"/>
      <c r="M1843" s="241"/>
      <c r="N1843" s="241"/>
      <c r="O1843" s="98"/>
      <c r="P1843" s="98"/>
      <c r="Q1843" s="130"/>
    </row>
    <row r="1844" spans="1:17" ht="11.25" x14ac:dyDescent="0.2">
      <c r="A1844" s="234"/>
      <c r="B1844" s="98"/>
      <c r="C1844" s="130"/>
      <c r="D1844" s="240"/>
      <c r="E1844" s="240"/>
      <c r="F1844" s="224"/>
      <c r="G1844" s="98"/>
      <c r="H1844" s="98"/>
      <c r="I1844" s="130"/>
      <c r="J1844" s="98"/>
      <c r="K1844" s="98"/>
      <c r="L1844" s="98"/>
      <c r="M1844" s="241"/>
      <c r="N1844" s="241"/>
      <c r="O1844" s="98"/>
      <c r="P1844" s="98"/>
      <c r="Q1844" s="130"/>
    </row>
    <row r="1845" spans="1:17" ht="11.25" x14ac:dyDescent="0.2">
      <c r="A1845" s="234"/>
      <c r="B1845" s="98"/>
      <c r="C1845" s="130"/>
      <c r="D1845" s="240"/>
      <c r="E1845" s="240"/>
      <c r="F1845" s="224"/>
      <c r="G1845" s="98"/>
      <c r="H1845" s="98"/>
      <c r="I1845" s="130"/>
      <c r="J1845" s="98"/>
      <c r="K1845" s="98"/>
      <c r="L1845" s="98"/>
      <c r="M1845" s="241"/>
      <c r="N1845" s="241"/>
      <c r="O1845" s="98"/>
      <c r="P1845" s="98"/>
      <c r="Q1845" s="130"/>
    </row>
    <row r="1846" spans="1:17" ht="11.25" x14ac:dyDescent="0.2">
      <c r="A1846" s="234"/>
      <c r="B1846" s="98"/>
      <c r="C1846" s="130"/>
      <c r="D1846" s="240"/>
      <c r="E1846" s="240"/>
      <c r="F1846" s="224"/>
      <c r="G1846" s="98"/>
      <c r="H1846" s="98"/>
      <c r="I1846" s="130"/>
      <c r="J1846" s="98"/>
      <c r="K1846" s="98"/>
      <c r="L1846" s="98"/>
      <c r="M1846" s="241"/>
      <c r="N1846" s="241"/>
      <c r="O1846" s="98"/>
      <c r="P1846" s="98"/>
      <c r="Q1846" s="130"/>
    </row>
    <row r="1847" spans="1:17" ht="11.25" x14ac:dyDescent="0.2">
      <c r="A1847" s="234"/>
      <c r="B1847" s="98"/>
      <c r="C1847" s="130"/>
      <c r="D1847" s="240"/>
      <c r="E1847" s="240"/>
      <c r="F1847" s="224"/>
      <c r="G1847" s="98"/>
      <c r="H1847" s="98"/>
      <c r="I1847" s="130"/>
      <c r="J1847" s="98"/>
      <c r="K1847" s="98"/>
      <c r="L1847" s="98"/>
      <c r="M1847" s="241"/>
      <c r="N1847" s="241"/>
      <c r="O1847" s="98"/>
      <c r="P1847" s="98"/>
      <c r="Q1847" s="130"/>
    </row>
    <row r="1848" spans="1:17" ht="11.25" x14ac:dyDescent="0.2">
      <c r="A1848" s="234"/>
      <c r="B1848" s="98"/>
      <c r="C1848" s="130"/>
      <c r="D1848" s="240"/>
      <c r="E1848" s="240"/>
      <c r="F1848" s="224"/>
      <c r="G1848" s="98"/>
      <c r="H1848" s="98"/>
      <c r="I1848" s="130"/>
      <c r="J1848" s="98"/>
      <c r="K1848" s="98"/>
      <c r="L1848" s="98"/>
      <c r="M1848" s="241"/>
      <c r="N1848" s="241"/>
      <c r="O1848" s="98"/>
      <c r="P1848" s="98"/>
      <c r="Q1848" s="130"/>
    </row>
    <row r="1849" spans="1:17" ht="11.25" x14ac:dyDescent="0.2">
      <c r="A1849" s="234"/>
      <c r="B1849" s="98"/>
      <c r="C1849" s="130"/>
      <c r="D1849" s="240"/>
      <c r="E1849" s="240"/>
      <c r="F1849" s="224"/>
      <c r="G1849" s="98"/>
      <c r="H1849" s="98"/>
      <c r="I1849" s="130"/>
      <c r="J1849" s="98"/>
      <c r="K1849" s="98"/>
      <c r="L1849" s="98"/>
      <c r="M1849" s="241"/>
      <c r="N1849" s="241"/>
      <c r="O1849" s="98"/>
      <c r="P1849" s="98"/>
      <c r="Q1849" s="130"/>
    </row>
    <row r="1850" spans="1:17" ht="11.25" x14ac:dyDescent="0.2">
      <c r="A1850" s="234"/>
      <c r="B1850" s="98"/>
      <c r="C1850" s="130"/>
      <c r="D1850" s="240"/>
      <c r="E1850" s="240"/>
      <c r="F1850" s="224"/>
      <c r="G1850" s="98"/>
      <c r="H1850" s="98"/>
      <c r="I1850" s="130"/>
      <c r="J1850" s="98"/>
      <c r="K1850" s="98"/>
      <c r="L1850" s="98"/>
      <c r="M1850" s="241"/>
      <c r="N1850" s="241"/>
      <c r="O1850" s="98"/>
      <c r="P1850" s="98"/>
      <c r="Q1850" s="130"/>
    </row>
    <row r="1851" spans="1:17" ht="11.25" x14ac:dyDescent="0.2">
      <c r="A1851" s="234"/>
      <c r="B1851" s="98"/>
      <c r="C1851" s="130"/>
      <c r="D1851" s="240"/>
      <c r="E1851" s="240"/>
      <c r="F1851" s="224"/>
      <c r="G1851" s="98"/>
      <c r="H1851" s="98"/>
      <c r="I1851" s="130"/>
      <c r="J1851" s="98"/>
      <c r="K1851" s="98"/>
      <c r="L1851" s="98"/>
      <c r="M1851" s="241"/>
      <c r="N1851" s="241"/>
      <c r="O1851" s="98"/>
      <c r="P1851" s="98"/>
      <c r="Q1851" s="130"/>
    </row>
    <row r="1852" spans="1:17" ht="11.25" x14ac:dyDescent="0.2">
      <c r="A1852" s="234"/>
      <c r="B1852" s="98"/>
      <c r="C1852" s="130"/>
      <c r="D1852" s="240"/>
      <c r="E1852" s="240"/>
      <c r="F1852" s="224"/>
      <c r="G1852" s="98"/>
      <c r="H1852" s="98"/>
      <c r="I1852" s="130"/>
      <c r="J1852" s="98"/>
      <c r="K1852" s="98"/>
      <c r="L1852" s="98"/>
      <c r="M1852" s="241"/>
      <c r="N1852" s="241"/>
      <c r="O1852" s="98"/>
      <c r="P1852" s="98"/>
      <c r="Q1852" s="130"/>
    </row>
    <row r="1853" spans="1:17" ht="11.25" x14ac:dyDescent="0.2">
      <c r="A1853" s="234"/>
      <c r="B1853" s="98"/>
      <c r="C1853" s="130"/>
      <c r="D1853" s="240"/>
      <c r="E1853" s="240"/>
      <c r="F1853" s="224"/>
      <c r="G1853" s="98"/>
      <c r="H1853" s="98"/>
      <c r="I1853" s="130"/>
      <c r="J1853" s="98"/>
      <c r="K1853" s="98"/>
      <c r="L1853" s="98"/>
      <c r="M1853" s="241"/>
      <c r="N1853" s="241"/>
      <c r="O1853" s="98"/>
      <c r="P1853" s="98"/>
      <c r="Q1853" s="130"/>
    </row>
    <row r="1854" spans="1:17" ht="11.25" x14ac:dyDescent="0.2">
      <c r="A1854" s="234"/>
      <c r="B1854" s="98"/>
      <c r="C1854" s="130"/>
      <c r="D1854" s="240"/>
      <c r="E1854" s="240"/>
      <c r="F1854" s="224"/>
      <c r="G1854" s="98"/>
      <c r="H1854" s="98"/>
      <c r="I1854" s="130"/>
      <c r="J1854" s="98"/>
      <c r="K1854" s="98"/>
      <c r="L1854" s="98"/>
      <c r="M1854" s="241"/>
      <c r="N1854" s="241"/>
      <c r="O1854" s="98"/>
      <c r="P1854" s="98"/>
      <c r="Q1854" s="130"/>
    </row>
    <row r="1855" spans="1:17" ht="11.25" x14ac:dyDescent="0.2">
      <c r="A1855" s="234"/>
      <c r="B1855" s="98"/>
      <c r="C1855" s="130"/>
      <c r="D1855" s="240"/>
      <c r="E1855" s="240"/>
      <c r="F1855" s="224"/>
      <c r="G1855" s="98"/>
      <c r="H1855" s="98"/>
      <c r="I1855" s="130"/>
      <c r="J1855" s="98"/>
      <c r="K1855" s="98"/>
      <c r="L1855" s="98"/>
      <c r="M1855" s="241"/>
      <c r="N1855" s="241"/>
      <c r="O1855" s="98"/>
      <c r="P1855" s="98"/>
      <c r="Q1855" s="130"/>
    </row>
    <row r="1856" spans="1:17" ht="11.25" x14ac:dyDescent="0.2">
      <c r="A1856" s="234"/>
      <c r="B1856" s="98"/>
      <c r="C1856" s="130"/>
      <c r="D1856" s="240"/>
      <c r="E1856" s="240"/>
      <c r="F1856" s="224"/>
      <c r="G1856" s="98"/>
      <c r="H1856" s="98"/>
      <c r="I1856" s="130"/>
      <c r="J1856" s="98"/>
      <c r="K1856" s="98"/>
      <c r="L1856" s="98"/>
      <c r="M1856" s="241"/>
      <c r="N1856" s="241"/>
      <c r="O1856" s="98"/>
      <c r="P1856" s="98"/>
      <c r="Q1856" s="130"/>
    </row>
    <row r="1857" spans="1:17" ht="11.25" x14ac:dyDescent="0.2">
      <c r="A1857" s="234"/>
      <c r="B1857" s="98"/>
      <c r="C1857" s="130"/>
      <c r="D1857" s="240"/>
      <c r="E1857" s="240"/>
      <c r="F1857" s="224"/>
      <c r="G1857" s="98"/>
      <c r="H1857" s="98"/>
      <c r="I1857" s="130"/>
      <c r="J1857" s="98"/>
      <c r="K1857" s="98"/>
      <c r="L1857" s="98"/>
      <c r="M1857" s="241"/>
      <c r="N1857" s="241"/>
      <c r="O1857" s="98"/>
      <c r="P1857" s="98"/>
      <c r="Q1857" s="130"/>
    </row>
    <row r="1858" spans="1:17" ht="11.25" x14ac:dyDescent="0.2">
      <c r="A1858" s="234"/>
      <c r="B1858" s="98"/>
      <c r="C1858" s="130"/>
      <c r="D1858" s="240"/>
      <c r="E1858" s="240"/>
      <c r="F1858" s="224"/>
      <c r="G1858" s="98"/>
      <c r="H1858" s="98"/>
      <c r="I1858" s="130"/>
      <c r="J1858" s="98"/>
      <c r="K1858" s="98"/>
      <c r="L1858" s="98"/>
      <c r="M1858" s="241"/>
      <c r="N1858" s="241"/>
      <c r="O1858" s="98"/>
      <c r="P1858" s="98"/>
      <c r="Q1858" s="130"/>
    </row>
    <row r="1859" spans="1:17" ht="11.25" x14ac:dyDescent="0.2">
      <c r="A1859" s="234"/>
      <c r="B1859" s="98"/>
      <c r="C1859" s="130"/>
      <c r="D1859" s="240"/>
      <c r="E1859" s="240"/>
      <c r="F1859" s="224"/>
      <c r="G1859" s="98"/>
      <c r="H1859" s="98"/>
      <c r="I1859" s="130"/>
      <c r="J1859" s="98"/>
      <c r="K1859" s="98"/>
      <c r="L1859" s="98"/>
      <c r="M1859" s="241"/>
      <c r="N1859" s="241"/>
      <c r="O1859" s="98"/>
      <c r="P1859" s="98"/>
      <c r="Q1859" s="130"/>
    </row>
    <row r="1860" spans="1:17" ht="11.25" x14ac:dyDescent="0.2">
      <c r="A1860" s="234"/>
      <c r="B1860" s="98"/>
      <c r="C1860" s="130"/>
      <c r="D1860" s="240"/>
      <c r="E1860" s="240"/>
      <c r="F1860" s="224"/>
      <c r="G1860" s="98"/>
      <c r="H1860" s="98"/>
      <c r="I1860" s="130"/>
      <c r="J1860" s="98"/>
      <c r="K1860" s="98"/>
      <c r="L1860" s="98"/>
      <c r="M1860" s="241"/>
      <c r="N1860" s="241"/>
      <c r="O1860" s="98"/>
      <c r="P1860" s="98"/>
      <c r="Q1860" s="130"/>
    </row>
    <row r="1861" spans="1:17" ht="11.25" x14ac:dyDescent="0.2">
      <c r="A1861" s="234"/>
      <c r="B1861" s="98"/>
      <c r="C1861" s="130"/>
      <c r="D1861" s="240"/>
      <c r="E1861" s="240"/>
      <c r="F1861" s="224"/>
      <c r="G1861" s="98"/>
      <c r="H1861" s="98"/>
      <c r="I1861" s="130"/>
      <c r="J1861" s="98"/>
      <c r="K1861" s="98"/>
      <c r="L1861" s="98"/>
      <c r="M1861" s="241"/>
      <c r="N1861" s="241"/>
      <c r="O1861" s="98"/>
      <c r="P1861" s="98"/>
      <c r="Q1861" s="130"/>
    </row>
    <row r="1862" spans="1:17" ht="11.25" x14ac:dyDescent="0.2">
      <c r="A1862" s="234"/>
      <c r="B1862" s="98"/>
      <c r="C1862" s="130"/>
      <c r="D1862" s="240"/>
      <c r="E1862" s="240"/>
      <c r="F1862" s="224"/>
      <c r="G1862" s="98"/>
      <c r="H1862" s="98"/>
      <c r="I1862" s="130"/>
      <c r="J1862" s="98"/>
      <c r="K1862" s="98"/>
      <c r="L1862" s="98"/>
      <c r="M1862" s="241"/>
      <c r="N1862" s="241"/>
      <c r="O1862" s="98"/>
      <c r="P1862" s="98"/>
      <c r="Q1862" s="130"/>
    </row>
    <row r="1863" spans="1:17" ht="11.25" x14ac:dyDescent="0.2">
      <c r="A1863" s="234"/>
      <c r="B1863" s="98"/>
      <c r="C1863" s="130"/>
      <c r="D1863" s="240"/>
      <c r="E1863" s="240"/>
      <c r="F1863" s="224"/>
      <c r="G1863" s="98"/>
      <c r="H1863" s="98"/>
      <c r="I1863" s="130"/>
      <c r="J1863" s="98"/>
      <c r="K1863" s="98"/>
      <c r="L1863" s="98"/>
      <c r="M1863" s="241"/>
      <c r="N1863" s="241"/>
      <c r="O1863" s="98"/>
      <c r="P1863" s="98"/>
      <c r="Q1863" s="130"/>
    </row>
    <row r="1864" spans="1:17" ht="11.25" x14ac:dyDescent="0.2">
      <c r="A1864" s="234"/>
      <c r="B1864" s="98"/>
      <c r="C1864" s="130"/>
      <c r="D1864" s="240"/>
      <c r="E1864" s="240"/>
      <c r="F1864" s="224"/>
      <c r="G1864" s="98"/>
      <c r="H1864" s="98"/>
      <c r="I1864" s="130"/>
      <c r="J1864" s="98"/>
      <c r="K1864" s="98"/>
      <c r="L1864" s="98"/>
      <c r="M1864" s="241"/>
      <c r="N1864" s="241"/>
      <c r="O1864" s="98"/>
      <c r="P1864" s="98"/>
      <c r="Q1864" s="130"/>
    </row>
    <row r="1865" spans="1:17" ht="11.25" x14ac:dyDescent="0.2">
      <c r="A1865" s="234"/>
      <c r="B1865" s="98"/>
      <c r="C1865" s="130"/>
      <c r="D1865" s="240"/>
      <c r="E1865" s="240"/>
      <c r="F1865" s="224"/>
      <c r="G1865" s="98"/>
      <c r="H1865" s="98"/>
      <c r="I1865" s="130"/>
      <c r="J1865" s="98"/>
      <c r="K1865" s="98"/>
      <c r="L1865" s="98"/>
      <c r="M1865" s="241"/>
      <c r="N1865" s="241"/>
      <c r="O1865" s="98"/>
      <c r="P1865" s="98"/>
      <c r="Q1865" s="130"/>
    </row>
    <row r="1866" spans="1:17" ht="11.25" x14ac:dyDescent="0.2">
      <c r="A1866" s="234"/>
      <c r="B1866" s="98"/>
      <c r="C1866" s="130"/>
      <c r="D1866" s="240"/>
      <c r="E1866" s="240"/>
      <c r="F1866" s="224"/>
      <c r="G1866" s="98"/>
      <c r="H1866" s="98"/>
      <c r="I1866" s="130"/>
      <c r="J1866" s="98"/>
      <c r="K1866" s="98"/>
      <c r="L1866" s="98"/>
      <c r="M1866" s="241"/>
      <c r="N1866" s="241"/>
      <c r="O1866" s="98"/>
      <c r="P1866" s="98"/>
      <c r="Q1866" s="130"/>
    </row>
    <row r="1867" spans="1:17" ht="11.25" x14ac:dyDescent="0.2">
      <c r="A1867" s="234"/>
      <c r="B1867" s="98"/>
      <c r="C1867" s="130"/>
      <c r="D1867" s="240"/>
      <c r="E1867" s="240"/>
      <c r="F1867" s="224"/>
      <c r="G1867" s="98"/>
      <c r="H1867" s="98"/>
      <c r="I1867" s="130"/>
      <c r="J1867" s="98"/>
      <c r="K1867" s="98"/>
      <c r="L1867" s="98"/>
      <c r="M1867" s="241"/>
      <c r="N1867" s="241"/>
      <c r="O1867" s="98"/>
      <c r="P1867" s="98"/>
      <c r="Q1867" s="130"/>
    </row>
    <row r="1868" spans="1:17" ht="11.25" x14ac:dyDescent="0.2">
      <c r="A1868" s="234"/>
      <c r="B1868" s="98"/>
      <c r="C1868" s="130"/>
      <c r="D1868" s="240"/>
      <c r="E1868" s="240"/>
      <c r="F1868" s="224"/>
      <c r="G1868" s="98"/>
      <c r="H1868" s="98"/>
      <c r="I1868" s="130"/>
      <c r="J1868" s="98"/>
      <c r="K1868" s="98"/>
      <c r="L1868" s="98"/>
      <c r="M1868" s="241"/>
      <c r="N1868" s="241"/>
      <c r="O1868" s="98"/>
      <c r="P1868" s="98"/>
      <c r="Q1868" s="130"/>
    </row>
    <row r="1869" spans="1:17" ht="11.25" x14ac:dyDescent="0.2">
      <c r="A1869" s="234"/>
      <c r="B1869" s="98"/>
      <c r="C1869" s="130"/>
      <c r="D1869" s="240"/>
      <c r="E1869" s="240"/>
      <c r="F1869" s="224"/>
      <c r="G1869" s="98"/>
      <c r="H1869" s="98"/>
      <c r="I1869" s="130"/>
      <c r="J1869" s="98"/>
      <c r="K1869" s="98"/>
      <c r="L1869" s="98"/>
      <c r="M1869" s="241"/>
      <c r="N1869" s="241"/>
      <c r="O1869" s="98"/>
      <c r="P1869" s="98"/>
      <c r="Q1869" s="130"/>
    </row>
    <row r="1870" spans="1:17" ht="11.25" x14ac:dyDescent="0.2">
      <c r="A1870" s="234"/>
      <c r="B1870" s="98"/>
      <c r="C1870" s="130"/>
      <c r="D1870" s="240"/>
      <c r="E1870" s="240"/>
      <c r="F1870" s="224"/>
      <c r="G1870" s="98"/>
      <c r="H1870" s="98"/>
      <c r="I1870" s="130"/>
      <c r="J1870" s="98"/>
      <c r="K1870" s="98"/>
      <c r="L1870" s="98"/>
      <c r="M1870" s="241"/>
      <c r="N1870" s="241"/>
      <c r="O1870" s="98"/>
      <c r="P1870" s="98"/>
      <c r="Q1870" s="130"/>
    </row>
    <row r="1871" spans="1:17" ht="11.25" x14ac:dyDescent="0.2">
      <c r="A1871" s="234"/>
      <c r="B1871" s="98"/>
      <c r="C1871" s="130"/>
      <c r="D1871" s="240"/>
      <c r="E1871" s="240"/>
      <c r="F1871" s="224"/>
      <c r="G1871" s="98"/>
      <c r="H1871" s="98"/>
      <c r="I1871" s="130"/>
      <c r="J1871" s="98"/>
      <c r="K1871" s="98"/>
      <c r="L1871" s="98"/>
      <c r="M1871" s="241"/>
      <c r="N1871" s="241"/>
      <c r="O1871" s="98"/>
      <c r="P1871" s="98"/>
      <c r="Q1871" s="130"/>
    </row>
    <row r="1872" spans="1:17" ht="11.25" x14ac:dyDescent="0.2">
      <c r="A1872" s="234"/>
      <c r="B1872" s="98"/>
      <c r="C1872" s="130"/>
      <c r="D1872" s="240"/>
      <c r="E1872" s="240"/>
      <c r="F1872" s="224"/>
      <c r="G1872" s="98"/>
      <c r="H1872" s="98"/>
      <c r="I1872" s="130"/>
      <c r="J1872" s="98"/>
      <c r="K1872" s="98"/>
      <c r="L1872" s="98"/>
      <c r="M1872" s="241"/>
      <c r="N1872" s="241"/>
      <c r="O1872" s="98"/>
      <c r="P1872" s="98"/>
      <c r="Q1872" s="130"/>
    </row>
    <row r="1873" spans="1:17" ht="11.25" x14ac:dyDescent="0.2">
      <c r="A1873" s="234"/>
      <c r="B1873" s="98"/>
      <c r="C1873" s="130"/>
      <c r="D1873" s="240"/>
      <c r="E1873" s="240"/>
      <c r="F1873" s="224"/>
      <c r="G1873" s="98"/>
      <c r="H1873" s="98"/>
      <c r="I1873" s="130"/>
      <c r="J1873" s="98"/>
      <c r="K1873" s="98"/>
      <c r="L1873" s="98"/>
      <c r="M1873" s="241"/>
      <c r="N1873" s="241"/>
      <c r="O1873" s="98"/>
      <c r="P1873" s="98"/>
      <c r="Q1873" s="130"/>
    </row>
    <row r="1874" spans="1:17" ht="11.25" x14ac:dyDescent="0.2">
      <c r="A1874" s="234"/>
      <c r="B1874" s="98"/>
      <c r="C1874" s="130"/>
      <c r="D1874" s="240"/>
      <c r="E1874" s="240"/>
      <c r="F1874" s="224"/>
      <c r="G1874" s="98"/>
      <c r="H1874" s="98"/>
      <c r="I1874" s="130"/>
      <c r="J1874" s="98"/>
      <c r="K1874" s="98"/>
      <c r="L1874" s="98"/>
      <c r="M1874" s="241"/>
      <c r="N1874" s="241"/>
      <c r="O1874" s="98"/>
      <c r="P1874" s="98"/>
      <c r="Q1874" s="130"/>
    </row>
    <row r="1875" spans="1:17" ht="11.25" x14ac:dyDescent="0.2">
      <c r="A1875" s="234"/>
      <c r="B1875" s="98"/>
      <c r="C1875" s="130"/>
      <c r="D1875" s="240"/>
      <c r="E1875" s="240"/>
      <c r="F1875" s="224"/>
      <c r="G1875" s="98"/>
      <c r="H1875" s="98"/>
      <c r="I1875" s="130"/>
      <c r="J1875" s="98"/>
      <c r="K1875" s="98"/>
      <c r="L1875" s="98"/>
      <c r="M1875" s="241"/>
      <c r="N1875" s="241"/>
      <c r="O1875" s="98"/>
      <c r="P1875" s="98"/>
      <c r="Q1875" s="130"/>
    </row>
    <row r="1876" spans="1:17" ht="11.25" x14ac:dyDescent="0.2">
      <c r="A1876" s="234"/>
      <c r="B1876" s="98"/>
      <c r="C1876" s="130"/>
      <c r="D1876" s="240"/>
      <c r="E1876" s="240"/>
      <c r="F1876" s="224"/>
      <c r="G1876" s="98"/>
      <c r="H1876" s="98"/>
      <c r="I1876" s="130"/>
      <c r="J1876" s="98"/>
      <c r="K1876" s="98"/>
      <c r="L1876" s="98"/>
      <c r="M1876" s="241"/>
      <c r="N1876" s="241"/>
      <c r="O1876" s="98"/>
      <c r="P1876" s="98"/>
      <c r="Q1876" s="130"/>
    </row>
    <row r="1877" spans="1:17" ht="11.25" x14ac:dyDescent="0.2">
      <c r="A1877" s="234"/>
      <c r="B1877" s="98"/>
      <c r="C1877" s="130"/>
      <c r="D1877" s="240"/>
      <c r="E1877" s="240"/>
      <c r="F1877" s="224"/>
      <c r="G1877" s="98"/>
      <c r="H1877" s="98"/>
      <c r="I1877" s="130"/>
      <c r="J1877" s="98"/>
      <c r="K1877" s="98"/>
      <c r="L1877" s="98"/>
      <c r="M1877" s="241"/>
      <c r="N1877" s="241"/>
      <c r="O1877" s="98"/>
      <c r="P1877" s="98"/>
      <c r="Q1877" s="130"/>
    </row>
    <row r="1878" spans="1:17" ht="11.25" x14ac:dyDescent="0.2">
      <c r="A1878" s="234"/>
      <c r="B1878" s="98"/>
      <c r="C1878" s="130"/>
      <c r="D1878" s="240"/>
      <c r="E1878" s="240"/>
      <c r="F1878" s="224"/>
      <c r="G1878" s="98"/>
      <c r="H1878" s="98"/>
      <c r="I1878" s="130"/>
      <c r="J1878" s="98"/>
      <c r="K1878" s="98"/>
      <c r="L1878" s="98"/>
      <c r="M1878" s="241"/>
      <c r="N1878" s="241"/>
      <c r="O1878" s="98"/>
      <c r="P1878" s="98"/>
      <c r="Q1878" s="130"/>
    </row>
    <row r="1879" spans="1:17" ht="11.25" x14ac:dyDescent="0.2">
      <c r="A1879" s="234"/>
      <c r="B1879" s="98"/>
      <c r="C1879" s="130"/>
      <c r="D1879" s="240"/>
      <c r="E1879" s="240"/>
      <c r="F1879" s="224"/>
      <c r="G1879" s="98"/>
      <c r="H1879" s="98"/>
      <c r="I1879" s="130"/>
      <c r="J1879" s="98"/>
      <c r="K1879" s="98"/>
      <c r="L1879" s="98"/>
      <c r="M1879" s="241"/>
      <c r="N1879" s="241"/>
      <c r="O1879" s="98"/>
      <c r="P1879" s="98"/>
      <c r="Q1879" s="130"/>
    </row>
    <row r="1880" spans="1:17" ht="11.25" x14ac:dyDescent="0.2">
      <c r="A1880" s="234"/>
      <c r="B1880" s="98"/>
      <c r="C1880" s="130"/>
      <c r="D1880" s="240"/>
      <c r="E1880" s="240"/>
      <c r="F1880" s="224"/>
      <c r="G1880" s="98"/>
      <c r="H1880" s="98"/>
      <c r="I1880" s="130"/>
      <c r="J1880" s="98"/>
      <c r="K1880" s="98"/>
      <c r="L1880" s="98"/>
      <c r="M1880" s="241"/>
      <c r="N1880" s="241"/>
      <c r="O1880" s="98"/>
      <c r="P1880" s="98"/>
      <c r="Q1880" s="130"/>
    </row>
    <row r="1881" spans="1:17" ht="11.25" x14ac:dyDescent="0.2">
      <c r="A1881" s="234"/>
      <c r="B1881" s="98"/>
      <c r="C1881" s="130"/>
      <c r="D1881" s="240"/>
      <c r="E1881" s="240"/>
      <c r="F1881" s="224"/>
      <c r="G1881" s="98"/>
      <c r="H1881" s="98"/>
      <c r="I1881" s="130"/>
      <c r="J1881" s="98"/>
      <c r="K1881" s="98"/>
      <c r="L1881" s="98"/>
      <c r="M1881" s="241"/>
      <c r="N1881" s="241"/>
      <c r="O1881" s="98"/>
      <c r="P1881" s="98"/>
      <c r="Q1881" s="130"/>
    </row>
    <row r="1882" spans="1:17" ht="11.25" x14ac:dyDescent="0.2">
      <c r="A1882" s="234"/>
      <c r="B1882" s="98"/>
      <c r="C1882" s="130"/>
      <c r="D1882" s="240"/>
      <c r="E1882" s="240"/>
      <c r="F1882" s="224"/>
      <c r="G1882" s="98"/>
      <c r="H1882" s="98"/>
      <c r="I1882" s="130"/>
      <c r="J1882" s="98"/>
      <c r="K1882" s="98"/>
      <c r="L1882" s="98"/>
      <c r="M1882" s="241"/>
      <c r="N1882" s="241"/>
      <c r="O1882" s="98"/>
      <c r="P1882" s="98"/>
      <c r="Q1882" s="130"/>
    </row>
    <row r="1883" spans="1:17" ht="11.25" x14ac:dyDescent="0.2">
      <c r="A1883" s="234"/>
      <c r="B1883" s="98"/>
      <c r="C1883" s="130"/>
      <c r="D1883" s="240"/>
      <c r="E1883" s="240"/>
      <c r="F1883" s="224"/>
      <c r="G1883" s="98"/>
      <c r="H1883" s="98"/>
      <c r="I1883" s="130"/>
      <c r="J1883" s="98"/>
      <c r="K1883" s="98"/>
      <c r="L1883" s="98"/>
      <c r="M1883" s="241"/>
      <c r="N1883" s="241"/>
      <c r="O1883" s="98"/>
      <c r="P1883" s="98"/>
      <c r="Q1883" s="130"/>
    </row>
    <row r="1884" spans="1:17" ht="11.25" x14ac:dyDescent="0.2">
      <c r="A1884" s="234"/>
      <c r="B1884" s="98"/>
      <c r="C1884" s="130"/>
      <c r="D1884" s="240"/>
      <c r="E1884" s="240"/>
      <c r="F1884" s="224"/>
      <c r="G1884" s="98"/>
      <c r="H1884" s="98"/>
      <c r="I1884" s="130"/>
      <c r="J1884" s="98"/>
      <c r="K1884" s="98"/>
      <c r="L1884" s="98"/>
      <c r="M1884" s="241"/>
      <c r="N1884" s="241"/>
      <c r="O1884" s="98"/>
      <c r="P1884" s="98"/>
      <c r="Q1884" s="130"/>
    </row>
    <row r="1885" spans="1:17" ht="11.25" x14ac:dyDescent="0.2">
      <c r="A1885" s="234"/>
      <c r="B1885" s="98"/>
      <c r="C1885" s="130"/>
      <c r="D1885" s="240"/>
      <c r="E1885" s="240"/>
      <c r="F1885" s="224"/>
      <c r="G1885" s="98"/>
      <c r="H1885" s="98"/>
      <c r="I1885" s="130"/>
      <c r="J1885" s="98"/>
      <c r="K1885" s="98"/>
      <c r="L1885" s="98"/>
      <c r="M1885" s="241"/>
      <c r="N1885" s="241"/>
      <c r="O1885" s="98"/>
      <c r="P1885" s="98"/>
      <c r="Q1885" s="130"/>
    </row>
    <row r="1886" spans="1:17" ht="11.25" x14ac:dyDescent="0.2">
      <c r="A1886" s="234"/>
      <c r="B1886" s="98"/>
      <c r="C1886" s="130"/>
      <c r="D1886" s="240"/>
      <c r="E1886" s="240"/>
      <c r="F1886" s="224"/>
      <c r="G1886" s="98"/>
      <c r="H1886" s="98"/>
      <c r="I1886" s="130"/>
      <c r="J1886" s="98"/>
      <c r="K1886" s="98"/>
      <c r="L1886" s="98"/>
      <c r="M1886" s="241"/>
      <c r="N1886" s="241"/>
      <c r="O1886" s="98"/>
      <c r="P1886" s="98"/>
      <c r="Q1886" s="130"/>
    </row>
    <row r="1887" spans="1:17" ht="11.25" x14ac:dyDescent="0.2">
      <c r="A1887" s="234"/>
      <c r="B1887" s="98"/>
      <c r="C1887" s="130"/>
      <c r="D1887" s="240"/>
      <c r="E1887" s="240"/>
      <c r="F1887" s="224"/>
      <c r="G1887" s="98"/>
      <c r="H1887" s="98"/>
      <c r="I1887" s="130"/>
      <c r="J1887" s="98"/>
      <c r="K1887" s="98"/>
      <c r="L1887" s="98"/>
      <c r="M1887" s="241"/>
      <c r="N1887" s="241"/>
      <c r="O1887" s="98"/>
      <c r="P1887" s="98"/>
      <c r="Q1887" s="130"/>
    </row>
    <row r="1888" spans="1:17" ht="11.25" x14ac:dyDescent="0.2">
      <c r="A1888" s="234"/>
      <c r="B1888" s="98"/>
      <c r="C1888" s="130"/>
      <c r="D1888" s="240"/>
      <c r="E1888" s="240"/>
      <c r="F1888" s="224"/>
      <c r="G1888" s="98"/>
      <c r="H1888" s="98"/>
      <c r="I1888" s="130"/>
      <c r="J1888" s="98"/>
      <c r="K1888" s="98"/>
      <c r="L1888" s="98"/>
      <c r="M1888" s="241"/>
      <c r="N1888" s="241"/>
      <c r="O1888" s="98"/>
      <c r="P1888" s="98"/>
      <c r="Q1888" s="130"/>
    </row>
    <row r="1889" spans="1:17" ht="11.25" x14ac:dyDescent="0.2">
      <c r="A1889" s="234"/>
      <c r="B1889" s="98"/>
      <c r="C1889" s="130"/>
      <c r="D1889" s="240"/>
      <c r="E1889" s="240"/>
      <c r="F1889" s="224"/>
      <c r="G1889" s="98"/>
      <c r="H1889" s="98"/>
      <c r="I1889" s="130"/>
      <c r="J1889" s="98"/>
      <c r="K1889" s="98"/>
      <c r="L1889" s="98"/>
      <c r="M1889" s="241"/>
      <c r="N1889" s="241"/>
      <c r="O1889" s="98"/>
      <c r="P1889" s="98"/>
      <c r="Q1889" s="130"/>
    </row>
    <row r="1890" spans="1:17" ht="11.25" x14ac:dyDescent="0.2">
      <c r="A1890" s="234"/>
      <c r="B1890" s="98"/>
      <c r="C1890" s="130"/>
      <c r="D1890" s="240"/>
      <c r="E1890" s="240"/>
      <c r="F1890" s="224"/>
      <c r="G1890" s="98"/>
      <c r="H1890" s="98"/>
      <c r="I1890" s="130"/>
      <c r="J1890" s="98"/>
      <c r="K1890" s="98"/>
      <c r="L1890" s="98"/>
      <c r="M1890" s="241"/>
      <c r="N1890" s="241"/>
      <c r="O1890" s="98"/>
      <c r="P1890" s="98"/>
      <c r="Q1890" s="130"/>
    </row>
    <row r="1891" spans="1:17" ht="11.25" x14ac:dyDescent="0.2">
      <c r="A1891" s="234"/>
      <c r="B1891" s="98"/>
      <c r="C1891" s="130"/>
      <c r="D1891" s="240"/>
      <c r="E1891" s="240"/>
      <c r="F1891" s="224"/>
      <c r="G1891" s="98"/>
      <c r="H1891" s="98"/>
      <c r="I1891" s="130"/>
      <c r="J1891" s="98"/>
      <c r="K1891" s="98"/>
      <c r="L1891" s="98"/>
      <c r="M1891" s="241"/>
      <c r="N1891" s="241"/>
      <c r="O1891" s="98"/>
      <c r="P1891" s="98"/>
      <c r="Q1891" s="130"/>
    </row>
    <row r="1892" spans="1:17" ht="11.25" x14ac:dyDescent="0.2">
      <c r="A1892" s="234"/>
      <c r="B1892" s="98"/>
      <c r="C1892" s="130"/>
      <c r="D1892" s="240"/>
      <c r="E1892" s="240"/>
      <c r="F1892" s="224"/>
      <c r="G1892" s="98"/>
      <c r="H1892" s="98"/>
      <c r="I1892" s="130"/>
      <c r="J1892" s="98"/>
      <c r="K1892" s="98"/>
      <c r="L1892" s="98"/>
      <c r="M1892" s="241"/>
      <c r="N1892" s="241"/>
      <c r="O1892" s="98"/>
      <c r="P1892" s="98"/>
      <c r="Q1892" s="130"/>
    </row>
    <row r="1893" spans="1:17" ht="11.25" x14ac:dyDescent="0.2">
      <c r="A1893" s="234"/>
      <c r="B1893" s="98"/>
      <c r="C1893" s="130"/>
      <c r="D1893" s="240"/>
      <c r="E1893" s="240"/>
      <c r="F1893" s="224"/>
      <c r="G1893" s="98"/>
      <c r="H1893" s="98"/>
      <c r="I1893" s="130"/>
      <c r="J1893" s="98"/>
      <c r="K1893" s="98"/>
      <c r="L1893" s="98"/>
      <c r="M1893" s="241"/>
      <c r="N1893" s="241"/>
      <c r="O1893" s="98"/>
      <c r="P1893" s="98"/>
      <c r="Q1893" s="130"/>
    </row>
    <row r="1894" spans="1:17" ht="11.25" x14ac:dyDescent="0.2">
      <c r="A1894" s="234"/>
      <c r="B1894" s="98"/>
      <c r="C1894" s="130"/>
      <c r="D1894" s="240"/>
      <c r="E1894" s="240"/>
      <c r="F1894" s="224"/>
      <c r="G1894" s="98"/>
      <c r="H1894" s="98"/>
      <c r="I1894" s="130"/>
      <c r="J1894" s="98"/>
      <c r="K1894" s="98"/>
      <c r="L1894" s="98"/>
      <c r="M1894" s="241"/>
      <c r="N1894" s="241"/>
      <c r="O1894" s="98"/>
      <c r="P1894" s="98"/>
      <c r="Q1894" s="130"/>
    </row>
    <row r="1895" spans="1:17" ht="11.25" x14ac:dyDescent="0.2">
      <c r="A1895" s="234"/>
      <c r="B1895" s="98"/>
      <c r="C1895" s="130"/>
      <c r="D1895" s="240"/>
      <c r="E1895" s="240"/>
      <c r="F1895" s="224"/>
      <c r="G1895" s="98"/>
      <c r="H1895" s="98"/>
      <c r="I1895" s="130"/>
      <c r="J1895" s="98"/>
      <c r="K1895" s="98"/>
      <c r="L1895" s="98"/>
      <c r="M1895" s="241"/>
      <c r="N1895" s="241"/>
      <c r="O1895" s="98"/>
      <c r="P1895" s="98"/>
      <c r="Q1895" s="130"/>
    </row>
    <row r="1896" spans="1:17" ht="11.25" x14ac:dyDescent="0.2">
      <c r="A1896" s="234"/>
      <c r="B1896" s="98"/>
      <c r="C1896" s="130"/>
      <c r="D1896" s="240"/>
      <c r="E1896" s="240"/>
      <c r="F1896" s="224"/>
      <c r="G1896" s="98"/>
      <c r="H1896" s="98"/>
      <c r="I1896" s="130"/>
      <c r="J1896" s="98"/>
      <c r="K1896" s="98"/>
      <c r="L1896" s="98"/>
      <c r="M1896" s="241"/>
      <c r="N1896" s="241"/>
      <c r="O1896" s="98"/>
      <c r="P1896" s="98"/>
      <c r="Q1896" s="130"/>
    </row>
    <row r="1897" spans="1:17" ht="11.25" x14ac:dyDescent="0.2">
      <c r="A1897" s="234"/>
      <c r="B1897" s="98"/>
      <c r="C1897" s="130"/>
      <c r="D1897" s="240"/>
      <c r="E1897" s="240"/>
      <c r="F1897" s="224"/>
      <c r="G1897" s="98"/>
      <c r="H1897" s="98"/>
      <c r="I1897" s="130"/>
      <c r="J1897" s="98"/>
      <c r="K1897" s="98"/>
      <c r="L1897" s="98"/>
      <c r="M1897" s="241"/>
      <c r="N1897" s="241"/>
      <c r="O1897" s="98"/>
      <c r="P1897" s="98"/>
      <c r="Q1897" s="130"/>
    </row>
    <row r="1898" spans="1:17" ht="11.25" x14ac:dyDescent="0.2">
      <c r="A1898" s="234"/>
      <c r="B1898" s="98"/>
      <c r="C1898" s="130"/>
      <c r="D1898" s="240"/>
      <c r="E1898" s="240"/>
      <c r="F1898" s="224"/>
      <c r="G1898" s="98"/>
      <c r="H1898" s="98"/>
      <c r="I1898" s="130"/>
      <c r="J1898" s="98"/>
      <c r="K1898" s="98"/>
      <c r="L1898" s="98"/>
      <c r="M1898" s="241"/>
      <c r="N1898" s="241"/>
      <c r="O1898" s="98"/>
      <c r="P1898" s="98"/>
      <c r="Q1898" s="130"/>
    </row>
    <row r="1899" spans="1:17" ht="11.25" x14ac:dyDescent="0.2">
      <c r="A1899" s="234"/>
      <c r="B1899" s="98"/>
      <c r="C1899" s="130"/>
      <c r="D1899" s="240"/>
      <c r="E1899" s="240"/>
      <c r="F1899" s="224"/>
      <c r="G1899" s="98"/>
      <c r="H1899" s="98"/>
      <c r="I1899" s="130"/>
      <c r="J1899" s="98"/>
      <c r="K1899" s="98"/>
      <c r="L1899" s="98"/>
      <c r="M1899" s="241"/>
      <c r="N1899" s="241"/>
      <c r="O1899" s="98"/>
      <c r="P1899" s="98"/>
      <c r="Q1899" s="130"/>
    </row>
    <row r="1900" spans="1:17" ht="11.25" x14ac:dyDescent="0.2">
      <c r="A1900" s="234"/>
      <c r="B1900" s="98"/>
      <c r="C1900" s="130"/>
      <c r="D1900" s="240"/>
      <c r="E1900" s="240"/>
      <c r="F1900" s="224"/>
      <c r="G1900" s="98"/>
      <c r="H1900" s="98"/>
      <c r="I1900" s="130"/>
      <c r="J1900" s="98"/>
      <c r="K1900" s="98"/>
      <c r="L1900" s="98"/>
      <c r="M1900" s="241"/>
      <c r="N1900" s="241"/>
      <c r="O1900" s="98"/>
      <c r="P1900" s="98"/>
      <c r="Q1900" s="130"/>
    </row>
    <row r="1901" spans="1:17" ht="11.25" x14ac:dyDescent="0.2">
      <c r="A1901" s="234"/>
      <c r="B1901" s="98"/>
      <c r="C1901" s="130"/>
      <c r="D1901" s="240"/>
      <c r="E1901" s="240"/>
      <c r="F1901" s="224"/>
      <c r="G1901" s="98"/>
      <c r="H1901" s="98"/>
      <c r="I1901" s="130"/>
      <c r="J1901" s="98"/>
      <c r="K1901" s="98"/>
      <c r="L1901" s="98"/>
      <c r="M1901" s="241"/>
      <c r="N1901" s="241"/>
      <c r="O1901" s="98"/>
      <c r="P1901" s="98"/>
      <c r="Q1901" s="130"/>
    </row>
    <row r="1902" spans="1:17" ht="11.25" x14ac:dyDescent="0.2">
      <c r="A1902" s="234"/>
      <c r="B1902" s="98"/>
      <c r="C1902" s="130"/>
      <c r="D1902" s="240"/>
      <c r="E1902" s="240"/>
      <c r="F1902" s="224"/>
      <c r="G1902" s="98"/>
      <c r="H1902" s="98"/>
      <c r="I1902" s="130"/>
      <c r="J1902" s="98"/>
      <c r="K1902" s="98"/>
      <c r="L1902" s="98"/>
      <c r="M1902" s="241"/>
      <c r="N1902" s="241"/>
      <c r="O1902" s="98"/>
      <c r="P1902" s="98"/>
      <c r="Q1902" s="130"/>
    </row>
    <row r="1903" spans="1:17" ht="11.25" x14ac:dyDescent="0.2">
      <c r="A1903" s="234"/>
      <c r="B1903" s="98"/>
      <c r="C1903" s="130"/>
      <c r="D1903" s="240"/>
      <c r="E1903" s="240"/>
      <c r="F1903" s="224"/>
      <c r="G1903" s="98"/>
      <c r="H1903" s="98"/>
      <c r="I1903" s="130"/>
      <c r="J1903" s="98"/>
      <c r="K1903" s="98"/>
      <c r="L1903" s="98"/>
      <c r="M1903" s="241"/>
      <c r="N1903" s="241"/>
      <c r="O1903" s="98"/>
      <c r="P1903" s="98"/>
      <c r="Q1903" s="130"/>
    </row>
    <row r="1904" spans="1:17" ht="11.25" x14ac:dyDescent="0.2">
      <c r="A1904" s="234"/>
      <c r="B1904" s="98"/>
      <c r="C1904" s="130"/>
      <c r="D1904" s="240"/>
      <c r="E1904" s="240"/>
      <c r="F1904" s="224"/>
      <c r="G1904" s="98"/>
      <c r="H1904" s="98"/>
      <c r="I1904" s="130"/>
      <c r="J1904" s="98"/>
      <c r="K1904" s="98"/>
      <c r="L1904" s="98"/>
      <c r="M1904" s="241"/>
      <c r="N1904" s="241"/>
      <c r="O1904" s="98"/>
      <c r="P1904" s="98"/>
      <c r="Q1904" s="130"/>
    </row>
    <row r="1905" spans="1:17" ht="11.25" x14ac:dyDescent="0.2">
      <c r="A1905" s="234"/>
      <c r="B1905" s="98"/>
      <c r="C1905" s="130"/>
      <c r="D1905" s="240"/>
      <c r="E1905" s="240"/>
      <c r="F1905" s="224"/>
      <c r="G1905" s="98"/>
      <c r="H1905" s="98"/>
      <c r="I1905" s="130"/>
      <c r="J1905" s="98"/>
      <c r="K1905" s="98"/>
      <c r="L1905" s="98"/>
      <c r="M1905" s="241"/>
      <c r="N1905" s="241"/>
      <c r="O1905" s="98"/>
      <c r="P1905" s="98"/>
      <c r="Q1905" s="130"/>
    </row>
    <row r="1906" spans="1:17" ht="11.25" x14ac:dyDescent="0.2">
      <c r="A1906" s="234"/>
      <c r="B1906" s="98"/>
      <c r="C1906" s="130"/>
      <c r="D1906" s="240"/>
      <c r="E1906" s="240"/>
      <c r="F1906" s="224"/>
      <c r="G1906" s="98"/>
      <c r="H1906" s="98"/>
      <c r="I1906" s="130"/>
      <c r="J1906" s="98"/>
      <c r="K1906" s="98"/>
      <c r="L1906" s="98"/>
      <c r="M1906" s="241"/>
      <c r="N1906" s="241"/>
      <c r="O1906" s="98"/>
      <c r="P1906" s="98"/>
      <c r="Q1906" s="130"/>
    </row>
    <row r="1907" spans="1:17" ht="11.25" x14ac:dyDescent="0.2">
      <c r="A1907" s="234"/>
      <c r="B1907" s="98"/>
      <c r="C1907" s="130"/>
      <c r="D1907" s="240"/>
      <c r="E1907" s="240"/>
      <c r="F1907" s="224"/>
      <c r="G1907" s="98"/>
      <c r="H1907" s="98"/>
      <c r="I1907" s="130"/>
      <c r="J1907" s="98"/>
      <c r="K1907" s="98"/>
      <c r="L1907" s="98"/>
      <c r="M1907" s="241"/>
      <c r="N1907" s="241"/>
      <c r="O1907" s="98"/>
      <c r="P1907" s="98"/>
      <c r="Q1907" s="130"/>
    </row>
    <row r="1908" spans="1:17" ht="11.25" x14ac:dyDescent="0.2">
      <c r="A1908" s="234"/>
      <c r="B1908" s="98"/>
      <c r="C1908" s="130"/>
      <c r="D1908" s="240"/>
      <c r="E1908" s="240"/>
      <c r="F1908" s="224"/>
      <c r="G1908" s="98"/>
      <c r="H1908" s="98"/>
      <c r="I1908" s="130"/>
      <c r="J1908" s="98"/>
      <c r="K1908" s="98"/>
      <c r="L1908" s="98"/>
      <c r="M1908" s="241"/>
      <c r="N1908" s="241"/>
      <c r="O1908" s="98"/>
      <c r="P1908" s="98"/>
      <c r="Q1908" s="130"/>
    </row>
    <row r="1909" spans="1:17" ht="11.25" x14ac:dyDescent="0.2">
      <c r="A1909" s="234"/>
      <c r="B1909" s="98"/>
      <c r="C1909" s="130"/>
      <c r="D1909" s="240"/>
      <c r="E1909" s="240"/>
      <c r="F1909" s="224"/>
      <c r="G1909" s="98"/>
      <c r="H1909" s="98"/>
      <c r="I1909" s="130"/>
      <c r="J1909" s="98"/>
      <c r="K1909" s="98"/>
      <c r="L1909" s="98"/>
      <c r="M1909" s="241"/>
      <c r="N1909" s="241"/>
      <c r="O1909" s="98"/>
      <c r="P1909" s="98"/>
      <c r="Q1909" s="130"/>
    </row>
    <row r="1910" spans="1:17" ht="11.25" x14ac:dyDescent="0.2">
      <c r="A1910" s="234"/>
      <c r="B1910" s="98"/>
      <c r="C1910" s="130"/>
      <c r="D1910" s="240"/>
      <c r="E1910" s="240"/>
      <c r="F1910" s="224"/>
      <c r="G1910" s="98"/>
      <c r="H1910" s="98"/>
      <c r="I1910" s="130"/>
      <c r="J1910" s="98"/>
      <c r="K1910" s="98"/>
      <c r="L1910" s="98"/>
      <c r="M1910" s="241"/>
      <c r="N1910" s="241"/>
      <c r="O1910" s="98"/>
      <c r="P1910" s="98"/>
      <c r="Q1910" s="130"/>
    </row>
    <row r="1911" spans="1:17" ht="11.25" x14ac:dyDescent="0.2">
      <c r="A1911" s="234"/>
      <c r="B1911" s="98"/>
      <c r="C1911" s="130"/>
      <c r="D1911" s="240"/>
      <c r="E1911" s="240"/>
      <c r="F1911" s="224"/>
      <c r="G1911" s="98"/>
      <c r="H1911" s="98"/>
      <c r="I1911" s="130"/>
      <c r="J1911" s="98"/>
      <c r="K1911" s="98"/>
      <c r="L1911" s="98"/>
      <c r="M1911" s="241"/>
      <c r="N1911" s="241"/>
      <c r="O1911" s="98"/>
      <c r="P1911" s="98"/>
      <c r="Q1911" s="130"/>
    </row>
    <row r="1912" spans="1:17" ht="11.25" x14ac:dyDescent="0.2">
      <c r="A1912" s="234"/>
      <c r="B1912" s="98"/>
      <c r="C1912" s="130"/>
      <c r="D1912" s="240"/>
      <c r="E1912" s="240"/>
      <c r="F1912" s="224"/>
      <c r="G1912" s="98"/>
      <c r="H1912" s="98"/>
      <c r="I1912" s="130"/>
      <c r="J1912" s="98"/>
      <c r="K1912" s="98"/>
      <c r="L1912" s="98"/>
      <c r="M1912" s="241"/>
      <c r="N1912" s="241"/>
      <c r="O1912" s="98"/>
      <c r="P1912" s="98"/>
      <c r="Q1912" s="130"/>
    </row>
    <row r="1913" spans="1:17" ht="11.25" x14ac:dyDescent="0.2">
      <c r="A1913" s="234"/>
      <c r="B1913" s="98"/>
      <c r="C1913" s="130"/>
      <c r="D1913" s="240"/>
      <c r="E1913" s="240"/>
      <c r="F1913" s="224"/>
      <c r="G1913" s="98"/>
      <c r="H1913" s="98"/>
      <c r="I1913" s="130"/>
      <c r="J1913" s="98"/>
      <c r="K1913" s="98"/>
      <c r="L1913" s="98"/>
      <c r="M1913" s="241"/>
      <c r="N1913" s="241"/>
      <c r="O1913" s="98"/>
      <c r="P1913" s="98"/>
      <c r="Q1913" s="130"/>
    </row>
    <row r="1914" spans="1:17" ht="11.25" x14ac:dyDescent="0.2">
      <c r="A1914" s="234"/>
      <c r="B1914" s="98"/>
      <c r="C1914" s="130"/>
      <c r="D1914" s="240"/>
      <c r="E1914" s="240"/>
      <c r="F1914" s="224"/>
      <c r="G1914" s="98"/>
      <c r="H1914" s="98"/>
      <c r="I1914" s="130"/>
      <c r="J1914" s="98"/>
      <c r="K1914" s="98"/>
      <c r="L1914" s="98"/>
      <c r="M1914" s="241"/>
      <c r="N1914" s="241"/>
      <c r="O1914" s="98"/>
      <c r="P1914" s="98"/>
      <c r="Q1914" s="130"/>
    </row>
    <row r="1915" spans="1:17" ht="11.25" x14ac:dyDescent="0.2">
      <c r="A1915" s="234"/>
      <c r="B1915" s="98"/>
      <c r="C1915" s="130"/>
      <c r="D1915" s="240"/>
      <c r="E1915" s="240"/>
      <c r="F1915" s="224"/>
      <c r="G1915" s="98"/>
      <c r="H1915" s="98"/>
      <c r="I1915" s="130"/>
      <c r="J1915" s="98"/>
      <c r="K1915" s="98"/>
      <c r="L1915" s="98"/>
      <c r="M1915" s="241"/>
      <c r="N1915" s="241"/>
      <c r="O1915" s="98"/>
      <c r="P1915" s="98"/>
      <c r="Q1915" s="130"/>
    </row>
    <row r="1916" spans="1:17" ht="11.25" x14ac:dyDescent="0.2">
      <c r="A1916" s="234"/>
      <c r="B1916" s="98"/>
      <c r="C1916" s="130"/>
      <c r="D1916" s="240"/>
      <c r="E1916" s="240"/>
      <c r="F1916" s="224"/>
      <c r="G1916" s="98"/>
      <c r="H1916" s="98"/>
      <c r="I1916" s="130"/>
      <c r="J1916" s="98"/>
      <c r="K1916" s="98"/>
      <c r="L1916" s="98"/>
      <c r="M1916" s="241"/>
      <c r="N1916" s="241"/>
      <c r="O1916" s="98"/>
      <c r="P1916" s="98"/>
      <c r="Q1916" s="130"/>
    </row>
    <row r="1917" spans="1:17" ht="11.25" x14ac:dyDescent="0.2">
      <c r="A1917" s="234"/>
      <c r="B1917" s="98"/>
      <c r="C1917" s="130"/>
      <c r="D1917" s="240"/>
      <c r="E1917" s="240"/>
      <c r="F1917" s="224"/>
      <c r="G1917" s="98"/>
      <c r="H1917" s="98"/>
      <c r="I1917" s="130"/>
      <c r="J1917" s="98"/>
      <c r="K1917" s="98"/>
      <c r="L1917" s="98"/>
      <c r="M1917" s="241"/>
      <c r="N1917" s="241"/>
      <c r="O1917" s="98"/>
      <c r="P1917" s="98"/>
      <c r="Q1917" s="130"/>
    </row>
    <row r="1918" spans="1:17" ht="11.25" x14ac:dyDescent="0.2">
      <c r="A1918" s="234"/>
      <c r="B1918" s="98"/>
      <c r="C1918" s="130"/>
      <c r="D1918" s="240"/>
      <c r="E1918" s="240"/>
      <c r="F1918" s="224"/>
      <c r="G1918" s="98"/>
      <c r="H1918" s="98"/>
      <c r="I1918" s="130"/>
      <c r="J1918" s="98"/>
      <c r="K1918" s="98"/>
      <c r="L1918" s="98"/>
      <c r="M1918" s="241"/>
      <c r="N1918" s="241"/>
      <c r="O1918" s="98"/>
      <c r="P1918" s="98"/>
      <c r="Q1918" s="130"/>
    </row>
    <row r="1919" spans="1:17" ht="11.25" x14ac:dyDescent="0.2">
      <c r="A1919" s="234"/>
      <c r="B1919" s="98"/>
      <c r="C1919" s="130"/>
      <c r="D1919" s="240"/>
      <c r="E1919" s="240"/>
      <c r="F1919" s="224"/>
      <c r="G1919" s="98"/>
      <c r="H1919" s="98"/>
      <c r="I1919" s="130"/>
      <c r="J1919" s="98"/>
      <c r="K1919" s="98"/>
      <c r="L1919" s="98"/>
      <c r="M1919" s="241"/>
      <c r="N1919" s="241"/>
      <c r="O1919" s="98"/>
      <c r="P1919" s="98"/>
      <c r="Q1919" s="130"/>
    </row>
    <row r="1920" spans="1:17" ht="11.25" x14ac:dyDescent="0.2">
      <c r="A1920" s="234"/>
      <c r="B1920" s="98"/>
      <c r="C1920" s="130"/>
      <c r="D1920" s="240"/>
      <c r="E1920" s="240"/>
      <c r="F1920" s="224"/>
      <c r="G1920" s="98"/>
      <c r="H1920" s="98"/>
      <c r="I1920" s="130"/>
      <c r="J1920" s="98"/>
      <c r="K1920" s="98"/>
      <c r="L1920" s="98"/>
      <c r="M1920" s="241"/>
      <c r="N1920" s="241"/>
      <c r="O1920" s="98"/>
      <c r="P1920" s="98"/>
      <c r="Q1920" s="130"/>
    </row>
    <row r="1921" spans="1:17" ht="11.25" x14ac:dyDescent="0.2">
      <c r="A1921" s="234"/>
      <c r="B1921" s="98"/>
      <c r="C1921" s="130"/>
      <c r="D1921" s="240"/>
      <c r="E1921" s="240"/>
      <c r="F1921" s="224"/>
      <c r="G1921" s="98"/>
      <c r="H1921" s="98"/>
      <c r="I1921" s="130"/>
      <c r="J1921" s="98"/>
      <c r="K1921" s="98"/>
      <c r="L1921" s="98"/>
      <c r="M1921" s="241"/>
      <c r="N1921" s="241"/>
      <c r="O1921" s="98"/>
      <c r="P1921" s="98"/>
      <c r="Q1921" s="130"/>
    </row>
    <row r="1922" spans="1:17" ht="11.25" x14ac:dyDescent="0.2">
      <c r="A1922" s="234"/>
      <c r="B1922" s="98"/>
      <c r="C1922" s="130"/>
      <c r="D1922" s="240"/>
      <c r="E1922" s="240"/>
      <c r="F1922" s="224"/>
      <c r="G1922" s="98"/>
      <c r="H1922" s="98"/>
      <c r="I1922" s="130"/>
      <c r="J1922" s="98"/>
      <c r="K1922" s="98"/>
      <c r="L1922" s="98"/>
      <c r="M1922" s="241"/>
      <c r="N1922" s="241"/>
      <c r="O1922" s="98"/>
      <c r="P1922" s="98"/>
      <c r="Q1922" s="130"/>
    </row>
    <row r="1923" spans="1:17" ht="11.25" x14ac:dyDescent="0.2">
      <c r="A1923" s="234"/>
      <c r="B1923" s="98"/>
      <c r="C1923" s="130"/>
      <c r="D1923" s="240"/>
      <c r="E1923" s="240"/>
      <c r="F1923" s="224"/>
      <c r="G1923" s="98"/>
      <c r="H1923" s="98"/>
      <c r="I1923" s="130"/>
      <c r="J1923" s="98"/>
      <c r="K1923" s="98"/>
      <c r="L1923" s="98"/>
      <c r="M1923" s="241"/>
      <c r="N1923" s="241"/>
      <c r="O1923" s="98"/>
      <c r="P1923" s="98"/>
      <c r="Q1923" s="130"/>
    </row>
    <row r="1924" spans="1:17" ht="11.25" x14ac:dyDescent="0.2">
      <c r="A1924" s="234"/>
      <c r="B1924" s="98"/>
      <c r="C1924" s="130"/>
      <c r="D1924" s="240"/>
      <c r="E1924" s="240"/>
      <c r="F1924" s="224"/>
      <c r="G1924" s="98"/>
      <c r="H1924" s="98"/>
      <c r="I1924" s="130"/>
      <c r="J1924" s="98"/>
      <c r="K1924" s="98"/>
      <c r="L1924" s="98"/>
      <c r="M1924" s="241"/>
      <c r="N1924" s="241"/>
      <c r="O1924" s="98"/>
      <c r="P1924" s="98"/>
      <c r="Q1924" s="130"/>
    </row>
    <row r="1925" spans="1:17" ht="11.25" x14ac:dyDescent="0.2">
      <c r="A1925" s="234"/>
      <c r="B1925" s="98"/>
      <c r="C1925" s="130"/>
      <c r="D1925" s="240"/>
      <c r="E1925" s="240"/>
      <c r="F1925" s="224"/>
      <c r="G1925" s="98"/>
      <c r="H1925" s="98"/>
      <c r="I1925" s="130"/>
      <c r="J1925" s="98"/>
      <c r="K1925" s="98"/>
      <c r="L1925" s="98"/>
      <c r="M1925" s="241"/>
      <c r="N1925" s="241"/>
      <c r="O1925" s="98"/>
      <c r="P1925" s="98"/>
      <c r="Q1925" s="130"/>
    </row>
    <row r="1926" spans="1:17" ht="11.25" x14ac:dyDescent="0.2">
      <c r="A1926" s="234"/>
      <c r="B1926" s="98"/>
      <c r="C1926" s="130"/>
      <c r="D1926" s="240"/>
      <c r="E1926" s="240"/>
      <c r="F1926" s="224"/>
      <c r="G1926" s="98"/>
      <c r="H1926" s="98"/>
      <c r="I1926" s="130"/>
      <c r="J1926" s="98"/>
      <c r="K1926" s="98"/>
      <c r="L1926" s="98"/>
      <c r="M1926" s="241"/>
      <c r="N1926" s="241"/>
      <c r="O1926" s="98"/>
      <c r="P1926" s="98"/>
      <c r="Q1926" s="130"/>
    </row>
    <row r="1927" spans="1:17" ht="11.25" x14ac:dyDescent="0.2">
      <c r="A1927" s="234"/>
      <c r="B1927" s="98"/>
      <c r="C1927" s="130"/>
      <c r="D1927" s="240"/>
      <c r="E1927" s="240"/>
      <c r="F1927" s="224"/>
      <c r="G1927" s="98"/>
      <c r="H1927" s="98"/>
      <c r="I1927" s="130"/>
      <c r="J1927" s="98"/>
      <c r="K1927" s="98"/>
      <c r="L1927" s="98"/>
      <c r="M1927" s="241"/>
      <c r="N1927" s="241"/>
      <c r="O1927" s="98"/>
      <c r="P1927" s="98"/>
      <c r="Q1927" s="130"/>
    </row>
    <row r="1928" spans="1:17" ht="11.25" x14ac:dyDescent="0.2">
      <c r="A1928" s="234"/>
      <c r="B1928" s="98"/>
      <c r="C1928" s="130"/>
      <c r="D1928" s="240"/>
      <c r="E1928" s="240"/>
      <c r="F1928" s="224"/>
      <c r="G1928" s="98"/>
      <c r="H1928" s="98"/>
      <c r="I1928" s="130"/>
      <c r="J1928" s="98"/>
      <c r="K1928" s="98"/>
      <c r="L1928" s="98"/>
      <c r="M1928" s="241"/>
      <c r="N1928" s="241"/>
      <c r="O1928" s="98"/>
      <c r="P1928" s="98"/>
      <c r="Q1928" s="130"/>
    </row>
    <row r="1929" spans="1:17" ht="11.25" x14ac:dyDescent="0.2">
      <c r="A1929" s="234"/>
      <c r="B1929" s="98"/>
      <c r="C1929" s="130"/>
      <c r="D1929" s="240"/>
      <c r="E1929" s="240"/>
      <c r="F1929" s="224"/>
      <c r="G1929" s="98"/>
      <c r="H1929" s="98"/>
      <c r="I1929" s="130"/>
      <c r="J1929" s="98"/>
      <c r="K1929" s="98"/>
      <c r="L1929" s="98"/>
      <c r="M1929" s="241"/>
      <c r="N1929" s="241"/>
      <c r="O1929" s="98"/>
      <c r="P1929" s="98"/>
      <c r="Q1929" s="130"/>
    </row>
    <row r="1930" spans="1:17" ht="11.25" x14ac:dyDescent="0.2">
      <c r="A1930" s="234"/>
      <c r="B1930" s="98"/>
      <c r="C1930" s="130"/>
      <c r="D1930" s="240"/>
      <c r="E1930" s="240"/>
      <c r="F1930" s="224"/>
      <c r="G1930" s="98"/>
      <c r="H1930" s="98"/>
      <c r="I1930" s="130"/>
      <c r="J1930" s="98"/>
      <c r="K1930" s="98"/>
      <c r="L1930" s="98"/>
      <c r="M1930" s="241"/>
      <c r="N1930" s="241"/>
      <c r="O1930" s="98"/>
      <c r="P1930" s="98"/>
      <c r="Q1930" s="130"/>
    </row>
    <row r="1931" spans="1:17" ht="11.25" x14ac:dyDescent="0.2">
      <c r="A1931" s="234"/>
      <c r="B1931" s="98"/>
      <c r="C1931" s="130"/>
      <c r="D1931" s="240"/>
      <c r="E1931" s="240"/>
      <c r="F1931" s="224"/>
      <c r="G1931" s="98"/>
      <c r="H1931" s="98"/>
      <c r="I1931" s="130"/>
      <c r="J1931" s="98"/>
      <c r="K1931" s="98"/>
      <c r="L1931" s="98"/>
      <c r="M1931" s="241"/>
      <c r="N1931" s="241"/>
      <c r="O1931" s="98"/>
      <c r="P1931" s="98"/>
      <c r="Q1931" s="130"/>
    </row>
    <row r="1932" spans="1:17" ht="11.25" x14ac:dyDescent="0.2">
      <c r="A1932" s="234"/>
      <c r="B1932" s="98"/>
      <c r="C1932" s="130"/>
      <c r="D1932" s="240"/>
      <c r="E1932" s="240"/>
      <c r="F1932" s="224"/>
      <c r="G1932" s="98"/>
      <c r="H1932" s="98"/>
      <c r="I1932" s="130"/>
      <c r="J1932" s="98"/>
      <c r="K1932" s="98"/>
      <c r="L1932" s="98"/>
      <c r="M1932" s="241"/>
      <c r="N1932" s="241"/>
      <c r="O1932" s="98"/>
      <c r="P1932" s="98"/>
      <c r="Q1932" s="130"/>
    </row>
    <row r="1933" spans="1:17" ht="11.25" x14ac:dyDescent="0.2">
      <c r="A1933" s="234"/>
      <c r="B1933" s="98"/>
      <c r="C1933" s="130"/>
      <c r="D1933" s="240"/>
      <c r="E1933" s="240"/>
      <c r="F1933" s="224"/>
      <c r="G1933" s="98"/>
      <c r="H1933" s="98"/>
      <c r="I1933" s="130"/>
      <c r="J1933" s="98"/>
      <c r="K1933" s="98"/>
      <c r="L1933" s="98"/>
      <c r="M1933" s="241"/>
      <c r="N1933" s="241"/>
      <c r="O1933" s="98"/>
      <c r="P1933" s="98"/>
      <c r="Q1933" s="130"/>
    </row>
    <row r="1934" spans="1:17" ht="11.25" x14ac:dyDescent="0.2">
      <c r="A1934" s="234"/>
      <c r="B1934" s="98"/>
      <c r="C1934" s="130"/>
      <c r="D1934" s="240"/>
      <c r="E1934" s="240"/>
      <c r="F1934" s="224"/>
      <c r="G1934" s="98"/>
      <c r="H1934" s="98"/>
      <c r="I1934" s="130"/>
      <c r="J1934" s="98"/>
      <c r="K1934" s="98"/>
      <c r="L1934" s="98"/>
      <c r="M1934" s="241"/>
      <c r="N1934" s="241"/>
      <c r="O1934" s="98"/>
      <c r="P1934" s="98"/>
      <c r="Q1934" s="130"/>
    </row>
    <row r="1935" spans="1:17" ht="11.25" x14ac:dyDescent="0.2">
      <c r="A1935" s="234"/>
      <c r="B1935" s="98"/>
      <c r="C1935" s="130"/>
      <c r="D1935" s="240"/>
      <c r="E1935" s="240"/>
      <c r="F1935" s="224"/>
      <c r="G1935" s="98"/>
      <c r="H1935" s="98"/>
      <c r="I1935" s="130"/>
      <c r="J1935" s="98"/>
      <c r="K1935" s="98"/>
      <c r="L1935" s="98"/>
      <c r="M1935" s="241"/>
      <c r="N1935" s="241"/>
      <c r="O1935" s="98"/>
      <c r="P1935" s="98"/>
      <c r="Q1935" s="130"/>
    </row>
    <row r="1936" spans="1:17" ht="11.25" x14ac:dyDescent="0.2">
      <c r="A1936" s="234"/>
      <c r="B1936" s="98"/>
      <c r="C1936" s="130"/>
      <c r="D1936" s="240"/>
      <c r="E1936" s="240"/>
      <c r="F1936" s="224"/>
      <c r="G1936" s="98"/>
      <c r="H1936" s="98"/>
      <c r="I1936" s="130"/>
      <c r="J1936" s="98"/>
      <c r="K1936" s="98"/>
      <c r="L1936" s="98"/>
      <c r="M1936" s="241"/>
      <c r="N1936" s="241"/>
      <c r="O1936" s="98"/>
      <c r="P1936" s="98"/>
      <c r="Q1936" s="130"/>
    </row>
    <row r="1937" spans="1:17" ht="11.25" x14ac:dyDescent="0.2">
      <c r="A1937" s="234"/>
      <c r="B1937" s="98"/>
      <c r="C1937" s="130"/>
      <c r="D1937" s="240"/>
      <c r="E1937" s="240"/>
      <c r="F1937" s="224"/>
      <c r="G1937" s="98"/>
      <c r="H1937" s="98"/>
      <c r="I1937" s="130"/>
      <c r="J1937" s="98"/>
      <c r="K1937" s="98"/>
      <c r="L1937" s="98"/>
      <c r="M1937" s="241"/>
      <c r="N1937" s="241"/>
      <c r="O1937" s="98"/>
      <c r="P1937" s="98"/>
      <c r="Q1937" s="130"/>
    </row>
    <row r="1938" spans="1:17" ht="11.25" x14ac:dyDescent="0.2">
      <c r="A1938" s="234"/>
      <c r="B1938" s="98"/>
      <c r="C1938" s="130"/>
      <c r="D1938" s="240"/>
      <c r="E1938" s="240"/>
      <c r="F1938" s="224"/>
      <c r="G1938" s="98"/>
      <c r="H1938" s="98"/>
      <c r="I1938" s="130"/>
      <c r="J1938" s="98"/>
      <c r="K1938" s="98"/>
      <c r="L1938" s="98"/>
      <c r="M1938" s="241"/>
      <c r="N1938" s="241"/>
      <c r="O1938" s="98"/>
      <c r="P1938" s="98"/>
      <c r="Q1938" s="130"/>
    </row>
    <row r="1939" spans="1:17" ht="11.25" x14ac:dyDescent="0.2">
      <c r="A1939" s="234"/>
      <c r="B1939" s="98"/>
      <c r="C1939" s="130"/>
      <c r="D1939" s="240"/>
      <c r="E1939" s="240"/>
      <c r="F1939" s="224"/>
      <c r="G1939" s="98"/>
      <c r="H1939" s="98"/>
      <c r="I1939" s="130"/>
      <c r="J1939" s="98"/>
      <c r="K1939" s="98"/>
      <c r="L1939" s="98"/>
      <c r="M1939" s="241"/>
      <c r="N1939" s="241"/>
      <c r="O1939" s="98"/>
      <c r="P1939" s="98"/>
      <c r="Q1939" s="130"/>
    </row>
    <row r="1940" spans="1:17" ht="11.25" x14ac:dyDescent="0.2">
      <c r="A1940" s="234"/>
      <c r="B1940" s="98"/>
      <c r="C1940" s="130"/>
      <c r="D1940" s="240"/>
      <c r="E1940" s="240"/>
      <c r="F1940" s="224"/>
      <c r="G1940" s="98"/>
      <c r="H1940" s="98"/>
      <c r="I1940" s="130"/>
      <c r="J1940" s="98"/>
      <c r="K1940" s="98"/>
      <c r="L1940" s="98"/>
      <c r="M1940" s="241"/>
      <c r="N1940" s="241"/>
      <c r="O1940" s="98"/>
      <c r="P1940" s="98"/>
      <c r="Q1940" s="130"/>
    </row>
    <row r="1941" spans="1:17" ht="11.25" x14ac:dyDescent="0.2">
      <c r="A1941" s="234"/>
      <c r="B1941" s="98"/>
      <c r="C1941" s="130"/>
      <c r="D1941" s="240"/>
      <c r="E1941" s="240"/>
      <c r="F1941" s="224"/>
      <c r="G1941" s="98"/>
      <c r="H1941" s="98"/>
      <c r="I1941" s="130"/>
      <c r="J1941" s="98"/>
      <c r="K1941" s="98"/>
      <c r="L1941" s="98"/>
      <c r="M1941" s="241"/>
      <c r="N1941" s="241"/>
      <c r="O1941" s="98"/>
      <c r="P1941" s="98"/>
      <c r="Q1941" s="130"/>
    </row>
    <row r="1942" spans="1:17" ht="11.25" x14ac:dyDescent="0.2">
      <c r="A1942" s="234"/>
      <c r="B1942" s="98"/>
      <c r="C1942" s="130"/>
      <c r="D1942" s="240"/>
      <c r="E1942" s="240"/>
      <c r="F1942" s="224"/>
      <c r="G1942" s="98"/>
      <c r="H1942" s="98"/>
      <c r="I1942" s="130"/>
      <c r="J1942" s="98"/>
      <c r="K1942" s="98"/>
      <c r="L1942" s="98"/>
      <c r="M1942" s="241"/>
      <c r="N1942" s="241"/>
      <c r="O1942" s="98"/>
      <c r="P1942" s="98"/>
      <c r="Q1942" s="130"/>
    </row>
    <row r="1943" spans="1:17" ht="11.25" x14ac:dyDescent="0.2">
      <c r="A1943" s="234"/>
      <c r="B1943" s="98"/>
      <c r="C1943" s="130"/>
      <c r="D1943" s="240"/>
      <c r="E1943" s="240"/>
      <c r="F1943" s="224"/>
      <c r="G1943" s="98"/>
      <c r="H1943" s="98"/>
      <c r="I1943" s="130"/>
      <c r="J1943" s="98"/>
      <c r="K1943" s="98"/>
      <c r="L1943" s="98"/>
      <c r="M1943" s="241"/>
      <c r="N1943" s="241"/>
      <c r="O1943" s="98"/>
      <c r="P1943" s="98"/>
      <c r="Q1943" s="130"/>
    </row>
    <row r="1944" spans="1:17" ht="11.25" x14ac:dyDescent="0.2">
      <c r="A1944" s="234"/>
      <c r="B1944" s="98"/>
      <c r="C1944" s="130"/>
      <c r="D1944" s="240"/>
      <c r="E1944" s="240"/>
      <c r="F1944" s="224"/>
      <c r="G1944" s="98"/>
      <c r="H1944" s="98"/>
      <c r="I1944" s="130"/>
      <c r="J1944" s="98"/>
      <c r="K1944" s="98"/>
      <c r="L1944" s="98"/>
      <c r="M1944" s="241"/>
      <c r="N1944" s="241"/>
      <c r="O1944" s="98"/>
      <c r="P1944" s="98"/>
      <c r="Q1944" s="130"/>
    </row>
    <row r="1945" spans="1:17" ht="11.25" x14ac:dyDescent="0.2">
      <c r="A1945" s="234"/>
      <c r="B1945" s="98"/>
      <c r="C1945" s="130"/>
      <c r="D1945" s="240"/>
      <c r="E1945" s="240"/>
      <c r="F1945" s="224"/>
      <c r="G1945" s="98"/>
      <c r="H1945" s="98"/>
      <c r="I1945" s="130"/>
      <c r="J1945" s="98"/>
      <c r="K1945" s="98"/>
      <c r="L1945" s="98"/>
      <c r="M1945" s="241"/>
      <c r="N1945" s="241"/>
      <c r="O1945" s="98"/>
      <c r="P1945" s="98"/>
      <c r="Q1945" s="130"/>
    </row>
    <row r="1946" spans="1:17" ht="11.25" x14ac:dyDescent="0.2">
      <c r="A1946" s="234"/>
      <c r="B1946" s="98"/>
      <c r="C1946" s="130"/>
      <c r="D1946" s="240"/>
      <c r="E1946" s="240"/>
      <c r="F1946" s="224"/>
      <c r="G1946" s="98"/>
      <c r="H1946" s="98"/>
      <c r="I1946" s="130"/>
      <c r="J1946" s="98"/>
      <c r="K1946" s="98"/>
      <c r="L1946" s="98"/>
      <c r="M1946" s="241"/>
      <c r="N1946" s="241"/>
      <c r="O1946" s="98"/>
      <c r="P1946" s="98"/>
      <c r="Q1946" s="130"/>
    </row>
    <row r="1947" spans="1:17" ht="11.25" x14ac:dyDescent="0.2">
      <c r="A1947" s="234"/>
      <c r="B1947" s="98"/>
      <c r="C1947" s="130"/>
      <c r="D1947" s="240"/>
      <c r="E1947" s="240"/>
      <c r="F1947" s="224"/>
      <c r="G1947" s="98"/>
      <c r="H1947" s="98"/>
      <c r="I1947" s="130"/>
      <c r="J1947" s="98"/>
      <c r="K1947" s="98"/>
      <c r="L1947" s="98"/>
      <c r="M1947" s="241"/>
      <c r="N1947" s="241"/>
      <c r="O1947" s="98"/>
      <c r="P1947" s="98"/>
      <c r="Q1947" s="130"/>
    </row>
    <row r="1948" spans="1:17" ht="11.25" x14ac:dyDescent="0.2">
      <c r="A1948" s="234"/>
      <c r="B1948" s="98"/>
      <c r="C1948" s="130"/>
      <c r="D1948" s="240"/>
      <c r="E1948" s="240"/>
      <c r="F1948" s="224"/>
      <c r="G1948" s="98"/>
      <c r="H1948" s="98"/>
      <c r="I1948" s="130"/>
      <c r="J1948" s="98"/>
      <c r="K1948" s="98"/>
      <c r="L1948" s="98"/>
      <c r="M1948" s="241"/>
      <c r="N1948" s="241"/>
      <c r="O1948" s="98"/>
      <c r="P1948" s="98"/>
      <c r="Q1948" s="130"/>
    </row>
    <row r="1949" spans="1:17" ht="11.25" x14ac:dyDescent="0.2">
      <c r="A1949" s="234"/>
      <c r="B1949" s="98"/>
      <c r="C1949" s="130"/>
      <c r="D1949" s="240"/>
      <c r="E1949" s="240"/>
      <c r="F1949" s="224"/>
      <c r="G1949" s="98"/>
      <c r="H1949" s="98"/>
      <c r="I1949" s="130"/>
      <c r="J1949" s="98"/>
      <c r="K1949" s="98"/>
      <c r="L1949" s="98"/>
      <c r="M1949" s="241"/>
      <c r="N1949" s="241"/>
      <c r="O1949" s="98"/>
      <c r="P1949" s="98"/>
      <c r="Q1949" s="130"/>
    </row>
    <row r="1950" spans="1:17" ht="11.25" x14ac:dyDescent="0.2">
      <c r="A1950" s="234"/>
      <c r="B1950" s="98"/>
      <c r="C1950" s="130"/>
      <c r="D1950" s="240"/>
      <c r="E1950" s="240"/>
      <c r="F1950" s="224"/>
      <c r="G1950" s="98"/>
      <c r="H1950" s="98"/>
      <c r="I1950" s="130"/>
      <c r="J1950" s="98"/>
      <c r="K1950" s="98"/>
      <c r="L1950" s="98"/>
      <c r="M1950" s="241"/>
      <c r="N1950" s="241"/>
      <c r="O1950" s="98"/>
      <c r="P1950" s="98"/>
      <c r="Q1950" s="130"/>
    </row>
    <row r="1951" spans="1:17" ht="11.25" x14ac:dyDescent="0.2">
      <c r="A1951" s="234"/>
      <c r="B1951" s="98"/>
      <c r="C1951" s="130"/>
      <c r="D1951" s="240"/>
      <c r="E1951" s="240"/>
      <c r="F1951" s="224"/>
      <c r="G1951" s="98"/>
      <c r="H1951" s="98"/>
      <c r="I1951" s="130"/>
      <c r="J1951" s="98"/>
      <c r="K1951" s="98"/>
      <c r="L1951" s="98"/>
      <c r="M1951" s="241"/>
      <c r="N1951" s="241"/>
      <c r="O1951" s="98"/>
      <c r="P1951" s="98"/>
      <c r="Q1951" s="130"/>
    </row>
    <row r="1952" spans="1:17" ht="11.25" x14ac:dyDescent="0.2">
      <c r="A1952" s="234"/>
      <c r="B1952" s="98"/>
      <c r="C1952" s="130"/>
      <c r="D1952" s="240"/>
      <c r="E1952" s="240"/>
      <c r="F1952" s="224"/>
      <c r="G1952" s="98"/>
      <c r="H1952" s="98"/>
      <c r="I1952" s="130"/>
      <c r="J1952" s="98"/>
      <c r="K1952" s="98"/>
      <c r="L1952" s="98"/>
      <c r="M1952" s="241"/>
      <c r="N1952" s="241"/>
      <c r="O1952" s="98"/>
      <c r="P1952" s="98"/>
      <c r="Q1952" s="130"/>
    </row>
    <row r="1953" spans="1:17" ht="11.25" x14ac:dyDescent="0.2">
      <c r="A1953" s="234"/>
      <c r="B1953" s="98"/>
      <c r="C1953" s="130"/>
      <c r="D1953" s="240"/>
      <c r="E1953" s="240"/>
      <c r="F1953" s="224"/>
      <c r="G1953" s="98"/>
      <c r="H1953" s="98"/>
      <c r="I1953" s="130"/>
      <c r="J1953" s="98"/>
      <c r="K1953" s="98"/>
      <c r="L1953" s="98"/>
      <c r="M1953" s="241"/>
      <c r="N1953" s="241"/>
      <c r="O1953" s="98"/>
      <c r="P1953" s="98"/>
      <c r="Q1953" s="130"/>
    </row>
    <row r="1954" spans="1:17" ht="11.25" x14ac:dyDescent="0.2">
      <c r="A1954" s="234"/>
      <c r="B1954" s="98"/>
      <c r="C1954" s="130"/>
      <c r="D1954" s="240"/>
      <c r="E1954" s="240"/>
      <c r="F1954" s="224"/>
      <c r="G1954" s="98"/>
      <c r="H1954" s="98"/>
      <c r="I1954" s="130"/>
      <c r="J1954" s="98"/>
      <c r="K1954" s="98"/>
      <c r="L1954" s="98"/>
      <c r="M1954" s="241"/>
      <c r="N1954" s="241"/>
      <c r="O1954" s="98"/>
      <c r="P1954" s="98"/>
      <c r="Q1954" s="130"/>
    </row>
    <row r="1955" spans="1:17" ht="11.25" x14ac:dyDescent="0.2">
      <c r="A1955" s="234"/>
      <c r="B1955" s="98"/>
      <c r="C1955" s="130"/>
      <c r="D1955" s="240"/>
      <c r="E1955" s="240"/>
      <c r="F1955" s="224"/>
      <c r="G1955" s="98"/>
      <c r="H1955" s="98"/>
      <c r="I1955" s="130"/>
      <c r="J1955" s="98"/>
      <c r="K1955" s="98"/>
      <c r="L1955" s="98"/>
      <c r="M1955" s="241"/>
      <c r="N1955" s="241"/>
      <c r="O1955" s="98"/>
      <c r="P1955" s="98"/>
      <c r="Q1955" s="130"/>
    </row>
    <row r="1956" spans="1:17" ht="11.25" x14ac:dyDescent="0.2">
      <c r="A1956" s="234"/>
      <c r="B1956" s="98"/>
      <c r="C1956" s="130"/>
      <c r="D1956" s="240"/>
      <c r="E1956" s="240"/>
      <c r="F1956" s="224"/>
      <c r="G1956" s="98"/>
      <c r="H1956" s="98"/>
      <c r="I1956" s="130"/>
      <c r="J1956" s="98"/>
      <c r="K1956" s="98"/>
      <c r="L1956" s="98"/>
      <c r="M1956" s="241"/>
      <c r="N1956" s="241"/>
      <c r="O1956" s="98"/>
      <c r="P1956" s="98"/>
      <c r="Q1956" s="130"/>
    </row>
    <row r="1957" spans="1:17" ht="11.25" x14ac:dyDescent="0.2">
      <c r="A1957" s="234"/>
      <c r="B1957" s="98"/>
      <c r="C1957" s="130"/>
      <c r="D1957" s="240"/>
      <c r="E1957" s="240"/>
      <c r="F1957" s="224"/>
      <c r="G1957" s="98"/>
      <c r="H1957" s="98"/>
      <c r="I1957" s="130"/>
      <c r="J1957" s="98"/>
      <c r="K1957" s="98"/>
      <c r="L1957" s="98"/>
      <c r="M1957" s="241"/>
      <c r="N1957" s="241"/>
      <c r="O1957" s="98"/>
      <c r="P1957" s="98"/>
      <c r="Q1957" s="130"/>
    </row>
    <row r="1958" spans="1:17" ht="11.25" x14ac:dyDescent="0.2">
      <c r="A1958" s="234"/>
      <c r="B1958" s="98"/>
      <c r="C1958" s="130"/>
      <c r="D1958" s="240"/>
      <c r="E1958" s="240"/>
      <c r="F1958" s="224"/>
      <c r="G1958" s="98"/>
      <c r="H1958" s="98"/>
      <c r="I1958" s="130"/>
      <c r="J1958" s="98"/>
      <c r="K1958" s="98"/>
      <c r="L1958" s="98"/>
      <c r="M1958" s="241"/>
      <c r="N1958" s="241"/>
      <c r="O1958" s="98"/>
      <c r="P1958" s="98"/>
      <c r="Q1958" s="130"/>
    </row>
    <row r="1959" spans="1:17" ht="11.25" x14ac:dyDescent="0.2">
      <c r="A1959" s="234"/>
      <c r="B1959" s="98"/>
      <c r="C1959" s="130"/>
      <c r="D1959" s="240"/>
      <c r="E1959" s="240"/>
      <c r="F1959" s="224"/>
      <c r="G1959" s="98"/>
      <c r="H1959" s="98"/>
      <c r="I1959" s="130"/>
      <c r="J1959" s="98"/>
      <c r="K1959" s="98"/>
      <c r="L1959" s="98"/>
      <c r="M1959" s="241"/>
      <c r="N1959" s="241"/>
      <c r="O1959" s="98"/>
      <c r="P1959" s="98"/>
      <c r="Q1959" s="130"/>
    </row>
    <row r="1960" spans="1:17" ht="11.25" x14ac:dyDescent="0.2">
      <c r="A1960" s="234"/>
      <c r="B1960" s="98"/>
      <c r="C1960" s="130"/>
      <c r="D1960" s="240"/>
      <c r="E1960" s="240"/>
      <c r="F1960" s="224"/>
      <c r="G1960" s="98"/>
      <c r="H1960" s="98"/>
      <c r="I1960" s="130"/>
      <c r="J1960" s="98"/>
      <c r="K1960" s="98"/>
      <c r="L1960" s="98"/>
      <c r="M1960" s="241"/>
      <c r="N1960" s="241"/>
      <c r="O1960" s="98"/>
      <c r="P1960" s="98"/>
      <c r="Q1960" s="130"/>
    </row>
    <row r="1961" spans="1:17" ht="11.25" x14ac:dyDescent="0.2">
      <c r="A1961" s="234"/>
      <c r="B1961" s="98"/>
      <c r="C1961" s="130"/>
      <c r="D1961" s="240"/>
      <c r="E1961" s="240"/>
      <c r="F1961" s="224"/>
      <c r="G1961" s="98"/>
      <c r="H1961" s="98"/>
      <c r="I1961" s="130"/>
      <c r="J1961" s="98"/>
      <c r="K1961" s="98"/>
      <c r="L1961" s="98"/>
      <c r="M1961" s="241"/>
      <c r="N1961" s="241"/>
      <c r="O1961" s="98"/>
      <c r="P1961" s="98"/>
      <c r="Q1961" s="130"/>
    </row>
    <row r="1962" spans="1:17" ht="11.25" x14ac:dyDescent="0.2">
      <c r="A1962" s="234"/>
      <c r="B1962" s="98"/>
      <c r="C1962" s="130"/>
      <c r="D1962" s="240"/>
      <c r="E1962" s="240"/>
      <c r="F1962" s="224"/>
      <c r="G1962" s="98"/>
      <c r="H1962" s="98"/>
      <c r="I1962" s="130"/>
      <c r="J1962" s="98"/>
      <c r="K1962" s="98"/>
      <c r="L1962" s="98"/>
      <c r="M1962" s="241"/>
      <c r="N1962" s="241"/>
      <c r="O1962" s="98"/>
      <c r="P1962" s="98"/>
      <c r="Q1962" s="130"/>
    </row>
    <row r="1963" spans="1:17" ht="11.25" x14ac:dyDescent="0.2">
      <c r="A1963" s="234"/>
      <c r="B1963" s="98"/>
      <c r="C1963" s="130"/>
      <c r="D1963" s="240"/>
      <c r="E1963" s="240"/>
      <c r="F1963" s="224"/>
      <c r="G1963" s="98"/>
      <c r="H1963" s="98"/>
      <c r="I1963" s="130"/>
      <c r="J1963" s="98"/>
      <c r="K1963" s="98"/>
      <c r="L1963" s="98"/>
      <c r="M1963" s="241"/>
      <c r="N1963" s="241"/>
      <c r="O1963" s="98"/>
      <c r="P1963" s="98"/>
      <c r="Q1963" s="130"/>
    </row>
    <row r="1964" spans="1:17" ht="11.25" x14ac:dyDescent="0.2">
      <c r="A1964" s="234"/>
      <c r="B1964" s="98"/>
      <c r="C1964" s="130"/>
      <c r="D1964" s="240"/>
      <c r="E1964" s="240"/>
      <c r="F1964" s="224"/>
      <c r="G1964" s="98"/>
      <c r="H1964" s="98"/>
      <c r="I1964" s="130"/>
      <c r="J1964" s="98"/>
      <c r="K1964" s="98"/>
      <c r="L1964" s="98"/>
      <c r="M1964" s="241"/>
      <c r="N1964" s="241"/>
      <c r="O1964" s="98"/>
      <c r="P1964" s="98"/>
      <c r="Q1964" s="130"/>
    </row>
    <row r="1965" spans="1:17" ht="11.25" x14ac:dyDescent="0.2">
      <c r="A1965" s="234"/>
      <c r="B1965" s="98"/>
      <c r="C1965" s="130"/>
      <c r="D1965" s="240"/>
      <c r="E1965" s="240"/>
      <c r="F1965" s="224"/>
      <c r="G1965" s="98"/>
      <c r="H1965" s="98"/>
      <c r="I1965" s="130"/>
      <c r="J1965" s="98"/>
      <c r="K1965" s="98"/>
      <c r="L1965" s="98"/>
      <c r="M1965" s="241"/>
      <c r="N1965" s="241"/>
      <c r="O1965" s="98"/>
      <c r="P1965" s="98"/>
      <c r="Q1965" s="130"/>
    </row>
    <row r="1966" spans="1:17" ht="11.25" x14ac:dyDescent="0.2">
      <c r="A1966" s="234"/>
      <c r="B1966" s="98"/>
      <c r="C1966" s="130"/>
      <c r="D1966" s="240"/>
      <c r="E1966" s="240"/>
      <c r="F1966" s="224"/>
      <c r="G1966" s="98"/>
      <c r="H1966" s="98"/>
      <c r="I1966" s="130"/>
      <c r="J1966" s="98"/>
      <c r="K1966" s="98"/>
      <c r="L1966" s="98"/>
      <c r="M1966" s="241"/>
      <c r="N1966" s="241"/>
      <c r="O1966" s="98"/>
      <c r="P1966" s="98"/>
      <c r="Q1966" s="130"/>
    </row>
    <row r="1967" spans="1:17" ht="11.25" x14ac:dyDescent="0.2">
      <c r="A1967" s="234"/>
      <c r="B1967" s="98"/>
      <c r="C1967" s="130"/>
      <c r="D1967" s="240"/>
      <c r="E1967" s="240"/>
      <c r="F1967" s="224"/>
      <c r="G1967" s="98"/>
      <c r="H1967" s="98"/>
      <c r="I1967" s="130"/>
      <c r="J1967" s="98"/>
      <c r="K1967" s="98"/>
      <c r="L1967" s="98"/>
      <c r="M1967" s="241"/>
      <c r="N1967" s="241"/>
      <c r="O1967" s="98"/>
      <c r="P1967" s="98"/>
      <c r="Q1967" s="130"/>
    </row>
    <row r="1968" spans="1:17" ht="11.25" x14ac:dyDescent="0.2">
      <c r="A1968" s="234"/>
      <c r="B1968" s="98"/>
      <c r="C1968" s="130"/>
      <c r="D1968" s="240"/>
      <c r="E1968" s="240"/>
      <c r="F1968" s="224"/>
      <c r="G1968" s="98"/>
      <c r="H1968" s="98"/>
      <c r="I1968" s="130"/>
      <c r="J1968" s="98"/>
      <c r="K1968" s="98"/>
      <c r="L1968" s="98"/>
      <c r="M1968" s="241"/>
      <c r="N1968" s="241"/>
      <c r="O1968" s="98"/>
      <c r="P1968" s="98"/>
      <c r="Q1968" s="130"/>
    </row>
    <row r="1969" spans="1:17" ht="11.25" x14ac:dyDescent="0.2">
      <c r="A1969" s="234"/>
      <c r="B1969" s="98"/>
      <c r="C1969" s="130"/>
      <c r="D1969" s="240"/>
      <c r="E1969" s="240"/>
      <c r="F1969" s="224"/>
      <c r="G1969" s="98"/>
      <c r="H1969" s="98"/>
      <c r="I1969" s="130"/>
      <c r="J1969" s="98"/>
      <c r="K1969" s="98"/>
      <c r="L1969" s="98"/>
      <c r="M1969" s="241"/>
      <c r="N1969" s="241"/>
      <c r="O1969" s="98"/>
      <c r="P1969" s="98"/>
      <c r="Q1969" s="130"/>
    </row>
    <row r="1970" spans="1:17" ht="11.25" x14ac:dyDescent="0.2">
      <c r="A1970" s="234"/>
      <c r="B1970" s="98"/>
      <c r="C1970" s="130"/>
      <c r="D1970" s="240"/>
      <c r="E1970" s="240"/>
      <c r="F1970" s="224"/>
      <c r="G1970" s="98"/>
      <c r="H1970" s="98"/>
      <c r="I1970" s="130"/>
      <c r="J1970" s="98"/>
      <c r="K1970" s="98"/>
      <c r="L1970" s="98"/>
      <c r="M1970" s="241"/>
      <c r="N1970" s="241"/>
      <c r="O1970" s="98"/>
      <c r="P1970" s="98"/>
      <c r="Q1970" s="130"/>
    </row>
    <row r="1971" spans="1:17" ht="11.25" x14ac:dyDescent="0.2">
      <c r="A1971" s="234"/>
      <c r="B1971" s="98"/>
      <c r="C1971" s="130"/>
      <c r="D1971" s="240"/>
      <c r="E1971" s="240"/>
      <c r="F1971" s="224"/>
      <c r="G1971" s="98"/>
      <c r="H1971" s="98"/>
      <c r="I1971" s="130"/>
      <c r="J1971" s="98"/>
      <c r="K1971" s="98"/>
      <c r="L1971" s="98"/>
      <c r="M1971" s="241"/>
      <c r="N1971" s="241"/>
      <c r="O1971" s="98"/>
      <c r="P1971" s="98"/>
      <c r="Q1971" s="130"/>
    </row>
    <row r="1972" spans="1:17" ht="11.25" x14ac:dyDescent="0.2">
      <c r="A1972" s="234"/>
      <c r="B1972" s="98"/>
      <c r="C1972" s="130"/>
      <c r="D1972" s="240"/>
      <c r="E1972" s="240"/>
      <c r="F1972" s="224"/>
      <c r="G1972" s="98"/>
      <c r="H1972" s="98"/>
      <c r="I1972" s="130"/>
      <c r="J1972" s="98"/>
      <c r="K1972" s="98"/>
      <c r="L1972" s="98"/>
      <c r="M1972" s="241"/>
      <c r="N1972" s="241"/>
      <c r="O1972" s="98"/>
      <c r="P1972" s="98"/>
      <c r="Q1972" s="130"/>
    </row>
    <row r="1973" spans="1:17" ht="11.25" x14ac:dyDescent="0.2">
      <c r="A1973" s="234"/>
      <c r="B1973" s="98"/>
      <c r="C1973" s="130"/>
      <c r="D1973" s="240"/>
      <c r="E1973" s="240"/>
      <c r="F1973" s="224"/>
      <c r="G1973" s="98"/>
      <c r="H1973" s="98"/>
      <c r="I1973" s="130"/>
      <c r="J1973" s="98"/>
      <c r="K1973" s="98"/>
      <c r="L1973" s="98"/>
      <c r="M1973" s="241"/>
      <c r="N1973" s="241"/>
      <c r="O1973" s="98"/>
      <c r="P1973" s="98"/>
      <c r="Q1973" s="130"/>
    </row>
    <row r="1974" spans="1:17" ht="11.25" x14ac:dyDescent="0.2">
      <c r="A1974" s="234"/>
      <c r="B1974" s="98"/>
      <c r="C1974" s="130"/>
      <c r="D1974" s="240"/>
      <c r="E1974" s="240"/>
      <c r="F1974" s="224"/>
      <c r="G1974" s="98"/>
      <c r="H1974" s="98"/>
      <c r="I1974" s="130"/>
      <c r="J1974" s="98"/>
      <c r="K1974" s="98"/>
      <c r="L1974" s="98"/>
      <c r="M1974" s="241"/>
      <c r="N1974" s="241"/>
      <c r="O1974" s="98"/>
      <c r="P1974" s="98"/>
      <c r="Q1974" s="130"/>
    </row>
    <row r="1975" spans="1:17" ht="11.25" x14ac:dyDescent="0.2">
      <c r="A1975" s="234"/>
      <c r="B1975" s="98"/>
      <c r="C1975" s="130"/>
      <c r="D1975" s="240"/>
      <c r="E1975" s="240"/>
      <c r="F1975" s="224"/>
      <c r="G1975" s="98"/>
      <c r="H1975" s="98"/>
      <c r="I1975" s="130"/>
      <c r="J1975" s="98"/>
      <c r="K1975" s="98"/>
      <c r="L1975" s="98"/>
      <c r="M1975" s="241"/>
      <c r="N1975" s="241"/>
      <c r="O1975" s="98"/>
      <c r="P1975" s="98"/>
      <c r="Q1975" s="130"/>
    </row>
    <row r="1976" spans="1:17" ht="11.25" x14ac:dyDescent="0.2">
      <c r="A1976" s="234"/>
      <c r="B1976" s="98"/>
      <c r="C1976" s="130"/>
      <c r="D1976" s="240"/>
      <c r="E1976" s="240"/>
      <c r="F1976" s="224"/>
      <c r="G1976" s="98"/>
      <c r="H1976" s="98"/>
      <c r="I1976" s="130"/>
      <c r="J1976" s="98"/>
      <c r="K1976" s="98"/>
      <c r="L1976" s="98"/>
      <c r="M1976" s="241"/>
      <c r="N1976" s="241"/>
      <c r="O1976" s="98"/>
      <c r="P1976" s="98"/>
      <c r="Q1976" s="130"/>
    </row>
    <row r="1977" spans="1:17" ht="11.25" x14ac:dyDescent="0.2">
      <c r="A1977" s="234"/>
      <c r="B1977" s="98"/>
      <c r="C1977" s="130"/>
      <c r="D1977" s="240"/>
      <c r="E1977" s="240"/>
      <c r="F1977" s="224"/>
      <c r="G1977" s="98"/>
      <c r="H1977" s="98"/>
      <c r="I1977" s="130"/>
      <c r="J1977" s="98"/>
      <c r="K1977" s="98"/>
      <c r="L1977" s="98"/>
      <c r="M1977" s="241"/>
      <c r="N1977" s="241"/>
      <c r="O1977" s="98"/>
      <c r="P1977" s="98"/>
      <c r="Q1977" s="130"/>
    </row>
    <row r="1978" spans="1:17" ht="11.25" x14ac:dyDescent="0.2">
      <c r="A1978" s="234"/>
      <c r="B1978" s="98"/>
      <c r="C1978" s="130"/>
      <c r="D1978" s="240"/>
      <c r="E1978" s="240"/>
      <c r="F1978" s="224"/>
      <c r="G1978" s="98"/>
      <c r="H1978" s="98"/>
      <c r="I1978" s="130"/>
      <c r="J1978" s="98"/>
      <c r="K1978" s="98"/>
      <c r="L1978" s="98"/>
      <c r="M1978" s="241"/>
      <c r="N1978" s="241"/>
      <c r="O1978" s="98"/>
      <c r="P1978" s="98"/>
      <c r="Q1978" s="130"/>
    </row>
    <row r="1979" spans="1:17" ht="11.25" x14ac:dyDescent="0.2">
      <c r="A1979" s="234"/>
      <c r="B1979" s="98"/>
      <c r="C1979" s="130"/>
      <c r="D1979" s="240"/>
      <c r="E1979" s="240"/>
      <c r="F1979" s="224"/>
      <c r="G1979" s="98"/>
      <c r="H1979" s="98"/>
      <c r="I1979" s="130"/>
      <c r="J1979" s="98"/>
      <c r="K1979" s="98"/>
      <c r="L1979" s="98"/>
      <c r="M1979" s="241"/>
      <c r="N1979" s="241"/>
      <c r="O1979" s="98"/>
      <c r="P1979" s="98"/>
      <c r="Q1979" s="130"/>
    </row>
    <row r="1980" spans="1:17" ht="11.25" x14ac:dyDescent="0.2">
      <c r="A1980" s="234"/>
      <c r="B1980" s="98"/>
      <c r="C1980" s="130"/>
      <c r="D1980" s="240"/>
      <c r="E1980" s="240"/>
      <c r="F1980" s="224"/>
      <c r="G1980" s="98"/>
      <c r="H1980" s="98"/>
      <c r="I1980" s="130"/>
      <c r="J1980" s="98"/>
      <c r="K1980" s="98"/>
      <c r="L1980" s="98"/>
      <c r="M1980" s="241"/>
      <c r="N1980" s="241"/>
      <c r="O1980" s="98"/>
      <c r="P1980" s="98"/>
      <c r="Q1980" s="130"/>
    </row>
    <row r="1981" spans="1:17" ht="11.25" x14ac:dyDescent="0.2">
      <c r="A1981" s="234"/>
      <c r="B1981" s="98"/>
      <c r="C1981" s="130"/>
      <c r="D1981" s="240"/>
      <c r="E1981" s="240"/>
      <c r="F1981" s="224"/>
      <c r="G1981" s="98"/>
      <c r="H1981" s="98"/>
      <c r="I1981" s="130"/>
      <c r="J1981" s="98"/>
      <c r="K1981" s="98"/>
      <c r="L1981" s="98"/>
      <c r="M1981" s="241"/>
      <c r="N1981" s="241"/>
      <c r="O1981" s="98"/>
      <c r="P1981" s="98"/>
      <c r="Q1981" s="130"/>
    </row>
    <row r="1982" spans="1:17" ht="11.25" x14ac:dyDescent="0.2">
      <c r="A1982" s="234"/>
      <c r="B1982" s="98"/>
      <c r="C1982" s="130"/>
      <c r="D1982" s="240"/>
      <c r="E1982" s="240"/>
      <c r="F1982" s="224"/>
      <c r="G1982" s="98"/>
      <c r="H1982" s="98"/>
      <c r="I1982" s="130"/>
      <c r="J1982" s="98"/>
      <c r="K1982" s="98"/>
      <c r="L1982" s="98"/>
      <c r="M1982" s="241"/>
      <c r="N1982" s="241"/>
      <c r="O1982" s="98"/>
      <c r="P1982" s="98"/>
      <c r="Q1982" s="130"/>
    </row>
    <row r="1983" spans="1:17" ht="11.25" x14ac:dyDescent="0.2">
      <c r="A1983" s="234"/>
      <c r="B1983" s="98"/>
      <c r="C1983" s="130"/>
      <c r="D1983" s="240"/>
      <c r="E1983" s="240"/>
      <c r="F1983" s="224"/>
      <c r="G1983" s="98"/>
      <c r="H1983" s="98"/>
      <c r="I1983" s="130"/>
      <c r="J1983" s="98"/>
      <c r="K1983" s="98"/>
      <c r="L1983" s="98"/>
      <c r="M1983" s="241"/>
      <c r="N1983" s="241"/>
      <c r="O1983" s="98"/>
      <c r="P1983" s="98"/>
      <c r="Q1983" s="130"/>
    </row>
    <row r="1984" spans="1:17" ht="11.25" x14ac:dyDescent="0.2">
      <c r="A1984" s="234"/>
      <c r="B1984" s="98"/>
      <c r="C1984" s="130"/>
      <c r="D1984" s="240"/>
      <c r="E1984" s="240"/>
      <c r="F1984" s="224"/>
      <c r="G1984" s="98"/>
      <c r="H1984" s="98"/>
      <c r="I1984" s="130"/>
      <c r="J1984" s="98"/>
      <c r="K1984" s="98"/>
      <c r="L1984" s="98"/>
      <c r="M1984" s="241"/>
      <c r="N1984" s="241"/>
      <c r="O1984" s="98"/>
      <c r="P1984" s="98"/>
      <c r="Q1984" s="130"/>
    </row>
    <row r="1985" spans="1:17" ht="11.25" x14ac:dyDescent="0.2">
      <c r="A1985" s="234"/>
      <c r="B1985" s="98"/>
      <c r="C1985" s="130"/>
      <c r="D1985" s="240"/>
      <c r="E1985" s="240"/>
      <c r="F1985" s="224"/>
      <c r="G1985" s="98"/>
      <c r="H1985" s="98"/>
      <c r="I1985" s="130"/>
      <c r="J1985" s="98"/>
      <c r="K1985" s="98"/>
      <c r="L1985" s="98"/>
      <c r="M1985" s="241"/>
      <c r="N1985" s="241"/>
      <c r="O1985" s="98"/>
      <c r="P1985" s="98"/>
      <c r="Q1985" s="130"/>
    </row>
    <row r="1986" spans="1:17" ht="11.25" x14ac:dyDescent="0.2">
      <c r="A1986" s="234"/>
      <c r="B1986" s="98"/>
      <c r="C1986" s="130"/>
      <c r="D1986" s="240"/>
      <c r="E1986" s="240"/>
      <c r="F1986" s="224"/>
      <c r="G1986" s="98"/>
      <c r="H1986" s="98"/>
      <c r="I1986" s="130"/>
      <c r="J1986" s="98"/>
      <c r="K1986" s="98"/>
      <c r="L1986" s="98"/>
      <c r="M1986" s="241"/>
      <c r="N1986" s="241"/>
      <c r="O1986" s="98"/>
      <c r="P1986" s="98"/>
      <c r="Q1986" s="130"/>
    </row>
    <row r="1987" spans="1:17" ht="11.25" x14ac:dyDescent="0.2">
      <c r="A1987" s="234"/>
      <c r="B1987" s="98"/>
      <c r="C1987" s="130"/>
      <c r="D1987" s="240"/>
      <c r="E1987" s="240"/>
      <c r="F1987" s="224"/>
      <c r="G1987" s="98"/>
      <c r="H1987" s="98"/>
      <c r="I1987" s="130"/>
      <c r="J1987" s="98"/>
      <c r="K1987" s="98"/>
      <c r="L1987" s="98"/>
      <c r="M1987" s="241"/>
      <c r="N1987" s="241"/>
      <c r="O1987" s="98"/>
      <c r="P1987" s="98"/>
      <c r="Q1987" s="130"/>
    </row>
    <row r="1988" spans="1:17" ht="11.25" x14ac:dyDescent="0.2">
      <c r="A1988" s="234"/>
      <c r="B1988" s="98"/>
      <c r="C1988" s="130"/>
      <c r="D1988" s="240"/>
      <c r="E1988" s="240"/>
      <c r="F1988" s="224"/>
      <c r="G1988" s="98"/>
      <c r="H1988" s="98"/>
      <c r="I1988" s="130"/>
      <c r="J1988" s="98"/>
      <c r="K1988" s="98"/>
      <c r="L1988" s="98"/>
      <c r="M1988" s="241"/>
      <c r="N1988" s="241"/>
      <c r="O1988" s="98"/>
      <c r="P1988" s="98"/>
      <c r="Q1988" s="130"/>
    </row>
    <row r="1989" spans="1:17" ht="11.25" x14ac:dyDescent="0.2">
      <c r="A1989" s="234"/>
      <c r="B1989" s="98"/>
      <c r="C1989" s="130"/>
      <c r="D1989" s="240"/>
      <c r="E1989" s="240"/>
      <c r="F1989" s="224"/>
      <c r="G1989" s="98"/>
      <c r="H1989" s="98"/>
      <c r="I1989" s="130"/>
      <c r="J1989" s="98"/>
      <c r="K1989" s="98"/>
      <c r="L1989" s="98"/>
      <c r="M1989" s="241"/>
      <c r="N1989" s="241"/>
      <c r="O1989" s="98"/>
      <c r="P1989" s="98"/>
      <c r="Q1989" s="130"/>
    </row>
    <row r="1990" spans="1:17" ht="11.25" x14ac:dyDescent="0.2">
      <c r="A1990" s="234"/>
      <c r="B1990" s="98"/>
      <c r="C1990" s="130"/>
      <c r="D1990" s="240"/>
      <c r="E1990" s="240"/>
      <c r="F1990" s="224"/>
      <c r="G1990" s="98"/>
      <c r="H1990" s="98"/>
      <c r="I1990" s="130"/>
      <c r="J1990" s="98"/>
      <c r="K1990" s="98"/>
      <c r="L1990" s="98"/>
      <c r="M1990" s="241"/>
      <c r="N1990" s="241"/>
      <c r="O1990" s="98"/>
      <c r="P1990" s="98"/>
      <c r="Q1990" s="130"/>
    </row>
    <row r="1991" spans="1:17" ht="11.25" x14ac:dyDescent="0.2">
      <c r="A1991" s="234"/>
      <c r="B1991" s="98"/>
      <c r="C1991" s="130"/>
      <c r="D1991" s="240"/>
      <c r="E1991" s="240"/>
      <c r="F1991" s="224"/>
      <c r="G1991" s="98"/>
      <c r="H1991" s="98"/>
      <c r="I1991" s="130"/>
      <c r="J1991" s="98"/>
      <c r="K1991" s="98"/>
      <c r="L1991" s="98"/>
      <c r="M1991" s="241"/>
      <c r="N1991" s="241"/>
      <c r="O1991" s="98"/>
      <c r="P1991" s="98"/>
      <c r="Q1991" s="130"/>
    </row>
    <row r="1992" spans="1:17" ht="11.25" x14ac:dyDescent="0.2">
      <c r="A1992" s="234"/>
      <c r="B1992" s="98"/>
      <c r="C1992" s="130"/>
      <c r="D1992" s="240"/>
      <c r="E1992" s="240"/>
      <c r="F1992" s="224"/>
      <c r="G1992" s="98"/>
      <c r="H1992" s="98"/>
      <c r="I1992" s="130"/>
      <c r="J1992" s="98"/>
      <c r="K1992" s="98"/>
      <c r="L1992" s="98"/>
      <c r="M1992" s="241"/>
      <c r="N1992" s="241"/>
      <c r="O1992" s="98"/>
      <c r="P1992" s="98"/>
      <c r="Q1992" s="130"/>
    </row>
    <row r="1993" spans="1:17" ht="11.25" x14ac:dyDescent="0.2">
      <c r="A1993" s="234"/>
      <c r="B1993" s="98"/>
      <c r="C1993" s="130"/>
      <c r="D1993" s="240"/>
      <c r="E1993" s="240"/>
      <c r="F1993" s="224"/>
      <c r="G1993" s="98"/>
      <c r="H1993" s="98"/>
      <c r="I1993" s="130"/>
      <c r="J1993" s="98"/>
      <c r="K1993" s="98"/>
      <c r="L1993" s="98"/>
      <c r="M1993" s="241"/>
      <c r="N1993" s="241"/>
      <c r="O1993" s="98"/>
      <c r="P1993" s="98"/>
      <c r="Q1993" s="130"/>
    </row>
    <row r="1994" spans="1:17" ht="11.25" x14ac:dyDescent="0.2">
      <c r="A1994" s="234"/>
      <c r="B1994" s="98"/>
      <c r="C1994" s="130"/>
      <c r="D1994" s="240"/>
      <c r="E1994" s="240"/>
      <c r="F1994" s="224"/>
      <c r="G1994" s="98"/>
      <c r="H1994" s="98"/>
      <c r="I1994" s="130"/>
      <c r="J1994" s="98"/>
      <c r="K1994" s="98"/>
      <c r="L1994" s="98"/>
      <c r="M1994" s="241"/>
      <c r="N1994" s="241"/>
      <c r="O1994" s="98"/>
      <c r="P1994" s="98"/>
      <c r="Q1994" s="130"/>
    </row>
    <row r="1995" spans="1:17" ht="11.25" x14ac:dyDescent="0.2">
      <c r="A1995" s="234"/>
      <c r="B1995" s="98"/>
      <c r="C1995" s="130"/>
      <c r="D1995" s="240"/>
      <c r="E1995" s="240"/>
      <c r="F1995" s="224"/>
      <c r="G1995" s="98"/>
      <c r="H1995" s="98"/>
      <c r="I1995" s="130"/>
      <c r="J1995" s="98"/>
      <c r="K1995" s="98"/>
      <c r="L1995" s="98"/>
      <c r="M1995" s="241"/>
      <c r="N1995" s="241"/>
      <c r="O1995" s="98"/>
      <c r="P1995" s="98"/>
      <c r="Q1995" s="130"/>
    </row>
    <row r="1996" spans="1:17" ht="11.25" x14ac:dyDescent="0.2">
      <c r="A1996" s="234"/>
      <c r="B1996" s="98"/>
      <c r="C1996" s="130"/>
      <c r="D1996" s="240"/>
      <c r="E1996" s="240"/>
      <c r="F1996" s="224"/>
      <c r="G1996" s="98"/>
      <c r="H1996" s="98"/>
      <c r="I1996" s="130"/>
      <c r="J1996" s="98"/>
      <c r="K1996" s="98"/>
      <c r="L1996" s="98"/>
      <c r="M1996" s="241"/>
      <c r="N1996" s="241"/>
      <c r="O1996" s="98"/>
      <c r="P1996" s="98"/>
      <c r="Q1996" s="130"/>
    </row>
    <row r="1997" spans="1:17" ht="11.25" x14ac:dyDescent="0.2">
      <c r="A1997" s="234"/>
      <c r="B1997" s="98"/>
      <c r="C1997" s="130"/>
      <c r="D1997" s="240"/>
      <c r="E1997" s="240"/>
      <c r="F1997" s="224"/>
      <c r="G1997" s="98"/>
      <c r="H1997" s="98"/>
      <c r="I1997" s="130"/>
      <c r="J1997" s="98"/>
      <c r="K1997" s="98"/>
      <c r="L1997" s="98"/>
      <c r="M1997" s="241"/>
      <c r="N1997" s="241"/>
      <c r="O1997" s="98"/>
      <c r="P1997" s="98"/>
      <c r="Q1997" s="130"/>
    </row>
    <row r="1998" spans="1:17" ht="11.25" x14ac:dyDescent="0.2">
      <c r="A1998" s="234"/>
      <c r="B1998" s="98"/>
      <c r="C1998" s="130"/>
      <c r="D1998" s="240"/>
      <c r="E1998" s="240"/>
      <c r="F1998" s="224"/>
      <c r="G1998" s="98"/>
      <c r="H1998" s="98"/>
      <c r="I1998" s="130"/>
      <c r="J1998" s="98"/>
      <c r="K1998" s="98"/>
      <c r="L1998" s="98"/>
      <c r="M1998" s="241"/>
      <c r="N1998" s="241"/>
      <c r="O1998" s="98"/>
      <c r="P1998" s="98"/>
      <c r="Q1998" s="130"/>
    </row>
    <row r="1999" spans="1:17" ht="11.25" x14ac:dyDescent="0.2">
      <c r="A1999" s="234"/>
      <c r="B1999" s="98"/>
      <c r="C1999" s="130"/>
      <c r="D1999" s="240"/>
      <c r="E1999" s="240"/>
      <c r="F1999" s="224"/>
      <c r="G1999" s="98"/>
      <c r="H1999" s="98"/>
      <c r="I1999" s="130"/>
      <c r="J1999" s="98"/>
      <c r="K1999" s="98"/>
      <c r="L1999" s="98"/>
      <c r="M1999" s="241"/>
      <c r="N1999" s="241"/>
      <c r="O1999" s="98"/>
      <c r="P1999" s="98"/>
      <c r="Q1999" s="130"/>
    </row>
    <row r="2000" spans="1:17" ht="11.25" x14ac:dyDescent="0.2">
      <c r="A2000" s="234"/>
      <c r="B2000" s="98"/>
      <c r="C2000" s="130"/>
      <c r="D2000" s="240"/>
      <c r="E2000" s="240"/>
      <c r="F2000" s="224"/>
      <c r="G2000" s="98"/>
      <c r="H2000" s="98"/>
      <c r="I2000" s="130"/>
      <c r="J2000" s="98"/>
      <c r="K2000" s="98"/>
      <c r="L2000" s="98"/>
      <c r="M2000" s="241"/>
      <c r="N2000" s="241"/>
      <c r="O2000" s="98"/>
      <c r="P2000" s="98"/>
      <c r="Q2000" s="130"/>
    </row>
    <row r="2001" spans="1:17" ht="11.25" x14ac:dyDescent="0.2">
      <c r="A2001" s="234"/>
      <c r="B2001" s="98"/>
      <c r="C2001" s="130"/>
      <c r="D2001" s="240"/>
      <c r="E2001" s="240"/>
      <c r="F2001" s="224"/>
      <c r="G2001" s="98"/>
      <c r="H2001" s="98"/>
      <c r="I2001" s="130"/>
      <c r="J2001" s="98"/>
      <c r="K2001" s="98"/>
      <c r="L2001" s="98"/>
      <c r="M2001" s="241"/>
      <c r="N2001" s="241"/>
      <c r="O2001" s="98"/>
      <c r="P2001" s="98"/>
      <c r="Q2001" s="130"/>
    </row>
    <row r="2002" spans="1:17" ht="11.25" x14ac:dyDescent="0.2">
      <c r="A2002" s="234"/>
      <c r="B2002" s="98"/>
      <c r="C2002" s="130"/>
      <c r="D2002" s="240"/>
      <c r="E2002" s="240"/>
      <c r="F2002" s="224"/>
      <c r="G2002" s="98"/>
      <c r="H2002" s="98"/>
      <c r="I2002" s="130"/>
      <c r="J2002" s="98"/>
      <c r="K2002" s="98"/>
      <c r="L2002" s="98"/>
      <c r="M2002" s="241"/>
      <c r="N2002" s="241"/>
      <c r="O2002" s="98"/>
      <c r="P2002" s="98"/>
      <c r="Q2002" s="130"/>
    </row>
    <row r="2003" spans="1:17" ht="11.25" x14ac:dyDescent="0.2">
      <c r="A2003" s="234"/>
      <c r="B2003" s="98"/>
      <c r="C2003" s="130"/>
      <c r="D2003" s="240"/>
      <c r="E2003" s="240"/>
      <c r="F2003" s="224"/>
      <c r="G2003" s="98"/>
      <c r="H2003" s="98"/>
      <c r="I2003" s="130"/>
      <c r="J2003" s="98"/>
      <c r="K2003" s="98"/>
      <c r="L2003" s="98"/>
      <c r="M2003" s="241"/>
      <c r="N2003" s="241"/>
      <c r="O2003" s="98"/>
      <c r="P2003" s="98"/>
      <c r="Q2003" s="130"/>
    </row>
    <row r="2004" spans="1:17" ht="11.25" x14ac:dyDescent="0.2">
      <c r="A2004" s="234"/>
      <c r="B2004" s="98"/>
      <c r="C2004" s="130"/>
      <c r="D2004" s="240"/>
      <c r="E2004" s="240"/>
      <c r="F2004" s="224"/>
      <c r="G2004" s="98"/>
      <c r="H2004" s="98"/>
      <c r="I2004" s="130"/>
      <c r="J2004" s="98"/>
      <c r="K2004" s="98"/>
      <c r="L2004" s="98"/>
      <c r="M2004" s="241"/>
      <c r="N2004" s="241"/>
      <c r="O2004" s="98"/>
      <c r="P2004" s="98"/>
      <c r="Q2004" s="130"/>
    </row>
    <row r="2005" spans="1:17" ht="11.25" x14ac:dyDescent="0.2">
      <c r="A2005" s="234"/>
      <c r="B2005" s="98"/>
      <c r="C2005" s="130"/>
      <c r="D2005" s="240"/>
      <c r="E2005" s="240"/>
      <c r="F2005" s="224"/>
      <c r="G2005" s="98"/>
      <c r="H2005" s="98"/>
      <c r="I2005" s="130"/>
      <c r="J2005" s="98"/>
      <c r="K2005" s="98"/>
      <c r="L2005" s="98"/>
      <c r="M2005" s="241"/>
      <c r="N2005" s="241"/>
      <c r="O2005" s="98"/>
      <c r="P2005" s="98"/>
      <c r="Q2005" s="130"/>
    </row>
    <row r="2006" spans="1:17" ht="11.25" x14ac:dyDescent="0.2">
      <c r="A2006" s="234"/>
      <c r="B2006" s="98"/>
      <c r="C2006" s="130"/>
      <c r="D2006" s="240"/>
      <c r="E2006" s="240"/>
      <c r="F2006" s="224"/>
      <c r="G2006" s="98"/>
      <c r="H2006" s="98"/>
      <c r="I2006" s="130"/>
      <c r="J2006" s="98"/>
      <c r="K2006" s="98"/>
      <c r="L2006" s="98"/>
      <c r="M2006" s="241"/>
      <c r="N2006" s="241"/>
      <c r="O2006" s="98"/>
      <c r="P2006" s="98"/>
      <c r="Q2006" s="130"/>
    </row>
    <row r="2007" spans="1:17" ht="11.25" x14ac:dyDescent="0.2">
      <c r="A2007" s="234"/>
      <c r="B2007" s="98"/>
      <c r="C2007" s="130"/>
      <c r="D2007" s="240"/>
      <c r="E2007" s="240"/>
      <c r="F2007" s="224"/>
      <c r="G2007" s="98"/>
      <c r="H2007" s="98"/>
      <c r="I2007" s="130"/>
      <c r="J2007" s="98"/>
      <c r="K2007" s="98"/>
      <c r="L2007" s="98"/>
      <c r="M2007" s="241"/>
      <c r="N2007" s="241"/>
      <c r="O2007" s="98"/>
      <c r="P2007" s="98"/>
      <c r="Q2007" s="130"/>
    </row>
    <row r="2008" spans="1:17" ht="11.25" x14ac:dyDescent="0.2">
      <c r="A2008" s="234"/>
      <c r="B2008" s="98"/>
      <c r="C2008" s="130"/>
      <c r="D2008" s="240"/>
      <c r="E2008" s="240"/>
      <c r="F2008" s="224"/>
      <c r="G2008" s="98"/>
      <c r="H2008" s="98"/>
      <c r="I2008" s="130"/>
      <c r="J2008" s="98"/>
      <c r="K2008" s="98"/>
      <c r="L2008" s="98"/>
      <c r="M2008" s="241"/>
      <c r="N2008" s="241"/>
      <c r="O2008" s="98"/>
      <c r="P2008" s="98"/>
      <c r="Q2008" s="130"/>
    </row>
    <row r="2009" spans="1:17" ht="11.25" x14ac:dyDescent="0.2">
      <c r="A2009" s="234"/>
      <c r="B2009" s="98"/>
      <c r="C2009" s="130"/>
      <c r="D2009" s="240"/>
      <c r="E2009" s="240"/>
      <c r="F2009" s="224"/>
      <c r="G2009" s="98"/>
      <c r="H2009" s="98"/>
      <c r="I2009" s="130"/>
      <c r="J2009" s="98"/>
      <c r="K2009" s="98"/>
      <c r="L2009" s="98"/>
      <c r="M2009" s="241"/>
      <c r="N2009" s="241"/>
      <c r="O2009" s="98"/>
      <c r="P2009" s="98"/>
      <c r="Q2009" s="130"/>
    </row>
    <row r="2010" spans="1:17" ht="11.25" x14ac:dyDescent="0.2">
      <c r="A2010" s="234"/>
      <c r="B2010" s="98"/>
      <c r="C2010" s="130"/>
      <c r="D2010" s="240"/>
      <c r="E2010" s="240"/>
      <c r="F2010" s="224"/>
      <c r="G2010" s="98"/>
      <c r="H2010" s="98"/>
      <c r="I2010" s="130"/>
      <c r="J2010" s="98"/>
      <c r="K2010" s="98"/>
      <c r="L2010" s="98"/>
      <c r="M2010" s="241"/>
      <c r="N2010" s="241"/>
      <c r="O2010" s="98"/>
      <c r="P2010" s="98"/>
      <c r="Q2010" s="130"/>
    </row>
    <row r="2011" spans="1:17" ht="11.25" x14ac:dyDescent="0.2">
      <c r="A2011" s="234"/>
      <c r="B2011" s="98"/>
      <c r="C2011" s="130"/>
      <c r="D2011" s="240"/>
      <c r="E2011" s="240"/>
      <c r="F2011" s="224"/>
      <c r="G2011" s="98"/>
      <c r="H2011" s="98"/>
      <c r="I2011" s="130"/>
      <c r="J2011" s="98"/>
      <c r="K2011" s="98"/>
      <c r="L2011" s="98"/>
      <c r="M2011" s="241"/>
      <c r="N2011" s="241"/>
      <c r="O2011" s="98"/>
      <c r="P2011" s="98"/>
      <c r="Q2011" s="130"/>
    </row>
    <row r="2012" spans="1:17" ht="11.25" x14ac:dyDescent="0.2">
      <c r="A2012" s="234"/>
      <c r="B2012" s="98"/>
      <c r="C2012" s="130"/>
      <c r="D2012" s="240"/>
      <c r="E2012" s="240"/>
      <c r="F2012" s="224"/>
      <c r="G2012" s="98"/>
      <c r="H2012" s="98"/>
      <c r="I2012" s="130"/>
      <c r="J2012" s="98"/>
      <c r="K2012" s="98"/>
      <c r="L2012" s="98"/>
      <c r="M2012" s="241"/>
      <c r="N2012" s="241"/>
      <c r="O2012" s="98"/>
      <c r="P2012" s="98"/>
      <c r="Q2012" s="130"/>
    </row>
    <row r="2013" spans="1:17" ht="11.25" x14ac:dyDescent="0.2">
      <c r="A2013" s="234"/>
      <c r="B2013" s="98"/>
      <c r="C2013" s="130"/>
      <c r="D2013" s="240"/>
      <c r="E2013" s="240"/>
      <c r="F2013" s="224"/>
      <c r="G2013" s="98"/>
      <c r="H2013" s="98"/>
      <c r="I2013" s="130"/>
      <c r="J2013" s="98"/>
      <c r="K2013" s="98"/>
      <c r="L2013" s="98"/>
      <c r="M2013" s="241"/>
      <c r="N2013" s="241"/>
      <c r="O2013" s="98"/>
      <c r="P2013" s="98"/>
      <c r="Q2013" s="130"/>
    </row>
    <row r="2014" spans="1:17" ht="11.25" x14ac:dyDescent="0.2">
      <c r="A2014" s="234"/>
      <c r="B2014" s="98"/>
      <c r="C2014" s="130"/>
      <c r="D2014" s="240"/>
      <c r="E2014" s="240"/>
      <c r="F2014" s="224"/>
      <c r="G2014" s="98"/>
      <c r="H2014" s="98"/>
      <c r="I2014" s="130"/>
      <c r="J2014" s="98"/>
      <c r="K2014" s="98"/>
      <c r="L2014" s="98"/>
      <c r="M2014" s="241"/>
      <c r="N2014" s="241"/>
      <c r="O2014" s="98"/>
      <c r="P2014" s="98"/>
      <c r="Q2014" s="130"/>
    </row>
    <row r="2015" spans="1:17" ht="11.25" x14ac:dyDescent="0.2">
      <c r="A2015" s="234"/>
      <c r="B2015" s="98"/>
      <c r="C2015" s="130"/>
      <c r="D2015" s="240"/>
      <c r="E2015" s="240"/>
      <c r="F2015" s="224"/>
      <c r="G2015" s="98"/>
      <c r="H2015" s="98"/>
      <c r="I2015" s="130"/>
      <c r="J2015" s="98"/>
      <c r="K2015" s="98"/>
      <c r="L2015" s="98"/>
      <c r="M2015" s="241"/>
      <c r="N2015" s="241"/>
      <c r="O2015" s="98"/>
      <c r="P2015" s="98"/>
      <c r="Q2015" s="130"/>
    </row>
    <row r="2016" spans="1:17" ht="11.25" x14ac:dyDescent="0.2">
      <c r="A2016" s="234"/>
      <c r="B2016" s="98"/>
      <c r="C2016" s="130"/>
      <c r="D2016" s="240"/>
      <c r="E2016" s="240"/>
      <c r="F2016" s="224"/>
      <c r="G2016" s="98"/>
      <c r="H2016" s="98"/>
      <c r="I2016" s="130"/>
      <c r="J2016" s="98"/>
      <c r="K2016" s="98"/>
      <c r="L2016" s="98"/>
      <c r="M2016" s="241"/>
      <c r="N2016" s="241"/>
      <c r="O2016" s="98"/>
      <c r="P2016" s="98"/>
      <c r="Q2016" s="130"/>
    </row>
    <row r="2017" spans="1:17" ht="11.25" x14ac:dyDescent="0.2">
      <c r="A2017" s="234"/>
      <c r="B2017" s="98"/>
      <c r="C2017" s="130"/>
      <c r="D2017" s="240"/>
      <c r="E2017" s="240"/>
      <c r="F2017" s="224"/>
      <c r="G2017" s="98"/>
      <c r="H2017" s="98"/>
      <c r="I2017" s="130"/>
      <c r="J2017" s="98"/>
      <c r="K2017" s="98"/>
      <c r="L2017" s="98"/>
      <c r="M2017" s="241"/>
      <c r="N2017" s="241"/>
      <c r="O2017" s="98"/>
      <c r="P2017" s="98"/>
      <c r="Q2017" s="130"/>
    </row>
    <row r="2018" spans="1:17" ht="11.25" x14ac:dyDescent="0.2">
      <c r="A2018" s="234"/>
      <c r="B2018" s="98"/>
      <c r="C2018" s="130"/>
      <c r="D2018" s="240"/>
      <c r="E2018" s="240"/>
      <c r="F2018" s="224"/>
      <c r="G2018" s="98"/>
      <c r="H2018" s="98"/>
      <c r="I2018" s="130"/>
      <c r="J2018" s="98"/>
      <c r="K2018" s="98"/>
      <c r="L2018" s="98"/>
      <c r="M2018" s="241"/>
      <c r="N2018" s="241"/>
      <c r="O2018" s="98"/>
      <c r="P2018" s="98"/>
      <c r="Q2018" s="130"/>
    </row>
    <row r="2019" spans="1:17" ht="11.25" x14ac:dyDescent="0.2">
      <c r="A2019" s="234"/>
      <c r="B2019" s="98"/>
      <c r="C2019" s="130"/>
      <c r="D2019" s="240"/>
      <c r="E2019" s="240"/>
      <c r="F2019" s="224"/>
      <c r="G2019" s="98"/>
      <c r="H2019" s="98"/>
      <c r="I2019" s="130"/>
      <c r="J2019" s="98"/>
      <c r="K2019" s="98"/>
      <c r="L2019" s="98"/>
      <c r="M2019" s="241"/>
      <c r="N2019" s="241"/>
      <c r="O2019" s="98"/>
      <c r="P2019" s="98"/>
      <c r="Q2019" s="130"/>
    </row>
    <row r="2020" spans="1:17" ht="11.25" x14ac:dyDescent="0.2">
      <c r="A2020" s="234"/>
      <c r="B2020" s="98"/>
      <c r="C2020" s="130"/>
      <c r="D2020" s="240"/>
      <c r="E2020" s="240"/>
      <c r="F2020" s="224"/>
      <c r="G2020" s="98"/>
      <c r="H2020" s="98"/>
      <c r="I2020" s="130"/>
      <c r="J2020" s="98"/>
      <c r="K2020" s="98"/>
      <c r="L2020" s="98"/>
      <c r="M2020" s="241"/>
      <c r="N2020" s="241"/>
      <c r="O2020" s="98"/>
      <c r="P2020" s="98"/>
      <c r="Q2020" s="130"/>
    </row>
    <row r="2021" spans="1:17" ht="11.25" x14ac:dyDescent="0.2">
      <c r="A2021" s="234"/>
      <c r="B2021" s="98"/>
      <c r="C2021" s="130"/>
      <c r="D2021" s="240"/>
      <c r="E2021" s="240"/>
      <c r="F2021" s="224"/>
      <c r="G2021" s="98"/>
      <c r="H2021" s="98"/>
      <c r="I2021" s="130"/>
      <c r="J2021" s="98"/>
      <c r="K2021" s="98"/>
      <c r="L2021" s="98"/>
      <c r="M2021" s="241"/>
      <c r="N2021" s="241"/>
      <c r="O2021" s="98"/>
      <c r="P2021" s="98"/>
      <c r="Q2021" s="130"/>
    </row>
    <row r="2022" spans="1:17" ht="11.25" x14ac:dyDescent="0.2">
      <c r="A2022" s="234"/>
      <c r="B2022" s="98"/>
      <c r="C2022" s="130"/>
      <c r="D2022" s="240"/>
      <c r="E2022" s="240"/>
      <c r="F2022" s="224"/>
      <c r="G2022" s="98"/>
      <c r="H2022" s="98"/>
      <c r="I2022" s="130"/>
      <c r="J2022" s="98"/>
      <c r="K2022" s="98"/>
      <c r="L2022" s="98"/>
      <c r="M2022" s="241"/>
      <c r="N2022" s="241"/>
      <c r="O2022" s="98"/>
      <c r="P2022" s="98"/>
      <c r="Q2022" s="130"/>
    </row>
    <row r="2023" spans="1:17" ht="11.25" x14ac:dyDescent="0.2">
      <c r="A2023" s="234"/>
      <c r="B2023" s="98"/>
      <c r="C2023" s="130"/>
      <c r="D2023" s="240"/>
      <c r="E2023" s="240"/>
      <c r="F2023" s="224"/>
      <c r="G2023" s="98"/>
      <c r="H2023" s="98"/>
      <c r="I2023" s="130"/>
      <c r="J2023" s="98"/>
      <c r="K2023" s="98"/>
      <c r="L2023" s="98"/>
      <c r="M2023" s="241"/>
      <c r="N2023" s="241"/>
      <c r="O2023" s="98"/>
      <c r="P2023" s="98"/>
      <c r="Q2023" s="130"/>
    </row>
    <row r="2024" spans="1:17" ht="11.25" x14ac:dyDescent="0.2">
      <c r="A2024" s="234"/>
      <c r="B2024" s="98"/>
      <c r="C2024" s="130"/>
      <c r="D2024" s="240"/>
      <c r="E2024" s="240"/>
      <c r="F2024" s="224"/>
      <c r="G2024" s="98"/>
      <c r="H2024" s="98"/>
      <c r="I2024" s="130"/>
      <c r="J2024" s="98"/>
      <c r="K2024" s="98"/>
      <c r="L2024" s="98"/>
      <c r="M2024" s="241"/>
      <c r="N2024" s="241"/>
      <c r="O2024" s="98"/>
      <c r="P2024" s="98"/>
      <c r="Q2024" s="130"/>
    </row>
    <row r="2025" spans="1:17" ht="11.25" x14ac:dyDescent="0.2">
      <c r="A2025" s="234"/>
      <c r="B2025" s="98"/>
      <c r="C2025" s="130"/>
      <c r="D2025" s="240"/>
      <c r="E2025" s="240"/>
      <c r="F2025" s="224"/>
      <c r="G2025" s="98"/>
      <c r="H2025" s="98"/>
      <c r="I2025" s="130"/>
      <c r="J2025" s="98"/>
      <c r="K2025" s="98"/>
      <c r="L2025" s="98"/>
      <c r="M2025" s="241"/>
      <c r="N2025" s="241"/>
      <c r="O2025" s="98"/>
      <c r="P2025" s="98"/>
      <c r="Q2025" s="130"/>
    </row>
    <row r="2026" spans="1:17" ht="11.25" x14ac:dyDescent="0.2">
      <c r="A2026" s="234"/>
      <c r="B2026" s="98"/>
      <c r="C2026" s="130"/>
      <c r="D2026" s="240"/>
      <c r="E2026" s="240"/>
      <c r="F2026" s="224"/>
      <c r="G2026" s="98"/>
      <c r="H2026" s="98"/>
      <c r="I2026" s="130"/>
      <c r="J2026" s="98"/>
      <c r="K2026" s="98"/>
      <c r="L2026" s="98"/>
      <c r="M2026" s="241"/>
      <c r="N2026" s="241"/>
      <c r="O2026" s="98"/>
      <c r="P2026" s="98"/>
      <c r="Q2026" s="130"/>
    </row>
    <row r="2027" spans="1:17" ht="11.25" x14ac:dyDescent="0.2">
      <c r="A2027" s="234"/>
      <c r="B2027" s="98"/>
      <c r="C2027" s="130"/>
      <c r="D2027" s="240"/>
      <c r="E2027" s="240"/>
      <c r="F2027" s="224"/>
      <c r="G2027" s="98"/>
      <c r="H2027" s="98"/>
      <c r="I2027" s="130"/>
      <c r="J2027" s="98"/>
      <c r="K2027" s="98"/>
      <c r="L2027" s="98"/>
      <c r="M2027" s="241"/>
      <c r="N2027" s="241"/>
      <c r="O2027" s="98"/>
      <c r="P2027" s="98"/>
      <c r="Q2027" s="130"/>
    </row>
    <row r="2028" spans="1:17" ht="11.25" x14ac:dyDescent="0.2">
      <c r="A2028" s="234"/>
      <c r="B2028" s="98"/>
      <c r="C2028" s="130"/>
      <c r="D2028" s="240"/>
      <c r="E2028" s="240"/>
      <c r="F2028" s="224"/>
      <c r="G2028" s="98"/>
      <c r="H2028" s="98"/>
      <c r="I2028" s="130"/>
      <c r="J2028" s="98"/>
      <c r="K2028" s="98"/>
      <c r="L2028" s="98"/>
      <c r="M2028" s="241"/>
      <c r="N2028" s="241"/>
      <c r="O2028" s="98"/>
      <c r="P2028" s="98"/>
      <c r="Q2028" s="130"/>
    </row>
    <row r="2029" spans="1:17" ht="11.25" x14ac:dyDescent="0.2">
      <c r="A2029" s="234"/>
      <c r="B2029" s="98"/>
      <c r="C2029" s="130"/>
      <c r="D2029" s="240"/>
      <c r="E2029" s="240"/>
      <c r="F2029" s="224"/>
      <c r="G2029" s="98"/>
      <c r="H2029" s="98"/>
      <c r="I2029" s="130"/>
      <c r="J2029" s="98"/>
      <c r="K2029" s="98"/>
      <c r="L2029" s="98"/>
      <c r="M2029" s="241"/>
      <c r="N2029" s="241"/>
      <c r="O2029" s="98"/>
      <c r="P2029" s="98"/>
      <c r="Q2029" s="130"/>
    </row>
    <row r="2030" spans="1:17" ht="11.25" x14ac:dyDescent="0.2">
      <c r="A2030" s="234"/>
      <c r="B2030" s="98"/>
      <c r="C2030" s="130"/>
      <c r="D2030" s="240"/>
      <c r="E2030" s="240"/>
      <c r="F2030" s="224"/>
      <c r="G2030" s="98"/>
      <c r="H2030" s="98"/>
      <c r="I2030" s="130"/>
      <c r="J2030" s="98"/>
      <c r="K2030" s="98"/>
      <c r="L2030" s="98"/>
      <c r="M2030" s="241"/>
      <c r="N2030" s="241"/>
      <c r="O2030" s="98"/>
      <c r="P2030" s="98"/>
      <c r="Q2030" s="130"/>
    </row>
    <row r="2031" spans="1:17" ht="11.25" x14ac:dyDescent="0.2">
      <c r="A2031" s="234"/>
      <c r="B2031" s="98"/>
      <c r="C2031" s="130"/>
      <c r="D2031" s="240"/>
      <c r="E2031" s="240"/>
      <c r="F2031" s="224"/>
      <c r="G2031" s="98"/>
      <c r="H2031" s="98"/>
      <c r="I2031" s="130"/>
      <c r="J2031" s="98"/>
      <c r="K2031" s="98"/>
      <c r="L2031" s="98"/>
      <c r="M2031" s="241"/>
      <c r="N2031" s="241"/>
      <c r="O2031" s="98"/>
      <c r="P2031" s="98"/>
      <c r="Q2031" s="130"/>
    </row>
    <row r="2032" spans="1:17" ht="11.25" x14ac:dyDescent="0.2">
      <c r="A2032" s="234"/>
      <c r="B2032" s="98"/>
      <c r="C2032" s="130"/>
      <c r="D2032" s="240"/>
      <c r="E2032" s="240"/>
      <c r="F2032" s="224"/>
      <c r="G2032" s="98"/>
      <c r="H2032" s="98"/>
      <c r="I2032" s="130"/>
      <c r="J2032" s="98"/>
      <c r="K2032" s="98"/>
      <c r="L2032" s="98"/>
      <c r="M2032" s="241"/>
      <c r="N2032" s="241"/>
      <c r="O2032" s="98"/>
      <c r="P2032" s="98"/>
      <c r="Q2032" s="130"/>
    </row>
    <row r="2033" spans="1:17" ht="11.25" x14ac:dyDescent="0.2">
      <c r="A2033" s="234"/>
      <c r="B2033" s="98"/>
      <c r="C2033" s="130"/>
      <c r="D2033" s="240"/>
      <c r="E2033" s="240"/>
      <c r="F2033" s="224"/>
      <c r="G2033" s="98"/>
      <c r="H2033" s="98"/>
      <c r="I2033" s="130"/>
      <c r="J2033" s="98"/>
      <c r="K2033" s="98"/>
      <c r="L2033" s="98"/>
      <c r="M2033" s="241"/>
      <c r="N2033" s="241"/>
      <c r="O2033" s="98"/>
      <c r="P2033" s="98"/>
      <c r="Q2033" s="130"/>
    </row>
    <row r="2034" spans="1:17" ht="11.25" x14ac:dyDescent="0.2">
      <c r="A2034" s="234"/>
      <c r="B2034" s="98"/>
      <c r="C2034" s="130"/>
      <c r="D2034" s="240"/>
      <c r="E2034" s="240"/>
      <c r="F2034" s="224"/>
      <c r="G2034" s="98"/>
      <c r="H2034" s="98"/>
      <c r="I2034" s="130"/>
      <c r="J2034" s="98"/>
      <c r="K2034" s="98"/>
      <c r="L2034" s="98"/>
      <c r="M2034" s="241"/>
      <c r="N2034" s="241"/>
      <c r="O2034" s="98"/>
      <c r="P2034" s="98"/>
      <c r="Q2034" s="130"/>
    </row>
    <row r="2035" spans="1:17" ht="11.25" x14ac:dyDescent="0.2">
      <c r="A2035" s="234"/>
      <c r="B2035" s="98"/>
      <c r="C2035" s="130"/>
      <c r="D2035" s="240"/>
      <c r="E2035" s="240"/>
      <c r="F2035" s="224"/>
      <c r="G2035" s="98"/>
      <c r="H2035" s="98"/>
      <c r="I2035" s="130"/>
      <c r="J2035" s="98"/>
      <c r="K2035" s="98"/>
      <c r="L2035" s="98"/>
      <c r="M2035" s="241"/>
      <c r="N2035" s="241"/>
      <c r="O2035" s="98"/>
      <c r="P2035" s="98"/>
      <c r="Q2035" s="130"/>
    </row>
    <row r="2036" spans="1:17" ht="11.25" x14ac:dyDescent="0.2">
      <c r="A2036" s="234"/>
      <c r="B2036" s="98"/>
      <c r="C2036" s="130"/>
      <c r="D2036" s="240"/>
      <c r="E2036" s="240"/>
      <c r="F2036" s="224"/>
      <c r="G2036" s="98"/>
      <c r="H2036" s="98"/>
      <c r="I2036" s="130"/>
      <c r="J2036" s="98"/>
      <c r="K2036" s="98"/>
      <c r="L2036" s="98"/>
      <c r="M2036" s="241"/>
      <c r="N2036" s="241"/>
      <c r="O2036" s="98"/>
      <c r="P2036" s="98"/>
      <c r="Q2036" s="130"/>
    </row>
    <row r="2037" spans="1:17" ht="11.25" x14ac:dyDescent="0.2">
      <c r="A2037" s="234"/>
      <c r="B2037" s="98"/>
      <c r="C2037" s="130"/>
      <c r="D2037" s="240"/>
      <c r="E2037" s="240"/>
      <c r="F2037" s="224"/>
      <c r="G2037" s="98"/>
      <c r="H2037" s="98"/>
      <c r="I2037" s="130"/>
      <c r="J2037" s="98"/>
      <c r="K2037" s="98"/>
      <c r="L2037" s="98"/>
      <c r="M2037" s="241"/>
      <c r="N2037" s="241"/>
      <c r="O2037" s="98"/>
      <c r="P2037" s="98"/>
      <c r="Q2037" s="130"/>
    </row>
    <row r="2038" spans="1:17" ht="11.25" x14ac:dyDescent="0.2">
      <c r="A2038" s="234"/>
      <c r="B2038" s="98"/>
      <c r="C2038" s="130"/>
      <c r="D2038" s="240"/>
      <c r="E2038" s="240"/>
      <c r="F2038" s="224"/>
      <c r="G2038" s="98"/>
      <c r="H2038" s="98"/>
      <c r="I2038" s="130"/>
      <c r="J2038" s="98"/>
      <c r="K2038" s="98"/>
      <c r="L2038" s="98"/>
      <c r="M2038" s="241"/>
      <c r="N2038" s="241"/>
      <c r="O2038" s="98"/>
      <c r="P2038" s="98"/>
      <c r="Q2038" s="130"/>
    </row>
    <row r="2039" spans="1:17" ht="11.25" x14ac:dyDescent="0.2">
      <c r="A2039" s="234"/>
      <c r="B2039" s="98"/>
      <c r="C2039" s="130"/>
      <c r="D2039" s="240"/>
      <c r="E2039" s="240"/>
      <c r="F2039" s="224"/>
      <c r="G2039" s="98"/>
      <c r="H2039" s="98"/>
      <c r="I2039" s="130"/>
      <c r="J2039" s="98"/>
      <c r="K2039" s="98"/>
      <c r="L2039" s="98"/>
      <c r="M2039" s="241"/>
      <c r="N2039" s="241"/>
      <c r="O2039" s="98"/>
      <c r="P2039" s="98"/>
      <c r="Q2039" s="130"/>
    </row>
    <row r="2040" spans="1:17" ht="11.25" x14ac:dyDescent="0.2">
      <c r="A2040" s="234"/>
      <c r="B2040" s="98"/>
      <c r="C2040" s="130"/>
      <c r="D2040" s="240"/>
      <c r="E2040" s="240"/>
      <c r="F2040" s="224"/>
      <c r="G2040" s="98"/>
      <c r="H2040" s="98"/>
      <c r="I2040" s="130"/>
      <c r="J2040" s="98"/>
      <c r="K2040" s="98"/>
      <c r="L2040" s="98"/>
      <c r="M2040" s="241"/>
      <c r="N2040" s="241"/>
      <c r="O2040" s="98"/>
      <c r="P2040" s="98"/>
      <c r="Q2040" s="130"/>
    </row>
    <row r="2041" spans="1:17" ht="11.25" x14ac:dyDescent="0.2">
      <c r="A2041" s="234"/>
      <c r="B2041" s="98"/>
      <c r="C2041" s="130"/>
      <c r="D2041" s="240"/>
      <c r="E2041" s="240"/>
      <c r="F2041" s="224"/>
      <c r="G2041" s="98"/>
      <c r="H2041" s="98"/>
      <c r="I2041" s="130"/>
      <c r="J2041" s="98"/>
      <c r="K2041" s="98"/>
      <c r="L2041" s="98"/>
      <c r="M2041" s="241"/>
      <c r="N2041" s="241"/>
      <c r="O2041" s="98"/>
      <c r="P2041" s="98"/>
      <c r="Q2041" s="130"/>
    </row>
    <row r="2042" spans="1:17" ht="11.25" x14ac:dyDescent="0.2">
      <c r="A2042" s="234"/>
      <c r="B2042" s="98"/>
      <c r="C2042" s="130"/>
      <c r="D2042" s="240"/>
      <c r="E2042" s="240"/>
      <c r="F2042" s="224"/>
      <c r="G2042" s="98"/>
      <c r="H2042" s="98"/>
      <c r="I2042" s="130"/>
      <c r="J2042" s="98"/>
      <c r="K2042" s="98"/>
      <c r="L2042" s="98"/>
      <c r="M2042" s="241"/>
      <c r="N2042" s="241"/>
      <c r="O2042" s="98"/>
      <c r="P2042" s="98"/>
      <c r="Q2042" s="130"/>
    </row>
    <row r="2043" spans="1:17" ht="11.25" x14ac:dyDescent="0.2">
      <c r="A2043" s="234"/>
      <c r="B2043" s="98"/>
      <c r="C2043" s="130"/>
      <c r="D2043" s="240"/>
      <c r="E2043" s="240"/>
      <c r="F2043" s="224"/>
      <c r="G2043" s="98"/>
      <c r="H2043" s="98"/>
      <c r="I2043" s="130"/>
      <c r="J2043" s="98"/>
      <c r="K2043" s="98"/>
      <c r="L2043" s="98"/>
      <c r="M2043" s="241"/>
      <c r="N2043" s="241"/>
      <c r="O2043" s="98"/>
      <c r="P2043" s="98"/>
      <c r="Q2043" s="130"/>
    </row>
    <row r="2044" spans="1:17" ht="11.25" x14ac:dyDescent="0.2">
      <c r="A2044" s="234"/>
      <c r="B2044" s="98"/>
      <c r="C2044" s="130"/>
      <c r="D2044" s="240"/>
      <c r="E2044" s="240"/>
      <c r="F2044" s="224"/>
      <c r="G2044" s="98"/>
      <c r="H2044" s="98"/>
      <c r="I2044" s="130"/>
      <c r="J2044" s="98"/>
      <c r="K2044" s="98"/>
      <c r="L2044" s="98"/>
      <c r="M2044" s="241"/>
      <c r="N2044" s="241"/>
      <c r="O2044" s="98"/>
      <c r="P2044" s="98"/>
      <c r="Q2044" s="130"/>
    </row>
    <row r="2045" spans="1:17" ht="11.25" x14ac:dyDescent="0.2">
      <c r="A2045" s="234"/>
      <c r="B2045" s="98"/>
      <c r="C2045" s="130"/>
      <c r="D2045" s="240"/>
      <c r="E2045" s="240"/>
      <c r="F2045" s="224"/>
      <c r="G2045" s="98"/>
      <c r="H2045" s="98"/>
      <c r="I2045" s="130"/>
      <c r="J2045" s="98"/>
      <c r="K2045" s="98"/>
      <c r="L2045" s="98"/>
      <c r="M2045" s="241"/>
      <c r="N2045" s="241"/>
      <c r="O2045" s="98"/>
      <c r="P2045" s="98"/>
      <c r="Q2045" s="130"/>
    </row>
    <row r="2046" spans="1:17" ht="11.25" x14ac:dyDescent="0.2">
      <c r="A2046" s="234"/>
      <c r="B2046" s="98"/>
      <c r="C2046" s="130"/>
      <c r="D2046" s="240"/>
      <c r="E2046" s="240"/>
      <c r="F2046" s="224"/>
      <c r="G2046" s="98"/>
      <c r="H2046" s="98"/>
      <c r="I2046" s="130"/>
      <c r="J2046" s="98"/>
      <c r="K2046" s="98"/>
      <c r="L2046" s="98"/>
      <c r="M2046" s="241"/>
      <c r="N2046" s="241"/>
      <c r="O2046" s="98"/>
      <c r="P2046" s="98"/>
      <c r="Q2046" s="130"/>
    </row>
    <row r="2047" spans="1:17" ht="11.25" x14ac:dyDescent="0.2">
      <c r="A2047" s="234"/>
      <c r="B2047" s="98"/>
      <c r="C2047" s="130"/>
      <c r="D2047" s="240"/>
      <c r="E2047" s="240"/>
      <c r="F2047" s="224"/>
      <c r="G2047" s="98"/>
      <c r="H2047" s="98"/>
      <c r="I2047" s="130"/>
      <c r="J2047" s="98"/>
      <c r="K2047" s="98"/>
      <c r="L2047" s="98"/>
      <c r="M2047" s="241"/>
      <c r="N2047" s="241"/>
      <c r="O2047" s="98"/>
      <c r="P2047" s="98"/>
      <c r="Q2047" s="130"/>
    </row>
    <row r="2048" spans="1:17" ht="11.25" x14ac:dyDescent="0.2">
      <c r="A2048" s="234"/>
      <c r="B2048" s="98"/>
      <c r="C2048" s="130"/>
      <c r="D2048" s="240"/>
      <c r="E2048" s="240"/>
      <c r="F2048" s="224"/>
      <c r="G2048" s="98"/>
      <c r="H2048" s="98"/>
      <c r="I2048" s="130"/>
      <c r="J2048" s="98"/>
      <c r="K2048" s="98"/>
      <c r="L2048" s="98"/>
      <c r="M2048" s="241"/>
      <c r="N2048" s="241"/>
      <c r="O2048" s="98"/>
      <c r="P2048" s="98"/>
      <c r="Q2048" s="130"/>
    </row>
    <row r="2049" spans="1:17" ht="11.25" x14ac:dyDescent="0.2">
      <c r="A2049" s="234"/>
      <c r="B2049" s="98"/>
      <c r="C2049" s="130"/>
      <c r="D2049" s="240"/>
      <c r="E2049" s="240"/>
      <c r="F2049" s="224"/>
      <c r="G2049" s="98"/>
      <c r="H2049" s="98"/>
      <c r="I2049" s="130"/>
      <c r="J2049" s="98"/>
      <c r="K2049" s="98"/>
      <c r="L2049" s="98"/>
      <c r="M2049" s="241"/>
      <c r="N2049" s="241"/>
      <c r="O2049" s="98"/>
      <c r="P2049" s="98"/>
      <c r="Q2049" s="130"/>
    </row>
    <row r="2050" spans="1:17" ht="11.25" x14ac:dyDescent="0.2">
      <c r="A2050" s="234"/>
      <c r="B2050" s="98"/>
      <c r="C2050" s="130"/>
      <c r="D2050" s="240"/>
      <c r="E2050" s="240"/>
      <c r="F2050" s="224"/>
      <c r="G2050" s="98"/>
      <c r="H2050" s="98"/>
      <c r="I2050" s="130"/>
      <c r="J2050" s="98"/>
      <c r="K2050" s="98"/>
      <c r="L2050" s="98"/>
      <c r="M2050" s="241"/>
      <c r="N2050" s="241"/>
      <c r="O2050" s="98"/>
      <c r="P2050" s="98"/>
      <c r="Q2050" s="130"/>
    </row>
    <row r="2051" spans="1:17" ht="11.25" x14ac:dyDescent="0.2">
      <c r="A2051" s="234"/>
      <c r="B2051" s="98"/>
      <c r="C2051" s="130"/>
      <c r="D2051" s="240"/>
      <c r="E2051" s="240"/>
      <c r="F2051" s="224"/>
      <c r="G2051" s="98"/>
      <c r="H2051" s="98"/>
      <c r="I2051" s="130"/>
      <c r="J2051" s="98"/>
      <c r="K2051" s="98"/>
      <c r="L2051" s="98"/>
      <c r="M2051" s="241"/>
      <c r="N2051" s="241"/>
      <c r="O2051" s="98"/>
      <c r="P2051" s="98"/>
      <c r="Q2051" s="130"/>
    </row>
    <row r="2052" spans="1:17" ht="11.25" x14ac:dyDescent="0.2">
      <c r="A2052" s="234"/>
      <c r="B2052" s="98"/>
      <c r="C2052" s="130"/>
      <c r="D2052" s="240"/>
      <c r="E2052" s="240"/>
      <c r="F2052" s="224"/>
      <c r="G2052" s="98"/>
      <c r="H2052" s="98"/>
      <c r="I2052" s="130"/>
      <c r="J2052" s="98"/>
      <c r="K2052" s="98"/>
      <c r="L2052" s="98"/>
      <c r="M2052" s="241"/>
      <c r="N2052" s="241"/>
      <c r="O2052" s="98"/>
      <c r="P2052" s="98"/>
      <c r="Q2052" s="130"/>
    </row>
    <row r="2053" spans="1:17" ht="11.25" x14ac:dyDescent="0.2">
      <c r="A2053" s="234"/>
      <c r="B2053" s="98"/>
      <c r="C2053" s="130"/>
      <c r="D2053" s="240"/>
      <c r="E2053" s="240"/>
      <c r="F2053" s="224"/>
      <c r="G2053" s="98"/>
      <c r="H2053" s="98"/>
      <c r="I2053" s="130"/>
      <c r="J2053" s="98"/>
      <c r="K2053" s="98"/>
      <c r="L2053" s="98"/>
      <c r="M2053" s="241"/>
      <c r="N2053" s="241"/>
      <c r="O2053" s="98"/>
      <c r="P2053" s="98"/>
      <c r="Q2053" s="130"/>
    </row>
    <row r="2054" spans="1:17" ht="11.25" x14ac:dyDescent="0.2">
      <c r="A2054" s="234"/>
      <c r="B2054" s="98"/>
      <c r="C2054" s="130"/>
      <c r="D2054" s="240"/>
      <c r="E2054" s="240"/>
      <c r="F2054" s="224"/>
      <c r="G2054" s="98"/>
      <c r="H2054" s="98"/>
      <c r="I2054" s="130"/>
      <c r="J2054" s="98"/>
      <c r="K2054" s="98"/>
      <c r="L2054" s="98"/>
      <c r="M2054" s="241"/>
      <c r="N2054" s="241"/>
      <c r="O2054" s="98"/>
      <c r="P2054" s="98"/>
      <c r="Q2054" s="130"/>
    </row>
    <row r="2055" spans="1:17" ht="11.25" x14ac:dyDescent="0.2">
      <c r="A2055" s="234"/>
      <c r="B2055" s="98"/>
      <c r="C2055" s="130"/>
      <c r="D2055" s="240"/>
      <c r="E2055" s="240"/>
      <c r="F2055" s="224"/>
      <c r="G2055" s="98"/>
      <c r="H2055" s="98"/>
      <c r="I2055" s="130"/>
      <c r="J2055" s="98"/>
      <c r="K2055" s="98"/>
      <c r="L2055" s="98"/>
      <c r="M2055" s="241"/>
      <c r="N2055" s="241"/>
      <c r="O2055" s="98"/>
      <c r="P2055" s="98"/>
      <c r="Q2055" s="130"/>
    </row>
    <row r="2056" spans="1:17" ht="11.25" x14ac:dyDescent="0.2">
      <c r="A2056" s="234"/>
      <c r="B2056" s="98"/>
      <c r="C2056" s="130"/>
      <c r="D2056" s="240"/>
      <c r="E2056" s="240"/>
      <c r="F2056" s="224"/>
      <c r="G2056" s="98"/>
      <c r="H2056" s="98"/>
      <c r="I2056" s="130"/>
      <c r="J2056" s="98"/>
      <c r="K2056" s="98"/>
      <c r="L2056" s="98"/>
      <c r="M2056" s="241"/>
      <c r="N2056" s="241"/>
      <c r="O2056" s="98"/>
      <c r="P2056" s="98"/>
      <c r="Q2056" s="130"/>
    </row>
    <row r="2057" spans="1:17" ht="11.25" x14ac:dyDescent="0.2">
      <c r="A2057" s="234"/>
      <c r="B2057" s="98"/>
      <c r="C2057" s="130"/>
      <c r="D2057" s="240"/>
      <c r="E2057" s="240"/>
      <c r="F2057" s="224"/>
      <c r="G2057" s="98"/>
      <c r="H2057" s="98"/>
      <c r="I2057" s="130"/>
      <c r="J2057" s="98"/>
      <c r="K2057" s="98"/>
      <c r="L2057" s="98"/>
      <c r="M2057" s="241"/>
      <c r="N2057" s="241"/>
      <c r="O2057" s="98"/>
      <c r="P2057" s="98"/>
      <c r="Q2057" s="130"/>
    </row>
    <row r="2058" spans="1:17" ht="11.25" x14ac:dyDescent="0.2">
      <c r="A2058" s="234"/>
      <c r="B2058" s="98"/>
      <c r="C2058" s="130"/>
      <c r="D2058" s="240"/>
      <c r="E2058" s="240"/>
      <c r="F2058" s="224"/>
      <c r="G2058" s="98"/>
      <c r="H2058" s="98"/>
      <c r="I2058" s="130"/>
      <c r="J2058" s="98"/>
      <c r="K2058" s="98"/>
      <c r="L2058" s="98"/>
      <c r="M2058" s="241"/>
      <c r="N2058" s="241"/>
      <c r="O2058" s="98"/>
      <c r="P2058" s="98"/>
      <c r="Q2058" s="130"/>
    </row>
    <row r="2059" spans="1:17" ht="11.25" x14ac:dyDescent="0.2">
      <c r="A2059" s="234"/>
      <c r="B2059" s="98"/>
      <c r="C2059" s="130"/>
      <c r="D2059" s="240"/>
      <c r="E2059" s="240"/>
      <c r="F2059" s="224"/>
      <c r="G2059" s="98"/>
      <c r="H2059" s="98"/>
      <c r="I2059" s="130"/>
      <c r="J2059" s="98"/>
      <c r="K2059" s="98"/>
      <c r="L2059" s="98"/>
      <c r="M2059" s="241"/>
      <c r="N2059" s="241"/>
      <c r="O2059" s="98"/>
      <c r="P2059" s="98"/>
      <c r="Q2059" s="130"/>
    </row>
    <row r="2060" spans="1:17" ht="11.25" x14ac:dyDescent="0.2">
      <c r="A2060" s="234"/>
      <c r="B2060" s="98"/>
      <c r="C2060" s="130"/>
      <c r="D2060" s="240"/>
      <c r="E2060" s="240"/>
      <c r="F2060" s="224"/>
      <c r="G2060" s="98"/>
      <c r="H2060" s="98"/>
      <c r="I2060" s="130"/>
      <c r="J2060" s="98"/>
      <c r="K2060" s="98"/>
      <c r="L2060" s="98"/>
      <c r="M2060" s="241"/>
      <c r="N2060" s="241"/>
      <c r="O2060" s="98"/>
      <c r="P2060" s="98"/>
      <c r="Q2060" s="130"/>
    </row>
    <row r="2061" spans="1:17" ht="11.25" x14ac:dyDescent="0.2">
      <c r="A2061" s="234"/>
      <c r="B2061" s="98"/>
      <c r="C2061" s="130"/>
      <c r="D2061" s="240"/>
      <c r="E2061" s="240"/>
      <c r="F2061" s="224"/>
      <c r="G2061" s="98"/>
      <c r="H2061" s="98"/>
      <c r="I2061" s="130"/>
      <c r="J2061" s="98"/>
      <c r="K2061" s="98"/>
      <c r="L2061" s="98"/>
      <c r="M2061" s="241"/>
      <c r="N2061" s="241"/>
      <c r="O2061" s="98"/>
      <c r="P2061" s="98"/>
      <c r="Q2061" s="130"/>
    </row>
    <row r="2062" spans="1:17" ht="11.25" x14ac:dyDescent="0.2">
      <c r="A2062" s="234"/>
      <c r="B2062" s="98"/>
      <c r="C2062" s="130"/>
      <c r="D2062" s="240"/>
      <c r="E2062" s="240"/>
      <c r="F2062" s="224"/>
      <c r="G2062" s="98"/>
      <c r="H2062" s="98"/>
      <c r="I2062" s="130"/>
      <c r="J2062" s="98"/>
      <c r="K2062" s="98"/>
      <c r="L2062" s="98"/>
      <c r="M2062" s="241"/>
      <c r="N2062" s="241"/>
      <c r="O2062" s="98"/>
      <c r="P2062" s="98"/>
      <c r="Q2062" s="130"/>
    </row>
    <row r="2063" spans="1:17" ht="11.25" x14ac:dyDescent="0.2">
      <c r="A2063" s="234"/>
      <c r="B2063" s="98"/>
      <c r="C2063" s="130"/>
      <c r="D2063" s="240"/>
      <c r="E2063" s="240"/>
      <c r="F2063" s="224"/>
      <c r="G2063" s="98"/>
      <c r="H2063" s="98"/>
      <c r="I2063" s="130"/>
      <c r="J2063" s="98"/>
      <c r="K2063" s="98"/>
      <c r="L2063" s="98"/>
      <c r="M2063" s="241"/>
      <c r="N2063" s="241"/>
      <c r="O2063" s="98"/>
      <c r="P2063" s="98"/>
      <c r="Q2063" s="130"/>
    </row>
    <row r="2064" spans="1:17" ht="11.25" x14ac:dyDescent="0.2">
      <c r="A2064" s="234"/>
      <c r="B2064" s="98"/>
      <c r="C2064" s="130"/>
      <c r="D2064" s="240"/>
      <c r="E2064" s="240"/>
      <c r="F2064" s="224"/>
      <c r="G2064" s="98"/>
      <c r="H2064" s="98"/>
      <c r="I2064" s="130"/>
      <c r="J2064" s="98"/>
      <c r="K2064" s="98"/>
      <c r="L2064" s="98"/>
      <c r="M2064" s="241"/>
      <c r="N2064" s="241"/>
      <c r="O2064" s="98"/>
      <c r="P2064" s="98"/>
      <c r="Q2064" s="130"/>
    </row>
    <row r="2065" spans="1:17" ht="11.25" x14ac:dyDescent="0.2">
      <c r="A2065" s="234"/>
      <c r="B2065" s="98"/>
      <c r="C2065" s="130"/>
      <c r="D2065" s="240"/>
      <c r="E2065" s="240"/>
      <c r="F2065" s="224"/>
      <c r="G2065" s="98"/>
      <c r="H2065" s="98"/>
      <c r="I2065" s="130"/>
      <c r="J2065" s="98"/>
      <c r="K2065" s="98"/>
      <c r="L2065" s="98"/>
      <c r="M2065" s="241"/>
      <c r="N2065" s="241"/>
      <c r="O2065" s="98"/>
      <c r="P2065" s="98"/>
      <c r="Q2065" s="130"/>
    </row>
    <row r="2066" spans="1:17" ht="11.25" x14ac:dyDescent="0.2">
      <c r="A2066" s="234"/>
      <c r="B2066" s="98"/>
      <c r="C2066" s="130"/>
      <c r="D2066" s="240"/>
      <c r="E2066" s="240"/>
      <c r="F2066" s="224"/>
      <c r="G2066" s="98"/>
      <c r="H2066" s="98"/>
      <c r="I2066" s="130"/>
      <c r="J2066" s="98"/>
      <c r="K2066" s="98"/>
      <c r="L2066" s="98"/>
      <c r="M2066" s="241"/>
      <c r="N2066" s="241"/>
      <c r="O2066" s="98"/>
      <c r="P2066" s="98"/>
      <c r="Q2066" s="130"/>
    </row>
    <row r="2067" spans="1:17" ht="11.25" x14ac:dyDescent="0.2">
      <c r="A2067" s="234"/>
      <c r="B2067" s="98"/>
      <c r="C2067" s="130"/>
      <c r="D2067" s="240"/>
      <c r="E2067" s="240"/>
      <c r="F2067" s="224"/>
      <c r="G2067" s="98"/>
      <c r="H2067" s="98"/>
      <c r="I2067" s="130"/>
      <c r="J2067" s="98"/>
      <c r="K2067" s="98"/>
      <c r="L2067" s="98"/>
      <c r="M2067" s="241"/>
      <c r="N2067" s="241"/>
      <c r="O2067" s="98"/>
      <c r="P2067" s="98"/>
      <c r="Q2067" s="130"/>
    </row>
    <row r="2068" spans="1:17" ht="11.25" x14ac:dyDescent="0.2">
      <c r="A2068" s="234"/>
      <c r="B2068" s="98"/>
      <c r="C2068" s="130"/>
      <c r="D2068" s="240"/>
      <c r="E2068" s="240"/>
      <c r="F2068" s="224"/>
      <c r="G2068" s="98"/>
      <c r="H2068" s="98"/>
      <c r="I2068" s="130"/>
      <c r="J2068" s="98"/>
      <c r="K2068" s="98"/>
      <c r="L2068" s="98"/>
      <c r="M2068" s="241"/>
      <c r="N2068" s="241"/>
      <c r="O2068" s="98"/>
      <c r="P2068" s="98"/>
      <c r="Q2068" s="130"/>
    </row>
    <row r="2069" spans="1:17" ht="11.25" x14ac:dyDescent="0.2">
      <c r="A2069" s="234"/>
      <c r="B2069" s="98"/>
      <c r="C2069" s="130"/>
      <c r="D2069" s="240"/>
      <c r="E2069" s="240"/>
      <c r="F2069" s="224"/>
      <c r="G2069" s="98"/>
      <c r="H2069" s="98"/>
      <c r="I2069" s="130"/>
      <c r="J2069" s="98"/>
      <c r="K2069" s="98"/>
      <c r="L2069" s="98"/>
      <c r="M2069" s="241"/>
      <c r="N2069" s="241"/>
      <c r="O2069" s="98"/>
      <c r="P2069" s="98"/>
      <c r="Q2069" s="130"/>
    </row>
    <row r="2070" spans="1:17" ht="11.25" x14ac:dyDescent="0.2">
      <c r="A2070" s="234"/>
      <c r="B2070" s="98"/>
      <c r="C2070" s="130"/>
      <c r="D2070" s="240"/>
      <c r="E2070" s="240"/>
      <c r="F2070" s="224"/>
      <c r="G2070" s="98"/>
      <c r="H2070" s="98"/>
      <c r="I2070" s="130"/>
      <c r="J2070" s="98"/>
      <c r="K2070" s="98"/>
      <c r="L2070" s="98"/>
      <c r="M2070" s="241"/>
      <c r="N2070" s="241"/>
      <c r="O2070" s="98"/>
      <c r="P2070" s="98"/>
      <c r="Q2070" s="130"/>
    </row>
    <row r="2071" spans="1:17" ht="11.25" x14ac:dyDescent="0.2">
      <c r="A2071" s="234"/>
      <c r="B2071" s="98"/>
      <c r="C2071" s="130"/>
      <c r="D2071" s="240"/>
      <c r="E2071" s="240"/>
      <c r="F2071" s="224"/>
      <c r="G2071" s="98"/>
      <c r="H2071" s="98"/>
      <c r="I2071" s="130"/>
      <c r="J2071" s="98"/>
      <c r="K2071" s="98"/>
      <c r="L2071" s="98"/>
      <c r="M2071" s="241"/>
      <c r="N2071" s="241"/>
      <c r="O2071" s="98"/>
      <c r="P2071" s="98"/>
      <c r="Q2071" s="130"/>
    </row>
    <row r="2072" spans="1:17" ht="11.25" x14ac:dyDescent="0.2">
      <c r="A2072" s="234"/>
      <c r="B2072" s="98"/>
      <c r="C2072" s="130"/>
      <c r="D2072" s="240"/>
      <c r="E2072" s="240"/>
      <c r="F2072" s="224"/>
      <c r="G2072" s="98"/>
      <c r="H2072" s="98"/>
      <c r="I2072" s="130"/>
      <c r="J2072" s="98"/>
      <c r="K2072" s="98"/>
      <c r="L2072" s="98"/>
      <c r="M2072" s="241"/>
      <c r="N2072" s="241"/>
      <c r="O2072" s="98"/>
      <c r="P2072" s="98"/>
      <c r="Q2072" s="130"/>
    </row>
    <row r="2073" spans="1:17" ht="11.25" x14ac:dyDescent="0.2">
      <c r="A2073" s="234"/>
      <c r="B2073" s="98"/>
      <c r="C2073" s="130"/>
      <c r="D2073" s="240"/>
      <c r="E2073" s="240"/>
      <c r="F2073" s="224"/>
      <c r="G2073" s="98"/>
      <c r="H2073" s="98"/>
      <c r="I2073" s="130"/>
      <c r="J2073" s="98"/>
      <c r="K2073" s="98"/>
      <c r="L2073" s="98"/>
      <c r="M2073" s="241"/>
      <c r="N2073" s="241"/>
      <c r="O2073" s="98"/>
      <c r="P2073" s="98"/>
      <c r="Q2073" s="130"/>
    </row>
    <row r="2074" spans="1:17" ht="11.25" x14ac:dyDescent="0.2">
      <c r="A2074" s="234"/>
      <c r="B2074" s="98"/>
      <c r="C2074" s="130"/>
      <c r="D2074" s="240"/>
      <c r="E2074" s="240"/>
      <c r="F2074" s="224"/>
      <c r="G2074" s="98"/>
      <c r="H2074" s="98"/>
      <c r="I2074" s="130"/>
      <c r="J2074" s="98"/>
      <c r="K2074" s="98"/>
      <c r="L2074" s="98"/>
      <c r="M2074" s="241"/>
      <c r="N2074" s="241"/>
      <c r="O2074" s="98"/>
      <c r="P2074" s="98"/>
      <c r="Q2074" s="130"/>
    </row>
    <row r="2075" spans="1:17" ht="11.25" x14ac:dyDescent="0.2">
      <c r="A2075" s="234"/>
      <c r="B2075" s="98"/>
      <c r="C2075" s="130"/>
      <c r="D2075" s="240"/>
      <c r="E2075" s="240"/>
      <c r="F2075" s="224"/>
      <c r="G2075" s="98"/>
      <c r="H2075" s="98"/>
      <c r="I2075" s="130"/>
      <c r="J2075" s="98"/>
      <c r="K2075" s="98"/>
      <c r="L2075" s="98"/>
      <c r="M2075" s="241"/>
      <c r="N2075" s="241"/>
      <c r="O2075" s="98"/>
      <c r="P2075" s="98"/>
      <c r="Q2075" s="130"/>
    </row>
    <row r="2076" spans="1:17" ht="11.25" x14ac:dyDescent="0.2">
      <c r="A2076" s="234"/>
      <c r="B2076" s="98"/>
      <c r="C2076" s="130"/>
      <c r="D2076" s="240"/>
      <c r="E2076" s="240"/>
      <c r="F2076" s="224"/>
      <c r="G2076" s="98"/>
      <c r="H2076" s="98"/>
      <c r="I2076" s="130"/>
      <c r="J2076" s="98"/>
      <c r="K2076" s="98"/>
      <c r="L2076" s="98"/>
      <c r="M2076" s="241"/>
      <c r="N2076" s="241"/>
      <c r="O2076" s="98"/>
      <c r="P2076" s="98"/>
      <c r="Q2076" s="130"/>
    </row>
    <row r="2077" spans="1:17" ht="11.25" x14ac:dyDescent="0.2">
      <c r="A2077" s="234"/>
      <c r="B2077" s="98"/>
      <c r="C2077" s="130"/>
      <c r="D2077" s="240"/>
      <c r="E2077" s="240"/>
      <c r="F2077" s="224"/>
      <c r="G2077" s="98"/>
      <c r="H2077" s="98"/>
      <c r="I2077" s="130"/>
      <c r="J2077" s="98"/>
      <c r="K2077" s="98"/>
      <c r="L2077" s="98"/>
      <c r="M2077" s="241"/>
      <c r="N2077" s="241"/>
      <c r="O2077" s="98"/>
      <c r="P2077" s="98"/>
      <c r="Q2077" s="130"/>
    </row>
    <row r="2078" spans="1:17" ht="11.25" x14ac:dyDescent="0.2">
      <c r="A2078" s="234"/>
      <c r="B2078" s="98"/>
      <c r="C2078" s="130"/>
      <c r="D2078" s="240"/>
      <c r="E2078" s="240"/>
      <c r="F2078" s="224"/>
      <c r="G2078" s="98"/>
      <c r="H2078" s="98"/>
      <c r="I2078" s="130"/>
      <c r="J2078" s="98"/>
      <c r="K2078" s="98"/>
      <c r="L2078" s="98"/>
      <c r="M2078" s="241"/>
      <c r="N2078" s="241"/>
      <c r="O2078" s="98"/>
      <c r="P2078" s="98"/>
      <c r="Q2078" s="130"/>
    </row>
    <row r="2079" spans="1:17" ht="11.25" x14ac:dyDescent="0.2">
      <c r="A2079" s="234"/>
      <c r="B2079" s="98"/>
      <c r="C2079" s="130"/>
      <c r="D2079" s="240"/>
      <c r="E2079" s="240"/>
      <c r="F2079" s="224"/>
      <c r="G2079" s="98"/>
      <c r="H2079" s="98"/>
      <c r="I2079" s="130"/>
      <c r="J2079" s="98"/>
      <c r="K2079" s="98"/>
      <c r="L2079" s="98"/>
      <c r="M2079" s="241"/>
      <c r="N2079" s="241"/>
      <c r="O2079" s="98"/>
      <c r="P2079" s="98"/>
      <c r="Q2079" s="130"/>
    </row>
    <row r="2080" spans="1:17" ht="11.25" x14ac:dyDescent="0.2">
      <c r="A2080" s="234"/>
      <c r="B2080" s="98"/>
      <c r="C2080" s="130"/>
      <c r="D2080" s="240"/>
      <c r="E2080" s="240"/>
      <c r="F2080" s="224"/>
      <c r="G2080" s="98"/>
      <c r="H2080" s="98"/>
      <c r="I2080" s="130"/>
      <c r="J2080" s="98"/>
      <c r="K2080" s="98"/>
      <c r="L2080" s="98"/>
      <c r="M2080" s="241"/>
      <c r="N2080" s="241"/>
      <c r="O2080" s="98"/>
      <c r="P2080" s="98"/>
      <c r="Q2080" s="130"/>
    </row>
    <row r="2081" spans="1:17" ht="11.25" x14ac:dyDescent="0.2">
      <c r="A2081" s="234"/>
      <c r="B2081" s="98"/>
      <c r="C2081" s="130"/>
      <c r="D2081" s="240"/>
      <c r="E2081" s="240"/>
      <c r="F2081" s="224"/>
      <c r="G2081" s="98"/>
      <c r="H2081" s="98"/>
      <c r="I2081" s="130"/>
      <c r="J2081" s="98"/>
      <c r="K2081" s="98"/>
      <c r="L2081" s="98"/>
      <c r="M2081" s="241"/>
      <c r="N2081" s="241"/>
      <c r="O2081" s="98"/>
      <c r="P2081" s="98"/>
      <c r="Q2081" s="130"/>
    </row>
    <row r="2082" spans="1:17" ht="11.25" x14ac:dyDescent="0.2">
      <c r="A2082" s="234"/>
      <c r="B2082" s="98"/>
      <c r="C2082" s="130"/>
      <c r="D2082" s="240"/>
      <c r="E2082" s="240"/>
      <c r="F2082" s="224"/>
      <c r="G2082" s="98"/>
      <c r="H2082" s="98"/>
      <c r="I2082" s="130"/>
      <c r="J2082" s="98"/>
      <c r="K2082" s="98"/>
      <c r="L2082" s="98"/>
      <c r="M2082" s="241"/>
      <c r="N2082" s="241"/>
      <c r="O2082" s="98"/>
      <c r="P2082" s="98"/>
      <c r="Q2082" s="130"/>
    </row>
    <row r="2083" spans="1:17" ht="11.25" x14ac:dyDescent="0.2">
      <c r="A2083" s="234"/>
      <c r="B2083" s="98"/>
      <c r="C2083" s="130"/>
      <c r="D2083" s="240"/>
      <c r="E2083" s="240"/>
      <c r="F2083" s="224"/>
      <c r="G2083" s="98"/>
      <c r="H2083" s="98"/>
      <c r="I2083" s="130"/>
      <c r="J2083" s="98"/>
      <c r="K2083" s="98"/>
      <c r="L2083" s="98"/>
      <c r="M2083" s="241"/>
      <c r="N2083" s="241"/>
      <c r="O2083" s="98"/>
      <c r="P2083" s="98"/>
      <c r="Q2083" s="130"/>
    </row>
    <row r="2084" spans="1:17" ht="11.25" x14ac:dyDescent="0.2">
      <c r="A2084" s="234"/>
      <c r="B2084" s="98"/>
      <c r="C2084" s="130"/>
      <c r="D2084" s="240"/>
      <c r="E2084" s="240"/>
      <c r="F2084" s="224"/>
      <c r="G2084" s="98"/>
      <c r="H2084" s="98"/>
      <c r="I2084" s="130"/>
      <c r="J2084" s="98"/>
      <c r="K2084" s="98"/>
      <c r="L2084" s="98"/>
      <c r="M2084" s="241"/>
      <c r="N2084" s="241"/>
      <c r="O2084" s="98"/>
      <c r="P2084" s="98"/>
      <c r="Q2084" s="130"/>
    </row>
    <row r="2085" spans="1:17" ht="11.25" x14ac:dyDescent="0.2">
      <c r="A2085" s="234"/>
      <c r="B2085" s="98"/>
      <c r="C2085" s="130"/>
      <c r="D2085" s="240"/>
      <c r="E2085" s="240"/>
      <c r="F2085" s="224"/>
      <c r="G2085" s="98"/>
      <c r="H2085" s="98"/>
      <c r="I2085" s="130"/>
      <c r="J2085" s="98"/>
      <c r="K2085" s="98"/>
      <c r="L2085" s="98"/>
      <c r="M2085" s="241"/>
      <c r="N2085" s="241"/>
      <c r="O2085" s="98"/>
      <c r="P2085" s="98"/>
      <c r="Q2085" s="130"/>
    </row>
    <row r="2086" spans="1:17" ht="11.25" x14ac:dyDescent="0.2">
      <c r="A2086" s="234"/>
      <c r="B2086" s="98"/>
      <c r="C2086" s="130"/>
      <c r="D2086" s="240"/>
      <c r="E2086" s="240"/>
      <c r="F2086" s="224"/>
      <c r="G2086" s="98"/>
      <c r="H2086" s="98"/>
      <c r="I2086" s="130"/>
      <c r="J2086" s="98"/>
      <c r="K2086" s="98"/>
      <c r="L2086" s="98"/>
      <c r="M2086" s="241"/>
      <c r="N2086" s="241"/>
      <c r="O2086" s="98"/>
      <c r="P2086" s="98"/>
      <c r="Q2086" s="130"/>
    </row>
    <row r="2087" spans="1:17" ht="11.25" x14ac:dyDescent="0.2">
      <c r="A2087" s="234"/>
      <c r="B2087" s="98"/>
      <c r="C2087" s="130"/>
      <c r="D2087" s="240"/>
      <c r="E2087" s="240"/>
      <c r="F2087" s="224"/>
      <c r="G2087" s="98"/>
      <c r="H2087" s="98"/>
      <c r="I2087" s="130"/>
      <c r="J2087" s="98"/>
      <c r="K2087" s="98"/>
      <c r="L2087" s="98"/>
      <c r="M2087" s="241"/>
      <c r="N2087" s="241"/>
      <c r="O2087" s="98"/>
      <c r="P2087" s="98"/>
      <c r="Q2087" s="130"/>
    </row>
    <row r="2088" spans="1:17" ht="11.25" x14ac:dyDescent="0.2">
      <c r="A2088" s="234"/>
      <c r="B2088" s="98"/>
      <c r="C2088" s="130"/>
      <c r="D2088" s="240"/>
      <c r="E2088" s="240"/>
      <c r="F2088" s="224"/>
      <c r="G2088" s="98"/>
      <c r="H2088" s="98"/>
      <c r="I2088" s="130"/>
      <c r="J2088" s="98"/>
      <c r="K2088" s="98"/>
      <c r="L2088" s="98"/>
      <c r="M2088" s="241"/>
      <c r="N2088" s="241"/>
      <c r="O2088" s="98"/>
      <c r="P2088" s="98"/>
      <c r="Q2088" s="130"/>
    </row>
    <row r="2089" spans="1:17" ht="11.25" x14ac:dyDescent="0.2">
      <c r="A2089" s="234"/>
      <c r="B2089" s="98"/>
      <c r="C2089" s="130"/>
      <c r="D2089" s="240"/>
      <c r="E2089" s="240"/>
      <c r="F2089" s="224"/>
      <c r="G2089" s="98"/>
      <c r="H2089" s="98"/>
      <c r="I2089" s="130"/>
      <c r="J2089" s="98"/>
      <c r="K2089" s="98"/>
      <c r="L2089" s="98"/>
      <c r="M2089" s="241"/>
      <c r="N2089" s="241"/>
      <c r="O2089" s="98"/>
      <c r="P2089" s="98"/>
      <c r="Q2089" s="130"/>
    </row>
    <row r="2090" spans="1:17" ht="11.25" x14ac:dyDescent="0.2">
      <c r="A2090" s="234"/>
      <c r="B2090" s="98"/>
      <c r="C2090" s="130"/>
      <c r="D2090" s="240"/>
      <c r="E2090" s="240"/>
      <c r="F2090" s="224"/>
      <c r="G2090" s="98"/>
      <c r="H2090" s="98"/>
      <c r="I2090" s="130"/>
      <c r="J2090" s="98"/>
      <c r="K2090" s="98"/>
      <c r="L2090" s="98"/>
      <c r="M2090" s="241"/>
      <c r="N2090" s="241"/>
      <c r="O2090" s="98"/>
      <c r="P2090" s="98"/>
      <c r="Q2090" s="130"/>
    </row>
    <row r="2091" spans="1:17" ht="11.25" x14ac:dyDescent="0.2">
      <c r="A2091" s="234"/>
      <c r="B2091" s="98"/>
      <c r="C2091" s="130"/>
      <c r="D2091" s="240"/>
      <c r="E2091" s="240"/>
      <c r="F2091" s="224"/>
      <c r="G2091" s="98"/>
      <c r="H2091" s="98"/>
      <c r="I2091" s="130"/>
      <c r="J2091" s="98"/>
      <c r="K2091" s="98"/>
      <c r="L2091" s="98"/>
      <c r="M2091" s="241"/>
      <c r="N2091" s="241"/>
      <c r="O2091" s="98"/>
      <c r="P2091" s="98"/>
      <c r="Q2091" s="130"/>
    </row>
    <row r="2092" spans="1:17" ht="11.25" x14ac:dyDescent="0.2">
      <c r="A2092" s="234"/>
      <c r="B2092" s="98"/>
      <c r="C2092" s="130"/>
      <c r="D2092" s="240"/>
      <c r="E2092" s="240"/>
      <c r="F2092" s="224"/>
      <c r="G2092" s="98"/>
      <c r="H2092" s="98"/>
      <c r="I2092" s="130"/>
      <c r="J2092" s="98"/>
      <c r="K2092" s="98"/>
      <c r="L2092" s="98"/>
      <c r="M2092" s="241"/>
      <c r="N2092" s="241"/>
      <c r="O2092" s="98"/>
      <c r="P2092" s="98"/>
      <c r="Q2092" s="130"/>
    </row>
    <row r="2093" spans="1:17" ht="11.25" x14ac:dyDescent="0.2">
      <c r="A2093" s="234"/>
      <c r="B2093" s="98"/>
      <c r="C2093" s="130"/>
      <c r="D2093" s="240"/>
      <c r="E2093" s="240"/>
      <c r="F2093" s="224"/>
      <c r="G2093" s="98"/>
      <c r="H2093" s="98"/>
      <c r="I2093" s="130"/>
      <c r="J2093" s="98"/>
      <c r="K2093" s="98"/>
      <c r="L2093" s="98"/>
      <c r="M2093" s="241"/>
      <c r="N2093" s="241"/>
      <c r="O2093" s="98"/>
      <c r="P2093" s="98"/>
      <c r="Q2093" s="130"/>
    </row>
    <row r="2094" spans="1:17" ht="11.25" x14ac:dyDescent="0.2">
      <c r="A2094" s="234"/>
      <c r="B2094" s="98"/>
      <c r="C2094" s="130"/>
      <c r="D2094" s="240"/>
      <c r="E2094" s="240"/>
      <c r="F2094" s="224"/>
      <c r="G2094" s="98"/>
      <c r="H2094" s="98"/>
      <c r="I2094" s="130"/>
      <c r="J2094" s="98"/>
      <c r="K2094" s="98"/>
      <c r="L2094" s="98"/>
      <c r="M2094" s="241"/>
      <c r="N2094" s="241"/>
      <c r="O2094" s="98"/>
      <c r="P2094" s="98"/>
      <c r="Q2094" s="130"/>
    </row>
    <row r="2095" spans="1:17" ht="11.25" x14ac:dyDescent="0.2">
      <c r="A2095" s="234"/>
      <c r="B2095" s="98"/>
      <c r="C2095" s="130"/>
      <c r="D2095" s="240"/>
      <c r="E2095" s="240"/>
      <c r="F2095" s="224"/>
      <c r="G2095" s="98"/>
      <c r="H2095" s="98"/>
      <c r="I2095" s="130"/>
      <c r="J2095" s="98"/>
      <c r="K2095" s="98"/>
      <c r="L2095" s="98"/>
      <c r="M2095" s="241"/>
      <c r="N2095" s="241"/>
      <c r="O2095" s="98"/>
      <c r="P2095" s="98"/>
      <c r="Q2095" s="130"/>
    </row>
    <row r="2096" spans="1:17" ht="11.25" x14ac:dyDescent="0.2">
      <c r="A2096" s="234"/>
      <c r="B2096" s="98"/>
      <c r="C2096" s="130"/>
      <c r="D2096" s="240"/>
      <c r="E2096" s="240"/>
      <c r="F2096" s="224"/>
      <c r="G2096" s="98"/>
      <c r="H2096" s="98"/>
      <c r="I2096" s="130"/>
      <c r="J2096" s="98"/>
      <c r="K2096" s="98"/>
      <c r="L2096" s="98"/>
      <c r="M2096" s="241"/>
      <c r="N2096" s="241"/>
      <c r="O2096" s="98"/>
      <c r="P2096" s="98"/>
      <c r="Q2096" s="130"/>
    </row>
    <row r="2097" spans="1:17" ht="11.25" x14ac:dyDescent="0.2">
      <c r="A2097" s="234"/>
      <c r="B2097" s="98"/>
      <c r="C2097" s="130"/>
      <c r="D2097" s="240"/>
      <c r="E2097" s="240"/>
      <c r="F2097" s="224"/>
      <c r="G2097" s="98"/>
      <c r="H2097" s="98"/>
      <c r="I2097" s="130"/>
      <c r="J2097" s="98"/>
      <c r="K2097" s="98"/>
      <c r="L2097" s="98"/>
      <c r="M2097" s="241"/>
      <c r="N2097" s="241"/>
      <c r="O2097" s="98"/>
      <c r="P2097" s="98"/>
      <c r="Q2097" s="130"/>
    </row>
    <row r="2098" spans="1:17" ht="11.25" x14ac:dyDescent="0.2">
      <c r="A2098" s="234"/>
      <c r="B2098" s="98"/>
      <c r="C2098" s="130"/>
      <c r="D2098" s="240"/>
      <c r="E2098" s="240"/>
      <c r="F2098" s="224"/>
      <c r="G2098" s="98"/>
      <c r="H2098" s="98"/>
      <c r="I2098" s="130"/>
      <c r="J2098" s="98"/>
      <c r="K2098" s="98"/>
      <c r="L2098" s="98"/>
      <c r="M2098" s="241"/>
      <c r="N2098" s="241"/>
      <c r="O2098" s="98"/>
      <c r="P2098" s="98"/>
      <c r="Q2098" s="130"/>
    </row>
    <row r="2099" spans="1:17" ht="11.25" x14ac:dyDescent="0.2">
      <c r="A2099" s="234"/>
      <c r="B2099" s="98"/>
      <c r="C2099" s="130"/>
      <c r="D2099" s="240"/>
      <c r="E2099" s="240"/>
      <c r="F2099" s="224"/>
      <c r="G2099" s="98"/>
      <c r="H2099" s="98"/>
      <c r="I2099" s="130"/>
      <c r="J2099" s="98"/>
      <c r="K2099" s="98"/>
      <c r="L2099" s="98"/>
      <c r="M2099" s="241"/>
      <c r="N2099" s="241"/>
      <c r="O2099" s="98"/>
      <c r="P2099" s="98"/>
      <c r="Q2099" s="130"/>
    </row>
    <row r="2100" spans="1:17" ht="11.25" x14ac:dyDescent="0.2">
      <c r="A2100" s="234"/>
      <c r="B2100" s="98"/>
      <c r="C2100" s="130"/>
      <c r="D2100" s="240"/>
      <c r="E2100" s="240"/>
      <c r="F2100" s="224"/>
      <c r="G2100" s="98"/>
      <c r="H2100" s="98"/>
      <c r="I2100" s="130"/>
      <c r="J2100" s="98"/>
      <c r="K2100" s="98"/>
      <c r="L2100" s="98"/>
      <c r="M2100" s="241"/>
      <c r="N2100" s="241"/>
      <c r="O2100" s="98"/>
      <c r="P2100" s="98"/>
      <c r="Q2100" s="130"/>
    </row>
    <row r="2101" spans="1:17" ht="11.25" x14ac:dyDescent="0.2">
      <c r="A2101" s="234"/>
      <c r="B2101" s="98"/>
      <c r="C2101" s="130"/>
      <c r="D2101" s="240"/>
      <c r="E2101" s="240"/>
      <c r="F2101" s="224"/>
      <c r="G2101" s="98"/>
      <c r="H2101" s="98"/>
      <c r="I2101" s="130"/>
      <c r="J2101" s="98"/>
      <c r="K2101" s="98"/>
      <c r="L2101" s="98"/>
      <c r="M2101" s="241"/>
      <c r="N2101" s="241"/>
      <c r="O2101" s="98"/>
      <c r="P2101" s="98"/>
      <c r="Q2101" s="130"/>
    </row>
    <row r="2102" spans="1:17" ht="11.25" x14ac:dyDescent="0.2">
      <c r="A2102" s="234"/>
      <c r="B2102" s="98"/>
      <c r="C2102" s="130"/>
      <c r="D2102" s="240"/>
      <c r="E2102" s="240"/>
      <c r="F2102" s="224"/>
      <c r="G2102" s="98"/>
      <c r="H2102" s="98"/>
      <c r="I2102" s="130"/>
      <c r="J2102" s="98"/>
      <c r="K2102" s="98"/>
      <c r="L2102" s="98"/>
      <c r="M2102" s="241"/>
      <c r="N2102" s="241"/>
      <c r="O2102" s="98"/>
      <c r="P2102" s="98"/>
      <c r="Q2102" s="130"/>
    </row>
    <row r="2103" spans="1:17" ht="11.25" x14ac:dyDescent="0.2">
      <c r="A2103" s="234"/>
      <c r="B2103" s="98"/>
      <c r="C2103" s="130"/>
      <c r="D2103" s="240"/>
      <c r="E2103" s="240"/>
      <c r="F2103" s="224"/>
      <c r="G2103" s="98"/>
      <c r="H2103" s="98"/>
      <c r="I2103" s="130"/>
      <c r="J2103" s="98"/>
      <c r="K2103" s="98"/>
      <c r="L2103" s="98"/>
      <c r="M2103" s="241"/>
      <c r="N2103" s="241"/>
      <c r="O2103" s="98"/>
      <c r="P2103" s="98"/>
      <c r="Q2103" s="130"/>
    </row>
    <row r="2104" spans="1:17" ht="11.25" x14ac:dyDescent="0.2">
      <c r="A2104" s="234"/>
      <c r="B2104" s="98"/>
      <c r="C2104" s="130"/>
      <c r="D2104" s="240"/>
      <c r="E2104" s="240"/>
      <c r="F2104" s="224"/>
      <c r="G2104" s="98"/>
      <c r="H2104" s="98"/>
      <c r="I2104" s="130"/>
      <c r="J2104" s="98"/>
      <c r="K2104" s="98"/>
      <c r="L2104" s="98"/>
      <c r="M2104" s="241"/>
      <c r="N2104" s="241"/>
      <c r="O2104" s="98"/>
      <c r="P2104" s="98"/>
      <c r="Q2104" s="130"/>
    </row>
    <row r="2105" spans="1:17" ht="11.25" x14ac:dyDescent="0.2">
      <c r="A2105" s="234"/>
      <c r="B2105" s="98"/>
      <c r="C2105" s="130"/>
      <c r="D2105" s="240"/>
      <c r="E2105" s="240"/>
      <c r="F2105" s="224"/>
      <c r="G2105" s="98"/>
      <c r="H2105" s="98"/>
      <c r="I2105" s="130"/>
      <c r="J2105" s="98"/>
      <c r="K2105" s="98"/>
      <c r="L2105" s="98"/>
      <c r="M2105" s="241"/>
      <c r="N2105" s="241"/>
      <c r="O2105" s="98"/>
      <c r="P2105" s="98"/>
      <c r="Q2105" s="130"/>
    </row>
    <row r="2106" spans="1:17" ht="11.25" x14ac:dyDescent="0.2">
      <c r="A2106" s="234"/>
      <c r="B2106" s="98"/>
      <c r="C2106" s="130"/>
      <c r="D2106" s="240"/>
      <c r="E2106" s="240"/>
      <c r="F2106" s="224"/>
      <c r="G2106" s="98"/>
      <c r="H2106" s="98"/>
      <c r="I2106" s="130"/>
      <c r="J2106" s="98"/>
      <c r="K2106" s="98"/>
      <c r="L2106" s="98"/>
      <c r="M2106" s="241"/>
      <c r="N2106" s="241"/>
      <c r="O2106" s="98"/>
      <c r="P2106" s="98"/>
      <c r="Q2106" s="130"/>
    </row>
    <row r="2107" spans="1:17" ht="11.25" x14ac:dyDescent="0.2">
      <c r="A2107" s="234"/>
      <c r="B2107" s="98"/>
      <c r="C2107" s="130"/>
      <c r="D2107" s="240"/>
      <c r="E2107" s="240"/>
      <c r="F2107" s="224"/>
      <c r="G2107" s="98"/>
      <c r="H2107" s="98"/>
      <c r="I2107" s="130"/>
      <c r="J2107" s="98"/>
      <c r="K2107" s="98"/>
      <c r="L2107" s="98"/>
      <c r="M2107" s="241"/>
      <c r="N2107" s="241"/>
      <c r="O2107" s="98"/>
      <c r="P2107" s="98"/>
      <c r="Q2107" s="130"/>
    </row>
    <row r="2108" spans="1:17" ht="11.25" x14ac:dyDescent="0.2">
      <c r="A2108" s="234"/>
      <c r="B2108" s="98"/>
      <c r="C2108" s="130"/>
      <c r="D2108" s="240"/>
      <c r="E2108" s="240"/>
      <c r="F2108" s="224"/>
      <c r="G2108" s="98"/>
      <c r="H2108" s="98"/>
      <c r="I2108" s="130"/>
      <c r="J2108" s="98"/>
      <c r="K2108" s="98"/>
      <c r="L2108" s="98"/>
      <c r="M2108" s="241"/>
      <c r="N2108" s="241"/>
      <c r="O2108" s="98"/>
      <c r="P2108" s="98"/>
      <c r="Q2108" s="130"/>
    </row>
    <row r="2109" spans="1:17" ht="11.25" x14ac:dyDescent="0.2">
      <c r="A2109" s="234"/>
      <c r="B2109" s="98"/>
      <c r="C2109" s="130"/>
      <c r="D2109" s="240"/>
      <c r="E2109" s="240"/>
      <c r="F2109" s="224"/>
      <c r="G2109" s="98"/>
      <c r="H2109" s="98"/>
      <c r="I2109" s="130"/>
      <c r="J2109" s="98"/>
      <c r="K2109" s="98"/>
      <c r="L2109" s="98"/>
      <c r="M2109" s="241"/>
      <c r="N2109" s="241"/>
      <c r="O2109" s="98"/>
      <c r="P2109" s="98"/>
      <c r="Q2109" s="130"/>
    </row>
    <row r="2110" spans="1:17" ht="11.25" x14ac:dyDescent="0.2">
      <c r="A2110" s="234"/>
      <c r="B2110" s="98"/>
      <c r="C2110" s="130"/>
      <c r="D2110" s="240"/>
      <c r="E2110" s="240"/>
      <c r="F2110" s="224"/>
      <c r="G2110" s="98"/>
      <c r="H2110" s="98"/>
      <c r="I2110" s="130"/>
      <c r="J2110" s="98"/>
      <c r="K2110" s="98"/>
      <c r="L2110" s="98"/>
      <c r="M2110" s="241"/>
      <c r="N2110" s="241"/>
      <c r="O2110" s="98"/>
      <c r="P2110" s="98"/>
      <c r="Q2110" s="130"/>
    </row>
    <row r="2111" spans="1:17" ht="11.25" x14ac:dyDescent="0.2">
      <c r="A2111" s="234"/>
      <c r="B2111" s="98"/>
      <c r="C2111" s="130"/>
      <c r="D2111" s="240"/>
      <c r="E2111" s="240"/>
      <c r="F2111" s="224"/>
      <c r="G2111" s="98"/>
      <c r="H2111" s="98"/>
      <c r="I2111" s="130"/>
      <c r="J2111" s="98"/>
      <c r="K2111" s="98"/>
      <c r="L2111" s="98"/>
      <c r="M2111" s="241"/>
      <c r="N2111" s="241"/>
      <c r="O2111" s="98"/>
      <c r="P2111" s="98"/>
      <c r="Q2111" s="130"/>
    </row>
    <row r="2112" spans="1:17" ht="11.25" x14ac:dyDescent="0.2">
      <c r="A2112" s="234"/>
      <c r="B2112" s="98"/>
      <c r="C2112" s="130"/>
      <c r="D2112" s="240"/>
      <c r="E2112" s="240"/>
      <c r="F2112" s="224"/>
      <c r="G2112" s="98"/>
      <c r="H2112" s="98"/>
      <c r="I2112" s="130"/>
      <c r="J2112" s="98"/>
      <c r="K2112" s="98"/>
      <c r="L2112" s="98"/>
      <c r="M2112" s="241"/>
      <c r="N2112" s="241"/>
      <c r="O2112" s="98"/>
      <c r="P2112" s="98"/>
      <c r="Q2112" s="130"/>
    </row>
    <row r="2113" spans="1:17" ht="11.25" x14ac:dyDescent="0.2">
      <c r="A2113" s="234"/>
      <c r="B2113" s="98"/>
      <c r="C2113" s="130"/>
      <c r="D2113" s="240"/>
      <c r="E2113" s="240"/>
      <c r="F2113" s="224"/>
      <c r="G2113" s="98"/>
      <c r="H2113" s="98"/>
      <c r="I2113" s="130"/>
      <c r="J2113" s="98"/>
      <c r="K2113" s="98"/>
      <c r="L2113" s="98"/>
      <c r="M2113" s="241"/>
      <c r="N2113" s="241"/>
      <c r="O2113" s="98"/>
      <c r="P2113" s="98"/>
      <c r="Q2113" s="130"/>
    </row>
    <row r="2114" spans="1:17" ht="11.25" x14ac:dyDescent="0.2">
      <c r="A2114" s="234"/>
      <c r="B2114" s="98"/>
      <c r="C2114" s="130"/>
      <c r="D2114" s="240"/>
      <c r="E2114" s="240"/>
      <c r="F2114" s="224"/>
      <c r="G2114" s="98"/>
      <c r="H2114" s="98"/>
      <c r="I2114" s="130"/>
      <c r="J2114" s="98"/>
      <c r="K2114" s="98"/>
      <c r="L2114" s="98"/>
      <c r="M2114" s="241"/>
      <c r="N2114" s="241"/>
      <c r="O2114" s="98"/>
      <c r="P2114" s="98"/>
      <c r="Q2114" s="130"/>
    </row>
    <row r="2115" spans="1:17" ht="11.25" x14ac:dyDescent="0.2">
      <c r="A2115" s="234"/>
      <c r="B2115" s="98"/>
      <c r="C2115" s="130"/>
      <c r="D2115" s="240"/>
      <c r="E2115" s="240"/>
      <c r="F2115" s="224"/>
      <c r="G2115" s="98"/>
      <c r="H2115" s="98"/>
      <c r="I2115" s="130"/>
      <c r="J2115" s="98"/>
      <c r="K2115" s="98"/>
      <c r="L2115" s="98"/>
      <c r="M2115" s="241"/>
      <c r="N2115" s="241"/>
      <c r="O2115" s="98"/>
      <c r="P2115" s="98"/>
      <c r="Q2115" s="130"/>
    </row>
    <row r="2116" spans="1:17" ht="11.25" x14ac:dyDescent="0.2">
      <c r="A2116" s="234"/>
      <c r="B2116" s="98"/>
      <c r="C2116" s="130"/>
      <c r="D2116" s="240"/>
      <c r="E2116" s="240"/>
      <c r="F2116" s="224"/>
      <c r="G2116" s="98"/>
      <c r="H2116" s="98"/>
      <c r="I2116" s="130"/>
      <c r="J2116" s="98"/>
      <c r="K2116" s="98"/>
      <c r="L2116" s="98"/>
      <c r="M2116" s="241"/>
      <c r="N2116" s="241"/>
      <c r="O2116" s="98"/>
      <c r="P2116" s="98"/>
      <c r="Q2116" s="130"/>
    </row>
    <row r="2117" spans="1:17" ht="11.25" x14ac:dyDescent="0.2">
      <c r="A2117" s="234"/>
      <c r="B2117" s="98"/>
      <c r="C2117" s="130"/>
      <c r="D2117" s="240"/>
      <c r="E2117" s="240"/>
      <c r="F2117" s="224"/>
      <c r="G2117" s="98"/>
      <c r="H2117" s="98"/>
      <c r="I2117" s="130"/>
      <c r="J2117" s="98"/>
      <c r="K2117" s="98"/>
      <c r="L2117" s="98"/>
      <c r="M2117" s="241"/>
      <c r="N2117" s="241"/>
      <c r="O2117" s="98"/>
      <c r="P2117" s="98"/>
      <c r="Q2117" s="130"/>
    </row>
    <row r="2118" spans="1:17" ht="11.25" x14ac:dyDescent="0.2">
      <c r="A2118" s="234"/>
      <c r="B2118" s="98"/>
      <c r="C2118" s="130"/>
      <c r="D2118" s="240"/>
      <c r="E2118" s="240"/>
      <c r="F2118" s="224"/>
      <c r="G2118" s="98"/>
      <c r="H2118" s="98"/>
      <c r="I2118" s="130"/>
      <c r="J2118" s="98"/>
      <c r="K2118" s="98"/>
      <c r="L2118" s="98"/>
      <c r="M2118" s="241"/>
      <c r="N2118" s="241"/>
      <c r="O2118" s="98"/>
      <c r="P2118" s="98"/>
      <c r="Q2118" s="130"/>
    </row>
    <row r="2119" spans="1:17" ht="11.25" x14ac:dyDescent="0.2">
      <c r="A2119" s="234"/>
      <c r="B2119" s="98"/>
      <c r="C2119" s="130"/>
      <c r="D2119" s="240"/>
      <c r="E2119" s="240"/>
      <c r="F2119" s="224"/>
      <c r="G2119" s="98"/>
      <c r="H2119" s="98"/>
      <c r="I2119" s="130"/>
      <c r="J2119" s="98"/>
      <c r="K2119" s="98"/>
      <c r="L2119" s="98"/>
      <c r="M2119" s="241"/>
      <c r="N2119" s="241"/>
      <c r="O2119" s="98"/>
      <c r="P2119" s="98"/>
      <c r="Q2119" s="130"/>
    </row>
    <row r="2120" spans="1:17" ht="11.25" x14ac:dyDescent="0.2">
      <c r="A2120" s="234"/>
      <c r="B2120" s="98"/>
      <c r="C2120" s="130"/>
      <c r="D2120" s="240"/>
      <c r="E2120" s="240"/>
      <c r="F2120" s="224"/>
      <c r="G2120" s="98"/>
      <c r="H2120" s="98"/>
      <c r="I2120" s="130"/>
      <c r="J2120" s="98"/>
      <c r="K2120" s="98"/>
      <c r="L2120" s="98"/>
      <c r="M2120" s="241"/>
      <c r="N2120" s="241"/>
      <c r="O2120" s="98"/>
      <c r="P2120" s="98"/>
      <c r="Q2120" s="130"/>
    </row>
    <row r="2121" spans="1:17" ht="11.25" x14ac:dyDescent="0.2">
      <c r="A2121" s="234"/>
      <c r="B2121" s="98"/>
      <c r="C2121" s="130"/>
      <c r="D2121" s="240"/>
      <c r="E2121" s="240"/>
      <c r="F2121" s="224"/>
      <c r="G2121" s="98"/>
      <c r="H2121" s="98"/>
      <c r="I2121" s="130"/>
      <c r="J2121" s="98"/>
      <c r="K2121" s="98"/>
      <c r="L2121" s="98"/>
      <c r="M2121" s="241"/>
      <c r="N2121" s="241"/>
      <c r="O2121" s="98"/>
      <c r="P2121" s="98"/>
      <c r="Q2121" s="130"/>
    </row>
    <row r="2122" spans="1:17" ht="11.25" x14ac:dyDescent="0.2">
      <c r="A2122" s="234"/>
      <c r="B2122" s="98"/>
      <c r="C2122" s="130"/>
      <c r="D2122" s="240"/>
      <c r="E2122" s="240"/>
      <c r="F2122" s="224"/>
      <c r="G2122" s="98"/>
      <c r="H2122" s="98"/>
      <c r="I2122" s="130"/>
      <c r="J2122" s="98"/>
      <c r="K2122" s="98"/>
      <c r="L2122" s="98"/>
      <c r="M2122" s="241"/>
      <c r="N2122" s="241"/>
      <c r="O2122" s="98"/>
      <c r="P2122" s="98"/>
      <c r="Q2122" s="130"/>
    </row>
    <row r="2123" spans="1:17" ht="11.25" x14ac:dyDescent="0.2">
      <c r="A2123" s="234"/>
      <c r="B2123" s="98"/>
      <c r="C2123" s="130"/>
      <c r="D2123" s="240"/>
      <c r="E2123" s="240"/>
      <c r="F2123" s="224"/>
      <c r="G2123" s="98"/>
      <c r="H2123" s="98"/>
      <c r="I2123" s="130"/>
      <c r="J2123" s="98"/>
      <c r="K2123" s="98"/>
      <c r="L2123" s="98"/>
      <c r="M2123" s="241"/>
      <c r="N2123" s="241"/>
      <c r="O2123" s="98"/>
      <c r="P2123" s="98"/>
      <c r="Q2123" s="130"/>
    </row>
    <row r="2124" spans="1:17" ht="11.25" x14ac:dyDescent="0.2">
      <c r="A2124" s="234"/>
      <c r="B2124" s="98"/>
      <c r="C2124" s="130"/>
      <c r="D2124" s="240"/>
      <c r="E2124" s="240"/>
      <c r="F2124" s="224"/>
      <c r="G2124" s="98"/>
      <c r="H2124" s="98"/>
      <c r="I2124" s="130"/>
      <c r="J2124" s="98"/>
      <c r="K2124" s="98"/>
      <c r="L2124" s="98"/>
      <c r="M2124" s="241"/>
      <c r="N2124" s="241"/>
      <c r="O2124" s="98"/>
      <c r="P2124" s="98"/>
      <c r="Q2124" s="130"/>
    </row>
    <row r="2125" spans="1:17" ht="11.25" x14ac:dyDescent="0.2">
      <c r="A2125" s="234"/>
      <c r="B2125" s="98"/>
      <c r="C2125" s="130"/>
      <c r="D2125" s="240"/>
      <c r="E2125" s="240"/>
      <c r="F2125" s="224"/>
      <c r="G2125" s="98"/>
      <c r="H2125" s="98"/>
      <c r="I2125" s="130"/>
      <c r="J2125" s="98"/>
      <c r="K2125" s="98"/>
      <c r="L2125" s="98"/>
      <c r="M2125" s="241"/>
      <c r="N2125" s="241"/>
      <c r="O2125" s="98"/>
      <c r="P2125" s="98"/>
      <c r="Q2125" s="130"/>
    </row>
    <row r="2126" spans="1:17" ht="11.25" x14ac:dyDescent="0.2">
      <c r="A2126" s="234"/>
      <c r="B2126" s="98"/>
      <c r="C2126" s="130"/>
      <c r="D2126" s="240"/>
      <c r="E2126" s="240"/>
      <c r="F2126" s="224"/>
      <c r="G2126" s="98"/>
      <c r="H2126" s="98"/>
      <c r="I2126" s="130"/>
      <c r="J2126" s="98"/>
      <c r="K2126" s="98"/>
      <c r="L2126" s="98"/>
      <c r="M2126" s="241"/>
      <c r="N2126" s="241"/>
      <c r="O2126" s="98"/>
      <c r="P2126" s="98"/>
      <c r="Q2126" s="130"/>
    </row>
    <row r="2127" spans="1:17" ht="11.25" x14ac:dyDescent="0.2">
      <c r="A2127" s="234"/>
      <c r="B2127" s="98"/>
      <c r="C2127" s="130"/>
      <c r="D2127" s="240"/>
      <c r="E2127" s="240"/>
      <c r="F2127" s="224"/>
      <c r="G2127" s="98"/>
      <c r="H2127" s="98"/>
      <c r="I2127" s="130"/>
      <c r="J2127" s="98"/>
      <c r="K2127" s="98"/>
      <c r="L2127" s="98"/>
      <c r="M2127" s="241"/>
      <c r="N2127" s="241"/>
      <c r="O2127" s="98"/>
      <c r="P2127" s="98"/>
      <c r="Q2127" s="130"/>
    </row>
    <row r="2128" spans="1:17" ht="11.25" x14ac:dyDescent="0.2">
      <c r="A2128" s="234"/>
      <c r="B2128" s="98"/>
      <c r="C2128" s="130"/>
      <c r="D2128" s="240"/>
      <c r="E2128" s="240"/>
      <c r="F2128" s="224"/>
      <c r="G2128" s="98"/>
      <c r="H2128" s="98"/>
      <c r="I2128" s="130"/>
      <c r="J2128" s="98"/>
      <c r="K2128" s="98"/>
      <c r="L2128" s="98"/>
      <c r="M2128" s="241"/>
      <c r="N2128" s="241"/>
      <c r="O2128" s="98"/>
      <c r="P2128" s="98"/>
      <c r="Q2128" s="130"/>
    </row>
    <row r="2129" spans="1:17" ht="11.25" x14ac:dyDescent="0.2">
      <c r="A2129" s="234"/>
      <c r="B2129" s="98"/>
      <c r="C2129" s="130"/>
      <c r="D2129" s="240"/>
      <c r="E2129" s="240"/>
      <c r="F2129" s="224"/>
      <c r="G2129" s="98"/>
      <c r="H2129" s="98"/>
      <c r="I2129" s="130"/>
      <c r="J2129" s="98"/>
      <c r="K2129" s="98"/>
      <c r="L2129" s="98"/>
      <c r="M2129" s="241"/>
      <c r="N2129" s="241"/>
      <c r="O2129" s="98"/>
      <c r="P2129" s="98"/>
      <c r="Q2129" s="130"/>
    </row>
    <row r="2130" spans="1:17" ht="11.25" x14ac:dyDescent="0.2">
      <c r="A2130" s="234"/>
      <c r="B2130" s="98"/>
      <c r="C2130" s="130"/>
      <c r="D2130" s="240"/>
      <c r="E2130" s="240"/>
      <c r="F2130" s="224"/>
      <c r="G2130" s="98"/>
      <c r="H2130" s="98"/>
      <c r="I2130" s="130"/>
      <c r="J2130" s="98"/>
      <c r="K2130" s="98"/>
      <c r="L2130" s="98"/>
      <c r="M2130" s="241"/>
      <c r="N2130" s="241"/>
      <c r="O2130" s="98"/>
      <c r="P2130" s="98"/>
      <c r="Q2130" s="130"/>
    </row>
    <row r="2131" spans="1:17" ht="11.25" x14ac:dyDescent="0.2">
      <c r="A2131" s="234"/>
      <c r="B2131" s="98"/>
      <c r="C2131" s="130"/>
      <c r="D2131" s="240"/>
      <c r="E2131" s="240"/>
      <c r="F2131" s="224"/>
      <c r="G2131" s="98"/>
      <c r="H2131" s="98"/>
      <c r="I2131" s="130"/>
      <c r="J2131" s="98"/>
      <c r="K2131" s="98"/>
      <c r="L2131" s="98"/>
      <c r="M2131" s="241"/>
      <c r="N2131" s="241"/>
      <c r="O2131" s="98"/>
      <c r="P2131" s="98"/>
      <c r="Q2131" s="130"/>
    </row>
    <row r="2132" spans="1:17" ht="11.25" x14ac:dyDescent="0.2">
      <c r="A2132" s="234"/>
      <c r="B2132" s="98"/>
      <c r="C2132" s="130"/>
      <c r="D2132" s="240"/>
      <c r="E2132" s="240"/>
      <c r="F2132" s="224"/>
      <c r="G2132" s="98"/>
      <c r="H2132" s="98"/>
      <c r="I2132" s="130"/>
      <c r="J2132" s="98"/>
      <c r="K2132" s="98"/>
      <c r="L2132" s="98"/>
      <c r="M2132" s="241"/>
      <c r="N2132" s="241"/>
      <c r="O2132" s="98"/>
      <c r="P2132" s="98"/>
      <c r="Q2132" s="130"/>
    </row>
    <row r="2133" spans="1:17" ht="11.25" x14ac:dyDescent="0.2">
      <c r="A2133" s="234"/>
      <c r="B2133" s="98"/>
      <c r="C2133" s="130"/>
      <c r="D2133" s="240"/>
      <c r="E2133" s="240"/>
      <c r="F2133" s="224"/>
      <c r="G2133" s="98"/>
      <c r="H2133" s="98"/>
      <c r="I2133" s="130"/>
      <c r="J2133" s="98"/>
      <c r="K2133" s="98"/>
      <c r="L2133" s="98"/>
      <c r="M2133" s="241"/>
      <c r="N2133" s="241"/>
      <c r="O2133" s="98"/>
      <c r="P2133" s="98"/>
      <c r="Q2133" s="130"/>
    </row>
    <row r="2134" spans="1:17" ht="11.25" x14ac:dyDescent="0.2">
      <c r="A2134" s="234"/>
      <c r="B2134" s="98"/>
      <c r="C2134" s="130"/>
      <c r="D2134" s="240"/>
      <c r="E2134" s="240"/>
      <c r="F2134" s="224"/>
      <c r="G2134" s="98"/>
      <c r="H2134" s="98"/>
      <c r="I2134" s="130"/>
      <c r="J2134" s="98"/>
      <c r="K2134" s="98"/>
      <c r="L2134" s="98"/>
      <c r="M2134" s="241"/>
      <c r="N2134" s="241"/>
      <c r="O2134" s="98"/>
      <c r="P2134" s="98"/>
      <c r="Q2134" s="130"/>
    </row>
    <row r="2135" spans="1:17" ht="11.25" x14ac:dyDescent="0.2">
      <c r="A2135" s="234"/>
      <c r="B2135" s="98"/>
      <c r="C2135" s="130"/>
      <c r="D2135" s="240"/>
      <c r="E2135" s="240"/>
      <c r="F2135" s="224"/>
      <c r="G2135" s="98"/>
      <c r="H2135" s="98"/>
      <c r="I2135" s="130"/>
      <c r="J2135" s="98"/>
      <c r="K2135" s="98"/>
      <c r="L2135" s="98"/>
      <c r="M2135" s="241"/>
      <c r="N2135" s="241"/>
      <c r="O2135" s="98"/>
      <c r="P2135" s="98"/>
      <c r="Q2135" s="130"/>
    </row>
    <row r="2136" spans="1:17" ht="11.25" x14ac:dyDescent="0.2">
      <c r="A2136" s="234"/>
      <c r="B2136" s="98"/>
      <c r="C2136" s="130"/>
      <c r="D2136" s="240"/>
      <c r="E2136" s="240"/>
      <c r="F2136" s="224"/>
      <c r="G2136" s="98"/>
      <c r="H2136" s="98"/>
      <c r="I2136" s="130"/>
      <c r="J2136" s="98"/>
      <c r="K2136" s="98"/>
      <c r="L2136" s="98"/>
      <c r="M2136" s="241"/>
      <c r="N2136" s="241"/>
      <c r="O2136" s="98"/>
      <c r="P2136" s="98"/>
      <c r="Q2136" s="130"/>
    </row>
    <row r="2137" spans="1:17" ht="11.25" x14ac:dyDescent="0.2">
      <c r="A2137" s="234"/>
      <c r="B2137" s="98"/>
      <c r="C2137" s="130"/>
      <c r="D2137" s="240"/>
      <c r="E2137" s="240"/>
      <c r="F2137" s="224"/>
      <c r="G2137" s="98"/>
      <c r="H2137" s="98"/>
      <c r="I2137" s="130"/>
      <c r="J2137" s="98"/>
      <c r="K2137" s="98"/>
      <c r="L2137" s="98"/>
      <c r="M2137" s="241"/>
      <c r="N2137" s="241"/>
      <c r="O2137" s="98"/>
      <c r="P2137" s="98"/>
      <c r="Q2137" s="130"/>
    </row>
    <row r="2138" spans="1:17" ht="11.25" x14ac:dyDescent="0.2">
      <c r="A2138" s="234"/>
      <c r="B2138" s="98"/>
      <c r="C2138" s="130"/>
      <c r="D2138" s="240"/>
      <c r="E2138" s="240"/>
      <c r="F2138" s="224"/>
      <c r="G2138" s="98"/>
      <c r="H2138" s="98"/>
      <c r="I2138" s="130"/>
      <c r="J2138" s="98"/>
      <c r="K2138" s="98"/>
      <c r="L2138" s="98"/>
      <c r="M2138" s="241"/>
      <c r="N2138" s="241"/>
      <c r="O2138" s="98"/>
      <c r="P2138" s="98"/>
      <c r="Q2138" s="130"/>
    </row>
    <row r="2139" spans="1:17" ht="11.25" x14ac:dyDescent="0.2">
      <c r="A2139" s="234"/>
      <c r="B2139" s="98"/>
      <c r="C2139" s="130"/>
      <c r="D2139" s="240"/>
      <c r="E2139" s="240"/>
      <c r="F2139" s="224"/>
      <c r="G2139" s="98"/>
      <c r="H2139" s="98"/>
      <c r="I2139" s="130"/>
      <c r="J2139" s="98"/>
      <c r="K2139" s="98"/>
      <c r="L2139" s="98"/>
      <c r="M2139" s="241"/>
      <c r="N2139" s="241"/>
      <c r="O2139" s="98"/>
      <c r="P2139" s="98"/>
      <c r="Q2139" s="130"/>
    </row>
    <row r="2140" spans="1:17" ht="11.25" x14ac:dyDescent="0.2">
      <c r="A2140" s="234"/>
      <c r="B2140" s="98"/>
      <c r="C2140" s="130"/>
      <c r="D2140" s="240"/>
      <c r="E2140" s="240"/>
      <c r="F2140" s="224"/>
      <c r="G2140" s="98"/>
      <c r="H2140" s="98"/>
      <c r="I2140" s="130"/>
      <c r="J2140" s="98"/>
      <c r="K2140" s="98"/>
      <c r="L2140" s="98"/>
      <c r="M2140" s="241"/>
      <c r="N2140" s="241"/>
      <c r="O2140" s="98"/>
      <c r="P2140" s="98"/>
      <c r="Q2140" s="130"/>
    </row>
    <row r="2141" spans="1:17" ht="11.25" x14ac:dyDescent="0.2">
      <c r="A2141" s="234"/>
      <c r="B2141" s="98"/>
      <c r="C2141" s="130"/>
      <c r="D2141" s="240"/>
      <c r="E2141" s="240"/>
      <c r="F2141" s="224"/>
      <c r="G2141" s="98"/>
      <c r="H2141" s="98"/>
      <c r="I2141" s="130"/>
      <c r="J2141" s="98"/>
      <c r="K2141" s="98"/>
      <c r="L2141" s="98"/>
      <c r="M2141" s="241"/>
      <c r="N2141" s="241"/>
      <c r="O2141" s="98"/>
      <c r="P2141" s="98"/>
      <c r="Q2141" s="130"/>
    </row>
    <row r="2142" spans="1:17" ht="11.25" x14ac:dyDescent="0.2">
      <c r="A2142" s="234"/>
      <c r="B2142" s="98"/>
      <c r="C2142" s="130"/>
      <c r="D2142" s="240"/>
      <c r="E2142" s="240"/>
      <c r="F2142" s="224"/>
      <c r="G2142" s="98"/>
      <c r="H2142" s="98"/>
      <c r="I2142" s="130"/>
      <c r="J2142" s="98"/>
      <c r="K2142" s="98"/>
      <c r="L2142" s="98"/>
      <c r="M2142" s="241"/>
      <c r="N2142" s="241"/>
      <c r="O2142" s="98"/>
      <c r="P2142" s="98"/>
      <c r="Q2142" s="130"/>
    </row>
    <row r="2143" spans="1:17" ht="11.25" x14ac:dyDescent="0.2">
      <c r="A2143" s="234"/>
      <c r="B2143" s="98"/>
      <c r="C2143" s="130"/>
      <c r="D2143" s="240"/>
      <c r="E2143" s="240"/>
      <c r="F2143" s="224"/>
      <c r="G2143" s="98"/>
      <c r="H2143" s="98"/>
      <c r="I2143" s="130"/>
      <c r="J2143" s="98"/>
      <c r="K2143" s="98"/>
      <c r="L2143" s="98"/>
      <c r="M2143" s="241"/>
      <c r="N2143" s="241"/>
      <c r="O2143" s="98"/>
      <c r="P2143" s="98"/>
      <c r="Q2143" s="130"/>
    </row>
    <row r="2144" spans="1:17" ht="11.25" x14ac:dyDescent="0.2">
      <c r="A2144" s="234"/>
      <c r="B2144" s="98"/>
      <c r="C2144" s="130"/>
      <c r="D2144" s="240"/>
      <c r="E2144" s="240"/>
      <c r="F2144" s="224"/>
      <c r="G2144" s="98"/>
      <c r="H2144" s="98"/>
      <c r="I2144" s="130"/>
      <c r="J2144" s="98"/>
      <c r="K2144" s="98"/>
      <c r="L2144" s="98"/>
      <c r="M2144" s="241"/>
      <c r="N2144" s="241"/>
      <c r="O2144" s="98"/>
      <c r="P2144" s="98"/>
      <c r="Q2144" s="130"/>
    </row>
    <row r="2145" spans="1:17" ht="11.25" x14ac:dyDescent="0.2">
      <c r="A2145" s="234"/>
      <c r="B2145" s="98"/>
      <c r="C2145" s="130"/>
      <c r="D2145" s="240"/>
      <c r="E2145" s="240"/>
      <c r="F2145" s="224"/>
      <c r="G2145" s="98"/>
      <c r="H2145" s="98"/>
      <c r="I2145" s="130"/>
      <c r="J2145" s="98"/>
      <c r="K2145" s="98"/>
      <c r="L2145" s="98"/>
      <c r="M2145" s="241"/>
      <c r="N2145" s="241"/>
      <c r="O2145" s="98"/>
      <c r="P2145" s="98"/>
      <c r="Q2145" s="130"/>
    </row>
    <row r="2146" spans="1:17" ht="11.25" x14ac:dyDescent="0.2">
      <c r="A2146" s="234"/>
      <c r="B2146" s="98"/>
      <c r="C2146" s="130"/>
      <c r="D2146" s="240"/>
      <c r="E2146" s="240"/>
      <c r="F2146" s="224"/>
      <c r="G2146" s="98"/>
      <c r="H2146" s="98"/>
      <c r="I2146" s="130"/>
      <c r="J2146" s="98"/>
      <c r="K2146" s="98"/>
      <c r="L2146" s="98"/>
      <c r="M2146" s="241"/>
      <c r="N2146" s="241"/>
      <c r="O2146" s="98"/>
      <c r="P2146" s="98"/>
      <c r="Q2146" s="130"/>
    </row>
    <row r="2147" spans="1:17" ht="11.25" x14ac:dyDescent="0.2">
      <c r="A2147" s="234"/>
      <c r="B2147" s="98"/>
      <c r="C2147" s="130"/>
      <c r="D2147" s="240"/>
      <c r="E2147" s="240"/>
      <c r="F2147" s="224"/>
      <c r="G2147" s="98"/>
      <c r="H2147" s="98"/>
      <c r="I2147" s="130"/>
      <c r="J2147" s="98"/>
      <c r="K2147" s="98"/>
      <c r="L2147" s="98"/>
      <c r="M2147" s="241"/>
      <c r="N2147" s="241"/>
      <c r="O2147" s="98"/>
      <c r="P2147" s="98"/>
      <c r="Q2147" s="130"/>
    </row>
    <row r="2148" spans="1:17" ht="11.25" x14ac:dyDescent="0.2">
      <c r="A2148" s="234"/>
      <c r="B2148" s="98"/>
      <c r="C2148" s="130"/>
      <c r="D2148" s="240"/>
      <c r="E2148" s="240"/>
      <c r="F2148" s="224"/>
      <c r="G2148" s="98"/>
      <c r="H2148" s="98"/>
      <c r="I2148" s="130"/>
      <c r="J2148" s="98"/>
      <c r="K2148" s="98"/>
      <c r="L2148" s="98"/>
      <c r="M2148" s="241"/>
      <c r="N2148" s="241"/>
      <c r="O2148" s="98"/>
      <c r="P2148" s="98"/>
      <c r="Q2148" s="130"/>
    </row>
    <row r="2149" spans="1:17" ht="11.25" x14ac:dyDescent="0.2">
      <c r="A2149" s="234"/>
      <c r="B2149" s="98"/>
      <c r="C2149" s="130"/>
      <c r="D2149" s="240"/>
      <c r="E2149" s="240"/>
      <c r="F2149" s="224"/>
      <c r="G2149" s="98"/>
      <c r="H2149" s="98"/>
      <c r="I2149" s="130"/>
      <c r="J2149" s="98"/>
      <c r="K2149" s="98"/>
      <c r="L2149" s="98"/>
      <c r="M2149" s="241"/>
      <c r="N2149" s="241"/>
      <c r="O2149" s="98"/>
      <c r="P2149" s="98"/>
      <c r="Q2149" s="130"/>
    </row>
    <row r="2150" spans="1:17" ht="11.25" x14ac:dyDescent="0.2">
      <c r="A2150" s="234"/>
      <c r="B2150" s="98"/>
      <c r="C2150" s="130"/>
      <c r="D2150" s="240"/>
      <c r="E2150" s="240"/>
      <c r="F2150" s="224"/>
      <c r="G2150" s="98"/>
      <c r="H2150" s="98"/>
      <c r="I2150" s="130"/>
      <c r="J2150" s="98"/>
      <c r="K2150" s="98"/>
      <c r="L2150" s="98"/>
      <c r="M2150" s="241"/>
      <c r="N2150" s="241"/>
      <c r="O2150" s="98"/>
      <c r="P2150" s="98"/>
      <c r="Q2150" s="130"/>
    </row>
    <row r="2151" spans="1:17" ht="11.25" x14ac:dyDescent="0.2">
      <c r="A2151" s="234"/>
      <c r="B2151" s="98"/>
      <c r="C2151" s="130"/>
      <c r="D2151" s="240"/>
      <c r="E2151" s="240"/>
      <c r="F2151" s="224"/>
      <c r="G2151" s="98"/>
      <c r="H2151" s="98"/>
      <c r="I2151" s="130"/>
      <c r="J2151" s="98"/>
      <c r="K2151" s="98"/>
      <c r="L2151" s="98"/>
      <c r="M2151" s="241"/>
      <c r="N2151" s="241"/>
      <c r="O2151" s="98"/>
      <c r="P2151" s="98"/>
      <c r="Q2151" s="130"/>
    </row>
    <row r="2152" spans="1:17" ht="11.25" x14ac:dyDescent="0.2">
      <c r="A2152" s="234"/>
      <c r="B2152" s="98"/>
      <c r="C2152" s="130"/>
      <c r="D2152" s="240"/>
      <c r="E2152" s="240"/>
      <c r="F2152" s="224"/>
      <c r="G2152" s="98"/>
      <c r="H2152" s="98"/>
      <c r="I2152" s="130"/>
      <c r="J2152" s="98"/>
      <c r="K2152" s="98"/>
      <c r="L2152" s="98"/>
      <c r="M2152" s="241"/>
      <c r="N2152" s="241"/>
      <c r="O2152" s="98"/>
      <c r="P2152" s="98"/>
      <c r="Q2152" s="130"/>
    </row>
    <row r="2153" spans="1:17" ht="11.25" x14ac:dyDescent="0.2">
      <c r="A2153" s="234"/>
      <c r="B2153" s="98"/>
      <c r="C2153" s="130"/>
      <c r="D2153" s="240"/>
      <c r="E2153" s="240"/>
      <c r="F2153" s="224"/>
      <c r="G2153" s="98"/>
      <c r="H2153" s="98"/>
      <c r="I2153" s="130"/>
      <c r="J2153" s="98"/>
      <c r="K2153" s="98"/>
      <c r="L2153" s="98"/>
      <c r="M2153" s="241"/>
      <c r="N2153" s="241"/>
      <c r="O2153" s="98"/>
      <c r="P2153" s="98"/>
      <c r="Q2153" s="130"/>
    </row>
    <row r="2154" spans="1:17" ht="11.25" x14ac:dyDescent="0.2">
      <c r="A2154" s="234"/>
      <c r="B2154" s="98"/>
      <c r="C2154" s="130"/>
      <c r="D2154" s="240"/>
      <c r="E2154" s="240"/>
      <c r="F2154" s="224"/>
      <c r="G2154" s="98"/>
      <c r="H2154" s="98"/>
      <c r="I2154" s="130"/>
      <c r="J2154" s="98"/>
      <c r="K2154" s="98"/>
      <c r="L2154" s="98"/>
      <c r="M2154" s="241"/>
      <c r="N2154" s="241"/>
      <c r="O2154" s="98"/>
      <c r="P2154" s="98"/>
      <c r="Q2154" s="130"/>
    </row>
    <row r="2155" spans="1:17" ht="11.25" x14ac:dyDescent="0.2">
      <c r="A2155" s="234"/>
      <c r="B2155" s="98"/>
      <c r="C2155" s="130"/>
      <c r="D2155" s="240"/>
      <c r="E2155" s="240"/>
      <c r="F2155" s="224"/>
      <c r="G2155" s="98"/>
      <c r="H2155" s="98"/>
      <c r="I2155" s="130"/>
      <c r="J2155" s="98"/>
      <c r="K2155" s="98"/>
      <c r="L2155" s="98"/>
      <c r="M2155" s="241"/>
      <c r="N2155" s="241"/>
      <c r="O2155" s="98"/>
      <c r="P2155" s="98"/>
      <c r="Q2155" s="130"/>
    </row>
    <row r="2156" spans="1:17" ht="11.25" x14ac:dyDescent="0.2">
      <c r="A2156" s="234"/>
      <c r="B2156" s="98"/>
      <c r="C2156" s="130"/>
      <c r="D2156" s="240"/>
      <c r="E2156" s="240"/>
      <c r="F2156" s="224"/>
      <c r="G2156" s="98"/>
      <c r="H2156" s="98"/>
      <c r="I2156" s="130"/>
      <c r="J2156" s="98"/>
      <c r="K2156" s="98"/>
      <c r="L2156" s="98"/>
      <c r="M2156" s="241"/>
      <c r="N2156" s="241"/>
      <c r="O2156" s="98"/>
      <c r="P2156" s="98"/>
      <c r="Q2156" s="130"/>
    </row>
    <row r="2157" spans="1:17" ht="11.25" x14ac:dyDescent="0.2">
      <c r="A2157" s="234"/>
      <c r="B2157" s="98"/>
      <c r="C2157" s="130"/>
      <c r="D2157" s="240"/>
      <c r="E2157" s="240"/>
      <c r="F2157" s="224"/>
      <c r="G2157" s="98"/>
      <c r="H2157" s="98"/>
      <c r="I2157" s="130"/>
      <c r="J2157" s="98"/>
      <c r="K2157" s="98"/>
      <c r="L2157" s="98"/>
      <c r="M2157" s="241"/>
      <c r="N2157" s="241"/>
      <c r="O2157" s="98"/>
      <c r="P2157" s="98"/>
      <c r="Q2157" s="130"/>
    </row>
    <row r="2158" spans="1:17" ht="11.25" x14ac:dyDescent="0.2">
      <c r="A2158" s="234"/>
      <c r="B2158" s="98"/>
      <c r="C2158" s="130"/>
      <c r="D2158" s="240"/>
      <c r="E2158" s="240"/>
      <c r="F2158" s="224"/>
      <c r="G2158" s="98"/>
      <c r="H2158" s="98"/>
      <c r="I2158" s="130"/>
      <c r="J2158" s="98"/>
      <c r="K2158" s="98"/>
      <c r="L2158" s="98"/>
      <c r="M2158" s="241"/>
      <c r="N2158" s="241"/>
      <c r="O2158" s="98"/>
      <c r="P2158" s="98"/>
      <c r="Q2158" s="130"/>
    </row>
    <row r="2159" spans="1:17" ht="11.25" x14ac:dyDescent="0.2">
      <c r="A2159" s="234"/>
      <c r="B2159" s="98"/>
      <c r="C2159" s="130"/>
      <c r="D2159" s="240"/>
      <c r="E2159" s="240"/>
      <c r="F2159" s="224"/>
      <c r="G2159" s="98"/>
      <c r="H2159" s="98"/>
      <c r="I2159" s="130"/>
      <c r="J2159" s="98"/>
      <c r="K2159" s="98"/>
      <c r="L2159" s="98"/>
      <c r="M2159" s="241"/>
      <c r="N2159" s="241"/>
      <c r="O2159" s="98"/>
      <c r="P2159" s="98"/>
      <c r="Q2159" s="130"/>
    </row>
    <row r="2160" spans="1:17" ht="11.25" x14ac:dyDescent="0.2">
      <c r="A2160" s="234"/>
      <c r="B2160" s="98"/>
      <c r="C2160" s="130"/>
      <c r="D2160" s="240"/>
      <c r="E2160" s="240"/>
      <c r="F2160" s="224"/>
      <c r="G2160" s="98"/>
      <c r="H2160" s="98"/>
      <c r="I2160" s="130"/>
      <c r="J2160" s="98"/>
      <c r="K2160" s="98"/>
      <c r="L2160" s="98"/>
      <c r="M2160" s="241"/>
      <c r="N2160" s="241"/>
      <c r="O2160" s="98"/>
      <c r="P2160" s="98"/>
      <c r="Q2160" s="130"/>
    </row>
    <row r="2161" spans="1:17" ht="11.25" x14ac:dyDescent="0.2">
      <c r="A2161" s="234"/>
      <c r="B2161" s="98"/>
      <c r="C2161" s="130"/>
      <c r="D2161" s="240"/>
      <c r="E2161" s="240"/>
      <c r="F2161" s="224"/>
      <c r="G2161" s="98"/>
      <c r="H2161" s="98"/>
      <c r="I2161" s="130"/>
      <c r="J2161" s="98"/>
      <c r="K2161" s="98"/>
      <c r="L2161" s="98"/>
      <c r="M2161" s="241"/>
      <c r="N2161" s="241"/>
      <c r="O2161" s="98"/>
      <c r="P2161" s="98"/>
      <c r="Q2161" s="130"/>
    </row>
    <row r="2162" spans="1:17" ht="11.25" x14ac:dyDescent="0.2">
      <c r="A2162" s="234"/>
      <c r="B2162" s="98"/>
      <c r="C2162" s="130"/>
      <c r="D2162" s="240"/>
      <c r="E2162" s="240"/>
      <c r="F2162" s="224"/>
      <c r="G2162" s="98"/>
      <c r="H2162" s="98"/>
      <c r="I2162" s="130"/>
      <c r="J2162" s="98"/>
      <c r="K2162" s="98"/>
      <c r="L2162" s="98"/>
      <c r="M2162" s="241"/>
      <c r="N2162" s="241"/>
      <c r="O2162" s="98"/>
      <c r="P2162" s="98"/>
      <c r="Q2162" s="130"/>
    </row>
    <row r="2163" spans="1:17" ht="11.25" x14ac:dyDescent="0.2">
      <c r="A2163" s="234"/>
      <c r="B2163" s="98"/>
      <c r="C2163" s="130"/>
      <c r="D2163" s="240"/>
      <c r="E2163" s="240"/>
      <c r="F2163" s="224"/>
      <c r="G2163" s="98"/>
      <c r="H2163" s="98"/>
      <c r="I2163" s="130"/>
      <c r="J2163" s="98"/>
      <c r="K2163" s="98"/>
      <c r="L2163" s="98"/>
      <c r="M2163" s="241"/>
      <c r="N2163" s="241"/>
      <c r="O2163" s="98"/>
      <c r="P2163" s="98"/>
      <c r="Q2163" s="130"/>
    </row>
    <row r="2164" spans="1:17" ht="11.25" x14ac:dyDescent="0.2">
      <c r="A2164" s="234"/>
      <c r="B2164" s="98"/>
      <c r="C2164" s="130"/>
      <c r="D2164" s="240"/>
      <c r="E2164" s="240"/>
      <c r="F2164" s="224"/>
      <c r="G2164" s="98"/>
      <c r="H2164" s="98"/>
      <c r="I2164" s="130"/>
      <c r="J2164" s="98"/>
      <c r="K2164" s="98"/>
      <c r="L2164" s="98"/>
      <c r="M2164" s="241"/>
      <c r="N2164" s="241"/>
      <c r="O2164" s="98"/>
      <c r="P2164" s="98"/>
      <c r="Q2164" s="130"/>
    </row>
    <row r="2165" spans="1:17" ht="11.25" x14ac:dyDescent="0.2">
      <c r="A2165" s="234"/>
      <c r="B2165" s="98"/>
      <c r="C2165" s="130"/>
      <c r="D2165" s="240"/>
      <c r="E2165" s="240"/>
      <c r="F2165" s="224"/>
      <c r="G2165" s="98"/>
      <c r="H2165" s="98"/>
      <c r="I2165" s="130"/>
      <c r="J2165" s="98"/>
      <c r="K2165" s="98"/>
      <c r="L2165" s="98"/>
      <c r="M2165" s="241"/>
      <c r="N2165" s="241"/>
      <c r="O2165" s="98"/>
      <c r="P2165" s="98"/>
      <c r="Q2165" s="130"/>
    </row>
    <row r="2166" spans="1:17" ht="11.25" x14ac:dyDescent="0.2">
      <c r="A2166" s="234"/>
      <c r="B2166" s="98"/>
      <c r="C2166" s="130"/>
      <c r="D2166" s="240"/>
      <c r="E2166" s="240"/>
      <c r="F2166" s="224"/>
      <c r="G2166" s="98"/>
      <c r="H2166" s="98"/>
      <c r="I2166" s="130"/>
      <c r="J2166" s="98"/>
      <c r="K2166" s="98"/>
      <c r="L2166" s="98"/>
      <c r="M2166" s="241"/>
      <c r="N2166" s="241"/>
      <c r="O2166" s="98"/>
      <c r="P2166" s="98"/>
      <c r="Q2166" s="130"/>
    </row>
    <row r="2167" spans="1:17" ht="11.25" x14ac:dyDescent="0.2">
      <c r="A2167" s="234"/>
      <c r="B2167" s="98"/>
      <c r="C2167" s="130"/>
      <c r="D2167" s="240"/>
      <c r="E2167" s="240"/>
      <c r="F2167" s="224"/>
      <c r="G2167" s="98"/>
      <c r="H2167" s="98"/>
      <c r="I2167" s="130"/>
      <c r="J2167" s="98"/>
      <c r="K2167" s="98"/>
      <c r="L2167" s="98"/>
      <c r="M2167" s="241"/>
      <c r="N2167" s="241"/>
      <c r="O2167" s="98"/>
      <c r="P2167" s="98"/>
      <c r="Q2167" s="130"/>
    </row>
    <row r="2168" spans="1:17" ht="11.25" x14ac:dyDescent="0.2">
      <c r="A2168" s="234"/>
      <c r="B2168" s="98"/>
      <c r="C2168" s="130"/>
      <c r="D2168" s="240"/>
      <c r="E2168" s="240"/>
      <c r="F2168" s="224"/>
      <c r="G2168" s="98"/>
      <c r="H2168" s="98"/>
      <c r="I2168" s="130"/>
      <c r="J2168" s="98"/>
      <c r="K2168" s="98"/>
      <c r="L2168" s="98"/>
      <c r="M2168" s="241"/>
      <c r="N2168" s="241"/>
      <c r="O2168" s="98"/>
      <c r="P2168" s="98"/>
      <c r="Q2168" s="130"/>
    </row>
    <row r="2169" spans="1:17" ht="11.25" x14ac:dyDescent="0.2">
      <c r="A2169" s="234"/>
      <c r="B2169" s="98"/>
      <c r="C2169" s="130"/>
      <c r="D2169" s="240"/>
      <c r="E2169" s="240"/>
      <c r="F2169" s="224"/>
      <c r="G2169" s="98"/>
      <c r="H2169" s="98"/>
      <c r="I2169" s="130"/>
      <c r="J2169" s="98"/>
      <c r="K2169" s="98"/>
      <c r="L2169" s="98"/>
      <c r="M2169" s="241"/>
      <c r="N2169" s="241"/>
      <c r="O2169" s="98"/>
      <c r="P2169" s="98"/>
      <c r="Q2169" s="130"/>
    </row>
    <row r="2170" spans="1:17" ht="11.25" x14ac:dyDescent="0.2">
      <c r="A2170" s="234"/>
      <c r="B2170" s="98"/>
      <c r="C2170" s="130"/>
      <c r="D2170" s="240"/>
      <c r="E2170" s="240"/>
      <c r="F2170" s="224"/>
      <c r="G2170" s="98"/>
      <c r="H2170" s="98"/>
      <c r="I2170" s="130"/>
      <c r="J2170" s="98"/>
      <c r="K2170" s="98"/>
      <c r="L2170" s="98"/>
      <c r="M2170" s="241"/>
      <c r="N2170" s="241"/>
      <c r="O2170" s="98"/>
      <c r="P2170" s="98"/>
      <c r="Q2170" s="130"/>
    </row>
    <row r="2171" spans="1:17" ht="11.25" x14ac:dyDescent="0.2">
      <c r="A2171" s="234"/>
      <c r="B2171" s="98"/>
      <c r="C2171" s="130"/>
      <c r="D2171" s="240"/>
      <c r="E2171" s="240"/>
      <c r="F2171" s="224"/>
      <c r="G2171" s="98"/>
      <c r="H2171" s="98"/>
      <c r="I2171" s="130"/>
      <c r="J2171" s="98"/>
      <c r="K2171" s="98"/>
      <c r="L2171" s="98"/>
      <c r="M2171" s="241"/>
      <c r="N2171" s="241"/>
      <c r="O2171" s="98"/>
      <c r="P2171" s="98"/>
      <c r="Q2171" s="130"/>
    </row>
    <row r="2172" spans="1:17" ht="11.25" x14ac:dyDescent="0.2">
      <c r="A2172" s="234"/>
      <c r="B2172" s="98"/>
      <c r="C2172" s="130"/>
      <c r="D2172" s="240"/>
      <c r="E2172" s="240"/>
      <c r="F2172" s="224"/>
      <c r="G2172" s="98"/>
      <c r="H2172" s="98"/>
      <c r="I2172" s="130"/>
      <c r="J2172" s="98"/>
      <c r="K2172" s="98"/>
      <c r="L2172" s="98"/>
      <c r="M2172" s="241"/>
      <c r="N2172" s="241"/>
      <c r="O2172" s="98"/>
      <c r="P2172" s="98"/>
      <c r="Q2172" s="130"/>
    </row>
    <row r="2173" spans="1:17" ht="11.25" x14ac:dyDescent="0.2">
      <c r="A2173" s="234"/>
      <c r="B2173" s="98"/>
      <c r="C2173" s="130"/>
      <c r="D2173" s="240"/>
      <c r="E2173" s="240"/>
      <c r="F2173" s="224"/>
      <c r="G2173" s="98"/>
      <c r="H2173" s="98"/>
      <c r="I2173" s="130"/>
      <c r="J2173" s="98"/>
      <c r="K2173" s="98"/>
      <c r="L2173" s="98"/>
      <c r="M2173" s="241"/>
      <c r="N2173" s="241"/>
      <c r="O2173" s="98"/>
      <c r="P2173" s="98"/>
      <c r="Q2173" s="130"/>
    </row>
    <row r="2174" spans="1:17" ht="11.25" x14ac:dyDescent="0.2">
      <c r="A2174" s="234"/>
      <c r="B2174" s="98"/>
      <c r="C2174" s="130"/>
      <c r="D2174" s="240"/>
      <c r="E2174" s="240"/>
      <c r="F2174" s="224"/>
      <c r="G2174" s="98"/>
      <c r="H2174" s="98"/>
      <c r="I2174" s="130"/>
      <c r="J2174" s="98"/>
      <c r="K2174" s="98"/>
      <c r="L2174" s="98"/>
      <c r="M2174" s="241"/>
      <c r="N2174" s="241"/>
      <c r="O2174" s="98"/>
      <c r="P2174" s="98"/>
      <c r="Q2174" s="130"/>
    </row>
    <row r="2175" spans="1:17" ht="11.25" x14ac:dyDescent="0.2">
      <c r="A2175" s="234"/>
      <c r="B2175" s="98"/>
      <c r="C2175" s="130"/>
      <c r="D2175" s="240"/>
      <c r="E2175" s="240"/>
      <c r="F2175" s="224"/>
      <c r="G2175" s="98"/>
      <c r="H2175" s="98"/>
      <c r="I2175" s="130"/>
      <c r="J2175" s="98"/>
      <c r="K2175" s="98"/>
      <c r="L2175" s="98"/>
      <c r="M2175" s="241"/>
      <c r="N2175" s="241"/>
      <c r="O2175" s="98"/>
      <c r="P2175" s="98"/>
      <c r="Q2175" s="130"/>
    </row>
    <row r="2176" spans="1:17" ht="11.25" x14ac:dyDescent="0.2">
      <c r="A2176" s="234"/>
      <c r="B2176" s="98"/>
      <c r="C2176" s="130"/>
      <c r="D2176" s="240"/>
      <c r="E2176" s="240"/>
      <c r="F2176" s="224"/>
      <c r="G2176" s="98"/>
      <c r="H2176" s="98"/>
      <c r="I2176" s="130"/>
      <c r="J2176" s="98"/>
      <c r="K2176" s="98"/>
      <c r="L2176" s="98"/>
      <c r="M2176" s="241"/>
      <c r="N2176" s="241"/>
      <c r="O2176" s="98"/>
      <c r="P2176" s="98"/>
      <c r="Q2176" s="130"/>
    </row>
    <row r="2177" spans="1:17" ht="11.25" x14ac:dyDescent="0.2">
      <c r="A2177" s="234"/>
      <c r="B2177" s="98"/>
      <c r="C2177" s="130"/>
      <c r="D2177" s="240"/>
      <c r="E2177" s="240"/>
      <c r="F2177" s="224"/>
      <c r="G2177" s="98"/>
      <c r="H2177" s="98"/>
      <c r="I2177" s="130"/>
      <c r="J2177" s="98"/>
      <c r="K2177" s="98"/>
      <c r="L2177" s="98"/>
      <c r="M2177" s="241"/>
      <c r="N2177" s="241"/>
      <c r="O2177" s="98"/>
      <c r="P2177" s="98"/>
      <c r="Q2177" s="130"/>
    </row>
    <row r="2178" spans="1:17" ht="11.25" x14ac:dyDescent="0.2">
      <c r="A2178" s="234"/>
      <c r="B2178" s="98"/>
      <c r="C2178" s="130"/>
      <c r="D2178" s="240"/>
      <c r="E2178" s="240"/>
      <c r="F2178" s="224"/>
      <c r="G2178" s="98"/>
      <c r="H2178" s="98"/>
      <c r="I2178" s="130"/>
      <c r="J2178" s="98"/>
      <c r="K2178" s="98"/>
      <c r="L2178" s="98"/>
      <c r="M2178" s="241"/>
      <c r="N2178" s="241"/>
      <c r="O2178" s="98"/>
      <c r="P2178" s="98"/>
      <c r="Q2178" s="130"/>
    </row>
    <row r="2179" spans="1:17" ht="11.25" x14ac:dyDescent="0.2">
      <c r="A2179" s="234"/>
      <c r="B2179" s="98"/>
      <c r="C2179" s="130"/>
      <c r="D2179" s="240"/>
      <c r="E2179" s="240"/>
      <c r="F2179" s="224"/>
      <c r="G2179" s="98"/>
      <c r="H2179" s="98"/>
      <c r="I2179" s="130"/>
      <c r="J2179" s="98"/>
      <c r="K2179" s="98"/>
      <c r="L2179" s="98"/>
      <c r="M2179" s="241"/>
      <c r="N2179" s="241"/>
      <c r="O2179" s="98"/>
      <c r="P2179" s="98"/>
      <c r="Q2179" s="130"/>
    </row>
    <row r="2180" spans="1:17" ht="11.25" x14ac:dyDescent="0.2">
      <c r="A2180" s="234"/>
      <c r="B2180" s="98"/>
      <c r="C2180" s="130"/>
      <c r="D2180" s="240"/>
      <c r="E2180" s="240"/>
      <c r="F2180" s="224"/>
      <c r="G2180" s="98"/>
      <c r="H2180" s="98"/>
      <c r="I2180" s="130"/>
      <c r="J2180" s="98"/>
      <c r="K2180" s="98"/>
      <c r="L2180" s="98"/>
      <c r="M2180" s="241"/>
      <c r="N2180" s="241"/>
      <c r="O2180" s="98"/>
      <c r="P2180" s="98"/>
      <c r="Q2180" s="130"/>
    </row>
    <row r="2181" spans="1:17" ht="11.25" x14ac:dyDescent="0.2">
      <c r="A2181" s="234"/>
      <c r="B2181" s="98"/>
      <c r="C2181" s="130"/>
      <c r="D2181" s="240"/>
      <c r="E2181" s="240"/>
      <c r="F2181" s="224"/>
      <c r="G2181" s="98"/>
      <c r="H2181" s="98"/>
      <c r="I2181" s="130"/>
      <c r="J2181" s="98"/>
      <c r="K2181" s="98"/>
      <c r="L2181" s="98"/>
      <c r="M2181" s="241"/>
      <c r="N2181" s="241"/>
      <c r="O2181" s="98"/>
      <c r="P2181" s="98"/>
      <c r="Q2181" s="130"/>
    </row>
    <row r="2182" spans="1:17" ht="11.25" x14ac:dyDescent="0.2">
      <c r="A2182" s="234"/>
      <c r="B2182" s="98"/>
      <c r="C2182" s="130"/>
      <c r="D2182" s="240"/>
      <c r="E2182" s="240"/>
      <c r="F2182" s="224"/>
      <c r="G2182" s="98"/>
      <c r="H2182" s="98"/>
      <c r="I2182" s="130"/>
      <c r="J2182" s="98"/>
      <c r="K2182" s="98"/>
      <c r="L2182" s="98"/>
      <c r="M2182" s="241"/>
      <c r="N2182" s="241"/>
      <c r="O2182" s="98"/>
      <c r="P2182" s="98"/>
      <c r="Q2182" s="130"/>
    </row>
    <row r="2183" spans="1:17" ht="11.25" x14ac:dyDescent="0.2">
      <c r="A2183" s="234"/>
      <c r="B2183" s="98"/>
      <c r="C2183" s="130"/>
      <c r="D2183" s="240"/>
      <c r="E2183" s="240"/>
      <c r="F2183" s="224"/>
      <c r="G2183" s="98"/>
      <c r="H2183" s="98"/>
      <c r="I2183" s="130"/>
      <c r="J2183" s="98"/>
      <c r="K2183" s="98"/>
      <c r="L2183" s="98"/>
      <c r="M2183" s="241"/>
      <c r="N2183" s="241"/>
      <c r="O2183" s="98"/>
      <c r="P2183" s="98"/>
      <c r="Q2183" s="130"/>
    </row>
    <row r="2184" spans="1:17" ht="11.25" x14ac:dyDescent="0.2">
      <c r="A2184" s="234"/>
      <c r="B2184" s="98"/>
      <c r="C2184" s="130"/>
      <c r="D2184" s="240"/>
      <c r="E2184" s="240"/>
      <c r="F2184" s="224"/>
      <c r="G2184" s="98"/>
      <c r="H2184" s="98"/>
      <c r="I2184" s="130"/>
      <c r="J2184" s="98"/>
      <c r="K2184" s="98"/>
      <c r="L2184" s="98"/>
      <c r="M2184" s="241"/>
      <c r="N2184" s="241"/>
      <c r="O2184" s="98"/>
      <c r="P2184" s="98"/>
      <c r="Q2184" s="130"/>
    </row>
    <row r="2185" spans="1:17" ht="11.25" x14ac:dyDescent="0.2">
      <c r="A2185" s="234"/>
      <c r="B2185" s="98"/>
      <c r="C2185" s="130"/>
      <c r="D2185" s="240"/>
      <c r="E2185" s="240"/>
      <c r="F2185" s="224"/>
      <c r="G2185" s="98"/>
      <c r="H2185" s="98"/>
      <c r="I2185" s="130"/>
      <c r="J2185" s="98"/>
      <c r="K2185" s="98"/>
      <c r="L2185" s="98"/>
      <c r="M2185" s="241"/>
      <c r="N2185" s="241"/>
      <c r="O2185" s="98"/>
      <c r="P2185" s="98"/>
      <c r="Q2185" s="130"/>
    </row>
    <row r="2186" spans="1:17" ht="11.25" x14ac:dyDescent="0.2">
      <c r="A2186" s="234"/>
      <c r="B2186" s="98"/>
      <c r="C2186" s="130"/>
      <c r="D2186" s="240"/>
      <c r="E2186" s="240"/>
      <c r="F2186" s="224"/>
      <c r="G2186" s="98"/>
      <c r="H2186" s="98"/>
      <c r="I2186" s="130"/>
      <c r="J2186" s="98"/>
      <c r="K2186" s="98"/>
      <c r="L2186" s="98"/>
      <c r="M2186" s="241"/>
      <c r="N2186" s="241"/>
      <c r="O2186" s="98"/>
      <c r="P2186" s="98"/>
      <c r="Q2186" s="130"/>
    </row>
    <row r="2187" spans="1:17" ht="11.25" x14ac:dyDescent="0.2">
      <c r="A2187" s="234"/>
      <c r="B2187" s="98"/>
      <c r="C2187" s="130"/>
      <c r="D2187" s="240"/>
      <c r="E2187" s="240"/>
      <c r="F2187" s="224"/>
      <c r="G2187" s="98"/>
      <c r="H2187" s="98"/>
      <c r="I2187" s="130"/>
      <c r="J2187" s="98"/>
      <c r="K2187" s="98"/>
      <c r="L2187" s="98"/>
      <c r="M2187" s="241"/>
      <c r="N2187" s="241"/>
      <c r="O2187" s="98"/>
      <c r="P2187" s="98"/>
      <c r="Q2187" s="130"/>
    </row>
    <row r="2188" spans="1:17" ht="11.25" x14ac:dyDescent="0.2">
      <c r="A2188" s="234"/>
      <c r="B2188" s="98"/>
      <c r="C2188" s="130"/>
      <c r="D2188" s="240"/>
      <c r="E2188" s="240"/>
      <c r="F2188" s="224"/>
      <c r="G2188" s="98"/>
      <c r="H2188" s="98"/>
      <c r="I2188" s="130"/>
      <c r="J2188" s="98"/>
      <c r="K2188" s="98"/>
      <c r="L2188" s="98"/>
      <c r="M2188" s="241"/>
      <c r="N2188" s="241"/>
      <c r="O2188" s="98"/>
      <c r="P2188" s="98"/>
      <c r="Q2188" s="130"/>
    </row>
    <row r="2189" spans="1:17" ht="11.25" x14ac:dyDescent="0.2">
      <c r="A2189" s="234"/>
      <c r="B2189" s="98"/>
      <c r="C2189" s="130"/>
      <c r="D2189" s="240"/>
      <c r="E2189" s="240"/>
      <c r="F2189" s="224"/>
      <c r="G2189" s="98"/>
      <c r="H2189" s="98"/>
      <c r="I2189" s="130"/>
      <c r="J2189" s="98"/>
      <c r="K2189" s="98"/>
      <c r="L2189" s="98"/>
      <c r="M2189" s="241"/>
      <c r="N2189" s="241"/>
      <c r="O2189" s="98"/>
      <c r="P2189" s="98"/>
      <c r="Q2189" s="130"/>
    </row>
    <row r="2190" spans="1:17" ht="11.25" x14ac:dyDescent="0.2">
      <c r="A2190" s="234"/>
      <c r="B2190" s="98"/>
      <c r="C2190" s="130"/>
      <c r="D2190" s="240"/>
      <c r="E2190" s="240"/>
      <c r="F2190" s="224"/>
      <c r="G2190" s="98"/>
      <c r="H2190" s="98"/>
      <c r="I2190" s="130"/>
      <c r="J2190" s="98"/>
      <c r="K2190" s="98"/>
      <c r="L2190" s="98"/>
      <c r="M2190" s="241"/>
      <c r="N2190" s="241"/>
      <c r="O2190" s="98"/>
      <c r="P2190" s="98"/>
      <c r="Q2190" s="130"/>
    </row>
    <row r="2191" spans="1:17" ht="11.25" x14ac:dyDescent="0.2">
      <c r="A2191" s="234"/>
      <c r="B2191" s="98"/>
      <c r="C2191" s="130"/>
      <c r="D2191" s="240"/>
      <c r="E2191" s="240"/>
      <c r="F2191" s="224"/>
      <c r="G2191" s="98"/>
      <c r="H2191" s="98"/>
      <c r="I2191" s="130"/>
      <c r="J2191" s="98"/>
      <c r="K2191" s="98"/>
      <c r="L2191" s="98"/>
      <c r="M2191" s="241"/>
      <c r="N2191" s="241"/>
      <c r="O2191" s="98"/>
      <c r="P2191" s="98"/>
      <c r="Q2191" s="130"/>
    </row>
    <row r="2192" spans="1:17" ht="11.25" x14ac:dyDescent="0.2">
      <c r="A2192" s="234"/>
      <c r="B2192" s="98"/>
      <c r="C2192" s="130"/>
      <c r="D2192" s="240"/>
      <c r="E2192" s="240"/>
      <c r="F2192" s="224"/>
      <c r="G2192" s="98"/>
      <c r="H2192" s="98"/>
      <c r="I2192" s="130"/>
      <c r="J2192" s="98"/>
      <c r="K2192" s="98"/>
      <c r="L2192" s="98"/>
      <c r="M2192" s="241"/>
      <c r="N2192" s="241"/>
      <c r="O2192" s="98"/>
      <c r="P2192" s="98"/>
      <c r="Q2192" s="130"/>
    </row>
    <row r="2193" spans="1:17" ht="11.25" x14ac:dyDescent="0.2">
      <c r="A2193" s="234"/>
      <c r="B2193" s="98"/>
      <c r="C2193" s="130"/>
      <c r="D2193" s="240"/>
      <c r="E2193" s="240"/>
      <c r="F2193" s="224"/>
      <c r="G2193" s="98"/>
      <c r="H2193" s="98"/>
      <c r="I2193" s="130"/>
      <c r="J2193" s="98"/>
      <c r="K2193" s="98"/>
      <c r="L2193" s="98"/>
      <c r="M2193" s="241"/>
      <c r="N2193" s="241"/>
      <c r="O2193" s="98"/>
      <c r="P2193" s="98"/>
      <c r="Q2193" s="130"/>
    </row>
    <row r="2194" spans="1:17" ht="11.25" x14ac:dyDescent="0.2">
      <c r="A2194" s="234"/>
      <c r="B2194" s="98"/>
      <c r="C2194" s="130"/>
      <c r="D2194" s="240"/>
      <c r="E2194" s="240"/>
      <c r="F2194" s="224"/>
      <c r="G2194" s="98"/>
      <c r="H2194" s="98"/>
      <c r="I2194" s="130"/>
      <c r="J2194" s="98"/>
      <c r="K2194" s="98"/>
      <c r="L2194" s="98"/>
      <c r="M2194" s="241"/>
      <c r="N2194" s="241"/>
      <c r="O2194" s="98"/>
      <c r="P2194" s="98"/>
      <c r="Q2194" s="130"/>
    </row>
    <row r="2195" spans="1:17" ht="11.25" x14ac:dyDescent="0.2">
      <c r="A2195" s="234"/>
      <c r="B2195" s="98"/>
      <c r="C2195" s="130"/>
      <c r="D2195" s="240"/>
      <c r="E2195" s="240"/>
      <c r="F2195" s="224"/>
      <c r="G2195" s="98"/>
      <c r="H2195" s="98"/>
      <c r="I2195" s="130"/>
      <c r="J2195" s="98"/>
      <c r="K2195" s="98"/>
      <c r="L2195" s="98"/>
      <c r="M2195" s="241"/>
      <c r="N2195" s="241"/>
      <c r="O2195" s="98"/>
      <c r="P2195" s="98"/>
      <c r="Q2195" s="130"/>
    </row>
    <row r="2196" spans="1:17" ht="11.25" x14ac:dyDescent="0.2">
      <c r="A2196" s="234"/>
      <c r="B2196" s="98"/>
      <c r="C2196" s="130"/>
      <c r="D2196" s="240"/>
      <c r="E2196" s="240"/>
      <c r="F2196" s="224"/>
      <c r="G2196" s="98"/>
      <c r="H2196" s="98"/>
      <c r="I2196" s="130"/>
      <c r="J2196" s="98"/>
      <c r="K2196" s="98"/>
      <c r="L2196" s="98"/>
      <c r="M2196" s="241"/>
      <c r="N2196" s="241"/>
      <c r="O2196" s="98"/>
      <c r="P2196" s="98"/>
      <c r="Q2196" s="130"/>
    </row>
    <row r="2197" spans="1:17" ht="11.25" x14ac:dyDescent="0.2">
      <c r="A2197" s="234"/>
      <c r="B2197" s="98"/>
      <c r="C2197" s="130"/>
      <c r="D2197" s="240"/>
      <c r="E2197" s="240"/>
      <c r="F2197" s="224"/>
      <c r="G2197" s="98"/>
      <c r="H2197" s="98"/>
      <c r="I2197" s="130"/>
      <c r="J2197" s="98"/>
      <c r="K2197" s="98"/>
      <c r="L2197" s="98"/>
      <c r="M2197" s="241"/>
      <c r="N2197" s="241"/>
      <c r="O2197" s="98"/>
      <c r="P2197" s="98"/>
      <c r="Q2197" s="130"/>
    </row>
    <row r="2198" spans="1:17" ht="11.25" x14ac:dyDescent="0.2">
      <c r="A2198" s="234"/>
      <c r="B2198" s="98"/>
      <c r="C2198" s="130"/>
      <c r="D2198" s="240"/>
      <c r="E2198" s="240"/>
      <c r="F2198" s="224"/>
      <c r="G2198" s="98"/>
      <c r="H2198" s="98"/>
      <c r="I2198" s="130"/>
      <c r="J2198" s="98"/>
      <c r="K2198" s="98"/>
      <c r="L2198" s="98"/>
      <c r="M2198" s="241"/>
      <c r="N2198" s="241"/>
      <c r="O2198" s="98"/>
      <c r="P2198" s="98"/>
      <c r="Q2198" s="130"/>
    </row>
    <row r="2199" spans="1:17" ht="11.25" x14ac:dyDescent="0.2">
      <c r="A2199" s="234"/>
      <c r="B2199" s="98"/>
      <c r="C2199" s="130"/>
      <c r="D2199" s="240"/>
      <c r="E2199" s="240"/>
      <c r="F2199" s="224"/>
      <c r="G2199" s="98"/>
      <c r="H2199" s="98"/>
      <c r="I2199" s="130"/>
      <c r="J2199" s="98"/>
      <c r="K2199" s="98"/>
      <c r="L2199" s="98"/>
      <c r="M2199" s="241"/>
      <c r="N2199" s="241"/>
      <c r="O2199" s="98"/>
      <c r="P2199" s="98"/>
      <c r="Q2199" s="130"/>
    </row>
    <row r="2200" spans="1:17" ht="11.25" x14ac:dyDescent="0.2">
      <c r="A2200" s="234"/>
      <c r="B2200" s="98"/>
      <c r="C2200" s="130"/>
      <c r="D2200" s="240"/>
      <c r="E2200" s="240"/>
      <c r="F2200" s="224"/>
      <c r="G2200" s="98"/>
      <c r="H2200" s="98"/>
      <c r="I2200" s="130"/>
      <c r="J2200" s="98"/>
      <c r="K2200" s="98"/>
      <c r="L2200" s="98"/>
      <c r="M2200" s="241"/>
      <c r="N2200" s="241"/>
      <c r="O2200" s="98"/>
      <c r="P2200" s="98"/>
      <c r="Q2200" s="130"/>
    </row>
    <row r="2201" spans="1:17" ht="11.25" x14ac:dyDescent="0.2">
      <c r="A2201" s="234"/>
      <c r="B2201" s="98"/>
      <c r="C2201" s="130"/>
      <c r="D2201" s="240"/>
      <c r="E2201" s="240"/>
      <c r="F2201" s="224"/>
      <c r="G2201" s="98"/>
      <c r="H2201" s="98"/>
      <c r="I2201" s="130"/>
      <c r="J2201" s="98"/>
      <c r="K2201" s="98"/>
      <c r="L2201" s="98"/>
      <c r="M2201" s="241"/>
      <c r="N2201" s="241"/>
      <c r="O2201" s="98"/>
      <c r="P2201" s="98"/>
      <c r="Q2201" s="130"/>
    </row>
    <row r="2202" spans="1:17" ht="11.25" x14ac:dyDescent="0.2">
      <c r="A2202" s="234"/>
      <c r="B2202" s="98"/>
      <c r="C2202" s="130"/>
      <c r="D2202" s="240"/>
      <c r="E2202" s="240"/>
      <c r="F2202" s="224"/>
      <c r="G2202" s="98"/>
      <c r="H2202" s="98"/>
      <c r="I2202" s="130"/>
      <c r="J2202" s="98"/>
      <c r="K2202" s="98"/>
      <c r="L2202" s="98"/>
      <c r="M2202" s="241"/>
      <c r="N2202" s="241"/>
      <c r="O2202" s="98"/>
      <c r="P2202" s="98"/>
      <c r="Q2202" s="130"/>
    </row>
    <row r="2203" spans="1:17" ht="11.25" x14ac:dyDescent="0.2">
      <c r="A2203" s="234"/>
      <c r="B2203" s="98"/>
      <c r="C2203" s="130"/>
      <c r="D2203" s="240"/>
      <c r="E2203" s="240"/>
      <c r="F2203" s="224"/>
      <c r="G2203" s="98"/>
      <c r="H2203" s="98"/>
      <c r="I2203" s="130"/>
      <c r="J2203" s="98"/>
      <c r="K2203" s="98"/>
      <c r="L2203" s="98"/>
      <c r="M2203" s="241"/>
      <c r="N2203" s="241"/>
      <c r="O2203" s="98"/>
      <c r="P2203" s="98"/>
      <c r="Q2203" s="130"/>
    </row>
    <row r="2204" spans="1:17" ht="11.25" x14ac:dyDescent="0.2">
      <c r="A2204" s="234"/>
      <c r="B2204" s="98"/>
      <c r="C2204" s="130"/>
      <c r="D2204" s="240"/>
      <c r="E2204" s="240"/>
      <c r="F2204" s="224"/>
      <c r="G2204" s="98"/>
      <c r="H2204" s="98"/>
      <c r="I2204" s="130"/>
      <c r="J2204" s="98"/>
      <c r="K2204" s="98"/>
      <c r="L2204" s="98"/>
      <c r="M2204" s="241"/>
      <c r="N2204" s="241"/>
      <c r="O2204" s="98"/>
      <c r="P2204" s="98"/>
      <c r="Q2204" s="130"/>
    </row>
    <row r="2205" spans="1:17" ht="11.25" x14ac:dyDescent="0.2">
      <c r="A2205" s="234"/>
      <c r="B2205" s="98"/>
      <c r="C2205" s="130"/>
      <c r="D2205" s="240"/>
      <c r="E2205" s="240"/>
      <c r="F2205" s="224"/>
      <c r="G2205" s="98"/>
      <c r="H2205" s="98"/>
      <c r="I2205" s="130"/>
      <c r="J2205" s="98"/>
      <c r="K2205" s="98"/>
      <c r="L2205" s="98"/>
      <c r="M2205" s="241"/>
      <c r="N2205" s="241"/>
      <c r="O2205" s="98"/>
      <c r="P2205" s="98"/>
      <c r="Q2205" s="130"/>
    </row>
    <row r="2206" spans="1:17" ht="11.25" x14ac:dyDescent="0.2">
      <c r="A2206" s="234"/>
      <c r="B2206" s="98"/>
      <c r="C2206" s="130"/>
      <c r="D2206" s="240"/>
      <c r="E2206" s="240"/>
      <c r="F2206" s="224"/>
      <c r="G2206" s="98"/>
      <c r="H2206" s="98"/>
      <c r="I2206" s="130"/>
      <c r="J2206" s="98"/>
      <c r="K2206" s="98"/>
      <c r="L2206" s="98"/>
      <c r="M2206" s="241"/>
      <c r="N2206" s="241"/>
      <c r="O2206" s="98"/>
      <c r="P2206" s="98"/>
      <c r="Q2206" s="130"/>
    </row>
    <row r="2207" spans="1:17" ht="11.25" x14ac:dyDescent="0.2">
      <c r="A2207" s="234"/>
      <c r="B2207" s="98"/>
      <c r="C2207" s="130"/>
      <c r="D2207" s="240"/>
      <c r="E2207" s="240"/>
      <c r="F2207" s="224"/>
      <c r="G2207" s="98"/>
      <c r="H2207" s="98"/>
      <c r="I2207" s="130"/>
      <c r="J2207" s="98"/>
      <c r="K2207" s="98"/>
      <c r="L2207" s="98"/>
      <c r="M2207" s="241"/>
      <c r="N2207" s="241"/>
      <c r="O2207" s="98"/>
      <c r="P2207" s="98"/>
      <c r="Q2207" s="130"/>
    </row>
    <row r="2208" spans="1:17" ht="11.25" x14ac:dyDescent="0.2">
      <c r="A2208" s="234"/>
      <c r="B2208" s="98"/>
      <c r="C2208" s="130"/>
      <c r="D2208" s="240"/>
      <c r="E2208" s="240"/>
      <c r="F2208" s="224"/>
      <c r="G2208" s="98"/>
      <c r="H2208" s="98"/>
      <c r="I2208" s="130"/>
      <c r="J2208" s="98"/>
      <c r="K2208" s="98"/>
      <c r="L2208" s="98"/>
      <c r="M2208" s="241"/>
      <c r="N2208" s="241"/>
      <c r="O2208" s="98"/>
      <c r="P2208" s="98"/>
      <c r="Q2208" s="130"/>
    </row>
    <row r="2209" spans="1:17" ht="11.25" x14ac:dyDescent="0.2">
      <c r="A2209" s="234"/>
      <c r="B2209" s="98"/>
      <c r="C2209" s="130"/>
      <c r="D2209" s="240"/>
      <c r="E2209" s="240"/>
      <c r="F2209" s="224"/>
      <c r="G2209" s="98"/>
      <c r="H2209" s="98"/>
      <c r="I2209" s="130"/>
      <c r="J2209" s="98"/>
      <c r="K2209" s="98"/>
      <c r="L2209" s="98"/>
      <c r="M2209" s="241"/>
      <c r="N2209" s="241"/>
      <c r="O2209" s="98"/>
      <c r="P2209" s="98"/>
      <c r="Q2209" s="130"/>
    </row>
    <row r="2210" spans="1:17" ht="11.25" x14ac:dyDescent="0.2">
      <c r="A2210" s="234"/>
      <c r="B2210" s="98"/>
      <c r="C2210" s="130"/>
      <c r="D2210" s="240"/>
      <c r="E2210" s="240"/>
      <c r="F2210" s="224"/>
      <c r="G2210" s="98"/>
      <c r="H2210" s="98"/>
      <c r="I2210" s="130"/>
      <c r="J2210" s="98"/>
      <c r="K2210" s="98"/>
      <c r="L2210" s="98"/>
      <c r="M2210" s="241"/>
      <c r="N2210" s="241"/>
      <c r="O2210" s="98"/>
      <c r="P2210" s="98"/>
      <c r="Q2210" s="130"/>
    </row>
    <row r="2211" spans="1:17" ht="11.25" x14ac:dyDescent="0.2">
      <c r="A2211" s="234"/>
      <c r="B2211" s="98"/>
      <c r="C2211" s="130"/>
      <c r="D2211" s="240"/>
      <c r="E2211" s="240"/>
      <c r="F2211" s="224"/>
      <c r="G2211" s="98"/>
      <c r="H2211" s="98"/>
      <c r="I2211" s="130"/>
      <c r="J2211" s="98"/>
      <c r="K2211" s="98"/>
      <c r="L2211" s="98"/>
      <c r="M2211" s="241"/>
      <c r="N2211" s="241"/>
      <c r="O2211" s="98"/>
      <c r="P2211" s="98"/>
      <c r="Q2211" s="130"/>
    </row>
    <row r="2212" spans="1:17" ht="11.25" x14ac:dyDescent="0.2">
      <c r="A2212" s="234"/>
      <c r="B2212" s="98"/>
      <c r="C2212" s="130"/>
      <c r="D2212" s="240"/>
      <c r="E2212" s="240"/>
      <c r="F2212" s="224"/>
      <c r="G2212" s="98"/>
      <c r="H2212" s="98"/>
      <c r="I2212" s="130"/>
      <c r="J2212" s="98"/>
      <c r="K2212" s="98"/>
      <c r="L2212" s="98"/>
      <c r="M2212" s="241"/>
      <c r="N2212" s="241"/>
      <c r="O2212" s="98"/>
      <c r="P2212" s="98"/>
      <c r="Q2212" s="130"/>
    </row>
    <row r="2213" spans="1:17" ht="11.25" x14ac:dyDescent="0.2">
      <c r="A2213" s="234"/>
      <c r="B2213" s="98"/>
      <c r="C2213" s="130"/>
      <c r="D2213" s="240"/>
      <c r="E2213" s="240"/>
      <c r="F2213" s="224"/>
      <c r="G2213" s="98"/>
      <c r="H2213" s="98"/>
      <c r="I2213" s="130"/>
      <c r="J2213" s="98"/>
      <c r="K2213" s="98"/>
      <c r="L2213" s="98"/>
      <c r="M2213" s="241"/>
      <c r="N2213" s="241"/>
      <c r="O2213" s="98"/>
      <c r="P2213" s="98"/>
      <c r="Q2213" s="130"/>
    </row>
    <row r="2214" spans="1:17" ht="11.25" x14ac:dyDescent="0.2">
      <c r="A2214" s="234"/>
      <c r="B2214" s="98"/>
      <c r="C2214" s="130"/>
      <c r="D2214" s="240"/>
      <c r="E2214" s="240"/>
      <c r="F2214" s="224"/>
      <c r="G2214" s="98"/>
      <c r="H2214" s="98"/>
      <c r="I2214" s="130"/>
      <c r="J2214" s="98"/>
      <c r="K2214" s="98"/>
      <c r="L2214" s="98"/>
      <c r="M2214" s="241"/>
      <c r="N2214" s="241"/>
      <c r="O2214" s="98"/>
      <c r="P2214" s="98"/>
      <c r="Q2214" s="130"/>
    </row>
    <row r="2215" spans="1:17" ht="11.25" x14ac:dyDescent="0.2">
      <c r="A2215" s="234"/>
      <c r="B2215" s="98"/>
      <c r="C2215" s="130"/>
      <c r="D2215" s="240"/>
      <c r="E2215" s="240"/>
      <c r="F2215" s="224"/>
      <c r="G2215" s="98"/>
      <c r="H2215" s="98"/>
      <c r="I2215" s="130"/>
      <c r="J2215" s="98"/>
      <c r="K2215" s="98"/>
      <c r="L2215" s="98"/>
      <c r="M2215" s="241"/>
      <c r="N2215" s="241"/>
      <c r="O2215" s="98"/>
      <c r="P2215" s="98"/>
      <c r="Q2215" s="130"/>
    </row>
    <row r="2216" spans="1:17" ht="11.25" x14ac:dyDescent="0.2">
      <c r="A2216" s="234"/>
      <c r="B2216" s="98"/>
      <c r="C2216" s="130"/>
      <c r="D2216" s="240"/>
      <c r="E2216" s="240"/>
      <c r="F2216" s="224"/>
      <c r="G2216" s="98"/>
      <c r="H2216" s="98"/>
      <c r="I2216" s="130"/>
      <c r="J2216" s="98"/>
      <c r="K2216" s="98"/>
      <c r="L2216" s="98"/>
      <c r="M2216" s="241"/>
      <c r="N2216" s="241"/>
      <c r="O2216" s="98"/>
      <c r="P2216" s="98"/>
      <c r="Q2216" s="130"/>
    </row>
    <row r="2217" spans="1:17" ht="11.25" x14ac:dyDescent="0.2">
      <c r="A2217" s="234"/>
      <c r="B2217" s="98"/>
      <c r="C2217" s="130"/>
      <c r="D2217" s="240"/>
      <c r="E2217" s="240"/>
      <c r="F2217" s="224"/>
      <c r="G2217" s="98"/>
      <c r="H2217" s="98"/>
      <c r="I2217" s="130"/>
      <c r="J2217" s="98"/>
      <c r="K2217" s="98"/>
      <c r="L2217" s="98"/>
      <c r="M2217" s="241"/>
      <c r="N2217" s="241"/>
      <c r="O2217" s="98"/>
      <c r="P2217" s="98"/>
      <c r="Q2217" s="130"/>
    </row>
    <row r="2218" spans="1:17" ht="11.25" x14ac:dyDescent="0.2">
      <c r="A2218" s="234"/>
      <c r="B2218" s="98"/>
      <c r="C2218" s="130"/>
      <c r="D2218" s="240"/>
      <c r="E2218" s="240"/>
      <c r="F2218" s="224"/>
      <c r="G2218" s="98"/>
      <c r="H2218" s="98"/>
      <c r="I2218" s="130"/>
      <c r="J2218" s="98"/>
      <c r="K2218" s="98"/>
      <c r="L2218" s="98"/>
      <c r="M2218" s="241"/>
      <c r="N2218" s="241"/>
      <c r="O2218" s="98"/>
      <c r="P2218" s="98"/>
      <c r="Q2218" s="130"/>
    </row>
    <row r="2219" spans="1:17" ht="11.25" x14ac:dyDescent="0.2">
      <c r="A2219" s="234"/>
      <c r="B2219" s="98"/>
      <c r="C2219" s="130"/>
      <c r="D2219" s="240"/>
      <c r="E2219" s="240"/>
      <c r="F2219" s="224"/>
      <c r="G2219" s="98"/>
      <c r="H2219" s="98"/>
      <c r="I2219" s="130"/>
      <c r="J2219" s="98"/>
      <c r="K2219" s="98"/>
      <c r="L2219" s="98"/>
      <c r="M2219" s="241"/>
      <c r="N2219" s="241"/>
      <c r="O2219" s="98"/>
      <c r="P2219" s="98"/>
      <c r="Q2219" s="130"/>
    </row>
    <row r="2220" spans="1:17" ht="11.25" x14ac:dyDescent="0.2">
      <c r="A2220" s="234"/>
      <c r="B2220" s="98"/>
      <c r="C2220" s="130"/>
      <c r="D2220" s="240"/>
      <c r="E2220" s="240"/>
      <c r="F2220" s="224"/>
      <c r="G2220" s="98"/>
      <c r="H2220" s="98"/>
      <c r="I2220" s="130"/>
      <c r="J2220" s="98"/>
      <c r="K2220" s="98"/>
      <c r="L2220" s="98"/>
      <c r="M2220" s="241"/>
      <c r="N2220" s="241"/>
      <c r="O2220" s="98"/>
      <c r="P2220" s="98"/>
      <c r="Q2220" s="130"/>
    </row>
    <row r="2221" spans="1:17" ht="11.25" x14ac:dyDescent="0.2">
      <c r="A2221" s="234"/>
      <c r="B2221" s="98"/>
      <c r="C2221" s="130"/>
      <c r="D2221" s="240"/>
      <c r="E2221" s="240"/>
      <c r="F2221" s="224"/>
      <c r="G2221" s="98"/>
      <c r="H2221" s="98"/>
      <c r="I2221" s="130"/>
      <c r="J2221" s="98"/>
      <c r="K2221" s="98"/>
      <c r="L2221" s="98"/>
      <c r="M2221" s="241"/>
      <c r="N2221" s="241"/>
      <c r="O2221" s="98"/>
      <c r="P2221" s="98"/>
      <c r="Q2221" s="130"/>
    </row>
    <row r="2222" spans="1:17" ht="11.25" x14ac:dyDescent="0.2">
      <c r="A2222" s="234"/>
      <c r="B2222" s="98"/>
      <c r="C2222" s="130"/>
      <c r="D2222" s="240"/>
      <c r="E2222" s="240"/>
      <c r="F2222" s="224"/>
      <c r="G2222" s="98"/>
      <c r="H2222" s="98"/>
      <c r="I2222" s="130"/>
      <c r="J2222" s="98"/>
      <c r="K2222" s="98"/>
      <c r="L2222" s="98"/>
      <c r="M2222" s="241"/>
      <c r="N2222" s="241"/>
      <c r="O2222" s="98"/>
      <c r="P2222" s="98"/>
      <c r="Q2222" s="130"/>
    </row>
    <row r="2223" spans="1:17" ht="11.25" x14ac:dyDescent="0.2">
      <c r="A2223" s="234"/>
      <c r="B2223" s="98"/>
      <c r="C2223" s="130"/>
      <c r="D2223" s="240"/>
      <c r="E2223" s="240"/>
      <c r="F2223" s="224"/>
      <c r="G2223" s="98"/>
      <c r="H2223" s="98"/>
      <c r="I2223" s="130"/>
      <c r="J2223" s="98"/>
      <c r="K2223" s="98"/>
      <c r="L2223" s="98"/>
      <c r="M2223" s="241"/>
      <c r="N2223" s="241"/>
      <c r="O2223" s="98"/>
      <c r="P2223" s="98"/>
      <c r="Q2223" s="130"/>
    </row>
    <row r="2224" spans="1:17" ht="11.25" x14ac:dyDescent="0.2">
      <c r="A2224" s="234"/>
      <c r="B2224" s="98"/>
      <c r="C2224" s="130"/>
      <c r="D2224" s="240"/>
      <c r="E2224" s="240"/>
      <c r="F2224" s="224"/>
      <c r="G2224" s="98"/>
      <c r="H2224" s="98"/>
      <c r="I2224" s="130"/>
      <c r="J2224" s="98"/>
      <c r="K2224" s="98"/>
      <c r="L2224" s="98"/>
      <c r="M2224" s="241"/>
      <c r="N2224" s="241"/>
      <c r="O2224" s="98"/>
      <c r="P2224" s="98"/>
      <c r="Q2224" s="130"/>
    </row>
    <row r="2225" spans="1:17" ht="11.25" x14ac:dyDescent="0.2">
      <c r="A2225" s="234"/>
      <c r="B2225" s="98"/>
      <c r="C2225" s="130"/>
      <c r="D2225" s="240"/>
      <c r="E2225" s="240"/>
      <c r="F2225" s="224"/>
      <c r="G2225" s="98"/>
      <c r="H2225" s="98"/>
      <c r="I2225" s="130"/>
      <c r="J2225" s="98"/>
      <c r="K2225" s="98"/>
      <c r="L2225" s="98"/>
      <c r="M2225" s="241"/>
      <c r="N2225" s="241"/>
      <c r="O2225" s="98"/>
      <c r="P2225" s="98"/>
      <c r="Q2225" s="130"/>
    </row>
    <row r="2226" spans="1:17" ht="11.25" x14ac:dyDescent="0.2">
      <c r="A2226" s="234"/>
      <c r="B2226" s="98"/>
      <c r="C2226" s="130"/>
      <c r="D2226" s="240"/>
      <c r="E2226" s="240"/>
      <c r="F2226" s="224"/>
      <c r="G2226" s="98"/>
      <c r="H2226" s="98"/>
      <c r="I2226" s="130"/>
      <c r="J2226" s="98"/>
      <c r="K2226" s="98"/>
      <c r="L2226" s="98"/>
      <c r="M2226" s="241"/>
      <c r="N2226" s="241"/>
      <c r="O2226" s="98"/>
      <c r="P2226" s="98"/>
      <c r="Q2226" s="130"/>
    </row>
    <row r="2227" spans="1:17" ht="11.25" x14ac:dyDescent="0.2">
      <c r="A2227" s="234"/>
      <c r="B2227" s="98"/>
      <c r="C2227" s="130"/>
      <c r="D2227" s="240"/>
      <c r="E2227" s="240"/>
      <c r="F2227" s="224"/>
      <c r="G2227" s="98"/>
      <c r="H2227" s="98"/>
      <c r="I2227" s="130"/>
      <c r="J2227" s="98"/>
      <c r="K2227" s="98"/>
      <c r="L2227" s="98"/>
      <c r="M2227" s="241"/>
      <c r="N2227" s="241"/>
      <c r="O2227" s="98"/>
      <c r="P2227" s="98"/>
      <c r="Q2227" s="130"/>
    </row>
    <row r="2228" spans="1:17" ht="11.25" x14ac:dyDescent="0.2">
      <c r="A2228" s="234"/>
      <c r="B2228" s="98"/>
      <c r="C2228" s="130"/>
      <c r="D2228" s="240"/>
      <c r="E2228" s="240"/>
      <c r="F2228" s="224"/>
      <c r="G2228" s="98"/>
      <c r="H2228" s="98"/>
      <c r="I2228" s="130"/>
      <c r="J2228" s="98"/>
      <c r="K2228" s="98"/>
      <c r="L2228" s="98"/>
      <c r="M2228" s="241"/>
      <c r="N2228" s="241"/>
      <c r="O2228" s="98"/>
      <c r="P2228" s="98"/>
      <c r="Q2228" s="130"/>
    </row>
    <row r="2229" spans="1:17" ht="11.25" x14ac:dyDescent="0.2">
      <c r="A2229" s="234"/>
      <c r="B2229" s="98"/>
      <c r="C2229" s="130"/>
      <c r="D2229" s="240"/>
      <c r="E2229" s="240"/>
      <c r="F2229" s="224"/>
      <c r="G2229" s="98"/>
      <c r="H2229" s="98"/>
      <c r="I2229" s="130"/>
      <c r="J2229" s="98"/>
      <c r="K2229" s="98"/>
      <c r="L2229" s="98"/>
      <c r="M2229" s="241"/>
      <c r="N2229" s="241"/>
      <c r="O2229" s="98"/>
      <c r="P2229" s="98"/>
      <c r="Q2229" s="130"/>
    </row>
    <row r="2230" spans="1:17" ht="11.25" x14ac:dyDescent="0.2">
      <c r="A2230" s="234"/>
      <c r="B2230" s="98"/>
      <c r="C2230" s="130"/>
      <c r="D2230" s="240"/>
      <c r="E2230" s="240"/>
      <c r="F2230" s="224"/>
      <c r="G2230" s="98"/>
      <c r="H2230" s="98"/>
      <c r="I2230" s="130"/>
      <c r="J2230" s="98"/>
      <c r="K2230" s="98"/>
      <c r="L2230" s="98"/>
      <c r="M2230" s="241"/>
      <c r="N2230" s="241"/>
      <c r="O2230" s="98"/>
      <c r="P2230" s="98"/>
      <c r="Q2230" s="130"/>
    </row>
    <row r="2231" spans="1:17" ht="11.25" x14ac:dyDescent="0.2">
      <c r="A2231" s="234"/>
      <c r="B2231" s="98"/>
      <c r="C2231" s="130"/>
      <c r="D2231" s="240"/>
      <c r="E2231" s="240"/>
      <c r="F2231" s="224"/>
      <c r="G2231" s="98"/>
      <c r="H2231" s="98"/>
      <c r="I2231" s="130"/>
      <c r="J2231" s="98"/>
      <c r="K2231" s="98"/>
      <c r="L2231" s="98"/>
      <c r="M2231" s="241"/>
      <c r="N2231" s="241"/>
      <c r="O2231" s="98"/>
      <c r="P2231" s="98"/>
      <c r="Q2231" s="130"/>
    </row>
    <row r="2232" spans="1:17" ht="11.25" x14ac:dyDescent="0.2">
      <c r="A2232" s="234"/>
      <c r="B2232" s="98"/>
      <c r="C2232" s="130"/>
      <c r="D2232" s="240"/>
      <c r="E2232" s="240"/>
      <c r="F2232" s="224"/>
      <c r="G2232" s="98"/>
      <c r="H2232" s="98"/>
      <c r="I2232" s="130"/>
      <c r="J2232" s="98"/>
      <c r="K2232" s="98"/>
      <c r="L2232" s="98"/>
      <c r="M2232" s="241"/>
      <c r="N2232" s="241"/>
      <c r="O2232" s="98"/>
      <c r="P2232" s="98"/>
      <c r="Q2232" s="130"/>
    </row>
    <row r="2233" spans="1:17" ht="11.25" x14ac:dyDescent="0.2">
      <c r="A2233" s="234"/>
      <c r="B2233" s="98"/>
      <c r="C2233" s="130"/>
      <c r="D2233" s="240"/>
      <c r="E2233" s="240"/>
      <c r="F2233" s="224"/>
      <c r="G2233" s="98"/>
      <c r="H2233" s="98"/>
      <c r="I2233" s="130"/>
      <c r="J2233" s="98"/>
      <c r="K2233" s="98"/>
      <c r="L2233" s="98"/>
      <c r="M2233" s="241"/>
      <c r="N2233" s="241"/>
      <c r="O2233" s="98"/>
      <c r="P2233" s="98"/>
      <c r="Q2233" s="130"/>
    </row>
    <row r="2234" spans="1:17" ht="11.25" x14ac:dyDescent="0.2">
      <c r="A2234" s="234"/>
      <c r="B2234" s="98"/>
      <c r="C2234" s="130"/>
      <c r="D2234" s="240"/>
      <c r="E2234" s="240"/>
      <c r="F2234" s="224"/>
      <c r="G2234" s="98"/>
      <c r="H2234" s="98"/>
      <c r="I2234" s="130"/>
      <c r="J2234" s="98"/>
      <c r="K2234" s="98"/>
      <c r="L2234" s="98"/>
      <c r="M2234" s="241"/>
      <c r="N2234" s="241"/>
      <c r="O2234" s="98"/>
      <c r="P2234" s="98"/>
      <c r="Q2234" s="130"/>
    </row>
    <row r="2235" spans="1:17" ht="11.25" x14ac:dyDescent="0.2">
      <c r="A2235" s="234"/>
      <c r="B2235" s="98"/>
      <c r="C2235" s="130"/>
      <c r="D2235" s="240"/>
      <c r="E2235" s="240"/>
      <c r="F2235" s="224"/>
      <c r="G2235" s="98"/>
      <c r="H2235" s="98"/>
      <c r="I2235" s="130"/>
      <c r="J2235" s="98"/>
      <c r="K2235" s="98"/>
      <c r="L2235" s="98"/>
      <c r="M2235" s="241"/>
      <c r="N2235" s="241"/>
      <c r="O2235" s="98"/>
      <c r="P2235" s="98"/>
      <c r="Q2235" s="130"/>
    </row>
    <row r="2236" spans="1:17" ht="11.25" x14ac:dyDescent="0.2">
      <c r="A2236" s="234"/>
      <c r="B2236" s="98"/>
      <c r="C2236" s="130"/>
      <c r="D2236" s="240"/>
      <c r="E2236" s="240"/>
      <c r="F2236" s="224"/>
      <c r="G2236" s="98"/>
      <c r="H2236" s="98"/>
      <c r="I2236" s="130"/>
      <c r="J2236" s="98"/>
      <c r="K2236" s="98"/>
      <c r="L2236" s="98"/>
      <c r="M2236" s="241"/>
      <c r="N2236" s="241"/>
      <c r="O2236" s="98"/>
      <c r="P2236" s="98"/>
      <c r="Q2236" s="130"/>
    </row>
    <row r="2237" spans="1:17" ht="11.25" x14ac:dyDescent="0.2">
      <c r="A2237" s="234"/>
      <c r="B2237" s="98"/>
      <c r="C2237" s="130"/>
      <c r="D2237" s="240"/>
      <c r="E2237" s="240"/>
      <c r="F2237" s="224"/>
      <c r="G2237" s="98"/>
      <c r="H2237" s="98"/>
      <c r="I2237" s="130"/>
      <c r="J2237" s="98"/>
      <c r="K2237" s="98"/>
      <c r="L2237" s="98"/>
      <c r="M2237" s="241"/>
      <c r="N2237" s="241"/>
      <c r="O2237" s="98"/>
      <c r="P2237" s="98"/>
      <c r="Q2237" s="130"/>
    </row>
    <row r="2238" spans="1:17" ht="11.25" x14ac:dyDescent="0.2">
      <c r="A2238" s="234"/>
      <c r="B2238" s="98"/>
      <c r="C2238" s="130"/>
      <c r="D2238" s="240"/>
      <c r="E2238" s="240"/>
      <c r="F2238" s="224"/>
      <c r="G2238" s="98"/>
      <c r="H2238" s="98"/>
      <c r="I2238" s="130"/>
      <c r="J2238" s="98"/>
      <c r="K2238" s="98"/>
      <c r="L2238" s="98"/>
      <c r="M2238" s="241"/>
      <c r="N2238" s="241"/>
      <c r="O2238" s="98"/>
      <c r="P2238" s="98"/>
      <c r="Q2238" s="130"/>
    </row>
    <row r="2239" spans="1:17" ht="11.25" x14ac:dyDescent="0.2">
      <c r="A2239" s="234"/>
      <c r="B2239" s="98"/>
      <c r="C2239" s="130"/>
      <c r="D2239" s="240"/>
      <c r="E2239" s="240"/>
      <c r="F2239" s="224"/>
      <c r="G2239" s="98"/>
      <c r="H2239" s="98"/>
      <c r="I2239" s="130"/>
      <c r="J2239" s="98"/>
      <c r="K2239" s="98"/>
      <c r="L2239" s="98"/>
      <c r="M2239" s="241"/>
      <c r="N2239" s="241"/>
      <c r="O2239" s="98"/>
      <c r="P2239" s="98"/>
      <c r="Q2239" s="130"/>
    </row>
    <row r="2240" spans="1:17" ht="11.25" x14ac:dyDescent="0.2">
      <c r="A2240" s="234"/>
      <c r="B2240" s="98"/>
      <c r="C2240" s="130"/>
      <c r="D2240" s="240"/>
      <c r="E2240" s="240"/>
      <c r="F2240" s="224"/>
      <c r="G2240" s="98"/>
      <c r="H2240" s="98"/>
      <c r="I2240" s="130"/>
      <c r="J2240" s="98"/>
      <c r="K2240" s="98"/>
      <c r="L2240" s="98"/>
      <c r="M2240" s="241"/>
      <c r="N2240" s="241"/>
      <c r="O2240" s="98"/>
      <c r="P2240" s="98"/>
      <c r="Q2240" s="130"/>
    </row>
    <row r="2241" spans="1:17" ht="11.25" x14ac:dyDescent="0.2">
      <c r="A2241" s="234"/>
      <c r="B2241" s="98"/>
      <c r="C2241" s="130"/>
      <c r="D2241" s="240"/>
      <c r="E2241" s="240"/>
      <c r="F2241" s="224"/>
      <c r="G2241" s="98"/>
      <c r="H2241" s="98"/>
      <c r="I2241" s="130"/>
      <c r="J2241" s="98"/>
      <c r="K2241" s="98"/>
      <c r="L2241" s="98"/>
      <c r="M2241" s="241"/>
      <c r="N2241" s="241"/>
      <c r="O2241" s="98"/>
      <c r="P2241" s="98"/>
      <c r="Q2241" s="130"/>
    </row>
    <row r="2242" spans="1:17" ht="11.25" x14ac:dyDescent="0.2">
      <c r="A2242" s="234"/>
      <c r="B2242" s="98"/>
      <c r="C2242" s="130"/>
      <c r="D2242" s="240"/>
      <c r="E2242" s="240"/>
      <c r="F2242" s="224"/>
      <c r="G2242" s="98"/>
      <c r="H2242" s="98"/>
      <c r="I2242" s="130"/>
      <c r="J2242" s="98"/>
      <c r="K2242" s="98"/>
      <c r="L2242" s="98"/>
      <c r="M2242" s="241"/>
      <c r="N2242" s="241"/>
      <c r="O2242" s="98"/>
      <c r="P2242" s="98"/>
      <c r="Q2242" s="130"/>
    </row>
    <row r="2243" spans="1:17" ht="11.25" x14ac:dyDescent="0.2">
      <c r="A2243" s="234"/>
      <c r="B2243" s="98"/>
      <c r="C2243" s="130"/>
      <c r="D2243" s="240"/>
      <c r="E2243" s="240"/>
      <c r="F2243" s="224"/>
      <c r="G2243" s="98"/>
      <c r="H2243" s="98"/>
      <c r="I2243" s="130"/>
      <c r="J2243" s="98"/>
      <c r="K2243" s="98"/>
      <c r="L2243" s="98"/>
      <c r="M2243" s="241"/>
      <c r="N2243" s="241"/>
      <c r="O2243" s="98"/>
      <c r="P2243" s="98"/>
      <c r="Q2243" s="130"/>
    </row>
    <row r="2244" spans="1:17" ht="11.25" x14ac:dyDescent="0.2">
      <c r="A2244" s="234"/>
      <c r="B2244" s="98"/>
      <c r="C2244" s="130"/>
      <c r="D2244" s="240"/>
      <c r="E2244" s="240"/>
      <c r="F2244" s="224"/>
      <c r="G2244" s="98"/>
      <c r="H2244" s="98"/>
      <c r="I2244" s="130"/>
      <c r="J2244" s="98"/>
      <c r="K2244" s="98"/>
      <c r="L2244" s="98"/>
      <c r="M2244" s="241"/>
      <c r="N2244" s="241"/>
      <c r="O2244" s="98"/>
      <c r="P2244" s="98"/>
      <c r="Q2244" s="130"/>
    </row>
    <row r="2245" spans="1:17" ht="11.25" x14ac:dyDescent="0.2">
      <c r="A2245" s="234"/>
      <c r="B2245" s="98"/>
      <c r="C2245" s="130"/>
      <c r="D2245" s="240"/>
      <c r="E2245" s="240"/>
      <c r="F2245" s="224"/>
      <c r="G2245" s="98"/>
      <c r="H2245" s="98"/>
      <c r="I2245" s="130"/>
      <c r="J2245" s="98"/>
      <c r="K2245" s="98"/>
      <c r="L2245" s="98"/>
      <c r="M2245" s="241"/>
      <c r="N2245" s="241"/>
      <c r="O2245" s="98"/>
      <c r="P2245" s="98"/>
      <c r="Q2245" s="130"/>
    </row>
    <row r="2246" spans="1:17" ht="11.25" x14ac:dyDescent="0.2">
      <c r="A2246" s="234"/>
      <c r="B2246" s="98"/>
      <c r="C2246" s="130"/>
      <c r="D2246" s="240"/>
      <c r="E2246" s="240"/>
      <c r="F2246" s="224"/>
      <c r="G2246" s="98"/>
      <c r="H2246" s="98"/>
      <c r="I2246" s="130"/>
      <c r="J2246" s="98"/>
      <c r="K2246" s="98"/>
      <c r="L2246" s="98"/>
      <c r="M2246" s="241"/>
      <c r="N2246" s="241"/>
      <c r="O2246" s="98"/>
      <c r="P2246" s="98"/>
      <c r="Q2246" s="130"/>
    </row>
    <row r="2247" spans="1:17" ht="11.25" x14ac:dyDescent="0.2">
      <c r="A2247" s="234"/>
      <c r="B2247" s="98"/>
      <c r="C2247" s="130"/>
      <c r="D2247" s="240"/>
      <c r="E2247" s="240"/>
      <c r="F2247" s="224"/>
      <c r="G2247" s="98"/>
      <c r="H2247" s="98"/>
      <c r="I2247" s="130"/>
      <c r="J2247" s="98"/>
      <c r="K2247" s="98"/>
      <c r="L2247" s="98"/>
      <c r="M2247" s="241"/>
      <c r="N2247" s="241"/>
      <c r="O2247" s="98"/>
      <c r="P2247" s="98"/>
      <c r="Q2247" s="130"/>
    </row>
    <row r="2248" spans="1:17" ht="11.25" x14ac:dyDescent="0.2">
      <c r="A2248" s="234"/>
      <c r="B2248" s="98"/>
      <c r="C2248" s="130"/>
      <c r="D2248" s="240"/>
      <c r="E2248" s="240"/>
      <c r="F2248" s="224"/>
      <c r="G2248" s="98"/>
      <c r="H2248" s="98"/>
      <c r="I2248" s="130"/>
      <c r="J2248" s="98"/>
      <c r="K2248" s="98"/>
      <c r="L2248" s="98"/>
      <c r="M2248" s="241"/>
      <c r="N2248" s="241"/>
      <c r="O2248" s="98"/>
      <c r="P2248" s="98"/>
      <c r="Q2248" s="130"/>
    </row>
    <row r="2249" spans="1:17" ht="11.25" x14ac:dyDescent="0.2">
      <c r="A2249" s="234"/>
      <c r="B2249" s="98"/>
      <c r="C2249" s="130"/>
      <c r="D2249" s="240"/>
      <c r="E2249" s="240"/>
      <c r="F2249" s="224"/>
      <c r="G2249" s="98"/>
      <c r="H2249" s="98"/>
      <c r="I2249" s="130"/>
      <c r="J2249" s="98"/>
      <c r="K2249" s="98"/>
      <c r="L2249" s="98"/>
      <c r="M2249" s="241"/>
      <c r="N2249" s="241"/>
      <c r="O2249" s="98"/>
      <c r="P2249" s="98"/>
      <c r="Q2249" s="130"/>
    </row>
    <row r="2250" spans="1:17" ht="11.25" x14ac:dyDescent="0.2">
      <c r="A2250" s="234"/>
      <c r="B2250" s="98"/>
      <c r="C2250" s="130"/>
      <c r="D2250" s="240"/>
      <c r="E2250" s="240"/>
      <c r="F2250" s="224"/>
      <c r="G2250" s="98"/>
      <c r="H2250" s="98"/>
      <c r="I2250" s="130"/>
      <c r="J2250" s="98"/>
      <c r="K2250" s="98"/>
      <c r="L2250" s="98"/>
      <c r="M2250" s="241"/>
      <c r="N2250" s="241"/>
      <c r="O2250" s="98"/>
      <c r="P2250" s="98"/>
      <c r="Q2250" s="130"/>
    </row>
    <row r="2251" spans="1:17" ht="11.25" x14ac:dyDescent="0.2">
      <c r="A2251" s="234"/>
      <c r="B2251" s="98"/>
      <c r="C2251" s="130"/>
      <c r="D2251" s="240"/>
      <c r="E2251" s="240"/>
      <c r="F2251" s="224"/>
      <c r="G2251" s="98"/>
      <c r="H2251" s="98"/>
      <c r="I2251" s="130"/>
      <c r="J2251" s="98"/>
      <c r="K2251" s="98"/>
      <c r="L2251" s="98"/>
      <c r="M2251" s="241"/>
      <c r="N2251" s="241"/>
      <c r="O2251" s="98"/>
      <c r="P2251" s="98"/>
      <c r="Q2251" s="130"/>
    </row>
    <row r="2252" spans="1:17" ht="11.25" x14ac:dyDescent="0.2">
      <c r="A2252" s="234"/>
      <c r="B2252" s="98"/>
      <c r="C2252" s="130"/>
      <c r="D2252" s="240"/>
      <c r="E2252" s="240"/>
      <c r="F2252" s="224"/>
      <c r="G2252" s="98"/>
      <c r="H2252" s="98"/>
      <c r="I2252" s="130"/>
      <c r="J2252" s="98"/>
      <c r="K2252" s="98"/>
      <c r="L2252" s="98"/>
      <c r="M2252" s="241"/>
      <c r="N2252" s="241"/>
      <c r="O2252" s="98"/>
      <c r="P2252" s="98"/>
      <c r="Q2252" s="130"/>
    </row>
    <row r="2253" spans="1:17" ht="11.25" x14ac:dyDescent="0.2">
      <c r="A2253" s="234"/>
      <c r="B2253" s="98"/>
      <c r="C2253" s="130"/>
      <c r="D2253" s="240"/>
      <c r="E2253" s="240"/>
      <c r="F2253" s="224"/>
      <c r="G2253" s="98"/>
      <c r="H2253" s="98"/>
      <c r="I2253" s="130"/>
      <c r="J2253" s="98"/>
      <c r="K2253" s="98"/>
      <c r="L2253" s="98"/>
      <c r="M2253" s="241"/>
      <c r="N2253" s="241"/>
      <c r="O2253" s="98"/>
      <c r="P2253" s="98"/>
      <c r="Q2253" s="130"/>
    </row>
    <row r="2254" spans="1:17" ht="11.25" x14ac:dyDescent="0.2">
      <c r="A2254" s="234"/>
      <c r="B2254" s="98"/>
      <c r="C2254" s="130"/>
      <c r="D2254" s="240"/>
      <c r="E2254" s="240"/>
      <c r="F2254" s="224"/>
      <c r="G2254" s="98"/>
      <c r="H2254" s="98"/>
      <c r="I2254" s="130"/>
      <c r="J2254" s="98"/>
      <c r="K2254" s="98"/>
      <c r="L2254" s="98"/>
      <c r="M2254" s="241"/>
      <c r="N2254" s="241"/>
      <c r="O2254" s="98"/>
      <c r="P2254" s="98"/>
      <c r="Q2254" s="130"/>
    </row>
    <row r="2255" spans="1:17" ht="11.25" x14ac:dyDescent="0.2">
      <c r="A2255" s="234"/>
      <c r="B2255" s="98"/>
      <c r="C2255" s="130"/>
      <c r="D2255" s="240"/>
      <c r="E2255" s="240"/>
      <c r="F2255" s="224"/>
      <c r="G2255" s="98"/>
      <c r="H2255" s="98"/>
      <c r="I2255" s="130"/>
      <c r="J2255" s="98"/>
      <c r="K2255" s="98"/>
      <c r="L2255" s="98"/>
      <c r="M2255" s="241"/>
      <c r="N2255" s="241"/>
      <c r="O2255" s="98"/>
      <c r="P2255" s="98"/>
      <c r="Q2255" s="130"/>
    </row>
    <row r="2256" spans="1:17" ht="11.25" x14ac:dyDescent="0.2">
      <c r="A2256" s="234"/>
      <c r="B2256" s="98"/>
      <c r="C2256" s="130"/>
      <c r="D2256" s="240"/>
      <c r="E2256" s="240"/>
      <c r="F2256" s="224"/>
      <c r="G2256" s="98"/>
      <c r="H2256" s="98"/>
      <c r="I2256" s="130"/>
      <c r="J2256" s="98"/>
      <c r="K2256" s="98"/>
      <c r="L2256" s="98"/>
      <c r="M2256" s="241"/>
      <c r="N2256" s="241"/>
      <c r="O2256" s="98"/>
      <c r="P2256" s="98"/>
      <c r="Q2256" s="130"/>
    </row>
    <row r="2257" spans="1:17" ht="11.25" x14ac:dyDescent="0.2">
      <c r="A2257" s="234"/>
      <c r="B2257" s="98"/>
      <c r="C2257" s="130"/>
      <c r="D2257" s="240"/>
      <c r="E2257" s="240"/>
      <c r="F2257" s="224"/>
      <c r="G2257" s="98"/>
      <c r="H2257" s="98"/>
      <c r="I2257" s="130"/>
      <c r="J2257" s="98"/>
      <c r="K2257" s="98"/>
      <c r="L2257" s="98"/>
      <c r="M2257" s="241"/>
      <c r="N2257" s="241"/>
      <c r="O2257" s="98"/>
      <c r="P2257" s="98"/>
      <c r="Q2257" s="130"/>
    </row>
    <row r="2258" spans="1:17" ht="11.25" x14ac:dyDescent="0.2">
      <c r="A2258" s="234"/>
      <c r="B2258" s="98"/>
      <c r="C2258" s="130"/>
      <c r="D2258" s="240"/>
      <c r="E2258" s="240"/>
      <c r="F2258" s="224"/>
      <c r="G2258" s="98"/>
      <c r="H2258" s="98"/>
      <c r="I2258" s="130"/>
      <c r="J2258" s="98"/>
      <c r="K2258" s="98"/>
      <c r="L2258" s="98"/>
      <c r="M2258" s="241"/>
      <c r="N2258" s="241"/>
      <c r="O2258" s="98"/>
      <c r="P2258" s="98"/>
      <c r="Q2258" s="130"/>
    </row>
    <row r="2259" spans="1:17" ht="11.25" x14ac:dyDescent="0.2">
      <c r="A2259" s="234"/>
      <c r="B2259" s="98"/>
      <c r="C2259" s="130"/>
      <c r="D2259" s="240"/>
      <c r="E2259" s="240"/>
      <c r="F2259" s="224"/>
      <c r="G2259" s="98"/>
      <c r="H2259" s="98"/>
      <c r="I2259" s="130"/>
      <c r="J2259" s="98"/>
      <c r="K2259" s="98"/>
      <c r="L2259" s="98"/>
      <c r="M2259" s="241"/>
      <c r="N2259" s="241"/>
      <c r="O2259" s="98"/>
      <c r="P2259" s="98"/>
      <c r="Q2259" s="130"/>
    </row>
    <row r="2260" spans="1:17" ht="11.25" x14ac:dyDescent="0.2">
      <c r="A2260" s="234"/>
      <c r="B2260" s="98"/>
      <c r="C2260" s="130"/>
      <c r="D2260" s="240"/>
      <c r="E2260" s="240"/>
      <c r="F2260" s="224"/>
      <c r="G2260" s="98"/>
      <c r="H2260" s="98"/>
      <c r="I2260" s="130"/>
      <c r="J2260" s="98"/>
      <c r="K2260" s="98"/>
      <c r="L2260" s="98"/>
      <c r="M2260" s="241"/>
      <c r="N2260" s="241"/>
      <c r="O2260" s="98"/>
      <c r="P2260" s="98"/>
      <c r="Q2260" s="130"/>
    </row>
    <row r="2261" spans="1:17" ht="11.25" x14ac:dyDescent="0.2">
      <c r="A2261" s="234"/>
      <c r="B2261" s="98"/>
      <c r="C2261" s="130"/>
      <c r="D2261" s="240"/>
      <c r="E2261" s="240"/>
      <c r="F2261" s="224"/>
      <c r="G2261" s="98"/>
      <c r="H2261" s="98"/>
      <c r="I2261" s="130"/>
      <c r="J2261" s="98"/>
      <c r="K2261" s="98"/>
      <c r="L2261" s="98"/>
      <c r="M2261" s="241"/>
      <c r="N2261" s="241"/>
      <c r="O2261" s="98"/>
      <c r="P2261" s="98"/>
      <c r="Q2261" s="130"/>
    </row>
    <row r="2262" spans="1:17" ht="11.25" x14ac:dyDescent="0.2">
      <c r="A2262" s="234"/>
      <c r="B2262" s="98"/>
      <c r="C2262" s="130"/>
      <c r="D2262" s="240"/>
      <c r="E2262" s="240"/>
      <c r="F2262" s="224"/>
      <c r="G2262" s="98"/>
      <c r="H2262" s="98"/>
      <c r="I2262" s="130"/>
      <c r="J2262" s="98"/>
      <c r="K2262" s="98"/>
      <c r="L2262" s="98"/>
      <c r="M2262" s="241"/>
      <c r="N2262" s="241"/>
      <c r="O2262" s="98"/>
      <c r="P2262" s="98"/>
      <c r="Q2262" s="130"/>
    </row>
    <row r="2263" spans="1:17" ht="11.25" x14ac:dyDescent="0.2">
      <c r="A2263" s="234"/>
      <c r="B2263" s="98"/>
      <c r="C2263" s="130"/>
      <c r="D2263" s="240"/>
      <c r="E2263" s="240"/>
      <c r="F2263" s="224"/>
      <c r="G2263" s="98"/>
      <c r="H2263" s="98"/>
      <c r="I2263" s="130"/>
      <c r="J2263" s="98"/>
      <c r="K2263" s="98"/>
      <c r="L2263" s="98"/>
      <c r="M2263" s="241"/>
      <c r="N2263" s="241"/>
      <c r="O2263" s="98"/>
      <c r="P2263" s="98"/>
      <c r="Q2263" s="130"/>
    </row>
    <row r="2264" spans="1:17" ht="11.25" x14ac:dyDescent="0.2">
      <c r="A2264" s="234"/>
      <c r="B2264" s="98"/>
      <c r="C2264" s="130"/>
      <c r="D2264" s="240"/>
      <c r="E2264" s="240"/>
      <c r="F2264" s="224"/>
      <c r="G2264" s="98"/>
      <c r="H2264" s="98"/>
      <c r="I2264" s="130"/>
      <c r="J2264" s="98"/>
      <c r="K2264" s="98"/>
      <c r="L2264" s="98"/>
      <c r="M2264" s="241"/>
      <c r="N2264" s="241"/>
      <c r="O2264" s="98"/>
      <c r="P2264" s="98"/>
      <c r="Q2264" s="130"/>
    </row>
    <row r="2265" spans="1:17" ht="11.25" x14ac:dyDescent="0.2">
      <c r="A2265" s="234"/>
      <c r="B2265" s="98"/>
      <c r="C2265" s="130"/>
      <c r="D2265" s="240"/>
      <c r="E2265" s="240"/>
      <c r="F2265" s="224"/>
      <c r="G2265" s="98"/>
      <c r="H2265" s="98"/>
      <c r="I2265" s="130"/>
      <c r="J2265" s="98"/>
      <c r="K2265" s="98"/>
      <c r="L2265" s="98"/>
      <c r="M2265" s="241"/>
      <c r="N2265" s="241"/>
      <c r="O2265" s="98"/>
      <c r="P2265" s="98"/>
      <c r="Q2265" s="130"/>
    </row>
    <row r="2266" spans="1:17" ht="11.25" x14ac:dyDescent="0.2">
      <c r="A2266" s="234"/>
      <c r="B2266" s="98"/>
      <c r="C2266" s="130"/>
      <c r="D2266" s="240"/>
      <c r="E2266" s="240"/>
      <c r="F2266" s="224"/>
      <c r="G2266" s="98"/>
      <c r="H2266" s="98"/>
      <c r="I2266" s="130"/>
      <c r="J2266" s="98"/>
      <c r="K2266" s="98"/>
      <c r="L2266" s="98"/>
      <c r="M2266" s="241"/>
      <c r="N2266" s="241"/>
      <c r="O2266" s="98"/>
      <c r="P2266" s="98"/>
      <c r="Q2266" s="130"/>
    </row>
    <row r="2267" spans="1:17" ht="11.25" x14ac:dyDescent="0.2">
      <c r="A2267" s="234"/>
      <c r="B2267" s="98"/>
      <c r="C2267" s="130"/>
      <c r="D2267" s="240"/>
      <c r="E2267" s="240"/>
      <c r="F2267" s="224"/>
      <c r="G2267" s="98"/>
      <c r="H2267" s="98"/>
      <c r="I2267" s="130"/>
      <c r="J2267" s="98"/>
      <c r="K2267" s="98"/>
      <c r="L2267" s="98"/>
      <c r="M2267" s="241"/>
      <c r="N2267" s="241"/>
      <c r="O2267" s="98"/>
      <c r="P2267" s="98"/>
      <c r="Q2267" s="130"/>
    </row>
    <row r="2268" spans="1:17" ht="11.25" x14ac:dyDescent="0.2">
      <c r="A2268" s="234"/>
      <c r="B2268" s="98"/>
      <c r="C2268" s="130"/>
      <c r="D2268" s="240"/>
      <c r="E2268" s="240"/>
      <c r="F2268" s="224"/>
      <c r="G2268" s="98"/>
      <c r="H2268" s="98"/>
      <c r="I2268" s="130"/>
      <c r="J2268" s="98"/>
      <c r="K2268" s="98"/>
      <c r="L2268" s="98"/>
      <c r="M2268" s="241"/>
      <c r="N2268" s="241"/>
      <c r="O2268" s="98"/>
      <c r="P2268" s="98"/>
      <c r="Q2268" s="130"/>
    </row>
    <row r="2269" spans="1:17" ht="11.25" x14ac:dyDescent="0.2">
      <c r="A2269" s="234"/>
      <c r="B2269" s="98"/>
      <c r="C2269" s="130"/>
      <c r="D2269" s="240"/>
      <c r="E2269" s="240"/>
      <c r="F2269" s="224"/>
      <c r="G2269" s="98"/>
      <c r="H2269" s="98"/>
      <c r="I2269" s="130"/>
      <c r="J2269" s="98"/>
      <c r="K2269" s="98"/>
      <c r="L2269" s="98"/>
      <c r="M2269" s="241"/>
      <c r="N2269" s="241"/>
      <c r="O2269" s="98"/>
      <c r="P2269" s="98"/>
      <c r="Q2269" s="130"/>
    </row>
    <row r="2270" spans="1:17" ht="11.25" x14ac:dyDescent="0.2">
      <c r="A2270" s="234"/>
      <c r="B2270" s="98"/>
      <c r="C2270" s="130"/>
      <c r="D2270" s="240"/>
      <c r="E2270" s="240"/>
      <c r="F2270" s="224"/>
      <c r="G2270" s="98"/>
      <c r="H2270" s="98"/>
      <c r="I2270" s="130"/>
      <c r="J2270" s="98"/>
      <c r="K2270" s="98"/>
      <c r="L2270" s="98"/>
      <c r="M2270" s="241"/>
      <c r="N2270" s="241"/>
      <c r="O2270" s="98"/>
      <c r="P2270" s="98"/>
      <c r="Q2270" s="130"/>
    </row>
    <row r="2271" spans="1:17" ht="11.25" x14ac:dyDescent="0.2">
      <c r="A2271" s="234"/>
      <c r="B2271" s="98"/>
      <c r="C2271" s="130"/>
      <c r="D2271" s="240"/>
      <c r="E2271" s="240"/>
      <c r="F2271" s="224"/>
      <c r="G2271" s="98"/>
      <c r="H2271" s="98"/>
      <c r="I2271" s="130"/>
      <c r="J2271" s="98"/>
      <c r="K2271" s="98"/>
      <c r="L2271" s="98"/>
      <c r="M2271" s="241"/>
      <c r="N2271" s="241"/>
      <c r="O2271" s="98"/>
      <c r="P2271" s="98"/>
      <c r="Q2271" s="130"/>
    </row>
    <row r="2272" spans="1:17" ht="11.25" x14ac:dyDescent="0.2">
      <c r="A2272" s="234"/>
      <c r="B2272" s="98"/>
      <c r="C2272" s="130"/>
      <c r="D2272" s="240"/>
      <c r="E2272" s="240"/>
      <c r="F2272" s="224"/>
      <c r="G2272" s="98"/>
      <c r="H2272" s="98"/>
      <c r="I2272" s="130"/>
      <c r="J2272" s="98"/>
      <c r="K2272" s="98"/>
      <c r="L2272" s="98"/>
      <c r="M2272" s="241"/>
      <c r="N2272" s="241"/>
      <c r="O2272" s="98"/>
      <c r="P2272" s="98"/>
      <c r="Q2272" s="130"/>
    </row>
    <row r="2273" spans="1:17" ht="11.25" x14ac:dyDescent="0.2">
      <c r="A2273" s="234"/>
      <c r="B2273" s="98"/>
      <c r="C2273" s="130"/>
      <c r="D2273" s="240"/>
      <c r="E2273" s="240"/>
      <c r="F2273" s="224"/>
      <c r="G2273" s="98"/>
      <c r="H2273" s="98"/>
      <c r="I2273" s="130"/>
      <c r="J2273" s="98"/>
      <c r="K2273" s="98"/>
      <c r="L2273" s="98"/>
      <c r="M2273" s="241"/>
      <c r="N2273" s="241"/>
      <c r="O2273" s="98"/>
      <c r="P2273" s="98"/>
      <c r="Q2273" s="130"/>
    </row>
    <row r="2274" spans="1:17" ht="11.25" x14ac:dyDescent="0.2">
      <c r="A2274" s="234"/>
      <c r="B2274" s="98"/>
      <c r="C2274" s="130"/>
      <c r="D2274" s="240"/>
      <c r="E2274" s="240"/>
      <c r="F2274" s="224"/>
      <c r="G2274" s="98"/>
      <c r="H2274" s="98"/>
      <c r="I2274" s="130"/>
      <c r="J2274" s="98"/>
      <c r="K2274" s="98"/>
      <c r="L2274" s="98"/>
      <c r="M2274" s="241"/>
      <c r="N2274" s="241"/>
      <c r="O2274" s="98"/>
      <c r="P2274" s="98"/>
      <c r="Q2274" s="130"/>
    </row>
    <row r="2275" spans="1:17" ht="11.25" x14ac:dyDescent="0.2">
      <c r="A2275" s="234"/>
      <c r="B2275" s="98"/>
      <c r="C2275" s="130"/>
      <c r="D2275" s="240"/>
      <c r="E2275" s="240"/>
      <c r="F2275" s="224"/>
      <c r="G2275" s="98"/>
      <c r="H2275" s="98"/>
      <c r="I2275" s="130"/>
      <c r="J2275" s="98"/>
      <c r="K2275" s="98"/>
      <c r="L2275" s="98"/>
      <c r="M2275" s="241"/>
      <c r="N2275" s="241"/>
      <c r="O2275" s="98"/>
      <c r="P2275" s="98"/>
      <c r="Q2275" s="130"/>
    </row>
    <row r="2276" spans="1:17" ht="11.25" x14ac:dyDescent="0.2">
      <c r="A2276" s="234"/>
      <c r="B2276" s="98"/>
      <c r="C2276" s="130"/>
      <c r="D2276" s="240"/>
      <c r="E2276" s="240"/>
      <c r="F2276" s="224"/>
      <c r="G2276" s="98"/>
      <c r="H2276" s="98"/>
      <c r="I2276" s="130"/>
      <c r="J2276" s="98"/>
      <c r="K2276" s="98"/>
      <c r="L2276" s="98"/>
      <c r="M2276" s="241"/>
      <c r="N2276" s="241"/>
      <c r="O2276" s="98"/>
      <c r="P2276" s="98"/>
      <c r="Q2276" s="130"/>
    </row>
    <row r="2277" spans="1:17" ht="11.25" x14ac:dyDescent="0.2">
      <c r="A2277" s="234"/>
      <c r="B2277" s="98"/>
      <c r="C2277" s="130"/>
      <c r="D2277" s="240"/>
      <c r="E2277" s="240"/>
      <c r="F2277" s="224"/>
      <c r="G2277" s="98"/>
      <c r="H2277" s="98"/>
      <c r="I2277" s="130"/>
      <c r="J2277" s="98"/>
      <c r="K2277" s="98"/>
      <c r="L2277" s="98"/>
      <c r="M2277" s="241"/>
      <c r="N2277" s="241"/>
      <c r="O2277" s="98"/>
      <c r="P2277" s="98"/>
      <c r="Q2277" s="130"/>
    </row>
    <row r="2278" spans="1:17" ht="11.25" x14ac:dyDescent="0.2">
      <c r="A2278" s="234"/>
      <c r="B2278" s="98"/>
      <c r="C2278" s="130"/>
      <c r="D2278" s="240"/>
      <c r="E2278" s="240"/>
      <c r="F2278" s="224"/>
      <c r="G2278" s="98"/>
      <c r="H2278" s="98"/>
      <c r="I2278" s="130"/>
      <c r="J2278" s="98"/>
      <c r="K2278" s="98"/>
      <c r="L2278" s="98"/>
      <c r="M2278" s="241"/>
      <c r="N2278" s="241"/>
      <c r="O2278" s="98"/>
      <c r="P2278" s="98"/>
      <c r="Q2278" s="130"/>
    </row>
    <row r="2279" spans="1:17" ht="11.25" x14ac:dyDescent="0.2">
      <c r="A2279" s="234"/>
      <c r="B2279" s="98"/>
      <c r="C2279" s="130"/>
      <c r="D2279" s="240"/>
      <c r="E2279" s="240"/>
      <c r="F2279" s="224"/>
      <c r="G2279" s="98"/>
      <c r="H2279" s="98"/>
      <c r="I2279" s="130"/>
      <c r="J2279" s="98"/>
      <c r="K2279" s="98"/>
      <c r="L2279" s="98"/>
      <c r="M2279" s="241"/>
      <c r="N2279" s="241"/>
      <c r="O2279" s="98"/>
      <c r="P2279" s="98"/>
      <c r="Q2279" s="130"/>
    </row>
    <row r="2280" spans="1:17" ht="11.25" x14ac:dyDescent="0.2">
      <c r="A2280" s="234"/>
      <c r="B2280" s="98"/>
      <c r="C2280" s="130"/>
      <c r="D2280" s="240"/>
      <c r="E2280" s="240"/>
      <c r="F2280" s="224"/>
      <c r="G2280" s="98"/>
      <c r="H2280" s="98"/>
      <c r="I2280" s="130"/>
      <c r="J2280" s="98"/>
      <c r="K2280" s="98"/>
      <c r="L2280" s="98"/>
      <c r="M2280" s="241"/>
      <c r="N2280" s="241"/>
      <c r="O2280" s="98"/>
      <c r="P2280" s="98"/>
      <c r="Q2280" s="130"/>
    </row>
    <row r="2281" spans="1:17" ht="11.25" x14ac:dyDescent="0.2">
      <c r="A2281" s="234"/>
      <c r="B2281" s="98"/>
      <c r="C2281" s="130"/>
      <c r="D2281" s="240"/>
      <c r="E2281" s="240"/>
      <c r="F2281" s="224"/>
      <c r="G2281" s="98"/>
      <c r="H2281" s="98"/>
      <c r="I2281" s="130"/>
      <c r="J2281" s="98"/>
      <c r="K2281" s="98"/>
      <c r="L2281" s="98"/>
      <c r="M2281" s="241"/>
      <c r="N2281" s="241"/>
      <c r="O2281" s="98"/>
      <c r="P2281" s="98"/>
      <c r="Q2281" s="130"/>
    </row>
    <row r="2282" spans="1:17" ht="11.25" x14ac:dyDescent="0.2">
      <c r="A2282" s="234"/>
      <c r="B2282" s="98"/>
      <c r="C2282" s="130"/>
      <c r="D2282" s="240"/>
      <c r="E2282" s="240"/>
      <c r="F2282" s="224"/>
      <c r="G2282" s="98"/>
      <c r="H2282" s="98"/>
      <c r="I2282" s="130"/>
      <c r="J2282" s="98"/>
      <c r="K2282" s="98"/>
      <c r="L2282" s="98"/>
      <c r="M2282" s="241"/>
      <c r="N2282" s="241"/>
      <c r="O2282" s="98"/>
      <c r="P2282" s="98"/>
      <c r="Q2282" s="130"/>
    </row>
    <row r="2283" spans="1:17" ht="11.25" x14ac:dyDescent="0.2">
      <c r="A2283" s="234"/>
      <c r="B2283" s="98"/>
      <c r="C2283" s="130"/>
      <c r="D2283" s="240"/>
      <c r="E2283" s="240"/>
      <c r="F2283" s="224"/>
      <c r="G2283" s="98"/>
      <c r="H2283" s="98"/>
      <c r="I2283" s="130"/>
      <c r="J2283" s="98"/>
      <c r="K2283" s="98"/>
      <c r="L2283" s="98"/>
      <c r="M2283" s="241"/>
      <c r="N2283" s="241"/>
      <c r="O2283" s="98"/>
      <c r="P2283" s="98"/>
      <c r="Q2283" s="130"/>
    </row>
    <row r="2284" spans="1:17" ht="11.25" x14ac:dyDescent="0.2">
      <c r="A2284" s="234"/>
      <c r="B2284" s="98"/>
      <c r="C2284" s="130"/>
      <c r="D2284" s="240"/>
      <c r="E2284" s="240"/>
      <c r="F2284" s="224"/>
      <c r="G2284" s="98"/>
      <c r="H2284" s="98"/>
      <c r="I2284" s="130"/>
      <c r="J2284" s="98"/>
      <c r="K2284" s="98"/>
      <c r="L2284" s="98"/>
      <c r="M2284" s="241"/>
      <c r="N2284" s="241"/>
      <c r="O2284" s="98"/>
      <c r="P2284" s="98"/>
      <c r="Q2284" s="130"/>
    </row>
    <row r="2285" spans="1:17" ht="11.25" x14ac:dyDescent="0.2">
      <c r="A2285" s="234"/>
      <c r="B2285" s="98"/>
      <c r="C2285" s="130"/>
      <c r="D2285" s="240"/>
      <c r="E2285" s="240"/>
      <c r="F2285" s="224"/>
      <c r="G2285" s="98"/>
      <c r="H2285" s="98"/>
      <c r="I2285" s="130"/>
      <c r="J2285" s="98"/>
      <c r="K2285" s="98"/>
      <c r="L2285" s="98"/>
      <c r="M2285" s="241"/>
      <c r="N2285" s="241"/>
      <c r="O2285" s="98"/>
      <c r="P2285" s="98"/>
      <c r="Q2285" s="130"/>
    </row>
    <row r="2286" spans="1:17" ht="11.25" x14ac:dyDescent="0.2">
      <c r="A2286" s="234"/>
      <c r="B2286" s="98"/>
      <c r="C2286" s="130"/>
      <c r="D2286" s="240"/>
      <c r="E2286" s="240"/>
      <c r="F2286" s="224"/>
      <c r="G2286" s="98"/>
      <c r="H2286" s="98"/>
      <c r="I2286" s="130"/>
      <c r="J2286" s="98"/>
      <c r="K2286" s="98"/>
      <c r="L2286" s="98"/>
      <c r="M2286" s="241"/>
      <c r="N2286" s="241"/>
      <c r="O2286" s="98"/>
      <c r="P2286" s="98"/>
      <c r="Q2286" s="130"/>
    </row>
    <row r="2287" spans="1:17" ht="11.25" x14ac:dyDescent="0.2">
      <c r="A2287" s="234"/>
      <c r="B2287" s="98"/>
      <c r="C2287" s="130"/>
      <c r="D2287" s="240"/>
      <c r="E2287" s="240"/>
      <c r="F2287" s="224"/>
      <c r="G2287" s="98"/>
      <c r="H2287" s="98"/>
      <c r="I2287" s="130"/>
      <c r="J2287" s="98"/>
      <c r="K2287" s="98"/>
      <c r="L2287" s="98"/>
      <c r="M2287" s="241"/>
      <c r="N2287" s="241"/>
      <c r="O2287" s="98"/>
      <c r="P2287" s="98"/>
      <c r="Q2287" s="130"/>
    </row>
    <row r="2288" spans="1:17" ht="11.25" x14ac:dyDescent="0.2">
      <c r="A2288" s="234"/>
      <c r="B2288" s="98"/>
      <c r="C2288" s="130"/>
      <c r="D2288" s="240"/>
      <c r="E2288" s="240"/>
      <c r="F2288" s="224"/>
      <c r="G2288" s="98"/>
      <c r="H2288" s="98"/>
      <c r="I2288" s="130"/>
      <c r="J2288" s="98"/>
      <c r="K2288" s="98"/>
      <c r="L2288" s="98"/>
      <c r="M2288" s="241"/>
      <c r="N2288" s="241"/>
      <c r="O2288" s="98"/>
      <c r="P2288" s="98"/>
      <c r="Q2288" s="130"/>
    </row>
    <row r="2289" spans="1:17" ht="11.25" x14ac:dyDescent="0.2">
      <c r="A2289" s="234"/>
      <c r="B2289" s="98"/>
      <c r="C2289" s="130"/>
      <c r="D2289" s="240"/>
      <c r="E2289" s="240"/>
      <c r="F2289" s="224"/>
      <c r="G2289" s="98"/>
      <c r="H2289" s="98"/>
      <c r="I2289" s="130"/>
      <c r="J2289" s="98"/>
      <c r="K2289" s="98"/>
      <c r="L2289" s="98"/>
      <c r="M2289" s="241"/>
      <c r="N2289" s="241"/>
      <c r="O2289" s="98"/>
      <c r="P2289" s="98"/>
      <c r="Q2289" s="130"/>
    </row>
    <row r="2290" spans="1:17" ht="11.25" x14ac:dyDescent="0.2">
      <c r="A2290" s="234"/>
      <c r="B2290" s="98"/>
      <c r="C2290" s="130"/>
      <c r="D2290" s="240"/>
      <c r="E2290" s="240"/>
      <c r="F2290" s="224"/>
      <c r="G2290" s="98"/>
      <c r="H2290" s="98"/>
      <c r="I2290" s="130"/>
      <c r="J2290" s="98"/>
      <c r="K2290" s="98"/>
      <c r="L2290" s="98"/>
      <c r="M2290" s="241"/>
      <c r="N2290" s="241"/>
      <c r="O2290" s="98"/>
      <c r="P2290" s="98"/>
      <c r="Q2290" s="130"/>
    </row>
    <row r="2291" spans="1:17" ht="11.25" x14ac:dyDescent="0.2">
      <c r="A2291" s="234"/>
      <c r="B2291" s="98"/>
      <c r="C2291" s="130"/>
      <c r="D2291" s="240"/>
      <c r="E2291" s="240"/>
      <c r="F2291" s="224"/>
      <c r="G2291" s="98"/>
      <c r="H2291" s="98"/>
      <c r="I2291" s="130"/>
      <c r="J2291" s="98"/>
      <c r="K2291" s="98"/>
      <c r="L2291" s="98"/>
      <c r="M2291" s="241"/>
      <c r="N2291" s="241"/>
      <c r="O2291" s="98"/>
      <c r="P2291" s="98"/>
      <c r="Q2291" s="130"/>
    </row>
    <row r="2292" spans="1:17" ht="11.25" x14ac:dyDescent="0.2">
      <c r="A2292" s="234"/>
      <c r="B2292" s="98"/>
      <c r="C2292" s="130"/>
      <c r="D2292" s="240"/>
      <c r="E2292" s="240"/>
      <c r="F2292" s="224"/>
      <c r="G2292" s="98"/>
      <c r="H2292" s="98"/>
      <c r="I2292" s="130"/>
      <c r="J2292" s="98"/>
      <c r="K2292" s="98"/>
      <c r="L2292" s="98"/>
      <c r="M2292" s="241"/>
      <c r="N2292" s="241"/>
      <c r="O2292" s="98"/>
      <c r="P2292" s="98"/>
      <c r="Q2292" s="130"/>
    </row>
    <row r="2293" spans="1:17" ht="11.25" x14ac:dyDescent="0.2">
      <c r="A2293" s="234"/>
      <c r="B2293" s="98"/>
      <c r="C2293" s="130"/>
      <c r="D2293" s="240"/>
      <c r="E2293" s="240"/>
      <c r="F2293" s="224"/>
      <c r="G2293" s="98"/>
      <c r="H2293" s="98"/>
      <c r="I2293" s="130"/>
      <c r="J2293" s="98"/>
      <c r="K2293" s="98"/>
      <c r="L2293" s="98"/>
      <c r="M2293" s="241"/>
      <c r="N2293" s="241"/>
      <c r="O2293" s="98"/>
      <c r="P2293" s="98"/>
      <c r="Q2293" s="130"/>
    </row>
    <row r="2294" spans="1:17" ht="11.25" x14ac:dyDescent="0.2">
      <c r="A2294" s="234"/>
      <c r="B2294" s="98"/>
      <c r="C2294" s="130"/>
      <c r="D2294" s="240"/>
      <c r="E2294" s="240"/>
      <c r="F2294" s="224"/>
      <c r="G2294" s="98"/>
      <c r="H2294" s="98"/>
      <c r="I2294" s="130"/>
      <c r="J2294" s="98"/>
      <c r="K2294" s="98"/>
      <c r="L2294" s="98"/>
      <c r="M2294" s="241"/>
      <c r="N2294" s="241"/>
      <c r="O2294" s="98"/>
      <c r="P2294" s="98"/>
      <c r="Q2294" s="130"/>
    </row>
    <row r="2295" spans="1:17" ht="11.25" x14ac:dyDescent="0.2">
      <c r="A2295" s="234"/>
      <c r="B2295" s="98"/>
      <c r="C2295" s="130"/>
      <c r="D2295" s="240"/>
      <c r="E2295" s="240"/>
      <c r="F2295" s="224"/>
      <c r="G2295" s="98"/>
      <c r="H2295" s="98"/>
      <c r="I2295" s="130"/>
      <c r="J2295" s="98"/>
      <c r="K2295" s="98"/>
      <c r="L2295" s="98"/>
      <c r="M2295" s="241"/>
      <c r="N2295" s="241"/>
      <c r="O2295" s="98"/>
      <c r="P2295" s="98"/>
      <c r="Q2295" s="130"/>
    </row>
    <row r="2296" spans="1:17" ht="11.25" x14ac:dyDescent="0.2">
      <c r="A2296" s="234"/>
      <c r="B2296" s="98"/>
      <c r="C2296" s="130"/>
      <c r="D2296" s="240"/>
      <c r="E2296" s="240"/>
      <c r="F2296" s="224"/>
      <c r="G2296" s="98"/>
      <c r="H2296" s="98"/>
      <c r="I2296" s="130"/>
      <c r="J2296" s="98"/>
      <c r="K2296" s="98"/>
      <c r="L2296" s="98"/>
      <c r="M2296" s="241"/>
      <c r="N2296" s="241"/>
      <c r="O2296" s="98"/>
      <c r="P2296" s="98"/>
      <c r="Q2296" s="130"/>
    </row>
    <row r="2297" spans="1:17" ht="11.25" x14ac:dyDescent="0.2">
      <c r="A2297" s="234"/>
      <c r="B2297" s="98"/>
      <c r="C2297" s="130"/>
      <c r="D2297" s="240"/>
      <c r="E2297" s="240"/>
      <c r="F2297" s="224"/>
      <c r="G2297" s="98"/>
      <c r="H2297" s="98"/>
      <c r="I2297" s="130"/>
      <c r="J2297" s="98"/>
      <c r="K2297" s="98"/>
      <c r="L2297" s="98"/>
      <c r="M2297" s="241"/>
      <c r="N2297" s="241"/>
      <c r="O2297" s="98"/>
      <c r="P2297" s="98"/>
      <c r="Q2297" s="130"/>
    </row>
    <row r="2298" spans="1:17" ht="11.25" x14ac:dyDescent="0.2">
      <c r="A2298" s="234"/>
      <c r="B2298" s="98"/>
      <c r="C2298" s="130"/>
      <c r="D2298" s="240"/>
      <c r="E2298" s="240"/>
      <c r="F2298" s="224"/>
      <c r="G2298" s="98"/>
      <c r="H2298" s="98"/>
      <c r="I2298" s="130"/>
      <c r="J2298" s="98"/>
      <c r="K2298" s="98"/>
      <c r="L2298" s="98"/>
      <c r="M2298" s="241"/>
      <c r="N2298" s="241"/>
      <c r="O2298" s="98"/>
      <c r="P2298" s="98"/>
      <c r="Q2298" s="130"/>
    </row>
    <row r="2299" spans="1:17" ht="11.25" x14ac:dyDescent="0.2">
      <c r="A2299" s="234"/>
      <c r="B2299" s="98"/>
      <c r="C2299" s="130"/>
      <c r="D2299" s="240"/>
      <c r="E2299" s="240"/>
      <c r="F2299" s="224"/>
      <c r="G2299" s="98"/>
      <c r="H2299" s="98"/>
      <c r="I2299" s="130"/>
      <c r="J2299" s="98"/>
      <c r="K2299" s="98"/>
      <c r="L2299" s="98"/>
      <c r="M2299" s="241"/>
      <c r="N2299" s="241"/>
      <c r="O2299" s="98"/>
      <c r="P2299" s="98"/>
      <c r="Q2299" s="130"/>
    </row>
    <row r="2300" spans="1:17" ht="11.25" x14ac:dyDescent="0.2">
      <c r="A2300" s="234"/>
      <c r="B2300" s="98"/>
      <c r="C2300" s="130"/>
      <c r="D2300" s="240"/>
      <c r="E2300" s="240"/>
      <c r="F2300" s="224"/>
      <c r="G2300" s="98"/>
      <c r="H2300" s="98"/>
      <c r="I2300" s="130"/>
      <c r="J2300" s="98"/>
      <c r="K2300" s="98"/>
      <c r="L2300" s="98"/>
      <c r="M2300" s="241"/>
      <c r="N2300" s="241"/>
      <c r="O2300" s="98"/>
      <c r="P2300" s="98"/>
      <c r="Q2300" s="130"/>
    </row>
    <row r="2301" spans="1:17" ht="11.25" x14ac:dyDescent="0.2">
      <c r="A2301" s="234"/>
      <c r="B2301" s="98"/>
      <c r="C2301" s="130"/>
      <c r="D2301" s="240"/>
      <c r="E2301" s="240"/>
      <c r="F2301" s="224"/>
      <c r="G2301" s="98"/>
      <c r="H2301" s="98"/>
      <c r="I2301" s="130"/>
      <c r="J2301" s="98"/>
      <c r="K2301" s="98"/>
      <c r="L2301" s="98"/>
      <c r="M2301" s="241"/>
      <c r="N2301" s="241"/>
      <c r="O2301" s="98"/>
      <c r="P2301" s="98"/>
      <c r="Q2301" s="130"/>
    </row>
    <row r="2302" spans="1:17" ht="11.25" x14ac:dyDescent="0.2">
      <c r="A2302" s="234"/>
      <c r="B2302" s="98"/>
      <c r="C2302" s="130"/>
      <c r="D2302" s="240"/>
      <c r="E2302" s="240"/>
      <c r="F2302" s="224"/>
      <c r="G2302" s="98"/>
      <c r="H2302" s="98"/>
      <c r="I2302" s="130"/>
      <c r="J2302" s="98"/>
      <c r="K2302" s="98"/>
      <c r="L2302" s="98"/>
      <c r="M2302" s="241"/>
      <c r="N2302" s="241"/>
      <c r="O2302" s="98"/>
      <c r="P2302" s="98"/>
      <c r="Q2302" s="130"/>
    </row>
    <row r="2303" spans="1:17" ht="11.25" x14ac:dyDescent="0.2">
      <c r="A2303" s="234"/>
      <c r="B2303" s="98"/>
      <c r="C2303" s="130"/>
      <c r="D2303" s="240"/>
      <c r="E2303" s="240"/>
      <c r="F2303" s="224"/>
      <c r="G2303" s="98"/>
      <c r="H2303" s="98"/>
      <c r="I2303" s="130"/>
      <c r="J2303" s="98"/>
      <c r="K2303" s="98"/>
      <c r="L2303" s="98"/>
      <c r="M2303" s="241"/>
      <c r="N2303" s="241"/>
      <c r="O2303" s="98"/>
      <c r="P2303" s="98"/>
      <c r="Q2303" s="130"/>
    </row>
    <row r="2304" spans="1:17" ht="11.25" x14ac:dyDescent="0.2">
      <c r="A2304" s="234"/>
      <c r="B2304" s="98"/>
      <c r="C2304" s="130"/>
      <c r="D2304" s="240"/>
      <c r="E2304" s="240"/>
      <c r="F2304" s="224"/>
      <c r="G2304" s="98"/>
      <c r="H2304" s="98"/>
      <c r="I2304" s="130"/>
      <c r="J2304" s="98"/>
      <c r="K2304" s="98"/>
      <c r="L2304" s="98"/>
      <c r="M2304" s="241"/>
      <c r="N2304" s="241"/>
      <c r="O2304" s="98"/>
      <c r="P2304" s="98"/>
      <c r="Q2304" s="130"/>
    </row>
    <row r="2305" spans="1:17" ht="11.25" x14ac:dyDescent="0.2">
      <c r="A2305" s="234"/>
      <c r="B2305" s="98"/>
      <c r="C2305" s="130"/>
      <c r="D2305" s="240"/>
      <c r="E2305" s="240"/>
      <c r="F2305" s="224"/>
      <c r="G2305" s="98"/>
      <c r="H2305" s="98"/>
      <c r="I2305" s="130"/>
      <c r="J2305" s="98"/>
      <c r="K2305" s="98"/>
      <c r="L2305" s="98"/>
      <c r="M2305" s="241"/>
      <c r="N2305" s="241"/>
      <c r="O2305" s="98"/>
      <c r="P2305" s="98"/>
      <c r="Q2305" s="130"/>
    </row>
    <row r="2306" spans="1:17" ht="11.25" x14ac:dyDescent="0.2">
      <c r="A2306" s="234"/>
      <c r="B2306" s="98"/>
      <c r="C2306" s="130"/>
      <c r="D2306" s="240"/>
      <c r="E2306" s="240"/>
      <c r="F2306" s="224"/>
      <c r="G2306" s="98"/>
      <c r="H2306" s="98"/>
      <c r="I2306" s="130"/>
      <c r="J2306" s="98"/>
      <c r="K2306" s="98"/>
      <c r="L2306" s="98"/>
      <c r="M2306" s="241"/>
      <c r="N2306" s="241"/>
      <c r="O2306" s="98"/>
      <c r="P2306" s="98"/>
      <c r="Q2306" s="130"/>
    </row>
    <row r="2307" spans="1:17" ht="11.25" x14ac:dyDescent="0.2">
      <c r="A2307" s="234"/>
      <c r="B2307" s="98"/>
      <c r="C2307" s="130"/>
      <c r="D2307" s="240"/>
      <c r="E2307" s="240"/>
      <c r="F2307" s="224"/>
      <c r="G2307" s="98"/>
      <c r="H2307" s="98"/>
      <c r="I2307" s="130"/>
      <c r="J2307" s="98"/>
      <c r="K2307" s="98"/>
      <c r="L2307" s="98"/>
      <c r="M2307" s="241"/>
      <c r="N2307" s="241"/>
      <c r="O2307" s="98"/>
      <c r="P2307" s="98"/>
      <c r="Q2307" s="130"/>
    </row>
    <row r="2308" spans="1:17" ht="11.25" x14ac:dyDescent="0.2">
      <c r="A2308" s="234"/>
      <c r="B2308" s="98"/>
      <c r="C2308" s="130"/>
      <c r="D2308" s="240"/>
      <c r="E2308" s="240"/>
      <c r="F2308" s="224"/>
      <c r="G2308" s="98"/>
      <c r="H2308" s="98"/>
      <c r="I2308" s="130"/>
      <c r="J2308" s="98"/>
      <c r="K2308" s="98"/>
      <c r="L2308" s="98"/>
      <c r="M2308" s="241"/>
      <c r="N2308" s="241"/>
      <c r="O2308" s="98"/>
      <c r="P2308" s="98"/>
      <c r="Q2308" s="130"/>
    </row>
    <row r="2309" spans="1:17" ht="11.25" x14ac:dyDescent="0.2">
      <c r="A2309" s="234"/>
      <c r="B2309" s="98"/>
      <c r="C2309" s="130"/>
      <c r="D2309" s="240"/>
      <c r="E2309" s="240"/>
      <c r="F2309" s="224"/>
      <c r="G2309" s="98"/>
      <c r="H2309" s="98"/>
      <c r="I2309" s="130"/>
      <c r="J2309" s="98"/>
      <c r="K2309" s="98"/>
      <c r="L2309" s="98"/>
      <c r="M2309" s="241"/>
      <c r="N2309" s="241"/>
      <c r="O2309" s="98"/>
      <c r="P2309" s="98"/>
      <c r="Q2309" s="130"/>
    </row>
    <row r="2310" spans="1:17" ht="11.25" x14ac:dyDescent="0.2">
      <c r="A2310" s="234"/>
      <c r="B2310" s="98"/>
      <c r="C2310" s="130"/>
      <c r="D2310" s="240"/>
      <c r="E2310" s="240"/>
      <c r="F2310" s="224"/>
      <c r="G2310" s="98"/>
      <c r="H2310" s="98"/>
      <c r="I2310" s="130"/>
      <c r="J2310" s="98"/>
      <c r="K2310" s="98"/>
      <c r="L2310" s="98"/>
      <c r="M2310" s="241"/>
      <c r="N2310" s="241"/>
      <c r="O2310" s="98"/>
      <c r="P2310" s="98"/>
      <c r="Q2310" s="130"/>
    </row>
    <row r="2311" spans="1:17" ht="11.25" x14ac:dyDescent="0.2">
      <c r="A2311" s="234"/>
      <c r="B2311" s="98"/>
      <c r="C2311" s="130"/>
      <c r="D2311" s="240"/>
      <c r="E2311" s="240"/>
      <c r="F2311" s="224"/>
      <c r="G2311" s="98"/>
      <c r="H2311" s="98"/>
      <c r="I2311" s="130"/>
      <c r="J2311" s="98"/>
      <c r="K2311" s="98"/>
      <c r="L2311" s="98"/>
      <c r="M2311" s="241"/>
      <c r="N2311" s="241"/>
      <c r="O2311" s="98"/>
      <c r="P2311" s="98"/>
      <c r="Q2311" s="130"/>
    </row>
    <row r="2312" spans="1:17" ht="11.25" x14ac:dyDescent="0.2">
      <c r="A2312" s="234"/>
      <c r="B2312" s="98"/>
      <c r="C2312" s="130"/>
      <c r="D2312" s="240"/>
      <c r="E2312" s="240"/>
      <c r="F2312" s="224"/>
      <c r="G2312" s="98"/>
      <c r="H2312" s="98"/>
      <c r="I2312" s="130"/>
      <c r="J2312" s="98"/>
      <c r="K2312" s="98"/>
      <c r="L2312" s="98"/>
      <c r="M2312" s="241"/>
      <c r="N2312" s="241"/>
      <c r="O2312" s="98"/>
      <c r="P2312" s="98"/>
      <c r="Q2312" s="130"/>
    </row>
    <row r="2313" spans="1:17" ht="11.25" x14ac:dyDescent="0.2">
      <c r="A2313" s="234"/>
      <c r="B2313" s="98"/>
      <c r="C2313" s="130"/>
      <c r="D2313" s="240"/>
      <c r="E2313" s="240"/>
      <c r="F2313" s="224"/>
      <c r="G2313" s="98"/>
      <c r="H2313" s="98"/>
      <c r="I2313" s="130"/>
      <c r="J2313" s="98"/>
      <c r="K2313" s="98"/>
      <c r="L2313" s="98"/>
      <c r="M2313" s="241"/>
      <c r="N2313" s="241"/>
      <c r="O2313" s="98"/>
      <c r="P2313" s="98"/>
      <c r="Q2313" s="130"/>
    </row>
    <row r="2314" spans="1:17" ht="11.25" x14ac:dyDescent="0.2">
      <c r="A2314" s="234"/>
      <c r="B2314" s="98"/>
      <c r="C2314" s="130"/>
      <c r="D2314" s="240"/>
      <c r="E2314" s="240"/>
      <c r="F2314" s="224"/>
      <c r="G2314" s="98"/>
      <c r="H2314" s="98"/>
      <c r="I2314" s="130"/>
      <c r="J2314" s="98"/>
      <c r="K2314" s="98"/>
      <c r="L2314" s="98"/>
      <c r="M2314" s="241"/>
      <c r="N2314" s="241"/>
      <c r="O2314" s="98"/>
      <c r="P2314" s="98"/>
      <c r="Q2314" s="130"/>
    </row>
    <row r="2315" spans="1:17" ht="11.25" x14ac:dyDescent="0.2">
      <c r="A2315" s="234"/>
      <c r="B2315" s="98"/>
      <c r="C2315" s="130"/>
      <c r="D2315" s="240"/>
      <c r="E2315" s="240"/>
      <c r="F2315" s="224"/>
      <c r="G2315" s="98"/>
      <c r="H2315" s="98"/>
      <c r="I2315" s="130"/>
      <c r="J2315" s="98"/>
      <c r="K2315" s="98"/>
      <c r="L2315" s="98"/>
      <c r="M2315" s="241"/>
      <c r="N2315" s="241"/>
      <c r="O2315" s="98"/>
      <c r="P2315" s="98"/>
      <c r="Q2315" s="130"/>
    </row>
    <row r="2316" spans="1:17" ht="11.25" x14ac:dyDescent="0.2">
      <c r="A2316" s="234"/>
      <c r="B2316" s="98"/>
      <c r="C2316" s="130"/>
      <c r="D2316" s="240"/>
      <c r="E2316" s="240"/>
      <c r="F2316" s="224"/>
      <c r="G2316" s="98"/>
      <c r="H2316" s="98"/>
      <c r="I2316" s="130"/>
      <c r="J2316" s="98"/>
      <c r="K2316" s="98"/>
      <c r="L2316" s="98"/>
      <c r="M2316" s="241"/>
      <c r="N2316" s="241"/>
      <c r="O2316" s="98"/>
      <c r="P2316" s="98"/>
      <c r="Q2316" s="130"/>
    </row>
    <row r="2317" spans="1:17" ht="11.25" x14ac:dyDescent="0.2">
      <c r="A2317" s="234"/>
      <c r="B2317" s="98"/>
      <c r="C2317" s="130"/>
      <c r="D2317" s="240"/>
      <c r="E2317" s="240"/>
      <c r="F2317" s="224"/>
      <c r="G2317" s="98"/>
      <c r="H2317" s="98"/>
      <c r="I2317" s="130"/>
      <c r="J2317" s="98"/>
      <c r="K2317" s="98"/>
      <c r="L2317" s="98"/>
      <c r="M2317" s="241"/>
      <c r="N2317" s="241"/>
      <c r="O2317" s="98"/>
      <c r="P2317" s="98"/>
      <c r="Q2317" s="130"/>
    </row>
    <row r="2318" spans="1:17" ht="11.25" x14ac:dyDescent="0.2">
      <c r="A2318" s="234"/>
      <c r="B2318" s="98"/>
      <c r="C2318" s="130"/>
      <c r="D2318" s="240"/>
      <c r="E2318" s="240"/>
      <c r="F2318" s="224"/>
      <c r="G2318" s="98"/>
      <c r="H2318" s="98"/>
      <c r="I2318" s="130"/>
      <c r="J2318" s="98"/>
      <c r="K2318" s="98"/>
      <c r="L2318" s="98"/>
      <c r="M2318" s="241"/>
      <c r="N2318" s="241"/>
      <c r="O2318" s="98"/>
      <c r="P2318" s="98"/>
      <c r="Q2318" s="130"/>
    </row>
    <row r="2319" spans="1:17" ht="11.25" x14ac:dyDescent="0.2">
      <c r="A2319" s="234"/>
      <c r="B2319" s="98"/>
      <c r="C2319" s="130"/>
      <c r="D2319" s="240"/>
      <c r="E2319" s="240"/>
      <c r="F2319" s="224"/>
      <c r="G2319" s="98"/>
      <c r="H2319" s="98"/>
      <c r="I2319" s="130"/>
      <c r="J2319" s="98"/>
      <c r="K2319" s="98"/>
      <c r="L2319" s="98"/>
      <c r="M2319" s="241"/>
      <c r="N2319" s="241"/>
      <c r="O2319" s="98"/>
      <c r="P2319" s="98"/>
      <c r="Q2319" s="130"/>
    </row>
    <row r="2320" spans="1:17" ht="11.25" x14ac:dyDescent="0.2">
      <c r="A2320" s="234"/>
      <c r="B2320" s="98"/>
      <c r="C2320" s="130"/>
      <c r="D2320" s="240"/>
      <c r="E2320" s="240"/>
      <c r="F2320" s="224"/>
      <c r="G2320" s="98"/>
      <c r="H2320" s="98"/>
      <c r="I2320" s="130"/>
      <c r="J2320" s="98"/>
      <c r="K2320" s="98"/>
      <c r="L2320" s="98"/>
      <c r="M2320" s="241"/>
      <c r="N2320" s="241"/>
      <c r="O2320" s="98"/>
      <c r="P2320" s="98"/>
      <c r="Q2320" s="130"/>
    </row>
    <row r="2321" spans="1:17" ht="11.25" x14ac:dyDescent="0.2">
      <c r="A2321" s="234"/>
      <c r="B2321" s="98"/>
      <c r="C2321" s="130"/>
      <c r="D2321" s="240"/>
      <c r="E2321" s="240"/>
      <c r="F2321" s="224"/>
      <c r="G2321" s="98"/>
      <c r="H2321" s="98"/>
      <c r="I2321" s="130"/>
      <c r="J2321" s="98"/>
      <c r="K2321" s="98"/>
      <c r="L2321" s="98"/>
      <c r="M2321" s="241"/>
      <c r="N2321" s="241"/>
      <c r="O2321" s="98"/>
      <c r="P2321" s="98"/>
      <c r="Q2321" s="130"/>
    </row>
    <row r="2322" spans="1:17" ht="11.25" x14ac:dyDescent="0.2">
      <c r="A2322" s="234"/>
      <c r="B2322" s="98"/>
      <c r="C2322" s="130"/>
      <c r="D2322" s="240"/>
      <c r="E2322" s="240"/>
      <c r="F2322" s="224"/>
      <c r="G2322" s="98"/>
      <c r="H2322" s="98"/>
      <c r="I2322" s="130"/>
      <c r="J2322" s="98"/>
      <c r="K2322" s="98"/>
      <c r="L2322" s="98"/>
      <c r="M2322" s="241"/>
      <c r="N2322" s="241"/>
      <c r="O2322" s="98"/>
      <c r="P2322" s="98"/>
      <c r="Q2322" s="130"/>
    </row>
    <row r="2323" spans="1:17" ht="11.25" x14ac:dyDescent="0.2">
      <c r="A2323" s="234"/>
      <c r="B2323" s="98"/>
      <c r="C2323" s="130"/>
      <c r="D2323" s="240"/>
      <c r="E2323" s="240"/>
      <c r="F2323" s="224"/>
      <c r="G2323" s="98"/>
      <c r="H2323" s="98"/>
      <c r="I2323" s="130"/>
      <c r="J2323" s="98"/>
      <c r="K2323" s="98"/>
      <c r="L2323" s="98"/>
      <c r="M2323" s="241"/>
      <c r="N2323" s="241"/>
      <c r="O2323" s="98"/>
      <c r="P2323" s="98"/>
      <c r="Q2323" s="130"/>
    </row>
    <row r="2324" spans="1:17" ht="11.25" x14ac:dyDescent="0.2">
      <c r="A2324" s="234"/>
      <c r="B2324" s="98"/>
      <c r="C2324" s="130"/>
      <c r="D2324" s="240"/>
      <c r="E2324" s="240"/>
      <c r="F2324" s="224"/>
      <c r="G2324" s="98"/>
      <c r="H2324" s="98"/>
      <c r="I2324" s="130"/>
      <c r="J2324" s="98"/>
      <c r="K2324" s="98"/>
      <c r="L2324" s="98"/>
      <c r="M2324" s="241"/>
      <c r="N2324" s="241"/>
      <c r="O2324" s="98"/>
      <c r="P2324" s="98"/>
      <c r="Q2324" s="130"/>
    </row>
    <row r="2325" spans="1:17" ht="11.25" x14ac:dyDescent="0.2">
      <c r="A2325" s="234"/>
      <c r="B2325" s="98"/>
      <c r="C2325" s="130"/>
      <c r="D2325" s="240"/>
      <c r="E2325" s="240"/>
      <c r="F2325" s="224"/>
      <c r="G2325" s="98"/>
      <c r="H2325" s="98"/>
      <c r="I2325" s="130"/>
      <c r="J2325" s="98"/>
      <c r="K2325" s="98"/>
      <c r="L2325" s="98"/>
      <c r="M2325" s="241"/>
      <c r="N2325" s="241"/>
      <c r="O2325" s="98"/>
      <c r="P2325" s="98"/>
      <c r="Q2325" s="130"/>
    </row>
    <row r="2326" spans="1:17" ht="11.25" x14ac:dyDescent="0.2">
      <c r="A2326" s="234"/>
      <c r="B2326" s="98"/>
      <c r="C2326" s="130"/>
      <c r="D2326" s="240"/>
      <c r="E2326" s="240"/>
      <c r="F2326" s="224"/>
      <c r="G2326" s="98"/>
      <c r="H2326" s="98"/>
      <c r="I2326" s="130"/>
      <c r="J2326" s="98"/>
      <c r="K2326" s="98"/>
      <c r="L2326" s="98"/>
      <c r="M2326" s="241"/>
      <c r="N2326" s="241"/>
      <c r="O2326" s="98"/>
      <c r="P2326" s="98"/>
      <c r="Q2326" s="130"/>
    </row>
    <row r="2327" spans="1:17" ht="11.25" x14ac:dyDescent="0.2">
      <c r="A2327" s="234"/>
      <c r="B2327" s="98"/>
      <c r="C2327" s="130"/>
      <c r="D2327" s="240"/>
      <c r="E2327" s="240"/>
      <c r="F2327" s="224"/>
      <c r="G2327" s="98"/>
      <c r="H2327" s="98"/>
      <c r="I2327" s="130"/>
      <c r="J2327" s="98"/>
      <c r="K2327" s="98"/>
      <c r="L2327" s="98"/>
      <c r="M2327" s="241"/>
      <c r="N2327" s="241"/>
      <c r="O2327" s="98"/>
      <c r="P2327" s="98"/>
      <c r="Q2327" s="130"/>
    </row>
    <row r="2328" spans="1:17" ht="11.25" x14ac:dyDescent="0.2">
      <c r="A2328" s="234"/>
      <c r="B2328" s="98"/>
      <c r="C2328" s="130"/>
      <c r="D2328" s="240"/>
      <c r="E2328" s="240"/>
      <c r="F2328" s="224"/>
      <c r="G2328" s="98"/>
      <c r="H2328" s="98"/>
      <c r="I2328" s="130"/>
      <c r="J2328" s="98"/>
      <c r="K2328" s="98"/>
      <c r="L2328" s="98"/>
      <c r="M2328" s="241"/>
      <c r="N2328" s="241"/>
      <c r="O2328" s="98"/>
      <c r="P2328" s="98"/>
      <c r="Q2328" s="130"/>
    </row>
    <row r="2329" spans="1:17" ht="11.25" x14ac:dyDescent="0.2">
      <c r="A2329" s="234"/>
      <c r="B2329" s="98"/>
      <c r="C2329" s="130"/>
      <c r="D2329" s="240"/>
      <c r="E2329" s="240"/>
      <c r="F2329" s="224"/>
      <c r="G2329" s="98"/>
      <c r="H2329" s="98"/>
      <c r="I2329" s="130"/>
      <c r="J2329" s="98"/>
      <c r="K2329" s="98"/>
      <c r="L2329" s="98"/>
      <c r="M2329" s="241"/>
      <c r="N2329" s="241"/>
      <c r="O2329" s="98"/>
      <c r="P2329" s="98"/>
      <c r="Q2329" s="130"/>
    </row>
    <row r="2330" spans="1:17" ht="11.25" x14ac:dyDescent="0.2">
      <c r="A2330" s="234"/>
      <c r="B2330" s="98"/>
      <c r="C2330" s="130"/>
      <c r="D2330" s="240"/>
      <c r="E2330" s="240"/>
      <c r="F2330" s="224"/>
      <c r="G2330" s="98"/>
      <c r="H2330" s="98"/>
      <c r="I2330" s="130"/>
      <c r="J2330" s="98"/>
      <c r="K2330" s="98"/>
      <c r="L2330" s="98"/>
      <c r="M2330" s="241"/>
      <c r="N2330" s="241"/>
      <c r="O2330" s="98"/>
      <c r="P2330" s="98"/>
      <c r="Q2330" s="130"/>
    </row>
    <row r="2331" spans="1:17" ht="11.25" x14ac:dyDescent="0.2">
      <c r="A2331" s="234"/>
      <c r="B2331" s="98"/>
      <c r="C2331" s="130"/>
      <c r="D2331" s="240"/>
      <c r="E2331" s="240"/>
      <c r="F2331" s="224"/>
      <c r="G2331" s="98"/>
      <c r="H2331" s="98"/>
      <c r="I2331" s="130"/>
      <c r="J2331" s="98"/>
      <c r="K2331" s="98"/>
      <c r="L2331" s="98"/>
      <c r="M2331" s="241"/>
      <c r="N2331" s="241"/>
      <c r="O2331" s="98"/>
      <c r="P2331" s="98"/>
      <c r="Q2331" s="130"/>
    </row>
    <row r="2332" spans="1:17" ht="11.25" x14ac:dyDescent="0.2">
      <c r="A2332" s="234"/>
      <c r="B2332" s="98"/>
      <c r="C2332" s="130"/>
      <c r="D2332" s="240"/>
      <c r="E2332" s="240"/>
      <c r="F2332" s="224"/>
      <c r="G2332" s="98"/>
      <c r="H2332" s="98"/>
      <c r="I2332" s="130"/>
      <c r="J2332" s="98"/>
      <c r="K2332" s="98"/>
      <c r="L2332" s="98"/>
      <c r="M2332" s="241"/>
      <c r="N2332" s="241"/>
      <c r="O2332" s="98"/>
      <c r="P2332" s="98"/>
      <c r="Q2332" s="130"/>
    </row>
    <row r="2333" spans="1:17" ht="11.25" x14ac:dyDescent="0.2">
      <c r="A2333" s="234"/>
      <c r="B2333" s="98"/>
      <c r="C2333" s="130"/>
      <c r="D2333" s="240"/>
      <c r="E2333" s="240"/>
      <c r="F2333" s="224"/>
      <c r="G2333" s="98"/>
      <c r="H2333" s="98"/>
      <c r="I2333" s="130"/>
      <c r="J2333" s="98"/>
      <c r="K2333" s="98"/>
      <c r="L2333" s="98"/>
      <c r="M2333" s="241"/>
      <c r="N2333" s="241"/>
      <c r="O2333" s="98"/>
      <c r="P2333" s="98"/>
      <c r="Q2333" s="130"/>
    </row>
    <row r="2334" spans="1:17" ht="11.25" x14ac:dyDescent="0.2">
      <c r="A2334" s="234"/>
      <c r="B2334" s="98"/>
      <c r="C2334" s="130"/>
      <c r="D2334" s="240"/>
      <c r="E2334" s="240"/>
      <c r="F2334" s="224"/>
      <c r="G2334" s="98"/>
      <c r="H2334" s="98"/>
      <c r="I2334" s="130"/>
      <c r="J2334" s="98"/>
      <c r="K2334" s="98"/>
      <c r="L2334" s="98"/>
      <c r="M2334" s="241"/>
      <c r="N2334" s="241"/>
      <c r="O2334" s="98"/>
      <c r="P2334" s="98"/>
      <c r="Q2334" s="130"/>
    </row>
    <row r="2335" spans="1:17" ht="11.25" x14ac:dyDescent="0.2">
      <c r="A2335" s="234"/>
      <c r="B2335" s="98"/>
      <c r="C2335" s="130"/>
      <c r="D2335" s="240"/>
      <c r="E2335" s="240"/>
      <c r="F2335" s="224"/>
      <c r="G2335" s="98"/>
      <c r="H2335" s="98"/>
      <c r="I2335" s="130"/>
      <c r="J2335" s="98"/>
      <c r="K2335" s="98"/>
      <c r="L2335" s="98"/>
      <c r="M2335" s="241"/>
      <c r="N2335" s="241"/>
      <c r="O2335" s="98"/>
      <c r="P2335" s="98"/>
      <c r="Q2335" s="130"/>
    </row>
    <row r="2336" spans="1:17" ht="11.25" x14ac:dyDescent="0.2">
      <c r="A2336" s="234"/>
      <c r="B2336" s="98"/>
      <c r="C2336" s="130"/>
      <c r="D2336" s="240"/>
      <c r="E2336" s="240"/>
      <c r="F2336" s="224"/>
      <c r="G2336" s="98"/>
      <c r="H2336" s="98"/>
      <c r="I2336" s="130"/>
      <c r="J2336" s="98"/>
      <c r="K2336" s="98"/>
      <c r="L2336" s="98"/>
      <c r="M2336" s="241"/>
      <c r="N2336" s="241"/>
      <c r="O2336" s="98"/>
      <c r="P2336" s="98"/>
      <c r="Q2336" s="130"/>
    </row>
    <row r="2337" spans="1:17" ht="11.25" x14ac:dyDescent="0.2">
      <c r="A2337" s="234"/>
      <c r="B2337" s="98"/>
      <c r="C2337" s="130"/>
      <c r="D2337" s="240"/>
      <c r="E2337" s="240"/>
      <c r="F2337" s="224"/>
      <c r="G2337" s="98"/>
      <c r="H2337" s="98"/>
      <c r="I2337" s="130"/>
      <c r="J2337" s="98"/>
      <c r="K2337" s="98"/>
      <c r="L2337" s="98"/>
      <c r="M2337" s="241"/>
      <c r="N2337" s="241"/>
      <c r="O2337" s="98"/>
      <c r="P2337" s="98"/>
      <c r="Q2337" s="130"/>
    </row>
    <row r="2338" spans="1:17" ht="11.25" x14ac:dyDescent="0.2">
      <c r="A2338" s="234"/>
      <c r="B2338" s="98"/>
      <c r="C2338" s="130"/>
      <c r="D2338" s="240"/>
      <c r="E2338" s="240"/>
      <c r="F2338" s="224"/>
      <c r="G2338" s="98"/>
      <c r="H2338" s="98"/>
      <c r="I2338" s="130"/>
      <c r="J2338" s="98"/>
      <c r="K2338" s="98"/>
      <c r="L2338" s="98"/>
      <c r="M2338" s="241"/>
      <c r="N2338" s="241"/>
      <c r="O2338" s="98"/>
      <c r="P2338" s="98"/>
      <c r="Q2338" s="130"/>
    </row>
    <row r="2339" spans="1:17" ht="11.25" x14ac:dyDescent="0.2">
      <c r="A2339" s="234"/>
      <c r="B2339" s="98"/>
      <c r="C2339" s="130"/>
      <c r="D2339" s="240"/>
      <c r="E2339" s="240"/>
      <c r="F2339" s="224"/>
      <c r="G2339" s="98"/>
      <c r="H2339" s="98"/>
      <c r="I2339" s="130"/>
      <c r="J2339" s="98"/>
      <c r="K2339" s="98"/>
      <c r="L2339" s="98"/>
      <c r="M2339" s="241"/>
      <c r="N2339" s="241"/>
      <c r="O2339" s="98"/>
      <c r="P2339" s="98"/>
      <c r="Q2339" s="130"/>
    </row>
    <row r="2340" spans="1:17" ht="11.25" x14ac:dyDescent="0.2">
      <c r="A2340" s="234"/>
      <c r="B2340" s="98"/>
      <c r="C2340" s="130"/>
      <c r="D2340" s="240"/>
      <c r="E2340" s="240"/>
      <c r="F2340" s="224"/>
      <c r="G2340" s="98"/>
      <c r="H2340" s="98"/>
      <c r="I2340" s="130"/>
      <c r="J2340" s="98"/>
      <c r="K2340" s="98"/>
      <c r="L2340" s="98"/>
      <c r="M2340" s="241"/>
      <c r="N2340" s="241"/>
      <c r="O2340" s="98"/>
      <c r="P2340" s="98"/>
      <c r="Q2340" s="130"/>
    </row>
    <row r="2341" spans="1:17" ht="11.25" x14ac:dyDescent="0.2">
      <c r="A2341" s="234"/>
      <c r="B2341" s="98"/>
      <c r="C2341" s="130"/>
      <c r="D2341" s="240"/>
      <c r="E2341" s="240"/>
      <c r="F2341" s="224"/>
      <c r="G2341" s="98"/>
      <c r="H2341" s="98"/>
      <c r="I2341" s="130"/>
      <c r="J2341" s="98"/>
      <c r="K2341" s="98"/>
      <c r="L2341" s="98"/>
      <c r="M2341" s="241"/>
      <c r="N2341" s="241"/>
      <c r="O2341" s="98"/>
      <c r="P2341" s="98"/>
      <c r="Q2341" s="130"/>
    </row>
    <row r="2342" spans="1:17" ht="11.25" x14ac:dyDescent="0.2">
      <c r="A2342" s="234"/>
      <c r="B2342" s="98"/>
      <c r="C2342" s="130"/>
      <c r="D2342" s="240"/>
      <c r="E2342" s="240"/>
      <c r="F2342" s="224"/>
      <c r="G2342" s="98"/>
      <c r="H2342" s="98"/>
      <c r="I2342" s="130"/>
      <c r="J2342" s="98"/>
      <c r="K2342" s="98"/>
      <c r="L2342" s="98"/>
      <c r="M2342" s="241"/>
      <c r="N2342" s="241"/>
      <c r="O2342" s="98"/>
      <c r="P2342" s="98"/>
      <c r="Q2342" s="130"/>
    </row>
    <row r="2343" spans="1:17" ht="11.25" x14ac:dyDescent="0.2">
      <c r="A2343" s="234"/>
      <c r="B2343" s="98"/>
      <c r="C2343" s="130"/>
      <c r="D2343" s="240"/>
      <c r="E2343" s="240"/>
      <c r="F2343" s="224"/>
      <c r="G2343" s="98"/>
      <c r="H2343" s="98"/>
      <c r="I2343" s="130"/>
      <c r="J2343" s="98"/>
      <c r="K2343" s="98"/>
      <c r="L2343" s="98"/>
      <c r="M2343" s="241"/>
      <c r="N2343" s="241"/>
      <c r="O2343" s="98"/>
      <c r="P2343" s="98"/>
      <c r="Q2343" s="130"/>
    </row>
    <row r="2344" spans="1:17" ht="11.25" x14ac:dyDescent="0.2">
      <c r="A2344" s="234"/>
      <c r="B2344" s="98"/>
      <c r="C2344" s="130"/>
      <c r="D2344" s="240"/>
      <c r="E2344" s="240"/>
      <c r="F2344" s="224"/>
      <c r="G2344" s="98"/>
      <c r="H2344" s="98"/>
      <c r="I2344" s="130"/>
      <c r="J2344" s="98"/>
      <c r="K2344" s="98"/>
      <c r="L2344" s="98"/>
      <c r="M2344" s="241"/>
      <c r="N2344" s="241"/>
      <c r="O2344" s="98"/>
      <c r="P2344" s="98"/>
      <c r="Q2344" s="130"/>
    </row>
    <row r="2345" spans="1:17" ht="11.25" x14ac:dyDescent="0.2">
      <c r="A2345" s="234"/>
      <c r="B2345" s="98"/>
      <c r="C2345" s="130"/>
      <c r="D2345" s="240"/>
      <c r="E2345" s="240"/>
      <c r="F2345" s="224"/>
      <c r="G2345" s="98"/>
      <c r="H2345" s="98"/>
      <c r="I2345" s="130"/>
      <c r="J2345" s="98"/>
      <c r="K2345" s="98"/>
      <c r="L2345" s="98"/>
      <c r="M2345" s="241"/>
      <c r="N2345" s="241"/>
      <c r="O2345" s="98"/>
      <c r="P2345" s="98"/>
      <c r="Q2345" s="130"/>
    </row>
    <row r="2346" spans="1:17" ht="11.25" x14ac:dyDescent="0.2">
      <c r="A2346" s="234"/>
      <c r="B2346" s="98"/>
      <c r="C2346" s="130"/>
      <c r="D2346" s="240"/>
      <c r="E2346" s="240"/>
      <c r="F2346" s="224"/>
      <c r="G2346" s="98"/>
      <c r="H2346" s="98"/>
      <c r="I2346" s="130"/>
      <c r="J2346" s="98"/>
      <c r="K2346" s="98"/>
      <c r="L2346" s="98"/>
      <c r="M2346" s="241"/>
      <c r="N2346" s="241"/>
      <c r="O2346" s="98"/>
      <c r="P2346" s="98"/>
      <c r="Q2346" s="130"/>
    </row>
    <row r="2347" spans="1:17" ht="11.25" x14ac:dyDescent="0.2">
      <c r="A2347" s="234"/>
      <c r="B2347" s="98"/>
      <c r="C2347" s="130"/>
      <c r="D2347" s="240"/>
      <c r="E2347" s="240"/>
      <c r="F2347" s="224"/>
      <c r="G2347" s="98"/>
      <c r="H2347" s="98"/>
      <c r="I2347" s="130"/>
      <c r="J2347" s="98"/>
      <c r="K2347" s="98"/>
      <c r="L2347" s="98"/>
      <c r="M2347" s="241"/>
      <c r="N2347" s="241"/>
      <c r="O2347" s="98"/>
      <c r="P2347" s="98"/>
      <c r="Q2347" s="130"/>
    </row>
    <row r="2348" spans="1:17" ht="11.25" x14ac:dyDescent="0.2">
      <c r="A2348" s="234"/>
      <c r="B2348" s="98"/>
      <c r="C2348" s="130"/>
      <c r="D2348" s="240"/>
      <c r="E2348" s="240"/>
      <c r="F2348" s="224"/>
      <c r="G2348" s="98"/>
      <c r="H2348" s="98"/>
      <c r="I2348" s="130"/>
      <c r="J2348" s="98"/>
      <c r="K2348" s="98"/>
      <c r="L2348" s="98"/>
      <c r="M2348" s="241"/>
      <c r="N2348" s="241"/>
      <c r="O2348" s="98"/>
      <c r="P2348" s="98"/>
      <c r="Q2348" s="130"/>
    </row>
    <row r="2349" spans="1:17" ht="11.25" x14ac:dyDescent="0.2">
      <c r="A2349" s="234"/>
      <c r="B2349" s="98"/>
      <c r="C2349" s="130"/>
      <c r="D2349" s="240"/>
      <c r="E2349" s="240"/>
      <c r="F2349" s="224"/>
      <c r="G2349" s="98"/>
      <c r="H2349" s="98"/>
      <c r="I2349" s="130"/>
      <c r="J2349" s="98"/>
      <c r="K2349" s="98"/>
      <c r="L2349" s="98"/>
      <c r="M2349" s="241"/>
      <c r="N2349" s="241"/>
      <c r="O2349" s="98"/>
      <c r="P2349" s="98"/>
      <c r="Q2349" s="130"/>
    </row>
    <row r="2350" spans="1:17" ht="11.25" x14ac:dyDescent="0.2">
      <c r="A2350" s="234"/>
      <c r="B2350" s="98"/>
      <c r="C2350" s="130"/>
      <c r="D2350" s="240"/>
      <c r="E2350" s="240"/>
      <c r="F2350" s="224"/>
      <c r="G2350" s="98"/>
      <c r="H2350" s="98"/>
      <c r="I2350" s="130"/>
      <c r="J2350" s="98"/>
      <c r="K2350" s="98"/>
      <c r="L2350" s="98"/>
      <c r="M2350" s="241"/>
      <c r="N2350" s="241"/>
      <c r="O2350" s="98"/>
      <c r="P2350" s="98"/>
      <c r="Q2350" s="130"/>
    </row>
    <row r="2351" spans="1:17" ht="11.25" x14ac:dyDescent="0.2">
      <c r="A2351" s="234"/>
      <c r="B2351" s="98"/>
      <c r="C2351" s="130"/>
      <c r="D2351" s="240"/>
      <c r="E2351" s="240"/>
      <c r="F2351" s="224"/>
      <c r="G2351" s="98"/>
      <c r="H2351" s="98"/>
      <c r="I2351" s="130"/>
      <c r="J2351" s="98"/>
      <c r="K2351" s="98"/>
      <c r="L2351" s="98"/>
      <c r="M2351" s="241"/>
      <c r="N2351" s="241"/>
      <c r="O2351" s="98"/>
      <c r="P2351" s="98"/>
      <c r="Q2351" s="130"/>
    </row>
    <row r="2352" spans="1:17" ht="11.25" x14ac:dyDescent="0.2">
      <c r="A2352" s="234"/>
      <c r="B2352" s="98"/>
      <c r="C2352" s="130"/>
      <c r="D2352" s="240"/>
      <c r="E2352" s="240"/>
      <c r="F2352" s="224"/>
      <c r="G2352" s="98"/>
      <c r="H2352" s="98"/>
      <c r="I2352" s="130"/>
      <c r="J2352" s="98"/>
      <c r="K2352" s="98"/>
      <c r="L2352" s="98"/>
      <c r="M2352" s="241"/>
      <c r="N2352" s="241"/>
      <c r="O2352" s="98"/>
      <c r="P2352" s="98"/>
      <c r="Q2352" s="130"/>
    </row>
    <row r="2353" spans="1:17" ht="11.25" x14ac:dyDescent="0.2">
      <c r="A2353" s="234"/>
      <c r="B2353" s="98"/>
      <c r="C2353" s="130"/>
      <c r="D2353" s="240"/>
      <c r="E2353" s="240"/>
      <c r="F2353" s="224"/>
      <c r="G2353" s="98"/>
      <c r="H2353" s="98"/>
      <c r="I2353" s="130"/>
      <c r="J2353" s="98"/>
      <c r="K2353" s="98"/>
      <c r="L2353" s="98"/>
      <c r="M2353" s="241"/>
      <c r="N2353" s="241"/>
      <c r="O2353" s="98"/>
      <c r="P2353" s="98"/>
      <c r="Q2353" s="130"/>
    </row>
    <row r="2354" spans="1:17" ht="11.25" x14ac:dyDescent="0.2">
      <c r="A2354" s="234"/>
      <c r="B2354" s="98"/>
      <c r="C2354" s="130"/>
      <c r="D2354" s="240"/>
      <c r="E2354" s="240"/>
      <c r="F2354" s="224"/>
      <c r="G2354" s="98"/>
      <c r="H2354" s="98"/>
      <c r="I2354" s="130"/>
      <c r="J2354" s="98"/>
      <c r="K2354" s="98"/>
      <c r="L2354" s="98"/>
      <c r="M2354" s="241"/>
      <c r="N2354" s="241"/>
      <c r="O2354" s="98"/>
      <c r="P2354" s="98"/>
      <c r="Q2354" s="130"/>
    </row>
    <row r="2355" spans="1:17" ht="11.25" x14ac:dyDescent="0.2">
      <c r="A2355" s="234"/>
      <c r="B2355" s="98"/>
      <c r="C2355" s="130"/>
      <c r="D2355" s="240"/>
      <c r="E2355" s="240"/>
      <c r="F2355" s="224"/>
      <c r="G2355" s="98"/>
      <c r="H2355" s="98"/>
      <c r="I2355" s="130"/>
      <c r="J2355" s="98"/>
      <c r="K2355" s="98"/>
      <c r="L2355" s="98"/>
      <c r="M2355" s="241"/>
      <c r="N2355" s="241"/>
      <c r="O2355" s="98"/>
      <c r="P2355" s="98"/>
      <c r="Q2355" s="130"/>
    </row>
    <row r="2356" spans="1:17" ht="11.25" x14ac:dyDescent="0.2">
      <c r="A2356" s="234"/>
      <c r="B2356" s="98"/>
      <c r="C2356" s="130"/>
      <c r="D2356" s="240"/>
      <c r="E2356" s="240"/>
      <c r="F2356" s="224"/>
      <c r="G2356" s="98"/>
      <c r="H2356" s="98"/>
      <c r="I2356" s="130"/>
      <c r="J2356" s="98"/>
      <c r="K2356" s="98"/>
      <c r="L2356" s="98"/>
      <c r="M2356" s="241"/>
      <c r="N2356" s="241"/>
      <c r="O2356" s="98"/>
      <c r="P2356" s="98"/>
      <c r="Q2356" s="130"/>
    </row>
    <row r="2357" spans="1:17" ht="11.25" x14ac:dyDescent="0.2">
      <c r="A2357" s="234"/>
      <c r="B2357" s="98"/>
      <c r="C2357" s="130"/>
      <c r="D2357" s="240"/>
      <c r="E2357" s="240"/>
      <c r="F2357" s="224"/>
      <c r="G2357" s="98"/>
      <c r="H2357" s="98"/>
      <c r="I2357" s="130"/>
      <c r="J2357" s="98"/>
      <c r="K2357" s="98"/>
      <c r="L2357" s="98"/>
      <c r="M2357" s="241"/>
      <c r="N2357" s="241"/>
      <c r="O2357" s="98"/>
      <c r="P2357" s="98"/>
      <c r="Q2357" s="130"/>
    </row>
    <row r="2358" spans="1:17" ht="11.25" x14ac:dyDescent="0.2">
      <c r="A2358" s="234"/>
      <c r="B2358" s="98"/>
      <c r="C2358" s="130"/>
      <c r="D2358" s="240"/>
      <c r="E2358" s="240"/>
      <c r="F2358" s="224"/>
      <c r="G2358" s="98"/>
      <c r="H2358" s="98"/>
      <c r="I2358" s="130"/>
      <c r="J2358" s="98"/>
      <c r="K2358" s="98"/>
      <c r="L2358" s="98"/>
      <c r="M2358" s="241"/>
      <c r="N2358" s="241"/>
      <c r="O2358" s="98"/>
      <c r="P2358" s="98"/>
      <c r="Q2358" s="130"/>
    </row>
    <row r="2359" spans="1:17" ht="11.25" x14ac:dyDescent="0.2">
      <c r="A2359" s="234"/>
      <c r="B2359" s="98"/>
      <c r="C2359" s="130"/>
      <c r="D2359" s="240"/>
      <c r="E2359" s="240"/>
      <c r="F2359" s="224"/>
      <c r="G2359" s="98"/>
      <c r="H2359" s="98"/>
      <c r="I2359" s="130"/>
      <c r="J2359" s="98"/>
      <c r="K2359" s="98"/>
      <c r="L2359" s="98"/>
      <c r="M2359" s="241"/>
      <c r="N2359" s="241"/>
      <c r="O2359" s="98"/>
      <c r="P2359" s="98"/>
      <c r="Q2359" s="130"/>
    </row>
    <row r="2360" spans="1:17" ht="11.25" x14ac:dyDescent="0.2">
      <c r="A2360" s="234"/>
      <c r="B2360" s="98"/>
      <c r="C2360" s="130"/>
      <c r="D2360" s="240"/>
      <c r="E2360" s="240"/>
      <c r="F2360" s="224"/>
      <c r="G2360" s="98"/>
      <c r="H2360" s="98"/>
      <c r="I2360" s="130"/>
      <c r="J2360" s="98"/>
      <c r="K2360" s="98"/>
      <c r="L2360" s="98"/>
      <c r="M2360" s="241"/>
      <c r="N2360" s="241"/>
      <c r="O2360" s="98"/>
      <c r="P2360" s="98"/>
      <c r="Q2360" s="130"/>
    </row>
    <row r="2361" spans="1:17" ht="11.25" x14ac:dyDescent="0.2">
      <c r="A2361" s="234"/>
      <c r="B2361" s="98"/>
      <c r="C2361" s="130"/>
      <c r="D2361" s="240"/>
      <c r="E2361" s="240"/>
      <c r="F2361" s="224"/>
      <c r="G2361" s="98"/>
      <c r="H2361" s="98"/>
      <c r="I2361" s="130"/>
      <c r="J2361" s="98"/>
      <c r="K2361" s="98"/>
      <c r="L2361" s="98"/>
      <c r="M2361" s="241"/>
      <c r="N2361" s="241"/>
      <c r="O2361" s="98"/>
      <c r="P2361" s="98"/>
      <c r="Q2361" s="130"/>
    </row>
    <row r="2362" spans="1:17" ht="11.25" x14ac:dyDescent="0.2">
      <c r="A2362" s="234"/>
      <c r="B2362" s="98"/>
      <c r="C2362" s="130"/>
      <c r="D2362" s="240"/>
      <c r="E2362" s="240"/>
      <c r="F2362" s="224"/>
      <c r="G2362" s="98"/>
      <c r="H2362" s="98"/>
      <c r="I2362" s="130"/>
      <c r="J2362" s="98"/>
      <c r="K2362" s="98"/>
      <c r="L2362" s="98"/>
      <c r="M2362" s="241"/>
      <c r="N2362" s="241"/>
      <c r="O2362" s="98"/>
      <c r="P2362" s="98"/>
      <c r="Q2362" s="130"/>
    </row>
    <row r="2363" spans="1:17" ht="11.25" x14ac:dyDescent="0.2">
      <c r="A2363" s="234"/>
      <c r="B2363" s="98"/>
      <c r="C2363" s="130"/>
      <c r="D2363" s="240"/>
      <c r="E2363" s="240"/>
      <c r="F2363" s="224"/>
      <c r="G2363" s="98"/>
      <c r="H2363" s="98"/>
      <c r="I2363" s="130"/>
      <c r="J2363" s="98"/>
      <c r="K2363" s="98"/>
      <c r="L2363" s="98"/>
      <c r="M2363" s="241"/>
      <c r="N2363" s="241"/>
      <c r="O2363" s="98"/>
      <c r="P2363" s="98"/>
      <c r="Q2363" s="130"/>
    </row>
    <row r="2364" spans="1:17" ht="11.25" x14ac:dyDescent="0.2">
      <c r="A2364" s="234"/>
      <c r="B2364" s="98"/>
      <c r="C2364" s="130"/>
      <c r="D2364" s="240"/>
      <c r="E2364" s="240"/>
      <c r="F2364" s="224"/>
      <c r="G2364" s="98"/>
      <c r="H2364" s="98"/>
      <c r="I2364" s="130"/>
      <c r="J2364" s="98"/>
      <c r="K2364" s="98"/>
      <c r="L2364" s="98"/>
      <c r="M2364" s="241"/>
      <c r="N2364" s="241"/>
      <c r="O2364" s="98"/>
      <c r="P2364" s="98"/>
      <c r="Q2364" s="130"/>
    </row>
    <row r="2365" spans="1:17" ht="11.25" x14ac:dyDescent="0.2">
      <c r="A2365" s="234"/>
      <c r="B2365" s="98"/>
      <c r="C2365" s="130"/>
      <c r="D2365" s="240"/>
      <c r="E2365" s="240"/>
      <c r="F2365" s="224"/>
      <c r="G2365" s="98"/>
      <c r="H2365" s="98"/>
      <c r="I2365" s="130"/>
      <c r="J2365" s="98"/>
      <c r="K2365" s="98"/>
      <c r="L2365" s="98"/>
      <c r="M2365" s="241"/>
      <c r="N2365" s="241"/>
      <c r="O2365" s="98"/>
      <c r="P2365" s="98"/>
      <c r="Q2365" s="130"/>
    </row>
    <row r="2366" spans="1:17" ht="11.25" x14ac:dyDescent="0.2">
      <c r="A2366" s="234"/>
      <c r="B2366" s="98"/>
      <c r="C2366" s="130"/>
      <c r="D2366" s="240"/>
      <c r="E2366" s="240"/>
      <c r="F2366" s="224"/>
      <c r="G2366" s="98"/>
      <c r="H2366" s="98"/>
      <c r="I2366" s="130"/>
      <c r="J2366" s="98"/>
      <c r="K2366" s="98"/>
      <c r="L2366" s="98"/>
      <c r="M2366" s="241"/>
      <c r="N2366" s="241"/>
      <c r="O2366" s="98"/>
      <c r="P2366" s="98"/>
      <c r="Q2366" s="130"/>
    </row>
    <row r="2367" spans="1:17" ht="11.25" x14ac:dyDescent="0.2">
      <c r="A2367" s="234"/>
      <c r="B2367" s="98"/>
      <c r="C2367" s="130"/>
      <c r="D2367" s="240"/>
      <c r="E2367" s="240"/>
      <c r="F2367" s="224"/>
      <c r="G2367" s="98"/>
      <c r="H2367" s="98"/>
      <c r="I2367" s="130"/>
      <c r="J2367" s="98"/>
      <c r="K2367" s="98"/>
      <c r="L2367" s="98"/>
      <c r="M2367" s="241"/>
      <c r="N2367" s="241"/>
      <c r="O2367" s="98"/>
      <c r="P2367" s="98"/>
      <c r="Q2367" s="130"/>
    </row>
    <row r="2368" spans="1:17" ht="11.25" x14ac:dyDescent="0.2">
      <c r="A2368" s="234"/>
      <c r="B2368" s="98"/>
      <c r="C2368" s="130"/>
      <c r="D2368" s="240"/>
      <c r="E2368" s="240"/>
      <c r="F2368" s="224"/>
      <c r="G2368" s="98"/>
      <c r="H2368" s="98"/>
      <c r="I2368" s="130"/>
      <c r="J2368" s="98"/>
      <c r="K2368" s="98"/>
      <c r="L2368" s="98"/>
      <c r="M2368" s="241"/>
      <c r="N2368" s="241"/>
      <c r="O2368" s="98"/>
      <c r="P2368" s="98"/>
      <c r="Q2368" s="130"/>
    </row>
    <row r="2369" spans="1:17" ht="11.25" x14ac:dyDescent="0.2">
      <c r="A2369" s="234"/>
      <c r="B2369" s="98"/>
      <c r="C2369" s="130"/>
      <c r="D2369" s="240"/>
      <c r="E2369" s="240"/>
      <c r="F2369" s="224"/>
      <c r="G2369" s="98"/>
      <c r="H2369" s="98"/>
      <c r="I2369" s="130"/>
      <c r="J2369" s="98"/>
      <c r="K2369" s="98"/>
      <c r="L2369" s="98"/>
      <c r="M2369" s="241"/>
      <c r="N2369" s="241"/>
      <c r="O2369" s="98"/>
      <c r="P2369" s="98"/>
      <c r="Q2369" s="130"/>
    </row>
    <row r="2370" spans="1:17" ht="11.25" x14ac:dyDescent="0.2">
      <c r="A2370" s="234"/>
      <c r="B2370" s="98"/>
      <c r="C2370" s="130"/>
      <c r="D2370" s="240"/>
      <c r="E2370" s="240"/>
      <c r="F2370" s="224"/>
      <c r="G2370" s="98"/>
      <c r="H2370" s="98"/>
      <c r="I2370" s="130"/>
      <c r="J2370" s="98"/>
      <c r="K2370" s="98"/>
      <c r="L2370" s="98"/>
      <c r="M2370" s="241"/>
      <c r="N2370" s="241"/>
      <c r="O2370" s="98"/>
      <c r="P2370" s="98"/>
      <c r="Q2370" s="130"/>
    </row>
    <row r="2371" spans="1:17" ht="11.25" x14ac:dyDescent="0.2">
      <c r="A2371" s="234"/>
      <c r="B2371" s="98"/>
      <c r="C2371" s="130"/>
      <c r="D2371" s="240"/>
      <c r="E2371" s="240"/>
      <c r="F2371" s="224"/>
      <c r="G2371" s="98"/>
      <c r="H2371" s="98"/>
      <c r="I2371" s="130"/>
      <c r="J2371" s="98"/>
      <c r="K2371" s="98"/>
      <c r="L2371" s="98"/>
      <c r="M2371" s="241"/>
      <c r="N2371" s="241"/>
      <c r="O2371" s="98"/>
      <c r="P2371" s="98"/>
      <c r="Q2371" s="130"/>
    </row>
    <row r="2372" spans="1:17" ht="11.25" x14ac:dyDescent="0.2">
      <c r="A2372" s="234"/>
      <c r="B2372" s="98"/>
      <c r="C2372" s="130"/>
      <c r="D2372" s="240"/>
      <c r="E2372" s="240"/>
      <c r="F2372" s="224"/>
      <c r="G2372" s="98"/>
      <c r="H2372" s="98"/>
      <c r="I2372" s="130"/>
      <c r="J2372" s="98"/>
      <c r="K2372" s="98"/>
      <c r="L2372" s="98"/>
      <c r="M2372" s="241"/>
      <c r="N2372" s="241"/>
      <c r="O2372" s="98"/>
      <c r="P2372" s="98"/>
      <c r="Q2372" s="130"/>
    </row>
    <row r="2373" spans="1:17" ht="11.25" x14ac:dyDescent="0.2">
      <c r="A2373" s="234"/>
      <c r="B2373" s="98"/>
      <c r="C2373" s="130"/>
      <c r="D2373" s="240"/>
      <c r="E2373" s="240"/>
      <c r="F2373" s="224"/>
      <c r="G2373" s="98"/>
      <c r="H2373" s="98"/>
      <c r="I2373" s="130"/>
      <c r="J2373" s="98"/>
      <c r="K2373" s="98"/>
      <c r="L2373" s="98"/>
      <c r="M2373" s="241"/>
      <c r="N2373" s="241"/>
      <c r="O2373" s="98"/>
      <c r="P2373" s="98"/>
      <c r="Q2373" s="130"/>
    </row>
    <row r="2374" spans="1:17" ht="11.25" x14ac:dyDescent="0.2">
      <c r="A2374" s="234"/>
      <c r="B2374" s="98"/>
      <c r="C2374" s="130"/>
      <c r="D2374" s="240"/>
      <c r="E2374" s="240"/>
      <c r="F2374" s="224"/>
      <c r="G2374" s="98"/>
      <c r="H2374" s="98"/>
      <c r="I2374" s="130"/>
      <c r="J2374" s="98"/>
      <c r="K2374" s="98"/>
      <c r="L2374" s="98"/>
      <c r="M2374" s="241"/>
      <c r="N2374" s="241"/>
      <c r="O2374" s="98"/>
      <c r="P2374" s="98"/>
      <c r="Q2374" s="130"/>
    </row>
    <row r="2375" spans="1:17" ht="11.25" x14ac:dyDescent="0.2">
      <c r="A2375" s="234"/>
      <c r="B2375" s="98"/>
      <c r="C2375" s="130"/>
      <c r="D2375" s="240"/>
      <c r="E2375" s="240"/>
      <c r="F2375" s="224"/>
      <c r="G2375" s="98"/>
      <c r="H2375" s="98"/>
      <c r="I2375" s="130"/>
      <c r="J2375" s="98"/>
      <c r="K2375" s="98"/>
      <c r="L2375" s="98"/>
      <c r="M2375" s="241"/>
      <c r="N2375" s="241"/>
      <c r="O2375" s="98"/>
      <c r="P2375" s="98"/>
      <c r="Q2375" s="130"/>
    </row>
    <row r="2376" spans="1:17" ht="11.25" x14ac:dyDescent="0.2">
      <c r="A2376" s="234"/>
      <c r="B2376" s="98"/>
      <c r="C2376" s="130"/>
      <c r="D2376" s="240"/>
      <c r="E2376" s="240"/>
      <c r="F2376" s="224"/>
      <c r="G2376" s="98"/>
      <c r="H2376" s="98"/>
      <c r="I2376" s="130"/>
      <c r="J2376" s="98"/>
      <c r="K2376" s="98"/>
      <c r="L2376" s="98"/>
      <c r="M2376" s="241"/>
      <c r="N2376" s="241"/>
      <c r="O2376" s="98"/>
      <c r="P2376" s="98"/>
      <c r="Q2376" s="130"/>
    </row>
    <row r="2377" spans="1:17" ht="11.25" x14ac:dyDescent="0.2">
      <c r="A2377" s="234"/>
      <c r="B2377" s="98"/>
      <c r="C2377" s="130"/>
      <c r="D2377" s="240"/>
      <c r="E2377" s="240"/>
      <c r="F2377" s="224"/>
      <c r="G2377" s="98"/>
      <c r="H2377" s="98"/>
      <c r="I2377" s="130"/>
      <c r="J2377" s="98"/>
      <c r="K2377" s="98"/>
      <c r="L2377" s="98"/>
      <c r="M2377" s="241"/>
      <c r="N2377" s="241"/>
      <c r="O2377" s="98"/>
      <c r="P2377" s="98"/>
      <c r="Q2377" s="130"/>
    </row>
    <row r="2378" spans="1:17" ht="11.25" x14ac:dyDescent="0.2">
      <c r="A2378" s="234"/>
      <c r="B2378" s="98"/>
      <c r="C2378" s="130"/>
      <c r="D2378" s="240"/>
      <c r="E2378" s="240"/>
      <c r="F2378" s="224"/>
      <c r="G2378" s="98"/>
      <c r="H2378" s="98"/>
      <c r="I2378" s="130"/>
      <c r="J2378" s="98"/>
      <c r="K2378" s="98"/>
      <c r="L2378" s="98"/>
      <c r="M2378" s="241"/>
      <c r="N2378" s="241"/>
      <c r="O2378" s="98"/>
      <c r="P2378" s="98"/>
      <c r="Q2378" s="130"/>
    </row>
    <row r="2379" spans="1:17" ht="11.25" x14ac:dyDescent="0.2">
      <c r="A2379" s="234"/>
      <c r="B2379" s="98"/>
      <c r="C2379" s="130"/>
      <c r="D2379" s="240"/>
      <c r="E2379" s="240"/>
      <c r="F2379" s="224"/>
      <c r="G2379" s="98"/>
      <c r="H2379" s="98"/>
      <c r="I2379" s="130"/>
      <c r="J2379" s="98"/>
      <c r="K2379" s="98"/>
      <c r="L2379" s="98"/>
      <c r="M2379" s="241"/>
      <c r="N2379" s="241"/>
      <c r="O2379" s="98"/>
      <c r="P2379" s="98"/>
      <c r="Q2379" s="130"/>
    </row>
    <row r="2380" spans="1:17" ht="11.25" x14ac:dyDescent="0.2">
      <c r="A2380" s="234"/>
      <c r="B2380" s="98"/>
      <c r="C2380" s="130"/>
      <c r="D2380" s="240"/>
      <c r="E2380" s="240"/>
      <c r="F2380" s="224"/>
      <c r="G2380" s="98"/>
      <c r="H2380" s="98"/>
      <c r="I2380" s="130"/>
      <c r="J2380" s="98"/>
      <c r="K2380" s="98"/>
      <c r="L2380" s="98"/>
      <c r="M2380" s="241"/>
      <c r="N2380" s="241"/>
      <c r="O2380" s="98"/>
      <c r="P2380" s="98"/>
      <c r="Q2380" s="130"/>
    </row>
    <row r="2381" spans="1:17" ht="11.25" x14ac:dyDescent="0.2">
      <c r="A2381" s="234"/>
      <c r="B2381" s="98"/>
      <c r="C2381" s="130"/>
      <c r="D2381" s="240"/>
      <c r="E2381" s="240"/>
      <c r="F2381" s="224"/>
      <c r="G2381" s="98"/>
      <c r="H2381" s="98"/>
      <c r="I2381" s="130"/>
      <c r="J2381" s="98"/>
      <c r="K2381" s="98"/>
      <c r="L2381" s="98"/>
      <c r="M2381" s="241"/>
      <c r="N2381" s="241"/>
      <c r="O2381" s="98"/>
      <c r="P2381" s="98"/>
      <c r="Q2381" s="130"/>
    </row>
    <row r="2382" spans="1:17" ht="11.25" x14ac:dyDescent="0.2">
      <c r="A2382" s="234"/>
      <c r="B2382" s="98"/>
      <c r="C2382" s="130"/>
      <c r="D2382" s="240"/>
      <c r="E2382" s="240"/>
      <c r="F2382" s="224"/>
      <c r="G2382" s="98"/>
      <c r="H2382" s="98"/>
      <c r="I2382" s="130"/>
      <c r="J2382" s="98"/>
      <c r="K2382" s="98"/>
      <c r="L2382" s="98"/>
      <c r="M2382" s="241"/>
      <c r="N2382" s="241"/>
      <c r="O2382" s="98"/>
      <c r="P2382" s="98"/>
      <c r="Q2382" s="130"/>
    </row>
    <row r="2383" spans="1:17" ht="11.25" x14ac:dyDescent="0.2">
      <c r="A2383" s="234"/>
      <c r="B2383" s="98"/>
      <c r="C2383" s="130"/>
      <c r="D2383" s="240"/>
      <c r="E2383" s="240"/>
      <c r="F2383" s="224"/>
      <c r="G2383" s="98"/>
      <c r="H2383" s="98"/>
      <c r="I2383" s="130"/>
      <c r="J2383" s="98"/>
      <c r="K2383" s="98"/>
      <c r="L2383" s="98"/>
      <c r="M2383" s="241"/>
      <c r="N2383" s="241"/>
      <c r="O2383" s="98"/>
      <c r="P2383" s="98"/>
      <c r="Q2383" s="130"/>
    </row>
    <row r="2384" spans="1:17" ht="11.25" x14ac:dyDescent="0.2">
      <c r="A2384" s="234"/>
      <c r="B2384" s="98"/>
      <c r="C2384" s="130"/>
      <c r="D2384" s="240"/>
      <c r="E2384" s="240"/>
      <c r="F2384" s="224"/>
      <c r="G2384" s="98"/>
      <c r="H2384" s="98"/>
      <c r="I2384" s="130"/>
      <c r="J2384" s="98"/>
      <c r="K2384" s="98"/>
      <c r="L2384" s="98"/>
      <c r="M2384" s="241"/>
      <c r="N2384" s="241"/>
      <c r="O2384" s="98"/>
      <c r="P2384" s="98"/>
      <c r="Q2384" s="130"/>
    </row>
    <row r="2385" spans="1:17" ht="11.25" x14ac:dyDescent="0.2">
      <c r="A2385" s="234"/>
      <c r="B2385" s="98"/>
      <c r="C2385" s="130"/>
      <c r="D2385" s="240"/>
      <c r="E2385" s="240"/>
      <c r="F2385" s="224"/>
      <c r="G2385" s="98"/>
      <c r="H2385" s="98"/>
      <c r="I2385" s="130"/>
      <c r="J2385" s="98"/>
      <c r="K2385" s="98"/>
      <c r="L2385" s="98"/>
      <c r="M2385" s="241"/>
      <c r="N2385" s="241"/>
      <c r="O2385" s="98"/>
      <c r="P2385" s="98"/>
      <c r="Q2385" s="130"/>
    </row>
    <row r="2386" spans="1:17" ht="11.25" x14ac:dyDescent="0.2">
      <c r="A2386" s="234"/>
      <c r="B2386" s="98"/>
      <c r="C2386" s="130"/>
      <c r="D2386" s="240"/>
      <c r="E2386" s="240"/>
      <c r="F2386" s="224"/>
      <c r="G2386" s="98"/>
      <c r="H2386" s="98"/>
      <c r="I2386" s="130"/>
      <c r="J2386" s="98"/>
      <c r="K2386" s="98"/>
      <c r="L2386" s="98"/>
      <c r="M2386" s="241"/>
      <c r="N2386" s="241"/>
      <c r="O2386" s="98"/>
      <c r="P2386" s="98"/>
      <c r="Q2386" s="130"/>
    </row>
    <row r="2387" spans="1:17" ht="11.25" x14ac:dyDescent="0.2">
      <c r="A2387" s="234"/>
      <c r="B2387" s="98"/>
      <c r="C2387" s="130"/>
      <c r="D2387" s="240"/>
      <c r="E2387" s="240"/>
      <c r="F2387" s="224"/>
      <c r="G2387" s="98"/>
      <c r="H2387" s="98"/>
      <c r="I2387" s="130"/>
      <c r="J2387" s="98"/>
      <c r="K2387" s="98"/>
      <c r="L2387" s="98"/>
      <c r="M2387" s="241"/>
      <c r="N2387" s="241"/>
      <c r="O2387" s="98"/>
      <c r="P2387" s="98"/>
      <c r="Q2387" s="130"/>
    </row>
    <row r="2388" spans="1:17" ht="11.25" x14ac:dyDescent="0.2">
      <c r="A2388" s="234"/>
      <c r="B2388" s="98"/>
      <c r="C2388" s="130"/>
      <c r="D2388" s="240"/>
      <c r="E2388" s="240"/>
      <c r="F2388" s="224"/>
      <c r="G2388" s="98"/>
      <c r="H2388" s="98"/>
      <c r="I2388" s="130"/>
      <c r="J2388" s="98"/>
      <c r="K2388" s="98"/>
      <c r="L2388" s="98"/>
      <c r="M2388" s="241"/>
      <c r="N2388" s="241"/>
      <c r="O2388" s="98"/>
      <c r="P2388" s="98"/>
      <c r="Q2388" s="130"/>
    </row>
    <row r="2389" spans="1:17" ht="11.25" x14ac:dyDescent="0.2">
      <c r="A2389" s="234"/>
      <c r="B2389" s="98"/>
      <c r="C2389" s="130"/>
      <c r="D2389" s="240"/>
      <c r="E2389" s="240"/>
      <c r="F2389" s="224"/>
      <c r="G2389" s="98"/>
      <c r="H2389" s="98"/>
      <c r="I2389" s="130"/>
      <c r="J2389" s="98"/>
      <c r="K2389" s="98"/>
      <c r="L2389" s="98"/>
      <c r="M2389" s="241"/>
      <c r="N2389" s="241"/>
      <c r="O2389" s="98"/>
      <c r="P2389" s="98"/>
      <c r="Q2389" s="130"/>
    </row>
    <row r="2390" spans="1:17" ht="11.25" x14ac:dyDescent="0.2">
      <c r="A2390" s="234"/>
      <c r="B2390" s="98"/>
      <c r="C2390" s="130"/>
      <c r="D2390" s="240"/>
      <c r="E2390" s="240"/>
      <c r="F2390" s="224"/>
      <c r="G2390" s="98"/>
      <c r="H2390" s="98"/>
      <c r="I2390" s="130"/>
      <c r="J2390" s="98"/>
      <c r="K2390" s="98"/>
      <c r="L2390" s="98"/>
      <c r="M2390" s="241"/>
      <c r="N2390" s="241"/>
      <c r="O2390" s="98"/>
      <c r="P2390" s="98"/>
      <c r="Q2390" s="130"/>
    </row>
    <row r="2391" spans="1:17" ht="11.25" x14ac:dyDescent="0.2">
      <c r="A2391" s="234"/>
      <c r="B2391" s="98"/>
      <c r="C2391" s="130"/>
      <c r="D2391" s="240"/>
      <c r="E2391" s="240"/>
      <c r="F2391" s="224"/>
      <c r="G2391" s="98"/>
      <c r="H2391" s="98"/>
      <c r="I2391" s="130"/>
      <c r="J2391" s="98"/>
      <c r="K2391" s="98"/>
      <c r="L2391" s="98"/>
      <c r="M2391" s="241"/>
      <c r="N2391" s="241"/>
      <c r="O2391" s="98"/>
      <c r="P2391" s="98"/>
      <c r="Q2391" s="130"/>
    </row>
    <row r="2392" spans="1:17" ht="11.25" x14ac:dyDescent="0.2">
      <c r="A2392" s="234"/>
      <c r="B2392" s="98"/>
      <c r="C2392" s="130"/>
      <c r="D2392" s="240"/>
      <c r="E2392" s="240"/>
      <c r="F2392" s="224"/>
      <c r="G2392" s="98"/>
      <c r="H2392" s="98"/>
      <c r="I2392" s="130"/>
      <c r="J2392" s="98"/>
      <c r="K2392" s="98"/>
      <c r="L2392" s="98"/>
      <c r="M2392" s="241"/>
      <c r="N2392" s="241"/>
      <c r="O2392" s="98"/>
      <c r="P2392" s="98"/>
      <c r="Q2392" s="130"/>
    </row>
    <row r="2393" spans="1:17" ht="11.25" x14ac:dyDescent="0.2">
      <c r="A2393" s="234"/>
      <c r="B2393" s="98"/>
      <c r="C2393" s="130"/>
      <c r="D2393" s="240"/>
      <c r="E2393" s="240"/>
      <c r="F2393" s="224"/>
      <c r="G2393" s="98"/>
      <c r="H2393" s="98"/>
      <c r="I2393" s="130"/>
      <c r="J2393" s="98"/>
      <c r="K2393" s="98"/>
      <c r="L2393" s="98"/>
      <c r="M2393" s="241"/>
      <c r="N2393" s="241"/>
      <c r="O2393" s="98"/>
      <c r="P2393" s="98"/>
      <c r="Q2393" s="130"/>
    </row>
    <row r="2394" spans="1:17" ht="11.25" x14ac:dyDescent="0.2">
      <c r="A2394" s="234"/>
      <c r="B2394" s="98"/>
      <c r="C2394" s="130"/>
      <c r="D2394" s="240"/>
      <c r="E2394" s="240"/>
      <c r="F2394" s="224"/>
      <c r="G2394" s="98"/>
      <c r="H2394" s="98"/>
      <c r="I2394" s="130"/>
      <c r="J2394" s="98"/>
      <c r="K2394" s="98"/>
      <c r="L2394" s="98"/>
      <c r="M2394" s="241"/>
      <c r="N2394" s="241"/>
      <c r="O2394" s="98"/>
      <c r="P2394" s="98"/>
      <c r="Q2394" s="130"/>
    </row>
    <row r="2395" spans="1:17" ht="11.25" x14ac:dyDescent="0.2">
      <c r="A2395" s="234"/>
      <c r="B2395" s="98"/>
      <c r="C2395" s="130"/>
      <c r="D2395" s="240"/>
      <c r="E2395" s="240"/>
      <c r="F2395" s="224"/>
      <c r="G2395" s="98"/>
      <c r="H2395" s="98"/>
      <c r="I2395" s="130"/>
      <c r="J2395" s="98"/>
      <c r="K2395" s="98"/>
      <c r="L2395" s="98"/>
      <c r="M2395" s="241"/>
      <c r="N2395" s="241"/>
      <c r="O2395" s="98"/>
      <c r="P2395" s="98"/>
      <c r="Q2395" s="130"/>
    </row>
    <row r="2396" spans="1:17" ht="11.25" x14ac:dyDescent="0.2">
      <c r="A2396" s="234"/>
      <c r="B2396" s="98"/>
      <c r="C2396" s="130"/>
      <c r="D2396" s="240"/>
      <c r="E2396" s="240"/>
      <c r="F2396" s="224"/>
      <c r="G2396" s="98"/>
      <c r="H2396" s="98"/>
      <c r="I2396" s="130"/>
      <c r="J2396" s="98"/>
      <c r="K2396" s="98"/>
      <c r="L2396" s="98"/>
      <c r="M2396" s="241"/>
      <c r="N2396" s="241"/>
      <c r="O2396" s="98"/>
      <c r="P2396" s="98"/>
      <c r="Q2396" s="130"/>
    </row>
    <row r="2397" spans="1:17" ht="11.25" x14ac:dyDescent="0.2">
      <c r="A2397" s="234"/>
      <c r="B2397" s="98"/>
      <c r="C2397" s="130"/>
      <c r="D2397" s="240"/>
      <c r="E2397" s="240"/>
      <c r="F2397" s="224"/>
      <c r="G2397" s="98"/>
      <c r="H2397" s="98"/>
      <c r="I2397" s="130"/>
      <c r="J2397" s="98"/>
      <c r="K2397" s="98"/>
      <c r="L2397" s="98"/>
      <c r="M2397" s="241"/>
      <c r="N2397" s="241"/>
      <c r="O2397" s="98"/>
      <c r="P2397" s="98"/>
      <c r="Q2397" s="130"/>
    </row>
    <row r="2398" spans="1:17" ht="11.25" x14ac:dyDescent="0.2">
      <c r="A2398" s="234"/>
      <c r="B2398" s="98"/>
      <c r="C2398" s="130"/>
      <c r="D2398" s="240"/>
      <c r="E2398" s="240"/>
      <c r="F2398" s="224"/>
      <c r="G2398" s="98"/>
      <c r="H2398" s="98"/>
      <c r="I2398" s="130"/>
      <c r="J2398" s="98"/>
      <c r="K2398" s="98"/>
      <c r="L2398" s="98"/>
      <c r="M2398" s="241"/>
      <c r="N2398" s="241"/>
      <c r="O2398" s="98"/>
      <c r="P2398" s="98"/>
      <c r="Q2398" s="130"/>
    </row>
    <row r="2399" spans="1:17" ht="11.25" x14ac:dyDescent="0.2">
      <c r="A2399" s="234"/>
      <c r="B2399" s="98"/>
      <c r="C2399" s="130"/>
      <c r="D2399" s="240"/>
      <c r="E2399" s="240"/>
      <c r="F2399" s="224"/>
      <c r="G2399" s="98"/>
      <c r="H2399" s="98"/>
      <c r="I2399" s="130"/>
      <c r="J2399" s="98"/>
      <c r="K2399" s="98"/>
      <c r="L2399" s="98"/>
      <c r="M2399" s="241"/>
      <c r="N2399" s="241"/>
      <c r="O2399" s="98"/>
      <c r="P2399" s="98"/>
      <c r="Q2399" s="130"/>
    </row>
    <row r="2400" spans="1:17" ht="11.25" x14ac:dyDescent="0.2">
      <c r="A2400" s="234"/>
      <c r="B2400" s="98"/>
      <c r="C2400" s="130"/>
      <c r="D2400" s="240"/>
      <c r="E2400" s="240"/>
      <c r="F2400" s="224"/>
      <c r="G2400" s="98"/>
      <c r="H2400" s="98"/>
      <c r="I2400" s="130"/>
      <c r="J2400" s="98"/>
      <c r="K2400" s="98"/>
      <c r="L2400" s="98"/>
      <c r="M2400" s="241"/>
      <c r="N2400" s="241"/>
      <c r="O2400" s="98"/>
      <c r="P2400" s="98"/>
      <c r="Q2400" s="130"/>
    </row>
    <row r="2401" spans="1:17" ht="11.25" x14ac:dyDescent="0.2">
      <c r="A2401" s="234"/>
      <c r="B2401" s="98"/>
      <c r="C2401" s="130"/>
      <c r="D2401" s="240"/>
      <c r="E2401" s="240"/>
      <c r="F2401" s="224"/>
      <c r="G2401" s="98"/>
      <c r="H2401" s="98"/>
      <c r="I2401" s="130"/>
      <c r="J2401" s="98"/>
      <c r="K2401" s="98"/>
      <c r="L2401" s="98"/>
      <c r="M2401" s="241"/>
      <c r="N2401" s="241"/>
      <c r="O2401" s="98"/>
      <c r="P2401" s="98"/>
      <c r="Q2401" s="130"/>
    </row>
    <row r="2402" spans="1:17" ht="11.25" x14ac:dyDescent="0.2">
      <c r="A2402" s="234"/>
      <c r="B2402" s="98"/>
      <c r="C2402" s="130"/>
      <c r="D2402" s="240"/>
      <c r="E2402" s="240"/>
      <c r="F2402" s="224"/>
      <c r="G2402" s="98"/>
      <c r="H2402" s="98"/>
      <c r="I2402" s="130"/>
      <c r="J2402" s="98"/>
      <c r="K2402" s="98"/>
      <c r="L2402" s="98"/>
      <c r="M2402" s="241"/>
      <c r="N2402" s="241"/>
      <c r="O2402" s="98"/>
      <c r="P2402" s="98"/>
      <c r="Q2402" s="130"/>
    </row>
    <row r="2403" spans="1:17" ht="11.25" x14ac:dyDescent="0.2">
      <c r="A2403" s="234"/>
      <c r="B2403" s="98"/>
      <c r="C2403" s="130"/>
      <c r="D2403" s="240"/>
      <c r="E2403" s="240"/>
      <c r="F2403" s="224"/>
      <c r="G2403" s="98"/>
      <c r="H2403" s="98"/>
      <c r="I2403" s="130"/>
      <c r="J2403" s="98"/>
      <c r="K2403" s="98"/>
      <c r="L2403" s="98"/>
      <c r="M2403" s="241"/>
      <c r="N2403" s="241"/>
      <c r="O2403" s="98"/>
      <c r="P2403" s="98"/>
      <c r="Q2403" s="130"/>
    </row>
    <row r="2404" spans="1:17" ht="11.25" x14ac:dyDescent="0.2">
      <c r="A2404" s="234"/>
      <c r="B2404" s="98"/>
      <c r="C2404" s="130"/>
      <c r="D2404" s="240"/>
      <c r="E2404" s="240"/>
      <c r="F2404" s="224"/>
      <c r="G2404" s="98"/>
      <c r="H2404" s="98"/>
      <c r="I2404" s="130"/>
      <c r="J2404" s="98"/>
      <c r="K2404" s="98"/>
      <c r="L2404" s="98"/>
      <c r="M2404" s="241"/>
      <c r="N2404" s="241"/>
      <c r="O2404" s="98"/>
      <c r="P2404" s="98"/>
      <c r="Q2404" s="130"/>
    </row>
    <row r="2405" spans="1:17" ht="11.25" x14ac:dyDescent="0.2">
      <c r="A2405" s="234"/>
      <c r="B2405" s="98"/>
      <c r="C2405" s="130"/>
      <c r="D2405" s="240"/>
      <c r="E2405" s="240"/>
      <c r="F2405" s="224"/>
      <c r="G2405" s="98"/>
      <c r="H2405" s="98"/>
      <c r="I2405" s="130"/>
      <c r="J2405" s="98"/>
      <c r="K2405" s="98"/>
      <c r="L2405" s="98"/>
      <c r="M2405" s="241"/>
      <c r="N2405" s="241"/>
      <c r="O2405" s="98"/>
      <c r="P2405" s="98"/>
      <c r="Q2405" s="130"/>
    </row>
    <row r="2406" spans="1:17" ht="11.25" x14ac:dyDescent="0.2">
      <c r="A2406" s="234"/>
      <c r="B2406" s="98"/>
      <c r="C2406" s="130"/>
      <c r="D2406" s="240"/>
      <c r="E2406" s="240"/>
      <c r="F2406" s="224"/>
      <c r="G2406" s="98"/>
      <c r="H2406" s="98"/>
      <c r="I2406" s="130"/>
      <c r="J2406" s="98"/>
      <c r="K2406" s="98"/>
      <c r="L2406" s="98"/>
      <c r="M2406" s="241"/>
      <c r="N2406" s="241"/>
      <c r="O2406" s="98"/>
      <c r="P2406" s="98"/>
      <c r="Q2406" s="130"/>
    </row>
    <row r="2407" spans="1:17" ht="11.25" x14ac:dyDescent="0.2">
      <c r="A2407" s="234"/>
      <c r="B2407" s="98"/>
      <c r="C2407" s="130"/>
      <c r="D2407" s="240"/>
      <c r="E2407" s="240"/>
      <c r="F2407" s="224"/>
      <c r="G2407" s="98"/>
      <c r="H2407" s="98"/>
      <c r="I2407" s="130"/>
      <c r="J2407" s="98"/>
      <c r="K2407" s="98"/>
      <c r="L2407" s="98"/>
      <c r="M2407" s="241"/>
      <c r="N2407" s="241"/>
      <c r="O2407" s="98"/>
      <c r="P2407" s="98"/>
      <c r="Q2407" s="130"/>
    </row>
    <row r="2408" spans="1:17" ht="11.25" x14ac:dyDescent="0.2">
      <c r="A2408" s="234"/>
      <c r="B2408" s="98"/>
      <c r="C2408" s="130"/>
      <c r="D2408" s="240"/>
      <c r="E2408" s="240"/>
      <c r="F2408" s="224"/>
      <c r="G2408" s="98"/>
      <c r="H2408" s="98"/>
      <c r="I2408" s="130"/>
      <c r="J2408" s="98"/>
      <c r="K2408" s="98"/>
      <c r="L2408" s="98"/>
      <c r="M2408" s="241"/>
      <c r="N2408" s="241"/>
      <c r="O2408" s="98"/>
      <c r="P2408" s="98"/>
      <c r="Q2408" s="130"/>
    </row>
    <row r="2409" spans="1:17" ht="11.25" x14ac:dyDescent="0.2">
      <c r="A2409" s="234"/>
      <c r="B2409" s="98"/>
      <c r="C2409" s="130"/>
      <c r="D2409" s="240"/>
      <c r="E2409" s="240"/>
      <c r="F2409" s="224"/>
      <c r="G2409" s="98"/>
      <c r="H2409" s="98"/>
      <c r="I2409" s="130"/>
      <c r="J2409" s="98"/>
      <c r="K2409" s="98"/>
      <c r="L2409" s="98"/>
      <c r="M2409" s="241"/>
      <c r="N2409" s="241"/>
      <c r="O2409" s="98"/>
      <c r="P2409" s="98"/>
      <c r="Q2409" s="130"/>
    </row>
    <row r="2410" spans="1:17" ht="11.25" x14ac:dyDescent="0.2">
      <c r="A2410" s="234"/>
      <c r="B2410" s="98"/>
      <c r="C2410" s="130"/>
      <c r="D2410" s="240"/>
      <c r="E2410" s="240"/>
      <c r="F2410" s="224"/>
      <c r="G2410" s="98"/>
      <c r="H2410" s="98"/>
      <c r="I2410" s="130"/>
      <c r="J2410" s="98"/>
      <c r="K2410" s="98"/>
      <c r="L2410" s="98"/>
      <c r="M2410" s="241"/>
      <c r="N2410" s="241"/>
      <c r="O2410" s="98"/>
      <c r="P2410" s="98"/>
      <c r="Q2410" s="130"/>
    </row>
    <row r="2411" spans="1:17" ht="11.25" x14ac:dyDescent="0.2">
      <c r="A2411" s="234"/>
      <c r="B2411" s="98"/>
      <c r="C2411" s="130"/>
      <c r="D2411" s="240"/>
      <c r="E2411" s="240"/>
      <c r="F2411" s="224"/>
      <c r="G2411" s="98"/>
      <c r="H2411" s="98"/>
      <c r="I2411" s="130"/>
      <c r="J2411" s="98"/>
      <c r="K2411" s="98"/>
      <c r="L2411" s="98"/>
      <c r="M2411" s="241"/>
      <c r="N2411" s="241"/>
      <c r="O2411" s="98"/>
      <c r="P2411" s="98"/>
      <c r="Q2411" s="130"/>
    </row>
    <row r="2412" spans="1:17" ht="11.25" x14ac:dyDescent="0.2">
      <c r="A2412" s="234"/>
      <c r="B2412" s="98"/>
      <c r="C2412" s="130"/>
      <c r="D2412" s="240"/>
      <c r="E2412" s="240"/>
      <c r="F2412" s="224"/>
      <c r="G2412" s="98"/>
      <c r="H2412" s="98"/>
      <c r="I2412" s="130"/>
      <c r="J2412" s="98"/>
      <c r="K2412" s="98"/>
      <c r="L2412" s="98"/>
      <c r="M2412" s="241"/>
      <c r="N2412" s="241"/>
      <c r="O2412" s="98"/>
      <c r="P2412" s="98"/>
      <c r="Q2412" s="130"/>
    </row>
    <row r="2413" spans="1:17" ht="11.25" x14ac:dyDescent="0.2">
      <c r="A2413" s="234"/>
      <c r="B2413" s="98"/>
      <c r="C2413" s="130"/>
      <c r="D2413" s="240"/>
      <c r="E2413" s="240"/>
      <c r="F2413" s="224"/>
      <c r="G2413" s="98"/>
      <c r="H2413" s="98"/>
      <c r="I2413" s="130"/>
      <c r="J2413" s="98"/>
      <c r="K2413" s="98"/>
      <c r="L2413" s="98"/>
      <c r="M2413" s="241"/>
      <c r="N2413" s="241"/>
      <c r="O2413" s="98"/>
      <c r="P2413" s="98"/>
      <c r="Q2413" s="130"/>
    </row>
    <row r="2414" spans="1:17" ht="11.25" x14ac:dyDescent="0.2">
      <c r="A2414" s="234"/>
      <c r="B2414" s="98"/>
      <c r="C2414" s="130"/>
      <c r="D2414" s="240"/>
      <c r="E2414" s="240"/>
      <c r="F2414" s="224"/>
      <c r="G2414" s="98"/>
      <c r="H2414" s="98"/>
      <c r="I2414" s="130"/>
      <c r="J2414" s="98"/>
      <c r="K2414" s="98"/>
      <c r="L2414" s="98"/>
      <c r="M2414" s="241"/>
      <c r="N2414" s="241"/>
      <c r="O2414" s="98"/>
      <c r="P2414" s="98"/>
      <c r="Q2414" s="130"/>
    </row>
    <row r="2415" spans="1:17" ht="11.25" x14ac:dyDescent="0.2">
      <c r="A2415" s="234"/>
      <c r="B2415" s="98"/>
      <c r="C2415" s="130"/>
      <c r="D2415" s="240"/>
      <c r="E2415" s="240"/>
      <c r="F2415" s="224"/>
      <c r="G2415" s="98"/>
      <c r="H2415" s="98"/>
      <c r="I2415" s="130"/>
      <c r="J2415" s="98"/>
      <c r="K2415" s="98"/>
      <c r="L2415" s="98"/>
      <c r="M2415" s="241"/>
      <c r="N2415" s="241"/>
      <c r="O2415" s="98"/>
      <c r="P2415" s="98"/>
      <c r="Q2415" s="130"/>
    </row>
    <row r="2416" spans="1:17" ht="11.25" x14ac:dyDescent="0.2">
      <c r="A2416" s="234"/>
      <c r="B2416" s="98"/>
      <c r="C2416" s="130"/>
      <c r="D2416" s="240"/>
      <c r="E2416" s="240"/>
      <c r="F2416" s="224"/>
      <c r="G2416" s="98"/>
      <c r="H2416" s="98"/>
      <c r="I2416" s="130"/>
      <c r="J2416" s="98"/>
      <c r="K2416" s="98"/>
      <c r="L2416" s="98"/>
      <c r="M2416" s="241"/>
      <c r="N2416" s="241"/>
      <c r="O2416" s="98"/>
      <c r="P2416" s="98"/>
      <c r="Q2416" s="130"/>
    </row>
    <row r="2417" spans="1:17" ht="11.25" x14ac:dyDescent="0.2">
      <c r="A2417" s="234"/>
      <c r="B2417" s="98"/>
      <c r="C2417" s="130"/>
      <c r="D2417" s="240"/>
      <c r="E2417" s="240"/>
      <c r="F2417" s="224"/>
      <c r="G2417" s="98"/>
      <c r="H2417" s="98"/>
      <c r="I2417" s="130"/>
      <c r="J2417" s="98"/>
      <c r="K2417" s="98"/>
      <c r="L2417" s="98"/>
      <c r="M2417" s="241"/>
      <c r="N2417" s="241"/>
      <c r="O2417" s="98"/>
      <c r="P2417" s="98"/>
      <c r="Q2417" s="130"/>
    </row>
    <row r="2418" spans="1:17" ht="11.25" x14ac:dyDescent="0.2">
      <c r="A2418" s="234"/>
      <c r="B2418" s="98"/>
      <c r="C2418" s="130"/>
      <c r="D2418" s="240"/>
      <c r="E2418" s="240"/>
      <c r="F2418" s="224"/>
      <c r="G2418" s="98"/>
      <c r="H2418" s="98"/>
      <c r="I2418" s="130"/>
      <c r="J2418" s="98"/>
      <c r="K2418" s="98"/>
      <c r="L2418" s="98"/>
      <c r="M2418" s="241"/>
      <c r="N2418" s="241"/>
      <c r="O2418" s="98"/>
      <c r="P2418" s="98"/>
      <c r="Q2418" s="130"/>
    </row>
    <row r="2419" spans="1:17" ht="11.25" x14ac:dyDescent="0.2">
      <c r="A2419" s="234"/>
      <c r="B2419" s="98"/>
      <c r="C2419" s="130"/>
      <c r="D2419" s="240"/>
      <c r="E2419" s="240"/>
      <c r="F2419" s="224"/>
      <c r="G2419" s="98"/>
      <c r="H2419" s="98"/>
      <c r="I2419" s="130"/>
      <c r="J2419" s="98"/>
      <c r="K2419" s="98"/>
      <c r="L2419" s="98"/>
      <c r="M2419" s="241"/>
      <c r="N2419" s="241"/>
      <c r="O2419" s="98"/>
      <c r="P2419" s="98"/>
      <c r="Q2419" s="130"/>
    </row>
    <row r="2420" spans="1:17" ht="11.25" x14ac:dyDescent="0.2">
      <c r="A2420" s="234"/>
      <c r="B2420" s="98"/>
      <c r="C2420" s="130"/>
      <c r="D2420" s="240"/>
      <c r="E2420" s="240"/>
      <c r="F2420" s="224"/>
      <c r="G2420" s="98"/>
      <c r="H2420" s="98"/>
      <c r="I2420" s="130"/>
      <c r="J2420" s="98"/>
      <c r="K2420" s="98"/>
      <c r="L2420" s="98"/>
      <c r="M2420" s="241"/>
      <c r="N2420" s="241"/>
      <c r="O2420" s="98"/>
      <c r="P2420" s="98"/>
      <c r="Q2420" s="130"/>
    </row>
    <row r="2421" spans="1:17" ht="11.25" x14ac:dyDescent="0.2">
      <c r="A2421" s="234"/>
      <c r="B2421" s="98"/>
      <c r="C2421" s="130"/>
      <c r="D2421" s="240"/>
      <c r="E2421" s="240"/>
      <c r="F2421" s="224"/>
      <c r="G2421" s="98"/>
      <c r="H2421" s="98"/>
      <c r="I2421" s="130"/>
      <c r="J2421" s="98"/>
      <c r="K2421" s="98"/>
      <c r="L2421" s="98"/>
      <c r="M2421" s="241"/>
      <c r="N2421" s="241"/>
      <c r="O2421" s="98"/>
      <c r="P2421" s="98"/>
      <c r="Q2421" s="130"/>
    </row>
    <row r="2422" spans="1:17" ht="11.25" x14ac:dyDescent="0.2">
      <c r="A2422" s="234"/>
      <c r="B2422" s="98"/>
      <c r="C2422" s="130"/>
      <c r="D2422" s="240"/>
      <c r="E2422" s="240"/>
      <c r="F2422" s="224"/>
      <c r="G2422" s="98"/>
      <c r="H2422" s="98"/>
      <c r="I2422" s="130"/>
      <c r="J2422" s="98"/>
      <c r="K2422" s="98"/>
      <c r="L2422" s="98"/>
      <c r="M2422" s="241"/>
      <c r="N2422" s="241"/>
      <c r="O2422" s="98"/>
      <c r="P2422" s="98"/>
      <c r="Q2422" s="130"/>
    </row>
    <row r="2423" spans="1:17" ht="11.25" x14ac:dyDescent="0.2">
      <c r="A2423" s="234"/>
      <c r="B2423" s="98"/>
      <c r="C2423" s="130"/>
      <c r="D2423" s="240"/>
      <c r="E2423" s="240"/>
      <c r="F2423" s="224"/>
      <c r="G2423" s="98"/>
      <c r="H2423" s="98"/>
      <c r="I2423" s="130"/>
      <c r="J2423" s="98"/>
      <c r="K2423" s="98"/>
      <c r="L2423" s="98"/>
      <c r="M2423" s="241"/>
      <c r="N2423" s="241"/>
      <c r="O2423" s="98"/>
      <c r="P2423" s="98"/>
      <c r="Q2423" s="130"/>
    </row>
    <row r="2424" spans="1:17" ht="11.25" x14ac:dyDescent="0.2">
      <c r="A2424" s="234"/>
      <c r="B2424" s="98"/>
      <c r="C2424" s="130"/>
      <c r="D2424" s="240"/>
      <c r="E2424" s="240"/>
      <c r="F2424" s="224"/>
      <c r="G2424" s="98"/>
      <c r="H2424" s="98"/>
      <c r="I2424" s="130"/>
      <c r="J2424" s="98"/>
      <c r="K2424" s="98"/>
      <c r="L2424" s="98"/>
      <c r="M2424" s="241"/>
      <c r="N2424" s="241"/>
      <c r="O2424" s="98"/>
      <c r="P2424" s="98"/>
      <c r="Q2424" s="130"/>
    </row>
    <row r="2425" spans="1:17" ht="11.25" x14ac:dyDescent="0.2">
      <c r="A2425" s="234"/>
      <c r="B2425" s="98"/>
      <c r="C2425" s="130"/>
      <c r="D2425" s="240"/>
      <c r="E2425" s="240"/>
      <c r="F2425" s="224"/>
      <c r="G2425" s="98"/>
      <c r="H2425" s="98"/>
      <c r="I2425" s="130"/>
      <c r="J2425" s="98"/>
      <c r="K2425" s="98"/>
      <c r="L2425" s="98"/>
      <c r="M2425" s="241"/>
      <c r="N2425" s="241"/>
      <c r="O2425" s="98"/>
      <c r="P2425" s="98"/>
      <c r="Q2425" s="130"/>
    </row>
    <row r="2426" spans="1:17" ht="11.25" x14ac:dyDescent="0.2">
      <c r="A2426" s="234"/>
      <c r="B2426" s="98"/>
      <c r="C2426" s="130"/>
      <c r="D2426" s="240"/>
      <c r="E2426" s="240"/>
      <c r="F2426" s="224"/>
      <c r="G2426" s="98"/>
      <c r="H2426" s="98"/>
      <c r="I2426" s="130"/>
      <c r="J2426" s="98"/>
      <c r="K2426" s="98"/>
      <c r="L2426" s="98"/>
      <c r="M2426" s="241"/>
      <c r="N2426" s="241"/>
      <c r="O2426" s="98"/>
      <c r="P2426" s="98"/>
      <c r="Q2426" s="130"/>
    </row>
    <row r="2427" spans="1:17" ht="11.25" x14ac:dyDescent="0.2">
      <c r="A2427" s="234"/>
      <c r="B2427" s="98"/>
      <c r="C2427" s="130"/>
      <c r="D2427" s="240"/>
      <c r="E2427" s="240"/>
      <c r="F2427" s="224"/>
      <c r="G2427" s="98"/>
      <c r="H2427" s="98"/>
      <c r="I2427" s="130"/>
      <c r="J2427" s="98"/>
      <c r="K2427" s="98"/>
      <c r="L2427" s="98"/>
      <c r="M2427" s="241"/>
      <c r="N2427" s="241"/>
      <c r="O2427" s="98"/>
      <c r="P2427" s="98"/>
      <c r="Q2427" s="130"/>
    </row>
    <row r="2428" spans="1:17" ht="11.25" x14ac:dyDescent="0.2">
      <c r="A2428" s="234"/>
      <c r="B2428" s="98"/>
      <c r="C2428" s="130"/>
      <c r="D2428" s="240"/>
      <c r="E2428" s="240"/>
      <c r="F2428" s="224"/>
      <c r="G2428" s="98"/>
      <c r="H2428" s="98"/>
      <c r="I2428" s="130"/>
      <c r="J2428" s="98"/>
      <c r="K2428" s="98"/>
      <c r="L2428" s="98"/>
      <c r="M2428" s="241"/>
      <c r="N2428" s="241"/>
      <c r="O2428" s="98"/>
      <c r="P2428" s="98"/>
      <c r="Q2428" s="130"/>
    </row>
    <row r="2429" spans="1:17" ht="11.25" x14ac:dyDescent="0.2">
      <c r="A2429" s="234"/>
      <c r="B2429" s="98"/>
      <c r="C2429" s="130"/>
      <c r="D2429" s="240"/>
      <c r="E2429" s="240"/>
      <c r="F2429" s="224"/>
      <c r="G2429" s="98"/>
      <c r="H2429" s="98"/>
      <c r="I2429" s="130"/>
      <c r="J2429" s="98"/>
      <c r="K2429" s="98"/>
      <c r="L2429" s="98"/>
      <c r="M2429" s="241"/>
      <c r="N2429" s="241"/>
      <c r="O2429" s="98"/>
      <c r="P2429" s="98"/>
      <c r="Q2429" s="130"/>
    </row>
    <row r="2430" spans="1:17" ht="11.25" x14ac:dyDescent="0.2">
      <c r="A2430" s="234"/>
      <c r="B2430" s="98"/>
      <c r="C2430" s="130"/>
      <c r="D2430" s="240"/>
      <c r="E2430" s="240"/>
      <c r="F2430" s="224"/>
      <c r="G2430" s="98"/>
      <c r="H2430" s="98"/>
      <c r="I2430" s="130"/>
      <c r="J2430" s="98"/>
      <c r="K2430" s="98"/>
      <c r="L2430" s="98"/>
      <c r="M2430" s="241"/>
      <c r="N2430" s="241"/>
      <c r="O2430" s="98"/>
      <c r="P2430" s="98"/>
      <c r="Q2430" s="130"/>
    </row>
    <row r="2431" spans="1:17" ht="11.25" x14ac:dyDescent="0.2">
      <c r="A2431" s="234"/>
      <c r="B2431" s="98"/>
      <c r="C2431" s="130"/>
      <c r="D2431" s="240"/>
      <c r="E2431" s="240"/>
      <c r="F2431" s="224"/>
      <c r="G2431" s="98"/>
      <c r="H2431" s="98"/>
      <c r="I2431" s="130"/>
      <c r="J2431" s="98"/>
      <c r="K2431" s="98"/>
      <c r="L2431" s="98"/>
      <c r="M2431" s="241"/>
      <c r="N2431" s="241"/>
      <c r="O2431" s="98"/>
      <c r="P2431" s="98"/>
      <c r="Q2431" s="130"/>
    </row>
    <row r="2432" spans="1:17" ht="11.25" x14ac:dyDescent="0.2">
      <c r="A2432" s="234"/>
      <c r="B2432" s="98"/>
      <c r="C2432" s="130"/>
      <c r="D2432" s="240"/>
      <c r="E2432" s="240"/>
      <c r="F2432" s="224"/>
      <c r="G2432" s="98"/>
      <c r="H2432" s="98"/>
      <c r="I2432" s="130"/>
      <c r="J2432" s="98"/>
      <c r="K2432" s="98"/>
      <c r="L2432" s="98"/>
      <c r="M2432" s="241"/>
      <c r="N2432" s="241"/>
      <c r="O2432" s="98"/>
      <c r="P2432" s="98"/>
      <c r="Q2432" s="130"/>
    </row>
    <row r="2433" spans="1:17" ht="11.25" x14ac:dyDescent="0.2">
      <c r="A2433" s="234"/>
      <c r="B2433" s="98"/>
      <c r="C2433" s="130"/>
      <c r="D2433" s="240"/>
      <c r="E2433" s="240"/>
      <c r="F2433" s="224"/>
      <c r="G2433" s="98"/>
      <c r="H2433" s="98"/>
      <c r="I2433" s="130"/>
      <c r="J2433" s="98"/>
      <c r="K2433" s="98"/>
      <c r="L2433" s="98"/>
      <c r="M2433" s="241"/>
      <c r="N2433" s="241"/>
      <c r="O2433" s="98"/>
      <c r="P2433" s="98"/>
      <c r="Q2433" s="130"/>
    </row>
    <row r="2434" spans="1:17" ht="11.25" x14ac:dyDescent="0.2">
      <c r="A2434" s="234"/>
      <c r="B2434" s="98"/>
      <c r="C2434" s="130"/>
      <c r="D2434" s="240"/>
      <c r="E2434" s="240"/>
      <c r="F2434" s="224"/>
      <c r="G2434" s="98"/>
      <c r="H2434" s="98"/>
      <c r="I2434" s="130"/>
      <c r="J2434" s="98"/>
      <c r="K2434" s="98"/>
      <c r="L2434" s="98"/>
      <c r="M2434" s="241"/>
      <c r="N2434" s="241"/>
      <c r="O2434" s="98"/>
      <c r="P2434" s="98"/>
      <c r="Q2434" s="130"/>
    </row>
    <row r="2435" spans="1:17" ht="11.25" x14ac:dyDescent="0.2">
      <c r="A2435" s="234"/>
      <c r="B2435" s="98"/>
      <c r="C2435" s="130"/>
      <c r="D2435" s="240"/>
      <c r="E2435" s="240"/>
      <c r="F2435" s="224"/>
      <c r="G2435" s="98"/>
      <c r="H2435" s="98"/>
      <c r="I2435" s="130"/>
      <c r="J2435" s="98"/>
      <c r="K2435" s="98"/>
      <c r="L2435" s="98"/>
      <c r="M2435" s="241"/>
      <c r="N2435" s="241"/>
      <c r="O2435" s="98"/>
      <c r="P2435" s="98"/>
      <c r="Q2435" s="130"/>
    </row>
    <row r="2436" spans="1:17" ht="11.25" x14ac:dyDescent="0.2">
      <c r="A2436" s="234"/>
      <c r="B2436" s="98"/>
      <c r="C2436" s="130"/>
      <c r="D2436" s="240"/>
      <c r="E2436" s="240"/>
      <c r="F2436" s="224"/>
      <c r="G2436" s="98"/>
      <c r="H2436" s="98"/>
      <c r="I2436" s="130"/>
      <c r="J2436" s="98"/>
      <c r="K2436" s="98"/>
      <c r="L2436" s="98"/>
      <c r="M2436" s="241"/>
      <c r="N2436" s="241"/>
      <c r="O2436" s="98"/>
      <c r="P2436" s="98"/>
      <c r="Q2436" s="130"/>
    </row>
    <row r="2437" spans="1:17" ht="11.25" x14ac:dyDescent="0.2">
      <c r="A2437" s="234"/>
      <c r="B2437" s="98"/>
      <c r="C2437" s="130"/>
      <c r="D2437" s="240"/>
      <c r="E2437" s="240"/>
      <c r="F2437" s="224"/>
      <c r="G2437" s="98"/>
      <c r="H2437" s="98"/>
      <c r="I2437" s="130"/>
      <c r="J2437" s="98"/>
      <c r="K2437" s="98"/>
      <c r="L2437" s="98"/>
      <c r="M2437" s="241"/>
      <c r="N2437" s="241"/>
      <c r="O2437" s="98"/>
      <c r="P2437" s="98"/>
      <c r="Q2437" s="130"/>
    </row>
    <row r="2438" spans="1:17" ht="11.25" x14ac:dyDescent="0.2">
      <c r="A2438" s="234"/>
      <c r="B2438" s="98"/>
      <c r="C2438" s="130"/>
      <c r="D2438" s="240"/>
      <c r="E2438" s="240"/>
      <c r="F2438" s="224"/>
      <c r="G2438" s="98"/>
      <c r="H2438" s="98"/>
      <c r="I2438" s="130"/>
      <c r="J2438" s="98"/>
      <c r="K2438" s="98"/>
      <c r="L2438" s="98"/>
      <c r="M2438" s="241"/>
      <c r="N2438" s="241"/>
      <c r="O2438" s="98"/>
      <c r="P2438" s="98"/>
      <c r="Q2438" s="130"/>
    </row>
    <row r="2439" spans="1:17" ht="11.25" x14ac:dyDescent="0.2">
      <c r="A2439" s="234"/>
      <c r="B2439" s="98"/>
      <c r="C2439" s="130"/>
      <c r="D2439" s="240"/>
      <c r="E2439" s="240"/>
      <c r="F2439" s="224"/>
      <c r="G2439" s="98"/>
      <c r="H2439" s="98"/>
      <c r="I2439" s="130"/>
      <c r="J2439" s="98"/>
      <c r="K2439" s="98"/>
      <c r="L2439" s="98"/>
      <c r="M2439" s="241"/>
      <c r="N2439" s="241"/>
      <c r="O2439" s="98"/>
      <c r="P2439" s="98"/>
      <c r="Q2439" s="130"/>
    </row>
    <row r="2440" spans="1:17" ht="11.25" x14ac:dyDescent="0.2">
      <c r="A2440" s="234"/>
      <c r="B2440" s="98"/>
      <c r="C2440" s="130"/>
      <c r="D2440" s="240"/>
      <c r="E2440" s="240"/>
      <c r="F2440" s="224"/>
      <c r="G2440" s="98"/>
      <c r="H2440" s="98"/>
      <c r="I2440" s="130"/>
      <c r="J2440" s="98"/>
      <c r="K2440" s="98"/>
      <c r="L2440" s="98"/>
      <c r="M2440" s="241"/>
      <c r="N2440" s="241"/>
      <c r="O2440" s="98"/>
      <c r="P2440" s="98"/>
      <c r="Q2440" s="130"/>
    </row>
    <row r="2441" spans="1:17" ht="11.25" x14ac:dyDescent="0.2">
      <c r="A2441" s="234"/>
      <c r="B2441" s="98"/>
      <c r="C2441" s="130"/>
      <c r="D2441" s="240"/>
      <c r="E2441" s="240"/>
      <c r="F2441" s="224"/>
      <c r="G2441" s="98"/>
      <c r="H2441" s="98"/>
      <c r="I2441" s="130"/>
      <c r="J2441" s="98"/>
      <c r="K2441" s="98"/>
      <c r="L2441" s="98"/>
      <c r="M2441" s="241"/>
      <c r="N2441" s="241"/>
      <c r="O2441" s="98"/>
      <c r="P2441" s="98"/>
      <c r="Q2441" s="130"/>
    </row>
    <row r="2442" spans="1:17" ht="11.25" x14ac:dyDescent="0.2">
      <c r="A2442" s="234"/>
      <c r="B2442" s="98"/>
      <c r="C2442" s="130"/>
      <c r="D2442" s="240"/>
      <c r="E2442" s="240"/>
      <c r="F2442" s="224"/>
      <c r="G2442" s="98"/>
      <c r="H2442" s="98"/>
      <c r="I2442" s="130"/>
      <c r="J2442" s="98"/>
      <c r="K2442" s="98"/>
      <c r="L2442" s="98"/>
      <c r="M2442" s="241"/>
      <c r="N2442" s="241"/>
      <c r="O2442" s="98"/>
      <c r="P2442" s="98"/>
      <c r="Q2442" s="130"/>
    </row>
    <row r="2443" spans="1:17" ht="11.25" x14ac:dyDescent="0.2">
      <c r="A2443" s="234"/>
      <c r="B2443" s="98"/>
      <c r="C2443" s="130"/>
      <c r="D2443" s="240"/>
      <c r="E2443" s="240"/>
      <c r="F2443" s="224"/>
      <c r="G2443" s="98"/>
      <c r="H2443" s="98"/>
      <c r="I2443" s="130"/>
      <c r="J2443" s="98"/>
      <c r="K2443" s="98"/>
      <c r="L2443" s="98"/>
      <c r="M2443" s="241"/>
      <c r="N2443" s="241"/>
      <c r="O2443" s="98"/>
      <c r="P2443" s="98"/>
      <c r="Q2443" s="130"/>
    </row>
    <row r="2444" spans="1:17" ht="11.25" x14ac:dyDescent="0.2">
      <c r="A2444" s="234"/>
      <c r="B2444" s="98"/>
      <c r="C2444" s="130"/>
      <c r="D2444" s="240"/>
      <c r="E2444" s="240"/>
      <c r="F2444" s="224"/>
      <c r="G2444" s="98"/>
      <c r="H2444" s="98"/>
      <c r="I2444" s="130"/>
      <c r="J2444" s="98"/>
      <c r="K2444" s="98"/>
      <c r="L2444" s="98"/>
      <c r="M2444" s="241"/>
      <c r="N2444" s="241"/>
      <c r="O2444" s="98"/>
      <c r="P2444" s="98"/>
      <c r="Q2444" s="130"/>
    </row>
    <row r="2445" spans="1:17" ht="11.25" x14ac:dyDescent="0.2">
      <c r="A2445" s="234"/>
      <c r="B2445" s="98"/>
      <c r="C2445" s="130"/>
      <c r="D2445" s="240"/>
      <c r="E2445" s="240"/>
      <c r="F2445" s="224"/>
      <c r="G2445" s="98"/>
      <c r="H2445" s="98"/>
      <c r="I2445" s="130"/>
      <c r="J2445" s="98"/>
      <c r="K2445" s="98"/>
      <c r="L2445" s="98"/>
      <c r="M2445" s="241"/>
      <c r="N2445" s="241"/>
      <c r="O2445" s="98"/>
      <c r="P2445" s="98"/>
      <c r="Q2445" s="130"/>
    </row>
    <row r="2446" spans="1:17" ht="11.25" x14ac:dyDescent="0.2">
      <c r="A2446" s="234"/>
      <c r="B2446" s="98"/>
      <c r="C2446" s="130"/>
      <c r="D2446" s="240"/>
      <c r="E2446" s="240"/>
      <c r="F2446" s="224"/>
      <c r="G2446" s="98"/>
      <c r="H2446" s="98"/>
      <c r="I2446" s="130"/>
      <c r="J2446" s="98"/>
      <c r="K2446" s="98"/>
      <c r="L2446" s="98"/>
      <c r="M2446" s="241"/>
      <c r="N2446" s="241"/>
      <c r="O2446" s="98"/>
      <c r="P2446" s="98"/>
      <c r="Q2446" s="130"/>
    </row>
    <row r="2447" spans="1:17" ht="11.25" x14ac:dyDescent="0.2">
      <c r="A2447" s="234"/>
      <c r="B2447" s="98"/>
      <c r="C2447" s="130"/>
      <c r="D2447" s="240"/>
      <c r="E2447" s="240"/>
      <c r="F2447" s="224"/>
      <c r="G2447" s="98"/>
      <c r="H2447" s="98"/>
      <c r="I2447" s="130"/>
      <c r="J2447" s="98"/>
      <c r="K2447" s="98"/>
      <c r="L2447" s="98"/>
      <c r="M2447" s="241"/>
      <c r="N2447" s="241"/>
      <c r="O2447" s="98"/>
      <c r="P2447" s="98"/>
      <c r="Q2447" s="130"/>
    </row>
    <row r="2448" spans="1:17" ht="11.25" x14ac:dyDescent="0.2">
      <c r="A2448" s="234"/>
      <c r="B2448" s="98"/>
      <c r="C2448" s="130"/>
      <c r="D2448" s="240"/>
      <c r="E2448" s="240"/>
      <c r="F2448" s="224"/>
      <c r="G2448" s="98"/>
      <c r="H2448" s="98"/>
      <c r="I2448" s="130"/>
      <c r="J2448" s="98"/>
      <c r="K2448" s="98"/>
      <c r="L2448" s="98"/>
      <c r="M2448" s="241"/>
      <c r="N2448" s="241"/>
      <c r="O2448" s="98"/>
      <c r="P2448" s="98"/>
      <c r="Q2448" s="130"/>
    </row>
    <row r="2449" spans="1:17" ht="11.25" x14ac:dyDescent="0.2">
      <c r="A2449" s="234"/>
      <c r="B2449" s="98"/>
      <c r="C2449" s="130"/>
      <c r="D2449" s="240"/>
      <c r="E2449" s="240"/>
      <c r="F2449" s="224"/>
      <c r="G2449" s="98"/>
      <c r="H2449" s="98"/>
      <c r="I2449" s="130"/>
      <c r="J2449" s="98"/>
      <c r="K2449" s="98"/>
      <c r="L2449" s="98"/>
      <c r="M2449" s="241"/>
      <c r="N2449" s="241"/>
      <c r="O2449" s="98"/>
      <c r="P2449" s="98"/>
      <c r="Q2449" s="130"/>
    </row>
    <row r="2450" spans="1:17" ht="11.25" x14ac:dyDescent="0.2">
      <c r="A2450" s="234"/>
      <c r="B2450" s="98"/>
      <c r="C2450" s="130"/>
      <c r="D2450" s="240"/>
      <c r="E2450" s="240"/>
      <c r="F2450" s="224"/>
      <c r="G2450" s="98"/>
      <c r="H2450" s="98"/>
      <c r="I2450" s="130"/>
      <c r="J2450" s="98"/>
      <c r="K2450" s="98"/>
      <c r="L2450" s="98"/>
      <c r="M2450" s="241"/>
      <c r="N2450" s="241"/>
      <c r="O2450" s="98"/>
      <c r="P2450" s="98"/>
      <c r="Q2450" s="130"/>
    </row>
    <row r="2451" spans="1:17" ht="11.25" x14ac:dyDescent="0.2">
      <c r="A2451" s="234"/>
      <c r="B2451" s="98"/>
      <c r="C2451" s="130"/>
      <c r="D2451" s="240"/>
      <c r="E2451" s="240"/>
      <c r="F2451" s="224"/>
      <c r="G2451" s="98"/>
      <c r="H2451" s="98"/>
      <c r="I2451" s="130"/>
      <c r="J2451" s="98"/>
      <c r="K2451" s="98"/>
      <c r="L2451" s="98"/>
      <c r="M2451" s="241"/>
      <c r="N2451" s="241"/>
      <c r="O2451" s="98"/>
      <c r="P2451" s="98"/>
      <c r="Q2451" s="130"/>
    </row>
    <row r="2452" spans="1:17" ht="11.25" x14ac:dyDescent="0.2">
      <c r="A2452" s="234"/>
      <c r="B2452" s="98"/>
      <c r="C2452" s="130"/>
      <c r="D2452" s="240"/>
      <c r="E2452" s="240"/>
      <c r="F2452" s="224"/>
      <c r="G2452" s="98"/>
      <c r="H2452" s="98"/>
      <c r="I2452" s="130"/>
      <c r="J2452" s="98"/>
      <c r="K2452" s="98"/>
      <c r="L2452" s="98"/>
      <c r="M2452" s="241"/>
      <c r="N2452" s="241"/>
      <c r="O2452" s="98"/>
      <c r="P2452" s="98"/>
      <c r="Q2452" s="130"/>
    </row>
    <row r="2453" spans="1:17" ht="11.25" x14ac:dyDescent="0.2">
      <c r="A2453" s="234"/>
      <c r="B2453" s="98"/>
      <c r="C2453" s="130"/>
      <c r="D2453" s="240"/>
      <c r="E2453" s="240"/>
      <c r="F2453" s="224"/>
      <c r="G2453" s="98"/>
      <c r="H2453" s="98"/>
      <c r="I2453" s="130"/>
      <c r="J2453" s="98"/>
      <c r="K2453" s="98"/>
      <c r="L2453" s="98"/>
      <c r="M2453" s="241"/>
      <c r="N2453" s="241"/>
      <c r="O2453" s="98"/>
      <c r="P2453" s="98"/>
      <c r="Q2453" s="130"/>
    </row>
    <row r="2454" spans="1:17" ht="11.25" x14ac:dyDescent="0.2">
      <c r="A2454" s="234"/>
      <c r="B2454" s="98"/>
      <c r="C2454" s="130"/>
      <c r="D2454" s="240"/>
      <c r="E2454" s="240"/>
      <c r="F2454" s="224"/>
      <c r="G2454" s="98"/>
      <c r="H2454" s="98"/>
      <c r="I2454" s="130"/>
      <c r="J2454" s="98"/>
      <c r="K2454" s="98"/>
      <c r="L2454" s="98"/>
      <c r="M2454" s="241"/>
      <c r="N2454" s="241"/>
      <c r="O2454" s="98"/>
      <c r="P2454" s="98"/>
      <c r="Q2454" s="130"/>
    </row>
    <row r="2455" spans="1:17" ht="11.25" x14ac:dyDescent="0.2">
      <c r="A2455" s="234"/>
      <c r="B2455" s="98"/>
      <c r="C2455" s="130"/>
      <c r="D2455" s="240"/>
      <c r="E2455" s="240"/>
      <c r="F2455" s="224"/>
      <c r="G2455" s="98"/>
      <c r="H2455" s="98"/>
      <c r="I2455" s="130"/>
      <c r="J2455" s="98"/>
      <c r="K2455" s="98"/>
      <c r="L2455" s="98"/>
      <c r="M2455" s="241"/>
      <c r="N2455" s="241"/>
      <c r="O2455" s="98"/>
      <c r="P2455" s="98"/>
      <c r="Q2455" s="130"/>
    </row>
    <row r="2456" spans="1:17" ht="11.25" x14ac:dyDescent="0.2">
      <c r="A2456" s="234"/>
      <c r="B2456" s="98"/>
      <c r="C2456" s="130"/>
      <c r="D2456" s="240"/>
      <c r="E2456" s="240"/>
      <c r="F2456" s="224"/>
      <c r="G2456" s="98"/>
      <c r="H2456" s="98"/>
      <c r="I2456" s="130"/>
      <c r="J2456" s="98"/>
      <c r="K2456" s="98"/>
      <c r="L2456" s="98"/>
      <c r="M2456" s="241"/>
      <c r="N2456" s="241"/>
      <c r="O2456" s="98"/>
      <c r="P2456" s="98"/>
      <c r="Q2456" s="130"/>
    </row>
    <row r="2457" spans="1:17" ht="11.25" x14ac:dyDescent="0.2">
      <c r="A2457" s="234"/>
      <c r="B2457" s="98"/>
      <c r="C2457" s="130"/>
      <c r="D2457" s="240"/>
      <c r="E2457" s="240"/>
      <c r="F2457" s="224"/>
      <c r="G2457" s="98"/>
      <c r="H2457" s="98"/>
      <c r="I2457" s="130"/>
      <c r="J2457" s="98"/>
      <c r="K2457" s="98"/>
      <c r="L2457" s="98"/>
      <c r="M2457" s="241"/>
      <c r="N2457" s="241"/>
      <c r="O2457" s="98"/>
      <c r="P2457" s="98"/>
      <c r="Q2457" s="130"/>
    </row>
    <row r="2458" spans="1:17" ht="11.25" x14ac:dyDescent="0.2">
      <c r="A2458" s="234"/>
      <c r="B2458" s="98"/>
      <c r="C2458" s="130"/>
      <c r="D2458" s="240"/>
      <c r="E2458" s="240"/>
      <c r="F2458" s="224"/>
      <c r="G2458" s="98"/>
      <c r="H2458" s="98"/>
      <c r="I2458" s="130"/>
      <c r="J2458" s="98"/>
      <c r="K2458" s="98"/>
      <c r="L2458" s="98"/>
      <c r="M2458" s="241"/>
      <c r="N2458" s="241"/>
      <c r="O2458" s="98"/>
      <c r="P2458" s="98"/>
      <c r="Q2458" s="130"/>
    </row>
    <row r="2459" spans="1:17" ht="11.25" x14ac:dyDescent="0.2">
      <c r="A2459" s="234"/>
      <c r="B2459" s="98"/>
      <c r="C2459" s="130"/>
      <c r="D2459" s="240"/>
      <c r="E2459" s="240"/>
      <c r="F2459" s="224"/>
      <c r="G2459" s="98"/>
      <c r="H2459" s="98"/>
      <c r="I2459" s="130"/>
      <c r="J2459" s="98"/>
      <c r="K2459" s="98"/>
      <c r="L2459" s="98"/>
      <c r="M2459" s="241"/>
      <c r="N2459" s="241"/>
      <c r="O2459" s="98"/>
      <c r="P2459" s="98"/>
      <c r="Q2459" s="130"/>
    </row>
    <row r="2460" spans="1:17" ht="11.25" x14ac:dyDescent="0.2">
      <c r="A2460" s="234"/>
      <c r="B2460" s="98"/>
      <c r="C2460" s="130"/>
      <c r="D2460" s="240"/>
      <c r="E2460" s="240"/>
      <c r="F2460" s="224"/>
      <c r="G2460" s="98"/>
      <c r="H2460" s="98"/>
      <c r="I2460" s="130"/>
      <c r="J2460" s="98"/>
      <c r="K2460" s="98"/>
      <c r="L2460" s="98"/>
      <c r="M2460" s="241"/>
      <c r="N2460" s="241"/>
      <c r="O2460" s="98"/>
      <c r="P2460" s="98"/>
      <c r="Q2460" s="130"/>
    </row>
    <row r="2461" spans="1:17" ht="11.25" x14ac:dyDescent="0.2">
      <c r="A2461" s="234"/>
      <c r="B2461" s="98"/>
      <c r="C2461" s="130"/>
      <c r="D2461" s="240"/>
      <c r="E2461" s="240"/>
      <c r="F2461" s="224"/>
      <c r="G2461" s="98"/>
      <c r="H2461" s="98"/>
      <c r="I2461" s="130"/>
      <c r="J2461" s="98"/>
      <c r="K2461" s="98"/>
      <c r="L2461" s="98"/>
      <c r="M2461" s="241"/>
      <c r="N2461" s="241"/>
      <c r="O2461" s="98"/>
      <c r="P2461" s="98"/>
      <c r="Q2461" s="130"/>
    </row>
    <row r="2462" spans="1:17" ht="11.25" x14ac:dyDescent="0.2">
      <c r="A2462" s="234"/>
      <c r="B2462" s="98"/>
      <c r="C2462" s="130"/>
      <c r="D2462" s="240"/>
      <c r="E2462" s="240"/>
      <c r="F2462" s="224"/>
      <c r="G2462" s="98"/>
      <c r="H2462" s="98"/>
      <c r="I2462" s="130"/>
      <c r="J2462" s="98"/>
      <c r="K2462" s="98"/>
      <c r="L2462" s="98"/>
      <c r="M2462" s="241"/>
      <c r="N2462" s="241"/>
      <c r="O2462" s="98"/>
      <c r="P2462" s="98"/>
      <c r="Q2462" s="130"/>
    </row>
    <row r="2463" spans="1:17" ht="11.25" x14ac:dyDescent="0.2">
      <c r="A2463" s="234"/>
      <c r="B2463" s="98"/>
      <c r="C2463" s="130"/>
      <c r="D2463" s="240"/>
      <c r="E2463" s="240"/>
      <c r="F2463" s="224"/>
      <c r="G2463" s="98"/>
      <c r="H2463" s="98"/>
      <c r="I2463" s="130"/>
      <c r="J2463" s="98"/>
      <c r="K2463" s="98"/>
      <c r="L2463" s="98"/>
      <c r="M2463" s="241"/>
      <c r="N2463" s="241"/>
      <c r="O2463" s="98"/>
      <c r="P2463" s="98"/>
      <c r="Q2463" s="130"/>
    </row>
    <row r="2464" spans="1:17" ht="11.25" x14ac:dyDescent="0.2">
      <c r="A2464" s="234"/>
      <c r="B2464" s="98"/>
      <c r="C2464" s="130"/>
      <c r="D2464" s="240"/>
      <c r="E2464" s="240"/>
      <c r="F2464" s="224"/>
      <c r="G2464" s="98"/>
      <c r="H2464" s="98"/>
      <c r="I2464" s="130"/>
      <c r="J2464" s="98"/>
      <c r="K2464" s="98"/>
      <c r="L2464" s="98"/>
      <c r="M2464" s="241"/>
      <c r="N2464" s="241"/>
      <c r="O2464" s="98"/>
      <c r="P2464" s="98"/>
      <c r="Q2464" s="130"/>
    </row>
    <row r="2465" spans="1:17" ht="11.25" x14ac:dyDescent="0.2">
      <c r="A2465" s="234"/>
      <c r="B2465" s="98"/>
      <c r="C2465" s="130"/>
      <c r="D2465" s="240"/>
      <c r="E2465" s="240"/>
      <c r="F2465" s="224"/>
      <c r="G2465" s="98"/>
      <c r="H2465" s="98"/>
      <c r="I2465" s="130"/>
      <c r="J2465" s="98"/>
      <c r="K2465" s="98"/>
      <c r="L2465" s="98"/>
      <c r="M2465" s="241"/>
      <c r="N2465" s="241"/>
      <c r="O2465" s="98"/>
      <c r="P2465" s="98"/>
      <c r="Q2465" s="130"/>
    </row>
    <row r="2466" spans="1:17" ht="11.25" x14ac:dyDescent="0.2">
      <c r="A2466" s="234"/>
      <c r="B2466" s="98"/>
      <c r="C2466" s="130"/>
      <c r="D2466" s="240"/>
      <c r="E2466" s="240"/>
      <c r="F2466" s="224"/>
      <c r="G2466" s="98"/>
      <c r="H2466" s="98"/>
      <c r="I2466" s="130"/>
      <c r="J2466" s="98"/>
      <c r="K2466" s="98"/>
      <c r="L2466" s="98"/>
      <c r="M2466" s="241"/>
      <c r="N2466" s="241"/>
      <c r="O2466" s="98"/>
      <c r="P2466" s="98"/>
      <c r="Q2466" s="130"/>
    </row>
    <row r="2467" spans="1:17" ht="11.25" x14ac:dyDescent="0.2">
      <c r="A2467" s="234"/>
      <c r="B2467" s="98"/>
      <c r="C2467" s="130"/>
      <c r="D2467" s="240"/>
      <c r="E2467" s="240"/>
      <c r="F2467" s="224"/>
      <c r="G2467" s="98"/>
      <c r="H2467" s="98"/>
      <c r="I2467" s="130"/>
      <c r="J2467" s="98"/>
      <c r="K2467" s="98"/>
      <c r="L2467" s="98"/>
      <c r="M2467" s="241"/>
      <c r="N2467" s="241"/>
      <c r="O2467" s="98"/>
      <c r="P2467" s="98"/>
      <c r="Q2467" s="130"/>
    </row>
    <row r="2468" spans="1:17" ht="11.25" x14ac:dyDescent="0.2">
      <c r="A2468" s="234"/>
      <c r="B2468" s="98"/>
      <c r="C2468" s="130"/>
      <c r="D2468" s="240"/>
      <c r="E2468" s="240"/>
      <c r="F2468" s="224"/>
      <c r="G2468" s="98"/>
      <c r="H2468" s="98"/>
      <c r="I2468" s="130"/>
      <c r="J2468" s="98"/>
      <c r="K2468" s="98"/>
      <c r="L2468" s="98"/>
      <c r="M2468" s="241"/>
      <c r="N2468" s="241"/>
      <c r="O2468" s="98"/>
      <c r="P2468" s="98"/>
      <c r="Q2468" s="130"/>
    </row>
    <row r="2469" spans="1:17" ht="11.25" x14ac:dyDescent="0.2">
      <c r="A2469" s="234"/>
      <c r="B2469" s="98"/>
      <c r="C2469" s="130"/>
      <c r="D2469" s="240"/>
      <c r="E2469" s="240"/>
      <c r="F2469" s="224"/>
      <c r="G2469" s="98"/>
      <c r="H2469" s="98"/>
      <c r="I2469" s="130"/>
      <c r="J2469" s="98"/>
      <c r="K2469" s="98"/>
      <c r="L2469" s="98"/>
      <c r="M2469" s="241"/>
      <c r="N2469" s="241"/>
      <c r="O2469" s="98"/>
      <c r="P2469" s="98"/>
      <c r="Q2469" s="130"/>
    </row>
    <row r="2470" spans="1:17" ht="11.25" x14ac:dyDescent="0.2">
      <c r="A2470" s="234"/>
      <c r="B2470" s="98"/>
      <c r="C2470" s="130"/>
      <c r="D2470" s="240"/>
      <c r="E2470" s="240"/>
      <c r="F2470" s="224"/>
      <c r="G2470" s="98"/>
      <c r="H2470" s="98"/>
      <c r="I2470" s="130"/>
      <c r="J2470" s="98"/>
      <c r="K2470" s="98"/>
      <c r="L2470" s="98"/>
      <c r="M2470" s="241"/>
      <c r="N2470" s="241"/>
      <c r="O2470" s="98"/>
      <c r="P2470" s="98"/>
      <c r="Q2470" s="130"/>
    </row>
    <row r="2471" spans="1:17" ht="11.25" x14ac:dyDescent="0.2">
      <c r="A2471" s="234"/>
      <c r="B2471" s="98"/>
      <c r="C2471" s="130"/>
      <c r="D2471" s="240"/>
      <c r="E2471" s="240"/>
      <c r="F2471" s="224"/>
      <c r="G2471" s="98"/>
      <c r="H2471" s="98"/>
      <c r="I2471" s="130"/>
      <c r="J2471" s="98"/>
      <c r="K2471" s="98"/>
      <c r="L2471" s="98"/>
      <c r="M2471" s="241"/>
      <c r="N2471" s="241"/>
      <c r="O2471" s="98"/>
      <c r="P2471" s="98"/>
      <c r="Q2471" s="130"/>
    </row>
    <row r="2472" spans="1:17" ht="11.25" x14ac:dyDescent="0.2">
      <c r="A2472" s="234"/>
      <c r="B2472" s="98"/>
      <c r="C2472" s="130"/>
      <c r="D2472" s="240"/>
      <c r="E2472" s="240"/>
      <c r="F2472" s="224"/>
      <c r="G2472" s="98"/>
      <c r="H2472" s="98"/>
      <c r="I2472" s="130"/>
      <c r="J2472" s="98"/>
      <c r="K2472" s="98"/>
      <c r="L2472" s="98"/>
      <c r="M2472" s="241"/>
      <c r="N2472" s="241"/>
      <c r="O2472" s="98"/>
      <c r="P2472" s="98"/>
      <c r="Q2472" s="130"/>
    </row>
    <row r="2473" spans="1:17" ht="11.25" x14ac:dyDescent="0.2">
      <c r="A2473" s="234"/>
      <c r="B2473" s="98"/>
      <c r="C2473" s="130"/>
      <c r="D2473" s="240"/>
      <c r="E2473" s="240"/>
      <c r="F2473" s="224"/>
      <c r="G2473" s="98"/>
      <c r="H2473" s="98"/>
      <c r="I2473" s="130"/>
      <c r="J2473" s="98"/>
      <c r="K2473" s="98"/>
      <c r="L2473" s="98"/>
      <c r="M2473" s="241"/>
      <c r="N2473" s="241"/>
      <c r="O2473" s="98"/>
      <c r="P2473" s="98"/>
      <c r="Q2473" s="130"/>
    </row>
    <row r="2474" spans="1:17" ht="11.25" x14ac:dyDescent="0.2">
      <c r="A2474" s="234"/>
      <c r="B2474" s="98"/>
      <c r="C2474" s="130"/>
      <c r="D2474" s="240"/>
      <c r="E2474" s="240"/>
      <c r="F2474" s="224"/>
      <c r="G2474" s="98"/>
      <c r="H2474" s="98"/>
      <c r="I2474" s="130"/>
      <c r="J2474" s="98"/>
      <c r="K2474" s="98"/>
      <c r="L2474" s="98"/>
      <c r="M2474" s="241"/>
      <c r="N2474" s="241"/>
      <c r="O2474" s="98"/>
      <c r="P2474" s="98"/>
      <c r="Q2474" s="130"/>
    </row>
    <row r="2475" spans="1:17" ht="11.25" x14ac:dyDescent="0.2">
      <c r="A2475" s="234"/>
      <c r="B2475" s="98"/>
      <c r="C2475" s="130"/>
      <c r="D2475" s="240"/>
      <c r="E2475" s="240"/>
      <c r="F2475" s="224"/>
      <c r="G2475" s="98"/>
      <c r="H2475" s="98"/>
      <c r="I2475" s="130"/>
      <c r="J2475" s="98"/>
      <c r="K2475" s="98"/>
      <c r="L2475" s="98"/>
      <c r="M2475" s="241"/>
      <c r="N2475" s="241"/>
      <c r="O2475" s="98"/>
      <c r="P2475" s="98"/>
      <c r="Q2475" s="130"/>
    </row>
    <row r="2476" spans="1:17" ht="11.25" x14ac:dyDescent="0.2">
      <c r="A2476" s="234"/>
      <c r="B2476" s="98"/>
      <c r="C2476" s="130"/>
      <c r="D2476" s="240"/>
      <c r="E2476" s="240"/>
      <c r="F2476" s="224"/>
      <c r="G2476" s="98"/>
      <c r="H2476" s="98"/>
      <c r="I2476" s="130"/>
      <c r="J2476" s="98"/>
      <c r="K2476" s="98"/>
      <c r="L2476" s="98"/>
      <c r="M2476" s="241"/>
      <c r="N2476" s="241"/>
      <c r="O2476" s="98"/>
      <c r="P2476" s="98"/>
      <c r="Q2476" s="130"/>
    </row>
    <row r="2477" spans="1:17" ht="11.25" x14ac:dyDescent="0.2">
      <c r="A2477" s="234"/>
      <c r="B2477" s="98"/>
      <c r="C2477" s="130"/>
      <c r="D2477" s="240"/>
      <c r="E2477" s="240"/>
      <c r="F2477" s="224"/>
      <c r="G2477" s="98"/>
      <c r="H2477" s="98"/>
      <c r="I2477" s="130"/>
      <c r="J2477" s="98"/>
      <c r="K2477" s="98"/>
      <c r="L2477" s="98"/>
      <c r="M2477" s="241"/>
      <c r="N2477" s="241"/>
      <c r="O2477" s="98"/>
      <c r="P2477" s="98"/>
      <c r="Q2477" s="130"/>
    </row>
    <row r="2478" spans="1:17" ht="11.25" x14ac:dyDescent="0.2">
      <c r="A2478" s="234"/>
      <c r="B2478" s="98"/>
      <c r="C2478" s="130"/>
      <c r="D2478" s="240"/>
      <c r="E2478" s="240"/>
      <c r="F2478" s="224"/>
      <c r="G2478" s="98"/>
      <c r="H2478" s="98"/>
      <c r="I2478" s="130"/>
      <c r="J2478" s="98"/>
      <c r="K2478" s="98"/>
      <c r="L2478" s="98"/>
      <c r="M2478" s="241"/>
      <c r="N2478" s="241"/>
      <c r="O2478" s="98"/>
      <c r="P2478" s="98"/>
      <c r="Q2478" s="130"/>
    </row>
    <row r="2479" spans="1:17" ht="11.25" x14ac:dyDescent="0.2">
      <c r="A2479" s="234"/>
      <c r="B2479" s="98"/>
      <c r="C2479" s="130"/>
      <c r="D2479" s="240"/>
      <c r="E2479" s="240"/>
      <c r="F2479" s="224"/>
      <c r="G2479" s="98"/>
      <c r="H2479" s="98"/>
      <c r="I2479" s="130"/>
      <c r="J2479" s="98"/>
      <c r="K2479" s="98"/>
      <c r="L2479" s="98"/>
      <c r="M2479" s="241"/>
      <c r="N2479" s="241"/>
      <c r="O2479" s="98"/>
      <c r="P2479" s="98"/>
      <c r="Q2479" s="130"/>
    </row>
    <row r="2480" spans="1:17" ht="11.25" x14ac:dyDescent="0.2">
      <c r="A2480" s="234"/>
      <c r="B2480" s="98"/>
      <c r="C2480" s="130"/>
      <c r="D2480" s="240"/>
      <c r="E2480" s="240"/>
      <c r="F2480" s="224"/>
      <c r="G2480" s="98"/>
      <c r="H2480" s="98"/>
      <c r="I2480" s="130"/>
      <c r="J2480" s="98"/>
      <c r="K2480" s="98"/>
      <c r="L2480" s="98"/>
      <c r="M2480" s="241"/>
      <c r="N2480" s="241"/>
      <c r="O2480" s="98"/>
      <c r="P2480" s="98"/>
      <c r="Q2480" s="130"/>
    </row>
    <row r="2481" spans="1:17" ht="11.25" x14ac:dyDescent="0.2">
      <c r="A2481" s="234"/>
      <c r="B2481" s="98"/>
      <c r="C2481" s="130"/>
      <c r="D2481" s="240"/>
      <c r="E2481" s="240"/>
      <c r="F2481" s="224"/>
      <c r="G2481" s="98"/>
      <c r="H2481" s="98"/>
      <c r="I2481" s="130"/>
      <c r="J2481" s="98"/>
      <c r="K2481" s="98"/>
      <c r="L2481" s="98"/>
      <c r="M2481" s="241"/>
      <c r="N2481" s="241"/>
      <c r="O2481" s="98"/>
      <c r="P2481" s="98"/>
      <c r="Q2481" s="130"/>
    </row>
    <row r="2482" spans="1:17" ht="11.25" x14ac:dyDescent="0.2">
      <c r="A2482" s="234"/>
      <c r="B2482" s="98"/>
      <c r="C2482" s="130"/>
      <c r="D2482" s="240"/>
      <c r="E2482" s="240"/>
      <c r="F2482" s="224"/>
      <c r="G2482" s="98"/>
      <c r="H2482" s="98"/>
      <c r="I2482" s="130"/>
      <c r="J2482" s="98"/>
      <c r="K2482" s="98"/>
      <c r="L2482" s="98"/>
      <c r="M2482" s="241"/>
      <c r="N2482" s="241"/>
      <c r="O2482" s="98"/>
      <c r="P2482" s="98"/>
      <c r="Q2482" s="130"/>
    </row>
    <row r="2483" spans="1:17" ht="11.25" x14ac:dyDescent="0.2">
      <c r="A2483" s="234"/>
      <c r="B2483" s="98"/>
      <c r="C2483" s="130"/>
      <c r="D2483" s="240"/>
      <c r="E2483" s="240"/>
      <c r="F2483" s="224"/>
      <c r="G2483" s="98"/>
      <c r="H2483" s="98"/>
      <c r="I2483" s="130"/>
      <c r="J2483" s="98"/>
      <c r="K2483" s="98"/>
      <c r="L2483" s="98"/>
      <c r="M2483" s="241"/>
      <c r="N2483" s="241"/>
      <c r="O2483" s="98"/>
      <c r="P2483" s="98"/>
      <c r="Q2483" s="130"/>
    </row>
    <row r="2484" spans="1:17" ht="11.25" x14ac:dyDescent="0.2">
      <c r="A2484" s="234"/>
      <c r="B2484" s="98"/>
      <c r="C2484" s="130"/>
      <c r="D2484" s="240"/>
      <c r="E2484" s="240"/>
      <c r="F2484" s="224"/>
      <c r="G2484" s="98"/>
      <c r="H2484" s="98"/>
      <c r="I2484" s="130"/>
      <c r="J2484" s="98"/>
      <c r="K2484" s="98"/>
      <c r="L2484" s="98"/>
      <c r="M2484" s="241"/>
      <c r="N2484" s="241"/>
      <c r="O2484" s="98"/>
      <c r="P2484" s="98"/>
      <c r="Q2484" s="130"/>
    </row>
    <row r="2485" spans="1:17" ht="11.25" x14ac:dyDescent="0.2">
      <c r="A2485" s="234"/>
      <c r="B2485" s="98"/>
      <c r="C2485" s="130"/>
      <c r="D2485" s="240"/>
      <c r="E2485" s="240"/>
      <c r="F2485" s="224"/>
      <c r="G2485" s="98"/>
      <c r="H2485" s="98"/>
      <c r="I2485" s="130"/>
      <c r="J2485" s="98"/>
      <c r="K2485" s="98"/>
      <c r="L2485" s="98"/>
      <c r="M2485" s="241"/>
      <c r="N2485" s="241"/>
      <c r="O2485" s="98"/>
      <c r="P2485" s="98"/>
      <c r="Q2485" s="130"/>
    </row>
    <row r="2486" spans="1:17" ht="11.25" x14ac:dyDescent="0.2">
      <c r="A2486" s="234"/>
      <c r="B2486" s="98"/>
      <c r="C2486" s="130"/>
      <c r="D2486" s="240"/>
      <c r="E2486" s="240"/>
      <c r="F2486" s="224"/>
      <c r="G2486" s="98"/>
      <c r="H2486" s="98"/>
      <c r="I2486" s="130"/>
      <c r="J2486" s="98"/>
      <c r="K2486" s="98"/>
      <c r="L2486" s="98"/>
      <c r="M2486" s="241"/>
      <c r="N2486" s="241"/>
      <c r="O2486" s="98"/>
      <c r="P2486" s="98"/>
      <c r="Q2486" s="130"/>
    </row>
    <row r="2487" spans="1:17" ht="11.25" x14ac:dyDescent="0.2">
      <c r="A2487" s="234"/>
      <c r="B2487" s="98"/>
      <c r="C2487" s="130"/>
      <c r="D2487" s="240"/>
      <c r="E2487" s="240"/>
      <c r="F2487" s="224"/>
      <c r="G2487" s="98"/>
      <c r="H2487" s="98"/>
      <c r="I2487" s="130"/>
      <c r="J2487" s="98"/>
      <c r="K2487" s="98"/>
      <c r="L2487" s="98"/>
      <c r="M2487" s="241"/>
      <c r="N2487" s="241"/>
      <c r="O2487" s="98"/>
      <c r="P2487" s="98"/>
      <c r="Q2487" s="130"/>
    </row>
    <row r="2488" spans="1:17" ht="11.25" x14ac:dyDescent="0.2">
      <c r="A2488" s="234"/>
      <c r="B2488" s="98"/>
      <c r="C2488" s="130"/>
      <c r="D2488" s="240"/>
      <c r="E2488" s="240"/>
      <c r="F2488" s="224"/>
      <c r="G2488" s="98"/>
      <c r="H2488" s="98"/>
      <c r="I2488" s="130"/>
      <c r="J2488" s="98"/>
      <c r="K2488" s="98"/>
      <c r="L2488" s="98"/>
      <c r="M2488" s="241"/>
      <c r="N2488" s="241"/>
      <c r="O2488" s="98"/>
      <c r="P2488" s="98"/>
      <c r="Q2488" s="130"/>
    </row>
    <row r="2489" spans="1:17" ht="11.25" x14ac:dyDescent="0.2">
      <c r="A2489" s="234"/>
      <c r="B2489" s="98"/>
      <c r="C2489" s="130"/>
      <c r="D2489" s="240"/>
      <c r="E2489" s="240"/>
      <c r="F2489" s="224"/>
      <c r="G2489" s="98"/>
      <c r="H2489" s="98"/>
      <c r="I2489" s="130"/>
      <c r="J2489" s="98"/>
      <c r="K2489" s="98"/>
      <c r="L2489" s="98"/>
      <c r="M2489" s="241"/>
      <c r="N2489" s="241"/>
      <c r="O2489" s="98"/>
      <c r="P2489" s="98"/>
      <c r="Q2489" s="130"/>
    </row>
    <row r="2490" spans="1:17" ht="11.25" x14ac:dyDescent="0.2">
      <c r="A2490" s="234"/>
      <c r="B2490" s="98"/>
      <c r="C2490" s="130"/>
      <c r="D2490" s="240"/>
      <c r="E2490" s="240"/>
      <c r="F2490" s="224"/>
      <c r="G2490" s="98"/>
      <c r="H2490" s="98"/>
      <c r="I2490" s="130"/>
      <c r="J2490" s="98"/>
      <c r="K2490" s="98"/>
      <c r="L2490" s="98"/>
      <c r="M2490" s="241"/>
      <c r="N2490" s="241"/>
      <c r="O2490" s="98"/>
      <c r="P2490" s="98"/>
      <c r="Q2490" s="130"/>
    </row>
    <row r="2491" spans="1:17" ht="11.25" x14ac:dyDescent="0.2">
      <c r="A2491" s="234"/>
      <c r="B2491" s="98"/>
      <c r="C2491" s="130"/>
      <c r="D2491" s="240"/>
      <c r="E2491" s="240"/>
      <c r="F2491" s="224"/>
      <c r="G2491" s="98"/>
      <c r="H2491" s="98"/>
      <c r="I2491" s="130"/>
      <c r="J2491" s="98"/>
      <c r="K2491" s="98"/>
      <c r="L2491" s="98"/>
      <c r="M2491" s="241"/>
      <c r="N2491" s="241"/>
      <c r="O2491" s="98"/>
      <c r="P2491" s="98"/>
      <c r="Q2491" s="130"/>
    </row>
    <row r="2492" spans="1:17" ht="11.25" x14ac:dyDescent="0.2">
      <c r="A2492" s="234"/>
      <c r="B2492" s="98"/>
      <c r="C2492" s="130"/>
      <c r="D2492" s="240"/>
      <c r="E2492" s="240"/>
      <c r="F2492" s="224"/>
      <c r="G2492" s="98"/>
      <c r="H2492" s="98"/>
      <c r="I2492" s="130"/>
      <c r="J2492" s="98"/>
      <c r="K2492" s="98"/>
      <c r="L2492" s="98"/>
      <c r="M2492" s="241"/>
      <c r="N2492" s="241"/>
      <c r="O2492" s="98"/>
      <c r="P2492" s="98"/>
      <c r="Q2492" s="130"/>
    </row>
    <row r="2493" spans="1:17" ht="11.25" x14ac:dyDescent="0.2">
      <c r="A2493" s="234"/>
      <c r="B2493" s="98"/>
      <c r="C2493" s="130"/>
      <c r="D2493" s="240"/>
      <c r="E2493" s="240"/>
      <c r="F2493" s="224"/>
      <c r="G2493" s="98"/>
      <c r="H2493" s="98"/>
      <c r="I2493" s="130"/>
      <c r="J2493" s="98"/>
      <c r="K2493" s="98"/>
      <c r="L2493" s="98"/>
      <c r="M2493" s="241"/>
      <c r="N2493" s="241"/>
      <c r="O2493" s="98"/>
      <c r="P2493" s="98"/>
      <c r="Q2493" s="130"/>
    </row>
    <row r="2494" spans="1:17" ht="11.25" x14ac:dyDescent="0.2">
      <c r="A2494" s="234"/>
      <c r="B2494" s="98"/>
      <c r="C2494" s="130"/>
      <c r="D2494" s="240"/>
      <c r="E2494" s="240"/>
      <c r="F2494" s="224"/>
      <c r="G2494" s="98"/>
      <c r="H2494" s="98"/>
      <c r="I2494" s="130"/>
      <c r="J2494" s="98"/>
      <c r="K2494" s="98"/>
      <c r="L2494" s="98"/>
      <c r="M2494" s="241"/>
      <c r="N2494" s="241"/>
      <c r="O2494" s="98"/>
      <c r="P2494" s="98"/>
      <c r="Q2494" s="130"/>
    </row>
    <row r="2495" spans="1:17" ht="11.25" x14ac:dyDescent="0.2">
      <c r="A2495" s="234"/>
      <c r="B2495" s="98"/>
      <c r="C2495" s="130"/>
      <c r="D2495" s="240"/>
      <c r="E2495" s="240"/>
      <c r="F2495" s="224"/>
      <c r="G2495" s="98"/>
      <c r="H2495" s="98"/>
      <c r="I2495" s="130"/>
      <c r="J2495" s="98"/>
      <c r="K2495" s="98"/>
      <c r="L2495" s="98"/>
      <c r="M2495" s="241"/>
      <c r="N2495" s="241"/>
      <c r="O2495" s="98"/>
      <c r="P2495" s="98"/>
      <c r="Q2495" s="130"/>
    </row>
    <row r="2496" spans="1:17" ht="11.25" x14ac:dyDescent="0.2">
      <c r="A2496" s="234"/>
      <c r="B2496" s="98"/>
      <c r="C2496" s="130"/>
      <c r="D2496" s="240"/>
      <c r="E2496" s="240"/>
      <c r="F2496" s="224"/>
      <c r="G2496" s="98"/>
      <c r="H2496" s="98"/>
      <c r="I2496" s="130"/>
      <c r="J2496" s="98"/>
      <c r="K2496" s="98"/>
      <c r="L2496" s="98"/>
      <c r="M2496" s="241"/>
      <c r="N2496" s="241"/>
      <c r="O2496" s="98"/>
      <c r="P2496" s="98"/>
      <c r="Q2496" s="130"/>
    </row>
    <row r="2497" spans="1:17" ht="11.25" x14ac:dyDescent="0.2">
      <c r="A2497" s="234"/>
      <c r="B2497" s="98"/>
      <c r="C2497" s="130"/>
      <c r="D2497" s="240"/>
      <c r="E2497" s="240"/>
      <c r="F2497" s="224"/>
      <c r="G2497" s="98"/>
      <c r="H2497" s="98"/>
      <c r="I2497" s="130"/>
      <c r="J2497" s="98"/>
      <c r="K2497" s="98"/>
      <c r="L2497" s="98"/>
      <c r="M2497" s="241"/>
      <c r="N2497" s="241"/>
      <c r="O2497" s="98"/>
      <c r="P2497" s="98"/>
      <c r="Q2497" s="130"/>
    </row>
    <row r="2498" spans="1:17" ht="11.25" x14ac:dyDescent="0.2">
      <c r="A2498" s="234"/>
      <c r="B2498" s="98"/>
      <c r="C2498" s="130"/>
      <c r="D2498" s="240"/>
      <c r="E2498" s="240"/>
      <c r="F2498" s="224"/>
      <c r="G2498" s="98"/>
      <c r="H2498" s="98"/>
      <c r="I2498" s="130"/>
      <c r="J2498" s="98"/>
      <c r="K2498" s="98"/>
      <c r="L2498" s="98"/>
      <c r="M2498" s="241"/>
      <c r="N2498" s="241"/>
      <c r="O2498" s="98"/>
      <c r="P2498" s="98"/>
      <c r="Q2498" s="130"/>
    </row>
    <row r="2499" spans="1:17" ht="11.25" x14ac:dyDescent="0.2">
      <c r="A2499" s="234"/>
      <c r="B2499" s="98"/>
      <c r="C2499" s="130"/>
      <c r="D2499" s="240"/>
      <c r="E2499" s="240"/>
      <c r="F2499" s="224"/>
      <c r="G2499" s="98"/>
      <c r="H2499" s="98"/>
      <c r="I2499" s="130"/>
      <c r="J2499" s="98"/>
      <c r="K2499" s="98"/>
      <c r="L2499" s="98"/>
      <c r="M2499" s="241"/>
      <c r="N2499" s="241"/>
      <c r="O2499" s="98"/>
      <c r="P2499" s="98"/>
      <c r="Q2499" s="130"/>
    </row>
    <row r="2500" spans="1:17" ht="11.25" x14ac:dyDescent="0.2">
      <c r="A2500" s="234"/>
      <c r="B2500" s="98"/>
      <c r="C2500" s="130"/>
      <c r="D2500" s="240"/>
      <c r="E2500" s="240"/>
      <c r="F2500" s="224"/>
      <c r="G2500" s="98"/>
      <c r="H2500" s="98"/>
      <c r="I2500" s="130"/>
      <c r="J2500" s="98"/>
      <c r="K2500" s="98"/>
      <c r="L2500" s="98"/>
      <c r="M2500" s="241"/>
      <c r="N2500" s="241"/>
      <c r="O2500" s="98"/>
      <c r="P2500" s="98"/>
      <c r="Q2500" s="130"/>
    </row>
    <row r="2501" spans="1:17" ht="11.25" x14ac:dyDescent="0.2">
      <c r="A2501" s="234"/>
      <c r="B2501" s="98"/>
      <c r="C2501" s="130"/>
      <c r="D2501" s="240"/>
      <c r="E2501" s="240"/>
      <c r="F2501" s="224"/>
      <c r="G2501" s="98"/>
      <c r="H2501" s="98"/>
      <c r="I2501" s="130"/>
      <c r="J2501" s="98"/>
      <c r="K2501" s="98"/>
      <c r="L2501" s="98"/>
      <c r="M2501" s="241"/>
      <c r="N2501" s="241"/>
      <c r="O2501" s="98"/>
      <c r="P2501" s="98"/>
      <c r="Q2501" s="130"/>
    </row>
    <row r="2502" spans="1:17" ht="11.25" x14ac:dyDescent="0.2">
      <c r="A2502" s="234"/>
      <c r="B2502" s="98"/>
      <c r="C2502" s="130"/>
      <c r="D2502" s="240"/>
      <c r="E2502" s="240"/>
      <c r="F2502" s="224"/>
      <c r="G2502" s="98"/>
      <c r="H2502" s="98"/>
      <c r="I2502" s="130"/>
      <c r="J2502" s="98"/>
      <c r="K2502" s="98"/>
      <c r="L2502" s="98"/>
      <c r="M2502" s="241"/>
      <c r="N2502" s="241"/>
      <c r="O2502" s="98"/>
      <c r="P2502" s="98"/>
      <c r="Q2502" s="130"/>
    </row>
    <row r="2503" spans="1:17" ht="11.25" x14ac:dyDescent="0.2">
      <c r="A2503" s="234"/>
      <c r="B2503" s="98"/>
      <c r="C2503" s="130"/>
      <c r="D2503" s="240"/>
      <c r="E2503" s="240"/>
      <c r="F2503" s="224"/>
      <c r="G2503" s="98"/>
      <c r="H2503" s="98"/>
      <c r="I2503" s="130"/>
      <c r="J2503" s="98"/>
      <c r="K2503" s="98"/>
      <c r="L2503" s="98"/>
      <c r="M2503" s="241"/>
      <c r="N2503" s="241"/>
      <c r="O2503" s="98"/>
      <c r="P2503" s="98"/>
      <c r="Q2503" s="130"/>
    </row>
    <row r="2504" spans="1:17" ht="11.25" x14ac:dyDescent="0.2">
      <c r="A2504" s="234"/>
      <c r="B2504" s="98"/>
      <c r="C2504" s="130"/>
      <c r="D2504" s="240"/>
      <c r="E2504" s="240"/>
      <c r="F2504" s="224"/>
      <c r="G2504" s="98"/>
      <c r="H2504" s="98"/>
      <c r="I2504" s="130"/>
      <c r="J2504" s="98"/>
      <c r="K2504" s="98"/>
      <c r="L2504" s="98"/>
      <c r="M2504" s="241"/>
      <c r="N2504" s="241"/>
      <c r="O2504" s="98"/>
      <c r="P2504" s="98"/>
      <c r="Q2504" s="130"/>
    </row>
    <row r="2505" spans="1:17" ht="11.25" x14ac:dyDescent="0.2">
      <c r="A2505" s="234"/>
      <c r="B2505" s="98"/>
      <c r="C2505" s="130"/>
      <c r="D2505" s="240"/>
      <c r="E2505" s="240"/>
      <c r="F2505" s="224"/>
      <c r="G2505" s="98"/>
      <c r="H2505" s="98"/>
      <c r="I2505" s="130"/>
      <c r="J2505" s="98"/>
      <c r="K2505" s="98"/>
      <c r="L2505" s="98"/>
      <c r="M2505" s="241"/>
      <c r="N2505" s="241"/>
      <c r="O2505" s="98"/>
      <c r="P2505" s="98"/>
      <c r="Q2505" s="130"/>
    </row>
    <row r="2506" spans="1:17" ht="11.25" x14ac:dyDescent="0.2">
      <c r="A2506" s="234"/>
      <c r="B2506" s="98"/>
      <c r="C2506" s="130"/>
      <c r="D2506" s="240"/>
      <c r="E2506" s="240"/>
      <c r="F2506" s="224"/>
      <c r="G2506" s="98"/>
      <c r="H2506" s="98"/>
      <c r="I2506" s="130"/>
      <c r="J2506" s="98"/>
      <c r="K2506" s="98"/>
      <c r="L2506" s="98"/>
      <c r="M2506" s="241"/>
      <c r="N2506" s="241"/>
      <c r="O2506" s="98"/>
      <c r="P2506" s="98"/>
      <c r="Q2506" s="130"/>
    </row>
    <row r="2507" spans="1:17" ht="11.25" x14ac:dyDescent="0.2">
      <c r="A2507" s="234"/>
      <c r="B2507" s="98"/>
      <c r="C2507" s="130"/>
      <c r="D2507" s="240"/>
      <c r="E2507" s="240"/>
      <c r="F2507" s="224"/>
      <c r="G2507" s="98"/>
      <c r="H2507" s="98"/>
      <c r="I2507" s="130"/>
      <c r="J2507" s="98"/>
      <c r="K2507" s="98"/>
      <c r="L2507" s="98"/>
      <c r="M2507" s="241"/>
      <c r="N2507" s="241"/>
      <c r="O2507" s="98"/>
      <c r="P2507" s="98"/>
      <c r="Q2507" s="130"/>
    </row>
    <row r="2508" spans="1:17" ht="11.25" x14ac:dyDescent="0.2">
      <c r="A2508" s="234"/>
      <c r="B2508" s="98"/>
      <c r="C2508" s="130"/>
      <c r="D2508" s="240"/>
      <c r="E2508" s="240"/>
      <c r="F2508" s="224"/>
      <c r="G2508" s="98"/>
      <c r="H2508" s="98"/>
      <c r="I2508" s="130"/>
      <c r="J2508" s="98"/>
      <c r="K2508" s="98"/>
      <c r="L2508" s="98"/>
      <c r="M2508" s="241"/>
      <c r="N2508" s="241"/>
      <c r="O2508" s="98"/>
      <c r="P2508" s="98"/>
      <c r="Q2508" s="130"/>
    </row>
    <row r="2509" spans="1:17" ht="11.25" x14ac:dyDescent="0.2">
      <c r="A2509" s="234"/>
      <c r="B2509" s="98"/>
      <c r="C2509" s="130"/>
      <c r="D2509" s="240"/>
      <c r="E2509" s="240"/>
      <c r="F2509" s="224"/>
      <c r="G2509" s="98"/>
      <c r="H2509" s="98"/>
      <c r="I2509" s="130"/>
      <c r="J2509" s="98"/>
      <c r="K2509" s="98"/>
      <c r="L2509" s="98"/>
      <c r="M2509" s="241"/>
      <c r="N2509" s="241"/>
      <c r="O2509" s="98"/>
      <c r="P2509" s="98"/>
      <c r="Q2509" s="130"/>
    </row>
    <row r="2510" spans="1:17" ht="11.25" x14ac:dyDescent="0.2">
      <c r="A2510" s="234"/>
      <c r="B2510" s="98"/>
      <c r="C2510" s="130"/>
      <c r="D2510" s="240"/>
      <c r="E2510" s="240"/>
      <c r="F2510" s="224"/>
      <c r="G2510" s="98"/>
      <c r="H2510" s="98"/>
      <c r="I2510" s="130"/>
      <c r="J2510" s="98"/>
      <c r="K2510" s="98"/>
      <c r="L2510" s="98"/>
      <c r="M2510" s="241"/>
      <c r="N2510" s="241"/>
      <c r="O2510" s="98"/>
      <c r="P2510" s="98"/>
      <c r="Q2510" s="130"/>
    </row>
    <row r="2511" spans="1:17" ht="11.25" x14ac:dyDescent="0.2">
      <c r="A2511" s="234"/>
      <c r="B2511" s="98"/>
      <c r="C2511" s="130"/>
      <c r="D2511" s="240"/>
      <c r="E2511" s="240"/>
      <c r="F2511" s="224"/>
      <c r="G2511" s="98"/>
      <c r="H2511" s="98"/>
      <c r="I2511" s="130"/>
      <c r="J2511" s="98"/>
      <c r="K2511" s="98"/>
      <c r="L2511" s="98"/>
      <c r="M2511" s="241"/>
      <c r="N2511" s="241"/>
      <c r="O2511" s="98"/>
      <c r="P2511" s="98"/>
      <c r="Q2511" s="130"/>
    </row>
    <row r="2512" spans="1:17" ht="11.25" x14ac:dyDescent="0.2">
      <c r="A2512" s="234"/>
      <c r="B2512" s="98"/>
      <c r="C2512" s="130"/>
      <c r="D2512" s="240"/>
      <c r="E2512" s="240"/>
      <c r="F2512" s="224"/>
      <c r="G2512" s="98"/>
      <c r="H2512" s="98"/>
      <c r="I2512" s="130"/>
      <c r="J2512" s="98"/>
      <c r="K2512" s="98"/>
      <c r="L2512" s="98"/>
      <c r="M2512" s="241"/>
      <c r="N2512" s="241"/>
      <c r="O2512" s="98"/>
      <c r="P2512" s="98"/>
      <c r="Q2512" s="130"/>
    </row>
    <row r="2513" spans="1:17" ht="11.25" x14ac:dyDescent="0.2">
      <c r="A2513" s="234"/>
      <c r="B2513" s="98"/>
      <c r="C2513" s="130"/>
      <c r="D2513" s="240"/>
      <c r="E2513" s="240"/>
      <c r="F2513" s="224"/>
      <c r="G2513" s="98"/>
      <c r="H2513" s="98"/>
      <c r="I2513" s="130"/>
      <c r="J2513" s="98"/>
      <c r="K2513" s="98"/>
      <c r="L2513" s="98"/>
      <c r="M2513" s="241"/>
      <c r="N2513" s="241"/>
      <c r="O2513" s="98"/>
      <c r="P2513" s="98"/>
      <c r="Q2513" s="130"/>
    </row>
    <row r="2514" spans="1:17" ht="11.25" x14ac:dyDescent="0.2">
      <c r="A2514" s="234"/>
      <c r="B2514" s="98"/>
      <c r="C2514" s="130"/>
      <c r="D2514" s="240"/>
      <c r="E2514" s="240"/>
      <c r="F2514" s="224"/>
      <c r="G2514" s="98"/>
      <c r="H2514" s="98"/>
      <c r="I2514" s="130"/>
      <c r="J2514" s="98"/>
      <c r="K2514" s="98"/>
      <c r="L2514" s="98"/>
      <c r="M2514" s="241"/>
      <c r="N2514" s="241"/>
      <c r="O2514" s="98"/>
      <c r="P2514" s="98"/>
      <c r="Q2514" s="130"/>
    </row>
    <row r="2515" spans="1:17" ht="11.25" x14ac:dyDescent="0.2">
      <c r="A2515" s="234"/>
      <c r="B2515" s="98"/>
      <c r="C2515" s="130"/>
      <c r="D2515" s="240"/>
      <c r="E2515" s="240"/>
      <c r="F2515" s="224"/>
      <c r="G2515" s="98"/>
      <c r="H2515" s="98"/>
      <c r="I2515" s="130"/>
      <c r="J2515" s="98"/>
      <c r="K2515" s="98"/>
      <c r="L2515" s="98"/>
      <c r="M2515" s="241"/>
      <c r="N2515" s="241"/>
      <c r="O2515" s="98"/>
      <c r="P2515" s="98"/>
      <c r="Q2515" s="130"/>
    </row>
    <row r="2516" spans="1:17" ht="11.25" x14ac:dyDescent="0.2">
      <c r="A2516" s="234"/>
      <c r="B2516" s="98"/>
      <c r="C2516" s="130"/>
      <c r="D2516" s="240"/>
      <c r="E2516" s="240"/>
      <c r="F2516" s="224"/>
      <c r="G2516" s="98"/>
      <c r="H2516" s="98"/>
      <c r="I2516" s="130"/>
      <c r="J2516" s="98"/>
      <c r="K2516" s="98"/>
      <c r="L2516" s="98"/>
      <c r="M2516" s="241"/>
      <c r="N2516" s="241"/>
      <c r="O2516" s="98"/>
      <c r="P2516" s="98"/>
      <c r="Q2516" s="130"/>
    </row>
    <row r="2517" spans="1:17" ht="11.25" x14ac:dyDescent="0.2">
      <c r="A2517" s="234"/>
      <c r="B2517" s="98"/>
      <c r="C2517" s="130"/>
      <c r="D2517" s="240"/>
      <c r="E2517" s="240"/>
      <c r="F2517" s="224"/>
      <c r="G2517" s="98"/>
      <c r="H2517" s="98"/>
      <c r="I2517" s="130"/>
      <c r="J2517" s="98"/>
      <c r="K2517" s="98"/>
      <c r="L2517" s="98"/>
      <c r="M2517" s="241"/>
      <c r="N2517" s="241"/>
      <c r="O2517" s="98"/>
      <c r="P2517" s="98"/>
      <c r="Q2517" s="130"/>
    </row>
    <row r="2518" spans="1:17" ht="11.25" x14ac:dyDescent="0.2">
      <c r="A2518" s="234"/>
      <c r="B2518" s="98"/>
      <c r="C2518" s="130"/>
      <c r="D2518" s="240"/>
      <c r="E2518" s="240"/>
      <c r="F2518" s="224"/>
      <c r="G2518" s="98"/>
      <c r="H2518" s="98"/>
      <c r="I2518" s="130"/>
      <c r="J2518" s="98"/>
      <c r="K2518" s="98"/>
      <c r="L2518" s="98"/>
      <c r="M2518" s="241"/>
      <c r="N2518" s="241"/>
      <c r="O2518" s="98"/>
      <c r="P2518" s="98"/>
      <c r="Q2518" s="130"/>
    </row>
    <row r="2519" spans="1:17" ht="11.25" x14ac:dyDescent="0.2">
      <c r="A2519" s="234"/>
      <c r="B2519" s="98"/>
      <c r="C2519" s="130"/>
      <c r="D2519" s="240"/>
      <c r="E2519" s="240"/>
      <c r="F2519" s="224"/>
      <c r="G2519" s="98"/>
      <c r="H2519" s="98"/>
      <c r="I2519" s="130"/>
      <c r="J2519" s="98"/>
      <c r="K2519" s="98"/>
      <c r="L2519" s="98"/>
      <c r="M2519" s="241"/>
      <c r="N2519" s="241"/>
      <c r="O2519" s="98"/>
      <c r="P2519" s="98"/>
      <c r="Q2519" s="130"/>
    </row>
    <row r="2520" spans="1:17" ht="11.25" x14ac:dyDescent="0.2">
      <c r="A2520" s="234"/>
      <c r="B2520" s="98"/>
      <c r="C2520" s="130"/>
      <c r="D2520" s="240"/>
      <c r="E2520" s="240"/>
      <c r="F2520" s="224"/>
      <c r="G2520" s="98"/>
      <c r="H2520" s="98"/>
      <c r="I2520" s="130"/>
      <c r="J2520" s="98"/>
      <c r="K2520" s="98"/>
      <c r="L2520" s="98"/>
      <c r="M2520" s="241"/>
      <c r="N2520" s="241"/>
      <c r="O2520" s="98"/>
      <c r="P2520" s="98"/>
      <c r="Q2520" s="130"/>
    </row>
    <row r="2521" spans="1:17" ht="11.25" x14ac:dyDescent="0.2">
      <c r="A2521" s="234"/>
      <c r="B2521" s="98"/>
      <c r="C2521" s="130"/>
      <c r="D2521" s="240"/>
      <c r="E2521" s="240"/>
      <c r="F2521" s="224"/>
      <c r="G2521" s="98"/>
      <c r="H2521" s="98"/>
      <c r="I2521" s="130"/>
      <c r="J2521" s="98"/>
      <c r="K2521" s="98"/>
      <c r="L2521" s="98"/>
      <c r="M2521" s="241"/>
      <c r="N2521" s="241"/>
      <c r="O2521" s="98"/>
      <c r="P2521" s="98"/>
      <c r="Q2521" s="130"/>
    </row>
    <row r="2522" spans="1:17" ht="11.25" x14ac:dyDescent="0.2">
      <c r="A2522" s="234"/>
      <c r="B2522" s="98"/>
      <c r="C2522" s="130"/>
      <c r="D2522" s="240"/>
      <c r="E2522" s="240"/>
      <c r="F2522" s="224"/>
      <c r="G2522" s="98"/>
      <c r="H2522" s="98"/>
      <c r="I2522" s="130"/>
      <c r="J2522" s="98"/>
      <c r="K2522" s="98"/>
      <c r="L2522" s="98"/>
      <c r="M2522" s="241"/>
      <c r="N2522" s="241"/>
      <c r="O2522" s="98"/>
      <c r="P2522" s="98"/>
      <c r="Q2522" s="130"/>
    </row>
    <row r="2523" spans="1:17" ht="11.25" x14ac:dyDescent="0.2">
      <c r="A2523" s="234"/>
      <c r="B2523" s="98"/>
      <c r="C2523" s="130"/>
      <c r="D2523" s="240"/>
      <c r="E2523" s="240"/>
      <c r="F2523" s="224"/>
      <c r="G2523" s="98"/>
      <c r="H2523" s="98"/>
      <c r="I2523" s="130"/>
      <c r="J2523" s="98"/>
      <c r="K2523" s="98"/>
      <c r="L2523" s="98"/>
      <c r="M2523" s="241"/>
      <c r="N2523" s="241"/>
      <c r="O2523" s="98"/>
      <c r="P2523" s="98"/>
      <c r="Q2523" s="130"/>
    </row>
    <row r="2524" spans="1:17" ht="11.25" x14ac:dyDescent="0.2">
      <c r="A2524" s="234"/>
      <c r="B2524" s="98"/>
      <c r="C2524" s="130"/>
      <c r="D2524" s="240"/>
      <c r="E2524" s="240"/>
      <c r="F2524" s="224"/>
      <c r="G2524" s="98"/>
      <c r="H2524" s="98"/>
      <c r="I2524" s="130"/>
      <c r="J2524" s="98"/>
      <c r="K2524" s="98"/>
      <c r="L2524" s="98"/>
      <c r="M2524" s="241"/>
      <c r="N2524" s="241"/>
      <c r="O2524" s="98"/>
      <c r="P2524" s="98"/>
      <c r="Q2524" s="130"/>
    </row>
    <row r="2525" spans="1:17" ht="11.25" x14ac:dyDescent="0.2">
      <c r="A2525" s="234"/>
      <c r="B2525" s="98"/>
      <c r="C2525" s="130"/>
      <c r="D2525" s="240"/>
      <c r="E2525" s="240"/>
      <c r="F2525" s="224"/>
      <c r="G2525" s="98"/>
      <c r="H2525" s="98"/>
      <c r="I2525" s="130"/>
      <c r="J2525" s="98"/>
      <c r="K2525" s="98"/>
      <c r="L2525" s="98"/>
      <c r="M2525" s="241"/>
      <c r="N2525" s="241"/>
      <c r="O2525" s="98"/>
      <c r="P2525" s="98"/>
      <c r="Q2525" s="130"/>
    </row>
    <row r="2526" spans="1:17" ht="11.25" x14ac:dyDescent="0.2">
      <c r="A2526" s="234"/>
      <c r="B2526" s="98"/>
      <c r="C2526" s="130"/>
      <c r="D2526" s="240"/>
      <c r="E2526" s="240"/>
      <c r="F2526" s="224"/>
      <c r="G2526" s="98"/>
      <c r="H2526" s="98"/>
      <c r="I2526" s="130"/>
      <c r="J2526" s="98"/>
      <c r="K2526" s="98"/>
      <c r="L2526" s="98"/>
      <c r="M2526" s="241"/>
      <c r="N2526" s="241"/>
      <c r="O2526" s="98"/>
      <c r="P2526" s="98"/>
      <c r="Q2526" s="130"/>
    </row>
    <row r="2527" spans="1:17" ht="11.25" x14ac:dyDescent="0.2">
      <c r="A2527" s="234"/>
      <c r="B2527" s="98"/>
      <c r="C2527" s="130"/>
      <c r="D2527" s="240"/>
      <c r="E2527" s="240"/>
      <c r="F2527" s="224"/>
      <c r="G2527" s="98"/>
      <c r="H2527" s="98"/>
      <c r="I2527" s="130"/>
      <c r="J2527" s="98"/>
      <c r="K2527" s="98"/>
      <c r="L2527" s="98"/>
      <c r="M2527" s="241"/>
      <c r="N2527" s="241"/>
      <c r="O2527" s="98"/>
      <c r="P2527" s="98"/>
      <c r="Q2527" s="130"/>
    </row>
    <row r="2528" spans="1:17" ht="11.25" x14ac:dyDescent="0.2">
      <c r="A2528" s="234"/>
      <c r="B2528" s="98"/>
      <c r="C2528" s="130"/>
      <c r="D2528" s="240"/>
      <c r="E2528" s="240"/>
      <c r="F2528" s="224"/>
      <c r="G2528" s="98"/>
      <c r="H2528" s="98"/>
      <c r="I2528" s="130"/>
      <c r="J2528" s="98"/>
      <c r="K2528" s="98"/>
      <c r="L2528" s="98"/>
      <c r="M2528" s="241"/>
      <c r="N2528" s="241"/>
      <c r="O2528" s="98"/>
      <c r="P2528" s="98"/>
      <c r="Q2528" s="130"/>
    </row>
    <row r="2529" spans="1:17" ht="11.25" x14ac:dyDescent="0.2">
      <c r="A2529" s="234"/>
      <c r="B2529" s="98"/>
      <c r="C2529" s="130"/>
      <c r="D2529" s="240"/>
      <c r="E2529" s="240"/>
      <c r="F2529" s="224"/>
      <c r="G2529" s="98"/>
      <c r="H2529" s="98"/>
      <c r="I2529" s="130"/>
      <c r="J2529" s="98"/>
      <c r="K2529" s="98"/>
      <c r="L2529" s="98"/>
      <c r="M2529" s="241"/>
      <c r="N2529" s="241"/>
      <c r="O2529" s="98"/>
      <c r="P2529" s="98"/>
      <c r="Q2529" s="130"/>
    </row>
    <row r="2530" spans="1:17" ht="11.25" x14ac:dyDescent="0.2">
      <c r="A2530" s="234"/>
      <c r="B2530" s="98"/>
      <c r="C2530" s="130"/>
      <c r="D2530" s="240"/>
      <c r="E2530" s="240"/>
      <c r="F2530" s="224"/>
      <c r="G2530" s="98"/>
      <c r="H2530" s="98"/>
      <c r="I2530" s="130"/>
      <c r="J2530" s="98"/>
      <c r="K2530" s="98"/>
      <c r="L2530" s="98"/>
      <c r="M2530" s="241"/>
      <c r="N2530" s="241"/>
      <c r="O2530" s="98"/>
      <c r="P2530" s="98"/>
      <c r="Q2530" s="130"/>
    </row>
    <row r="2531" spans="1:17" ht="11.25" x14ac:dyDescent="0.2">
      <c r="A2531" s="234"/>
      <c r="B2531" s="98"/>
      <c r="C2531" s="130"/>
      <c r="D2531" s="240"/>
      <c r="E2531" s="240"/>
      <c r="F2531" s="224"/>
      <c r="G2531" s="98"/>
      <c r="H2531" s="98"/>
      <c r="I2531" s="130"/>
      <c r="J2531" s="98"/>
      <c r="K2531" s="98"/>
      <c r="L2531" s="98"/>
      <c r="M2531" s="241"/>
      <c r="N2531" s="241"/>
      <c r="O2531" s="98"/>
      <c r="P2531" s="98"/>
      <c r="Q2531" s="130"/>
    </row>
    <row r="2532" spans="1:17" ht="11.25" x14ac:dyDescent="0.2">
      <c r="A2532" s="234"/>
      <c r="B2532" s="98"/>
      <c r="C2532" s="130"/>
      <c r="D2532" s="240"/>
      <c r="E2532" s="240"/>
      <c r="F2532" s="224"/>
      <c r="G2532" s="98"/>
      <c r="H2532" s="98"/>
      <c r="I2532" s="130"/>
      <c r="J2532" s="98"/>
      <c r="K2532" s="98"/>
      <c r="L2532" s="98"/>
      <c r="M2532" s="241"/>
      <c r="N2532" s="241"/>
      <c r="O2532" s="98"/>
      <c r="P2532" s="98"/>
      <c r="Q2532" s="130"/>
    </row>
    <row r="2533" spans="1:17" ht="11.25" x14ac:dyDescent="0.2">
      <c r="A2533" s="234"/>
      <c r="B2533" s="98"/>
      <c r="C2533" s="130"/>
      <c r="D2533" s="240"/>
      <c r="E2533" s="240"/>
      <c r="F2533" s="224"/>
      <c r="G2533" s="98"/>
      <c r="H2533" s="98"/>
      <c r="I2533" s="130"/>
      <c r="J2533" s="98"/>
      <c r="K2533" s="98"/>
      <c r="L2533" s="98"/>
      <c r="M2533" s="241"/>
      <c r="N2533" s="241"/>
      <c r="O2533" s="98"/>
      <c r="P2533" s="98"/>
      <c r="Q2533" s="130"/>
    </row>
    <row r="2534" spans="1:17" ht="11.25" x14ac:dyDescent="0.2">
      <c r="A2534" s="234"/>
      <c r="B2534" s="98"/>
      <c r="C2534" s="130"/>
      <c r="D2534" s="240"/>
      <c r="E2534" s="240"/>
      <c r="F2534" s="224"/>
      <c r="G2534" s="98"/>
      <c r="H2534" s="98"/>
      <c r="I2534" s="130"/>
      <c r="J2534" s="98"/>
      <c r="K2534" s="98"/>
      <c r="L2534" s="98"/>
      <c r="M2534" s="241"/>
      <c r="N2534" s="241"/>
      <c r="O2534" s="98"/>
      <c r="P2534" s="98"/>
      <c r="Q2534" s="130"/>
    </row>
    <row r="2535" spans="1:17" ht="11.25" x14ac:dyDescent="0.2">
      <c r="A2535" s="234"/>
      <c r="B2535" s="98"/>
      <c r="C2535" s="130"/>
      <c r="D2535" s="240"/>
      <c r="E2535" s="240"/>
      <c r="F2535" s="224"/>
      <c r="G2535" s="98"/>
      <c r="H2535" s="98"/>
      <c r="I2535" s="130"/>
      <c r="J2535" s="98"/>
      <c r="K2535" s="98"/>
      <c r="L2535" s="98"/>
      <c r="M2535" s="241"/>
      <c r="N2535" s="241"/>
      <c r="O2535" s="98"/>
      <c r="P2535" s="98"/>
      <c r="Q2535" s="130"/>
    </row>
    <row r="2536" spans="1:17" ht="11.25" x14ac:dyDescent="0.2">
      <c r="A2536" s="234"/>
      <c r="B2536" s="98"/>
      <c r="C2536" s="130"/>
      <c r="D2536" s="240"/>
      <c r="E2536" s="240"/>
      <c r="F2536" s="224"/>
      <c r="G2536" s="98"/>
      <c r="H2536" s="98"/>
      <c r="I2536" s="130"/>
      <c r="J2536" s="98"/>
      <c r="K2536" s="98"/>
      <c r="L2536" s="98"/>
      <c r="M2536" s="241"/>
      <c r="N2536" s="241"/>
      <c r="O2536" s="98"/>
      <c r="P2536" s="98"/>
      <c r="Q2536" s="130"/>
    </row>
    <row r="2537" spans="1:17" ht="11.25" x14ac:dyDescent="0.2">
      <c r="A2537" s="234"/>
      <c r="B2537" s="98"/>
      <c r="C2537" s="130"/>
      <c r="D2537" s="240"/>
      <c r="E2537" s="240"/>
      <c r="F2537" s="224"/>
      <c r="G2537" s="98"/>
      <c r="H2537" s="98"/>
      <c r="I2537" s="130"/>
      <c r="J2537" s="98"/>
      <c r="K2537" s="98"/>
      <c r="L2537" s="98"/>
      <c r="M2537" s="241"/>
      <c r="N2537" s="241"/>
      <c r="O2537" s="98"/>
      <c r="P2537" s="98"/>
      <c r="Q2537" s="130"/>
    </row>
    <row r="2538" spans="1:17" ht="11.25" x14ac:dyDescent="0.2">
      <c r="A2538" s="234"/>
      <c r="B2538" s="98"/>
      <c r="C2538" s="130"/>
      <c r="D2538" s="240"/>
      <c r="E2538" s="240"/>
      <c r="F2538" s="224"/>
      <c r="G2538" s="98"/>
      <c r="H2538" s="98"/>
      <c r="I2538" s="130"/>
      <c r="J2538" s="98"/>
      <c r="K2538" s="98"/>
      <c r="L2538" s="98"/>
      <c r="M2538" s="241"/>
      <c r="N2538" s="241"/>
      <c r="O2538" s="98"/>
      <c r="P2538" s="98"/>
      <c r="Q2538" s="130"/>
    </row>
    <row r="2539" spans="1:17" ht="11.25" x14ac:dyDescent="0.2">
      <c r="A2539" s="234"/>
      <c r="B2539" s="98"/>
      <c r="C2539" s="130"/>
      <c r="D2539" s="240"/>
      <c r="E2539" s="240"/>
      <c r="F2539" s="224"/>
      <c r="G2539" s="98"/>
      <c r="H2539" s="98"/>
      <c r="I2539" s="130"/>
      <c r="J2539" s="98"/>
      <c r="K2539" s="98"/>
      <c r="L2539" s="98"/>
      <c r="M2539" s="241"/>
      <c r="N2539" s="241"/>
      <c r="O2539" s="98"/>
      <c r="P2539" s="98"/>
      <c r="Q2539" s="130"/>
    </row>
    <row r="2540" spans="1:17" ht="11.25" x14ac:dyDescent="0.2">
      <c r="A2540" s="234"/>
      <c r="B2540" s="98"/>
      <c r="C2540" s="130"/>
      <c r="D2540" s="240"/>
      <c r="E2540" s="240"/>
      <c r="F2540" s="224"/>
      <c r="G2540" s="98"/>
      <c r="H2540" s="98"/>
      <c r="I2540" s="130"/>
      <c r="J2540" s="98"/>
      <c r="K2540" s="98"/>
      <c r="L2540" s="98"/>
      <c r="M2540" s="241"/>
      <c r="N2540" s="241"/>
      <c r="O2540" s="98"/>
      <c r="P2540" s="98"/>
      <c r="Q2540" s="130"/>
    </row>
    <row r="2541" spans="1:17" ht="11.25" x14ac:dyDescent="0.2">
      <c r="A2541" s="234"/>
      <c r="B2541" s="98"/>
      <c r="C2541" s="130"/>
      <c r="D2541" s="240"/>
      <c r="E2541" s="240"/>
      <c r="F2541" s="224"/>
      <c r="G2541" s="98"/>
      <c r="H2541" s="98"/>
      <c r="I2541" s="130"/>
      <c r="J2541" s="98"/>
      <c r="K2541" s="98"/>
      <c r="L2541" s="98"/>
      <c r="M2541" s="241"/>
      <c r="N2541" s="241"/>
      <c r="O2541" s="98"/>
      <c r="P2541" s="98"/>
      <c r="Q2541" s="130"/>
    </row>
    <row r="2542" spans="1:17" ht="11.25" x14ac:dyDescent="0.2">
      <c r="A2542" s="234"/>
      <c r="B2542" s="98"/>
      <c r="C2542" s="130"/>
      <c r="D2542" s="240"/>
      <c r="E2542" s="240"/>
      <c r="F2542" s="224"/>
      <c r="G2542" s="98"/>
      <c r="H2542" s="98"/>
      <c r="I2542" s="130"/>
      <c r="J2542" s="98"/>
      <c r="K2542" s="98"/>
      <c r="L2542" s="98"/>
      <c r="M2542" s="241"/>
      <c r="N2542" s="241"/>
      <c r="O2542" s="98"/>
      <c r="P2542" s="98"/>
      <c r="Q2542" s="130"/>
    </row>
    <row r="2543" spans="1:17" ht="11.25" x14ac:dyDescent="0.2">
      <c r="A2543" s="234"/>
      <c r="B2543" s="98"/>
      <c r="C2543" s="130"/>
      <c r="D2543" s="240"/>
      <c r="E2543" s="240"/>
      <c r="F2543" s="224"/>
      <c r="G2543" s="98"/>
      <c r="H2543" s="98"/>
      <c r="I2543" s="130"/>
      <c r="J2543" s="98"/>
      <c r="K2543" s="98"/>
      <c r="L2543" s="98"/>
      <c r="M2543" s="241"/>
      <c r="N2543" s="241"/>
      <c r="O2543" s="98"/>
      <c r="P2543" s="98"/>
      <c r="Q2543" s="130"/>
    </row>
    <row r="2544" spans="1:17" ht="11.25" x14ac:dyDescent="0.2">
      <c r="A2544" s="234"/>
      <c r="B2544" s="98"/>
      <c r="C2544" s="130"/>
      <c r="D2544" s="240"/>
      <c r="E2544" s="240"/>
      <c r="F2544" s="224"/>
      <c r="G2544" s="98"/>
      <c r="H2544" s="98"/>
      <c r="I2544" s="130"/>
      <c r="J2544" s="98"/>
      <c r="K2544" s="98"/>
      <c r="L2544" s="98"/>
      <c r="M2544" s="241"/>
      <c r="N2544" s="241"/>
      <c r="O2544" s="98"/>
      <c r="P2544" s="98"/>
      <c r="Q2544" s="130"/>
    </row>
    <row r="2545" spans="1:17" ht="11.25" x14ac:dyDescent="0.2">
      <c r="A2545" s="234"/>
      <c r="B2545" s="98"/>
      <c r="C2545" s="130"/>
      <c r="D2545" s="240"/>
      <c r="E2545" s="240"/>
      <c r="F2545" s="224"/>
      <c r="G2545" s="98"/>
      <c r="H2545" s="98"/>
      <c r="I2545" s="130"/>
      <c r="J2545" s="98"/>
      <c r="K2545" s="98"/>
      <c r="L2545" s="98"/>
      <c r="M2545" s="241"/>
      <c r="N2545" s="241"/>
      <c r="O2545" s="98"/>
      <c r="P2545" s="98"/>
      <c r="Q2545" s="130"/>
    </row>
    <row r="2546" spans="1:17" ht="11.25" x14ac:dyDescent="0.2">
      <c r="A2546" s="234"/>
      <c r="B2546" s="98"/>
      <c r="C2546" s="130"/>
      <c r="D2546" s="240"/>
      <c r="E2546" s="240"/>
      <c r="F2546" s="224"/>
      <c r="G2546" s="98"/>
      <c r="H2546" s="98"/>
      <c r="I2546" s="130"/>
      <c r="J2546" s="98"/>
      <c r="K2546" s="98"/>
      <c r="L2546" s="98"/>
      <c r="M2546" s="241"/>
      <c r="N2546" s="241"/>
      <c r="O2546" s="98"/>
      <c r="P2546" s="98"/>
      <c r="Q2546" s="130"/>
    </row>
    <row r="2547" spans="1:17" ht="11.25" x14ac:dyDescent="0.2">
      <c r="A2547" s="234"/>
      <c r="B2547" s="98"/>
      <c r="C2547" s="130"/>
      <c r="D2547" s="240"/>
      <c r="E2547" s="240"/>
      <c r="F2547" s="224"/>
      <c r="G2547" s="98"/>
      <c r="H2547" s="98"/>
      <c r="I2547" s="130"/>
      <c r="J2547" s="98"/>
      <c r="K2547" s="98"/>
      <c r="L2547" s="98"/>
      <c r="M2547" s="241"/>
      <c r="N2547" s="241"/>
      <c r="O2547" s="98"/>
      <c r="P2547" s="98"/>
      <c r="Q2547" s="130"/>
    </row>
    <row r="2548" spans="1:17" ht="11.25" x14ac:dyDescent="0.2">
      <c r="A2548" s="234"/>
      <c r="B2548" s="98"/>
      <c r="C2548" s="130"/>
      <c r="D2548" s="240"/>
      <c r="E2548" s="240"/>
      <c r="F2548" s="224"/>
      <c r="G2548" s="98"/>
      <c r="H2548" s="98"/>
      <c r="I2548" s="130"/>
      <c r="J2548" s="98"/>
      <c r="K2548" s="98"/>
      <c r="L2548" s="98"/>
      <c r="M2548" s="241"/>
      <c r="N2548" s="241"/>
      <c r="O2548" s="98"/>
      <c r="P2548" s="98"/>
      <c r="Q2548" s="130"/>
    </row>
    <row r="2549" spans="1:17" ht="11.25" x14ac:dyDescent="0.2">
      <c r="A2549" s="234"/>
      <c r="B2549" s="98"/>
      <c r="C2549" s="130"/>
      <c r="D2549" s="240"/>
      <c r="E2549" s="240"/>
      <c r="F2549" s="224"/>
      <c r="G2549" s="98"/>
      <c r="H2549" s="98"/>
      <c r="I2549" s="130"/>
      <c r="J2549" s="98"/>
      <c r="K2549" s="98"/>
      <c r="L2549" s="98"/>
      <c r="M2549" s="241"/>
      <c r="N2549" s="241"/>
      <c r="O2549" s="98"/>
      <c r="P2549" s="98"/>
      <c r="Q2549" s="130"/>
    </row>
    <row r="2550" spans="1:17" ht="11.25" x14ac:dyDescent="0.2">
      <c r="A2550" s="234"/>
      <c r="B2550" s="98"/>
      <c r="C2550" s="130"/>
      <c r="D2550" s="240"/>
      <c r="E2550" s="240"/>
      <c r="F2550" s="224"/>
      <c r="G2550" s="98"/>
      <c r="H2550" s="98"/>
      <c r="I2550" s="130"/>
      <c r="J2550" s="98"/>
      <c r="K2550" s="98"/>
      <c r="L2550" s="98"/>
      <c r="M2550" s="241"/>
      <c r="N2550" s="241"/>
      <c r="O2550" s="98"/>
      <c r="P2550" s="98"/>
      <c r="Q2550" s="130"/>
    </row>
    <row r="2551" spans="1:17" ht="11.25" x14ac:dyDescent="0.2">
      <c r="A2551" s="234"/>
      <c r="B2551" s="98"/>
      <c r="C2551" s="130"/>
      <c r="D2551" s="240"/>
      <c r="E2551" s="240"/>
      <c r="F2551" s="224"/>
      <c r="G2551" s="98"/>
      <c r="H2551" s="98"/>
      <c r="I2551" s="130"/>
      <c r="J2551" s="98"/>
      <c r="K2551" s="98"/>
      <c r="L2551" s="98"/>
      <c r="M2551" s="241"/>
      <c r="N2551" s="241"/>
      <c r="O2551" s="98"/>
      <c r="P2551" s="98"/>
      <c r="Q2551" s="130"/>
    </row>
    <row r="2552" spans="1:17" ht="11.25" x14ac:dyDescent="0.2">
      <c r="A2552" s="234"/>
      <c r="B2552" s="98"/>
      <c r="C2552" s="130"/>
      <c r="D2552" s="240"/>
      <c r="E2552" s="240"/>
      <c r="F2552" s="224"/>
      <c r="G2552" s="98"/>
      <c r="H2552" s="98"/>
      <c r="I2552" s="130"/>
      <c r="J2552" s="98"/>
      <c r="K2552" s="98"/>
      <c r="L2552" s="98"/>
      <c r="M2552" s="241"/>
      <c r="N2552" s="241"/>
      <c r="O2552" s="98"/>
      <c r="P2552" s="98"/>
      <c r="Q2552" s="130"/>
    </row>
    <row r="2553" spans="1:17" ht="11.25" x14ac:dyDescent="0.2">
      <c r="A2553" s="234"/>
      <c r="B2553" s="98"/>
      <c r="C2553" s="130"/>
      <c r="D2553" s="240"/>
      <c r="E2553" s="240"/>
      <c r="F2553" s="224"/>
      <c r="G2553" s="98"/>
      <c r="H2553" s="98"/>
      <c r="I2553" s="130"/>
      <c r="J2553" s="98"/>
      <c r="K2553" s="98"/>
      <c r="L2553" s="98"/>
      <c r="M2553" s="241"/>
      <c r="N2553" s="241"/>
      <c r="O2553" s="98"/>
      <c r="P2553" s="98"/>
      <c r="Q2553" s="130"/>
    </row>
    <row r="2554" spans="1:17" ht="11.25" x14ac:dyDescent="0.2">
      <c r="A2554" s="234"/>
      <c r="B2554" s="98"/>
      <c r="C2554" s="130"/>
      <c r="D2554" s="240"/>
      <c r="E2554" s="240"/>
      <c r="F2554" s="224"/>
      <c r="G2554" s="98"/>
      <c r="H2554" s="98"/>
      <c r="I2554" s="130"/>
      <c r="J2554" s="98"/>
      <c r="K2554" s="98"/>
      <c r="L2554" s="98"/>
      <c r="M2554" s="241"/>
      <c r="N2554" s="241"/>
      <c r="O2554" s="98"/>
      <c r="P2554" s="98"/>
      <c r="Q2554" s="130"/>
    </row>
    <row r="2555" spans="1:17" ht="11.25" x14ac:dyDescent="0.2">
      <c r="A2555" s="234"/>
      <c r="B2555" s="98"/>
      <c r="C2555" s="130"/>
      <c r="D2555" s="240"/>
      <c r="E2555" s="240"/>
      <c r="F2555" s="224"/>
      <c r="G2555" s="98"/>
      <c r="H2555" s="98"/>
      <c r="I2555" s="130"/>
      <c r="J2555" s="98"/>
      <c r="K2555" s="98"/>
      <c r="L2555" s="98"/>
      <c r="M2555" s="241"/>
      <c r="N2555" s="241"/>
      <c r="O2555" s="98"/>
      <c r="P2555" s="98"/>
      <c r="Q2555" s="130"/>
    </row>
    <row r="2556" spans="1:17" ht="11.25" x14ac:dyDescent="0.2">
      <c r="A2556" s="234"/>
      <c r="B2556" s="98"/>
      <c r="C2556" s="130"/>
      <c r="D2556" s="240"/>
      <c r="E2556" s="240"/>
      <c r="F2556" s="224"/>
      <c r="G2556" s="98"/>
      <c r="H2556" s="98"/>
      <c r="I2556" s="130"/>
      <c r="J2556" s="98"/>
      <c r="K2556" s="98"/>
      <c r="L2556" s="98"/>
      <c r="M2556" s="241"/>
      <c r="N2556" s="241"/>
      <c r="O2556" s="98"/>
      <c r="P2556" s="98"/>
      <c r="Q2556" s="130"/>
    </row>
    <row r="2557" spans="1:17" ht="11.25" x14ac:dyDescent="0.2">
      <c r="A2557" s="234"/>
      <c r="B2557" s="98"/>
      <c r="C2557" s="130"/>
      <c r="D2557" s="240"/>
      <c r="E2557" s="240"/>
      <c r="F2557" s="224"/>
      <c r="G2557" s="98"/>
      <c r="H2557" s="98"/>
      <c r="I2557" s="130"/>
      <c r="J2557" s="98"/>
      <c r="K2557" s="98"/>
      <c r="L2557" s="98"/>
      <c r="M2557" s="241"/>
      <c r="N2557" s="241"/>
      <c r="O2557" s="98"/>
      <c r="P2557" s="98"/>
      <c r="Q2557" s="130"/>
    </row>
    <row r="2558" spans="1:17" ht="11.25" x14ac:dyDescent="0.2">
      <c r="A2558" s="234"/>
      <c r="B2558" s="98"/>
      <c r="C2558" s="130"/>
      <c r="D2558" s="240"/>
      <c r="E2558" s="240"/>
      <c r="F2558" s="224"/>
      <c r="G2558" s="98"/>
      <c r="H2558" s="98"/>
      <c r="I2558" s="130"/>
      <c r="J2558" s="98"/>
      <c r="K2558" s="98"/>
      <c r="L2558" s="98"/>
      <c r="M2558" s="241"/>
      <c r="N2558" s="241"/>
      <c r="O2558" s="98"/>
      <c r="P2558" s="98"/>
      <c r="Q2558" s="130"/>
    </row>
    <row r="2559" spans="1:17" ht="11.25" x14ac:dyDescent="0.2">
      <c r="A2559" s="234"/>
      <c r="B2559" s="98"/>
      <c r="C2559" s="130"/>
      <c r="D2559" s="240"/>
      <c r="E2559" s="240"/>
      <c r="F2559" s="224"/>
      <c r="G2559" s="98"/>
      <c r="H2559" s="98"/>
      <c r="I2559" s="130"/>
      <c r="J2559" s="98"/>
      <c r="K2559" s="98"/>
      <c r="L2559" s="98"/>
      <c r="M2559" s="241"/>
      <c r="N2559" s="241"/>
      <c r="O2559" s="98"/>
      <c r="P2559" s="98"/>
      <c r="Q2559" s="130"/>
    </row>
    <row r="2560" spans="1:17" ht="11.25" x14ac:dyDescent="0.2">
      <c r="A2560" s="234"/>
      <c r="B2560" s="98"/>
      <c r="C2560" s="130"/>
      <c r="D2560" s="240"/>
      <c r="E2560" s="240"/>
      <c r="F2560" s="224"/>
      <c r="G2560" s="98"/>
      <c r="H2560" s="98"/>
      <c r="I2560" s="130"/>
      <c r="J2560" s="98"/>
      <c r="K2560" s="98"/>
      <c r="L2560" s="98"/>
      <c r="M2560" s="241"/>
      <c r="N2560" s="241"/>
      <c r="O2560" s="98"/>
      <c r="P2560" s="98"/>
      <c r="Q2560" s="130"/>
    </row>
    <row r="2561" spans="1:17" ht="11.25" x14ac:dyDescent="0.2">
      <c r="A2561" s="234"/>
      <c r="B2561" s="98"/>
      <c r="C2561" s="130"/>
      <c r="D2561" s="240"/>
      <c r="E2561" s="240"/>
      <c r="F2561" s="224"/>
      <c r="G2561" s="98"/>
      <c r="H2561" s="98"/>
      <c r="I2561" s="130"/>
      <c r="J2561" s="98"/>
      <c r="K2561" s="98"/>
      <c r="L2561" s="98"/>
      <c r="M2561" s="241"/>
      <c r="N2561" s="241"/>
      <c r="O2561" s="98"/>
      <c r="P2561" s="98"/>
      <c r="Q2561" s="130"/>
    </row>
    <row r="2562" spans="1:17" ht="11.25" x14ac:dyDescent="0.2">
      <c r="A2562" s="234"/>
      <c r="B2562" s="98"/>
      <c r="C2562" s="130"/>
      <c r="D2562" s="240"/>
      <c r="E2562" s="240"/>
      <c r="F2562" s="224"/>
      <c r="G2562" s="98"/>
      <c r="H2562" s="98"/>
      <c r="I2562" s="130"/>
      <c r="J2562" s="98"/>
      <c r="K2562" s="98"/>
      <c r="L2562" s="98"/>
      <c r="M2562" s="241"/>
      <c r="N2562" s="241"/>
      <c r="O2562" s="98"/>
      <c r="P2562" s="98"/>
      <c r="Q2562" s="130"/>
    </row>
    <row r="2563" spans="1:17" ht="11.25" x14ac:dyDescent="0.2">
      <c r="A2563" s="234"/>
      <c r="B2563" s="98"/>
      <c r="C2563" s="130"/>
      <c r="D2563" s="240"/>
      <c r="E2563" s="240"/>
      <c r="F2563" s="224"/>
      <c r="G2563" s="98"/>
      <c r="H2563" s="98"/>
      <c r="I2563" s="130"/>
      <c r="J2563" s="98"/>
      <c r="K2563" s="98"/>
      <c r="L2563" s="98"/>
      <c r="M2563" s="241"/>
      <c r="N2563" s="241"/>
      <c r="O2563" s="98"/>
      <c r="P2563" s="98"/>
      <c r="Q2563" s="130"/>
    </row>
    <row r="2564" spans="1:17" ht="11.25" x14ac:dyDescent="0.2">
      <c r="A2564" s="234"/>
      <c r="B2564" s="98"/>
      <c r="C2564" s="130"/>
      <c r="D2564" s="240"/>
      <c r="E2564" s="240"/>
      <c r="F2564" s="224"/>
      <c r="G2564" s="98"/>
      <c r="H2564" s="98"/>
      <c r="I2564" s="130"/>
      <c r="J2564" s="98"/>
      <c r="K2564" s="98"/>
      <c r="L2564" s="98"/>
      <c r="M2564" s="241"/>
      <c r="N2564" s="241"/>
      <c r="O2564" s="98"/>
      <c r="P2564" s="98"/>
      <c r="Q2564" s="130"/>
    </row>
    <row r="2565" spans="1:17" ht="11.25" x14ac:dyDescent="0.2">
      <c r="A2565" s="234"/>
      <c r="B2565" s="98"/>
      <c r="C2565" s="130"/>
      <c r="D2565" s="240"/>
      <c r="E2565" s="240"/>
      <c r="F2565" s="224"/>
      <c r="G2565" s="98"/>
      <c r="H2565" s="98"/>
      <c r="I2565" s="130"/>
      <c r="J2565" s="98"/>
      <c r="K2565" s="98"/>
      <c r="L2565" s="98"/>
      <c r="M2565" s="241"/>
      <c r="N2565" s="241"/>
      <c r="O2565" s="98"/>
      <c r="P2565" s="98"/>
      <c r="Q2565" s="130"/>
    </row>
    <row r="2566" spans="1:17" ht="11.25" x14ac:dyDescent="0.2">
      <c r="A2566" s="234"/>
      <c r="B2566" s="98"/>
      <c r="C2566" s="130"/>
      <c r="D2566" s="240"/>
      <c r="E2566" s="240"/>
      <c r="F2566" s="224"/>
      <c r="G2566" s="98"/>
      <c r="H2566" s="98"/>
      <c r="I2566" s="130"/>
      <c r="J2566" s="98"/>
      <c r="K2566" s="98"/>
      <c r="L2566" s="98"/>
      <c r="M2566" s="241"/>
      <c r="N2566" s="241"/>
      <c r="O2566" s="98"/>
      <c r="P2566" s="98"/>
      <c r="Q2566" s="130"/>
    </row>
    <row r="2567" spans="1:17" ht="11.25" x14ac:dyDescent="0.2">
      <c r="A2567" s="234"/>
      <c r="B2567" s="98"/>
      <c r="C2567" s="130"/>
      <c r="D2567" s="240"/>
      <c r="E2567" s="240"/>
      <c r="F2567" s="224"/>
      <c r="G2567" s="98"/>
      <c r="H2567" s="98"/>
      <c r="I2567" s="130"/>
      <c r="J2567" s="98"/>
      <c r="K2567" s="98"/>
      <c r="L2567" s="98"/>
      <c r="M2567" s="241"/>
      <c r="N2567" s="241"/>
      <c r="O2567" s="98"/>
      <c r="P2567" s="98"/>
      <c r="Q2567" s="130"/>
    </row>
    <row r="2568" spans="1:17" ht="11.25" x14ac:dyDescent="0.2">
      <c r="A2568" s="234"/>
      <c r="B2568" s="98"/>
      <c r="C2568" s="130"/>
      <c r="D2568" s="240"/>
      <c r="E2568" s="240"/>
      <c r="F2568" s="224"/>
      <c r="G2568" s="98"/>
      <c r="H2568" s="98"/>
      <c r="I2568" s="130"/>
      <c r="J2568" s="98"/>
      <c r="K2568" s="98"/>
      <c r="L2568" s="98"/>
      <c r="M2568" s="241"/>
      <c r="N2568" s="241"/>
      <c r="O2568" s="98"/>
      <c r="P2568" s="98"/>
      <c r="Q2568" s="130"/>
    </row>
    <row r="2569" spans="1:17" ht="11.25" x14ac:dyDescent="0.2">
      <c r="A2569" s="234"/>
      <c r="B2569" s="98"/>
      <c r="C2569" s="130"/>
      <c r="D2569" s="240"/>
      <c r="E2569" s="240"/>
      <c r="F2569" s="224"/>
      <c r="G2569" s="98"/>
      <c r="H2569" s="98"/>
      <c r="I2569" s="130"/>
      <c r="J2569" s="98"/>
      <c r="K2569" s="98"/>
      <c r="L2569" s="98"/>
      <c r="M2569" s="241"/>
      <c r="N2569" s="241"/>
      <c r="O2569" s="98"/>
      <c r="P2569" s="98"/>
      <c r="Q2569" s="130"/>
    </row>
    <row r="2570" spans="1:17" ht="11.25" x14ac:dyDescent="0.2">
      <c r="A2570" s="234"/>
      <c r="B2570" s="98"/>
      <c r="C2570" s="130"/>
      <c r="D2570" s="240"/>
      <c r="E2570" s="240"/>
      <c r="F2570" s="224"/>
      <c r="G2570" s="98"/>
      <c r="H2570" s="98"/>
      <c r="I2570" s="130"/>
      <c r="J2570" s="98"/>
      <c r="K2570" s="98"/>
      <c r="L2570" s="98"/>
      <c r="M2570" s="241"/>
      <c r="N2570" s="241"/>
      <c r="O2570" s="98"/>
      <c r="P2570" s="98"/>
      <c r="Q2570" s="130"/>
    </row>
    <row r="2571" spans="1:17" ht="11.25" x14ac:dyDescent="0.2">
      <c r="A2571" s="234"/>
      <c r="B2571" s="98"/>
      <c r="C2571" s="130"/>
      <c r="D2571" s="240"/>
      <c r="E2571" s="240"/>
      <c r="F2571" s="224"/>
      <c r="G2571" s="98"/>
      <c r="H2571" s="98"/>
      <c r="I2571" s="130"/>
      <c r="J2571" s="98"/>
      <c r="K2571" s="98"/>
      <c r="L2571" s="98"/>
      <c r="M2571" s="241"/>
      <c r="N2571" s="241"/>
      <c r="O2571" s="98"/>
      <c r="P2571" s="98"/>
      <c r="Q2571" s="130"/>
    </row>
    <row r="2572" spans="1:17" ht="11.25" x14ac:dyDescent="0.2">
      <c r="A2572" s="234"/>
      <c r="B2572" s="98"/>
      <c r="C2572" s="130"/>
      <c r="D2572" s="240"/>
      <c r="E2572" s="240"/>
      <c r="F2572" s="224"/>
      <c r="G2572" s="98"/>
      <c r="H2572" s="98"/>
      <c r="I2572" s="130"/>
      <c r="J2572" s="98"/>
      <c r="K2572" s="98"/>
      <c r="L2572" s="98"/>
      <c r="M2572" s="241"/>
      <c r="N2572" s="241"/>
      <c r="O2572" s="98"/>
      <c r="P2572" s="98"/>
      <c r="Q2572" s="130"/>
    </row>
    <row r="2573" spans="1:17" ht="11.25" x14ac:dyDescent="0.2">
      <c r="A2573" s="234"/>
      <c r="B2573" s="98"/>
      <c r="C2573" s="130"/>
      <c r="D2573" s="240"/>
      <c r="E2573" s="240"/>
      <c r="F2573" s="224"/>
      <c r="G2573" s="98"/>
      <c r="H2573" s="98"/>
      <c r="I2573" s="130"/>
      <c r="J2573" s="98"/>
      <c r="K2573" s="98"/>
      <c r="L2573" s="98"/>
      <c r="M2573" s="241"/>
      <c r="N2573" s="241"/>
      <c r="O2573" s="98"/>
      <c r="P2573" s="98"/>
      <c r="Q2573" s="130"/>
    </row>
    <row r="2574" spans="1:17" ht="11.25" x14ac:dyDescent="0.2">
      <c r="A2574" s="234"/>
      <c r="B2574" s="98"/>
      <c r="C2574" s="130"/>
      <c r="D2574" s="240"/>
      <c r="E2574" s="240"/>
      <c r="F2574" s="224"/>
      <c r="G2574" s="98"/>
      <c r="H2574" s="98"/>
      <c r="I2574" s="130"/>
      <c r="J2574" s="98"/>
      <c r="K2574" s="98"/>
      <c r="L2574" s="98"/>
      <c r="M2574" s="241"/>
      <c r="N2574" s="241"/>
      <c r="O2574" s="98"/>
      <c r="P2574" s="98"/>
      <c r="Q2574" s="130"/>
    </row>
    <row r="2575" spans="1:17" ht="11.25" x14ac:dyDescent="0.2">
      <c r="A2575" s="234"/>
      <c r="B2575" s="98"/>
      <c r="C2575" s="130"/>
      <c r="D2575" s="240"/>
      <c r="E2575" s="240"/>
      <c r="F2575" s="224"/>
      <c r="G2575" s="98"/>
      <c r="H2575" s="98"/>
      <c r="I2575" s="130"/>
      <c r="J2575" s="98"/>
      <c r="K2575" s="98"/>
      <c r="L2575" s="98"/>
      <c r="M2575" s="241"/>
      <c r="N2575" s="241"/>
      <c r="O2575" s="98"/>
      <c r="P2575" s="98"/>
      <c r="Q2575" s="130"/>
    </row>
    <row r="2576" spans="1:17" ht="11.25" x14ac:dyDescent="0.2">
      <c r="A2576" s="234"/>
      <c r="B2576" s="98"/>
      <c r="C2576" s="130"/>
      <c r="D2576" s="240"/>
      <c r="E2576" s="240"/>
      <c r="F2576" s="224"/>
      <c r="G2576" s="98"/>
      <c r="H2576" s="98"/>
      <c r="I2576" s="130"/>
      <c r="J2576" s="98"/>
      <c r="K2576" s="98"/>
      <c r="L2576" s="98"/>
      <c r="M2576" s="241"/>
      <c r="N2576" s="241"/>
      <c r="O2576" s="98"/>
      <c r="P2576" s="98"/>
      <c r="Q2576" s="130"/>
    </row>
    <row r="2577" spans="1:17" ht="11.25" x14ac:dyDescent="0.2">
      <c r="A2577" s="234"/>
      <c r="B2577" s="98"/>
      <c r="C2577" s="130"/>
      <c r="D2577" s="240"/>
      <c r="E2577" s="240"/>
      <c r="F2577" s="224"/>
      <c r="G2577" s="98"/>
      <c r="H2577" s="98"/>
      <c r="I2577" s="130"/>
      <c r="J2577" s="98"/>
      <c r="K2577" s="98"/>
      <c r="L2577" s="98"/>
      <c r="M2577" s="241"/>
      <c r="N2577" s="241"/>
      <c r="O2577" s="98"/>
      <c r="P2577" s="98"/>
      <c r="Q2577" s="130"/>
    </row>
    <row r="2578" spans="1:17" ht="11.25" x14ac:dyDescent="0.2">
      <c r="A2578" s="234"/>
      <c r="B2578" s="98"/>
      <c r="C2578" s="130"/>
      <c r="D2578" s="240"/>
      <c r="E2578" s="240"/>
      <c r="F2578" s="224"/>
      <c r="G2578" s="98"/>
      <c r="H2578" s="98"/>
      <c r="I2578" s="130"/>
      <c r="J2578" s="98"/>
      <c r="K2578" s="98"/>
      <c r="L2578" s="98"/>
      <c r="M2578" s="241"/>
      <c r="N2578" s="241"/>
      <c r="O2578" s="98"/>
      <c r="P2578" s="98"/>
      <c r="Q2578" s="130"/>
    </row>
    <row r="2579" spans="1:17" ht="11.25" x14ac:dyDescent="0.2">
      <c r="A2579" s="234"/>
      <c r="B2579" s="98"/>
      <c r="C2579" s="130"/>
      <c r="D2579" s="240"/>
      <c r="E2579" s="240"/>
      <c r="F2579" s="224"/>
      <c r="G2579" s="98"/>
      <c r="H2579" s="98"/>
      <c r="I2579" s="130"/>
      <c r="J2579" s="98"/>
      <c r="K2579" s="98"/>
      <c r="L2579" s="98"/>
      <c r="M2579" s="241"/>
      <c r="N2579" s="241"/>
      <c r="O2579" s="98"/>
      <c r="P2579" s="98"/>
      <c r="Q2579" s="130"/>
    </row>
    <row r="2580" spans="1:17" ht="11.25" x14ac:dyDescent="0.2">
      <c r="A2580" s="234"/>
      <c r="B2580" s="98"/>
      <c r="C2580" s="130"/>
      <c r="D2580" s="240"/>
      <c r="E2580" s="240"/>
      <c r="F2580" s="224"/>
      <c r="G2580" s="98"/>
      <c r="H2580" s="98"/>
      <c r="I2580" s="130"/>
      <c r="J2580" s="98"/>
      <c r="K2580" s="98"/>
      <c r="L2580" s="98"/>
      <c r="M2580" s="241"/>
      <c r="N2580" s="241"/>
      <c r="O2580" s="98"/>
      <c r="P2580" s="98"/>
      <c r="Q2580" s="130"/>
    </row>
    <row r="2581" spans="1:17" ht="11.25" x14ac:dyDescent="0.2">
      <c r="A2581" s="234"/>
      <c r="B2581" s="98"/>
      <c r="C2581" s="130"/>
      <c r="D2581" s="240"/>
      <c r="E2581" s="240"/>
      <c r="F2581" s="224"/>
      <c r="G2581" s="98"/>
      <c r="H2581" s="98"/>
      <c r="I2581" s="130"/>
      <c r="J2581" s="98"/>
      <c r="K2581" s="98"/>
      <c r="L2581" s="98"/>
      <c r="M2581" s="241"/>
      <c r="N2581" s="241"/>
      <c r="O2581" s="98"/>
      <c r="P2581" s="98"/>
      <c r="Q2581" s="130"/>
    </row>
    <row r="2582" spans="1:17" ht="11.25" x14ac:dyDescent="0.2">
      <c r="A2582" s="234"/>
      <c r="B2582" s="98"/>
      <c r="C2582" s="130"/>
      <c r="D2582" s="240"/>
      <c r="E2582" s="240"/>
      <c r="F2582" s="224"/>
      <c r="G2582" s="98"/>
      <c r="H2582" s="98"/>
      <c r="I2582" s="130"/>
      <c r="J2582" s="98"/>
      <c r="K2582" s="98"/>
      <c r="L2582" s="98"/>
      <c r="M2582" s="241"/>
      <c r="N2582" s="241"/>
      <c r="O2582" s="98"/>
      <c r="P2582" s="98"/>
      <c r="Q2582" s="130"/>
    </row>
    <row r="2583" spans="1:17" ht="11.25" x14ac:dyDescent="0.2">
      <c r="A2583" s="234"/>
      <c r="B2583" s="98"/>
      <c r="C2583" s="130"/>
      <c r="D2583" s="240"/>
      <c r="E2583" s="240"/>
      <c r="F2583" s="224"/>
      <c r="G2583" s="98"/>
      <c r="H2583" s="98"/>
      <c r="I2583" s="130"/>
      <c r="J2583" s="98"/>
      <c r="K2583" s="98"/>
      <c r="L2583" s="98"/>
      <c r="M2583" s="241"/>
      <c r="N2583" s="241"/>
      <c r="O2583" s="98"/>
      <c r="P2583" s="98"/>
      <c r="Q2583" s="130"/>
    </row>
    <row r="2584" spans="1:17" ht="11.25" x14ac:dyDescent="0.2">
      <c r="A2584" s="234"/>
      <c r="B2584" s="98"/>
      <c r="C2584" s="130"/>
      <c r="D2584" s="240"/>
      <c r="E2584" s="240"/>
      <c r="F2584" s="224"/>
      <c r="G2584" s="98"/>
      <c r="H2584" s="98"/>
      <c r="I2584" s="130"/>
      <c r="J2584" s="98"/>
      <c r="K2584" s="98"/>
      <c r="L2584" s="98"/>
      <c r="M2584" s="241"/>
      <c r="N2584" s="241"/>
      <c r="O2584" s="98"/>
      <c r="P2584" s="98"/>
      <c r="Q2584" s="130"/>
    </row>
    <row r="2585" spans="1:17" ht="11.25" x14ac:dyDescent="0.2">
      <c r="A2585" s="234"/>
      <c r="B2585" s="98"/>
      <c r="C2585" s="130"/>
      <c r="D2585" s="240"/>
      <c r="E2585" s="240"/>
      <c r="F2585" s="224"/>
      <c r="G2585" s="98"/>
      <c r="H2585" s="98"/>
      <c r="I2585" s="130"/>
      <c r="J2585" s="98"/>
      <c r="K2585" s="98"/>
      <c r="L2585" s="98"/>
      <c r="M2585" s="241"/>
      <c r="N2585" s="241"/>
      <c r="O2585" s="98"/>
      <c r="P2585" s="98"/>
      <c r="Q2585" s="130"/>
    </row>
    <row r="2586" spans="1:17" ht="11.25" x14ac:dyDescent="0.2">
      <c r="A2586" s="234"/>
      <c r="B2586" s="98"/>
      <c r="C2586" s="130"/>
      <c r="D2586" s="240"/>
      <c r="E2586" s="240"/>
      <c r="F2586" s="224"/>
      <c r="G2586" s="98"/>
      <c r="H2586" s="98"/>
      <c r="I2586" s="130"/>
      <c r="J2586" s="98"/>
      <c r="K2586" s="98"/>
      <c r="L2586" s="98"/>
      <c r="M2586" s="241"/>
      <c r="N2586" s="241"/>
      <c r="O2586" s="98"/>
      <c r="P2586" s="98"/>
      <c r="Q2586" s="130"/>
    </row>
    <row r="2587" spans="1:17" ht="11.25" x14ac:dyDescent="0.2">
      <c r="A2587" s="234"/>
      <c r="B2587" s="98"/>
      <c r="C2587" s="130"/>
      <c r="D2587" s="240"/>
      <c r="E2587" s="240"/>
      <c r="F2587" s="224"/>
      <c r="G2587" s="98"/>
      <c r="H2587" s="98"/>
      <c r="I2587" s="130"/>
      <c r="J2587" s="98"/>
      <c r="K2587" s="98"/>
      <c r="L2587" s="98"/>
      <c r="M2587" s="241"/>
      <c r="N2587" s="241"/>
      <c r="O2587" s="98"/>
      <c r="P2587" s="98"/>
      <c r="Q2587" s="130"/>
    </row>
    <row r="2588" spans="1:17" ht="11.25" x14ac:dyDescent="0.2">
      <c r="A2588" s="234"/>
      <c r="B2588" s="98"/>
      <c r="C2588" s="130"/>
      <c r="D2588" s="240"/>
      <c r="E2588" s="240"/>
      <c r="F2588" s="224"/>
      <c r="G2588" s="98"/>
      <c r="H2588" s="98"/>
      <c r="I2588" s="130"/>
      <c r="J2588" s="98"/>
      <c r="K2588" s="98"/>
      <c r="L2588" s="98"/>
      <c r="M2588" s="241"/>
      <c r="N2588" s="241"/>
      <c r="O2588" s="98"/>
      <c r="P2588" s="98"/>
      <c r="Q2588" s="130"/>
    </row>
    <row r="2589" spans="1:17" ht="11.25" x14ac:dyDescent="0.2">
      <c r="A2589" s="234"/>
      <c r="B2589" s="98"/>
      <c r="C2589" s="130"/>
      <c r="D2589" s="240"/>
      <c r="E2589" s="240"/>
      <c r="F2589" s="224"/>
      <c r="G2589" s="98"/>
      <c r="H2589" s="98"/>
      <c r="I2589" s="130"/>
      <c r="J2589" s="98"/>
      <c r="K2589" s="98"/>
      <c r="L2589" s="98"/>
      <c r="M2589" s="241"/>
      <c r="N2589" s="241"/>
      <c r="O2589" s="98"/>
      <c r="P2589" s="98"/>
      <c r="Q2589" s="130"/>
    </row>
    <row r="2590" spans="1:17" ht="11.25" x14ac:dyDescent="0.2">
      <c r="A2590" s="234"/>
      <c r="B2590" s="98"/>
      <c r="C2590" s="130"/>
      <c r="D2590" s="240"/>
      <c r="E2590" s="240"/>
      <c r="F2590" s="224"/>
      <c r="G2590" s="98"/>
      <c r="H2590" s="98"/>
      <c r="I2590" s="130"/>
      <c r="J2590" s="98"/>
      <c r="K2590" s="98"/>
      <c r="L2590" s="98"/>
      <c r="M2590" s="241"/>
      <c r="N2590" s="241"/>
      <c r="O2590" s="98"/>
      <c r="P2590" s="98"/>
      <c r="Q2590" s="130"/>
    </row>
    <row r="2591" spans="1:17" ht="11.25" x14ac:dyDescent="0.2">
      <c r="A2591" s="234"/>
      <c r="B2591" s="98"/>
      <c r="C2591" s="130"/>
      <c r="D2591" s="240"/>
      <c r="E2591" s="240"/>
      <c r="F2591" s="224"/>
      <c r="G2591" s="98"/>
      <c r="H2591" s="98"/>
      <c r="I2591" s="130"/>
      <c r="J2591" s="98"/>
      <c r="K2591" s="98"/>
      <c r="L2591" s="98"/>
      <c r="M2591" s="241"/>
      <c r="N2591" s="241"/>
      <c r="O2591" s="98"/>
      <c r="P2591" s="98"/>
      <c r="Q2591" s="130"/>
    </row>
    <row r="2592" spans="1:17" ht="11.25" x14ac:dyDescent="0.2">
      <c r="A2592" s="234"/>
      <c r="B2592" s="98"/>
      <c r="C2592" s="130"/>
      <c r="D2592" s="240"/>
      <c r="E2592" s="240"/>
      <c r="F2592" s="224"/>
      <c r="G2592" s="98"/>
      <c r="H2592" s="98"/>
      <c r="I2592" s="130"/>
      <c r="J2592" s="98"/>
      <c r="K2592" s="98"/>
      <c r="L2592" s="98"/>
      <c r="M2592" s="241"/>
      <c r="N2592" s="241"/>
      <c r="O2592" s="98"/>
      <c r="P2592" s="98"/>
      <c r="Q2592" s="130"/>
    </row>
    <row r="2593" spans="1:17" ht="11.25" x14ac:dyDescent="0.2">
      <c r="A2593" s="234"/>
      <c r="B2593" s="98"/>
      <c r="C2593" s="130"/>
      <c r="D2593" s="240"/>
      <c r="E2593" s="240"/>
      <c r="F2593" s="224"/>
      <c r="G2593" s="98"/>
      <c r="H2593" s="98"/>
      <c r="I2593" s="130"/>
      <c r="J2593" s="98"/>
      <c r="K2593" s="98"/>
      <c r="L2593" s="98"/>
      <c r="M2593" s="241"/>
      <c r="N2593" s="241"/>
      <c r="O2593" s="98"/>
      <c r="P2593" s="98"/>
      <c r="Q2593" s="130"/>
    </row>
    <row r="2594" spans="1:17" ht="11.25" x14ac:dyDescent="0.2">
      <c r="A2594" s="234"/>
      <c r="B2594" s="98"/>
      <c r="C2594" s="130"/>
      <c r="D2594" s="240"/>
      <c r="E2594" s="240"/>
      <c r="F2594" s="224"/>
      <c r="G2594" s="98"/>
      <c r="H2594" s="98"/>
      <c r="I2594" s="130"/>
      <c r="J2594" s="98"/>
      <c r="K2594" s="98"/>
      <c r="L2594" s="98"/>
      <c r="M2594" s="241"/>
      <c r="N2594" s="241"/>
      <c r="O2594" s="98"/>
      <c r="P2594" s="98"/>
      <c r="Q2594" s="130"/>
    </row>
    <row r="2595" spans="1:17" ht="11.25" x14ac:dyDescent="0.2">
      <c r="A2595" s="234"/>
      <c r="B2595" s="98"/>
      <c r="C2595" s="130"/>
      <c r="D2595" s="240"/>
      <c r="E2595" s="240"/>
      <c r="F2595" s="224"/>
      <c r="G2595" s="98"/>
      <c r="H2595" s="98"/>
      <c r="I2595" s="130"/>
      <c r="J2595" s="98"/>
      <c r="K2595" s="98"/>
      <c r="L2595" s="98"/>
      <c r="M2595" s="241"/>
      <c r="N2595" s="241"/>
      <c r="O2595" s="98"/>
      <c r="P2595" s="98"/>
      <c r="Q2595" s="130"/>
    </row>
    <row r="2596" spans="1:17" ht="11.25" x14ac:dyDescent="0.2">
      <c r="A2596" s="234"/>
      <c r="B2596" s="98"/>
      <c r="C2596" s="130"/>
      <c r="D2596" s="240"/>
      <c r="E2596" s="240"/>
      <c r="F2596" s="224"/>
      <c r="G2596" s="98"/>
      <c r="H2596" s="98"/>
      <c r="I2596" s="130"/>
      <c r="J2596" s="98"/>
      <c r="K2596" s="98"/>
      <c r="L2596" s="98"/>
      <c r="M2596" s="241"/>
      <c r="N2596" s="241"/>
      <c r="O2596" s="98"/>
      <c r="P2596" s="98"/>
      <c r="Q2596" s="130"/>
    </row>
    <row r="2597" spans="1:17" ht="11.25" x14ac:dyDescent="0.2">
      <c r="A2597" s="234"/>
      <c r="B2597" s="98"/>
      <c r="C2597" s="130"/>
      <c r="D2597" s="240"/>
      <c r="E2597" s="240"/>
      <c r="F2597" s="224"/>
      <c r="G2597" s="98"/>
      <c r="H2597" s="98"/>
      <c r="I2597" s="130"/>
      <c r="J2597" s="98"/>
      <c r="K2597" s="98"/>
      <c r="L2597" s="98"/>
      <c r="M2597" s="241"/>
      <c r="N2597" s="241"/>
      <c r="O2597" s="98"/>
      <c r="P2597" s="98"/>
      <c r="Q2597" s="130"/>
    </row>
    <row r="2598" spans="1:17" ht="11.25" x14ac:dyDescent="0.2">
      <c r="A2598" s="234"/>
      <c r="B2598" s="98"/>
      <c r="C2598" s="130"/>
      <c r="D2598" s="240"/>
      <c r="E2598" s="240"/>
      <c r="F2598" s="224"/>
      <c r="G2598" s="98"/>
      <c r="H2598" s="98"/>
      <c r="I2598" s="130"/>
      <c r="J2598" s="98"/>
      <c r="K2598" s="98"/>
      <c r="L2598" s="98"/>
      <c r="M2598" s="241"/>
      <c r="N2598" s="241"/>
      <c r="O2598" s="98"/>
      <c r="P2598" s="98"/>
      <c r="Q2598" s="130"/>
    </row>
    <row r="2599" spans="1:17" ht="11.25" x14ac:dyDescent="0.2">
      <c r="A2599" s="234"/>
      <c r="B2599" s="98"/>
      <c r="C2599" s="130"/>
      <c r="D2599" s="240"/>
      <c r="E2599" s="240"/>
      <c r="F2599" s="224"/>
      <c r="G2599" s="98"/>
      <c r="H2599" s="98"/>
      <c r="I2599" s="130"/>
      <c r="J2599" s="98"/>
      <c r="K2599" s="98"/>
      <c r="L2599" s="98"/>
      <c r="M2599" s="241"/>
      <c r="N2599" s="241"/>
      <c r="O2599" s="98"/>
      <c r="P2599" s="98"/>
      <c r="Q2599" s="130"/>
    </row>
    <row r="2600" spans="1:17" ht="11.25" x14ac:dyDescent="0.2">
      <c r="A2600" s="234"/>
      <c r="B2600" s="98"/>
      <c r="C2600" s="130"/>
      <c r="D2600" s="240"/>
      <c r="E2600" s="240"/>
      <c r="F2600" s="224"/>
      <c r="G2600" s="98"/>
      <c r="H2600" s="98"/>
      <c r="I2600" s="130"/>
      <c r="J2600" s="98"/>
      <c r="K2600" s="98"/>
      <c r="L2600" s="98"/>
      <c r="M2600" s="241"/>
      <c r="N2600" s="241"/>
      <c r="O2600" s="98"/>
      <c r="P2600" s="98"/>
      <c r="Q2600" s="130"/>
    </row>
    <row r="2601" spans="1:17" ht="11.25" x14ac:dyDescent="0.2">
      <c r="A2601" s="234"/>
      <c r="B2601" s="98"/>
      <c r="C2601" s="130"/>
      <c r="D2601" s="240"/>
      <c r="E2601" s="240"/>
      <c r="F2601" s="224"/>
      <c r="G2601" s="98"/>
      <c r="H2601" s="98"/>
      <c r="I2601" s="130"/>
      <c r="J2601" s="98"/>
      <c r="K2601" s="98"/>
      <c r="L2601" s="98"/>
      <c r="M2601" s="241"/>
      <c r="N2601" s="241"/>
      <c r="O2601" s="98"/>
      <c r="P2601" s="98"/>
      <c r="Q2601" s="130"/>
    </row>
    <row r="2602" spans="1:17" ht="11.25" x14ac:dyDescent="0.2">
      <c r="A2602" s="234"/>
      <c r="B2602" s="98"/>
      <c r="C2602" s="130"/>
      <c r="D2602" s="240"/>
      <c r="E2602" s="240"/>
      <c r="F2602" s="224"/>
      <c r="G2602" s="98"/>
      <c r="H2602" s="98"/>
      <c r="I2602" s="130"/>
      <c r="J2602" s="98"/>
      <c r="K2602" s="98"/>
      <c r="L2602" s="98"/>
      <c r="M2602" s="241"/>
      <c r="N2602" s="241"/>
      <c r="O2602" s="98"/>
      <c r="P2602" s="98"/>
      <c r="Q2602" s="130"/>
    </row>
    <row r="2603" spans="1:17" ht="11.25" x14ac:dyDescent="0.2">
      <c r="A2603" s="234"/>
      <c r="B2603" s="98"/>
      <c r="C2603" s="130"/>
      <c r="D2603" s="240"/>
      <c r="E2603" s="240"/>
      <c r="F2603" s="224"/>
      <c r="G2603" s="98"/>
      <c r="H2603" s="98"/>
      <c r="I2603" s="130"/>
      <c r="J2603" s="98"/>
      <c r="K2603" s="98"/>
      <c r="L2603" s="98"/>
      <c r="M2603" s="241"/>
      <c r="N2603" s="241"/>
      <c r="O2603" s="98"/>
      <c r="P2603" s="98"/>
      <c r="Q2603" s="130"/>
    </row>
    <row r="2604" spans="1:17" ht="11.25" x14ac:dyDescent="0.2">
      <c r="A2604" s="234"/>
      <c r="B2604" s="98"/>
      <c r="C2604" s="130"/>
      <c r="D2604" s="240"/>
      <c r="E2604" s="240"/>
      <c r="F2604" s="224"/>
      <c r="G2604" s="98"/>
      <c r="H2604" s="98"/>
      <c r="I2604" s="130"/>
      <c r="J2604" s="98"/>
      <c r="K2604" s="98"/>
      <c r="L2604" s="98"/>
      <c r="M2604" s="241"/>
      <c r="N2604" s="241"/>
      <c r="O2604" s="98"/>
      <c r="P2604" s="98"/>
      <c r="Q2604" s="130"/>
    </row>
    <row r="2605" spans="1:17" ht="11.25" x14ac:dyDescent="0.2">
      <c r="A2605" s="234"/>
      <c r="B2605" s="98"/>
      <c r="C2605" s="130"/>
      <c r="D2605" s="240"/>
      <c r="E2605" s="240"/>
      <c r="F2605" s="224"/>
      <c r="G2605" s="98"/>
      <c r="H2605" s="98"/>
      <c r="I2605" s="130"/>
      <c r="J2605" s="98"/>
      <c r="K2605" s="98"/>
      <c r="L2605" s="98"/>
      <c r="M2605" s="241"/>
      <c r="N2605" s="241"/>
      <c r="O2605" s="98"/>
      <c r="P2605" s="98"/>
      <c r="Q2605" s="130"/>
    </row>
    <row r="2606" spans="1:17" ht="11.25" x14ac:dyDescent="0.2">
      <c r="A2606" s="234"/>
      <c r="B2606" s="98"/>
      <c r="C2606" s="130"/>
      <c r="D2606" s="240"/>
      <c r="E2606" s="240"/>
      <c r="F2606" s="224"/>
      <c r="G2606" s="98"/>
      <c r="H2606" s="98"/>
      <c r="I2606" s="130"/>
      <c r="J2606" s="98"/>
      <c r="K2606" s="98"/>
      <c r="L2606" s="98"/>
      <c r="M2606" s="241"/>
      <c r="N2606" s="241"/>
      <c r="O2606" s="98"/>
      <c r="P2606" s="98"/>
      <c r="Q2606" s="130"/>
    </row>
    <row r="2607" spans="1:17" ht="11.25" x14ac:dyDescent="0.2">
      <c r="A2607" s="234"/>
      <c r="B2607" s="98"/>
      <c r="C2607" s="130"/>
      <c r="D2607" s="240"/>
      <c r="E2607" s="240"/>
      <c r="F2607" s="224"/>
      <c r="G2607" s="98"/>
      <c r="H2607" s="98"/>
      <c r="I2607" s="130"/>
      <c r="J2607" s="98"/>
      <c r="K2607" s="98"/>
      <c r="L2607" s="98"/>
      <c r="M2607" s="241"/>
      <c r="N2607" s="241"/>
      <c r="O2607" s="98"/>
      <c r="P2607" s="98"/>
      <c r="Q2607" s="130"/>
    </row>
    <row r="2608" spans="1:17" ht="11.25" x14ac:dyDescent="0.2">
      <c r="A2608" s="234"/>
      <c r="B2608" s="98"/>
      <c r="C2608" s="130"/>
      <c r="D2608" s="240"/>
      <c r="E2608" s="240"/>
      <c r="F2608" s="224"/>
      <c r="G2608" s="98"/>
      <c r="H2608" s="98"/>
      <c r="I2608" s="130"/>
      <c r="J2608" s="98"/>
      <c r="K2608" s="98"/>
      <c r="L2608" s="98"/>
      <c r="M2608" s="241"/>
      <c r="N2608" s="241"/>
      <c r="O2608" s="98"/>
      <c r="P2608" s="98"/>
      <c r="Q2608" s="130"/>
    </row>
    <row r="2609" spans="1:17" ht="11.25" x14ac:dyDescent="0.2">
      <c r="A2609" s="234"/>
      <c r="B2609" s="98"/>
      <c r="C2609" s="130"/>
      <c r="D2609" s="240"/>
      <c r="E2609" s="240"/>
      <c r="F2609" s="224"/>
      <c r="G2609" s="98"/>
      <c r="H2609" s="98"/>
      <c r="I2609" s="130"/>
      <c r="J2609" s="98"/>
      <c r="K2609" s="98"/>
      <c r="L2609" s="98"/>
      <c r="M2609" s="241"/>
      <c r="N2609" s="241"/>
      <c r="O2609" s="98"/>
      <c r="P2609" s="98"/>
      <c r="Q2609" s="130"/>
    </row>
    <row r="2610" spans="1:17" ht="11.25" x14ac:dyDescent="0.2">
      <c r="A2610" s="234"/>
      <c r="B2610" s="98"/>
      <c r="C2610" s="130"/>
      <c r="D2610" s="240"/>
      <c r="E2610" s="240"/>
      <c r="F2610" s="224"/>
      <c r="G2610" s="98"/>
      <c r="H2610" s="98"/>
      <c r="I2610" s="130"/>
      <c r="J2610" s="98"/>
      <c r="K2610" s="98"/>
      <c r="L2610" s="98"/>
      <c r="M2610" s="241"/>
      <c r="N2610" s="241"/>
      <c r="O2610" s="98"/>
      <c r="P2610" s="98"/>
      <c r="Q2610" s="130"/>
    </row>
    <row r="2611" spans="1:17" ht="11.25" x14ac:dyDescent="0.2">
      <c r="A2611" s="234"/>
      <c r="B2611" s="98"/>
      <c r="C2611" s="130"/>
      <c r="D2611" s="240"/>
      <c r="E2611" s="240"/>
      <c r="F2611" s="224"/>
      <c r="G2611" s="98"/>
      <c r="H2611" s="98"/>
      <c r="I2611" s="130"/>
      <c r="J2611" s="98"/>
      <c r="K2611" s="98"/>
      <c r="L2611" s="98"/>
      <c r="M2611" s="241"/>
      <c r="N2611" s="241"/>
      <c r="O2611" s="98"/>
      <c r="P2611" s="98"/>
      <c r="Q2611" s="130"/>
    </row>
    <row r="2612" spans="1:17" ht="11.25" x14ac:dyDescent="0.2">
      <c r="A2612" s="234"/>
      <c r="B2612" s="98"/>
      <c r="C2612" s="130"/>
      <c r="D2612" s="240"/>
      <c r="E2612" s="240"/>
      <c r="F2612" s="224"/>
      <c r="G2612" s="98"/>
      <c r="H2612" s="98"/>
      <c r="I2612" s="130"/>
      <c r="J2612" s="98"/>
      <c r="K2612" s="98"/>
      <c r="L2612" s="98"/>
      <c r="M2612" s="241"/>
      <c r="N2612" s="241"/>
      <c r="O2612" s="98"/>
      <c r="P2612" s="98"/>
      <c r="Q2612" s="130"/>
    </row>
    <row r="2613" spans="1:17" ht="11.25" x14ac:dyDescent="0.2">
      <c r="A2613" s="234"/>
      <c r="B2613" s="98"/>
      <c r="C2613" s="130"/>
      <c r="D2613" s="240"/>
      <c r="E2613" s="240"/>
      <c r="F2613" s="224"/>
      <c r="G2613" s="98"/>
      <c r="H2613" s="98"/>
      <c r="I2613" s="130"/>
      <c r="J2613" s="98"/>
      <c r="K2613" s="98"/>
      <c r="L2613" s="98"/>
      <c r="M2613" s="241"/>
      <c r="N2613" s="241"/>
      <c r="O2613" s="98"/>
      <c r="P2613" s="98"/>
      <c r="Q2613" s="130"/>
    </row>
    <row r="2614" spans="1:17" ht="11.25" x14ac:dyDescent="0.2">
      <c r="A2614" s="234"/>
      <c r="B2614" s="98"/>
      <c r="C2614" s="130"/>
      <c r="D2614" s="240"/>
      <c r="E2614" s="240"/>
      <c r="F2614" s="224"/>
      <c r="G2614" s="98"/>
      <c r="H2614" s="98"/>
      <c r="I2614" s="130"/>
      <c r="J2614" s="98"/>
      <c r="K2614" s="98"/>
      <c r="L2614" s="98"/>
      <c r="M2614" s="241"/>
      <c r="N2614" s="241"/>
      <c r="O2614" s="98"/>
      <c r="P2614" s="98"/>
      <c r="Q2614" s="130"/>
    </row>
    <row r="2615" spans="1:17" ht="11.25" x14ac:dyDescent="0.2">
      <c r="A2615" s="234"/>
      <c r="B2615" s="98"/>
      <c r="C2615" s="130"/>
      <c r="D2615" s="240"/>
      <c r="E2615" s="240"/>
      <c r="F2615" s="224"/>
      <c r="G2615" s="98"/>
      <c r="H2615" s="98"/>
      <c r="I2615" s="130"/>
      <c r="J2615" s="98"/>
      <c r="K2615" s="98"/>
      <c r="L2615" s="98"/>
      <c r="M2615" s="241"/>
      <c r="N2615" s="241"/>
      <c r="O2615" s="98"/>
      <c r="P2615" s="98"/>
      <c r="Q2615" s="130"/>
    </row>
    <row r="2616" spans="1:17" ht="11.25" x14ac:dyDescent="0.2">
      <c r="A2616" s="234"/>
      <c r="B2616" s="98"/>
      <c r="C2616" s="130"/>
      <c r="D2616" s="240"/>
      <c r="E2616" s="240"/>
      <c r="F2616" s="224"/>
      <c r="G2616" s="98"/>
      <c r="H2616" s="98"/>
      <c r="I2616" s="130"/>
      <c r="J2616" s="98"/>
      <c r="K2616" s="98"/>
      <c r="L2616" s="98"/>
      <c r="M2616" s="241"/>
      <c r="N2616" s="241"/>
      <c r="O2616" s="98"/>
      <c r="P2616" s="98"/>
      <c r="Q2616" s="130"/>
    </row>
    <row r="2617" spans="1:17" ht="11.25" x14ac:dyDescent="0.2">
      <c r="A2617" s="234"/>
      <c r="B2617" s="98"/>
      <c r="C2617" s="130"/>
      <c r="D2617" s="240"/>
      <c r="E2617" s="240"/>
      <c r="F2617" s="224"/>
      <c r="G2617" s="98"/>
      <c r="H2617" s="98"/>
      <c r="I2617" s="130"/>
      <c r="J2617" s="98"/>
      <c r="K2617" s="98"/>
      <c r="L2617" s="98"/>
      <c r="M2617" s="241"/>
      <c r="N2617" s="241"/>
      <c r="O2617" s="98"/>
      <c r="P2617" s="98"/>
      <c r="Q2617" s="130"/>
    </row>
    <row r="2618" spans="1:17" ht="11.25" x14ac:dyDescent="0.2">
      <c r="A2618" s="234"/>
      <c r="B2618" s="98"/>
      <c r="C2618" s="130"/>
      <c r="D2618" s="240"/>
      <c r="E2618" s="240"/>
      <c r="F2618" s="224"/>
      <c r="G2618" s="98"/>
      <c r="H2618" s="98"/>
      <c r="I2618" s="130"/>
      <c r="J2618" s="98"/>
      <c r="K2618" s="98"/>
      <c r="L2618" s="98"/>
      <c r="M2618" s="241"/>
      <c r="N2618" s="241"/>
      <c r="O2618" s="98"/>
      <c r="P2618" s="98"/>
      <c r="Q2618" s="130"/>
    </row>
    <row r="2619" spans="1:17" ht="11.25" x14ac:dyDescent="0.2">
      <c r="A2619" s="234"/>
      <c r="B2619" s="98"/>
      <c r="C2619" s="130"/>
      <c r="D2619" s="240"/>
      <c r="E2619" s="240"/>
      <c r="F2619" s="224"/>
      <c r="G2619" s="98"/>
      <c r="H2619" s="98"/>
      <c r="I2619" s="130"/>
      <c r="J2619" s="98"/>
      <c r="K2619" s="98"/>
      <c r="L2619" s="98"/>
      <c r="M2619" s="241"/>
      <c r="N2619" s="241"/>
      <c r="O2619" s="98"/>
      <c r="P2619" s="98"/>
      <c r="Q2619" s="130"/>
    </row>
    <row r="2620" spans="1:17" ht="11.25" x14ac:dyDescent="0.2">
      <c r="A2620" s="234"/>
      <c r="B2620" s="98"/>
      <c r="C2620" s="130"/>
      <c r="D2620" s="240"/>
      <c r="E2620" s="240"/>
      <c r="F2620" s="224"/>
      <c r="G2620" s="98"/>
      <c r="H2620" s="98"/>
      <c r="I2620" s="130"/>
      <c r="J2620" s="98"/>
      <c r="K2620" s="98"/>
      <c r="L2620" s="98"/>
      <c r="M2620" s="241"/>
      <c r="N2620" s="241"/>
      <c r="O2620" s="98"/>
      <c r="P2620" s="98"/>
      <c r="Q2620" s="130"/>
    </row>
    <row r="2621" spans="1:17" ht="11.25" x14ac:dyDescent="0.2">
      <c r="A2621" s="234"/>
      <c r="B2621" s="98"/>
      <c r="C2621" s="130"/>
      <c r="D2621" s="240"/>
      <c r="E2621" s="240"/>
      <c r="F2621" s="224"/>
      <c r="G2621" s="98"/>
      <c r="H2621" s="98"/>
      <c r="I2621" s="130"/>
      <c r="J2621" s="98"/>
      <c r="K2621" s="98"/>
      <c r="L2621" s="98"/>
      <c r="M2621" s="241"/>
      <c r="N2621" s="241"/>
      <c r="O2621" s="98"/>
      <c r="P2621" s="98"/>
      <c r="Q2621" s="130"/>
    </row>
    <row r="2622" spans="1:17" ht="11.25" x14ac:dyDescent="0.2">
      <c r="A2622" s="234"/>
      <c r="B2622" s="98"/>
      <c r="C2622" s="130"/>
      <c r="D2622" s="240"/>
      <c r="E2622" s="240"/>
      <c r="F2622" s="224"/>
      <c r="G2622" s="98"/>
      <c r="H2622" s="98"/>
      <c r="I2622" s="130"/>
      <c r="J2622" s="98"/>
      <c r="K2622" s="98"/>
      <c r="L2622" s="98"/>
      <c r="M2622" s="241"/>
      <c r="N2622" s="241"/>
      <c r="O2622" s="98"/>
      <c r="P2622" s="98"/>
      <c r="Q2622" s="130"/>
    </row>
    <row r="2623" spans="1:17" ht="11.25" x14ac:dyDescent="0.2">
      <c r="A2623" s="234"/>
      <c r="B2623" s="98"/>
      <c r="C2623" s="130"/>
      <c r="D2623" s="240"/>
      <c r="E2623" s="240"/>
      <c r="F2623" s="224"/>
      <c r="G2623" s="98"/>
      <c r="H2623" s="98"/>
      <c r="I2623" s="130"/>
      <c r="J2623" s="98"/>
      <c r="K2623" s="98"/>
      <c r="L2623" s="98"/>
      <c r="M2623" s="241"/>
      <c r="N2623" s="241"/>
      <c r="O2623" s="98"/>
      <c r="P2623" s="98"/>
      <c r="Q2623" s="130"/>
    </row>
    <row r="2624" spans="1:17" ht="11.25" x14ac:dyDescent="0.2">
      <c r="A2624" s="234"/>
      <c r="B2624" s="98"/>
      <c r="C2624" s="130"/>
      <c r="D2624" s="240"/>
      <c r="E2624" s="240"/>
      <c r="F2624" s="224"/>
      <c r="G2624" s="98"/>
      <c r="H2624" s="98"/>
      <c r="I2624" s="130"/>
      <c r="J2624" s="98"/>
      <c r="K2624" s="98"/>
      <c r="L2624" s="98"/>
      <c r="M2624" s="241"/>
      <c r="N2624" s="241"/>
      <c r="O2624" s="98"/>
      <c r="P2624" s="98"/>
      <c r="Q2624" s="130"/>
    </row>
    <row r="2625" spans="1:17" ht="11.25" x14ac:dyDescent="0.2">
      <c r="A2625" s="234"/>
      <c r="B2625" s="98"/>
      <c r="C2625" s="130"/>
      <c r="D2625" s="240"/>
      <c r="E2625" s="240"/>
      <c r="F2625" s="224"/>
      <c r="G2625" s="98"/>
      <c r="H2625" s="98"/>
      <c r="I2625" s="130"/>
      <c r="J2625" s="98"/>
      <c r="K2625" s="98"/>
      <c r="L2625" s="98"/>
      <c r="M2625" s="241"/>
      <c r="N2625" s="241"/>
      <c r="O2625" s="98"/>
      <c r="P2625" s="98"/>
      <c r="Q2625" s="130"/>
    </row>
    <row r="2626" spans="1:17" ht="11.25" x14ac:dyDescent="0.2">
      <c r="A2626" s="234"/>
      <c r="B2626" s="98"/>
      <c r="C2626" s="130"/>
      <c r="D2626" s="240"/>
      <c r="E2626" s="240"/>
      <c r="F2626" s="224"/>
      <c r="G2626" s="98"/>
      <c r="H2626" s="98"/>
      <c r="I2626" s="130"/>
      <c r="J2626" s="98"/>
      <c r="K2626" s="98"/>
      <c r="L2626" s="98"/>
      <c r="M2626" s="241"/>
      <c r="N2626" s="241"/>
      <c r="O2626" s="98"/>
      <c r="P2626" s="98"/>
      <c r="Q2626" s="130"/>
    </row>
    <row r="2627" spans="1:17" ht="11.25" x14ac:dyDescent="0.2">
      <c r="A2627" s="234"/>
      <c r="B2627" s="98"/>
      <c r="C2627" s="130"/>
      <c r="D2627" s="240"/>
      <c r="E2627" s="240"/>
      <c r="F2627" s="224"/>
      <c r="G2627" s="98"/>
      <c r="H2627" s="98"/>
      <c r="I2627" s="130"/>
      <c r="J2627" s="98"/>
      <c r="K2627" s="98"/>
      <c r="L2627" s="98"/>
      <c r="M2627" s="241"/>
      <c r="N2627" s="241"/>
      <c r="O2627" s="98"/>
      <c r="P2627" s="98"/>
      <c r="Q2627" s="130"/>
    </row>
    <row r="2628" spans="1:17" ht="11.25" x14ac:dyDescent="0.2">
      <c r="A2628" s="234"/>
      <c r="B2628" s="98"/>
      <c r="C2628" s="130"/>
      <c r="D2628" s="240"/>
      <c r="E2628" s="240"/>
      <c r="F2628" s="224"/>
      <c r="G2628" s="98"/>
      <c r="H2628" s="98"/>
      <c r="I2628" s="130"/>
      <c r="J2628" s="98"/>
      <c r="K2628" s="98"/>
      <c r="L2628" s="98"/>
      <c r="M2628" s="241"/>
      <c r="N2628" s="241"/>
      <c r="O2628" s="98"/>
      <c r="P2628" s="98"/>
      <c r="Q2628" s="130"/>
    </row>
    <row r="2629" spans="1:17" ht="11.25" x14ac:dyDescent="0.2">
      <c r="A2629" s="234"/>
      <c r="B2629" s="98"/>
      <c r="C2629" s="130"/>
      <c r="D2629" s="240"/>
      <c r="E2629" s="240"/>
      <c r="F2629" s="224"/>
      <c r="G2629" s="98"/>
      <c r="H2629" s="98"/>
      <c r="I2629" s="130"/>
      <c r="J2629" s="98"/>
      <c r="K2629" s="98"/>
      <c r="L2629" s="98"/>
      <c r="M2629" s="241"/>
      <c r="N2629" s="241"/>
      <c r="O2629" s="98"/>
      <c r="P2629" s="98"/>
      <c r="Q2629" s="130"/>
    </row>
    <row r="2630" spans="1:17" ht="11.25" x14ac:dyDescent="0.2">
      <c r="A2630" s="234"/>
      <c r="B2630" s="98"/>
      <c r="C2630" s="130"/>
      <c r="D2630" s="240"/>
      <c r="E2630" s="240"/>
      <c r="F2630" s="224"/>
      <c r="G2630" s="98"/>
      <c r="H2630" s="98"/>
      <c r="I2630" s="130"/>
      <c r="J2630" s="98"/>
      <c r="K2630" s="98"/>
      <c r="L2630" s="98"/>
      <c r="M2630" s="241"/>
      <c r="N2630" s="241"/>
      <c r="O2630" s="98"/>
      <c r="P2630" s="98"/>
      <c r="Q2630" s="130"/>
    </row>
    <row r="2631" spans="1:17" ht="11.25" x14ac:dyDescent="0.2">
      <c r="A2631" s="234"/>
      <c r="B2631" s="98"/>
      <c r="C2631" s="130"/>
      <c r="D2631" s="240"/>
      <c r="E2631" s="240"/>
      <c r="F2631" s="224"/>
      <c r="G2631" s="98"/>
      <c r="H2631" s="98"/>
      <c r="I2631" s="130"/>
      <c r="J2631" s="98"/>
      <c r="K2631" s="98"/>
      <c r="L2631" s="98"/>
      <c r="M2631" s="241"/>
      <c r="N2631" s="241"/>
      <c r="O2631" s="98"/>
      <c r="P2631" s="98"/>
      <c r="Q2631" s="130"/>
    </row>
    <row r="2632" spans="1:17" ht="11.25" x14ac:dyDescent="0.2">
      <c r="A2632" s="234"/>
      <c r="B2632" s="98"/>
      <c r="C2632" s="130"/>
      <c r="D2632" s="240"/>
      <c r="E2632" s="240"/>
      <c r="F2632" s="224"/>
      <c r="G2632" s="98"/>
      <c r="H2632" s="98"/>
      <c r="I2632" s="130"/>
      <c r="J2632" s="98"/>
      <c r="K2632" s="98"/>
      <c r="L2632" s="98"/>
      <c r="M2632" s="241"/>
      <c r="N2632" s="241"/>
      <c r="O2632" s="98"/>
      <c r="P2632" s="98"/>
      <c r="Q2632" s="130"/>
    </row>
    <row r="2633" spans="1:17" ht="11.25" x14ac:dyDescent="0.2">
      <c r="A2633" s="234"/>
      <c r="B2633" s="98"/>
      <c r="C2633" s="130"/>
      <c r="D2633" s="240"/>
      <c r="E2633" s="240"/>
      <c r="F2633" s="224"/>
      <c r="G2633" s="98"/>
      <c r="H2633" s="98"/>
      <c r="I2633" s="130"/>
      <c r="J2633" s="98"/>
      <c r="K2633" s="98"/>
      <c r="L2633" s="98"/>
      <c r="M2633" s="241"/>
      <c r="N2633" s="241"/>
      <c r="O2633" s="98"/>
      <c r="P2633" s="98"/>
      <c r="Q2633" s="130"/>
    </row>
    <row r="2634" spans="1:17" ht="11.25" x14ac:dyDescent="0.2">
      <c r="A2634" s="234"/>
      <c r="B2634" s="98"/>
      <c r="C2634" s="130"/>
      <c r="D2634" s="240"/>
      <c r="E2634" s="240"/>
      <c r="F2634" s="224"/>
      <c r="G2634" s="98"/>
      <c r="H2634" s="98"/>
      <c r="I2634" s="130"/>
      <c r="J2634" s="98"/>
      <c r="K2634" s="98"/>
      <c r="L2634" s="98"/>
      <c r="M2634" s="241"/>
      <c r="N2634" s="241"/>
      <c r="O2634" s="98"/>
      <c r="P2634" s="98"/>
      <c r="Q2634" s="130"/>
    </row>
    <row r="2635" spans="1:17" ht="11.25" x14ac:dyDescent="0.2">
      <c r="A2635" s="234"/>
      <c r="B2635" s="98"/>
      <c r="C2635" s="130"/>
      <c r="D2635" s="240"/>
      <c r="E2635" s="240"/>
      <c r="F2635" s="224"/>
      <c r="G2635" s="98"/>
      <c r="H2635" s="98"/>
      <c r="I2635" s="130"/>
      <c r="J2635" s="98"/>
      <c r="K2635" s="98"/>
      <c r="L2635" s="98"/>
      <c r="M2635" s="241"/>
      <c r="N2635" s="241"/>
      <c r="O2635" s="98"/>
      <c r="P2635" s="98"/>
      <c r="Q2635" s="130"/>
    </row>
    <row r="2636" spans="1:17" ht="11.25" x14ac:dyDescent="0.2">
      <c r="A2636" s="234"/>
      <c r="B2636" s="98"/>
      <c r="C2636" s="130"/>
      <c r="D2636" s="240"/>
      <c r="E2636" s="240"/>
      <c r="F2636" s="224"/>
      <c r="G2636" s="98"/>
      <c r="H2636" s="98"/>
      <c r="I2636" s="130"/>
      <c r="J2636" s="98"/>
      <c r="K2636" s="98"/>
      <c r="L2636" s="98"/>
      <c r="M2636" s="241"/>
      <c r="N2636" s="241"/>
      <c r="O2636" s="98"/>
      <c r="P2636" s="98"/>
      <c r="Q2636" s="130"/>
    </row>
    <row r="2637" spans="1:17" ht="11.25" x14ac:dyDescent="0.2">
      <c r="A2637" s="234"/>
      <c r="B2637" s="98"/>
      <c r="C2637" s="130"/>
      <c r="D2637" s="240"/>
      <c r="E2637" s="240"/>
      <c r="F2637" s="224"/>
      <c r="G2637" s="98"/>
      <c r="H2637" s="98"/>
      <c r="I2637" s="130"/>
      <c r="J2637" s="98"/>
      <c r="K2637" s="98"/>
      <c r="L2637" s="98"/>
      <c r="M2637" s="241"/>
      <c r="N2637" s="241"/>
      <c r="O2637" s="98"/>
      <c r="P2637" s="98"/>
      <c r="Q2637" s="130"/>
    </row>
    <row r="2638" spans="1:17" ht="11.25" x14ac:dyDescent="0.2">
      <c r="A2638" s="234"/>
      <c r="B2638" s="98"/>
      <c r="C2638" s="130"/>
      <c r="D2638" s="240"/>
      <c r="E2638" s="240"/>
      <c r="F2638" s="224"/>
      <c r="G2638" s="98"/>
      <c r="H2638" s="98"/>
      <c r="I2638" s="130"/>
      <c r="J2638" s="98"/>
      <c r="K2638" s="98"/>
      <c r="L2638" s="98"/>
      <c r="M2638" s="241"/>
      <c r="N2638" s="241"/>
      <c r="O2638" s="98"/>
      <c r="P2638" s="98"/>
      <c r="Q2638" s="130"/>
    </row>
    <row r="2639" spans="1:17" ht="11.25" x14ac:dyDescent="0.2">
      <c r="A2639" s="234"/>
      <c r="B2639" s="98"/>
      <c r="C2639" s="130"/>
      <c r="D2639" s="240"/>
      <c r="E2639" s="240"/>
      <c r="F2639" s="224"/>
      <c r="G2639" s="98"/>
      <c r="H2639" s="98"/>
      <c r="I2639" s="130"/>
      <c r="J2639" s="98"/>
      <c r="K2639" s="98"/>
      <c r="L2639" s="98"/>
      <c r="M2639" s="241"/>
      <c r="N2639" s="241"/>
      <c r="O2639" s="98"/>
      <c r="P2639" s="98"/>
      <c r="Q2639" s="130"/>
    </row>
    <row r="2640" spans="1:17" ht="11.25" x14ac:dyDescent="0.2">
      <c r="A2640" s="234"/>
      <c r="B2640" s="98"/>
      <c r="C2640" s="130"/>
      <c r="D2640" s="240"/>
      <c r="E2640" s="240"/>
      <c r="F2640" s="224"/>
      <c r="G2640" s="98"/>
      <c r="H2640" s="98"/>
      <c r="I2640" s="130"/>
      <c r="J2640" s="98"/>
      <c r="K2640" s="98"/>
      <c r="L2640" s="98"/>
      <c r="M2640" s="241"/>
      <c r="N2640" s="241"/>
      <c r="O2640" s="98"/>
      <c r="P2640" s="98"/>
      <c r="Q2640" s="130"/>
    </row>
    <row r="2641" spans="1:17" ht="11.25" x14ac:dyDescent="0.2">
      <c r="A2641" s="234"/>
      <c r="B2641" s="98"/>
      <c r="C2641" s="130"/>
      <c r="D2641" s="240"/>
      <c r="E2641" s="240"/>
      <c r="F2641" s="224"/>
      <c r="G2641" s="98"/>
      <c r="H2641" s="98"/>
      <c r="I2641" s="130"/>
      <c r="J2641" s="98"/>
      <c r="K2641" s="98"/>
      <c r="L2641" s="98"/>
      <c r="M2641" s="241"/>
      <c r="N2641" s="241"/>
      <c r="O2641" s="98"/>
      <c r="P2641" s="98"/>
      <c r="Q2641" s="130"/>
    </row>
    <row r="2642" spans="1:17" ht="11.25" x14ac:dyDescent="0.2">
      <c r="A2642" s="234"/>
      <c r="B2642" s="98"/>
      <c r="C2642" s="130"/>
      <c r="D2642" s="240"/>
      <c r="E2642" s="240"/>
      <c r="F2642" s="224"/>
      <c r="G2642" s="98"/>
      <c r="H2642" s="98"/>
      <c r="I2642" s="130"/>
      <c r="J2642" s="98"/>
      <c r="K2642" s="98"/>
      <c r="L2642" s="98"/>
      <c r="M2642" s="241"/>
      <c r="N2642" s="241"/>
      <c r="O2642" s="98"/>
      <c r="P2642" s="98"/>
      <c r="Q2642" s="130"/>
    </row>
    <row r="2643" spans="1:17" ht="11.25" x14ac:dyDescent="0.2">
      <c r="A2643" s="234"/>
      <c r="B2643" s="98"/>
      <c r="C2643" s="130"/>
      <c r="D2643" s="240"/>
      <c r="E2643" s="240"/>
      <c r="F2643" s="224"/>
      <c r="G2643" s="98"/>
      <c r="H2643" s="98"/>
      <c r="I2643" s="130"/>
      <c r="J2643" s="98"/>
      <c r="K2643" s="98"/>
      <c r="L2643" s="98"/>
      <c r="M2643" s="241"/>
      <c r="N2643" s="241"/>
      <c r="O2643" s="98"/>
      <c r="P2643" s="98"/>
      <c r="Q2643" s="130"/>
    </row>
    <row r="2644" spans="1:17" ht="11.25" x14ac:dyDescent="0.2">
      <c r="A2644" s="234"/>
      <c r="B2644" s="98"/>
      <c r="C2644" s="130"/>
      <c r="D2644" s="240"/>
      <c r="E2644" s="240"/>
      <c r="F2644" s="224"/>
      <c r="G2644" s="98"/>
      <c r="H2644" s="98"/>
      <c r="I2644" s="130"/>
      <c r="J2644" s="98"/>
      <c r="K2644" s="98"/>
      <c r="L2644" s="98"/>
      <c r="M2644" s="241"/>
      <c r="N2644" s="241"/>
      <c r="O2644" s="98"/>
      <c r="P2644" s="98"/>
      <c r="Q2644" s="130"/>
    </row>
    <row r="2645" spans="1:17" ht="11.25" x14ac:dyDescent="0.2">
      <c r="A2645" s="234"/>
      <c r="B2645" s="98"/>
      <c r="C2645" s="130"/>
      <c r="D2645" s="240"/>
      <c r="E2645" s="240"/>
      <c r="F2645" s="224"/>
      <c r="G2645" s="98"/>
      <c r="H2645" s="98"/>
      <c r="I2645" s="130"/>
      <c r="J2645" s="98"/>
      <c r="K2645" s="98"/>
      <c r="L2645" s="98"/>
      <c r="M2645" s="241"/>
      <c r="N2645" s="241"/>
      <c r="O2645" s="98"/>
      <c r="P2645" s="98"/>
      <c r="Q2645" s="130"/>
    </row>
    <row r="2646" spans="1:17" ht="11.25" x14ac:dyDescent="0.2">
      <c r="A2646" s="234"/>
      <c r="B2646" s="98"/>
      <c r="C2646" s="130"/>
      <c r="D2646" s="240"/>
      <c r="E2646" s="240"/>
      <c r="F2646" s="224"/>
      <c r="G2646" s="98"/>
      <c r="H2646" s="98"/>
      <c r="I2646" s="130"/>
      <c r="J2646" s="98"/>
      <c r="K2646" s="98"/>
      <c r="L2646" s="98"/>
      <c r="M2646" s="241"/>
      <c r="N2646" s="241"/>
      <c r="O2646" s="98"/>
      <c r="P2646" s="98"/>
      <c r="Q2646" s="130"/>
    </row>
    <row r="2647" spans="1:17" ht="11.25" x14ac:dyDescent="0.2">
      <c r="A2647" s="234"/>
      <c r="B2647" s="98"/>
      <c r="C2647" s="130"/>
      <c r="D2647" s="240"/>
      <c r="E2647" s="240"/>
      <c r="F2647" s="224"/>
      <c r="G2647" s="98"/>
      <c r="H2647" s="98"/>
      <c r="I2647" s="130"/>
      <c r="J2647" s="98"/>
      <c r="K2647" s="98"/>
      <c r="L2647" s="98"/>
      <c r="M2647" s="241"/>
      <c r="N2647" s="241"/>
      <c r="O2647" s="98"/>
      <c r="P2647" s="98"/>
      <c r="Q2647" s="130"/>
    </row>
    <row r="2648" spans="1:17" ht="11.25" x14ac:dyDescent="0.2">
      <c r="A2648" s="234"/>
      <c r="B2648" s="98"/>
      <c r="C2648" s="130"/>
      <c r="D2648" s="240"/>
      <c r="E2648" s="240"/>
      <c r="F2648" s="224"/>
      <c r="G2648" s="98"/>
      <c r="H2648" s="98"/>
      <c r="I2648" s="130"/>
      <c r="J2648" s="98"/>
      <c r="K2648" s="98"/>
      <c r="L2648" s="98"/>
      <c r="M2648" s="241"/>
      <c r="N2648" s="241"/>
      <c r="O2648" s="98"/>
      <c r="P2648" s="98"/>
      <c r="Q2648" s="130"/>
    </row>
    <row r="2649" spans="1:17" ht="11.25" x14ac:dyDescent="0.2">
      <c r="A2649" s="234"/>
      <c r="B2649" s="98"/>
      <c r="C2649" s="130"/>
      <c r="D2649" s="240"/>
      <c r="E2649" s="240"/>
      <c r="F2649" s="224"/>
      <c r="G2649" s="98"/>
      <c r="H2649" s="98"/>
      <c r="I2649" s="130"/>
      <c r="J2649" s="98"/>
      <c r="K2649" s="98"/>
      <c r="L2649" s="98"/>
      <c r="M2649" s="241"/>
      <c r="N2649" s="241"/>
      <c r="O2649" s="98"/>
      <c r="P2649" s="98"/>
      <c r="Q2649" s="130"/>
    </row>
    <row r="2650" spans="1:17" ht="11.25" x14ac:dyDescent="0.2">
      <c r="A2650" s="234"/>
      <c r="B2650" s="98"/>
      <c r="C2650" s="130"/>
      <c r="D2650" s="240"/>
      <c r="E2650" s="240"/>
      <c r="F2650" s="224"/>
      <c r="G2650" s="98"/>
      <c r="H2650" s="98"/>
      <c r="I2650" s="130"/>
      <c r="J2650" s="98"/>
      <c r="K2650" s="98"/>
      <c r="L2650" s="98"/>
      <c r="M2650" s="241"/>
      <c r="N2650" s="241"/>
      <c r="O2650" s="98"/>
      <c r="P2650" s="98"/>
      <c r="Q2650" s="130"/>
    </row>
    <row r="2651" spans="1:17" ht="11.25" x14ac:dyDescent="0.2">
      <c r="A2651" s="234"/>
      <c r="B2651" s="98"/>
      <c r="C2651" s="130"/>
      <c r="D2651" s="240"/>
      <c r="E2651" s="240"/>
      <c r="F2651" s="224"/>
      <c r="G2651" s="98"/>
      <c r="H2651" s="98"/>
      <c r="I2651" s="130"/>
      <c r="J2651" s="98"/>
      <c r="K2651" s="98"/>
      <c r="L2651" s="98"/>
      <c r="M2651" s="241"/>
      <c r="N2651" s="241"/>
      <c r="O2651" s="98"/>
      <c r="P2651" s="98"/>
      <c r="Q2651" s="130"/>
    </row>
    <row r="2652" spans="1:17" ht="11.25" x14ac:dyDescent="0.2">
      <c r="A2652" s="234"/>
      <c r="B2652" s="98"/>
      <c r="C2652" s="130"/>
      <c r="D2652" s="240"/>
      <c r="E2652" s="240"/>
      <c r="F2652" s="224"/>
      <c r="G2652" s="98"/>
      <c r="H2652" s="98"/>
      <c r="I2652" s="130"/>
      <c r="J2652" s="98"/>
      <c r="K2652" s="98"/>
      <c r="L2652" s="98"/>
      <c r="M2652" s="241"/>
      <c r="N2652" s="241"/>
      <c r="O2652" s="98"/>
      <c r="P2652" s="98"/>
      <c r="Q2652" s="130"/>
    </row>
    <row r="2653" spans="1:17" ht="11.25" x14ac:dyDescent="0.2">
      <c r="A2653" s="234"/>
      <c r="B2653" s="98"/>
      <c r="C2653" s="130"/>
      <c r="D2653" s="240"/>
      <c r="E2653" s="240"/>
      <c r="F2653" s="224"/>
      <c r="G2653" s="98"/>
      <c r="H2653" s="98"/>
      <c r="I2653" s="130"/>
      <c r="J2653" s="98"/>
      <c r="K2653" s="98"/>
      <c r="L2653" s="98"/>
      <c r="M2653" s="241"/>
      <c r="N2653" s="241"/>
      <c r="O2653" s="98"/>
      <c r="P2653" s="98"/>
      <c r="Q2653" s="130"/>
    </row>
    <row r="2654" spans="1:17" ht="11.25" x14ac:dyDescent="0.2">
      <c r="A2654" s="234"/>
      <c r="B2654" s="98"/>
      <c r="C2654" s="130"/>
      <c r="D2654" s="240"/>
      <c r="E2654" s="240"/>
      <c r="F2654" s="224"/>
      <c r="G2654" s="98"/>
      <c r="H2654" s="98"/>
      <c r="I2654" s="130"/>
      <c r="J2654" s="98"/>
      <c r="K2654" s="98"/>
      <c r="L2654" s="98"/>
      <c r="M2654" s="241"/>
      <c r="N2654" s="241"/>
      <c r="O2654" s="98"/>
      <c r="P2654" s="98"/>
      <c r="Q2654" s="130"/>
    </row>
    <row r="2655" spans="1:17" ht="11.25" x14ac:dyDescent="0.2">
      <c r="A2655" s="234"/>
      <c r="B2655" s="98"/>
      <c r="C2655" s="130"/>
      <c r="D2655" s="240"/>
      <c r="E2655" s="240"/>
      <c r="F2655" s="224"/>
      <c r="G2655" s="98"/>
      <c r="H2655" s="98"/>
      <c r="I2655" s="130"/>
      <c r="J2655" s="98"/>
      <c r="K2655" s="98"/>
      <c r="L2655" s="98"/>
      <c r="M2655" s="241"/>
      <c r="N2655" s="241"/>
      <c r="O2655" s="98"/>
      <c r="P2655" s="98"/>
      <c r="Q2655" s="130"/>
    </row>
    <row r="2656" spans="1:17" ht="11.25" x14ac:dyDescent="0.2">
      <c r="A2656" s="234"/>
      <c r="B2656" s="98"/>
      <c r="C2656" s="130"/>
      <c r="D2656" s="240"/>
      <c r="E2656" s="240"/>
      <c r="F2656" s="224"/>
      <c r="G2656" s="98"/>
      <c r="H2656" s="98"/>
      <c r="I2656" s="130"/>
      <c r="J2656" s="98"/>
      <c r="K2656" s="98"/>
      <c r="L2656" s="98"/>
      <c r="M2656" s="241"/>
      <c r="N2656" s="241"/>
      <c r="O2656" s="98"/>
      <c r="P2656" s="98"/>
      <c r="Q2656" s="130"/>
    </row>
    <row r="2657" spans="1:17" ht="11.25" x14ac:dyDescent="0.2">
      <c r="A2657" s="234"/>
      <c r="B2657" s="98"/>
      <c r="C2657" s="130"/>
      <c r="D2657" s="240"/>
      <c r="E2657" s="240"/>
      <c r="F2657" s="224"/>
      <c r="G2657" s="98"/>
      <c r="H2657" s="98"/>
      <c r="I2657" s="130"/>
      <c r="J2657" s="98"/>
      <c r="K2657" s="98"/>
      <c r="L2657" s="98"/>
      <c r="M2657" s="241"/>
      <c r="N2657" s="241"/>
      <c r="O2657" s="98"/>
      <c r="P2657" s="98"/>
      <c r="Q2657" s="130"/>
    </row>
    <row r="2658" spans="1:17" ht="11.25" x14ac:dyDescent="0.2">
      <c r="A2658" s="234"/>
      <c r="B2658" s="98"/>
      <c r="C2658" s="130"/>
      <c r="D2658" s="240"/>
      <c r="E2658" s="240"/>
      <c r="F2658" s="224"/>
      <c r="G2658" s="98"/>
      <c r="H2658" s="98"/>
      <c r="I2658" s="130"/>
      <c r="J2658" s="98"/>
      <c r="K2658" s="98"/>
      <c r="L2658" s="98"/>
      <c r="M2658" s="241"/>
      <c r="N2658" s="241"/>
      <c r="O2658" s="98"/>
      <c r="P2658" s="98"/>
      <c r="Q2658" s="130"/>
    </row>
    <row r="2659" spans="1:17" ht="11.25" x14ac:dyDescent="0.2">
      <c r="A2659" s="234"/>
      <c r="B2659" s="98"/>
      <c r="C2659" s="130"/>
      <c r="D2659" s="240"/>
      <c r="E2659" s="240"/>
      <c r="F2659" s="224"/>
      <c r="G2659" s="98"/>
      <c r="H2659" s="98"/>
      <c r="I2659" s="130"/>
      <c r="J2659" s="98"/>
      <c r="K2659" s="98"/>
      <c r="L2659" s="98"/>
      <c r="M2659" s="241"/>
      <c r="N2659" s="241"/>
      <c r="O2659" s="98"/>
      <c r="P2659" s="98"/>
      <c r="Q2659" s="130"/>
    </row>
    <row r="2660" spans="1:17" ht="11.25" x14ac:dyDescent="0.2">
      <c r="A2660" s="234"/>
      <c r="B2660" s="98"/>
      <c r="C2660" s="130"/>
      <c r="D2660" s="240"/>
      <c r="E2660" s="240"/>
      <c r="F2660" s="224"/>
      <c r="G2660" s="98"/>
      <c r="H2660" s="98"/>
      <c r="I2660" s="130"/>
      <c r="J2660" s="98"/>
      <c r="K2660" s="98"/>
      <c r="L2660" s="98"/>
      <c r="M2660" s="241"/>
      <c r="N2660" s="241"/>
      <c r="O2660" s="98"/>
      <c r="P2660" s="98"/>
      <c r="Q2660" s="130"/>
    </row>
    <row r="2661" spans="1:17" ht="11.25" x14ac:dyDescent="0.2">
      <c r="A2661" s="234"/>
      <c r="B2661" s="98"/>
      <c r="C2661" s="130"/>
      <c r="D2661" s="240"/>
      <c r="E2661" s="240"/>
      <c r="F2661" s="224"/>
      <c r="G2661" s="98"/>
      <c r="H2661" s="98"/>
      <c r="I2661" s="130"/>
      <c r="J2661" s="98"/>
      <c r="K2661" s="98"/>
      <c r="L2661" s="98"/>
      <c r="M2661" s="241"/>
      <c r="N2661" s="241"/>
      <c r="O2661" s="98"/>
      <c r="P2661" s="98"/>
      <c r="Q2661" s="130"/>
    </row>
    <row r="2662" spans="1:17" ht="11.25" x14ac:dyDescent="0.2">
      <c r="A2662" s="234"/>
      <c r="B2662" s="98"/>
      <c r="C2662" s="130"/>
      <c r="D2662" s="240"/>
      <c r="E2662" s="240"/>
      <c r="F2662" s="224"/>
      <c r="G2662" s="98"/>
      <c r="H2662" s="98"/>
      <c r="I2662" s="130"/>
      <c r="J2662" s="98"/>
      <c r="K2662" s="98"/>
      <c r="L2662" s="98"/>
      <c r="M2662" s="241"/>
      <c r="N2662" s="241"/>
      <c r="O2662" s="98"/>
      <c r="P2662" s="98"/>
      <c r="Q2662" s="130"/>
    </row>
    <row r="2663" spans="1:17" ht="11.25" x14ac:dyDescent="0.2">
      <c r="A2663" s="234"/>
      <c r="B2663" s="98"/>
      <c r="C2663" s="130"/>
      <c r="D2663" s="240"/>
      <c r="E2663" s="240"/>
      <c r="F2663" s="224"/>
      <c r="G2663" s="98"/>
      <c r="H2663" s="98"/>
      <c r="I2663" s="130"/>
      <c r="J2663" s="98"/>
      <c r="K2663" s="98"/>
      <c r="L2663" s="98"/>
      <c r="M2663" s="241"/>
      <c r="N2663" s="241"/>
      <c r="O2663" s="98"/>
      <c r="P2663" s="98"/>
      <c r="Q2663" s="130"/>
    </row>
    <row r="2664" spans="1:17" ht="11.25" x14ac:dyDescent="0.2">
      <c r="A2664" s="234"/>
      <c r="B2664" s="98"/>
      <c r="C2664" s="130"/>
      <c r="D2664" s="240"/>
      <c r="E2664" s="240"/>
      <c r="F2664" s="224"/>
      <c r="G2664" s="98"/>
      <c r="H2664" s="98"/>
      <c r="I2664" s="130"/>
      <c r="J2664" s="98"/>
      <c r="K2664" s="98"/>
      <c r="L2664" s="98"/>
      <c r="M2664" s="241"/>
      <c r="N2664" s="241"/>
      <c r="O2664" s="98"/>
      <c r="P2664" s="98"/>
      <c r="Q2664" s="130"/>
    </row>
    <row r="2665" spans="1:17" ht="11.25" x14ac:dyDescent="0.2">
      <c r="A2665" s="234"/>
      <c r="B2665" s="98"/>
      <c r="C2665" s="130"/>
      <c r="D2665" s="240"/>
      <c r="E2665" s="240"/>
      <c r="F2665" s="224"/>
      <c r="G2665" s="98"/>
      <c r="H2665" s="98"/>
      <c r="I2665" s="130"/>
      <c r="J2665" s="98"/>
      <c r="K2665" s="98"/>
      <c r="L2665" s="98"/>
      <c r="M2665" s="241"/>
      <c r="N2665" s="241"/>
      <c r="O2665" s="98"/>
      <c r="P2665" s="98"/>
      <c r="Q2665" s="130"/>
    </row>
    <row r="2666" spans="1:17" ht="11.25" x14ac:dyDescent="0.2">
      <c r="A2666" s="234"/>
      <c r="B2666" s="98"/>
      <c r="C2666" s="130"/>
      <c r="D2666" s="240"/>
      <c r="E2666" s="240"/>
      <c r="F2666" s="224"/>
      <c r="G2666" s="98"/>
      <c r="H2666" s="98"/>
      <c r="I2666" s="130"/>
      <c r="J2666" s="98"/>
      <c r="K2666" s="98"/>
      <c r="L2666" s="98"/>
      <c r="M2666" s="241"/>
      <c r="N2666" s="241"/>
      <c r="O2666" s="98"/>
      <c r="P2666" s="98"/>
      <c r="Q2666" s="130"/>
    </row>
    <row r="2667" spans="1:17" ht="11.25" x14ac:dyDescent="0.2">
      <c r="A2667" s="234"/>
      <c r="B2667" s="98"/>
      <c r="C2667" s="130"/>
      <c r="D2667" s="240"/>
      <c r="E2667" s="240"/>
      <c r="F2667" s="224"/>
      <c r="G2667" s="98"/>
      <c r="H2667" s="98"/>
      <c r="I2667" s="130"/>
      <c r="J2667" s="98"/>
      <c r="K2667" s="98"/>
      <c r="L2667" s="98"/>
      <c r="M2667" s="241"/>
      <c r="N2667" s="241"/>
      <c r="O2667" s="98"/>
      <c r="P2667" s="98"/>
      <c r="Q2667" s="130"/>
    </row>
    <row r="2668" spans="1:17" ht="11.25" x14ac:dyDescent="0.2">
      <c r="A2668" s="234"/>
      <c r="B2668" s="98"/>
      <c r="C2668" s="130"/>
      <c r="D2668" s="240"/>
      <c r="E2668" s="240"/>
      <c r="F2668" s="224"/>
      <c r="G2668" s="98"/>
      <c r="H2668" s="98"/>
      <c r="I2668" s="130"/>
      <c r="J2668" s="98"/>
      <c r="K2668" s="98"/>
      <c r="L2668" s="98"/>
      <c r="M2668" s="241"/>
      <c r="N2668" s="241"/>
      <c r="O2668" s="98"/>
      <c r="P2668" s="98"/>
      <c r="Q2668" s="130"/>
    </row>
    <row r="2669" spans="1:17" ht="11.25" x14ac:dyDescent="0.2">
      <c r="A2669" s="234"/>
      <c r="B2669" s="98"/>
      <c r="C2669" s="130"/>
      <c r="D2669" s="240"/>
      <c r="E2669" s="240"/>
      <c r="F2669" s="224"/>
      <c r="G2669" s="98"/>
      <c r="H2669" s="98"/>
      <c r="I2669" s="130"/>
      <c r="J2669" s="98"/>
      <c r="K2669" s="98"/>
      <c r="L2669" s="98"/>
      <c r="M2669" s="241"/>
      <c r="N2669" s="241"/>
      <c r="O2669" s="98"/>
      <c r="P2669" s="98"/>
      <c r="Q2669" s="130"/>
    </row>
    <row r="2670" spans="1:17" ht="11.25" x14ac:dyDescent="0.2">
      <c r="A2670" s="234"/>
      <c r="B2670" s="98"/>
      <c r="C2670" s="130"/>
      <c r="D2670" s="240"/>
      <c r="E2670" s="240"/>
      <c r="F2670" s="224"/>
      <c r="G2670" s="98"/>
      <c r="H2670" s="98"/>
      <c r="I2670" s="130"/>
      <c r="J2670" s="98"/>
      <c r="K2670" s="98"/>
      <c r="L2670" s="98"/>
      <c r="M2670" s="241"/>
      <c r="N2670" s="241"/>
      <c r="O2670" s="98"/>
      <c r="P2670" s="98"/>
      <c r="Q2670" s="130"/>
    </row>
    <row r="2671" spans="1:17" ht="11.25" x14ac:dyDescent="0.2">
      <c r="A2671" s="234"/>
      <c r="B2671" s="98"/>
      <c r="C2671" s="130"/>
      <c r="D2671" s="240"/>
      <c r="E2671" s="240"/>
      <c r="F2671" s="224"/>
      <c r="G2671" s="98"/>
      <c r="H2671" s="98"/>
      <c r="I2671" s="130"/>
      <c r="J2671" s="98"/>
      <c r="K2671" s="98"/>
      <c r="L2671" s="98"/>
      <c r="M2671" s="241"/>
      <c r="N2671" s="241"/>
      <c r="O2671" s="98"/>
      <c r="P2671" s="98"/>
      <c r="Q2671" s="130"/>
    </row>
    <row r="2672" spans="1:17" ht="11.25" x14ac:dyDescent="0.2">
      <c r="A2672" s="234"/>
      <c r="B2672" s="98"/>
      <c r="C2672" s="130"/>
      <c r="D2672" s="240"/>
      <c r="E2672" s="240"/>
      <c r="F2672" s="224"/>
      <c r="G2672" s="98"/>
      <c r="H2672" s="98"/>
      <c r="I2672" s="130"/>
      <c r="J2672" s="98"/>
      <c r="K2672" s="98"/>
      <c r="L2672" s="98"/>
      <c r="M2672" s="241"/>
      <c r="N2672" s="241"/>
      <c r="O2672" s="98"/>
      <c r="P2672" s="98"/>
      <c r="Q2672" s="130"/>
    </row>
    <row r="2673" spans="1:17" ht="11.25" x14ac:dyDescent="0.2">
      <c r="A2673" s="234"/>
      <c r="B2673" s="98"/>
      <c r="C2673" s="130"/>
      <c r="D2673" s="240"/>
      <c r="E2673" s="240"/>
      <c r="F2673" s="224"/>
      <c r="G2673" s="98"/>
      <c r="H2673" s="98"/>
      <c r="I2673" s="130"/>
      <c r="J2673" s="98"/>
      <c r="K2673" s="98"/>
      <c r="L2673" s="98"/>
      <c r="M2673" s="241"/>
      <c r="N2673" s="241"/>
      <c r="O2673" s="98"/>
      <c r="P2673" s="98"/>
      <c r="Q2673" s="130"/>
    </row>
    <row r="2674" spans="1:17" ht="11.25" x14ac:dyDescent="0.2">
      <c r="A2674" s="234"/>
      <c r="B2674" s="98"/>
      <c r="C2674" s="130"/>
      <c r="D2674" s="240"/>
      <c r="E2674" s="240"/>
      <c r="F2674" s="224"/>
      <c r="G2674" s="98"/>
      <c r="H2674" s="98"/>
      <c r="I2674" s="130"/>
      <c r="J2674" s="98"/>
      <c r="K2674" s="98"/>
      <c r="L2674" s="98"/>
      <c r="M2674" s="241"/>
      <c r="N2674" s="241"/>
      <c r="O2674" s="98"/>
      <c r="P2674" s="98"/>
      <c r="Q2674" s="130"/>
    </row>
    <row r="2675" spans="1:17" ht="11.25" x14ac:dyDescent="0.2">
      <c r="A2675" s="234"/>
      <c r="B2675" s="98"/>
      <c r="C2675" s="130"/>
      <c r="D2675" s="240"/>
      <c r="E2675" s="240"/>
      <c r="F2675" s="224"/>
      <c r="G2675" s="98"/>
      <c r="H2675" s="98"/>
      <c r="I2675" s="130"/>
      <c r="J2675" s="98"/>
      <c r="K2675" s="98"/>
      <c r="L2675" s="98"/>
      <c r="M2675" s="241"/>
      <c r="N2675" s="241"/>
      <c r="O2675" s="98"/>
      <c r="P2675" s="98"/>
      <c r="Q2675" s="130"/>
    </row>
    <row r="2676" spans="1:17" ht="11.25" x14ac:dyDescent="0.2">
      <c r="A2676" s="234"/>
      <c r="B2676" s="98"/>
      <c r="C2676" s="130"/>
      <c r="D2676" s="240"/>
      <c r="E2676" s="240"/>
      <c r="F2676" s="224"/>
      <c r="G2676" s="98"/>
      <c r="H2676" s="98"/>
      <c r="I2676" s="130"/>
      <c r="J2676" s="98"/>
      <c r="K2676" s="98"/>
      <c r="L2676" s="98"/>
      <c r="M2676" s="241"/>
      <c r="N2676" s="241"/>
      <c r="O2676" s="98"/>
      <c r="P2676" s="98"/>
      <c r="Q2676" s="130"/>
    </row>
    <row r="2677" spans="1:17" ht="11.25" x14ac:dyDescent="0.2">
      <c r="A2677" s="234"/>
      <c r="B2677" s="98"/>
      <c r="C2677" s="130"/>
      <c r="D2677" s="240"/>
      <c r="E2677" s="240"/>
      <c r="F2677" s="224"/>
      <c r="G2677" s="98"/>
      <c r="H2677" s="98"/>
      <c r="I2677" s="130"/>
      <c r="J2677" s="98"/>
      <c r="K2677" s="98"/>
      <c r="L2677" s="98"/>
      <c r="M2677" s="241"/>
      <c r="N2677" s="241"/>
      <c r="O2677" s="98"/>
      <c r="P2677" s="98"/>
      <c r="Q2677" s="130"/>
    </row>
    <row r="2678" spans="1:17" ht="11.25" x14ac:dyDescent="0.2">
      <c r="A2678" s="234"/>
      <c r="B2678" s="98"/>
      <c r="C2678" s="130"/>
      <c r="D2678" s="240"/>
      <c r="E2678" s="240"/>
      <c r="F2678" s="224"/>
      <c r="G2678" s="98"/>
      <c r="H2678" s="98"/>
      <c r="I2678" s="130"/>
      <c r="J2678" s="98"/>
      <c r="K2678" s="98"/>
      <c r="L2678" s="98"/>
      <c r="M2678" s="241"/>
      <c r="N2678" s="241"/>
      <c r="O2678" s="98"/>
      <c r="P2678" s="98"/>
      <c r="Q2678" s="130"/>
    </row>
    <row r="2679" spans="1:17" ht="11.25" x14ac:dyDescent="0.2">
      <c r="A2679" s="234"/>
      <c r="B2679" s="98"/>
      <c r="C2679" s="130"/>
      <c r="D2679" s="240"/>
      <c r="E2679" s="240"/>
      <c r="F2679" s="224"/>
      <c r="G2679" s="98"/>
      <c r="H2679" s="98"/>
      <c r="I2679" s="130"/>
      <c r="J2679" s="98"/>
      <c r="K2679" s="98"/>
      <c r="L2679" s="98"/>
      <c r="M2679" s="241"/>
      <c r="N2679" s="241"/>
      <c r="O2679" s="98"/>
      <c r="P2679" s="98"/>
      <c r="Q2679" s="130"/>
    </row>
    <row r="2680" spans="1:17" ht="11.25" x14ac:dyDescent="0.2">
      <c r="A2680" s="234"/>
      <c r="B2680" s="98"/>
      <c r="C2680" s="130"/>
      <c r="D2680" s="240"/>
      <c r="E2680" s="240"/>
      <c r="F2680" s="224"/>
      <c r="G2680" s="98"/>
      <c r="H2680" s="98"/>
      <c r="I2680" s="130"/>
      <c r="J2680" s="98"/>
      <c r="K2680" s="98"/>
      <c r="L2680" s="98"/>
      <c r="M2680" s="241"/>
      <c r="N2680" s="241"/>
      <c r="O2680" s="98"/>
      <c r="P2680" s="98"/>
      <c r="Q2680" s="130"/>
    </row>
    <row r="2681" spans="1:17" ht="11.25" x14ac:dyDescent="0.2">
      <c r="A2681" s="234"/>
      <c r="B2681" s="98"/>
      <c r="C2681" s="130"/>
      <c r="D2681" s="240"/>
      <c r="E2681" s="240"/>
      <c r="F2681" s="224"/>
      <c r="G2681" s="98"/>
      <c r="H2681" s="98"/>
      <c r="I2681" s="130"/>
      <c r="J2681" s="98"/>
      <c r="K2681" s="98"/>
      <c r="L2681" s="98"/>
      <c r="M2681" s="241"/>
      <c r="N2681" s="241"/>
      <c r="O2681" s="98"/>
      <c r="P2681" s="98"/>
      <c r="Q2681" s="130"/>
    </row>
    <row r="2682" spans="1:17" ht="11.25" x14ac:dyDescent="0.2">
      <c r="A2682" s="234"/>
      <c r="B2682" s="98"/>
      <c r="C2682" s="130"/>
      <c r="D2682" s="240"/>
      <c r="E2682" s="240"/>
      <c r="F2682" s="224"/>
      <c r="G2682" s="98"/>
      <c r="H2682" s="98"/>
      <c r="I2682" s="130"/>
      <c r="J2682" s="98"/>
      <c r="K2682" s="98"/>
      <c r="L2682" s="98"/>
      <c r="M2682" s="241"/>
      <c r="N2682" s="241"/>
      <c r="O2682" s="98"/>
      <c r="P2682" s="98"/>
      <c r="Q2682" s="130"/>
    </row>
    <row r="2683" spans="1:17" ht="11.25" x14ac:dyDescent="0.2">
      <c r="A2683" s="234"/>
      <c r="B2683" s="98"/>
      <c r="C2683" s="130"/>
      <c r="D2683" s="240"/>
      <c r="E2683" s="240"/>
      <c r="F2683" s="224"/>
      <c r="G2683" s="98"/>
      <c r="H2683" s="98"/>
      <c r="I2683" s="130"/>
      <c r="J2683" s="98"/>
      <c r="K2683" s="98"/>
      <c r="L2683" s="98"/>
      <c r="M2683" s="241"/>
      <c r="N2683" s="241"/>
      <c r="O2683" s="98"/>
      <c r="P2683" s="98"/>
      <c r="Q2683" s="130"/>
    </row>
    <row r="2684" spans="1:17" ht="11.25" x14ac:dyDescent="0.2">
      <c r="A2684" s="234"/>
      <c r="B2684" s="98"/>
      <c r="C2684" s="130"/>
      <c r="D2684" s="240"/>
      <c r="E2684" s="240"/>
      <c r="F2684" s="224"/>
      <c r="G2684" s="98"/>
      <c r="H2684" s="98"/>
      <c r="I2684" s="130"/>
      <c r="J2684" s="98"/>
      <c r="K2684" s="98"/>
      <c r="L2684" s="98"/>
      <c r="M2684" s="241"/>
      <c r="N2684" s="241"/>
      <c r="O2684" s="98"/>
      <c r="P2684" s="98"/>
      <c r="Q2684" s="130"/>
    </row>
    <row r="2685" spans="1:17" ht="11.25" x14ac:dyDescent="0.2">
      <c r="A2685" s="234"/>
      <c r="B2685" s="98"/>
      <c r="C2685" s="130"/>
      <c r="D2685" s="240"/>
      <c r="E2685" s="240"/>
      <c r="F2685" s="224"/>
      <c r="G2685" s="98"/>
      <c r="H2685" s="98"/>
      <c r="I2685" s="130"/>
      <c r="J2685" s="98"/>
      <c r="K2685" s="98"/>
      <c r="L2685" s="98"/>
      <c r="M2685" s="241"/>
      <c r="N2685" s="241"/>
      <c r="O2685" s="98"/>
      <c r="P2685" s="98"/>
      <c r="Q2685" s="130"/>
    </row>
    <row r="2686" spans="1:17" ht="11.25" x14ac:dyDescent="0.2">
      <c r="A2686" s="234"/>
      <c r="B2686" s="98"/>
      <c r="C2686" s="130"/>
      <c r="D2686" s="240"/>
      <c r="E2686" s="240"/>
      <c r="F2686" s="224"/>
      <c r="G2686" s="98"/>
      <c r="H2686" s="98"/>
      <c r="I2686" s="130"/>
      <c r="J2686" s="98"/>
      <c r="K2686" s="98"/>
      <c r="L2686" s="98"/>
      <c r="M2686" s="241"/>
      <c r="N2686" s="241"/>
      <c r="O2686" s="98"/>
      <c r="P2686" s="98"/>
      <c r="Q2686" s="130"/>
    </row>
    <row r="2687" spans="1:17" ht="11.25" x14ac:dyDescent="0.2">
      <c r="A2687" s="234"/>
      <c r="B2687" s="98"/>
      <c r="C2687" s="130"/>
      <c r="D2687" s="240"/>
      <c r="E2687" s="240"/>
      <c r="F2687" s="224"/>
      <c r="G2687" s="98"/>
      <c r="H2687" s="98"/>
      <c r="I2687" s="130"/>
      <c r="J2687" s="98"/>
      <c r="K2687" s="98"/>
      <c r="L2687" s="98"/>
      <c r="M2687" s="241"/>
      <c r="N2687" s="241"/>
      <c r="O2687" s="98"/>
      <c r="P2687" s="98"/>
      <c r="Q2687" s="130"/>
    </row>
    <row r="2688" spans="1:17" ht="11.25" x14ac:dyDescent="0.2">
      <c r="A2688" s="234"/>
      <c r="B2688" s="98"/>
      <c r="C2688" s="130"/>
      <c r="D2688" s="240"/>
      <c r="E2688" s="240"/>
      <c r="F2688" s="224"/>
      <c r="G2688" s="98"/>
      <c r="H2688" s="98"/>
      <c r="I2688" s="130"/>
      <c r="J2688" s="98"/>
      <c r="K2688" s="98"/>
      <c r="L2688" s="98"/>
      <c r="M2688" s="241"/>
      <c r="N2688" s="241"/>
      <c r="O2688" s="98"/>
      <c r="P2688" s="98"/>
      <c r="Q2688" s="130"/>
    </row>
    <row r="2689" spans="1:17" ht="11.25" x14ac:dyDescent="0.2">
      <c r="A2689" s="234"/>
      <c r="B2689" s="98"/>
      <c r="C2689" s="130"/>
      <c r="D2689" s="240"/>
      <c r="E2689" s="240"/>
      <c r="F2689" s="224"/>
      <c r="G2689" s="98"/>
      <c r="H2689" s="98"/>
      <c r="I2689" s="130"/>
      <c r="J2689" s="98"/>
      <c r="K2689" s="98"/>
      <c r="L2689" s="98"/>
      <c r="M2689" s="241"/>
      <c r="N2689" s="241"/>
      <c r="O2689" s="98"/>
      <c r="P2689" s="98"/>
      <c r="Q2689" s="130"/>
    </row>
    <row r="2690" spans="1:17" ht="11.25" x14ac:dyDescent="0.2">
      <c r="A2690" s="234"/>
      <c r="B2690" s="98"/>
      <c r="C2690" s="130"/>
      <c r="D2690" s="240"/>
      <c r="E2690" s="240"/>
      <c r="F2690" s="224"/>
      <c r="G2690" s="98"/>
      <c r="H2690" s="98"/>
      <c r="I2690" s="130"/>
      <c r="J2690" s="98"/>
      <c r="K2690" s="98"/>
      <c r="L2690" s="98"/>
      <c r="M2690" s="241"/>
      <c r="N2690" s="241"/>
      <c r="O2690" s="98"/>
      <c r="P2690" s="98"/>
      <c r="Q2690" s="130"/>
    </row>
    <row r="2691" spans="1:17" ht="11.25" x14ac:dyDescent="0.2">
      <c r="A2691" s="234"/>
      <c r="B2691" s="98"/>
      <c r="C2691" s="130"/>
      <c r="D2691" s="240"/>
      <c r="E2691" s="240"/>
      <c r="F2691" s="224"/>
      <c r="G2691" s="98"/>
      <c r="H2691" s="98"/>
      <c r="I2691" s="130"/>
      <c r="J2691" s="98"/>
      <c r="K2691" s="98"/>
      <c r="L2691" s="98"/>
      <c r="M2691" s="241"/>
      <c r="N2691" s="241"/>
      <c r="O2691" s="98"/>
      <c r="P2691" s="98"/>
      <c r="Q2691" s="130"/>
    </row>
    <row r="2692" spans="1:17" ht="11.25" x14ac:dyDescent="0.2">
      <c r="A2692" s="234"/>
      <c r="B2692" s="98"/>
      <c r="C2692" s="130"/>
      <c r="D2692" s="240"/>
      <c r="E2692" s="240"/>
      <c r="F2692" s="224"/>
      <c r="G2692" s="98"/>
      <c r="H2692" s="98"/>
      <c r="I2692" s="130"/>
      <c r="J2692" s="98"/>
      <c r="K2692" s="98"/>
      <c r="L2692" s="98"/>
      <c r="M2692" s="241"/>
      <c r="N2692" s="241"/>
      <c r="O2692" s="98"/>
      <c r="P2692" s="98"/>
      <c r="Q2692" s="130"/>
    </row>
    <row r="2693" spans="1:17" ht="11.25" x14ac:dyDescent="0.2">
      <c r="A2693" s="234"/>
      <c r="B2693" s="98"/>
      <c r="C2693" s="130"/>
      <c r="D2693" s="240"/>
      <c r="E2693" s="240"/>
      <c r="F2693" s="224"/>
      <c r="G2693" s="98"/>
      <c r="H2693" s="98"/>
      <c r="I2693" s="130"/>
      <c r="J2693" s="98"/>
      <c r="K2693" s="98"/>
      <c r="L2693" s="98"/>
      <c r="M2693" s="241"/>
      <c r="N2693" s="241"/>
      <c r="O2693" s="98"/>
      <c r="P2693" s="98"/>
      <c r="Q2693" s="130"/>
    </row>
    <row r="2694" spans="1:17" ht="11.25" x14ac:dyDescent="0.2">
      <c r="A2694" s="234"/>
      <c r="B2694" s="98"/>
      <c r="C2694" s="130"/>
      <c r="D2694" s="240"/>
      <c r="E2694" s="240"/>
      <c r="F2694" s="224"/>
      <c r="G2694" s="98"/>
      <c r="H2694" s="98"/>
      <c r="I2694" s="130"/>
      <c r="J2694" s="98"/>
      <c r="K2694" s="98"/>
      <c r="L2694" s="98"/>
      <c r="M2694" s="241"/>
      <c r="N2694" s="241"/>
      <c r="O2694" s="98"/>
      <c r="P2694" s="98"/>
      <c r="Q2694" s="130"/>
    </row>
    <row r="2695" spans="1:17" ht="11.25" x14ac:dyDescent="0.2">
      <c r="A2695" s="234"/>
      <c r="B2695" s="98"/>
      <c r="C2695" s="130"/>
      <c r="D2695" s="240"/>
      <c r="E2695" s="240"/>
      <c r="F2695" s="224"/>
      <c r="G2695" s="98"/>
      <c r="H2695" s="98"/>
      <c r="I2695" s="130"/>
      <c r="J2695" s="98"/>
      <c r="K2695" s="98"/>
      <c r="L2695" s="98"/>
      <c r="M2695" s="241"/>
      <c r="N2695" s="241"/>
      <c r="O2695" s="98"/>
      <c r="P2695" s="98"/>
      <c r="Q2695" s="130"/>
    </row>
    <row r="2696" spans="1:17" ht="11.25" x14ac:dyDescent="0.2">
      <c r="A2696" s="234"/>
      <c r="B2696" s="98"/>
      <c r="C2696" s="130"/>
      <c r="D2696" s="240"/>
      <c r="E2696" s="240"/>
      <c r="F2696" s="224"/>
      <c r="G2696" s="98"/>
      <c r="H2696" s="98"/>
      <c r="I2696" s="130"/>
      <c r="J2696" s="98"/>
      <c r="K2696" s="98"/>
      <c r="L2696" s="98"/>
      <c r="M2696" s="241"/>
      <c r="N2696" s="241"/>
      <c r="O2696" s="98"/>
      <c r="P2696" s="98"/>
      <c r="Q2696" s="130"/>
    </row>
    <row r="2697" spans="1:17" ht="11.25" x14ac:dyDescent="0.2">
      <c r="A2697" s="234"/>
      <c r="B2697" s="98"/>
      <c r="C2697" s="130"/>
      <c r="D2697" s="240"/>
      <c r="E2697" s="240"/>
      <c r="F2697" s="224"/>
      <c r="G2697" s="98"/>
      <c r="H2697" s="98"/>
      <c r="I2697" s="130"/>
      <c r="J2697" s="98"/>
      <c r="K2697" s="98"/>
      <c r="L2697" s="98"/>
      <c r="M2697" s="241"/>
      <c r="N2697" s="241"/>
      <c r="O2697" s="98"/>
      <c r="P2697" s="98"/>
      <c r="Q2697" s="130"/>
    </row>
    <row r="2698" spans="1:17" ht="11.25" x14ac:dyDescent="0.2">
      <c r="A2698" s="234"/>
      <c r="B2698" s="98"/>
      <c r="C2698" s="130"/>
      <c r="D2698" s="240"/>
      <c r="E2698" s="240"/>
      <c r="F2698" s="224"/>
      <c r="G2698" s="98"/>
      <c r="H2698" s="98"/>
      <c r="I2698" s="130"/>
      <c r="J2698" s="98"/>
      <c r="K2698" s="98"/>
      <c r="L2698" s="98"/>
      <c r="M2698" s="241"/>
      <c r="N2698" s="241"/>
      <c r="O2698" s="98"/>
      <c r="P2698" s="98"/>
      <c r="Q2698" s="130"/>
    </row>
    <row r="2699" spans="1:17" ht="11.25" x14ac:dyDescent="0.2">
      <c r="A2699" s="234"/>
      <c r="B2699" s="98"/>
      <c r="C2699" s="130"/>
      <c r="D2699" s="240"/>
      <c r="E2699" s="240"/>
      <c r="F2699" s="224"/>
      <c r="G2699" s="98"/>
      <c r="H2699" s="98"/>
      <c r="I2699" s="130"/>
      <c r="J2699" s="98"/>
      <c r="K2699" s="98"/>
      <c r="L2699" s="98"/>
      <c r="M2699" s="241"/>
      <c r="N2699" s="241"/>
      <c r="O2699" s="98"/>
      <c r="P2699" s="98"/>
      <c r="Q2699" s="130"/>
    </row>
    <row r="2700" spans="1:17" ht="11.25" x14ac:dyDescent="0.2">
      <c r="A2700" s="234"/>
      <c r="B2700" s="98"/>
      <c r="C2700" s="130"/>
      <c r="D2700" s="240"/>
      <c r="E2700" s="240"/>
      <c r="F2700" s="224"/>
      <c r="G2700" s="98"/>
      <c r="H2700" s="98"/>
      <c r="I2700" s="130"/>
      <c r="J2700" s="98"/>
      <c r="K2700" s="98"/>
      <c r="L2700" s="98"/>
      <c r="M2700" s="241"/>
      <c r="N2700" s="241"/>
      <c r="O2700" s="98"/>
      <c r="P2700" s="98"/>
      <c r="Q2700" s="130"/>
    </row>
    <row r="2701" spans="1:17" ht="11.25" x14ac:dyDescent="0.2">
      <c r="A2701" s="234"/>
      <c r="B2701" s="98"/>
      <c r="C2701" s="130"/>
      <c r="D2701" s="240"/>
      <c r="E2701" s="240"/>
      <c r="F2701" s="224"/>
      <c r="G2701" s="98"/>
      <c r="H2701" s="98"/>
      <c r="I2701" s="130"/>
      <c r="J2701" s="98"/>
      <c r="K2701" s="98"/>
      <c r="L2701" s="98"/>
      <c r="M2701" s="241"/>
      <c r="N2701" s="241"/>
      <c r="O2701" s="98"/>
      <c r="P2701" s="98"/>
      <c r="Q2701" s="130"/>
    </row>
    <row r="2702" spans="1:17" ht="11.25" x14ac:dyDescent="0.2">
      <c r="A2702" s="234"/>
      <c r="B2702" s="98"/>
      <c r="C2702" s="130"/>
      <c r="D2702" s="240"/>
      <c r="E2702" s="240"/>
      <c r="F2702" s="224"/>
      <c r="G2702" s="98"/>
      <c r="H2702" s="98"/>
      <c r="I2702" s="130"/>
      <c r="J2702" s="98"/>
      <c r="K2702" s="98"/>
      <c r="L2702" s="98"/>
      <c r="M2702" s="241"/>
      <c r="N2702" s="241"/>
      <c r="O2702" s="98"/>
      <c r="P2702" s="98"/>
      <c r="Q2702" s="130"/>
    </row>
    <row r="2703" spans="1:17" ht="11.25" x14ac:dyDescent="0.2">
      <c r="A2703" s="234"/>
      <c r="B2703" s="98"/>
      <c r="C2703" s="130"/>
      <c r="D2703" s="240"/>
      <c r="E2703" s="240"/>
      <c r="F2703" s="224"/>
      <c r="G2703" s="98"/>
      <c r="H2703" s="98"/>
      <c r="I2703" s="130"/>
      <c r="J2703" s="98"/>
      <c r="K2703" s="98"/>
      <c r="L2703" s="98"/>
      <c r="M2703" s="241"/>
      <c r="N2703" s="241"/>
      <c r="O2703" s="98"/>
      <c r="P2703" s="98"/>
      <c r="Q2703" s="130"/>
    </row>
    <row r="2704" spans="1:17" ht="11.25" x14ac:dyDescent="0.2">
      <c r="A2704" s="234"/>
      <c r="B2704" s="98"/>
      <c r="C2704" s="130"/>
      <c r="D2704" s="240"/>
      <c r="E2704" s="240"/>
      <c r="F2704" s="224"/>
      <c r="G2704" s="98"/>
      <c r="H2704" s="98"/>
      <c r="I2704" s="130"/>
      <c r="J2704" s="98"/>
      <c r="K2704" s="98"/>
      <c r="L2704" s="98"/>
      <c r="M2704" s="241"/>
      <c r="N2704" s="241"/>
      <c r="O2704" s="98"/>
      <c r="P2704" s="98"/>
      <c r="Q2704" s="130"/>
    </row>
    <row r="2705" spans="1:17" ht="11.25" x14ac:dyDescent="0.2">
      <c r="A2705" s="234"/>
      <c r="B2705" s="98"/>
      <c r="C2705" s="130"/>
      <c r="D2705" s="240"/>
      <c r="E2705" s="240"/>
      <c r="F2705" s="224"/>
      <c r="G2705" s="98"/>
      <c r="H2705" s="98"/>
      <c r="I2705" s="130"/>
      <c r="J2705" s="98"/>
      <c r="K2705" s="98"/>
      <c r="L2705" s="98"/>
      <c r="M2705" s="241"/>
      <c r="N2705" s="241"/>
      <c r="O2705" s="98"/>
      <c r="P2705" s="98"/>
      <c r="Q2705" s="130"/>
    </row>
    <row r="2706" spans="1:17" ht="11.25" x14ac:dyDescent="0.2">
      <c r="A2706" s="234"/>
      <c r="B2706" s="98"/>
      <c r="C2706" s="130"/>
      <c r="D2706" s="240"/>
      <c r="E2706" s="240"/>
      <c r="F2706" s="224"/>
      <c r="G2706" s="98"/>
      <c r="H2706" s="98"/>
      <c r="I2706" s="130"/>
      <c r="J2706" s="98"/>
      <c r="K2706" s="98"/>
      <c r="L2706" s="98"/>
      <c r="M2706" s="241"/>
      <c r="N2706" s="241"/>
      <c r="O2706" s="98"/>
      <c r="P2706" s="98"/>
      <c r="Q2706" s="130"/>
    </row>
    <row r="2707" spans="1:17" ht="11.25" x14ac:dyDescent="0.2">
      <c r="A2707" s="234"/>
      <c r="B2707" s="98"/>
      <c r="C2707" s="130"/>
      <c r="D2707" s="240"/>
      <c r="E2707" s="240"/>
      <c r="F2707" s="224"/>
      <c r="G2707" s="98"/>
      <c r="H2707" s="98"/>
      <c r="I2707" s="130"/>
      <c r="J2707" s="98"/>
      <c r="K2707" s="98"/>
      <c r="L2707" s="98"/>
      <c r="M2707" s="241"/>
      <c r="N2707" s="241"/>
      <c r="O2707" s="98"/>
      <c r="P2707" s="98"/>
      <c r="Q2707" s="130"/>
    </row>
    <row r="2708" spans="1:17" ht="11.25" x14ac:dyDescent="0.2">
      <c r="A2708" s="234"/>
      <c r="B2708" s="98"/>
      <c r="C2708" s="130"/>
      <c r="D2708" s="240"/>
      <c r="E2708" s="240"/>
      <c r="F2708" s="224"/>
      <c r="G2708" s="98"/>
      <c r="H2708" s="98"/>
      <c r="I2708" s="130"/>
      <c r="J2708" s="98"/>
      <c r="K2708" s="98"/>
      <c r="L2708" s="98"/>
      <c r="M2708" s="241"/>
      <c r="N2708" s="241"/>
      <c r="O2708" s="98"/>
      <c r="P2708" s="98"/>
      <c r="Q2708" s="130"/>
    </row>
    <row r="2709" spans="1:17" ht="11.25" x14ac:dyDescent="0.2">
      <c r="A2709" s="234"/>
      <c r="B2709" s="98"/>
      <c r="C2709" s="130"/>
      <c r="D2709" s="240"/>
      <c r="E2709" s="240"/>
      <c r="F2709" s="224"/>
      <c r="G2709" s="98"/>
      <c r="H2709" s="98"/>
      <c r="I2709" s="130"/>
      <c r="J2709" s="98"/>
      <c r="K2709" s="98"/>
      <c r="L2709" s="98"/>
      <c r="M2709" s="241"/>
      <c r="N2709" s="241"/>
      <c r="O2709" s="98"/>
      <c r="P2709" s="98"/>
      <c r="Q2709" s="130"/>
    </row>
    <row r="2710" spans="1:17" ht="11.25" x14ac:dyDescent="0.2">
      <c r="A2710" s="234"/>
      <c r="B2710" s="98"/>
      <c r="C2710" s="130"/>
      <c r="D2710" s="240"/>
      <c r="E2710" s="240"/>
      <c r="F2710" s="224"/>
      <c r="G2710" s="98"/>
      <c r="H2710" s="98"/>
      <c r="I2710" s="130"/>
      <c r="J2710" s="98"/>
      <c r="K2710" s="98"/>
      <c r="L2710" s="98"/>
      <c r="M2710" s="241"/>
      <c r="N2710" s="241"/>
      <c r="O2710" s="98"/>
      <c r="P2710" s="98"/>
      <c r="Q2710" s="130"/>
    </row>
    <row r="2711" spans="1:17" ht="11.25" x14ac:dyDescent="0.2">
      <c r="A2711" s="234"/>
      <c r="B2711" s="98"/>
      <c r="C2711" s="130"/>
      <c r="D2711" s="240"/>
      <c r="E2711" s="240"/>
      <c r="F2711" s="224"/>
      <c r="G2711" s="98"/>
      <c r="H2711" s="98"/>
      <c r="I2711" s="130"/>
      <c r="J2711" s="98"/>
      <c r="K2711" s="98"/>
      <c r="L2711" s="98"/>
      <c r="M2711" s="241"/>
      <c r="N2711" s="241"/>
      <c r="O2711" s="98"/>
      <c r="P2711" s="98"/>
      <c r="Q2711" s="130"/>
    </row>
    <row r="2712" spans="1:17" ht="11.25" x14ac:dyDescent="0.2">
      <c r="A2712" s="234"/>
      <c r="B2712" s="98"/>
      <c r="C2712" s="130"/>
      <c r="D2712" s="240"/>
      <c r="E2712" s="240"/>
      <c r="F2712" s="224"/>
      <c r="G2712" s="98"/>
      <c r="H2712" s="98"/>
      <c r="I2712" s="130"/>
      <c r="J2712" s="98"/>
      <c r="K2712" s="98"/>
      <c r="L2712" s="98"/>
      <c r="M2712" s="241"/>
      <c r="N2712" s="241"/>
      <c r="O2712" s="98"/>
      <c r="P2712" s="98"/>
      <c r="Q2712" s="130"/>
    </row>
    <row r="2713" spans="1:17" ht="11.25" x14ac:dyDescent="0.2">
      <c r="A2713" s="234"/>
      <c r="B2713" s="98"/>
      <c r="C2713" s="130"/>
      <c r="D2713" s="240"/>
      <c r="E2713" s="240"/>
      <c r="F2713" s="224"/>
      <c r="G2713" s="98"/>
      <c r="H2713" s="98"/>
      <c r="I2713" s="130"/>
      <c r="J2713" s="98"/>
      <c r="K2713" s="98"/>
      <c r="L2713" s="98"/>
      <c r="M2713" s="241"/>
      <c r="N2713" s="241"/>
      <c r="O2713" s="98"/>
      <c r="P2713" s="98"/>
      <c r="Q2713" s="130"/>
    </row>
    <row r="2714" spans="1:17" ht="11.25" x14ac:dyDescent="0.2">
      <c r="A2714" s="234"/>
      <c r="B2714" s="98"/>
      <c r="C2714" s="130"/>
      <c r="D2714" s="240"/>
      <c r="E2714" s="240"/>
      <c r="F2714" s="224"/>
      <c r="G2714" s="98"/>
      <c r="H2714" s="98"/>
      <c r="I2714" s="130"/>
      <c r="J2714" s="98"/>
      <c r="K2714" s="98"/>
      <c r="L2714" s="98"/>
      <c r="M2714" s="241"/>
      <c r="N2714" s="241"/>
      <c r="O2714" s="98"/>
      <c r="P2714" s="98"/>
      <c r="Q2714" s="130"/>
    </row>
    <row r="2715" spans="1:17" ht="11.25" x14ac:dyDescent="0.2">
      <c r="A2715" s="234"/>
      <c r="B2715" s="98"/>
      <c r="C2715" s="130"/>
      <c r="D2715" s="240"/>
      <c r="E2715" s="240"/>
      <c r="F2715" s="224"/>
      <c r="G2715" s="98"/>
      <c r="H2715" s="98"/>
      <c r="I2715" s="130"/>
      <c r="J2715" s="98"/>
      <c r="K2715" s="98"/>
      <c r="L2715" s="98"/>
      <c r="M2715" s="241"/>
      <c r="N2715" s="241"/>
      <c r="O2715" s="98"/>
      <c r="P2715" s="98"/>
      <c r="Q2715" s="130"/>
    </row>
    <row r="2716" spans="1:17" ht="11.25" x14ac:dyDescent="0.2">
      <c r="A2716" s="234"/>
      <c r="B2716" s="98"/>
      <c r="C2716" s="130"/>
      <c r="D2716" s="240"/>
      <c r="E2716" s="240"/>
      <c r="F2716" s="224"/>
      <c r="G2716" s="98"/>
      <c r="H2716" s="98"/>
      <c r="I2716" s="130"/>
      <c r="J2716" s="98"/>
      <c r="K2716" s="98"/>
      <c r="L2716" s="98"/>
      <c r="M2716" s="241"/>
      <c r="N2716" s="241"/>
      <c r="O2716" s="98"/>
      <c r="P2716" s="98"/>
      <c r="Q2716" s="130"/>
    </row>
    <row r="2717" spans="1:17" ht="11.25" x14ac:dyDescent="0.2">
      <c r="A2717" s="234"/>
      <c r="B2717" s="98"/>
      <c r="C2717" s="130"/>
      <c r="D2717" s="240"/>
      <c r="E2717" s="240"/>
      <c r="F2717" s="224"/>
      <c r="G2717" s="98"/>
      <c r="H2717" s="98"/>
      <c r="I2717" s="130"/>
      <c r="J2717" s="98"/>
      <c r="K2717" s="98"/>
      <c r="L2717" s="98"/>
      <c r="M2717" s="241"/>
      <c r="N2717" s="241"/>
      <c r="O2717" s="98"/>
      <c r="P2717" s="98"/>
      <c r="Q2717" s="130"/>
    </row>
    <row r="2718" spans="1:17" ht="11.25" x14ac:dyDescent="0.2">
      <c r="A2718" s="234"/>
      <c r="B2718" s="98"/>
      <c r="C2718" s="130"/>
      <c r="D2718" s="240"/>
      <c r="E2718" s="240"/>
      <c r="F2718" s="224"/>
      <c r="G2718" s="98"/>
      <c r="H2718" s="98"/>
      <c r="I2718" s="130"/>
      <c r="J2718" s="98"/>
      <c r="K2718" s="98"/>
      <c r="L2718" s="98"/>
      <c r="M2718" s="241"/>
      <c r="N2718" s="241"/>
      <c r="O2718" s="98"/>
      <c r="P2718" s="98"/>
      <c r="Q2718" s="130"/>
    </row>
    <row r="2719" spans="1:17" ht="11.25" x14ac:dyDescent="0.2">
      <c r="A2719" s="234"/>
      <c r="B2719" s="98"/>
      <c r="C2719" s="130"/>
      <c r="D2719" s="240"/>
      <c r="E2719" s="240"/>
      <c r="F2719" s="224"/>
      <c r="G2719" s="98"/>
      <c r="H2719" s="98"/>
      <c r="I2719" s="130"/>
      <c r="J2719" s="98"/>
      <c r="K2719" s="98"/>
      <c r="L2719" s="98"/>
      <c r="M2719" s="241"/>
      <c r="N2719" s="241"/>
      <c r="O2719" s="98"/>
      <c r="P2719" s="98"/>
      <c r="Q2719" s="130"/>
    </row>
    <row r="2720" spans="1:17" ht="11.25" x14ac:dyDescent="0.2">
      <c r="A2720" s="234"/>
      <c r="B2720" s="98"/>
      <c r="C2720" s="130"/>
      <c r="D2720" s="240"/>
      <c r="E2720" s="240"/>
      <c r="F2720" s="224"/>
      <c r="G2720" s="98"/>
      <c r="H2720" s="98"/>
      <c r="I2720" s="130"/>
      <c r="J2720" s="98"/>
      <c r="K2720" s="98"/>
      <c r="L2720" s="98"/>
      <c r="M2720" s="241"/>
      <c r="N2720" s="241"/>
      <c r="O2720" s="98"/>
      <c r="P2720" s="98"/>
      <c r="Q2720" s="130"/>
    </row>
    <row r="2721" spans="1:17" ht="11.25" x14ac:dyDescent="0.2">
      <c r="A2721" s="234"/>
      <c r="B2721" s="98"/>
      <c r="C2721" s="130"/>
      <c r="D2721" s="240"/>
      <c r="E2721" s="240"/>
      <c r="F2721" s="224"/>
      <c r="G2721" s="98"/>
      <c r="H2721" s="98"/>
      <c r="I2721" s="130"/>
      <c r="J2721" s="98"/>
      <c r="K2721" s="98"/>
      <c r="L2721" s="98"/>
      <c r="M2721" s="241"/>
      <c r="N2721" s="241"/>
      <c r="O2721" s="98"/>
      <c r="P2721" s="98"/>
      <c r="Q2721" s="130"/>
    </row>
    <row r="2722" spans="1:17" ht="11.25" x14ac:dyDescent="0.2">
      <c r="A2722" s="234"/>
      <c r="B2722" s="98"/>
      <c r="C2722" s="130"/>
      <c r="D2722" s="240"/>
      <c r="E2722" s="240"/>
      <c r="F2722" s="224"/>
      <c r="G2722" s="98"/>
      <c r="H2722" s="98"/>
      <c r="I2722" s="130"/>
      <c r="J2722" s="98"/>
      <c r="K2722" s="98"/>
      <c r="L2722" s="98"/>
      <c r="M2722" s="241"/>
      <c r="N2722" s="241"/>
      <c r="O2722" s="98"/>
      <c r="P2722" s="98"/>
      <c r="Q2722" s="130"/>
    </row>
    <row r="2723" spans="1:17" ht="11.25" x14ac:dyDescent="0.2">
      <c r="A2723" s="234"/>
      <c r="B2723" s="98"/>
      <c r="C2723" s="130"/>
      <c r="D2723" s="240"/>
      <c r="E2723" s="240"/>
      <c r="F2723" s="224"/>
      <c r="G2723" s="98"/>
      <c r="H2723" s="98"/>
      <c r="I2723" s="130"/>
      <c r="J2723" s="98"/>
      <c r="K2723" s="98"/>
      <c r="L2723" s="98"/>
      <c r="M2723" s="241"/>
      <c r="N2723" s="241"/>
      <c r="O2723" s="98"/>
      <c r="P2723" s="98"/>
      <c r="Q2723" s="130"/>
    </row>
    <row r="2724" spans="1:17" ht="11.25" x14ac:dyDescent="0.2">
      <c r="A2724" s="234"/>
      <c r="B2724" s="98"/>
      <c r="C2724" s="130"/>
      <c r="D2724" s="240"/>
      <c r="E2724" s="240"/>
      <c r="F2724" s="224"/>
      <c r="G2724" s="98"/>
      <c r="H2724" s="98"/>
      <c r="I2724" s="130"/>
      <c r="J2724" s="98"/>
      <c r="K2724" s="98"/>
      <c r="L2724" s="98"/>
      <c r="M2724" s="241"/>
      <c r="N2724" s="241"/>
      <c r="O2724" s="98"/>
      <c r="P2724" s="98"/>
      <c r="Q2724" s="130"/>
    </row>
    <row r="2725" spans="1:17" ht="11.25" x14ac:dyDescent="0.2">
      <c r="A2725" s="234"/>
      <c r="B2725" s="98"/>
      <c r="C2725" s="130"/>
      <c r="D2725" s="240"/>
      <c r="E2725" s="240"/>
      <c r="F2725" s="224"/>
      <c r="G2725" s="98"/>
      <c r="H2725" s="98"/>
      <c r="I2725" s="130"/>
      <c r="J2725" s="98"/>
      <c r="K2725" s="98"/>
      <c r="L2725" s="98"/>
      <c r="M2725" s="241"/>
      <c r="N2725" s="241"/>
      <c r="O2725" s="98"/>
      <c r="P2725" s="98"/>
      <c r="Q2725" s="130"/>
    </row>
    <row r="2726" spans="1:17" ht="11.25" x14ac:dyDescent="0.2">
      <c r="A2726" s="234"/>
      <c r="B2726" s="98"/>
      <c r="C2726" s="130"/>
      <c r="D2726" s="240"/>
      <c r="E2726" s="240"/>
      <c r="F2726" s="224"/>
      <c r="G2726" s="98"/>
      <c r="H2726" s="98"/>
      <c r="I2726" s="130"/>
      <c r="J2726" s="98"/>
      <c r="K2726" s="98"/>
      <c r="L2726" s="98"/>
      <c r="M2726" s="241"/>
      <c r="N2726" s="241"/>
      <c r="O2726" s="98"/>
      <c r="P2726" s="98"/>
      <c r="Q2726" s="130"/>
    </row>
    <row r="2727" spans="1:17" ht="11.25" x14ac:dyDescent="0.2">
      <c r="A2727" s="234"/>
      <c r="B2727" s="98"/>
      <c r="C2727" s="130"/>
      <c r="D2727" s="240"/>
      <c r="E2727" s="240"/>
      <c r="F2727" s="224"/>
      <c r="G2727" s="98"/>
      <c r="H2727" s="98"/>
      <c r="I2727" s="130"/>
      <c r="J2727" s="98"/>
      <c r="K2727" s="98"/>
      <c r="L2727" s="98"/>
      <c r="M2727" s="241"/>
      <c r="N2727" s="241"/>
      <c r="O2727" s="98"/>
      <c r="P2727" s="98"/>
      <c r="Q2727" s="130"/>
    </row>
    <row r="2728" spans="1:17" ht="11.25" x14ac:dyDescent="0.2">
      <c r="A2728" s="234"/>
      <c r="B2728" s="98"/>
      <c r="C2728" s="130"/>
      <c r="D2728" s="240"/>
      <c r="E2728" s="240"/>
      <c r="F2728" s="224"/>
      <c r="G2728" s="98"/>
      <c r="H2728" s="98"/>
      <c r="I2728" s="130"/>
      <c r="J2728" s="98"/>
      <c r="K2728" s="98"/>
      <c r="L2728" s="98"/>
      <c r="M2728" s="241"/>
      <c r="N2728" s="241"/>
      <c r="O2728" s="98"/>
      <c r="P2728" s="98"/>
      <c r="Q2728" s="130"/>
    </row>
    <row r="2729" spans="1:17" ht="11.25" x14ac:dyDescent="0.2">
      <c r="A2729" s="234"/>
      <c r="B2729" s="98"/>
      <c r="C2729" s="130"/>
      <c r="D2729" s="240"/>
      <c r="E2729" s="240"/>
      <c r="F2729" s="224"/>
      <c r="G2729" s="98"/>
      <c r="H2729" s="98"/>
      <c r="I2729" s="130"/>
      <c r="J2729" s="98"/>
      <c r="K2729" s="98"/>
      <c r="L2729" s="98"/>
      <c r="M2729" s="241"/>
      <c r="N2729" s="241"/>
      <c r="O2729" s="98"/>
      <c r="P2729" s="98"/>
      <c r="Q2729" s="130"/>
    </row>
    <row r="2730" spans="1:17" ht="11.25" x14ac:dyDescent="0.2">
      <c r="A2730" s="234"/>
      <c r="B2730" s="98"/>
      <c r="C2730" s="130"/>
      <c r="D2730" s="240"/>
      <c r="E2730" s="240"/>
      <c r="F2730" s="224"/>
      <c r="G2730" s="98"/>
      <c r="H2730" s="98"/>
      <c r="I2730" s="130"/>
      <c r="J2730" s="98"/>
      <c r="K2730" s="98"/>
      <c r="L2730" s="98"/>
      <c r="M2730" s="241"/>
      <c r="N2730" s="241"/>
      <c r="O2730" s="98"/>
      <c r="P2730" s="98"/>
      <c r="Q2730" s="130"/>
    </row>
    <row r="2731" spans="1:17" ht="11.25" x14ac:dyDescent="0.2">
      <c r="A2731" s="234"/>
      <c r="B2731" s="98"/>
      <c r="C2731" s="130"/>
      <c r="D2731" s="240"/>
      <c r="E2731" s="240"/>
      <c r="F2731" s="224"/>
      <c r="G2731" s="98"/>
      <c r="H2731" s="98"/>
      <c r="I2731" s="130"/>
      <c r="J2731" s="98"/>
      <c r="K2731" s="98"/>
      <c r="L2731" s="98"/>
      <c r="M2731" s="241"/>
      <c r="N2731" s="241"/>
      <c r="O2731" s="98"/>
      <c r="P2731" s="98"/>
      <c r="Q2731" s="130"/>
    </row>
    <row r="2732" spans="1:17" ht="11.25" x14ac:dyDescent="0.2">
      <c r="A2732" s="234"/>
      <c r="B2732" s="98"/>
      <c r="C2732" s="130"/>
      <c r="D2732" s="240"/>
      <c r="E2732" s="240"/>
      <c r="F2732" s="224"/>
      <c r="G2732" s="98"/>
      <c r="H2732" s="98"/>
      <c r="I2732" s="130"/>
      <c r="J2732" s="98"/>
      <c r="K2732" s="98"/>
      <c r="L2732" s="98"/>
      <c r="M2732" s="241"/>
      <c r="N2732" s="241"/>
      <c r="O2732" s="98"/>
      <c r="P2732" s="98"/>
      <c r="Q2732" s="130"/>
    </row>
    <row r="2733" spans="1:17" ht="11.25" x14ac:dyDescent="0.2">
      <c r="A2733" s="234"/>
      <c r="B2733" s="98"/>
      <c r="C2733" s="130"/>
      <c r="D2733" s="240"/>
      <c r="E2733" s="240"/>
      <c r="F2733" s="224"/>
      <c r="G2733" s="98"/>
      <c r="H2733" s="98"/>
      <c r="I2733" s="130"/>
      <c r="J2733" s="98"/>
      <c r="K2733" s="98"/>
      <c r="L2733" s="98"/>
      <c r="M2733" s="241"/>
      <c r="N2733" s="241"/>
      <c r="O2733" s="98"/>
      <c r="P2733" s="98"/>
      <c r="Q2733" s="130"/>
    </row>
    <row r="2734" spans="1:17" ht="11.25" x14ac:dyDescent="0.2">
      <c r="A2734" s="234"/>
      <c r="B2734" s="98"/>
      <c r="C2734" s="130"/>
      <c r="D2734" s="240"/>
      <c r="E2734" s="240"/>
      <c r="F2734" s="224"/>
      <c r="G2734" s="98"/>
      <c r="H2734" s="98"/>
      <c r="I2734" s="130"/>
      <c r="J2734" s="98"/>
      <c r="K2734" s="98"/>
      <c r="L2734" s="98"/>
      <c r="M2734" s="241"/>
      <c r="N2734" s="241"/>
      <c r="O2734" s="98"/>
      <c r="P2734" s="98"/>
      <c r="Q2734" s="130"/>
    </row>
    <row r="2735" spans="1:17" ht="11.25" x14ac:dyDescent="0.2">
      <c r="A2735" s="234"/>
      <c r="B2735" s="98"/>
      <c r="C2735" s="130"/>
      <c r="D2735" s="240"/>
      <c r="E2735" s="240"/>
      <c r="F2735" s="224"/>
      <c r="G2735" s="98"/>
      <c r="H2735" s="98"/>
      <c r="I2735" s="130"/>
      <c r="J2735" s="98"/>
      <c r="K2735" s="98"/>
      <c r="L2735" s="98"/>
      <c r="M2735" s="241"/>
      <c r="N2735" s="241"/>
      <c r="O2735" s="98"/>
      <c r="P2735" s="98"/>
      <c r="Q2735" s="130"/>
    </row>
    <row r="2736" spans="1:17" ht="11.25" x14ac:dyDescent="0.2">
      <c r="A2736" s="234"/>
      <c r="B2736" s="98"/>
      <c r="C2736" s="130"/>
      <c r="D2736" s="240"/>
      <c r="E2736" s="240"/>
      <c r="F2736" s="224"/>
      <c r="G2736" s="98"/>
      <c r="H2736" s="98"/>
      <c r="I2736" s="130"/>
      <c r="J2736" s="98"/>
      <c r="K2736" s="98"/>
      <c r="L2736" s="98"/>
      <c r="M2736" s="241"/>
      <c r="N2736" s="241"/>
      <c r="O2736" s="98"/>
      <c r="P2736" s="98"/>
      <c r="Q2736" s="130"/>
    </row>
    <row r="2737" spans="1:17" ht="11.25" x14ac:dyDescent="0.2">
      <c r="A2737" s="234"/>
      <c r="B2737" s="98"/>
      <c r="C2737" s="130"/>
      <c r="D2737" s="240"/>
      <c r="E2737" s="240"/>
      <c r="F2737" s="224"/>
      <c r="G2737" s="98"/>
      <c r="H2737" s="98"/>
      <c r="I2737" s="130"/>
      <c r="J2737" s="98"/>
      <c r="K2737" s="98"/>
      <c r="L2737" s="98"/>
      <c r="M2737" s="241"/>
      <c r="N2737" s="241"/>
      <c r="O2737" s="98"/>
      <c r="P2737" s="98"/>
      <c r="Q2737" s="130"/>
    </row>
    <row r="2738" spans="1:17" ht="11.25" x14ac:dyDescent="0.2">
      <c r="A2738" s="234"/>
      <c r="B2738" s="98"/>
      <c r="C2738" s="130"/>
      <c r="D2738" s="240"/>
      <c r="E2738" s="240"/>
      <c r="F2738" s="224"/>
      <c r="G2738" s="98"/>
      <c r="H2738" s="98"/>
      <c r="I2738" s="130"/>
      <c r="J2738" s="98"/>
      <c r="K2738" s="98"/>
      <c r="L2738" s="98"/>
      <c r="M2738" s="241"/>
      <c r="N2738" s="241"/>
      <c r="O2738" s="98"/>
      <c r="P2738" s="98"/>
      <c r="Q2738" s="130"/>
    </row>
    <row r="2739" spans="1:17" ht="11.25" x14ac:dyDescent="0.2">
      <c r="A2739" s="234"/>
      <c r="B2739" s="98"/>
      <c r="C2739" s="130"/>
      <c r="D2739" s="240"/>
      <c r="E2739" s="240"/>
      <c r="F2739" s="224"/>
      <c r="G2739" s="98"/>
      <c r="H2739" s="98"/>
      <c r="I2739" s="130"/>
      <c r="J2739" s="98"/>
      <c r="K2739" s="98"/>
      <c r="L2739" s="98"/>
      <c r="M2739" s="241"/>
      <c r="N2739" s="241"/>
      <c r="O2739" s="98"/>
      <c r="P2739" s="98"/>
      <c r="Q2739" s="130"/>
    </row>
    <row r="2740" spans="1:17" ht="11.25" x14ac:dyDescent="0.2">
      <c r="A2740" s="234"/>
      <c r="B2740" s="98"/>
      <c r="C2740" s="130"/>
      <c r="D2740" s="240"/>
      <c r="E2740" s="240"/>
      <c r="F2740" s="224"/>
      <c r="G2740" s="98"/>
      <c r="H2740" s="98"/>
      <c r="I2740" s="130"/>
      <c r="J2740" s="98"/>
      <c r="K2740" s="98"/>
      <c r="L2740" s="98"/>
      <c r="M2740" s="241"/>
      <c r="N2740" s="241"/>
      <c r="O2740" s="98"/>
      <c r="P2740" s="98"/>
      <c r="Q2740" s="130"/>
    </row>
    <row r="2741" spans="1:17" ht="11.25" x14ac:dyDescent="0.2">
      <c r="A2741" s="234"/>
      <c r="B2741" s="98"/>
      <c r="C2741" s="130"/>
      <c r="D2741" s="240"/>
      <c r="E2741" s="240"/>
      <c r="F2741" s="224"/>
      <c r="G2741" s="98"/>
      <c r="H2741" s="98"/>
      <c r="I2741" s="130"/>
      <c r="J2741" s="98"/>
      <c r="K2741" s="98"/>
      <c r="L2741" s="98"/>
      <c r="M2741" s="241"/>
      <c r="N2741" s="241"/>
      <c r="O2741" s="98"/>
      <c r="P2741" s="98"/>
      <c r="Q2741" s="130"/>
    </row>
    <row r="2742" spans="1:17" ht="11.25" x14ac:dyDescent="0.2">
      <c r="A2742" s="234"/>
      <c r="B2742" s="98"/>
      <c r="C2742" s="130"/>
      <c r="D2742" s="240"/>
      <c r="E2742" s="240"/>
      <c r="F2742" s="224"/>
      <c r="G2742" s="98"/>
      <c r="H2742" s="98"/>
      <c r="I2742" s="130"/>
      <c r="J2742" s="98"/>
      <c r="K2742" s="98"/>
      <c r="L2742" s="98"/>
      <c r="M2742" s="241"/>
      <c r="N2742" s="241"/>
      <c r="O2742" s="98"/>
      <c r="P2742" s="98"/>
      <c r="Q2742" s="130"/>
    </row>
    <row r="2743" spans="1:17" ht="11.25" x14ac:dyDescent="0.2">
      <c r="A2743" s="234"/>
      <c r="B2743" s="98"/>
      <c r="C2743" s="130"/>
      <c r="D2743" s="240"/>
      <c r="E2743" s="240"/>
      <c r="F2743" s="224"/>
      <c r="G2743" s="98"/>
      <c r="H2743" s="98"/>
      <c r="I2743" s="130"/>
      <c r="J2743" s="98"/>
      <c r="K2743" s="98"/>
      <c r="L2743" s="98"/>
      <c r="M2743" s="241"/>
      <c r="N2743" s="241"/>
      <c r="O2743" s="98"/>
      <c r="P2743" s="98"/>
      <c r="Q2743" s="130"/>
    </row>
    <row r="2744" spans="1:17" ht="11.25" x14ac:dyDescent="0.2">
      <c r="A2744" s="234"/>
      <c r="B2744" s="98"/>
      <c r="C2744" s="130"/>
      <c r="D2744" s="240"/>
      <c r="E2744" s="240"/>
      <c r="F2744" s="224"/>
      <c r="G2744" s="98"/>
      <c r="H2744" s="98"/>
      <c r="I2744" s="130"/>
      <c r="J2744" s="98"/>
      <c r="K2744" s="98"/>
      <c r="L2744" s="98"/>
      <c r="M2744" s="241"/>
      <c r="N2744" s="241"/>
      <c r="O2744" s="98"/>
      <c r="P2744" s="98"/>
      <c r="Q2744" s="130"/>
    </row>
    <row r="2745" spans="1:17" ht="11.25" x14ac:dyDescent="0.2">
      <c r="A2745" s="234"/>
      <c r="B2745" s="98"/>
      <c r="C2745" s="130"/>
      <c r="D2745" s="240"/>
      <c r="E2745" s="240"/>
      <c r="F2745" s="224"/>
      <c r="G2745" s="98"/>
      <c r="H2745" s="98"/>
      <c r="I2745" s="130"/>
      <c r="J2745" s="98"/>
      <c r="K2745" s="98"/>
      <c r="L2745" s="98"/>
      <c r="M2745" s="241"/>
      <c r="N2745" s="241"/>
      <c r="O2745" s="98"/>
      <c r="P2745" s="98"/>
      <c r="Q2745" s="130"/>
    </row>
    <row r="2746" spans="1:17" ht="11.25" x14ac:dyDescent="0.2">
      <c r="A2746" s="234"/>
      <c r="B2746" s="98"/>
      <c r="C2746" s="130"/>
      <c r="D2746" s="240"/>
      <c r="E2746" s="240"/>
      <c r="F2746" s="224"/>
      <c r="G2746" s="98"/>
      <c r="H2746" s="98"/>
      <c r="I2746" s="130"/>
      <c r="J2746" s="98"/>
      <c r="K2746" s="98"/>
      <c r="L2746" s="98"/>
      <c r="M2746" s="241"/>
      <c r="N2746" s="241"/>
      <c r="O2746" s="98"/>
      <c r="P2746" s="98"/>
      <c r="Q2746" s="130"/>
    </row>
    <row r="2747" spans="1:17" ht="11.25" x14ac:dyDescent="0.2">
      <c r="A2747" s="234"/>
      <c r="B2747" s="98"/>
      <c r="C2747" s="130"/>
      <c r="D2747" s="240"/>
      <c r="E2747" s="240"/>
      <c r="F2747" s="224"/>
      <c r="G2747" s="98"/>
      <c r="H2747" s="98"/>
      <c r="I2747" s="130"/>
      <c r="J2747" s="98"/>
      <c r="K2747" s="98"/>
      <c r="L2747" s="98"/>
      <c r="M2747" s="241"/>
      <c r="N2747" s="241"/>
      <c r="O2747" s="98"/>
      <c r="P2747" s="98"/>
      <c r="Q2747" s="130"/>
    </row>
    <row r="2748" spans="1:17" ht="11.25" x14ac:dyDescent="0.2">
      <c r="A2748" s="234"/>
      <c r="B2748" s="98"/>
      <c r="C2748" s="130"/>
      <c r="D2748" s="240"/>
      <c r="E2748" s="240"/>
      <c r="F2748" s="224"/>
      <c r="G2748" s="98"/>
      <c r="H2748" s="98"/>
      <c r="I2748" s="130"/>
      <c r="J2748" s="98"/>
      <c r="K2748" s="98"/>
      <c r="L2748" s="98"/>
      <c r="M2748" s="241"/>
      <c r="N2748" s="241"/>
      <c r="O2748" s="98"/>
      <c r="P2748" s="98"/>
      <c r="Q2748" s="130"/>
    </row>
    <row r="2749" spans="1:17" ht="11.25" x14ac:dyDescent="0.2">
      <c r="A2749" s="234"/>
      <c r="B2749" s="98"/>
      <c r="C2749" s="130"/>
      <c r="D2749" s="240"/>
      <c r="E2749" s="240"/>
      <c r="F2749" s="224"/>
      <c r="G2749" s="98"/>
      <c r="H2749" s="98"/>
      <c r="I2749" s="130"/>
      <c r="J2749" s="98"/>
      <c r="K2749" s="98"/>
      <c r="L2749" s="98"/>
      <c r="M2749" s="241"/>
      <c r="N2749" s="241"/>
      <c r="O2749" s="98"/>
      <c r="P2749" s="98"/>
      <c r="Q2749" s="130"/>
    </row>
    <row r="2750" spans="1:17" ht="11.25" x14ac:dyDescent="0.2">
      <c r="A2750" s="234"/>
      <c r="B2750" s="98"/>
      <c r="C2750" s="130"/>
      <c r="D2750" s="240"/>
      <c r="E2750" s="240"/>
      <c r="F2750" s="224"/>
      <c r="G2750" s="98"/>
      <c r="H2750" s="98"/>
      <c r="I2750" s="130"/>
      <c r="J2750" s="98"/>
      <c r="K2750" s="98"/>
      <c r="L2750" s="98"/>
      <c r="M2750" s="241"/>
      <c r="N2750" s="241"/>
      <c r="O2750" s="98"/>
      <c r="P2750" s="98"/>
      <c r="Q2750" s="130"/>
    </row>
    <row r="2751" spans="1:17" ht="11.25" x14ac:dyDescent="0.2">
      <c r="A2751" s="234"/>
      <c r="B2751" s="98"/>
      <c r="C2751" s="130"/>
      <c r="D2751" s="240"/>
      <c r="E2751" s="240"/>
      <c r="F2751" s="224"/>
      <c r="G2751" s="98"/>
      <c r="H2751" s="98"/>
      <c r="I2751" s="130"/>
      <c r="J2751" s="98"/>
      <c r="K2751" s="98"/>
      <c r="L2751" s="98"/>
      <c r="M2751" s="241"/>
      <c r="N2751" s="241"/>
      <c r="O2751" s="98"/>
      <c r="P2751" s="98"/>
      <c r="Q2751" s="130"/>
    </row>
    <row r="2752" spans="1:17" ht="11.25" x14ac:dyDescent="0.2">
      <c r="A2752" s="234"/>
      <c r="B2752" s="98"/>
      <c r="C2752" s="130"/>
      <c r="D2752" s="240"/>
      <c r="E2752" s="240"/>
      <c r="F2752" s="224"/>
      <c r="G2752" s="98"/>
      <c r="H2752" s="98"/>
      <c r="I2752" s="130"/>
      <c r="J2752" s="98"/>
      <c r="K2752" s="98"/>
      <c r="L2752" s="98"/>
      <c r="M2752" s="241"/>
      <c r="N2752" s="241"/>
      <c r="O2752" s="98"/>
      <c r="P2752" s="98"/>
      <c r="Q2752" s="130"/>
    </row>
    <row r="2753" spans="1:17" ht="11.25" x14ac:dyDescent="0.2">
      <c r="A2753" s="234"/>
      <c r="B2753" s="98"/>
      <c r="C2753" s="130"/>
      <c r="D2753" s="240"/>
      <c r="E2753" s="240"/>
      <c r="F2753" s="224"/>
      <c r="G2753" s="98"/>
      <c r="H2753" s="98"/>
      <c r="I2753" s="130"/>
      <c r="J2753" s="98"/>
      <c r="K2753" s="98"/>
      <c r="L2753" s="98"/>
      <c r="M2753" s="241"/>
      <c r="N2753" s="241"/>
      <c r="O2753" s="98"/>
      <c r="P2753" s="98"/>
      <c r="Q2753" s="130"/>
    </row>
    <row r="2754" spans="1:17" ht="11.25" x14ac:dyDescent="0.2">
      <c r="A2754" s="234"/>
      <c r="B2754" s="98"/>
      <c r="C2754" s="130"/>
      <c r="D2754" s="240"/>
      <c r="E2754" s="240"/>
      <c r="F2754" s="224"/>
      <c r="G2754" s="98"/>
      <c r="H2754" s="98"/>
      <c r="I2754" s="130"/>
      <c r="J2754" s="98"/>
      <c r="K2754" s="98"/>
      <c r="L2754" s="98"/>
      <c r="M2754" s="241"/>
      <c r="N2754" s="241"/>
      <c r="O2754" s="98"/>
      <c r="P2754" s="98"/>
      <c r="Q2754" s="130"/>
    </row>
    <row r="2755" spans="1:17" ht="11.25" x14ac:dyDescent="0.2">
      <c r="A2755" s="234"/>
      <c r="B2755" s="98"/>
      <c r="C2755" s="130"/>
      <c r="D2755" s="240"/>
      <c r="E2755" s="240"/>
      <c r="F2755" s="224"/>
      <c r="G2755" s="98"/>
      <c r="H2755" s="98"/>
      <c r="I2755" s="130"/>
      <c r="J2755" s="98"/>
      <c r="K2755" s="98"/>
      <c r="L2755" s="98"/>
      <c r="M2755" s="241"/>
      <c r="N2755" s="241"/>
      <c r="O2755" s="98"/>
      <c r="P2755" s="98"/>
      <c r="Q2755" s="130"/>
    </row>
    <row r="2756" spans="1:17" ht="11.25" x14ac:dyDescent="0.2">
      <c r="A2756" s="234"/>
      <c r="B2756" s="98"/>
      <c r="C2756" s="130"/>
      <c r="D2756" s="240"/>
      <c r="E2756" s="240"/>
      <c r="F2756" s="224"/>
      <c r="G2756" s="98"/>
      <c r="H2756" s="98"/>
      <c r="I2756" s="130"/>
      <c r="J2756" s="98"/>
      <c r="K2756" s="98"/>
      <c r="L2756" s="98"/>
      <c r="M2756" s="241"/>
      <c r="N2756" s="241"/>
      <c r="O2756" s="98"/>
      <c r="P2756" s="98"/>
      <c r="Q2756" s="130"/>
    </row>
    <row r="2757" spans="1:17" ht="11.25" x14ac:dyDescent="0.2">
      <c r="A2757" s="234"/>
      <c r="B2757" s="98"/>
      <c r="C2757" s="130"/>
      <c r="D2757" s="240"/>
      <c r="E2757" s="240"/>
      <c r="F2757" s="224"/>
      <c r="G2757" s="98"/>
      <c r="H2757" s="98"/>
      <c r="I2757" s="130"/>
      <c r="J2757" s="98"/>
      <c r="K2757" s="98"/>
      <c r="L2757" s="98"/>
      <c r="M2757" s="241"/>
      <c r="N2757" s="241"/>
      <c r="O2757" s="98"/>
      <c r="P2757" s="98"/>
      <c r="Q2757" s="130"/>
    </row>
    <row r="2758" spans="1:17" ht="11.25" x14ac:dyDescent="0.2">
      <c r="A2758" s="234"/>
      <c r="B2758" s="98"/>
      <c r="C2758" s="130"/>
      <c r="D2758" s="240"/>
      <c r="E2758" s="240"/>
      <c r="F2758" s="224"/>
      <c r="G2758" s="98"/>
      <c r="H2758" s="98"/>
      <c r="I2758" s="130"/>
      <c r="J2758" s="98"/>
      <c r="K2758" s="98"/>
      <c r="L2758" s="98"/>
      <c r="M2758" s="241"/>
      <c r="N2758" s="241"/>
      <c r="O2758" s="98"/>
      <c r="P2758" s="98"/>
      <c r="Q2758" s="130"/>
    </row>
    <row r="2759" spans="1:17" ht="11.25" x14ac:dyDescent="0.2">
      <c r="A2759" s="234"/>
      <c r="B2759" s="98"/>
      <c r="C2759" s="130"/>
      <c r="D2759" s="240"/>
      <c r="E2759" s="240"/>
      <c r="F2759" s="224"/>
      <c r="G2759" s="98"/>
      <c r="H2759" s="98"/>
      <c r="I2759" s="130"/>
      <c r="J2759" s="98"/>
      <c r="K2759" s="98"/>
      <c r="L2759" s="98"/>
      <c r="M2759" s="241"/>
      <c r="N2759" s="241"/>
      <c r="O2759" s="98"/>
      <c r="P2759" s="98"/>
      <c r="Q2759" s="130"/>
    </row>
    <row r="2760" spans="1:17" ht="11.25" x14ac:dyDescent="0.2">
      <c r="A2760" s="234"/>
      <c r="B2760" s="98"/>
      <c r="C2760" s="130"/>
      <c r="D2760" s="240"/>
      <c r="E2760" s="240"/>
      <c r="F2760" s="224"/>
      <c r="G2760" s="98"/>
      <c r="H2760" s="98"/>
      <c r="I2760" s="130"/>
      <c r="J2760" s="98"/>
      <c r="K2760" s="98"/>
      <c r="L2760" s="98"/>
      <c r="M2760" s="241"/>
      <c r="N2760" s="241"/>
      <c r="O2760" s="98"/>
      <c r="P2760" s="98"/>
      <c r="Q2760" s="130"/>
    </row>
    <row r="2761" spans="1:17" ht="11.25" x14ac:dyDescent="0.2">
      <c r="A2761" s="234"/>
      <c r="B2761" s="98"/>
      <c r="C2761" s="130"/>
      <c r="D2761" s="240"/>
      <c r="E2761" s="240"/>
      <c r="F2761" s="224"/>
      <c r="G2761" s="98"/>
      <c r="H2761" s="98"/>
      <c r="I2761" s="130"/>
      <c r="J2761" s="98"/>
      <c r="K2761" s="98"/>
      <c r="L2761" s="98"/>
      <c r="M2761" s="241"/>
      <c r="N2761" s="241"/>
      <c r="O2761" s="98"/>
      <c r="P2761" s="98"/>
      <c r="Q2761" s="130"/>
    </row>
    <row r="2762" spans="1:17" ht="11.25" x14ac:dyDescent="0.2">
      <c r="A2762" s="234"/>
      <c r="B2762" s="98"/>
      <c r="C2762" s="130"/>
      <c r="D2762" s="240"/>
      <c r="E2762" s="240"/>
      <c r="F2762" s="224"/>
      <c r="G2762" s="98"/>
      <c r="H2762" s="98"/>
      <c r="I2762" s="130"/>
      <c r="J2762" s="98"/>
      <c r="K2762" s="98"/>
      <c r="L2762" s="98"/>
      <c r="M2762" s="241"/>
      <c r="N2762" s="241"/>
      <c r="O2762" s="98"/>
      <c r="P2762" s="98"/>
      <c r="Q2762" s="130"/>
    </row>
    <row r="2763" spans="1:17" ht="11.25" x14ac:dyDescent="0.2">
      <c r="A2763" s="234"/>
      <c r="B2763" s="98"/>
      <c r="C2763" s="130"/>
      <c r="D2763" s="240"/>
      <c r="E2763" s="240"/>
      <c r="F2763" s="224"/>
      <c r="G2763" s="98"/>
      <c r="H2763" s="98"/>
      <c r="I2763" s="130"/>
      <c r="J2763" s="98"/>
      <c r="K2763" s="98"/>
      <c r="L2763" s="98"/>
      <c r="M2763" s="241"/>
      <c r="N2763" s="241"/>
      <c r="O2763" s="98"/>
      <c r="P2763" s="98"/>
      <c r="Q2763" s="130"/>
    </row>
    <row r="2764" spans="1:17" ht="11.25" x14ac:dyDescent="0.2">
      <c r="A2764" s="234"/>
      <c r="B2764" s="98"/>
      <c r="C2764" s="130"/>
      <c r="D2764" s="240"/>
      <c r="E2764" s="240"/>
      <c r="F2764" s="224"/>
      <c r="G2764" s="98"/>
      <c r="H2764" s="98"/>
      <c r="I2764" s="130"/>
      <c r="J2764" s="98"/>
      <c r="K2764" s="98"/>
      <c r="L2764" s="98"/>
      <c r="M2764" s="241"/>
      <c r="N2764" s="241"/>
      <c r="O2764" s="98"/>
      <c r="P2764" s="98"/>
      <c r="Q2764" s="130"/>
    </row>
    <row r="2765" spans="1:17" ht="11.25" x14ac:dyDescent="0.2">
      <c r="A2765" s="234"/>
      <c r="B2765" s="98"/>
      <c r="C2765" s="130"/>
      <c r="D2765" s="240"/>
      <c r="E2765" s="240"/>
      <c r="F2765" s="224"/>
      <c r="G2765" s="98"/>
      <c r="H2765" s="98"/>
      <c r="I2765" s="130"/>
      <c r="J2765" s="98"/>
      <c r="K2765" s="98"/>
      <c r="L2765" s="98"/>
      <c r="M2765" s="241"/>
      <c r="N2765" s="241"/>
      <c r="O2765" s="98"/>
      <c r="P2765" s="98"/>
      <c r="Q2765" s="130"/>
    </row>
    <row r="2766" spans="1:17" ht="11.25" x14ac:dyDescent="0.2">
      <c r="A2766" s="234"/>
      <c r="B2766" s="98"/>
      <c r="C2766" s="130"/>
      <c r="D2766" s="240"/>
      <c r="E2766" s="240"/>
      <c r="F2766" s="224"/>
      <c r="G2766" s="98"/>
      <c r="H2766" s="98"/>
      <c r="I2766" s="130"/>
      <c r="J2766" s="98"/>
      <c r="K2766" s="98"/>
      <c r="L2766" s="98"/>
      <c r="M2766" s="241"/>
      <c r="N2766" s="241"/>
      <c r="O2766" s="98"/>
      <c r="P2766" s="98"/>
      <c r="Q2766" s="130"/>
    </row>
    <row r="2767" spans="1:17" ht="11.25" x14ac:dyDescent="0.2">
      <c r="A2767" s="234"/>
      <c r="B2767" s="98"/>
      <c r="C2767" s="130"/>
      <c r="D2767" s="240"/>
      <c r="E2767" s="240"/>
      <c r="F2767" s="224"/>
      <c r="G2767" s="98"/>
      <c r="H2767" s="98"/>
      <c r="I2767" s="130"/>
      <c r="J2767" s="98"/>
      <c r="K2767" s="98"/>
      <c r="L2767" s="98"/>
      <c r="M2767" s="241"/>
      <c r="N2767" s="241"/>
      <c r="O2767" s="98"/>
      <c r="P2767" s="98"/>
      <c r="Q2767" s="130"/>
    </row>
    <row r="2768" spans="1:17" ht="11.25" x14ac:dyDescent="0.2">
      <c r="A2768" s="234"/>
      <c r="B2768" s="98"/>
      <c r="C2768" s="130"/>
      <c r="D2768" s="240"/>
      <c r="E2768" s="240"/>
      <c r="F2768" s="224"/>
      <c r="G2768" s="98"/>
      <c r="H2768" s="98"/>
      <c r="I2768" s="130"/>
      <c r="J2768" s="98"/>
      <c r="K2768" s="98"/>
      <c r="L2768" s="98"/>
      <c r="M2768" s="241"/>
      <c r="N2768" s="241"/>
      <c r="O2768" s="98"/>
      <c r="P2768" s="98"/>
      <c r="Q2768" s="130"/>
    </row>
    <row r="2769" spans="1:17" ht="11.25" x14ac:dyDescent="0.2">
      <c r="A2769" s="234"/>
      <c r="B2769" s="98"/>
      <c r="C2769" s="130"/>
      <c r="D2769" s="240"/>
      <c r="E2769" s="240"/>
      <c r="F2769" s="224"/>
      <c r="G2769" s="98"/>
      <c r="H2769" s="98"/>
      <c r="I2769" s="130"/>
      <c r="J2769" s="98"/>
      <c r="K2769" s="98"/>
      <c r="L2769" s="98"/>
      <c r="M2769" s="241"/>
      <c r="N2769" s="241"/>
      <c r="O2769" s="98"/>
      <c r="P2769" s="98"/>
      <c r="Q2769" s="130"/>
    </row>
    <row r="2770" spans="1:17" ht="11.25" x14ac:dyDescent="0.2">
      <c r="A2770" s="234"/>
      <c r="B2770" s="98"/>
      <c r="C2770" s="130"/>
      <c r="D2770" s="240"/>
      <c r="E2770" s="240"/>
      <c r="F2770" s="224"/>
      <c r="G2770" s="98"/>
      <c r="H2770" s="98"/>
      <c r="I2770" s="130"/>
      <c r="J2770" s="98"/>
      <c r="K2770" s="98"/>
      <c r="L2770" s="98"/>
      <c r="M2770" s="241"/>
      <c r="N2770" s="241"/>
      <c r="O2770" s="98"/>
      <c r="P2770" s="98"/>
      <c r="Q2770" s="130"/>
    </row>
    <row r="2771" spans="1:17" ht="11.25" x14ac:dyDescent="0.2">
      <c r="A2771" s="234"/>
      <c r="B2771" s="98"/>
      <c r="C2771" s="130"/>
      <c r="D2771" s="240"/>
      <c r="E2771" s="240"/>
      <c r="F2771" s="224"/>
      <c r="G2771" s="98"/>
      <c r="H2771" s="98"/>
      <c r="I2771" s="130"/>
      <c r="J2771" s="98"/>
      <c r="K2771" s="98"/>
      <c r="L2771" s="98"/>
      <c r="M2771" s="241"/>
      <c r="N2771" s="241"/>
      <c r="O2771" s="98"/>
      <c r="P2771" s="98"/>
      <c r="Q2771" s="130"/>
    </row>
    <row r="2772" spans="1:17" ht="11.25" x14ac:dyDescent="0.2">
      <c r="A2772" s="234"/>
      <c r="B2772" s="98"/>
      <c r="C2772" s="130"/>
      <c r="D2772" s="240"/>
      <c r="E2772" s="240"/>
      <c r="F2772" s="224"/>
      <c r="G2772" s="98"/>
      <c r="H2772" s="98"/>
      <c r="I2772" s="130"/>
      <c r="J2772" s="98"/>
      <c r="K2772" s="98"/>
      <c r="L2772" s="98"/>
      <c r="M2772" s="241"/>
      <c r="N2772" s="241"/>
      <c r="O2772" s="98"/>
      <c r="P2772" s="98"/>
      <c r="Q2772" s="130"/>
    </row>
    <row r="2773" spans="1:17" ht="11.25" x14ac:dyDescent="0.2">
      <c r="A2773" s="234"/>
      <c r="B2773" s="98"/>
      <c r="C2773" s="130"/>
      <c r="D2773" s="240"/>
      <c r="E2773" s="240"/>
      <c r="F2773" s="224"/>
      <c r="G2773" s="98"/>
      <c r="H2773" s="98"/>
      <c r="I2773" s="130"/>
      <c r="J2773" s="98"/>
      <c r="K2773" s="98"/>
      <c r="L2773" s="98"/>
      <c r="M2773" s="241"/>
      <c r="N2773" s="241"/>
      <c r="O2773" s="98"/>
      <c r="P2773" s="98"/>
      <c r="Q2773" s="130"/>
    </row>
    <row r="2774" spans="1:17" ht="11.25" x14ac:dyDescent="0.2">
      <c r="A2774" s="234"/>
      <c r="B2774" s="98"/>
      <c r="C2774" s="130"/>
      <c r="D2774" s="240"/>
      <c r="E2774" s="240"/>
      <c r="F2774" s="224"/>
      <c r="G2774" s="98"/>
      <c r="H2774" s="98"/>
      <c r="I2774" s="130"/>
      <c r="J2774" s="98"/>
      <c r="K2774" s="98"/>
      <c r="L2774" s="98"/>
      <c r="M2774" s="241"/>
      <c r="N2774" s="241"/>
      <c r="O2774" s="98"/>
      <c r="P2774" s="98"/>
      <c r="Q2774" s="130"/>
    </row>
    <row r="2775" spans="1:17" ht="11.25" x14ac:dyDescent="0.2">
      <c r="A2775" s="234"/>
      <c r="B2775" s="98"/>
      <c r="C2775" s="130"/>
      <c r="D2775" s="240"/>
      <c r="E2775" s="240"/>
      <c r="F2775" s="224"/>
      <c r="G2775" s="98"/>
      <c r="H2775" s="98"/>
      <c r="I2775" s="130"/>
      <c r="J2775" s="98"/>
      <c r="K2775" s="98"/>
      <c r="L2775" s="98"/>
      <c r="M2775" s="241"/>
      <c r="N2775" s="241"/>
      <c r="O2775" s="98"/>
      <c r="P2775" s="98"/>
      <c r="Q2775" s="130"/>
    </row>
    <row r="2776" spans="1:17" ht="11.25" x14ac:dyDescent="0.2">
      <c r="A2776" s="234"/>
      <c r="B2776" s="98"/>
      <c r="C2776" s="130"/>
      <c r="D2776" s="240"/>
      <c r="E2776" s="240"/>
      <c r="F2776" s="224"/>
      <c r="G2776" s="98"/>
      <c r="H2776" s="98"/>
      <c r="I2776" s="130"/>
      <c r="J2776" s="98"/>
      <c r="K2776" s="98"/>
      <c r="L2776" s="98"/>
      <c r="M2776" s="241"/>
      <c r="N2776" s="241"/>
      <c r="O2776" s="98"/>
      <c r="P2776" s="98"/>
      <c r="Q2776" s="130"/>
    </row>
    <row r="2777" spans="1:17" ht="11.25" x14ac:dyDescent="0.2">
      <c r="A2777" s="234"/>
      <c r="B2777" s="98"/>
      <c r="C2777" s="130"/>
      <c r="D2777" s="240"/>
      <c r="E2777" s="240"/>
      <c r="F2777" s="224"/>
      <c r="G2777" s="98"/>
      <c r="H2777" s="98"/>
      <c r="I2777" s="130"/>
      <c r="J2777" s="98"/>
      <c r="K2777" s="98"/>
      <c r="L2777" s="98"/>
      <c r="M2777" s="241"/>
      <c r="N2777" s="241"/>
      <c r="O2777" s="98"/>
      <c r="P2777" s="98"/>
      <c r="Q2777" s="130"/>
    </row>
    <row r="2778" spans="1:17" ht="11.25" x14ac:dyDescent="0.2">
      <c r="A2778" s="234"/>
      <c r="B2778" s="98"/>
      <c r="C2778" s="130"/>
      <c r="D2778" s="240"/>
      <c r="E2778" s="240"/>
      <c r="F2778" s="224"/>
      <c r="G2778" s="98"/>
      <c r="H2778" s="98"/>
      <c r="I2778" s="130"/>
      <c r="J2778" s="98"/>
      <c r="K2778" s="98"/>
      <c r="L2778" s="98"/>
      <c r="M2778" s="241"/>
      <c r="N2778" s="241"/>
      <c r="O2778" s="98"/>
      <c r="P2778" s="98"/>
      <c r="Q2778" s="130"/>
    </row>
    <row r="2779" spans="1:17" ht="11.25" x14ac:dyDescent="0.2">
      <c r="A2779" s="234"/>
      <c r="B2779" s="98"/>
      <c r="C2779" s="130"/>
      <c r="D2779" s="240"/>
      <c r="E2779" s="240"/>
      <c r="F2779" s="224"/>
      <c r="G2779" s="98"/>
      <c r="H2779" s="98"/>
      <c r="I2779" s="130"/>
      <c r="J2779" s="98"/>
      <c r="K2779" s="98"/>
      <c r="L2779" s="98"/>
      <c r="M2779" s="241"/>
      <c r="N2779" s="241"/>
      <c r="O2779" s="98"/>
      <c r="P2779" s="98"/>
      <c r="Q2779" s="130"/>
    </row>
    <row r="2780" spans="1:17" ht="11.25" x14ac:dyDescent="0.2">
      <c r="A2780" s="234"/>
      <c r="B2780" s="98"/>
      <c r="C2780" s="130"/>
      <c r="D2780" s="240"/>
      <c r="E2780" s="240"/>
      <c r="F2780" s="224"/>
      <c r="G2780" s="98"/>
      <c r="H2780" s="98"/>
      <c r="I2780" s="130"/>
      <c r="J2780" s="98"/>
      <c r="K2780" s="98"/>
      <c r="L2780" s="98"/>
      <c r="M2780" s="241"/>
      <c r="N2780" s="241"/>
      <c r="O2780" s="98"/>
      <c r="P2780" s="98"/>
      <c r="Q2780" s="130"/>
    </row>
    <row r="2781" spans="1:17" ht="11.25" x14ac:dyDescent="0.2">
      <c r="A2781" s="234"/>
      <c r="B2781" s="98"/>
      <c r="C2781" s="130"/>
      <c r="D2781" s="240"/>
      <c r="E2781" s="240"/>
      <c r="F2781" s="224"/>
      <c r="G2781" s="98"/>
      <c r="H2781" s="98"/>
      <c r="I2781" s="130"/>
      <c r="J2781" s="98"/>
      <c r="K2781" s="98"/>
      <c r="L2781" s="98"/>
      <c r="M2781" s="241"/>
      <c r="N2781" s="241"/>
      <c r="O2781" s="98"/>
      <c r="P2781" s="98"/>
      <c r="Q2781" s="130"/>
    </row>
    <row r="2782" spans="1:17" ht="11.25" x14ac:dyDescent="0.2">
      <c r="A2782" s="234"/>
      <c r="B2782" s="98"/>
      <c r="C2782" s="130"/>
      <c r="D2782" s="240"/>
      <c r="E2782" s="240"/>
      <c r="F2782" s="224"/>
      <c r="G2782" s="98"/>
      <c r="H2782" s="98"/>
      <c r="I2782" s="130"/>
      <c r="J2782" s="98"/>
      <c r="K2782" s="98"/>
      <c r="L2782" s="98"/>
      <c r="M2782" s="241"/>
      <c r="N2782" s="241"/>
      <c r="O2782" s="98"/>
      <c r="P2782" s="98"/>
      <c r="Q2782" s="130"/>
    </row>
    <row r="2783" spans="1:17" ht="11.25" x14ac:dyDescent="0.2">
      <c r="A2783" s="234"/>
      <c r="B2783" s="98"/>
      <c r="C2783" s="130"/>
      <c r="D2783" s="240"/>
      <c r="E2783" s="240"/>
      <c r="F2783" s="224"/>
      <c r="G2783" s="98"/>
      <c r="H2783" s="98"/>
      <c r="I2783" s="130"/>
      <c r="J2783" s="98"/>
      <c r="K2783" s="98"/>
      <c r="L2783" s="98"/>
      <c r="M2783" s="241"/>
      <c r="N2783" s="241"/>
      <c r="O2783" s="98"/>
      <c r="P2783" s="98"/>
      <c r="Q2783" s="130"/>
    </row>
    <row r="2784" spans="1:17" ht="11.25" x14ac:dyDescent="0.2">
      <c r="A2784" s="234"/>
      <c r="B2784" s="98"/>
      <c r="C2784" s="130"/>
      <c r="D2784" s="240"/>
      <c r="E2784" s="240"/>
      <c r="F2784" s="224"/>
      <c r="G2784" s="98"/>
      <c r="H2784" s="98"/>
      <c r="I2784" s="130"/>
      <c r="J2784" s="98"/>
      <c r="K2784" s="98"/>
      <c r="L2784" s="98"/>
      <c r="M2784" s="241"/>
      <c r="N2784" s="241"/>
      <c r="O2784" s="98"/>
      <c r="P2784" s="98"/>
      <c r="Q2784" s="130"/>
    </row>
    <row r="2785" spans="1:17" ht="11.25" x14ac:dyDescent="0.2">
      <c r="A2785" s="234"/>
      <c r="B2785" s="98"/>
      <c r="C2785" s="130"/>
      <c r="D2785" s="240"/>
      <c r="E2785" s="240"/>
      <c r="F2785" s="224"/>
      <c r="G2785" s="98"/>
      <c r="H2785" s="98"/>
      <c r="I2785" s="130"/>
      <c r="J2785" s="98"/>
      <c r="K2785" s="98"/>
      <c r="L2785" s="98"/>
      <c r="M2785" s="241"/>
      <c r="N2785" s="241"/>
      <c r="O2785" s="98"/>
      <c r="P2785" s="98"/>
      <c r="Q2785" s="130"/>
    </row>
    <row r="2786" spans="1:17" ht="11.25" x14ac:dyDescent="0.2">
      <c r="A2786" s="234"/>
      <c r="B2786" s="98"/>
      <c r="C2786" s="130"/>
      <c r="D2786" s="240"/>
      <c r="E2786" s="240"/>
      <c r="F2786" s="224"/>
      <c r="G2786" s="98"/>
      <c r="H2786" s="98"/>
      <c r="I2786" s="130"/>
      <c r="J2786" s="98"/>
      <c r="K2786" s="98"/>
      <c r="L2786" s="98"/>
      <c r="M2786" s="241"/>
      <c r="N2786" s="241"/>
      <c r="O2786" s="98"/>
      <c r="P2786" s="98"/>
      <c r="Q2786" s="130"/>
    </row>
    <row r="2787" spans="1:17" ht="11.25" x14ac:dyDescent="0.2">
      <c r="A2787" s="234"/>
      <c r="B2787" s="98"/>
      <c r="C2787" s="130"/>
      <c r="D2787" s="240"/>
      <c r="E2787" s="240"/>
      <c r="F2787" s="224"/>
      <c r="G2787" s="98"/>
      <c r="H2787" s="98"/>
      <c r="I2787" s="130"/>
      <c r="J2787" s="98"/>
      <c r="K2787" s="98"/>
      <c r="L2787" s="98"/>
      <c r="M2787" s="241"/>
      <c r="N2787" s="241"/>
      <c r="O2787" s="98"/>
      <c r="P2787" s="98"/>
      <c r="Q2787" s="130"/>
    </row>
    <row r="2788" spans="1:17" ht="11.25" x14ac:dyDescent="0.2">
      <c r="A2788" s="234"/>
      <c r="B2788" s="98"/>
      <c r="C2788" s="130"/>
      <c r="D2788" s="240"/>
      <c r="E2788" s="240"/>
      <c r="F2788" s="224"/>
      <c r="G2788" s="98"/>
      <c r="H2788" s="98"/>
      <c r="I2788" s="130"/>
      <c r="J2788" s="98"/>
      <c r="K2788" s="98"/>
      <c r="L2788" s="98"/>
      <c r="M2788" s="241"/>
      <c r="N2788" s="241"/>
      <c r="O2788" s="98"/>
      <c r="P2788" s="98"/>
      <c r="Q2788" s="130"/>
    </row>
    <row r="2789" spans="1:17" ht="11.25" x14ac:dyDescent="0.2">
      <c r="A2789" s="234"/>
      <c r="B2789" s="98"/>
      <c r="C2789" s="130"/>
      <c r="D2789" s="240"/>
      <c r="E2789" s="240"/>
      <c r="F2789" s="224"/>
      <c r="G2789" s="98"/>
      <c r="H2789" s="98"/>
      <c r="I2789" s="130"/>
      <c r="J2789" s="98"/>
      <c r="K2789" s="98"/>
      <c r="L2789" s="98"/>
      <c r="M2789" s="241"/>
      <c r="N2789" s="241"/>
      <c r="O2789" s="98"/>
      <c r="P2789" s="98"/>
      <c r="Q2789" s="130"/>
    </row>
    <row r="2790" spans="1:17" ht="11.25" x14ac:dyDescent="0.2">
      <c r="A2790" s="234"/>
      <c r="B2790" s="98"/>
      <c r="C2790" s="130"/>
      <c r="D2790" s="240"/>
      <c r="E2790" s="240"/>
      <c r="F2790" s="224"/>
      <c r="G2790" s="98"/>
      <c r="H2790" s="98"/>
      <c r="I2790" s="130"/>
      <c r="J2790" s="98"/>
      <c r="K2790" s="98"/>
      <c r="L2790" s="98"/>
      <c r="M2790" s="241"/>
      <c r="N2790" s="241"/>
      <c r="O2790" s="98"/>
      <c r="P2790" s="98"/>
      <c r="Q2790" s="130"/>
    </row>
    <row r="2791" spans="1:17" ht="11.25" x14ac:dyDescent="0.2">
      <c r="A2791" s="234"/>
      <c r="B2791" s="98"/>
      <c r="C2791" s="130"/>
      <c r="D2791" s="240"/>
      <c r="E2791" s="240"/>
      <c r="F2791" s="224"/>
      <c r="G2791" s="98"/>
      <c r="H2791" s="98"/>
      <c r="I2791" s="130"/>
      <c r="J2791" s="98"/>
      <c r="K2791" s="98"/>
      <c r="L2791" s="98"/>
      <c r="M2791" s="241"/>
      <c r="N2791" s="241"/>
      <c r="O2791" s="98"/>
      <c r="P2791" s="98"/>
      <c r="Q2791" s="130"/>
    </row>
    <row r="2792" spans="1:17" ht="11.25" x14ac:dyDescent="0.2">
      <c r="A2792" s="234"/>
      <c r="B2792" s="98"/>
      <c r="C2792" s="130"/>
      <c r="D2792" s="240"/>
      <c r="E2792" s="240"/>
      <c r="F2792" s="224"/>
      <c r="G2792" s="98"/>
      <c r="H2792" s="98"/>
      <c r="I2792" s="130"/>
      <c r="J2792" s="98"/>
      <c r="K2792" s="98"/>
      <c r="L2792" s="98"/>
      <c r="M2792" s="241"/>
      <c r="N2792" s="241"/>
      <c r="O2792" s="98"/>
      <c r="P2792" s="98"/>
      <c r="Q2792" s="130"/>
    </row>
    <row r="2793" spans="1:17" ht="11.25" x14ac:dyDescent="0.2">
      <c r="A2793" s="234"/>
      <c r="B2793" s="98"/>
      <c r="C2793" s="130"/>
      <c r="D2793" s="240"/>
      <c r="E2793" s="240"/>
      <c r="F2793" s="224"/>
      <c r="G2793" s="98"/>
      <c r="H2793" s="98"/>
      <c r="I2793" s="130"/>
      <c r="J2793" s="98"/>
      <c r="K2793" s="98"/>
      <c r="L2793" s="98"/>
      <c r="M2793" s="241"/>
      <c r="N2793" s="241"/>
      <c r="O2793" s="98"/>
      <c r="P2793" s="98"/>
      <c r="Q2793" s="130"/>
    </row>
    <row r="2794" spans="1:17" ht="11.25" x14ac:dyDescent="0.2">
      <c r="A2794" s="234"/>
      <c r="B2794" s="98"/>
      <c r="C2794" s="130"/>
      <c r="D2794" s="240"/>
      <c r="E2794" s="240"/>
      <c r="F2794" s="224"/>
      <c r="G2794" s="98"/>
      <c r="H2794" s="98"/>
      <c r="I2794" s="130"/>
      <c r="J2794" s="98"/>
      <c r="K2794" s="98"/>
      <c r="L2794" s="98"/>
      <c r="M2794" s="241"/>
      <c r="N2794" s="241"/>
      <c r="O2794" s="98"/>
      <c r="P2794" s="98"/>
      <c r="Q2794" s="130"/>
    </row>
    <row r="2795" spans="1:17" ht="11.25" x14ac:dyDescent="0.2">
      <c r="A2795" s="234"/>
      <c r="B2795" s="98"/>
      <c r="C2795" s="130"/>
      <c r="D2795" s="240"/>
      <c r="E2795" s="240"/>
      <c r="F2795" s="224"/>
      <c r="G2795" s="98"/>
      <c r="H2795" s="98"/>
      <c r="I2795" s="130"/>
      <c r="J2795" s="98"/>
      <c r="K2795" s="98"/>
      <c r="L2795" s="98"/>
      <c r="M2795" s="241"/>
      <c r="N2795" s="241"/>
      <c r="O2795" s="98"/>
      <c r="P2795" s="98"/>
      <c r="Q2795" s="130"/>
    </row>
    <row r="2796" spans="1:17" ht="11.25" x14ac:dyDescent="0.2">
      <c r="A2796" s="234"/>
      <c r="B2796" s="98"/>
      <c r="C2796" s="130"/>
      <c r="D2796" s="240"/>
      <c r="E2796" s="240"/>
      <c r="F2796" s="224"/>
      <c r="G2796" s="98"/>
      <c r="H2796" s="98"/>
      <c r="I2796" s="130"/>
      <c r="J2796" s="98"/>
      <c r="K2796" s="98"/>
      <c r="L2796" s="98"/>
      <c r="M2796" s="241"/>
      <c r="N2796" s="241"/>
      <c r="O2796" s="98"/>
      <c r="P2796" s="98"/>
      <c r="Q2796" s="130"/>
    </row>
    <row r="2797" spans="1:17" ht="11.25" x14ac:dyDescent="0.2">
      <c r="A2797" s="234"/>
      <c r="B2797" s="98"/>
      <c r="C2797" s="130"/>
      <c r="D2797" s="240"/>
      <c r="E2797" s="240"/>
      <c r="F2797" s="224"/>
      <c r="G2797" s="98"/>
      <c r="H2797" s="98"/>
      <c r="I2797" s="130"/>
      <c r="J2797" s="98"/>
      <c r="K2797" s="98"/>
      <c r="L2797" s="98"/>
      <c r="M2797" s="241"/>
      <c r="N2797" s="241"/>
      <c r="O2797" s="98"/>
      <c r="P2797" s="98"/>
      <c r="Q2797" s="130"/>
    </row>
    <row r="2798" spans="1:17" ht="11.25" x14ac:dyDescent="0.2">
      <c r="A2798" s="234"/>
      <c r="B2798" s="98"/>
      <c r="C2798" s="130"/>
      <c r="D2798" s="240"/>
      <c r="E2798" s="240"/>
      <c r="F2798" s="224"/>
      <c r="G2798" s="98"/>
      <c r="H2798" s="98"/>
      <c r="I2798" s="130"/>
      <c r="J2798" s="98"/>
      <c r="K2798" s="98"/>
      <c r="L2798" s="98"/>
      <c r="M2798" s="241"/>
      <c r="N2798" s="241"/>
      <c r="O2798" s="98"/>
      <c r="P2798" s="98"/>
      <c r="Q2798" s="130"/>
    </row>
    <row r="2799" spans="1:17" ht="11.25" x14ac:dyDescent="0.2">
      <c r="A2799" s="234"/>
      <c r="B2799" s="98"/>
      <c r="C2799" s="130"/>
      <c r="D2799" s="240"/>
      <c r="E2799" s="240"/>
      <c r="F2799" s="224"/>
      <c r="G2799" s="98"/>
      <c r="H2799" s="98"/>
      <c r="I2799" s="130"/>
      <c r="J2799" s="98"/>
      <c r="K2799" s="98"/>
      <c r="L2799" s="98"/>
      <c r="M2799" s="241"/>
      <c r="N2799" s="241"/>
      <c r="O2799" s="98"/>
      <c r="P2799" s="98"/>
      <c r="Q2799" s="130"/>
    </row>
    <row r="2800" spans="1:17" ht="11.25" x14ac:dyDescent="0.2">
      <c r="A2800" s="234"/>
      <c r="B2800" s="98"/>
      <c r="C2800" s="130"/>
      <c r="D2800" s="240"/>
      <c r="E2800" s="240"/>
      <c r="F2800" s="224"/>
      <c r="G2800" s="98"/>
      <c r="H2800" s="98"/>
      <c r="I2800" s="130"/>
      <c r="J2800" s="98"/>
      <c r="K2800" s="98"/>
      <c r="L2800" s="98"/>
      <c r="M2800" s="241"/>
      <c r="N2800" s="241"/>
      <c r="O2800" s="98"/>
      <c r="P2800" s="98"/>
      <c r="Q2800" s="130"/>
    </row>
    <row r="2801" spans="1:17" ht="11.25" x14ac:dyDescent="0.2">
      <c r="A2801" s="234"/>
      <c r="B2801" s="98"/>
      <c r="C2801" s="130"/>
      <c r="D2801" s="240"/>
      <c r="E2801" s="240"/>
      <c r="F2801" s="224"/>
      <c r="G2801" s="98"/>
      <c r="H2801" s="98"/>
      <c r="I2801" s="130"/>
      <c r="J2801" s="98"/>
      <c r="K2801" s="98"/>
      <c r="L2801" s="98"/>
      <c r="M2801" s="241"/>
      <c r="N2801" s="241"/>
      <c r="O2801" s="98"/>
      <c r="P2801" s="98"/>
      <c r="Q2801" s="130"/>
    </row>
    <row r="2802" spans="1:17" ht="11.25" x14ac:dyDescent="0.2">
      <c r="A2802" s="234"/>
      <c r="B2802" s="98"/>
      <c r="C2802" s="130"/>
      <c r="D2802" s="240"/>
      <c r="E2802" s="240"/>
      <c r="F2802" s="224"/>
      <c r="G2802" s="98"/>
      <c r="H2802" s="98"/>
      <c r="I2802" s="130"/>
      <c r="J2802" s="98"/>
      <c r="K2802" s="98"/>
      <c r="L2802" s="98"/>
      <c r="M2802" s="241"/>
      <c r="N2802" s="241"/>
      <c r="O2802" s="98"/>
      <c r="P2802" s="98"/>
      <c r="Q2802" s="130"/>
    </row>
    <row r="2803" spans="1:17" ht="11.25" x14ac:dyDescent="0.2">
      <c r="A2803" s="234"/>
      <c r="B2803" s="98"/>
      <c r="C2803" s="130"/>
      <c r="D2803" s="240"/>
      <c r="E2803" s="240"/>
      <c r="F2803" s="224"/>
      <c r="G2803" s="98"/>
      <c r="H2803" s="98"/>
      <c r="I2803" s="130"/>
      <c r="J2803" s="98"/>
      <c r="K2803" s="98"/>
      <c r="L2803" s="98"/>
      <c r="M2803" s="241"/>
      <c r="N2803" s="241"/>
      <c r="O2803" s="98"/>
      <c r="P2803" s="98"/>
      <c r="Q2803" s="130"/>
    </row>
    <row r="2804" spans="1:17" ht="11.25" x14ac:dyDescent="0.2">
      <c r="A2804" s="234"/>
      <c r="B2804" s="98"/>
      <c r="C2804" s="130"/>
      <c r="D2804" s="240"/>
      <c r="E2804" s="240"/>
      <c r="F2804" s="224"/>
      <c r="G2804" s="98"/>
      <c r="H2804" s="98"/>
      <c r="I2804" s="130"/>
      <c r="J2804" s="98"/>
      <c r="K2804" s="98"/>
      <c r="L2804" s="98"/>
      <c r="M2804" s="241"/>
      <c r="N2804" s="241"/>
      <c r="O2804" s="98"/>
      <c r="P2804" s="98"/>
      <c r="Q2804" s="130"/>
    </row>
    <row r="2805" spans="1:17" ht="11.25" x14ac:dyDescent="0.2">
      <c r="A2805" s="234"/>
      <c r="B2805" s="98"/>
      <c r="C2805" s="130"/>
      <c r="D2805" s="240"/>
      <c r="E2805" s="240"/>
      <c r="F2805" s="224"/>
      <c r="G2805" s="98"/>
      <c r="H2805" s="98"/>
      <c r="I2805" s="130"/>
      <c r="J2805" s="98"/>
      <c r="K2805" s="98"/>
      <c r="L2805" s="98"/>
      <c r="M2805" s="241"/>
      <c r="N2805" s="241"/>
      <c r="O2805" s="98"/>
      <c r="P2805" s="98"/>
      <c r="Q2805" s="130"/>
    </row>
    <row r="2806" spans="1:17" ht="11.25" x14ac:dyDescent="0.2">
      <c r="A2806" s="234"/>
      <c r="B2806" s="98"/>
      <c r="C2806" s="130"/>
      <c r="D2806" s="240"/>
      <c r="E2806" s="240"/>
      <c r="F2806" s="224"/>
      <c r="G2806" s="98"/>
      <c r="H2806" s="98"/>
      <c r="I2806" s="130"/>
      <c r="J2806" s="98"/>
      <c r="K2806" s="98"/>
      <c r="L2806" s="98"/>
      <c r="M2806" s="241"/>
      <c r="N2806" s="241"/>
      <c r="O2806" s="98"/>
      <c r="P2806" s="98"/>
      <c r="Q2806" s="130"/>
    </row>
    <row r="2807" spans="1:17" ht="11.25" x14ac:dyDescent="0.2">
      <c r="A2807" s="234"/>
      <c r="B2807" s="98"/>
      <c r="C2807" s="130"/>
      <c r="D2807" s="240"/>
      <c r="E2807" s="240"/>
      <c r="F2807" s="224"/>
      <c r="G2807" s="98"/>
      <c r="H2807" s="98"/>
      <c r="I2807" s="130"/>
      <c r="J2807" s="98"/>
      <c r="K2807" s="98"/>
      <c r="L2807" s="98"/>
      <c r="M2807" s="241"/>
      <c r="N2807" s="241"/>
      <c r="O2807" s="98"/>
      <c r="P2807" s="98"/>
      <c r="Q2807" s="130"/>
    </row>
    <row r="2808" spans="1:17" ht="11.25" x14ac:dyDescent="0.2">
      <c r="A2808" s="234"/>
      <c r="B2808" s="98"/>
      <c r="C2808" s="130"/>
      <c r="D2808" s="240"/>
      <c r="E2808" s="240"/>
      <c r="F2808" s="224"/>
      <c r="G2808" s="98"/>
      <c r="H2808" s="98"/>
      <c r="I2808" s="130"/>
      <c r="J2808" s="98"/>
      <c r="K2808" s="98"/>
      <c r="L2808" s="98"/>
      <c r="M2808" s="241"/>
      <c r="N2808" s="241"/>
      <c r="O2808" s="98"/>
      <c r="P2808" s="98"/>
      <c r="Q2808" s="130"/>
    </row>
    <row r="2809" spans="1:17" ht="11.25" x14ac:dyDescent="0.2">
      <c r="A2809" s="234"/>
      <c r="B2809" s="98"/>
      <c r="C2809" s="130"/>
      <c r="D2809" s="240"/>
      <c r="E2809" s="240"/>
      <c r="F2809" s="224"/>
      <c r="G2809" s="98"/>
      <c r="H2809" s="98"/>
      <c r="I2809" s="130"/>
      <c r="J2809" s="98"/>
      <c r="K2809" s="98"/>
      <c r="L2809" s="98"/>
      <c r="M2809" s="241"/>
      <c r="N2809" s="241"/>
      <c r="O2809" s="98"/>
      <c r="P2809" s="98"/>
      <c r="Q2809" s="130"/>
    </row>
    <row r="2810" spans="1:17" ht="11.25" x14ac:dyDescent="0.2">
      <c r="A2810" s="234"/>
      <c r="B2810" s="98"/>
      <c r="C2810" s="130"/>
      <c r="D2810" s="240"/>
      <c r="E2810" s="240"/>
      <c r="F2810" s="224"/>
      <c r="G2810" s="98"/>
      <c r="H2810" s="98"/>
      <c r="I2810" s="130"/>
      <c r="J2810" s="98"/>
      <c r="K2810" s="98"/>
      <c r="L2810" s="98"/>
      <c r="M2810" s="241"/>
      <c r="N2810" s="241"/>
      <c r="O2810" s="98"/>
      <c r="P2810" s="98"/>
      <c r="Q2810" s="130"/>
    </row>
    <row r="2811" spans="1:17" ht="11.25" x14ac:dyDescent="0.2">
      <c r="A2811" s="234"/>
      <c r="B2811" s="98"/>
      <c r="C2811" s="130"/>
      <c r="D2811" s="240"/>
      <c r="E2811" s="240"/>
      <c r="F2811" s="224"/>
      <c r="G2811" s="98"/>
      <c r="H2811" s="98"/>
      <c r="I2811" s="130"/>
      <c r="J2811" s="98"/>
      <c r="K2811" s="98"/>
      <c r="L2811" s="98"/>
      <c r="M2811" s="241"/>
      <c r="N2811" s="241"/>
      <c r="O2811" s="98"/>
      <c r="P2811" s="98"/>
      <c r="Q2811" s="130"/>
    </row>
    <row r="2812" spans="1:17" ht="11.25" x14ac:dyDescent="0.2">
      <c r="A2812" s="234"/>
      <c r="B2812" s="98"/>
      <c r="C2812" s="130"/>
      <c r="D2812" s="240"/>
      <c r="E2812" s="240"/>
      <c r="F2812" s="224"/>
      <c r="G2812" s="98"/>
      <c r="H2812" s="98"/>
      <c r="I2812" s="130"/>
      <c r="J2812" s="98"/>
      <c r="K2812" s="98"/>
      <c r="L2812" s="98"/>
      <c r="M2812" s="241"/>
      <c r="N2812" s="241"/>
      <c r="O2812" s="98"/>
      <c r="P2812" s="98"/>
      <c r="Q2812" s="130"/>
    </row>
    <row r="2813" spans="1:17" ht="11.25" x14ac:dyDescent="0.2">
      <c r="A2813" s="234"/>
      <c r="B2813" s="98"/>
      <c r="C2813" s="130"/>
      <c r="D2813" s="240"/>
      <c r="E2813" s="240"/>
      <c r="F2813" s="224"/>
      <c r="G2813" s="98"/>
      <c r="H2813" s="98"/>
      <c r="I2813" s="130"/>
      <c r="J2813" s="98"/>
      <c r="K2813" s="98"/>
      <c r="L2813" s="98"/>
      <c r="M2813" s="241"/>
      <c r="N2813" s="241"/>
      <c r="O2813" s="98"/>
      <c r="P2813" s="98"/>
      <c r="Q2813" s="130"/>
    </row>
    <row r="2814" spans="1:17" ht="11.25" x14ac:dyDescent="0.2">
      <c r="A2814" s="234"/>
      <c r="B2814" s="98"/>
      <c r="C2814" s="130"/>
      <c r="D2814" s="240"/>
      <c r="E2814" s="240"/>
      <c r="F2814" s="224"/>
      <c r="G2814" s="98"/>
      <c r="H2814" s="98"/>
      <c r="I2814" s="130"/>
      <c r="J2814" s="98"/>
      <c r="K2814" s="98"/>
      <c r="L2814" s="98"/>
      <c r="M2814" s="241"/>
      <c r="N2814" s="241"/>
      <c r="O2814" s="98"/>
      <c r="P2814" s="98"/>
      <c r="Q2814" s="130"/>
    </row>
    <row r="2815" spans="1:17" ht="11.25" x14ac:dyDescent="0.2">
      <c r="A2815" s="234"/>
      <c r="B2815" s="98"/>
      <c r="C2815" s="130"/>
      <c r="D2815" s="240"/>
      <c r="E2815" s="240"/>
      <c r="F2815" s="224"/>
      <c r="G2815" s="98"/>
      <c r="H2815" s="98"/>
      <c r="I2815" s="130"/>
      <c r="J2815" s="98"/>
      <c r="K2815" s="98"/>
      <c r="L2815" s="98"/>
      <c r="M2815" s="241"/>
      <c r="N2815" s="241"/>
      <c r="O2815" s="98"/>
      <c r="P2815" s="98"/>
      <c r="Q2815" s="130"/>
    </row>
    <row r="2816" spans="1:17" ht="11.25" x14ac:dyDescent="0.2">
      <c r="A2816" s="234"/>
      <c r="B2816" s="98"/>
      <c r="C2816" s="130"/>
      <c r="D2816" s="240"/>
      <c r="E2816" s="240"/>
      <c r="F2816" s="224"/>
      <c r="G2816" s="98"/>
      <c r="H2816" s="98"/>
      <c r="I2816" s="130"/>
      <c r="J2816" s="98"/>
      <c r="K2816" s="98"/>
      <c r="L2816" s="98"/>
      <c r="M2816" s="241"/>
      <c r="N2816" s="241"/>
      <c r="O2816" s="98"/>
      <c r="P2816" s="98"/>
      <c r="Q2816" s="130"/>
    </row>
    <row r="2817" spans="1:17" ht="11.25" x14ac:dyDescent="0.2">
      <c r="A2817" s="234"/>
      <c r="B2817" s="98"/>
      <c r="C2817" s="130"/>
      <c r="D2817" s="240"/>
      <c r="E2817" s="240"/>
      <c r="F2817" s="224"/>
      <c r="G2817" s="98"/>
      <c r="H2817" s="98"/>
      <c r="I2817" s="130"/>
      <c r="J2817" s="98"/>
      <c r="K2817" s="98"/>
      <c r="L2817" s="98"/>
      <c r="M2817" s="241"/>
      <c r="N2817" s="241"/>
      <c r="O2817" s="98"/>
      <c r="P2817" s="98"/>
      <c r="Q2817" s="130"/>
    </row>
    <row r="2818" spans="1:17" ht="11.25" x14ac:dyDescent="0.2">
      <c r="A2818" s="234"/>
      <c r="B2818" s="98"/>
      <c r="C2818" s="130"/>
      <c r="D2818" s="240"/>
      <c r="E2818" s="240"/>
      <c r="F2818" s="224"/>
      <c r="G2818" s="98"/>
      <c r="H2818" s="98"/>
      <c r="I2818" s="130"/>
      <c r="J2818" s="98"/>
      <c r="K2818" s="98"/>
      <c r="L2818" s="98"/>
      <c r="M2818" s="241"/>
      <c r="N2818" s="241"/>
      <c r="O2818" s="98"/>
      <c r="P2818" s="98"/>
      <c r="Q2818" s="130"/>
    </row>
    <row r="2819" spans="1:17" ht="11.25" x14ac:dyDescent="0.2">
      <c r="A2819" s="234"/>
      <c r="B2819" s="98"/>
      <c r="C2819" s="130"/>
      <c r="D2819" s="240"/>
      <c r="E2819" s="240"/>
      <c r="F2819" s="224"/>
      <c r="G2819" s="98"/>
      <c r="H2819" s="98"/>
      <c r="I2819" s="130"/>
      <c r="J2819" s="98"/>
      <c r="K2819" s="98"/>
      <c r="L2819" s="98"/>
      <c r="M2819" s="241"/>
      <c r="N2819" s="241"/>
      <c r="O2819" s="98"/>
      <c r="P2819" s="98"/>
      <c r="Q2819" s="130"/>
    </row>
    <row r="2820" spans="1:17" ht="11.25" x14ac:dyDescent="0.2">
      <c r="A2820" s="234"/>
      <c r="B2820" s="98"/>
      <c r="C2820" s="130"/>
      <c r="D2820" s="240"/>
      <c r="E2820" s="240"/>
      <c r="F2820" s="224"/>
      <c r="G2820" s="98"/>
      <c r="H2820" s="98"/>
      <c r="I2820" s="130"/>
      <c r="J2820" s="98"/>
      <c r="K2820" s="98"/>
      <c r="L2820" s="98"/>
      <c r="M2820" s="241"/>
      <c r="N2820" s="241"/>
      <c r="O2820" s="98"/>
      <c r="P2820" s="98"/>
      <c r="Q2820" s="130"/>
    </row>
    <row r="2821" spans="1:17" ht="11.25" x14ac:dyDescent="0.2">
      <c r="A2821" s="234"/>
      <c r="B2821" s="98"/>
      <c r="C2821" s="130"/>
      <c r="D2821" s="240"/>
      <c r="E2821" s="240"/>
      <c r="F2821" s="224"/>
      <c r="G2821" s="98"/>
      <c r="H2821" s="98"/>
      <c r="I2821" s="130"/>
      <c r="J2821" s="98"/>
      <c r="K2821" s="98"/>
      <c r="L2821" s="98"/>
      <c r="M2821" s="241"/>
      <c r="N2821" s="241"/>
      <c r="O2821" s="98"/>
      <c r="P2821" s="98"/>
      <c r="Q2821" s="130"/>
    </row>
    <row r="2822" spans="1:17" ht="11.25" x14ac:dyDescent="0.2">
      <c r="A2822" s="234"/>
      <c r="B2822" s="98"/>
      <c r="C2822" s="130"/>
      <c r="D2822" s="240"/>
      <c r="E2822" s="240"/>
      <c r="F2822" s="224"/>
      <c r="G2822" s="98"/>
      <c r="H2822" s="98"/>
      <c r="I2822" s="130"/>
      <c r="J2822" s="98"/>
      <c r="K2822" s="98"/>
      <c r="L2822" s="98"/>
      <c r="M2822" s="241"/>
      <c r="N2822" s="241"/>
      <c r="O2822" s="98"/>
      <c r="P2822" s="98"/>
      <c r="Q2822" s="130"/>
    </row>
    <row r="2823" spans="1:17" ht="11.25" x14ac:dyDescent="0.2">
      <c r="A2823" s="234"/>
      <c r="B2823" s="98"/>
      <c r="C2823" s="130"/>
      <c r="D2823" s="240"/>
      <c r="E2823" s="240"/>
      <c r="F2823" s="224"/>
      <c r="G2823" s="98"/>
      <c r="H2823" s="98"/>
      <c r="I2823" s="130"/>
      <c r="J2823" s="98"/>
      <c r="K2823" s="98"/>
      <c r="L2823" s="98"/>
      <c r="M2823" s="241"/>
      <c r="N2823" s="241"/>
      <c r="O2823" s="98"/>
      <c r="P2823" s="98"/>
      <c r="Q2823" s="130"/>
    </row>
    <row r="2824" spans="1:17" ht="11.25" x14ac:dyDescent="0.2">
      <c r="A2824" s="234"/>
      <c r="B2824" s="98"/>
      <c r="C2824" s="130"/>
      <c r="D2824" s="240"/>
      <c r="E2824" s="240"/>
      <c r="F2824" s="224"/>
      <c r="G2824" s="98"/>
      <c r="H2824" s="98"/>
      <c r="I2824" s="130"/>
      <c r="J2824" s="98"/>
      <c r="K2824" s="98"/>
      <c r="L2824" s="98"/>
      <c r="M2824" s="241"/>
      <c r="N2824" s="241"/>
      <c r="O2824" s="98"/>
      <c r="P2824" s="98"/>
      <c r="Q2824" s="130"/>
    </row>
    <row r="2825" spans="1:17" ht="11.25" x14ac:dyDescent="0.2">
      <c r="A2825" s="234"/>
      <c r="B2825" s="98"/>
      <c r="C2825" s="130"/>
      <c r="D2825" s="240"/>
      <c r="E2825" s="240"/>
      <c r="F2825" s="224"/>
      <c r="G2825" s="98"/>
      <c r="H2825" s="98"/>
      <c r="I2825" s="130"/>
      <c r="J2825" s="98"/>
      <c r="K2825" s="98"/>
      <c r="L2825" s="98"/>
      <c r="M2825" s="241"/>
      <c r="N2825" s="241"/>
      <c r="O2825" s="98"/>
      <c r="P2825" s="98"/>
      <c r="Q2825" s="130"/>
    </row>
    <row r="2826" spans="1:17" ht="11.25" x14ac:dyDescent="0.2">
      <c r="A2826" s="234"/>
      <c r="B2826" s="98"/>
      <c r="C2826" s="130"/>
      <c r="D2826" s="240"/>
      <c r="E2826" s="240"/>
      <c r="F2826" s="224"/>
      <c r="G2826" s="98"/>
      <c r="H2826" s="98"/>
      <c r="I2826" s="130"/>
      <c r="J2826" s="98"/>
      <c r="K2826" s="98"/>
      <c r="L2826" s="98"/>
      <c r="M2826" s="241"/>
      <c r="N2826" s="241"/>
      <c r="O2826" s="98"/>
      <c r="P2826" s="98"/>
      <c r="Q2826" s="130"/>
    </row>
    <row r="2827" spans="1:17" ht="11.25" x14ac:dyDescent="0.2">
      <c r="A2827" s="234"/>
      <c r="B2827" s="98"/>
      <c r="C2827" s="130"/>
      <c r="D2827" s="240"/>
      <c r="E2827" s="240"/>
      <c r="F2827" s="224"/>
      <c r="G2827" s="98"/>
      <c r="H2827" s="98"/>
      <c r="I2827" s="130"/>
      <c r="J2827" s="98"/>
      <c r="K2827" s="98"/>
      <c r="L2827" s="98"/>
      <c r="M2827" s="241"/>
      <c r="N2827" s="241"/>
      <c r="O2827" s="98"/>
      <c r="P2827" s="98"/>
      <c r="Q2827" s="130"/>
    </row>
    <row r="2828" spans="1:17" ht="11.25" x14ac:dyDescent="0.2">
      <c r="A2828" s="234"/>
      <c r="B2828" s="98"/>
      <c r="C2828" s="130"/>
      <c r="D2828" s="240"/>
      <c r="E2828" s="240"/>
      <c r="F2828" s="224"/>
      <c r="G2828" s="98"/>
      <c r="H2828" s="98"/>
      <c r="I2828" s="130"/>
      <c r="J2828" s="98"/>
      <c r="K2828" s="98"/>
      <c r="L2828" s="98"/>
      <c r="M2828" s="241"/>
      <c r="N2828" s="241"/>
      <c r="O2828" s="98"/>
      <c r="P2828" s="98"/>
      <c r="Q2828" s="130"/>
    </row>
    <row r="2829" spans="1:17" ht="11.25" x14ac:dyDescent="0.2">
      <c r="A2829" s="234"/>
      <c r="B2829" s="98"/>
      <c r="C2829" s="130"/>
      <c r="D2829" s="240"/>
      <c r="E2829" s="240"/>
      <c r="F2829" s="224"/>
      <c r="G2829" s="98"/>
      <c r="H2829" s="98"/>
      <c r="I2829" s="130"/>
      <c r="J2829" s="98"/>
      <c r="K2829" s="98"/>
      <c r="L2829" s="98"/>
      <c r="M2829" s="241"/>
      <c r="N2829" s="241"/>
      <c r="O2829" s="98"/>
      <c r="P2829" s="98"/>
      <c r="Q2829" s="130"/>
    </row>
    <row r="2830" spans="1:17" ht="11.25" x14ac:dyDescent="0.2">
      <c r="A2830" s="234"/>
      <c r="B2830" s="98"/>
      <c r="C2830" s="130"/>
      <c r="D2830" s="240"/>
      <c r="E2830" s="240"/>
      <c r="F2830" s="224"/>
      <c r="G2830" s="98"/>
      <c r="H2830" s="98"/>
      <c r="I2830" s="130"/>
      <c r="J2830" s="98"/>
      <c r="K2830" s="98"/>
      <c r="L2830" s="98"/>
      <c r="M2830" s="241"/>
      <c r="N2830" s="241"/>
      <c r="O2830" s="98"/>
      <c r="P2830" s="98"/>
      <c r="Q2830" s="130"/>
    </row>
    <row r="2831" spans="1:17" ht="11.25" x14ac:dyDescent="0.2">
      <c r="A2831" s="234"/>
      <c r="B2831" s="98"/>
      <c r="C2831" s="130"/>
      <c r="D2831" s="240"/>
      <c r="E2831" s="240"/>
      <c r="F2831" s="224"/>
      <c r="G2831" s="98"/>
      <c r="H2831" s="98"/>
      <c r="I2831" s="130"/>
      <c r="J2831" s="98"/>
      <c r="K2831" s="98"/>
      <c r="L2831" s="98"/>
      <c r="M2831" s="241"/>
      <c r="N2831" s="241"/>
      <c r="O2831" s="98"/>
      <c r="P2831" s="98"/>
      <c r="Q2831" s="130"/>
    </row>
    <row r="2832" spans="1:17" ht="11.25" x14ac:dyDescent="0.2">
      <c r="A2832" s="234"/>
      <c r="B2832" s="98"/>
      <c r="C2832" s="130"/>
      <c r="D2832" s="240"/>
      <c r="E2832" s="240"/>
      <c r="F2832" s="224"/>
      <c r="G2832" s="98"/>
      <c r="H2832" s="98"/>
      <c r="I2832" s="130"/>
      <c r="J2832" s="98"/>
      <c r="K2832" s="98"/>
      <c r="L2832" s="98"/>
      <c r="M2832" s="241"/>
      <c r="N2832" s="241"/>
      <c r="O2832" s="98"/>
      <c r="P2832" s="98"/>
      <c r="Q2832" s="130"/>
    </row>
    <row r="2833" spans="1:17" ht="11.25" x14ac:dyDescent="0.2">
      <c r="A2833" s="234"/>
      <c r="B2833" s="98"/>
      <c r="C2833" s="130"/>
      <c r="D2833" s="240"/>
      <c r="E2833" s="240"/>
      <c r="F2833" s="224"/>
      <c r="G2833" s="98"/>
      <c r="H2833" s="98"/>
      <c r="I2833" s="130"/>
      <c r="J2833" s="98"/>
      <c r="K2833" s="98"/>
      <c r="L2833" s="98"/>
      <c r="M2833" s="241"/>
      <c r="N2833" s="241"/>
      <c r="O2833" s="98"/>
      <c r="P2833" s="98"/>
      <c r="Q2833" s="130"/>
    </row>
    <row r="2834" spans="1:17" ht="11.25" x14ac:dyDescent="0.2">
      <c r="A2834" s="234"/>
      <c r="B2834" s="98"/>
      <c r="C2834" s="130"/>
      <c r="D2834" s="240"/>
      <c r="E2834" s="240"/>
      <c r="F2834" s="224"/>
      <c r="G2834" s="98"/>
      <c r="H2834" s="98"/>
      <c r="I2834" s="130"/>
      <c r="J2834" s="98"/>
      <c r="K2834" s="98"/>
      <c r="L2834" s="98"/>
      <c r="M2834" s="241"/>
      <c r="N2834" s="241"/>
      <c r="O2834" s="98"/>
      <c r="P2834" s="98"/>
      <c r="Q2834" s="130"/>
    </row>
    <row r="2835" spans="1:17" ht="11.25" x14ac:dyDescent="0.2">
      <c r="A2835" s="234"/>
      <c r="B2835" s="98"/>
      <c r="C2835" s="130"/>
      <c r="D2835" s="240"/>
      <c r="E2835" s="240"/>
      <c r="F2835" s="224"/>
      <c r="G2835" s="98"/>
      <c r="H2835" s="98"/>
      <c r="I2835" s="130"/>
      <c r="J2835" s="98"/>
      <c r="K2835" s="98"/>
      <c r="L2835" s="98"/>
      <c r="M2835" s="241"/>
      <c r="N2835" s="241"/>
      <c r="O2835" s="98"/>
      <c r="P2835" s="98"/>
      <c r="Q2835" s="130"/>
    </row>
    <row r="2836" spans="1:17" ht="11.25" x14ac:dyDescent="0.2">
      <c r="A2836" s="234"/>
      <c r="B2836" s="98"/>
      <c r="C2836" s="130"/>
      <c r="D2836" s="240"/>
      <c r="E2836" s="240"/>
      <c r="F2836" s="224"/>
      <c r="G2836" s="98"/>
      <c r="H2836" s="98"/>
      <c r="I2836" s="130"/>
      <c r="J2836" s="98"/>
      <c r="K2836" s="98"/>
      <c r="L2836" s="98"/>
      <c r="M2836" s="241"/>
      <c r="N2836" s="241"/>
      <c r="O2836" s="98"/>
      <c r="P2836" s="98"/>
      <c r="Q2836" s="130"/>
    </row>
    <row r="2837" spans="1:17" ht="11.25" x14ac:dyDescent="0.2">
      <c r="A2837" s="234"/>
      <c r="B2837" s="98"/>
      <c r="C2837" s="130"/>
      <c r="D2837" s="240"/>
      <c r="E2837" s="240"/>
      <c r="F2837" s="224"/>
      <c r="G2837" s="98"/>
      <c r="H2837" s="98"/>
      <c r="I2837" s="130"/>
      <c r="J2837" s="98"/>
      <c r="K2837" s="98"/>
      <c r="L2837" s="98"/>
      <c r="M2837" s="241"/>
      <c r="N2837" s="241"/>
      <c r="O2837" s="98"/>
      <c r="P2837" s="98"/>
      <c r="Q2837" s="130"/>
    </row>
    <row r="2838" spans="1:17" ht="11.25" x14ac:dyDescent="0.2">
      <c r="A2838" s="234"/>
      <c r="B2838" s="98"/>
      <c r="C2838" s="130"/>
      <c r="D2838" s="240"/>
      <c r="E2838" s="240"/>
      <c r="F2838" s="224"/>
      <c r="G2838" s="98"/>
      <c r="H2838" s="98"/>
      <c r="I2838" s="130"/>
      <c r="J2838" s="98"/>
      <c r="K2838" s="98"/>
      <c r="L2838" s="98"/>
      <c r="M2838" s="241"/>
      <c r="N2838" s="241"/>
      <c r="O2838" s="98"/>
      <c r="P2838" s="98"/>
      <c r="Q2838" s="130"/>
    </row>
    <row r="2839" spans="1:17" ht="11.25" x14ac:dyDescent="0.2">
      <c r="A2839" s="234"/>
      <c r="B2839" s="98"/>
      <c r="C2839" s="130"/>
      <c r="D2839" s="240"/>
      <c r="E2839" s="240"/>
      <c r="F2839" s="224"/>
      <c r="G2839" s="98"/>
      <c r="H2839" s="98"/>
      <c r="I2839" s="130"/>
      <c r="J2839" s="98"/>
      <c r="K2839" s="98"/>
      <c r="L2839" s="98"/>
      <c r="M2839" s="241"/>
      <c r="N2839" s="241"/>
      <c r="O2839" s="98"/>
      <c r="P2839" s="98"/>
      <c r="Q2839" s="130"/>
    </row>
    <row r="2840" spans="1:17" ht="11.25" x14ac:dyDescent="0.2">
      <c r="A2840" s="234"/>
      <c r="B2840" s="98"/>
      <c r="C2840" s="130"/>
      <c r="D2840" s="240"/>
      <c r="E2840" s="240"/>
      <c r="F2840" s="224"/>
      <c r="G2840" s="98"/>
      <c r="H2840" s="98"/>
      <c r="I2840" s="130"/>
      <c r="J2840" s="98"/>
      <c r="K2840" s="98"/>
      <c r="L2840" s="98"/>
      <c r="M2840" s="241"/>
      <c r="N2840" s="241"/>
      <c r="O2840" s="98"/>
      <c r="P2840" s="98"/>
      <c r="Q2840" s="130"/>
    </row>
    <row r="2841" spans="1:17" ht="11.25" x14ac:dyDescent="0.2">
      <c r="A2841" s="234"/>
      <c r="B2841" s="98"/>
      <c r="C2841" s="130"/>
      <c r="D2841" s="240"/>
      <c r="E2841" s="240"/>
      <c r="F2841" s="224"/>
      <c r="G2841" s="98"/>
      <c r="H2841" s="98"/>
      <c r="I2841" s="130"/>
      <c r="J2841" s="98"/>
      <c r="K2841" s="98"/>
      <c r="L2841" s="98"/>
      <c r="M2841" s="241"/>
      <c r="N2841" s="241"/>
      <c r="O2841" s="98"/>
      <c r="P2841" s="98"/>
      <c r="Q2841" s="130"/>
    </row>
    <row r="2842" spans="1:17" ht="11.25" x14ac:dyDescent="0.2">
      <c r="A2842" s="234"/>
      <c r="B2842" s="98"/>
      <c r="C2842" s="130"/>
      <c r="D2842" s="240"/>
      <c r="E2842" s="240"/>
      <c r="F2842" s="224"/>
      <c r="G2842" s="98"/>
      <c r="H2842" s="98"/>
      <c r="I2842" s="130"/>
      <c r="J2842" s="98"/>
      <c r="K2842" s="98"/>
      <c r="L2842" s="98"/>
      <c r="M2842" s="241"/>
      <c r="N2842" s="241"/>
      <c r="O2842" s="98"/>
      <c r="P2842" s="98"/>
      <c r="Q2842" s="130"/>
    </row>
    <row r="2843" spans="1:17" ht="11.25" x14ac:dyDescent="0.2">
      <c r="A2843" s="234"/>
      <c r="B2843" s="98"/>
      <c r="C2843" s="130"/>
      <c r="D2843" s="240"/>
      <c r="E2843" s="240"/>
      <c r="F2843" s="224"/>
      <c r="G2843" s="98"/>
      <c r="H2843" s="98"/>
      <c r="I2843" s="130"/>
      <c r="J2843" s="98"/>
      <c r="K2843" s="98"/>
      <c r="L2843" s="98"/>
      <c r="M2843" s="241"/>
      <c r="N2843" s="241"/>
      <c r="O2843" s="98"/>
      <c r="P2843" s="98"/>
      <c r="Q2843" s="130"/>
    </row>
    <row r="2844" spans="1:17" ht="11.25" x14ac:dyDescent="0.2">
      <c r="A2844" s="234"/>
      <c r="B2844" s="98"/>
      <c r="C2844" s="130"/>
      <c r="D2844" s="240"/>
      <c r="E2844" s="240"/>
      <c r="F2844" s="224"/>
      <c r="G2844" s="98"/>
      <c r="H2844" s="98"/>
      <c r="I2844" s="130"/>
      <c r="J2844" s="98"/>
      <c r="K2844" s="98"/>
      <c r="L2844" s="98"/>
      <c r="M2844" s="241"/>
      <c r="N2844" s="241"/>
      <c r="O2844" s="98"/>
      <c r="P2844" s="98"/>
      <c r="Q2844" s="130"/>
    </row>
    <row r="2845" spans="1:17" ht="11.25" x14ac:dyDescent="0.2">
      <c r="A2845" s="234"/>
      <c r="B2845" s="98"/>
      <c r="C2845" s="130"/>
      <c r="D2845" s="240"/>
      <c r="E2845" s="240"/>
      <c r="F2845" s="224"/>
      <c r="G2845" s="98"/>
      <c r="H2845" s="98"/>
      <c r="I2845" s="130"/>
      <c r="J2845" s="98"/>
      <c r="K2845" s="98"/>
      <c r="L2845" s="98"/>
      <c r="M2845" s="241"/>
      <c r="N2845" s="241"/>
      <c r="O2845" s="98"/>
      <c r="P2845" s="98"/>
      <c r="Q2845" s="130"/>
    </row>
    <row r="2846" spans="1:17" ht="11.25" x14ac:dyDescent="0.2">
      <c r="A2846" s="234"/>
      <c r="B2846" s="98"/>
      <c r="C2846" s="130"/>
      <c r="D2846" s="240"/>
      <c r="E2846" s="240"/>
      <c r="F2846" s="224"/>
      <c r="G2846" s="98"/>
      <c r="H2846" s="98"/>
      <c r="I2846" s="130"/>
      <c r="J2846" s="98"/>
      <c r="K2846" s="98"/>
      <c r="L2846" s="98"/>
      <c r="M2846" s="241"/>
      <c r="N2846" s="241"/>
      <c r="O2846" s="98"/>
      <c r="P2846" s="98"/>
      <c r="Q2846" s="130"/>
    </row>
    <row r="2847" spans="1:17" ht="11.25" x14ac:dyDescent="0.2">
      <c r="A2847" s="234"/>
      <c r="B2847" s="98"/>
      <c r="C2847" s="130"/>
      <c r="D2847" s="240"/>
      <c r="E2847" s="240"/>
      <c r="F2847" s="224"/>
      <c r="G2847" s="98"/>
      <c r="H2847" s="98"/>
      <c r="I2847" s="130"/>
      <c r="J2847" s="98"/>
      <c r="K2847" s="98"/>
      <c r="L2847" s="98"/>
      <c r="M2847" s="241"/>
      <c r="N2847" s="241"/>
      <c r="O2847" s="98"/>
      <c r="P2847" s="98"/>
      <c r="Q2847" s="130"/>
    </row>
    <row r="2848" spans="1:17" ht="11.25" x14ac:dyDescent="0.2">
      <c r="A2848" s="234"/>
      <c r="B2848" s="98"/>
      <c r="C2848" s="130"/>
      <c r="D2848" s="240"/>
      <c r="E2848" s="240"/>
      <c r="F2848" s="224"/>
      <c r="G2848" s="98"/>
      <c r="H2848" s="98"/>
      <c r="I2848" s="130"/>
      <c r="J2848" s="98"/>
      <c r="K2848" s="98"/>
      <c r="L2848" s="98"/>
      <c r="M2848" s="241"/>
      <c r="N2848" s="241"/>
      <c r="O2848" s="98"/>
      <c r="P2848" s="98"/>
      <c r="Q2848" s="130"/>
    </row>
    <row r="2849" spans="1:17" ht="11.25" x14ac:dyDescent="0.2">
      <c r="A2849" s="234"/>
      <c r="B2849" s="98"/>
      <c r="C2849" s="130"/>
      <c r="D2849" s="240"/>
      <c r="E2849" s="240"/>
      <c r="F2849" s="224"/>
      <c r="G2849" s="98"/>
      <c r="H2849" s="98"/>
      <c r="I2849" s="130"/>
      <c r="J2849" s="98"/>
      <c r="K2849" s="98"/>
      <c r="L2849" s="98"/>
      <c r="M2849" s="241"/>
      <c r="N2849" s="241"/>
      <c r="O2849" s="98"/>
      <c r="P2849" s="98"/>
      <c r="Q2849" s="130"/>
    </row>
    <row r="2850" spans="1:17" ht="11.25" x14ac:dyDescent="0.2">
      <c r="A2850" s="234"/>
      <c r="B2850" s="98"/>
      <c r="C2850" s="130"/>
      <c r="D2850" s="240"/>
      <c r="E2850" s="240"/>
      <c r="F2850" s="224"/>
      <c r="G2850" s="98"/>
      <c r="H2850" s="98"/>
      <c r="I2850" s="130"/>
      <c r="J2850" s="98"/>
      <c r="K2850" s="98"/>
      <c r="L2850" s="98"/>
      <c r="M2850" s="241"/>
      <c r="N2850" s="241"/>
      <c r="O2850" s="98"/>
      <c r="P2850" s="98"/>
      <c r="Q2850" s="130"/>
    </row>
    <row r="2851" spans="1:17" ht="11.25" x14ac:dyDescent="0.2">
      <c r="A2851" s="234"/>
      <c r="B2851" s="98"/>
      <c r="C2851" s="130"/>
      <c r="D2851" s="240"/>
      <c r="E2851" s="240"/>
      <c r="F2851" s="224"/>
      <c r="G2851" s="98"/>
      <c r="H2851" s="98"/>
      <c r="I2851" s="130"/>
      <c r="J2851" s="98"/>
      <c r="K2851" s="98"/>
      <c r="L2851" s="98"/>
      <c r="M2851" s="241"/>
      <c r="N2851" s="241"/>
      <c r="O2851" s="98"/>
      <c r="P2851" s="98"/>
      <c r="Q2851" s="130"/>
    </row>
    <row r="2852" spans="1:17" ht="11.25" x14ac:dyDescent="0.2">
      <c r="A2852" s="234"/>
      <c r="B2852" s="98"/>
      <c r="C2852" s="130"/>
      <c r="D2852" s="240"/>
      <c r="E2852" s="240"/>
      <c r="F2852" s="224"/>
      <c r="G2852" s="98"/>
      <c r="H2852" s="98"/>
      <c r="I2852" s="130"/>
      <c r="J2852" s="98"/>
      <c r="K2852" s="98"/>
      <c r="L2852" s="98"/>
      <c r="M2852" s="241"/>
      <c r="N2852" s="241"/>
      <c r="O2852" s="98"/>
      <c r="P2852" s="98"/>
      <c r="Q2852" s="130"/>
    </row>
    <row r="2853" spans="1:17" ht="11.25" x14ac:dyDescent="0.2">
      <c r="A2853" s="234"/>
      <c r="B2853" s="98"/>
      <c r="C2853" s="130"/>
      <c r="D2853" s="240"/>
      <c r="E2853" s="240"/>
      <c r="F2853" s="224"/>
      <c r="G2853" s="98"/>
      <c r="H2853" s="98"/>
      <c r="I2853" s="130"/>
      <c r="J2853" s="98"/>
      <c r="K2853" s="98"/>
      <c r="L2853" s="98"/>
      <c r="M2853" s="241"/>
      <c r="N2853" s="241"/>
      <c r="O2853" s="98"/>
      <c r="P2853" s="98"/>
      <c r="Q2853" s="130"/>
    </row>
    <row r="2854" spans="1:17" ht="11.25" x14ac:dyDescent="0.2">
      <c r="A2854" s="234"/>
      <c r="B2854" s="98"/>
      <c r="C2854" s="130"/>
      <c r="D2854" s="240"/>
      <c r="E2854" s="240"/>
      <c r="F2854" s="224"/>
      <c r="G2854" s="98"/>
      <c r="H2854" s="98"/>
      <c r="I2854" s="130"/>
      <c r="J2854" s="98"/>
      <c r="K2854" s="98"/>
      <c r="L2854" s="98"/>
      <c r="M2854" s="241"/>
      <c r="N2854" s="241"/>
      <c r="O2854" s="98"/>
      <c r="P2854" s="98"/>
      <c r="Q2854" s="130"/>
    </row>
    <row r="2855" spans="1:17" ht="11.25" x14ac:dyDescent="0.2">
      <c r="A2855" s="234"/>
      <c r="B2855" s="98"/>
      <c r="C2855" s="130"/>
      <c r="D2855" s="240"/>
      <c r="E2855" s="240"/>
      <c r="F2855" s="224"/>
      <c r="G2855" s="98"/>
      <c r="H2855" s="98"/>
      <c r="I2855" s="130"/>
      <c r="J2855" s="98"/>
      <c r="K2855" s="98"/>
      <c r="L2855" s="98"/>
      <c r="M2855" s="241"/>
      <c r="N2855" s="241"/>
      <c r="O2855" s="98"/>
      <c r="P2855" s="98"/>
      <c r="Q2855" s="130"/>
    </row>
    <row r="2856" spans="1:17" ht="11.25" x14ac:dyDescent="0.2">
      <c r="A2856" s="234"/>
      <c r="B2856" s="98"/>
      <c r="C2856" s="130"/>
      <c r="D2856" s="240"/>
      <c r="E2856" s="240"/>
      <c r="F2856" s="224"/>
      <c r="G2856" s="98"/>
      <c r="H2856" s="98"/>
      <c r="I2856" s="130"/>
      <c r="J2856" s="98"/>
      <c r="K2856" s="98"/>
      <c r="L2856" s="98"/>
      <c r="M2856" s="241"/>
      <c r="N2856" s="241"/>
      <c r="O2856" s="98"/>
      <c r="P2856" s="98"/>
      <c r="Q2856" s="130"/>
    </row>
    <row r="2857" spans="1:17" ht="11.25" x14ac:dyDescent="0.2">
      <c r="A2857" s="234"/>
      <c r="B2857" s="98"/>
      <c r="C2857" s="130"/>
      <c r="D2857" s="240"/>
      <c r="E2857" s="240"/>
      <c r="F2857" s="224"/>
      <c r="G2857" s="98"/>
      <c r="H2857" s="98"/>
      <c r="I2857" s="130"/>
      <c r="J2857" s="98"/>
      <c r="K2857" s="98"/>
      <c r="L2857" s="98"/>
      <c r="M2857" s="241"/>
      <c r="N2857" s="241"/>
      <c r="O2857" s="98"/>
      <c r="P2857" s="98"/>
      <c r="Q2857" s="130"/>
    </row>
    <row r="2858" spans="1:17" ht="11.25" x14ac:dyDescent="0.2">
      <c r="A2858" s="234"/>
      <c r="B2858" s="98"/>
      <c r="C2858" s="130"/>
      <c r="D2858" s="240"/>
      <c r="E2858" s="240"/>
      <c r="F2858" s="224"/>
      <c r="G2858" s="98"/>
      <c r="H2858" s="98"/>
      <c r="I2858" s="130"/>
      <c r="J2858" s="98"/>
      <c r="K2858" s="98"/>
      <c r="L2858" s="98"/>
      <c r="M2858" s="241"/>
      <c r="N2858" s="241"/>
      <c r="O2858" s="98"/>
      <c r="P2858" s="98"/>
      <c r="Q2858" s="130"/>
    </row>
    <row r="2859" spans="1:17" ht="11.25" x14ac:dyDescent="0.2">
      <c r="A2859" s="234"/>
      <c r="B2859" s="98"/>
      <c r="C2859" s="130"/>
      <c r="D2859" s="240"/>
      <c r="E2859" s="240"/>
      <c r="F2859" s="224"/>
      <c r="G2859" s="98"/>
      <c r="H2859" s="98"/>
      <c r="I2859" s="130"/>
      <c r="J2859" s="98"/>
      <c r="K2859" s="98"/>
      <c r="L2859" s="98"/>
      <c r="M2859" s="241"/>
      <c r="N2859" s="241"/>
      <c r="O2859" s="98"/>
      <c r="P2859" s="98"/>
      <c r="Q2859" s="130"/>
    </row>
    <row r="2860" spans="1:17" ht="11.25" x14ac:dyDescent="0.2">
      <c r="A2860" s="234"/>
      <c r="B2860" s="98"/>
      <c r="C2860" s="130"/>
      <c r="D2860" s="240"/>
      <c r="E2860" s="240"/>
      <c r="F2860" s="224"/>
      <c r="G2860" s="98"/>
      <c r="H2860" s="98"/>
      <c r="I2860" s="130"/>
      <c r="J2860" s="98"/>
      <c r="K2860" s="98"/>
      <c r="L2860" s="98"/>
      <c r="M2860" s="241"/>
      <c r="N2860" s="241"/>
      <c r="O2860" s="98"/>
      <c r="P2860" s="98"/>
      <c r="Q2860" s="130"/>
    </row>
    <row r="2861" spans="1:17" ht="11.25" x14ac:dyDescent="0.2">
      <c r="A2861" s="234"/>
      <c r="B2861" s="98"/>
      <c r="C2861" s="130"/>
      <c r="D2861" s="240"/>
      <c r="E2861" s="240"/>
      <c r="F2861" s="224"/>
      <c r="G2861" s="98"/>
      <c r="H2861" s="98"/>
      <c r="I2861" s="130"/>
      <c r="J2861" s="98"/>
      <c r="K2861" s="98"/>
      <c r="L2861" s="98"/>
      <c r="M2861" s="241"/>
      <c r="N2861" s="241"/>
      <c r="O2861" s="98"/>
      <c r="P2861" s="98"/>
      <c r="Q2861" s="130"/>
    </row>
    <row r="2862" spans="1:17" ht="11.25" x14ac:dyDescent="0.2">
      <c r="A2862" s="234"/>
      <c r="B2862" s="98"/>
      <c r="C2862" s="130"/>
      <c r="D2862" s="240"/>
      <c r="E2862" s="240"/>
      <c r="F2862" s="224"/>
      <c r="G2862" s="98"/>
      <c r="H2862" s="98"/>
      <c r="I2862" s="130"/>
      <c r="J2862" s="98"/>
      <c r="K2862" s="98"/>
      <c r="L2862" s="98"/>
      <c r="M2862" s="241"/>
      <c r="N2862" s="241"/>
      <c r="O2862" s="98"/>
      <c r="P2862" s="98"/>
      <c r="Q2862" s="130"/>
    </row>
    <row r="2863" spans="1:17" ht="11.25" x14ac:dyDescent="0.2">
      <c r="A2863" s="234"/>
      <c r="B2863" s="98"/>
      <c r="C2863" s="130"/>
      <c r="D2863" s="240"/>
      <c r="E2863" s="240"/>
      <c r="F2863" s="224"/>
      <c r="G2863" s="98"/>
      <c r="H2863" s="98"/>
      <c r="I2863" s="130"/>
      <c r="J2863" s="98"/>
      <c r="K2863" s="98"/>
      <c r="L2863" s="98"/>
      <c r="M2863" s="241"/>
      <c r="N2863" s="241"/>
      <c r="O2863" s="98"/>
      <c r="P2863" s="98"/>
      <c r="Q2863" s="130"/>
    </row>
    <row r="2864" spans="1:17" ht="11.25" x14ac:dyDescent="0.2">
      <c r="A2864" s="234"/>
      <c r="B2864" s="98"/>
      <c r="C2864" s="130"/>
      <c r="D2864" s="240"/>
      <c r="E2864" s="240"/>
      <c r="F2864" s="224"/>
      <c r="G2864" s="98"/>
      <c r="H2864" s="98"/>
      <c r="I2864" s="130"/>
      <c r="J2864" s="98"/>
      <c r="K2864" s="98"/>
      <c r="L2864" s="98"/>
      <c r="M2864" s="241"/>
      <c r="N2864" s="241"/>
      <c r="O2864" s="98"/>
      <c r="P2864" s="98"/>
      <c r="Q2864" s="130"/>
    </row>
    <row r="2865" spans="1:17" ht="11.25" x14ac:dyDescent="0.2">
      <c r="A2865" s="234"/>
      <c r="B2865" s="98"/>
      <c r="C2865" s="130"/>
      <c r="D2865" s="240"/>
      <c r="E2865" s="240"/>
      <c r="F2865" s="224"/>
      <c r="G2865" s="98"/>
      <c r="H2865" s="98"/>
      <c r="I2865" s="130"/>
      <c r="J2865" s="98"/>
      <c r="K2865" s="98"/>
      <c r="L2865" s="98"/>
      <c r="M2865" s="241"/>
      <c r="N2865" s="241"/>
      <c r="O2865" s="98"/>
      <c r="P2865" s="98"/>
      <c r="Q2865" s="130"/>
    </row>
    <row r="2866" spans="1:17" ht="11.25" x14ac:dyDescent="0.2">
      <c r="A2866" s="234"/>
      <c r="B2866" s="98"/>
      <c r="C2866" s="130"/>
      <c r="D2866" s="240"/>
      <c r="E2866" s="240"/>
      <c r="F2866" s="224"/>
      <c r="G2866" s="98"/>
      <c r="H2866" s="98"/>
      <c r="I2866" s="130"/>
      <c r="J2866" s="98"/>
      <c r="K2866" s="98"/>
      <c r="L2866" s="98"/>
      <c r="M2866" s="241"/>
      <c r="N2866" s="241"/>
      <c r="O2866" s="98"/>
      <c r="P2866" s="98"/>
      <c r="Q2866" s="130"/>
    </row>
    <row r="2867" spans="1:17" ht="11.25" x14ac:dyDescent="0.2">
      <c r="A2867" s="234"/>
      <c r="B2867" s="98"/>
      <c r="C2867" s="130"/>
      <c r="D2867" s="240"/>
      <c r="E2867" s="240"/>
      <c r="F2867" s="224"/>
      <c r="G2867" s="98"/>
      <c r="H2867" s="98"/>
      <c r="I2867" s="130"/>
      <c r="J2867" s="98"/>
      <c r="K2867" s="98"/>
      <c r="L2867" s="98"/>
      <c r="M2867" s="241"/>
      <c r="N2867" s="241"/>
      <c r="O2867" s="98"/>
      <c r="P2867" s="98"/>
      <c r="Q2867" s="130"/>
    </row>
    <row r="2868" spans="1:17" ht="11.25" x14ac:dyDescent="0.2">
      <c r="A2868" s="234"/>
      <c r="B2868" s="98"/>
      <c r="C2868" s="130"/>
      <c r="D2868" s="240"/>
      <c r="E2868" s="240"/>
      <c r="F2868" s="224"/>
      <c r="G2868" s="98"/>
      <c r="H2868" s="98"/>
      <c r="I2868" s="130"/>
      <c r="J2868" s="98"/>
      <c r="K2868" s="98"/>
      <c r="L2868" s="98"/>
      <c r="M2868" s="241"/>
      <c r="N2868" s="241"/>
      <c r="O2868" s="98"/>
      <c r="P2868" s="98"/>
      <c r="Q2868" s="130"/>
    </row>
    <row r="2869" spans="1:17" ht="11.25" x14ac:dyDescent="0.2">
      <c r="A2869" s="234"/>
      <c r="B2869" s="98"/>
      <c r="C2869" s="130"/>
      <c r="D2869" s="240"/>
      <c r="E2869" s="240"/>
      <c r="F2869" s="224"/>
      <c r="G2869" s="98"/>
      <c r="H2869" s="98"/>
      <c r="I2869" s="130"/>
      <c r="J2869" s="98"/>
      <c r="K2869" s="98"/>
      <c r="L2869" s="98"/>
      <c r="M2869" s="241"/>
      <c r="N2869" s="241"/>
      <c r="O2869" s="98"/>
      <c r="P2869" s="98"/>
      <c r="Q2869" s="130"/>
    </row>
    <row r="2870" spans="1:17" ht="11.25" x14ac:dyDescent="0.2">
      <c r="A2870" s="234"/>
      <c r="B2870" s="98"/>
      <c r="C2870" s="130"/>
      <c r="D2870" s="240"/>
      <c r="E2870" s="240"/>
      <c r="F2870" s="224"/>
      <c r="G2870" s="98"/>
      <c r="H2870" s="98"/>
      <c r="I2870" s="130"/>
      <c r="J2870" s="98"/>
      <c r="K2870" s="98"/>
      <c r="L2870" s="98"/>
      <c r="M2870" s="241"/>
      <c r="N2870" s="241"/>
      <c r="O2870" s="98"/>
      <c r="P2870" s="98"/>
      <c r="Q2870" s="130"/>
    </row>
    <row r="2871" spans="1:17" ht="11.25" x14ac:dyDescent="0.2">
      <c r="A2871" s="234"/>
      <c r="B2871" s="98"/>
      <c r="C2871" s="130"/>
      <c r="D2871" s="240"/>
      <c r="E2871" s="240"/>
      <c r="F2871" s="224"/>
      <c r="G2871" s="98"/>
      <c r="H2871" s="98"/>
      <c r="I2871" s="130"/>
      <c r="J2871" s="98"/>
      <c r="K2871" s="98"/>
      <c r="L2871" s="98"/>
      <c r="M2871" s="241"/>
      <c r="N2871" s="241"/>
      <c r="O2871" s="98"/>
      <c r="P2871" s="98"/>
      <c r="Q2871" s="130"/>
    </row>
    <row r="2872" spans="1:17" ht="11.25" x14ac:dyDescent="0.2">
      <c r="A2872" s="234"/>
      <c r="B2872" s="98"/>
      <c r="C2872" s="130"/>
      <c r="D2872" s="240"/>
      <c r="E2872" s="240"/>
      <c r="F2872" s="224"/>
      <c r="G2872" s="98"/>
      <c r="H2872" s="98"/>
      <c r="I2872" s="130"/>
      <c r="J2872" s="98"/>
      <c r="K2872" s="98"/>
      <c r="L2872" s="98"/>
      <c r="M2872" s="241"/>
      <c r="N2872" s="241"/>
      <c r="O2872" s="98"/>
      <c r="P2872" s="98"/>
      <c r="Q2872" s="130"/>
    </row>
    <row r="2873" spans="1:17" ht="11.25" x14ac:dyDescent="0.2">
      <c r="A2873" s="234"/>
      <c r="B2873" s="98"/>
      <c r="C2873" s="130"/>
      <c r="D2873" s="240"/>
      <c r="E2873" s="240"/>
      <c r="F2873" s="224"/>
      <c r="G2873" s="98"/>
      <c r="H2873" s="98"/>
      <c r="I2873" s="130"/>
      <c r="J2873" s="98"/>
      <c r="K2873" s="98"/>
      <c r="L2873" s="98"/>
      <c r="M2873" s="241"/>
      <c r="N2873" s="241"/>
      <c r="O2873" s="98"/>
      <c r="P2873" s="98"/>
      <c r="Q2873" s="130"/>
    </row>
    <row r="2874" spans="1:17" ht="11.25" x14ac:dyDescent="0.2">
      <c r="A2874" s="234"/>
      <c r="B2874" s="98"/>
      <c r="C2874" s="130"/>
      <c r="D2874" s="240"/>
      <c r="E2874" s="240"/>
      <c r="F2874" s="224"/>
      <c r="G2874" s="98"/>
      <c r="H2874" s="98"/>
      <c r="I2874" s="130"/>
      <c r="J2874" s="98"/>
      <c r="K2874" s="98"/>
      <c r="L2874" s="98"/>
      <c r="M2874" s="241"/>
      <c r="N2874" s="241"/>
      <c r="O2874" s="98"/>
      <c r="P2874" s="98"/>
      <c r="Q2874" s="130"/>
    </row>
    <row r="2875" spans="1:17" ht="11.25" x14ac:dyDescent="0.2">
      <c r="A2875" s="234"/>
      <c r="B2875" s="98"/>
      <c r="C2875" s="130"/>
      <c r="D2875" s="240"/>
      <c r="E2875" s="240"/>
      <c r="F2875" s="224"/>
      <c r="G2875" s="98"/>
      <c r="H2875" s="98"/>
      <c r="I2875" s="130"/>
      <c r="J2875" s="98"/>
      <c r="K2875" s="98"/>
      <c r="L2875" s="98"/>
      <c r="M2875" s="241"/>
      <c r="N2875" s="241"/>
      <c r="O2875" s="98"/>
      <c r="P2875" s="98"/>
      <c r="Q2875" s="130"/>
    </row>
    <row r="2876" spans="1:17" ht="11.25" x14ac:dyDescent="0.2">
      <c r="A2876" s="234"/>
      <c r="B2876" s="98"/>
      <c r="C2876" s="130"/>
      <c r="D2876" s="240"/>
      <c r="E2876" s="240"/>
      <c r="F2876" s="224"/>
      <c r="G2876" s="98"/>
      <c r="H2876" s="98"/>
      <c r="I2876" s="130"/>
      <c r="J2876" s="98"/>
      <c r="K2876" s="98"/>
      <c r="L2876" s="98"/>
      <c r="M2876" s="241"/>
      <c r="N2876" s="241"/>
      <c r="O2876" s="98"/>
      <c r="P2876" s="98"/>
      <c r="Q2876" s="130"/>
    </row>
    <row r="2877" spans="1:17" ht="11.25" x14ac:dyDescent="0.2">
      <c r="A2877" s="234"/>
      <c r="B2877" s="98"/>
      <c r="C2877" s="130"/>
      <c r="D2877" s="240"/>
      <c r="E2877" s="240"/>
      <c r="F2877" s="224"/>
      <c r="G2877" s="98"/>
      <c r="H2877" s="98"/>
      <c r="I2877" s="130"/>
      <c r="J2877" s="98"/>
      <c r="K2877" s="98"/>
      <c r="L2877" s="98"/>
      <c r="M2877" s="241"/>
      <c r="N2877" s="241"/>
      <c r="O2877" s="98"/>
      <c r="P2877" s="98"/>
      <c r="Q2877" s="130"/>
    </row>
    <row r="2878" spans="1:17" ht="11.25" x14ac:dyDescent="0.2">
      <c r="A2878" s="234"/>
      <c r="B2878" s="98"/>
      <c r="C2878" s="130"/>
      <c r="D2878" s="240"/>
      <c r="E2878" s="240"/>
      <c r="F2878" s="224"/>
      <c r="G2878" s="98"/>
      <c r="H2878" s="98"/>
      <c r="I2878" s="130"/>
      <c r="J2878" s="98"/>
      <c r="K2878" s="98"/>
      <c r="L2878" s="98"/>
      <c r="M2878" s="241"/>
      <c r="N2878" s="241"/>
      <c r="O2878" s="98"/>
      <c r="P2878" s="98"/>
      <c r="Q2878" s="130"/>
    </row>
    <row r="2879" spans="1:17" ht="11.25" x14ac:dyDescent="0.2">
      <c r="A2879" s="234"/>
      <c r="B2879" s="98"/>
      <c r="C2879" s="130"/>
      <c r="D2879" s="240"/>
      <c r="E2879" s="240"/>
      <c r="F2879" s="224"/>
      <c r="G2879" s="98"/>
      <c r="H2879" s="98"/>
      <c r="I2879" s="130"/>
      <c r="J2879" s="98"/>
      <c r="K2879" s="98"/>
      <c r="L2879" s="98"/>
      <c r="M2879" s="241"/>
      <c r="N2879" s="241"/>
      <c r="O2879" s="98"/>
      <c r="P2879" s="98"/>
      <c r="Q2879" s="130"/>
    </row>
    <row r="2880" spans="1:17" ht="11.25" x14ac:dyDescent="0.2">
      <c r="A2880" s="234"/>
      <c r="B2880" s="98"/>
      <c r="C2880" s="130"/>
      <c r="D2880" s="240"/>
      <c r="E2880" s="240"/>
      <c r="F2880" s="224"/>
      <c r="G2880" s="98"/>
      <c r="H2880" s="98"/>
      <c r="I2880" s="130"/>
      <c r="J2880" s="98"/>
      <c r="K2880" s="98"/>
      <c r="L2880" s="98"/>
      <c r="M2880" s="241"/>
      <c r="N2880" s="241"/>
      <c r="O2880" s="98"/>
      <c r="P2880" s="98"/>
      <c r="Q2880" s="130"/>
    </row>
    <row r="2881" spans="1:17" ht="11.25" x14ac:dyDescent="0.2">
      <c r="A2881" s="234"/>
      <c r="B2881" s="98"/>
      <c r="C2881" s="130"/>
      <c r="D2881" s="240"/>
      <c r="E2881" s="240"/>
      <c r="F2881" s="224"/>
      <c r="G2881" s="98"/>
      <c r="H2881" s="98"/>
      <c r="I2881" s="130"/>
      <c r="J2881" s="98"/>
      <c r="K2881" s="98"/>
      <c r="L2881" s="98"/>
      <c r="M2881" s="241"/>
      <c r="N2881" s="241"/>
      <c r="O2881" s="98"/>
      <c r="P2881" s="98"/>
      <c r="Q2881" s="130"/>
    </row>
    <row r="2882" spans="1:17" ht="11.25" x14ac:dyDescent="0.2">
      <c r="A2882" s="234"/>
      <c r="B2882" s="98"/>
      <c r="C2882" s="130"/>
      <c r="D2882" s="240"/>
      <c r="E2882" s="240"/>
      <c r="F2882" s="224"/>
      <c r="G2882" s="98"/>
      <c r="H2882" s="98"/>
      <c r="I2882" s="130"/>
      <c r="J2882" s="98"/>
      <c r="K2882" s="98"/>
      <c r="L2882" s="98"/>
      <c r="M2882" s="241"/>
      <c r="N2882" s="241"/>
      <c r="O2882" s="98"/>
      <c r="P2882" s="98"/>
      <c r="Q2882" s="130"/>
    </row>
    <row r="2883" spans="1:17" ht="11.25" x14ac:dyDescent="0.2">
      <c r="A2883" s="234"/>
      <c r="B2883" s="98"/>
      <c r="C2883" s="130"/>
      <c r="D2883" s="240"/>
      <c r="E2883" s="240"/>
      <c r="F2883" s="224"/>
      <c r="G2883" s="98"/>
      <c r="H2883" s="98"/>
      <c r="I2883" s="130"/>
      <c r="J2883" s="98"/>
      <c r="K2883" s="98"/>
      <c r="L2883" s="98"/>
      <c r="M2883" s="241"/>
      <c r="N2883" s="241"/>
      <c r="O2883" s="98"/>
      <c r="P2883" s="98"/>
      <c r="Q2883" s="130"/>
    </row>
    <row r="2884" spans="1:17" ht="11.25" x14ac:dyDescent="0.2">
      <c r="A2884" s="234"/>
      <c r="B2884" s="98"/>
      <c r="C2884" s="130"/>
      <c r="D2884" s="240"/>
      <c r="E2884" s="240"/>
      <c r="F2884" s="224"/>
      <c r="G2884" s="98"/>
      <c r="H2884" s="98"/>
      <c r="I2884" s="130"/>
      <c r="J2884" s="98"/>
      <c r="K2884" s="98"/>
      <c r="L2884" s="98"/>
      <c r="M2884" s="241"/>
      <c r="N2884" s="241"/>
      <c r="O2884" s="98"/>
      <c r="P2884" s="98"/>
      <c r="Q2884" s="130"/>
    </row>
    <row r="2885" spans="1:17" ht="11.25" x14ac:dyDescent="0.2">
      <c r="A2885" s="234"/>
      <c r="B2885" s="98"/>
      <c r="C2885" s="130"/>
      <c r="D2885" s="240"/>
      <c r="E2885" s="240"/>
      <c r="F2885" s="224"/>
      <c r="G2885" s="98"/>
      <c r="H2885" s="98"/>
      <c r="I2885" s="130"/>
      <c r="J2885" s="98"/>
      <c r="K2885" s="98"/>
      <c r="L2885" s="98"/>
      <c r="M2885" s="241"/>
      <c r="N2885" s="241"/>
      <c r="O2885" s="98"/>
      <c r="P2885" s="98"/>
      <c r="Q2885" s="130"/>
    </row>
    <row r="2886" spans="1:17" ht="11.25" x14ac:dyDescent="0.2">
      <c r="A2886" s="234"/>
      <c r="B2886" s="98"/>
      <c r="C2886" s="130"/>
      <c r="D2886" s="240"/>
      <c r="E2886" s="240"/>
      <c r="F2886" s="224"/>
      <c r="G2886" s="98"/>
      <c r="H2886" s="98"/>
      <c r="I2886" s="130"/>
      <c r="J2886" s="98"/>
      <c r="K2886" s="98"/>
      <c r="L2886" s="98"/>
      <c r="M2886" s="241"/>
      <c r="N2886" s="241"/>
      <c r="O2886" s="98"/>
      <c r="P2886" s="98"/>
      <c r="Q2886" s="130"/>
    </row>
    <row r="2887" spans="1:17" ht="11.25" x14ac:dyDescent="0.2">
      <c r="A2887" s="234"/>
      <c r="B2887" s="98"/>
      <c r="C2887" s="130"/>
      <c r="D2887" s="240"/>
      <c r="E2887" s="240"/>
      <c r="F2887" s="224"/>
      <c r="G2887" s="98"/>
      <c r="H2887" s="98"/>
      <c r="I2887" s="130"/>
      <c r="J2887" s="98"/>
      <c r="K2887" s="98"/>
      <c r="L2887" s="98"/>
      <c r="M2887" s="241"/>
      <c r="N2887" s="241"/>
      <c r="O2887" s="98"/>
      <c r="P2887" s="98"/>
      <c r="Q2887" s="130"/>
    </row>
    <row r="2888" spans="1:17" ht="11.25" x14ac:dyDescent="0.2">
      <c r="A2888" s="234"/>
      <c r="B2888" s="98"/>
      <c r="C2888" s="130"/>
      <c r="D2888" s="240"/>
      <c r="E2888" s="240"/>
      <c r="F2888" s="224"/>
      <c r="G2888" s="98"/>
      <c r="H2888" s="98"/>
      <c r="I2888" s="130"/>
      <c r="J2888" s="98"/>
      <c r="K2888" s="98"/>
      <c r="L2888" s="98"/>
      <c r="M2888" s="241"/>
      <c r="N2888" s="241"/>
      <c r="O2888" s="98"/>
      <c r="P2888" s="98"/>
      <c r="Q2888" s="130"/>
    </row>
    <row r="2889" spans="1:17" ht="11.25" x14ac:dyDescent="0.2">
      <c r="A2889" s="234"/>
      <c r="B2889" s="98"/>
      <c r="C2889" s="130"/>
      <c r="D2889" s="240"/>
      <c r="E2889" s="240"/>
      <c r="F2889" s="224"/>
      <c r="G2889" s="98"/>
      <c r="H2889" s="98"/>
      <c r="I2889" s="130"/>
      <c r="J2889" s="98"/>
      <c r="K2889" s="98"/>
      <c r="L2889" s="98"/>
      <c r="M2889" s="241"/>
      <c r="N2889" s="241"/>
      <c r="O2889" s="98"/>
      <c r="P2889" s="98"/>
      <c r="Q2889" s="130"/>
    </row>
    <row r="2890" spans="1:17" ht="11.25" x14ac:dyDescent="0.2">
      <c r="A2890" s="234"/>
      <c r="B2890" s="98"/>
      <c r="C2890" s="130"/>
      <c r="D2890" s="240"/>
      <c r="E2890" s="240"/>
      <c r="F2890" s="224"/>
      <c r="G2890" s="98"/>
      <c r="H2890" s="98"/>
      <c r="I2890" s="130"/>
      <c r="J2890" s="98"/>
      <c r="K2890" s="98"/>
      <c r="L2890" s="98"/>
      <c r="M2890" s="241"/>
      <c r="N2890" s="241"/>
      <c r="O2890" s="98"/>
      <c r="P2890" s="98"/>
      <c r="Q2890" s="130"/>
    </row>
    <row r="2891" spans="1:17" ht="11.25" x14ac:dyDescent="0.2">
      <c r="A2891" s="234"/>
      <c r="B2891" s="98"/>
      <c r="C2891" s="130"/>
      <c r="D2891" s="240"/>
      <c r="E2891" s="240"/>
      <c r="F2891" s="224"/>
      <c r="G2891" s="98"/>
      <c r="H2891" s="98"/>
      <c r="I2891" s="130"/>
      <c r="J2891" s="98"/>
      <c r="K2891" s="98"/>
      <c r="L2891" s="98"/>
      <c r="M2891" s="241"/>
      <c r="N2891" s="241"/>
      <c r="O2891" s="98"/>
      <c r="P2891" s="98"/>
      <c r="Q2891" s="130"/>
    </row>
    <row r="2892" spans="1:17" ht="11.25" x14ac:dyDescent="0.2">
      <c r="A2892" s="234"/>
      <c r="B2892" s="98"/>
      <c r="C2892" s="130"/>
      <c r="D2892" s="240"/>
      <c r="E2892" s="240"/>
      <c r="F2892" s="224"/>
      <c r="G2892" s="98"/>
      <c r="H2892" s="98"/>
      <c r="I2892" s="130"/>
      <c r="J2892" s="98"/>
      <c r="K2892" s="98"/>
      <c r="L2892" s="98"/>
      <c r="M2892" s="241"/>
      <c r="N2892" s="241"/>
      <c r="O2892" s="98"/>
      <c r="P2892" s="98"/>
      <c r="Q2892" s="130"/>
    </row>
    <row r="2893" spans="1:17" ht="11.25" x14ac:dyDescent="0.2">
      <c r="A2893" s="234"/>
      <c r="B2893" s="98"/>
      <c r="C2893" s="130"/>
      <c r="D2893" s="240"/>
      <c r="E2893" s="240"/>
      <c r="F2893" s="224"/>
      <c r="G2893" s="98"/>
      <c r="H2893" s="98"/>
      <c r="I2893" s="130"/>
      <c r="J2893" s="98"/>
      <c r="K2893" s="98"/>
      <c r="L2893" s="98"/>
      <c r="M2893" s="241"/>
      <c r="N2893" s="241"/>
      <c r="O2893" s="98"/>
      <c r="P2893" s="98"/>
      <c r="Q2893" s="130"/>
    </row>
    <row r="2894" spans="1:17" ht="11.25" x14ac:dyDescent="0.2">
      <c r="A2894" s="234"/>
      <c r="B2894" s="98"/>
      <c r="C2894" s="130"/>
      <c r="D2894" s="240"/>
      <c r="E2894" s="240"/>
      <c r="F2894" s="224"/>
      <c r="G2894" s="98"/>
      <c r="H2894" s="98"/>
      <c r="I2894" s="130"/>
      <c r="J2894" s="98"/>
      <c r="K2894" s="98"/>
      <c r="L2894" s="98"/>
      <c r="M2894" s="241"/>
      <c r="N2894" s="241"/>
      <c r="O2894" s="98"/>
      <c r="P2894" s="98"/>
      <c r="Q2894" s="130"/>
    </row>
    <row r="2895" spans="1:17" ht="11.25" x14ac:dyDescent="0.2">
      <c r="A2895" s="234"/>
      <c r="B2895" s="98"/>
      <c r="C2895" s="130"/>
      <c r="D2895" s="240"/>
      <c r="E2895" s="240"/>
      <c r="F2895" s="224"/>
      <c r="G2895" s="98"/>
      <c r="H2895" s="98"/>
      <c r="I2895" s="130"/>
      <c r="J2895" s="98"/>
      <c r="K2895" s="98"/>
      <c r="L2895" s="98"/>
      <c r="M2895" s="241"/>
      <c r="N2895" s="241"/>
      <c r="O2895" s="98"/>
      <c r="P2895" s="98"/>
      <c r="Q2895" s="130"/>
    </row>
    <row r="2896" spans="1:17" ht="11.25" x14ac:dyDescent="0.2">
      <c r="A2896" s="234"/>
      <c r="B2896" s="98"/>
      <c r="C2896" s="130"/>
      <c r="D2896" s="240"/>
      <c r="E2896" s="240"/>
      <c r="F2896" s="224"/>
      <c r="G2896" s="98"/>
      <c r="H2896" s="98"/>
      <c r="I2896" s="130"/>
      <c r="J2896" s="98"/>
      <c r="K2896" s="98"/>
      <c r="L2896" s="98"/>
      <c r="M2896" s="241"/>
      <c r="N2896" s="241"/>
      <c r="O2896" s="98"/>
      <c r="P2896" s="98"/>
      <c r="Q2896" s="130"/>
    </row>
    <row r="2897" spans="1:17" ht="11.25" x14ac:dyDescent="0.2">
      <c r="A2897" s="234"/>
      <c r="B2897" s="98"/>
      <c r="C2897" s="130"/>
      <c r="D2897" s="240"/>
      <c r="E2897" s="240"/>
      <c r="F2897" s="224"/>
      <c r="G2897" s="98"/>
      <c r="H2897" s="98"/>
      <c r="I2897" s="130"/>
      <c r="J2897" s="98"/>
      <c r="K2897" s="98"/>
      <c r="L2897" s="98"/>
      <c r="M2897" s="241"/>
      <c r="N2897" s="241"/>
      <c r="O2897" s="98"/>
      <c r="P2897" s="98"/>
      <c r="Q2897" s="130"/>
    </row>
    <row r="2898" spans="1:17" ht="11.25" x14ac:dyDescent="0.2">
      <c r="A2898" s="234"/>
      <c r="B2898" s="98"/>
      <c r="C2898" s="130"/>
      <c r="D2898" s="240"/>
      <c r="E2898" s="240"/>
      <c r="F2898" s="224"/>
      <c r="G2898" s="98"/>
      <c r="H2898" s="98"/>
      <c r="I2898" s="130"/>
      <c r="J2898" s="98"/>
      <c r="K2898" s="98"/>
      <c r="L2898" s="98"/>
      <c r="M2898" s="241"/>
      <c r="N2898" s="241"/>
      <c r="O2898" s="98"/>
      <c r="P2898" s="98"/>
      <c r="Q2898" s="130"/>
    </row>
    <row r="2899" spans="1:17" ht="11.25" x14ac:dyDescent="0.2">
      <c r="A2899" s="234"/>
      <c r="B2899" s="98"/>
      <c r="C2899" s="130"/>
      <c r="D2899" s="240"/>
      <c r="E2899" s="240"/>
      <c r="F2899" s="224"/>
      <c r="G2899" s="98"/>
      <c r="H2899" s="98"/>
      <c r="I2899" s="130"/>
      <c r="J2899" s="98"/>
      <c r="K2899" s="98"/>
      <c r="L2899" s="98"/>
      <c r="M2899" s="241"/>
      <c r="N2899" s="241"/>
      <c r="O2899" s="98"/>
      <c r="P2899" s="98"/>
      <c r="Q2899" s="130"/>
    </row>
    <row r="2900" spans="1:17" ht="11.25" x14ac:dyDescent="0.2">
      <c r="A2900" s="234"/>
      <c r="B2900" s="98"/>
      <c r="C2900" s="130"/>
      <c r="D2900" s="240"/>
      <c r="E2900" s="240"/>
      <c r="F2900" s="224"/>
      <c r="G2900" s="98"/>
      <c r="H2900" s="98"/>
      <c r="I2900" s="130"/>
      <c r="J2900" s="98"/>
      <c r="K2900" s="98"/>
      <c r="L2900" s="98"/>
      <c r="M2900" s="241"/>
      <c r="N2900" s="241"/>
      <c r="O2900" s="98"/>
      <c r="P2900" s="98"/>
      <c r="Q2900" s="130"/>
    </row>
    <row r="2901" spans="1:17" ht="11.25" x14ac:dyDescent="0.2">
      <c r="A2901" s="234"/>
      <c r="B2901" s="98"/>
      <c r="C2901" s="130"/>
      <c r="D2901" s="240"/>
      <c r="E2901" s="240"/>
      <c r="F2901" s="224"/>
      <c r="G2901" s="98"/>
      <c r="H2901" s="98"/>
      <c r="I2901" s="130"/>
      <c r="J2901" s="98"/>
      <c r="K2901" s="98"/>
      <c r="L2901" s="98"/>
      <c r="M2901" s="241"/>
      <c r="N2901" s="241"/>
      <c r="O2901" s="98"/>
      <c r="P2901" s="98"/>
      <c r="Q2901" s="130"/>
    </row>
    <row r="2902" spans="1:17" ht="11.25" x14ac:dyDescent="0.2">
      <c r="A2902" s="234"/>
      <c r="B2902" s="98"/>
      <c r="C2902" s="130"/>
      <c r="D2902" s="240"/>
      <c r="E2902" s="240"/>
      <c r="F2902" s="224"/>
      <c r="G2902" s="98"/>
      <c r="H2902" s="98"/>
      <c r="I2902" s="130"/>
      <c r="J2902" s="98"/>
      <c r="K2902" s="98"/>
      <c r="L2902" s="98"/>
      <c r="M2902" s="241"/>
      <c r="N2902" s="241"/>
      <c r="O2902" s="98"/>
      <c r="P2902" s="98"/>
      <c r="Q2902" s="130"/>
    </row>
    <row r="2903" spans="1:17" ht="11.25" x14ac:dyDescent="0.2">
      <c r="A2903" s="234"/>
      <c r="B2903" s="98"/>
      <c r="C2903" s="130"/>
      <c r="D2903" s="240"/>
      <c r="E2903" s="240"/>
      <c r="F2903" s="224"/>
      <c r="G2903" s="98"/>
      <c r="H2903" s="98"/>
      <c r="I2903" s="130"/>
      <c r="J2903" s="98"/>
      <c r="K2903" s="98"/>
      <c r="L2903" s="98"/>
      <c r="M2903" s="241"/>
      <c r="N2903" s="241"/>
      <c r="O2903" s="98"/>
      <c r="P2903" s="98"/>
      <c r="Q2903" s="130"/>
    </row>
    <row r="2904" spans="1:17" ht="11.25" x14ac:dyDescent="0.2">
      <c r="A2904" s="234"/>
      <c r="B2904" s="98"/>
      <c r="C2904" s="130"/>
      <c r="D2904" s="240"/>
      <c r="E2904" s="240"/>
      <c r="F2904" s="224"/>
      <c r="G2904" s="98"/>
      <c r="H2904" s="98"/>
      <c r="I2904" s="130"/>
      <c r="J2904" s="98"/>
      <c r="K2904" s="98"/>
      <c r="L2904" s="98"/>
      <c r="M2904" s="241"/>
      <c r="N2904" s="241"/>
      <c r="O2904" s="98"/>
      <c r="P2904" s="98"/>
      <c r="Q2904" s="130"/>
    </row>
    <row r="2905" spans="1:17" ht="11.25" x14ac:dyDescent="0.2">
      <c r="A2905" s="234"/>
      <c r="B2905" s="98"/>
      <c r="C2905" s="130"/>
      <c r="D2905" s="240"/>
      <c r="E2905" s="240"/>
      <c r="F2905" s="224"/>
      <c r="G2905" s="98"/>
      <c r="H2905" s="98"/>
      <c r="I2905" s="130"/>
      <c r="J2905" s="98"/>
      <c r="K2905" s="98"/>
      <c r="L2905" s="98"/>
      <c r="M2905" s="241"/>
      <c r="N2905" s="241"/>
      <c r="O2905" s="98"/>
      <c r="P2905" s="98"/>
      <c r="Q2905" s="130"/>
    </row>
    <row r="2906" spans="1:17" ht="11.25" x14ac:dyDescent="0.2">
      <c r="A2906" s="234"/>
      <c r="B2906" s="98"/>
      <c r="C2906" s="130"/>
      <c r="D2906" s="240"/>
      <c r="E2906" s="240"/>
      <c r="F2906" s="224"/>
      <c r="G2906" s="98"/>
      <c r="H2906" s="98"/>
      <c r="I2906" s="130"/>
      <c r="J2906" s="98"/>
      <c r="K2906" s="98"/>
      <c r="L2906" s="98"/>
      <c r="M2906" s="241"/>
      <c r="N2906" s="241"/>
      <c r="O2906" s="98"/>
      <c r="P2906" s="98"/>
      <c r="Q2906" s="130"/>
    </row>
    <row r="2907" spans="1:17" ht="11.25" x14ac:dyDescent="0.2">
      <c r="A2907" s="234"/>
      <c r="B2907" s="98"/>
      <c r="C2907" s="130"/>
      <c r="D2907" s="240"/>
      <c r="E2907" s="240"/>
      <c r="F2907" s="224"/>
      <c r="G2907" s="98"/>
      <c r="H2907" s="98"/>
      <c r="I2907" s="130"/>
      <c r="J2907" s="98"/>
      <c r="K2907" s="98"/>
      <c r="L2907" s="98"/>
      <c r="M2907" s="241"/>
      <c r="N2907" s="241"/>
      <c r="O2907" s="98"/>
      <c r="P2907" s="98"/>
      <c r="Q2907" s="130"/>
    </row>
    <row r="2908" spans="1:17" ht="11.25" x14ac:dyDescent="0.2">
      <c r="A2908" s="234"/>
      <c r="B2908" s="98"/>
      <c r="C2908" s="130"/>
      <c r="D2908" s="240"/>
      <c r="E2908" s="240"/>
      <c r="F2908" s="224"/>
      <c r="G2908" s="98"/>
      <c r="H2908" s="98"/>
      <c r="I2908" s="130"/>
      <c r="J2908" s="98"/>
      <c r="K2908" s="98"/>
      <c r="L2908" s="98"/>
      <c r="M2908" s="241"/>
      <c r="N2908" s="241"/>
      <c r="O2908" s="98"/>
      <c r="P2908" s="98"/>
      <c r="Q2908" s="130"/>
    </row>
    <row r="2909" spans="1:17" ht="11.25" x14ac:dyDescent="0.2">
      <c r="A2909" s="234"/>
      <c r="B2909" s="98"/>
      <c r="C2909" s="130"/>
      <c r="D2909" s="240"/>
      <c r="E2909" s="240"/>
      <c r="F2909" s="224"/>
      <c r="G2909" s="98"/>
      <c r="H2909" s="98"/>
      <c r="I2909" s="130"/>
      <c r="J2909" s="98"/>
      <c r="K2909" s="98"/>
      <c r="L2909" s="98"/>
      <c r="M2909" s="241"/>
      <c r="N2909" s="241"/>
      <c r="O2909" s="98"/>
      <c r="P2909" s="98"/>
      <c r="Q2909" s="130"/>
    </row>
    <row r="2910" spans="1:17" ht="11.25" x14ac:dyDescent="0.2">
      <c r="A2910" s="234"/>
      <c r="B2910" s="98"/>
      <c r="C2910" s="130"/>
      <c r="D2910" s="240"/>
      <c r="E2910" s="240"/>
      <c r="F2910" s="224"/>
      <c r="G2910" s="98"/>
      <c r="H2910" s="98"/>
      <c r="I2910" s="130"/>
      <c r="J2910" s="98"/>
      <c r="K2910" s="98"/>
      <c r="L2910" s="98"/>
      <c r="M2910" s="241"/>
      <c r="N2910" s="241"/>
      <c r="O2910" s="98"/>
      <c r="P2910" s="98"/>
      <c r="Q2910" s="130"/>
    </row>
    <row r="2911" spans="1:17" ht="11.25" x14ac:dyDescent="0.2">
      <c r="A2911" s="234"/>
      <c r="B2911" s="98"/>
      <c r="C2911" s="130"/>
      <c r="D2911" s="240"/>
      <c r="E2911" s="240"/>
      <c r="F2911" s="224"/>
      <c r="G2911" s="98"/>
      <c r="H2911" s="98"/>
      <c r="I2911" s="130"/>
      <c r="J2911" s="98"/>
      <c r="K2911" s="98"/>
      <c r="L2911" s="98"/>
      <c r="M2911" s="241"/>
      <c r="N2911" s="241"/>
      <c r="O2911" s="98"/>
      <c r="P2911" s="98"/>
      <c r="Q2911" s="130"/>
    </row>
    <row r="2912" spans="1:17" ht="11.25" x14ac:dyDescent="0.2">
      <c r="A2912" s="234"/>
      <c r="B2912" s="98"/>
      <c r="C2912" s="130"/>
      <c r="D2912" s="240"/>
      <c r="E2912" s="240"/>
      <c r="F2912" s="224"/>
      <c r="G2912" s="98"/>
      <c r="H2912" s="98"/>
      <c r="I2912" s="130"/>
      <c r="J2912" s="98"/>
      <c r="K2912" s="98"/>
      <c r="L2912" s="98"/>
      <c r="M2912" s="241"/>
      <c r="N2912" s="241"/>
      <c r="O2912" s="98"/>
      <c r="P2912" s="98"/>
      <c r="Q2912" s="130"/>
    </row>
    <row r="2913" spans="1:17" ht="11.25" x14ac:dyDescent="0.2">
      <c r="A2913" s="234"/>
      <c r="B2913" s="98"/>
      <c r="C2913" s="130"/>
      <c r="D2913" s="240"/>
      <c r="E2913" s="240"/>
      <c r="F2913" s="224"/>
      <c r="G2913" s="98"/>
      <c r="H2913" s="98"/>
      <c r="I2913" s="130"/>
      <c r="J2913" s="98"/>
      <c r="K2913" s="98"/>
      <c r="L2913" s="98"/>
      <c r="M2913" s="241"/>
      <c r="N2913" s="241"/>
      <c r="O2913" s="98"/>
      <c r="P2913" s="98"/>
      <c r="Q2913" s="130"/>
    </row>
    <row r="2914" spans="1:17" ht="11.25" x14ac:dyDescent="0.2">
      <c r="A2914" s="234"/>
      <c r="B2914" s="98"/>
      <c r="C2914" s="130"/>
      <c r="D2914" s="240"/>
      <c r="E2914" s="240"/>
      <c r="F2914" s="224"/>
      <c r="G2914" s="98"/>
      <c r="H2914" s="98"/>
      <c r="I2914" s="130"/>
      <c r="J2914" s="98"/>
      <c r="K2914" s="98"/>
      <c r="L2914" s="98"/>
      <c r="M2914" s="241"/>
      <c r="N2914" s="241"/>
      <c r="O2914" s="98"/>
      <c r="P2914" s="98"/>
      <c r="Q2914" s="130"/>
    </row>
    <row r="2915" spans="1:17" ht="11.25" x14ac:dyDescent="0.2">
      <c r="A2915" s="234"/>
      <c r="B2915" s="98"/>
      <c r="C2915" s="130"/>
      <c r="D2915" s="240"/>
      <c r="E2915" s="240"/>
      <c r="F2915" s="224"/>
      <c r="G2915" s="98"/>
      <c r="H2915" s="98"/>
      <c r="I2915" s="130"/>
      <c r="J2915" s="98"/>
      <c r="K2915" s="98"/>
      <c r="L2915" s="98"/>
      <c r="M2915" s="241"/>
      <c r="N2915" s="241"/>
      <c r="O2915" s="98"/>
      <c r="P2915" s="98"/>
      <c r="Q2915" s="130"/>
    </row>
    <row r="2916" spans="1:17" ht="11.25" x14ac:dyDescent="0.2">
      <c r="A2916" s="234"/>
      <c r="B2916" s="98"/>
      <c r="C2916" s="130"/>
      <c r="D2916" s="240"/>
      <c r="E2916" s="240"/>
      <c r="F2916" s="224"/>
      <c r="G2916" s="98"/>
      <c r="H2916" s="98"/>
      <c r="I2916" s="130"/>
      <c r="J2916" s="98"/>
      <c r="K2916" s="98"/>
      <c r="L2916" s="98"/>
      <c r="M2916" s="241"/>
      <c r="N2916" s="241"/>
      <c r="O2916" s="98"/>
      <c r="P2916" s="98"/>
      <c r="Q2916" s="130"/>
    </row>
    <row r="2917" spans="1:17" ht="11.25" x14ac:dyDescent="0.2">
      <c r="A2917" s="234"/>
      <c r="B2917" s="98"/>
      <c r="C2917" s="130"/>
      <c r="D2917" s="240"/>
      <c r="E2917" s="240"/>
      <c r="F2917" s="224"/>
      <c r="G2917" s="98"/>
      <c r="H2917" s="98"/>
      <c r="I2917" s="130"/>
      <c r="J2917" s="98"/>
      <c r="K2917" s="98"/>
      <c r="L2917" s="98"/>
      <c r="M2917" s="241"/>
      <c r="N2917" s="241"/>
      <c r="O2917" s="98"/>
      <c r="P2917" s="98"/>
      <c r="Q2917" s="130"/>
    </row>
    <row r="2918" spans="1:17" ht="11.25" x14ac:dyDescent="0.2">
      <c r="A2918" s="234"/>
      <c r="B2918" s="98"/>
      <c r="C2918" s="130"/>
      <c r="D2918" s="240"/>
      <c r="E2918" s="240"/>
      <c r="F2918" s="224"/>
      <c r="G2918" s="98"/>
      <c r="H2918" s="98"/>
      <c r="I2918" s="130"/>
      <c r="J2918" s="98"/>
      <c r="K2918" s="98"/>
      <c r="L2918" s="98"/>
      <c r="M2918" s="241"/>
      <c r="N2918" s="241"/>
      <c r="O2918" s="98"/>
      <c r="P2918" s="98"/>
      <c r="Q2918" s="130"/>
    </row>
    <row r="2919" spans="1:17" ht="11.25" x14ac:dyDescent="0.2">
      <c r="A2919" s="234"/>
      <c r="B2919" s="98"/>
      <c r="C2919" s="130"/>
      <c r="D2919" s="240"/>
      <c r="E2919" s="240"/>
      <c r="F2919" s="224"/>
      <c r="G2919" s="98"/>
      <c r="H2919" s="98"/>
      <c r="I2919" s="130"/>
      <c r="J2919" s="98"/>
      <c r="K2919" s="98"/>
      <c r="L2919" s="98"/>
      <c r="M2919" s="241"/>
      <c r="N2919" s="241"/>
      <c r="O2919" s="98"/>
      <c r="P2919" s="98"/>
      <c r="Q2919" s="130"/>
    </row>
    <row r="2920" spans="1:17" ht="11.25" x14ac:dyDescent="0.2">
      <c r="A2920" s="234"/>
      <c r="B2920" s="98"/>
      <c r="C2920" s="130"/>
      <c r="D2920" s="240"/>
      <c r="E2920" s="240"/>
      <c r="F2920" s="224"/>
      <c r="G2920" s="98"/>
      <c r="H2920" s="98"/>
      <c r="I2920" s="130"/>
      <c r="J2920" s="98"/>
      <c r="K2920" s="98"/>
      <c r="L2920" s="98"/>
      <c r="M2920" s="241"/>
      <c r="N2920" s="241"/>
      <c r="O2920" s="98"/>
      <c r="P2920" s="98"/>
      <c r="Q2920" s="130"/>
    </row>
    <row r="2921" spans="1:17" ht="11.25" x14ac:dyDescent="0.2">
      <c r="A2921" s="234"/>
      <c r="B2921" s="98"/>
      <c r="C2921" s="130"/>
      <c r="D2921" s="240"/>
      <c r="E2921" s="240"/>
      <c r="F2921" s="224"/>
      <c r="G2921" s="98"/>
      <c r="H2921" s="98"/>
      <c r="I2921" s="130"/>
      <c r="J2921" s="98"/>
      <c r="K2921" s="98"/>
      <c r="L2921" s="98"/>
      <c r="M2921" s="241"/>
      <c r="N2921" s="241"/>
      <c r="O2921" s="98"/>
      <c r="P2921" s="98"/>
      <c r="Q2921" s="130"/>
    </row>
    <row r="2922" spans="1:17" ht="11.25" x14ac:dyDescent="0.2">
      <c r="A2922" s="234"/>
      <c r="B2922" s="98"/>
      <c r="C2922" s="130"/>
      <c r="D2922" s="240"/>
      <c r="E2922" s="240"/>
      <c r="F2922" s="224"/>
      <c r="G2922" s="98"/>
      <c r="H2922" s="98"/>
      <c r="I2922" s="130"/>
      <c r="J2922" s="98"/>
      <c r="K2922" s="98"/>
      <c r="L2922" s="98"/>
      <c r="M2922" s="241"/>
      <c r="N2922" s="241"/>
      <c r="O2922" s="98"/>
      <c r="P2922" s="98"/>
      <c r="Q2922" s="130"/>
    </row>
    <row r="2923" spans="1:17" ht="11.25" x14ac:dyDescent="0.2">
      <c r="A2923" s="234"/>
      <c r="B2923" s="98"/>
      <c r="C2923" s="130"/>
      <c r="D2923" s="240"/>
      <c r="E2923" s="240"/>
      <c r="F2923" s="224"/>
      <c r="G2923" s="98"/>
      <c r="H2923" s="98"/>
      <c r="I2923" s="130"/>
      <c r="J2923" s="98"/>
      <c r="K2923" s="98"/>
      <c r="L2923" s="98"/>
      <c r="M2923" s="241"/>
      <c r="N2923" s="241"/>
      <c r="O2923" s="98"/>
      <c r="P2923" s="98"/>
      <c r="Q2923" s="130"/>
    </row>
    <row r="2924" spans="1:17" ht="11.25" x14ac:dyDescent="0.2">
      <c r="A2924" s="234"/>
      <c r="B2924" s="98"/>
      <c r="C2924" s="130"/>
      <c r="D2924" s="240"/>
      <c r="E2924" s="240"/>
      <c r="F2924" s="224"/>
      <c r="G2924" s="98"/>
      <c r="H2924" s="98"/>
      <c r="I2924" s="130"/>
      <c r="J2924" s="98"/>
      <c r="K2924" s="98"/>
      <c r="L2924" s="98"/>
      <c r="M2924" s="241"/>
      <c r="N2924" s="241"/>
      <c r="O2924" s="98"/>
      <c r="P2924" s="98"/>
      <c r="Q2924" s="130"/>
    </row>
    <row r="2925" spans="1:17" ht="11.25" x14ac:dyDescent="0.2">
      <c r="A2925" s="234"/>
      <c r="B2925" s="98"/>
      <c r="C2925" s="130"/>
      <c r="D2925" s="240"/>
      <c r="E2925" s="240"/>
      <c r="F2925" s="224"/>
      <c r="G2925" s="98"/>
      <c r="H2925" s="98"/>
      <c r="I2925" s="130"/>
      <c r="J2925" s="98"/>
      <c r="K2925" s="98"/>
      <c r="L2925" s="98"/>
      <c r="M2925" s="241"/>
      <c r="N2925" s="241"/>
      <c r="O2925" s="98"/>
      <c r="P2925" s="98"/>
      <c r="Q2925" s="130"/>
    </row>
    <row r="2926" spans="1:17" ht="11.25" x14ac:dyDescent="0.2">
      <c r="A2926" s="234"/>
      <c r="B2926" s="98"/>
      <c r="C2926" s="130"/>
      <c r="D2926" s="240"/>
      <c r="E2926" s="240"/>
      <c r="F2926" s="224"/>
      <c r="G2926" s="98"/>
      <c r="H2926" s="98"/>
      <c r="I2926" s="130"/>
      <c r="J2926" s="98"/>
      <c r="K2926" s="98"/>
      <c r="L2926" s="98"/>
      <c r="M2926" s="241"/>
      <c r="N2926" s="241"/>
      <c r="O2926" s="98"/>
      <c r="P2926" s="98"/>
      <c r="Q2926" s="130"/>
    </row>
    <row r="2927" spans="1:17" ht="11.25" x14ac:dyDescent="0.2">
      <c r="A2927" s="234"/>
      <c r="B2927" s="98"/>
      <c r="C2927" s="130"/>
      <c r="D2927" s="240"/>
      <c r="E2927" s="240"/>
      <c r="F2927" s="224"/>
      <c r="G2927" s="98"/>
      <c r="H2927" s="98"/>
      <c r="I2927" s="130"/>
      <c r="J2927" s="98"/>
      <c r="K2927" s="98"/>
      <c r="L2927" s="98"/>
      <c r="M2927" s="241"/>
      <c r="N2927" s="241"/>
      <c r="O2927" s="98"/>
      <c r="P2927" s="98"/>
      <c r="Q2927" s="130"/>
    </row>
    <row r="2928" spans="1:17" ht="11.25" x14ac:dyDescent="0.2">
      <c r="A2928" s="234"/>
      <c r="B2928" s="98"/>
      <c r="C2928" s="130"/>
      <c r="D2928" s="240"/>
      <c r="E2928" s="240"/>
      <c r="F2928" s="224"/>
      <c r="G2928" s="98"/>
      <c r="H2928" s="98"/>
      <c r="I2928" s="130"/>
      <c r="J2928" s="98"/>
      <c r="K2928" s="98"/>
      <c r="L2928" s="98"/>
      <c r="M2928" s="241"/>
      <c r="N2928" s="241"/>
      <c r="O2928" s="98"/>
      <c r="P2928" s="98"/>
      <c r="Q2928" s="130"/>
    </row>
    <row r="2929" spans="1:17" ht="11.25" x14ac:dyDescent="0.2">
      <c r="A2929" s="234"/>
      <c r="B2929" s="98"/>
      <c r="C2929" s="130"/>
      <c r="D2929" s="240"/>
      <c r="E2929" s="240"/>
      <c r="F2929" s="224"/>
      <c r="G2929" s="98"/>
      <c r="H2929" s="98"/>
      <c r="I2929" s="130"/>
      <c r="J2929" s="98"/>
      <c r="K2929" s="98"/>
      <c r="L2929" s="98"/>
      <c r="M2929" s="241"/>
      <c r="N2929" s="241"/>
      <c r="O2929" s="98"/>
      <c r="P2929" s="98"/>
      <c r="Q2929" s="130"/>
    </row>
    <row r="2930" spans="1:17" ht="11.25" x14ac:dyDescent="0.2">
      <c r="A2930" s="234"/>
      <c r="B2930" s="98"/>
      <c r="C2930" s="130"/>
      <c r="D2930" s="240"/>
      <c r="E2930" s="240"/>
      <c r="F2930" s="224"/>
      <c r="G2930" s="98"/>
      <c r="H2930" s="98"/>
      <c r="I2930" s="130"/>
      <c r="J2930" s="98"/>
      <c r="K2930" s="98"/>
      <c r="L2930" s="98"/>
      <c r="M2930" s="241"/>
      <c r="N2930" s="241"/>
      <c r="O2930" s="98"/>
      <c r="P2930" s="98"/>
      <c r="Q2930" s="130"/>
    </row>
    <row r="2931" spans="1:17" ht="11.25" x14ac:dyDescent="0.2">
      <c r="A2931" s="234"/>
      <c r="B2931" s="98"/>
      <c r="C2931" s="130"/>
      <c r="D2931" s="240"/>
      <c r="E2931" s="240"/>
      <c r="F2931" s="224"/>
      <c r="G2931" s="98"/>
      <c r="H2931" s="98"/>
      <c r="I2931" s="130"/>
      <c r="J2931" s="98"/>
      <c r="K2931" s="98"/>
      <c r="L2931" s="98"/>
      <c r="M2931" s="241"/>
      <c r="N2931" s="241"/>
      <c r="O2931" s="98"/>
      <c r="P2931" s="98"/>
      <c r="Q2931" s="130"/>
    </row>
    <row r="2932" spans="1:17" ht="11.25" x14ac:dyDescent="0.2">
      <c r="A2932" s="234"/>
      <c r="B2932" s="98"/>
      <c r="C2932" s="130"/>
      <c r="D2932" s="240"/>
      <c r="E2932" s="240"/>
      <c r="F2932" s="224"/>
      <c r="G2932" s="98"/>
      <c r="H2932" s="98"/>
      <c r="I2932" s="130"/>
      <c r="J2932" s="98"/>
      <c r="K2932" s="98"/>
      <c r="L2932" s="98"/>
      <c r="M2932" s="241"/>
      <c r="N2932" s="241"/>
      <c r="O2932" s="98"/>
      <c r="P2932" s="98"/>
      <c r="Q2932" s="130"/>
    </row>
    <row r="2933" spans="1:17" ht="11.25" x14ac:dyDescent="0.2">
      <c r="A2933" s="234"/>
      <c r="B2933" s="98"/>
      <c r="C2933" s="130"/>
      <c r="D2933" s="240"/>
      <c r="E2933" s="240"/>
      <c r="F2933" s="224"/>
      <c r="G2933" s="98"/>
      <c r="H2933" s="98"/>
      <c r="I2933" s="130"/>
      <c r="J2933" s="98"/>
      <c r="K2933" s="98"/>
      <c r="L2933" s="98"/>
      <c r="M2933" s="241"/>
      <c r="N2933" s="241"/>
      <c r="O2933" s="98"/>
      <c r="P2933" s="98"/>
      <c r="Q2933" s="130"/>
    </row>
    <row r="2934" spans="1:17" ht="11.25" x14ac:dyDescent="0.2">
      <c r="A2934" s="234"/>
      <c r="B2934" s="98"/>
      <c r="C2934" s="130"/>
      <c r="D2934" s="240"/>
      <c r="E2934" s="240"/>
      <c r="F2934" s="224"/>
      <c r="G2934" s="98"/>
      <c r="H2934" s="98"/>
      <c r="I2934" s="130"/>
      <c r="J2934" s="98"/>
      <c r="K2934" s="98"/>
      <c r="L2934" s="98"/>
      <c r="M2934" s="241"/>
      <c r="N2934" s="241"/>
      <c r="O2934" s="98"/>
      <c r="P2934" s="98"/>
      <c r="Q2934" s="130"/>
    </row>
    <row r="2935" spans="1:17" ht="11.25" x14ac:dyDescent="0.2">
      <c r="A2935" s="234"/>
      <c r="B2935" s="98"/>
      <c r="C2935" s="130"/>
      <c r="D2935" s="240"/>
      <c r="E2935" s="240"/>
      <c r="F2935" s="224"/>
      <c r="G2935" s="98"/>
      <c r="H2935" s="98"/>
      <c r="I2935" s="130"/>
      <c r="J2935" s="98"/>
      <c r="K2935" s="98"/>
      <c r="L2935" s="98"/>
      <c r="M2935" s="241"/>
      <c r="N2935" s="241"/>
      <c r="O2935" s="98"/>
      <c r="P2935" s="98"/>
      <c r="Q2935" s="130"/>
    </row>
    <row r="2936" spans="1:17" ht="11.25" x14ac:dyDescent="0.2">
      <c r="A2936" s="234"/>
      <c r="B2936" s="98"/>
      <c r="C2936" s="130"/>
      <c r="D2936" s="240"/>
      <c r="E2936" s="240"/>
      <c r="F2936" s="224"/>
      <c r="G2936" s="98"/>
      <c r="H2936" s="98"/>
      <c r="I2936" s="130"/>
      <c r="J2936" s="98"/>
      <c r="K2936" s="98"/>
      <c r="L2936" s="98"/>
      <c r="M2936" s="241"/>
      <c r="N2936" s="241"/>
      <c r="O2936" s="98"/>
      <c r="P2936" s="98"/>
      <c r="Q2936" s="130"/>
    </row>
    <row r="2937" spans="1:17" ht="11.25" x14ac:dyDescent="0.2">
      <c r="A2937" s="234"/>
      <c r="B2937" s="98"/>
      <c r="C2937" s="130"/>
      <c r="D2937" s="240"/>
      <c r="E2937" s="240"/>
      <c r="F2937" s="224"/>
      <c r="G2937" s="98"/>
      <c r="H2937" s="98"/>
      <c r="I2937" s="130"/>
      <c r="J2937" s="98"/>
      <c r="K2937" s="98"/>
      <c r="L2937" s="98"/>
      <c r="M2937" s="241"/>
      <c r="N2937" s="241"/>
      <c r="O2937" s="98"/>
      <c r="P2937" s="98"/>
      <c r="Q2937" s="130"/>
    </row>
    <row r="2938" spans="1:17" ht="11.25" x14ac:dyDescent="0.2">
      <c r="A2938" s="234"/>
      <c r="B2938" s="98"/>
      <c r="C2938" s="130"/>
      <c r="D2938" s="240"/>
      <c r="E2938" s="240"/>
      <c r="F2938" s="224"/>
      <c r="G2938" s="98"/>
      <c r="H2938" s="98"/>
      <c r="I2938" s="130"/>
      <c r="J2938" s="98"/>
      <c r="K2938" s="98"/>
      <c r="L2938" s="98"/>
      <c r="M2938" s="241"/>
      <c r="N2938" s="241"/>
      <c r="O2938" s="98"/>
      <c r="P2938" s="98"/>
      <c r="Q2938" s="130"/>
    </row>
    <row r="2939" spans="1:17" ht="11.25" x14ac:dyDescent="0.2">
      <c r="A2939" s="234"/>
      <c r="B2939" s="98"/>
      <c r="C2939" s="130"/>
      <c r="D2939" s="240"/>
      <c r="E2939" s="240"/>
      <c r="F2939" s="224"/>
      <c r="G2939" s="98"/>
      <c r="H2939" s="98"/>
      <c r="I2939" s="130"/>
      <c r="J2939" s="98"/>
      <c r="K2939" s="98"/>
      <c r="L2939" s="98"/>
      <c r="M2939" s="241"/>
      <c r="N2939" s="241"/>
      <c r="O2939" s="98"/>
      <c r="P2939" s="98"/>
      <c r="Q2939" s="130"/>
    </row>
    <row r="2940" spans="1:17" ht="11.25" x14ac:dyDescent="0.2">
      <c r="A2940" s="234"/>
      <c r="B2940" s="98"/>
      <c r="C2940" s="130"/>
      <c r="D2940" s="240"/>
      <c r="E2940" s="240"/>
      <c r="F2940" s="224"/>
      <c r="G2940" s="98"/>
      <c r="H2940" s="98"/>
      <c r="I2940" s="130"/>
      <c r="J2940" s="98"/>
      <c r="K2940" s="98"/>
      <c r="L2940" s="98"/>
      <c r="M2940" s="241"/>
      <c r="N2940" s="241"/>
      <c r="O2940" s="98"/>
      <c r="P2940" s="98"/>
      <c r="Q2940" s="130"/>
    </row>
    <row r="2941" spans="1:17" ht="11.25" x14ac:dyDescent="0.2">
      <c r="A2941" s="234"/>
      <c r="B2941" s="98"/>
      <c r="C2941" s="130"/>
      <c r="D2941" s="240"/>
      <c r="E2941" s="240"/>
      <c r="F2941" s="224"/>
      <c r="G2941" s="98"/>
      <c r="H2941" s="98"/>
      <c r="I2941" s="130"/>
      <c r="J2941" s="98"/>
      <c r="K2941" s="98"/>
      <c r="L2941" s="98"/>
      <c r="M2941" s="241"/>
      <c r="N2941" s="241"/>
      <c r="O2941" s="98"/>
      <c r="P2941" s="98"/>
      <c r="Q2941" s="130"/>
    </row>
    <row r="2942" spans="1:17" ht="11.25" x14ac:dyDescent="0.2">
      <c r="A2942" s="234"/>
      <c r="B2942" s="98"/>
      <c r="C2942" s="130"/>
      <c r="D2942" s="240"/>
      <c r="E2942" s="240"/>
      <c r="F2942" s="224"/>
      <c r="G2942" s="98"/>
      <c r="H2942" s="98"/>
      <c r="I2942" s="130"/>
      <c r="J2942" s="98"/>
      <c r="K2942" s="98"/>
      <c r="L2942" s="98"/>
      <c r="M2942" s="241"/>
      <c r="N2942" s="241"/>
      <c r="O2942" s="98"/>
      <c r="P2942" s="98"/>
      <c r="Q2942" s="130"/>
    </row>
    <row r="2943" spans="1:17" ht="11.25" x14ac:dyDescent="0.2">
      <c r="A2943" s="234"/>
      <c r="B2943" s="98"/>
      <c r="C2943" s="130"/>
      <c r="D2943" s="240"/>
      <c r="E2943" s="240"/>
      <c r="F2943" s="224"/>
      <c r="G2943" s="98"/>
      <c r="H2943" s="98"/>
      <c r="I2943" s="130"/>
      <c r="J2943" s="98"/>
      <c r="K2943" s="98"/>
      <c r="L2943" s="98"/>
      <c r="M2943" s="241"/>
      <c r="N2943" s="241"/>
      <c r="O2943" s="98"/>
      <c r="P2943" s="98"/>
      <c r="Q2943" s="130"/>
    </row>
    <row r="2944" spans="1:17" ht="11.25" x14ac:dyDescent="0.2">
      <c r="A2944" s="234"/>
      <c r="B2944" s="98"/>
      <c r="C2944" s="130"/>
      <c r="D2944" s="240"/>
      <c r="E2944" s="240"/>
      <c r="F2944" s="224"/>
      <c r="G2944" s="98"/>
      <c r="H2944" s="98"/>
      <c r="I2944" s="130"/>
      <c r="J2944" s="98"/>
      <c r="K2944" s="98"/>
      <c r="L2944" s="98"/>
      <c r="M2944" s="241"/>
      <c r="N2944" s="241"/>
      <c r="O2944" s="98"/>
      <c r="P2944" s="98"/>
      <c r="Q2944" s="130"/>
    </row>
    <row r="2945" spans="1:17" ht="11.25" x14ac:dyDescent="0.2">
      <c r="A2945" s="234"/>
      <c r="B2945" s="98"/>
      <c r="C2945" s="130"/>
      <c r="D2945" s="240"/>
      <c r="E2945" s="240"/>
      <c r="F2945" s="224"/>
      <c r="G2945" s="98"/>
      <c r="H2945" s="98"/>
      <c r="I2945" s="130"/>
      <c r="J2945" s="98"/>
      <c r="K2945" s="98"/>
      <c r="L2945" s="98"/>
      <c r="M2945" s="241"/>
      <c r="N2945" s="241"/>
      <c r="O2945" s="98"/>
      <c r="P2945" s="98"/>
      <c r="Q2945" s="130"/>
    </row>
    <row r="2946" spans="1:17" ht="11.25" x14ac:dyDescent="0.2">
      <c r="A2946" s="234"/>
      <c r="B2946" s="98"/>
      <c r="C2946" s="130"/>
      <c r="D2946" s="240"/>
      <c r="E2946" s="240"/>
      <c r="F2946" s="224"/>
      <c r="G2946" s="98"/>
      <c r="H2946" s="98"/>
      <c r="I2946" s="130"/>
      <c r="J2946" s="98"/>
      <c r="K2946" s="98"/>
      <c r="L2946" s="98"/>
      <c r="M2946" s="241"/>
      <c r="N2946" s="241"/>
      <c r="O2946" s="98"/>
      <c r="P2946" s="98"/>
      <c r="Q2946" s="130"/>
    </row>
    <row r="2947" spans="1:17" ht="11.25" x14ac:dyDescent="0.2">
      <c r="A2947" s="234"/>
      <c r="B2947" s="98"/>
      <c r="C2947" s="130"/>
      <c r="D2947" s="240"/>
      <c r="E2947" s="240"/>
      <c r="F2947" s="224"/>
      <c r="G2947" s="98"/>
      <c r="H2947" s="98"/>
      <c r="I2947" s="130"/>
      <c r="J2947" s="98"/>
      <c r="K2947" s="98"/>
      <c r="L2947" s="98"/>
      <c r="M2947" s="241"/>
      <c r="N2947" s="241"/>
      <c r="O2947" s="98"/>
      <c r="P2947" s="98"/>
      <c r="Q2947" s="130"/>
    </row>
    <row r="2948" spans="1:17" ht="11.25" x14ac:dyDescent="0.2">
      <c r="A2948" s="234"/>
      <c r="B2948" s="98"/>
      <c r="C2948" s="130"/>
      <c r="D2948" s="240"/>
      <c r="E2948" s="240"/>
      <c r="F2948" s="224"/>
      <c r="G2948" s="98"/>
      <c r="H2948" s="98"/>
      <c r="I2948" s="130"/>
      <c r="J2948" s="98"/>
      <c r="K2948" s="98"/>
      <c r="L2948" s="98"/>
      <c r="M2948" s="241"/>
      <c r="N2948" s="241"/>
      <c r="O2948" s="98"/>
      <c r="P2948" s="98"/>
      <c r="Q2948" s="130"/>
    </row>
    <row r="2949" spans="1:17" ht="11.25" x14ac:dyDescent="0.2">
      <c r="A2949" s="234"/>
      <c r="B2949" s="98"/>
      <c r="C2949" s="130"/>
      <c r="D2949" s="240"/>
      <c r="E2949" s="240"/>
      <c r="F2949" s="224"/>
      <c r="G2949" s="98"/>
      <c r="H2949" s="98"/>
      <c r="I2949" s="130"/>
      <c r="J2949" s="98"/>
      <c r="K2949" s="98"/>
      <c r="L2949" s="98"/>
      <c r="M2949" s="241"/>
      <c r="N2949" s="241"/>
      <c r="O2949" s="98"/>
      <c r="P2949" s="98"/>
      <c r="Q2949" s="130"/>
    </row>
    <row r="2950" spans="1:17" ht="11.25" x14ac:dyDescent="0.2">
      <c r="A2950" s="234"/>
      <c r="B2950" s="98"/>
      <c r="C2950" s="130"/>
      <c r="D2950" s="240"/>
      <c r="E2950" s="240"/>
      <c r="F2950" s="224"/>
      <c r="G2950" s="98"/>
      <c r="H2950" s="98"/>
      <c r="I2950" s="130"/>
      <c r="J2950" s="98"/>
      <c r="K2950" s="98"/>
      <c r="L2950" s="98"/>
      <c r="M2950" s="241"/>
      <c r="N2950" s="241"/>
      <c r="O2950" s="98"/>
      <c r="P2950" s="98"/>
      <c r="Q2950" s="130"/>
    </row>
    <row r="2951" spans="1:17" ht="11.25" x14ac:dyDescent="0.2">
      <c r="A2951" s="234"/>
      <c r="B2951" s="98"/>
      <c r="C2951" s="130"/>
      <c r="D2951" s="240"/>
      <c r="E2951" s="240"/>
      <c r="F2951" s="224"/>
      <c r="G2951" s="98"/>
      <c r="H2951" s="98"/>
      <c r="I2951" s="130"/>
      <c r="J2951" s="98"/>
      <c r="K2951" s="98"/>
      <c r="L2951" s="98"/>
      <c r="M2951" s="241"/>
      <c r="N2951" s="241"/>
      <c r="O2951" s="98"/>
      <c r="P2951" s="98"/>
      <c r="Q2951" s="130"/>
    </row>
    <row r="2952" spans="1:17" ht="11.25" x14ac:dyDescent="0.2">
      <c r="A2952" s="234"/>
      <c r="B2952" s="98"/>
      <c r="C2952" s="130"/>
      <c r="D2952" s="240"/>
      <c r="E2952" s="240"/>
      <c r="F2952" s="224"/>
      <c r="G2952" s="98"/>
      <c r="H2952" s="98"/>
      <c r="I2952" s="130"/>
      <c r="J2952" s="98"/>
      <c r="K2952" s="98"/>
      <c r="L2952" s="98"/>
      <c r="M2952" s="241"/>
      <c r="N2952" s="241"/>
      <c r="O2952" s="98"/>
      <c r="P2952" s="98"/>
      <c r="Q2952" s="130"/>
    </row>
    <row r="2953" spans="1:17" ht="11.25" x14ac:dyDescent="0.2">
      <c r="A2953" s="234"/>
      <c r="B2953" s="98"/>
      <c r="C2953" s="130"/>
      <c r="D2953" s="240"/>
      <c r="E2953" s="240"/>
      <c r="F2953" s="224"/>
      <c r="G2953" s="98"/>
      <c r="H2953" s="98"/>
      <c r="I2953" s="130"/>
      <c r="J2953" s="98"/>
      <c r="K2953" s="98"/>
      <c r="L2953" s="98"/>
      <c r="M2953" s="241"/>
      <c r="N2953" s="241"/>
      <c r="O2953" s="98"/>
      <c r="P2953" s="98"/>
      <c r="Q2953" s="130"/>
    </row>
    <row r="2954" spans="1:17" ht="11.25" x14ac:dyDescent="0.2">
      <c r="A2954" s="234"/>
      <c r="B2954" s="98"/>
      <c r="C2954" s="130"/>
      <c r="D2954" s="240"/>
      <c r="E2954" s="240"/>
      <c r="F2954" s="224"/>
      <c r="G2954" s="98"/>
      <c r="H2954" s="98"/>
      <c r="I2954" s="130"/>
      <c r="J2954" s="98"/>
      <c r="K2954" s="98"/>
      <c r="L2954" s="98"/>
      <c r="M2954" s="241"/>
      <c r="N2954" s="241"/>
      <c r="O2954" s="98"/>
      <c r="P2954" s="98"/>
      <c r="Q2954" s="130"/>
    </row>
    <row r="2955" spans="1:17" ht="11.25" x14ac:dyDescent="0.2">
      <c r="A2955" s="234"/>
      <c r="B2955" s="98"/>
      <c r="C2955" s="130"/>
      <c r="D2955" s="240"/>
      <c r="E2955" s="240"/>
      <c r="F2955" s="224"/>
      <c r="G2955" s="98"/>
      <c r="H2955" s="98"/>
      <c r="I2955" s="130"/>
      <c r="J2955" s="98"/>
      <c r="K2955" s="98"/>
      <c r="L2955" s="98"/>
      <c r="M2955" s="241"/>
      <c r="N2955" s="241"/>
      <c r="O2955" s="98"/>
      <c r="P2955" s="98"/>
      <c r="Q2955" s="130"/>
    </row>
    <row r="2956" spans="1:17" ht="11.25" x14ac:dyDescent="0.2">
      <c r="A2956" s="234"/>
      <c r="B2956" s="98"/>
      <c r="C2956" s="130"/>
      <c r="D2956" s="240"/>
      <c r="E2956" s="240"/>
      <c r="F2956" s="224"/>
      <c r="G2956" s="98"/>
      <c r="H2956" s="98"/>
      <c r="I2956" s="130"/>
      <c r="J2956" s="98"/>
      <c r="K2956" s="98"/>
      <c r="L2956" s="98"/>
      <c r="M2956" s="241"/>
      <c r="N2956" s="241"/>
      <c r="O2956" s="98"/>
      <c r="P2956" s="98"/>
      <c r="Q2956" s="130"/>
    </row>
    <row r="2957" spans="1:17" ht="11.25" x14ac:dyDescent="0.2">
      <c r="A2957" s="234"/>
      <c r="B2957" s="98"/>
      <c r="C2957" s="130"/>
      <c r="D2957" s="240"/>
      <c r="E2957" s="240"/>
      <c r="F2957" s="224"/>
      <c r="G2957" s="98"/>
      <c r="H2957" s="98"/>
      <c r="I2957" s="130"/>
      <c r="J2957" s="98"/>
      <c r="K2957" s="98"/>
      <c r="L2957" s="98"/>
      <c r="M2957" s="241"/>
      <c r="N2957" s="241"/>
      <c r="O2957" s="98"/>
      <c r="P2957" s="98"/>
      <c r="Q2957" s="130"/>
    </row>
    <row r="2958" spans="1:17" ht="11.25" x14ac:dyDescent="0.2">
      <c r="A2958" s="234"/>
      <c r="B2958" s="98"/>
      <c r="C2958" s="130"/>
      <c r="D2958" s="240"/>
      <c r="E2958" s="240"/>
      <c r="F2958" s="224"/>
      <c r="G2958" s="98"/>
      <c r="H2958" s="98"/>
      <c r="I2958" s="130"/>
      <c r="J2958" s="98"/>
      <c r="K2958" s="98"/>
      <c r="L2958" s="98"/>
      <c r="M2958" s="241"/>
      <c r="N2958" s="241"/>
      <c r="O2958" s="98"/>
      <c r="P2958" s="98"/>
      <c r="Q2958" s="130"/>
    </row>
    <row r="2959" spans="1:17" ht="11.25" x14ac:dyDescent="0.2">
      <c r="A2959" s="234"/>
      <c r="B2959" s="98"/>
      <c r="C2959" s="130"/>
      <c r="D2959" s="240"/>
      <c r="E2959" s="240"/>
      <c r="F2959" s="224"/>
      <c r="G2959" s="98"/>
      <c r="H2959" s="98"/>
      <c r="I2959" s="130"/>
      <c r="J2959" s="98"/>
      <c r="K2959" s="98"/>
      <c r="L2959" s="98"/>
      <c r="M2959" s="241"/>
      <c r="N2959" s="241"/>
      <c r="O2959" s="98"/>
      <c r="P2959" s="98"/>
      <c r="Q2959" s="130"/>
    </row>
    <row r="2960" spans="1:17" ht="11.25" x14ac:dyDescent="0.2">
      <c r="A2960" s="234"/>
      <c r="B2960" s="98"/>
      <c r="C2960" s="130"/>
      <c r="D2960" s="240"/>
      <c r="E2960" s="240"/>
      <c r="F2960" s="224"/>
      <c r="G2960" s="98"/>
      <c r="H2960" s="98"/>
      <c r="I2960" s="130"/>
      <c r="J2960" s="98"/>
      <c r="K2960" s="98"/>
      <c r="L2960" s="98"/>
      <c r="M2960" s="241"/>
      <c r="N2960" s="241"/>
      <c r="O2960" s="98"/>
      <c r="P2960" s="98"/>
      <c r="Q2960" s="130"/>
    </row>
    <row r="2961" spans="1:17" ht="11.25" x14ac:dyDescent="0.2">
      <c r="A2961" s="234"/>
      <c r="B2961" s="98"/>
      <c r="C2961" s="130"/>
      <c r="D2961" s="240"/>
      <c r="E2961" s="240"/>
      <c r="F2961" s="224"/>
      <c r="G2961" s="98"/>
      <c r="H2961" s="98"/>
      <c r="I2961" s="130"/>
      <c r="J2961" s="98"/>
      <c r="K2961" s="98"/>
      <c r="L2961" s="98"/>
      <c r="M2961" s="241"/>
      <c r="N2961" s="241"/>
      <c r="O2961" s="98"/>
      <c r="P2961" s="98"/>
      <c r="Q2961" s="130"/>
    </row>
    <row r="2962" spans="1:17" ht="11.25" x14ac:dyDescent="0.2">
      <c r="A2962" s="234"/>
      <c r="B2962" s="98"/>
      <c r="C2962" s="130"/>
      <c r="D2962" s="240"/>
      <c r="E2962" s="240"/>
      <c r="F2962" s="224"/>
      <c r="G2962" s="98"/>
      <c r="H2962" s="98"/>
      <c r="I2962" s="130"/>
      <c r="J2962" s="98"/>
      <c r="K2962" s="98"/>
      <c r="L2962" s="98"/>
      <c r="M2962" s="241"/>
      <c r="N2962" s="241"/>
      <c r="O2962" s="98"/>
      <c r="P2962" s="98"/>
      <c r="Q2962" s="130"/>
    </row>
    <row r="2963" spans="1:17" ht="11.25" x14ac:dyDescent="0.2">
      <c r="A2963" s="234"/>
      <c r="B2963" s="98"/>
      <c r="C2963" s="130"/>
      <c r="D2963" s="240"/>
      <c r="E2963" s="240"/>
      <c r="F2963" s="224"/>
      <c r="G2963" s="98"/>
      <c r="H2963" s="98"/>
      <c r="I2963" s="130"/>
      <c r="J2963" s="98"/>
      <c r="K2963" s="98"/>
      <c r="L2963" s="98"/>
      <c r="M2963" s="241"/>
      <c r="N2963" s="241"/>
      <c r="O2963" s="98"/>
      <c r="P2963" s="98"/>
      <c r="Q2963" s="130"/>
    </row>
    <row r="2964" spans="1:17" ht="11.25" x14ac:dyDescent="0.2">
      <c r="A2964" s="234"/>
      <c r="B2964" s="98"/>
      <c r="C2964" s="130"/>
      <c r="D2964" s="240"/>
      <c r="E2964" s="240"/>
      <c r="F2964" s="224"/>
      <c r="G2964" s="98"/>
      <c r="H2964" s="98"/>
      <c r="I2964" s="130"/>
      <c r="J2964" s="98"/>
      <c r="K2964" s="98"/>
      <c r="L2964" s="98"/>
      <c r="M2964" s="241"/>
      <c r="N2964" s="241"/>
      <c r="O2964" s="98"/>
      <c r="P2964" s="98"/>
      <c r="Q2964" s="130"/>
    </row>
    <row r="2965" spans="1:17" ht="11.25" x14ac:dyDescent="0.2">
      <c r="A2965" s="234"/>
      <c r="B2965" s="98"/>
      <c r="C2965" s="130"/>
      <c r="D2965" s="240"/>
      <c r="E2965" s="240"/>
      <c r="F2965" s="224"/>
      <c r="G2965" s="98"/>
      <c r="H2965" s="98"/>
      <c r="I2965" s="130"/>
      <c r="J2965" s="98"/>
      <c r="K2965" s="98"/>
      <c r="L2965" s="98"/>
      <c r="M2965" s="241"/>
      <c r="N2965" s="241"/>
      <c r="O2965" s="98"/>
      <c r="P2965" s="98"/>
      <c r="Q2965" s="130"/>
    </row>
    <row r="2966" spans="1:17" ht="11.25" x14ac:dyDescent="0.2">
      <c r="A2966" s="234"/>
      <c r="B2966" s="98"/>
      <c r="C2966" s="130"/>
      <c r="D2966" s="240"/>
      <c r="E2966" s="240"/>
      <c r="F2966" s="224"/>
      <c r="G2966" s="98"/>
      <c r="H2966" s="98"/>
      <c r="I2966" s="130"/>
      <c r="J2966" s="98"/>
      <c r="K2966" s="98"/>
      <c r="L2966" s="98"/>
      <c r="M2966" s="241"/>
      <c r="N2966" s="241"/>
      <c r="O2966" s="98"/>
      <c r="P2966" s="98"/>
      <c r="Q2966" s="130"/>
    </row>
    <row r="2967" spans="1:17" ht="11.25" x14ac:dyDescent="0.2">
      <c r="A2967" s="234"/>
      <c r="B2967" s="98"/>
      <c r="C2967" s="130"/>
      <c r="D2967" s="240"/>
      <c r="E2967" s="240"/>
      <c r="F2967" s="224"/>
      <c r="G2967" s="98"/>
      <c r="H2967" s="98"/>
      <c r="I2967" s="130"/>
      <c r="J2967" s="98"/>
      <c r="K2967" s="98"/>
      <c r="L2967" s="98"/>
      <c r="M2967" s="241"/>
      <c r="N2967" s="241"/>
      <c r="O2967" s="98"/>
      <c r="P2967" s="98"/>
      <c r="Q2967" s="130"/>
    </row>
    <row r="2968" spans="1:17" ht="11.25" x14ac:dyDescent="0.2">
      <c r="A2968" s="234"/>
      <c r="B2968" s="98"/>
      <c r="C2968" s="130"/>
      <c r="D2968" s="240"/>
      <c r="E2968" s="240"/>
      <c r="F2968" s="224"/>
      <c r="G2968" s="98"/>
      <c r="H2968" s="98"/>
      <c r="I2968" s="130"/>
      <c r="J2968" s="98"/>
      <c r="K2968" s="98"/>
      <c r="L2968" s="98"/>
      <c r="M2968" s="241"/>
      <c r="N2968" s="241"/>
      <c r="O2968" s="98"/>
      <c r="P2968" s="98"/>
      <c r="Q2968" s="130"/>
    </row>
    <row r="2969" spans="1:17" ht="11.25" x14ac:dyDescent="0.2">
      <c r="A2969" s="234"/>
      <c r="B2969" s="98"/>
      <c r="C2969" s="130"/>
      <c r="D2969" s="240"/>
      <c r="E2969" s="240"/>
      <c r="F2969" s="224"/>
      <c r="G2969" s="98"/>
      <c r="H2969" s="98"/>
      <c r="I2969" s="130"/>
      <c r="J2969" s="98"/>
      <c r="K2969" s="98"/>
      <c r="L2969" s="98"/>
      <c r="M2969" s="241"/>
      <c r="N2969" s="241"/>
      <c r="O2969" s="98"/>
      <c r="P2969" s="98"/>
      <c r="Q2969" s="130"/>
    </row>
    <row r="2970" spans="1:17" ht="11.25" x14ac:dyDescent="0.2">
      <c r="A2970" s="234"/>
      <c r="B2970" s="98"/>
      <c r="C2970" s="130"/>
      <c r="D2970" s="240"/>
      <c r="E2970" s="240"/>
      <c r="F2970" s="224"/>
      <c r="G2970" s="98"/>
      <c r="H2970" s="98"/>
      <c r="I2970" s="130"/>
      <c r="J2970" s="98"/>
      <c r="K2970" s="98"/>
      <c r="L2970" s="98"/>
      <c r="M2970" s="241"/>
      <c r="N2970" s="241"/>
      <c r="O2970" s="98"/>
      <c r="P2970" s="98"/>
      <c r="Q2970" s="130"/>
    </row>
    <row r="2971" spans="1:17" ht="11.25" x14ac:dyDescent="0.2">
      <c r="A2971" s="234"/>
      <c r="B2971" s="98"/>
      <c r="C2971" s="130"/>
      <c r="D2971" s="240"/>
      <c r="E2971" s="240"/>
      <c r="F2971" s="224"/>
      <c r="G2971" s="98"/>
      <c r="H2971" s="98"/>
      <c r="I2971" s="130"/>
      <c r="J2971" s="98"/>
      <c r="K2971" s="98"/>
      <c r="L2971" s="98"/>
      <c r="M2971" s="241"/>
      <c r="N2971" s="241"/>
      <c r="O2971" s="98"/>
      <c r="P2971" s="98"/>
      <c r="Q2971" s="130"/>
    </row>
    <row r="2972" spans="1:17" ht="11.25" x14ac:dyDescent="0.2">
      <c r="A2972" s="234"/>
      <c r="B2972" s="98"/>
      <c r="C2972" s="130"/>
      <c r="D2972" s="240"/>
      <c r="E2972" s="240"/>
      <c r="F2972" s="224"/>
      <c r="G2972" s="98"/>
      <c r="H2972" s="98"/>
      <c r="I2972" s="130"/>
      <c r="J2972" s="98"/>
      <c r="K2972" s="98"/>
      <c r="L2972" s="98"/>
      <c r="M2972" s="241"/>
      <c r="N2972" s="241"/>
      <c r="O2972" s="98"/>
      <c r="P2972" s="98"/>
      <c r="Q2972" s="130"/>
    </row>
    <row r="2973" spans="1:17" ht="11.25" x14ac:dyDescent="0.2">
      <c r="A2973" s="234"/>
      <c r="B2973" s="98"/>
      <c r="C2973" s="130"/>
      <c r="D2973" s="240"/>
      <c r="E2973" s="240"/>
      <c r="F2973" s="224"/>
      <c r="G2973" s="98"/>
      <c r="H2973" s="98"/>
      <c r="I2973" s="130"/>
      <c r="J2973" s="98"/>
      <c r="K2973" s="98"/>
      <c r="L2973" s="98"/>
      <c r="M2973" s="241"/>
      <c r="N2973" s="241"/>
      <c r="O2973" s="98"/>
      <c r="P2973" s="98"/>
      <c r="Q2973" s="130"/>
    </row>
    <row r="2974" spans="1:17" ht="11.25" x14ac:dyDescent="0.2">
      <c r="A2974" s="234"/>
      <c r="B2974" s="98"/>
      <c r="C2974" s="130"/>
      <c r="D2974" s="240"/>
      <c r="E2974" s="240"/>
      <c r="F2974" s="224"/>
      <c r="G2974" s="98"/>
      <c r="H2974" s="98"/>
      <c r="I2974" s="130"/>
      <c r="J2974" s="98"/>
      <c r="K2974" s="98"/>
      <c r="L2974" s="98"/>
      <c r="M2974" s="241"/>
      <c r="N2974" s="241"/>
      <c r="O2974" s="98"/>
      <c r="P2974" s="98"/>
      <c r="Q2974" s="130"/>
    </row>
    <row r="2975" spans="1:17" ht="11.25" x14ac:dyDescent="0.2">
      <c r="A2975" s="234"/>
      <c r="B2975" s="98"/>
      <c r="C2975" s="130"/>
      <c r="D2975" s="240"/>
      <c r="E2975" s="240"/>
      <c r="F2975" s="224"/>
      <c r="G2975" s="98"/>
      <c r="H2975" s="98"/>
      <c r="I2975" s="130"/>
      <c r="J2975" s="98"/>
      <c r="K2975" s="98"/>
      <c r="L2975" s="98"/>
      <c r="M2975" s="241"/>
      <c r="N2975" s="241"/>
      <c r="O2975" s="98"/>
      <c r="P2975" s="98"/>
      <c r="Q2975" s="130"/>
    </row>
    <row r="2976" spans="1:17" ht="11.25" x14ac:dyDescent="0.2">
      <c r="A2976" s="234"/>
      <c r="B2976" s="98"/>
      <c r="C2976" s="130"/>
      <c r="D2976" s="240"/>
      <c r="E2976" s="240"/>
      <c r="F2976" s="224"/>
      <c r="G2976" s="98"/>
      <c r="H2976" s="98"/>
      <c r="I2976" s="130"/>
      <c r="J2976" s="98"/>
      <c r="K2976" s="98"/>
      <c r="L2976" s="98"/>
      <c r="M2976" s="241"/>
      <c r="N2976" s="241"/>
      <c r="O2976" s="98"/>
      <c r="P2976" s="98"/>
      <c r="Q2976" s="130"/>
    </row>
    <row r="2977" spans="1:17" ht="11.25" x14ac:dyDescent="0.2">
      <c r="A2977" s="234"/>
      <c r="B2977" s="98"/>
      <c r="C2977" s="130"/>
      <c r="D2977" s="240"/>
      <c r="E2977" s="240"/>
      <c r="F2977" s="224"/>
      <c r="G2977" s="98"/>
      <c r="H2977" s="98"/>
      <c r="I2977" s="130"/>
      <c r="J2977" s="98"/>
      <c r="K2977" s="98"/>
      <c r="L2977" s="98"/>
      <c r="M2977" s="241"/>
      <c r="N2977" s="241"/>
      <c r="O2977" s="98"/>
      <c r="P2977" s="98"/>
      <c r="Q2977" s="130"/>
    </row>
    <row r="2978" spans="1:17" ht="11.25" x14ac:dyDescent="0.2">
      <c r="A2978" s="234"/>
      <c r="B2978" s="98"/>
      <c r="C2978" s="130"/>
      <c r="D2978" s="240"/>
      <c r="E2978" s="240"/>
      <c r="F2978" s="224"/>
      <c r="G2978" s="98"/>
      <c r="H2978" s="98"/>
      <c r="I2978" s="130"/>
      <c r="J2978" s="98"/>
      <c r="K2978" s="98"/>
      <c r="L2978" s="98"/>
      <c r="M2978" s="241"/>
      <c r="N2978" s="241"/>
      <c r="O2978" s="98"/>
      <c r="P2978" s="98"/>
      <c r="Q2978" s="130"/>
    </row>
    <row r="2979" spans="1:17" ht="11.25" x14ac:dyDescent="0.2">
      <c r="A2979" s="234"/>
      <c r="B2979" s="98"/>
      <c r="C2979" s="130"/>
      <c r="D2979" s="240"/>
      <c r="E2979" s="240"/>
      <c r="F2979" s="224"/>
      <c r="G2979" s="98"/>
      <c r="H2979" s="98"/>
      <c r="I2979" s="130"/>
      <c r="J2979" s="98"/>
      <c r="K2979" s="98"/>
      <c r="L2979" s="98"/>
      <c r="M2979" s="241"/>
      <c r="N2979" s="241"/>
      <c r="O2979" s="98"/>
      <c r="P2979" s="98"/>
      <c r="Q2979" s="130"/>
    </row>
    <row r="2980" spans="1:17" ht="11.25" x14ac:dyDescent="0.2">
      <c r="A2980" s="234"/>
      <c r="B2980" s="98"/>
      <c r="C2980" s="130"/>
      <c r="D2980" s="240"/>
      <c r="E2980" s="240"/>
      <c r="F2980" s="224"/>
      <c r="G2980" s="98"/>
      <c r="H2980" s="98"/>
      <c r="I2980" s="130"/>
      <c r="J2980" s="98"/>
      <c r="K2980" s="98"/>
      <c r="L2980" s="98"/>
      <c r="M2980" s="241"/>
      <c r="N2980" s="241"/>
      <c r="O2980" s="98"/>
      <c r="P2980" s="98"/>
      <c r="Q2980" s="130"/>
    </row>
    <row r="2981" spans="1:17" ht="11.25" x14ac:dyDescent="0.2">
      <c r="A2981" s="234"/>
      <c r="B2981" s="98"/>
      <c r="C2981" s="130"/>
      <c r="D2981" s="240"/>
      <c r="E2981" s="240"/>
      <c r="F2981" s="224"/>
      <c r="G2981" s="98"/>
      <c r="H2981" s="98"/>
      <c r="I2981" s="130"/>
      <c r="J2981" s="98"/>
      <c r="K2981" s="98"/>
      <c r="L2981" s="98"/>
      <c r="M2981" s="241"/>
      <c r="N2981" s="241"/>
      <c r="O2981" s="98"/>
      <c r="P2981" s="98"/>
      <c r="Q2981" s="130"/>
    </row>
    <row r="2982" spans="1:17" ht="11.25" x14ac:dyDescent="0.2">
      <c r="A2982" s="234"/>
      <c r="B2982" s="98"/>
      <c r="C2982" s="130"/>
      <c r="D2982" s="240"/>
      <c r="E2982" s="240"/>
      <c r="F2982" s="224"/>
      <c r="G2982" s="98"/>
      <c r="H2982" s="98"/>
      <c r="I2982" s="130"/>
      <c r="J2982" s="98"/>
      <c r="K2982" s="98"/>
      <c r="L2982" s="98"/>
      <c r="M2982" s="241"/>
      <c r="N2982" s="241"/>
      <c r="O2982" s="98"/>
      <c r="P2982" s="98"/>
      <c r="Q2982" s="130"/>
    </row>
    <row r="2983" spans="1:17" ht="11.25" x14ac:dyDescent="0.2">
      <c r="A2983" s="234"/>
      <c r="B2983" s="98"/>
      <c r="C2983" s="130"/>
      <c r="D2983" s="240"/>
      <c r="E2983" s="240"/>
      <c r="F2983" s="224"/>
      <c r="G2983" s="98"/>
      <c r="H2983" s="98"/>
      <c r="I2983" s="130"/>
      <c r="J2983" s="98"/>
      <c r="K2983" s="98"/>
      <c r="L2983" s="98"/>
      <c r="M2983" s="241"/>
      <c r="N2983" s="241"/>
      <c r="O2983" s="98"/>
      <c r="P2983" s="98"/>
      <c r="Q2983" s="130"/>
    </row>
    <row r="2984" spans="1:17" ht="11.25" x14ac:dyDescent="0.2">
      <c r="A2984" s="234"/>
      <c r="B2984" s="98"/>
      <c r="C2984" s="130"/>
      <c r="D2984" s="240"/>
      <c r="E2984" s="240"/>
      <c r="F2984" s="224"/>
      <c r="G2984" s="98"/>
      <c r="H2984" s="98"/>
      <c r="I2984" s="130"/>
      <c r="J2984" s="98"/>
      <c r="K2984" s="98"/>
      <c r="L2984" s="98"/>
      <c r="M2984" s="241"/>
      <c r="N2984" s="241"/>
      <c r="O2984" s="98"/>
      <c r="P2984" s="98"/>
      <c r="Q2984" s="130"/>
    </row>
    <row r="2985" spans="1:17" ht="11.25" x14ac:dyDescent="0.2">
      <c r="A2985" s="234"/>
      <c r="B2985" s="98"/>
      <c r="C2985" s="130"/>
      <c r="D2985" s="240"/>
      <c r="E2985" s="240"/>
      <c r="F2985" s="224"/>
      <c r="G2985" s="98"/>
      <c r="H2985" s="98"/>
      <c r="I2985" s="130"/>
      <c r="J2985" s="98"/>
      <c r="K2985" s="98"/>
      <c r="L2985" s="98"/>
      <c r="M2985" s="241"/>
      <c r="N2985" s="241"/>
      <c r="O2985" s="98"/>
      <c r="P2985" s="98"/>
      <c r="Q2985" s="130"/>
    </row>
    <row r="2986" spans="1:17" ht="11.25" x14ac:dyDescent="0.2">
      <c r="A2986" s="234"/>
      <c r="B2986" s="98"/>
      <c r="C2986" s="130"/>
      <c r="D2986" s="240"/>
      <c r="E2986" s="240"/>
      <c r="F2986" s="224"/>
      <c r="G2986" s="98"/>
      <c r="H2986" s="98"/>
      <c r="I2986" s="130"/>
      <c r="J2986" s="98"/>
      <c r="K2986" s="98"/>
      <c r="L2986" s="98"/>
      <c r="M2986" s="241"/>
      <c r="N2986" s="241"/>
      <c r="O2986" s="98"/>
      <c r="P2986" s="98"/>
      <c r="Q2986" s="130"/>
    </row>
    <row r="2987" spans="1:17" ht="11.25" x14ac:dyDescent="0.2">
      <c r="A2987" s="234"/>
      <c r="B2987" s="98"/>
      <c r="C2987" s="130"/>
      <c r="D2987" s="240"/>
      <c r="E2987" s="240"/>
      <c r="F2987" s="224"/>
      <c r="G2987" s="98"/>
      <c r="H2987" s="98"/>
      <c r="I2987" s="130"/>
      <c r="J2987" s="98"/>
      <c r="K2987" s="98"/>
      <c r="L2987" s="98"/>
      <c r="M2987" s="241"/>
      <c r="N2987" s="241"/>
      <c r="O2987" s="98"/>
      <c r="P2987" s="98"/>
      <c r="Q2987" s="130"/>
    </row>
    <row r="2988" spans="1:17" ht="11.25" x14ac:dyDescent="0.2">
      <c r="A2988" s="234"/>
      <c r="B2988" s="98"/>
      <c r="C2988" s="130"/>
      <c r="D2988" s="240"/>
      <c r="E2988" s="240"/>
      <c r="F2988" s="224"/>
      <c r="G2988" s="98"/>
      <c r="H2988" s="98"/>
      <c r="I2988" s="130"/>
      <c r="J2988" s="98"/>
      <c r="K2988" s="98"/>
      <c r="L2988" s="98"/>
      <c r="M2988" s="241"/>
      <c r="N2988" s="241"/>
      <c r="O2988" s="98"/>
      <c r="P2988" s="98"/>
      <c r="Q2988" s="130"/>
    </row>
    <row r="2989" spans="1:17" ht="11.25" x14ac:dyDescent="0.2">
      <c r="A2989" s="234"/>
      <c r="B2989" s="98"/>
      <c r="C2989" s="130"/>
      <c r="D2989" s="240"/>
      <c r="E2989" s="240"/>
      <c r="F2989" s="224"/>
      <c r="G2989" s="98"/>
      <c r="H2989" s="98"/>
      <c r="I2989" s="130"/>
      <c r="J2989" s="98"/>
      <c r="K2989" s="98"/>
      <c r="L2989" s="98"/>
      <c r="M2989" s="241"/>
      <c r="N2989" s="241"/>
      <c r="O2989" s="98"/>
      <c r="P2989" s="98"/>
      <c r="Q2989" s="130"/>
    </row>
    <row r="2990" spans="1:17" ht="11.25" x14ac:dyDescent="0.2">
      <c r="A2990" s="234"/>
      <c r="B2990" s="98"/>
      <c r="C2990" s="130"/>
      <c r="D2990" s="240"/>
      <c r="E2990" s="240"/>
      <c r="F2990" s="224"/>
      <c r="G2990" s="98"/>
      <c r="H2990" s="98"/>
      <c r="I2990" s="130"/>
      <c r="J2990" s="98"/>
      <c r="K2990" s="98"/>
      <c r="L2990" s="98"/>
      <c r="M2990" s="241"/>
      <c r="N2990" s="241"/>
      <c r="O2990" s="98"/>
      <c r="P2990" s="98"/>
      <c r="Q2990" s="130"/>
    </row>
    <row r="2991" spans="1:17" ht="11.25" x14ac:dyDescent="0.2">
      <c r="A2991" s="234"/>
      <c r="B2991" s="98"/>
      <c r="C2991" s="130"/>
      <c r="D2991" s="240"/>
      <c r="E2991" s="240"/>
      <c r="F2991" s="224"/>
      <c r="G2991" s="98"/>
      <c r="H2991" s="98"/>
      <c r="I2991" s="130"/>
      <c r="J2991" s="98"/>
      <c r="K2991" s="98"/>
      <c r="L2991" s="98"/>
      <c r="M2991" s="241"/>
      <c r="N2991" s="241"/>
      <c r="O2991" s="98"/>
      <c r="P2991" s="98"/>
      <c r="Q2991" s="130"/>
    </row>
    <row r="2992" spans="1:17" ht="11.25" x14ac:dyDescent="0.2">
      <c r="A2992" s="234"/>
      <c r="B2992" s="98"/>
      <c r="C2992" s="130"/>
      <c r="D2992" s="240"/>
      <c r="E2992" s="240"/>
      <c r="F2992" s="224"/>
      <c r="G2992" s="98"/>
      <c r="H2992" s="98"/>
      <c r="I2992" s="130"/>
      <c r="J2992" s="98"/>
      <c r="K2992" s="98"/>
      <c r="L2992" s="98"/>
      <c r="M2992" s="241"/>
      <c r="N2992" s="241"/>
      <c r="O2992" s="98"/>
      <c r="P2992" s="98"/>
      <c r="Q2992" s="130"/>
    </row>
    <row r="2993" spans="1:17" ht="11.25" x14ac:dyDescent="0.2">
      <c r="A2993" s="234"/>
      <c r="B2993" s="98"/>
      <c r="C2993" s="130"/>
      <c r="D2993" s="240"/>
      <c r="E2993" s="240"/>
      <c r="F2993" s="224"/>
      <c r="G2993" s="98"/>
      <c r="H2993" s="98"/>
      <c r="I2993" s="130"/>
      <c r="J2993" s="98"/>
      <c r="K2993" s="98"/>
      <c r="L2993" s="98"/>
      <c r="M2993" s="241"/>
      <c r="N2993" s="241"/>
      <c r="O2993" s="98"/>
      <c r="P2993" s="98"/>
      <c r="Q2993" s="130"/>
    </row>
    <row r="2994" spans="1:17" ht="11.25" x14ac:dyDescent="0.2">
      <c r="A2994" s="234"/>
      <c r="B2994" s="98"/>
      <c r="C2994" s="130"/>
      <c r="D2994" s="240"/>
      <c r="E2994" s="240"/>
      <c r="F2994" s="224"/>
      <c r="G2994" s="98"/>
      <c r="H2994" s="98"/>
      <c r="I2994" s="130"/>
      <c r="J2994" s="98"/>
      <c r="K2994" s="98"/>
      <c r="L2994" s="98"/>
      <c r="M2994" s="241"/>
      <c r="N2994" s="241"/>
      <c r="O2994" s="98"/>
      <c r="P2994" s="98"/>
      <c r="Q2994" s="130"/>
    </row>
    <row r="2995" spans="1:17" ht="11.25" x14ac:dyDescent="0.2">
      <c r="A2995" s="234"/>
      <c r="B2995" s="98"/>
      <c r="C2995" s="130"/>
      <c r="D2995" s="240"/>
      <c r="E2995" s="240"/>
      <c r="F2995" s="224"/>
      <c r="G2995" s="98"/>
      <c r="H2995" s="98"/>
      <c r="I2995" s="130"/>
      <c r="J2995" s="98"/>
      <c r="K2995" s="98"/>
      <c r="L2995" s="98"/>
      <c r="M2995" s="241"/>
      <c r="N2995" s="241"/>
      <c r="O2995" s="98"/>
      <c r="P2995" s="98"/>
      <c r="Q2995" s="130"/>
    </row>
    <row r="2996" spans="1:17" ht="11.25" x14ac:dyDescent="0.2">
      <c r="A2996" s="234"/>
      <c r="B2996" s="98"/>
      <c r="C2996" s="130"/>
      <c r="D2996" s="240"/>
      <c r="E2996" s="240"/>
      <c r="F2996" s="224"/>
      <c r="G2996" s="98"/>
      <c r="H2996" s="98"/>
      <c r="I2996" s="130"/>
      <c r="J2996" s="98"/>
      <c r="K2996" s="98"/>
      <c r="L2996" s="98"/>
      <c r="M2996" s="241"/>
      <c r="N2996" s="241"/>
      <c r="O2996" s="98"/>
      <c r="P2996" s="98"/>
      <c r="Q2996" s="130"/>
    </row>
    <row r="2997" spans="1:17" ht="11.25" x14ac:dyDescent="0.2">
      <c r="A2997" s="234"/>
      <c r="B2997" s="98"/>
      <c r="C2997" s="130"/>
      <c r="D2997" s="240"/>
      <c r="E2997" s="240"/>
      <c r="F2997" s="224"/>
      <c r="G2997" s="98"/>
      <c r="H2997" s="98"/>
      <c r="I2997" s="130"/>
      <c r="J2997" s="98"/>
      <c r="K2997" s="98"/>
      <c r="L2997" s="98"/>
      <c r="M2997" s="241"/>
      <c r="N2997" s="241"/>
      <c r="O2997" s="98"/>
      <c r="P2997" s="98"/>
      <c r="Q2997" s="130"/>
    </row>
    <row r="2998" spans="1:17" ht="11.25" x14ac:dyDescent="0.2">
      <c r="A2998" s="234"/>
      <c r="B2998" s="98"/>
      <c r="C2998" s="130"/>
      <c r="D2998" s="240"/>
      <c r="E2998" s="240"/>
      <c r="F2998" s="224"/>
      <c r="G2998" s="98"/>
      <c r="H2998" s="98"/>
      <c r="I2998" s="130"/>
      <c r="J2998" s="98"/>
      <c r="K2998" s="98"/>
      <c r="L2998" s="98"/>
      <c r="M2998" s="241"/>
      <c r="N2998" s="241"/>
      <c r="O2998" s="98"/>
      <c r="P2998" s="98"/>
      <c r="Q2998" s="130"/>
    </row>
    <row r="2999" spans="1:17" ht="11.25" x14ac:dyDescent="0.2">
      <c r="A2999" s="234"/>
      <c r="B2999" s="98"/>
      <c r="C2999" s="130"/>
      <c r="D2999" s="240"/>
      <c r="E2999" s="240"/>
      <c r="F2999" s="224"/>
      <c r="G2999" s="98"/>
      <c r="H2999" s="98"/>
      <c r="I2999" s="130"/>
      <c r="J2999" s="98"/>
      <c r="K2999" s="98"/>
      <c r="L2999" s="98"/>
      <c r="M2999" s="241"/>
      <c r="N2999" s="241"/>
      <c r="O2999" s="98"/>
      <c r="P2999" s="98"/>
      <c r="Q2999" s="130"/>
    </row>
    <row r="3000" spans="1:17" ht="11.25" x14ac:dyDescent="0.2">
      <c r="A3000" s="234"/>
      <c r="B3000" s="98"/>
      <c r="C3000" s="130"/>
      <c r="D3000" s="240"/>
      <c r="E3000" s="240"/>
      <c r="F3000" s="224"/>
      <c r="G3000" s="98"/>
      <c r="H3000" s="98"/>
      <c r="I3000" s="130"/>
      <c r="J3000" s="98"/>
      <c r="K3000" s="98"/>
      <c r="L3000" s="98"/>
      <c r="M3000" s="241"/>
      <c r="N3000" s="241"/>
      <c r="O3000" s="98"/>
      <c r="P3000" s="98"/>
      <c r="Q3000" s="130"/>
    </row>
    <row r="3001" spans="1:17" ht="11.25" x14ac:dyDescent="0.2">
      <c r="A3001" s="234"/>
      <c r="B3001" s="98"/>
      <c r="C3001" s="130"/>
      <c r="D3001" s="240"/>
      <c r="E3001" s="240"/>
      <c r="F3001" s="224"/>
      <c r="G3001" s="98"/>
      <c r="H3001" s="98"/>
      <c r="I3001" s="130"/>
      <c r="J3001" s="98"/>
      <c r="K3001" s="98"/>
      <c r="L3001" s="98"/>
      <c r="M3001" s="241"/>
      <c r="N3001" s="241"/>
      <c r="O3001" s="98"/>
      <c r="P3001" s="98"/>
      <c r="Q3001" s="130"/>
    </row>
    <row r="3002" spans="1:17" ht="11.25" x14ac:dyDescent="0.2">
      <c r="A3002" s="234"/>
      <c r="B3002" s="98"/>
      <c r="C3002" s="130"/>
      <c r="D3002" s="240"/>
      <c r="E3002" s="240"/>
      <c r="F3002" s="224"/>
      <c r="G3002" s="98"/>
      <c r="H3002" s="98"/>
      <c r="I3002" s="130"/>
      <c r="J3002" s="98"/>
      <c r="K3002" s="98"/>
      <c r="L3002" s="98"/>
      <c r="M3002" s="241"/>
      <c r="N3002" s="241"/>
      <c r="O3002" s="98"/>
      <c r="P3002" s="98"/>
      <c r="Q3002" s="130"/>
    </row>
    <row r="3003" spans="1:17" ht="11.25" x14ac:dyDescent="0.2">
      <c r="A3003" s="234"/>
      <c r="B3003" s="98"/>
      <c r="C3003" s="130"/>
      <c r="D3003" s="240"/>
      <c r="E3003" s="240"/>
      <c r="F3003" s="224"/>
      <c r="G3003" s="98"/>
      <c r="H3003" s="98"/>
      <c r="I3003" s="130"/>
      <c r="J3003" s="98"/>
      <c r="K3003" s="98"/>
      <c r="L3003" s="98"/>
      <c r="M3003" s="241"/>
      <c r="N3003" s="241"/>
      <c r="O3003" s="98"/>
      <c r="P3003" s="98"/>
      <c r="Q3003" s="130"/>
    </row>
    <row r="3004" spans="1:17" ht="11.25" x14ac:dyDescent="0.2">
      <c r="A3004" s="234"/>
      <c r="B3004" s="98"/>
      <c r="C3004" s="130"/>
      <c r="D3004" s="240"/>
      <c r="E3004" s="240"/>
      <c r="F3004" s="224"/>
      <c r="G3004" s="98"/>
      <c r="H3004" s="98"/>
      <c r="I3004" s="130"/>
      <c r="J3004" s="98"/>
      <c r="K3004" s="98"/>
      <c r="L3004" s="98"/>
      <c r="M3004" s="241"/>
      <c r="N3004" s="241"/>
      <c r="O3004" s="98"/>
      <c r="P3004" s="98"/>
      <c r="Q3004" s="130"/>
    </row>
    <row r="3005" spans="1:17" ht="11.25" x14ac:dyDescent="0.2">
      <c r="A3005" s="234"/>
      <c r="B3005" s="98"/>
      <c r="C3005" s="130"/>
      <c r="D3005" s="240"/>
      <c r="E3005" s="240"/>
      <c r="F3005" s="224"/>
      <c r="G3005" s="98"/>
      <c r="H3005" s="98"/>
      <c r="I3005" s="130"/>
      <c r="J3005" s="98"/>
      <c r="K3005" s="98"/>
      <c r="L3005" s="98"/>
      <c r="M3005" s="241"/>
      <c r="N3005" s="241"/>
      <c r="O3005" s="98"/>
      <c r="P3005" s="98"/>
      <c r="Q3005" s="130"/>
    </row>
    <row r="3006" spans="1:17" ht="11.25" x14ac:dyDescent="0.2">
      <c r="A3006" s="234"/>
      <c r="B3006" s="98"/>
      <c r="C3006" s="130"/>
      <c r="D3006" s="240"/>
      <c r="E3006" s="240"/>
      <c r="F3006" s="224"/>
      <c r="G3006" s="98"/>
      <c r="H3006" s="98"/>
      <c r="I3006" s="130"/>
      <c r="J3006" s="98"/>
      <c r="K3006" s="98"/>
      <c r="L3006" s="98"/>
      <c r="M3006" s="241"/>
      <c r="N3006" s="241"/>
      <c r="O3006" s="98"/>
      <c r="P3006" s="98"/>
      <c r="Q3006" s="130"/>
    </row>
    <row r="3007" spans="1:17" ht="11.25" x14ac:dyDescent="0.2">
      <c r="A3007" s="234"/>
      <c r="B3007" s="98"/>
      <c r="C3007" s="130"/>
      <c r="D3007" s="240"/>
      <c r="E3007" s="240"/>
      <c r="F3007" s="224"/>
      <c r="G3007" s="98"/>
      <c r="H3007" s="98"/>
      <c r="I3007" s="130"/>
      <c r="J3007" s="98"/>
      <c r="K3007" s="98"/>
      <c r="L3007" s="98"/>
      <c r="M3007" s="241"/>
      <c r="N3007" s="241"/>
      <c r="O3007" s="98"/>
      <c r="P3007" s="98"/>
      <c r="Q3007" s="130"/>
    </row>
    <row r="3008" spans="1:17" ht="11.25" x14ac:dyDescent="0.2">
      <c r="A3008" s="234"/>
      <c r="B3008" s="98"/>
      <c r="C3008" s="130"/>
      <c r="D3008" s="240"/>
      <c r="E3008" s="240"/>
      <c r="F3008" s="224"/>
      <c r="G3008" s="98"/>
      <c r="H3008" s="98"/>
      <c r="I3008" s="130"/>
      <c r="J3008" s="98"/>
      <c r="K3008" s="98"/>
      <c r="L3008" s="98"/>
      <c r="M3008" s="241"/>
      <c r="N3008" s="241"/>
      <c r="O3008" s="98"/>
      <c r="P3008" s="98"/>
      <c r="Q3008" s="130"/>
    </row>
    <row r="3009" spans="1:17" ht="11.25" x14ac:dyDescent="0.2">
      <c r="A3009" s="234"/>
      <c r="B3009" s="98"/>
      <c r="C3009" s="130"/>
      <c r="D3009" s="240"/>
      <c r="E3009" s="240"/>
      <c r="F3009" s="224"/>
      <c r="G3009" s="98"/>
      <c r="H3009" s="98"/>
      <c r="I3009" s="130"/>
      <c r="J3009" s="98"/>
      <c r="K3009" s="98"/>
      <c r="L3009" s="98"/>
      <c r="M3009" s="241"/>
      <c r="N3009" s="241"/>
      <c r="O3009" s="98"/>
      <c r="P3009" s="98"/>
      <c r="Q3009" s="130"/>
    </row>
    <row r="3010" spans="1:17" ht="11.25" x14ac:dyDescent="0.2">
      <c r="A3010" s="234"/>
      <c r="B3010" s="98"/>
      <c r="C3010" s="130"/>
      <c r="D3010" s="240"/>
      <c r="E3010" s="240"/>
      <c r="F3010" s="224"/>
      <c r="G3010" s="98"/>
      <c r="H3010" s="98"/>
      <c r="I3010" s="130"/>
      <c r="J3010" s="98"/>
      <c r="K3010" s="98"/>
      <c r="L3010" s="98"/>
      <c r="M3010" s="241"/>
      <c r="N3010" s="241"/>
      <c r="O3010" s="98"/>
      <c r="P3010" s="98"/>
      <c r="Q3010" s="130"/>
    </row>
    <row r="3011" spans="1:17" ht="11.25" x14ac:dyDescent="0.2">
      <c r="A3011" s="234"/>
      <c r="B3011" s="98"/>
      <c r="C3011" s="130"/>
      <c r="D3011" s="240"/>
      <c r="E3011" s="240"/>
      <c r="F3011" s="224"/>
      <c r="G3011" s="98"/>
      <c r="H3011" s="98"/>
      <c r="I3011" s="130"/>
      <c r="J3011" s="98"/>
      <c r="K3011" s="98"/>
      <c r="L3011" s="98"/>
      <c r="M3011" s="241"/>
      <c r="N3011" s="241"/>
      <c r="O3011" s="98"/>
      <c r="P3011" s="98"/>
      <c r="Q3011" s="130"/>
    </row>
    <row r="3012" spans="1:17" ht="11.25" x14ac:dyDescent="0.2">
      <c r="A3012" s="234"/>
      <c r="B3012" s="98"/>
      <c r="C3012" s="130"/>
      <c r="D3012" s="240"/>
      <c r="E3012" s="240"/>
      <c r="F3012" s="224"/>
      <c r="G3012" s="98"/>
      <c r="H3012" s="98"/>
      <c r="I3012" s="130"/>
      <c r="J3012" s="98"/>
      <c r="K3012" s="98"/>
      <c r="L3012" s="98"/>
      <c r="M3012" s="241"/>
      <c r="N3012" s="241"/>
      <c r="O3012" s="98"/>
      <c r="P3012" s="98"/>
      <c r="Q3012" s="130"/>
    </row>
    <row r="3013" spans="1:17" ht="11.25" x14ac:dyDescent="0.2">
      <c r="A3013" s="234"/>
      <c r="B3013" s="98"/>
      <c r="C3013" s="130"/>
      <c r="D3013" s="240"/>
      <c r="E3013" s="240"/>
      <c r="F3013" s="224"/>
      <c r="G3013" s="98"/>
      <c r="H3013" s="98"/>
      <c r="I3013" s="130"/>
      <c r="J3013" s="98"/>
      <c r="K3013" s="98"/>
      <c r="L3013" s="98"/>
      <c r="M3013" s="241"/>
      <c r="N3013" s="241"/>
      <c r="O3013" s="98"/>
      <c r="P3013" s="98"/>
      <c r="Q3013" s="130"/>
    </row>
    <row r="3014" spans="1:17" ht="11.25" x14ac:dyDescent="0.2">
      <c r="A3014" s="234"/>
      <c r="B3014" s="98"/>
      <c r="C3014" s="130"/>
      <c r="D3014" s="240"/>
      <c r="E3014" s="240"/>
      <c r="F3014" s="224"/>
      <c r="G3014" s="98"/>
      <c r="H3014" s="98"/>
      <c r="I3014" s="130"/>
      <c r="J3014" s="98"/>
      <c r="K3014" s="98"/>
      <c r="L3014" s="98"/>
      <c r="M3014" s="241"/>
      <c r="N3014" s="241"/>
      <c r="O3014" s="98"/>
      <c r="P3014" s="98"/>
      <c r="Q3014" s="130"/>
    </row>
    <row r="3015" spans="1:17" ht="11.25" x14ac:dyDescent="0.2">
      <c r="A3015" s="234"/>
      <c r="B3015" s="98"/>
      <c r="C3015" s="130"/>
      <c r="D3015" s="240"/>
      <c r="E3015" s="240"/>
      <c r="F3015" s="224"/>
      <c r="G3015" s="98"/>
      <c r="H3015" s="98"/>
      <c r="I3015" s="130"/>
      <c r="J3015" s="98"/>
      <c r="K3015" s="98"/>
      <c r="L3015" s="98"/>
      <c r="M3015" s="241"/>
      <c r="N3015" s="241"/>
      <c r="O3015" s="98"/>
      <c r="P3015" s="98"/>
      <c r="Q3015" s="130"/>
    </row>
    <row r="3016" spans="1:17" ht="11.25" x14ac:dyDescent="0.2">
      <c r="A3016" s="234"/>
      <c r="B3016" s="98"/>
      <c r="C3016" s="130"/>
      <c r="D3016" s="240"/>
      <c r="E3016" s="240"/>
      <c r="F3016" s="224"/>
      <c r="G3016" s="98"/>
      <c r="H3016" s="98"/>
      <c r="I3016" s="130"/>
      <c r="J3016" s="98"/>
      <c r="K3016" s="98"/>
      <c r="L3016" s="98"/>
      <c r="M3016" s="241"/>
      <c r="N3016" s="241"/>
      <c r="O3016" s="98"/>
      <c r="P3016" s="98"/>
      <c r="Q3016" s="130"/>
    </row>
    <row r="3017" spans="1:17" ht="11.25" x14ac:dyDescent="0.2">
      <c r="A3017" s="234"/>
      <c r="B3017" s="98"/>
      <c r="C3017" s="130"/>
      <c r="D3017" s="240"/>
      <c r="E3017" s="240"/>
      <c r="F3017" s="224"/>
      <c r="G3017" s="98"/>
      <c r="H3017" s="98"/>
      <c r="I3017" s="130"/>
      <c r="J3017" s="98"/>
      <c r="K3017" s="98"/>
      <c r="L3017" s="98"/>
      <c r="M3017" s="241"/>
      <c r="N3017" s="241"/>
      <c r="O3017" s="98"/>
      <c r="P3017" s="98"/>
      <c r="Q3017" s="130"/>
    </row>
    <row r="3018" spans="1:17" ht="11.25" x14ac:dyDescent="0.2">
      <c r="A3018" s="234"/>
      <c r="B3018" s="98"/>
      <c r="C3018" s="130"/>
      <c r="D3018" s="240"/>
      <c r="E3018" s="240"/>
      <c r="F3018" s="224"/>
      <c r="G3018" s="98"/>
      <c r="H3018" s="98"/>
      <c r="I3018" s="130"/>
      <c r="J3018" s="98"/>
      <c r="K3018" s="98"/>
      <c r="L3018" s="98"/>
      <c r="M3018" s="241"/>
      <c r="N3018" s="241"/>
      <c r="O3018" s="98"/>
      <c r="P3018" s="98"/>
      <c r="Q3018" s="130"/>
    </row>
    <row r="3019" spans="1:17" ht="11.25" x14ac:dyDescent="0.2">
      <c r="A3019" s="234"/>
      <c r="B3019" s="98"/>
      <c r="C3019" s="130"/>
      <c r="D3019" s="240"/>
      <c r="E3019" s="240"/>
      <c r="F3019" s="224"/>
      <c r="G3019" s="98"/>
      <c r="H3019" s="98"/>
      <c r="I3019" s="130"/>
      <c r="J3019" s="98"/>
      <c r="K3019" s="98"/>
      <c r="L3019" s="98"/>
      <c r="M3019" s="241"/>
      <c r="N3019" s="241"/>
      <c r="O3019" s="98"/>
      <c r="P3019" s="98"/>
      <c r="Q3019" s="130"/>
    </row>
    <row r="3020" spans="1:17" ht="11.25" x14ac:dyDescent="0.2">
      <c r="A3020" s="234"/>
      <c r="B3020" s="98"/>
      <c r="C3020" s="130"/>
      <c r="D3020" s="240"/>
      <c r="E3020" s="240"/>
      <c r="F3020" s="224"/>
      <c r="G3020" s="98"/>
      <c r="H3020" s="98"/>
      <c r="I3020" s="130"/>
      <c r="J3020" s="98"/>
      <c r="K3020" s="98"/>
      <c r="L3020" s="98"/>
      <c r="M3020" s="241"/>
      <c r="N3020" s="241"/>
      <c r="O3020" s="98"/>
      <c r="P3020" s="98"/>
      <c r="Q3020" s="130"/>
    </row>
    <row r="3021" spans="1:17" ht="11.25" x14ac:dyDescent="0.2">
      <c r="A3021" s="234"/>
      <c r="B3021" s="98"/>
      <c r="C3021" s="130"/>
      <c r="D3021" s="240"/>
      <c r="E3021" s="240"/>
      <c r="F3021" s="224"/>
      <c r="G3021" s="98"/>
      <c r="H3021" s="98"/>
      <c r="I3021" s="130"/>
      <c r="J3021" s="98"/>
      <c r="K3021" s="98"/>
      <c r="L3021" s="98"/>
      <c r="M3021" s="241"/>
      <c r="N3021" s="241"/>
      <c r="O3021" s="98"/>
      <c r="P3021" s="98"/>
      <c r="Q3021" s="130"/>
    </row>
    <row r="3022" spans="1:17" ht="11.25" x14ac:dyDescent="0.2">
      <c r="A3022" s="234"/>
      <c r="B3022" s="98"/>
      <c r="C3022" s="130"/>
      <c r="D3022" s="240"/>
      <c r="E3022" s="240"/>
      <c r="F3022" s="224"/>
      <c r="G3022" s="98"/>
      <c r="H3022" s="98"/>
      <c r="I3022" s="130"/>
      <c r="J3022" s="98"/>
      <c r="K3022" s="98"/>
      <c r="L3022" s="98"/>
      <c r="M3022" s="241"/>
      <c r="N3022" s="241"/>
      <c r="O3022" s="98"/>
      <c r="P3022" s="98"/>
      <c r="Q3022" s="130"/>
    </row>
    <row r="3023" spans="1:17" ht="11.25" x14ac:dyDescent="0.2">
      <c r="A3023" s="234"/>
      <c r="B3023" s="98"/>
      <c r="C3023" s="130"/>
      <c r="D3023" s="240"/>
      <c r="E3023" s="240"/>
      <c r="F3023" s="224"/>
      <c r="G3023" s="98"/>
      <c r="H3023" s="98"/>
      <c r="I3023" s="130"/>
      <c r="J3023" s="98"/>
      <c r="K3023" s="98"/>
      <c r="L3023" s="98"/>
      <c r="M3023" s="241"/>
      <c r="N3023" s="241"/>
      <c r="O3023" s="98"/>
      <c r="P3023" s="98"/>
      <c r="Q3023" s="130"/>
    </row>
    <row r="3024" spans="1:17" ht="11.25" x14ac:dyDescent="0.2">
      <c r="A3024" s="234"/>
      <c r="B3024" s="98"/>
      <c r="C3024" s="130"/>
      <c r="D3024" s="240"/>
      <c r="E3024" s="240"/>
      <c r="F3024" s="224"/>
      <c r="G3024" s="98"/>
      <c r="H3024" s="98"/>
      <c r="I3024" s="130"/>
      <c r="J3024" s="98"/>
      <c r="K3024" s="98"/>
      <c r="L3024" s="98"/>
      <c r="M3024" s="241"/>
      <c r="N3024" s="241"/>
      <c r="O3024" s="98"/>
      <c r="P3024" s="98"/>
      <c r="Q3024" s="130"/>
    </row>
    <row r="3025" spans="1:17" ht="11.25" x14ac:dyDescent="0.2">
      <c r="A3025" s="234"/>
      <c r="B3025" s="98"/>
      <c r="C3025" s="130"/>
      <c r="D3025" s="240"/>
      <c r="E3025" s="240"/>
      <c r="F3025" s="224"/>
      <c r="G3025" s="98"/>
      <c r="H3025" s="98"/>
      <c r="I3025" s="130"/>
      <c r="J3025" s="98"/>
      <c r="K3025" s="98"/>
      <c r="L3025" s="98"/>
      <c r="M3025" s="241"/>
      <c r="N3025" s="241"/>
      <c r="O3025" s="98"/>
      <c r="P3025" s="98"/>
      <c r="Q3025" s="130"/>
    </row>
    <row r="3026" spans="1:17" ht="11.25" x14ac:dyDescent="0.2">
      <c r="A3026" s="234"/>
      <c r="B3026" s="98"/>
      <c r="C3026" s="130"/>
      <c r="D3026" s="240"/>
      <c r="E3026" s="240"/>
      <c r="F3026" s="224"/>
      <c r="G3026" s="98"/>
      <c r="H3026" s="98"/>
      <c r="I3026" s="130"/>
      <c r="J3026" s="98"/>
      <c r="K3026" s="98"/>
      <c r="L3026" s="98"/>
      <c r="M3026" s="241"/>
      <c r="N3026" s="241"/>
      <c r="O3026" s="98"/>
      <c r="P3026" s="98"/>
      <c r="Q3026" s="130"/>
    </row>
    <row r="3027" spans="1:17" ht="11.25" x14ac:dyDescent="0.2">
      <c r="A3027" s="234"/>
      <c r="B3027" s="98"/>
      <c r="C3027" s="130"/>
      <c r="D3027" s="240"/>
      <c r="E3027" s="240"/>
      <c r="F3027" s="224"/>
      <c r="G3027" s="98"/>
      <c r="H3027" s="98"/>
      <c r="I3027" s="130"/>
      <c r="J3027" s="98"/>
      <c r="K3027" s="98"/>
      <c r="L3027" s="98"/>
      <c r="M3027" s="241"/>
      <c r="N3027" s="241"/>
      <c r="O3027" s="98"/>
      <c r="P3027" s="98"/>
      <c r="Q3027" s="130"/>
    </row>
    <row r="3028" spans="1:17" ht="11.25" x14ac:dyDescent="0.2">
      <c r="A3028" s="234"/>
      <c r="B3028" s="98"/>
      <c r="C3028" s="130"/>
      <c r="D3028" s="240"/>
      <c r="E3028" s="240"/>
      <c r="F3028" s="224"/>
      <c r="G3028" s="98"/>
      <c r="H3028" s="98"/>
      <c r="I3028" s="130"/>
      <c r="J3028" s="98"/>
      <c r="K3028" s="98"/>
      <c r="L3028" s="98"/>
      <c r="M3028" s="241"/>
      <c r="N3028" s="241"/>
      <c r="O3028" s="98"/>
      <c r="P3028" s="98"/>
      <c r="Q3028" s="130"/>
    </row>
    <row r="3029" spans="1:17" ht="11.25" x14ac:dyDescent="0.2">
      <c r="A3029" s="234"/>
      <c r="B3029" s="98"/>
      <c r="C3029" s="130"/>
      <c r="D3029" s="240"/>
      <c r="E3029" s="240"/>
      <c r="F3029" s="224"/>
      <c r="G3029" s="98"/>
      <c r="H3029" s="98"/>
      <c r="I3029" s="130"/>
      <c r="J3029" s="98"/>
      <c r="K3029" s="98"/>
      <c r="L3029" s="98"/>
      <c r="M3029" s="241"/>
      <c r="N3029" s="241"/>
      <c r="O3029" s="98"/>
      <c r="P3029" s="98"/>
      <c r="Q3029" s="130"/>
    </row>
    <row r="3030" spans="1:17" ht="11.25" x14ac:dyDescent="0.2">
      <c r="A3030" s="234"/>
      <c r="B3030" s="98"/>
      <c r="C3030" s="130"/>
      <c r="D3030" s="240"/>
      <c r="E3030" s="240"/>
      <c r="F3030" s="224"/>
      <c r="G3030" s="98"/>
      <c r="H3030" s="98"/>
      <c r="I3030" s="130"/>
      <c r="J3030" s="98"/>
      <c r="K3030" s="98"/>
      <c r="L3030" s="98"/>
      <c r="M3030" s="241"/>
      <c r="N3030" s="241"/>
      <c r="O3030" s="98"/>
      <c r="P3030" s="98"/>
      <c r="Q3030" s="130"/>
    </row>
    <row r="3031" spans="1:17" ht="11.25" x14ac:dyDescent="0.2">
      <c r="A3031" s="234"/>
      <c r="B3031" s="98"/>
      <c r="C3031" s="130"/>
      <c r="D3031" s="240"/>
      <c r="E3031" s="240"/>
      <c r="F3031" s="224"/>
      <c r="G3031" s="98"/>
      <c r="H3031" s="98"/>
      <c r="I3031" s="130"/>
      <c r="J3031" s="98"/>
      <c r="K3031" s="98"/>
      <c r="L3031" s="98"/>
      <c r="M3031" s="241"/>
      <c r="N3031" s="241"/>
      <c r="O3031" s="98"/>
      <c r="P3031" s="98"/>
      <c r="Q3031" s="130"/>
    </row>
    <row r="3032" spans="1:17" ht="11.25" x14ac:dyDescent="0.2">
      <c r="A3032" s="234"/>
      <c r="B3032" s="98"/>
      <c r="C3032" s="130"/>
      <c r="D3032" s="240"/>
      <c r="E3032" s="240"/>
      <c r="F3032" s="224"/>
      <c r="G3032" s="98"/>
      <c r="H3032" s="98"/>
      <c r="I3032" s="130"/>
      <c r="J3032" s="98"/>
      <c r="K3032" s="98"/>
      <c r="L3032" s="98"/>
      <c r="M3032" s="241"/>
      <c r="N3032" s="241"/>
      <c r="O3032" s="98"/>
      <c r="P3032" s="98"/>
      <c r="Q3032" s="130"/>
    </row>
    <row r="3033" spans="1:17" ht="11.25" x14ac:dyDescent="0.2">
      <c r="A3033" s="234"/>
      <c r="B3033" s="98"/>
      <c r="C3033" s="130"/>
      <c r="D3033" s="240"/>
      <c r="E3033" s="240"/>
      <c r="F3033" s="224"/>
      <c r="G3033" s="98"/>
      <c r="H3033" s="98"/>
      <c r="I3033" s="130"/>
      <c r="J3033" s="98"/>
      <c r="K3033" s="98"/>
      <c r="L3033" s="98"/>
      <c r="M3033" s="241"/>
      <c r="N3033" s="241"/>
      <c r="O3033" s="98"/>
      <c r="P3033" s="98"/>
      <c r="Q3033" s="130"/>
    </row>
    <row r="3034" spans="1:17" ht="11.25" x14ac:dyDescent="0.2">
      <c r="A3034" s="234"/>
      <c r="B3034" s="98"/>
      <c r="C3034" s="130"/>
      <c r="D3034" s="240"/>
      <c r="E3034" s="240"/>
      <c r="F3034" s="224"/>
      <c r="G3034" s="98"/>
      <c r="H3034" s="98"/>
      <c r="I3034" s="130"/>
      <c r="J3034" s="98"/>
      <c r="K3034" s="98"/>
      <c r="L3034" s="98"/>
      <c r="M3034" s="241"/>
      <c r="N3034" s="241"/>
      <c r="O3034" s="98"/>
      <c r="P3034" s="98"/>
      <c r="Q3034" s="130"/>
    </row>
    <row r="3035" spans="1:17" ht="11.25" x14ac:dyDescent="0.2">
      <c r="A3035" s="234"/>
      <c r="B3035" s="98"/>
      <c r="C3035" s="130"/>
      <c r="D3035" s="240"/>
      <c r="E3035" s="240"/>
      <c r="F3035" s="224"/>
      <c r="G3035" s="98"/>
      <c r="H3035" s="98"/>
      <c r="I3035" s="130"/>
      <c r="J3035" s="98"/>
      <c r="K3035" s="98"/>
      <c r="L3035" s="98"/>
      <c r="M3035" s="241"/>
      <c r="N3035" s="241"/>
      <c r="O3035" s="98"/>
      <c r="P3035" s="98"/>
      <c r="Q3035" s="130"/>
    </row>
    <row r="3036" spans="1:17" ht="11.25" x14ac:dyDescent="0.2">
      <c r="A3036" s="234"/>
      <c r="B3036" s="98"/>
      <c r="C3036" s="130"/>
      <c r="D3036" s="240"/>
      <c r="E3036" s="240"/>
      <c r="F3036" s="224"/>
      <c r="G3036" s="98"/>
      <c r="H3036" s="98"/>
      <c r="I3036" s="130"/>
      <c r="J3036" s="98"/>
      <c r="K3036" s="98"/>
      <c r="L3036" s="98"/>
      <c r="M3036" s="241"/>
      <c r="N3036" s="241"/>
      <c r="O3036" s="98"/>
      <c r="P3036" s="98"/>
      <c r="Q3036" s="130"/>
    </row>
    <row r="3037" spans="1:17" ht="11.25" x14ac:dyDescent="0.2">
      <c r="A3037" s="234"/>
      <c r="B3037" s="98"/>
      <c r="C3037" s="130"/>
      <c r="D3037" s="240"/>
      <c r="E3037" s="240"/>
      <c r="F3037" s="224"/>
      <c r="G3037" s="98"/>
      <c r="H3037" s="98"/>
      <c r="I3037" s="130"/>
      <c r="J3037" s="98"/>
      <c r="K3037" s="98"/>
      <c r="L3037" s="98"/>
      <c r="M3037" s="241"/>
      <c r="N3037" s="241"/>
      <c r="O3037" s="98"/>
      <c r="P3037" s="98"/>
      <c r="Q3037" s="130"/>
    </row>
    <row r="3038" spans="1:17" ht="11.25" x14ac:dyDescent="0.2">
      <c r="A3038" s="234"/>
      <c r="B3038" s="98"/>
      <c r="C3038" s="130"/>
      <c r="D3038" s="240"/>
      <c r="E3038" s="240"/>
      <c r="F3038" s="224"/>
      <c r="G3038" s="98"/>
      <c r="H3038" s="98"/>
      <c r="I3038" s="130"/>
      <c r="J3038" s="98"/>
      <c r="K3038" s="98"/>
      <c r="L3038" s="98"/>
      <c r="M3038" s="241"/>
      <c r="N3038" s="241"/>
      <c r="O3038" s="98"/>
      <c r="P3038" s="98"/>
      <c r="Q3038" s="130"/>
    </row>
    <row r="3039" spans="1:17" ht="11.25" x14ac:dyDescent="0.2">
      <c r="A3039" s="234"/>
      <c r="B3039" s="98"/>
      <c r="C3039" s="130"/>
      <c r="D3039" s="240"/>
      <c r="E3039" s="240"/>
      <c r="F3039" s="224"/>
      <c r="G3039" s="98"/>
      <c r="H3039" s="98"/>
      <c r="I3039" s="130"/>
      <c r="J3039" s="98"/>
      <c r="K3039" s="98"/>
      <c r="L3039" s="98"/>
      <c r="M3039" s="241"/>
      <c r="N3039" s="241"/>
      <c r="O3039" s="98"/>
      <c r="P3039" s="98"/>
      <c r="Q3039" s="130"/>
    </row>
    <row r="3040" spans="1:17" ht="11.25" x14ac:dyDescent="0.2">
      <c r="A3040" s="234"/>
      <c r="B3040" s="98"/>
      <c r="C3040" s="130"/>
      <c r="D3040" s="240"/>
      <c r="E3040" s="240"/>
      <c r="F3040" s="224"/>
      <c r="G3040" s="98"/>
      <c r="H3040" s="98"/>
      <c r="I3040" s="130"/>
      <c r="J3040" s="98"/>
      <c r="K3040" s="98"/>
      <c r="L3040" s="98"/>
      <c r="M3040" s="241"/>
      <c r="N3040" s="241"/>
      <c r="O3040" s="98"/>
      <c r="P3040" s="98"/>
      <c r="Q3040" s="130"/>
    </row>
    <row r="3041" spans="1:17" ht="11.25" x14ac:dyDescent="0.2">
      <c r="A3041" s="234"/>
      <c r="B3041" s="98"/>
      <c r="C3041" s="130"/>
      <c r="D3041" s="240"/>
      <c r="E3041" s="240"/>
      <c r="F3041" s="224"/>
      <c r="G3041" s="98"/>
      <c r="H3041" s="98"/>
      <c r="I3041" s="130"/>
      <c r="J3041" s="98"/>
      <c r="K3041" s="98"/>
      <c r="L3041" s="98"/>
      <c r="M3041" s="241"/>
      <c r="N3041" s="241"/>
      <c r="O3041" s="98"/>
      <c r="P3041" s="98"/>
      <c r="Q3041" s="130"/>
    </row>
    <row r="3042" spans="1:17" ht="11.25" x14ac:dyDescent="0.2">
      <c r="A3042" s="234"/>
      <c r="B3042" s="98"/>
      <c r="C3042" s="130"/>
      <c r="D3042" s="240"/>
      <c r="E3042" s="240"/>
      <c r="F3042" s="224"/>
      <c r="G3042" s="98"/>
      <c r="H3042" s="98"/>
      <c r="I3042" s="130"/>
      <c r="J3042" s="98"/>
      <c r="K3042" s="98"/>
      <c r="L3042" s="98"/>
      <c r="M3042" s="241"/>
      <c r="N3042" s="241"/>
      <c r="O3042" s="98"/>
      <c r="P3042" s="98"/>
      <c r="Q3042" s="130"/>
    </row>
    <row r="3043" spans="1:17" ht="11.25" x14ac:dyDescent="0.2">
      <c r="A3043" s="234"/>
      <c r="B3043" s="98"/>
      <c r="C3043" s="130"/>
      <c r="D3043" s="240"/>
      <c r="E3043" s="240"/>
      <c r="F3043" s="224"/>
      <c r="G3043" s="98"/>
      <c r="H3043" s="98"/>
      <c r="I3043" s="130"/>
      <c r="J3043" s="98"/>
      <c r="K3043" s="98"/>
      <c r="L3043" s="98"/>
      <c r="M3043" s="241"/>
      <c r="N3043" s="241"/>
      <c r="O3043" s="98"/>
      <c r="P3043" s="98"/>
      <c r="Q3043" s="130"/>
    </row>
    <row r="3044" spans="1:17" ht="11.25" x14ac:dyDescent="0.2">
      <c r="A3044" s="234"/>
      <c r="B3044" s="98"/>
      <c r="C3044" s="130"/>
      <c r="D3044" s="240"/>
      <c r="E3044" s="240"/>
      <c r="F3044" s="224"/>
      <c r="G3044" s="98"/>
      <c r="H3044" s="98"/>
      <c r="I3044" s="130"/>
      <c r="J3044" s="98"/>
      <c r="K3044" s="98"/>
      <c r="L3044" s="98"/>
      <c r="M3044" s="241"/>
      <c r="N3044" s="241"/>
      <c r="O3044" s="98"/>
      <c r="P3044" s="98"/>
      <c r="Q3044" s="130"/>
    </row>
    <row r="3045" spans="1:17" ht="11.25" x14ac:dyDescent="0.2">
      <c r="A3045" s="234"/>
      <c r="B3045" s="98"/>
      <c r="C3045" s="130"/>
      <c r="D3045" s="240"/>
      <c r="E3045" s="240"/>
      <c r="F3045" s="224"/>
      <c r="G3045" s="98"/>
      <c r="H3045" s="98"/>
      <c r="I3045" s="130"/>
      <c r="J3045" s="98"/>
      <c r="K3045" s="98"/>
      <c r="L3045" s="98"/>
      <c r="M3045" s="241"/>
      <c r="N3045" s="241"/>
      <c r="O3045" s="98"/>
      <c r="P3045" s="98"/>
      <c r="Q3045" s="130"/>
    </row>
    <row r="3046" spans="1:17" ht="11.25" x14ac:dyDescent="0.2">
      <c r="A3046" s="234"/>
      <c r="B3046" s="98"/>
      <c r="C3046" s="130"/>
      <c r="D3046" s="240"/>
      <c r="E3046" s="240"/>
      <c r="F3046" s="224"/>
      <c r="G3046" s="98"/>
      <c r="H3046" s="98"/>
      <c r="I3046" s="130"/>
      <c r="J3046" s="98"/>
      <c r="K3046" s="98"/>
      <c r="L3046" s="98"/>
      <c r="M3046" s="241"/>
      <c r="N3046" s="241"/>
      <c r="O3046" s="98"/>
      <c r="P3046" s="98"/>
      <c r="Q3046" s="130"/>
    </row>
    <row r="3047" spans="1:17" ht="11.25" x14ac:dyDescent="0.2">
      <c r="A3047" s="234"/>
      <c r="B3047" s="98"/>
      <c r="C3047" s="130"/>
      <c r="D3047" s="240"/>
      <c r="E3047" s="240"/>
      <c r="F3047" s="224"/>
      <c r="G3047" s="98"/>
      <c r="H3047" s="98"/>
      <c r="I3047" s="130"/>
      <c r="J3047" s="98"/>
      <c r="K3047" s="98"/>
      <c r="L3047" s="98"/>
      <c r="M3047" s="241"/>
      <c r="N3047" s="241"/>
      <c r="O3047" s="98"/>
      <c r="P3047" s="98"/>
      <c r="Q3047" s="130"/>
    </row>
    <row r="3048" spans="1:17" ht="11.25" x14ac:dyDescent="0.2">
      <c r="A3048" s="234"/>
      <c r="B3048" s="98"/>
      <c r="C3048" s="130"/>
      <c r="D3048" s="240"/>
      <c r="E3048" s="240"/>
      <c r="F3048" s="224"/>
      <c r="G3048" s="98"/>
      <c r="H3048" s="98"/>
      <c r="I3048" s="130"/>
      <c r="J3048" s="98"/>
      <c r="K3048" s="98"/>
      <c r="L3048" s="98"/>
      <c r="M3048" s="241"/>
      <c r="N3048" s="241"/>
      <c r="O3048" s="98"/>
      <c r="P3048" s="98"/>
      <c r="Q3048" s="130"/>
    </row>
    <row r="3049" spans="1:17" ht="11.25" x14ac:dyDescent="0.2">
      <c r="A3049" s="234"/>
      <c r="B3049" s="98"/>
      <c r="C3049" s="130"/>
      <c r="D3049" s="240"/>
      <c r="E3049" s="240"/>
      <c r="F3049" s="224"/>
      <c r="G3049" s="98"/>
      <c r="H3049" s="98"/>
      <c r="I3049" s="130"/>
      <c r="J3049" s="98"/>
      <c r="K3049" s="98"/>
      <c r="L3049" s="98"/>
      <c r="M3049" s="241"/>
      <c r="N3049" s="241"/>
      <c r="O3049" s="98"/>
      <c r="P3049" s="98"/>
      <c r="Q3049" s="130"/>
    </row>
    <row r="3050" spans="1:17" ht="11.25" x14ac:dyDescent="0.2">
      <c r="A3050" s="234"/>
      <c r="B3050" s="98"/>
      <c r="C3050" s="130"/>
      <c r="D3050" s="240"/>
      <c r="E3050" s="240"/>
      <c r="F3050" s="224"/>
      <c r="G3050" s="98"/>
      <c r="H3050" s="98"/>
      <c r="I3050" s="130"/>
      <c r="J3050" s="98"/>
      <c r="K3050" s="98"/>
      <c r="L3050" s="98"/>
      <c r="M3050" s="241"/>
      <c r="N3050" s="241"/>
      <c r="O3050" s="98"/>
      <c r="P3050" s="98"/>
      <c r="Q3050" s="130"/>
    </row>
    <row r="3051" spans="1:17" ht="11.25" x14ac:dyDescent="0.2">
      <c r="A3051" s="234"/>
      <c r="B3051" s="98"/>
      <c r="C3051" s="130"/>
      <c r="D3051" s="240"/>
      <c r="E3051" s="240"/>
      <c r="F3051" s="224"/>
      <c r="G3051" s="98"/>
      <c r="H3051" s="98"/>
      <c r="I3051" s="130"/>
      <c r="J3051" s="98"/>
      <c r="K3051" s="98"/>
      <c r="L3051" s="98"/>
      <c r="M3051" s="241"/>
      <c r="N3051" s="241"/>
      <c r="O3051" s="98"/>
      <c r="P3051" s="98"/>
      <c r="Q3051" s="130"/>
    </row>
    <row r="3052" spans="1:17" ht="11.25" x14ac:dyDescent="0.2">
      <c r="A3052" s="234"/>
      <c r="B3052" s="98"/>
      <c r="C3052" s="130"/>
      <c r="D3052" s="240"/>
      <c r="E3052" s="240"/>
      <c r="F3052" s="224"/>
      <c r="G3052" s="98"/>
      <c r="H3052" s="98"/>
      <c r="I3052" s="130"/>
      <c r="J3052" s="98"/>
      <c r="K3052" s="98"/>
      <c r="L3052" s="98"/>
      <c r="M3052" s="241"/>
      <c r="N3052" s="241"/>
      <c r="O3052" s="98"/>
      <c r="P3052" s="98"/>
      <c r="Q3052" s="130"/>
    </row>
    <row r="3053" spans="1:17" ht="11.25" x14ac:dyDescent="0.2">
      <c r="A3053" s="234"/>
      <c r="B3053" s="98"/>
      <c r="C3053" s="130"/>
      <c r="D3053" s="240"/>
      <c r="E3053" s="240"/>
      <c r="F3053" s="224"/>
      <c r="G3053" s="98"/>
      <c r="H3053" s="98"/>
      <c r="I3053" s="130"/>
      <c r="J3053" s="98"/>
      <c r="K3053" s="98"/>
      <c r="L3053" s="98"/>
      <c r="M3053" s="241"/>
      <c r="N3053" s="241"/>
      <c r="O3053" s="98"/>
      <c r="P3053" s="98"/>
      <c r="Q3053" s="130"/>
    </row>
    <row r="3054" spans="1:17" ht="11.25" x14ac:dyDescent="0.2">
      <c r="A3054" s="234"/>
      <c r="B3054" s="98"/>
      <c r="C3054" s="130"/>
      <c r="D3054" s="240"/>
      <c r="E3054" s="240"/>
      <c r="F3054" s="224"/>
      <c r="G3054" s="98"/>
      <c r="H3054" s="98"/>
      <c r="I3054" s="130"/>
      <c r="J3054" s="98"/>
      <c r="K3054" s="98"/>
      <c r="L3054" s="98"/>
      <c r="M3054" s="241"/>
      <c r="N3054" s="241"/>
      <c r="O3054" s="98"/>
      <c r="P3054" s="98"/>
      <c r="Q3054" s="130"/>
    </row>
    <row r="3055" spans="1:17" ht="11.25" x14ac:dyDescent="0.2">
      <c r="A3055" s="234"/>
      <c r="B3055" s="98"/>
      <c r="C3055" s="130"/>
      <c r="D3055" s="240"/>
      <c r="E3055" s="240"/>
      <c r="F3055" s="224"/>
      <c r="G3055" s="98"/>
      <c r="H3055" s="98"/>
      <c r="I3055" s="130"/>
      <c r="J3055" s="98"/>
      <c r="K3055" s="98"/>
      <c r="L3055" s="98"/>
      <c r="M3055" s="241"/>
      <c r="N3055" s="241"/>
      <c r="O3055" s="98"/>
      <c r="P3055" s="98"/>
      <c r="Q3055" s="130"/>
    </row>
    <row r="3056" spans="1:17" ht="11.25" x14ac:dyDescent="0.2">
      <c r="A3056" s="234"/>
      <c r="B3056" s="98"/>
      <c r="C3056" s="130"/>
      <c r="D3056" s="240"/>
      <c r="E3056" s="240"/>
      <c r="F3056" s="224"/>
      <c r="G3056" s="98"/>
      <c r="H3056" s="98"/>
      <c r="I3056" s="130"/>
      <c r="J3056" s="98"/>
      <c r="K3056" s="98"/>
      <c r="L3056" s="98"/>
      <c r="M3056" s="241"/>
      <c r="N3056" s="241"/>
      <c r="O3056" s="98"/>
      <c r="P3056" s="98"/>
      <c r="Q3056" s="130"/>
    </row>
    <row r="3057" spans="1:17" ht="11.25" x14ac:dyDescent="0.2">
      <c r="A3057" s="234"/>
      <c r="B3057" s="98"/>
      <c r="C3057" s="130"/>
      <c r="D3057" s="240"/>
      <c r="E3057" s="240"/>
      <c r="F3057" s="224"/>
      <c r="G3057" s="98"/>
      <c r="H3057" s="98"/>
      <c r="I3057" s="130"/>
      <c r="J3057" s="98"/>
      <c r="K3057" s="98"/>
      <c r="L3057" s="98"/>
      <c r="M3057" s="241"/>
      <c r="N3057" s="241"/>
      <c r="O3057" s="98"/>
      <c r="P3057" s="98"/>
      <c r="Q3057" s="130"/>
    </row>
    <row r="3058" spans="1:17" ht="11.25" x14ac:dyDescent="0.2">
      <c r="A3058" s="234"/>
      <c r="B3058" s="98"/>
      <c r="C3058" s="130"/>
      <c r="D3058" s="240"/>
      <c r="E3058" s="240"/>
      <c r="F3058" s="224"/>
      <c r="G3058" s="98"/>
      <c r="H3058" s="98"/>
      <c r="I3058" s="130"/>
      <c r="J3058" s="98"/>
      <c r="K3058" s="98"/>
      <c r="L3058" s="98"/>
      <c r="M3058" s="241"/>
      <c r="N3058" s="241"/>
      <c r="O3058" s="98"/>
      <c r="P3058" s="98"/>
      <c r="Q3058" s="130"/>
    </row>
    <row r="3059" spans="1:17" ht="11.25" x14ac:dyDescent="0.2">
      <c r="A3059" s="234"/>
      <c r="B3059" s="98"/>
      <c r="C3059" s="130"/>
      <c r="D3059" s="240"/>
      <c r="E3059" s="240"/>
      <c r="F3059" s="224"/>
      <c r="G3059" s="98"/>
      <c r="H3059" s="98"/>
      <c r="I3059" s="130"/>
      <c r="J3059" s="98"/>
      <c r="K3059" s="98"/>
      <c r="L3059" s="98"/>
      <c r="M3059" s="241"/>
      <c r="N3059" s="241"/>
      <c r="O3059" s="98"/>
      <c r="P3059" s="98"/>
      <c r="Q3059" s="130"/>
    </row>
    <row r="3060" spans="1:17" ht="11.25" x14ac:dyDescent="0.2">
      <c r="A3060" s="234"/>
      <c r="B3060" s="98"/>
      <c r="C3060" s="130"/>
      <c r="D3060" s="240"/>
      <c r="E3060" s="240"/>
      <c r="F3060" s="224"/>
      <c r="G3060" s="98"/>
      <c r="H3060" s="98"/>
      <c r="I3060" s="130"/>
      <c r="J3060" s="98"/>
      <c r="K3060" s="98"/>
      <c r="L3060" s="98"/>
      <c r="M3060" s="241"/>
      <c r="N3060" s="241"/>
      <c r="O3060" s="98"/>
      <c r="P3060" s="98"/>
      <c r="Q3060" s="130"/>
    </row>
    <row r="3061" spans="1:17" ht="11.25" x14ac:dyDescent="0.2">
      <c r="A3061" s="234"/>
      <c r="B3061" s="98"/>
      <c r="C3061" s="130"/>
      <c r="D3061" s="240"/>
      <c r="E3061" s="240"/>
      <c r="F3061" s="224"/>
      <c r="G3061" s="98"/>
      <c r="H3061" s="98"/>
      <c r="I3061" s="130"/>
      <c r="J3061" s="98"/>
      <c r="K3061" s="98"/>
      <c r="L3061" s="98"/>
      <c r="M3061" s="241"/>
      <c r="N3061" s="241"/>
      <c r="O3061" s="98"/>
      <c r="P3061" s="98"/>
      <c r="Q3061" s="130"/>
    </row>
    <row r="3062" spans="1:17" ht="11.25" x14ac:dyDescent="0.2">
      <c r="A3062" s="234"/>
      <c r="B3062" s="98"/>
      <c r="C3062" s="130"/>
      <c r="D3062" s="240"/>
      <c r="E3062" s="240"/>
      <c r="F3062" s="224"/>
      <c r="G3062" s="98"/>
      <c r="H3062" s="98"/>
      <c r="I3062" s="130"/>
      <c r="J3062" s="98"/>
      <c r="K3062" s="98"/>
      <c r="L3062" s="98"/>
      <c r="M3062" s="241"/>
      <c r="N3062" s="241"/>
      <c r="O3062" s="98"/>
      <c r="P3062" s="98"/>
      <c r="Q3062" s="130"/>
    </row>
    <row r="3063" spans="1:17" ht="11.25" x14ac:dyDescent="0.2">
      <c r="A3063" s="234"/>
      <c r="B3063" s="98"/>
      <c r="C3063" s="130"/>
      <c r="D3063" s="240"/>
      <c r="E3063" s="240"/>
      <c r="F3063" s="224"/>
      <c r="G3063" s="98"/>
      <c r="H3063" s="98"/>
      <c r="I3063" s="130"/>
      <c r="J3063" s="98"/>
      <c r="K3063" s="98"/>
      <c r="L3063" s="98"/>
      <c r="M3063" s="241"/>
      <c r="N3063" s="241"/>
      <c r="O3063" s="98"/>
      <c r="P3063" s="98"/>
      <c r="Q3063" s="130"/>
    </row>
    <row r="3064" spans="1:17" ht="11.25" x14ac:dyDescent="0.2">
      <c r="A3064" s="234"/>
      <c r="B3064" s="98"/>
      <c r="C3064" s="130"/>
      <c r="D3064" s="240"/>
      <c r="E3064" s="240"/>
      <c r="F3064" s="224"/>
      <c r="G3064" s="98"/>
      <c r="H3064" s="98"/>
      <c r="I3064" s="130"/>
      <c r="J3064" s="98"/>
      <c r="K3064" s="98"/>
      <c r="L3064" s="98"/>
      <c r="M3064" s="241"/>
      <c r="N3064" s="241"/>
      <c r="O3064" s="98"/>
      <c r="P3064" s="98"/>
      <c r="Q3064" s="130"/>
    </row>
    <row r="3065" spans="1:17" ht="11.25" x14ac:dyDescent="0.2">
      <c r="A3065" s="234"/>
      <c r="B3065" s="98"/>
      <c r="C3065" s="130"/>
      <c r="D3065" s="240"/>
      <c r="E3065" s="240"/>
      <c r="F3065" s="224"/>
      <c r="G3065" s="98"/>
      <c r="H3065" s="98"/>
      <c r="I3065" s="130"/>
      <c r="J3065" s="98"/>
      <c r="K3065" s="98"/>
      <c r="L3065" s="98"/>
      <c r="M3065" s="241"/>
      <c r="N3065" s="241"/>
      <c r="O3065" s="98"/>
      <c r="P3065" s="98"/>
      <c r="Q3065" s="130"/>
    </row>
    <row r="3066" spans="1:17" ht="11.25" x14ac:dyDescent="0.2">
      <c r="A3066" s="234"/>
      <c r="B3066" s="98"/>
      <c r="C3066" s="130"/>
      <c r="D3066" s="240"/>
      <c r="E3066" s="240"/>
      <c r="F3066" s="224"/>
      <c r="G3066" s="98"/>
      <c r="H3066" s="98"/>
      <c r="I3066" s="130"/>
      <c r="J3066" s="98"/>
      <c r="K3066" s="98"/>
      <c r="L3066" s="98"/>
      <c r="M3066" s="241"/>
      <c r="N3066" s="241"/>
      <c r="O3066" s="98"/>
      <c r="P3066" s="98"/>
      <c r="Q3066" s="130"/>
    </row>
    <row r="3067" spans="1:17" ht="11.25" x14ac:dyDescent="0.2">
      <c r="A3067" s="234"/>
      <c r="B3067" s="98"/>
      <c r="C3067" s="130"/>
      <c r="D3067" s="240"/>
      <c r="E3067" s="240"/>
      <c r="F3067" s="224"/>
      <c r="G3067" s="98"/>
      <c r="H3067" s="98"/>
      <c r="I3067" s="130"/>
      <c r="J3067" s="98"/>
      <c r="K3067" s="98"/>
      <c r="L3067" s="98"/>
      <c r="M3067" s="241"/>
      <c r="N3067" s="241"/>
      <c r="O3067" s="98"/>
      <c r="P3067" s="98"/>
      <c r="Q3067" s="130"/>
    </row>
    <row r="3068" spans="1:17" ht="11.25" x14ac:dyDescent="0.2">
      <c r="A3068" s="234"/>
      <c r="B3068" s="98"/>
      <c r="C3068" s="130"/>
      <c r="D3068" s="240"/>
      <c r="E3068" s="240"/>
      <c r="F3068" s="224"/>
      <c r="G3068" s="98"/>
      <c r="H3068" s="98"/>
      <c r="I3068" s="130"/>
      <c r="J3068" s="98"/>
      <c r="K3068" s="98"/>
      <c r="L3068" s="98"/>
      <c r="M3068" s="241"/>
      <c r="N3068" s="241"/>
      <c r="O3068" s="98"/>
      <c r="P3068" s="98"/>
      <c r="Q3068" s="130"/>
    </row>
    <row r="3069" spans="1:17" ht="11.25" x14ac:dyDescent="0.2">
      <c r="A3069" s="234"/>
      <c r="B3069" s="98"/>
      <c r="C3069" s="130"/>
      <c r="D3069" s="240"/>
      <c r="E3069" s="240"/>
      <c r="F3069" s="224"/>
      <c r="G3069" s="98"/>
      <c r="H3069" s="98"/>
      <c r="I3069" s="130"/>
      <c r="J3069" s="98"/>
      <c r="K3069" s="98"/>
      <c r="L3069" s="98"/>
      <c r="M3069" s="241"/>
      <c r="N3069" s="241"/>
      <c r="O3069" s="98"/>
      <c r="P3069" s="98"/>
      <c r="Q3069" s="130"/>
    </row>
    <row r="3070" spans="1:17" ht="11.25" x14ac:dyDescent="0.2">
      <c r="A3070" s="234"/>
      <c r="B3070" s="98"/>
      <c r="C3070" s="130"/>
      <c r="D3070" s="240"/>
      <c r="E3070" s="240"/>
      <c r="F3070" s="224"/>
      <c r="G3070" s="98"/>
      <c r="H3070" s="98"/>
      <c r="I3070" s="130"/>
      <c r="J3070" s="98"/>
      <c r="K3070" s="98"/>
      <c r="L3070" s="98"/>
      <c r="M3070" s="241"/>
      <c r="N3070" s="241"/>
      <c r="O3070" s="98"/>
      <c r="P3070" s="98"/>
      <c r="Q3070" s="130"/>
    </row>
    <row r="3071" spans="1:17" ht="11.25" x14ac:dyDescent="0.2">
      <c r="A3071" s="234"/>
      <c r="B3071" s="98"/>
      <c r="C3071" s="130"/>
      <c r="D3071" s="240"/>
      <c r="E3071" s="240"/>
      <c r="F3071" s="224"/>
      <c r="G3071" s="98"/>
      <c r="H3071" s="98"/>
      <c r="I3071" s="130"/>
      <c r="J3071" s="98"/>
      <c r="K3071" s="98"/>
      <c r="L3071" s="98"/>
      <c r="M3071" s="241"/>
      <c r="N3071" s="241"/>
      <c r="O3071" s="98"/>
      <c r="P3071" s="98"/>
      <c r="Q3071" s="130"/>
    </row>
    <row r="3072" spans="1:17" ht="11.25" x14ac:dyDescent="0.2">
      <c r="A3072" s="234"/>
      <c r="B3072" s="98"/>
      <c r="C3072" s="130"/>
      <c r="D3072" s="240"/>
      <c r="E3072" s="240"/>
      <c r="F3072" s="224"/>
      <c r="G3072" s="98"/>
      <c r="H3072" s="98"/>
      <c r="I3072" s="130"/>
      <c r="J3072" s="98"/>
      <c r="K3072" s="98"/>
      <c r="L3072" s="98"/>
      <c r="M3072" s="241"/>
      <c r="N3072" s="241"/>
      <c r="O3072" s="98"/>
      <c r="P3072" s="98"/>
      <c r="Q3072" s="130"/>
    </row>
    <row r="3073" spans="1:17" ht="11.25" x14ac:dyDescent="0.2">
      <c r="A3073" s="234"/>
      <c r="B3073" s="98"/>
      <c r="C3073" s="130"/>
      <c r="D3073" s="240"/>
      <c r="E3073" s="240"/>
      <c r="F3073" s="224"/>
      <c r="G3073" s="98"/>
      <c r="H3073" s="98"/>
      <c r="I3073" s="130"/>
      <c r="J3073" s="98"/>
      <c r="K3073" s="98"/>
      <c r="L3073" s="98"/>
      <c r="M3073" s="241"/>
      <c r="N3073" s="241"/>
      <c r="O3073" s="98"/>
      <c r="P3073" s="98"/>
      <c r="Q3073" s="130"/>
    </row>
    <row r="3074" spans="1:17" ht="11.25" x14ac:dyDescent="0.2">
      <c r="A3074" s="234"/>
      <c r="B3074" s="98"/>
      <c r="C3074" s="130"/>
      <c r="D3074" s="240"/>
      <c r="E3074" s="240"/>
      <c r="F3074" s="224"/>
      <c r="G3074" s="98"/>
      <c r="H3074" s="98"/>
      <c r="I3074" s="130"/>
      <c r="J3074" s="98"/>
      <c r="K3074" s="98"/>
      <c r="L3074" s="98"/>
      <c r="M3074" s="241"/>
      <c r="N3074" s="241"/>
      <c r="O3074" s="98"/>
      <c r="P3074" s="98"/>
      <c r="Q3074" s="130"/>
    </row>
    <row r="3075" spans="1:17" ht="11.25" x14ac:dyDescent="0.2">
      <c r="A3075" s="234"/>
      <c r="B3075" s="98"/>
      <c r="C3075" s="130"/>
      <c r="D3075" s="240"/>
      <c r="E3075" s="240"/>
      <c r="F3075" s="224"/>
      <c r="G3075" s="98"/>
      <c r="H3075" s="98"/>
      <c r="I3075" s="130"/>
      <c r="J3075" s="98"/>
      <c r="K3075" s="98"/>
      <c r="L3075" s="98"/>
      <c r="M3075" s="241"/>
      <c r="N3075" s="241"/>
      <c r="O3075" s="98"/>
      <c r="P3075" s="98"/>
      <c r="Q3075" s="130"/>
    </row>
    <row r="3076" spans="1:17" ht="11.25" x14ac:dyDescent="0.2">
      <c r="A3076" s="234"/>
      <c r="B3076" s="98"/>
      <c r="C3076" s="130"/>
      <c r="D3076" s="240"/>
      <c r="E3076" s="240"/>
      <c r="F3076" s="224"/>
      <c r="G3076" s="98"/>
      <c r="H3076" s="98"/>
      <c r="I3076" s="130"/>
      <c r="J3076" s="98"/>
      <c r="K3076" s="98"/>
      <c r="L3076" s="98"/>
      <c r="M3076" s="241"/>
      <c r="N3076" s="241"/>
      <c r="O3076" s="98"/>
      <c r="P3076" s="98"/>
      <c r="Q3076" s="130"/>
    </row>
    <row r="3077" spans="1:17" ht="11.25" x14ac:dyDescent="0.2">
      <c r="A3077" s="234"/>
      <c r="B3077" s="98"/>
      <c r="C3077" s="130"/>
      <c r="D3077" s="240"/>
      <c r="E3077" s="240"/>
      <c r="F3077" s="224"/>
      <c r="G3077" s="98"/>
      <c r="H3077" s="98"/>
      <c r="I3077" s="130"/>
      <c r="J3077" s="98"/>
      <c r="K3077" s="98"/>
      <c r="L3077" s="98"/>
      <c r="M3077" s="241"/>
      <c r="N3077" s="241"/>
      <c r="O3077" s="98"/>
      <c r="P3077" s="98"/>
      <c r="Q3077" s="130"/>
    </row>
    <row r="3078" spans="1:17" ht="11.25" x14ac:dyDescent="0.2">
      <c r="A3078" s="234"/>
      <c r="B3078" s="98"/>
      <c r="C3078" s="130"/>
      <c r="D3078" s="240"/>
      <c r="E3078" s="240"/>
      <c r="F3078" s="224"/>
      <c r="G3078" s="98"/>
      <c r="H3078" s="98"/>
      <c r="I3078" s="130"/>
      <c r="J3078" s="98"/>
      <c r="K3078" s="98"/>
      <c r="L3078" s="98"/>
      <c r="M3078" s="241"/>
      <c r="N3078" s="241"/>
      <c r="O3078" s="98"/>
      <c r="P3078" s="98"/>
      <c r="Q3078" s="130"/>
    </row>
    <row r="3079" spans="1:17" ht="11.25" x14ac:dyDescent="0.2">
      <c r="A3079" s="234"/>
      <c r="B3079" s="98"/>
      <c r="C3079" s="130"/>
      <c r="D3079" s="240"/>
      <c r="E3079" s="240"/>
      <c r="F3079" s="224"/>
      <c r="G3079" s="98"/>
      <c r="H3079" s="98"/>
      <c r="I3079" s="130"/>
      <c r="J3079" s="98"/>
      <c r="K3079" s="98"/>
      <c r="L3079" s="98"/>
      <c r="M3079" s="241"/>
      <c r="N3079" s="241"/>
      <c r="O3079" s="98"/>
      <c r="P3079" s="98"/>
      <c r="Q3079" s="130"/>
    </row>
    <row r="3080" spans="1:17" ht="11.25" x14ac:dyDescent="0.2">
      <c r="A3080" s="234"/>
      <c r="B3080" s="98"/>
      <c r="C3080" s="130"/>
      <c r="D3080" s="240"/>
      <c r="E3080" s="240"/>
      <c r="F3080" s="224"/>
      <c r="G3080" s="98"/>
      <c r="H3080" s="98"/>
      <c r="I3080" s="130"/>
      <c r="J3080" s="98"/>
      <c r="K3080" s="98"/>
      <c r="L3080" s="98"/>
      <c r="M3080" s="241"/>
      <c r="N3080" s="241"/>
      <c r="O3080" s="98"/>
      <c r="P3080" s="98"/>
      <c r="Q3080" s="130"/>
    </row>
    <row r="3081" spans="1:17" ht="11.25" x14ac:dyDescent="0.2">
      <c r="A3081" s="234"/>
      <c r="B3081" s="98"/>
      <c r="C3081" s="130"/>
      <c r="D3081" s="240"/>
      <c r="E3081" s="240"/>
      <c r="F3081" s="224"/>
      <c r="G3081" s="98"/>
      <c r="H3081" s="98"/>
      <c r="I3081" s="130"/>
      <c r="J3081" s="98"/>
      <c r="K3081" s="98"/>
      <c r="L3081" s="98"/>
      <c r="M3081" s="241"/>
      <c r="N3081" s="241"/>
      <c r="O3081" s="98"/>
      <c r="P3081" s="98"/>
      <c r="Q3081" s="130"/>
    </row>
    <row r="3082" spans="1:17" ht="11.25" x14ac:dyDescent="0.2">
      <c r="A3082" s="234"/>
      <c r="B3082" s="98"/>
      <c r="C3082" s="130"/>
      <c r="D3082" s="240"/>
      <c r="E3082" s="240"/>
      <c r="F3082" s="224"/>
      <c r="G3082" s="98"/>
      <c r="H3082" s="98"/>
      <c r="I3082" s="130"/>
      <c r="J3082" s="98"/>
      <c r="K3082" s="98"/>
      <c r="L3082" s="98"/>
      <c r="M3082" s="241"/>
      <c r="N3082" s="241"/>
      <c r="O3082" s="98"/>
      <c r="P3082" s="98"/>
      <c r="Q3082" s="130"/>
    </row>
    <row r="3083" spans="1:17" ht="11.25" x14ac:dyDescent="0.2">
      <c r="A3083" s="234"/>
      <c r="B3083" s="98"/>
      <c r="C3083" s="130"/>
      <c r="D3083" s="240"/>
      <c r="E3083" s="240"/>
      <c r="F3083" s="224"/>
      <c r="G3083" s="98"/>
      <c r="H3083" s="98"/>
      <c r="I3083" s="130"/>
      <c r="J3083" s="98"/>
      <c r="K3083" s="98"/>
      <c r="L3083" s="98"/>
      <c r="M3083" s="241"/>
      <c r="N3083" s="241"/>
      <c r="O3083" s="98"/>
      <c r="P3083" s="98"/>
      <c r="Q3083" s="130"/>
    </row>
    <row r="3084" spans="1:17" ht="11.25" x14ac:dyDescent="0.2">
      <c r="A3084" s="234"/>
      <c r="B3084" s="98"/>
      <c r="C3084" s="130"/>
      <c r="D3084" s="240"/>
      <c r="E3084" s="240"/>
      <c r="F3084" s="224"/>
      <c r="G3084" s="98"/>
      <c r="H3084" s="98"/>
      <c r="I3084" s="130"/>
      <c r="J3084" s="98"/>
      <c r="K3084" s="98"/>
      <c r="L3084" s="98"/>
      <c r="M3084" s="241"/>
      <c r="N3084" s="241"/>
      <c r="O3084" s="98"/>
      <c r="P3084" s="98"/>
      <c r="Q3084" s="130"/>
    </row>
    <row r="3085" spans="1:17" ht="11.25" x14ac:dyDescent="0.2">
      <c r="A3085" s="234"/>
      <c r="B3085" s="98"/>
      <c r="C3085" s="130"/>
      <c r="D3085" s="240"/>
      <c r="E3085" s="240"/>
      <c r="F3085" s="224"/>
      <c r="G3085" s="98"/>
      <c r="H3085" s="98"/>
      <c r="I3085" s="130"/>
      <c r="J3085" s="98"/>
      <c r="K3085" s="98"/>
      <c r="L3085" s="98"/>
      <c r="M3085" s="241"/>
      <c r="N3085" s="241"/>
      <c r="O3085" s="98"/>
      <c r="P3085" s="98"/>
      <c r="Q3085" s="130"/>
    </row>
    <row r="3086" spans="1:17" ht="11.25" x14ac:dyDescent="0.2">
      <c r="A3086" s="234"/>
      <c r="B3086" s="98"/>
      <c r="C3086" s="130"/>
      <c r="D3086" s="240"/>
      <c r="E3086" s="240"/>
      <c r="F3086" s="224"/>
      <c r="G3086" s="98"/>
      <c r="H3086" s="98"/>
      <c r="I3086" s="130"/>
      <c r="J3086" s="98"/>
      <c r="K3086" s="98"/>
      <c r="L3086" s="98"/>
      <c r="M3086" s="241"/>
      <c r="N3086" s="241"/>
      <c r="O3086" s="98"/>
      <c r="P3086" s="98"/>
      <c r="Q3086" s="130"/>
    </row>
    <row r="3087" spans="1:17" ht="11.25" x14ac:dyDescent="0.2">
      <c r="A3087" s="234"/>
      <c r="B3087" s="98"/>
      <c r="C3087" s="130"/>
      <c r="D3087" s="240"/>
      <c r="E3087" s="240"/>
      <c r="F3087" s="224"/>
      <c r="G3087" s="98"/>
      <c r="H3087" s="98"/>
      <c r="I3087" s="130"/>
      <c r="J3087" s="98"/>
      <c r="K3087" s="98"/>
      <c r="L3087" s="98"/>
      <c r="M3087" s="241"/>
      <c r="N3087" s="241"/>
      <c r="O3087" s="98"/>
      <c r="P3087" s="98"/>
      <c r="Q3087" s="130"/>
    </row>
    <row r="3088" spans="1:17" ht="11.25" x14ac:dyDescent="0.2">
      <c r="A3088" s="234"/>
      <c r="B3088" s="98"/>
      <c r="C3088" s="130"/>
      <c r="D3088" s="240"/>
      <c r="E3088" s="240"/>
      <c r="F3088" s="224"/>
      <c r="G3088" s="98"/>
      <c r="H3088" s="98"/>
      <c r="I3088" s="130"/>
      <c r="J3088" s="98"/>
      <c r="K3088" s="98"/>
      <c r="L3088" s="98"/>
      <c r="M3088" s="241"/>
      <c r="N3088" s="241"/>
      <c r="O3088" s="98"/>
      <c r="P3088" s="98"/>
      <c r="Q3088" s="130"/>
    </row>
    <row r="3089" spans="1:17" ht="11.25" x14ac:dyDescent="0.2">
      <c r="A3089" s="234"/>
      <c r="B3089" s="98"/>
      <c r="C3089" s="130"/>
      <c r="D3089" s="240"/>
      <c r="E3089" s="240"/>
      <c r="F3089" s="224"/>
      <c r="G3089" s="98"/>
      <c r="H3089" s="98"/>
      <c r="I3089" s="130"/>
      <c r="J3089" s="98"/>
      <c r="K3089" s="98"/>
      <c r="L3089" s="98"/>
      <c r="M3089" s="241"/>
      <c r="N3089" s="241"/>
      <c r="O3089" s="98"/>
      <c r="P3089" s="98"/>
      <c r="Q3089" s="130"/>
    </row>
    <row r="3090" spans="1:17" ht="11.25" x14ac:dyDescent="0.2">
      <c r="A3090" s="234"/>
      <c r="B3090" s="98"/>
      <c r="C3090" s="130"/>
      <c r="D3090" s="240"/>
      <c r="E3090" s="240"/>
      <c r="F3090" s="224"/>
      <c r="G3090" s="98"/>
      <c r="H3090" s="98"/>
      <c r="I3090" s="130"/>
      <c r="J3090" s="98"/>
      <c r="K3090" s="98"/>
      <c r="L3090" s="98"/>
      <c r="M3090" s="241"/>
      <c r="N3090" s="241"/>
      <c r="O3090" s="98"/>
      <c r="P3090" s="98"/>
      <c r="Q3090" s="130"/>
    </row>
    <row r="3091" spans="1:17" ht="11.25" x14ac:dyDescent="0.2">
      <c r="A3091" s="234"/>
      <c r="B3091" s="98"/>
      <c r="C3091" s="130"/>
      <c r="D3091" s="240"/>
      <c r="E3091" s="240"/>
      <c r="F3091" s="224"/>
      <c r="G3091" s="98"/>
      <c r="H3091" s="98"/>
      <c r="I3091" s="130"/>
      <c r="J3091" s="98"/>
      <c r="K3091" s="98"/>
      <c r="L3091" s="98"/>
      <c r="M3091" s="241"/>
      <c r="N3091" s="241"/>
      <c r="O3091" s="98"/>
      <c r="P3091" s="98"/>
      <c r="Q3091" s="130"/>
    </row>
    <row r="3092" spans="1:17" ht="11.25" x14ac:dyDescent="0.2">
      <c r="A3092" s="234"/>
      <c r="B3092" s="98"/>
      <c r="C3092" s="130"/>
      <c r="D3092" s="240"/>
      <c r="E3092" s="240"/>
      <c r="F3092" s="224"/>
      <c r="G3092" s="98"/>
      <c r="H3092" s="98"/>
      <c r="I3092" s="130"/>
      <c r="J3092" s="98"/>
      <c r="K3092" s="98"/>
      <c r="L3092" s="98"/>
      <c r="M3092" s="241"/>
      <c r="N3092" s="241"/>
      <c r="O3092" s="98"/>
      <c r="P3092" s="98"/>
      <c r="Q3092" s="130"/>
    </row>
    <row r="3093" spans="1:17" ht="11.25" x14ac:dyDescent="0.2">
      <c r="A3093" s="234"/>
      <c r="B3093" s="98"/>
      <c r="C3093" s="130"/>
      <c r="D3093" s="240"/>
      <c r="E3093" s="240"/>
      <c r="F3093" s="224"/>
      <c r="G3093" s="98"/>
      <c r="H3093" s="98"/>
      <c r="I3093" s="130"/>
      <c r="J3093" s="98"/>
      <c r="K3093" s="98"/>
      <c r="L3093" s="98"/>
      <c r="M3093" s="241"/>
      <c r="N3093" s="241"/>
      <c r="O3093" s="98"/>
      <c r="P3093" s="98"/>
      <c r="Q3093" s="130"/>
    </row>
    <row r="3094" spans="1:17" ht="11.25" x14ac:dyDescent="0.2">
      <c r="A3094" s="234"/>
      <c r="B3094" s="98"/>
      <c r="C3094" s="130"/>
      <c r="D3094" s="240"/>
      <c r="E3094" s="240"/>
      <c r="F3094" s="224"/>
      <c r="G3094" s="98"/>
      <c r="H3094" s="98"/>
      <c r="I3094" s="130"/>
      <c r="J3094" s="98"/>
      <c r="K3094" s="98"/>
      <c r="L3094" s="98"/>
      <c r="M3094" s="241"/>
      <c r="N3094" s="241"/>
      <c r="O3094" s="98"/>
      <c r="P3094" s="98"/>
      <c r="Q3094" s="130"/>
    </row>
    <row r="3095" spans="1:17" ht="11.25" x14ac:dyDescent="0.2">
      <c r="A3095" s="234"/>
      <c r="B3095" s="98"/>
      <c r="C3095" s="130"/>
      <c r="D3095" s="240"/>
      <c r="E3095" s="240"/>
      <c r="F3095" s="224"/>
      <c r="G3095" s="98"/>
      <c r="H3095" s="98"/>
      <c r="I3095" s="130"/>
      <c r="J3095" s="98"/>
      <c r="K3095" s="98"/>
      <c r="L3095" s="98"/>
      <c r="M3095" s="241"/>
      <c r="N3095" s="241"/>
      <c r="O3095" s="98"/>
      <c r="P3095" s="98"/>
      <c r="Q3095" s="130"/>
    </row>
    <row r="3096" spans="1:17" ht="11.25" x14ac:dyDescent="0.2">
      <c r="A3096" s="234"/>
      <c r="B3096" s="98"/>
      <c r="C3096" s="130"/>
      <c r="D3096" s="240"/>
      <c r="E3096" s="240"/>
      <c r="F3096" s="224"/>
      <c r="G3096" s="98"/>
      <c r="H3096" s="98"/>
      <c r="I3096" s="130"/>
      <c r="J3096" s="98"/>
      <c r="K3096" s="98"/>
      <c r="L3096" s="98"/>
      <c r="M3096" s="241"/>
      <c r="N3096" s="241"/>
      <c r="O3096" s="98"/>
      <c r="P3096" s="98"/>
      <c r="Q3096" s="130"/>
    </row>
    <row r="3097" spans="1:17" ht="11.25" x14ac:dyDescent="0.2">
      <c r="A3097" s="234"/>
      <c r="B3097" s="98"/>
      <c r="C3097" s="130"/>
      <c r="D3097" s="240"/>
      <c r="E3097" s="240"/>
      <c r="F3097" s="224"/>
      <c r="G3097" s="98"/>
      <c r="H3097" s="98"/>
      <c r="I3097" s="130"/>
      <c r="J3097" s="98"/>
      <c r="K3097" s="98"/>
      <c r="L3097" s="98"/>
      <c r="M3097" s="241"/>
      <c r="N3097" s="241"/>
      <c r="O3097" s="98"/>
      <c r="P3097" s="98"/>
      <c r="Q3097" s="130"/>
    </row>
    <row r="3098" spans="1:17" ht="11.25" x14ac:dyDescent="0.2">
      <c r="A3098" s="234"/>
      <c r="B3098" s="98"/>
      <c r="C3098" s="130"/>
      <c r="D3098" s="240"/>
      <c r="E3098" s="240"/>
      <c r="F3098" s="224"/>
      <c r="G3098" s="98"/>
      <c r="H3098" s="98"/>
      <c r="I3098" s="130"/>
      <c r="J3098" s="98"/>
      <c r="K3098" s="98"/>
      <c r="L3098" s="98"/>
      <c r="M3098" s="241"/>
      <c r="N3098" s="241"/>
      <c r="O3098" s="98"/>
      <c r="P3098" s="98"/>
      <c r="Q3098" s="130"/>
    </row>
    <row r="3099" spans="1:17" ht="11.25" x14ac:dyDescent="0.2">
      <c r="A3099" s="234"/>
      <c r="B3099" s="98"/>
      <c r="C3099" s="130"/>
      <c r="D3099" s="240"/>
      <c r="E3099" s="240"/>
      <c r="F3099" s="224"/>
      <c r="G3099" s="98"/>
      <c r="H3099" s="98"/>
      <c r="I3099" s="130"/>
      <c r="J3099" s="98"/>
      <c r="K3099" s="98"/>
      <c r="L3099" s="98"/>
      <c r="M3099" s="241"/>
      <c r="N3099" s="241"/>
      <c r="O3099" s="98"/>
      <c r="P3099" s="98"/>
      <c r="Q3099" s="130"/>
    </row>
    <row r="3100" spans="1:17" ht="11.25" x14ac:dyDescent="0.2">
      <c r="A3100" s="234"/>
      <c r="B3100" s="98"/>
      <c r="C3100" s="130"/>
      <c r="D3100" s="240"/>
      <c r="E3100" s="240"/>
      <c r="F3100" s="224"/>
      <c r="G3100" s="98"/>
      <c r="H3100" s="98"/>
      <c r="I3100" s="130"/>
      <c r="J3100" s="98"/>
      <c r="K3100" s="98"/>
      <c r="L3100" s="98"/>
      <c r="M3100" s="241"/>
      <c r="N3100" s="241"/>
      <c r="O3100" s="98"/>
      <c r="P3100" s="98"/>
      <c r="Q3100" s="130"/>
    </row>
    <row r="3101" spans="1:17" ht="11.25" x14ac:dyDescent="0.2">
      <c r="A3101" s="234"/>
      <c r="B3101" s="98"/>
      <c r="C3101" s="130"/>
      <c r="D3101" s="240"/>
      <c r="E3101" s="240"/>
      <c r="F3101" s="224"/>
      <c r="G3101" s="98"/>
      <c r="H3101" s="98"/>
      <c r="I3101" s="130"/>
      <c r="J3101" s="98"/>
      <c r="K3101" s="98"/>
      <c r="L3101" s="98"/>
      <c r="M3101" s="241"/>
      <c r="N3101" s="241"/>
      <c r="O3101" s="98"/>
      <c r="P3101" s="98"/>
      <c r="Q3101" s="130"/>
    </row>
    <row r="3102" spans="1:17" ht="11.25" x14ac:dyDescent="0.2">
      <c r="A3102" s="234"/>
      <c r="B3102" s="98"/>
      <c r="C3102" s="130"/>
      <c r="D3102" s="240"/>
      <c r="E3102" s="240"/>
      <c r="F3102" s="224"/>
      <c r="G3102" s="98"/>
      <c r="H3102" s="98"/>
      <c r="I3102" s="130"/>
      <c r="J3102" s="98"/>
      <c r="K3102" s="98"/>
      <c r="L3102" s="98"/>
      <c r="M3102" s="241"/>
      <c r="N3102" s="241"/>
      <c r="O3102" s="98"/>
      <c r="P3102" s="98"/>
      <c r="Q3102" s="130"/>
    </row>
    <row r="3103" spans="1:17" ht="11.25" x14ac:dyDescent="0.2">
      <c r="A3103" s="234"/>
      <c r="B3103" s="98"/>
      <c r="C3103" s="130"/>
      <c r="D3103" s="240"/>
      <c r="E3103" s="240"/>
      <c r="F3103" s="224"/>
      <c r="G3103" s="98"/>
      <c r="H3103" s="98"/>
      <c r="I3103" s="130"/>
      <c r="J3103" s="98"/>
      <c r="K3103" s="98"/>
      <c r="L3103" s="98"/>
      <c r="M3103" s="241"/>
      <c r="N3103" s="241"/>
      <c r="O3103" s="98"/>
      <c r="P3103" s="98"/>
      <c r="Q3103" s="130"/>
    </row>
    <row r="3104" spans="1:17" ht="11.25" x14ac:dyDescent="0.2">
      <c r="A3104" s="234"/>
      <c r="B3104" s="98"/>
      <c r="C3104" s="130"/>
      <c r="D3104" s="240"/>
      <c r="E3104" s="240"/>
      <c r="F3104" s="224"/>
      <c r="G3104" s="98"/>
      <c r="H3104" s="98"/>
      <c r="I3104" s="130"/>
      <c r="J3104" s="98"/>
      <c r="K3104" s="98"/>
      <c r="L3104" s="98"/>
      <c r="M3104" s="241"/>
      <c r="N3104" s="241"/>
      <c r="O3104" s="98"/>
      <c r="P3104" s="98"/>
      <c r="Q3104" s="130"/>
    </row>
    <row r="3105" spans="1:17" ht="11.25" x14ac:dyDescent="0.2">
      <c r="A3105" s="234"/>
      <c r="B3105" s="98"/>
      <c r="C3105" s="130"/>
      <c r="D3105" s="240"/>
      <c r="E3105" s="240"/>
      <c r="F3105" s="224"/>
      <c r="G3105" s="98"/>
      <c r="H3105" s="98"/>
      <c r="I3105" s="130"/>
      <c r="J3105" s="98"/>
      <c r="K3105" s="98"/>
      <c r="L3105" s="98"/>
      <c r="M3105" s="241"/>
      <c r="N3105" s="241"/>
      <c r="O3105" s="98"/>
      <c r="P3105" s="98"/>
      <c r="Q3105" s="130"/>
    </row>
    <row r="3106" spans="1:17" ht="11.25" x14ac:dyDescent="0.2">
      <c r="A3106" s="234"/>
      <c r="B3106" s="98"/>
      <c r="C3106" s="130"/>
      <c r="D3106" s="240"/>
      <c r="E3106" s="240"/>
      <c r="F3106" s="224"/>
      <c r="G3106" s="98"/>
      <c r="H3106" s="98"/>
      <c r="I3106" s="130"/>
      <c r="J3106" s="98"/>
      <c r="K3106" s="98"/>
      <c r="L3106" s="98"/>
      <c r="M3106" s="241"/>
      <c r="N3106" s="241"/>
      <c r="O3106" s="98"/>
      <c r="P3106" s="98"/>
      <c r="Q3106" s="130"/>
    </row>
    <row r="3107" spans="1:17" ht="11.25" x14ac:dyDescent="0.2">
      <c r="A3107" s="234"/>
      <c r="B3107" s="98"/>
      <c r="C3107" s="130"/>
      <c r="D3107" s="240"/>
      <c r="E3107" s="240"/>
      <c r="F3107" s="224"/>
      <c r="G3107" s="98"/>
      <c r="H3107" s="98"/>
      <c r="I3107" s="130"/>
      <c r="J3107" s="98"/>
      <c r="K3107" s="98"/>
      <c r="L3107" s="98"/>
      <c r="M3107" s="241"/>
      <c r="N3107" s="241"/>
      <c r="O3107" s="98"/>
      <c r="P3107" s="98"/>
      <c r="Q3107" s="130"/>
    </row>
    <row r="3108" spans="1:17" ht="11.25" x14ac:dyDescent="0.2">
      <c r="A3108" s="234"/>
      <c r="B3108" s="98"/>
      <c r="C3108" s="130"/>
      <c r="D3108" s="240"/>
      <c r="E3108" s="240"/>
      <c r="F3108" s="224"/>
      <c r="G3108" s="98"/>
      <c r="H3108" s="98"/>
      <c r="I3108" s="130"/>
      <c r="J3108" s="98"/>
      <c r="K3108" s="98"/>
      <c r="L3108" s="98"/>
      <c r="M3108" s="241"/>
      <c r="N3108" s="241"/>
      <c r="O3108" s="98"/>
      <c r="P3108" s="98"/>
      <c r="Q3108" s="130"/>
    </row>
    <row r="3109" spans="1:17" ht="11.25" x14ac:dyDescent="0.2">
      <c r="A3109" s="234"/>
      <c r="B3109" s="98"/>
      <c r="C3109" s="130"/>
      <c r="D3109" s="240"/>
      <c r="E3109" s="240"/>
      <c r="F3109" s="224"/>
      <c r="G3109" s="98"/>
      <c r="H3109" s="98"/>
      <c r="I3109" s="130"/>
      <c r="J3109" s="98"/>
      <c r="K3109" s="98"/>
      <c r="L3109" s="98"/>
      <c r="M3109" s="241"/>
      <c r="N3109" s="241"/>
      <c r="O3109" s="98"/>
      <c r="P3109" s="98"/>
      <c r="Q3109" s="130"/>
    </row>
    <row r="3110" spans="1:17" ht="11.25" x14ac:dyDescent="0.2">
      <c r="A3110" s="234"/>
      <c r="B3110" s="98"/>
      <c r="C3110" s="130"/>
      <c r="D3110" s="240"/>
      <c r="E3110" s="240"/>
      <c r="F3110" s="224"/>
      <c r="G3110" s="98"/>
      <c r="H3110" s="98"/>
      <c r="I3110" s="130"/>
      <c r="J3110" s="98"/>
      <c r="K3110" s="98"/>
      <c r="L3110" s="98"/>
      <c r="M3110" s="241"/>
      <c r="N3110" s="241"/>
      <c r="O3110" s="98"/>
      <c r="P3110" s="98"/>
      <c r="Q3110" s="130"/>
    </row>
    <row r="3111" spans="1:17" ht="11.25" x14ac:dyDescent="0.2">
      <c r="A3111" s="234"/>
      <c r="B3111" s="98"/>
      <c r="C3111" s="130"/>
      <c r="D3111" s="240"/>
      <c r="E3111" s="240"/>
      <c r="F3111" s="224"/>
      <c r="G3111" s="98"/>
      <c r="H3111" s="98"/>
      <c r="I3111" s="130"/>
      <c r="J3111" s="98"/>
      <c r="K3111" s="98"/>
      <c r="L3111" s="98"/>
      <c r="M3111" s="241"/>
      <c r="N3111" s="241"/>
      <c r="O3111" s="98"/>
      <c r="P3111" s="98"/>
      <c r="Q3111" s="130"/>
    </row>
    <row r="3112" spans="1:17" ht="11.25" x14ac:dyDescent="0.2">
      <c r="A3112" s="234"/>
      <c r="B3112" s="98"/>
      <c r="C3112" s="130"/>
      <c r="D3112" s="240"/>
      <c r="E3112" s="240"/>
      <c r="F3112" s="224"/>
      <c r="G3112" s="98"/>
      <c r="H3112" s="98"/>
      <c r="I3112" s="130"/>
      <c r="J3112" s="98"/>
      <c r="K3112" s="98"/>
      <c r="L3112" s="98"/>
      <c r="M3112" s="241"/>
      <c r="N3112" s="241"/>
      <c r="O3112" s="98"/>
      <c r="P3112" s="98"/>
      <c r="Q3112" s="130"/>
    </row>
    <row r="3113" spans="1:17" ht="11.25" x14ac:dyDescent="0.2">
      <c r="A3113" s="234"/>
      <c r="B3113" s="98"/>
      <c r="C3113" s="130"/>
      <c r="D3113" s="240"/>
      <c r="E3113" s="240"/>
      <c r="F3113" s="224"/>
      <c r="G3113" s="98"/>
      <c r="H3113" s="98"/>
      <c r="I3113" s="130"/>
      <c r="J3113" s="98"/>
      <c r="K3113" s="98"/>
      <c r="L3113" s="98"/>
      <c r="M3113" s="241"/>
      <c r="N3113" s="241"/>
      <c r="O3113" s="98"/>
      <c r="P3113" s="98"/>
      <c r="Q3113" s="130"/>
    </row>
    <row r="3114" spans="1:17" ht="11.25" x14ac:dyDescent="0.2">
      <c r="A3114" s="234"/>
      <c r="B3114" s="98"/>
      <c r="C3114" s="130"/>
      <c r="D3114" s="240"/>
      <c r="E3114" s="240"/>
      <c r="F3114" s="224"/>
      <c r="G3114" s="98"/>
      <c r="H3114" s="98"/>
      <c r="I3114" s="130"/>
      <c r="J3114" s="98"/>
      <c r="K3114" s="98"/>
      <c r="L3114" s="98"/>
      <c r="M3114" s="241"/>
      <c r="N3114" s="241"/>
      <c r="O3114" s="98"/>
      <c r="P3114" s="98"/>
      <c r="Q3114" s="130"/>
    </row>
    <row r="3115" spans="1:17" ht="11.25" x14ac:dyDescent="0.2">
      <c r="A3115" s="234"/>
      <c r="B3115" s="98"/>
      <c r="C3115" s="130"/>
      <c r="D3115" s="240"/>
      <c r="E3115" s="240"/>
      <c r="F3115" s="224"/>
      <c r="G3115" s="98"/>
      <c r="H3115" s="98"/>
      <c r="I3115" s="130"/>
      <c r="J3115" s="98"/>
      <c r="K3115" s="98"/>
      <c r="L3115" s="98"/>
      <c r="M3115" s="241"/>
      <c r="N3115" s="241"/>
      <c r="O3115" s="98"/>
      <c r="P3115" s="98"/>
      <c r="Q3115" s="130"/>
    </row>
    <row r="3116" spans="1:17" ht="11.25" x14ac:dyDescent="0.2">
      <c r="A3116" s="234"/>
      <c r="B3116" s="98"/>
      <c r="C3116" s="130"/>
      <c r="D3116" s="240"/>
      <c r="E3116" s="240"/>
      <c r="F3116" s="224"/>
      <c r="G3116" s="98"/>
      <c r="H3116" s="98"/>
      <c r="I3116" s="130"/>
      <c r="J3116" s="98"/>
      <c r="K3116" s="98"/>
      <c r="L3116" s="98"/>
      <c r="M3116" s="241"/>
      <c r="N3116" s="241"/>
      <c r="O3116" s="98"/>
      <c r="P3116" s="98"/>
      <c r="Q3116" s="130"/>
    </row>
    <row r="3117" spans="1:17" ht="11.25" x14ac:dyDescent="0.2">
      <c r="A3117" s="234"/>
      <c r="B3117" s="98"/>
      <c r="C3117" s="130"/>
      <c r="D3117" s="240"/>
      <c r="E3117" s="240"/>
      <c r="F3117" s="224"/>
      <c r="G3117" s="98"/>
      <c r="H3117" s="98"/>
      <c r="I3117" s="130"/>
      <c r="J3117" s="98"/>
      <c r="K3117" s="98"/>
      <c r="L3117" s="98"/>
      <c r="M3117" s="241"/>
      <c r="N3117" s="241"/>
      <c r="O3117" s="98"/>
      <c r="P3117" s="98"/>
      <c r="Q3117" s="130"/>
    </row>
    <row r="3118" spans="1:17" ht="11.25" x14ac:dyDescent="0.2">
      <c r="A3118" s="234"/>
      <c r="B3118" s="98"/>
      <c r="C3118" s="130"/>
      <c r="D3118" s="240"/>
      <c r="E3118" s="240"/>
      <c r="F3118" s="224"/>
      <c r="G3118" s="98"/>
      <c r="H3118" s="98"/>
      <c r="I3118" s="130"/>
      <c r="J3118" s="98"/>
      <c r="K3118" s="98"/>
      <c r="L3118" s="98"/>
      <c r="M3118" s="241"/>
      <c r="N3118" s="241"/>
      <c r="O3118" s="98"/>
      <c r="P3118" s="98"/>
      <c r="Q3118" s="130"/>
    </row>
    <row r="3119" spans="1:17" ht="11.25" x14ac:dyDescent="0.2">
      <c r="A3119" s="234"/>
      <c r="B3119" s="98"/>
      <c r="C3119" s="130"/>
      <c r="D3119" s="240"/>
      <c r="E3119" s="240"/>
      <c r="F3119" s="224"/>
      <c r="G3119" s="98"/>
      <c r="H3119" s="98"/>
      <c r="I3119" s="130"/>
      <c r="J3119" s="98"/>
      <c r="K3119" s="98"/>
      <c r="L3119" s="98"/>
      <c r="M3119" s="241"/>
      <c r="N3119" s="241"/>
      <c r="O3119" s="98"/>
      <c r="P3119" s="98"/>
      <c r="Q3119" s="130"/>
    </row>
    <row r="3120" spans="1:17" ht="11.25" x14ac:dyDescent="0.2">
      <c r="A3120" s="234"/>
      <c r="B3120" s="98"/>
      <c r="C3120" s="130"/>
      <c r="D3120" s="240"/>
      <c r="E3120" s="240"/>
      <c r="F3120" s="224"/>
      <c r="G3120" s="98"/>
      <c r="H3120" s="98"/>
      <c r="I3120" s="130"/>
      <c r="J3120" s="98"/>
      <c r="K3120" s="98"/>
      <c r="L3120" s="98"/>
      <c r="M3120" s="241"/>
      <c r="N3120" s="241"/>
      <c r="O3120" s="98"/>
      <c r="P3120" s="98"/>
      <c r="Q3120" s="130"/>
    </row>
    <row r="3121" spans="1:17" ht="11.25" x14ac:dyDescent="0.2">
      <c r="A3121" s="234"/>
      <c r="B3121" s="98"/>
      <c r="C3121" s="130"/>
      <c r="D3121" s="240"/>
      <c r="E3121" s="240"/>
      <c r="F3121" s="224"/>
      <c r="G3121" s="98"/>
      <c r="H3121" s="98"/>
      <c r="I3121" s="130"/>
      <c r="J3121" s="98"/>
      <c r="K3121" s="98"/>
      <c r="L3121" s="98"/>
      <c r="M3121" s="241"/>
      <c r="N3121" s="241"/>
      <c r="O3121" s="98"/>
      <c r="P3121" s="98"/>
      <c r="Q3121" s="130"/>
    </row>
    <row r="3122" spans="1:17" ht="11.25" x14ac:dyDescent="0.2">
      <c r="A3122" s="234"/>
      <c r="B3122" s="98"/>
      <c r="C3122" s="130"/>
      <c r="D3122" s="240"/>
      <c r="E3122" s="240"/>
      <c r="F3122" s="224"/>
      <c r="G3122" s="98"/>
      <c r="H3122" s="98"/>
      <c r="I3122" s="130"/>
      <c r="J3122" s="98"/>
      <c r="K3122" s="98"/>
      <c r="L3122" s="98"/>
      <c r="M3122" s="241"/>
      <c r="N3122" s="241"/>
      <c r="O3122" s="98"/>
      <c r="P3122" s="98"/>
      <c r="Q3122" s="130"/>
    </row>
    <row r="3123" spans="1:17" ht="11.25" x14ac:dyDescent="0.2">
      <c r="A3123" s="234"/>
      <c r="B3123" s="98"/>
      <c r="C3123" s="130"/>
      <c r="D3123" s="240"/>
      <c r="E3123" s="240"/>
      <c r="F3123" s="224"/>
      <c r="G3123" s="98"/>
      <c r="H3123" s="98"/>
      <c r="I3123" s="130"/>
      <c r="J3123" s="98"/>
      <c r="K3123" s="98"/>
      <c r="L3123" s="98"/>
      <c r="M3123" s="241"/>
      <c r="N3123" s="241"/>
      <c r="O3123" s="98"/>
      <c r="P3123" s="98"/>
      <c r="Q3123" s="130"/>
    </row>
    <row r="3124" spans="1:17" ht="11.25" x14ac:dyDescent="0.2">
      <c r="A3124" s="234"/>
      <c r="B3124" s="98"/>
      <c r="C3124" s="130"/>
      <c r="D3124" s="240"/>
      <c r="E3124" s="240"/>
      <c r="F3124" s="224"/>
      <c r="G3124" s="98"/>
      <c r="H3124" s="98"/>
      <c r="I3124" s="130"/>
      <c r="J3124" s="98"/>
      <c r="K3124" s="98"/>
      <c r="L3124" s="98"/>
      <c r="M3124" s="241"/>
      <c r="N3124" s="241"/>
      <c r="O3124" s="98"/>
      <c r="P3124" s="98"/>
      <c r="Q3124" s="130"/>
    </row>
    <row r="3125" spans="1:17" ht="11.25" x14ac:dyDescent="0.2">
      <c r="A3125" s="234"/>
      <c r="B3125" s="98"/>
      <c r="C3125" s="130"/>
      <c r="D3125" s="240"/>
      <c r="E3125" s="240"/>
      <c r="F3125" s="224"/>
      <c r="G3125" s="98"/>
      <c r="H3125" s="98"/>
      <c r="I3125" s="130"/>
      <c r="J3125" s="98"/>
      <c r="K3125" s="98"/>
      <c r="L3125" s="98"/>
      <c r="M3125" s="241"/>
      <c r="N3125" s="241"/>
      <c r="O3125" s="98"/>
      <c r="P3125" s="98"/>
      <c r="Q3125" s="130"/>
    </row>
    <row r="3126" spans="1:17" ht="11.25" x14ac:dyDescent="0.2">
      <c r="A3126" s="234"/>
      <c r="B3126" s="98"/>
      <c r="C3126" s="130"/>
      <c r="D3126" s="240"/>
      <c r="E3126" s="240"/>
      <c r="F3126" s="224"/>
      <c r="G3126" s="98"/>
      <c r="H3126" s="98"/>
      <c r="I3126" s="130"/>
      <c r="J3126" s="98"/>
      <c r="K3126" s="98"/>
      <c r="L3126" s="98"/>
      <c r="M3126" s="241"/>
      <c r="N3126" s="241"/>
      <c r="O3126" s="98"/>
      <c r="P3126" s="98"/>
      <c r="Q3126" s="130"/>
    </row>
    <row r="3127" spans="1:17" ht="11.25" x14ac:dyDescent="0.2">
      <c r="A3127" s="234"/>
      <c r="B3127" s="98"/>
      <c r="C3127" s="130"/>
      <c r="D3127" s="240"/>
      <c r="E3127" s="240"/>
      <c r="F3127" s="224"/>
      <c r="G3127" s="98"/>
      <c r="H3127" s="98"/>
      <c r="I3127" s="130"/>
      <c r="J3127" s="98"/>
      <c r="K3127" s="98"/>
      <c r="L3127" s="98"/>
      <c r="M3127" s="241"/>
      <c r="N3127" s="241"/>
      <c r="O3127" s="98"/>
      <c r="P3127" s="98"/>
      <c r="Q3127" s="130"/>
    </row>
    <row r="3128" spans="1:17" ht="11.25" x14ac:dyDescent="0.2">
      <c r="A3128" s="234"/>
      <c r="B3128" s="98"/>
      <c r="C3128" s="130"/>
      <c r="D3128" s="240"/>
      <c r="E3128" s="240"/>
      <c r="F3128" s="224"/>
      <c r="G3128" s="98"/>
      <c r="H3128" s="98"/>
      <c r="I3128" s="130"/>
      <c r="J3128" s="98"/>
      <c r="K3128" s="98"/>
      <c r="L3128" s="98"/>
      <c r="M3128" s="241"/>
      <c r="N3128" s="241"/>
      <c r="O3128" s="98"/>
      <c r="P3128" s="98"/>
      <c r="Q3128" s="130"/>
    </row>
    <row r="3129" spans="1:17" ht="11.25" x14ac:dyDescent="0.2">
      <c r="A3129" s="234"/>
      <c r="B3129" s="98"/>
      <c r="C3129" s="130"/>
      <c r="D3129" s="240"/>
      <c r="E3129" s="240"/>
      <c r="F3129" s="224"/>
      <c r="G3129" s="98"/>
      <c r="H3129" s="98"/>
      <c r="I3129" s="130"/>
      <c r="J3129" s="98"/>
      <c r="K3129" s="98"/>
      <c r="L3129" s="98"/>
      <c r="M3129" s="241"/>
      <c r="N3129" s="241"/>
      <c r="O3129" s="98"/>
      <c r="P3129" s="98"/>
      <c r="Q3129" s="130"/>
    </row>
    <row r="3130" spans="1:17" ht="11.25" x14ac:dyDescent="0.2">
      <c r="A3130" s="234"/>
      <c r="B3130" s="98"/>
      <c r="C3130" s="130"/>
      <c r="D3130" s="240"/>
      <c r="E3130" s="240"/>
      <c r="F3130" s="224"/>
      <c r="G3130" s="98"/>
      <c r="H3130" s="98"/>
      <c r="I3130" s="130"/>
      <c r="J3130" s="98"/>
      <c r="K3130" s="98"/>
      <c r="L3130" s="98"/>
      <c r="M3130" s="241"/>
      <c r="N3130" s="241"/>
      <c r="O3130" s="98"/>
      <c r="P3130" s="98"/>
      <c r="Q3130" s="130"/>
    </row>
    <row r="3131" spans="1:17" ht="11.25" x14ac:dyDescent="0.2">
      <c r="A3131" s="234"/>
      <c r="B3131" s="98"/>
      <c r="C3131" s="130"/>
      <c r="D3131" s="240"/>
      <c r="E3131" s="240"/>
      <c r="F3131" s="224"/>
      <c r="G3131" s="98"/>
      <c r="H3131" s="98"/>
      <c r="I3131" s="130"/>
      <c r="J3131" s="98"/>
      <c r="K3131" s="98"/>
      <c r="L3131" s="98"/>
      <c r="M3131" s="241"/>
      <c r="N3131" s="241"/>
      <c r="O3131" s="98"/>
      <c r="P3131" s="98"/>
      <c r="Q3131" s="130"/>
    </row>
    <row r="3132" spans="1:17" ht="11.25" x14ac:dyDescent="0.2">
      <c r="A3132" s="234"/>
      <c r="B3132" s="98"/>
      <c r="C3132" s="130"/>
      <c r="D3132" s="240"/>
      <c r="E3132" s="240"/>
      <c r="F3132" s="224"/>
      <c r="G3132" s="98"/>
      <c r="H3132" s="98"/>
      <c r="I3132" s="130"/>
      <c r="J3132" s="98"/>
      <c r="K3132" s="98"/>
      <c r="L3132" s="98"/>
      <c r="M3132" s="241"/>
      <c r="N3132" s="241"/>
      <c r="O3132" s="98"/>
      <c r="P3132" s="98"/>
      <c r="Q3132" s="130"/>
    </row>
    <row r="3133" spans="1:17" ht="11.25" x14ac:dyDescent="0.2">
      <c r="A3133" s="234"/>
      <c r="B3133" s="98"/>
      <c r="C3133" s="130"/>
      <c r="D3133" s="240"/>
      <c r="E3133" s="240"/>
      <c r="F3133" s="224"/>
      <c r="G3133" s="98"/>
      <c r="H3133" s="98"/>
      <c r="I3133" s="130"/>
      <c r="J3133" s="98"/>
      <c r="K3133" s="98"/>
      <c r="L3133" s="98"/>
      <c r="M3133" s="241"/>
      <c r="N3133" s="241"/>
      <c r="O3133" s="98"/>
      <c r="P3133" s="98"/>
      <c r="Q3133" s="130"/>
    </row>
    <row r="3134" spans="1:17" ht="11.25" x14ac:dyDescent="0.2">
      <c r="A3134" s="234"/>
      <c r="B3134" s="98"/>
      <c r="C3134" s="130"/>
      <c r="D3134" s="240"/>
      <c r="E3134" s="240"/>
      <c r="F3134" s="224"/>
      <c r="G3134" s="98"/>
      <c r="H3134" s="98"/>
      <c r="I3134" s="130"/>
      <c r="J3134" s="98"/>
      <c r="K3134" s="98"/>
      <c r="L3134" s="98"/>
      <c r="M3134" s="241"/>
      <c r="N3134" s="241"/>
      <c r="O3134" s="98"/>
      <c r="P3134" s="98"/>
      <c r="Q3134" s="130"/>
    </row>
    <row r="3135" spans="1:17" ht="11.25" x14ac:dyDescent="0.2">
      <c r="A3135" s="234"/>
      <c r="B3135" s="98"/>
      <c r="C3135" s="130"/>
      <c r="D3135" s="240"/>
      <c r="E3135" s="240"/>
      <c r="F3135" s="224"/>
      <c r="G3135" s="98"/>
      <c r="H3135" s="98"/>
      <c r="I3135" s="130"/>
      <c r="J3135" s="98"/>
      <c r="K3135" s="98"/>
      <c r="L3135" s="98"/>
      <c r="M3135" s="241"/>
      <c r="N3135" s="241"/>
      <c r="O3135" s="98"/>
      <c r="P3135" s="98"/>
      <c r="Q3135" s="130"/>
    </row>
    <row r="3136" spans="1:17" ht="11.25" x14ac:dyDescent="0.2">
      <c r="A3136" s="234"/>
      <c r="B3136" s="98"/>
      <c r="C3136" s="130"/>
      <c r="D3136" s="240"/>
      <c r="E3136" s="240"/>
      <c r="F3136" s="224"/>
      <c r="G3136" s="98"/>
      <c r="H3136" s="98"/>
      <c r="I3136" s="130"/>
      <c r="J3136" s="98"/>
      <c r="K3136" s="98"/>
      <c r="L3136" s="98"/>
      <c r="M3136" s="241"/>
      <c r="N3136" s="241"/>
      <c r="O3136" s="98"/>
      <c r="P3136" s="98"/>
      <c r="Q3136" s="130"/>
    </row>
    <row r="3137" spans="1:17" ht="11.25" x14ac:dyDescent="0.2">
      <c r="A3137" s="234"/>
      <c r="B3137" s="98"/>
      <c r="C3137" s="130"/>
      <c r="D3137" s="240"/>
      <c r="E3137" s="240"/>
      <c r="F3137" s="224"/>
      <c r="G3137" s="98"/>
      <c r="H3137" s="98"/>
      <c r="I3137" s="130"/>
      <c r="J3137" s="98"/>
      <c r="K3137" s="98"/>
      <c r="L3137" s="98"/>
      <c r="M3137" s="241"/>
      <c r="N3137" s="241"/>
      <c r="O3137" s="98"/>
      <c r="P3137" s="98"/>
      <c r="Q3137" s="130"/>
    </row>
    <row r="3138" spans="1:17" ht="11.25" x14ac:dyDescent="0.2">
      <c r="A3138" s="234"/>
      <c r="B3138" s="98"/>
      <c r="C3138" s="130"/>
      <c r="D3138" s="240"/>
      <c r="E3138" s="240"/>
      <c r="F3138" s="224"/>
      <c r="G3138" s="98"/>
      <c r="H3138" s="98"/>
      <c r="I3138" s="130"/>
      <c r="J3138" s="98"/>
      <c r="K3138" s="98"/>
      <c r="L3138" s="98"/>
      <c r="M3138" s="241"/>
      <c r="N3138" s="241"/>
      <c r="O3138" s="98"/>
      <c r="P3138" s="98"/>
      <c r="Q3138" s="130"/>
    </row>
    <row r="3139" spans="1:17" ht="11.25" x14ac:dyDescent="0.2">
      <c r="A3139" s="234"/>
      <c r="B3139" s="98"/>
      <c r="C3139" s="130"/>
      <c r="D3139" s="240"/>
      <c r="E3139" s="240"/>
      <c r="F3139" s="224"/>
      <c r="G3139" s="98"/>
      <c r="H3139" s="98"/>
      <c r="I3139" s="130"/>
      <c r="J3139" s="98"/>
      <c r="K3139" s="98"/>
      <c r="L3139" s="98"/>
      <c r="M3139" s="241"/>
      <c r="N3139" s="241"/>
      <c r="O3139" s="98"/>
      <c r="P3139" s="98"/>
      <c r="Q3139" s="130"/>
    </row>
    <row r="3140" spans="1:17" ht="11.25" x14ac:dyDescent="0.2">
      <c r="A3140" s="234"/>
      <c r="B3140" s="98"/>
      <c r="C3140" s="130"/>
      <c r="D3140" s="240"/>
      <c r="E3140" s="240"/>
      <c r="F3140" s="224"/>
      <c r="G3140" s="98"/>
      <c r="H3140" s="98"/>
      <c r="I3140" s="130"/>
      <c r="J3140" s="98"/>
      <c r="K3140" s="98"/>
      <c r="L3140" s="98"/>
      <c r="M3140" s="241"/>
      <c r="N3140" s="241"/>
      <c r="O3140" s="98"/>
      <c r="P3140" s="98"/>
      <c r="Q3140" s="130"/>
    </row>
    <row r="3141" spans="1:17" ht="11.25" x14ac:dyDescent="0.2">
      <c r="A3141" s="234"/>
      <c r="B3141" s="98"/>
      <c r="C3141" s="130"/>
      <c r="D3141" s="240"/>
      <c r="E3141" s="240"/>
      <c r="F3141" s="224"/>
      <c r="G3141" s="98"/>
      <c r="H3141" s="98"/>
      <c r="I3141" s="130"/>
      <c r="J3141" s="98"/>
      <c r="K3141" s="98"/>
      <c r="L3141" s="98"/>
      <c r="M3141" s="241"/>
      <c r="N3141" s="241"/>
      <c r="O3141" s="98"/>
      <c r="P3141" s="98"/>
      <c r="Q3141" s="130"/>
    </row>
    <row r="3142" spans="1:17" ht="11.25" x14ac:dyDescent="0.2">
      <c r="A3142" s="234"/>
      <c r="B3142" s="98"/>
      <c r="C3142" s="130"/>
      <c r="D3142" s="240"/>
      <c r="E3142" s="240"/>
      <c r="F3142" s="224"/>
      <c r="G3142" s="98"/>
      <c r="H3142" s="98"/>
      <c r="I3142" s="130"/>
      <c r="J3142" s="98"/>
      <c r="K3142" s="98"/>
      <c r="L3142" s="98"/>
      <c r="M3142" s="241"/>
      <c r="N3142" s="241"/>
      <c r="O3142" s="98"/>
      <c r="P3142" s="98"/>
      <c r="Q3142" s="130"/>
    </row>
    <row r="3143" spans="1:17" ht="11.25" x14ac:dyDescent="0.2">
      <c r="A3143" s="234"/>
      <c r="B3143" s="98"/>
      <c r="C3143" s="130"/>
      <c r="D3143" s="240"/>
      <c r="E3143" s="240"/>
      <c r="F3143" s="224"/>
      <c r="G3143" s="98"/>
      <c r="H3143" s="98"/>
      <c r="I3143" s="130"/>
      <c r="J3143" s="98"/>
      <c r="K3143" s="98"/>
      <c r="L3143" s="98"/>
      <c r="M3143" s="241"/>
      <c r="N3143" s="241"/>
      <c r="O3143" s="98"/>
      <c r="P3143" s="98"/>
      <c r="Q3143" s="130"/>
    </row>
    <row r="3144" spans="1:17" ht="11.25" x14ac:dyDescent="0.2">
      <c r="A3144" s="234"/>
      <c r="B3144" s="98"/>
      <c r="C3144" s="130"/>
      <c r="D3144" s="240"/>
      <c r="E3144" s="240"/>
      <c r="F3144" s="224"/>
      <c r="G3144" s="98"/>
      <c r="H3144" s="98"/>
      <c r="I3144" s="130"/>
      <c r="J3144" s="98"/>
      <c r="K3144" s="98"/>
      <c r="L3144" s="98"/>
      <c r="M3144" s="241"/>
      <c r="N3144" s="241"/>
      <c r="O3144" s="98"/>
      <c r="P3144" s="98"/>
      <c r="Q3144" s="130"/>
    </row>
    <row r="3145" spans="1:17" ht="11.25" x14ac:dyDescent="0.2">
      <c r="A3145" s="234"/>
      <c r="B3145" s="98"/>
      <c r="C3145" s="130"/>
      <c r="D3145" s="240"/>
      <c r="E3145" s="240"/>
      <c r="F3145" s="224"/>
      <c r="G3145" s="98"/>
      <c r="H3145" s="98"/>
      <c r="I3145" s="130"/>
      <c r="J3145" s="98"/>
      <c r="K3145" s="98"/>
      <c r="L3145" s="98"/>
      <c r="M3145" s="241"/>
      <c r="N3145" s="241"/>
      <c r="O3145" s="98"/>
      <c r="P3145" s="98"/>
      <c r="Q3145" s="130"/>
    </row>
    <row r="3146" spans="1:17" ht="11.25" x14ac:dyDescent="0.2">
      <c r="A3146" s="234"/>
      <c r="B3146" s="98"/>
      <c r="C3146" s="130"/>
      <c r="D3146" s="240"/>
      <c r="E3146" s="240"/>
      <c r="F3146" s="224"/>
      <c r="G3146" s="98"/>
      <c r="H3146" s="98"/>
      <c r="I3146" s="130"/>
      <c r="J3146" s="98"/>
      <c r="K3146" s="98"/>
      <c r="L3146" s="98"/>
      <c r="M3146" s="241"/>
      <c r="N3146" s="241"/>
      <c r="O3146" s="98"/>
      <c r="P3146" s="98"/>
      <c r="Q3146" s="130"/>
    </row>
    <row r="3147" spans="1:17" ht="11.25" x14ac:dyDescent="0.2">
      <c r="A3147" s="234"/>
      <c r="B3147" s="98"/>
      <c r="C3147" s="130"/>
      <c r="D3147" s="240"/>
      <c r="E3147" s="240"/>
      <c r="F3147" s="224"/>
      <c r="G3147" s="98"/>
      <c r="H3147" s="98"/>
      <c r="I3147" s="130"/>
      <c r="J3147" s="98"/>
      <c r="K3147" s="98"/>
      <c r="L3147" s="98"/>
      <c r="M3147" s="241"/>
      <c r="N3147" s="241"/>
      <c r="O3147" s="98"/>
      <c r="P3147" s="98"/>
      <c r="Q3147" s="130"/>
    </row>
    <row r="3148" spans="1:17" ht="11.25" x14ac:dyDescent="0.2">
      <c r="A3148" s="234"/>
      <c r="B3148" s="98"/>
      <c r="C3148" s="130"/>
      <c r="D3148" s="240"/>
      <c r="E3148" s="240"/>
      <c r="F3148" s="224"/>
      <c r="G3148" s="98"/>
      <c r="H3148" s="98"/>
      <c r="I3148" s="130"/>
      <c r="J3148" s="98"/>
      <c r="K3148" s="98"/>
      <c r="L3148" s="98"/>
      <c r="M3148" s="241"/>
      <c r="N3148" s="241"/>
      <c r="O3148" s="98"/>
      <c r="P3148" s="98"/>
      <c r="Q3148" s="130"/>
    </row>
    <row r="3149" spans="1:17" ht="11.25" x14ac:dyDescent="0.2">
      <c r="A3149" s="234"/>
      <c r="B3149" s="98"/>
      <c r="C3149" s="130"/>
      <c r="D3149" s="240"/>
      <c r="E3149" s="240"/>
      <c r="F3149" s="224"/>
      <c r="G3149" s="98"/>
      <c r="H3149" s="98"/>
      <c r="I3149" s="130"/>
      <c r="J3149" s="98"/>
      <c r="K3149" s="98"/>
      <c r="L3149" s="98"/>
      <c r="M3149" s="241"/>
      <c r="N3149" s="241"/>
      <c r="O3149" s="98"/>
      <c r="P3149" s="98"/>
      <c r="Q3149" s="130"/>
    </row>
    <row r="3150" spans="1:17" ht="11.25" x14ac:dyDescent="0.2">
      <c r="A3150" s="234"/>
      <c r="B3150" s="98"/>
      <c r="C3150" s="130"/>
      <c r="D3150" s="240"/>
      <c r="E3150" s="240"/>
      <c r="F3150" s="224"/>
      <c r="G3150" s="98"/>
      <c r="H3150" s="98"/>
      <c r="I3150" s="130"/>
      <c r="J3150" s="98"/>
      <c r="K3150" s="98"/>
      <c r="L3150" s="98"/>
      <c r="M3150" s="241"/>
      <c r="N3150" s="241"/>
      <c r="O3150" s="98"/>
      <c r="P3150" s="98"/>
      <c r="Q3150" s="130"/>
    </row>
    <row r="3151" spans="1:17" ht="11.25" x14ac:dyDescent="0.2">
      <c r="A3151" s="234"/>
      <c r="B3151" s="98"/>
      <c r="C3151" s="130"/>
      <c r="D3151" s="240"/>
      <c r="E3151" s="240"/>
      <c r="F3151" s="224"/>
      <c r="G3151" s="98"/>
      <c r="H3151" s="98"/>
      <c r="I3151" s="130"/>
      <c r="J3151" s="98"/>
      <c r="K3151" s="98"/>
      <c r="L3151" s="98"/>
      <c r="M3151" s="241"/>
      <c r="N3151" s="241"/>
      <c r="O3151" s="98"/>
      <c r="P3151" s="98"/>
      <c r="Q3151" s="130"/>
    </row>
    <row r="3152" spans="1:17" ht="11.25" x14ac:dyDescent="0.2">
      <c r="A3152" s="234"/>
      <c r="B3152" s="98"/>
      <c r="C3152" s="130"/>
      <c r="D3152" s="240"/>
      <c r="E3152" s="240"/>
      <c r="F3152" s="224"/>
      <c r="G3152" s="98"/>
      <c r="H3152" s="98"/>
      <c r="I3152" s="130"/>
      <c r="J3152" s="98"/>
      <c r="K3152" s="98"/>
      <c r="L3152" s="98"/>
      <c r="M3152" s="241"/>
      <c r="N3152" s="241"/>
      <c r="O3152" s="98"/>
      <c r="P3152" s="98"/>
      <c r="Q3152" s="130"/>
    </row>
    <row r="3153" spans="1:17" ht="11.25" x14ac:dyDescent="0.2">
      <c r="A3153" s="234"/>
      <c r="B3153" s="98"/>
      <c r="C3153" s="130"/>
      <c r="D3153" s="240"/>
      <c r="E3153" s="240"/>
      <c r="F3153" s="224"/>
      <c r="G3153" s="98"/>
      <c r="H3153" s="98"/>
      <c r="I3153" s="130"/>
      <c r="J3153" s="98"/>
      <c r="K3153" s="98"/>
      <c r="L3153" s="98"/>
      <c r="M3153" s="241"/>
      <c r="N3153" s="241"/>
      <c r="O3153" s="98"/>
      <c r="P3153" s="98"/>
      <c r="Q3153" s="130"/>
    </row>
    <row r="3154" spans="1:17" ht="11.25" x14ac:dyDescent="0.2">
      <c r="A3154" s="234"/>
      <c r="B3154" s="98"/>
      <c r="C3154" s="130"/>
      <c r="D3154" s="240"/>
      <c r="E3154" s="240"/>
      <c r="F3154" s="224"/>
      <c r="G3154" s="98"/>
      <c r="H3154" s="98"/>
      <c r="I3154" s="130"/>
      <c r="J3154" s="98"/>
      <c r="K3154" s="98"/>
      <c r="L3154" s="98"/>
      <c r="M3154" s="241"/>
      <c r="N3154" s="241"/>
      <c r="O3154" s="98"/>
      <c r="P3154" s="98"/>
      <c r="Q3154" s="130"/>
    </row>
    <row r="3155" spans="1:17" ht="11.25" x14ac:dyDescent="0.2">
      <c r="A3155" s="234"/>
      <c r="B3155" s="98"/>
      <c r="C3155" s="130"/>
      <c r="D3155" s="240"/>
      <c r="E3155" s="240"/>
      <c r="F3155" s="224"/>
      <c r="G3155" s="98"/>
      <c r="H3155" s="98"/>
      <c r="I3155" s="130"/>
      <c r="J3155" s="98"/>
      <c r="K3155" s="98"/>
      <c r="L3155" s="98"/>
      <c r="M3155" s="241"/>
      <c r="N3155" s="241"/>
      <c r="O3155" s="98"/>
      <c r="P3155" s="98"/>
      <c r="Q3155" s="130"/>
    </row>
    <row r="3156" spans="1:17" ht="11.25" x14ac:dyDescent="0.2">
      <c r="A3156" s="234"/>
      <c r="B3156" s="98"/>
      <c r="C3156" s="130"/>
      <c r="D3156" s="240"/>
      <c r="E3156" s="240"/>
      <c r="F3156" s="224"/>
      <c r="G3156" s="98"/>
      <c r="H3156" s="98"/>
      <c r="I3156" s="130"/>
      <c r="J3156" s="98"/>
      <c r="K3156" s="98"/>
      <c r="L3156" s="98"/>
      <c r="M3156" s="241"/>
      <c r="N3156" s="241"/>
      <c r="O3156" s="98"/>
      <c r="P3156" s="98"/>
      <c r="Q3156" s="130"/>
    </row>
    <row r="3157" spans="1:17" ht="11.25" x14ac:dyDescent="0.2">
      <c r="A3157" s="234"/>
      <c r="B3157" s="98"/>
      <c r="C3157" s="130"/>
      <c r="D3157" s="240"/>
      <c r="E3157" s="240"/>
      <c r="F3157" s="224"/>
      <c r="G3157" s="98"/>
      <c r="H3157" s="98"/>
      <c r="I3157" s="130"/>
      <c r="J3157" s="98"/>
      <c r="K3157" s="98"/>
      <c r="L3157" s="98"/>
      <c r="M3157" s="241"/>
      <c r="N3157" s="241"/>
      <c r="O3157" s="98"/>
      <c r="P3157" s="98"/>
      <c r="Q3157" s="130"/>
    </row>
    <row r="3158" spans="1:17" ht="11.25" x14ac:dyDescent="0.2">
      <c r="A3158" s="234"/>
      <c r="B3158" s="98"/>
      <c r="C3158" s="130"/>
      <c r="D3158" s="240"/>
      <c r="E3158" s="240"/>
      <c r="F3158" s="224"/>
      <c r="G3158" s="98"/>
      <c r="H3158" s="98"/>
      <c r="I3158" s="130"/>
      <c r="J3158" s="98"/>
      <c r="K3158" s="98"/>
      <c r="L3158" s="98"/>
      <c r="M3158" s="241"/>
      <c r="N3158" s="241"/>
      <c r="O3158" s="98"/>
      <c r="P3158" s="98"/>
      <c r="Q3158" s="130"/>
    </row>
    <row r="3159" spans="1:17" ht="11.25" x14ac:dyDescent="0.2">
      <c r="A3159" s="234"/>
      <c r="B3159" s="98"/>
      <c r="C3159" s="130"/>
      <c r="D3159" s="240"/>
      <c r="E3159" s="240"/>
      <c r="F3159" s="224"/>
      <c r="G3159" s="98"/>
      <c r="H3159" s="98"/>
      <c r="I3159" s="130"/>
      <c r="J3159" s="98"/>
      <c r="K3159" s="98"/>
      <c r="L3159" s="98"/>
      <c r="M3159" s="241"/>
      <c r="N3159" s="241"/>
      <c r="O3159" s="98"/>
      <c r="P3159" s="98"/>
      <c r="Q3159" s="130"/>
    </row>
    <row r="3160" spans="1:17" ht="11.25" x14ac:dyDescent="0.2">
      <c r="A3160" s="234"/>
      <c r="B3160" s="98"/>
      <c r="C3160" s="130"/>
      <c r="D3160" s="240"/>
      <c r="E3160" s="240"/>
      <c r="F3160" s="224"/>
      <c r="G3160" s="98"/>
      <c r="H3160" s="98"/>
      <c r="I3160" s="130"/>
      <c r="J3160" s="98"/>
      <c r="K3160" s="98"/>
      <c r="L3160" s="98"/>
      <c r="M3160" s="241"/>
      <c r="N3160" s="241"/>
      <c r="O3160" s="98"/>
      <c r="P3160" s="98"/>
      <c r="Q3160" s="130"/>
    </row>
    <row r="3161" spans="1:17" ht="11.25" x14ac:dyDescent="0.2">
      <c r="A3161" s="234"/>
      <c r="B3161" s="98"/>
      <c r="C3161" s="130"/>
      <c r="D3161" s="240"/>
      <c r="E3161" s="240"/>
      <c r="F3161" s="224"/>
      <c r="G3161" s="98"/>
      <c r="H3161" s="98"/>
      <c r="I3161" s="130"/>
      <c r="J3161" s="98"/>
      <c r="K3161" s="98"/>
      <c r="L3161" s="98"/>
      <c r="M3161" s="241"/>
      <c r="N3161" s="241"/>
      <c r="O3161" s="98"/>
      <c r="P3161" s="98"/>
      <c r="Q3161" s="130"/>
    </row>
    <row r="3162" spans="1:17" ht="11.25" x14ac:dyDescent="0.2">
      <c r="A3162" s="234"/>
      <c r="B3162" s="98"/>
      <c r="C3162" s="130"/>
      <c r="D3162" s="240"/>
      <c r="E3162" s="240"/>
      <c r="F3162" s="224"/>
      <c r="G3162" s="98"/>
      <c r="H3162" s="98"/>
      <c r="I3162" s="130"/>
      <c r="J3162" s="98"/>
      <c r="K3162" s="98"/>
      <c r="L3162" s="98"/>
      <c r="M3162" s="241"/>
      <c r="N3162" s="241"/>
      <c r="O3162" s="98"/>
      <c r="P3162" s="98"/>
      <c r="Q3162" s="130"/>
    </row>
    <row r="3163" spans="1:17" ht="11.25" x14ac:dyDescent="0.2">
      <c r="A3163" s="234"/>
      <c r="B3163" s="98"/>
      <c r="C3163" s="130"/>
      <c r="D3163" s="240"/>
      <c r="E3163" s="240"/>
      <c r="F3163" s="224"/>
      <c r="G3163" s="98"/>
      <c r="H3163" s="98"/>
      <c r="I3163" s="130"/>
      <c r="J3163" s="98"/>
      <c r="K3163" s="98"/>
      <c r="L3163" s="98"/>
      <c r="M3163" s="241"/>
      <c r="N3163" s="241"/>
      <c r="O3163" s="98"/>
      <c r="P3163" s="98"/>
      <c r="Q3163" s="130"/>
    </row>
    <row r="3164" spans="1:17" ht="11.25" x14ac:dyDescent="0.2">
      <c r="A3164" s="234"/>
      <c r="B3164" s="98"/>
      <c r="C3164" s="130"/>
      <c r="D3164" s="240"/>
      <c r="E3164" s="240"/>
      <c r="F3164" s="224"/>
      <c r="G3164" s="98"/>
      <c r="H3164" s="98"/>
      <c r="I3164" s="130"/>
      <c r="J3164" s="98"/>
      <c r="K3164" s="98"/>
      <c r="L3164" s="98"/>
      <c r="M3164" s="241"/>
      <c r="N3164" s="241"/>
      <c r="O3164" s="98"/>
      <c r="P3164" s="98"/>
      <c r="Q3164" s="130"/>
    </row>
    <row r="3165" spans="1:17" ht="11.25" x14ac:dyDescent="0.2">
      <c r="A3165" s="234"/>
      <c r="B3165" s="98"/>
      <c r="C3165" s="130"/>
      <c r="D3165" s="240"/>
      <c r="E3165" s="240"/>
      <c r="F3165" s="224"/>
      <c r="G3165" s="98"/>
      <c r="H3165" s="98"/>
      <c r="I3165" s="130"/>
      <c r="J3165" s="98"/>
      <c r="K3165" s="98"/>
      <c r="L3165" s="98"/>
      <c r="M3165" s="241"/>
      <c r="N3165" s="241"/>
      <c r="O3165" s="98"/>
      <c r="P3165" s="98"/>
      <c r="Q3165" s="130"/>
    </row>
    <row r="3166" spans="1:17" ht="11.25" x14ac:dyDescent="0.2">
      <c r="A3166" s="234"/>
      <c r="B3166" s="98"/>
      <c r="C3166" s="130"/>
      <c r="D3166" s="240"/>
      <c r="E3166" s="240"/>
      <c r="F3166" s="224"/>
      <c r="G3166" s="98"/>
      <c r="H3166" s="98"/>
      <c r="I3166" s="130"/>
      <c r="J3166" s="98"/>
      <c r="K3166" s="98"/>
      <c r="L3166" s="98"/>
      <c r="M3166" s="241"/>
      <c r="N3166" s="241"/>
      <c r="O3166" s="98"/>
      <c r="P3166" s="98"/>
      <c r="Q3166" s="130"/>
    </row>
    <row r="3167" spans="1:17" ht="11.25" x14ac:dyDescent="0.2">
      <c r="A3167" s="234"/>
      <c r="B3167" s="98"/>
      <c r="C3167" s="130"/>
      <c r="D3167" s="240"/>
      <c r="E3167" s="240"/>
      <c r="F3167" s="224"/>
      <c r="G3167" s="98"/>
      <c r="H3167" s="98"/>
      <c r="I3167" s="130"/>
      <c r="J3167" s="98"/>
      <c r="K3167" s="98"/>
      <c r="L3167" s="98"/>
      <c r="M3167" s="241"/>
      <c r="N3167" s="241"/>
      <c r="O3167" s="98"/>
      <c r="P3167" s="98"/>
      <c r="Q3167" s="130"/>
    </row>
    <row r="3168" spans="1:17" ht="11.25" x14ac:dyDescent="0.2">
      <c r="A3168" s="234"/>
      <c r="B3168" s="98"/>
      <c r="C3168" s="130"/>
      <c r="D3168" s="240"/>
      <c r="E3168" s="240"/>
      <c r="F3168" s="224"/>
      <c r="G3168" s="98"/>
      <c r="H3168" s="98"/>
      <c r="I3168" s="130"/>
      <c r="J3168" s="98"/>
      <c r="K3168" s="98"/>
      <c r="L3168" s="98"/>
      <c r="M3168" s="241"/>
      <c r="N3168" s="241"/>
      <c r="O3168" s="98"/>
      <c r="P3168" s="98"/>
      <c r="Q3168" s="130"/>
    </row>
    <row r="3169" spans="1:17" ht="11.25" x14ac:dyDescent="0.2">
      <c r="A3169" s="234"/>
      <c r="B3169" s="98"/>
      <c r="C3169" s="130"/>
      <c r="D3169" s="240"/>
      <c r="E3169" s="240"/>
      <c r="F3169" s="224"/>
      <c r="G3169" s="98"/>
      <c r="H3169" s="98"/>
      <c r="I3169" s="130"/>
      <c r="J3169" s="98"/>
      <c r="K3169" s="98"/>
      <c r="L3169" s="98"/>
      <c r="M3169" s="241"/>
      <c r="N3169" s="241"/>
      <c r="O3169" s="98"/>
      <c r="P3169" s="98"/>
      <c r="Q3169" s="130"/>
    </row>
    <row r="3170" spans="1:17" ht="11.25" x14ac:dyDescent="0.2">
      <c r="A3170" s="234"/>
      <c r="B3170" s="98"/>
      <c r="C3170" s="130"/>
      <c r="D3170" s="240"/>
      <c r="E3170" s="240"/>
      <c r="F3170" s="224"/>
      <c r="G3170" s="98"/>
      <c r="H3170" s="98"/>
      <c r="I3170" s="130"/>
      <c r="J3170" s="98"/>
      <c r="K3170" s="98"/>
      <c r="L3170" s="98"/>
      <c r="M3170" s="241"/>
      <c r="N3170" s="241"/>
      <c r="O3170" s="98"/>
      <c r="P3170" s="98"/>
      <c r="Q3170" s="130"/>
    </row>
    <row r="3171" spans="1:17" ht="11.25" x14ac:dyDescent="0.2">
      <c r="A3171" s="234"/>
      <c r="B3171" s="98"/>
      <c r="C3171" s="130"/>
      <c r="D3171" s="240"/>
      <c r="E3171" s="240"/>
      <c r="F3171" s="224"/>
      <c r="G3171" s="98"/>
      <c r="H3171" s="98"/>
      <c r="I3171" s="130"/>
      <c r="J3171" s="98"/>
      <c r="K3171" s="98"/>
      <c r="L3171" s="98"/>
      <c r="M3171" s="241"/>
      <c r="N3171" s="241"/>
      <c r="O3171" s="98"/>
      <c r="P3171" s="98"/>
      <c r="Q3171" s="130"/>
    </row>
    <row r="3172" spans="1:17" ht="11.25" x14ac:dyDescent="0.2">
      <c r="A3172" s="234"/>
      <c r="B3172" s="98"/>
      <c r="C3172" s="130"/>
      <c r="D3172" s="240"/>
      <c r="E3172" s="240"/>
      <c r="F3172" s="224"/>
      <c r="G3172" s="98"/>
      <c r="H3172" s="98"/>
      <c r="I3172" s="130"/>
      <c r="J3172" s="98"/>
      <c r="K3172" s="98"/>
      <c r="L3172" s="98"/>
      <c r="M3172" s="241"/>
      <c r="N3172" s="241"/>
      <c r="O3172" s="98"/>
      <c r="P3172" s="98"/>
      <c r="Q3172" s="130"/>
    </row>
    <row r="3173" spans="1:17" ht="11.25" x14ac:dyDescent="0.2">
      <c r="A3173" s="234"/>
      <c r="B3173" s="98"/>
      <c r="C3173" s="130"/>
      <c r="D3173" s="240"/>
      <c r="E3173" s="240"/>
      <c r="F3173" s="224"/>
      <c r="G3173" s="98"/>
      <c r="H3173" s="98"/>
      <c r="I3173" s="130"/>
      <c r="J3173" s="98"/>
      <c r="K3173" s="98"/>
      <c r="L3173" s="98"/>
      <c r="M3173" s="241"/>
      <c r="N3173" s="241"/>
      <c r="O3173" s="98"/>
      <c r="P3173" s="98"/>
      <c r="Q3173" s="130"/>
    </row>
    <row r="3174" spans="1:17" ht="11.25" x14ac:dyDescent="0.2">
      <c r="A3174" s="234"/>
      <c r="B3174" s="98"/>
      <c r="C3174" s="130"/>
      <c r="D3174" s="240"/>
      <c r="E3174" s="240"/>
      <c r="F3174" s="224"/>
      <c r="G3174" s="98"/>
      <c r="H3174" s="98"/>
      <c r="I3174" s="130"/>
      <c r="J3174" s="98"/>
      <c r="K3174" s="98"/>
      <c r="L3174" s="98"/>
      <c r="M3174" s="241"/>
      <c r="N3174" s="241"/>
      <c r="O3174" s="98"/>
      <c r="P3174" s="98"/>
      <c r="Q3174" s="130"/>
    </row>
    <row r="3175" spans="1:17" ht="11.25" x14ac:dyDescent="0.2">
      <c r="A3175" s="234"/>
      <c r="B3175" s="98"/>
      <c r="C3175" s="130"/>
      <c r="D3175" s="240"/>
      <c r="E3175" s="240"/>
      <c r="F3175" s="224"/>
      <c r="G3175" s="98"/>
      <c r="H3175" s="98"/>
      <c r="I3175" s="130"/>
      <c r="J3175" s="98"/>
      <c r="K3175" s="98"/>
      <c r="L3175" s="98"/>
      <c r="M3175" s="241"/>
      <c r="N3175" s="241"/>
      <c r="O3175" s="98"/>
      <c r="P3175" s="98"/>
      <c r="Q3175" s="130"/>
    </row>
    <row r="3176" spans="1:17" ht="11.25" x14ac:dyDescent="0.2">
      <c r="A3176" s="234"/>
      <c r="B3176" s="98"/>
      <c r="C3176" s="130"/>
      <c r="D3176" s="240"/>
      <c r="E3176" s="240"/>
      <c r="F3176" s="224"/>
      <c r="G3176" s="98"/>
      <c r="H3176" s="98"/>
      <c r="I3176" s="130"/>
      <c r="J3176" s="98"/>
      <c r="K3176" s="98"/>
      <c r="L3176" s="98"/>
      <c r="M3176" s="241"/>
      <c r="N3176" s="241"/>
      <c r="O3176" s="98"/>
      <c r="P3176" s="98"/>
      <c r="Q3176" s="130"/>
    </row>
    <row r="3177" spans="1:17" ht="11.25" x14ac:dyDescent="0.2">
      <c r="A3177" s="234"/>
      <c r="B3177" s="98"/>
      <c r="C3177" s="130"/>
      <c r="D3177" s="240"/>
      <c r="E3177" s="240"/>
      <c r="F3177" s="224"/>
      <c r="G3177" s="98"/>
      <c r="H3177" s="98"/>
      <c r="I3177" s="130"/>
      <c r="J3177" s="98"/>
      <c r="K3177" s="98"/>
      <c r="L3177" s="98"/>
      <c r="M3177" s="241"/>
      <c r="N3177" s="241"/>
      <c r="O3177" s="98"/>
      <c r="P3177" s="98"/>
      <c r="Q3177" s="130"/>
    </row>
    <row r="3178" spans="1:17" ht="11.25" x14ac:dyDescent="0.2">
      <c r="A3178" s="234"/>
      <c r="B3178" s="98"/>
      <c r="C3178" s="130"/>
      <c r="D3178" s="240"/>
      <c r="E3178" s="240"/>
      <c r="F3178" s="224"/>
      <c r="G3178" s="98"/>
      <c r="H3178" s="98"/>
      <c r="I3178" s="130"/>
      <c r="J3178" s="98"/>
      <c r="K3178" s="98"/>
      <c r="L3178" s="98"/>
      <c r="M3178" s="241"/>
      <c r="N3178" s="241"/>
      <c r="O3178" s="98"/>
      <c r="P3178" s="98"/>
      <c r="Q3178" s="130"/>
    </row>
    <row r="3179" spans="1:17" ht="11.25" x14ac:dyDescent="0.2">
      <c r="A3179" s="234"/>
      <c r="B3179" s="98"/>
      <c r="C3179" s="130"/>
      <c r="D3179" s="240"/>
      <c r="E3179" s="240"/>
      <c r="F3179" s="224"/>
      <c r="G3179" s="98"/>
      <c r="H3179" s="98"/>
      <c r="I3179" s="130"/>
      <c r="J3179" s="98"/>
      <c r="K3179" s="98"/>
      <c r="L3179" s="98"/>
      <c r="M3179" s="241"/>
      <c r="N3179" s="241"/>
      <c r="O3179" s="98"/>
      <c r="P3179" s="98"/>
      <c r="Q3179" s="130"/>
    </row>
    <row r="3180" spans="1:17" ht="11.25" x14ac:dyDescent="0.2">
      <c r="A3180" s="234"/>
      <c r="B3180" s="98"/>
      <c r="C3180" s="130"/>
      <c r="D3180" s="240"/>
      <c r="E3180" s="240"/>
      <c r="F3180" s="224"/>
      <c r="G3180" s="98"/>
      <c r="H3180" s="98"/>
      <c r="I3180" s="130"/>
      <c r="J3180" s="98"/>
      <c r="K3180" s="98"/>
      <c r="L3180" s="98"/>
      <c r="M3180" s="241"/>
      <c r="N3180" s="241"/>
      <c r="O3180" s="98"/>
      <c r="P3180" s="98"/>
      <c r="Q3180" s="130"/>
    </row>
    <row r="3181" spans="1:17" ht="11.25" x14ac:dyDescent="0.2">
      <c r="A3181" s="234"/>
      <c r="B3181" s="98"/>
      <c r="C3181" s="130"/>
      <c r="D3181" s="240"/>
      <c r="E3181" s="240"/>
      <c r="F3181" s="224"/>
      <c r="G3181" s="98"/>
      <c r="H3181" s="98"/>
      <c r="I3181" s="130"/>
      <c r="J3181" s="98"/>
      <c r="K3181" s="98"/>
      <c r="L3181" s="98"/>
      <c r="M3181" s="241"/>
      <c r="N3181" s="241"/>
      <c r="O3181" s="98"/>
      <c r="P3181" s="98"/>
      <c r="Q3181" s="130"/>
    </row>
    <row r="3182" spans="1:17" ht="11.25" x14ac:dyDescent="0.2">
      <c r="A3182" s="234"/>
      <c r="B3182" s="98"/>
      <c r="C3182" s="130"/>
      <c r="D3182" s="240"/>
      <c r="E3182" s="240"/>
      <c r="F3182" s="224"/>
      <c r="G3182" s="98"/>
      <c r="H3182" s="98"/>
      <c r="I3182" s="130"/>
      <c r="J3182" s="98"/>
      <c r="K3182" s="98"/>
      <c r="L3182" s="98"/>
      <c r="M3182" s="241"/>
      <c r="N3182" s="241"/>
      <c r="O3182" s="98"/>
      <c r="P3182" s="98"/>
      <c r="Q3182" s="130"/>
    </row>
    <row r="3183" spans="1:17" ht="11.25" x14ac:dyDescent="0.2">
      <c r="A3183" s="234"/>
      <c r="B3183" s="98"/>
      <c r="C3183" s="130"/>
      <c r="D3183" s="240"/>
      <c r="E3183" s="240"/>
      <c r="F3183" s="224"/>
      <c r="G3183" s="98"/>
      <c r="H3183" s="98"/>
      <c r="I3183" s="130"/>
      <c r="J3183" s="98"/>
      <c r="K3183" s="98"/>
      <c r="L3183" s="98"/>
      <c r="M3183" s="241"/>
      <c r="N3183" s="241"/>
      <c r="O3183" s="98"/>
      <c r="P3183" s="98"/>
      <c r="Q3183" s="130"/>
    </row>
    <row r="3184" spans="1:17" ht="11.25" x14ac:dyDescent="0.2">
      <c r="A3184" s="234"/>
      <c r="B3184" s="98"/>
      <c r="C3184" s="130"/>
      <c r="D3184" s="240"/>
      <c r="E3184" s="240"/>
      <c r="F3184" s="224"/>
      <c r="G3184" s="98"/>
      <c r="H3184" s="98"/>
      <c r="I3184" s="130"/>
      <c r="J3184" s="98"/>
      <c r="K3184" s="98"/>
      <c r="L3184" s="98"/>
      <c r="M3184" s="241"/>
      <c r="N3184" s="241"/>
      <c r="O3184" s="98"/>
      <c r="P3184" s="98"/>
      <c r="Q3184" s="130"/>
    </row>
    <row r="3185" spans="1:17" ht="11.25" x14ac:dyDescent="0.2">
      <c r="A3185" s="234"/>
      <c r="B3185" s="98"/>
      <c r="C3185" s="130"/>
      <c r="D3185" s="240"/>
      <c r="E3185" s="240"/>
      <c r="F3185" s="224"/>
      <c r="G3185" s="98"/>
      <c r="H3185" s="98"/>
      <c r="I3185" s="130"/>
      <c r="J3185" s="98"/>
      <c r="K3185" s="98"/>
      <c r="L3185" s="98"/>
      <c r="M3185" s="241"/>
      <c r="N3185" s="241"/>
      <c r="O3185" s="98"/>
      <c r="P3185" s="98"/>
      <c r="Q3185" s="130"/>
    </row>
    <row r="3186" spans="1:17" ht="11.25" x14ac:dyDescent="0.2">
      <c r="A3186" s="234"/>
      <c r="B3186" s="98"/>
      <c r="C3186" s="130"/>
      <c r="D3186" s="240"/>
      <c r="E3186" s="240"/>
      <c r="F3186" s="224"/>
      <c r="G3186" s="98"/>
      <c r="H3186" s="98"/>
      <c r="I3186" s="130"/>
      <c r="J3186" s="98"/>
      <c r="K3186" s="98"/>
      <c r="L3186" s="98"/>
      <c r="M3186" s="241"/>
      <c r="N3186" s="241"/>
      <c r="O3186" s="98"/>
      <c r="P3186" s="98"/>
      <c r="Q3186" s="130"/>
    </row>
    <row r="3187" spans="1:17" ht="11.25" x14ac:dyDescent="0.2">
      <c r="A3187" s="234"/>
      <c r="B3187" s="98"/>
      <c r="C3187" s="130"/>
      <c r="D3187" s="240"/>
      <c r="E3187" s="240"/>
      <c r="F3187" s="224"/>
      <c r="G3187" s="98"/>
      <c r="H3187" s="98"/>
      <c r="I3187" s="130"/>
      <c r="J3187" s="98"/>
      <c r="K3187" s="98"/>
      <c r="L3187" s="98"/>
      <c r="M3187" s="241"/>
      <c r="N3187" s="241"/>
      <c r="O3187" s="98"/>
      <c r="P3187" s="98"/>
      <c r="Q3187" s="130"/>
    </row>
    <row r="3188" spans="1:17" ht="11.25" x14ac:dyDescent="0.2">
      <c r="A3188" s="234"/>
      <c r="B3188" s="98"/>
      <c r="C3188" s="130"/>
      <c r="D3188" s="240"/>
      <c r="E3188" s="240"/>
      <c r="F3188" s="224"/>
      <c r="G3188" s="98"/>
      <c r="H3188" s="98"/>
      <c r="I3188" s="130"/>
      <c r="J3188" s="98"/>
      <c r="K3188" s="98"/>
      <c r="L3188" s="98"/>
      <c r="M3188" s="241"/>
      <c r="N3188" s="241"/>
      <c r="O3188" s="98"/>
      <c r="P3188" s="98"/>
      <c r="Q3188" s="130"/>
    </row>
    <row r="3189" spans="1:17" ht="11.25" x14ac:dyDescent="0.2">
      <c r="A3189" s="234"/>
      <c r="B3189" s="98"/>
      <c r="C3189" s="130"/>
      <c r="D3189" s="240"/>
      <c r="E3189" s="240"/>
      <c r="F3189" s="224"/>
      <c r="G3189" s="98"/>
      <c r="H3189" s="98"/>
      <c r="I3189" s="130"/>
      <c r="J3189" s="98"/>
      <c r="K3189" s="98"/>
      <c r="L3189" s="98"/>
      <c r="M3189" s="241"/>
      <c r="N3189" s="241"/>
      <c r="O3189" s="98"/>
      <c r="P3189" s="98"/>
      <c r="Q3189" s="130"/>
    </row>
    <row r="3190" spans="1:17" ht="11.25" x14ac:dyDescent="0.2">
      <c r="A3190" s="234"/>
      <c r="B3190" s="98"/>
      <c r="C3190" s="130"/>
      <c r="D3190" s="240"/>
      <c r="E3190" s="240"/>
      <c r="F3190" s="224"/>
      <c r="G3190" s="98"/>
      <c r="H3190" s="98"/>
      <c r="I3190" s="130"/>
      <c r="J3190" s="98"/>
      <c r="K3190" s="98"/>
      <c r="L3190" s="98"/>
      <c r="M3190" s="241"/>
      <c r="N3190" s="241"/>
      <c r="O3190" s="98"/>
      <c r="P3190" s="98"/>
      <c r="Q3190" s="130"/>
    </row>
    <row r="3191" spans="1:17" ht="11.25" x14ac:dyDescent="0.2">
      <c r="A3191" s="234"/>
      <c r="B3191" s="98"/>
      <c r="C3191" s="130"/>
      <c r="D3191" s="240"/>
      <c r="E3191" s="240"/>
      <c r="F3191" s="224"/>
      <c r="G3191" s="98"/>
      <c r="H3191" s="98"/>
      <c r="I3191" s="130"/>
      <c r="J3191" s="98"/>
      <c r="K3191" s="98"/>
      <c r="L3191" s="98"/>
      <c r="M3191" s="241"/>
      <c r="N3191" s="241"/>
      <c r="O3191" s="98"/>
      <c r="P3191" s="98"/>
      <c r="Q3191" s="130"/>
    </row>
    <row r="3192" spans="1:17" ht="11.25" x14ac:dyDescent="0.2">
      <c r="A3192" s="234"/>
      <c r="B3192" s="98"/>
      <c r="C3192" s="130"/>
      <c r="D3192" s="240"/>
      <c r="E3192" s="240"/>
      <c r="F3192" s="224"/>
      <c r="G3192" s="98"/>
      <c r="H3192" s="98"/>
      <c r="I3192" s="130"/>
      <c r="J3192" s="98"/>
      <c r="K3192" s="98"/>
      <c r="L3192" s="98"/>
      <c r="M3192" s="241"/>
      <c r="N3192" s="241"/>
      <c r="O3192" s="98"/>
      <c r="P3192" s="98"/>
      <c r="Q3192" s="130"/>
    </row>
    <row r="3193" spans="1:17" ht="11.25" x14ac:dyDescent="0.2">
      <c r="A3193" s="234"/>
      <c r="B3193" s="98"/>
      <c r="C3193" s="130"/>
      <c r="D3193" s="240"/>
      <c r="E3193" s="240"/>
      <c r="F3193" s="224"/>
      <c r="G3193" s="98"/>
      <c r="H3193" s="98"/>
      <c r="I3193" s="130"/>
      <c r="J3193" s="98"/>
      <c r="K3193" s="98"/>
      <c r="L3193" s="98"/>
      <c r="M3193" s="241"/>
      <c r="N3193" s="241"/>
      <c r="O3193" s="98"/>
      <c r="P3193" s="98"/>
      <c r="Q3193" s="130"/>
    </row>
    <row r="3194" spans="1:17" ht="11.25" x14ac:dyDescent="0.2">
      <c r="A3194" s="234"/>
      <c r="B3194" s="98"/>
      <c r="C3194" s="130"/>
      <c r="D3194" s="240"/>
      <c r="E3194" s="240"/>
      <c r="F3194" s="224"/>
      <c r="G3194" s="98"/>
      <c r="H3194" s="98"/>
      <c r="I3194" s="130"/>
      <c r="J3194" s="98"/>
      <c r="K3194" s="98"/>
      <c r="L3194" s="98"/>
      <c r="M3194" s="241"/>
      <c r="N3194" s="241"/>
      <c r="O3194" s="98"/>
      <c r="P3194" s="98"/>
      <c r="Q3194" s="130"/>
    </row>
    <row r="3195" spans="1:17" ht="11.25" x14ac:dyDescent="0.2">
      <c r="A3195" s="234"/>
      <c r="B3195" s="98"/>
      <c r="C3195" s="130"/>
      <c r="D3195" s="240"/>
      <c r="E3195" s="240"/>
      <c r="F3195" s="224"/>
      <c r="G3195" s="98"/>
      <c r="H3195" s="98"/>
      <c r="I3195" s="130"/>
      <c r="J3195" s="98"/>
      <c r="K3195" s="98"/>
      <c r="L3195" s="98"/>
      <c r="M3195" s="241"/>
      <c r="N3195" s="241"/>
      <c r="O3195" s="98"/>
      <c r="P3195" s="98"/>
      <c r="Q3195" s="130"/>
    </row>
    <row r="3196" spans="1:17" ht="11.25" x14ac:dyDescent="0.2">
      <c r="A3196" s="234"/>
      <c r="B3196" s="98"/>
      <c r="C3196" s="130"/>
      <c r="D3196" s="240"/>
      <c r="E3196" s="240"/>
      <c r="F3196" s="224"/>
      <c r="G3196" s="98"/>
      <c r="H3196" s="98"/>
      <c r="I3196" s="130"/>
      <c r="J3196" s="98"/>
      <c r="K3196" s="98"/>
      <c r="L3196" s="98"/>
      <c r="M3196" s="241"/>
      <c r="N3196" s="241"/>
      <c r="O3196" s="98"/>
      <c r="P3196" s="98"/>
      <c r="Q3196" s="130"/>
    </row>
    <row r="3197" spans="1:17" ht="11.25" x14ac:dyDescent="0.2">
      <c r="A3197" s="234"/>
      <c r="B3197" s="98"/>
      <c r="C3197" s="130"/>
      <c r="D3197" s="240"/>
      <c r="E3197" s="240"/>
      <c r="F3197" s="224"/>
      <c r="G3197" s="98"/>
      <c r="H3197" s="98"/>
      <c r="I3197" s="130"/>
      <c r="J3197" s="98"/>
      <c r="K3197" s="98"/>
      <c r="L3197" s="98"/>
      <c r="M3197" s="241"/>
      <c r="N3197" s="241"/>
      <c r="O3197" s="98"/>
      <c r="P3197" s="98"/>
      <c r="Q3197" s="130"/>
    </row>
    <row r="3198" spans="1:17" ht="11.25" x14ac:dyDescent="0.2">
      <c r="A3198" s="234"/>
      <c r="B3198" s="98"/>
      <c r="C3198" s="130"/>
      <c r="D3198" s="240"/>
      <c r="E3198" s="240"/>
      <c r="F3198" s="224"/>
      <c r="G3198" s="98"/>
      <c r="H3198" s="98"/>
      <c r="I3198" s="130"/>
      <c r="J3198" s="98"/>
      <c r="K3198" s="98"/>
      <c r="L3198" s="98"/>
      <c r="M3198" s="241"/>
      <c r="N3198" s="241"/>
      <c r="O3198" s="98"/>
      <c r="P3198" s="98"/>
      <c r="Q3198" s="130"/>
    </row>
    <row r="3199" spans="1:17" ht="11.25" x14ac:dyDescent="0.2">
      <c r="A3199" s="234"/>
      <c r="B3199" s="98"/>
      <c r="C3199" s="130"/>
      <c r="D3199" s="240"/>
      <c r="E3199" s="240"/>
      <c r="F3199" s="224"/>
      <c r="G3199" s="98"/>
      <c r="H3199" s="98"/>
      <c r="I3199" s="130"/>
      <c r="J3199" s="98"/>
      <c r="K3199" s="98"/>
      <c r="L3199" s="98"/>
      <c r="M3199" s="241"/>
      <c r="N3199" s="241"/>
      <c r="O3199" s="98"/>
      <c r="P3199" s="98"/>
      <c r="Q3199" s="130"/>
    </row>
    <row r="3200" spans="1:17" ht="11.25" x14ac:dyDescent="0.2">
      <c r="A3200" s="234"/>
      <c r="B3200" s="98"/>
      <c r="C3200" s="130"/>
      <c r="D3200" s="240"/>
      <c r="E3200" s="240"/>
      <c r="F3200" s="224"/>
      <c r="G3200" s="98"/>
      <c r="H3200" s="98"/>
      <c r="I3200" s="130"/>
      <c r="J3200" s="98"/>
      <c r="K3200" s="98"/>
      <c r="L3200" s="98"/>
      <c r="M3200" s="241"/>
      <c r="N3200" s="241"/>
      <c r="O3200" s="98"/>
      <c r="P3200" s="98"/>
      <c r="Q3200" s="130"/>
    </row>
    <row r="3201" spans="1:17" ht="11.25" x14ac:dyDescent="0.2">
      <c r="A3201" s="234"/>
      <c r="B3201" s="98"/>
      <c r="C3201" s="130"/>
      <c r="D3201" s="240"/>
      <c r="E3201" s="240"/>
      <c r="F3201" s="224"/>
      <c r="G3201" s="98"/>
      <c r="H3201" s="98"/>
      <c r="I3201" s="130"/>
      <c r="J3201" s="98"/>
      <c r="K3201" s="98"/>
      <c r="L3201" s="98"/>
      <c r="M3201" s="241"/>
      <c r="N3201" s="241"/>
      <c r="O3201" s="98"/>
      <c r="P3201" s="98"/>
      <c r="Q3201" s="130"/>
    </row>
    <row r="3202" spans="1:17" ht="11.25" x14ac:dyDescent="0.2">
      <c r="A3202" s="234"/>
      <c r="B3202" s="98"/>
      <c r="C3202" s="130"/>
      <c r="D3202" s="240"/>
      <c r="E3202" s="240"/>
      <c r="F3202" s="224"/>
      <c r="G3202" s="98"/>
      <c r="H3202" s="98"/>
      <c r="I3202" s="130"/>
      <c r="J3202" s="98"/>
      <c r="K3202" s="98"/>
      <c r="L3202" s="98"/>
      <c r="M3202" s="241"/>
      <c r="N3202" s="241"/>
      <c r="O3202" s="98"/>
      <c r="P3202" s="98"/>
      <c r="Q3202" s="130"/>
    </row>
    <row r="3203" spans="1:17" ht="11.25" x14ac:dyDescent="0.2">
      <c r="A3203" s="234"/>
      <c r="B3203" s="98"/>
      <c r="C3203" s="130"/>
      <c r="D3203" s="240"/>
      <c r="E3203" s="240"/>
      <c r="F3203" s="224"/>
      <c r="G3203" s="98"/>
      <c r="H3203" s="98"/>
      <c r="I3203" s="130"/>
      <c r="J3203" s="98"/>
      <c r="K3203" s="98"/>
      <c r="L3203" s="98"/>
      <c r="M3203" s="241"/>
      <c r="N3203" s="241"/>
      <c r="O3203" s="98"/>
      <c r="P3203" s="98"/>
      <c r="Q3203" s="130"/>
    </row>
    <row r="3204" spans="1:17" ht="11.25" x14ac:dyDescent="0.2">
      <c r="A3204" s="234"/>
      <c r="B3204" s="98"/>
      <c r="C3204" s="130"/>
      <c r="D3204" s="240"/>
      <c r="E3204" s="240"/>
      <c r="F3204" s="224"/>
      <c r="G3204" s="98"/>
      <c r="H3204" s="98"/>
      <c r="I3204" s="130"/>
      <c r="J3204" s="98"/>
      <c r="K3204" s="98"/>
      <c r="L3204" s="98"/>
      <c r="M3204" s="241"/>
      <c r="N3204" s="241"/>
      <c r="O3204" s="98"/>
      <c r="P3204" s="98"/>
      <c r="Q3204" s="130"/>
    </row>
    <row r="3205" spans="1:17" ht="11.25" x14ac:dyDescent="0.2">
      <c r="A3205" s="234"/>
      <c r="B3205" s="98"/>
      <c r="C3205" s="130"/>
      <c r="D3205" s="240"/>
      <c r="E3205" s="240"/>
      <c r="F3205" s="224"/>
      <c r="G3205" s="98"/>
      <c r="H3205" s="98"/>
      <c r="I3205" s="130"/>
      <c r="J3205" s="98"/>
      <c r="K3205" s="98"/>
      <c r="L3205" s="98"/>
      <c r="M3205" s="241"/>
      <c r="N3205" s="241"/>
      <c r="O3205" s="98"/>
      <c r="P3205" s="98"/>
      <c r="Q3205" s="130"/>
    </row>
    <row r="3206" spans="1:17" ht="11.25" x14ac:dyDescent="0.2">
      <c r="A3206" s="234"/>
      <c r="B3206" s="98"/>
      <c r="C3206" s="130"/>
      <c r="D3206" s="240"/>
      <c r="E3206" s="240"/>
      <c r="F3206" s="224"/>
      <c r="G3206" s="98"/>
      <c r="H3206" s="98"/>
      <c r="I3206" s="130"/>
      <c r="J3206" s="98"/>
      <c r="K3206" s="98"/>
      <c r="L3206" s="98"/>
      <c r="M3206" s="241"/>
      <c r="N3206" s="241"/>
      <c r="O3206" s="98"/>
      <c r="P3206" s="98"/>
      <c r="Q3206" s="130"/>
    </row>
    <row r="3207" spans="1:17" ht="11.25" x14ac:dyDescent="0.2">
      <c r="A3207" s="234"/>
      <c r="B3207" s="98"/>
      <c r="C3207" s="130"/>
      <c r="D3207" s="240"/>
      <c r="E3207" s="240"/>
      <c r="F3207" s="224"/>
      <c r="G3207" s="98"/>
      <c r="H3207" s="98"/>
      <c r="I3207" s="130"/>
      <c r="J3207" s="98"/>
      <c r="K3207" s="98"/>
      <c r="L3207" s="98"/>
      <c r="M3207" s="241"/>
      <c r="N3207" s="241"/>
      <c r="O3207" s="98"/>
      <c r="P3207" s="98"/>
      <c r="Q3207" s="130"/>
    </row>
    <row r="3208" spans="1:17" ht="11.25" x14ac:dyDescent="0.2">
      <c r="A3208" s="234"/>
      <c r="B3208" s="98"/>
      <c r="C3208" s="130"/>
      <c r="D3208" s="240"/>
      <c r="E3208" s="240"/>
      <c r="F3208" s="224"/>
      <c r="G3208" s="98"/>
      <c r="H3208" s="98"/>
      <c r="I3208" s="130"/>
      <c r="J3208" s="98"/>
      <c r="K3208" s="98"/>
      <c r="L3208" s="98"/>
      <c r="M3208" s="241"/>
      <c r="N3208" s="241"/>
      <c r="O3208" s="98"/>
      <c r="P3208" s="98"/>
      <c r="Q3208" s="130"/>
    </row>
    <row r="3209" spans="1:17" ht="11.25" x14ac:dyDescent="0.2">
      <c r="A3209" s="234"/>
      <c r="B3209" s="98"/>
      <c r="C3209" s="130"/>
      <c r="D3209" s="240"/>
      <c r="E3209" s="240"/>
      <c r="F3209" s="224"/>
      <c r="G3209" s="98"/>
      <c r="H3209" s="98"/>
      <c r="I3209" s="130"/>
      <c r="J3209" s="98"/>
      <c r="K3209" s="98"/>
      <c r="L3209" s="98"/>
      <c r="M3209" s="241"/>
      <c r="N3209" s="241"/>
      <c r="O3209" s="98"/>
      <c r="P3209" s="98"/>
      <c r="Q3209" s="130"/>
    </row>
    <row r="3210" spans="1:17" ht="11.25" x14ac:dyDescent="0.2">
      <c r="A3210" s="234"/>
      <c r="B3210" s="98"/>
      <c r="C3210" s="130"/>
      <c r="D3210" s="240"/>
      <c r="E3210" s="240"/>
      <c r="F3210" s="224"/>
      <c r="G3210" s="98"/>
      <c r="H3210" s="98"/>
      <c r="I3210" s="130"/>
      <c r="J3210" s="98"/>
      <c r="K3210" s="98"/>
      <c r="L3210" s="98"/>
      <c r="M3210" s="241"/>
      <c r="N3210" s="241"/>
      <c r="O3210" s="98"/>
      <c r="P3210" s="98"/>
      <c r="Q3210" s="130"/>
    </row>
    <row r="3211" spans="1:17" ht="11.25" x14ac:dyDescent="0.2">
      <c r="A3211" s="234"/>
      <c r="B3211" s="98"/>
      <c r="C3211" s="130"/>
      <c r="D3211" s="240"/>
      <c r="E3211" s="240"/>
      <c r="F3211" s="224"/>
      <c r="G3211" s="98"/>
      <c r="H3211" s="98"/>
      <c r="I3211" s="130"/>
      <c r="J3211" s="98"/>
      <c r="K3211" s="98"/>
      <c r="L3211" s="98"/>
      <c r="M3211" s="241"/>
      <c r="N3211" s="241"/>
      <c r="O3211" s="98"/>
      <c r="P3211" s="98"/>
      <c r="Q3211" s="130"/>
    </row>
    <row r="3212" spans="1:17" ht="11.25" x14ac:dyDescent="0.2">
      <c r="A3212" s="234"/>
      <c r="B3212" s="98"/>
      <c r="C3212" s="130"/>
      <c r="D3212" s="240"/>
      <c r="E3212" s="240"/>
      <c r="F3212" s="224"/>
      <c r="G3212" s="98"/>
      <c r="H3212" s="98"/>
      <c r="I3212" s="130"/>
      <c r="J3212" s="98"/>
      <c r="K3212" s="98"/>
      <c r="L3212" s="98"/>
      <c r="M3212" s="241"/>
      <c r="N3212" s="241"/>
      <c r="O3212" s="98"/>
      <c r="P3212" s="98"/>
      <c r="Q3212" s="130"/>
    </row>
    <row r="3213" spans="1:17" ht="11.25" x14ac:dyDescent="0.2">
      <c r="A3213" s="234"/>
      <c r="B3213" s="98"/>
      <c r="C3213" s="130"/>
      <c r="D3213" s="240"/>
      <c r="E3213" s="240"/>
      <c r="F3213" s="224"/>
      <c r="G3213" s="98"/>
      <c r="H3213" s="98"/>
      <c r="I3213" s="130"/>
      <c r="J3213" s="98"/>
      <c r="K3213" s="98"/>
      <c r="L3213" s="98"/>
      <c r="M3213" s="241"/>
      <c r="N3213" s="241"/>
      <c r="O3213" s="98"/>
      <c r="P3213" s="98"/>
      <c r="Q3213" s="130"/>
    </row>
    <row r="3214" spans="1:17" ht="11.25" x14ac:dyDescent="0.2">
      <c r="A3214" s="234"/>
      <c r="B3214" s="98"/>
      <c r="C3214" s="130"/>
      <c r="D3214" s="240"/>
      <c r="E3214" s="240"/>
      <c r="F3214" s="224"/>
      <c r="G3214" s="98"/>
      <c r="H3214" s="98"/>
      <c r="I3214" s="130"/>
      <c r="J3214" s="98"/>
      <c r="K3214" s="98"/>
      <c r="L3214" s="98"/>
      <c r="M3214" s="241"/>
      <c r="N3214" s="241"/>
      <c r="O3214" s="98"/>
      <c r="P3214" s="98"/>
      <c r="Q3214" s="130"/>
    </row>
    <row r="3215" spans="1:17" ht="11.25" x14ac:dyDescent="0.2">
      <c r="A3215" s="234"/>
      <c r="B3215" s="98"/>
      <c r="C3215" s="130"/>
      <c r="D3215" s="240"/>
      <c r="E3215" s="240"/>
      <c r="F3215" s="224"/>
      <c r="G3215" s="98"/>
      <c r="H3215" s="98"/>
      <c r="I3215" s="130"/>
      <c r="J3215" s="98"/>
      <c r="K3215" s="98"/>
      <c r="L3215" s="98"/>
      <c r="M3215" s="241"/>
      <c r="N3215" s="241"/>
      <c r="O3215" s="98"/>
      <c r="P3215" s="98"/>
      <c r="Q3215" s="130"/>
    </row>
    <row r="3216" spans="1:17" ht="11.25" x14ac:dyDescent="0.2">
      <c r="A3216" s="234"/>
      <c r="B3216" s="98"/>
      <c r="C3216" s="130"/>
      <c r="D3216" s="240"/>
      <c r="E3216" s="240"/>
      <c r="F3216" s="224"/>
      <c r="G3216" s="98"/>
      <c r="H3216" s="98"/>
      <c r="I3216" s="130"/>
      <c r="J3216" s="98"/>
      <c r="K3216" s="98"/>
      <c r="L3216" s="98"/>
      <c r="M3216" s="241"/>
      <c r="N3216" s="241"/>
      <c r="O3216" s="98"/>
      <c r="P3216" s="98"/>
      <c r="Q3216" s="130"/>
    </row>
    <row r="3217" spans="1:17" ht="11.25" x14ac:dyDescent="0.2">
      <c r="A3217" s="234"/>
      <c r="B3217" s="98"/>
      <c r="C3217" s="130"/>
      <c r="D3217" s="240"/>
      <c r="E3217" s="240"/>
      <c r="F3217" s="224"/>
      <c r="G3217" s="98"/>
      <c r="H3217" s="98"/>
      <c r="I3217" s="130"/>
      <c r="J3217" s="98"/>
      <c r="K3217" s="98"/>
      <c r="L3217" s="98"/>
      <c r="M3217" s="241"/>
      <c r="N3217" s="241"/>
      <c r="O3217" s="98"/>
      <c r="P3217" s="98"/>
      <c r="Q3217" s="130"/>
    </row>
    <row r="3218" spans="1:17" ht="11.25" x14ac:dyDescent="0.2">
      <c r="A3218" s="234"/>
      <c r="B3218" s="98"/>
      <c r="C3218" s="130"/>
      <c r="D3218" s="240"/>
      <c r="E3218" s="240"/>
      <c r="F3218" s="224"/>
      <c r="G3218" s="98"/>
      <c r="H3218" s="98"/>
      <c r="I3218" s="130"/>
      <c r="J3218" s="98"/>
      <c r="K3218" s="98"/>
      <c r="L3218" s="98"/>
      <c r="M3218" s="241"/>
      <c r="N3218" s="241"/>
      <c r="O3218" s="98"/>
      <c r="P3218" s="98"/>
      <c r="Q3218" s="130"/>
    </row>
    <row r="3219" spans="1:17" ht="11.25" x14ac:dyDescent="0.2">
      <c r="A3219" s="234"/>
      <c r="B3219" s="98"/>
      <c r="C3219" s="130"/>
      <c r="D3219" s="240"/>
      <c r="E3219" s="240"/>
      <c r="F3219" s="224"/>
      <c r="G3219" s="98"/>
      <c r="H3219" s="98"/>
      <c r="I3219" s="130"/>
      <c r="J3219" s="98"/>
      <c r="K3219" s="98"/>
      <c r="L3219" s="98"/>
      <c r="M3219" s="241"/>
      <c r="N3219" s="241"/>
      <c r="O3219" s="98"/>
      <c r="P3219" s="98"/>
      <c r="Q3219" s="130"/>
    </row>
    <row r="3220" spans="1:17" ht="11.25" x14ac:dyDescent="0.2">
      <c r="A3220" s="234"/>
      <c r="B3220" s="98"/>
      <c r="C3220" s="130"/>
      <c r="D3220" s="240"/>
      <c r="E3220" s="240"/>
      <c r="F3220" s="224"/>
      <c r="G3220" s="98"/>
      <c r="H3220" s="98"/>
      <c r="I3220" s="130"/>
      <c r="J3220" s="98"/>
      <c r="K3220" s="98"/>
      <c r="L3220" s="98"/>
      <c r="M3220" s="241"/>
      <c r="N3220" s="241"/>
      <c r="O3220" s="98"/>
      <c r="P3220" s="98"/>
      <c r="Q3220" s="130"/>
    </row>
    <row r="3221" spans="1:17" ht="11.25" x14ac:dyDescent="0.2">
      <c r="A3221" s="234"/>
      <c r="B3221" s="98"/>
      <c r="C3221" s="130"/>
      <c r="D3221" s="240"/>
      <c r="E3221" s="240"/>
      <c r="F3221" s="224"/>
      <c r="G3221" s="98"/>
      <c r="H3221" s="98"/>
      <c r="I3221" s="130"/>
      <c r="J3221" s="98"/>
      <c r="K3221" s="98"/>
      <c r="L3221" s="98"/>
      <c r="M3221" s="241"/>
      <c r="N3221" s="241"/>
      <c r="O3221" s="98"/>
      <c r="P3221" s="98"/>
      <c r="Q3221" s="130"/>
    </row>
    <row r="3222" spans="1:17" ht="11.25" x14ac:dyDescent="0.2">
      <c r="A3222" s="234"/>
      <c r="B3222" s="98"/>
      <c r="C3222" s="130"/>
      <c r="D3222" s="240"/>
      <c r="E3222" s="240"/>
      <c r="F3222" s="224"/>
      <c r="G3222" s="98"/>
      <c r="H3222" s="98"/>
      <c r="I3222" s="130"/>
      <c r="J3222" s="98"/>
      <c r="K3222" s="98"/>
      <c r="L3222" s="98"/>
      <c r="M3222" s="241"/>
      <c r="N3222" s="241"/>
      <c r="O3222" s="98"/>
      <c r="P3222" s="98"/>
      <c r="Q3222" s="130"/>
    </row>
    <row r="3223" spans="1:17" ht="11.25" x14ac:dyDescent="0.2">
      <c r="A3223" s="234"/>
      <c r="B3223" s="98"/>
      <c r="C3223" s="130"/>
      <c r="D3223" s="240"/>
      <c r="E3223" s="240"/>
      <c r="F3223" s="224"/>
      <c r="G3223" s="98"/>
      <c r="H3223" s="98"/>
      <c r="I3223" s="130"/>
      <c r="J3223" s="98"/>
      <c r="K3223" s="98"/>
      <c r="L3223" s="98"/>
      <c r="M3223" s="241"/>
      <c r="N3223" s="241"/>
      <c r="O3223" s="98"/>
      <c r="P3223" s="98"/>
      <c r="Q3223" s="130"/>
    </row>
    <row r="3224" spans="1:17" ht="11.25" x14ac:dyDescent="0.2">
      <c r="A3224" s="234"/>
      <c r="B3224" s="98"/>
      <c r="C3224" s="130"/>
      <c r="D3224" s="240"/>
      <c r="E3224" s="240"/>
      <c r="F3224" s="224"/>
      <c r="G3224" s="98"/>
      <c r="H3224" s="98"/>
      <c r="I3224" s="130"/>
      <c r="J3224" s="98"/>
      <c r="K3224" s="98"/>
      <c r="L3224" s="98"/>
      <c r="M3224" s="241"/>
      <c r="N3224" s="241"/>
      <c r="O3224" s="98"/>
      <c r="P3224" s="98"/>
      <c r="Q3224" s="130"/>
    </row>
    <row r="3225" spans="1:17" ht="11.25" x14ac:dyDescent="0.2">
      <c r="A3225" s="234"/>
      <c r="B3225" s="98"/>
      <c r="C3225" s="130"/>
      <c r="D3225" s="240"/>
      <c r="E3225" s="240"/>
      <c r="F3225" s="224"/>
      <c r="G3225" s="98"/>
      <c r="H3225" s="98"/>
      <c r="I3225" s="130"/>
      <c r="J3225" s="98"/>
      <c r="K3225" s="98"/>
      <c r="L3225" s="98"/>
      <c r="M3225" s="241"/>
      <c r="N3225" s="241"/>
      <c r="O3225" s="98"/>
      <c r="P3225" s="98"/>
      <c r="Q3225" s="130"/>
    </row>
    <row r="3226" spans="1:17" ht="11.25" x14ac:dyDescent="0.2">
      <c r="A3226" s="234"/>
      <c r="B3226" s="98"/>
      <c r="C3226" s="130"/>
      <c r="D3226" s="240"/>
      <c r="E3226" s="240"/>
      <c r="F3226" s="224"/>
      <c r="G3226" s="98"/>
      <c r="H3226" s="98"/>
      <c r="I3226" s="130"/>
      <c r="J3226" s="98"/>
      <c r="K3226" s="98"/>
      <c r="L3226" s="98"/>
      <c r="M3226" s="241"/>
      <c r="N3226" s="241"/>
      <c r="O3226" s="98"/>
      <c r="P3226" s="98"/>
      <c r="Q3226" s="130"/>
    </row>
    <row r="3227" spans="1:17" ht="11.25" x14ac:dyDescent="0.2">
      <c r="A3227" s="234"/>
      <c r="B3227" s="98"/>
      <c r="C3227" s="130"/>
      <c r="D3227" s="240"/>
      <c r="E3227" s="240"/>
      <c r="F3227" s="224"/>
      <c r="G3227" s="98"/>
      <c r="H3227" s="98"/>
      <c r="I3227" s="130"/>
      <c r="J3227" s="98"/>
      <c r="K3227" s="98"/>
      <c r="L3227" s="98"/>
      <c r="M3227" s="241"/>
      <c r="N3227" s="241"/>
      <c r="O3227" s="98"/>
      <c r="P3227" s="98"/>
      <c r="Q3227" s="130"/>
    </row>
    <row r="3228" spans="1:17" ht="11.25" x14ac:dyDescent="0.2">
      <c r="A3228" s="234"/>
      <c r="B3228" s="98"/>
      <c r="C3228" s="130"/>
      <c r="D3228" s="240"/>
      <c r="E3228" s="240"/>
      <c r="F3228" s="224"/>
      <c r="G3228" s="98"/>
      <c r="H3228" s="98"/>
      <c r="I3228" s="130"/>
      <c r="J3228" s="98"/>
      <c r="K3228" s="98"/>
      <c r="L3228" s="98"/>
      <c r="M3228" s="241"/>
      <c r="N3228" s="241"/>
      <c r="O3228" s="98"/>
      <c r="P3228" s="98"/>
      <c r="Q3228" s="130"/>
    </row>
    <row r="3229" spans="1:17" ht="11.25" x14ac:dyDescent="0.2">
      <c r="A3229" s="234"/>
      <c r="B3229" s="98"/>
      <c r="C3229" s="130"/>
      <c r="D3229" s="240"/>
      <c r="E3229" s="240"/>
      <c r="F3229" s="224"/>
      <c r="G3229" s="98"/>
      <c r="H3229" s="98"/>
      <c r="I3229" s="130"/>
      <c r="J3229" s="98"/>
      <c r="K3229" s="98"/>
      <c r="L3229" s="98"/>
      <c r="M3229" s="241"/>
      <c r="N3229" s="241"/>
      <c r="O3229" s="98"/>
      <c r="P3229" s="98"/>
      <c r="Q3229" s="130"/>
    </row>
    <row r="3230" spans="1:17" ht="11.25" x14ac:dyDescent="0.2">
      <c r="A3230" s="234"/>
      <c r="B3230" s="98"/>
      <c r="C3230" s="130"/>
      <c r="D3230" s="240"/>
      <c r="E3230" s="240"/>
      <c r="F3230" s="224"/>
      <c r="G3230" s="98"/>
      <c r="H3230" s="98"/>
      <c r="I3230" s="130"/>
      <c r="J3230" s="98"/>
      <c r="K3230" s="98"/>
      <c r="L3230" s="98"/>
      <c r="M3230" s="241"/>
      <c r="N3230" s="241"/>
      <c r="O3230" s="98"/>
      <c r="P3230" s="98"/>
      <c r="Q3230" s="130"/>
    </row>
    <row r="3231" spans="1:17" ht="11.25" x14ac:dyDescent="0.2">
      <c r="A3231" s="234"/>
      <c r="B3231" s="98"/>
      <c r="C3231" s="130"/>
      <c r="D3231" s="240"/>
      <c r="E3231" s="240"/>
      <c r="F3231" s="224"/>
      <c r="G3231" s="98"/>
      <c r="H3231" s="98"/>
      <c r="I3231" s="130"/>
      <c r="J3231" s="98"/>
      <c r="K3231" s="98"/>
      <c r="L3231" s="98"/>
      <c r="M3231" s="241"/>
      <c r="N3231" s="241"/>
      <c r="O3231" s="98"/>
      <c r="P3231" s="98"/>
      <c r="Q3231" s="130"/>
    </row>
    <row r="3232" spans="1:17" ht="11.25" x14ac:dyDescent="0.2">
      <c r="A3232" s="234"/>
      <c r="B3232" s="98"/>
      <c r="C3232" s="130"/>
      <c r="D3232" s="240"/>
      <c r="E3232" s="240"/>
      <c r="F3232" s="224"/>
      <c r="G3232" s="98"/>
      <c r="H3232" s="98"/>
      <c r="I3232" s="130"/>
      <c r="J3232" s="98"/>
      <c r="K3232" s="98"/>
      <c r="L3232" s="98"/>
      <c r="M3232" s="241"/>
      <c r="N3232" s="241"/>
      <c r="O3232" s="98"/>
      <c r="P3232" s="98"/>
      <c r="Q3232" s="130"/>
    </row>
    <row r="3233" spans="1:17" ht="11.25" x14ac:dyDescent="0.2">
      <c r="A3233" s="234"/>
      <c r="B3233" s="98"/>
      <c r="C3233" s="130"/>
      <c r="D3233" s="240"/>
      <c r="E3233" s="240"/>
      <c r="F3233" s="224"/>
      <c r="G3233" s="98"/>
      <c r="H3233" s="98"/>
      <c r="I3233" s="130"/>
      <c r="J3233" s="98"/>
      <c r="K3233" s="98"/>
      <c r="L3233" s="98"/>
      <c r="M3233" s="241"/>
      <c r="N3233" s="241"/>
      <c r="O3233" s="98"/>
      <c r="P3233" s="98"/>
      <c r="Q3233" s="130"/>
    </row>
    <row r="3234" spans="1:17" ht="11.25" x14ac:dyDescent="0.2">
      <c r="A3234" s="234"/>
      <c r="B3234" s="98"/>
      <c r="C3234" s="130"/>
      <c r="D3234" s="240"/>
      <c r="E3234" s="240"/>
      <c r="F3234" s="224"/>
      <c r="G3234" s="98"/>
      <c r="H3234" s="98"/>
      <c r="I3234" s="130"/>
      <c r="J3234" s="98"/>
      <c r="K3234" s="98"/>
      <c r="L3234" s="98"/>
      <c r="M3234" s="241"/>
      <c r="N3234" s="241"/>
      <c r="O3234" s="98"/>
      <c r="P3234" s="98"/>
      <c r="Q3234" s="130"/>
    </row>
    <row r="3235" spans="1:17" ht="11.25" x14ac:dyDescent="0.2">
      <c r="A3235" s="234"/>
      <c r="B3235" s="98"/>
      <c r="C3235" s="130"/>
      <c r="D3235" s="240"/>
      <c r="E3235" s="240"/>
      <c r="F3235" s="224"/>
      <c r="G3235" s="98"/>
      <c r="H3235" s="98"/>
      <c r="I3235" s="130"/>
      <c r="J3235" s="98"/>
      <c r="K3235" s="98"/>
      <c r="L3235" s="98"/>
      <c r="M3235" s="241"/>
      <c r="N3235" s="241"/>
      <c r="O3235" s="98"/>
      <c r="P3235" s="98"/>
      <c r="Q3235" s="130"/>
    </row>
    <row r="3236" spans="1:17" ht="11.25" x14ac:dyDescent="0.2">
      <c r="A3236" s="234"/>
      <c r="B3236" s="98"/>
      <c r="C3236" s="130"/>
      <c r="D3236" s="240"/>
      <c r="E3236" s="240"/>
      <c r="F3236" s="224"/>
      <c r="G3236" s="98"/>
      <c r="H3236" s="98"/>
      <c r="I3236" s="130"/>
      <c r="J3236" s="98"/>
      <c r="K3236" s="98"/>
      <c r="L3236" s="98"/>
      <c r="M3236" s="241"/>
      <c r="N3236" s="241"/>
      <c r="O3236" s="98"/>
      <c r="P3236" s="98"/>
      <c r="Q3236" s="130"/>
    </row>
    <row r="3237" spans="1:17" ht="11.25" x14ac:dyDescent="0.2">
      <c r="A3237" s="234"/>
      <c r="B3237" s="98"/>
      <c r="C3237" s="130"/>
      <c r="D3237" s="240"/>
      <c r="E3237" s="240"/>
      <c r="F3237" s="224"/>
      <c r="G3237" s="98"/>
      <c r="H3237" s="98"/>
      <c r="I3237" s="130"/>
      <c r="J3237" s="98"/>
      <c r="K3237" s="98"/>
      <c r="L3237" s="98"/>
      <c r="M3237" s="241"/>
      <c r="N3237" s="241"/>
      <c r="O3237" s="98"/>
      <c r="P3237" s="98"/>
      <c r="Q3237" s="130"/>
    </row>
    <row r="3238" spans="1:17" ht="11.25" x14ac:dyDescent="0.2">
      <c r="A3238" s="234"/>
      <c r="B3238" s="98"/>
      <c r="C3238" s="130"/>
      <c r="D3238" s="240"/>
      <c r="E3238" s="240"/>
      <c r="F3238" s="224"/>
      <c r="G3238" s="98"/>
      <c r="H3238" s="98"/>
      <c r="I3238" s="130"/>
      <c r="J3238" s="98"/>
      <c r="K3238" s="98"/>
      <c r="L3238" s="98"/>
      <c r="M3238" s="241"/>
      <c r="N3238" s="241"/>
      <c r="O3238" s="98"/>
      <c r="P3238" s="98"/>
      <c r="Q3238" s="130"/>
    </row>
    <row r="3239" spans="1:17" ht="11.25" x14ac:dyDescent="0.2">
      <c r="A3239" s="234"/>
      <c r="B3239" s="98"/>
      <c r="C3239" s="130"/>
      <c r="D3239" s="240"/>
      <c r="E3239" s="240"/>
      <c r="F3239" s="224"/>
      <c r="G3239" s="98"/>
      <c r="H3239" s="98"/>
      <c r="I3239" s="130"/>
      <c r="J3239" s="98"/>
      <c r="K3239" s="98"/>
      <c r="L3239" s="98"/>
      <c r="M3239" s="241"/>
      <c r="N3239" s="241"/>
      <c r="O3239" s="98"/>
      <c r="P3239" s="98"/>
      <c r="Q3239" s="130"/>
    </row>
    <row r="3240" spans="1:17" ht="11.25" x14ac:dyDescent="0.2">
      <c r="A3240" s="234"/>
      <c r="B3240" s="98"/>
      <c r="C3240" s="130"/>
      <c r="D3240" s="240"/>
      <c r="E3240" s="240"/>
      <c r="F3240" s="224"/>
      <c r="G3240" s="98"/>
      <c r="H3240" s="98"/>
      <c r="I3240" s="130"/>
      <c r="J3240" s="98"/>
      <c r="K3240" s="98"/>
      <c r="L3240" s="98"/>
      <c r="M3240" s="241"/>
      <c r="N3240" s="241"/>
      <c r="O3240" s="98"/>
      <c r="P3240" s="98"/>
      <c r="Q3240" s="130"/>
    </row>
    <row r="3241" spans="1:17" ht="11.25" x14ac:dyDescent="0.2">
      <c r="A3241" s="234"/>
      <c r="B3241" s="98"/>
      <c r="C3241" s="130"/>
      <c r="D3241" s="240"/>
      <c r="E3241" s="240"/>
      <c r="F3241" s="224"/>
      <c r="G3241" s="98"/>
      <c r="H3241" s="98"/>
      <c r="I3241" s="130"/>
      <c r="J3241" s="98"/>
      <c r="K3241" s="98"/>
      <c r="L3241" s="98"/>
      <c r="M3241" s="241"/>
      <c r="N3241" s="241"/>
      <c r="O3241" s="98"/>
      <c r="P3241" s="98"/>
      <c r="Q3241" s="130"/>
    </row>
    <row r="3242" spans="1:17" ht="11.25" x14ac:dyDescent="0.2">
      <c r="A3242" s="234"/>
      <c r="B3242" s="98"/>
      <c r="C3242" s="130"/>
      <c r="D3242" s="240"/>
      <c r="E3242" s="240"/>
      <c r="F3242" s="224"/>
      <c r="G3242" s="98"/>
      <c r="H3242" s="98"/>
      <c r="I3242" s="130"/>
      <c r="J3242" s="98"/>
      <c r="K3242" s="98"/>
      <c r="L3242" s="98"/>
      <c r="M3242" s="241"/>
      <c r="N3242" s="241"/>
      <c r="O3242" s="98"/>
      <c r="P3242" s="98"/>
      <c r="Q3242" s="130"/>
    </row>
    <row r="3243" spans="1:17" ht="11.25" x14ac:dyDescent="0.2">
      <c r="A3243" s="234"/>
      <c r="B3243" s="98"/>
      <c r="C3243" s="130"/>
      <c r="D3243" s="240"/>
      <c r="E3243" s="240"/>
      <c r="F3243" s="224"/>
      <c r="G3243" s="98"/>
      <c r="H3243" s="98"/>
      <c r="I3243" s="130"/>
      <c r="J3243" s="98"/>
      <c r="K3243" s="98"/>
      <c r="L3243" s="98"/>
      <c r="M3243" s="241"/>
      <c r="N3243" s="241"/>
      <c r="O3243" s="98"/>
      <c r="P3243" s="98"/>
      <c r="Q3243" s="130"/>
    </row>
    <row r="3244" spans="1:17" ht="11.25" x14ac:dyDescent="0.2">
      <c r="A3244" s="234"/>
      <c r="B3244" s="98"/>
      <c r="C3244" s="130"/>
      <c r="D3244" s="240"/>
      <c r="E3244" s="240"/>
      <c r="F3244" s="224"/>
      <c r="G3244" s="98"/>
      <c r="H3244" s="98"/>
      <c r="I3244" s="130"/>
      <c r="J3244" s="98"/>
      <c r="K3244" s="98"/>
      <c r="L3244" s="98"/>
      <c r="M3244" s="241"/>
      <c r="N3244" s="241"/>
      <c r="O3244" s="98"/>
      <c r="P3244" s="98"/>
      <c r="Q3244" s="130"/>
    </row>
    <row r="3245" spans="1:17" ht="11.25" x14ac:dyDescent="0.2">
      <c r="A3245" s="234"/>
      <c r="B3245" s="98"/>
      <c r="C3245" s="130"/>
      <c r="D3245" s="240"/>
      <c r="E3245" s="240"/>
      <c r="F3245" s="224"/>
      <c r="G3245" s="98"/>
      <c r="H3245" s="98"/>
      <c r="I3245" s="130"/>
      <c r="J3245" s="98"/>
      <c r="K3245" s="98"/>
      <c r="L3245" s="98"/>
      <c r="M3245" s="241"/>
      <c r="N3245" s="241"/>
      <c r="O3245" s="98"/>
      <c r="P3245" s="98"/>
      <c r="Q3245" s="130"/>
    </row>
    <row r="3246" spans="1:17" ht="11.25" x14ac:dyDescent="0.2">
      <c r="A3246" s="234"/>
      <c r="B3246" s="98"/>
      <c r="C3246" s="130"/>
      <c r="D3246" s="240"/>
      <c r="E3246" s="240"/>
      <c r="F3246" s="224"/>
      <c r="G3246" s="98"/>
      <c r="H3246" s="98"/>
      <c r="I3246" s="130"/>
      <c r="J3246" s="98"/>
      <c r="K3246" s="98"/>
      <c r="L3246" s="98"/>
      <c r="M3246" s="241"/>
      <c r="N3246" s="241"/>
      <c r="O3246" s="98"/>
      <c r="P3246" s="98"/>
      <c r="Q3246" s="130"/>
    </row>
    <row r="3247" spans="1:17" ht="11.25" x14ac:dyDescent="0.2">
      <c r="A3247" s="234"/>
      <c r="B3247" s="98"/>
      <c r="C3247" s="130"/>
      <c r="D3247" s="240"/>
      <c r="E3247" s="240"/>
      <c r="F3247" s="224"/>
      <c r="G3247" s="98"/>
      <c r="H3247" s="98"/>
      <c r="I3247" s="130"/>
      <c r="J3247" s="98"/>
      <c r="K3247" s="98"/>
      <c r="L3247" s="98"/>
      <c r="M3247" s="241"/>
      <c r="N3247" s="241"/>
      <c r="O3247" s="98"/>
      <c r="P3247" s="98"/>
      <c r="Q3247" s="130"/>
    </row>
    <row r="3248" spans="1:17" ht="11.25" x14ac:dyDescent="0.2">
      <c r="A3248" s="234"/>
      <c r="B3248" s="98"/>
      <c r="C3248" s="130"/>
      <c r="D3248" s="240"/>
      <c r="E3248" s="240"/>
      <c r="F3248" s="224"/>
      <c r="G3248" s="98"/>
      <c r="H3248" s="98"/>
      <c r="I3248" s="130"/>
      <c r="J3248" s="98"/>
      <c r="K3248" s="98"/>
      <c r="L3248" s="98"/>
      <c r="M3248" s="241"/>
      <c r="N3248" s="241"/>
      <c r="O3248" s="98"/>
      <c r="P3248" s="98"/>
      <c r="Q3248" s="130"/>
    </row>
    <row r="3249" spans="1:17" ht="11.25" x14ac:dyDescent="0.2">
      <c r="A3249" s="234"/>
      <c r="B3249" s="98"/>
      <c r="C3249" s="130"/>
      <c r="D3249" s="240"/>
      <c r="E3249" s="240"/>
      <c r="F3249" s="224"/>
      <c r="G3249" s="98"/>
      <c r="H3249" s="98"/>
      <c r="I3249" s="130"/>
      <c r="J3249" s="98"/>
      <c r="K3249" s="98"/>
      <c r="L3249" s="98"/>
      <c r="M3249" s="241"/>
      <c r="N3249" s="241"/>
      <c r="O3249" s="98"/>
      <c r="P3249" s="98"/>
      <c r="Q3249" s="130"/>
    </row>
    <row r="3250" spans="1:17" ht="11.25" x14ac:dyDescent="0.2">
      <c r="A3250" s="234"/>
      <c r="B3250" s="98"/>
      <c r="C3250" s="130"/>
      <c r="D3250" s="240"/>
      <c r="E3250" s="240"/>
      <c r="F3250" s="224"/>
      <c r="G3250" s="98"/>
      <c r="H3250" s="98"/>
      <c r="I3250" s="130"/>
      <c r="J3250" s="98"/>
      <c r="K3250" s="98"/>
      <c r="L3250" s="98"/>
      <c r="M3250" s="241"/>
      <c r="N3250" s="241"/>
      <c r="O3250" s="98"/>
      <c r="P3250" s="98"/>
      <c r="Q3250" s="130"/>
    </row>
    <row r="3251" spans="1:17" ht="11.25" x14ac:dyDescent="0.2">
      <c r="A3251" s="234"/>
      <c r="B3251" s="98"/>
      <c r="C3251" s="130"/>
      <c r="D3251" s="240"/>
      <c r="E3251" s="240"/>
      <c r="F3251" s="224"/>
      <c r="G3251" s="98"/>
      <c r="H3251" s="98"/>
      <c r="I3251" s="130"/>
      <c r="J3251" s="98"/>
      <c r="K3251" s="98"/>
      <c r="L3251" s="98"/>
      <c r="M3251" s="241"/>
      <c r="N3251" s="241"/>
      <c r="O3251" s="98"/>
      <c r="P3251" s="98"/>
      <c r="Q3251" s="130"/>
    </row>
    <row r="3252" spans="1:17" ht="11.25" x14ac:dyDescent="0.2">
      <c r="A3252" s="234"/>
      <c r="B3252" s="98"/>
      <c r="C3252" s="130"/>
      <c r="D3252" s="240"/>
      <c r="E3252" s="240"/>
      <c r="F3252" s="224"/>
      <c r="G3252" s="98"/>
      <c r="H3252" s="98"/>
      <c r="I3252" s="130"/>
      <c r="J3252" s="98"/>
      <c r="K3252" s="98"/>
      <c r="L3252" s="98"/>
      <c r="M3252" s="241"/>
      <c r="N3252" s="241"/>
      <c r="O3252" s="98"/>
      <c r="P3252" s="98"/>
      <c r="Q3252" s="130"/>
    </row>
    <row r="3253" spans="1:17" ht="11.25" x14ac:dyDescent="0.2">
      <c r="A3253" s="234"/>
      <c r="B3253" s="98"/>
      <c r="C3253" s="130"/>
      <c r="D3253" s="240"/>
      <c r="E3253" s="240"/>
      <c r="F3253" s="224"/>
      <c r="G3253" s="98"/>
      <c r="H3253" s="98"/>
      <c r="I3253" s="130"/>
      <c r="J3253" s="98"/>
      <c r="K3253" s="98"/>
      <c r="L3253" s="98"/>
      <c r="M3253" s="241"/>
      <c r="N3253" s="241"/>
      <c r="O3253" s="98"/>
      <c r="P3253" s="98"/>
      <c r="Q3253" s="130"/>
    </row>
    <row r="3254" spans="1:17" ht="11.25" x14ac:dyDescent="0.2">
      <c r="A3254" s="234"/>
      <c r="B3254" s="98"/>
      <c r="C3254" s="130"/>
      <c r="D3254" s="240"/>
      <c r="E3254" s="240"/>
      <c r="F3254" s="224"/>
      <c r="G3254" s="98"/>
      <c r="H3254" s="98"/>
      <c r="I3254" s="130"/>
      <c r="J3254" s="98"/>
      <c r="K3254" s="98"/>
      <c r="L3254" s="98"/>
      <c r="M3254" s="241"/>
      <c r="N3254" s="241"/>
      <c r="O3254" s="98"/>
      <c r="P3254" s="98"/>
      <c r="Q3254" s="130"/>
    </row>
    <row r="3255" spans="1:17" ht="11.25" x14ac:dyDescent="0.2">
      <c r="A3255" s="234"/>
      <c r="B3255" s="98"/>
      <c r="C3255" s="130"/>
      <c r="D3255" s="240"/>
      <c r="E3255" s="240"/>
      <c r="F3255" s="224"/>
      <c r="G3255" s="98"/>
      <c r="H3255" s="98"/>
      <c r="I3255" s="130"/>
      <c r="J3255" s="98"/>
      <c r="K3255" s="98"/>
      <c r="L3255" s="98"/>
      <c r="M3255" s="241"/>
      <c r="N3255" s="241"/>
      <c r="O3255" s="98"/>
      <c r="P3255" s="98"/>
      <c r="Q3255" s="130"/>
    </row>
    <row r="3256" spans="1:17" ht="11.25" x14ac:dyDescent="0.2">
      <c r="A3256" s="234"/>
      <c r="B3256" s="98"/>
      <c r="C3256" s="130"/>
      <c r="D3256" s="240"/>
      <c r="E3256" s="240"/>
      <c r="F3256" s="224"/>
      <c r="G3256" s="98"/>
      <c r="H3256" s="98"/>
      <c r="I3256" s="130"/>
      <c r="J3256" s="98"/>
      <c r="K3256" s="98"/>
      <c r="L3256" s="98"/>
      <c r="M3256" s="241"/>
      <c r="N3256" s="241"/>
      <c r="O3256" s="98"/>
      <c r="P3256" s="98"/>
      <c r="Q3256" s="130"/>
    </row>
    <row r="3257" spans="1:17" ht="11.25" x14ac:dyDescent="0.2">
      <c r="A3257" s="234"/>
      <c r="B3257" s="98"/>
      <c r="C3257" s="130"/>
      <c r="D3257" s="240"/>
      <c r="E3257" s="240"/>
      <c r="F3257" s="224"/>
      <c r="G3257" s="98"/>
      <c r="H3257" s="98"/>
      <c r="I3257" s="130"/>
      <c r="J3257" s="98"/>
      <c r="K3257" s="98"/>
      <c r="L3257" s="98"/>
      <c r="M3257" s="241"/>
      <c r="N3257" s="241"/>
      <c r="O3257" s="98"/>
      <c r="P3257" s="98"/>
      <c r="Q3257" s="130"/>
    </row>
    <row r="3258" spans="1:17" ht="11.25" x14ac:dyDescent="0.2">
      <c r="A3258" s="234"/>
      <c r="B3258" s="98"/>
      <c r="C3258" s="130"/>
      <c r="D3258" s="240"/>
      <c r="E3258" s="240"/>
      <c r="F3258" s="224"/>
      <c r="G3258" s="98"/>
      <c r="H3258" s="98"/>
      <c r="I3258" s="130"/>
      <c r="J3258" s="98"/>
      <c r="K3258" s="98"/>
      <c r="L3258" s="98"/>
      <c r="M3258" s="241"/>
      <c r="N3258" s="241"/>
      <c r="O3258" s="98"/>
      <c r="P3258" s="98"/>
      <c r="Q3258" s="130"/>
    </row>
    <row r="3259" spans="1:17" ht="11.25" x14ac:dyDescent="0.2">
      <c r="A3259" s="234"/>
      <c r="B3259" s="98"/>
      <c r="C3259" s="130"/>
      <c r="D3259" s="240"/>
      <c r="E3259" s="240"/>
      <c r="F3259" s="224"/>
      <c r="G3259" s="98"/>
      <c r="H3259" s="98"/>
      <c r="I3259" s="130"/>
      <c r="J3259" s="98"/>
      <c r="K3259" s="98"/>
      <c r="L3259" s="98"/>
      <c r="M3259" s="241"/>
      <c r="N3259" s="241"/>
      <c r="O3259" s="98"/>
      <c r="P3259" s="98"/>
      <c r="Q3259" s="130"/>
    </row>
    <row r="3260" spans="1:17" ht="11.25" x14ac:dyDescent="0.2">
      <c r="A3260" s="234"/>
      <c r="B3260" s="98"/>
      <c r="C3260" s="130"/>
      <c r="D3260" s="240"/>
      <c r="E3260" s="240"/>
      <c r="F3260" s="224"/>
      <c r="G3260" s="98"/>
      <c r="H3260" s="98"/>
      <c r="I3260" s="130"/>
      <c r="J3260" s="98"/>
      <c r="K3260" s="98"/>
      <c r="L3260" s="98"/>
      <c r="M3260" s="241"/>
      <c r="N3260" s="241"/>
      <c r="O3260" s="98"/>
      <c r="P3260" s="98"/>
      <c r="Q3260" s="130"/>
    </row>
    <row r="3261" spans="1:17" ht="11.25" x14ac:dyDescent="0.2">
      <c r="A3261" s="234"/>
      <c r="B3261" s="98"/>
      <c r="C3261" s="130"/>
      <c r="D3261" s="240"/>
      <c r="E3261" s="240"/>
      <c r="F3261" s="224"/>
      <c r="G3261" s="98"/>
      <c r="H3261" s="98"/>
      <c r="I3261" s="130"/>
      <c r="J3261" s="98"/>
      <c r="K3261" s="98"/>
      <c r="L3261" s="98"/>
      <c r="M3261" s="241"/>
      <c r="N3261" s="241"/>
      <c r="O3261" s="98"/>
      <c r="P3261" s="98"/>
      <c r="Q3261" s="130"/>
    </row>
    <row r="3262" spans="1:17" ht="11.25" x14ac:dyDescent="0.2">
      <c r="A3262" s="234"/>
      <c r="B3262" s="98"/>
      <c r="C3262" s="130"/>
      <c r="D3262" s="240"/>
      <c r="E3262" s="240"/>
      <c r="F3262" s="224"/>
      <c r="G3262" s="98"/>
      <c r="H3262" s="98"/>
      <c r="I3262" s="130"/>
      <c r="J3262" s="98"/>
      <c r="K3262" s="98"/>
      <c r="L3262" s="98"/>
      <c r="M3262" s="241"/>
      <c r="N3262" s="241"/>
      <c r="O3262" s="98"/>
      <c r="P3262" s="98"/>
      <c r="Q3262" s="130"/>
    </row>
    <row r="3263" spans="1:17" ht="11.25" x14ac:dyDescent="0.2">
      <c r="A3263" s="234"/>
      <c r="B3263" s="98"/>
      <c r="C3263" s="130"/>
      <c r="D3263" s="240"/>
      <c r="E3263" s="240"/>
      <c r="F3263" s="224"/>
      <c r="G3263" s="98"/>
      <c r="H3263" s="98"/>
      <c r="I3263" s="130"/>
      <c r="J3263" s="98"/>
      <c r="K3263" s="98"/>
      <c r="L3263" s="98"/>
      <c r="M3263" s="241"/>
      <c r="N3263" s="241"/>
      <c r="O3263" s="98"/>
      <c r="P3263" s="98"/>
      <c r="Q3263" s="130"/>
    </row>
    <row r="3264" spans="1:17" ht="11.25" x14ac:dyDescent="0.2">
      <c r="A3264" s="234"/>
      <c r="B3264" s="98"/>
      <c r="C3264" s="130"/>
      <c r="D3264" s="240"/>
      <c r="E3264" s="240"/>
      <c r="F3264" s="224"/>
      <c r="G3264" s="98"/>
      <c r="H3264" s="98"/>
      <c r="I3264" s="130"/>
      <c r="J3264" s="98"/>
      <c r="K3264" s="98"/>
      <c r="L3264" s="98"/>
      <c r="M3264" s="241"/>
      <c r="N3264" s="241"/>
      <c r="O3264" s="98"/>
      <c r="P3264" s="98"/>
      <c r="Q3264" s="130"/>
    </row>
    <row r="3265" spans="1:17" ht="11.25" x14ac:dyDescent="0.2">
      <c r="A3265" s="234"/>
      <c r="B3265" s="98"/>
      <c r="C3265" s="130"/>
      <c r="D3265" s="240"/>
      <c r="E3265" s="240"/>
      <c r="F3265" s="224"/>
      <c r="G3265" s="98"/>
      <c r="H3265" s="98"/>
      <c r="I3265" s="130"/>
      <c r="J3265" s="98"/>
      <c r="K3265" s="98"/>
      <c r="L3265" s="98"/>
      <c r="M3265" s="241"/>
      <c r="N3265" s="241"/>
      <c r="O3265" s="98"/>
      <c r="P3265" s="98"/>
      <c r="Q3265" s="130"/>
    </row>
    <row r="3266" spans="1:17" ht="11.25" x14ac:dyDescent="0.2">
      <c r="A3266" s="234"/>
      <c r="B3266" s="98"/>
      <c r="C3266" s="130"/>
      <c r="D3266" s="240"/>
      <c r="E3266" s="240"/>
      <c r="F3266" s="224"/>
      <c r="G3266" s="98"/>
      <c r="H3266" s="98"/>
      <c r="I3266" s="130"/>
      <c r="J3266" s="98"/>
      <c r="K3266" s="98"/>
      <c r="L3266" s="98"/>
      <c r="M3266" s="241"/>
      <c r="N3266" s="241"/>
      <c r="O3266" s="98"/>
      <c r="P3266" s="98"/>
      <c r="Q3266" s="130"/>
    </row>
    <row r="3267" spans="1:17" ht="11.25" x14ac:dyDescent="0.2">
      <c r="A3267" s="234"/>
      <c r="B3267" s="98"/>
      <c r="C3267" s="130"/>
      <c r="D3267" s="240"/>
      <c r="E3267" s="240"/>
      <c r="F3267" s="224"/>
      <c r="G3267" s="98"/>
      <c r="H3267" s="98"/>
      <c r="I3267" s="130"/>
      <c r="J3267" s="98"/>
      <c r="K3267" s="98"/>
      <c r="L3267" s="98"/>
      <c r="M3267" s="241"/>
      <c r="N3267" s="241"/>
      <c r="O3267" s="98"/>
      <c r="P3267" s="98"/>
      <c r="Q3267" s="130"/>
    </row>
    <row r="3268" spans="1:17" ht="11.25" x14ac:dyDescent="0.2">
      <c r="A3268" s="234"/>
      <c r="B3268" s="98"/>
      <c r="C3268" s="130"/>
      <c r="D3268" s="240"/>
      <c r="E3268" s="240"/>
      <c r="F3268" s="224"/>
      <c r="G3268" s="98"/>
      <c r="H3268" s="98"/>
      <c r="I3268" s="130"/>
      <c r="J3268" s="98"/>
      <c r="K3268" s="98"/>
      <c r="L3268" s="98"/>
      <c r="M3268" s="241"/>
      <c r="N3268" s="241"/>
      <c r="O3268" s="98"/>
      <c r="P3268" s="98"/>
      <c r="Q3268" s="130"/>
    </row>
    <row r="3269" spans="1:17" ht="11.25" x14ac:dyDescent="0.2">
      <c r="A3269" s="234"/>
      <c r="B3269" s="98"/>
      <c r="C3269" s="130"/>
      <c r="D3269" s="240"/>
      <c r="E3269" s="240"/>
      <c r="F3269" s="224"/>
      <c r="G3269" s="98"/>
      <c r="H3269" s="98"/>
      <c r="I3269" s="130"/>
      <c r="J3269" s="98"/>
      <c r="K3269" s="98"/>
      <c r="L3269" s="98"/>
      <c r="M3269" s="241"/>
      <c r="N3269" s="241"/>
      <c r="O3269" s="98"/>
      <c r="P3269" s="98"/>
      <c r="Q3269" s="130"/>
    </row>
    <row r="3270" spans="1:17" ht="11.25" x14ac:dyDescent="0.2">
      <c r="A3270" s="234"/>
      <c r="B3270" s="98"/>
      <c r="C3270" s="130"/>
      <c r="D3270" s="240"/>
      <c r="E3270" s="240"/>
      <c r="F3270" s="224"/>
      <c r="G3270" s="98"/>
      <c r="H3270" s="98"/>
      <c r="I3270" s="130"/>
      <c r="J3270" s="98"/>
      <c r="K3270" s="98"/>
      <c r="L3270" s="98"/>
      <c r="M3270" s="241"/>
      <c r="N3270" s="241"/>
      <c r="O3270" s="98"/>
      <c r="P3270" s="98"/>
      <c r="Q3270" s="130"/>
    </row>
    <row r="3271" spans="1:17" ht="11.25" x14ac:dyDescent="0.2">
      <c r="A3271" s="234"/>
      <c r="B3271" s="98"/>
      <c r="C3271" s="130"/>
      <c r="D3271" s="240"/>
      <c r="E3271" s="240"/>
      <c r="F3271" s="224"/>
      <c r="G3271" s="98"/>
      <c r="H3271" s="98"/>
      <c r="I3271" s="130"/>
      <c r="J3271" s="98"/>
      <c r="K3271" s="98"/>
      <c r="L3271" s="98"/>
      <c r="M3271" s="241"/>
      <c r="N3271" s="241"/>
      <c r="O3271" s="98"/>
      <c r="P3271" s="98"/>
      <c r="Q3271" s="130"/>
    </row>
    <row r="3272" spans="1:17" ht="11.25" x14ac:dyDescent="0.2">
      <c r="A3272" s="234"/>
      <c r="B3272" s="98"/>
      <c r="C3272" s="130"/>
      <c r="D3272" s="240"/>
      <c r="E3272" s="240"/>
      <c r="F3272" s="224"/>
      <c r="G3272" s="98"/>
      <c r="H3272" s="98"/>
      <c r="I3272" s="130"/>
      <c r="J3272" s="98"/>
      <c r="K3272" s="98"/>
      <c r="L3272" s="98"/>
      <c r="M3272" s="241"/>
      <c r="N3272" s="241"/>
      <c r="O3272" s="98"/>
      <c r="P3272" s="98"/>
      <c r="Q3272" s="130"/>
    </row>
    <row r="3273" spans="1:17" ht="11.25" x14ac:dyDescent="0.2">
      <c r="A3273" s="234"/>
      <c r="B3273" s="98"/>
      <c r="C3273" s="130"/>
      <c r="D3273" s="240"/>
      <c r="E3273" s="240"/>
      <c r="F3273" s="224"/>
      <c r="G3273" s="98"/>
      <c r="H3273" s="98"/>
      <c r="I3273" s="130"/>
      <c r="J3273" s="98"/>
      <c r="K3273" s="98"/>
      <c r="L3273" s="98"/>
      <c r="M3273" s="241"/>
      <c r="N3273" s="241"/>
      <c r="O3273" s="98"/>
      <c r="P3273" s="98"/>
      <c r="Q3273" s="130"/>
    </row>
    <row r="3274" spans="1:17" ht="11.25" x14ac:dyDescent="0.2">
      <c r="A3274" s="234"/>
      <c r="B3274" s="98"/>
      <c r="C3274" s="130"/>
      <c r="D3274" s="240"/>
      <c r="E3274" s="240"/>
      <c r="F3274" s="224"/>
      <c r="G3274" s="98"/>
      <c r="H3274" s="98"/>
      <c r="I3274" s="130"/>
      <c r="J3274" s="98"/>
      <c r="K3274" s="98"/>
      <c r="L3274" s="98"/>
      <c r="M3274" s="241"/>
      <c r="N3274" s="241"/>
      <c r="O3274" s="98"/>
      <c r="P3274" s="98"/>
      <c r="Q3274" s="130"/>
    </row>
    <row r="3275" spans="1:17" ht="11.25" x14ac:dyDescent="0.2">
      <c r="A3275" s="234"/>
      <c r="B3275" s="98"/>
      <c r="C3275" s="130"/>
      <c r="D3275" s="240"/>
      <c r="E3275" s="240"/>
      <c r="F3275" s="224"/>
      <c r="G3275" s="98"/>
      <c r="H3275" s="98"/>
      <c r="I3275" s="130"/>
      <c r="J3275" s="98"/>
      <c r="K3275" s="98"/>
      <c r="L3275" s="98"/>
      <c r="M3275" s="241"/>
      <c r="N3275" s="241"/>
      <c r="O3275" s="98"/>
      <c r="P3275" s="98"/>
      <c r="Q3275" s="130"/>
    </row>
    <row r="3276" spans="1:17" ht="11.25" x14ac:dyDescent="0.2">
      <c r="A3276" s="234"/>
      <c r="B3276" s="98"/>
      <c r="C3276" s="130"/>
      <c r="D3276" s="240"/>
      <c r="E3276" s="240"/>
      <c r="F3276" s="224"/>
      <c r="G3276" s="98"/>
      <c r="H3276" s="98"/>
      <c r="I3276" s="130"/>
      <c r="J3276" s="98"/>
      <c r="K3276" s="98"/>
      <c r="L3276" s="98"/>
      <c r="M3276" s="241"/>
      <c r="N3276" s="241"/>
      <c r="O3276" s="98"/>
      <c r="P3276" s="98"/>
      <c r="Q3276" s="130"/>
    </row>
    <row r="3277" spans="1:17" ht="11.25" x14ac:dyDescent="0.2">
      <c r="A3277" s="234"/>
      <c r="B3277" s="98"/>
      <c r="C3277" s="130"/>
      <c r="D3277" s="240"/>
      <c r="E3277" s="240"/>
      <c r="F3277" s="224"/>
      <c r="G3277" s="98"/>
      <c r="H3277" s="98"/>
      <c r="I3277" s="130"/>
      <c r="J3277" s="98"/>
      <c r="K3277" s="98"/>
      <c r="L3277" s="98"/>
      <c r="M3277" s="241"/>
      <c r="N3277" s="241"/>
      <c r="O3277" s="98"/>
      <c r="P3277" s="98"/>
      <c r="Q3277" s="130"/>
    </row>
    <row r="3278" spans="1:17" ht="11.25" x14ac:dyDescent="0.2">
      <c r="A3278" s="234"/>
      <c r="B3278" s="98"/>
      <c r="C3278" s="130"/>
      <c r="D3278" s="240"/>
      <c r="E3278" s="240"/>
      <c r="F3278" s="224"/>
      <c r="G3278" s="98"/>
      <c r="H3278" s="98"/>
      <c r="I3278" s="130"/>
      <c r="J3278" s="98"/>
      <c r="K3278" s="98"/>
      <c r="L3278" s="98"/>
      <c r="M3278" s="241"/>
      <c r="N3278" s="241"/>
      <c r="O3278" s="98"/>
      <c r="P3278" s="98"/>
      <c r="Q3278" s="130"/>
    </row>
    <row r="3279" spans="1:17" ht="11.25" x14ac:dyDescent="0.2">
      <c r="A3279" s="234"/>
      <c r="B3279" s="98"/>
      <c r="C3279" s="130"/>
      <c r="D3279" s="240"/>
      <c r="E3279" s="240"/>
      <c r="F3279" s="224"/>
      <c r="G3279" s="98"/>
      <c r="H3279" s="98"/>
      <c r="I3279" s="130"/>
      <c r="J3279" s="98"/>
      <c r="K3279" s="98"/>
      <c r="L3279" s="98"/>
      <c r="M3279" s="241"/>
      <c r="N3279" s="241"/>
      <c r="O3279" s="98"/>
      <c r="P3279" s="98"/>
      <c r="Q3279" s="130"/>
    </row>
    <row r="3280" spans="1:17" ht="11.25" x14ac:dyDescent="0.2">
      <c r="A3280" s="234"/>
      <c r="B3280" s="98"/>
      <c r="C3280" s="130"/>
      <c r="D3280" s="240"/>
      <c r="E3280" s="240"/>
      <c r="F3280" s="224"/>
      <c r="G3280" s="98"/>
      <c r="H3280" s="98"/>
      <c r="I3280" s="130"/>
      <c r="J3280" s="98"/>
      <c r="K3280" s="98"/>
      <c r="L3280" s="98"/>
      <c r="M3280" s="241"/>
      <c r="N3280" s="241"/>
      <c r="O3280" s="98"/>
      <c r="P3280" s="98"/>
      <c r="Q3280" s="130"/>
    </row>
    <row r="3281" spans="1:17" ht="11.25" x14ac:dyDescent="0.2">
      <c r="A3281" s="234"/>
      <c r="B3281" s="98"/>
      <c r="C3281" s="130"/>
      <c r="D3281" s="240"/>
      <c r="E3281" s="240"/>
      <c r="F3281" s="224"/>
      <c r="G3281" s="98"/>
      <c r="H3281" s="98"/>
      <c r="I3281" s="130"/>
      <c r="J3281" s="98"/>
      <c r="K3281" s="98"/>
      <c r="L3281" s="98"/>
      <c r="M3281" s="241"/>
      <c r="N3281" s="241"/>
      <c r="O3281" s="98"/>
      <c r="P3281" s="98"/>
      <c r="Q3281" s="130"/>
    </row>
    <row r="3282" spans="1:17" ht="11.25" x14ac:dyDescent="0.2">
      <c r="A3282" s="234"/>
      <c r="B3282" s="98"/>
      <c r="C3282" s="130"/>
      <c r="D3282" s="240"/>
      <c r="E3282" s="240"/>
      <c r="F3282" s="224"/>
      <c r="G3282" s="98"/>
      <c r="H3282" s="98"/>
      <c r="I3282" s="130"/>
      <c r="J3282" s="98"/>
      <c r="K3282" s="98"/>
      <c r="L3282" s="98"/>
      <c r="M3282" s="241"/>
      <c r="N3282" s="241"/>
      <c r="O3282" s="98"/>
      <c r="P3282" s="98"/>
      <c r="Q3282" s="130"/>
    </row>
    <row r="3283" spans="1:17" ht="11.25" x14ac:dyDescent="0.2">
      <c r="A3283" s="234"/>
      <c r="B3283" s="98"/>
      <c r="C3283" s="130"/>
      <c r="D3283" s="240"/>
      <c r="E3283" s="240"/>
      <c r="F3283" s="224"/>
      <c r="G3283" s="98"/>
      <c r="H3283" s="98"/>
      <c r="I3283" s="130"/>
      <c r="J3283" s="98"/>
      <c r="K3283" s="98"/>
      <c r="L3283" s="98"/>
      <c r="M3283" s="241"/>
      <c r="N3283" s="241"/>
      <c r="O3283" s="98"/>
      <c r="P3283" s="98"/>
      <c r="Q3283" s="130"/>
    </row>
    <row r="3284" spans="1:17" ht="11.25" x14ac:dyDescent="0.2">
      <c r="A3284" s="234"/>
      <c r="B3284" s="98"/>
      <c r="C3284" s="130"/>
      <c r="D3284" s="240"/>
      <c r="E3284" s="240"/>
      <c r="F3284" s="224"/>
      <c r="G3284" s="98"/>
      <c r="H3284" s="98"/>
      <c r="I3284" s="130"/>
      <c r="J3284" s="98"/>
      <c r="K3284" s="98"/>
      <c r="L3284" s="98"/>
      <c r="M3284" s="241"/>
      <c r="N3284" s="241"/>
      <c r="O3284" s="98"/>
      <c r="P3284" s="98"/>
      <c r="Q3284" s="130"/>
    </row>
    <row r="3285" spans="1:17" ht="11.25" x14ac:dyDescent="0.2">
      <c r="A3285" s="234"/>
      <c r="B3285" s="98"/>
      <c r="C3285" s="130"/>
      <c r="D3285" s="240"/>
      <c r="E3285" s="240"/>
      <c r="F3285" s="224"/>
      <c r="G3285" s="98"/>
      <c r="H3285" s="98"/>
      <c r="I3285" s="130"/>
      <c r="J3285" s="98"/>
      <c r="K3285" s="98"/>
      <c r="L3285" s="98"/>
      <c r="M3285" s="241"/>
      <c r="N3285" s="241"/>
      <c r="O3285" s="98"/>
      <c r="P3285" s="98"/>
      <c r="Q3285" s="130"/>
    </row>
    <row r="3286" spans="1:17" ht="11.25" x14ac:dyDescent="0.2">
      <c r="A3286" s="234"/>
      <c r="B3286" s="98"/>
      <c r="C3286" s="130"/>
      <c r="D3286" s="240"/>
      <c r="E3286" s="240"/>
      <c r="F3286" s="224"/>
      <c r="G3286" s="98"/>
      <c r="H3286" s="98"/>
      <c r="I3286" s="130"/>
      <c r="J3286" s="98"/>
      <c r="K3286" s="98"/>
      <c r="L3286" s="98"/>
      <c r="M3286" s="241"/>
      <c r="N3286" s="241"/>
      <c r="O3286" s="98"/>
      <c r="P3286" s="98"/>
      <c r="Q3286" s="130"/>
    </row>
    <row r="3287" spans="1:17" ht="11.25" x14ac:dyDescent="0.2">
      <c r="A3287" s="234"/>
      <c r="B3287" s="98"/>
      <c r="C3287" s="130"/>
      <c r="D3287" s="240"/>
      <c r="E3287" s="240"/>
      <c r="F3287" s="224"/>
      <c r="G3287" s="98"/>
      <c r="H3287" s="98"/>
      <c r="I3287" s="130"/>
      <c r="J3287" s="98"/>
      <c r="K3287" s="98"/>
      <c r="L3287" s="98"/>
      <c r="M3287" s="241"/>
      <c r="N3287" s="241"/>
      <c r="O3287" s="98"/>
      <c r="P3287" s="98"/>
      <c r="Q3287" s="130"/>
    </row>
    <row r="3288" spans="1:17" ht="11.25" x14ac:dyDescent="0.2">
      <c r="A3288" s="234"/>
      <c r="B3288" s="98"/>
      <c r="C3288" s="130"/>
      <c r="D3288" s="240"/>
      <c r="E3288" s="240"/>
      <c r="F3288" s="224"/>
      <c r="G3288" s="98"/>
      <c r="H3288" s="98"/>
      <c r="I3288" s="130"/>
      <c r="J3288" s="98"/>
      <c r="K3288" s="98"/>
      <c r="L3288" s="98"/>
      <c r="M3288" s="241"/>
      <c r="N3288" s="241"/>
      <c r="O3288" s="98"/>
      <c r="P3288" s="98"/>
      <c r="Q3288" s="130"/>
    </row>
    <row r="3289" spans="1:17" ht="11.25" x14ac:dyDescent="0.2">
      <c r="A3289" s="234"/>
      <c r="B3289" s="98"/>
      <c r="C3289" s="130"/>
      <c r="D3289" s="240"/>
      <c r="E3289" s="240"/>
      <c r="F3289" s="224"/>
      <c r="G3289" s="98"/>
      <c r="H3289" s="98"/>
      <c r="I3289" s="130"/>
      <c r="J3289" s="98"/>
      <c r="K3289" s="98"/>
      <c r="L3289" s="98"/>
      <c r="M3289" s="241"/>
      <c r="N3289" s="241"/>
      <c r="O3289" s="98"/>
      <c r="P3289" s="98"/>
      <c r="Q3289" s="130"/>
    </row>
    <row r="3290" spans="1:17" ht="11.25" x14ac:dyDescent="0.2">
      <c r="A3290" s="234"/>
      <c r="B3290" s="98"/>
      <c r="C3290" s="130"/>
      <c r="D3290" s="240"/>
      <c r="E3290" s="240"/>
      <c r="F3290" s="224"/>
      <c r="G3290" s="98"/>
      <c r="H3290" s="98"/>
      <c r="I3290" s="130"/>
      <c r="J3290" s="98"/>
      <c r="K3290" s="98"/>
      <c r="L3290" s="98"/>
      <c r="M3290" s="241"/>
      <c r="N3290" s="241"/>
      <c r="O3290" s="98"/>
      <c r="P3290" s="98"/>
      <c r="Q3290" s="130"/>
    </row>
    <row r="3291" spans="1:17" ht="11.25" x14ac:dyDescent="0.2">
      <c r="A3291" s="234"/>
      <c r="B3291" s="98"/>
      <c r="C3291" s="130"/>
      <c r="D3291" s="240"/>
      <c r="E3291" s="240"/>
      <c r="F3291" s="224"/>
      <c r="G3291" s="98"/>
      <c r="H3291" s="98"/>
      <c r="I3291" s="130"/>
      <c r="J3291" s="98"/>
      <c r="K3291" s="98"/>
      <c r="L3291" s="98"/>
      <c r="M3291" s="241"/>
      <c r="N3291" s="241"/>
      <c r="O3291" s="98"/>
      <c r="P3291" s="98"/>
      <c r="Q3291" s="130"/>
    </row>
    <row r="3292" spans="1:17" ht="11.25" x14ac:dyDescent="0.2">
      <c r="A3292" s="234"/>
      <c r="B3292" s="98"/>
      <c r="C3292" s="130"/>
      <c r="D3292" s="240"/>
      <c r="E3292" s="240"/>
      <c r="F3292" s="224"/>
      <c r="G3292" s="98"/>
      <c r="H3292" s="98"/>
      <c r="I3292" s="130"/>
      <c r="J3292" s="98"/>
      <c r="K3292" s="98"/>
      <c r="L3292" s="98"/>
      <c r="M3292" s="241"/>
      <c r="N3292" s="241"/>
      <c r="O3292" s="98"/>
      <c r="P3292" s="98"/>
      <c r="Q3292" s="130"/>
    </row>
    <row r="3293" spans="1:17" ht="11.25" x14ac:dyDescent="0.2">
      <c r="A3293" s="234"/>
      <c r="B3293" s="98"/>
      <c r="C3293" s="130"/>
      <c r="D3293" s="240"/>
      <c r="E3293" s="240"/>
      <c r="F3293" s="224"/>
      <c r="G3293" s="98"/>
      <c r="H3293" s="98"/>
      <c r="I3293" s="130"/>
      <c r="J3293" s="98"/>
      <c r="K3293" s="98"/>
      <c r="L3293" s="98"/>
      <c r="M3293" s="241"/>
      <c r="N3293" s="241"/>
      <c r="O3293" s="98"/>
      <c r="P3293" s="98"/>
      <c r="Q3293" s="130"/>
    </row>
    <row r="3294" spans="1:17" ht="11.25" x14ac:dyDescent="0.2">
      <c r="A3294" s="234"/>
      <c r="B3294" s="98"/>
      <c r="C3294" s="130"/>
      <c r="D3294" s="240"/>
      <c r="E3294" s="240"/>
      <c r="F3294" s="224"/>
      <c r="G3294" s="98"/>
      <c r="H3294" s="98"/>
      <c r="I3294" s="130"/>
      <c r="J3294" s="98"/>
      <c r="K3294" s="98"/>
      <c r="L3294" s="98"/>
      <c r="M3294" s="241"/>
      <c r="N3294" s="241"/>
      <c r="O3294" s="98"/>
      <c r="P3294" s="98"/>
      <c r="Q3294" s="130"/>
    </row>
    <row r="3295" spans="1:17" ht="11.25" x14ac:dyDescent="0.2">
      <c r="A3295" s="234"/>
      <c r="B3295" s="98"/>
      <c r="C3295" s="130"/>
      <c r="D3295" s="240"/>
      <c r="E3295" s="240"/>
      <c r="F3295" s="224"/>
      <c r="G3295" s="98"/>
      <c r="H3295" s="98"/>
      <c r="I3295" s="130"/>
      <c r="J3295" s="98"/>
      <c r="K3295" s="98"/>
      <c r="L3295" s="98"/>
      <c r="M3295" s="241"/>
      <c r="N3295" s="241"/>
      <c r="O3295" s="98"/>
      <c r="P3295" s="98"/>
      <c r="Q3295" s="130"/>
    </row>
    <row r="3296" spans="1:17" ht="11.25" x14ac:dyDescent="0.2">
      <c r="A3296" s="234"/>
      <c r="B3296" s="98"/>
      <c r="C3296" s="130"/>
      <c r="D3296" s="240"/>
      <c r="E3296" s="240"/>
      <c r="F3296" s="224"/>
      <c r="G3296" s="98"/>
      <c r="H3296" s="98"/>
      <c r="I3296" s="130"/>
      <c r="J3296" s="98"/>
      <c r="K3296" s="98"/>
      <c r="L3296" s="98"/>
      <c r="M3296" s="241"/>
      <c r="N3296" s="241"/>
      <c r="O3296" s="98"/>
      <c r="P3296" s="98"/>
      <c r="Q3296" s="130"/>
    </row>
    <row r="3297" spans="1:17" ht="11.25" x14ac:dyDescent="0.2">
      <c r="A3297" s="234"/>
      <c r="B3297" s="98"/>
      <c r="C3297" s="130"/>
      <c r="D3297" s="240"/>
      <c r="E3297" s="240"/>
      <c r="F3297" s="224"/>
      <c r="G3297" s="98"/>
      <c r="H3297" s="98"/>
      <c r="I3297" s="130"/>
      <c r="J3297" s="98"/>
      <c r="K3297" s="98"/>
      <c r="L3297" s="98"/>
      <c r="M3297" s="241"/>
      <c r="N3297" s="241"/>
      <c r="O3297" s="98"/>
      <c r="P3297" s="98"/>
      <c r="Q3297" s="130"/>
    </row>
    <row r="3298" spans="1:17" ht="11.25" x14ac:dyDescent="0.2">
      <c r="A3298" s="234"/>
      <c r="B3298" s="98"/>
      <c r="C3298" s="130"/>
      <c r="D3298" s="240"/>
      <c r="E3298" s="240"/>
      <c r="F3298" s="224"/>
      <c r="G3298" s="98"/>
      <c r="H3298" s="98"/>
      <c r="I3298" s="130"/>
      <c r="J3298" s="98"/>
      <c r="K3298" s="98"/>
      <c r="L3298" s="98"/>
      <c r="M3298" s="241"/>
      <c r="N3298" s="241"/>
      <c r="O3298" s="98"/>
      <c r="P3298" s="98"/>
      <c r="Q3298" s="130"/>
    </row>
    <row r="3299" spans="1:17" ht="11.25" x14ac:dyDescent="0.2">
      <c r="A3299" s="234"/>
      <c r="B3299" s="98"/>
      <c r="C3299" s="130"/>
      <c r="D3299" s="240"/>
      <c r="E3299" s="240"/>
      <c r="F3299" s="224"/>
      <c r="G3299" s="98"/>
      <c r="H3299" s="98"/>
      <c r="I3299" s="130"/>
      <c r="J3299" s="98"/>
      <c r="K3299" s="98"/>
      <c r="L3299" s="98"/>
      <c r="M3299" s="241"/>
      <c r="N3299" s="241"/>
      <c r="O3299" s="98"/>
      <c r="P3299" s="98"/>
      <c r="Q3299" s="130"/>
    </row>
    <row r="3300" spans="1:17" ht="11.25" x14ac:dyDescent="0.2">
      <c r="A3300" s="234"/>
      <c r="B3300" s="98"/>
      <c r="C3300" s="130"/>
      <c r="D3300" s="240"/>
      <c r="E3300" s="240"/>
      <c r="F3300" s="224"/>
      <c r="G3300" s="98"/>
      <c r="H3300" s="98"/>
      <c r="I3300" s="130"/>
      <c r="J3300" s="98"/>
      <c r="K3300" s="98"/>
      <c r="L3300" s="98"/>
      <c r="M3300" s="241"/>
      <c r="N3300" s="241"/>
      <c r="O3300" s="98"/>
      <c r="P3300" s="98"/>
      <c r="Q3300" s="130"/>
    </row>
    <row r="3301" spans="1:17" ht="11.25" x14ac:dyDescent="0.2">
      <c r="A3301" s="234"/>
      <c r="B3301" s="98"/>
      <c r="C3301" s="130"/>
      <c r="D3301" s="240"/>
      <c r="E3301" s="240"/>
      <c r="F3301" s="224"/>
      <c r="G3301" s="98"/>
      <c r="H3301" s="98"/>
      <c r="I3301" s="130"/>
      <c r="J3301" s="98"/>
      <c r="K3301" s="98"/>
      <c r="L3301" s="98"/>
      <c r="M3301" s="241"/>
      <c r="N3301" s="241"/>
      <c r="O3301" s="98"/>
      <c r="P3301" s="98"/>
      <c r="Q3301" s="130"/>
    </row>
    <row r="3302" spans="1:17" ht="11.25" x14ac:dyDescent="0.2">
      <c r="A3302" s="234"/>
      <c r="B3302" s="98"/>
      <c r="C3302" s="130"/>
      <c r="D3302" s="240"/>
      <c r="E3302" s="240"/>
      <c r="F3302" s="224"/>
      <c r="G3302" s="98"/>
      <c r="H3302" s="98"/>
      <c r="I3302" s="130"/>
      <c r="J3302" s="98"/>
      <c r="K3302" s="98"/>
      <c r="L3302" s="98"/>
      <c r="M3302" s="241"/>
      <c r="N3302" s="241"/>
      <c r="O3302" s="98"/>
      <c r="P3302" s="98"/>
      <c r="Q3302" s="130"/>
    </row>
    <row r="3303" spans="1:17" ht="11.25" x14ac:dyDescent="0.2">
      <c r="A3303" s="234"/>
      <c r="B3303" s="98"/>
      <c r="C3303" s="130"/>
      <c r="D3303" s="240"/>
      <c r="E3303" s="240"/>
      <c r="F3303" s="224"/>
      <c r="G3303" s="98"/>
      <c r="H3303" s="98"/>
      <c r="I3303" s="130"/>
      <c r="J3303" s="98"/>
      <c r="K3303" s="98"/>
      <c r="L3303" s="98"/>
      <c r="M3303" s="241"/>
      <c r="N3303" s="241"/>
      <c r="O3303" s="98"/>
      <c r="P3303" s="98"/>
      <c r="Q3303" s="130"/>
    </row>
    <row r="3304" spans="1:17" ht="11.25" x14ac:dyDescent="0.2">
      <c r="A3304" s="234"/>
      <c r="B3304" s="98"/>
      <c r="C3304" s="130"/>
      <c r="D3304" s="240"/>
      <c r="E3304" s="240"/>
      <c r="F3304" s="224"/>
      <c r="G3304" s="98"/>
      <c r="H3304" s="98"/>
      <c r="I3304" s="130"/>
      <c r="J3304" s="98"/>
      <c r="K3304" s="98"/>
      <c r="L3304" s="98"/>
      <c r="M3304" s="241"/>
      <c r="N3304" s="241"/>
      <c r="O3304" s="98"/>
      <c r="P3304" s="98"/>
      <c r="Q3304" s="130"/>
    </row>
    <row r="3305" spans="1:17" ht="11.25" x14ac:dyDescent="0.2">
      <c r="A3305" s="234"/>
      <c r="B3305" s="98"/>
      <c r="C3305" s="130"/>
      <c r="D3305" s="240"/>
      <c r="E3305" s="240"/>
      <c r="F3305" s="224"/>
      <c r="G3305" s="98"/>
      <c r="H3305" s="98"/>
      <c r="I3305" s="130"/>
      <c r="J3305" s="98"/>
      <c r="K3305" s="98"/>
      <c r="L3305" s="98"/>
      <c r="M3305" s="241"/>
      <c r="N3305" s="241"/>
      <c r="O3305" s="98"/>
      <c r="P3305" s="98"/>
      <c r="Q3305" s="130"/>
    </row>
    <row r="3306" spans="1:17" ht="11.25" x14ac:dyDescent="0.2">
      <c r="A3306" s="234"/>
      <c r="B3306" s="98"/>
      <c r="C3306" s="130"/>
      <c r="D3306" s="240"/>
      <c r="E3306" s="240"/>
      <c r="F3306" s="224"/>
      <c r="G3306" s="98"/>
      <c r="H3306" s="98"/>
      <c r="I3306" s="130"/>
      <c r="J3306" s="98"/>
      <c r="K3306" s="98"/>
      <c r="L3306" s="98"/>
      <c r="M3306" s="241"/>
      <c r="N3306" s="241"/>
      <c r="O3306" s="98"/>
      <c r="P3306" s="98"/>
      <c r="Q3306" s="130"/>
    </row>
    <row r="3307" spans="1:17" ht="11.25" x14ac:dyDescent="0.2">
      <c r="A3307" s="234"/>
      <c r="B3307" s="98"/>
      <c r="C3307" s="130"/>
      <c r="D3307" s="240"/>
      <c r="E3307" s="240"/>
      <c r="F3307" s="224"/>
      <c r="G3307" s="98"/>
      <c r="H3307" s="98"/>
      <c r="I3307" s="130"/>
      <c r="J3307" s="98"/>
      <c r="K3307" s="98"/>
      <c r="L3307" s="98"/>
      <c r="M3307" s="241"/>
      <c r="N3307" s="241"/>
      <c r="O3307" s="98"/>
      <c r="P3307" s="98"/>
      <c r="Q3307" s="130"/>
    </row>
    <row r="3308" spans="1:17" ht="11.25" x14ac:dyDescent="0.2">
      <c r="A3308" s="234"/>
      <c r="B3308" s="98"/>
      <c r="C3308" s="130"/>
      <c r="D3308" s="240"/>
      <c r="E3308" s="240"/>
      <c r="F3308" s="224"/>
      <c r="G3308" s="98"/>
      <c r="H3308" s="98"/>
      <c r="I3308" s="130"/>
      <c r="J3308" s="98"/>
      <c r="K3308" s="98"/>
      <c r="L3308" s="98"/>
      <c r="M3308" s="241"/>
      <c r="N3308" s="241"/>
      <c r="O3308" s="98"/>
      <c r="P3308" s="98"/>
      <c r="Q3308" s="130"/>
    </row>
    <row r="3309" spans="1:17" ht="11.25" x14ac:dyDescent="0.2">
      <c r="A3309" s="234"/>
      <c r="B3309" s="98"/>
      <c r="C3309" s="130"/>
      <c r="D3309" s="240"/>
      <c r="E3309" s="240"/>
      <c r="F3309" s="224"/>
      <c r="G3309" s="98"/>
      <c r="H3309" s="98"/>
      <c r="I3309" s="130"/>
      <c r="J3309" s="98"/>
      <c r="K3309" s="98"/>
      <c r="L3309" s="98"/>
      <c r="M3309" s="241"/>
      <c r="N3309" s="241"/>
      <c r="O3309" s="98"/>
      <c r="P3309" s="98"/>
      <c r="Q3309" s="130"/>
    </row>
    <row r="3310" spans="1:17" ht="11.25" x14ac:dyDescent="0.2">
      <c r="A3310" s="234"/>
      <c r="B3310" s="98"/>
      <c r="C3310" s="130"/>
      <c r="D3310" s="240"/>
      <c r="E3310" s="240"/>
      <c r="F3310" s="224"/>
      <c r="G3310" s="98"/>
      <c r="H3310" s="98"/>
      <c r="I3310" s="130"/>
      <c r="J3310" s="98"/>
      <c r="K3310" s="98"/>
      <c r="L3310" s="98"/>
      <c r="M3310" s="241"/>
      <c r="N3310" s="241"/>
      <c r="O3310" s="98"/>
      <c r="P3310" s="98"/>
      <c r="Q3310" s="130"/>
    </row>
    <row r="3311" spans="1:17" ht="11.25" x14ac:dyDescent="0.2">
      <c r="A3311" s="234"/>
      <c r="B3311" s="98"/>
      <c r="C3311" s="130"/>
      <c r="D3311" s="240"/>
      <c r="E3311" s="240"/>
      <c r="F3311" s="224"/>
      <c r="G3311" s="98"/>
      <c r="H3311" s="98"/>
      <c r="I3311" s="130"/>
      <c r="J3311" s="98"/>
      <c r="K3311" s="98"/>
      <c r="L3311" s="98"/>
      <c r="M3311" s="241"/>
      <c r="N3311" s="241"/>
      <c r="O3311" s="98"/>
      <c r="P3311" s="98"/>
      <c r="Q3311" s="130"/>
    </row>
    <row r="3312" spans="1:17" ht="11.25" x14ac:dyDescent="0.2">
      <c r="A3312" s="234"/>
      <c r="B3312" s="98"/>
      <c r="C3312" s="130"/>
      <c r="D3312" s="240"/>
      <c r="E3312" s="240"/>
      <c r="F3312" s="224"/>
      <c r="G3312" s="98"/>
      <c r="H3312" s="98"/>
      <c r="I3312" s="130"/>
      <c r="J3312" s="98"/>
      <c r="K3312" s="98"/>
      <c r="L3312" s="98"/>
      <c r="M3312" s="241"/>
      <c r="N3312" s="241"/>
      <c r="O3312" s="98"/>
      <c r="P3312" s="98"/>
      <c r="Q3312" s="130"/>
    </row>
    <row r="3313" spans="1:17" ht="11.25" x14ac:dyDescent="0.2">
      <c r="A3313" s="234"/>
      <c r="B3313" s="98"/>
      <c r="C3313" s="130"/>
      <c r="D3313" s="240"/>
      <c r="E3313" s="240"/>
      <c r="F3313" s="224"/>
      <c r="G3313" s="98"/>
      <c r="H3313" s="98"/>
      <c r="I3313" s="130"/>
      <c r="J3313" s="98"/>
      <c r="K3313" s="98"/>
      <c r="L3313" s="98"/>
      <c r="M3313" s="241"/>
      <c r="N3313" s="241"/>
      <c r="O3313" s="98"/>
      <c r="P3313" s="98"/>
      <c r="Q3313" s="130"/>
    </row>
    <row r="3314" spans="1:17" ht="11.25" x14ac:dyDescent="0.2">
      <c r="A3314" s="234"/>
      <c r="B3314" s="98"/>
      <c r="C3314" s="130"/>
      <c r="D3314" s="240"/>
      <c r="E3314" s="240"/>
      <c r="F3314" s="224"/>
      <c r="G3314" s="98"/>
      <c r="H3314" s="98"/>
      <c r="I3314" s="130"/>
      <c r="J3314" s="98"/>
      <c r="K3314" s="98"/>
      <c r="L3314" s="98"/>
      <c r="M3314" s="241"/>
      <c r="N3314" s="241"/>
      <c r="O3314" s="98"/>
      <c r="P3314" s="98"/>
      <c r="Q3314" s="130"/>
    </row>
    <row r="3315" spans="1:17" ht="11.25" x14ac:dyDescent="0.2">
      <c r="A3315" s="234"/>
      <c r="B3315" s="98"/>
      <c r="C3315" s="130"/>
      <c r="D3315" s="240"/>
      <c r="E3315" s="240"/>
      <c r="F3315" s="224"/>
      <c r="G3315" s="98"/>
      <c r="H3315" s="98"/>
      <c r="I3315" s="130"/>
      <c r="J3315" s="98"/>
      <c r="K3315" s="98"/>
      <c r="L3315" s="98"/>
      <c r="M3315" s="241"/>
      <c r="N3315" s="241"/>
      <c r="O3315" s="98"/>
      <c r="P3315" s="98"/>
      <c r="Q3315" s="130"/>
    </row>
    <row r="3316" spans="1:17" ht="11.25" x14ac:dyDescent="0.2">
      <c r="A3316" s="234"/>
      <c r="B3316" s="98"/>
      <c r="C3316" s="130"/>
      <c r="D3316" s="240"/>
      <c r="E3316" s="240"/>
      <c r="F3316" s="224"/>
      <c r="G3316" s="98"/>
      <c r="H3316" s="98"/>
      <c r="I3316" s="130"/>
      <c r="J3316" s="98"/>
      <c r="K3316" s="98"/>
      <c r="L3316" s="98"/>
      <c r="M3316" s="241"/>
      <c r="N3316" s="241"/>
      <c r="O3316" s="98"/>
      <c r="P3316" s="98"/>
      <c r="Q3316" s="130"/>
    </row>
    <row r="3317" spans="1:17" ht="11.25" x14ac:dyDescent="0.2">
      <c r="A3317" s="234"/>
      <c r="B3317" s="98"/>
      <c r="C3317" s="130"/>
      <c r="D3317" s="240"/>
      <c r="E3317" s="240"/>
      <c r="F3317" s="224"/>
      <c r="G3317" s="98"/>
      <c r="H3317" s="98"/>
      <c r="I3317" s="130"/>
      <c r="J3317" s="98"/>
      <c r="K3317" s="98"/>
      <c r="L3317" s="98"/>
      <c r="M3317" s="241"/>
      <c r="N3317" s="241"/>
      <c r="O3317" s="98"/>
      <c r="P3317" s="98"/>
      <c r="Q3317" s="130"/>
    </row>
    <row r="3318" spans="1:17" ht="11.25" x14ac:dyDescent="0.2">
      <c r="A3318" s="234"/>
      <c r="B3318" s="98"/>
      <c r="C3318" s="130"/>
      <c r="D3318" s="240"/>
      <c r="E3318" s="240"/>
      <c r="F3318" s="224"/>
      <c r="G3318" s="98"/>
      <c r="H3318" s="98"/>
      <c r="I3318" s="130"/>
      <c r="J3318" s="98"/>
      <c r="K3318" s="98"/>
      <c r="L3318" s="98"/>
      <c r="M3318" s="241"/>
      <c r="N3318" s="241"/>
      <c r="O3318" s="98"/>
      <c r="P3318" s="98"/>
      <c r="Q3318" s="130"/>
    </row>
    <row r="3319" spans="1:17" ht="11.25" x14ac:dyDescent="0.2">
      <c r="A3319" s="234"/>
      <c r="B3319" s="98"/>
      <c r="C3319" s="130"/>
      <c r="D3319" s="240"/>
      <c r="E3319" s="240"/>
      <c r="F3319" s="224"/>
      <c r="G3319" s="98"/>
      <c r="H3319" s="98"/>
      <c r="I3319" s="130"/>
      <c r="J3319" s="98"/>
      <c r="K3319" s="98"/>
      <c r="L3319" s="98"/>
      <c r="M3319" s="241"/>
      <c r="N3319" s="241"/>
      <c r="O3319" s="98"/>
      <c r="P3319" s="98"/>
      <c r="Q3319" s="130"/>
    </row>
    <row r="3320" spans="1:17" ht="11.25" x14ac:dyDescent="0.2">
      <c r="A3320" s="234"/>
      <c r="B3320" s="98"/>
      <c r="C3320" s="130"/>
      <c r="D3320" s="240"/>
      <c r="E3320" s="240"/>
      <c r="F3320" s="224"/>
      <c r="G3320" s="98"/>
      <c r="H3320" s="98"/>
      <c r="I3320" s="130"/>
      <c r="J3320" s="98"/>
      <c r="K3320" s="98"/>
      <c r="L3320" s="98"/>
      <c r="M3320" s="241"/>
      <c r="N3320" s="241"/>
      <c r="O3320" s="98"/>
      <c r="P3320" s="98"/>
      <c r="Q3320" s="130"/>
    </row>
    <row r="3321" spans="1:17" ht="11.25" x14ac:dyDescent="0.2">
      <c r="A3321" s="234"/>
      <c r="B3321" s="98"/>
      <c r="C3321" s="130"/>
      <c r="D3321" s="240"/>
      <c r="E3321" s="240"/>
      <c r="F3321" s="224"/>
      <c r="G3321" s="98"/>
      <c r="H3321" s="98"/>
      <c r="I3321" s="130"/>
      <c r="J3321" s="98"/>
      <c r="K3321" s="98"/>
      <c r="L3321" s="98"/>
      <c r="M3321" s="241"/>
      <c r="N3321" s="241"/>
      <c r="O3321" s="98"/>
      <c r="P3321" s="98"/>
      <c r="Q3321" s="130"/>
    </row>
    <row r="3322" spans="1:17" ht="11.25" x14ac:dyDescent="0.2">
      <c r="A3322" s="234"/>
      <c r="B3322" s="98"/>
      <c r="C3322" s="130"/>
      <c r="D3322" s="240"/>
      <c r="E3322" s="240"/>
      <c r="F3322" s="224"/>
      <c r="G3322" s="98"/>
      <c r="H3322" s="98"/>
      <c r="I3322" s="130"/>
      <c r="J3322" s="98"/>
      <c r="K3322" s="98"/>
      <c r="L3322" s="98"/>
      <c r="M3322" s="241"/>
      <c r="N3322" s="241"/>
      <c r="O3322" s="98"/>
      <c r="P3322" s="98"/>
      <c r="Q3322" s="130"/>
    </row>
    <row r="3323" spans="1:17" ht="11.25" x14ac:dyDescent="0.2">
      <c r="A3323" s="234"/>
      <c r="B3323" s="98"/>
      <c r="C3323" s="130"/>
      <c r="D3323" s="240"/>
      <c r="E3323" s="240"/>
      <c r="F3323" s="224"/>
      <c r="G3323" s="98"/>
      <c r="H3323" s="98"/>
      <c r="I3323" s="130"/>
      <c r="J3323" s="98"/>
      <c r="K3323" s="98"/>
      <c r="L3323" s="98"/>
      <c r="M3323" s="241"/>
      <c r="N3323" s="241"/>
      <c r="O3323" s="98"/>
      <c r="P3323" s="98"/>
      <c r="Q3323" s="130"/>
    </row>
    <row r="3324" spans="1:17" ht="11.25" x14ac:dyDescent="0.2">
      <c r="A3324" s="234"/>
      <c r="B3324" s="98"/>
      <c r="C3324" s="130"/>
      <c r="D3324" s="240"/>
      <c r="E3324" s="240"/>
      <c r="F3324" s="224"/>
      <c r="G3324" s="98"/>
      <c r="H3324" s="98"/>
      <c r="I3324" s="130"/>
      <c r="J3324" s="98"/>
      <c r="K3324" s="98"/>
      <c r="L3324" s="98"/>
      <c r="M3324" s="241"/>
      <c r="N3324" s="241"/>
      <c r="O3324" s="98"/>
      <c r="P3324" s="98"/>
      <c r="Q3324" s="130"/>
    </row>
    <row r="3325" spans="1:17" ht="11.25" x14ac:dyDescent="0.2">
      <c r="A3325" s="234"/>
      <c r="B3325" s="98"/>
      <c r="C3325" s="130"/>
      <c r="D3325" s="240"/>
      <c r="E3325" s="240"/>
      <c r="F3325" s="224"/>
      <c r="G3325" s="98"/>
      <c r="H3325" s="98"/>
      <c r="I3325" s="130"/>
      <c r="J3325" s="98"/>
      <c r="K3325" s="98"/>
      <c r="L3325" s="98"/>
      <c r="M3325" s="241"/>
      <c r="N3325" s="241"/>
      <c r="O3325" s="98"/>
      <c r="P3325" s="98"/>
      <c r="Q3325" s="130"/>
    </row>
    <row r="3326" spans="1:17" ht="11.25" x14ac:dyDescent="0.2">
      <c r="A3326" s="234"/>
      <c r="B3326" s="98"/>
      <c r="C3326" s="130"/>
      <c r="D3326" s="240"/>
      <c r="E3326" s="240"/>
      <c r="F3326" s="224"/>
      <c r="G3326" s="98"/>
      <c r="H3326" s="98"/>
      <c r="I3326" s="130"/>
      <c r="J3326" s="98"/>
      <c r="K3326" s="98"/>
      <c r="L3326" s="98"/>
      <c r="M3326" s="241"/>
      <c r="N3326" s="241"/>
      <c r="O3326" s="98"/>
      <c r="P3326" s="98"/>
      <c r="Q3326" s="130"/>
    </row>
    <row r="3327" spans="1:17" ht="11.25" x14ac:dyDescent="0.2">
      <c r="A3327" s="234"/>
      <c r="B3327" s="98"/>
      <c r="C3327" s="130"/>
      <c r="D3327" s="240"/>
      <c r="E3327" s="240"/>
      <c r="F3327" s="224"/>
      <c r="G3327" s="98"/>
      <c r="H3327" s="98"/>
      <c r="I3327" s="130"/>
      <c r="J3327" s="98"/>
      <c r="K3327" s="98"/>
      <c r="L3327" s="98"/>
      <c r="M3327" s="241"/>
      <c r="N3327" s="241"/>
      <c r="O3327" s="98"/>
      <c r="P3327" s="98"/>
      <c r="Q3327" s="130"/>
    </row>
    <row r="3328" spans="1:17" ht="11.25" x14ac:dyDescent="0.2">
      <c r="A3328" s="234"/>
      <c r="B3328" s="98"/>
      <c r="C3328" s="130"/>
      <c r="D3328" s="240"/>
      <c r="E3328" s="240"/>
      <c r="F3328" s="224"/>
      <c r="G3328" s="98"/>
      <c r="H3328" s="98"/>
      <c r="I3328" s="130"/>
      <c r="J3328" s="98"/>
      <c r="K3328" s="98"/>
      <c r="L3328" s="98"/>
      <c r="M3328" s="241"/>
      <c r="N3328" s="241"/>
      <c r="O3328" s="98"/>
      <c r="P3328" s="98"/>
      <c r="Q3328" s="130"/>
    </row>
    <row r="3329" spans="1:17" ht="11.25" x14ac:dyDescent="0.2">
      <c r="A3329" s="234"/>
      <c r="B3329" s="98"/>
      <c r="C3329" s="130"/>
      <c r="D3329" s="240"/>
      <c r="E3329" s="240"/>
      <c r="F3329" s="224"/>
      <c r="G3329" s="98"/>
      <c r="H3329" s="98"/>
      <c r="I3329" s="130"/>
      <c r="J3329" s="98"/>
      <c r="K3329" s="98"/>
      <c r="L3329" s="98"/>
      <c r="M3329" s="241"/>
      <c r="N3329" s="241"/>
      <c r="O3329" s="98"/>
      <c r="P3329" s="98"/>
      <c r="Q3329" s="130"/>
    </row>
    <row r="3330" spans="1:17" ht="11.25" x14ac:dyDescent="0.2">
      <c r="A3330" s="234"/>
      <c r="B3330" s="98"/>
      <c r="C3330" s="130"/>
      <c r="D3330" s="240"/>
      <c r="E3330" s="240"/>
      <c r="F3330" s="224"/>
      <c r="G3330" s="98"/>
      <c r="H3330" s="98"/>
      <c r="I3330" s="130"/>
      <c r="J3330" s="98"/>
      <c r="K3330" s="98"/>
      <c r="L3330" s="98"/>
      <c r="M3330" s="241"/>
      <c r="N3330" s="241"/>
      <c r="O3330" s="98"/>
      <c r="P3330" s="98"/>
      <c r="Q3330" s="130"/>
    </row>
    <row r="3331" spans="1:17" ht="11.25" x14ac:dyDescent="0.2">
      <c r="A3331" s="234"/>
      <c r="B3331" s="98"/>
      <c r="C3331" s="130"/>
      <c r="D3331" s="240"/>
      <c r="E3331" s="240"/>
      <c r="F3331" s="224"/>
      <c r="G3331" s="98"/>
      <c r="H3331" s="98"/>
      <c r="I3331" s="130"/>
      <c r="J3331" s="98"/>
      <c r="K3331" s="98"/>
      <c r="L3331" s="98"/>
      <c r="M3331" s="241"/>
      <c r="N3331" s="241"/>
      <c r="O3331" s="98"/>
      <c r="P3331" s="98"/>
      <c r="Q3331" s="130"/>
    </row>
    <row r="3332" spans="1:17" ht="11.25" x14ac:dyDescent="0.2">
      <c r="A3332" s="234"/>
      <c r="B3332" s="98"/>
      <c r="C3332" s="130"/>
      <c r="D3332" s="240"/>
      <c r="E3332" s="240"/>
      <c r="F3332" s="224"/>
      <c r="G3332" s="98"/>
      <c r="H3332" s="98"/>
      <c r="I3332" s="130"/>
      <c r="J3332" s="98"/>
      <c r="K3332" s="98"/>
      <c r="L3332" s="98"/>
      <c r="M3332" s="241"/>
      <c r="N3332" s="241"/>
      <c r="O3332" s="98"/>
      <c r="P3332" s="98"/>
      <c r="Q3332" s="130"/>
    </row>
    <row r="3333" spans="1:17" ht="11.25" x14ac:dyDescent="0.2">
      <c r="A3333" s="234"/>
      <c r="B3333" s="98"/>
      <c r="C3333" s="130"/>
      <c r="D3333" s="240"/>
      <c r="E3333" s="240"/>
      <c r="F3333" s="224"/>
      <c r="G3333" s="98"/>
      <c r="H3333" s="98"/>
      <c r="I3333" s="130"/>
      <c r="J3333" s="98"/>
      <c r="K3333" s="98"/>
      <c r="L3333" s="98"/>
      <c r="M3333" s="241"/>
      <c r="N3333" s="241"/>
      <c r="O3333" s="98"/>
      <c r="P3333" s="98"/>
      <c r="Q3333" s="130"/>
    </row>
    <row r="3334" spans="1:17" ht="11.25" x14ac:dyDescent="0.2">
      <c r="A3334" s="234"/>
      <c r="B3334" s="98"/>
      <c r="C3334" s="130"/>
      <c r="D3334" s="240"/>
      <c r="E3334" s="240"/>
      <c r="F3334" s="224"/>
      <c r="G3334" s="98"/>
      <c r="H3334" s="98"/>
      <c r="I3334" s="130"/>
      <c r="J3334" s="98"/>
      <c r="K3334" s="98"/>
      <c r="L3334" s="98"/>
      <c r="M3334" s="241"/>
      <c r="N3334" s="241"/>
      <c r="O3334" s="98"/>
      <c r="P3334" s="98"/>
      <c r="Q3334" s="130"/>
    </row>
    <row r="3335" spans="1:17" ht="11.25" x14ac:dyDescent="0.2">
      <c r="A3335" s="234"/>
      <c r="B3335" s="98"/>
      <c r="C3335" s="130"/>
      <c r="D3335" s="240"/>
      <c r="E3335" s="240"/>
      <c r="F3335" s="224"/>
      <c r="G3335" s="98"/>
      <c r="H3335" s="98"/>
      <c r="I3335" s="130"/>
      <c r="J3335" s="98"/>
      <c r="K3335" s="98"/>
      <c r="L3335" s="98"/>
      <c r="M3335" s="241"/>
      <c r="N3335" s="241"/>
      <c r="O3335" s="98"/>
      <c r="P3335" s="98"/>
      <c r="Q3335" s="130"/>
    </row>
    <row r="3336" spans="1:17" ht="11.25" x14ac:dyDescent="0.2">
      <c r="A3336" s="234"/>
      <c r="B3336" s="98"/>
      <c r="C3336" s="130"/>
      <c r="D3336" s="240"/>
      <c r="E3336" s="240"/>
      <c r="F3336" s="224"/>
      <c r="G3336" s="98"/>
      <c r="H3336" s="98"/>
      <c r="I3336" s="130"/>
      <c r="J3336" s="98"/>
      <c r="K3336" s="98"/>
      <c r="L3336" s="98"/>
      <c r="M3336" s="241"/>
      <c r="N3336" s="241"/>
      <c r="O3336" s="98"/>
      <c r="P3336" s="98"/>
      <c r="Q3336" s="130"/>
    </row>
    <row r="3337" spans="1:17" ht="11.25" x14ac:dyDescent="0.2">
      <c r="A3337" s="234"/>
      <c r="B3337" s="98"/>
      <c r="C3337" s="130"/>
      <c r="D3337" s="240"/>
      <c r="E3337" s="240"/>
      <c r="F3337" s="224"/>
      <c r="G3337" s="98"/>
      <c r="H3337" s="98"/>
      <c r="I3337" s="130"/>
      <c r="J3337" s="98"/>
      <c r="K3337" s="98"/>
      <c r="L3337" s="98"/>
      <c r="M3337" s="241"/>
      <c r="N3337" s="241"/>
      <c r="O3337" s="98"/>
      <c r="P3337" s="98"/>
      <c r="Q3337" s="130"/>
    </row>
    <row r="3338" spans="1:17" ht="11.25" x14ac:dyDescent="0.2">
      <c r="A3338" s="234"/>
      <c r="B3338" s="98"/>
      <c r="C3338" s="130"/>
      <c r="D3338" s="240"/>
      <c r="E3338" s="240"/>
      <c r="F3338" s="224"/>
      <c r="G3338" s="98"/>
      <c r="H3338" s="98"/>
      <c r="I3338" s="130"/>
      <c r="J3338" s="98"/>
      <c r="K3338" s="98"/>
      <c r="L3338" s="98"/>
      <c r="M3338" s="241"/>
      <c r="N3338" s="241"/>
      <c r="O3338" s="98"/>
      <c r="P3338" s="98"/>
      <c r="Q3338" s="130"/>
    </row>
    <row r="3339" spans="1:17" ht="11.25" x14ac:dyDescent="0.2">
      <c r="A3339" s="234"/>
      <c r="B3339" s="98"/>
      <c r="C3339" s="130"/>
      <c r="D3339" s="240"/>
      <c r="E3339" s="240"/>
      <c r="F3339" s="224"/>
      <c r="G3339" s="98"/>
      <c r="H3339" s="98"/>
      <c r="I3339" s="130"/>
      <c r="J3339" s="98"/>
      <c r="K3339" s="98"/>
      <c r="L3339" s="98"/>
      <c r="M3339" s="241"/>
      <c r="N3339" s="241"/>
      <c r="O3339" s="98"/>
      <c r="P3339" s="98"/>
      <c r="Q3339" s="130"/>
    </row>
    <row r="3340" spans="1:17" ht="11.25" x14ac:dyDescent="0.2">
      <c r="A3340" s="234"/>
      <c r="B3340" s="98"/>
      <c r="C3340" s="130"/>
      <c r="D3340" s="240"/>
      <c r="E3340" s="240"/>
      <c r="F3340" s="224"/>
      <c r="G3340" s="98"/>
      <c r="H3340" s="98"/>
      <c r="I3340" s="130"/>
      <c r="J3340" s="98"/>
      <c r="K3340" s="98"/>
      <c r="L3340" s="98"/>
      <c r="M3340" s="241"/>
      <c r="N3340" s="241"/>
      <c r="O3340" s="98"/>
      <c r="P3340" s="98"/>
      <c r="Q3340" s="130"/>
    </row>
    <row r="3341" spans="1:17" ht="11.25" x14ac:dyDescent="0.2">
      <c r="A3341" s="234"/>
      <c r="B3341" s="98"/>
      <c r="C3341" s="130"/>
      <c r="D3341" s="240"/>
      <c r="E3341" s="240"/>
      <c r="F3341" s="224"/>
      <c r="G3341" s="98"/>
      <c r="H3341" s="98"/>
      <c r="I3341" s="130"/>
      <c r="J3341" s="98"/>
      <c r="K3341" s="98"/>
      <c r="L3341" s="98"/>
      <c r="M3341" s="241"/>
      <c r="N3341" s="241"/>
      <c r="O3341" s="98"/>
      <c r="P3341" s="98"/>
      <c r="Q3341" s="130"/>
    </row>
    <row r="3342" spans="1:17" ht="11.25" x14ac:dyDescent="0.2">
      <c r="A3342" s="234"/>
      <c r="B3342" s="98"/>
      <c r="C3342" s="130"/>
      <c r="D3342" s="240"/>
      <c r="E3342" s="240"/>
      <c r="F3342" s="224"/>
      <c r="G3342" s="98"/>
      <c r="H3342" s="98"/>
      <c r="I3342" s="130"/>
      <c r="J3342" s="98"/>
      <c r="K3342" s="98"/>
      <c r="L3342" s="98"/>
      <c r="M3342" s="241"/>
      <c r="N3342" s="241"/>
      <c r="O3342" s="98"/>
      <c r="P3342" s="98"/>
      <c r="Q3342" s="130"/>
    </row>
    <row r="3343" spans="1:17" ht="11.25" x14ac:dyDescent="0.2">
      <c r="A3343" s="234"/>
      <c r="B3343" s="98"/>
      <c r="C3343" s="130"/>
      <c r="D3343" s="240"/>
      <c r="E3343" s="240"/>
      <c r="F3343" s="224"/>
      <c r="G3343" s="98"/>
      <c r="H3343" s="98"/>
      <c r="I3343" s="130"/>
      <c r="J3343" s="98"/>
      <c r="K3343" s="98"/>
      <c r="L3343" s="98"/>
      <c r="M3343" s="241"/>
      <c r="N3343" s="241"/>
      <c r="O3343" s="98"/>
      <c r="P3343" s="98"/>
      <c r="Q3343" s="130"/>
    </row>
    <row r="3344" spans="1:17" ht="11.25" x14ac:dyDescent="0.2">
      <c r="A3344" s="234"/>
      <c r="B3344" s="98"/>
      <c r="C3344" s="130"/>
      <c r="D3344" s="240"/>
      <c r="E3344" s="240"/>
      <c r="F3344" s="224"/>
      <c r="G3344" s="98"/>
      <c r="H3344" s="98"/>
      <c r="I3344" s="130"/>
      <c r="J3344" s="98"/>
      <c r="K3344" s="98"/>
      <c r="L3344" s="98"/>
      <c r="M3344" s="241"/>
      <c r="N3344" s="241"/>
      <c r="O3344" s="98"/>
      <c r="P3344" s="98"/>
      <c r="Q3344" s="130"/>
    </row>
    <row r="3345" spans="1:17" ht="11.25" x14ac:dyDescent="0.2">
      <c r="A3345" s="234"/>
      <c r="B3345" s="98"/>
      <c r="C3345" s="130"/>
      <c r="D3345" s="240"/>
      <c r="E3345" s="240"/>
      <c r="F3345" s="224"/>
      <c r="G3345" s="98"/>
      <c r="H3345" s="98"/>
      <c r="I3345" s="130"/>
      <c r="J3345" s="98"/>
      <c r="K3345" s="98"/>
      <c r="L3345" s="98"/>
      <c r="M3345" s="241"/>
      <c r="N3345" s="241"/>
      <c r="O3345" s="98"/>
      <c r="P3345" s="98"/>
      <c r="Q3345" s="130"/>
    </row>
    <row r="3346" spans="1:17" ht="11.25" x14ac:dyDescent="0.2">
      <c r="A3346" s="234"/>
      <c r="B3346" s="98"/>
      <c r="C3346" s="130"/>
      <c r="D3346" s="240"/>
      <c r="E3346" s="240"/>
      <c r="F3346" s="224"/>
      <c r="G3346" s="98"/>
      <c r="H3346" s="98"/>
      <c r="I3346" s="130"/>
      <c r="J3346" s="98"/>
      <c r="K3346" s="98"/>
      <c r="L3346" s="98"/>
      <c r="M3346" s="241"/>
      <c r="N3346" s="241"/>
      <c r="O3346" s="98"/>
      <c r="P3346" s="98"/>
      <c r="Q3346" s="130"/>
    </row>
    <row r="3347" spans="1:17" ht="11.25" x14ac:dyDescent="0.2">
      <c r="A3347" s="234"/>
      <c r="B3347" s="98"/>
      <c r="C3347" s="130"/>
      <c r="D3347" s="240"/>
      <c r="E3347" s="240"/>
      <c r="F3347" s="224"/>
      <c r="G3347" s="98"/>
      <c r="H3347" s="98"/>
      <c r="I3347" s="130"/>
      <c r="J3347" s="98"/>
      <c r="K3347" s="98"/>
      <c r="L3347" s="98"/>
      <c r="M3347" s="241"/>
      <c r="N3347" s="241"/>
      <c r="O3347" s="98"/>
      <c r="P3347" s="98"/>
      <c r="Q3347" s="130"/>
    </row>
    <row r="3348" spans="1:17" ht="11.25" x14ac:dyDescent="0.2">
      <c r="A3348" s="234"/>
      <c r="B3348" s="98"/>
      <c r="C3348" s="130"/>
      <c r="D3348" s="240"/>
      <c r="E3348" s="240"/>
      <c r="F3348" s="224"/>
      <c r="G3348" s="98"/>
      <c r="H3348" s="98"/>
      <c r="I3348" s="130"/>
      <c r="J3348" s="98"/>
      <c r="K3348" s="98"/>
      <c r="L3348" s="98"/>
      <c r="M3348" s="241"/>
      <c r="N3348" s="241"/>
      <c r="O3348" s="98"/>
      <c r="P3348" s="98"/>
      <c r="Q3348" s="130"/>
    </row>
    <row r="3349" spans="1:17" ht="11.25" x14ac:dyDescent="0.2">
      <c r="A3349" s="234"/>
      <c r="B3349" s="98"/>
      <c r="C3349" s="130"/>
      <c r="D3349" s="240"/>
      <c r="E3349" s="240"/>
      <c r="F3349" s="224"/>
      <c r="G3349" s="98"/>
      <c r="H3349" s="98"/>
      <c r="I3349" s="130"/>
      <c r="J3349" s="98"/>
      <c r="K3349" s="98"/>
      <c r="L3349" s="98"/>
      <c r="M3349" s="241"/>
      <c r="N3349" s="241"/>
      <c r="O3349" s="98"/>
      <c r="P3349" s="98"/>
      <c r="Q3349" s="130"/>
    </row>
    <row r="3350" spans="1:17" ht="11.25" x14ac:dyDescent="0.2">
      <c r="A3350" s="234"/>
      <c r="B3350" s="98"/>
      <c r="C3350" s="130"/>
      <c r="D3350" s="240"/>
      <c r="E3350" s="240"/>
      <c r="F3350" s="224"/>
      <c r="G3350" s="98"/>
      <c r="H3350" s="98"/>
      <c r="I3350" s="130"/>
      <c r="J3350" s="98"/>
      <c r="K3350" s="98"/>
      <c r="L3350" s="98"/>
      <c r="M3350" s="241"/>
      <c r="N3350" s="241"/>
      <c r="O3350" s="98"/>
      <c r="P3350" s="98"/>
      <c r="Q3350" s="130"/>
    </row>
    <row r="3351" spans="1:17" ht="11.25" x14ac:dyDescent="0.2">
      <c r="A3351" s="234"/>
      <c r="B3351" s="98"/>
      <c r="C3351" s="130"/>
      <c r="D3351" s="240"/>
      <c r="E3351" s="240"/>
      <c r="F3351" s="224"/>
      <c r="G3351" s="98"/>
      <c r="H3351" s="98"/>
      <c r="I3351" s="130"/>
      <c r="J3351" s="98"/>
      <c r="K3351" s="98"/>
      <c r="L3351" s="98"/>
      <c r="M3351" s="241"/>
      <c r="N3351" s="241"/>
      <c r="O3351" s="98"/>
      <c r="P3351" s="98"/>
      <c r="Q3351" s="130"/>
    </row>
    <row r="3352" spans="1:17" ht="11.25" x14ac:dyDescent="0.2">
      <c r="A3352" s="234"/>
      <c r="B3352" s="98"/>
      <c r="C3352" s="130"/>
      <c r="D3352" s="240"/>
      <c r="E3352" s="240"/>
      <c r="F3352" s="224"/>
      <c r="G3352" s="98"/>
      <c r="H3352" s="98"/>
      <c r="I3352" s="130"/>
      <c r="J3352" s="98"/>
      <c r="K3352" s="98"/>
      <c r="L3352" s="98"/>
      <c r="M3352" s="241"/>
      <c r="N3352" s="241"/>
      <c r="O3352" s="98"/>
      <c r="P3352" s="98"/>
      <c r="Q3352" s="130"/>
    </row>
    <row r="3353" spans="1:17" ht="11.25" x14ac:dyDescent="0.2">
      <c r="A3353" s="234"/>
      <c r="B3353" s="98"/>
      <c r="C3353" s="130"/>
      <c r="D3353" s="240"/>
      <c r="E3353" s="240"/>
      <c r="F3353" s="224"/>
      <c r="G3353" s="98"/>
      <c r="H3353" s="98"/>
      <c r="I3353" s="130"/>
      <c r="J3353" s="98"/>
      <c r="K3353" s="98"/>
      <c r="L3353" s="98"/>
      <c r="M3353" s="241"/>
      <c r="N3353" s="241"/>
      <c r="O3353" s="98"/>
      <c r="P3353" s="98"/>
      <c r="Q3353" s="130"/>
    </row>
    <row r="3354" spans="1:17" ht="11.25" x14ac:dyDescent="0.2">
      <c r="A3354" s="234"/>
      <c r="B3354" s="98"/>
      <c r="C3354" s="130"/>
      <c r="D3354" s="240"/>
      <c r="E3354" s="240"/>
      <c r="F3354" s="224"/>
      <c r="G3354" s="98"/>
      <c r="H3354" s="98"/>
      <c r="I3354" s="130"/>
      <c r="J3354" s="98"/>
      <c r="K3354" s="98"/>
      <c r="L3354" s="98"/>
      <c r="M3354" s="241"/>
      <c r="N3354" s="241"/>
      <c r="O3354" s="98"/>
      <c r="P3354" s="98"/>
      <c r="Q3354" s="130"/>
    </row>
    <row r="3355" spans="1:17" ht="11.25" x14ac:dyDescent="0.2">
      <c r="A3355" s="234"/>
      <c r="B3355" s="98"/>
      <c r="C3355" s="130"/>
      <c r="D3355" s="240"/>
      <c r="E3355" s="240"/>
      <c r="F3355" s="224"/>
      <c r="G3355" s="98"/>
      <c r="H3355" s="98"/>
      <c r="I3355" s="130"/>
      <c r="J3355" s="98"/>
      <c r="K3355" s="98"/>
      <c r="L3355" s="98"/>
      <c r="M3355" s="241"/>
      <c r="N3355" s="241"/>
      <c r="O3355" s="98"/>
      <c r="P3355" s="98"/>
      <c r="Q3355" s="130"/>
    </row>
    <row r="3356" spans="1:17" ht="11.25" x14ac:dyDescent="0.2">
      <c r="A3356" s="234"/>
      <c r="B3356" s="98"/>
      <c r="C3356" s="130"/>
      <c r="D3356" s="240"/>
      <c r="E3356" s="240"/>
      <c r="F3356" s="224"/>
      <c r="G3356" s="98"/>
      <c r="H3356" s="98"/>
      <c r="I3356" s="130"/>
      <c r="J3356" s="98"/>
      <c r="K3356" s="98"/>
      <c r="L3356" s="98"/>
      <c r="M3356" s="241"/>
      <c r="N3356" s="241"/>
      <c r="O3356" s="98"/>
      <c r="P3356" s="98"/>
      <c r="Q3356" s="130"/>
    </row>
    <row r="3357" spans="1:17" ht="11.25" x14ac:dyDescent="0.2">
      <c r="A3357" s="234"/>
      <c r="B3357" s="98"/>
      <c r="C3357" s="130"/>
      <c r="D3357" s="240"/>
      <c r="E3357" s="240"/>
      <c r="F3357" s="224"/>
      <c r="G3357" s="98"/>
      <c r="H3357" s="98"/>
      <c r="I3357" s="130"/>
      <c r="J3357" s="98"/>
      <c r="K3357" s="98"/>
      <c r="L3357" s="98"/>
      <c r="M3357" s="241"/>
      <c r="N3357" s="241"/>
      <c r="O3357" s="98"/>
      <c r="P3357" s="98"/>
      <c r="Q3357" s="130"/>
    </row>
    <row r="3358" spans="1:17" ht="11.25" x14ac:dyDescent="0.2">
      <c r="A3358" s="234"/>
      <c r="B3358" s="98"/>
      <c r="C3358" s="130"/>
      <c r="D3358" s="240"/>
      <c r="E3358" s="240"/>
      <c r="F3358" s="224"/>
      <c r="G3358" s="98"/>
      <c r="H3358" s="98"/>
      <c r="I3358" s="130"/>
      <c r="J3358" s="98"/>
      <c r="K3358" s="98"/>
      <c r="L3358" s="98"/>
      <c r="M3358" s="241"/>
      <c r="N3358" s="241"/>
      <c r="O3358" s="98"/>
      <c r="P3358" s="98"/>
      <c r="Q3358" s="130"/>
    </row>
    <row r="3359" spans="1:17" ht="11.25" x14ac:dyDescent="0.2">
      <c r="A3359" s="234"/>
      <c r="B3359" s="98"/>
      <c r="C3359" s="130"/>
      <c r="D3359" s="240"/>
      <c r="E3359" s="240"/>
      <c r="F3359" s="224"/>
      <c r="G3359" s="98"/>
      <c r="H3359" s="98"/>
      <c r="I3359" s="130"/>
      <c r="J3359" s="98"/>
      <c r="K3359" s="98"/>
      <c r="L3359" s="98"/>
      <c r="M3359" s="241"/>
      <c r="N3359" s="241"/>
      <c r="O3359" s="98"/>
      <c r="P3359" s="98"/>
      <c r="Q3359" s="130"/>
    </row>
    <row r="3360" spans="1:17" ht="11.25" x14ac:dyDescent="0.2">
      <c r="A3360" s="234"/>
      <c r="B3360" s="98"/>
      <c r="C3360" s="130"/>
      <c r="D3360" s="240"/>
      <c r="E3360" s="240"/>
      <c r="F3360" s="224"/>
      <c r="G3360" s="98"/>
      <c r="H3360" s="98"/>
      <c r="I3360" s="130"/>
      <c r="J3360" s="98"/>
      <c r="K3360" s="98"/>
      <c r="L3360" s="98"/>
      <c r="M3360" s="241"/>
      <c r="N3360" s="241"/>
      <c r="O3360" s="98"/>
      <c r="P3360" s="98"/>
      <c r="Q3360" s="130"/>
    </row>
    <row r="3361" spans="1:17" ht="11.25" x14ac:dyDescent="0.2">
      <c r="A3361" s="234"/>
      <c r="B3361" s="98"/>
      <c r="C3361" s="130"/>
      <c r="D3361" s="240"/>
      <c r="E3361" s="240"/>
      <c r="F3361" s="224"/>
      <c r="G3361" s="98"/>
      <c r="H3361" s="98"/>
      <c r="I3361" s="130"/>
      <c r="J3361" s="98"/>
      <c r="K3361" s="98"/>
      <c r="L3361" s="98"/>
      <c r="M3361" s="241"/>
      <c r="N3361" s="241"/>
      <c r="O3361" s="98"/>
      <c r="P3361" s="98"/>
      <c r="Q3361" s="130"/>
    </row>
    <row r="3362" spans="1:17" ht="11.25" x14ac:dyDescent="0.2">
      <c r="A3362" s="234"/>
      <c r="B3362" s="98"/>
      <c r="C3362" s="130"/>
      <c r="D3362" s="240"/>
      <c r="E3362" s="240"/>
      <c r="F3362" s="224"/>
      <c r="G3362" s="98"/>
      <c r="H3362" s="98"/>
      <c r="I3362" s="130"/>
      <c r="J3362" s="98"/>
      <c r="K3362" s="98"/>
      <c r="L3362" s="98"/>
      <c r="M3362" s="241"/>
      <c r="N3362" s="241"/>
      <c r="O3362" s="98"/>
      <c r="P3362" s="98"/>
      <c r="Q3362" s="130"/>
    </row>
    <row r="3363" spans="1:17" ht="11.25" x14ac:dyDescent="0.2">
      <c r="A3363" s="234"/>
      <c r="B3363" s="98"/>
      <c r="C3363" s="130"/>
      <c r="D3363" s="240"/>
      <c r="E3363" s="240"/>
      <c r="F3363" s="224"/>
      <c r="G3363" s="98"/>
      <c r="H3363" s="98"/>
      <c r="I3363" s="130"/>
      <c r="J3363" s="98"/>
      <c r="K3363" s="98"/>
      <c r="L3363" s="98"/>
      <c r="M3363" s="241"/>
      <c r="N3363" s="241"/>
      <c r="O3363" s="98"/>
      <c r="P3363" s="98"/>
      <c r="Q3363" s="130"/>
    </row>
    <row r="3364" spans="1:17" ht="11.25" x14ac:dyDescent="0.2">
      <c r="A3364" s="234"/>
      <c r="B3364" s="98"/>
      <c r="C3364" s="130"/>
      <c r="D3364" s="240"/>
      <c r="E3364" s="240"/>
      <c r="F3364" s="224"/>
      <c r="G3364" s="98"/>
      <c r="H3364" s="98"/>
      <c r="I3364" s="130"/>
      <c r="J3364" s="98"/>
      <c r="K3364" s="98"/>
      <c r="L3364" s="98"/>
      <c r="M3364" s="241"/>
      <c r="N3364" s="241"/>
      <c r="O3364" s="98"/>
      <c r="P3364" s="98"/>
      <c r="Q3364" s="130"/>
    </row>
    <row r="3365" spans="1:17" ht="11.25" x14ac:dyDescent="0.2">
      <c r="A3365" s="234"/>
      <c r="B3365" s="98"/>
      <c r="C3365" s="130"/>
      <c r="D3365" s="240"/>
      <c r="E3365" s="240"/>
      <c r="F3365" s="224"/>
      <c r="G3365" s="98"/>
      <c r="H3365" s="98"/>
      <c r="I3365" s="130"/>
      <c r="J3365" s="98"/>
      <c r="K3365" s="98"/>
      <c r="L3365" s="98"/>
      <c r="M3365" s="241"/>
      <c r="N3365" s="241"/>
      <c r="O3365" s="98"/>
      <c r="P3365" s="98"/>
      <c r="Q3365" s="130"/>
    </row>
    <row r="3366" spans="1:17" ht="11.25" x14ac:dyDescent="0.2">
      <c r="A3366" s="234"/>
      <c r="B3366" s="98"/>
      <c r="C3366" s="130"/>
      <c r="D3366" s="240"/>
      <c r="E3366" s="240"/>
      <c r="F3366" s="224"/>
      <c r="G3366" s="98"/>
      <c r="H3366" s="98"/>
      <c r="I3366" s="130"/>
      <c r="J3366" s="98"/>
      <c r="K3366" s="98"/>
      <c r="L3366" s="98"/>
      <c r="M3366" s="241"/>
      <c r="N3366" s="241"/>
      <c r="O3366" s="98"/>
      <c r="P3366" s="98"/>
      <c r="Q3366" s="130"/>
    </row>
    <row r="3367" spans="1:17" ht="11.25" x14ac:dyDescent="0.2">
      <c r="A3367" s="234"/>
      <c r="B3367" s="98"/>
      <c r="C3367" s="130"/>
      <c r="D3367" s="240"/>
      <c r="E3367" s="240"/>
      <c r="F3367" s="224"/>
      <c r="G3367" s="98"/>
      <c r="H3367" s="98"/>
      <c r="I3367" s="130"/>
      <c r="J3367" s="98"/>
      <c r="K3367" s="98"/>
      <c r="L3367" s="98"/>
      <c r="M3367" s="241"/>
      <c r="N3367" s="241"/>
      <c r="O3367" s="98"/>
      <c r="P3367" s="98"/>
      <c r="Q3367" s="130"/>
    </row>
    <row r="3368" spans="1:17" ht="11.25" x14ac:dyDescent="0.2">
      <c r="A3368" s="234"/>
      <c r="B3368" s="98"/>
      <c r="C3368" s="130"/>
      <c r="D3368" s="240"/>
      <c r="E3368" s="240"/>
      <c r="F3368" s="224"/>
      <c r="G3368" s="98"/>
      <c r="H3368" s="98"/>
      <c r="I3368" s="130"/>
      <c r="J3368" s="98"/>
      <c r="K3368" s="98"/>
      <c r="L3368" s="98"/>
      <c r="M3368" s="241"/>
      <c r="N3368" s="241"/>
      <c r="O3368" s="98"/>
      <c r="P3368" s="98"/>
      <c r="Q3368" s="130"/>
    </row>
    <row r="3369" spans="1:17" ht="11.25" x14ac:dyDescent="0.2">
      <c r="A3369" s="234"/>
      <c r="B3369" s="98"/>
      <c r="C3369" s="130"/>
      <c r="D3369" s="240"/>
      <c r="E3369" s="240"/>
      <c r="F3369" s="224"/>
      <c r="G3369" s="98"/>
      <c r="H3369" s="98"/>
      <c r="I3369" s="130"/>
      <c r="J3369" s="98"/>
      <c r="K3369" s="98"/>
      <c r="L3369" s="98"/>
      <c r="M3369" s="241"/>
      <c r="N3369" s="241"/>
      <c r="O3369" s="98"/>
      <c r="P3369" s="98"/>
      <c r="Q3369" s="130"/>
    </row>
    <row r="3370" spans="1:17" ht="11.25" x14ac:dyDescent="0.2">
      <c r="A3370" s="234"/>
      <c r="B3370" s="98"/>
      <c r="C3370" s="130"/>
      <c r="D3370" s="240"/>
      <c r="E3370" s="240"/>
      <c r="F3370" s="224"/>
      <c r="G3370" s="98"/>
      <c r="H3370" s="98"/>
      <c r="I3370" s="130"/>
      <c r="J3370" s="98"/>
      <c r="K3370" s="98"/>
      <c r="L3370" s="98"/>
      <c r="M3370" s="241"/>
      <c r="N3370" s="241"/>
      <c r="O3370" s="98"/>
      <c r="P3370" s="98"/>
      <c r="Q3370" s="130"/>
    </row>
    <row r="3371" spans="1:17" ht="11.25" x14ac:dyDescent="0.2">
      <c r="A3371" s="234"/>
      <c r="B3371" s="98"/>
      <c r="C3371" s="130"/>
      <c r="D3371" s="240"/>
      <c r="E3371" s="240"/>
      <c r="F3371" s="224"/>
      <c r="G3371" s="98"/>
      <c r="H3371" s="98"/>
      <c r="I3371" s="130"/>
      <c r="J3371" s="98"/>
      <c r="K3371" s="98"/>
      <c r="L3371" s="98"/>
      <c r="M3371" s="241"/>
      <c r="N3371" s="241"/>
      <c r="O3371" s="98"/>
      <c r="P3371" s="98"/>
      <c r="Q3371" s="130"/>
    </row>
    <row r="3372" spans="1:17" ht="11.25" x14ac:dyDescent="0.2">
      <c r="A3372" s="234"/>
      <c r="B3372" s="98"/>
      <c r="C3372" s="130"/>
      <c r="D3372" s="240"/>
      <c r="E3372" s="240"/>
      <c r="F3372" s="224"/>
      <c r="G3372" s="98"/>
      <c r="H3372" s="98"/>
      <c r="I3372" s="130"/>
      <c r="J3372" s="98"/>
      <c r="K3372" s="98"/>
      <c r="L3372" s="98"/>
      <c r="M3372" s="241"/>
      <c r="N3372" s="241"/>
      <c r="O3372" s="98"/>
      <c r="P3372" s="98"/>
      <c r="Q3372" s="130"/>
    </row>
    <row r="3373" spans="1:17" ht="11.25" x14ac:dyDescent="0.2">
      <c r="A3373" s="234"/>
      <c r="B3373" s="98"/>
      <c r="C3373" s="130"/>
      <c r="D3373" s="240"/>
      <c r="E3373" s="240"/>
      <c r="F3373" s="224"/>
      <c r="G3373" s="98"/>
      <c r="H3373" s="98"/>
      <c r="I3373" s="130"/>
      <c r="J3373" s="98"/>
      <c r="K3373" s="98"/>
      <c r="L3373" s="98"/>
      <c r="M3373" s="241"/>
      <c r="N3373" s="241"/>
      <c r="O3373" s="98"/>
      <c r="P3373" s="98"/>
      <c r="Q3373" s="130"/>
    </row>
    <row r="3374" spans="1:17" ht="11.25" x14ac:dyDescent="0.2">
      <c r="A3374" s="234"/>
      <c r="B3374" s="98"/>
      <c r="C3374" s="130"/>
      <c r="D3374" s="240"/>
      <c r="E3374" s="240"/>
      <c r="F3374" s="224"/>
      <c r="G3374" s="98"/>
      <c r="H3374" s="98"/>
      <c r="I3374" s="130"/>
      <c r="J3374" s="98"/>
      <c r="K3374" s="98"/>
      <c r="L3374" s="98"/>
      <c r="M3374" s="241"/>
      <c r="N3374" s="241"/>
      <c r="O3374" s="98"/>
      <c r="P3374" s="98"/>
      <c r="Q3374" s="130"/>
    </row>
    <row r="3375" spans="1:17" ht="11.25" x14ac:dyDescent="0.2">
      <c r="A3375" s="234"/>
      <c r="B3375" s="98"/>
      <c r="C3375" s="130"/>
      <c r="D3375" s="240"/>
      <c r="E3375" s="240"/>
      <c r="F3375" s="224"/>
      <c r="G3375" s="98"/>
      <c r="H3375" s="98"/>
      <c r="I3375" s="130"/>
      <c r="J3375" s="98"/>
      <c r="K3375" s="98"/>
      <c r="L3375" s="98"/>
      <c r="M3375" s="241"/>
      <c r="N3375" s="241"/>
      <c r="O3375" s="98"/>
      <c r="P3375" s="98"/>
      <c r="Q3375" s="130"/>
    </row>
    <row r="3376" spans="1:17" ht="11.25" x14ac:dyDescent="0.2">
      <c r="A3376" s="234"/>
      <c r="B3376" s="98"/>
      <c r="C3376" s="130"/>
      <c r="D3376" s="240"/>
      <c r="E3376" s="240"/>
      <c r="F3376" s="224"/>
      <c r="G3376" s="98"/>
      <c r="H3376" s="98"/>
      <c r="I3376" s="130"/>
      <c r="J3376" s="98"/>
      <c r="K3376" s="98"/>
      <c r="L3376" s="98"/>
      <c r="M3376" s="241"/>
      <c r="N3376" s="241"/>
      <c r="O3376" s="98"/>
      <c r="P3376" s="98"/>
      <c r="Q3376" s="130"/>
    </row>
    <row r="3377" spans="1:17" ht="11.25" x14ac:dyDescent="0.2">
      <c r="A3377" s="234"/>
      <c r="B3377" s="98"/>
      <c r="C3377" s="130"/>
      <c r="D3377" s="240"/>
      <c r="E3377" s="240"/>
      <c r="F3377" s="224"/>
      <c r="G3377" s="98"/>
      <c r="H3377" s="98"/>
      <c r="I3377" s="130"/>
      <c r="J3377" s="98"/>
      <c r="K3377" s="98"/>
      <c r="L3377" s="98"/>
      <c r="M3377" s="241"/>
      <c r="N3377" s="241"/>
      <c r="O3377" s="98"/>
      <c r="P3377" s="98"/>
      <c r="Q3377" s="130"/>
    </row>
    <row r="3378" spans="1:17" ht="11.25" x14ac:dyDescent="0.2">
      <c r="A3378" s="234"/>
      <c r="B3378" s="98"/>
      <c r="C3378" s="130"/>
      <c r="D3378" s="240"/>
      <c r="E3378" s="240"/>
      <c r="F3378" s="224"/>
      <c r="G3378" s="98"/>
      <c r="H3378" s="98"/>
      <c r="I3378" s="130"/>
      <c r="J3378" s="98"/>
      <c r="K3378" s="98"/>
      <c r="L3378" s="98"/>
      <c r="M3378" s="241"/>
      <c r="N3378" s="241"/>
      <c r="O3378" s="98"/>
      <c r="P3378" s="98"/>
      <c r="Q3378" s="130"/>
    </row>
    <row r="3379" spans="1:17" ht="11.25" x14ac:dyDescent="0.2">
      <c r="A3379" s="234"/>
      <c r="B3379" s="98"/>
      <c r="C3379" s="130"/>
      <c r="D3379" s="240"/>
      <c r="E3379" s="240"/>
      <c r="F3379" s="224"/>
      <c r="G3379" s="98"/>
      <c r="H3379" s="98"/>
      <c r="I3379" s="130"/>
      <c r="J3379" s="98"/>
      <c r="K3379" s="98"/>
      <c r="L3379" s="98"/>
      <c r="M3379" s="241"/>
      <c r="N3379" s="241"/>
      <c r="O3379" s="98"/>
      <c r="P3379" s="98"/>
      <c r="Q3379" s="130"/>
    </row>
    <row r="3380" spans="1:17" ht="11.25" x14ac:dyDescent="0.2">
      <c r="A3380" s="234"/>
      <c r="B3380" s="98"/>
      <c r="C3380" s="130"/>
      <c r="D3380" s="240"/>
      <c r="E3380" s="240"/>
      <c r="F3380" s="224"/>
      <c r="G3380" s="98"/>
      <c r="H3380" s="98"/>
      <c r="I3380" s="130"/>
      <c r="J3380" s="98"/>
      <c r="K3380" s="98"/>
      <c r="L3380" s="98"/>
      <c r="M3380" s="241"/>
      <c r="N3380" s="241"/>
      <c r="O3380" s="98"/>
      <c r="P3380" s="98"/>
      <c r="Q3380" s="130"/>
    </row>
    <row r="3381" spans="1:17" ht="11.25" x14ac:dyDescent="0.2">
      <c r="A3381" s="234"/>
      <c r="B3381" s="98"/>
      <c r="C3381" s="130"/>
      <c r="D3381" s="240"/>
      <c r="E3381" s="240"/>
      <c r="F3381" s="224"/>
      <c r="G3381" s="98"/>
      <c r="H3381" s="98"/>
      <c r="I3381" s="130"/>
      <c r="J3381" s="98"/>
      <c r="K3381" s="98"/>
      <c r="L3381" s="98"/>
      <c r="M3381" s="241"/>
      <c r="N3381" s="241"/>
      <c r="O3381" s="98"/>
      <c r="P3381" s="98"/>
      <c r="Q3381" s="130"/>
    </row>
    <row r="3382" spans="1:17" ht="11.25" x14ac:dyDescent="0.2">
      <c r="A3382" s="234"/>
      <c r="B3382" s="98"/>
      <c r="C3382" s="130"/>
      <c r="D3382" s="240"/>
      <c r="E3382" s="240"/>
      <c r="F3382" s="224"/>
      <c r="G3382" s="98"/>
      <c r="H3382" s="98"/>
      <c r="I3382" s="130"/>
      <c r="J3382" s="98"/>
      <c r="K3382" s="98"/>
      <c r="L3382" s="98"/>
      <c r="M3382" s="241"/>
      <c r="N3382" s="241"/>
      <c r="O3382" s="98"/>
      <c r="P3382" s="98"/>
      <c r="Q3382" s="130"/>
    </row>
    <row r="3383" spans="1:17" ht="11.25" x14ac:dyDescent="0.2">
      <c r="A3383" s="234"/>
      <c r="B3383" s="98"/>
      <c r="C3383" s="130"/>
      <c r="D3383" s="240"/>
      <c r="E3383" s="240"/>
      <c r="F3383" s="224"/>
      <c r="G3383" s="98"/>
      <c r="H3383" s="98"/>
      <c r="I3383" s="130"/>
      <c r="J3383" s="98"/>
      <c r="K3383" s="98"/>
      <c r="L3383" s="98"/>
      <c r="M3383" s="241"/>
      <c r="N3383" s="241"/>
      <c r="O3383" s="98"/>
      <c r="P3383" s="98"/>
      <c r="Q3383" s="130"/>
    </row>
    <row r="3384" spans="1:17" ht="11.25" x14ac:dyDescent="0.2">
      <c r="A3384" s="234"/>
      <c r="B3384" s="98"/>
      <c r="C3384" s="130"/>
      <c r="D3384" s="240"/>
      <c r="E3384" s="240"/>
      <c r="F3384" s="224"/>
      <c r="G3384" s="98"/>
      <c r="H3384" s="98"/>
      <c r="I3384" s="130"/>
      <c r="J3384" s="98"/>
      <c r="K3384" s="98"/>
      <c r="L3384" s="98"/>
      <c r="M3384" s="241"/>
      <c r="N3384" s="241"/>
      <c r="O3384" s="98"/>
      <c r="P3384" s="98"/>
      <c r="Q3384" s="130"/>
    </row>
    <row r="3385" spans="1:17" ht="11.25" x14ac:dyDescent="0.2">
      <c r="A3385" s="234"/>
      <c r="B3385" s="98"/>
      <c r="C3385" s="130"/>
      <c r="D3385" s="240"/>
      <c r="E3385" s="240"/>
      <c r="F3385" s="224"/>
      <c r="G3385" s="98"/>
      <c r="H3385" s="98"/>
      <c r="I3385" s="130"/>
      <c r="J3385" s="98"/>
      <c r="K3385" s="98"/>
      <c r="L3385" s="98"/>
      <c r="M3385" s="241"/>
      <c r="N3385" s="241"/>
      <c r="O3385" s="98"/>
      <c r="P3385" s="98"/>
      <c r="Q3385" s="130"/>
    </row>
    <row r="3386" spans="1:17" ht="11.25" x14ac:dyDescent="0.2">
      <c r="A3386" s="234"/>
      <c r="B3386" s="98"/>
      <c r="C3386" s="130"/>
      <c r="D3386" s="240"/>
      <c r="E3386" s="240"/>
      <c r="F3386" s="224"/>
      <c r="G3386" s="98"/>
      <c r="H3386" s="98"/>
      <c r="I3386" s="130"/>
      <c r="J3386" s="98"/>
      <c r="K3386" s="98"/>
      <c r="L3386" s="98"/>
      <c r="M3386" s="241"/>
      <c r="N3386" s="241"/>
      <c r="O3386" s="98"/>
      <c r="P3386" s="98"/>
      <c r="Q3386" s="130"/>
    </row>
    <row r="3387" spans="1:17" ht="11.25" x14ac:dyDescent="0.2">
      <c r="A3387" s="234"/>
      <c r="B3387" s="98"/>
      <c r="C3387" s="130"/>
      <c r="D3387" s="240"/>
      <c r="E3387" s="240"/>
      <c r="F3387" s="224"/>
      <c r="G3387" s="98"/>
      <c r="H3387" s="98"/>
      <c r="I3387" s="130"/>
      <c r="J3387" s="98"/>
      <c r="K3387" s="98"/>
      <c r="L3387" s="98"/>
      <c r="M3387" s="241"/>
      <c r="N3387" s="241"/>
      <c r="O3387" s="98"/>
      <c r="P3387" s="98"/>
      <c r="Q3387" s="130"/>
    </row>
    <row r="3388" spans="1:17" ht="11.25" x14ac:dyDescent="0.2">
      <c r="A3388" s="234"/>
      <c r="B3388" s="98"/>
      <c r="C3388" s="130"/>
      <c r="D3388" s="240"/>
      <c r="E3388" s="240"/>
      <c r="F3388" s="224"/>
      <c r="G3388" s="98"/>
      <c r="H3388" s="98"/>
      <c r="I3388" s="130"/>
      <c r="J3388" s="98"/>
      <c r="K3388" s="98"/>
      <c r="L3388" s="98"/>
      <c r="M3388" s="241"/>
      <c r="N3388" s="241"/>
      <c r="O3388" s="98"/>
      <c r="P3388" s="98"/>
      <c r="Q3388" s="130"/>
    </row>
    <row r="3389" spans="1:17" ht="11.25" x14ac:dyDescent="0.2">
      <c r="A3389" s="234"/>
      <c r="B3389" s="98"/>
      <c r="C3389" s="130"/>
      <c r="D3389" s="240"/>
      <c r="E3389" s="240"/>
      <c r="F3389" s="224"/>
      <c r="G3389" s="98"/>
      <c r="H3389" s="98"/>
      <c r="I3389" s="130"/>
      <c r="J3389" s="98"/>
      <c r="K3389" s="98"/>
      <c r="L3389" s="98"/>
      <c r="M3389" s="241"/>
      <c r="N3389" s="241"/>
      <c r="O3389" s="98"/>
      <c r="P3389" s="98"/>
      <c r="Q3389" s="130"/>
    </row>
    <row r="3390" spans="1:17" ht="11.25" x14ac:dyDescent="0.2">
      <c r="A3390" s="234"/>
      <c r="B3390" s="98"/>
      <c r="C3390" s="130"/>
      <c r="D3390" s="240"/>
      <c r="E3390" s="240"/>
      <c r="F3390" s="224"/>
      <c r="G3390" s="98"/>
      <c r="H3390" s="98"/>
      <c r="I3390" s="130"/>
      <c r="J3390" s="98"/>
      <c r="K3390" s="98"/>
      <c r="L3390" s="98"/>
      <c r="M3390" s="241"/>
      <c r="N3390" s="241"/>
      <c r="O3390" s="98"/>
      <c r="P3390" s="98"/>
      <c r="Q3390" s="130"/>
    </row>
    <row r="3391" spans="1:17" ht="11.25" x14ac:dyDescent="0.2">
      <c r="A3391" s="234"/>
      <c r="B3391" s="98"/>
      <c r="C3391" s="130"/>
      <c r="D3391" s="240"/>
      <c r="E3391" s="240"/>
      <c r="F3391" s="224"/>
      <c r="G3391" s="98"/>
      <c r="H3391" s="98"/>
      <c r="I3391" s="130"/>
      <c r="J3391" s="98"/>
      <c r="K3391" s="98"/>
      <c r="L3391" s="98"/>
      <c r="M3391" s="241"/>
      <c r="N3391" s="241"/>
      <c r="O3391" s="98"/>
      <c r="P3391" s="98"/>
      <c r="Q3391" s="130"/>
    </row>
    <row r="3392" spans="1:17" ht="11.25" x14ac:dyDescent="0.2">
      <c r="A3392" s="234"/>
      <c r="B3392" s="98"/>
      <c r="C3392" s="130"/>
      <c r="D3392" s="240"/>
      <c r="E3392" s="240"/>
      <c r="F3392" s="224"/>
      <c r="G3392" s="98"/>
      <c r="H3392" s="98"/>
      <c r="I3392" s="130"/>
      <c r="J3392" s="98"/>
      <c r="K3392" s="98"/>
      <c r="L3392" s="98"/>
      <c r="M3392" s="241"/>
      <c r="N3392" s="241"/>
      <c r="O3392" s="98"/>
      <c r="P3392" s="98"/>
      <c r="Q3392" s="130"/>
    </row>
    <row r="3393" spans="1:17" ht="11.25" x14ac:dyDescent="0.2">
      <c r="A3393" s="234"/>
      <c r="B3393" s="98"/>
      <c r="C3393" s="130"/>
      <c r="D3393" s="240"/>
      <c r="E3393" s="240"/>
      <c r="F3393" s="224"/>
      <c r="G3393" s="98"/>
      <c r="H3393" s="98"/>
      <c r="I3393" s="130"/>
      <c r="J3393" s="98"/>
      <c r="K3393" s="98"/>
      <c r="L3393" s="98"/>
      <c r="M3393" s="241"/>
      <c r="N3393" s="241"/>
      <c r="O3393" s="98"/>
      <c r="P3393" s="98"/>
      <c r="Q3393" s="130"/>
    </row>
    <row r="3394" spans="1:17" ht="11.25" x14ac:dyDescent="0.2">
      <c r="A3394" s="234"/>
      <c r="B3394" s="98"/>
      <c r="C3394" s="130"/>
      <c r="D3394" s="240"/>
      <c r="E3394" s="240"/>
      <c r="F3394" s="224"/>
      <c r="G3394" s="98"/>
      <c r="H3394" s="98"/>
      <c r="I3394" s="130"/>
      <c r="J3394" s="98"/>
      <c r="K3394" s="98"/>
      <c r="L3394" s="98"/>
      <c r="M3394" s="241"/>
      <c r="N3394" s="241"/>
      <c r="O3394" s="98"/>
      <c r="P3394" s="98"/>
      <c r="Q3394" s="130"/>
    </row>
    <row r="3395" spans="1:17" ht="11.25" x14ac:dyDescent="0.2">
      <c r="A3395" s="234"/>
      <c r="B3395" s="98"/>
      <c r="C3395" s="130"/>
      <c r="D3395" s="240"/>
      <c r="E3395" s="240"/>
      <c r="F3395" s="224"/>
      <c r="G3395" s="98"/>
      <c r="H3395" s="98"/>
      <c r="I3395" s="130"/>
      <c r="J3395" s="98"/>
      <c r="K3395" s="98"/>
      <c r="L3395" s="98"/>
      <c r="M3395" s="241"/>
      <c r="N3395" s="241"/>
      <c r="O3395" s="98"/>
      <c r="P3395" s="98"/>
      <c r="Q3395" s="130"/>
    </row>
    <row r="3396" spans="1:17" ht="11.25" x14ac:dyDescent="0.2">
      <c r="A3396" s="234"/>
      <c r="B3396" s="98"/>
      <c r="C3396" s="130"/>
      <c r="D3396" s="240"/>
      <c r="E3396" s="240"/>
      <c r="F3396" s="224"/>
      <c r="G3396" s="98"/>
      <c r="H3396" s="98"/>
      <c r="I3396" s="130"/>
      <c r="J3396" s="98"/>
      <c r="K3396" s="98"/>
      <c r="L3396" s="98"/>
      <c r="M3396" s="241"/>
      <c r="N3396" s="241"/>
      <c r="O3396" s="98"/>
      <c r="P3396" s="98"/>
      <c r="Q3396" s="130"/>
    </row>
    <row r="3397" spans="1:17" ht="11.25" x14ac:dyDescent="0.2">
      <c r="A3397" s="234"/>
      <c r="B3397" s="98"/>
      <c r="C3397" s="130"/>
      <c r="D3397" s="240"/>
      <c r="E3397" s="240"/>
      <c r="F3397" s="224"/>
      <c r="G3397" s="98"/>
      <c r="H3397" s="98"/>
      <c r="I3397" s="130"/>
      <c r="J3397" s="98"/>
      <c r="K3397" s="98"/>
      <c r="L3397" s="98"/>
      <c r="M3397" s="241"/>
      <c r="N3397" s="241"/>
      <c r="O3397" s="98"/>
      <c r="P3397" s="98"/>
      <c r="Q3397" s="130"/>
    </row>
    <row r="3398" spans="1:17" ht="11.25" x14ac:dyDescent="0.2">
      <c r="A3398" s="234"/>
      <c r="B3398" s="98"/>
      <c r="C3398" s="130"/>
      <c r="D3398" s="240"/>
      <c r="E3398" s="240"/>
      <c r="F3398" s="224"/>
      <c r="G3398" s="98"/>
      <c r="H3398" s="98"/>
      <c r="I3398" s="130"/>
      <c r="J3398" s="98"/>
      <c r="K3398" s="98"/>
      <c r="L3398" s="98"/>
      <c r="M3398" s="241"/>
      <c r="N3398" s="241"/>
      <c r="O3398" s="98"/>
      <c r="P3398" s="98"/>
      <c r="Q3398" s="130"/>
    </row>
    <row r="3399" spans="1:17" ht="11.25" x14ac:dyDescent="0.2">
      <c r="A3399" s="234"/>
      <c r="B3399" s="98"/>
      <c r="C3399" s="130"/>
      <c r="D3399" s="240"/>
      <c r="E3399" s="240"/>
      <c r="F3399" s="224"/>
      <c r="G3399" s="98"/>
      <c r="H3399" s="98"/>
      <c r="I3399" s="130"/>
      <c r="J3399" s="98"/>
      <c r="K3399" s="98"/>
      <c r="L3399" s="98"/>
      <c r="M3399" s="241"/>
      <c r="N3399" s="241"/>
      <c r="O3399" s="98"/>
      <c r="P3399" s="98"/>
      <c r="Q3399" s="130"/>
    </row>
    <row r="3400" spans="1:17" ht="11.25" x14ac:dyDescent="0.2">
      <c r="A3400" s="234"/>
      <c r="B3400" s="98"/>
      <c r="C3400" s="130"/>
      <c r="D3400" s="240"/>
      <c r="E3400" s="240"/>
      <c r="F3400" s="224"/>
      <c r="G3400" s="98"/>
      <c r="H3400" s="98"/>
      <c r="I3400" s="130"/>
      <c r="J3400" s="98"/>
      <c r="K3400" s="98"/>
      <c r="L3400" s="98"/>
      <c r="M3400" s="241"/>
      <c r="N3400" s="241"/>
      <c r="O3400" s="98"/>
      <c r="P3400" s="98"/>
      <c r="Q3400" s="130"/>
    </row>
    <row r="3401" spans="1:17" ht="11.25" x14ac:dyDescent="0.2">
      <c r="A3401" s="234"/>
      <c r="B3401" s="98"/>
      <c r="C3401" s="130"/>
      <c r="D3401" s="240"/>
      <c r="E3401" s="240"/>
      <c r="F3401" s="224"/>
      <c r="G3401" s="98"/>
      <c r="H3401" s="98"/>
      <c r="I3401" s="130"/>
      <c r="J3401" s="98"/>
      <c r="K3401" s="98"/>
      <c r="L3401" s="98"/>
      <c r="M3401" s="241"/>
      <c r="N3401" s="241"/>
      <c r="O3401" s="98"/>
      <c r="P3401" s="98"/>
      <c r="Q3401" s="130"/>
    </row>
    <row r="3402" spans="1:17" ht="11.25" x14ac:dyDescent="0.2">
      <c r="A3402" s="234"/>
      <c r="B3402" s="98"/>
      <c r="C3402" s="130"/>
      <c r="D3402" s="240"/>
      <c r="E3402" s="240"/>
      <c r="F3402" s="224"/>
      <c r="G3402" s="98"/>
      <c r="H3402" s="98"/>
      <c r="I3402" s="130"/>
      <c r="J3402" s="98"/>
      <c r="K3402" s="98"/>
      <c r="L3402" s="98"/>
      <c r="M3402" s="241"/>
      <c r="N3402" s="241"/>
      <c r="O3402" s="98"/>
      <c r="P3402" s="98"/>
      <c r="Q3402" s="130"/>
    </row>
    <row r="3403" spans="1:17" ht="11.25" x14ac:dyDescent="0.2">
      <c r="A3403" s="234"/>
      <c r="B3403" s="98"/>
      <c r="C3403" s="130"/>
      <c r="D3403" s="240"/>
      <c r="E3403" s="240"/>
      <c r="F3403" s="224"/>
      <c r="G3403" s="98"/>
      <c r="H3403" s="98"/>
      <c r="I3403" s="130"/>
      <c r="J3403" s="98"/>
      <c r="K3403" s="98"/>
      <c r="L3403" s="98"/>
      <c r="M3403" s="241"/>
      <c r="N3403" s="241"/>
      <c r="O3403" s="98"/>
      <c r="P3403" s="98"/>
      <c r="Q3403" s="130"/>
    </row>
    <row r="3404" spans="1:17" ht="11.25" x14ac:dyDescent="0.2">
      <c r="A3404" s="234"/>
      <c r="B3404" s="98"/>
      <c r="C3404" s="130"/>
      <c r="D3404" s="240"/>
      <c r="E3404" s="240"/>
      <c r="F3404" s="224"/>
      <c r="G3404" s="98"/>
      <c r="H3404" s="98"/>
      <c r="I3404" s="130"/>
      <c r="J3404" s="98"/>
      <c r="K3404" s="98"/>
      <c r="L3404" s="98"/>
      <c r="M3404" s="241"/>
      <c r="N3404" s="241"/>
      <c r="O3404" s="98"/>
      <c r="P3404" s="98"/>
      <c r="Q3404" s="130"/>
    </row>
    <row r="3405" spans="1:17" ht="11.25" x14ac:dyDescent="0.2">
      <c r="A3405" s="234"/>
      <c r="B3405" s="98"/>
      <c r="C3405" s="130"/>
      <c r="D3405" s="240"/>
      <c r="E3405" s="240"/>
      <c r="F3405" s="224"/>
      <c r="G3405" s="98"/>
      <c r="H3405" s="98"/>
      <c r="I3405" s="130"/>
      <c r="J3405" s="98"/>
      <c r="K3405" s="98"/>
      <c r="L3405" s="98"/>
      <c r="M3405" s="241"/>
      <c r="N3405" s="241"/>
      <c r="O3405" s="98"/>
      <c r="P3405" s="98"/>
      <c r="Q3405" s="130"/>
    </row>
    <row r="3406" spans="1:17" ht="11.25" x14ac:dyDescent="0.2">
      <c r="A3406" s="234"/>
      <c r="B3406" s="98"/>
      <c r="C3406" s="130"/>
      <c r="D3406" s="240"/>
      <c r="E3406" s="240"/>
      <c r="F3406" s="224"/>
      <c r="G3406" s="98"/>
      <c r="H3406" s="98"/>
      <c r="I3406" s="130"/>
      <c r="J3406" s="98"/>
      <c r="K3406" s="98"/>
      <c r="L3406" s="98"/>
      <c r="M3406" s="241"/>
      <c r="N3406" s="241"/>
      <c r="O3406" s="98"/>
      <c r="P3406" s="98"/>
      <c r="Q3406" s="130"/>
    </row>
    <row r="3407" spans="1:17" ht="11.25" x14ac:dyDescent="0.2">
      <c r="A3407" s="234"/>
      <c r="B3407" s="98"/>
      <c r="C3407" s="130"/>
      <c r="D3407" s="240"/>
      <c r="E3407" s="240"/>
      <c r="F3407" s="224"/>
      <c r="G3407" s="98"/>
      <c r="H3407" s="98"/>
      <c r="I3407" s="130"/>
      <c r="J3407" s="98"/>
      <c r="K3407" s="98"/>
      <c r="L3407" s="98"/>
      <c r="M3407" s="241"/>
      <c r="N3407" s="241"/>
      <c r="O3407" s="98"/>
      <c r="P3407" s="98"/>
      <c r="Q3407" s="130"/>
    </row>
    <row r="3408" spans="1:17" ht="11.25" x14ac:dyDescent="0.2">
      <c r="A3408" s="234"/>
      <c r="B3408" s="98"/>
      <c r="C3408" s="130"/>
      <c r="D3408" s="240"/>
      <c r="E3408" s="240"/>
      <c r="F3408" s="224"/>
      <c r="G3408" s="98"/>
      <c r="H3408" s="98"/>
      <c r="I3408" s="130"/>
      <c r="J3408" s="98"/>
      <c r="K3408" s="98"/>
      <c r="L3408" s="98"/>
      <c r="M3408" s="241"/>
      <c r="N3408" s="241"/>
      <c r="O3408" s="98"/>
      <c r="P3408" s="98"/>
      <c r="Q3408" s="130"/>
    </row>
    <row r="3409" spans="1:17" ht="11.25" x14ac:dyDescent="0.2">
      <c r="A3409" s="234"/>
      <c r="B3409" s="98"/>
      <c r="C3409" s="130"/>
      <c r="D3409" s="240"/>
      <c r="E3409" s="240"/>
      <c r="F3409" s="224"/>
      <c r="G3409" s="98"/>
      <c r="H3409" s="98"/>
      <c r="I3409" s="130"/>
      <c r="J3409" s="98"/>
      <c r="K3409" s="98"/>
      <c r="L3409" s="98"/>
      <c r="M3409" s="241"/>
      <c r="N3409" s="241"/>
      <c r="O3409" s="98"/>
      <c r="P3409" s="98"/>
      <c r="Q3409" s="130"/>
    </row>
    <row r="3410" spans="1:17" ht="11.25" x14ac:dyDescent="0.2">
      <c r="A3410" s="234"/>
      <c r="B3410" s="98"/>
      <c r="C3410" s="130"/>
      <c r="D3410" s="240"/>
      <c r="E3410" s="240"/>
      <c r="F3410" s="224"/>
      <c r="G3410" s="98"/>
      <c r="H3410" s="98"/>
      <c r="I3410" s="130"/>
      <c r="J3410" s="98"/>
      <c r="K3410" s="98"/>
      <c r="L3410" s="98"/>
      <c r="M3410" s="241"/>
      <c r="N3410" s="241"/>
      <c r="O3410" s="98"/>
      <c r="P3410" s="98"/>
      <c r="Q3410" s="130"/>
    </row>
    <row r="3411" spans="1:17" ht="11.25" x14ac:dyDescent="0.2">
      <c r="A3411" s="234"/>
      <c r="B3411" s="98"/>
      <c r="C3411" s="130"/>
      <c r="D3411" s="240"/>
      <c r="E3411" s="240"/>
      <c r="F3411" s="224"/>
      <c r="G3411" s="98"/>
      <c r="H3411" s="98"/>
      <c r="I3411" s="130"/>
      <c r="J3411" s="98"/>
      <c r="K3411" s="98"/>
      <c r="L3411" s="98"/>
      <c r="M3411" s="241"/>
      <c r="N3411" s="241"/>
      <c r="O3411" s="98"/>
      <c r="P3411" s="98"/>
      <c r="Q3411" s="130"/>
    </row>
    <row r="3412" spans="1:17" ht="11.25" x14ac:dyDescent="0.2">
      <c r="A3412" s="234"/>
      <c r="B3412" s="98"/>
      <c r="C3412" s="130"/>
      <c r="D3412" s="240"/>
      <c r="E3412" s="240"/>
      <c r="F3412" s="224"/>
      <c r="G3412" s="98"/>
      <c r="H3412" s="98"/>
      <c r="I3412" s="130"/>
      <c r="J3412" s="98"/>
      <c r="K3412" s="98"/>
      <c r="L3412" s="98"/>
      <c r="M3412" s="241"/>
      <c r="N3412" s="241"/>
      <c r="O3412" s="98"/>
      <c r="P3412" s="98"/>
      <c r="Q3412" s="130"/>
    </row>
    <row r="3413" spans="1:17" ht="11.25" x14ac:dyDescent="0.2">
      <c r="A3413" s="234"/>
      <c r="B3413" s="98"/>
      <c r="C3413" s="130"/>
      <c r="D3413" s="240"/>
      <c r="E3413" s="240"/>
      <c r="F3413" s="224"/>
      <c r="G3413" s="98"/>
      <c r="H3413" s="98"/>
      <c r="I3413" s="130"/>
      <c r="J3413" s="98"/>
      <c r="K3413" s="98"/>
      <c r="L3413" s="98"/>
      <c r="M3413" s="241"/>
      <c r="N3413" s="241"/>
      <c r="O3413" s="98"/>
      <c r="P3413" s="98"/>
      <c r="Q3413" s="130"/>
    </row>
    <row r="3414" spans="1:17" ht="11.25" x14ac:dyDescent="0.2">
      <c r="A3414" s="234"/>
      <c r="B3414" s="98"/>
      <c r="C3414" s="130"/>
      <c r="D3414" s="240"/>
      <c r="E3414" s="240"/>
      <c r="F3414" s="224"/>
      <c r="G3414" s="98"/>
      <c r="H3414" s="98"/>
      <c r="I3414" s="130"/>
      <c r="J3414" s="98"/>
      <c r="K3414" s="98"/>
      <c r="L3414" s="98"/>
      <c r="M3414" s="241"/>
      <c r="N3414" s="241"/>
      <c r="O3414" s="98"/>
      <c r="P3414" s="98"/>
      <c r="Q3414" s="130"/>
    </row>
    <row r="3415" spans="1:17" ht="11.25" x14ac:dyDescent="0.2">
      <c r="A3415" s="234"/>
      <c r="B3415" s="98"/>
      <c r="C3415" s="130"/>
      <c r="D3415" s="240"/>
      <c r="E3415" s="240"/>
      <c r="F3415" s="224"/>
      <c r="G3415" s="98"/>
      <c r="H3415" s="98"/>
      <c r="I3415" s="130"/>
      <c r="J3415" s="98"/>
      <c r="K3415" s="98"/>
      <c r="L3415" s="98"/>
      <c r="M3415" s="241"/>
      <c r="N3415" s="241"/>
      <c r="O3415" s="98"/>
      <c r="P3415" s="98"/>
      <c r="Q3415" s="130"/>
    </row>
    <row r="3416" spans="1:17" ht="11.25" x14ac:dyDescent="0.2">
      <c r="A3416" s="234"/>
      <c r="B3416" s="98"/>
      <c r="C3416" s="130"/>
      <c r="D3416" s="240"/>
      <c r="E3416" s="240"/>
      <c r="F3416" s="224"/>
      <c r="G3416" s="98"/>
      <c r="H3416" s="98"/>
      <c r="I3416" s="130"/>
      <c r="J3416" s="98"/>
      <c r="K3416" s="98"/>
      <c r="L3416" s="98"/>
      <c r="M3416" s="241"/>
      <c r="N3416" s="241"/>
      <c r="O3416" s="98"/>
      <c r="P3416" s="98"/>
      <c r="Q3416" s="130"/>
    </row>
    <row r="3417" spans="1:17" ht="11.25" x14ac:dyDescent="0.2">
      <c r="A3417" s="234"/>
      <c r="B3417" s="98"/>
      <c r="C3417" s="130"/>
      <c r="D3417" s="240"/>
      <c r="E3417" s="240"/>
      <c r="F3417" s="224"/>
      <c r="G3417" s="98"/>
      <c r="H3417" s="98"/>
      <c r="I3417" s="130"/>
      <c r="J3417" s="98"/>
      <c r="K3417" s="98"/>
      <c r="L3417" s="98"/>
      <c r="M3417" s="241"/>
      <c r="N3417" s="241"/>
      <c r="O3417" s="98"/>
      <c r="P3417" s="98"/>
      <c r="Q3417" s="130"/>
    </row>
    <row r="3418" spans="1:17" ht="11.25" x14ac:dyDescent="0.2">
      <c r="A3418" s="234"/>
      <c r="B3418" s="98"/>
      <c r="C3418" s="130"/>
      <c r="D3418" s="240"/>
      <c r="E3418" s="240"/>
      <c r="F3418" s="224"/>
      <c r="G3418" s="98"/>
      <c r="H3418" s="98"/>
      <c r="I3418" s="130"/>
      <c r="J3418" s="98"/>
      <c r="K3418" s="98"/>
      <c r="L3418" s="98"/>
      <c r="M3418" s="241"/>
      <c r="N3418" s="241"/>
      <c r="O3418" s="98"/>
      <c r="P3418" s="98"/>
      <c r="Q3418" s="130"/>
    </row>
    <row r="3419" spans="1:17" ht="11.25" x14ac:dyDescent="0.2">
      <c r="A3419" s="234"/>
      <c r="B3419" s="98"/>
      <c r="C3419" s="130"/>
      <c r="D3419" s="240"/>
      <c r="E3419" s="240"/>
      <c r="F3419" s="224"/>
      <c r="G3419" s="98"/>
      <c r="H3419" s="98"/>
      <c r="I3419" s="130"/>
      <c r="J3419" s="98"/>
      <c r="K3419" s="98"/>
      <c r="L3419" s="98"/>
      <c r="M3419" s="241"/>
      <c r="N3419" s="241"/>
      <c r="O3419" s="98"/>
      <c r="P3419" s="98"/>
      <c r="Q3419" s="130"/>
    </row>
    <row r="3420" spans="1:17" ht="11.25" x14ac:dyDescent="0.2">
      <c r="A3420" s="234"/>
      <c r="B3420" s="98"/>
      <c r="C3420" s="130"/>
      <c r="D3420" s="240"/>
      <c r="E3420" s="240"/>
      <c r="F3420" s="224"/>
      <c r="G3420" s="98"/>
      <c r="H3420" s="98"/>
      <c r="I3420" s="130"/>
      <c r="J3420" s="98"/>
      <c r="K3420" s="98"/>
      <c r="L3420" s="98"/>
      <c r="M3420" s="241"/>
      <c r="N3420" s="241"/>
      <c r="O3420" s="98"/>
      <c r="P3420" s="98"/>
      <c r="Q3420" s="130"/>
    </row>
    <row r="3421" spans="1:17" ht="11.25" x14ac:dyDescent="0.2">
      <c r="A3421" s="234"/>
      <c r="B3421" s="98"/>
      <c r="C3421" s="130"/>
      <c r="D3421" s="240"/>
      <c r="E3421" s="240"/>
      <c r="F3421" s="224"/>
      <c r="G3421" s="98"/>
      <c r="H3421" s="98"/>
      <c r="I3421" s="130"/>
      <c r="J3421" s="98"/>
      <c r="K3421" s="98"/>
      <c r="L3421" s="98"/>
      <c r="M3421" s="241"/>
      <c r="N3421" s="241"/>
      <c r="O3421" s="98"/>
      <c r="P3421" s="98"/>
      <c r="Q3421" s="130"/>
    </row>
    <row r="3422" spans="1:17" ht="11.25" x14ac:dyDescent="0.2">
      <c r="A3422" s="234"/>
      <c r="B3422" s="98"/>
      <c r="C3422" s="130"/>
      <c r="D3422" s="240"/>
      <c r="E3422" s="240"/>
      <c r="F3422" s="224"/>
      <c r="G3422" s="98"/>
      <c r="H3422" s="98"/>
      <c r="I3422" s="130"/>
      <c r="J3422" s="98"/>
      <c r="K3422" s="98"/>
      <c r="L3422" s="98"/>
      <c r="M3422" s="241"/>
      <c r="N3422" s="241"/>
      <c r="O3422" s="98"/>
      <c r="P3422" s="98"/>
      <c r="Q3422" s="130"/>
    </row>
    <row r="3423" spans="1:17" ht="11.25" x14ac:dyDescent="0.2">
      <c r="A3423" s="234"/>
      <c r="B3423" s="98"/>
      <c r="C3423" s="130"/>
      <c r="D3423" s="240"/>
      <c r="E3423" s="240"/>
      <c r="F3423" s="224"/>
      <c r="G3423" s="98"/>
      <c r="H3423" s="98"/>
      <c r="I3423" s="130"/>
      <c r="J3423" s="98"/>
      <c r="K3423" s="98"/>
      <c r="L3423" s="98"/>
      <c r="M3423" s="241"/>
      <c r="N3423" s="241"/>
      <c r="O3423" s="98"/>
      <c r="P3423" s="98"/>
      <c r="Q3423" s="130"/>
    </row>
    <row r="3424" spans="1:17" ht="11.25" x14ac:dyDescent="0.2">
      <c r="A3424" s="234"/>
      <c r="B3424" s="98"/>
      <c r="C3424" s="130"/>
      <c r="D3424" s="240"/>
      <c r="E3424" s="240"/>
      <c r="F3424" s="224"/>
      <c r="G3424" s="98"/>
      <c r="H3424" s="98"/>
      <c r="I3424" s="130"/>
      <c r="J3424" s="98"/>
      <c r="K3424" s="98"/>
      <c r="L3424" s="98"/>
      <c r="M3424" s="241"/>
      <c r="N3424" s="241"/>
      <c r="O3424" s="98"/>
      <c r="P3424" s="98"/>
      <c r="Q3424" s="130"/>
    </row>
    <row r="3425" spans="1:17" ht="11.25" x14ac:dyDescent="0.2">
      <c r="A3425" s="234"/>
      <c r="B3425" s="98"/>
      <c r="C3425" s="130"/>
      <c r="D3425" s="240"/>
      <c r="E3425" s="240"/>
      <c r="F3425" s="224"/>
      <c r="G3425" s="98"/>
      <c r="H3425" s="98"/>
      <c r="I3425" s="130"/>
      <c r="J3425" s="98"/>
      <c r="K3425" s="98"/>
      <c r="L3425" s="98"/>
      <c r="M3425" s="241"/>
      <c r="N3425" s="241"/>
      <c r="O3425" s="98"/>
      <c r="P3425" s="98"/>
      <c r="Q3425" s="130"/>
    </row>
    <row r="3426" spans="1:17" ht="11.25" x14ac:dyDescent="0.2">
      <c r="A3426" s="234"/>
      <c r="B3426" s="98"/>
      <c r="C3426" s="130"/>
      <c r="D3426" s="240"/>
      <c r="E3426" s="240"/>
      <c r="F3426" s="224"/>
      <c r="G3426" s="98"/>
      <c r="H3426" s="98"/>
      <c r="I3426" s="130"/>
      <c r="J3426" s="98"/>
      <c r="K3426" s="98"/>
      <c r="L3426" s="98"/>
      <c r="M3426" s="241"/>
      <c r="N3426" s="241"/>
      <c r="O3426" s="98"/>
      <c r="P3426" s="98"/>
      <c r="Q3426" s="130"/>
    </row>
    <row r="3427" spans="1:17" ht="11.25" x14ac:dyDescent="0.2">
      <c r="A3427" s="234"/>
      <c r="B3427" s="98"/>
      <c r="C3427" s="130"/>
      <c r="D3427" s="240"/>
      <c r="E3427" s="240"/>
      <c r="F3427" s="224"/>
      <c r="G3427" s="98"/>
      <c r="H3427" s="98"/>
      <c r="I3427" s="130"/>
      <c r="J3427" s="98"/>
      <c r="K3427" s="98"/>
      <c r="L3427" s="98"/>
      <c r="M3427" s="241"/>
      <c r="N3427" s="241"/>
      <c r="O3427" s="98"/>
      <c r="P3427" s="98"/>
      <c r="Q3427" s="130"/>
    </row>
    <row r="3428" spans="1:17" ht="11.25" x14ac:dyDescent="0.2">
      <c r="A3428" s="234"/>
      <c r="B3428" s="98"/>
      <c r="C3428" s="130"/>
      <c r="D3428" s="240"/>
      <c r="E3428" s="240"/>
      <c r="F3428" s="224"/>
      <c r="G3428" s="98"/>
      <c r="H3428" s="98"/>
      <c r="I3428" s="130"/>
      <c r="J3428" s="98"/>
      <c r="K3428" s="98"/>
      <c r="L3428" s="98"/>
      <c r="M3428" s="241"/>
      <c r="N3428" s="241"/>
      <c r="O3428" s="98"/>
      <c r="P3428" s="98"/>
      <c r="Q3428" s="130"/>
    </row>
    <row r="3429" spans="1:17" ht="11.25" x14ac:dyDescent="0.2">
      <c r="A3429" s="234"/>
      <c r="B3429" s="98"/>
      <c r="C3429" s="130"/>
      <c r="D3429" s="240"/>
      <c r="E3429" s="240"/>
      <c r="F3429" s="224"/>
      <c r="G3429" s="98"/>
      <c r="H3429" s="98"/>
      <c r="I3429" s="130"/>
      <c r="J3429" s="98"/>
      <c r="K3429" s="98"/>
      <c r="L3429" s="98"/>
      <c r="M3429" s="241"/>
      <c r="N3429" s="241"/>
      <c r="O3429" s="98"/>
      <c r="P3429" s="98"/>
      <c r="Q3429" s="130"/>
    </row>
    <row r="3430" spans="1:17" ht="11.25" x14ac:dyDescent="0.2">
      <c r="A3430" s="234"/>
      <c r="B3430" s="98"/>
      <c r="C3430" s="130"/>
      <c r="D3430" s="240"/>
      <c r="E3430" s="240"/>
      <c r="F3430" s="224"/>
      <c r="G3430" s="98"/>
      <c r="H3430" s="98"/>
      <c r="I3430" s="130"/>
      <c r="J3430" s="98"/>
      <c r="K3430" s="98"/>
      <c r="L3430" s="98"/>
      <c r="M3430" s="241"/>
      <c r="N3430" s="241"/>
      <c r="O3430" s="98"/>
      <c r="P3430" s="98"/>
      <c r="Q3430" s="130"/>
    </row>
    <row r="3431" spans="1:17" ht="11.25" x14ac:dyDescent="0.2">
      <c r="A3431" s="234"/>
      <c r="B3431" s="98"/>
      <c r="C3431" s="130"/>
      <c r="D3431" s="240"/>
      <c r="E3431" s="240"/>
      <c r="F3431" s="224"/>
      <c r="G3431" s="98"/>
      <c r="H3431" s="98"/>
      <c r="I3431" s="130"/>
      <c r="J3431" s="98"/>
      <c r="K3431" s="98"/>
      <c r="L3431" s="98"/>
      <c r="M3431" s="241"/>
      <c r="N3431" s="241"/>
      <c r="O3431" s="98"/>
      <c r="P3431" s="98"/>
      <c r="Q3431" s="130"/>
    </row>
    <row r="3432" spans="1:17" ht="11.25" x14ac:dyDescent="0.2">
      <c r="A3432" s="234"/>
      <c r="B3432" s="98"/>
      <c r="C3432" s="130"/>
      <c r="D3432" s="240"/>
      <c r="E3432" s="240"/>
      <c r="F3432" s="224"/>
      <c r="G3432" s="98"/>
      <c r="H3432" s="98"/>
      <c r="I3432" s="130"/>
      <c r="J3432" s="98"/>
      <c r="K3432" s="98"/>
      <c r="L3432" s="98"/>
      <c r="M3432" s="241"/>
      <c r="N3432" s="241"/>
      <c r="O3432" s="98"/>
      <c r="P3432" s="98"/>
      <c r="Q3432" s="130"/>
    </row>
    <row r="3433" spans="1:17" ht="11.25" x14ac:dyDescent="0.2">
      <c r="A3433" s="234"/>
      <c r="B3433" s="98"/>
      <c r="C3433" s="130"/>
      <c r="D3433" s="240"/>
      <c r="E3433" s="240"/>
      <c r="F3433" s="224"/>
      <c r="G3433" s="98"/>
      <c r="H3433" s="98"/>
      <c r="I3433" s="130"/>
      <c r="J3433" s="98"/>
      <c r="K3433" s="98"/>
      <c r="L3433" s="98"/>
      <c r="M3433" s="241"/>
      <c r="N3433" s="241"/>
      <c r="O3433" s="98"/>
      <c r="P3433" s="98"/>
      <c r="Q3433" s="130"/>
    </row>
    <row r="3434" spans="1:17" ht="11.25" x14ac:dyDescent="0.2">
      <c r="A3434" s="234"/>
      <c r="B3434" s="98"/>
      <c r="C3434" s="130"/>
      <c r="D3434" s="240"/>
      <c r="E3434" s="240"/>
      <c r="F3434" s="224"/>
      <c r="G3434" s="98"/>
      <c r="H3434" s="98"/>
      <c r="I3434" s="130"/>
      <c r="J3434" s="98"/>
      <c r="K3434" s="98"/>
      <c r="L3434" s="98"/>
      <c r="M3434" s="241"/>
      <c r="N3434" s="241"/>
      <c r="O3434" s="98"/>
      <c r="P3434" s="98"/>
      <c r="Q3434" s="130"/>
    </row>
    <row r="3435" spans="1:17" ht="11.25" x14ac:dyDescent="0.2">
      <c r="A3435" s="234"/>
      <c r="B3435" s="98"/>
      <c r="C3435" s="130"/>
      <c r="D3435" s="240"/>
      <c r="E3435" s="240"/>
      <c r="F3435" s="224"/>
      <c r="G3435" s="98"/>
      <c r="H3435" s="98"/>
      <c r="I3435" s="130"/>
      <c r="J3435" s="98"/>
      <c r="K3435" s="98"/>
      <c r="L3435" s="98"/>
      <c r="M3435" s="241"/>
      <c r="N3435" s="241"/>
      <c r="O3435" s="98"/>
      <c r="P3435" s="98"/>
      <c r="Q3435" s="130"/>
    </row>
    <row r="3436" spans="1:17" ht="11.25" x14ac:dyDescent="0.2">
      <c r="A3436" s="234"/>
      <c r="B3436" s="98"/>
      <c r="C3436" s="130"/>
      <c r="D3436" s="240"/>
      <c r="E3436" s="240"/>
      <c r="F3436" s="224"/>
      <c r="G3436" s="98"/>
      <c r="H3436" s="98"/>
      <c r="I3436" s="130"/>
      <c r="J3436" s="98"/>
      <c r="K3436" s="98"/>
      <c r="L3436" s="98"/>
      <c r="M3436" s="241"/>
      <c r="N3436" s="241"/>
      <c r="O3436" s="98"/>
      <c r="P3436" s="98"/>
      <c r="Q3436" s="130"/>
    </row>
    <row r="3437" spans="1:17" ht="11.25" x14ac:dyDescent="0.2">
      <c r="A3437" s="234"/>
      <c r="B3437" s="98"/>
      <c r="C3437" s="130"/>
      <c r="D3437" s="240"/>
      <c r="E3437" s="240"/>
      <c r="F3437" s="224"/>
      <c r="G3437" s="98"/>
      <c r="H3437" s="98"/>
      <c r="I3437" s="130"/>
      <c r="J3437" s="98"/>
      <c r="K3437" s="98"/>
      <c r="L3437" s="98"/>
      <c r="M3437" s="241"/>
      <c r="N3437" s="241"/>
      <c r="O3437" s="98"/>
      <c r="P3437" s="98"/>
      <c r="Q3437" s="130"/>
    </row>
    <row r="3438" spans="1:17" ht="11.25" x14ac:dyDescent="0.2">
      <c r="A3438" s="234"/>
      <c r="B3438" s="98"/>
      <c r="C3438" s="130"/>
      <c r="D3438" s="240"/>
      <c r="E3438" s="240"/>
      <c r="F3438" s="224"/>
      <c r="G3438" s="98"/>
      <c r="H3438" s="98"/>
      <c r="I3438" s="130"/>
      <c r="J3438" s="98"/>
      <c r="K3438" s="98"/>
      <c r="L3438" s="98"/>
      <c r="M3438" s="241"/>
      <c r="N3438" s="241"/>
      <c r="O3438" s="98"/>
      <c r="P3438" s="98"/>
      <c r="Q3438" s="130"/>
    </row>
    <row r="3439" spans="1:17" ht="11.25" x14ac:dyDescent="0.2">
      <c r="A3439" s="234"/>
      <c r="B3439" s="98"/>
      <c r="C3439" s="130"/>
      <c r="D3439" s="240"/>
      <c r="E3439" s="240"/>
      <c r="F3439" s="224"/>
      <c r="G3439" s="98"/>
      <c r="H3439" s="98"/>
      <c r="I3439" s="130"/>
      <c r="J3439" s="98"/>
      <c r="K3439" s="98"/>
      <c r="L3439" s="98"/>
      <c r="M3439" s="241"/>
      <c r="N3439" s="241"/>
      <c r="O3439" s="98"/>
      <c r="P3439" s="98"/>
      <c r="Q3439" s="130"/>
    </row>
    <row r="3440" spans="1:17" ht="11.25" x14ac:dyDescent="0.2">
      <c r="A3440" s="234"/>
      <c r="B3440" s="98"/>
      <c r="C3440" s="130"/>
      <c r="D3440" s="240"/>
      <c r="E3440" s="240"/>
      <c r="F3440" s="224"/>
      <c r="G3440" s="98"/>
      <c r="H3440" s="98"/>
      <c r="I3440" s="130"/>
      <c r="J3440" s="98"/>
      <c r="K3440" s="98"/>
      <c r="L3440" s="98"/>
      <c r="M3440" s="241"/>
      <c r="N3440" s="241"/>
      <c r="O3440" s="98"/>
      <c r="P3440" s="98"/>
      <c r="Q3440" s="130"/>
    </row>
    <row r="3441" spans="1:17" ht="11.25" x14ac:dyDescent="0.2">
      <c r="A3441" s="234"/>
      <c r="B3441" s="98"/>
      <c r="C3441" s="130"/>
      <c r="D3441" s="240"/>
      <c r="E3441" s="240"/>
      <c r="F3441" s="224"/>
      <c r="G3441" s="98"/>
      <c r="H3441" s="98"/>
      <c r="I3441" s="130"/>
      <c r="J3441" s="98"/>
      <c r="K3441" s="98"/>
      <c r="L3441" s="98"/>
      <c r="M3441" s="241"/>
      <c r="N3441" s="241"/>
      <c r="O3441" s="98"/>
      <c r="P3441" s="98"/>
      <c r="Q3441" s="130"/>
    </row>
    <row r="3442" spans="1:17" ht="11.25" x14ac:dyDescent="0.2">
      <c r="A3442" s="234"/>
      <c r="B3442" s="98"/>
      <c r="C3442" s="130"/>
      <c r="D3442" s="240"/>
      <c r="E3442" s="240"/>
      <c r="F3442" s="224"/>
      <c r="G3442" s="98"/>
      <c r="H3442" s="98"/>
      <c r="I3442" s="130"/>
      <c r="J3442" s="98"/>
      <c r="K3442" s="98"/>
      <c r="L3442" s="98"/>
      <c r="M3442" s="241"/>
      <c r="N3442" s="241"/>
      <c r="O3442" s="98"/>
      <c r="P3442" s="98"/>
      <c r="Q3442" s="130"/>
    </row>
    <row r="3443" spans="1:17" ht="11.25" x14ac:dyDescent="0.2">
      <c r="A3443" s="234"/>
      <c r="B3443" s="98"/>
      <c r="C3443" s="130"/>
      <c r="D3443" s="240"/>
      <c r="E3443" s="240"/>
      <c r="F3443" s="224"/>
      <c r="G3443" s="98"/>
      <c r="H3443" s="98"/>
      <c r="I3443" s="130"/>
      <c r="J3443" s="98"/>
      <c r="K3443" s="98"/>
      <c r="L3443" s="98"/>
      <c r="M3443" s="241"/>
      <c r="N3443" s="241"/>
      <c r="O3443" s="98"/>
      <c r="P3443" s="98"/>
      <c r="Q3443" s="130"/>
    </row>
    <row r="3444" spans="1:17" ht="11.25" x14ac:dyDescent="0.2">
      <c r="A3444" s="234"/>
      <c r="B3444" s="98"/>
      <c r="C3444" s="130"/>
      <c r="D3444" s="240"/>
      <c r="E3444" s="240"/>
      <c r="F3444" s="224"/>
      <c r="G3444" s="98"/>
      <c r="H3444" s="98"/>
      <c r="I3444" s="130"/>
      <c r="J3444" s="98"/>
      <c r="K3444" s="98"/>
      <c r="L3444" s="98"/>
      <c r="M3444" s="241"/>
      <c r="N3444" s="241"/>
      <c r="O3444" s="98"/>
      <c r="P3444" s="98"/>
      <c r="Q3444" s="130"/>
    </row>
    <row r="3445" spans="1:17" ht="11.25" x14ac:dyDescent="0.2">
      <c r="A3445" s="234"/>
      <c r="B3445" s="98"/>
      <c r="C3445" s="130"/>
      <c r="D3445" s="240"/>
      <c r="E3445" s="240"/>
      <c r="F3445" s="224"/>
      <c r="G3445" s="98"/>
      <c r="H3445" s="98"/>
      <c r="I3445" s="130"/>
      <c r="J3445" s="98"/>
      <c r="K3445" s="98"/>
      <c r="L3445" s="98"/>
      <c r="M3445" s="241"/>
      <c r="N3445" s="241"/>
      <c r="O3445" s="98"/>
      <c r="P3445" s="98"/>
      <c r="Q3445" s="130"/>
    </row>
    <row r="3446" spans="1:17" ht="11.25" x14ac:dyDescent="0.2">
      <c r="A3446" s="234"/>
      <c r="B3446" s="98"/>
      <c r="C3446" s="130"/>
      <c r="D3446" s="240"/>
      <c r="E3446" s="240"/>
      <c r="F3446" s="224"/>
      <c r="G3446" s="98"/>
      <c r="H3446" s="98"/>
      <c r="I3446" s="130"/>
      <c r="J3446" s="98"/>
      <c r="K3446" s="98"/>
      <c r="L3446" s="98"/>
      <c r="M3446" s="241"/>
      <c r="N3446" s="241"/>
      <c r="O3446" s="98"/>
      <c r="P3446" s="98"/>
      <c r="Q3446" s="130"/>
    </row>
    <row r="3447" spans="1:17" ht="11.25" x14ac:dyDescent="0.2">
      <c r="A3447" s="234"/>
      <c r="B3447" s="98"/>
      <c r="C3447" s="130"/>
      <c r="D3447" s="240"/>
      <c r="E3447" s="240"/>
      <c r="F3447" s="224"/>
      <c r="G3447" s="98"/>
      <c r="H3447" s="98"/>
      <c r="I3447" s="130"/>
      <c r="J3447" s="98"/>
      <c r="K3447" s="98"/>
      <c r="L3447" s="98"/>
      <c r="M3447" s="241"/>
      <c r="N3447" s="241"/>
      <c r="O3447" s="98"/>
      <c r="P3447" s="98"/>
      <c r="Q3447" s="130"/>
    </row>
    <row r="3448" spans="1:17" ht="11.25" x14ac:dyDescent="0.2">
      <c r="A3448" s="234"/>
      <c r="B3448" s="98"/>
      <c r="C3448" s="130"/>
      <c r="D3448" s="240"/>
      <c r="E3448" s="240"/>
      <c r="F3448" s="224"/>
      <c r="G3448" s="98"/>
      <c r="H3448" s="98"/>
      <c r="I3448" s="130"/>
      <c r="J3448" s="98"/>
      <c r="K3448" s="98"/>
      <c r="L3448" s="98"/>
      <c r="M3448" s="241"/>
      <c r="N3448" s="241"/>
      <c r="O3448" s="98"/>
      <c r="P3448" s="98"/>
      <c r="Q3448" s="130"/>
    </row>
    <row r="3449" spans="1:17" ht="11.25" x14ac:dyDescent="0.2">
      <c r="A3449" s="234"/>
      <c r="B3449" s="98"/>
      <c r="C3449" s="130"/>
      <c r="D3449" s="240"/>
      <c r="E3449" s="240"/>
      <c r="F3449" s="224"/>
      <c r="G3449" s="98"/>
      <c r="H3449" s="98"/>
      <c r="I3449" s="130"/>
      <c r="J3449" s="98"/>
      <c r="K3449" s="98"/>
      <c r="L3449" s="98"/>
      <c r="M3449" s="241"/>
      <c r="N3449" s="241"/>
      <c r="O3449" s="98"/>
      <c r="P3449" s="98"/>
      <c r="Q3449" s="130"/>
    </row>
    <row r="3450" spans="1:17" ht="11.25" x14ac:dyDescent="0.2">
      <c r="A3450" s="234"/>
      <c r="B3450" s="98"/>
      <c r="C3450" s="130"/>
      <c r="D3450" s="240"/>
      <c r="E3450" s="240"/>
      <c r="F3450" s="224"/>
      <c r="G3450" s="98"/>
      <c r="H3450" s="98"/>
      <c r="I3450" s="130"/>
      <c r="J3450" s="98"/>
      <c r="K3450" s="98"/>
      <c r="L3450" s="98"/>
      <c r="M3450" s="241"/>
      <c r="N3450" s="241"/>
      <c r="O3450" s="98"/>
      <c r="P3450" s="98"/>
      <c r="Q3450" s="130"/>
    </row>
    <row r="3451" spans="1:17" ht="11.25" x14ac:dyDescent="0.2">
      <c r="A3451" s="234"/>
      <c r="B3451" s="98"/>
      <c r="C3451" s="130"/>
      <c r="D3451" s="240"/>
      <c r="E3451" s="240"/>
      <c r="F3451" s="224"/>
      <c r="G3451" s="98"/>
      <c r="H3451" s="98"/>
      <c r="I3451" s="130"/>
      <c r="J3451" s="98"/>
      <c r="K3451" s="98"/>
      <c r="L3451" s="98"/>
      <c r="M3451" s="241"/>
      <c r="N3451" s="241"/>
      <c r="O3451" s="98"/>
      <c r="P3451" s="98"/>
      <c r="Q3451" s="130"/>
    </row>
    <row r="3452" spans="1:17" ht="11.25" x14ac:dyDescent="0.2">
      <c r="A3452" s="234"/>
      <c r="B3452" s="98"/>
      <c r="C3452" s="130"/>
      <c r="D3452" s="240"/>
      <c r="E3452" s="240"/>
      <c r="F3452" s="224"/>
      <c r="G3452" s="98"/>
      <c r="H3452" s="98"/>
      <c r="I3452" s="130"/>
      <c r="J3452" s="98"/>
      <c r="K3452" s="98"/>
      <c r="L3452" s="98"/>
      <c r="M3452" s="241"/>
      <c r="N3452" s="241"/>
      <c r="O3452" s="98"/>
      <c r="P3452" s="98"/>
      <c r="Q3452" s="130"/>
    </row>
    <row r="3453" spans="1:17" ht="11.25" x14ac:dyDescent="0.2">
      <c r="A3453" s="234"/>
      <c r="B3453" s="98"/>
      <c r="C3453" s="130"/>
      <c r="D3453" s="240"/>
      <c r="E3453" s="240"/>
      <c r="F3453" s="224"/>
      <c r="G3453" s="98"/>
      <c r="H3453" s="98"/>
      <c r="I3453" s="130"/>
      <c r="J3453" s="98"/>
      <c r="K3453" s="98"/>
      <c r="L3453" s="98"/>
      <c r="M3453" s="241"/>
      <c r="N3453" s="241"/>
      <c r="O3453" s="98"/>
      <c r="P3453" s="98"/>
      <c r="Q3453" s="130"/>
    </row>
    <row r="3454" spans="1:17" ht="11.25" x14ac:dyDescent="0.2">
      <c r="A3454" s="234"/>
      <c r="B3454" s="98"/>
      <c r="C3454" s="130"/>
      <c r="D3454" s="240"/>
      <c r="E3454" s="240"/>
      <c r="F3454" s="224"/>
      <c r="G3454" s="98"/>
      <c r="H3454" s="98"/>
      <c r="I3454" s="130"/>
      <c r="J3454" s="98"/>
      <c r="K3454" s="98"/>
      <c r="L3454" s="98"/>
      <c r="M3454" s="241"/>
      <c r="N3454" s="241"/>
      <c r="O3454" s="98"/>
      <c r="P3454" s="98"/>
      <c r="Q3454" s="130"/>
    </row>
    <row r="3455" spans="1:17" ht="11.25" x14ac:dyDescent="0.2">
      <c r="A3455" s="234"/>
      <c r="B3455" s="98"/>
      <c r="C3455" s="130"/>
      <c r="D3455" s="240"/>
      <c r="E3455" s="240"/>
      <c r="F3455" s="224"/>
      <c r="G3455" s="98"/>
      <c r="H3455" s="98"/>
      <c r="I3455" s="130"/>
      <c r="J3455" s="98"/>
      <c r="K3455" s="98"/>
      <c r="L3455" s="98"/>
      <c r="M3455" s="241"/>
      <c r="N3455" s="241"/>
      <c r="O3455" s="98"/>
      <c r="P3455" s="98"/>
      <c r="Q3455" s="130"/>
    </row>
    <row r="3456" spans="1:17" ht="11.25" x14ac:dyDescent="0.2">
      <c r="A3456" s="234"/>
      <c r="B3456" s="98"/>
      <c r="C3456" s="130"/>
      <c r="D3456" s="240"/>
      <c r="E3456" s="240"/>
      <c r="F3456" s="224"/>
      <c r="G3456" s="98"/>
      <c r="H3456" s="98"/>
      <c r="I3456" s="130"/>
      <c r="J3456" s="98"/>
      <c r="K3456" s="98"/>
      <c r="L3456" s="98"/>
      <c r="M3456" s="241"/>
      <c r="N3456" s="241"/>
      <c r="O3456" s="98"/>
      <c r="P3456" s="98"/>
      <c r="Q3456" s="130"/>
    </row>
    <row r="3457" spans="1:17" ht="11.25" x14ac:dyDescent="0.2">
      <c r="A3457" s="234"/>
      <c r="B3457" s="98"/>
      <c r="C3457" s="130"/>
      <c r="D3457" s="240"/>
      <c r="E3457" s="240"/>
      <c r="F3457" s="224"/>
      <c r="G3457" s="98"/>
      <c r="H3457" s="98"/>
      <c r="I3457" s="130"/>
      <c r="J3457" s="98"/>
      <c r="K3457" s="98"/>
      <c r="L3457" s="98"/>
      <c r="M3457" s="241"/>
      <c r="N3457" s="241"/>
      <c r="O3457" s="98"/>
      <c r="P3457" s="98"/>
      <c r="Q3457" s="130"/>
    </row>
    <row r="3458" spans="1:17" ht="11.25" x14ac:dyDescent="0.2">
      <c r="A3458" s="234"/>
      <c r="B3458" s="98"/>
      <c r="C3458" s="130"/>
      <c r="D3458" s="240"/>
      <c r="E3458" s="240"/>
      <c r="F3458" s="224"/>
      <c r="G3458" s="98"/>
      <c r="H3458" s="98"/>
      <c r="I3458" s="130"/>
      <c r="J3458" s="98"/>
      <c r="K3458" s="98"/>
      <c r="L3458" s="98"/>
      <c r="M3458" s="241"/>
      <c r="N3458" s="241"/>
      <c r="O3458" s="98"/>
      <c r="P3458" s="98"/>
      <c r="Q3458" s="130"/>
    </row>
    <row r="3459" spans="1:17" ht="11.25" x14ac:dyDescent="0.2">
      <c r="A3459" s="234"/>
      <c r="B3459" s="98"/>
      <c r="C3459" s="130"/>
      <c r="D3459" s="240"/>
      <c r="E3459" s="240"/>
      <c r="F3459" s="224"/>
      <c r="G3459" s="98"/>
      <c r="H3459" s="98"/>
      <c r="I3459" s="130"/>
      <c r="J3459" s="98"/>
      <c r="K3459" s="98"/>
      <c r="L3459" s="98"/>
      <c r="M3459" s="241"/>
      <c r="N3459" s="241"/>
      <c r="O3459" s="98"/>
      <c r="P3459" s="98"/>
      <c r="Q3459" s="130"/>
    </row>
    <row r="3460" spans="1:17" ht="11.25" x14ac:dyDescent="0.2">
      <c r="A3460" s="234"/>
      <c r="B3460" s="98"/>
      <c r="C3460" s="130"/>
      <c r="D3460" s="240"/>
      <c r="E3460" s="240"/>
      <c r="F3460" s="224"/>
      <c r="G3460" s="98"/>
      <c r="H3460" s="98"/>
      <c r="I3460" s="130"/>
      <c r="J3460" s="98"/>
      <c r="K3460" s="98"/>
      <c r="L3460" s="98"/>
      <c r="M3460" s="241"/>
      <c r="N3460" s="241"/>
      <c r="O3460" s="98"/>
      <c r="P3460" s="98"/>
      <c r="Q3460" s="130"/>
    </row>
    <row r="3461" spans="1:17" ht="11.25" x14ac:dyDescent="0.2">
      <c r="A3461" s="234"/>
      <c r="B3461" s="98"/>
      <c r="C3461" s="130"/>
      <c r="D3461" s="240"/>
      <c r="E3461" s="240"/>
      <c r="F3461" s="224"/>
      <c r="G3461" s="98"/>
      <c r="H3461" s="98"/>
      <c r="I3461" s="130"/>
      <c r="J3461" s="98"/>
      <c r="K3461" s="98"/>
      <c r="L3461" s="98"/>
      <c r="M3461" s="241"/>
      <c r="N3461" s="241"/>
      <c r="O3461" s="98"/>
      <c r="P3461" s="98"/>
      <c r="Q3461" s="130"/>
    </row>
    <row r="3462" spans="1:17" ht="11.25" x14ac:dyDescent="0.2">
      <c r="A3462" s="234"/>
      <c r="B3462" s="98"/>
      <c r="C3462" s="130"/>
      <c r="D3462" s="240"/>
      <c r="E3462" s="240"/>
      <c r="F3462" s="224"/>
      <c r="G3462" s="98"/>
      <c r="H3462" s="98"/>
      <c r="I3462" s="130"/>
      <c r="J3462" s="98"/>
      <c r="K3462" s="98"/>
      <c r="L3462" s="98"/>
      <c r="M3462" s="241"/>
      <c r="N3462" s="241"/>
      <c r="O3462" s="98"/>
      <c r="P3462" s="98"/>
      <c r="Q3462" s="130"/>
    </row>
    <row r="3463" spans="1:17" ht="11.25" x14ac:dyDescent="0.2">
      <c r="A3463" s="234"/>
      <c r="B3463" s="98"/>
      <c r="C3463" s="130"/>
      <c r="D3463" s="240"/>
      <c r="E3463" s="240"/>
      <c r="F3463" s="224"/>
      <c r="G3463" s="98"/>
      <c r="H3463" s="98"/>
      <c r="I3463" s="130"/>
      <c r="J3463" s="98"/>
      <c r="K3463" s="98"/>
      <c r="L3463" s="98"/>
      <c r="M3463" s="241"/>
      <c r="N3463" s="241"/>
      <c r="O3463" s="98"/>
      <c r="P3463" s="98"/>
      <c r="Q3463" s="130"/>
    </row>
    <row r="3464" spans="1:17" ht="11.25" x14ac:dyDescent="0.2">
      <c r="A3464" s="234"/>
      <c r="B3464" s="98"/>
      <c r="C3464" s="130"/>
      <c r="D3464" s="240"/>
      <c r="E3464" s="240"/>
      <c r="F3464" s="224"/>
      <c r="G3464" s="98"/>
      <c r="H3464" s="98"/>
      <c r="I3464" s="130"/>
      <c r="J3464" s="98"/>
      <c r="K3464" s="98"/>
      <c r="L3464" s="98"/>
      <c r="M3464" s="241"/>
      <c r="N3464" s="241"/>
      <c r="O3464" s="98"/>
      <c r="P3464" s="98"/>
      <c r="Q3464" s="130"/>
    </row>
    <row r="3465" spans="1:17" ht="11.25" x14ac:dyDescent="0.2">
      <c r="A3465" s="234"/>
      <c r="B3465" s="98"/>
      <c r="C3465" s="130"/>
      <c r="D3465" s="240"/>
      <c r="E3465" s="240"/>
      <c r="F3465" s="224"/>
      <c r="G3465" s="98"/>
      <c r="H3465" s="98"/>
      <c r="I3465" s="130"/>
      <c r="J3465" s="98"/>
      <c r="K3465" s="98"/>
      <c r="L3465" s="98"/>
      <c r="M3465" s="241"/>
      <c r="N3465" s="241"/>
      <c r="O3465" s="98"/>
      <c r="P3465" s="98"/>
      <c r="Q3465" s="130"/>
    </row>
    <row r="3466" spans="1:17" ht="11.25" x14ac:dyDescent="0.2">
      <c r="A3466" s="234"/>
      <c r="B3466" s="98"/>
      <c r="C3466" s="130"/>
      <c r="D3466" s="240"/>
      <c r="E3466" s="240"/>
      <c r="F3466" s="224"/>
      <c r="G3466" s="98"/>
      <c r="H3466" s="98"/>
      <c r="I3466" s="130"/>
      <c r="J3466" s="98"/>
      <c r="K3466" s="98"/>
      <c r="L3466" s="98"/>
      <c r="M3466" s="241"/>
      <c r="N3466" s="241"/>
      <c r="O3466" s="98"/>
      <c r="P3466" s="98"/>
      <c r="Q3466" s="130"/>
    </row>
    <row r="3467" spans="1:17" ht="11.25" x14ac:dyDescent="0.2">
      <c r="A3467" s="234"/>
      <c r="B3467" s="98"/>
      <c r="C3467" s="130"/>
      <c r="D3467" s="240"/>
      <c r="E3467" s="240"/>
      <c r="F3467" s="224"/>
      <c r="G3467" s="98"/>
      <c r="H3467" s="98"/>
      <c r="I3467" s="130"/>
      <c r="J3467" s="98"/>
      <c r="K3467" s="98"/>
      <c r="L3467" s="98"/>
      <c r="M3467" s="241"/>
      <c r="N3467" s="241"/>
      <c r="O3467" s="98"/>
      <c r="P3467" s="98"/>
      <c r="Q3467" s="130"/>
    </row>
    <row r="3468" spans="1:17" ht="11.25" x14ac:dyDescent="0.2">
      <c r="A3468" s="234"/>
      <c r="B3468" s="98"/>
      <c r="C3468" s="130"/>
      <c r="D3468" s="240"/>
      <c r="E3468" s="240"/>
      <c r="F3468" s="224"/>
      <c r="G3468" s="98"/>
      <c r="H3468" s="98"/>
      <c r="I3468" s="130"/>
      <c r="J3468" s="98"/>
      <c r="K3468" s="98"/>
      <c r="L3468" s="98"/>
      <c r="M3468" s="241"/>
      <c r="N3468" s="241"/>
      <c r="O3468" s="98"/>
      <c r="P3468" s="98"/>
      <c r="Q3468" s="130"/>
    </row>
    <row r="3469" spans="1:17" ht="11.25" x14ac:dyDescent="0.2">
      <c r="A3469" s="234"/>
      <c r="B3469" s="98"/>
      <c r="C3469" s="130"/>
      <c r="D3469" s="240"/>
      <c r="E3469" s="240"/>
      <c r="F3469" s="224"/>
      <c r="G3469" s="98"/>
      <c r="H3469" s="98"/>
      <c r="I3469" s="130"/>
      <c r="J3469" s="98"/>
      <c r="K3469" s="98"/>
      <c r="L3469" s="98"/>
      <c r="M3469" s="241"/>
      <c r="N3469" s="241"/>
      <c r="O3469" s="98"/>
      <c r="P3469" s="98"/>
      <c r="Q3469" s="130"/>
    </row>
    <row r="3470" spans="1:17" ht="11.25" x14ac:dyDescent="0.2">
      <c r="A3470" s="234"/>
      <c r="B3470" s="98"/>
      <c r="C3470" s="130"/>
      <c r="D3470" s="240"/>
      <c r="E3470" s="240"/>
      <c r="F3470" s="224"/>
      <c r="G3470" s="98"/>
      <c r="H3470" s="98"/>
      <c r="I3470" s="130"/>
      <c r="J3470" s="98"/>
      <c r="K3470" s="98"/>
      <c r="L3470" s="98"/>
      <c r="M3470" s="241"/>
      <c r="N3470" s="241"/>
      <c r="O3470" s="98"/>
      <c r="P3470" s="98"/>
      <c r="Q3470" s="130"/>
    </row>
    <row r="3471" spans="1:17" ht="11.25" x14ac:dyDescent="0.2">
      <c r="A3471" s="234"/>
      <c r="B3471" s="98"/>
      <c r="C3471" s="130"/>
      <c r="D3471" s="240"/>
      <c r="E3471" s="240"/>
      <c r="F3471" s="224"/>
      <c r="G3471" s="98"/>
      <c r="H3471" s="98"/>
      <c r="I3471" s="130"/>
      <c r="J3471" s="98"/>
      <c r="K3471" s="98"/>
      <c r="L3471" s="98"/>
      <c r="M3471" s="241"/>
      <c r="N3471" s="241"/>
      <c r="O3471" s="98"/>
      <c r="P3471" s="98"/>
      <c r="Q3471" s="130"/>
    </row>
    <row r="3472" spans="1:17" ht="11.25" x14ac:dyDescent="0.2">
      <c r="A3472" s="234"/>
      <c r="B3472" s="98"/>
      <c r="C3472" s="130"/>
      <c r="D3472" s="240"/>
      <c r="E3472" s="240"/>
      <c r="F3472" s="224"/>
      <c r="G3472" s="98"/>
      <c r="H3472" s="98"/>
      <c r="I3472" s="130"/>
      <c r="J3472" s="98"/>
      <c r="K3472" s="98"/>
      <c r="L3472" s="98"/>
      <c r="M3472" s="241"/>
      <c r="N3472" s="241"/>
      <c r="O3472" s="98"/>
      <c r="P3472" s="98"/>
      <c r="Q3472" s="130"/>
    </row>
    <row r="3473" spans="1:17" ht="11.25" x14ac:dyDescent="0.2">
      <c r="A3473" s="234"/>
      <c r="B3473" s="98"/>
      <c r="C3473" s="130"/>
      <c r="D3473" s="240"/>
      <c r="E3473" s="240"/>
      <c r="F3473" s="224"/>
      <c r="G3473" s="98"/>
      <c r="H3473" s="98"/>
      <c r="I3473" s="130"/>
      <c r="J3473" s="98"/>
      <c r="K3473" s="98"/>
      <c r="L3473" s="98"/>
      <c r="M3473" s="241"/>
      <c r="N3473" s="241"/>
      <c r="O3473" s="98"/>
      <c r="P3473" s="98"/>
      <c r="Q3473" s="130"/>
    </row>
    <row r="3474" spans="1:17" ht="11.25" x14ac:dyDescent="0.2">
      <c r="A3474" s="234"/>
      <c r="B3474" s="98"/>
      <c r="C3474" s="130"/>
      <c r="D3474" s="240"/>
      <c r="E3474" s="240"/>
      <c r="F3474" s="224"/>
      <c r="G3474" s="98"/>
      <c r="H3474" s="98"/>
      <c r="I3474" s="130"/>
      <c r="J3474" s="98"/>
      <c r="K3474" s="98"/>
      <c r="L3474" s="98"/>
      <c r="M3474" s="241"/>
      <c r="N3474" s="241"/>
      <c r="O3474" s="98"/>
      <c r="P3474" s="98"/>
      <c r="Q3474" s="130"/>
    </row>
    <row r="3475" spans="1:17" ht="11.25" x14ac:dyDescent="0.2">
      <c r="A3475" s="234"/>
      <c r="B3475" s="98"/>
      <c r="C3475" s="130"/>
      <c r="D3475" s="240"/>
      <c r="E3475" s="240"/>
      <c r="F3475" s="224"/>
      <c r="G3475" s="98"/>
      <c r="H3475" s="98"/>
      <c r="I3475" s="130"/>
      <c r="J3475" s="98"/>
      <c r="K3475" s="98"/>
      <c r="L3475" s="98"/>
      <c r="M3475" s="241"/>
      <c r="N3475" s="241"/>
      <c r="O3475" s="98"/>
      <c r="P3475" s="98"/>
      <c r="Q3475" s="130"/>
    </row>
    <row r="3476" spans="1:17" ht="11.25" x14ac:dyDescent="0.2">
      <c r="A3476" s="234"/>
      <c r="B3476" s="98"/>
      <c r="C3476" s="130"/>
      <c r="D3476" s="240"/>
      <c r="E3476" s="240"/>
      <c r="F3476" s="224"/>
      <c r="G3476" s="98"/>
      <c r="H3476" s="98"/>
      <c r="I3476" s="130"/>
      <c r="J3476" s="98"/>
      <c r="K3476" s="98"/>
      <c r="L3476" s="98"/>
      <c r="M3476" s="241"/>
      <c r="N3476" s="241"/>
      <c r="O3476" s="98"/>
      <c r="P3476" s="98"/>
      <c r="Q3476" s="130"/>
    </row>
    <row r="3477" spans="1:17" ht="11.25" x14ac:dyDescent="0.2">
      <c r="A3477" s="234"/>
      <c r="B3477" s="98"/>
      <c r="C3477" s="130"/>
      <c r="D3477" s="240"/>
      <c r="E3477" s="240"/>
      <c r="F3477" s="224"/>
      <c r="G3477" s="98"/>
      <c r="H3477" s="98"/>
      <c r="I3477" s="130"/>
      <c r="J3477" s="98"/>
      <c r="K3477" s="98"/>
      <c r="L3477" s="98"/>
      <c r="M3477" s="241"/>
      <c r="N3477" s="241"/>
      <c r="O3477" s="98"/>
      <c r="P3477" s="98"/>
      <c r="Q3477" s="130"/>
    </row>
    <row r="3478" spans="1:17" ht="11.25" x14ac:dyDescent="0.2">
      <c r="A3478" s="234"/>
      <c r="B3478" s="98"/>
      <c r="C3478" s="130"/>
      <c r="D3478" s="240"/>
      <c r="E3478" s="240"/>
      <c r="F3478" s="224"/>
      <c r="G3478" s="98"/>
      <c r="H3478" s="98"/>
      <c r="I3478" s="130"/>
      <c r="J3478" s="98"/>
      <c r="K3478" s="98"/>
      <c r="L3478" s="98"/>
      <c r="M3478" s="241"/>
      <c r="N3478" s="241"/>
      <c r="O3478" s="98"/>
      <c r="P3478" s="98"/>
      <c r="Q3478" s="130"/>
    </row>
    <row r="3479" spans="1:17" ht="11.25" x14ac:dyDescent="0.2">
      <c r="A3479" s="234"/>
      <c r="B3479" s="98"/>
      <c r="C3479" s="130"/>
      <c r="D3479" s="240"/>
      <c r="E3479" s="240"/>
      <c r="F3479" s="224"/>
      <c r="G3479" s="98"/>
      <c r="H3479" s="98"/>
      <c r="I3479" s="130"/>
      <c r="J3479" s="98"/>
      <c r="K3479" s="98"/>
      <c r="L3479" s="98"/>
      <c r="M3479" s="241"/>
      <c r="N3479" s="241"/>
      <c r="O3479" s="98"/>
      <c r="P3479" s="98"/>
      <c r="Q3479" s="130"/>
    </row>
    <row r="3480" spans="1:17" ht="11.25" x14ac:dyDescent="0.2">
      <c r="A3480" s="234"/>
      <c r="B3480" s="98"/>
      <c r="C3480" s="130"/>
      <c r="D3480" s="240"/>
      <c r="E3480" s="240"/>
      <c r="F3480" s="224"/>
      <c r="G3480" s="98"/>
      <c r="H3480" s="98"/>
      <c r="I3480" s="130"/>
      <c r="J3480" s="98"/>
      <c r="K3480" s="98"/>
      <c r="L3480" s="98"/>
      <c r="M3480" s="241"/>
      <c r="N3480" s="241"/>
      <c r="O3480" s="98"/>
      <c r="P3480" s="98"/>
      <c r="Q3480" s="130"/>
    </row>
    <row r="3481" spans="1:17" ht="11.25" x14ac:dyDescent="0.2">
      <c r="A3481" s="234"/>
      <c r="B3481" s="98"/>
      <c r="C3481" s="130"/>
      <c r="D3481" s="240"/>
      <c r="E3481" s="240"/>
      <c r="F3481" s="224"/>
      <c r="G3481" s="98"/>
      <c r="H3481" s="98"/>
      <c r="I3481" s="130"/>
      <c r="J3481" s="98"/>
      <c r="K3481" s="98"/>
      <c r="L3481" s="98"/>
      <c r="M3481" s="241"/>
      <c r="N3481" s="241"/>
      <c r="O3481" s="98"/>
      <c r="P3481" s="98"/>
      <c r="Q3481" s="130"/>
    </row>
    <row r="3482" spans="1:17" ht="11.25" x14ac:dyDescent="0.2">
      <c r="A3482" s="234"/>
      <c r="B3482" s="98"/>
      <c r="C3482" s="130"/>
      <c r="D3482" s="240"/>
      <c r="E3482" s="240"/>
      <c r="F3482" s="224"/>
      <c r="G3482" s="98"/>
      <c r="H3482" s="98"/>
      <c r="I3482" s="130"/>
      <c r="J3482" s="98"/>
      <c r="K3482" s="98"/>
      <c r="L3482" s="98"/>
      <c r="M3482" s="241"/>
      <c r="N3482" s="241"/>
      <c r="O3482" s="98"/>
      <c r="P3482" s="98"/>
      <c r="Q3482" s="130"/>
    </row>
    <row r="3483" spans="1:17" ht="11.25" x14ac:dyDescent="0.2">
      <c r="A3483" s="234"/>
      <c r="B3483" s="98"/>
      <c r="C3483" s="130"/>
      <c r="D3483" s="240"/>
      <c r="E3483" s="240"/>
      <c r="F3483" s="224"/>
      <c r="G3483" s="98"/>
      <c r="H3483" s="98"/>
      <c r="I3483" s="130"/>
      <c r="J3483" s="98"/>
      <c r="K3483" s="98"/>
      <c r="L3483" s="98"/>
      <c r="M3483" s="241"/>
      <c r="N3483" s="241"/>
      <c r="O3483" s="98"/>
      <c r="P3483" s="98"/>
      <c r="Q3483" s="130"/>
    </row>
    <row r="3484" spans="1:17" ht="11.25" x14ac:dyDescent="0.2">
      <c r="A3484" s="234"/>
      <c r="B3484" s="98"/>
      <c r="C3484" s="130"/>
      <c r="D3484" s="240"/>
      <c r="E3484" s="240"/>
      <c r="F3484" s="224"/>
      <c r="G3484" s="98"/>
      <c r="H3484" s="98"/>
      <c r="I3484" s="130"/>
      <c r="J3484" s="98"/>
      <c r="K3484" s="98"/>
      <c r="L3484" s="98"/>
      <c r="M3484" s="241"/>
      <c r="N3484" s="241"/>
      <c r="O3484" s="98"/>
      <c r="P3484" s="98"/>
      <c r="Q3484" s="130"/>
    </row>
    <row r="3485" spans="1:17" ht="11.25" x14ac:dyDescent="0.2">
      <c r="A3485" s="234"/>
      <c r="B3485" s="98"/>
      <c r="C3485" s="130"/>
      <c r="D3485" s="240"/>
      <c r="E3485" s="240"/>
      <c r="F3485" s="224"/>
      <c r="G3485" s="98"/>
      <c r="H3485" s="98"/>
      <c r="I3485" s="130"/>
      <c r="J3485" s="98"/>
      <c r="K3485" s="98"/>
      <c r="L3485" s="98"/>
      <c r="M3485" s="241"/>
      <c r="N3485" s="241"/>
      <c r="O3485" s="98"/>
      <c r="P3485" s="98"/>
      <c r="Q3485" s="130"/>
    </row>
    <row r="3486" spans="1:17" ht="11.25" x14ac:dyDescent="0.2">
      <c r="A3486" s="234"/>
      <c r="B3486" s="98"/>
      <c r="C3486" s="130"/>
      <c r="D3486" s="240"/>
      <c r="E3486" s="240"/>
      <c r="F3486" s="224"/>
      <c r="G3486" s="98"/>
      <c r="H3486" s="98"/>
      <c r="I3486" s="130"/>
      <c r="J3486" s="98"/>
      <c r="K3486" s="98"/>
      <c r="L3486" s="98"/>
      <c r="M3486" s="241"/>
      <c r="N3486" s="241"/>
      <c r="O3486" s="98"/>
      <c r="P3486" s="98"/>
      <c r="Q3486" s="130"/>
    </row>
    <row r="3487" spans="1:17" ht="11.25" x14ac:dyDescent="0.2">
      <c r="A3487" s="234"/>
      <c r="B3487" s="98"/>
      <c r="C3487" s="130"/>
      <c r="D3487" s="240"/>
      <c r="E3487" s="240"/>
      <c r="F3487" s="224"/>
      <c r="G3487" s="98"/>
      <c r="H3487" s="98"/>
      <c r="I3487" s="130"/>
      <c r="J3487" s="98"/>
      <c r="K3487" s="98"/>
      <c r="L3487" s="98"/>
      <c r="M3487" s="241"/>
      <c r="N3487" s="241"/>
      <c r="O3487" s="98"/>
      <c r="P3487" s="98"/>
      <c r="Q3487" s="130"/>
    </row>
    <row r="3488" spans="1:17" ht="11.25" x14ac:dyDescent="0.2">
      <c r="A3488" s="234"/>
      <c r="B3488" s="98"/>
      <c r="C3488" s="130"/>
      <c r="D3488" s="240"/>
      <c r="E3488" s="240"/>
      <c r="F3488" s="224"/>
      <c r="G3488" s="98"/>
      <c r="H3488" s="98"/>
      <c r="I3488" s="130"/>
      <c r="J3488" s="98"/>
      <c r="K3488" s="98"/>
      <c r="L3488" s="98"/>
      <c r="M3488" s="241"/>
      <c r="N3488" s="241"/>
      <c r="O3488" s="98"/>
      <c r="P3488" s="98"/>
      <c r="Q3488" s="130"/>
    </row>
    <row r="3489" spans="1:17" ht="11.25" x14ac:dyDescent="0.2">
      <c r="A3489" s="234"/>
      <c r="B3489" s="98"/>
      <c r="C3489" s="130"/>
      <c r="D3489" s="240"/>
      <c r="E3489" s="240"/>
      <c r="F3489" s="224"/>
      <c r="G3489" s="98"/>
      <c r="H3489" s="98"/>
      <c r="I3489" s="130"/>
      <c r="J3489" s="98"/>
      <c r="K3489" s="98"/>
      <c r="L3489" s="98"/>
      <c r="M3489" s="241"/>
      <c r="N3489" s="241"/>
      <c r="O3489" s="98"/>
      <c r="P3489" s="98"/>
      <c r="Q3489" s="130"/>
    </row>
    <row r="3490" spans="1:17" ht="11.25" x14ac:dyDescent="0.2">
      <c r="A3490" s="234"/>
      <c r="B3490" s="98"/>
      <c r="C3490" s="130"/>
      <c r="D3490" s="240"/>
      <c r="E3490" s="240"/>
      <c r="F3490" s="224"/>
      <c r="G3490" s="98"/>
      <c r="H3490" s="98"/>
      <c r="I3490" s="130"/>
      <c r="J3490" s="98"/>
      <c r="K3490" s="98"/>
      <c r="L3490" s="98"/>
      <c r="M3490" s="241"/>
      <c r="N3490" s="241"/>
      <c r="O3490" s="98"/>
      <c r="P3490" s="98"/>
      <c r="Q3490" s="130"/>
    </row>
    <row r="3491" spans="1:17" ht="11.25" x14ac:dyDescent="0.2">
      <c r="A3491" s="234"/>
      <c r="B3491" s="98"/>
      <c r="C3491" s="130"/>
      <c r="D3491" s="240"/>
      <c r="E3491" s="240"/>
      <c r="F3491" s="224"/>
      <c r="G3491" s="98"/>
      <c r="H3491" s="98"/>
      <c r="I3491" s="130"/>
      <c r="J3491" s="98"/>
      <c r="K3491" s="98"/>
      <c r="L3491" s="98"/>
      <c r="M3491" s="241"/>
      <c r="N3491" s="241"/>
      <c r="O3491" s="98"/>
      <c r="P3491" s="98"/>
      <c r="Q3491" s="130"/>
    </row>
    <row r="3492" spans="1:17" ht="11.25" x14ac:dyDescent="0.2">
      <c r="A3492" s="234"/>
      <c r="B3492" s="98"/>
      <c r="C3492" s="130"/>
      <c r="D3492" s="240"/>
      <c r="E3492" s="240"/>
      <c r="F3492" s="224"/>
      <c r="G3492" s="98"/>
      <c r="H3492" s="98"/>
      <c r="I3492" s="130"/>
      <c r="J3492" s="98"/>
      <c r="K3492" s="98"/>
      <c r="L3492" s="98"/>
      <c r="M3492" s="241"/>
      <c r="N3492" s="241"/>
      <c r="O3492" s="98"/>
      <c r="P3492" s="98"/>
      <c r="Q3492" s="130"/>
    </row>
    <row r="3493" spans="1:17" ht="11.25" x14ac:dyDescent="0.2">
      <c r="A3493" s="234"/>
      <c r="B3493" s="98"/>
      <c r="C3493" s="130"/>
      <c r="D3493" s="240"/>
      <c r="E3493" s="240"/>
      <c r="F3493" s="224"/>
      <c r="G3493" s="98"/>
      <c r="H3493" s="98"/>
      <c r="I3493" s="130"/>
      <c r="J3493" s="98"/>
      <c r="K3493" s="98"/>
      <c r="L3493" s="98"/>
      <c r="M3493" s="241"/>
      <c r="N3493" s="241"/>
      <c r="O3493" s="98"/>
      <c r="P3493" s="98"/>
      <c r="Q3493" s="130"/>
    </row>
    <row r="3494" spans="1:17" ht="11.25" x14ac:dyDescent="0.2">
      <c r="A3494" s="234"/>
      <c r="B3494" s="98"/>
      <c r="C3494" s="130"/>
      <c r="D3494" s="240"/>
      <c r="E3494" s="240"/>
      <c r="F3494" s="224"/>
      <c r="G3494" s="98"/>
      <c r="H3494" s="98"/>
      <c r="I3494" s="130"/>
      <c r="J3494" s="98"/>
      <c r="K3494" s="98"/>
      <c r="L3494" s="98"/>
      <c r="M3494" s="241"/>
      <c r="N3494" s="241"/>
      <c r="O3494" s="98"/>
      <c r="P3494" s="98"/>
      <c r="Q3494" s="130"/>
    </row>
    <row r="3495" spans="1:17" ht="11.25" x14ac:dyDescent="0.2">
      <c r="A3495" s="234"/>
      <c r="B3495" s="98"/>
      <c r="C3495" s="130"/>
      <c r="D3495" s="240"/>
      <c r="E3495" s="240"/>
      <c r="F3495" s="224"/>
      <c r="G3495" s="98"/>
      <c r="H3495" s="98"/>
      <c r="I3495" s="130"/>
      <c r="J3495" s="98"/>
      <c r="K3495" s="98"/>
      <c r="L3495" s="98"/>
      <c r="M3495" s="241"/>
      <c r="N3495" s="241"/>
      <c r="O3495" s="98"/>
      <c r="P3495" s="98"/>
      <c r="Q3495" s="130"/>
    </row>
    <row r="3496" spans="1:17" ht="11.25" x14ac:dyDescent="0.2">
      <c r="A3496" s="234"/>
      <c r="B3496" s="98"/>
      <c r="C3496" s="130"/>
      <c r="D3496" s="240"/>
      <c r="E3496" s="240"/>
      <c r="F3496" s="224"/>
      <c r="G3496" s="98"/>
      <c r="H3496" s="98"/>
      <c r="I3496" s="130"/>
      <c r="J3496" s="98"/>
      <c r="K3496" s="98"/>
      <c r="L3496" s="98"/>
      <c r="M3496" s="241"/>
      <c r="N3496" s="241"/>
      <c r="O3496" s="98"/>
      <c r="P3496" s="98"/>
      <c r="Q3496" s="130"/>
    </row>
    <row r="3497" spans="1:17" ht="11.25" x14ac:dyDescent="0.2">
      <c r="A3497" s="234"/>
      <c r="B3497" s="98"/>
      <c r="C3497" s="130"/>
      <c r="D3497" s="240"/>
      <c r="E3497" s="240"/>
      <c r="F3497" s="224"/>
      <c r="G3497" s="98"/>
      <c r="H3497" s="98"/>
      <c r="I3497" s="130"/>
      <c r="J3497" s="98"/>
      <c r="K3497" s="98"/>
      <c r="L3497" s="98"/>
      <c r="M3497" s="241"/>
      <c r="N3497" s="241"/>
      <c r="O3497" s="98"/>
      <c r="P3497" s="98"/>
      <c r="Q3497" s="130"/>
    </row>
    <row r="3498" spans="1:17" ht="11.25" x14ac:dyDescent="0.2">
      <c r="A3498" s="234"/>
      <c r="B3498" s="98"/>
      <c r="C3498" s="130"/>
      <c r="D3498" s="240"/>
      <c r="E3498" s="240"/>
      <c r="F3498" s="224"/>
      <c r="G3498" s="98"/>
      <c r="H3498" s="98"/>
      <c r="I3498" s="130"/>
      <c r="J3498" s="98"/>
      <c r="K3498" s="98"/>
      <c r="L3498" s="98"/>
      <c r="M3498" s="241"/>
      <c r="N3498" s="241"/>
      <c r="O3498" s="98"/>
      <c r="P3498" s="98"/>
      <c r="Q3498" s="130"/>
    </row>
    <row r="3499" spans="1:17" ht="11.25" x14ac:dyDescent="0.2">
      <c r="A3499" s="234"/>
      <c r="B3499" s="98"/>
      <c r="C3499" s="130"/>
      <c r="D3499" s="240"/>
      <c r="E3499" s="240"/>
      <c r="F3499" s="224"/>
      <c r="G3499" s="98"/>
      <c r="H3499" s="98"/>
      <c r="I3499" s="130"/>
      <c r="J3499" s="98"/>
      <c r="K3499" s="98"/>
      <c r="L3499" s="98"/>
      <c r="M3499" s="241"/>
      <c r="N3499" s="241"/>
      <c r="O3499" s="98"/>
      <c r="P3499" s="98"/>
      <c r="Q3499" s="130"/>
    </row>
    <row r="3500" spans="1:17" ht="11.25" x14ac:dyDescent="0.2">
      <c r="A3500" s="234"/>
      <c r="B3500" s="98"/>
      <c r="C3500" s="130"/>
      <c r="D3500" s="240"/>
      <c r="E3500" s="240"/>
      <c r="F3500" s="224"/>
      <c r="G3500" s="98"/>
      <c r="H3500" s="98"/>
      <c r="I3500" s="130"/>
      <c r="J3500" s="98"/>
      <c r="K3500" s="98"/>
      <c r="L3500" s="98"/>
      <c r="M3500" s="241"/>
      <c r="N3500" s="241"/>
      <c r="O3500" s="98"/>
      <c r="P3500" s="98"/>
      <c r="Q3500" s="130"/>
    </row>
    <row r="3501" spans="1:17" ht="11.25" x14ac:dyDescent="0.2">
      <c r="A3501" s="234"/>
      <c r="B3501" s="98"/>
      <c r="C3501" s="130"/>
      <c r="D3501" s="240"/>
      <c r="E3501" s="240"/>
      <c r="F3501" s="224"/>
      <c r="G3501" s="98"/>
      <c r="H3501" s="98"/>
      <c r="I3501" s="130"/>
      <c r="J3501" s="98"/>
      <c r="K3501" s="98"/>
      <c r="L3501" s="98"/>
      <c r="M3501" s="241"/>
      <c r="N3501" s="241"/>
      <c r="O3501" s="98"/>
      <c r="P3501" s="98"/>
      <c r="Q3501" s="130"/>
    </row>
    <row r="3502" spans="1:17" ht="11.25" x14ac:dyDescent="0.2">
      <c r="A3502" s="234"/>
      <c r="B3502" s="98"/>
      <c r="C3502" s="130"/>
      <c r="D3502" s="240"/>
      <c r="E3502" s="240"/>
      <c r="F3502" s="224"/>
      <c r="G3502" s="98"/>
      <c r="H3502" s="98"/>
      <c r="I3502" s="130"/>
      <c r="J3502" s="98"/>
      <c r="K3502" s="98"/>
      <c r="L3502" s="98"/>
      <c r="M3502" s="241"/>
      <c r="N3502" s="241"/>
      <c r="O3502" s="98"/>
      <c r="P3502" s="98"/>
      <c r="Q3502" s="130"/>
    </row>
    <row r="3503" spans="1:17" ht="11.25" x14ac:dyDescent="0.2">
      <c r="A3503" s="234"/>
      <c r="B3503" s="98"/>
      <c r="C3503" s="130"/>
      <c r="D3503" s="240"/>
      <c r="E3503" s="240"/>
      <c r="F3503" s="224"/>
      <c r="G3503" s="98"/>
      <c r="H3503" s="98"/>
      <c r="I3503" s="130"/>
      <c r="J3503" s="98"/>
      <c r="K3503" s="98"/>
      <c r="L3503" s="98"/>
      <c r="M3503" s="241"/>
      <c r="N3503" s="241"/>
      <c r="O3503" s="98"/>
      <c r="P3503" s="98"/>
      <c r="Q3503" s="130"/>
    </row>
    <row r="3504" spans="1:17" ht="11.25" x14ac:dyDescent="0.2">
      <c r="A3504" s="234"/>
      <c r="B3504" s="98"/>
      <c r="C3504" s="130"/>
      <c r="D3504" s="240"/>
      <c r="E3504" s="240"/>
      <c r="F3504" s="224"/>
      <c r="G3504" s="98"/>
      <c r="H3504" s="98"/>
      <c r="I3504" s="130"/>
      <c r="J3504" s="98"/>
      <c r="K3504" s="98"/>
      <c r="L3504" s="98"/>
      <c r="M3504" s="241"/>
      <c r="N3504" s="241"/>
      <c r="O3504" s="98"/>
      <c r="P3504" s="98"/>
      <c r="Q3504" s="130"/>
    </row>
    <row r="3505" spans="1:17" ht="11.25" x14ac:dyDescent="0.2">
      <c r="A3505" s="234"/>
      <c r="B3505" s="98"/>
      <c r="C3505" s="130"/>
      <c r="D3505" s="240"/>
      <c r="E3505" s="240"/>
      <c r="F3505" s="224"/>
      <c r="G3505" s="98"/>
      <c r="H3505" s="98"/>
      <c r="I3505" s="130"/>
      <c r="J3505" s="98"/>
      <c r="K3505" s="98"/>
      <c r="L3505" s="98"/>
      <c r="M3505" s="241"/>
      <c r="N3505" s="241"/>
      <c r="O3505" s="98"/>
      <c r="P3505" s="98"/>
      <c r="Q3505" s="130"/>
    </row>
    <row r="3506" spans="1:17" ht="11.25" x14ac:dyDescent="0.2">
      <c r="A3506" s="234"/>
      <c r="B3506" s="98"/>
      <c r="C3506" s="130"/>
      <c r="D3506" s="240"/>
      <c r="E3506" s="240"/>
      <c r="F3506" s="224"/>
      <c r="G3506" s="98"/>
      <c r="H3506" s="98"/>
      <c r="I3506" s="130"/>
      <c r="J3506" s="98"/>
      <c r="K3506" s="98"/>
      <c r="L3506" s="98"/>
      <c r="M3506" s="241"/>
      <c r="N3506" s="241"/>
      <c r="O3506" s="98"/>
      <c r="P3506" s="98"/>
      <c r="Q3506" s="130"/>
    </row>
    <row r="3507" spans="1:17" ht="11.25" x14ac:dyDescent="0.2">
      <c r="A3507" s="234"/>
      <c r="B3507" s="98"/>
      <c r="C3507" s="130"/>
      <c r="D3507" s="240"/>
      <c r="E3507" s="240"/>
      <c r="F3507" s="224"/>
      <c r="G3507" s="98"/>
      <c r="H3507" s="98"/>
      <c r="I3507" s="130"/>
      <c r="J3507" s="98"/>
      <c r="K3507" s="98"/>
      <c r="L3507" s="98"/>
      <c r="M3507" s="241"/>
      <c r="N3507" s="241"/>
      <c r="O3507" s="98"/>
      <c r="P3507" s="98"/>
      <c r="Q3507" s="130"/>
    </row>
    <row r="3508" spans="1:17" ht="11.25" x14ac:dyDescent="0.2">
      <c r="A3508" s="234"/>
      <c r="B3508" s="98"/>
      <c r="C3508" s="130"/>
      <c r="D3508" s="240"/>
      <c r="E3508" s="240"/>
      <c r="F3508" s="224"/>
      <c r="G3508" s="98"/>
      <c r="H3508" s="98"/>
      <c r="I3508" s="130"/>
      <c r="J3508" s="98"/>
      <c r="K3508" s="98"/>
      <c r="L3508" s="98"/>
      <c r="M3508" s="241"/>
      <c r="N3508" s="241"/>
      <c r="O3508" s="98"/>
      <c r="P3508" s="98"/>
      <c r="Q3508" s="130"/>
    </row>
    <row r="3509" spans="1:17" ht="11.25" x14ac:dyDescent="0.2">
      <c r="A3509" s="234"/>
      <c r="B3509" s="98"/>
      <c r="C3509" s="130"/>
      <c r="D3509" s="240"/>
      <c r="E3509" s="240"/>
      <c r="F3509" s="224"/>
      <c r="G3509" s="98"/>
      <c r="H3509" s="98"/>
      <c r="I3509" s="130"/>
      <c r="J3509" s="98"/>
      <c r="K3509" s="98"/>
      <c r="L3509" s="98"/>
      <c r="M3509" s="241"/>
      <c r="N3509" s="241"/>
      <c r="O3509" s="98"/>
      <c r="P3509" s="98"/>
      <c r="Q3509" s="130"/>
    </row>
    <row r="3510" spans="1:17" ht="11.25" x14ac:dyDescent="0.2">
      <c r="A3510" s="234"/>
      <c r="B3510" s="98"/>
      <c r="C3510" s="130"/>
      <c r="D3510" s="240"/>
      <c r="E3510" s="240"/>
      <c r="F3510" s="224"/>
      <c r="G3510" s="98"/>
      <c r="H3510" s="98"/>
      <c r="I3510" s="130"/>
      <c r="J3510" s="98"/>
      <c r="K3510" s="98"/>
      <c r="L3510" s="98"/>
      <c r="M3510" s="241"/>
      <c r="N3510" s="241"/>
      <c r="O3510" s="98"/>
      <c r="P3510" s="98"/>
      <c r="Q3510" s="130"/>
    </row>
    <row r="3511" spans="1:17" ht="11.25" x14ac:dyDescent="0.2">
      <c r="A3511" s="234"/>
      <c r="B3511" s="98"/>
      <c r="C3511" s="130"/>
      <c r="D3511" s="240"/>
      <c r="E3511" s="240"/>
      <c r="F3511" s="224"/>
      <c r="G3511" s="98"/>
      <c r="H3511" s="98"/>
      <c r="I3511" s="130"/>
      <c r="J3511" s="98"/>
      <c r="K3511" s="98"/>
      <c r="L3511" s="98"/>
      <c r="M3511" s="241"/>
      <c r="N3511" s="241"/>
      <c r="O3511" s="98"/>
      <c r="P3511" s="98"/>
      <c r="Q3511" s="130"/>
    </row>
    <row r="3512" spans="1:17" ht="11.25" x14ac:dyDescent="0.2">
      <c r="A3512" s="234"/>
      <c r="B3512" s="98"/>
      <c r="C3512" s="130"/>
      <c r="D3512" s="240"/>
      <c r="E3512" s="240"/>
      <c r="F3512" s="224"/>
      <c r="G3512" s="98"/>
      <c r="H3512" s="98"/>
      <c r="I3512" s="130"/>
      <c r="J3512" s="98"/>
      <c r="K3512" s="98"/>
      <c r="L3512" s="98"/>
      <c r="M3512" s="241"/>
      <c r="N3512" s="241"/>
      <c r="O3512" s="98"/>
      <c r="P3512" s="98"/>
      <c r="Q3512" s="130"/>
    </row>
    <row r="3513" spans="1:17" ht="11.25" x14ac:dyDescent="0.2">
      <c r="A3513" s="234"/>
      <c r="B3513" s="98"/>
      <c r="C3513" s="130"/>
      <c r="D3513" s="240"/>
      <c r="E3513" s="240"/>
      <c r="F3513" s="224"/>
      <c r="G3513" s="98"/>
      <c r="H3513" s="98"/>
      <c r="I3513" s="130"/>
      <c r="J3513" s="98"/>
      <c r="K3513" s="98"/>
      <c r="L3513" s="98"/>
      <c r="M3513" s="241"/>
      <c r="N3513" s="241"/>
      <c r="O3513" s="98"/>
      <c r="P3513" s="98"/>
      <c r="Q3513" s="130"/>
    </row>
    <row r="3514" spans="1:17" ht="11.25" x14ac:dyDescent="0.2">
      <c r="A3514" s="234"/>
      <c r="B3514" s="98"/>
      <c r="C3514" s="130"/>
      <c r="D3514" s="240"/>
      <c r="E3514" s="240"/>
      <c r="F3514" s="224"/>
      <c r="G3514" s="98"/>
      <c r="H3514" s="98"/>
      <c r="I3514" s="130"/>
      <c r="J3514" s="98"/>
      <c r="K3514" s="98"/>
      <c r="L3514" s="98"/>
      <c r="M3514" s="241"/>
      <c r="N3514" s="241"/>
      <c r="O3514" s="98"/>
      <c r="P3514" s="98"/>
      <c r="Q3514" s="130"/>
    </row>
    <row r="3515" spans="1:17" ht="11.25" x14ac:dyDescent="0.2">
      <c r="A3515" s="234"/>
      <c r="B3515" s="98"/>
      <c r="C3515" s="130"/>
      <c r="D3515" s="240"/>
      <c r="E3515" s="240"/>
      <c r="F3515" s="224"/>
      <c r="G3515" s="98"/>
      <c r="H3515" s="98"/>
      <c r="I3515" s="130"/>
      <c r="J3515" s="98"/>
      <c r="K3515" s="98"/>
      <c r="L3515" s="98"/>
      <c r="M3515" s="241"/>
      <c r="N3515" s="241"/>
      <c r="O3515" s="98"/>
      <c r="P3515" s="98"/>
      <c r="Q3515" s="130"/>
    </row>
    <row r="3516" spans="1:17" ht="11.25" x14ac:dyDescent="0.2">
      <c r="A3516" s="234"/>
      <c r="B3516" s="98"/>
      <c r="C3516" s="130"/>
      <c r="D3516" s="240"/>
      <c r="E3516" s="240"/>
      <c r="F3516" s="224"/>
      <c r="G3516" s="98"/>
      <c r="H3516" s="98"/>
      <c r="I3516" s="130"/>
      <c r="J3516" s="98"/>
      <c r="K3516" s="98"/>
      <c r="L3516" s="98"/>
      <c r="M3516" s="241"/>
      <c r="N3516" s="241"/>
      <c r="O3516" s="98"/>
      <c r="P3516" s="98"/>
      <c r="Q3516" s="130"/>
    </row>
    <row r="3517" spans="1:17" ht="11.25" x14ac:dyDescent="0.2">
      <c r="A3517" s="234"/>
      <c r="B3517" s="98"/>
      <c r="C3517" s="130"/>
      <c r="D3517" s="240"/>
      <c r="E3517" s="240"/>
      <c r="F3517" s="224"/>
      <c r="G3517" s="98"/>
      <c r="H3517" s="98"/>
      <c r="I3517" s="130"/>
      <c r="J3517" s="98"/>
      <c r="K3517" s="98"/>
      <c r="L3517" s="98"/>
      <c r="M3517" s="241"/>
      <c r="N3517" s="241"/>
      <c r="O3517" s="98"/>
      <c r="P3517" s="98"/>
      <c r="Q3517" s="130"/>
    </row>
    <row r="3518" spans="1:17" ht="11.25" x14ac:dyDescent="0.2">
      <c r="A3518" s="234"/>
      <c r="B3518" s="98"/>
      <c r="C3518" s="130"/>
      <c r="D3518" s="240"/>
      <c r="E3518" s="240"/>
      <c r="F3518" s="224"/>
      <c r="G3518" s="98"/>
      <c r="H3518" s="98"/>
      <c r="I3518" s="130"/>
      <c r="J3518" s="98"/>
      <c r="K3518" s="98"/>
      <c r="L3518" s="98"/>
      <c r="M3518" s="241"/>
      <c r="N3518" s="241"/>
      <c r="O3518" s="98"/>
      <c r="P3518" s="98"/>
      <c r="Q3518" s="130"/>
    </row>
    <row r="3519" spans="1:17" ht="11.25" x14ac:dyDescent="0.2">
      <c r="A3519" s="234"/>
      <c r="B3519" s="98"/>
      <c r="C3519" s="130"/>
      <c r="D3519" s="240"/>
      <c r="E3519" s="240"/>
      <c r="F3519" s="224"/>
      <c r="G3519" s="98"/>
      <c r="H3519" s="98"/>
      <c r="I3519" s="130"/>
      <c r="J3519" s="98"/>
      <c r="K3519" s="98"/>
      <c r="L3519" s="98"/>
      <c r="M3519" s="241"/>
      <c r="N3519" s="241"/>
      <c r="O3519" s="98"/>
      <c r="P3519" s="98"/>
      <c r="Q3519" s="130"/>
    </row>
    <row r="3520" spans="1:17" ht="11.25" x14ac:dyDescent="0.2">
      <c r="A3520" s="234"/>
      <c r="B3520" s="98"/>
      <c r="C3520" s="130"/>
      <c r="D3520" s="240"/>
      <c r="E3520" s="240"/>
      <c r="F3520" s="224"/>
      <c r="G3520" s="98"/>
      <c r="H3520" s="98"/>
      <c r="I3520" s="130"/>
      <c r="J3520" s="98"/>
      <c r="K3520" s="98"/>
      <c r="L3520" s="98"/>
      <c r="M3520" s="241"/>
      <c r="N3520" s="241"/>
      <c r="O3520" s="98"/>
      <c r="P3520" s="98"/>
      <c r="Q3520" s="130"/>
    </row>
    <row r="3521" spans="1:17" ht="11.25" x14ac:dyDescent="0.2">
      <c r="A3521" s="234"/>
      <c r="B3521" s="98"/>
      <c r="C3521" s="130"/>
      <c r="D3521" s="240"/>
      <c r="E3521" s="240"/>
      <c r="F3521" s="224"/>
      <c r="G3521" s="98"/>
      <c r="H3521" s="98"/>
      <c r="I3521" s="130"/>
      <c r="J3521" s="98"/>
      <c r="K3521" s="98"/>
      <c r="L3521" s="98"/>
      <c r="M3521" s="241"/>
      <c r="N3521" s="241"/>
      <c r="O3521" s="98"/>
      <c r="P3521" s="98"/>
      <c r="Q3521" s="130"/>
    </row>
    <row r="3522" spans="1:17" ht="11.25" x14ac:dyDescent="0.2">
      <c r="A3522" s="234"/>
      <c r="B3522" s="98"/>
      <c r="C3522" s="130"/>
      <c r="D3522" s="240"/>
      <c r="E3522" s="240"/>
      <c r="F3522" s="224"/>
      <c r="G3522" s="98"/>
      <c r="H3522" s="98"/>
      <c r="I3522" s="130"/>
      <c r="J3522" s="98"/>
      <c r="K3522" s="98"/>
      <c r="L3522" s="98"/>
      <c r="M3522" s="241"/>
      <c r="N3522" s="241"/>
      <c r="O3522" s="98"/>
      <c r="P3522" s="98"/>
      <c r="Q3522" s="130"/>
    </row>
    <row r="3523" spans="1:17" ht="11.25" x14ac:dyDescent="0.2">
      <c r="A3523" s="234"/>
      <c r="B3523" s="98"/>
      <c r="C3523" s="130"/>
      <c r="D3523" s="240"/>
      <c r="E3523" s="240"/>
      <c r="F3523" s="224"/>
      <c r="G3523" s="98"/>
      <c r="H3523" s="98"/>
      <c r="I3523" s="130"/>
      <c r="J3523" s="98"/>
      <c r="K3523" s="98"/>
      <c r="L3523" s="98"/>
      <c r="M3523" s="241"/>
      <c r="N3523" s="241"/>
      <c r="O3523" s="98"/>
      <c r="P3523" s="98"/>
      <c r="Q3523" s="130"/>
    </row>
    <row r="3524" spans="1:17" ht="11.25" x14ac:dyDescent="0.2">
      <c r="A3524" s="234"/>
      <c r="B3524" s="98"/>
      <c r="C3524" s="130"/>
      <c r="D3524" s="240"/>
      <c r="E3524" s="240"/>
      <c r="F3524" s="224"/>
      <c r="G3524" s="98"/>
      <c r="H3524" s="98"/>
      <c r="I3524" s="130"/>
      <c r="J3524" s="98"/>
      <c r="K3524" s="98"/>
      <c r="L3524" s="98"/>
      <c r="M3524" s="241"/>
      <c r="N3524" s="241"/>
      <c r="O3524" s="98"/>
      <c r="P3524" s="98"/>
      <c r="Q3524" s="130"/>
    </row>
    <row r="3525" spans="1:17" ht="11.25" x14ac:dyDescent="0.2">
      <c r="A3525" s="234"/>
      <c r="B3525" s="98"/>
      <c r="C3525" s="130"/>
      <c r="D3525" s="240"/>
      <c r="E3525" s="240"/>
      <c r="F3525" s="224"/>
      <c r="G3525" s="98"/>
      <c r="H3525" s="98"/>
      <c r="I3525" s="130"/>
      <c r="J3525" s="98"/>
      <c r="K3525" s="98"/>
      <c r="L3525" s="98"/>
      <c r="M3525" s="241"/>
      <c r="N3525" s="241"/>
      <c r="O3525" s="98"/>
      <c r="P3525" s="98"/>
      <c r="Q3525" s="130"/>
    </row>
    <row r="3526" spans="1:17" ht="11.25" x14ac:dyDescent="0.2">
      <c r="A3526" s="234"/>
      <c r="B3526" s="98"/>
      <c r="C3526" s="130"/>
      <c r="D3526" s="240"/>
      <c r="E3526" s="240"/>
      <c r="F3526" s="224"/>
      <c r="G3526" s="98"/>
      <c r="H3526" s="98"/>
      <c r="I3526" s="130"/>
      <c r="J3526" s="98"/>
      <c r="K3526" s="98"/>
      <c r="L3526" s="98"/>
      <c r="M3526" s="241"/>
      <c r="N3526" s="241"/>
      <c r="O3526" s="98"/>
      <c r="P3526" s="98"/>
      <c r="Q3526" s="130"/>
    </row>
    <row r="3527" spans="1:17" ht="11.25" x14ac:dyDescent="0.2">
      <c r="A3527" s="234"/>
      <c r="B3527" s="98"/>
      <c r="C3527" s="130"/>
      <c r="D3527" s="240"/>
      <c r="E3527" s="240"/>
      <c r="F3527" s="224"/>
      <c r="G3527" s="98"/>
      <c r="H3527" s="98"/>
      <c r="I3527" s="130"/>
      <c r="J3527" s="98"/>
      <c r="K3527" s="98"/>
      <c r="L3527" s="98"/>
      <c r="M3527" s="241"/>
      <c r="N3527" s="241"/>
      <c r="O3527" s="98"/>
      <c r="P3527" s="98"/>
      <c r="Q3527" s="130"/>
    </row>
    <row r="3528" spans="1:17" ht="11.25" x14ac:dyDescent="0.2">
      <c r="A3528" s="234"/>
      <c r="B3528" s="98"/>
      <c r="C3528" s="130"/>
      <c r="D3528" s="240"/>
      <c r="E3528" s="240"/>
      <c r="F3528" s="224"/>
      <c r="G3528" s="98"/>
      <c r="H3528" s="98"/>
      <c r="I3528" s="130"/>
      <c r="J3528" s="98"/>
      <c r="K3528" s="98"/>
      <c r="L3528" s="98"/>
      <c r="M3528" s="241"/>
      <c r="N3528" s="241"/>
      <c r="O3528" s="98"/>
      <c r="P3528" s="98"/>
      <c r="Q3528" s="130"/>
    </row>
    <row r="3529" spans="1:17" ht="11.25" x14ac:dyDescent="0.2">
      <c r="A3529" s="234"/>
      <c r="B3529" s="98"/>
      <c r="C3529" s="130"/>
      <c r="D3529" s="240"/>
      <c r="E3529" s="240"/>
      <c r="F3529" s="224"/>
      <c r="G3529" s="98"/>
      <c r="H3529" s="98"/>
      <c r="I3529" s="130"/>
      <c r="J3529" s="98"/>
      <c r="K3529" s="98"/>
      <c r="L3529" s="98"/>
      <c r="M3529" s="241"/>
      <c r="N3529" s="241"/>
      <c r="O3529" s="98"/>
      <c r="P3529" s="98"/>
      <c r="Q3529" s="130"/>
    </row>
    <row r="3530" spans="1:17" ht="11.25" x14ac:dyDescent="0.2">
      <c r="A3530" s="234"/>
      <c r="B3530" s="98"/>
      <c r="C3530" s="130"/>
      <c r="D3530" s="240"/>
      <c r="E3530" s="240"/>
      <c r="F3530" s="224"/>
      <c r="G3530" s="98"/>
      <c r="H3530" s="98"/>
      <c r="I3530" s="130"/>
      <c r="J3530" s="98"/>
      <c r="K3530" s="98"/>
      <c r="L3530" s="98"/>
      <c r="M3530" s="241"/>
      <c r="N3530" s="241"/>
      <c r="O3530" s="98"/>
      <c r="P3530" s="98"/>
      <c r="Q3530" s="130"/>
    </row>
    <row r="3531" spans="1:17" ht="11.25" x14ac:dyDescent="0.2">
      <c r="A3531" s="234"/>
      <c r="B3531" s="98"/>
      <c r="C3531" s="130"/>
      <c r="D3531" s="240"/>
      <c r="E3531" s="240"/>
      <c r="F3531" s="224"/>
      <c r="G3531" s="98"/>
      <c r="H3531" s="98"/>
      <c r="I3531" s="130"/>
      <c r="J3531" s="98"/>
      <c r="K3531" s="98"/>
      <c r="L3531" s="98"/>
      <c r="M3531" s="241"/>
      <c r="N3531" s="241"/>
      <c r="O3531" s="98"/>
      <c r="P3531" s="98"/>
      <c r="Q3531" s="130"/>
    </row>
    <row r="3532" spans="1:17" ht="11.25" x14ac:dyDescent="0.2">
      <c r="A3532" s="234"/>
      <c r="B3532" s="98"/>
      <c r="C3532" s="130"/>
      <c r="D3532" s="240"/>
      <c r="E3532" s="240"/>
      <c r="F3532" s="224"/>
      <c r="G3532" s="98"/>
      <c r="H3532" s="98"/>
      <c r="I3532" s="130"/>
      <c r="J3532" s="98"/>
      <c r="K3532" s="98"/>
      <c r="L3532" s="98"/>
      <c r="M3532" s="241"/>
      <c r="N3532" s="241"/>
      <c r="O3532" s="98"/>
      <c r="P3532" s="98"/>
      <c r="Q3532" s="130"/>
    </row>
    <row r="3533" spans="1:17" ht="11.25" x14ac:dyDescent="0.2">
      <c r="A3533" s="234"/>
      <c r="B3533" s="98"/>
      <c r="C3533" s="130"/>
      <c r="D3533" s="240"/>
      <c r="E3533" s="240"/>
      <c r="F3533" s="224"/>
      <c r="G3533" s="98"/>
      <c r="H3533" s="98"/>
      <c r="I3533" s="130"/>
      <c r="J3533" s="98"/>
      <c r="K3533" s="98"/>
      <c r="L3533" s="98"/>
      <c r="M3533" s="241"/>
      <c r="N3533" s="241"/>
      <c r="O3533" s="98"/>
      <c r="P3533" s="98"/>
      <c r="Q3533" s="130"/>
    </row>
    <row r="3534" spans="1:17" ht="11.25" x14ac:dyDescent="0.2">
      <c r="A3534" s="234"/>
      <c r="B3534" s="98"/>
      <c r="C3534" s="130"/>
      <c r="D3534" s="240"/>
      <c r="E3534" s="240"/>
      <c r="F3534" s="224"/>
      <c r="G3534" s="98"/>
      <c r="H3534" s="98"/>
      <c r="I3534" s="130"/>
      <c r="J3534" s="98"/>
      <c r="K3534" s="98"/>
      <c r="L3534" s="98"/>
      <c r="M3534" s="241"/>
      <c r="N3534" s="241"/>
      <c r="O3534" s="98"/>
      <c r="P3534" s="98"/>
      <c r="Q3534" s="130"/>
    </row>
    <row r="3535" spans="1:17" ht="11.25" x14ac:dyDescent="0.2">
      <c r="A3535" s="234"/>
      <c r="B3535" s="98"/>
      <c r="C3535" s="130"/>
      <c r="D3535" s="240"/>
      <c r="E3535" s="240"/>
      <c r="F3535" s="224"/>
      <c r="G3535" s="98"/>
      <c r="H3535" s="98"/>
      <c r="I3535" s="130"/>
      <c r="J3535" s="98"/>
      <c r="K3535" s="98"/>
      <c r="L3535" s="98"/>
      <c r="M3535" s="241"/>
      <c r="N3535" s="241"/>
      <c r="O3535" s="98"/>
      <c r="P3535" s="98"/>
      <c r="Q3535" s="130"/>
    </row>
    <row r="3536" spans="1:17" ht="11.25" x14ac:dyDescent="0.2">
      <c r="A3536" s="234"/>
      <c r="B3536" s="98"/>
      <c r="C3536" s="130"/>
      <c r="D3536" s="240"/>
      <c r="E3536" s="240"/>
      <c r="F3536" s="224"/>
      <c r="G3536" s="98"/>
      <c r="H3536" s="98"/>
      <c r="I3536" s="130"/>
      <c r="J3536" s="98"/>
      <c r="K3536" s="98"/>
      <c r="L3536" s="98"/>
      <c r="M3536" s="241"/>
      <c r="N3536" s="241"/>
      <c r="O3536" s="98"/>
      <c r="P3536" s="98"/>
      <c r="Q3536" s="130"/>
    </row>
    <row r="3537" spans="1:17" ht="11.25" x14ac:dyDescent="0.2">
      <c r="A3537" s="234"/>
      <c r="B3537" s="98"/>
      <c r="C3537" s="130"/>
      <c r="D3537" s="240"/>
      <c r="E3537" s="240"/>
      <c r="F3537" s="224"/>
      <c r="G3537" s="98"/>
      <c r="H3537" s="98"/>
      <c r="I3537" s="130"/>
      <c r="J3537" s="98"/>
      <c r="K3537" s="98"/>
      <c r="L3537" s="98"/>
      <c r="M3537" s="241"/>
      <c r="N3537" s="241"/>
      <c r="O3537" s="98"/>
      <c r="P3537" s="98"/>
      <c r="Q3537" s="130"/>
    </row>
    <row r="3538" spans="1:17" ht="11.25" x14ac:dyDescent="0.2">
      <c r="A3538" s="234"/>
      <c r="B3538" s="98"/>
      <c r="C3538" s="130"/>
      <c r="D3538" s="240"/>
      <c r="E3538" s="240"/>
      <c r="F3538" s="224"/>
      <c r="G3538" s="98"/>
      <c r="H3538" s="98"/>
      <c r="I3538" s="130"/>
      <c r="J3538" s="98"/>
      <c r="K3538" s="98"/>
      <c r="L3538" s="98"/>
      <c r="M3538" s="241"/>
      <c r="N3538" s="241"/>
      <c r="O3538" s="98"/>
      <c r="P3538" s="98"/>
      <c r="Q3538" s="130"/>
    </row>
    <row r="3539" spans="1:17" ht="11.25" x14ac:dyDescent="0.2">
      <c r="A3539" s="234"/>
      <c r="B3539" s="98"/>
      <c r="C3539" s="130"/>
      <c r="D3539" s="240"/>
      <c r="E3539" s="240"/>
      <c r="F3539" s="224"/>
      <c r="G3539" s="98"/>
      <c r="H3539" s="98"/>
      <c r="I3539" s="130"/>
      <c r="J3539" s="98"/>
      <c r="K3539" s="98"/>
      <c r="L3539" s="98"/>
      <c r="M3539" s="241"/>
      <c r="N3539" s="241"/>
      <c r="O3539" s="98"/>
      <c r="P3539" s="98"/>
      <c r="Q3539" s="130"/>
    </row>
    <row r="3540" spans="1:17" ht="11.25" x14ac:dyDescent="0.2">
      <c r="A3540" s="234"/>
      <c r="B3540" s="98"/>
      <c r="C3540" s="130"/>
      <c r="D3540" s="240"/>
      <c r="E3540" s="240"/>
      <c r="F3540" s="224"/>
      <c r="G3540" s="98"/>
      <c r="H3540" s="98"/>
      <c r="I3540" s="130"/>
      <c r="J3540" s="98"/>
      <c r="K3540" s="98"/>
      <c r="L3540" s="98"/>
      <c r="M3540" s="241"/>
      <c r="N3540" s="241"/>
      <c r="O3540" s="98"/>
      <c r="P3540" s="98"/>
      <c r="Q3540" s="130"/>
    </row>
    <row r="3541" spans="1:17" ht="11.25" x14ac:dyDescent="0.2">
      <c r="A3541" s="234"/>
      <c r="B3541" s="98"/>
      <c r="C3541" s="130"/>
      <c r="D3541" s="240"/>
      <c r="E3541" s="240"/>
      <c r="F3541" s="224"/>
      <c r="G3541" s="98"/>
      <c r="H3541" s="98"/>
      <c r="I3541" s="130"/>
      <c r="J3541" s="98"/>
      <c r="K3541" s="98"/>
      <c r="L3541" s="98"/>
      <c r="M3541" s="241"/>
      <c r="N3541" s="241"/>
      <c r="O3541" s="98"/>
      <c r="P3541" s="98"/>
      <c r="Q3541" s="130"/>
    </row>
    <row r="3542" spans="1:17" ht="11.25" x14ac:dyDescent="0.2">
      <c r="A3542" s="234"/>
      <c r="B3542" s="98"/>
      <c r="C3542" s="130"/>
      <c r="D3542" s="240"/>
      <c r="E3542" s="240"/>
      <c r="F3542" s="224"/>
      <c r="G3542" s="98"/>
      <c r="H3542" s="98"/>
      <c r="I3542" s="130"/>
      <c r="J3542" s="98"/>
      <c r="K3542" s="98"/>
      <c r="L3542" s="98"/>
      <c r="M3542" s="241"/>
      <c r="N3542" s="241"/>
      <c r="O3542" s="98"/>
      <c r="P3542" s="98"/>
      <c r="Q3542" s="130"/>
    </row>
    <row r="3543" spans="1:17" ht="11.25" x14ac:dyDescent="0.2">
      <c r="A3543" s="234"/>
      <c r="B3543" s="98"/>
      <c r="C3543" s="130"/>
      <c r="D3543" s="240"/>
      <c r="E3543" s="240"/>
      <c r="F3543" s="224"/>
      <c r="G3543" s="98"/>
      <c r="H3543" s="98"/>
      <c r="I3543" s="130"/>
      <c r="J3543" s="98"/>
      <c r="K3543" s="98"/>
      <c r="L3543" s="98"/>
      <c r="M3543" s="241"/>
      <c r="N3543" s="241"/>
      <c r="O3543" s="98"/>
      <c r="P3543" s="98"/>
      <c r="Q3543" s="130"/>
    </row>
    <row r="3544" spans="1:17" ht="11.25" x14ac:dyDescent="0.2">
      <c r="A3544" s="234"/>
      <c r="B3544" s="98"/>
      <c r="C3544" s="130"/>
      <c r="D3544" s="240"/>
      <c r="E3544" s="240"/>
      <c r="F3544" s="224"/>
      <c r="G3544" s="98"/>
      <c r="H3544" s="98"/>
      <c r="I3544" s="130"/>
      <c r="J3544" s="98"/>
      <c r="K3544" s="98"/>
      <c r="L3544" s="98"/>
      <c r="M3544" s="241"/>
      <c r="N3544" s="241"/>
      <c r="O3544" s="98"/>
      <c r="P3544" s="98"/>
      <c r="Q3544" s="130"/>
    </row>
    <row r="3545" spans="1:17" ht="11.25" x14ac:dyDescent="0.2">
      <c r="A3545" s="234"/>
      <c r="B3545" s="98"/>
      <c r="C3545" s="130"/>
      <c r="D3545" s="240"/>
      <c r="E3545" s="240"/>
      <c r="F3545" s="224"/>
      <c r="G3545" s="98"/>
      <c r="H3545" s="98"/>
      <c r="I3545" s="130"/>
      <c r="J3545" s="98"/>
      <c r="K3545" s="98"/>
      <c r="L3545" s="98"/>
      <c r="M3545" s="241"/>
      <c r="N3545" s="241"/>
      <c r="O3545" s="98"/>
      <c r="P3545" s="98"/>
      <c r="Q3545" s="130"/>
    </row>
    <row r="3546" spans="1:17" ht="11.25" x14ac:dyDescent="0.2">
      <c r="A3546" s="234"/>
      <c r="B3546" s="98"/>
      <c r="C3546" s="130"/>
      <c r="D3546" s="240"/>
      <c r="E3546" s="240"/>
      <c r="F3546" s="224"/>
      <c r="G3546" s="98"/>
      <c r="H3546" s="98"/>
      <c r="I3546" s="130"/>
      <c r="J3546" s="98"/>
      <c r="K3546" s="98"/>
      <c r="L3546" s="98"/>
      <c r="M3546" s="241"/>
      <c r="N3546" s="241"/>
      <c r="O3546" s="98"/>
      <c r="P3546" s="98"/>
      <c r="Q3546" s="130"/>
    </row>
    <row r="3547" spans="1:17" ht="11.25" x14ac:dyDescent="0.2">
      <c r="A3547" s="234"/>
      <c r="B3547" s="98"/>
      <c r="C3547" s="130"/>
      <c r="D3547" s="240"/>
      <c r="E3547" s="240"/>
      <c r="F3547" s="224"/>
      <c r="G3547" s="98"/>
      <c r="H3547" s="98"/>
      <c r="I3547" s="130"/>
      <c r="J3547" s="98"/>
      <c r="K3547" s="98"/>
      <c r="L3547" s="98"/>
      <c r="M3547" s="241"/>
      <c r="N3547" s="241"/>
      <c r="O3547" s="98"/>
      <c r="P3547" s="98"/>
      <c r="Q3547" s="130"/>
    </row>
    <row r="3548" spans="1:17" ht="11.25" x14ac:dyDescent="0.2">
      <c r="A3548" s="234"/>
      <c r="B3548" s="98"/>
      <c r="C3548" s="130"/>
      <c r="D3548" s="240"/>
      <c r="E3548" s="240"/>
      <c r="F3548" s="224"/>
      <c r="G3548" s="98"/>
      <c r="H3548" s="98"/>
      <c r="I3548" s="130"/>
      <c r="J3548" s="98"/>
      <c r="K3548" s="98"/>
      <c r="L3548" s="98"/>
      <c r="M3548" s="241"/>
      <c r="N3548" s="241"/>
      <c r="O3548" s="98"/>
      <c r="P3548" s="98"/>
      <c r="Q3548" s="130"/>
    </row>
    <row r="3549" spans="1:17" ht="11.25" x14ac:dyDescent="0.2">
      <c r="A3549" s="234"/>
      <c r="B3549" s="98"/>
      <c r="C3549" s="130"/>
      <c r="D3549" s="240"/>
      <c r="E3549" s="240"/>
      <c r="F3549" s="224"/>
      <c r="G3549" s="98"/>
      <c r="H3549" s="98"/>
      <c r="I3549" s="130"/>
      <c r="J3549" s="98"/>
      <c r="K3549" s="98"/>
      <c r="L3549" s="98"/>
      <c r="M3549" s="241"/>
      <c r="N3549" s="241"/>
      <c r="O3549" s="98"/>
      <c r="P3549" s="98"/>
      <c r="Q3549" s="130"/>
    </row>
    <row r="3550" spans="1:17" ht="11.25" x14ac:dyDescent="0.2">
      <c r="A3550" s="234"/>
      <c r="B3550" s="98"/>
      <c r="C3550" s="130"/>
      <c r="D3550" s="240"/>
      <c r="E3550" s="240"/>
      <c r="F3550" s="224"/>
      <c r="G3550" s="98"/>
      <c r="H3550" s="98"/>
      <c r="I3550" s="130"/>
      <c r="J3550" s="98"/>
      <c r="K3550" s="98"/>
      <c r="L3550" s="98"/>
      <c r="M3550" s="241"/>
      <c r="N3550" s="241"/>
      <c r="O3550" s="98"/>
      <c r="P3550" s="98"/>
      <c r="Q3550" s="130"/>
    </row>
    <row r="3551" spans="1:17" ht="11.25" x14ac:dyDescent="0.2">
      <c r="A3551" s="234"/>
      <c r="B3551" s="98"/>
      <c r="C3551" s="130"/>
      <c r="D3551" s="240"/>
      <c r="E3551" s="240"/>
      <c r="F3551" s="224"/>
      <c r="G3551" s="98"/>
      <c r="H3551" s="98"/>
      <c r="I3551" s="130"/>
      <c r="J3551" s="98"/>
      <c r="K3551" s="98"/>
      <c r="L3551" s="98"/>
      <c r="M3551" s="241"/>
      <c r="N3551" s="241"/>
      <c r="O3551" s="98"/>
      <c r="P3551" s="98"/>
      <c r="Q3551" s="130"/>
    </row>
    <row r="3552" spans="1:17" ht="11.25" x14ac:dyDescent="0.2">
      <c r="A3552" s="234"/>
      <c r="B3552" s="98"/>
      <c r="C3552" s="130"/>
      <c r="D3552" s="240"/>
      <c r="E3552" s="240"/>
      <c r="F3552" s="224"/>
      <c r="G3552" s="98"/>
      <c r="H3552" s="98"/>
      <c r="I3552" s="130"/>
      <c r="J3552" s="98"/>
      <c r="K3552" s="98"/>
      <c r="L3552" s="98"/>
      <c r="M3552" s="241"/>
      <c r="N3552" s="241"/>
      <c r="O3552" s="98"/>
      <c r="P3552" s="98"/>
      <c r="Q3552" s="130"/>
    </row>
    <row r="3553" spans="1:17" ht="11.25" x14ac:dyDescent="0.2">
      <c r="A3553" s="234"/>
      <c r="B3553" s="98"/>
      <c r="C3553" s="130"/>
      <c r="D3553" s="240"/>
      <c r="E3553" s="240"/>
      <c r="F3553" s="224"/>
      <c r="G3553" s="98"/>
      <c r="H3553" s="98"/>
      <c r="I3553" s="130"/>
      <c r="J3553" s="98"/>
      <c r="K3553" s="98"/>
      <c r="L3553" s="98"/>
      <c r="M3553" s="241"/>
      <c r="N3553" s="241"/>
      <c r="O3553" s="98"/>
      <c r="P3553" s="98"/>
      <c r="Q3553" s="130"/>
    </row>
    <row r="3554" spans="1:17" ht="11.25" x14ac:dyDescent="0.2">
      <c r="A3554" s="234"/>
      <c r="B3554" s="98"/>
      <c r="C3554" s="130"/>
      <c r="D3554" s="240"/>
      <c r="E3554" s="240"/>
      <c r="F3554" s="224"/>
      <c r="G3554" s="98"/>
      <c r="H3554" s="98"/>
      <c r="I3554" s="130"/>
      <c r="J3554" s="98"/>
      <c r="K3554" s="98"/>
      <c r="L3554" s="98"/>
      <c r="M3554" s="241"/>
      <c r="N3554" s="241"/>
      <c r="O3554" s="98"/>
      <c r="P3554" s="98"/>
      <c r="Q3554" s="130"/>
    </row>
    <row r="3555" spans="1:17" ht="11.25" x14ac:dyDescent="0.2">
      <c r="A3555" s="234"/>
      <c r="B3555" s="98"/>
      <c r="C3555" s="130"/>
      <c r="D3555" s="240"/>
      <c r="E3555" s="240"/>
      <c r="F3555" s="224"/>
      <c r="G3555" s="98"/>
      <c r="H3555" s="98"/>
      <c r="I3555" s="130"/>
      <c r="J3555" s="98"/>
      <c r="K3555" s="98"/>
      <c r="L3555" s="98"/>
      <c r="M3555" s="241"/>
      <c r="N3555" s="241"/>
      <c r="O3555" s="98"/>
      <c r="P3555" s="98"/>
      <c r="Q3555" s="130"/>
    </row>
    <row r="3556" spans="1:17" ht="11.25" x14ac:dyDescent="0.2">
      <c r="A3556" s="234"/>
      <c r="B3556" s="98"/>
      <c r="C3556" s="130"/>
      <c r="D3556" s="240"/>
      <c r="E3556" s="240"/>
      <c r="F3556" s="224"/>
      <c r="G3556" s="98"/>
      <c r="H3556" s="98"/>
      <c r="I3556" s="130"/>
      <c r="J3556" s="98"/>
      <c r="K3556" s="98"/>
      <c r="L3556" s="98"/>
      <c r="M3556" s="241"/>
      <c r="N3556" s="241"/>
      <c r="O3556" s="98"/>
      <c r="P3556" s="98"/>
      <c r="Q3556" s="130"/>
    </row>
    <row r="3557" spans="1:17" ht="11.25" x14ac:dyDescent="0.2">
      <c r="A3557" s="234"/>
      <c r="B3557" s="98"/>
      <c r="C3557" s="130"/>
      <c r="D3557" s="240"/>
      <c r="E3557" s="240"/>
      <c r="F3557" s="224"/>
      <c r="G3557" s="98"/>
      <c r="H3557" s="98"/>
      <c r="I3557" s="130"/>
      <c r="J3557" s="98"/>
      <c r="K3557" s="98"/>
      <c r="L3557" s="98"/>
      <c r="M3557" s="241"/>
      <c r="N3557" s="241"/>
      <c r="O3557" s="98"/>
      <c r="P3557" s="98"/>
      <c r="Q3557" s="130"/>
    </row>
    <row r="3558" spans="1:17" ht="11.25" x14ac:dyDescent="0.2">
      <c r="A3558" s="234"/>
      <c r="B3558" s="98"/>
      <c r="C3558" s="130"/>
      <c r="D3558" s="240"/>
      <c r="E3558" s="240"/>
      <c r="F3558" s="224"/>
      <c r="G3558" s="98"/>
      <c r="H3558" s="98"/>
      <c r="I3558" s="130"/>
      <c r="J3558" s="98"/>
      <c r="K3558" s="98"/>
      <c r="L3558" s="98"/>
      <c r="M3558" s="241"/>
      <c r="N3558" s="241"/>
      <c r="O3558" s="98"/>
      <c r="P3558" s="98"/>
      <c r="Q3558" s="130"/>
    </row>
    <row r="3559" spans="1:17" ht="11.25" x14ac:dyDescent="0.2">
      <c r="A3559" s="234"/>
      <c r="B3559" s="98"/>
      <c r="C3559" s="130"/>
      <c r="D3559" s="240"/>
      <c r="E3559" s="240"/>
      <c r="F3559" s="224"/>
      <c r="G3559" s="98"/>
      <c r="H3559" s="98"/>
      <c r="I3559" s="130"/>
      <c r="J3559" s="98"/>
      <c r="K3559" s="98"/>
      <c r="L3559" s="98"/>
      <c r="M3559" s="241"/>
      <c r="N3559" s="241"/>
      <c r="O3559" s="98"/>
      <c r="P3559" s="98"/>
      <c r="Q3559" s="130"/>
    </row>
    <row r="3560" spans="1:17" ht="11.25" x14ac:dyDescent="0.2">
      <c r="A3560" s="234"/>
      <c r="B3560" s="98"/>
      <c r="C3560" s="130"/>
      <c r="D3560" s="240"/>
      <c r="E3560" s="240"/>
      <c r="F3560" s="224"/>
      <c r="G3560" s="98"/>
      <c r="H3560" s="98"/>
      <c r="I3560" s="130"/>
      <c r="J3560" s="98"/>
      <c r="K3560" s="98"/>
      <c r="L3560" s="98"/>
      <c r="M3560" s="241"/>
      <c r="N3560" s="241"/>
      <c r="O3560" s="98"/>
      <c r="P3560" s="98"/>
      <c r="Q3560" s="130"/>
    </row>
    <row r="3561" spans="1:17" ht="11.25" x14ac:dyDescent="0.2">
      <c r="A3561" s="234"/>
      <c r="B3561" s="98"/>
      <c r="C3561" s="130"/>
      <c r="D3561" s="240"/>
      <c r="E3561" s="240"/>
      <c r="F3561" s="224"/>
      <c r="G3561" s="98"/>
      <c r="H3561" s="98"/>
      <c r="I3561" s="130"/>
      <c r="J3561" s="98"/>
      <c r="K3561" s="98"/>
      <c r="L3561" s="98"/>
      <c r="M3561" s="241"/>
      <c r="N3561" s="241"/>
      <c r="O3561" s="98"/>
      <c r="P3561" s="98"/>
      <c r="Q3561" s="130"/>
    </row>
    <row r="3562" spans="1:17" ht="11.25" x14ac:dyDescent="0.2">
      <c r="A3562" s="234"/>
      <c r="B3562" s="98"/>
      <c r="C3562" s="130"/>
      <c r="D3562" s="240"/>
      <c r="E3562" s="240"/>
      <c r="F3562" s="224"/>
      <c r="G3562" s="98"/>
      <c r="H3562" s="98"/>
      <c r="I3562" s="130"/>
      <c r="J3562" s="98"/>
      <c r="K3562" s="98"/>
      <c r="L3562" s="98"/>
      <c r="M3562" s="241"/>
      <c r="N3562" s="241"/>
      <c r="O3562" s="98"/>
      <c r="P3562" s="98"/>
      <c r="Q3562" s="130"/>
    </row>
    <row r="3563" spans="1:17" ht="11.25" x14ac:dyDescent="0.2">
      <c r="A3563" s="234"/>
      <c r="B3563" s="98"/>
      <c r="C3563" s="130"/>
      <c r="D3563" s="240"/>
      <c r="E3563" s="240"/>
      <c r="F3563" s="224"/>
      <c r="G3563" s="98"/>
      <c r="H3563" s="98"/>
      <c r="I3563" s="130"/>
      <c r="J3563" s="98"/>
      <c r="K3563" s="98"/>
      <c r="L3563" s="98"/>
      <c r="M3563" s="241"/>
      <c r="N3563" s="241"/>
      <c r="O3563" s="98"/>
      <c r="P3563" s="98"/>
      <c r="Q3563" s="130"/>
    </row>
    <row r="3564" spans="1:17" ht="11.25" x14ac:dyDescent="0.2">
      <c r="A3564" s="234"/>
      <c r="B3564" s="98"/>
      <c r="C3564" s="130"/>
      <c r="D3564" s="240"/>
      <c r="E3564" s="240"/>
      <c r="F3564" s="224"/>
      <c r="G3564" s="98"/>
      <c r="H3564" s="98"/>
      <c r="I3564" s="130"/>
      <c r="J3564" s="98"/>
      <c r="K3564" s="98"/>
      <c r="L3564" s="98"/>
      <c r="M3564" s="241"/>
      <c r="N3564" s="241"/>
      <c r="O3564" s="98"/>
      <c r="P3564" s="98"/>
      <c r="Q3564" s="130"/>
    </row>
    <row r="3565" spans="1:17" ht="11.25" x14ac:dyDescent="0.2">
      <c r="A3565" s="234"/>
      <c r="B3565" s="98"/>
      <c r="C3565" s="130"/>
      <c r="D3565" s="240"/>
      <c r="E3565" s="240"/>
      <c r="F3565" s="224"/>
      <c r="G3565" s="98"/>
      <c r="H3565" s="98"/>
      <c r="I3565" s="130"/>
      <c r="J3565" s="98"/>
      <c r="K3565" s="98"/>
      <c r="L3565" s="98"/>
      <c r="M3565" s="241"/>
      <c r="N3565" s="241"/>
      <c r="O3565" s="98"/>
      <c r="P3565" s="98"/>
      <c r="Q3565" s="130"/>
    </row>
    <row r="3566" spans="1:17" ht="11.25" x14ac:dyDescent="0.2">
      <c r="A3566" s="234"/>
      <c r="B3566" s="98"/>
      <c r="C3566" s="130"/>
      <c r="D3566" s="240"/>
      <c r="E3566" s="240"/>
      <c r="F3566" s="224"/>
      <c r="G3566" s="98"/>
      <c r="H3566" s="98"/>
      <c r="I3566" s="130"/>
      <c r="J3566" s="98"/>
      <c r="K3566" s="98"/>
      <c r="L3566" s="98"/>
      <c r="M3566" s="241"/>
      <c r="N3566" s="241"/>
      <c r="O3566" s="98"/>
      <c r="P3566" s="98"/>
      <c r="Q3566" s="130"/>
    </row>
    <row r="3567" spans="1:17" ht="11.25" x14ac:dyDescent="0.2">
      <c r="A3567" s="234"/>
      <c r="B3567" s="98"/>
      <c r="C3567" s="130"/>
      <c r="D3567" s="240"/>
      <c r="E3567" s="240"/>
      <c r="F3567" s="224"/>
      <c r="G3567" s="98"/>
      <c r="H3567" s="98"/>
      <c r="I3567" s="130"/>
      <c r="J3567" s="98"/>
      <c r="K3567" s="98"/>
      <c r="L3567" s="98"/>
      <c r="M3567" s="241"/>
      <c r="N3567" s="241"/>
      <c r="O3567" s="98"/>
      <c r="P3567" s="98"/>
      <c r="Q3567" s="130"/>
    </row>
    <row r="3568" spans="1:17" ht="11.25" x14ac:dyDescent="0.2">
      <c r="A3568" s="234"/>
      <c r="B3568" s="98"/>
      <c r="C3568" s="130"/>
      <c r="D3568" s="240"/>
      <c r="E3568" s="240"/>
      <c r="F3568" s="224"/>
      <c r="G3568" s="98"/>
      <c r="H3568" s="98"/>
      <c r="I3568" s="130"/>
      <c r="J3568" s="98"/>
      <c r="K3568" s="98"/>
      <c r="L3568" s="98"/>
      <c r="M3568" s="241"/>
      <c r="N3568" s="241"/>
      <c r="O3568" s="98"/>
      <c r="P3568" s="98"/>
      <c r="Q3568" s="130"/>
    </row>
    <row r="3569" spans="1:17" ht="11.25" x14ac:dyDescent="0.2">
      <c r="A3569" s="234"/>
      <c r="B3569" s="98"/>
      <c r="C3569" s="130"/>
      <c r="D3569" s="240"/>
      <c r="E3569" s="240"/>
      <c r="F3569" s="224"/>
      <c r="G3569" s="98"/>
      <c r="H3569" s="98"/>
      <c r="I3569" s="130"/>
      <c r="J3569" s="98"/>
      <c r="K3569" s="98"/>
      <c r="L3569" s="98"/>
      <c r="M3569" s="241"/>
      <c r="N3569" s="241"/>
      <c r="O3569" s="98"/>
      <c r="P3569" s="98"/>
      <c r="Q3569" s="130"/>
    </row>
    <row r="3570" spans="1:17" ht="11.25" x14ac:dyDescent="0.2">
      <c r="A3570" s="234"/>
      <c r="B3570" s="98"/>
      <c r="C3570" s="130"/>
      <c r="D3570" s="240"/>
      <c r="E3570" s="240"/>
      <c r="F3570" s="224"/>
      <c r="G3570" s="98"/>
      <c r="H3570" s="98"/>
      <c r="I3570" s="130"/>
      <c r="J3570" s="98"/>
      <c r="K3570" s="98"/>
      <c r="L3570" s="98"/>
      <c r="M3570" s="241"/>
      <c r="N3570" s="241"/>
      <c r="O3570" s="98"/>
      <c r="P3570" s="98"/>
      <c r="Q3570" s="130"/>
    </row>
    <row r="3571" spans="1:17" ht="11.25" x14ac:dyDescent="0.2">
      <c r="A3571" s="234"/>
      <c r="B3571" s="98"/>
      <c r="C3571" s="130"/>
      <c r="D3571" s="240"/>
      <c r="E3571" s="240"/>
      <c r="F3571" s="224"/>
      <c r="G3571" s="98"/>
      <c r="H3571" s="98"/>
      <c r="I3571" s="130"/>
      <c r="J3571" s="98"/>
      <c r="K3571" s="98"/>
      <c r="L3571" s="98"/>
      <c r="M3571" s="241"/>
      <c r="N3571" s="241"/>
      <c r="O3571" s="98"/>
      <c r="P3571" s="98"/>
      <c r="Q3571" s="130"/>
    </row>
    <row r="3572" spans="1:17" ht="11.25" x14ac:dyDescent="0.2">
      <c r="A3572" s="234"/>
      <c r="B3572" s="98"/>
      <c r="C3572" s="130"/>
      <c r="D3572" s="240"/>
      <c r="E3572" s="240"/>
      <c r="F3572" s="224"/>
      <c r="G3572" s="98"/>
      <c r="H3572" s="98"/>
      <c r="I3572" s="130"/>
      <c r="J3572" s="98"/>
      <c r="K3572" s="98"/>
      <c r="L3572" s="98"/>
      <c r="M3572" s="241"/>
      <c r="N3572" s="241"/>
      <c r="O3572" s="98"/>
      <c r="P3572" s="98"/>
      <c r="Q3572" s="130"/>
    </row>
    <row r="3573" spans="1:17" ht="11.25" x14ac:dyDescent="0.2">
      <c r="A3573" s="234"/>
      <c r="B3573" s="98"/>
      <c r="C3573" s="130"/>
      <c r="D3573" s="240"/>
      <c r="E3573" s="240"/>
      <c r="F3573" s="224"/>
      <c r="G3573" s="98"/>
      <c r="H3573" s="98"/>
      <c r="I3573" s="130"/>
      <c r="J3573" s="98"/>
      <c r="K3573" s="98"/>
      <c r="L3573" s="98"/>
      <c r="M3573" s="241"/>
      <c r="N3573" s="241"/>
      <c r="O3573" s="98"/>
      <c r="P3573" s="98"/>
      <c r="Q3573" s="130"/>
    </row>
    <row r="3574" spans="1:17" ht="11.25" x14ac:dyDescent="0.2">
      <c r="A3574" s="234"/>
      <c r="B3574" s="98"/>
      <c r="C3574" s="130"/>
      <c r="D3574" s="240"/>
      <c r="E3574" s="240"/>
      <c r="F3574" s="224"/>
      <c r="G3574" s="98"/>
      <c r="H3574" s="98"/>
      <c r="I3574" s="130"/>
      <c r="J3574" s="98"/>
      <c r="K3574" s="98"/>
      <c r="L3574" s="98"/>
      <c r="M3574" s="241"/>
      <c r="N3574" s="241"/>
      <c r="O3574" s="98"/>
      <c r="P3574" s="98"/>
      <c r="Q3574" s="130"/>
    </row>
    <row r="3575" spans="1:17" ht="11.25" x14ac:dyDescent="0.2">
      <c r="A3575" s="234"/>
      <c r="B3575" s="98"/>
      <c r="C3575" s="130"/>
      <c r="D3575" s="240"/>
      <c r="E3575" s="240"/>
      <c r="F3575" s="224"/>
      <c r="G3575" s="98"/>
      <c r="H3575" s="98"/>
      <c r="I3575" s="130"/>
      <c r="J3575" s="98"/>
      <c r="K3575" s="98"/>
      <c r="L3575" s="98"/>
      <c r="M3575" s="241"/>
      <c r="N3575" s="241"/>
      <c r="O3575" s="98"/>
      <c r="P3575" s="98"/>
      <c r="Q3575" s="130"/>
    </row>
    <row r="3576" spans="1:17" ht="11.25" x14ac:dyDescent="0.2">
      <c r="A3576" s="234"/>
      <c r="B3576" s="98"/>
      <c r="C3576" s="130"/>
      <c r="D3576" s="240"/>
      <c r="E3576" s="240"/>
      <c r="F3576" s="224"/>
      <c r="G3576" s="98"/>
      <c r="H3576" s="98"/>
      <c r="I3576" s="130"/>
      <c r="J3576" s="98"/>
      <c r="K3576" s="98"/>
      <c r="L3576" s="98"/>
      <c r="M3576" s="241"/>
      <c r="N3576" s="241"/>
      <c r="O3576" s="98"/>
      <c r="P3576" s="98"/>
      <c r="Q3576" s="130"/>
    </row>
    <row r="3577" spans="1:17" ht="11.25" x14ac:dyDescent="0.2">
      <c r="A3577" s="234"/>
      <c r="B3577" s="98"/>
      <c r="C3577" s="130"/>
      <c r="D3577" s="240"/>
      <c r="E3577" s="240"/>
      <c r="F3577" s="224"/>
      <c r="G3577" s="98"/>
      <c r="H3577" s="98"/>
      <c r="I3577" s="130"/>
      <c r="J3577" s="98"/>
      <c r="K3577" s="98"/>
      <c r="L3577" s="98"/>
      <c r="M3577" s="241"/>
      <c r="N3577" s="241"/>
      <c r="O3577" s="98"/>
      <c r="P3577" s="98"/>
      <c r="Q3577" s="130"/>
    </row>
    <row r="3578" spans="1:17" ht="11.25" x14ac:dyDescent="0.2">
      <c r="A3578" s="234"/>
      <c r="B3578" s="98"/>
      <c r="C3578" s="130"/>
      <c r="D3578" s="240"/>
      <c r="E3578" s="240"/>
      <c r="F3578" s="224"/>
      <c r="G3578" s="98"/>
      <c r="H3578" s="98"/>
      <c r="I3578" s="130"/>
      <c r="J3578" s="98"/>
      <c r="K3578" s="98"/>
      <c r="L3578" s="98"/>
      <c r="M3578" s="241"/>
      <c r="N3578" s="241"/>
      <c r="O3578" s="98"/>
      <c r="P3578" s="98"/>
      <c r="Q3578" s="130"/>
    </row>
    <row r="3579" spans="1:17" ht="11.25" x14ac:dyDescent="0.2">
      <c r="A3579" s="234"/>
      <c r="B3579" s="98"/>
      <c r="C3579" s="130"/>
      <c r="D3579" s="240"/>
      <c r="E3579" s="240"/>
      <c r="F3579" s="224"/>
      <c r="G3579" s="98"/>
      <c r="H3579" s="98"/>
      <c r="I3579" s="130"/>
      <c r="J3579" s="98"/>
      <c r="K3579" s="98"/>
      <c r="L3579" s="98"/>
      <c r="M3579" s="241"/>
      <c r="N3579" s="241"/>
      <c r="O3579" s="98"/>
      <c r="P3579" s="98"/>
      <c r="Q3579" s="130"/>
    </row>
    <row r="3580" spans="1:17" ht="11.25" x14ac:dyDescent="0.2">
      <c r="A3580" s="234"/>
      <c r="B3580" s="98"/>
      <c r="C3580" s="130"/>
      <c r="D3580" s="240"/>
      <c r="E3580" s="240"/>
      <c r="F3580" s="224"/>
      <c r="G3580" s="98"/>
      <c r="H3580" s="98"/>
      <c r="I3580" s="130"/>
      <c r="J3580" s="98"/>
      <c r="K3580" s="98"/>
      <c r="L3580" s="98"/>
      <c r="M3580" s="241"/>
      <c r="N3580" s="241"/>
      <c r="O3580" s="98"/>
      <c r="P3580" s="98"/>
      <c r="Q3580" s="130"/>
    </row>
    <row r="3581" spans="1:17" ht="11.25" x14ac:dyDescent="0.2">
      <c r="A3581" s="234"/>
      <c r="B3581" s="98"/>
      <c r="C3581" s="130"/>
      <c r="D3581" s="240"/>
      <c r="E3581" s="240"/>
      <c r="F3581" s="224"/>
      <c r="G3581" s="98"/>
      <c r="H3581" s="98"/>
      <c r="I3581" s="130"/>
      <c r="J3581" s="98"/>
      <c r="K3581" s="98"/>
      <c r="L3581" s="98"/>
      <c r="M3581" s="241"/>
      <c r="N3581" s="241"/>
      <c r="O3581" s="98"/>
      <c r="P3581" s="98"/>
      <c r="Q3581" s="130"/>
    </row>
    <row r="3582" spans="1:17" ht="11.25" x14ac:dyDescent="0.2">
      <c r="A3582" s="234"/>
      <c r="B3582" s="98"/>
      <c r="C3582" s="130"/>
      <c r="D3582" s="240"/>
      <c r="E3582" s="240"/>
      <c r="F3582" s="224"/>
      <c r="G3582" s="98"/>
      <c r="H3582" s="98"/>
      <c r="I3582" s="130"/>
      <c r="J3582" s="98"/>
      <c r="K3582" s="98"/>
      <c r="L3582" s="98"/>
      <c r="M3582" s="241"/>
      <c r="N3582" s="241"/>
      <c r="O3582" s="98"/>
      <c r="P3582" s="98"/>
      <c r="Q3582" s="130"/>
    </row>
    <row r="3583" spans="1:17" ht="11.25" x14ac:dyDescent="0.2">
      <c r="A3583" s="234"/>
      <c r="B3583" s="98"/>
      <c r="C3583" s="130"/>
      <c r="D3583" s="240"/>
      <c r="E3583" s="240"/>
      <c r="F3583" s="224"/>
      <c r="G3583" s="98"/>
      <c r="H3583" s="98"/>
      <c r="I3583" s="130"/>
      <c r="J3583" s="98"/>
      <c r="K3583" s="98"/>
      <c r="L3583" s="98"/>
      <c r="M3583" s="241"/>
      <c r="N3583" s="241"/>
      <c r="O3583" s="98"/>
      <c r="P3583" s="98"/>
      <c r="Q3583" s="130"/>
    </row>
    <row r="3584" spans="1:17" ht="11.25" x14ac:dyDescent="0.2">
      <c r="A3584" s="234"/>
      <c r="B3584" s="98"/>
      <c r="C3584" s="130"/>
      <c r="D3584" s="240"/>
      <c r="E3584" s="240"/>
      <c r="F3584" s="224"/>
      <c r="G3584" s="98"/>
      <c r="H3584" s="98"/>
      <c r="I3584" s="130"/>
      <c r="J3584" s="98"/>
      <c r="K3584" s="98"/>
      <c r="L3584" s="98"/>
      <c r="M3584" s="241"/>
      <c r="N3584" s="241"/>
      <c r="O3584" s="98"/>
      <c r="P3584" s="98"/>
      <c r="Q3584" s="130"/>
    </row>
    <row r="3585" spans="1:17" ht="11.25" x14ac:dyDescent="0.2">
      <c r="A3585" s="234"/>
      <c r="B3585" s="98"/>
      <c r="C3585" s="130"/>
      <c r="D3585" s="240"/>
      <c r="E3585" s="240"/>
      <c r="F3585" s="224"/>
      <c r="G3585" s="98"/>
      <c r="H3585" s="98"/>
      <c r="I3585" s="130"/>
      <c r="J3585" s="98"/>
      <c r="K3585" s="98"/>
      <c r="L3585" s="98"/>
      <c r="M3585" s="241"/>
      <c r="N3585" s="241"/>
      <c r="O3585" s="98"/>
      <c r="P3585" s="98"/>
      <c r="Q3585" s="130"/>
    </row>
    <row r="3586" spans="1:17" ht="11.25" x14ac:dyDescent="0.2">
      <c r="A3586" s="234"/>
      <c r="B3586" s="98"/>
      <c r="C3586" s="130"/>
      <c r="D3586" s="240"/>
      <c r="E3586" s="240"/>
      <c r="F3586" s="224"/>
      <c r="G3586" s="98"/>
      <c r="H3586" s="98"/>
      <c r="I3586" s="130"/>
      <c r="J3586" s="98"/>
      <c r="K3586" s="98"/>
      <c r="L3586" s="98"/>
      <c r="M3586" s="241"/>
      <c r="N3586" s="241"/>
      <c r="O3586" s="98"/>
      <c r="P3586" s="98"/>
      <c r="Q3586" s="130"/>
    </row>
    <row r="3587" spans="1:17" ht="11.25" x14ac:dyDescent="0.2">
      <c r="A3587" s="234"/>
      <c r="B3587" s="98"/>
      <c r="C3587" s="130"/>
      <c r="D3587" s="240"/>
      <c r="E3587" s="240"/>
      <c r="F3587" s="224"/>
      <c r="G3587" s="98"/>
      <c r="H3587" s="98"/>
      <c r="I3587" s="130"/>
      <c r="J3587" s="98"/>
      <c r="K3587" s="98"/>
      <c r="L3587" s="98"/>
      <c r="M3587" s="241"/>
      <c r="N3587" s="241"/>
      <c r="O3587" s="98"/>
      <c r="P3587" s="98"/>
      <c r="Q3587" s="130"/>
    </row>
    <row r="3588" spans="1:17" ht="11.25" x14ac:dyDescent="0.2">
      <c r="A3588" s="234"/>
      <c r="B3588" s="98"/>
      <c r="C3588" s="130"/>
      <c r="D3588" s="240"/>
      <c r="E3588" s="240"/>
      <c r="F3588" s="224"/>
      <c r="G3588" s="98"/>
      <c r="H3588" s="98"/>
      <c r="I3588" s="130"/>
      <c r="J3588" s="98"/>
      <c r="K3588" s="98"/>
      <c r="L3588" s="98"/>
      <c r="M3588" s="241"/>
      <c r="N3588" s="241"/>
      <c r="O3588" s="98"/>
      <c r="P3588" s="98"/>
      <c r="Q3588" s="130"/>
    </row>
    <row r="3589" spans="1:17" ht="11.25" x14ac:dyDescent="0.2">
      <c r="A3589" s="234"/>
      <c r="B3589" s="98"/>
      <c r="C3589" s="130"/>
      <c r="D3589" s="240"/>
      <c r="E3589" s="240"/>
      <c r="F3589" s="224"/>
      <c r="G3589" s="98"/>
      <c r="H3589" s="98"/>
      <c r="I3589" s="130"/>
      <c r="J3589" s="98"/>
      <c r="K3589" s="98"/>
      <c r="L3589" s="98"/>
      <c r="M3589" s="241"/>
      <c r="N3589" s="241"/>
      <c r="O3589" s="98"/>
      <c r="P3589" s="98"/>
      <c r="Q3589" s="130"/>
    </row>
    <row r="3590" spans="1:17" ht="11.25" x14ac:dyDescent="0.2">
      <c r="A3590" s="234"/>
      <c r="B3590" s="98"/>
      <c r="C3590" s="130"/>
      <c r="D3590" s="240"/>
      <c r="E3590" s="240"/>
      <c r="F3590" s="224"/>
      <c r="G3590" s="98"/>
      <c r="H3590" s="98"/>
      <c r="I3590" s="130"/>
      <c r="J3590" s="98"/>
      <c r="K3590" s="98"/>
      <c r="L3590" s="98"/>
      <c r="M3590" s="241"/>
      <c r="N3590" s="241"/>
      <c r="O3590" s="98"/>
      <c r="P3590" s="98"/>
      <c r="Q3590" s="130"/>
    </row>
    <row r="3591" spans="1:17" ht="11.25" x14ac:dyDescent="0.2">
      <c r="A3591" s="234"/>
      <c r="B3591" s="98"/>
      <c r="C3591" s="130"/>
      <c r="D3591" s="240"/>
      <c r="E3591" s="240"/>
      <c r="F3591" s="224"/>
      <c r="G3591" s="98"/>
      <c r="H3591" s="98"/>
      <c r="I3591" s="130"/>
      <c r="J3591" s="98"/>
      <c r="K3591" s="98"/>
      <c r="L3591" s="98"/>
      <c r="M3591" s="241"/>
      <c r="N3591" s="241"/>
      <c r="O3591" s="98"/>
      <c r="P3591" s="98"/>
      <c r="Q3591" s="130"/>
    </row>
    <row r="3592" spans="1:17" ht="11.25" x14ac:dyDescent="0.2">
      <c r="A3592" s="234"/>
      <c r="B3592" s="98"/>
      <c r="C3592" s="130"/>
      <c r="D3592" s="240"/>
      <c r="E3592" s="240"/>
      <c r="F3592" s="224"/>
      <c r="G3592" s="98"/>
      <c r="H3592" s="98"/>
      <c r="I3592" s="130"/>
      <c r="J3592" s="98"/>
      <c r="K3592" s="98"/>
      <c r="L3592" s="98"/>
      <c r="M3592" s="241"/>
      <c r="N3592" s="241"/>
      <c r="O3592" s="98"/>
      <c r="P3592" s="98"/>
      <c r="Q3592" s="130"/>
    </row>
    <row r="3593" spans="1:17" ht="11.25" x14ac:dyDescent="0.2">
      <c r="A3593" s="234"/>
      <c r="B3593" s="98"/>
      <c r="C3593" s="130"/>
      <c r="D3593" s="240"/>
      <c r="E3593" s="240"/>
      <c r="F3593" s="224"/>
      <c r="G3593" s="98"/>
      <c r="H3593" s="98"/>
      <c r="I3593" s="130"/>
      <c r="J3593" s="98"/>
      <c r="K3593" s="98"/>
      <c r="L3593" s="98"/>
      <c r="M3593" s="241"/>
      <c r="N3593" s="241"/>
      <c r="O3593" s="98"/>
      <c r="P3593" s="98"/>
      <c r="Q3593" s="130"/>
    </row>
    <row r="3594" spans="1:17" ht="11.25" x14ac:dyDescent="0.2">
      <c r="A3594" s="234"/>
      <c r="B3594" s="98"/>
      <c r="C3594" s="130"/>
      <c r="D3594" s="240"/>
      <c r="E3594" s="240"/>
      <c r="F3594" s="224"/>
      <c r="G3594" s="98"/>
      <c r="H3594" s="98"/>
      <c r="I3594" s="130"/>
      <c r="J3594" s="98"/>
      <c r="K3594" s="98"/>
      <c r="L3594" s="98"/>
      <c r="M3594" s="241"/>
      <c r="N3594" s="241"/>
      <c r="O3594" s="98"/>
      <c r="P3594" s="98"/>
      <c r="Q3594" s="130"/>
    </row>
    <row r="3595" spans="1:17" ht="11.25" x14ac:dyDescent="0.2">
      <c r="A3595" s="234"/>
      <c r="B3595" s="98"/>
      <c r="C3595" s="130"/>
      <c r="D3595" s="240"/>
      <c r="E3595" s="240"/>
      <c r="F3595" s="224"/>
      <c r="G3595" s="98"/>
      <c r="H3595" s="98"/>
      <c r="I3595" s="130"/>
      <c r="J3595" s="98"/>
      <c r="K3595" s="98"/>
      <c r="L3595" s="98"/>
      <c r="M3595" s="241"/>
      <c r="N3595" s="241"/>
      <c r="O3595" s="98"/>
      <c r="P3595" s="98"/>
      <c r="Q3595" s="130"/>
    </row>
    <row r="3596" spans="1:17" ht="11.25" x14ac:dyDescent="0.2">
      <c r="A3596" s="234"/>
      <c r="B3596" s="98"/>
      <c r="C3596" s="130"/>
      <c r="D3596" s="240"/>
      <c r="E3596" s="240"/>
      <c r="F3596" s="224"/>
      <c r="G3596" s="98"/>
      <c r="H3596" s="98"/>
      <c r="I3596" s="130"/>
      <c r="J3596" s="98"/>
      <c r="K3596" s="98"/>
      <c r="L3596" s="98"/>
      <c r="M3596" s="241"/>
      <c r="N3596" s="241"/>
      <c r="O3596" s="98"/>
      <c r="P3596" s="98"/>
      <c r="Q3596" s="130"/>
    </row>
    <row r="3597" spans="1:17" ht="11.25" x14ac:dyDescent="0.2">
      <c r="A3597" s="234"/>
      <c r="B3597" s="98"/>
      <c r="C3597" s="130"/>
      <c r="D3597" s="240"/>
      <c r="E3597" s="240"/>
      <c r="F3597" s="224"/>
      <c r="G3597" s="98"/>
      <c r="H3597" s="98"/>
      <c r="I3597" s="130"/>
      <c r="J3597" s="98"/>
      <c r="K3597" s="98"/>
      <c r="L3597" s="98"/>
      <c r="M3597" s="241"/>
      <c r="N3597" s="241"/>
      <c r="O3597" s="98"/>
      <c r="P3597" s="98"/>
      <c r="Q3597" s="130"/>
    </row>
    <row r="3598" spans="1:17" ht="11.25" x14ac:dyDescent="0.2">
      <c r="A3598" s="234"/>
      <c r="B3598" s="98"/>
      <c r="C3598" s="130"/>
      <c r="D3598" s="240"/>
      <c r="E3598" s="240"/>
      <c r="F3598" s="224"/>
      <c r="G3598" s="98"/>
      <c r="H3598" s="98"/>
      <c r="I3598" s="130"/>
      <c r="J3598" s="98"/>
      <c r="K3598" s="98"/>
      <c r="L3598" s="98"/>
      <c r="M3598" s="241"/>
      <c r="N3598" s="241"/>
      <c r="O3598" s="98"/>
      <c r="P3598" s="98"/>
      <c r="Q3598" s="130"/>
    </row>
    <row r="3599" spans="1:17" ht="11.25" x14ac:dyDescent="0.2">
      <c r="A3599" s="234"/>
      <c r="B3599" s="98"/>
      <c r="C3599" s="130"/>
      <c r="D3599" s="240"/>
      <c r="E3599" s="240"/>
      <c r="F3599" s="224"/>
      <c r="G3599" s="98"/>
      <c r="H3599" s="98"/>
      <c r="I3599" s="130"/>
      <c r="J3599" s="98"/>
      <c r="K3599" s="98"/>
      <c r="L3599" s="98"/>
      <c r="M3599" s="241"/>
      <c r="N3599" s="241"/>
      <c r="O3599" s="98"/>
      <c r="P3599" s="98"/>
      <c r="Q3599" s="130"/>
    </row>
    <row r="3600" spans="1:17" ht="11.25" x14ac:dyDescent="0.2">
      <c r="A3600" s="234"/>
      <c r="B3600" s="98"/>
      <c r="C3600" s="130"/>
      <c r="D3600" s="240"/>
      <c r="E3600" s="240"/>
      <c r="F3600" s="224"/>
      <c r="G3600" s="98"/>
      <c r="H3600" s="98"/>
      <c r="I3600" s="130"/>
      <c r="J3600" s="98"/>
      <c r="K3600" s="98"/>
      <c r="L3600" s="98"/>
      <c r="M3600" s="241"/>
      <c r="N3600" s="241"/>
      <c r="O3600" s="98"/>
      <c r="P3600" s="98"/>
      <c r="Q3600" s="130"/>
    </row>
    <row r="3601" spans="1:17" ht="11.25" x14ac:dyDescent="0.2">
      <c r="A3601" s="234"/>
      <c r="B3601" s="98"/>
      <c r="C3601" s="130"/>
      <c r="D3601" s="240"/>
      <c r="E3601" s="240"/>
      <c r="F3601" s="224"/>
      <c r="G3601" s="98"/>
      <c r="H3601" s="98"/>
      <c r="I3601" s="130"/>
      <c r="J3601" s="98"/>
      <c r="K3601" s="98"/>
      <c r="L3601" s="98"/>
      <c r="M3601" s="241"/>
      <c r="N3601" s="241"/>
      <c r="O3601" s="98"/>
      <c r="P3601" s="98"/>
      <c r="Q3601" s="130"/>
    </row>
    <row r="3602" spans="1:17" ht="11.25" x14ac:dyDescent="0.2">
      <c r="A3602" s="234"/>
      <c r="B3602" s="98"/>
      <c r="C3602" s="130"/>
      <c r="D3602" s="240"/>
      <c r="E3602" s="240"/>
      <c r="F3602" s="224"/>
      <c r="G3602" s="98"/>
      <c r="H3602" s="98"/>
      <c r="I3602" s="130"/>
      <c r="J3602" s="98"/>
      <c r="K3602" s="98"/>
      <c r="L3602" s="98"/>
      <c r="M3602" s="241"/>
      <c r="N3602" s="241"/>
      <c r="O3602" s="98"/>
      <c r="P3602" s="98"/>
      <c r="Q3602" s="130"/>
    </row>
    <row r="3603" spans="1:17" ht="11.25" x14ac:dyDescent="0.2">
      <c r="A3603" s="234"/>
      <c r="B3603" s="98"/>
      <c r="C3603" s="130"/>
      <c r="D3603" s="240"/>
      <c r="E3603" s="240"/>
      <c r="F3603" s="224"/>
      <c r="G3603" s="98"/>
      <c r="H3603" s="98"/>
      <c r="I3603" s="130"/>
      <c r="J3603" s="98"/>
      <c r="K3603" s="98"/>
      <c r="L3603" s="98"/>
      <c r="M3603" s="241"/>
      <c r="N3603" s="241"/>
      <c r="O3603" s="98"/>
      <c r="P3603" s="98"/>
      <c r="Q3603" s="130"/>
    </row>
    <row r="3604" spans="1:17" ht="11.25" x14ac:dyDescent="0.2">
      <c r="A3604" s="234"/>
      <c r="B3604" s="98"/>
      <c r="C3604" s="130"/>
      <c r="D3604" s="240"/>
      <c r="E3604" s="240"/>
      <c r="F3604" s="224"/>
      <c r="G3604" s="98"/>
      <c r="H3604" s="98"/>
      <c r="I3604" s="130"/>
      <c r="J3604" s="98"/>
      <c r="K3604" s="98"/>
      <c r="L3604" s="98"/>
      <c r="M3604" s="241"/>
      <c r="N3604" s="241"/>
      <c r="O3604" s="98"/>
      <c r="P3604" s="98"/>
      <c r="Q3604" s="130"/>
    </row>
    <row r="3605" spans="1:17" ht="11.25" x14ac:dyDescent="0.2">
      <c r="A3605" s="234"/>
      <c r="B3605" s="98"/>
      <c r="C3605" s="130"/>
      <c r="D3605" s="240"/>
      <c r="E3605" s="240"/>
      <c r="F3605" s="224"/>
      <c r="G3605" s="98"/>
      <c r="H3605" s="98"/>
      <c r="I3605" s="130"/>
      <c r="J3605" s="98"/>
      <c r="K3605" s="98"/>
      <c r="L3605" s="98"/>
      <c r="M3605" s="241"/>
      <c r="N3605" s="241"/>
      <c r="O3605" s="98"/>
      <c r="P3605" s="98"/>
      <c r="Q3605" s="130"/>
    </row>
    <row r="3606" spans="1:17" ht="11.25" x14ac:dyDescent="0.2">
      <c r="A3606" s="234"/>
      <c r="B3606" s="98"/>
      <c r="C3606" s="130"/>
      <c r="D3606" s="240"/>
      <c r="E3606" s="240"/>
      <c r="F3606" s="224"/>
      <c r="G3606" s="98"/>
      <c r="H3606" s="98"/>
      <c r="I3606" s="130"/>
      <c r="J3606" s="98"/>
      <c r="K3606" s="98"/>
      <c r="L3606" s="98"/>
      <c r="M3606" s="241"/>
      <c r="N3606" s="241"/>
      <c r="O3606" s="98"/>
      <c r="P3606" s="98"/>
      <c r="Q3606" s="130"/>
    </row>
    <row r="3607" spans="1:17" ht="11.25" x14ac:dyDescent="0.2">
      <c r="A3607" s="234"/>
      <c r="B3607" s="98"/>
      <c r="C3607" s="130"/>
      <c r="D3607" s="240"/>
      <c r="E3607" s="240"/>
      <c r="F3607" s="224"/>
      <c r="G3607" s="98"/>
      <c r="H3607" s="98"/>
      <c r="I3607" s="130"/>
      <c r="J3607" s="98"/>
      <c r="K3607" s="98"/>
      <c r="L3607" s="98"/>
      <c r="M3607" s="241"/>
      <c r="N3607" s="241"/>
      <c r="O3607" s="98"/>
      <c r="P3607" s="98"/>
      <c r="Q3607" s="130"/>
    </row>
    <row r="3608" spans="1:17" ht="11.25" x14ac:dyDescent="0.2">
      <c r="A3608" s="234"/>
      <c r="B3608" s="98"/>
      <c r="C3608" s="130"/>
      <c r="D3608" s="240"/>
      <c r="E3608" s="240"/>
      <c r="F3608" s="224"/>
      <c r="G3608" s="98"/>
      <c r="H3608" s="98"/>
      <c r="I3608" s="130"/>
      <c r="J3608" s="98"/>
      <c r="K3608" s="98"/>
      <c r="L3608" s="98"/>
      <c r="M3608" s="241"/>
      <c r="N3608" s="241"/>
      <c r="O3608" s="98"/>
      <c r="P3608" s="98"/>
      <c r="Q3608" s="130"/>
    </row>
    <row r="3609" spans="1:17" ht="11.25" x14ac:dyDescent="0.2">
      <c r="A3609" s="234"/>
      <c r="B3609" s="98"/>
      <c r="C3609" s="130"/>
      <c r="D3609" s="240"/>
      <c r="E3609" s="240"/>
      <c r="F3609" s="224"/>
      <c r="G3609" s="98"/>
      <c r="H3609" s="98"/>
      <c r="I3609" s="130"/>
      <c r="J3609" s="98"/>
      <c r="K3609" s="98"/>
      <c r="L3609" s="98"/>
      <c r="M3609" s="241"/>
      <c r="N3609" s="241"/>
      <c r="O3609" s="98"/>
      <c r="P3609" s="98"/>
      <c r="Q3609" s="130"/>
    </row>
    <row r="3610" spans="1:17" ht="11.25" x14ac:dyDescent="0.2">
      <c r="A3610" s="234"/>
      <c r="B3610" s="98"/>
      <c r="C3610" s="130"/>
      <c r="D3610" s="240"/>
      <c r="E3610" s="240"/>
      <c r="F3610" s="224"/>
      <c r="G3610" s="98"/>
      <c r="H3610" s="98"/>
      <c r="I3610" s="130"/>
      <c r="J3610" s="98"/>
      <c r="K3610" s="98"/>
      <c r="L3610" s="98"/>
      <c r="M3610" s="241"/>
      <c r="N3610" s="241"/>
      <c r="O3610" s="98"/>
      <c r="P3610" s="98"/>
      <c r="Q3610" s="130"/>
    </row>
    <row r="3611" spans="1:17" ht="11.25" x14ac:dyDescent="0.2">
      <c r="A3611" s="234"/>
      <c r="B3611" s="98"/>
      <c r="C3611" s="130"/>
      <c r="D3611" s="240"/>
      <c r="E3611" s="240"/>
      <c r="F3611" s="224"/>
      <c r="G3611" s="98"/>
      <c r="H3611" s="98"/>
      <c r="I3611" s="130"/>
      <c r="J3611" s="98"/>
      <c r="K3611" s="98"/>
      <c r="L3611" s="98"/>
      <c r="M3611" s="241"/>
      <c r="N3611" s="241"/>
      <c r="O3611" s="98"/>
      <c r="P3611" s="98"/>
      <c r="Q3611" s="130"/>
    </row>
    <row r="3612" spans="1:17" ht="11.25" x14ac:dyDescent="0.2">
      <c r="A3612" s="234"/>
      <c r="B3612" s="98"/>
      <c r="C3612" s="130"/>
      <c r="D3612" s="240"/>
      <c r="E3612" s="240"/>
      <c r="F3612" s="224"/>
      <c r="G3612" s="98"/>
      <c r="H3612" s="98"/>
      <c r="I3612" s="130"/>
      <c r="J3612" s="98"/>
      <c r="K3612" s="98"/>
      <c r="L3612" s="98"/>
      <c r="M3612" s="241"/>
      <c r="N3612" s="241"/>
      <c r="O3612" s="98"/>
      <c r="P3612" s="98"/>
      <c r="Q3612" s="130"/>
    </row>
    <row r="3613" spans="1:17" ht="11.25" x14ac:dyDescent="0.2">
      <c r="A3613" s="234"/>
      <c r="B3613" s="98"/>
      <c r="C3613" s="130"/>
      <c r="D3613" s="240"/>
      <c r="E3613" s="240"/>
      <c r="F3613" s="224"/>
      <c r="G3613" s="98"/>
      <c r="H3613" s="98"/>
      <c r="I3613" s="130"/>
      <c r="J3613" s="98"/>
      <c r="K3613" s="98"/>
      <c r="L3613" s="98"/>
      <c r="M3613" s="241"/>
      <c r="N3613" s="241"/>
      <c r="O3613" s="98"/>
      <c r="P3613" s="98"/>
      <c r="Q3613" s="130"/>
    </row>
    <row r="3614" spans="1:17" ht="11.25" x14ac:dyDescent="0.2">
      <c r="A3614" s="234"/>
      <c r="B3614" s="98"/>
      <c r="C3614" s="130"/>
      <c r="D3614" s="240"/>
      <c r="E3614" s="240"/>
      <c r="F3614" s="224"/>
      <c r="G3614" s="98"/>
      <c r="H3614" s="98"/>
      <c r="I3614" s="130"/>
      <c r="J3614" s="98"/>
      <c r="K3614" s="98"/>
      <c r="L3614" s="98"/>
      <c r="M3614" s="241"/>
      <c r="N3614" s="241"/>
      <c r="O3614" s="98"/>
      <c r="P3614" s="98"/>
      <c r="Q3614" s="130"/>
    </row>
    <row r="3615" spans="1:17" ht="11.25" x14ac:dyDescent="0.2">
      <c r="A3615" s="234"/>
      <c r="B3615" s="98"/>
      <c r="C3615" s="130"/>
      <c r="D3615" s="240"/>
      <c r="E3615" s="240"/>
      <c r="F3615" s="224"/>
      <c r="G3615" s="98"/>
      <c r="H3615" s="98"/>
      <c r="I3615" s="130"/>
      <c r="J3615" s="98"/>
      <c r="K3615" s="98"/>
      <c r="L3615" s="98"/>
      <c r="M3615" s="241"/>
      <c r="N3615" s="241"/>
      <c r="O3615" s="98"/>
      <c r="P3615" s="98"/>
      <c r="Q3615" s="130"/>
    </row>
    <row r="3616" spans="1:17" ht="11.25" x14ac:dyDescent="0.2">
      <c r="A3616" s="234"/>
      <c r="B3616" s="98"/>
      <c r="C3616" s="130"/>
      <c r="D3616" s="240"/>
      <c r="E3616" s="240"/>
      <c r="F3616" s="224"/>
      <c r="G3616" s="98"/>
      <c r="H3616" s="98"/>
      <c r="I3616" s="130"/>
      <c r="J3616" s="98"/>
      <c r="K3616" s="98"/>
      <c r="L3616" s="98"/>
      <c r="M3616" s="241"/>
      <c r="N3616" s="241"/>
      <c r="O3616" s="98"/>
      <c r="P3616" s="98"/>
      <c r="Q3616" s="130"/>
    </row>
    <row r="3617" spans="1:17" ht="11.25" x14ac:dyDescent="0.2">
      <c r="A3617" s="234"/>
      <c r="B3617" s="98"/>
      <c r="C3617" s="130"/>
      <c r="D3617" s="240"/>
      <c r="E3617" s="240"/>
      <c r="F3617" s="224"/>
      <c r="G3617" s="98"/>
      <c r="H3617" s="98"/>
      <c r="I3617" s="130"/>
      <c r="J3617" s="98"/>
      <c r="K3617" s="98"/>
      <c r="L3617" s="98"/>
      <c r="M3617" s="241"/>
      <c r="N3617" s="241"/>
      <c r="O3617" s="98"/>
      <c r="P3617" s="98"/>
      <c r="Q3617" s="130"/>
    </row>
    <row r="3618" spans="1:17" ht="11.25" x14ac:dyDescent="0.2">
      <c r="A3618" s="234"/>
      <c r="B3618" s="98"/>
      <c r="C3618" s="130"/>
      <c r="D3618" s="240"/>
      <c r="E3618" s="240"/>
      <c r="F3618" s="224"/>
      <c r="G3618" s="98"/>
      <c r="H3618" s="98"/>
      <c r="I3618" s="130"/>
      <c r="J3618" s="98"/>
      <c r="K3618" s="98"/>
      <c r="L3618" s="98"/>
      <c r="M3618" s="241"/>
      <c r="N3618" s="241"/>
      <c r="O3618" s="98"/>
      <c r="P3618" s="98"/>
      <c r="Q3618" s="130"/>
    </row>
    <row r="3619" spans="1:17" ht="11.25" x14ac:dyDescent="0.2">
      <c r="A3619" s="234"/>
      <c r="B3619" s="98"/>
      <c r="C3619" s="130"/>
      <c r="D3619" s="240"/>
      <c r="E3619" s="240"/>
      <c r="F3619" s="224"/>
      <c r="G3619" s="98"/>
      <c r="H3619" s="98"/>
      <c r="I3619" s="130"/>
      <c r="J3619" s="98"/>
      <c r="K3619" s="98"/>
      <c r="L3619" s="98"/>
      <c r="M3619" s="241"/>
      <c r="N3619" s="241"/>
      <c r="O3619" s="98"/>
      <c r="P3619" s="98"/>
      <c r="Q3619" s="130"/>
    </row>
    <row r="3620" spans="1:17" ht="11.25" x14ac:dyDescent="0.2">
      <c r="A3620" s="234"/>
      <c r="B3620" s="98"/>
      <c r="C3620" s="130"/>
      <c r="D3620" s="240"/>
      <c r="E3620" s="240"/>
      <c r="F3620" s="224"/>
      <c r="G3620" s="98"/>
      <c r="H3620" s="98"/>
      <c r="I3620" s="130"/>
      <c r="J3620" s="98"/>
      <c r="K3620" s="98"/>
      <c r="L3620" s="98"/>
      <c r="M3620" s="241"/>
      <c r="N3620" s="241"/>
      <c r="O3620" s="98"/>
      <c r="P3620" s="98"/>
      <c r="Q3620" s="130"/>
    </row>
    <row r="3621" spans="1:17" ht="11.25" x14ac:dyDescent="0.2">
      <c r="A3621" s="234"/>
      <c r="B3621" s="98"/>
      <c r="C3621" s="130"/>
      <c r="D3621" s="240"/>
      <c r="E3621" s="240"/>
      <c r="F3621" s="224"/>
      <c r="G3621" s="98"/>
      <c r="H3621" s="98"/>
      <c r="I3621" s="130"/>
      <c r="J3621" s="98"/>
      <c r="K3621" s="98"/>
      <c r="L3621" s="98"/>
      <c r="M3621" s="241"/>
      <c r="N3621" s="241"/>
      <c r="O3621" s="98"/>
      <c r="P3621" s="98"/>
      <c r="Q3621" s="130"/>
    </row>
    <row r="3622" spans="1:17" ht="11.25" x14ac:dyDescent="0.2">
      <c r="A3622" s="234"/>
      <c r="B3622" s="98"/>
      <c r="C3622" s="130"/>
      <c r="D3622" s="240"/>
      <c r="E3622" s="240"/>
      <c r="F3622" s="224"/>
      <c r="G3622" s="98"/>
      <c r="H3622" s="98"/>
      <c r="I3622" s="130"/>
      <c r="J3622" s="98"/>
      <c r="K3622" s="98"/>
      <c r="L3622" s="98"/>
      <c r="M3622" s="241"/>
      <c r="N3622" s="241"/>
      <c r="O3622" s="98"/>
      <c r="P3622" s="98"/>
      <c r="Q3622" s="130"/>
    </row>
    <row r="3623" spans="1:17" ht="11.25" x14ac:dyDescent="0.2">
      <c r="A3623" s="234"/>
      <c r="B3623" s="98"/>
      <c r="C3623" s="130"/>
      <c r="D3623" s="240"/>
      <c r="E3623" s="240"/>
      <c r="F3623" s="224"/>
      <c r="G3623" s="98"/>
      <c r="H3623" s="98"/>
      <c r="I3623" s="130"/>
      <c r="J3623" s="98"/>
      <c r="K3623" s="98"/>
      <c r="L3623" s="98"/>
      <c r="M3623" s="241"/>
      <c r="N3623" s="241"/>
      <c r="O3623" s="98"/>
      <c r="P3623" s="98"/>
      <c r="Q3623" s="130"/>
    </row>
    <row r="3624" spans="1:17" ht="11.25" x14ac:dyDescent="0.2">
      <c r="A3624" s="234"/>
      <c r="B3624" s="98"/>
      <c r="C3624" s="130"/>
      <c r="D3624" s="240"/>
      <c r="E3624" s="240"/>
      <c r="F3624" s="224"/>
      <c r="G3624" s="98"/>
      <c r="H3624" s="98"/>
      <c r="I3624" s="130"/>
      <c r="J3624" s="98"/>
      <c r="K3624" s="98"/>
      <c r="L3624" s="98"/>
      <c r="M3624" s="241"/>
      <c r="N3624" s="241"/>
      <c r="O3624" s="98"/>
      <c r="P3624" s="98"/>
      <c r="Q3624" s="130"/>
    </row>
    <row r="3625" spans="1:17" ht="11.25" x14ac:dyDescent="0.2">
      <c r="A3625" s="234"/>
      <c r="B3625" s="98"/>
      <c r="C3625" s="130"/>
      <c r="D3625" s="240"/>
      <c r="E3625" s="240"/>
      <c r="F3625" s="224"/>
      <c r="G3625" s="98"/>
      <c r="H3625" s="98"/>
      <c r="I3625" s="130"/>
      <c r="J3625" s="98"/>
      <c r="K3625" s="98"/>
      <c r="L3625" s="98"/>
      <c r="M3625" s="241"/>
      <c r="N3625" s="241"/>
      <c r="O3625" s="98"/>
      <c r="P3625" s="98"/>
      <c r="Q3625" s="130"/>
    </row>
    <row r="3626" spans="1:17" ht="11.25" x14ac:dyDescent="0.2">
      <c r="A3626" s="234"/>
      <c r="B3626" s="98"/>
      <c r="C3626" s="130"/>
      <c r="D3626" s="240"/>
      <c r="E3626" s="240"/>
      <c r="F3626" s="224"/>
      <c r="G3626" s="98"/>
      <c r="H3626" s="98"/>
      <c r="I3626" s="130"/>
      <c r="J3626" s="98"/>
      <c r="K3626" s="98"/>
      <c r="L3626" s="98"/>
      <c r="M3626" s="241"/>
      <c r="N3626" s="241"/>
      <c r="O3626" s="98"/>
      <c r="P3626" s="98"/>
      <c r="Q3626" s="130"/>
    </row>
    <row r="3627" spans="1:17" ht="11.25" x14ac:dyDescent="0.2">
      <c r="A3627" s="234"/>
      <c r="B3627" s="98"/>
      <c r="C3627" s="130"/>
      <c r="D3627" s="240"/>
      <c r="E3627" s="240"/>
      <c r="F3627" s="224"/>
      <c r="G3627" s="98"/>
      <c r="H3627" s="98"/>
      <c r="I3627" s="130"/>
      <c r="J3627" s="98"/>
      <c r="K3627" s="98"/>
      <c r="L3627" s="98"/>
      <c r="M3627" s="241"/>
      <c r="N3627" s="241"/>
      <c r="O3627" s="98"/>
      <c r="P3627" s="98"/>
      <c r="Q3627" s="130"/>
    </row>
    <row r="3628" spans="1:17" ht="11.25" x14ac:dyDescent="0.2">
      <c r="A3628" s="234"/>
      <c r="B3628" s="98"/>
      <c r="C3628" s="130"/>
      <c r="D3628" s="240"/>
      <c r="E3628" s="240"/>
      <c r="F3628" s="224"/>
      <c r="G3628" s="98"/>
      <c r="H3628" s="98"/>
      <c r="I3628" s="130"/>
      <c r="J3628" s="98"/>
      <c r="K3628" s="98"/>
      <c r="L3628" s="98"/>
      <c r="M3628" s="241"/>
      <c r="N3628" s="241"/>
      <c r="O3628" s="98"/>
      <c r="P3628" s="98"/>
      <c r="Q3628" s="130"/>
    </row>
    <row r="3629" spans="1:17" ht="11.25" x14ac:dyDescent="0.2">
      <c r="A3629" s="234"/>
      <c r="B3629" s="98"/>
      <c r="C3629" s="130"/>
      <c r="D3629" s="240"/>
      <c r="E3629" s="240"/>
      <c r="F3629" s="224"/>
      <c r="G3629" s="98"/>
      <c r="H3629" s="98"/>
      <c r="I3629" s="130"/>
      <c r="J3629" s="98"/>
      <c r="K3629" s="98"/>
      <c r="L3629" s="98"/>
      <c r="M3629" s="241"/>
      <c r="N3629" s="241"/>
      <c r="O3629" s="98"/>
      <c r="P3629" s="98"/>
      <c r="Q3629" s="130"/>
    </row>
    <row r="3630" spans="1:17" ht="11.25" x14ac:dyDescent="0.2">
      <c r="A3630" s="234"/>
      <c r="B3630" s="98"/>
      <c r="C3630" s="130"/>
      <c r="D3630" s="240"/>
      <c r="E3630" s="240"/>
      <c r="F3630" s="224"/>
      <c r="G3630" s="98"/>
      <c r="H3630" s="98"/>
      <c r="I3630" s="130"/>
      <c r="J3630" s="98"/>
      <c r="K3630" s="98"/>
      <c r="L3630" s="98"/>
      <c r="M3630" s="241"/>
      <c r="N3630" s="241"/>
      <c r="O3630" s="98"/>
      <c r="P3630" s="98"/>
      <c r="Q3630" s="130"/>
    </row>
    <row r="3631" spans="1:17" ht="11.25" x14ac:dyDescent="0.2">
      <c r="A3631" s="234"/>
      <c r="B3631" s="98"/>
      <c r="C3631" s="130"/>
      <c r="D3631" s="240"/>
      <c r="E3631" s="240"/>
      <c r="F3631" s="224"/>
      <c r="G3631" s="98"/>
      <c r="H3631" s="98"/>
      <c r="I3631" s="130"/>
      <c r="J3631" s="98"/>
      <c r="K3631" s="98"/>
      <c r="L3631" s="98"/>
      <c r="M3631" s="241"/>
      <c r="N3631" s="241"/>
      <c r="O3631" s="98"/>
      <c r="P3631" s="98"/>
      <c r="Q3631" s="130"/>
    </row>
    <row r="3632" spans="1:17" ht="11.25" x14ac:dyDescent="0.2">
      <c r="A3632" s="234"/>
      <c r="B3632" s="98"/>
      <c r="C3632" s="130"/>
      <c r="D3632" s="240"/>
      <c r="E3632" s="240"/>
      <c r="F3632" s="224"/>
      <c r="G3632" s="98"/>
      <c r="H3632" s="98"/>
      <c r="I3632" s="130"/>
      <c r="J3632" s="98"/>
      <c r="K3632" s="98"/>
      <c r="L3632" s="98"/>
      <c r="M3632" s="241"/>
      <c r="N3632" s="241"/>
      <c r="O3632" s="98"/>
      <c r="P3632" s="98"/>
      <c r="Q3632" s="130"/>
    </row>
    <row r="3633" spans="1:17" ht="11.25" x14ac:dyDescent="0.2">
      <c r="A3633" s="234"/>
      <c r="B3633" s="98"/>
      <c r="C3633" s="130"/>
      <c r="D3633" s="240"/>
      <c r="E3633" s="240"/>
      <c r="F3633" s="224"/>
      <c r="G3633" s="98"/>
      <c r="H3633" s="98"/>
      <c r="I3633" s="130"/>
      <c r="J3633" s="98"/>
      <c r="K3633" s="98"/>
      <c r="L3633" s="98"/>
      <c r="M3633" s="241"/>
      <c r="N3633" s="241"/>
      <c r="O3633" s="98"/>
      <c r="P3633" s="98"/>
      <c r="Q3633" s="130"/>
    </row>
    <row r="3634" spans="1:17" ht="11.25" x14ac:dyDescent="0.2">
      <c r="A3634" s="234"/>
      <c r="B3634" s="98"/>
      <c r="C3634" s="130"/>
      <c r="D3634" s="240"/>
      <c r="E3634" s="240"/>
      <c r="F3634" s="224"/>
      <c r="G3634" s="98"/>
      <c r="H3634" s="98"/>
      <c r="I3634" s="130"/>
      <c r="J3634" s="98"/>
      <c r="K3634" s="98"/>
      <c r="L3634" s="98"/>
      <c r="M3634" s="241"/>
      <c r="N3634" s="241"/>
      <c r="O3634" s="98"/>
      <c r="P3634" s="98"/>
      <c r="Q3634" s="130"/>
    </row>
    <row r="3635" spans="1:17" ht="11.25" x14ac:dyDescent="0.2">
      <c r="A3635" s="234"/>
      <c r="B3635" s="98"/>
      <c r="C3635" s="130"/>
      <c r="D3635" s="240"/>
      <c r="E3635" s="240"/>
      <c r="F3635" s="224"/>
      <c r="G3635" s="98"/>
      <c r="H3635" s="98"/>
      <c r="I3635" s="130"/>
      <c r="J3635" s="98"/>
      <c r="K3635" s="98"/>
      <c r="L3635" s="98"/>
      <c r="M3635" s="241"/>
      <c r="N3635" s="241"/>
      <c r="O3635" s="98"/>
      <c r="P3635" s="98"/>
      <c r="Q3635" s="130"/>
    </row>
    <row r="3636" spans="1:17" ht="11.25" x14ac:dyDescent="0.2">
      <c r="A3636" s="234"/>
      <c r="B3636" s="98"/>
      <c r="C3636" s="130"/>
      <c r="D3636" s="240"/>
      <c r="E3636" s="240"/>
      <c r="F3636" s="224"/>
      <c r="G3636" s="98"/>
      <c r="H3636" s="98"/>
      <c r="I3636" s="130"/>
      <c r="J3636" s="98"/>
      <c r="K3636" s="98"/>
      <c r="L3636" s="98"/>
      <c r="M3636" s="241"/>
      <c r="N3636" s="241"/>
      <c r="O3636" s="98"/>
      <c r="P3636" s="98"/>
      <c r="Q3636" s="130"/>
    </row>
    <row r="3637" spans="1:17" ht="11.25" x14ac:dyDescent="0.2">
      <c r="A3637" s="234"/>
      <c r="B3637" s="98"/>
      <c r="C3637" s="130"/>
      <c r="D3637" s="240"/>
      <c r="E3637" s="240"/>
      <c r="F3637" s="224"/>
      <c r="G3637" s="98"/>
      <c r="H3637" s="98"/>
      <c r="I3637" s="130"/>
      <c r="J3637" s="98"/>
      <c r="K3637" s="98"/>
      <c r="L3637" s="98"/>
      <c r="M3637" s="241"/>
      <c r="N3637" s="241"/>
      <c r="O3637" s="98"/>
      <c r="P3637" s="98"/>
      <c r="Q3637" s="130"/>
    </row>
    <row r="3638" spans="1:17" ht="11.25" x14ac:dyDescent="0.2">
      <c r="A3638" s="234"/>
      <c r="B3638" s="98"/>
      <c r="C3638" s="130"/>
      <c r="D3638" s="240"/>
      <c r="E3638" s="240"/>
      <c r="F3638" s="224"/>
      <c r="G3638" s="98"/>
      <c r="H3638" s="98"/>
      <c r="I3638" s="130"/>
      <c r="J3638" s="98"/>
      <c r="K3638" s="98"/>
      <c r="L3638" s="98"/>
      <c r="M3638" s="241"/>
      <c r="N3638" s="241"/>
      <c r="O3638" s="98"/>
      <c r="P3638" s="98"/>
      <c r="Q3638" s="130"/>
    </row>
    <row r="3639" spans="1:17" ht="11.25" x14ac:dyDescent="0.2">
      <c r="A3639" s="234"/>
      <c r="B3639" s="98"/>
      <c r="C3639" s="130"/>
      <c r="D3639" s="240"/>
      <c r="E3639" s="240"/>
      <c r="F3639" s="224"/>
      <c r="G3639" s="98"/>
      <c r="H3639" s="98"/>
      <c r="I3639" s="130"/>
      <c r="J3639" s="98"/>
      <c r="K3639" s="98"/>
      <c r="L3639" s="98"/>
      <c r="M3639" s="241"/>
      <c r="N3639" s="241"/>
      <c r="O3639" s="98"/>
      <c r="P3639" s="98"/>
      <c r="Q3639" s="130"/>
    </row>
    <row r="3640" spans="1:17" ht="11.25" x14ac:dyDescent="0.2">
      <c r="A3640" s="234"/>
      <c r="B3640" s="98"/>
      <c r="C3640" s="130"/>
      <c r="D3640" s="240"/>
      <c r="E3640" s="240"/>
      <c r="F3640" s="224"/>
      <c r="G3640" s="98"/>
      <c r="H3640" s="98"/>
      <c r="I3640" s="130"/>
      <c r="J3640" s="98"/>
      <c r="K3640" s="98"/>
      <c r="L3640" s="98"/>
      <c r="M3640" s="241"/>
      <c r="N3640" s="241"/>
      <c r="O3640" s="98"/>
      <c r="P3640" s="98"/>
      <c r="Q3640" s="130"/>
    </row>
    <row r="3641" spans="1:17" ht="11.25" x14ac:dyDescent="0.2">
      <c r="A3641" s="234"/>
      <c r="B3641" s="98"/>
      <c r="C3641" s="130"/>
      <c r="D3641" s="240"/>
      <c r="E3641" s="240"/>
      <c r="F3641" s="224"/>
      <c r="G3641" s="98"/>
      <c r="H3641" s="98"/>
      <c r="I3641" s="130"/>
      <c r="J3641" s="98"/>
      <c r="K3641" s="98"/>
      <c r="L3641" s="98"/>
      <c r="M3641" s="241"/>
      <c r="N3641" s="241"/>
      <c r="O3641" s="98"/>
      <c r="P3641" s="98"/>
      <c r="Q3641" s="130"/>
    </row>
    <row r="3642" spans="1:17" ht="11.25" x14ac:dyDescent="0.2">
      <c r="A3642" s="234"/>
      <c r="B3642" s="98"/>
      <c r="C3642" s="130"/>
      <c r="D3642" s="240"/>
      <c r="E3642" s="240"/>
      <c r="F3642" s="224"/>
      <c r="G3642" s="98"/>
      <c r="H3642" s="98"/>
      <c r="I3642" s="130"/>
      <c r="J3642" s="98"/>
      <c r="K3642" s="98"/>
      <c r="L3642" s="98"/>
      <c r="M3642" s="241"/>
      <c r="N3642" s="241"/>
      <c r="O3642" s="98"/>
      <c r="P3642" s="98"/>
      <c r="Q3642" s="130"/>
    </row>
    <row r="3643" spans="1:17" ht="11.25" x14ac:dyDescent="0.2">
      <c r="A3643" s="234"/>
      <c r="B3643" s="98"/>
      <c r="C3643" s="130"/>
      <c r="D3643" s="240"/>
      <c r="E3643" s="240"/>
      <c r="F3643" s="224"/>
      <c r="G3643" s="98"/>
      <c r="H3643" s="98"/>
      <c r="I3643" s="130"/>
      <c r="J3643" s="98"/>
      <c r="K3643" s="98"/>
      <c r="L3643" s="98"/>
      <c r="M3643" s="241"/>
      <c r="N3643" s="241"/>
      <c r="O3643" s="98"/>
      <c r="P3643" s="98"/>
      <c r="Q3643" s="130"/>
    </row>
    <row r="3644" spans="1:17" ht="11.25" x14ac:dyDescent="0.2">
      <c r="A3644" s="234"/>
      <c r="B3644" s="98"/>
      <c r="C3644" s="130"/>
      <c r="D3644" s="240"/>
      <c r="E3644" s="240"/>
      <c r="F3644" s="224"/>
      <c r="G3644" s="98"/>
      <c r="H3644" s="98"/>
      <c r="I3644" s="130"/>
      <c r="J3644" s="98"/>
      <c r="K3644" s="98"/>
      <c r="L3644" s="98"/>
      <c r="M3644" s="241"/>
      <c r="N3644" s="241"/>
      <c r="O3644" s="98"/>
      <c r="P3644" s="98"/>
      <c r="Q3644" s="130"/>
    </row>
    <row r="3645" spans="1:17" ht="11.25" x14ac:dyDescent="0.2">
      <c r="A3645" s="234"/>
      <c r="B3645" s="98"/>
      <c r="C3645" s="130"/>
      <c r="D3645" s="240"/>
      <c r="E3645" s="240"/>
      <c r="F3645" s="224"/>
      <c r="G3645" s="98"/>
      <c r="H3645" s="98"/>
      <c r="I3645" s="130"/>
      <c r="J3645" s="98"/>
      <c r="K3645" s="98"/>
      <c r="L3645" s="98"/>
      <c r="M3645" s="241"/>
      <c r="N3645" s="241"/>
      <c r="O3645" s="98"/>
      <c r="P3645" s="98"/>
      <c r="Q3645" s="130"/>
    </row>
    <row r="3646" spans="1:17" ht="11.25" x14ac:dyDescent="0.2">
      <c r="A3646" s="234"/>
      <c r="B3646" s="98"/>
      <c r="C3646" s="130"/>
      <c r="D3646" s="240"/>
      <c r="E3646" s="240"/>
      <c r="F3646" s="224"/>
      <c r="G3646" s="98"/>
      <c r="H3646" s="98"/>
      <c r="I3646" s="130"/>
      <c r="J3646" s="98"/>
      <c r="K3646" s="98"/>
      <c r="L3646" s="98"/>
      <c r="M3646" s="241"/>
      <c r="N3646" s="241"/>
      <c r="O3646" s="98"/>
      <c r="P3646" s="98"/>
      <c r="Q3646" s="130"/>
    </row>
    <row r="3647" spans="1:17" ht="11.25" x14ac:dyDescent="0.2">
      <c r="A3647" s="234"/>
      <c r="B3647" s="98"/>
      <c r="C3647" s="130"/>
      <c r="D3647" s="240"/>
      <c r="E3647" s="240"/>
      <c r="F3647" s="224"/>
      <c r="G3647" s="98"/>
      <c r="H3647" s="98"/>
      <c r="I3647" s="130"/>
      <c r="J3647" s="98"/>
      <c r="K3647" s="98"/>
      <c r="L3647" s="98"/>
      <c r="M3647" s="241"/>
      <c r="N3647" s="241"/>
      <c r="O3647" s="98"/>
      <c r="P3647" s="98"/>
      <c r="Q3647" s="130"/>
    </row>
    <row r="3648" spans="1:17" ht="11.25" x14ac:dyDescent="0.2">
      <c r="A3648" s="234"/>
      <c r="B3648" s="98"/>
      <c r="C3648" s="130"/>
      <c r="D3648" s="240"/>
      <c r="E3648" s="240"/>
      <c r="F3648" s="224"/>
      <c r="G3648" s="98"/>
      <c r="H3648" s="98"/>
      <c r="I3648" s="130"/>
      <c r="J3648" s="98"/>
      <c r="K3648" s="98"/>
      <c r="L3648" s="98"/>
      <c r="M3648" s="241"/>
      <c r="N3648" s="241"/>
      <c r="O3648" s="98"/>
      <c r="P3648" s="98"/>
      <c r="Q3648" s="130"/>
    </row>
    <row r="3649" spans="1:17" ht="11.25" x14ac:dyDescent="0.2">
      <c r="A3649" s="234"/>
      <c r="B3649" s="98"/>
      <c r="C3649" s="130"/>
      <c r="D3649" s="240"/>
      <c r="E3649" s="240"/>
      <c r="F3649" s="224"/>
      <c r="G3649" s="98"/>
      <c r="H3649" s="98"/>
      <c r="I3649" s="130"/>
      <c r="J3649" s="98"/>
      <c r="K3649" s="98"/>
      <c r="L3649" s="98"/>
      <c r="M3649" s="241"/>
      <c r="N3649" s="241"/>
      <c r="O3649" s="98"/>
      <c r="P3649" s="98"/>
      <c r="Q3649" s="130"/>
    </row>
    <row r="3650" spans="1:17" ht="11.25" x14ac:dyDescent="0.2">
      <c r="A3650" s="234"/>
      <c r="B3650" s="98"/>
      <c r="C3650" s="130"/>
      <c r="D3650" s="240"/>
      <c r="E3650" s="240"/>
      <c r="F3650" s="224"/>
      <c r="G3650" s="98"/>
      <c r="H3650" s="98"/>
      <c r="I3650" s="130"/>
      <c r="J3650" s="98"/>
      <c r="K3650" s="98"/>
      <c r="L3650" s="98"/>
      <c r="M3650" s="241"/>
      <c r="N3650" s="241"/>
      <c r="O3650" s="98"/>
      <c r="P3650" s="98"/>
      <c r="Q3650" s="130"/>
    </row>
    <row r="3651" spans="1:17" ht="11.25" x14ac:dyDescent="0.2">
      <c r="A3651" s="234"/>
      <c r="B3651" s="98"/>
      <c r="C3651" s="130"/>
      <c r="D3651" s="240"/>
      <c r="E3651" s="240"/>
      <c r="F3651" s="224"/>
      <c r="G3651" s="98"/>
      <c r="H3651" s="98"/>
      <c r="I3651" s="130"/>
      <c r="J3651" s="98"/>
      <c r="K3651" s="98"/>
      <c r="L3651" s="98"/>
      <c r="M3651" s="241"/>
      <c r="N3651" s="241"/>
      <c r="O3651" s="98"/>
      <c r="P3651" s="98"/>
      <c r="Q3651" s="130"/>
    </row>
    <row r="3652" spans="1:17" ht="11.25" x14ac:dyDescent="0.2">
      <c r="A3652" s="234"/>
      <c r="B3652" s="98"/>
      <c r="C3652" s="130"/>
      <c r="D3652" s="240"/>
      <c r="E3652" s="240"/>
      <c r="F3652" s="224"/>
      <c r="G3652" s="98"/>
      <c r="H3652" s="98"/>
      <c r="I3652" s="130"/>
      <c r="J3652" s="98"/>
      <c r="K3652" s="98"/>
      <c r="L3652" s="98"/>
      <c r="M3652" s="241"/>
      <c r="N3652" s="241"/>
      <c r="O3652" s="98"/>
      <c r="P3652" s="98"/>
      <c r="Q3652" s="130"/>
    </row>
    <row r="3653" spans="1:17" ht="11.25" x14ac:dyDescent="0.2">
      <c r="A3653" s="234"/>
      <c r="B3653" s="98"/>
      <c r="C3653" s="130"/>
      <c r="D3653" s="240"/>
      <c r="E3653" s="240"/>
      <c r="F3653" s="224"/>
      <c r="G3653" s="98"/>
      <c r="H3653" s="98"/>
      <c r="I3653" s="130"/>
      <c r="J3653" s="98"/>
      <c r="K3653" s="98"/>
      <c r="L3653" s="98"/>
      <c r="M3653" s="241"/>
      <c r="N3653" s="241"/>
      <c r="O3653" s="98"/>
      <c r="P3653" s="98"/>
      <c r="Q3653" s="130"/>
    </row>
    <row r="3654" spans="1:17" ht="11.25" x14ac:dyDescent="0.2">
      <c r="A3654" s="234"/>
      <c r="B3654" s="98"/>
      <c r="C3654" s="130"/>
      <c r="D3654" s="240"/>
      <c r="E3654" s="240"/>
      <c r="F3654" s="224"/>
      <c r="G3654" s="98"/>
      <c r="H3654" s="98"/>
      <c r="I3654" s="130"/>
      <c r="J3654" s="98"/>
      <c r="K3654" s="98"/>
      <c r="L3654" s="98"/>
      <c r="M3654" s="241"/>
      <c r="N3654" s="241"/>
      <c r="O3654" s="98"/>
      <c r="P3654" s="98"/>
      <c r="Q3654" s="130"/>
    </row>
    <row r="3655" spans="1:17" ht="11.25" x14ac:dyDescent="0.2">
      <c r="A3655" s="234"/>
      <c r="B3655" s="98"/>
      <c r="C3655" s="130"/>
      <c r="D3655" s="240"/>
      <c r="E3655" s="240"/>
      <c r="F3655" s="224"/>
      <c r="G3655" s="98"/>
      <c r="H3655" s="98"/>
      <c r="I3655" s="130"/>
      <c r="J3655" s="98"/>
      <c r="K3655" s="98"/>
      <c r="L3655" s="98"/>
      <c r="M3655" s="241"/>
      <c r="N3655" s="241"/>
      <c r="O3655" s="98"/>
      <c r="P3655" s="98"/>
      <c r="Q3655" s="130"/>
    </row>
    <row r="3656" spans="1:17" ht="11.25" x14ac:dyDescent="0.2">
      <c r="A3656" s="234"/>
      <c r="B3656" s="98"/>
      <c r="C3656" s="130"/>
      <c r="D3656" s="240"/>
      <c r="E3656" s="240"/>
      <c r="F3656" s="224"/>
      <c r="G3656" s="98"/>
      <c r="H3656" s="98"/>
      <c r="I3656" s="130"/>
      <c r="J3656" s="98"/>
      <c r="K3656" s="98"/>
      <c r="L3656" s="98"/>
      <c r="M3656" s="241"/>
      <c r="N3656" s="241"/>
      <c r="O3656" s="98"/>
      <c r="P3656" s="98"/>
      <c r="Q3656" s="130"/>
    </row>
    <row r="3657" spans="1:17" ht="11.25" x14ac:dyDescent="0.2">
      <c r="A3657" s="234"/>
      <c r="B3657" s="98"/>
      <c r="C3657" s="130"/>
      <c r="D3657" s="240"/>
      <c r="E3657" s="240"/>
      <c r="F3657" s="224"/>
      <c r="G3657" s="98"/>
      <c r="H3657" s="98"/>
      <c r="I3657" s="130"/>
      <c r="J3657" s="98"/>
      <c r="K3657" s="98"/>
      <c r="L3657" s="98"/>
      <c r="M3657" s="241"/>
      <c r="N3657" s="241"/>
      <c r="O3657" s="98"/>
      <c r="P3657" s="98"/>
      <c r="Q3657" s="130"/>
    </row>
    <row r="3658" spans="1:17" ht="11.25" x14ac:dyDescent="0.2">
      <c r="A3658" s="234"/>
      <c r="B3658" s="98"/>
      <c r="C3658" s="130"/>
      <c r="D3658" s="240"/>
      <c r="E3658" s="240"/>
      <c r="F3658" s="224"/>
      <c r="G3658" s="98"/>
      <c r="H3658" s="98"/>
      <c r="I3658" s="130"/>
      <c r="J3658" s="98"/>
      <c r="K3658" s="98"/>
      <c r="L3658" s="98"/>
      <c r="M3658" s="241"/>
      <c r="N3658" s="241"/>
      <c r="O3658" s="98"/>
      <c r="P3658" s="98"/>
      <c r="Q3658" s="130"/>
    </row>
    <row r="3659" spans="1:17" ht="11.25" x14ac:dyDescent="0.2">
      <c r="A3659" s="234"/>
      <c r="B3659" s="98"/>
      <c r="C3659" s="130"/>
      <c r="D3659" s="240"/>
      <c r="E3659" s="240"/>
      <c r="F3659" s="224"/>
      <c r="G3659" s="98"/>
      <c r="H3659" s="98"/>
      <c r="I3659" s="130"/>
      <c r="J3659" s="98"/>
      <c r="K3659" s="98"/>
      <c r="L3659" s="98"/>
      <c r="M3659" s="241"/>
      <c r="N3659" s="241"/>
      <c r="O3659" s="98"/>
      <c r="P3659" s="98"/>
      <c r="Q3659" s="130"/>
    </row>
    <row r="3660" spans="1:17" ht="11.25" x14ac:dyDescent="0.2">
      <c r="A3660" s="234"/>
      <c r="B3660" s="98"/>
      <c r="C3660" s="130"/>
      <c r="D3660" s="240"/>
      <c r="E3660" s="240"/>
      <c r="F3660" s="224"/>
      <c r="G3660" s="98"/>
      <c r="H3660" s="98"/>
      <c r="I3660" s="130"/>
      <c r="J3660" s="98"/>
      <c r="K3660" s="98"/>
      <c r="L3660" s="98"/>
      <c r="M3660" s="241"/>
      <c r="N3660" s="241"/>
      <c r="O3660" s="98"/>
      <c r="P3660" s="98"/>
      <c r="Q3660" s="130"/>
    </row>
    <row r="3661" spans="1:17" ht="11.25" x14ac:dyDescent="0.2">
      <c r="A3661" s="234"/>
      <c r="B3661" s="98"/>
      <c r="C3661" s="130"/>
      <c r="D3661" s="240"/>
      <c r="E3661" s="240"/>
      <c r="F3661" s="224"/>
      <c r="G3661" s="98"/>
      <c r="H3661" s="98"/>
      <c r="I3661" s="130"/>
      <c r="J3661" s="98"/>
      <c r="K3661" s="98"/>
      <c r="L3661" s="98"/>
      <c r="M3661" s="241"/>
      <c r="N3661" s="241"/>
      <c r="O3661" s="98"/>
      <c r="P3661" s="98"/>
      <c r="Q3661" s="130"/>
    </row>
    <row r="3662" spans="1:17" ht="11.25" x14ac:dyDescent="0.2">
      <c r="A3662" s="234"/>
      <c r="B3662" s="98"/>
      <c r="C3662" s="130"/>
      <c r="D3662" s="240"/>
      <c r="E3662" s="240"/>
      <c r="F3662" s="224"/>
      <c r="G3662" s="98"/>
      <c r="H3662" s="98"/>
      <c r="I3662" s="130"/>
      <c r="J3662" s="98"/>
      <c r="K3662" s="98"/>
      <c r="L3662" s="98"/>
      <c r="M3662" s="241"/>
      <c r="N3662" s="241"/>
      <c r="O3662" s="98"/>
      <c r="P3662" s="98"/>
      <c r="Q3662" s="130"/>
    </row>
    <row r="3663" spans="1:17" ht="11.25" x14ac:dyDescent="0.2">
      <c r="A3663" s="234"/>
      <c r="B3663" s="98"/>
      <c r="C3663" s="130"/>
      <c r="D3663" s="240"/>
      <c r="E3663" s="240"/>
      <c r="F3663" s="224"/>
      <c r="G3663" s="98"/>
      <c r="H3663" s="98"/>
      <c r="I3663" s="130"/>
      <c r="J3663" s="98"/>
      <c r="K3663" s="98"/>
      <c r="L3663" s="98"/>
      <c r="M3663" s="241"/>
      <c r="N3663" s="241"/>
      <c r="O3663" s="98"/>
      <c r="P3663" s="98"/>
      <c r="Q3663" s="130"/>
    </row>
    <row r="3664" spans="1:17" ht="11.25" x14ac:dyDescent="0.2">
      <c r="A3664" s="234"/>
      <c r="B3664" s="98"/>
      <c r="C3664" s="130"/>
      <c r="D3664" s="240"/>
      <c r="E3664" s="240"/>
      <c r="F3664" s="224"/>
      <c r="G3664" s="98"/>
      <c r="H3664" s="98"/>
      <c r="I3664" s="130"/>
      <c r="J3664" s="98"/>
      <c r="K3664" s="98"/>
      <c r="L3664" s="98"/>
      <c r="M3664" s="241"/>
      <c r="N3664" s="241"/>
      <c r="O3664" s="98"/>
      <c r="P3664" s="98"/>
      <c r="Q3664" s="130"/>
    </row>
    <row r="3665" spans="1:17" ht="11.25" x14ac:dyDescent="0.2">
      <c r="A3665" s="234"/>
      <c r="B3665" s="98"/>
      <c r="C3665" s="130"/>
      <c r="D3665" s="240"/>
      <c r="E3665" s="240"/>
      <c r="F3665" s="224"/>
      <c r="G3665" s="98"/>
      <c r="H3665" s="98"/>
      <c r="I3665" s="130"/>
      <c r="J3665" s="98"/>
      <c r="K3665" s="98"/>
      <c r="L3665" s="98"/>
      <c r="M3665" s="241"/>
      <c r="N3665" s="241"/>
      <c r="O3665" s="98"/>
      <c r="P3665" s="98"/>
      <c r="Q3665" s="130"/>
    </row>
    <row r="3666" spans="1:17" ht="11.25" x14ac:dyDescent="0.2">
      <c r="A3666" s="234"/>
      <c r="B3666" s="98"/>
      <c r="C3666" s="130"/>
      <c r="D3666" s="240"/>
      <c r="E3666" s="240"/>
      <c r="F3666" s="224"/>
      <c r="G3666" s="98"/>
      <c r="H3666" s="98"/>
      <c r="I3666" s="130"/>
      <c r="J3666" s="98"/>
      <c r="K3666" s="98"/>
      <c r="L3666" s="98"/>
      <c r="M3666" s="241"/>
      <c r="N3666" s="241"/>
      <c r="O3666" s="98"/>
      <c r="P3666" s="98"/>
      <c r="Q3666" s="130"/>
    </row>
    <row r="3667" spans="1:17" ht="11.25" x14ac:dyDescent="0.2">
      <c r="A3667" s="234"/>
      <c r="B3667" s="98"/>
      <c r="C3667" s="130"/>
      <c r="D3667" s="240"/>
      <c r="E3667" s="240"/>
      <c r="F3667" s="224"/>
      <c r="G3667" s="98"/>
      <c r="H3667" s="98"/>
      <c r="I3667" s="130"/>
      <c r="J3667" s="98"/>
      <c r="K3667" s="98"/>
      <c r="L3667" s="98"/>
      <c r="M3667" s="241"/>
      <c r="N3667" s="241"/>
      <c r="O3667" s="98"/>
      <c r="P3667" s="98"/>
      <c r="Q3667" s="130"/>
    </row>
    <row r="3668" spans="1:17" ht="11.25" x14ac:dyDescent="0.2">
      <c r="A3668" s="234"/>
      <c r="B3668" s="98"/>
      <c r="C3668" s="130"/>
      <c r="D3668" s="240"/>
      <c r="E3668" s="240"/>
      <c r="F3668" s="224"/>
      <c r="G3668" s="98"/>
      <c r="H3668" s="98"/>
      <c r="I3668" s="130"/>
      <c r="J3668" s="98"/>
      <c r="K3668" s="98"/>
      <c r="L3668" s="98"/>
      <c r="M3668" s="241"/>
      <c r="N3668" s="241"/>
      <c r="O3668" s="98"/>
      <c r="P3668" s="98"/>
      <c r="Q3668" s="130"/>
    </row>
    <row r="3669" spans="1:17" ht="11.25" x14ac:dyDescent="0.2">
      <c r="A3669" s="234"/>
      <c r="B3669" s="98"/>
      <c r="C3669" s="130"/>
      <c r="D3669" s="240"/>
      <c r="E3669" s="240"/>
      <c r="F3669" s="224"/>
      <c r="G3669" s="98"/>
      <c r="H3669" s="98"/>
      <c r="I3669" s="130"/>
      <c r="J3669" s="98"/>
      <c r="K3669" s="98"/>
      <c r="L3669" s="98"/>
      <c r="M3669" s="241"/>
      <c r="N3669" s="241"/>
      <c r="O3669" s="98"/>
      <c r="P3669" s="98"/>
      <c r="Q3669" s="130"/>
    </row>
    <row r="3670" spans="1:17" ht="11.25" x14ac:dyDescent="0.2">
      <c r="A3670" s="234"/>
      <c r="B3670" s="98"/>
      <c r="C3670" s="130"/>
      <c r="D3670" s="240"/>
      <c r="E3670" s="240"/>
      <c r="F3670" s="224"/>
      <c r="G3670" s="98"/>
      <c r="H3670" s="98"/>
      <c r="I3670" s="130"/>
      <c r="J3670" s="98"/>
      <c r="K3670" s="98"/>
      <c r="L3670" s="98"/>
      <c r="M3670" s="241"/>
      <c r="N3670" s="241"/>
      <c r="O3670" s="98"/>
      <c r="P3670" s="98"/>
      <c r="Q3670" s="130"/>
    </row>
    <row r="3671" spans="1:17" ht="11.25" x14ac:dyDescent="0.2">
      <c r="A3671" s="234"/>
      <c r="B3671" s="98"/>
      <c r="C3671" s="130"/>
      <c r="D3671" s="240"/>
      <c r="E3671" s="240"/>
      <c r="F3671" s="224"/>
      <c r="G3671" s="98"/>
      <c r="H3671" s="98"/>
      <c r="I3671" s="130"/>
      <c r="J3671" s="98"/>
      <c r="K3671" s="98"/>
      <c r="L3671" s="98"/>
      <c r="M3671" s="241"/>
      <c r="N3671" s="241"/>
      <c r="O3671" s="98"/>
      <c r="P3671" s="98"/>
      <c r="Q3671" s="130"/>
    </row>
    <row r="3672" spans="1:17" ht="11.25" x14ac:dyDescent="0.2">
      <c r="A3672" s="234"/>
      <c r="B3672" s="98"/>
      <c r="C3672" s="130"/>
      <c r="D3672" s="240"/>
      <c r="E3672" s="240"/>
      <c r="F3672" s="224"/>
      <c r="G3672" s="98"/>
      <c r="H3672" s="98"/>
      <c r="I3672" s="130"/>
      <c r="J3672" s="98"/>
      <c r="K3672" s="98"/>
      <c r="L3672" s="98"/>
      <c r="M3672" s="241"/>
      <c r="N3672" s="241"/>
      <c r="O3672" s="98"/>
      <c r="P3672" s="98"/>
      <c r="Q3672" s="130"/>
    </row>
    <row r="3673" spans="1:17" ht="11.25" x14ac:dyDescent="0.2">
      <c r="A3673" s="234"/>
      <c r="B3673" s="98"/>
      <c r="C3673" s="130"/>
      <c r="D3673" s="240"/>
      <c r="E3673" s="240"/>
      <c r="F3673" s="224"/>
      <c r="G3673" s="98"/>
      <c r="H3673" s="98"/>
      <c r="I3673" s="130"/>
      <c r="J3673" s="98"/>
      <c r="K3673" s="98"/>
      <c r="L3673" s="98"/>
      <c r="M3673" s="241"/>
      <c r="N3673" s="241"/>
      <c r="O3673" s="98"/>
      <c r="P3673" s="98"/>
      <c r="Q3673" s="130"/>
    </row>
    <row r="3674" spans="1:17" ht="11.25" x14ac:dyDescent="0.2">
      <c r="A3674" s="234"/>
      <c r="B3674" s="98"/>
      <c r="C3674" s="130"/>
      <c r="D3674" s="240"/>
      <c r="E3674" s="240"/>
      <c r="F3674" s="224"/>
      <c r="G3674" s="98"/>
      <c r="H3674" s="98"/>
      <c r="I3674" s="130"/>
      <c r="J3674" s="98"/>
      <c r="K3674" s="98"/>
      <c r="L3674" s="98"/>
      <c r="M3674" s="241"/>
      <c r="N3674" s="241"/>
      <c r="O3674" s="98"/>
      <c r="P3674" s="98"/>
      <c r="Q3674" s="130"/>
    </row>
    <row r="3675" spans="1:17" ht="11.25" x14ac:dyDescent="0.2">
      <c r="A3675" s="234"/>
      <c r="B3675" s="98"/>
      <c r="C3675" s="130"/>
      <c r="D3675" s="240"/>
      <c r="E3675" s="240"/>
      <c r="F3675" s="224"/>
      <c r="G3675" s="98"/>
      <c r="H3675" s="98"/>
      <c r="I3675" s="130"/>
      <c r="J3675" s="98"/>
      <c r="K3675" s="98"/>
      <c r="L3675" s="98"/>
      <c r="M3675" s="241"/>
      <c r="N3675" s="241"/>
      <c r="O3675" s="98"/>
      <c r="P3675" s="98"/>
      <c r="Q3675" s="130"/>
    </row>
    <row r="3676" spans="1:17" ht="11.25" x14ac:dyDescent="0.2">
      <c r="A3676" s="234"/>
      <c r="B3676" s="98"/>
      <c r="C3676" s="130"/>
      <c r="D3676" s="240"/>
      <c r="E3676" s="240"/>
      <c r="F3676" s="224"/>
      <c r="G3676" s="98"/>
      <c r="H3676" s="98"/>
      <c r="I3676" s="130"/>
      <c r="J3676" s="98"/>
      <c r="K3676" s="98"/>
      <c r="L3676" s="98"/>
      <c r="M3676" s="241"/>
      <c r="N3676" s="241"/>
      <c r="O3676" s="98"/>
      <c r="P3676" s="98"/>
      <c r="Q3676" s="130"/>
    </row>
    <row r="3677" spans="1:17" ht="11.25" x14ac:dyDescent="0.2">
      <c r="A3677" s="234"/>
      <c r="B3677" s="98"/>
      <c r="C3677" s="130"/>
      <c r="D3677" s="240"/>
      <c r="E3677" s="240"/>
      <c r="F3677" s="224"/>
      <c r="G3677" s="98"/>
      <c r="H3677" s="98"/>
      <c r="I3677" s="130"/>
      <c r="J3677" s="98"/>
      <c r="K3677" s="98"/>
      <c r="L3677" s="98"/>
      <c r="M3677" s="241"/>
      <c r="N3677" s="241"/>
      <c r="O3677" s="98"/>
      <c r="P3677" s="98"/>
      <c r="Q3677" s="130"/>
    </row>
    <row r="3678" spans="1:17" ht="11.25" x14ac:dyDescent="0.2">
      <c r="A3678" s="234"/>
      <c r="B3678" s="98"/>
      <c r="C3678" s="130"/>
      <c r="D3678" s="240"/>
      <c r="E3678" s="240"/>
      <c r="F3678" s="224"/>
      <c r="G3678" s="98"/>
      <c r="H3678" s="98"/>
      <c r="I3678" s="130"/>
      <c r="J3678" s="98"/>
      <c r="K3678" s="98"/>
      <c r="L3678" s="98"/>
      <c r="M3678" s="241"/>
      <c r="N3678" s="241"/>
      <c r="O3678" s="98"/>
      <c r="P3678" s="98"/>
      <c r="Q3678" s="130"/>
    </row>
    <row r="3679" spans="1:17" ht="11.25" x14ac:dyDescent="0.2">
      <c r="A3679" s="234"/>
      <c r="B3679" s="98"/>
      <c r="C3679" s="130"/>
      <c r="D3679" s="240"/>
      <c r="E3679" s="240"/>
      <c r="F3679" s="224"/>
      <c r="G3679" s="98"/>
      <c r="H3679" s="98"/>
      <c r="I3679" s="130"/>
      <c r="J3679" s="98"/>
      <c r="K3679" s="98"/>
      <c r="L3679" s="98"/>
      <c r="M3679" s="241"/>
      <c r="N3679" s="241"/>
      <c r="O3679" s="98"/>
      <c r="P3679" s="98"/>
      <c r="Q3679" s="130"/>
    </row>
    <row r="3680" spans="1:17" ht="11.25" x14ac:dyDescent="0.2">
      <c r="A3680" s="234"/>
      <c r="B3680" s="98"/>
      <c r="C3680" s="130"/>
      <c r="D3680" s="240"/>
      <c r="E3680" s="240"/>
      <c r="F3680" s="224"/>
      <c r="G3680" s="98"/>
      <c r="H3680" s="98"/>
      <c r="I3680" s="130"/>
      <c r="J3680" s="98"/>
      <c r="K3680" s="98"/>
      <c r="L3680" s="98"/>
      <c r="M3680" s="241"/>
      <c r="N3680" s="241"/>
      <c r="O3680" s="98"/>
      <c r="P3680" s="98"/>
      <c r="Q3680" s="130"/>
    </row>
    <row r="3681" spans="1:17" ht="11.25" x14ac:dyDescent="0.2">
      <c r="A3681" s="234"/>
      <c r="B3681" s="98"/>
      <c r="C3681" s="130"/>
      <c r="D3681" s="240"/>
      <c r="E3681" s="240"/>
      <c r="F3681" s="224"/>
      <c r="G3681" s="98"/>
      <c r="H3681" s="98"/>
      <c r="I3681" s="130"/>
      <c r="J3681" s="98"/>
      <c r="K3681" s="98"/>
      <c r="L3681" s="98"/>
      <c r="M3681" s="241"/>
      <c r="N3681" s="241"/>
      <c r="O3681" s="98"/>
      <c r="P3681" s="98"/>
      <c r="Q3681" s="130"/>
    </row>
    <row r="3682" spans="1:17" ht="11.25" x14ac:dyDescent="0.2">
      <c r="A3682" s="234"/>
      <c r="B3682" s="98"/>
      <c r="C3682" s="130"/>
      <c r="D3682" s="240"/>
      <c r="E3682" s="240"/>
      <c r="F3682" s="224"/>
      <c r="G3682" s="98"/>
      <c r="H3682" s="98"/>
      <c r="I3682" s="130"/>
      <c r="J3682" s="98"/>
      <c r="K3682" s="98"/>
      <c r="L3682" s="98"/>
      <c r="M3682" s="241"/>
      <c r="N3682" s="241"/>
      <c r="O3682" s="98"/>
      <c r="P3682" s="98"/>
      <c r="Q3682" s="130"/>
    </row>
    <row r="3683" spans="1:17" ht="11.25" x14ac:dyDescent="0.2">
      <c r="A3683" s="234"/>
      <c r="B3683" s="98"/>
      <c r="C3683" s="130"/>
      <c r="D3683" s="240"/>
      <c r="E3683" s="240"/>
      <c r="F3683" s="224"/>
      <c r="G3683" s="98"/>
      <c r="H3683" s="98"/>
      <c r="I3683" s="130"/>
      <c r="J3683" s="98"/>
      <c r="K3683" s="98"/>
      <c r="L3683" s="98"/>
      <c r="M3683" s="241"/>
      <c r="N3683" s="241"/>
      <c r="O3683" s="98"/>
      <c r="P3683" s="98"/>
      <c r="Q3683" s="130"/>
    </row>
    <row r="3684" spans="1:17" ht="11.25" x14ac:dyDescent="0.2">
      <c r="A3684" s="234"/>
      <c r="B3684" s="98"/>
      <c r="C3684" s="130"/>
      <c r="D3684" s="240"/>
      <c r="E3684" s="240"/>
      <c r="F3684" s="224"/>
      <c r="G3684" s="98"/>
      <c r="H3684" s="98"/>
      <c r="I3684" s="130"/>
      <c r="J3684" s="98"/>
      <c r="K3684" s="98"/>
      <c r="L3684" s="98"/>
      <c r="M3684" s="241"/>
      <c r="N3684" s="241"/>
      <c r="O3684" s="98"/>
      <c r="P3684" s="98"/>
      <c r="Q3684" s="130"/>
    </row>
    <row r="3685" spans="1:17" ht="11.25" x14ac:dyDescent="0.2">
      <c r="A3685" s="234"/>
      <c r="B3685" s="98"/>
      <c r="C3685" s="130"/>
      <c r="D3685" s="240"/>
      <c r="E3685" s="240"/>
      <c r="F3685" s="224"/>
      <c r="G3685" s="98"/>
      <c r="H3685" s="98"/>
      <c r="I3685" s="130"/>
      <c r="J3685" s="98"/>
      <c r="K3685" s="98"/>
      <c r="L3685" s="98"/>
      <c r="M3685" s="241"/>
      <c r="N3685" s="241"/>
      <c r="O3685" s="98"/>
      <c r="P3685" s="98"/>
      <c r="Q3685" s="130"/>
    </row>
    <row r="3686" spans="1:17" ht="11.25" x14ac:dyDescent="0.2">
      <c r="A3686" s="234"/>
      <c r="B3686" s="98"/>
      <c r="C3686" s="130"/>
      <c r="D3686" s="240"/>
      <c r="E3686" s="240"/>
      <c r="F3686" s="224"/>
      <c r="G3686" s="98"/>
      <c r="H3686" s="98"/>
      <c r="I3686" s="130"/>
      <c r="J3686" s="98"/>
      <c r="K3686" s="98"/>
      <c r="L3686" s="98"/>
      <c r="M3686" s="241"/>
      <c r="N3686" s="241"/>
      <c r="O3686" s="98"/>
      <c r="P3686" s="98"/>
      <c r="Q3686" s="130"/>
    </row>
    <row r="3687" spans="1:17" ht="11.25" x14ac:dyDescent="0.2">
      <c r="A3687" s="234"/>
      <c r="B3687" s="98"/>
      <c r="C3687" s="130"/>
      <c r="D3687" s="240"/>
      <c r="E3687" s="240"/>
      <c r="F3687" s="224"/>
      <c r="G3687" s="98"/>
      <c r="H3687" s="98"/>
      <c r="I3687" s="130"/>
      <c r="J3687" s="98"/>
      <c r="K3687" s="98"/>
      <c r="L3687" s="98"/>
      <c r="M3687" s="241"/>
      <c r="N3687" s="241"/>
      <c r="O3687" s="98"/>
      <c r="P3687" s="98"/>
      <c r="Q3687" s="130"/>
    </row>
    <row r="3688" spans="1:17" ht="11.25" x14ac:dyDescent="0.2">
      <c r="A3688" s="234"/>
      <c r="B3688" s="98"/>
      <c r="C3688" s="130"/>
      <c r="D3688" s="240"/>
      <c r="E3688" s="240"/>
      <c r="F3688" s="224"/>
      <c r="G3688" s="98"/>
      <c r="H3688" s="98"/>
      <c r="I3688" s="130"/>
      <c r="J3688" s="98"/>
      <c r="K3688" s="98"/>
      <c r="L3688" s="98"/>
      <c r="M3688" s="241"/>
      <c r="N3688" s="241"/>
      <c r="O3688" s="98"/>
      <c r="P3688" s="98"/>
      <c r="Q3688" s="130"/>
    </row>
    <row r="3689" spans="1:17" ht="11.25" x14ac:dyDescent="0.2">
      <c r="A3689" s="234"/>
      <c r="B3689" s="98"/>
      <c r="C3689" s="130"/>
      <c r="D3689" s="240"/>
      <c r="E3689" s="240"/>
      <c r="F3689" s="224"/>
      <c r="G3689" s="98"/>
      <c r="H3689" s="98"/>
      <c r="I3689" s="130"/>
      <c r="J3689" s="98"/>
      <c r="K3689" s="98"/>
      <c r="L3689" s="98"/>
      <c r="M3689" s="241"/>
      <c r="N3689" s="241"/>
      <c r="O3689" s="98"/>
      <c r="P3689" s="98"/>
      <c r="Q3689" s="130"/>
    </row>
    <row r="3690" spans="1:17" ht="11.25" x14ac:dyDescent="0.2">
      <c r="A3690" s="234"/>
      <c r="B3690" s="98"/>
      <c r="C3690" s="130"/>
      <c r="D3690" s="240"/>
      <c r="E3690" s="240"/>
      <c r="F3690" s="224"/>
      <c r="G3690" s="98"/>
      <c r="H3690" s="98"/>
      <c r="I3690" s="130"/>
      <c r="J3690" s="98"/>
      <c r="K3690" s="98"/>
      <c r="L3690" s="98"/>
      <c r="M3690" s="241"/>
      <c r="N3690" s="241"/>
      <c r="O3690" s="98"/>
      <c r="P3690" s="98"/>
      <c r="Q3690" s="130"/>
    </row>
    <row r="3691" spans="1:17" ht="11.25" x14ac:dyDescent="0.2">
      <c r="A3691" s="234"/>
      <c r="B3691" s="98"/>
      <c r="C3691" s="130"/>
      <c r="D3691" s="240"/>
      <c r="E3691" s="240"/>
      <c r="F3691" s="224"/>
      <c r="G3691" s="98"/>
      <c r="H3691" s="98"/>
      <c r="I3691" s="130"/>
      <c r="J3691" s="98"/>
      <c r="K3691" s="98"/>
      <c r="L3691" s="98"/>
      <c r="M3691" s="241"/>
      <c r="N3691" s="241"/>
      <c r="O3691" s="98"/>
      <c r="P3691" s="98"/>
      <c r="Q3691" s="130"/>
    </row>
    <row r="3692" spans="1:17" ht="11.25" x14ac:dyDescent="0.2">
      <c r="A3692" s="234"/>
      <c r="B3692" s="98"/>
      <c r="C3692" s="130"/>
      <c r="D3692" s="240"/>
      <c r="E3692" s="240"/>
      <c r="F3692" s="224"/>
      <c r="G3692" s="98"/>
      <c r="H3692" s="98"/>
      <c r="I3692" s="130"/>
      <c r="J3692" s="98"/>
      <c r="K3692" s="98"/>
      <c r="L3692" s="98"/>
      <c r="M3692" s="241"/>
      <c r="N3692" s="241"/>
      <c r="O3692" s="98"/>
      <c r="P3692" s="98"/>
      <c r="Q3692" s="130"/>
    </row>
    <row r="3693" spans="1:17" ht="11.25" x14ac:dyDescent="0.2">
      <c r="A3693" s="234"/>
      <c r="B3693" s="98"/>
      <c r="C3693" s="130"/>
      <c r="D3693" s="240"/>
      <c r="E3693" s="240"/>
      <c r="F3693" s="224"/>
      <c r="G3693" s="98"/>
      <c r="H3693" s="98"/>
      <c r="I3693" s="130"/>
      <c r="J3693" s="98"/>
      <c r="K3693" s="98"/>
      <c r="L3693" s="98"/>
      <c r="M3693" s="241"/>
      <c r="N3693" s="241"/>
      <c r="O3693" s="98"/>
      <c r="P3693" s="98"/>
      <c r="Q3693" s="130"/>
    </row>
    <row r="3694" spans="1:17" ht="11.25" x14ac:dyDescent="0.2">
      <c r="A3694" s="234"/>
      <c r="B3694" s="98"/>
      <c r="C3694" s="130"/>
      <c r="D3694" s="240"/>
      <c r="E3694" s="240"/>
      <c r="F3694" s="224"/>
      <c r="G3694" s="98"/>
      <c r="H3694" s="98"/>
      <c r="I3694" s="130"/>
      <c r="J3694" s="98"/>
      <c r="K3694" s="98"/>
      <c r="L3694" s="98"/>
      <c r="M3694" s="241"/>
      <c r="N3694" s="241"/>
      <c r="O3694" s="98"/>
      <c r="P3694" s="98"/>
      <c r="Q3694" s="130"/>
    </row>
    <row r="3695" spans="1:17" ht="11.25" x14ac:dyDescent="0.2">
      <c r="A3695" s="234"/>
      <c r="B3695" s="98"/>
      <c r="C3695" s="130"/>
      <c r="D3695" s="240"/>
      <c r="E3695" s="240"/>
      <c r="F3695" s="224"/>
      <c r="G3695" s="98"/>
      <c r="H3695" s="98"/>
      <c r="I3695" s="130"/>
      <c r="J3695" s="98"/>
      <c r="K3695" s="98"/>
      <c r="L3695" s="98"/>
      <c r="M3695" s="241"/>
      <c r="N3695" s="241"/>
      <c r="O3695" s="98"/>
      <c r="P3695" s="98"/>
      <c r="Q3695" s="130"/>
    </row>
    <row r="3696" spans="1:17" ht="11.25" x14ac:dyDescent="0.2">
      <c r="A3696" s="234"/>
      <c r="B3696" s="98"/>
      <c r="C3696" s="130"/>
      <c r="D3696" s="240"/>
      <c r="E3696" s="240"/>
      <c r="F3696" s="224"/>
      <c r="G3696" s="98"/>
      <c r="H3696" s="98"/>
      <c r="I3696" s="130"/>
      <c r="J3696" s="98"/>
      <c r="K3696" s="98"/>
      <c r="L3696" s="98"/>
      <c r="M3696" s="241"/>
      <c r="N3696" s="241"/>
      <c r="O3696" s="98"/>
      <c r="P3696" s="98"/>
      <c r="Q3696" s="130"/>
    </row>
    <row r="3697" spans="1:17" ht="11.25" x14ac:dyDescent="0.2">
      <c r="A3697" s="234"/>
      <c r="B3697" s="98"/>
      <c r="C3697" s="130"/>
      <c r="D3697" s="240"/>
      <c r="E3697" s="240"/>
      <c r="F3697" s="224"/>
      <c r="G3697" s="98"/>
      <c r="H3697" s="98"/>
      <c r="I3697" s="130"/>
      <c r="J3697" s="98"/>
      <c r="K3697" s="98"/>
      <c r="L3697" s="98"/>
      <c r="M3697" s="241"/>
      <c r="N3697" s="241"/>
      <c r="O3697" s="98"/>
      <c r="P3697" s="98"/>
      <c r="Q3697" s="130"/>
    </row>
    <row r="3698" spans="1:17" ht="11.25" x14ac:dyDescent="0.2">
      <c r="A3698" s="234"/>
      <c r="B3698" s="98"/>
      <c r="C3698" s="130"/>
      <c r="D3698" s="240"/>
      <c r="E3698" s="240"/>
      <c r="F3698" s="224"/>
      <c r="G3698" s="98"/>
      <c r="H3698" s="98"/>
      <c r="I3698" s="130"/>
      <c r="J3698" s="98"/>
      <c r="K3698" s="98"/>
      <c r="L3698" s="98"/>
      <c r="M3698" s="241"/>
      <c r="N3698" s="241"/>
      <c r="O3698" s="98"/>
      <c r="P3698" s="98"/>
      <c r="Q3698" s="130"/>
    </row>
    <row r="3699" spans="1:17" ht="11.25" x14ac:dyDescent="0.2">
      <c r="A3699" s="234"/>
      <c r="B3699" s="98"/>
      <c r="C3699" s="130"/>
      <c r="D3699" s="240"/>
      <c r="E3699" s="240"/>
      <c r="F3699" s="224"/>
      <c r="G3699" s="98"/>
      <c r="H3699" s="98"/>
      <c r="I3699" s="130"/>
      <c r="J3699" s="98"/>
      <c r="K3699" s="98"/>
      <c r="L3699" s="98"/>
      <c r="M3699" s="241"/>
      <c r="N3699" s="241"/>
      <c r="O3699" s="98"/>
      <c r="P3699" s="98"/>
      <c r="Q3699" s="130"/>
    </row>
    <row r="3700" spans="1:17" ht="11.25" x14ac:dyDescent="0.2">
      <c r="A3700" s="234"/>
      <c r="B3700" s="98"/>
      <c r="C3700" s="130"/>
      <c r="D3700" s="240"/>
      <c r="E3700" s="240"/>
      <c r="F3700" s="224"/>
      <c r="G3700" s="98"/>
      <c r="H3700" s="98"/>
      <c r="I3700" s="130"/>
      <c r="J3700" s="98"/>
      <c r="K3700" s="98"/>
      <c r="L3700" s="98"/>
      <c r="M3700" s="241"/>
      <c r="N3700" s="241"/>
      <c r="O3700" s="98"/>
      <c r="P3700" s="98"/>
      <c r="Q3700" s="130"/>
    </row>
    <row r="3701" spans="1:17" ht="11.25" x14ac:dyDescent="0.2">
      <c r="A3701" s="234"/>
      <c r="B3701" s="98"/>
      <c r="C3701" s="130"/>
      <c r="D3701" s="240"/>
      <c r="E3701" s="240"/>
      <c r="F3701" s="224"/>
      <c r="G3701" s="98"/>
      <c r="H3701" s="98"/>
      <c r="I3701" s="130"/>
      <c r="J3701" s="98"/>
      <c r="K3701" s="98"/>
      <c r="L3701" s="98"/>
      <c r="M3701" s="241"/>
      <c r="N3701" s="241"/>
      <c r="O3701" s="98"/>
      <c r="P3701" s="98"/>
      <c r="Q3701" s="130"/>
    </row>
    <row r="3702" spans="1:17" ht="11.25" x14ac:dyDescent="0.2">
      <c r="A3702" s="234"/>
      <c r="B3702" s="98"/>
      <c r="C3702" s="130"/>
      <c r="D3702" s="240"/>
      <c r="E3702" s="240"/>
      <c r="F3702" s="224"/>
      <c r="G3702" s="98"/>
      <c r="H3702" s="98"/>
      <c r="I3702" s="130"/>
      <c r="J3702" s="98"/>
      <c r="K3702" s="98"/>
      <c r="L3702" s="98"/>
      <c r="M3702" s="241"/>
      <c r="N3702" s="241"/>
      <c r="O3702" s="98"/>
      <c r="P3702" s="98"/>
      <c r="Q3702" s="130"/>
    </row>
    <row r="3703" spans="1:17" ht="11.25" x14ac:dyDescent="0.2">
      <c r="A3703" s="234"/>
      <c r="B3703" s="98"/>
      <c r="C3703" s="130"/>
      <c r="D3703" s="240"/>
      <c r="E3703" s="240"/>
      <c r="F3703" s="224"/>
      <c r="G3703" s="98"/>
      <c r="H3703" s="98"/>
      <c r="I3703" s="130"/>
      <c r="J3703" s="98"/>
      <c r="K3703" s="98"/>
      <c r="L3703" s="98"/>
      <c r="M3703" s="241"/>
      <c r="N3703" s="241"/>
      <c r="O3703" s="98"/>
      <c r="P3703" s="98"/>
      <c r="Q3703" s="130"/>
    </row>
    <row r="3704" spans="1:17" ht="11.25" x14ac:dyDescent="0.2">
      <c r="A3704" s="234"/>
      <c r="B3704" s="98"/>
      <c r="C3704" s="130"/>
      <c r="D3704" s="240"/>
      <c r="E3704" s="240"/>
      <c r="F3704" s="224"/>
      <c r="G3704" s="98"/>
      <c r="H3704" s="98"/>
      <c r="I3704" s="130"/>
      <c r="J3704" s="98"/>
      <c r="K3704" s="98"/>
      <c r="L3704" s="98"/>
      <c r="M3704" s="241"/>
      <c r="N3704" s="241"/>
      <c r="O3704" s="98"/>
      <c r="P3704" s="98"/>
      <c r="Q3704" s="130"/>
    </row>
    <row r="3705" spans="1:17" ht="11.25" x14ac:dyDescent="0.2">
      <c r="A3705" s="234"/>
      <c r="B3705" s="98"/>
      <c r="C3705" s="130"/>
      <c r="D3705" s="240"/>
      <c r="E3705" s="240"/>
      <c r="F3705" s="224"/>
      <c r="G3705" s="98"/>
      <c r="H3705" s="98"/>
      <c r="I3705" s="130"/>
      <c r="J3705" s="98"/>
      <c r="K3705" s="98"/>
      <c r="L3705" s="98"/>
      <c r="M3705" s="241"/>
      <c r="N3705" s="241"/>
      <c r="O3705" s="98"/>
      <c r="P3705" s="98"/>
      <c r="Q3705" s="130"/>
    </row>
    <row r="3706" spans="1:17" ht="11.25" x14ac:dyDescent="0.2">
      <c r="A3706" s="234"/>
      <c r="B3706" s="98"/>
      <c r="C3706" s="130"/>
      <c r="D3706" s="240"/>
      <c r="E3706" s="240"/>
      <c r="F3706" s="224"/>
      <c r="G3706" s="98"/>
      <c r="H3706" s="98"/>
      <c r="I3706" s="130"/>
      <c r="J3706" s="98"/>
      <c r="K3706" s="98"/>
      <c r="L3706" s="98"/>
      <c r="M3706" s="241"/>
      <c r="N3706" s="241"/>
      <c r="O3706" s="98"/>
      <c r="P3706" s="98"/>
      <c r="Q3706" s="130"/>
    </row>
    <row r="3707" spans="1:17" ht="11.25" x14ac:dyDescent="0.2">
      <c r="A3707" s="234"/>
      <c r="B3707" s="98"/>
      <c r="C3707" s="130"/>
      <c r="D3707" s="240"/>
      <c r="E3707" s="240"/>
      <c r="F3707" s="224"/>
      <c r="G3707" s="98"/>
      <c r="H3707" s="98"/>
      <c r="I3707" s="130"/>
      <c r="J3707" s="98"/>
      <c r="K3707" s="98"/>
      <c r="L3707" s="98"/>
      <c r="M3707" s="241"/>
      <c r="N3707" s="241"/>
      <c r="O3707" s="98"/>
      <c r="P3707" s="98"/>
      <c r="Q3707" s="130"/>
    </row>
    <row r="3708" spans="1:17" ht="11.25" x14ac:dyDescent="0.2">
      <c r="A3708" s="234"/>
      <c r="B3708" s="98"/>
      <c r="C3708" s="130"/>
      <c r="D3708" s="240"/>
      <c r="E3708" s="240"/>
      <c r="F3708" s="224"/>
      <c r="G3708" s="98"/>
      <c r="H3708" s="98"/>
      <c r="I3708" s="130"/>
      <c r="J3708" s="98"/>
      <c r="K3708" s="98"/>
      <c r="L3708" s="98"/>
      <c r="M3708" s="241"/>
      <c r="N3708" s="241"/>
      <c r="O3708" s="98"/>
      <c r="P3708" s="98"/>
      <c r="Q3708" s="130"/>
    </row>
    <row r="3709" spans="1:17" ht="11.25" x14ac:dyDescent="0.2">
      <c r="A3709" s="234"/>
      <c r="B3709" s="98"/>
      <c r="C3709" s="130"/>
      <c r="D3709" s="240"/>
      <c r="E3709" s="240"/>
      <c r="F3709" s="224"/>
      <c r="G3709" s="98"/>
      <c r="H3709" s="98"/>
      <c r="I3709" s="130"/>
      <c r="J3709" s="98"/>
      <c r="K3709" s="98"/>
      <c r="L3709" s="98"/>
      <c r="M3709" s="241"/>
      <c r="N3709" s="241"/>
      <c r="O3709" s="98"/>
      <c r="P3709" s="98"/>
      <c r="Q3709" s="130"/>
    </row>
    <row r="3710" spans="1:17" ht="11.25" x14ac:dyDescent="0.2">
      <c r="A3710" s="234"/>
      <c r="B3710" s="98"/>
      <c r="C3710" s="130"/>
      <c r="D3710" s="240"/>
      <c r="E3710" s="240"/>
      <c r="F3710" s="224"/>
      <c r="G3710" s="98"/>
      <c r="H3710" s="98"/>
      <c r="I3710" s="130"/>
      <c r="J3710" s="98"/>
      <c r="K3710" s="98"/>
      <c r="L3710" s="98"/>
      <c r="M3710" s="241"/>
      <c r="N3710" s="241"/>
      <c r="O3710" s="98"/>
      <c r="P3710" s="98"/>
      <c r="Q3710" s="130"/>
    </row>
    <row r="3711" spans="1:17" ht="11.25" x14ac:dyDescent="0.2">
      <c r="A3711" s="234"/>
      <c r="B3711" s="98"/>
      <c r="C3711" s="130"/>
      <c r="D3711" s="240"/>
      <c r="E3711" s="240"/>
      <c r="F3711" s="224"/>
      <c r="G3711" s="98"/>
      <c r="H3711" s="98"/>
      <c r="I3711" s="130"/>
      <c r="J3711" s="98"/>
      <c r="K3711" s="98"/>
      <c r="L3711" s="98"/>
      <c r="M3711" s="241"/>
      <c r="N3711" s="241"/>
      <c r="O3711" s="98"/>
      <c r="P3711" s="98"/>
      <c r="Q3711" s="130"/>
    </row>
    <row r="3712" spans="1:17" ht="11.25" x14ac:dyDescent="0.2">
      <c r="A3712" s="234"/>
      <c r="B3712" s="98"/>
      <c r="C3712" s="130"/>
      <c r="D3712" s="240"/>
      <c r="E3712" s="240"/>
      <c r="F3712" s="224"/>
      <c r="G3712" s="98"/>
      <c r="H3712" s="98"/>
      <c r="I3712" s="130"/>
      <c r="J3712" s="98"/>
      <c r="K3712" s="98"/>
      <c r="L3712" s="98"/>
      <c r="M3712" s="241"/>
      <c r="N3712" s="241"/>
      <c r="O3712" s="98"/>
      <c r="P3712" s="98"/>
      <c r="Q3712" s="130"/>
    </row>
    <row r="3713" spans="1:17" ht="11.25" x14ac:dyDescent="0.2">
      <c r="A3713" s="234"/>
      <c r="B3713" s="98"/>
      <c r="C3713" s="130"/>
      <c r="D3713" s="240"/>
      <c r="E3713" s="240"/>
      <c r="F3713" s="224"/>
      <c r="G3713" s="98"/>
      <c r="H3713" s="98"/>
      <c r="I3713" s="130"/>
      <c r="J3713" s="98"/>
      <c r="K3713" s="98"/>
      <c r="L3713" s="98"/>
      <c r="M3713" s="241"/>
      <c r="N3713" s="241"/>
      <c r="O3713" s="98"/>
      <c r="P3713" s="98"/>
      <c r="Q3713" s="130"/>
    </row>
    <row r="3714" spans="1:17" ht="11.25" x14ac:dyDescent="0.2">
      <c r="A3714" s="234"/>
      <c r="B3714" s="98"/>
      <c r="C3714" s="130"/>
      <c r="D3714" s="240"/>
      <c r="E3714" s="240"/>
      <c r="F3714" s="224"/>
      <c r="G3714" s="98"/>
      <c r="H3714" s="98"/>
      <c r="I3714" s="130"/>
      <c r="J3714" s="98"/>
      <c r="K3714" s="98"/>
      <c r="L3714" s="98"/>
      <c r="M3714" s="241"/>
      <c r="N3714" s="241"/>
      <c r="O3714" s="98"/>
      <c r="P3714" s="98"/>
      <c r="Q3714" s="130"/>
    </row>
    <row r="3715" spans="1:17" ht="11.25" x14ac:dyDescent="0.2">
      <c r="A3715" s="234"/>
      <c r="B3715" s="98"/>
      <c r="C3715" s="130"/>
      <c r="D3715" s="240"/>
      <c r="E3715" s="240"/>
      <c r="F3715" s="224"/>
      <c r="G3715" s="98"/>
      <c r="H3715" s="98"/>
      <c r="I3715" s="130"/>
      <c r="J3715" s="98"/>
      <c r="K3715" s="98"/>
      <c r="L3715" s="98"/>
      <c r="M3715" s="241"/>
      <c r="N3715" s="241"/>
      <c r="O3715" s="98"/>
      <c r="P3715" s="98"/>
      <c r="Q3715" s="130"/>
    </row>
    <row r="3716" spans="1:17" ht="11.25" x14ac:dyDescent="0.2">
      <c r="A3716" s="234"/>
      <c r="B3716" s="98"/>
      <c r="C3716" s="130"/>
      <c r="D3716" s="240"/>
      <c r="E3716" s="240"/>
      <c r="F3716" s="224"/>
      <c r="G3716" s="98"/>
      <c r="H3716" s="98"/>
      <c r="I3716" s="130"/>
      <c r="J3716" s="98"/>
      <c r="K3716" s="98"/>
      <c r="L3716" s="98"/>
      <c r="M3716" s="241"/>
      <c r="N3716" s="241"/>
      <c r="O3716" s="98"/>
      <c r="P3716" s="98"/>
      <c r="Q3716" s="130"/>
    </row>
    <row r="3717" spans="1:17" ht="11.25" x14ac:dyDescent="0.2">
      <c r="A3717" s="234"/>
      <c r="B3717" s="98"/>
      <c r="C3717" s="130"/>
      <c r="D3717" s="240"/>
      <c r="E3717" s="240"/>
      <c r="F3717" s="224"/>
      <c r="G3717" s="98"/>
      <c r="H3717" s="98"/>
      <c r="I3717" s="130"/>
      <c r="J3717" s="98"/>
      <c r="K3717" s="98"/>
      <c r="L3717" s="98"/>
      <c r="M3717" s="241"/>
      <c r="N3717" s="241"/>
      <c r="O3717" s="98"/>
      <c r="P3717" s="98"/>
      <c r="Q3717" s="130"/>
    </row>
    <row r="3718" spans="1:17" ht="11.25" x14ac:dyDescent="0.2">
      <c r="A3718" s="234"/>
      <c r="B3718" s="98"/>
      <c r="C3718" s="130"/>
      <c r="D3718" s="240"/>
      <c r="E3718" s="240"/>
      <c r="F3718" s="224"/>
      <c r="G3718" s="98"/>
      <c r="H3718" s="98"/>
      <c r="I3718" s="130"/>
      <c r="J3718" s="98"/>
      <c r="K3718" s="98"/>
      <c r="L3718" s="98"/>
      <c r="M3718" s="241"/>
      <c r="N3718" s="241"/>
      <c r="O3718" s="98"/>
      <c r="P3718" s="98"/>
      <c r="Q3718" s="130"/>
    </row>
    <row r="3719" spans="1:17" ht="11.25" x14ac:dyDescent="0.2">
      <c r="A3719" s="234"/>
      <c r="B3719" s="98"/>
      <c r="C3719" s="130"/>
      <c r="D3719" s="240"/>
      <c r="E3719" s="240"/>
      <c r="F3719" s="224"/>
      <c r="G3719" s="98"/>
      <c r="H3719" s="98"/>
      <c r="I3719" s="130"/>
      <c r="J3719" s="98"/>
      <c r="K3719" s="98"/>
      <c r="L3719" s="98"/>
      <c r="M3719" s="241"/>
      <c r="N3719" s="241"/>
      <c r="O3719" s="98"/>
      <c r="P3719" s="98"/>
      <c r="Q3719" s="130"/>
    </row>
    <row r="3720" spans="1:17" ht="11.25" x14ac:dyDescent="0.2">
      <c r="A3720" s="234"/>
      <c r="B3720" s="98"/>
      <c r="C3720" s="130"/>
      <c r="D3720" s="240"/>
      <c r="E3720" s="240"/>
      <c r="F3720" s="224"/>
      <c r="G3720" s="98"/>
      <c r="H3720" s="98"/>
      <c r="I3720" s="130"/>
      <c r="J3720" s="98"/>
      <c r="K3720" s="98"/>
      <c r="L3720" s="98"/>
      <c r="M3720" s="241"/>
      <c r="N3720" s="241"/>
      <c r="O3720" s="98"/>
      <c r="P3720" s="98"/>
      <c r="Q3720" s="130"/>
    </row>
    <row r="3721" spans="1:17" ht="11.25" x14ac:dyDescent="0.2">
      <c r="A3721" s="234"/>
      <c r="B3721" s="98"/>
      <c r="C3721" s="130"/>
      <c r="D3721" s="240"/>
      <c r="E3721" s="240"/>
      <c r="F3721" s="224"/>
      <c r="G3721" s="98"/>
      <c r="H3721" s="98"/>
      <c r="I3721" s="130"/>
      <c r="J3721" s="98"/>
      <c r="K3721" s="98"/>
      <c r="L3721" s="98"/>
      <c r="M3721" s="241"/>
      <c r="N3721" s="241"/>
      <c r="O3721" s="98"/>
      <c r="P3721" s="98"/>
      <c r="Q3721" s="130"/>
    </row>
    <row r="3722" spans="1:17" ht="11.25" x14ac:dyDescent="0.2">
      <c r="A3722" s="234"/>
      <c r="B3722" s="98"/>
      <c r="C3722" s="130"/>
      <c r="D3722" s="240"/>
      <c r="E3722" s="240"/>
      <c r="F3722" s="224"/>
      <c r="G3722" s="98"/>
      <c r="H3722" s="98"/>
      <c r="I3722" s="130"/>
      <c r="J3722" s="98"/>
      <c r="K3722" s="98"/>
      <c r="L3722" s="98"/>
      <c r="M3722" s="241"/>
      <c r="N3722" s="241"/>
      <c r="O3722" s="98"/>
      <c r="P3722" s="98"/>
      <c r="Q3722" s="130"/>
    </row>
    <row r="3723" spans="1:17" ht="11.25" x14ac:dyDescent="0.2">
      <c r="A3723" s="234"/>
      <c r="B3723" s="98"/>
      <c r="C3723" s="130"/>
      <c r="D3723" s="240"/>
      <c r="E3723" s="240"/>
      <c r="F3723" s="224"/>
      <c r="G3723" s="98"/>
      <c r="H3723" s="98"/>
      <c r="I3723" s="130"/>
      <c r="J3723" s="98"/>
      <c r="K3723" s="98"/>
      <c r="L3723" s="98"/>
      <c r="M3723" s="241"/>
      <c r="N3723" s="241"/>
      <c r="O3723" s="98"/>
      <c r="P3723" s="98"/>
      <c r="Q3723" s="130"/>
    </row>
    <row r="3724" spans="1:17" ht="11.25" x14ac:dyDescent="0.2">
      <c r="A3724" s="234"/>
      <c r="B3724" s="98"/>
      <c r="C3724" s="130"/>
      <c r="D3724" s="240"/>
      <c r="E3724" s="240"/>
      <c r="F3724" s="224"/>
      <c r="G3724" s="98"/>
      <c r="H3724" s="98"/>
      <c r="I3724" s="130"/>
      <c r="J3724" s="98"/>
      <c r="K3724" s="98"/>
      <c r="L3724" s="98"/>
      <c r="M3724" s="241"/>
      <c r="N3724" s="241"/>
      <c r="O3724" s="98"/>
      <c r="P3724" s="98"/>
      <c r="Q3724" s="130"/>
    </row>
    <row r="3725" spans="1:17" ht="11.25" x14ac:dyDescent="0.2">
      <c r="A3725" s="234"/>
      <c r="B3725" s="98"/>
      <c r="C3725" s="130"/>
      <c r="D3725" s="240"/>
      <c r="E3725" s="240"/>
      <c r="F3725" s="224"/>
      <c r="G3725" s="98"/>
      <c r="H3725" s="98"/>
      <c r="I3725" s="130"/>
      <c r="J3725" s="98"/>
      <c r="K3725" s="98"/>
      <c r="L3725" s="98"/>
      <c r="M3725" s="241"/>
      <c r="N3725" s="241"/>
      <c r="O3725" s="98"/>
      <c r="P3725" s="98"/>
      <c r="Q3725" s="130"/>
    </row>
    <row r="3726" spans="1:17" ht="11.25" x14ac:dyDescent="0.2">
      <c r="A3726" s="234"/>
      <c r="B3726" s="98"/>
      <c r="C3726" s="130"/>
      <c r="D3726" s="240"/>
      <c r="E3726" s="240"/>
      <c r="F3726" s="224"/>
      <c r="G3726" s="98"/>
      <c r="H3726" s="98"/>
      <c r="I3726" s="130"/>
      <c r="J3726" s="98"/>
      <c r="K3726" s="98"/>
      <c r="L3726" s="98"/>
      <c r="M3726" s="241"/>
      <c r="N3726" s="241"/>
      <c r="O3726" s="98"/>
      <c r="P3726" s="98"/>
      <c r="Q3726" s="130"/>
    </row>
    <row r="3727" spans="1:17" ht="11.25" x14ac:dyDescent="0.2">
      <c r="A3727" s="234"/>
      <c r="B3727" s="98"/>
      <c r="C3727" s="130"/>
      <c r="D3727" s="240"/>
      <c r="E3727" s="240"/>
      <c r="F3727" s="224"/>
      <c r="G3727" s="98"/>
      <c r="H3727" s="98"/>
      <c r="I3727" s="130"/>
      <c r="J3727" s="98"/>
      <c r="K3727" s="98"/>
      <c r="L3727" s="98"/>
      <c r="M3727" s="241"/>
      <c r="N3727" s="241"/>
      <c r="O3727" s="98"/>
      <c r="P3727" s="98"/>
      <c r="Q3727" s="130"/>
    </row>
    <row r="3728" spans="1:17" ht="11.25" x14ac:dyDescent="0.2">
      <c r="A3728" s="234"/>
      <c r="B3728" s="98"/>
      <c r="C3728" s="130"/>
      <c r="D3728" s="240"/>
      <c r="E3728" s="240"/>
      <c r="F3728" s="224"/>
      <c r="G3728" s="98"/>
      <c r="H3728" s="98"/>
      <c r="I3728" s="130"/>
      <c r="J3728" s="98"/>
      <c r="K3728" s="98"/>
      <c r="L3728" s="98"/>
      <c r="M3728" s="241"/>
      <c r="N3728" s="241"/>
      <c r="O3728" s="98"/>
      <c r="P3728" s="98"/>
      <c r="Q3728" s="130"/>
    </row>
    <row r="3729" spans="1:17" ht="11.25" x14ac:dyDescent="0.2">
      <c r="A3729" s="234"/>
      <c r="B3729" s="98"/>
      <c r="C3729" s="130"/>
      <c r="D3729" s="240"/>
      <c r="E3729" s="240"/>
      <c r="F3729" s="224"/>
      <c r="G3729" s="98"/>
      <c r="H3729" s="98"/>
      <c r="I3729" s="130"/>
      <c r="J3729" s="98"/>
      <c r="K3729" s="98"/>
      <c r="L3729" s="98"/>
      <c r="M3729" s="241"/>
      <c r="N3729" s="241"/>
      <c r="O3729" s="98"/>
      <c r="P3729" s="98"/>
      <c r="Q3729" s="130"/>
    </row>
    <row r="3730" spans="1:17" ht="11.25" x14ac:dyDescent="0.2">
      <c r="A3730" s="234"/>
      <c r="B3730" s="98"/>
      <c r="C3730" s="130"/>
      <c r="D3730" s="240"/>
      <c r="E3730" s="240"/>
      <c r="F3730" s="224"/>
      <c r="G3730" s="98"/>
      <c r="H3730" s="98"/>
      <c r="I3730" s="130"/>
      <c r="J3730" s="98"/>
      <c r="K3730" s="98"/>
      <c r="L3730" s="98"/>
      <c r="M3730" s="241"/>
      <c r="N3730" s="241"/>
      <c r="O3730" s="98"/>
      <c r="P3730" s="98"/>
      <c r="Q3730" s="130"/>
    </row>
    <row r="3731" spans="1:17" ht="11.25" x14ac:dyDescent="0.2">
      <c r="A3731" s="234"/>
      <c r="B3731" s="98"/>
      <c r="C3731" s="130"/>
      <c r="D3731" s="240"/>
      <c r="E3731" s="240"/>
      <c r="F3731" s="224"/>
      <c r="G3731" s="98"/>
      <c r="H3731" s="98"/>
      <c r="I3731" s="130"/>
      <c r="J3731" s="98"/>
      <c r="K3731" s="98"/>
      <c r="L3731" s="98"/>
      <c r="M3731" s="241"/>
      <c r="N3731" s="241"/>
      <c r="O3731" s="98"/>
      <c r="P3731" s="98"/>
      <c r="Q3731" s="130"/>
    </row>
    <row r="3732" spans="1:17" ht="11.25" x14ac:dyDescent="0.2">
      <c r="A3732" s="234"/>
      <c r="B3732" s="98"/>
      <c r="C3732" s="130"/>
      <c r="D3732" s="240"/>
      <c r="E3732" s="240"/>
      <c r="F3732" s="224"/>
      <c r="G3732" s="98"/>
      <c r="H3732" s="98"/>
      <c r="I3732" s="130"/>
      <c r="J3732" s="98"/>
      <c r="K3732" s="98"/>
      <c r="L3732" s="98"/>
      <c r="M3732" s="241"/>
      <c r="N3732" s="241"/>
      <c r="O3732" s="98"/>
      <c r="P3732" s="98"/>
      <c r="Q3732" s="130"/>
    </row>
    <row r="3733" spans="1:17" ht="11.25" x14ac:dyDescent="0.2">
      <c r="A3733" s="234"/>
      <c r="B3733" s="98"/>
      <c r="C3733" s="130"/>
      <c r="D3733" s="240"/>
      <c r="E3733" s="240"/>
      <c r="F3733" s="224"/>
      <c r="G3733" s="98"/>
      <c r="H3733" s="98"/>
      <c r="I3733" s="130"/>
      <c r="J3733" s="98"/>
      <c r="K3733" s="98"/>
      <c r="L3733" s="98"/>
      <c r="M3733" s="241"/>
      <c r="N3733" s="241"/>
      <c r="O3733" s="98"/>
      <c r="P3733" s="98"/>
      <c r="Q3733" s="130"/>
    </row>
    <row r="3734" spans="1:17" ht="11.25" x14ac:dyDescent="0.2">
      <c r="A3734" s="234"/>
      <c r="B3734" s="98"/>
      <c r="C3734" s="130"/>
      <c r="D3734" s="240"/>
      <c r="E3734" s="240"/>
      <c r="F3734" s="224"/>
      <c r="G3734" s="98"/>
      <c r="H3734" s="98"/>
      <c r="I3734" s="130"/>
      <c r="J3734" s="98"/>
      <c r="K3734" s="98"/>
      <c r="L3734" s="98"/>
      <c r="M3734" s="241"/>
      <c r="N3734" s="241"/>
      <c r="O3734" s="98"/>
      <c r="P3734" s="98"/>
      <c r="Q3734" s="130"/>
    </row>
    <row r="3735" spans="1:17" ht="11.25" x14ac:dyDescent="0.2">
      <c r="A3735" s="234"/>
      <c r="B3735" s="98"/>
      <c r="C3735" s="130"/>
      <c r="D3735" s="240"/>
      <c r="E3735" s="240"/>
      <c r="F3735" s="224"/>
      <c r="G3735" s="98"/>
      <c r="H3735" s="98"/>
      <c r="I3735" s="130"/>
      <c r="J3735" s="98"/>
      <c r="K3735" s="98"/>
      <c r="L3735" s="98"/>
      <c r="M3735" s="241"/>
      <c r="N3735" s="241"/>
      <c r="O3735" s="98"/>
      <c r="P3735" s="98"/>
      <c r="Q3735" s="130"/>
    </row>
    <row r="3736" spans="1:17" ht="11.25" x14ac:dyDescent="0.2">
      <c r="A3736" s="234"/>
      <c r="B3736" s="98"/>
      <c r="C3736" s="130"/>
      <c r="D3736" s="240"/>
      <c r="E3736" s="240"/>
      <c r="F3736" s="224"/>
      <c r="G3736" s="98"/>
      <c r="H3736" s="98"/>
      <c r="I3736" s="130"/>
      <c r="J3736" s="98"/>
      <c r="K3736" s="98"/>
      <c r="L3736" s="98"/>
      <c r="M3736" s="241"/>
      <c r="N3736" s="241"/>
      <c r="O3736" s="98"/>
      <c r="P3736" s="98"/>
      <c r="Q3736" s="130"/>
    </row>
    <row r="3737" spans="1:17" ht="11.25" x14ac:dyDescent="0.2">
      <c r="A3737" s="234"/>
      <c r="B3737" s="98"/>
      <c r="C3737" s="130"/>
      <c r="D3737" s="240"/>
      <c r="E3737" s="240"/>
      <c r="F3737" s="224"/>
      <c r="G3737" s="98"/>
      <c r="H3737" s="98"/>
      <c r="I3737" s="130"/>
      <c r="J3737" s="98"/>
      <c r="K3737" s="98"/>
      <c r="L3737" s="98"/>
      <c r="M3737" s="241"/>
      <c r="N3737" s="241"/>
      <c r="O3737" s="98"/>
      <c r="P3737" s="98"/>
      <c r="Q3737" s="130"/>
    </row>
    <row r="3738" spans="1:17" ht="11.25" x14ac:dyDescent="0.2">
      <c r="A3738" s="234"/>
      <c r="B3738" s="98"/>
      <c r="C3738" s="130"/>
      <c r="D3738" s="240"/>
      <c r="E3738" s="240"/>
      <c r="F3738" s="224"/>
      <c r="G3738" s="98"/>
      <c r="H3738" s="98"/>
      <c r="I3738" s="130"/>
      <c r="J3738" s="98"/>
      <c r="K3738" s="98"/>
      <c r="L3738" s="98"/>
      <c r="M3738" s="241"/>
      <c r="N3738" s="241"/>
      <c r="O3738" s="98"/>
      <c r="P3738" s="98"/>
      <c r="Q3738" s="130"/>
    </row>
    <row r="3739" spans="1:17" ht="11.25" x14ac:dyDescent="0.2">
      <c r="A3739" s="234"/>
      <c r="B3739" s="98"/>
      <c r="C3739" s="130"/>
      <c r="D3739" s="240"/>
      <c r="E3739" s="240"/>
      <c r="F3739" s="224"/>
      <c r="G3739" s="98"/>
      <c r="H3739" s="98"/>
      <c r="I3739" s="130"/>
      <c r="J3739" s="98"/>
      <c r="K3739" s="98"/>
      <c r="L3739" s="98"/>
      <c r="M3739" s="241"/>
      <c r="N3739" s="241"/>
      <c r="O3739" s="98"/>
      <c r="P3739" s="98"/>
      <c r="Q3739" s="130"/>
    </row>
    <row r="3740" spans="1:17" ht="11.25" x14ac:dyDescent="0.2">
      <c r="A3740" s="234"/>
      <c r="B3740" s="98"/>
      <c r="C3740" s="130"/>
      <c r="D3740" s="240"/>
      <c r="E3740" s="240"/>
      <c r="F3740" s="224"/>
      <c r="G3740" s="98"/>
      <c r="H3740" s="98"/>
      <c r="I3740" s="130"/>
      <c r="J3740" s="98"/>
      <c r="K3740" s="98"/>
      <c r="L3740" s="98"/>
      <c r="M3740" s="241"/>
      <c r="N3740" s="241"/>
      <c r="O3740" s="98"/>
      <c r="P3740" s="98"/>
      <c r="Q3740" s="130"/>
    </row>
    <row r="3741" spans="1:17" ht="11.25" x14ac:dyDescent="0.2">
      <c r="A3741" s="234"/>
      <c r="B3741" s="98"/>
      <c r="C3741" s="130"/>
      <c r="D3741" s="240"/>
      <c r="E3741" s="240"/>
      <c r="F3741" s="224"/>
      <c r="G3741" s="98"/>
      <c r="H3741" s="98"/>
      <c r="I3741" s="130"/>
      <c r="J3741" s="98"/>
      <c r="K3741" s="98"/>
      <c r="L3741" s="98"/>
      <c r="M3741" s="241"/>
      <c r="N3741" s="241"/>
      <c r="O3741" s="98"/>
      <c r="P3741" s="98"/>
      <c r="Q3741" s="130"/>
    </row>
    <row r="3742" spans="1:17" ht="11.25" x14ac:dyDescent="0.2">
      <c r="A3742" s="234"/>
      <c r="B3742" s="98"/>
      <c r="C3742" s="130"/>
      <c r="D3742" s="240"/>
      <c r="E3742" s="240"/>
      <c r="F3742" s="224"/>
      <c r="G3742" s="98"/>
      <c r="H3742" s="98"/>
      <c r="I3742" s="130"/>
      <c r="J3742" s="98"/>
      <c r="K3742" s="98"/>
      <c r="L3742" s="98"/>
      <c r="M3742" s="241"/>
      <c r="N3742" s="241"/>
      <c r="O3742" s="98"/>
      <c r="P3742" s="98"/>
      <c r="Q3742" s="130"/>
    </row>
    <row r="3743" spans="1:17" ht="11.25" x14ac:dyDescent="0.2">
      <c r="A3743" s="234"/>
      <c r="B3743" s="98"/>
      <c r="C3743" s="130"/>
      <c r="D3743" s="240"/>
      <c r="E3743" s="240"/>
      <c r="F3743" s="224"/>
      <c r="G3743" s="98"/>
      <c r="H3743" s="98"/>
      <c r="I3743" s="130"/>
      <c r="J3743" s="98"/>
      <c r="K3743" s="98"/>
      <c r="L3743" s="98"/>
      <c r="M3743" s="241"/>
      <c r="N3743" s="241"/>
      <c r="O3743" s="98"/>
      <c r="P3743" s="98"/>
      <c r="Q3743" s="130"/>
    </row>
    <row r="3744" spans="1:17" ht="11.25" x14ac:dyDescent="0.2">
      <c r="A3744" s="234"/>
      <c r="B3744" s="98"/>
      <c r="C3744" s="130"/>
      <c r="D3744" s="240"/>
      <c r="E3744" s="240"/>
      <c r="F3744" s="224"/>
      <c r="G3744" s="98"/>
      <c r="H3744" s="98"/>
      <c r="I3744" s="130"/>
      <c r="J3744" s="98"/>
      <c r="K3744" s="98"/>
      <c r="L3744" s="98"/>
      <c r="M3744" s="241"/>
      <c r="N3744" s="241"/>
      <c r="O3744" s="98"/>
      <c r="P3744" s="98"/>
      <c r="Q3744" s="130"/>
    </row>
    <row r="3745" spans="1:17" ht="11.25" x14ac:dyDescent="0.2">
      <c r="A3745" s="234"/>
      <c r="B3745" s="98"/>
      <c r="C3745" s="130"/>
      <c r="D3745" s="240"/>
      <c r="E3745" s="240"/>
      <c r="F3745" s="224"/>
      <c r="G3745" s="98"/>
      <c r="H3745" s="98"/>
      <c r="I3745" s="130"/>
      <c r="J3745" s="98"/>
      <c r="K3745" s="98"/>
      <c r="L3745" s="98"/>
      <c r="M3745" s="241"/>
      <c r="N3745" s="241"/>
      <c r="O3745" s="98"/>
      <c r="P3745" s="98"/>
      <c r="Q3745" s="130"/>
    </row>
    <row r="3746" spans="1:17" ht="11.25" x14ac:dyDescent="0.2">
      <c r="A3746" s="234"/>
      <c r="B3746" s="98"/>
      <c r="C3746" s="130"/>
      <c r="D3746" s="240"/>
      <c r="E3746" s="240"/>
      <c r="F3746" s="224"/>
      <c r="G3746" s="98"/>
      <c r="H3746" s="98"/>
      <c r="I3746" s="130"/>
      <c r="J3746" s="98"/>
      <c r="K3746" s="98"/>
      <c r="L3746" s="98"/>
      <c r="M3746" s="241"/>
      <c r="N3746" s="241"/>
      <c r="O3746" s="98"/>
      <c r="P3746" s="98"/>
      <c r="Q3746" s="130"/>
    </row>
    <row r="3747" spans="1:17" ht="11.25" x14ac:dyDescent="0.2">
      <c r="A3747" s="234"/>
      <c r="B3747" s="98"/>
      <c r="C3747" s="130"/>
      <c r="D3747" s="240"/>
      <c r="E3747" s="240"/>
      <c r="F3747" s="224"/>
      <c r="G3747" s="98"/>
      <c r="H3747" s="98"/>
      <c r="I3747" s="130"/>
      <c r="J3747" s="98"/>
      <c r="K3747" s="98"/>
      <c r="L3747" s="98"/>
      <c r="M3747" s="241"/>
      <c r="N3747" s="241"/>
      <c r="O3747" s="98"/>
      <c r="P3747" s="98"/>
      <c r="Q3747" s="130"/>
    </row>
    <row r="3748" spans="1:17" ht="11.25" x14ac:dyDescent="0.2">
      <c r="A3748" s="234"/>
      <c r="B3748" s="98"/>
      <c r="C3748" s="130"/>
      <c r="D3748" s="240"/>
      <c r="E3748" s="240"/>
      <c r="F3748" s="224"/>
      <c r="G3748" s="98"/>
      <c r="H3748" s="98"/>
      <c r="I3748" s="130"/>
      <c r="J3748" s="98"/>
      <c r="K3748" s="98"/>
      <c r="L3748" s="98"/>
      <c r="M3748" s="241"/>
      <c r="N3748" s="241"/>
      <c r="O3748" s="98"/>
      <c r="P3748" s="98"/>
      <c r="Q3748" s="130"/>
    </row>
    <row r="3749" spans="1:17" ht="11.25" x14ac:dyDescent="0.2">
      <c r="A3749" s="234"/>
      <c r="B3749" s="98"/>
      <c r="C3749" s="130"/>
      <c r="D3749" s="240"/>
      <c r="E3749" s="240"/>
      <c r="F3749" s="224"/>
      <c r="G3749" s="98"/>
      <c r="H3749" s="98"/>
      <c r="I3749" s="130"/>
      <c r="J3749" s="98"/>
      <c r="K3749" s="98"/>
      <c r="L3749" s="98"/>
      <c r="M3749" s="241"/>
      <c r="N3749" s="241"/>
      <c r="O3749" s="98"/>
      <c r="P3749" s="98"/>
      <c r="Q3749" s="130"/>
    </row>
    <row r="3750" spans="1:17" ht="11.25" x14ac:dyDescent="0.2">
      <c r="A3750" s="234"/>
      <c r="B3750" s="98"/>
      <c r="C3750" s="130"/>
      <c r="D3750" s="240"/>
      <c r="E3750" s="240"/>
      <c r="F3750" s="224"/>
      <c r="G3750" s="98"/>
      <c r="H3750" s="98"/>
      <c r="I3750" s="130"/>
      <c r="J3750" s="98"/>
      <c r="K3750" s="98"/>
      <c r="L3750" s="98"/>
      <c r="M3750" s="241"/>
      <c r="N3750" s="241"/>
      <c r="O3750" s="98"/>
      <c r="P3750" s="98"/>
      <c r="Q3750" s="130"/>
    </row>
    <row r="3751" spans="1:17" ht="11.25" x14ac:dyDescent="0.2">
      <c r="A3751" s="234"/>
      <c r="B3751" s="98"/>
      <c r="C3751" s="130"/>
      <c r="D3751" s="240"/>
      <c r="E3751" s="240"/>
      <c r="F3751" s="224"/>
      <c r="G3751" s="98"/>
      <c r="H3751" s="98"/>
      <c r="I3751" s="130"/>
      <c r="J3751" s="98"/>
      <c r="K3751" s="98"/>
      <c r="L3751" s="98"/>
      <c r="M3751" s="241"/>
      <c r="N3751" s="241"/>
      <c r="O3751" s="98"/>
      <c r="P3751" s="98"/>
      <c r="Q3751" s="130"/>
    </row>
    <row r="3752" spans="1:17" ht="11.25" x14ac:dyDescent="0.2">
      <c r="A3752" s="234"/>
      <c r="B3752" s="98"/>
      <c r="C3752" s="130"/>
      <c r="D3752" s="240"/>
      <c r="E3752" s="240"/>
      <c r="F3752" s="224"/>
      <c r="G3752" s="98"/>
      <c r="H3752" s="98"/>
      <c r="I3752" s="130"/>
      <c r="J3752" s="98"/>
      <c r="K3752" s="98"/>
      <c r="L3752" s="98"/>
      <c r="M3752" s="241"/>
      <c r="N3752" s="241"/>
      <c r="O3752" s="98"/>
      <c r="P3752" s="98"/>
      <c r="Q3752" s="130"/>
    </row>
    <row r="3753" spans="1:17" ht="11.25" x14ac:dyDescent="0.2">
      <c r="A3753" s="234"/>
      <c r="B3753" s="98"/>
      <c r="C3753" s="130"/>
      <c r="D3753" s="240"/>
      <c r="E3753" s="240"/>
      <c r="F3753" s="224"/>
      <c r="G3753" s="98"/>
      <c r="H3753" s="98"/>
      <c r="I3753" s="130"/>
      <c r="J3753" s="98"/>
      <c r="K3753" s="98"/>
      <c r="L3753" s="98"/>
      <c r="M3753" s="241"/>
      <c r="N3753" s="241"/>
      <c r="O3753" s="98"/>
      <c r="P3753" s="98"/>
      <c r="Q3753" s="130"/>
    </row>
    <row r="3754" spans="1:17" ht="11.25" x14ac:dyDescent="0.2">
      <c r="A3754" s="234"/>
      <c r="B3754" s="98"/>
      <c r="C3754" s="130"/>
      <c r="D3754" s="240"/>
      <c r="E3754" s="240"/>
      <c r="F3754" s="224"/>
      <c r="G3754" s="98"/>
      <c r="H3754" s="98"/>
      <c r="I3754" s="130"/>
      <c r="J3754" s="98"/>
      <c r="K3754" s="98"/>
      <c r="L3754" s="98"/>
      <c r="M3754" s="241"/>
      <c r="N3754" s="241"/>
      <c r="O3754" s="98"/>
      <c r="P3754" s="98"/>
      <c r="Q3754" s="130"/>
    </row>
    <row r="3755" spans="1:17" ht="11.25" x14ac:dyDescent="0.2">
      <c r="A3755" s="234"/>
      <c r="B3755" s="98"/>
      <c r="C3755" s="130"/>
      <c r="D3755" s="240"/>
      <c r="E3755" s="240"/>
      <c r="F3755" s="224"/>
      <c r="G3755" s="98"/>
      <c r="H3755" s="98"/>
      <c r="I3755" s="130"/>
      <c r="J3755" s="98"/>
      <c r="K3755" s="98"/>
      <c r="L3755" s="98"/>
      <c r="M3755" s="241"/>
      <c r="N3755" s="241"/>
      <c r="O3755" s="98"/>
      <c r="P3755" s="98"/>
      <c r="Q3755" s="130"/>
    </row>
    <row r="3756" spans="1:17" ht="11.25" x14ac:dyDescent="0.2">
      <c r="A3756" s="234"/>
      <c r="B3756" s="98"/>
      <c r="C3756" s="130"/>
      <c r="D3756" s="240"/>
      <c r="E3756" s="240"/>
      <c r="F3756" s="224"/>
      <c r="G3756" s="98"/>
      <c r="H3756" s="98"/>
      <c r="I3756" s="130"/>
      <c r="J3756" s="98"/>
      <c r="K3756" s="98"/>
      <c r="L3756" s="98"/>
      <c r="M3756" s="241"/>
      <c r="N3756" s="241"/>
      <c r="O3756" s="98"/>
      <c r="P3756" s="98"/>
      <c r="Q3756" s="130"/>
    </row>
    <row r="3757" spans="1:17" ht="11.25" x14ac:dyDescent="0.2">
      <c r="A3757" s="234"/>
      <c r="B3757" s="98"/>
      <c r="C3757" s="130"/>
      <c r="D3757" s="240"/>
      <c r="E3757" s="240"/>
      <c r="F3757" s="224"/>
      <c r="G3757" s="98"/>
      <c r="H3757" s="98"/>
      <c r="I3757" s="130"/>
      <c r="J3757" s="98"/>
      <c r="K3757" s="98"/>
      <c r="L3757" s="98"/>
      <c r="M3757" s="241"/>
      <c r="N3757" s="241"/>
      <c r="O3757" s="98"/>
      <c r="P3757" s="98"/>
      <c r="Q3757" s="130"/>
    </row>
    <row r="3758" spans="1:17" ht="11.25" x14ac:dyDescent="0.2">
      <c r="A3758" s="234"/>
      <c r="B3758" s="98"/>
      <c r="C3758" s="130"/>
      <c r="D3758" s="240"/>
      <c r="E3758" s="240"/>
      <c r="F3758" s="224"/>
      <c r="G3758" s="98"/>
      <c r="H3758" s="98"/>
      <c r="I3758" s="130"/>
      <c r="J3758" s="98"/>
      <c r="K3758" s="98"/>
      <c r="L3758" s="98"/>
      <c r="M3758" s="241"/>
      <c r="N3758" s="241"/>
      <c r="O3758" s="98"/>
      <c r="P3758" s="98"/>
      <c r="Q3758" s="130"/>
    </row>
    <row r="3759" spans="1:17" ht="11.25" x14ac:dyDescent="0.2">
      <c r="A3759" s="234"/>
      <c r="B3759" s="98"/>
      <c r="C3759" s="130"/>
      <c r="D3759" s="240"/>
      <c r="E3759" s="240"/>
      <c r="F3759" s="224"/>
      <c r="G3759" s="98"/>
      <c r="H3759" s="98"/>
      <c r="I3759" s="130"/>
      <c r="J3759" s="98"/>
      <c r="K3759" s="98"/>
      <c r="L3759" s="98"/>
      <c r="M3759" s="241"/>
      <c r="N3759" s="241"/>
      <c r="O3759" s="98"/>
      <c r="P3759" s="98"/>
      <c r="Q3759" s="130"/>
    </row>
    <row r="3760" spans="1:17" ht="11.25" x14ac:dyDescent="0.2">
      <c r="A3760" s="234"/>
      <c r="B3760" s="98"/>
      <c r="C3760" s="130"/>
      <c r="D3760" s="240"/>
      <c r="E3760" s="240"/>
      <c r="F3760" s="224"/>
      <c r="G3760" s="98"/>
      <c r="H3760" s="98"/>
      <c r="I3760" s="130"/>
      <c r="J3760" s="98"/>
      <c r="K3760" s="98"/>
      <c r="L3760" s="98"/>
      <c r="M3760" s="241"/>
      <c r="N3760" s="241"/>
      <c r="O3760" s="98"/>
      <c r="P3760" s="98"/>
      <c r="Q3760" s="130"/>
    </row>
    <row r="3761" spans="1:17" ht="11.25" x14ac:dyDescent="0.2">
      <c r="A3761" s="234"/>
      <c r="B3761" s="98"/>
      <c r="C3761" s="130"/>
      <c r="D3761" s="240"/>
      <c r="E3761" s="240"/>
      <c r="F3761" s="224"/>
      <c r="G3761" s="98"/>
      <c r="H3761" s="98"/>
      <c r="I3761" s="130"/>
      <c r="J3761" s="98"/>
      <c r="K3761" s="98"/>
      <c r="L3761" s="98"/>
      <c r="M3761" s="241"/>
      <c r="N3761" s="241"/>
      <c r="O3761" s="98"/>
      <c r="P3761" s="98"/>
      <c r="Q3761" s="130"/>
    </row>
    <row r="3762" spans="1:17" ht="11.25" x14ac:dyDescent="0.2">
      <c r="A3762" s="234"/>
      <c r="B3762" s="98"/>
      <c r="C3762" s="130"/>
      <c r="D3762" s="240"/>
      <c r="E3762" s="240"/>
      <c r="F3762" s="224"/>
      <c r="G3762" s="98"/>
      <c r="H3762" s="98"/>
      <c r="I3762" s="130"/>
      <c r="J3762" s="98"/>
      <c r="K3762" s="98"/>
      <c r="L3762" s="98"/>
      <c r="M3762" s="241"/>
      <c r="N3762" s="241"/>
      <c r="O3762" s="98"/>
      <c r="P3762" s="98"/>
      <c r="Q3762" s="130"/>
    </row>
    <row r="3763" spans="1:17" ht="11.25" x14ac:dyDescent="0.2">
      <c r="A3763" s="234"/>
      <c r="B3763" s="98"/>
      <c r="C3763" s="130"/>
      <c r="D3763" s="240"/>
      <c r="E3763" s="240"/>
      <c r="F3763" s="224"/>
      <c r="G3763" s="98"/>
      <c r="H3763" s="98"/>
      <c r="I3763" s="130"/>
      <c r="J3763" s="98"/>
      <c r="K3763" s="98"/>
      <c r="L3763" s="98"/>
      <c r="M3763" s="241"/>
      <c r="N3763" s="241"/>
      <c r="O3763" s="98"/>
      <c r="P3763" s="98"/>
      <c r="Q3763" s="130"/>
    </row>
    <row r="3764" spans="1:17" ht="11.25" x14ac:dyDescent="0.2">
      <c r="A3764" s="234"/>
      <c r="B3764" s="98"/>
      <c r="C3764" s="130"/>
      <c r="D3764" s="240"/>
      <c r="E3764" s="240"/>
      <c r="F3764" s="224"/>
      <c r="G3764" s="98"/>
      <c r="H3764" s="98"/>
      <c r="I3764" s="130"/>
      <c r="J3764" s="98"/>
      <c r="K3764" s="98"/>
      <c r="L3764" s="98"/>
      <c r="M3764" s="241"/>
      <c r="N3764" s="241"/>
      <c r="O3764" s="98"/>
      <c r="P3764" s="98"/>
      <c r="Q3764" s="130"/>
    </row>
    <row r="3765" spans="1:17" ht="11.25" x14ac:dyDescent="0.2">
      <c r="A3765" s="234"/>
      <c r="B3765" s="98"/>
      <c r="C3765" s="130"/>
      <c r="D3765" s="240"/>
      <c r="E3765" s="240"/>
      <c r="F3765" s="224"/>
      <c r="G3765" s="98"/>
      <c r="H3765" s="98"/>
      <c r="I3765" s="130"/>
      <c r="J3765" s="98"/>
      <c r="K3765" s="98"/>
      <c r="L3765" s="98"/>
      <c r="M3765" s="241"/>
      <c r="N3765" s="241"/>
      <c r="O3765" s="98"/>
      <c r="P3765" s="98"/>
      <c r="Q3765" s="130"/>
    </row>
    <row r="3766" spans="1:17" ht="11.25" x14ac:dyDescent="0.2">
      <c r="A3766" s="234"/>
      <c r="B3766" s="98"/>
      <c r="C3766" s="130"/>
      <c r="D3766" s="240"/>
      <c r="E3766" s="240"/>
      <c r="F3766" s="224"/>
      <c r="G3766" s="98"/>
      <c r="H3766" s="98"/>
      <c r="I3766" s="130"/>
      <c r="J3766" s="98"/>
      <c r="K3766" s="98"/>
      <c r="L3766" s="98"/>
      <c r="M3766" s="241"/>
      <c r="N3766" s="241"/>
      <c r="O3766" s="98"/>
      <c r="P3766" s="98"/>
      <c r="Q3766" s="130"/>
    </row>
    <row r="3767" spans="1:17" ht="11.25" x14ac:dyDescent="0.2">
      <c r="A3767" s="234"/>
      <c r="B3767" s="98"/>
      <c r="C3767" s="130"/>
      <c r="D3767" s="240"/>
      <c r="E3767" s="240"/>
      <c r="F3767" s="224"/>
      <c r="G3767" s="98"/>
      <c r="H3767" s="98"/>
      <c r="I3767" s="130"/>
      <c r="J3767" s="98"/>
      <c r="K3767" s="98"/>
      <c r="L3767" s="98"/>
      <c r="M3767" s="241"/>
      <c r="N3767" s="241"/>
      <c r="O3767" s="98"/>
      <c r="P3767" s="98"/>
      <c r="Q3767" s="130"/>
    </row>
    <row r="3768" spans="1:17" ht="11.25" x14ac:dyDescent="0.2">
      <c r="A3768" s="234"/>
      <c r="B3768" s="98"/>
      <c r="C3768" s="130"/>
      <c r="D3768" s="240"/>
      <c r="E3768" s="240"/>
      <c r="F3768" s="224"/>
      <c r="G3768" s="98"/>
      <c r="H3768" s="98"/>
      <c r="I3768" s="130"/>
      <c r="J3768" s="98"/>
      <c r="K3768" s="98"/>
      <c r="L3768" s="98"/>
      <c r="M3768" s="241"/>
      <c r="N3768" s="241"/>
      <c r="O3768" s="98"/>
      <c r="P3768" s="98"/>
      <c r="Q3768" s="130"/>
    </row>
    <row r="3769" spans="1:17" ht="11.25" x14ac:dyDescent="0.2">
      <c r="A3769" s="234"/>
      <c r="B3769" s="98"/>
      <c r="C3769" s="130"/>
      <c r="D3769" s="240"/>
      <c r="E3769" s="240"/>
      <c r="F3769" s="224"/>
      <c r="G3769" s="98"/>
      <c r="H3769" s="98"/>
      <c r="I3769" s="130"/>
      <c r="J3769" s="98"/>
      <c r="K3769" s="98"/>
      <c r="L3769" s="98"/>
      <c r="M3769" s="241"/>
      <c r="N3769" s="241"/>
      <c r="O3769" s="98"/>
      <c r="P3769" s="98"/>
      <c r="Q3769" s="130"/>
    </row>
    <row r="3770" spans="1:17" ht="11.25" x14ac:dyDescent="0.2">
      <c r="A3770" s="234"/>
      <c r="B3770" s="98"/>
      <c r="C3770" s="130"/>
      <c r="D3770" s="240"/>
      <c r="E3770" s="240"/>
      <c r="F3770" s="224"/>
      <c r="G3770" s="98"/>
      <c r="H3770" s="98"/>
      <c r="I3770" s="130"/>
      <c r="J3770" s="98"/>
      <c r="K3770" s="98"/>
      <c r="L3770" s="98"/>
      <c r="M3770" s="241"/>
      <c r="N3770" s="241"/>
      <c r="O3770" s="98"/>
      <c r="P3770" s="98"/>
      <c r="Q3770" s="130"/>
    </row>
    <row r="3771" spans="1:17" ht="11.25" x14ac:dyDescent="0.2">
      <c r="A3771" s="234"/>
      <c r="B3771" s="98"/>
      <c r="C3771" s="130"/>
      <c r="D3771" s="240"/>
      <c r="E3771" s="240"/>
      <c r="F3771" s="224"/>
      <c r="G3771" s="98"/>
      <c r="H3771" s="98"/>
      <c r="I3771" s="130"/>
      <c r="J3771" s="98"/>
      <c r="K3771" s="98"/>
      <c r="L3771" s="98"/>
      <c r="M3771" s="241"/>
      <c r="N3771" s="241"/>
      <c r="O3771" s="98"/>
      <c r="P3771" s="98"/>
      <c r="Q3771" s="130"/>
    </row>
    <row r="3772" spans="1:17" ht="11.25" x14ac:dyDescent="0.2">
      <c r="A3772" s="234"/>
      <c r="B3772" s="98"/>
      <c r="C3772" s="130"/>
      <c r="D3772" s="240"/>
      <c r="E3772" s="240"/>
      <c r="F3772" s="224"/>
      <c r="G3772" s="98"/>
      <c r="H3772" s="98"/>
      <c r="I3772" s="130"/>
      <c r="J3772" s="98"/>
      <c r="K3772" s="98"/>
      <c r="L3772" s="98"/>
      <c r="M3772" s="241"/>
      <c r="N3772" s="241"/>
      <c r="O3772" s="98"/>
      <c r="P3772" s="98"/>
      <c r="Q3772" s="130"/>
    </row>
    <row r="3773" spans="1:17" ht="11.25" x14ac:dyDescent="0.2">
      <c r="A3773" s="234"/>
      <c r="B3773" s="98"/>
      <c r="C3773" s="130"/>
      <c r="D3773" s="240"/>
      <c r="E3773" s="240"/>
      <c r="F3773" s="224"/>
      <c r="G3773" s="98"/>
      <c r="H3773" s="98"/>
      <c r="I3773" s="130"/>
      <c r="J3773" s="98"/>
      <c r="K3773" s="98"/>
      <c r="L3773" s="98"/>
      <c r="M3773" s="241"/>
      <c r="N3773" s="241"/>
      <c r="O3773" s="98"/>
      <c r="P3773" s="98"/>
      <c r="Q3773" s="130"/>
    </row>
    <row r="3774" spans="1:17" ht="11.25" x14ac:dyDescent="0.2">
      <c r="A3774" s="234"/>
      <c r="B3774" s="98"/>
      <c r="C3774" s="130"/>
      <c r="D3774" s="240"/>
      <c r="E3774" s="240"/>
      <c r="F3774" s="224"/>
      <c r="G3774" s="98"/>
      <c r="H3774" s="98"/>
      <c r="I3774" s="130"/>
      <c r="J3774" s="98"/>
      <c r="K3774" s="98"/>
      <c r="L3774" s="98"/>
      <c r="M3774" s="241"/>
      <c r="N3774" s="241"/>
      <c r="O3774" s="98"/>
      <c r="P3774" s="98"/>
      <c r="Q3774" s="130"/>
    </row>
    <row r="3775" spans="1:17" ht="11.25" x14ac:dyDescent="0.2">
      <c r="A3775" s="234"/>
      <c r="B3775" s="98"/>
      <c r="C3775" s="130"/>
      <c r="D3775" s="240"/>
      <c r="E3775" s="240"/>
      <c r="F3775" s="224"/>
      <c r="G3775" s="98"/>
      <c r="H3775" s="98"/>
      <c r="I3775" s="130"/>
      <c r="J3775" s="98"/>
      <c r="K3775" s="98"/>
      <c r="L3775" s="98"/>
      <c r="M3775" s="241"/>
      <c r="N3775" s="241"/>
      <c r="O3775" s="98"/>
      <c r="P3775" s="98"/>
      <c r="Q3775" s="130"/>
    </row>
    <row r="3776" spans="1:17" ht="11.25" x14ac:dyDescent="0.2">
      <c r="A3776" s="234"/>
      <c r="B3776" s="98"/>
      <c r="C3776" s="130"/>
      <c r="D3776" s="240"/>
      <c r="E3776" s="240"/>
      <c r="F3776" s="224"/>
      <c r="G3776" s="98"/>
      <c r="H3776" s="98"/>
      <c r="I3776" s="130"/>
      <c r="J3776" s="98"/>
      <c r="K3776" s="98"/>
      <c r="L3776" s="98"/>
      <c r="M3776" s="241"/>
      <c r="N3776" s="241"/>
      <c r="O3776" s="98"/>
      <c r="P3776" s="98"/>
      <c r="Q3776" s="130"/>
    </row>
    <row r="3777" spans="1:17" ht="11.25" x14ac:dyDescent="0.2">
      <c r="A3777" s="234"/>
      <c r="B3777" s="98"/>
      <c r="C3777" s="130"/>
      <c r="D3777" s="240"/>
      <c r="E3777" s="240"/>
      <c r="F3777" s="224"/>
      <c r="G3777" s="98"/>
      <c r="H3777" s="98"/>
      <c r="I3777" s="130"/>
      <c r="J3777" s="98"/>
      <c r="K3777" s="98"/>
      <c r="L3777" s="98"/>
      <c r="M3777" s="241"/>
      <c r="N3777" s="241"/>
      <c r="O3777" s="98"/>
      <c r="P3777" s="98"/>
      <c r="Q3777" s="130"/>
    </row>
    <row r="3778" spans="1:17" ht="11.25" x14ac:dyDescent="0.2">
      <c r="A3778" s="234"/>
      <c r="B3778" s="98"/>
      <c r="C3778" s="130"/>
      <c r="D3778" s="240"/>
      <c r="E3778" s="240"/>
      <c r="F3778" s="224"/>
      <c r="G3778" s="98"/>
      <c r="H3778" s="98"/>
      <c r="I3778" s="130"/>
      <c r="J3778" s="98"/>
      <c r="K3778" s="98"/>
      <c r="L3778" s="98"/>
      <c r="M3778" s="241"/>
      <c r="N3778" s="241"/>
      <c r="O3778" s="98"/>
      <c r="P3778" s="98"/>
      <c r="Q3778" s="130"/>
    </row>
    <row r="3779" spans="1:17" ht="11.25" x14ac:dyDescent="0.2">
      <c r="A3779" s="234"/>
      <c r="B3779" s="98"/>
      <c r="C3779" s="130"/>
      <c r="D3779" s="240"/>
      <c r="E3779" s="240"/>
      <c r="F3779" s="224"/>
      <c r="G3779" s="98"/>
      <c r="H3779" s="98"/>
      <c r="I3779" s="130"/>
      <c r="J3779" s="98"/>
      <c r="K3779" s="98"/>
      <c r="L3779" s="98"/>
      <c r="M3779" s="241"/>
      <c r="N3779" s="241"/>
      <c r="O3779" s="98"/>
      <c r="P3779" s="98"/>
      <c r="Q3779" s="130"/>
    </row>
    <row r="3780" spans="1:17" ht="11.25" x14ac:dyDescent="0.2">
      <c r="A3780" s="234"/>
      <c r="B3780" s="98"/>
      <c r="C3780" s="130"/>
      <c r="D3780" s="240"/>
      <c r="E3780" s="240"/>
      <c r="F3780" s="224"/>
      <c r="G3780" s="98"/>
      <c r="H3780" s="98"/>
      <c r="I3780" s="130"/>
      <c r="J3780" s="98"/>
      <c r="K3780" s="98"/>
      <c r="L3780" s="98"/>
      <c r="M3780" s="241"/>
      <c r="N3780" s="241"/>
      <c r="O3780" s="98"/>
      <c r="P3780" s="98"/>
      <c r="Q3780" s="130"/>
    </row>
    <row r="3781" spans="1:17" ht="11.25" x14ac:dyDescent="0.2">
      <c r="A3781" s="234"/>
      <c r="B3781" s="98"/>
      <c r="C3781" s="130"/>
      <c r="D3781" s="240"/>
      <c r="E3781" s="240"/>
      <c r="F3781" s="224"/>
      <c r="G3781" s="98"/>
      <c r="H3781" s="98"/>
      <c r="I3781" s="130"/>
      <c r="J3781" s="98"/>
      <c r="K3781" s="98"/>
      <c r="L3781" s="98"/>
      <c r="M3781" s="241"/>
      <c r="N3781" s="241"/>
      <c r="O3781" s="98"/>
      <c r="P3781" s="98"/>
      <c r="Q3781" s="130"/>
    </row>
    <row r="3782" spans="1:17" ht="11.25" x14ac:dyDescent="0.2">
      <c r="A3782" s="234"/>
      <c r="B3782" s="98"/>
      <c r="C3782" s="130"/>
      <c r="D3782" s="240"/>
      <c r="E3782" s="240"/>
      <c r="F3782" s="224"/>
      <c r="G3782" s="98"/>
      <c r="H3782" s="98"/>
      <c r="I3782" s="130"/>
      <c r="J3782" s="98"/>
      <c r="K3782" s="98"/>
      <c r="L3782" s="98"/>
      <c r="M3782" s="241"/>
      <c r="N3782" s="241"/>
      <c r="O3782" s="98"/>
      <c r="P3782" s="98"/>
      <c r="Q3782" s="130"/>
    </row>
    <row r="3783" spans="1:17" ht="11.25" x14ac:dyDescent="0.2">
      <c r="A3783" s="234"/>
      <c r="B3783" s="98"/>
      <c r="C3783" s="130"/>
      <c r="D3783" s="240"/>
      <c r="E3783" s="240"/>
      <c r="F3783" s="224"/>
      <c r="G3783" s="98"/>
      <c r="H3783" s="98"/>
      <c r="I3783" s="130"/>
      <c r="J3783" s="98"/>
      <c r="K3783" s="98"/>
      <c r="L3783" s="98"/>
      <c r="M3783" s="241"/>
      <c r="N3783" s="241"/>
      <c r="O3783" s="98"/>
      <c r="P3783" s="98"/>
      <c r="Q3783" s="130"/>
    </row>
    <row r="3784" spans="1:17" ht="11.25" x14ac:dyDescent="0.2">
      <c r="A3784" s="234"/>
      <c r="B3784" s="98"/>
      <c r="C3784" s="130"/>
      <c r="D3784" s="240"/>
      <c r="E3784" s="240"/>
      <c r="F3784" s="224"/>
      <c r="G3784" s="98"/>
      <c r="H3784" s="98"/>
      <c r="I3784" s="130"/>
      <c r="J3784" s="98"/>
      <c r="K3784" s="98"/>
      <c r="L3784" s="98"/>
      <c r="M3784" s="241"/>
      <c r="N3784" s="241"/>
      <c r="O3784" s="98"/>
      <c r="P3784" s="98"/>
      <c r="Q3784" s="130"/>
    </row>
    <row r="3785" spans="1:17" ht="11.25" x14ac:dyDescent="0.2">
      <c r="A3785" s="234"/>
      <c r="B3785" s="98"/>
      <c r="C3785" s="130"/>
      <c r="D3785" s="240"/>
      <c r="E3785" s="240"/>
      <c r="F3785" s="224"/>
      <c r="G3785" s="98"/>
      <c r="H3785" s="98"/>
      <c r="I3785" s="130"/>
      <c r="J3785" s="98"/>
      <c r="K3785" s="98"/>
      <c r="L3785" s="98"/>
      <c r="M3785" s="241"/>
      <c r="N3785" s="241"/>
      <c r="O3785" s="98"/>
      <c r="P3785" s="98"/>
      <c r="Q3785" s="130"/>
    </row>
    <row r="3786" spans="1:17" ht="11.25" x14ac:dyDescent="0.2">
      <c r="A3786" s="234"/>
      <c r="B3786" s="98"/>
      <c r="C3786" s="130"/>
      <c r="D3786" s="240"/>
      <c r="E3786" s="240"/>
      <c r="F3786" s="224"/>
      <c r="G3786" s="98"/>
      <c r="H3786" s="98"/>
      <c r="I3786" s="130"/>
      <c r="J3786" s="98"/>
      <c r="K3786" s="98"/>
      <c r="L3786" s="98"/>
      <c r="M3786" s="241"/>
      <c r="N3786" s="241"/>
      <c r="O3786" s="98"/>
      <c r="P3786" s="98"/>
      <c r="Q3786" s="130"/>
    </row>
    <row r="3787" spans="1:17" ht="11.25" x14ac:dyDescent="0.2">
      <c r="A3787" s="234"/>
      <c r="B3787" s="98"/>
      <c r="C3787" s="130"/>
      <c r="D3787" s="240"/>
      <c r="E3787" s="240"/>
      <c r="F3787" s="224"/>
      <c r="G3787" s="98"/>
      <c r="H3787" s="98"/>
      <c r="I3787" s="130"/>
      <c r="J3787" s="98"/>
      <c r="K3787" s="98"/>
      <c r="L3787" s="98"/>
      <c r="M3787" s="241"/>
      <c r="N3787" s="241"/>
      <c r="O3787" s="98"/>
      <c r="P3787" s="98"/>
      <c r="Q3787" s="130"/>
    </row>
    <row r="3788" spans="1:17" ht="11.25" x14ac:dyDescent="0.2">
      <c r="A3788" s="234"/>
      <c r="B3788" s="98"/>
      <c r="C3788" s="130"/>
      <c r="D3788" s="240"/>
      <c r="E3788" s="240"/>
      <c r="F3788" s="224"/>
      <c r="G3788" s="98"/>
      <c r="H3788" s="98"/>
      <c r="I3788" s="130"/>
      <c r="J3788" s="98"/>
      <c r="K3788" s="98"/>
      <c r="L3788" s="98"/>
      <c r="M3788" s="241"/>
      <c r="N3788" s="241"/>
      <c r="O3788" s="98"/>
      <c r="P3788" s="98"/>
      <c r="Q3788" s="130"/>
    </row>
    <row r="3789" spans="1:17" ht="11.25" x14ac:dyDescent="0.2">
      <c r="A3789" s="234"/>
      <c r="B3789" s="98"/>
      <c r="C3789" s="130"/>
      <c r="D3789" s="240"/>
      <c r="E3789" s="240"/>
      <c r="F3789" s="224"/>
      <c r="G3789" s="98"/>
      <c r="H3789" s="98"/>
      <c r="I3789" s="130"/>
      <c r="J3789" s="98"/>
      <c r="K3789" s="98"/>
      <c r="L3789" s="98"/>
      <c r="M3789" s="241"/>
      <c r="N3789" s="241"/>
      <c r="O3789" s="98"/>
      <c r="P3789" s="98"/>
      <c r="Q3789" s="130"/>
    </row>
    <row r="3790" spans="1:17" ht="11.25" x14ac:dyDescent="0.2">
      <c r="A3790" s="234"/>
      <c r="B3790" s="98"/>
      <c r="C3790" s="130"/>
      <c r="D3790" s="240"/>
      <c r="E3790" s="240"/>
      <c r="F3790" s="224"/>
      <c r="G3790" s="98"/>
      <c r="H3790" s="98"/>
      <c r="I3790" s="130"/>
      <c r="J3790" s="98"/>
      <c r="K3790" s="98"/>
      <c r="L3790" s="98"/>
      <c r="M3790" s="241"/>
      <c r="N3790" s="241"/>
      <c r="O3790" s="98"/>
      <c r="P3790" s="98"/>
      <c r="Q3790" s="130"/>
    </row>
    <row r="3791" spans="1:17" ht="11.25" x14ac:dyDescent="0.2">
      <c r="A3791" s="234"/>
      <c r="B3791" s="98"/>
      <c r="C3791" s="130"/>
      <c r="D3791" s="240"/>
      <c r="E3791" s="240"/>
      <c r="F3791" s="224"/>
      <c r="G3791" s="98"/>
      <c r="H3791" s="98"/>
      <c r="I3791" s="130"/>
      <c r="J3791" s="98"/>
      <c r="K3791" s="98"/>
      <c r="L3791" s="98"/>
      <c r="M3791" s="241"/>
      <c r="N3791" s="241"/>
      <c r="O3791" s="98"/>
      <c r="P3791" s="98"/>
      <c r="Q3791" s="130"/>
    </row>
    <row r="3792" spans="1:17" ht="11.25" x14ac:dyDescent="0.2">
      <c r="A3792" s="234"/>
      <c r="B3792" s="98"/>
      <c r="C3792" s="130"/>
      <c r="D3792" s="240"/>
      <c r="E3792" s="240"/>
      <c r="F3792" s="224"/>
      <c r="G3792" s="98"/>
      <c r="H3792" s="98"/>
      <c r="I3792" s="130"/>
      <c r="J3792" s="98"/>
      <c r="K3792" s="98"/>
      <c r="L3792" s="98"/>
      <c r="M3792" s="241"/>
      <c r="N3792" s="241"/>
      <c r="O3792" s="98"/>
      <c r="P3792" s="98"/>
      <c r="Q3792" s="130"/>
    </row>
    <row r="3793" spans="1:17" ht="11.25" x14ac:dyDescent="0.2">
      <c r="A3793" s="234"/>
      <c r="B3793" s="98"/>
      <c r="C3793" s="130"/>
      <c r="D3793" s="240"/>
      <c r="E3793" s="240"/>
      <c r="F3793" s="224"/>
      <c r="G3793" s="98"/>
      <c r="H3793" s="98"/>
      <c r="I3793" s="130"/>
      <c r="J3793" s="98"/>
      <c r="K3793" s="98"/>
      <c r="L3793" s="98"/>
      <c r="M3793" s="241"/>
      <c r="N3793" s="241"/>
      <c r="O3793" s="98"/>
      <c r="P3793" s="98"/>
      <c r="Q3793" s="130"/>
    </row>
    <row r="3794" spans="1:17" ht="11.25" x14ac:dyDescent="0.2">
      <c r="A3794" s="234"/>
      <c r="B3794" s="98"/>
      <c r="C3794" s="130"/>
      <c r="D3794" s="240"/>
      <c r="E3794" s="240"/>
      <c r="F3794" s="224"/>
      <c r="G3794" s="98"/>
      <c r="H3794" s="98"/>
      <c r="I3794" s="130"/>
      <c r="J3794" s="98"/>
      <c r="K3794" s="98"/>
      <c r="L3794" s="98"/>
      <c r="M3794" s="241"/>
      <c r="N3794" s="241"/>
      <c r="O3794" s="98"/>
      <c r="P3794" s="98"/>
      <c r="Q3794" s="130"/>
    </row>
    <row r="3795" spans="1:17" ht="11.25" x14ac:dyDescent="0.2">
      <c r="A3795" s="234"/>
      <c r="B3795" s="98"/>
      <c r="C3795" s="130"/>
      <c r="D3795" s="240"/>
      <c r="E3795" s="240"/>
      <c r="F3795" s="224"/>
      <c r="G3795" s="98"/>
      <c r="H3795" s="98"/>
      <c r="I3795" s="130"/>
      <c r="J3795" s="98"/>
      <c r="K3795" s="98"/>
      <c r="L3795" s="98"/>
      <c r="M3795" s="241"/>
      <c r="N3795" s="241"/>
      <c r="O3795" s="98"/>
      <c r="P3795" s="98"/>
      <c r="Q3795" s="130"/>
    </row>
    <row r="3796" spans="1:17" ht="11.25" x14ac:dyDescent="0.2">
      <c r="A3796" s="234"/>
      <c r="B3796" s="98"/>
      <c r="C3796" s="130"/>
      <c r="D3796" s="240"/>
      <c r="E3796" s="240"/>
      <c r="F3796" s="224"/>
      <c r="G3796" s="98"/>
      <c r="H3796" s="98"/>
      <c r="I3796" s="130"/>
      <c r="J3796" s="98"/>
      <c r="K3796" s="98"/>
      <c r="L3796" s="98"/>
      <c r="M3796" s="241"/>
      <c r="N3796" s="241"/>
      <c r="O3796" s="98"/>
      <c r="P3796" s="98"/>
      <c r="Q3796" s="130"/>
    </row>
    <row r="3797" spans="1:17" ht="11.25" x14ac:dyDescent="0.2">
      <c r="A3797" s="234"/>
      <c r="B3797" s="98"/>
      <c r="C3797" s="130"/>
      <c r="D3797" s="240"/>
      <c r="E3797" s="240"/>
      <c r="F3797" s="224"/>
      <c r="G3797" s="98"/>
      <c r="H3797" s="98"/>
      <c r="I3797" s="130"/>
      <c r="J3797" s="98"/>
      <c r="K3797" s="98"/>
      <c r="L3797" s="98"/>
      <c r="M3797" s="241"/>
      <c r="N3797" s="241"/>
      <c r="O3797" s="98"/>
      <c r="P3797" s="98"/>
      <c r="Q3797" s="130"/>
    </row>
    <row r="3798" spans="1:17" ht="11.25" x14ac:dyDescent="0.2">
      <c r="A3798" s="234"/>
      <c r="B3798" s="98"/>
      <c r="C3798" s="130"/>
      <c r="D3798" s="240"/>
      <c r="E3798" s="240"/>
      <c r="F3798" s="224"/>
      <c r="G3798" s="98"/>
      <c r="H3798" s="98"/>
      <c r="I3798" s="130"/>
      <c r="J3798" s="98"/>
      <c r="K3798" s="98"/>
      <c r="L3798" s="98"/>
      <c r="M3798" s="241"/>
      <c r="N3798" s="241"/>
      <c r="O3798" s="98"/>
      <c r="P3798" s="98"/>
      <c r="Q3798" s="130"/>
    </row>
    <row r="3799" spans="1:17" ht="11.25" x14ac:dyDescent="0.2">
      <c r="A3799" s="234"/>
      <c r="B3799" s="98"/>
      <c r="C3799" s="130"/>
      <c r="D3799" s="240"/>
      <c r="E3799" s="240"/>
      <c r="F3799" s="224"/>
      <c r="G3799" s="98"/>
      <c r="H3799" s="98"/>
      <c r="I3799" s="130"/>
      <c r="J3799" s="98"/>
      <c r="K3799" s="98"/>
      <c r="L3799" s="98"/>
      <c r="M3799" s="241"/>
      <c r="N3799" s="241"/>
      <c r="O3799" s="98"/>
      <c r="P3799" s="98"/>
      <c r="Q3799" s="130"/>
    </row>
    <row r="3800" spans="1:17" ht="11.25" x14ac:dyDescent="0.2">
      <c r="A3800" s="234"/>
      <c r="B3800" s="98"/>
      <c r="C3800" s="130"/>
      <c r="D3800" s="240"/>
      <c r="E3800" s="240"/>
      <c r="F3800" s="224"/>
      <c r="G3800" s="98"/>
      <c r="H3800" s="98"/>
      <c r="I3800" s="130"/>
      <c r="J3800" s="98"/>
      <c r="K3800" s="98"/>
      <c r="L3800" s="98"/>
      <c r="M3800" s="241"/>
      <c r="N3800" s="241"/>
      <c r="O3800" s="98"/>
      <c r="P3800" s="98"/>
      <c r="Q3800" s="130"/>
    </row>
    <row r="3801" spans="1:17" ht="11.25" x14ac:dyDescent="0.2">
      <c r="A3801" s="234"/>
      <c r="B3801" s="98"/>
      <c r="C3801" s="130"/>
      <c r="D3801" s="240"/>
      <c r="E3801" s="240"/>
      <c r="F3801" s="224"/>
      <c r="G3801" s="98"/>
      <c r="H3801" s="98"/>
      <c r="I3801" s="130"/>
      <c r="J3801" s="98"/>
      <c r="K3801" s="98"/>
      <c r="L3801" s="98"/>
      <c r="M3801" s="241"/>
      <c r="N3801" s="241"/>
      <c r="O3801" s="98"/>
      <c r="P3801" s="98"/>
      <c r="Q3801" s="130"/>
    </row>
    <row r="3802" spans="1:17" ht="11.25" x14ac:dyDescent="0.2">
      <c r="A3802" s="234"/>
      <c r="B3802" s="98"/>
      <c r="C3802" s="130"/>
      <c r="D3802" s="240"/>
      <c r="E3802" s="240"/>
      <c r="F3802" s="224"/>
      <c r="G3802" s="98"/>
      <c r="H3802" s="98"/>
      <c r="I3802" s="130"/>
      <c r="J3802" s="98"/>
      <c r="K3802" s="98"/>
      <c r="L3802" s="98"/>
      <c r="M3802" s="241"/>
      <c r="N3802" s="241"/>
      <c r="O3802" s="98"/>
      <c r="P3802" s="98"/>
      <c r="Q3802" s="130"/>
    </row>
    <row r="3803" spans="1:17" ht="11.25" x14ac:dyDescent="0.2">
      <c r="A3803" s="234"/>
      <c r="B3803" s="98"/>
      <c r="C3803" s="130"/>
      <c r="D3803" s="240"/>
      <c r="E3803" s="240"/>
      <c r="F3803" s="224"/>
      <c r="G3803" s="98"/>
      <c r="H3803" s="98"/>
      <c r="I3803" s="130"/>
      <c r="J3803" s="98"/>
      <c r="K3803" s="98"/>
      <c r="L3803" s="98"/>
      <c r="M3803" s="241"/>
      <c r="N3803" s="241"/>
      <c r="O3803" s="98"/>
      <c r="P3803" s="98"/>
      <c r="Q3803" s="130"/>
    </row>
    <row r="3804" spans="1:17" ht="11.25" x14ac:dyDescent="0.2">
      <c r="A3804" s="234"/>
      <c r="B3804" s="98"/>
      <c r="C3804" s="130"/>
      <c r="D3804" s="240"/>
      <c r="E3804" s="240"/>
      <c r="F3804" s="224"/>
      <c r="G3804" s="98"/>
      <c r="H3804" s="98"/>
      <c r="I3804" s="130"/>
      <c r="J3804" s="98"/>
      <c r="K3804" s="98"/>
      <c r="L3804" s="98"/>
      <c r="M3804" s="241"/>
      <c r="N3804" s="241"/>
      <c r="O3804" s="98"/>
      <c r="P3804" s="98"/>
      <c r="Q3804" s="130"/>
    </row>
    <row r="3805" spans="1:17" ht="11.25" x14ac:dyDescent="0.2">
      <c r="A3805" s="234"/>
      <c r="B3805" s="98"/>
      <c r="C3805" s="130"/>
      <c r="D3805" s="240"/>
      <c r="E3805" s="240"/>
      <c r="F3805" s="224"/>
      <c r="G3805" s="98"/>
      <c r="H3805" s="98"/>
      <c r="I3805" s="130"/>
      <c r="J3805" s="98"/>
      <c r="K3805" s="98"/>
      <c r="L3805" s="98"/>
      <c r="M3805" s="241"/>
      <c r="N3805" s="241"/>
      <c r="O3805" s="98"/>
      <c r="P3805" s="98"/>
      <c r="Q3805" s="130"/>
    </row>
    <row r="3806" spans="1:17" ht="11.25" x14ac:dyDescent="0.2">
      <c r="A3806" s="234"/>
      <c r="B3806" s="98"/>
      <c r="C3806" s="130"/>
      <c r="D3806" s="240"/>
      <c r="E3806" s="240"/>
      <c r="F3806" s="224"/>
      <c r="G3806" s="98"/>
      <c r="H3806" s="98"/>
      <c r="I3806" s="130"/>
      <c r="J3806" s="98"/>
      <c r="K3806" s="98"/>
      <c r="L3806" s="98"/>
      <c r="M3806" s="241"/>
      <c r="N3806" s="241"/>
      <c r="O3806" s="98"/>
      <c r="P3806" s="98"/>
      <c r="Q3806" s="130"/>
    </row>
    <row r="3807" spans="1:17" ht="11.25" x14ac:dyDescent="0.2">
      <c r="A3807" s="234"/>
      <c r="B3807" s="98"/>
      <c r="C3807" s="130"/>
      <c r="D3807" s="240"/>
      <c r="E3807" s="240"/>
      <c r="F3807" s="224"/>
      <c r="G3807" s="98"/>
      <c r="H3807" s="98"/>
      <c r="I3807" s="130"/>
      <c r="J3807" s="98"/>
      <c r="K3807" s="98"/>
      <c r="L3807" s="98"/>
      <c r="M3807" s="241"/>
      <c r="N3807" s="241"/>
      <c r="O3807" s="98"/>
      <c r="P3807" s="98"/>
      <c r="Q3807" s="130"/>
    </row>
    <row r="3808" spans="1:17" ht="11.25" x14ac:dyDescent="0.2">
      <c r="A3808" s="234"/>
      <c r="B3808" s="98"/>
      <c r="C3808" s="130"/>
      <c r="D3808" s="240"/>
      <c r="E3808" s="240"/>
      <c r="F3808" s="224"/>
      <c r="G3808" s="98"/>
      <c r="H3808" s="98"/>
      <c r="I3808" s="130"/>
      <c r="J3808" s="98"/>
      <c r="K3808" s="98"/>
      <c r="L3808" s="98"/>
      <c r="M3808" s="241"/>
      <c r="N3808" s="241"/>
      <c r="O3808" s="98"/>
      <c r="P3808" s="98"/>
      <c r="Q3808" s="130"/>
    </row>
    <row r="3809" spans="1:17" ht="11.25" x14ac:dyDescent="0.2">
      <c r="A3809" s="234"/>
      <c r="B3809" s="98"/>
      <c r="C3809" s="130"/>
      <c r="D3809" s="240"/>
      <c r="E3809" s="240"/>
      <c r="F3809" s="224"/>
      <c r="G3809" s="98"/>
      <c r="H3809" s="98"/>
      <c r="I3809" s="130"/>
      <c r="J3809" s="98"/>
      <c r="K3809" s="98"/>
      <c r="L3809" s="98"/>
      <c r="M3809" s="241"/>
      <c r="N3809" s="241"/>
      <c r="O3809" s="98"/>
      <c r="P3809" s="98"/>
      <c r="Q3809" s="130"/>
    </row>
    <row r="3810" spans="1:17" ht="11.25" x14ac:dyDescent="0.2">
      <c r="A3810" s="234"/>
      <c r="B3810" s="98"/>
      <c r="C3810" s="130"/>
      <c r="D3810" s="240"/>
      <c r="E3810" s="240"/>
      <c r="F3810" s="224"/>
      <c r="G3810" s="98"/>
      <c r="H3810" s="98"/>
      <c r="I3810" s="130"/>
      <c r="J3810" s="98"/>
      <c r="K3810" s="98"/>
      <c r="L3810" s="98"/>
      <c r="M3810" s="241"/>
      <c r="N3810" s="241"/>
      <c r="O3810" s="98"/>
      <c r="P3810" s="98"/>
      <c r="Q3810" s="130"/>
    </row>
    <row r="3811" spans="1:17" ht="11.25" x14ac:dyDescent="0.2">
      <c r="A3811" s="234"/>
      <c r="B3811" s="98"/>
      <c r="C3811" s="130"/>
      <c r="D3811" s="240"/>
      <c r="E3811" s="240"/>
      <c r="F3811" s="224"/>
      <c r="G3811" s="98"/>
      <c r="H3811" s="98"/>
      <c r="I3811" s="130"/>
      <c r="J3811" s="98"/>
      <c r="K3811" s="98"/>
      <c r="L3811" s="98"/>
      <c r="M3811" s="241"/>
      <c r="N3811" s="241"/>
      <c r="O3811" s="98"/>
      <c r="P3811" s="98"/>
      <c r="Q3811" s="130"/>
    </row>
    <row r="3812" spans="1:17" ht="11.25" x14ac:dyDescent="0.2">
      <c r="A3812" s="234"/>
      <c r="B3812" s="98"/>
      <c r="C3812" s="130"/>
      <c r="D3812" s="240"/>
      <c r="E3812" s="240"/>
      <c r="F3812" s="224"/>
      <c r="G3812" s="98"/>
      <c r="H3812" s="98"/>
      <c r="I3812" s="130"/>
      <c r="J3812" s="98"/>
      <c r="K3812" s="98"/>
      <c r="L3812" s="98"/>
      <c r="M3812" s="241"/>
      <c r="N3812" s="241"/>
      <c r="O3812" s="98"/>
      <c r="P3812" s="98"/>
      <c r="Q3812" s="130"/>
    </row>
    <row r="3813" spans="1:17" ht="11.25" x14ac:dyDescent="0.2">
      <c r="A3813" s="234"/>
      <c r="B3813" s="98"/>
      <c r="C3813" s="130"/>
      <c r="D3813" s="240"/>
      <c r="E3813" s="240"/>
      <c r="F3813" s="224"/>
      <c r="G3813" s="98"/>
      <c r="H3813" s="98"/>
      <c r="I3813" s="130"/>
      <c r="J3813" s="98"/>
      <c r="K3813" s="98"/>
      <c r="L3813" s="98"/>
      <c r="M3813" s="241"/>
      <c r="N3813" s="241"/>
      <c r="O3813" s="98"/>
      <c r="P3813" s="98"/>
      <c r="Q3813" s="130"/>
    </row>
    <row r="3814" spans="1:17" ht="11.25" x14ac:dyDescent="0.2">
      <c r="A3814" s="234"/>
      <c r="B3814" s="98"/>
      <c r="C3814" s="130"/>
      <c r="D3814" s="240"/>
      <c r="E3814" s="240"/>
      <c r="F3814" s="224"/>
      <c r="G3814" s="98"/>
      <c r="H3814" s="98"/>
      <c r="I3814" s="130"/>
      <c r="J3814" s="98"/>
      <c r="K3814" s="98"/>
      <c r="L3814" s="98"/>
      <c r="M3814" s="241"/>
      <c r="N3814" s="241"/>
      <c r="O3814" s="98"/>
      <c r="P3814" s="98"/>
      <c r="Q3814" s="130"/>
    </row>
    <row r="3815" spans="1:17" ht="11.25" x14ac:dyDescent="0.2">
      <c r="A3815" s="234"/>
      <c r="B3815" s="98"/>
      <c r="C3815" s="130"/>
      <c r="D3815" s="240"/>
      <c r="E3815" s="240"/>
      <c r="F3815" s="224"/>
      <c r="G3815" s="98"/>
      <c r="H3815" s="98"/>
      <c r="I3815" s="130"/>
      <c r="J3815" s="98"/>
      <c r="K3815" s="98"/>
      <c r="L3815" s="98"/>
      <c r="M3815" s="241"/>
      <c r="N3815" s="241"/>
      <c r="O3815" s="98"/>
      <c r="P3815" s="98"/>
      <c r="Q3815" s="130"/>
    </row>
    <row r="3816" spans="1:17" ht="11.25" x14ac:dyDescent="0.2">
      <c r="A3816" s="234"/>
      <c r="B3816" s="98"/>
      <c r="C3816" s="130"/>
      <c r="D3816" s="240"/>
      <c r="E3816" s="240"/>
      <c r="F3816" s="224"/>
      <c r="G3816" s="98"/>
      <c r="H3816" s="98"/>
      <c r="I3816" s="130"/>
      <c r="J3816" s="98"/>
      <c r="K3816" s="98"/>
      <c r="L3816" s="98"/>
      <c r="M3816" s="241"/>
      <c r="N3816" s="241"/>
      <c r="O3816" s="98"/>
      <c r="P3816" s="98"/>
      <c r="Q3816" s="130"/>
    </row>
    <row r="3817" spans="1:17" ht="11.25" x14ac:dyDescent="0.2">
      <c r="A3817" s="234"/>
      <c r="B3817" s="98"/>
      <c r="C3817" s="130"/>
      <c r="D3817" s="240"/>
      <c r="E3817" s="240"/>
      <c r="F3817" s="224"/>
      <c r="G3817" s="98"/>
      <c r="H3817" s="98"/>
      <c r="I3817" s="130"/>
      <c r="J3817" s="98"/>
      <c r="K3817" s="98"/>
      <c r="L3817" s="98"/>
      <c r="M3817" s="241"/>
      <c r="N3817" s="241"/>
      <c r="O3817" s="98"/>
      <c r="P3817" s="98"/>
      <c r="Q3817" s="130"/>
    </row>
    <row r="3818" spans="1:17" ht="11.25" x14ac:dyDescent="0.2">
      <c r="A3818" s="234"/>
      <c r="B3818" s="98"/>
      <c r="C3818" s="130"/>
      <c r="D3818" s="240"/>
      <c r="E3818" s="240"/>
      <c r="F3818" s="224"/>
      <c r="G3818" s="98"/>
      <c r="H3818" s="98"/>
      <c r="I3818" s="130"/>
      <c r="J3818" s="98"/>
      <c r="K3818" s="98"/>
      <c r="L3818" s="98"/>
      <c r="M3818" s="241"/>
      <c r="N3818" s="241"/>
      <c r="O3818" s="98"/>
      <c r="P3818" s="98"/>
      <c r="Q3818" s="130"/>
    </row>
    <row r="3819" spans="1:17" ht="11.25" x14ac:dyDescent="0.2">
      <c r="A3819" s="234"/>
      <c r="B3819" s="98"/>
      <c r="C3819" s="130"/>
      <c r="D3819" s="240"/>
      <c r="E3819" s="240"/>
      <c r="F3819" s="224"/>
      <c r="G3819" s="98"/>
      <c r="H3819" s="98"/>
      <c r="I3819" s="130"/>
      <c r="J3819" s="98"/>
      <c r="K3819" s="98"/>
      <c r="L3819" s="98"/>
      <c r="M3819" s="241"/>
      <c r="N3819" s="241"/>
      <c r="O3819" s="98"/>
      <c r="P3819" s="98"/>
      <c r="Q3819" s="130"/>
    </row>
    <row r="3820" spans="1:17" ht="11.25" x14ac:dyDescent="0.2">
      <c r="A3820" s="234"/>
      <c r="B3820" s="98"/>
      <c r="C3820" s="130"/>
      <c r="D3820" s="240"/>
      <c r="E3820" s="240"/>
      <c r="F3820" s="224"/>
      <c r="G3820" s="98"/>
      <c r="H3820" s="98"/>
      <c r="I3820" s="130"/>
      <c r="J3820" s="98"/>
      <c r="K3820" s="98"/>
      <c r="L3820" s="98"/>
      <c r="M3820" s="241"/>
      <c r="N3820" s="241"/>
      <c r="O3820" s="98"/>
      <c r="P3820" s="98"/>
      <c r="Q3820" s="130"/>
    </row>
    <row r="3821" spans="1:17" ht="11.25" x14ac:dyDescent="0.2">
      <c r="A3821" s="234"/>
      <c r="B3821" s="98"/>
      <c r="C3821" s="130"/>
      <c r="D3821" s="240"/>
      <c r="E3821" s="240"/>
      <c r="F3821" s="224"/>
      <c r="G3821" s="98"/>
      <c r="H3821" s="98"/>
      <c r="I3821" s="130"/>
      <c r="J3821" s="98"/>
      <c r="K3821" s="98"/>
      <c r="L3821" s="98"/>
      <c r="M3821" s="241"/>
      <c r="N3821" s="241"/>
      <c r="O3821" s="98"/>
      <c r="P3821" s="98"/>
      <c r="Q3821" s="130"/>
    </row>
    <row r="3822" spans="1:17" ht="11.25" x14ac:dyDescent="0.2">
      <c r="A3822" s="234"/>
      <c r="B3822" s="98"/>
      <c r="C3822" s="130"/>
      <c r="D3822" s="240"/>
      <c r="E3822" s="240"/>
      <c r="F3822" s="224"/>
      <c r="G3822" s="98"/>
      <c r="H3822" s="98"/>
      <c r="I3822" s="130"/>
      <c r="J3822" s="98"/>
      <c r="K3822" s="98"/>
      <c r="L3822" s="98"/>
      <c r="M3822" s="241"/>
      <c r="N3822" s="241"/>
      <c r="O3822" s="98"/>
      <c r="P3822" s="98"/>
      <c r="Q3822" s="130"/>
    </row>
    <row r="3823" spans="1:17" ht="11.25" x14ac:dyDescent="0.2">
      <c r="A3823" s="234"/>
      <c r="B3823" s="98"/>
      <c r="C3823" s="130"/>
      <c r="D3823" s="240"/>
      <c r="E3823" s="240"/>
      <c r="F3823" s="224"/>
      <c r="G3823" s="98"/>
      <c r="H3823" s="98"/>
      <c r="I3823" s="130"/>
      <c r="J3823" s="98"/>
      <c r="K3823" s="98"/>
      <c r="L3823" s="98"/>
      <c r="M3823" s="241"/>
      <c r="N3823" s="241"/>
      <c r="O3823" s="98"/>
      <c r="P3823" s="98"/>
      <c r="Q3823" s="130"/>
    </row>
    <row r="3824" spans="1:17" ht="11.25" x14ac:dyDescent="0.2">
      <c r="A3824" s="234"/>
      <c r="B3824" s="98"/>
      <c r="C3824" s="130"/>
      <c r="D3824" s="240"/>
      <c r="E3824" s="240"/>
      <c r="F3824" s="224"/>
      <c r="G3824" s="98"/>
      <c r="H3824" s="98"/>
      <c r="I3824" s="130"/>
      <c r="J3824" s="98"/>
      <c r="K3824" s="98"/>
      <c r="L3824" s="98"/>
      <c r="M3824" s="241"/>
      <c r="N3824" s="241"/>
      <c r="O3824" s="98"/>
      <c r="P3824" s="98"/>
      <c r="Q3824" s="130"/>
    </row>
    <row r="3825" spans="1:17" ht="11.25" x14ac:dyDescent="0.2">
      <c r="A3825" s="234"/>
      <c r="B3825" s="98"/>
      <c r="C3825" s="130"/>
      <c r="D3825" s="240"/>
      <c r="E3825" s="240"/>
      <c r="F3825" s="224"/>
      <c r="G3825" s="98"/>
      <c r="H3825" s="98"/>
      <c r="I3825" s="130"/>
      <c r="J3825" s="98"/>
      <c r="K3825" s="98"/>
      <c r="L3825" s="98"/>
      <c r="M3825" s="241"/>
      <c r="N3825" s="241"/>
      <c r="O3825" s="98"/>
      <c r="P3825" s="98"/>
      <c r="Q3825" s="130"/>
    </row>
    <row r="3826" spans="1:17" ht="11.25" x14ac:dyDescent="0.2">
      <c r="A3826" s="234"/>
      <c r="B3826" s="98"/>
      <c r="C3826" s="130"/>
      <c r="D3826" s="240"/>
      <c r="E3826" s="240"/>
      <c r="F3826" s="224"/>
      <c r="G3826" s="98"/>
      <c r="H3826" s="98"/>
      <c r="I3826" s="130"/>
      <c r="J3826" s="98"/>
      <c r="K3826" s="98"/>
      <c r="L3826" s="98"/>
      <c r="M3826" s="241"/>
      <c r="N3826" s="241"/>
      <c r="O3826" s="98"/>
      <c r="P3826" s="98"/>
      <c r="Q3826" s="130"/>
    </row>
    <row r="3827" spans="1:17" ht="11.25" x14ac:dyDescent="0.2">
      <c r="A3827" s="234"/>
      <c r="B3827" s="98"/>
      <c r="C3827" s="130"/>
      <c r="D3827" s="240"/>
      <c r="E3827" s="240"/>
      <c r="F3827" s="224"/>
      <c r="G3827" s="98"/>
      <c r="H3827" s="98"/>
      <c r="I3827" s="130"/>
      <c r="J3827" s="98"/>
      <c r="K3827" s="98"/>
      <c r="L3827" s="98"/>
      <c r="M3827" s="241"/>
      <c r="N3827" s="241"/>
      <c r="O3827" s="98"/>
      <c r="P3827" s="98"/>
      <c r="Q3827" s="130"/>
    </row>
    <row r="3828" spans="1:17" ht="11.25" x14ac:dyDescent="0.2">
      <c r="A3828" s="234"/>
      <c r="B3828" s="98"/>
      <c r="C3828" s="130"/>
      <c r="D3828" s="240"/>
      <c r="E3828" s="240"/>
      <c r="F3828" s="224"/>
      <c r="G3828" s="98"/>
      <c r="H3828" s="98"/>
      <c r="I3828" s="130"/>
      <c r="J3828" s="98"/>
      <c r="K3828" s="98"/>
      <c r="L3828" s="98"/>
      <c r="M3828" s="241"/>
      <c r="N3828" s="241"/>
      <c r="O3828" s="98"/>
      <c r="P3828" s="98"/>
      <c r="Q3828" s="130"/>
    </row>
    <row r="3829" spans="1:17" ht="11.25" x14ac:dyDescent="0.2">
      <c r="A3829" s="234"/>
      <c r="B3829" s="98"/>
      <c r="C3829" s="130"/>
      <c r="D3829" s="240"/>
      <c r="E3829" s="240"/>
      <c r="F3829" s="224"/>
      <c r="G3829" s="98"/>
      <c r="H3829" s="98"/>
      <c r="I3829" s="130"/>
      <c r="J3829" s="98"/>
      <c r="K3829" s="98"/>
      <c r="L3829" s="98"/>
      <c r="M3829" s="241"/>
      <c r="N3829" s="241"/>
      <c r="O3829" s="98"/>
      <c r="P3829" s="98"/>
      <c r="Q3829" s="130"/>
    </row>
    <row r="3830" spans="1:17" ht="11.25" x14ac:dyDescent="0.2">
      <c r="A3830" s="234"/>
      <c r="B3830" s="98"/>
      <c r="C3830" s="130"/>
      <c r="D3830" s="240"/>
      <c r="E3830" s="240"/>
      <c r="F3830" s="224"/>
      <c r="G3830" s="98"/>
      <c r="H3830" s="98"/>
      <c r="I3830" s="130"/>
      <c r="J3830" s="98"/>
      <c r="K3830" s="98"/>
      <c r="L3830" s="98"/>
      <c r="M3830" s="241"/>
      <c r="N3830" s="241"/>
      <c r="O3830" s="98"/>
      <c r="P3830" s="98"/>
      <c r="Q3830" s="130"/>
    </row>
    <row r="3831" spans="1:17" ht="11.25" x14ac:dyDescent="0.2">
      <c r="A3831" s="234"/>
      <c r="B3831" s="98"/>
      <c r="C3831" s="130"/>
      <c r="D3831" s="240"/>
      <c r="E3831" s="240"/>
      <c r="F3831" s="224"/>
      <c r="G3831" s="98"/>
      <c r="H3831" s="98"/>
      <c r="I3831" s="130"/>
      <c r="J3831" s="98"/>
      <c r="K3831" s="98"/>
      <c r="L3831" s="98"/>
      <c r="M3831" s="241"/>
      <c r="N3831" s="241"/>
      <c r="O3831" s="98"/>
      <c r="P3831" s="98"/>
      <c r="Q3831" s="130"/>
    </row>
    <row r="3832" spans="1:17" ht="11.25" x14ac:dyDescent="0.2">
      <c r="A3832" s="234"/>
      <c r="B3832" s="98"/>
      <c r="C3832" s="130"/>
      <c r="D3832" s="240"/>
      <c r="E3832" s="240"/>
      <c r="F3832" s="224"/>
      <c r="G3832" s="98"/>
      <c r="H3832" s="98"/>
      <c r="I3832" s="130"/>
      <c r="J3832" s="98"/>
      <c r="K3832" s="98"/>
      <c r="L3832" s="98"/>
      <c r="M3832" s="241"/>
      <c r="N3832" s="241"/>
      <c r="O3832" s="98"/>
      <c r="P3832" s="98"/>
      <c r="Q3832" s="130"/>
    </row>
    <row r="3833" spans="1:17" ht="11.25" x14ac:dyDescent="0.2">
      <c r="A3833" s="234"/>
      <c r="B3833" s="98"/>
      <c r="C3833" s="130"/>
      <c r="D3833" s="240"/>
      <c r="E3833" s="240"/>
      <c r="F3833" s="224"/>
      <c r="G3833" s="98"/>
      <c r="H3833" s="98"/>
      <c r="I3833" s="130"/>
      <c r="J3833" s="98"/>
      <c r="K3833" s="98"/>
      <c r="L3833" s="98"/>
      <c r="M3833" s="241"/>
      <c r="N3833" s="241"/>
      <c r="O3833" s="98"/>
      <c r="P3833" s="98"/>
      <c r="Q3833" s="130"/>
    </row>
    <row r="3834" spans="1:17" ht="11.25" x14ac:dyDescent="0.2">
      <c r="A3834" s="234"/>
      <c r="B3834" s="98"/>
      <c r="C3834" s="130"/>
      <c r="D3834" s="240"/>
      <c r="E3834" s="240"/>
      <c r="F3834" s="224"/>
      <c r="G3834" s="98"/>
      <c r="H3834" s="98"/>
      <c r="I3834" s="130"/>
      <c r="J3834" s="98"/>
      <c r="K3834" s="98"/>
      <c r="L3834" s="98"/>
      <c r="M3834" s="241"/>
      <c r="N3834" s="241"/>
      <c r="O3834" s="98"/>
      <c r="P3834" s="98"/>
      <c r="Q3834" s="130"/>
    </row>
    <row r="3835" spans="1:17" ht="11.25" x14ac:dyDescent="0.2">
      <c r="A3835" s="234"/>
      <c r="B3835" s="98"/>
      <c r="C3835" s="130"/>
      <c r="D3835" s="240"/>
      <c r="E3835" s="240"/>
      <c r="F3835" s="224"/>
      <c r="G3835" s="98"/>
      <c r="H3835" s="98"/>
      <c r="I3835" s="130"/>
      <c r="J3835" s="98"/>
      <c r="K3835" s="98"/>
      <c r="L3835" s="98"/>
      <c r="M3835" s="241"/>
      <c r="N3835" s="241"/>
      <c r="O3835" s="98"/>
      <c r="P3835" s="98"/>
      <c r="Q3835" s="130"/>
    </row>
    <row r="3836" spans="1:17" ht="11.25" x14ac:dyDescent="0.2">
      <c r="A3836" s="234"/>
      <c r="B3836" s="98"/>
      <c r="C3836" s="130"/>
      <c r="D3836" s="240"/>
      <c r="E3836" s="240"/>
      <c r="F3836" s="224"/>
      <c r="G3836" s="98"/>
      <c r="H3836" s="98"/>
      <c r="I3836" s="130"/>
      <c r="J3836" s="98"/>
      <c r="K3836" s="98"/>
      <c r="L3836" s="98"/>
      <c r="M3836" s="241"/>
      <c r="N3836" s="241"/>
      <c r="O3836" s="98"/>
      <c r="P3836" s="98"/>
      <c r="Q3836" s="130"/>
    </row>
    <row r="3837" spans="1:17" ht="11.25" x14ac:dyDescent="0.2">
      <c r="A3837" s="234"/>
      <c r="B3837" s="98"/>
      <c r="C3837" s="130"/>
      <c r="D3837" s="240"/>
      <c r="E3837" s="240"/>
      <c r="F3837" s="224"/>
      <c r="G3837" s="98"/>
      <c r="H3837" s="98"/>
      <c r="I3837" s="130"/>
      <c r="J3837" s="98"/>
      <c r="K3837" s="98"/>
      <c r="L3837" s="98"/>
      <c r="M3837" s="241"/>
      <c r="N3837" s="241"/>
      <c r="O3837" s="98"/>
      <c r="P3837" s="98"/>
      <c r="Q3837" s="130"/>
    </row>
    <row r="3838" spans="1:17" ht="11.25" x14ac:dyDescent="0.2">
      <c r="A3838" s="234"/>
      <c r="B3838" s="98"/>
      <c r="C3838" s="130"/>
      <c r="D3838" s="240"/>
      <c r="E3838" s="240"/>
      <c r="F3838" s="224"/>
      <c r="G3838" s="98"/>
      <c r="H3838" s="98"/>
      <c r="I3838" s="130"/>
      <c r="J3838" s="98"/>
      <c r="K3838" s="98"/>
      <c r="L3838" s="98"/>
      <c r="M3838" s="241"/>
      <c r="N3838" s="241"/>
      <c r="O3838" s="98"/>
      <c r="P3838" s="98"/>
      <c r="Q3838" s="130"/>
    </row>
    <row r="3839" spans="1:17" ht="11.25" x14ac:dyDescent="0.2">
      <c r="A3839" s="234"/>
      <c r="B3839" s="98"/>
      <c r="C3839" s="130"/>
      <c r="D3839" s="240"/>
      <c r="E3839" s="240"/>
      <c r="F3839" s="224"/>
      <c r="G3839" s="98"/>
      <c r="H3839" s="98"/>
      <c r="I3839" s="130"/>
      <c r="J3839" s="98"/>
      <c r="K3839" s="98"/>
      <c r="L3839" s="98"/>
      <c r="M3839" s="241"/>
      <c r="N3839" s="241"/>
      <c r="O3839" s="98"/>
      <c r="P3839" s="98"/>
      <c r="Q3839" s="130"/>
    </row>
    <row r="3840" spans="1:17" ht="11.25" x14ac:dyDescent="0.2">
      <c r="A3840" s="234"/>
      <c r="B3840" s="98"/>
      <c r="C3840" s="130"/>
      <c r="D3840" s="240"/>
      <c r="E3840" s="240"/>
      <c r="F3840" s="224"/>
      <c r="G3840" s="98"/>
      <c r="H3840" s="98"/>
      <c r="I3840" s="130"/>
      <c r="J3840" s="98"/>
      <c r="K3840" s="98"/>
      <c r="L3840" s="98"/>
      <c r="M3840" s="241"/>
      <c r="N3840" s="241"/>
      <c r="O3840" s="98"/>
      <c r="P3840" s="98"/>
      <c r="Q3840" s="130"/>
    </row>
    <row r="3841" spans="1:17" ht="11.25" x14ac:dyDescent="0.2">
      <c r="A3841" s="234"/>
      <c r="B3841" s="98"/>
      <c r="C3841" s="130"/>
      <c r="D3841" s="240"/>
      <c r="E3841" s="240"/>
      <c r="F3841" s="224"/>
      <c r="G3841" s="98"/>
      <c r="H3841" s="98"/>
      <c r="I3841" s="130"/>
      <c r="J3841" s="98"/>
      <c r="K3841" s="98"/>
      <c r="L3841" s="98"/>
      <c r="M3841" s="241"/>
      <c r="N3841" s="241"/>
      <c r="O3841" s="98"/>
      <c r="P3841" s="98"/>
      <c r="Q3841" s="130"/>
    </row>
    <row r="3842" spans="1:17" ht="11.25" x14ac:dyDescent="0.2">
      <c r="A3842" s="234"/>
      <c r="B3842" s="98"/>
      <c r="C3842" s="130"/>
      <c r="D3842" s="240"/>
      <c r="E3842" s="240"/>
      <c r="F3842" s="224"/>
      <c r="G3842" s="98"/>
      <c r="H3842" s="98"/>
      <c r="I3842" s="130"/>
      <c r="J3842" s="98"/>
      <c r="K3842" s="98"/>
      <c r="L3842" s="98"/>
      <c r="M3842" s="241"/>
      <c r="N3842" s="241"/>
      <c r="O3842" s="98"/>
      <c r="P3842" s="98"/>
      <c r="Q3842" s="130"/>
    </row>
    <row r="3843" spans="1:17" ht="11.25" x14ac:dyDescent="0.2">
      <c r="A3843" s="234"/>
      <c r="B3843" s="98"/>
      <c r="C3843" s="130"/>
      <c r="D3843" s="240"/>
      <c r="E3843" s="240"/>
      <c r="F3843" s="224"/>
      <c r="G3843" s="98"/>
      <c r="H3843" s="98"/>
      <c r="I3843" s="130"/>
      <c r="J3843" s="98"/>
      <c r="K3843" s="98"/>
      <c r="L3843" s="98"/>
      <c r="M3843" s="241"/>
      <c r="N3843" s="241"/>
      <c r="O3843" s="98"/>
      <c r="P3843" s="98"/>
      <c r="Q3843" s="130"/>
    </row>
    <row r="3844" spans="1:17" ht="11.25" x14ac:dyDescent="0.2">
      <c r="A3844" s="234"/>
      <c r="B3844" s="98"/>
      <c r="C3844" s="130"/>
      <c r="D3844" s="240"/>
      <c r="E3844" s="240"/>
      <c r="F3844" s="224"/>
      <c r="G3844" s="98"/>
      <c r="H3844" s="98"/>
      <c r="I3844" s="130"/>
      <c r="J3844" s="98"/>
      <c r="K3844" s="98"/>
      <c r="L3844" s="98"/>
      <c r="M3844" s="241"/>
      <c r="N3844" s="241"/>
      <c r="O3844" s="98"/>
      <c r="P3844" s="98"/>
      <c r="Q3844" s="130"/>
    </row>
    <row r="3845" spans="1:17" ht="11.25" x14ac:dyDescent="0.2">
      <c r="A3845" s="234"/>
      <c r="B3845" s="98"/>
      <c r="C3845" s="130"/>
      <c r="D3845" s="240"/>
      <c r="E3845" s="240"/>
      <c r="F3845" s="224"/>
      <c r="G3845" s="98"/>
      <c r="H3845" s="98"/>
      <c r="I3845" s="130"/>
      <c r="J3845" s="98"/>
      <c r="K3845" s="98"/>
      <c r="L3845" s="98"/>
      <c r="M3845" s="241"/>
      <c r="N3845" s="241"/>
      <c r="O3845" s="98"/>
      <c r="P3845" s="98"/>
      <c r="Q3845" s="130"/>
    </row>
    <row r="3846" spans="1:17" ht="11.25" x14ac:dyDescent="0.2">
      <c r="A3846" s="234"/>
      <c r="B3846" s="98"/>
      <c r="C3846" s="130"/>
      <c r="D3846" s="240"/>
      <c r="E3846" s="240"/>
      <c r="F3846" s="224"/>
      <c r="G3846" s="98"/>
      <c r="H3846" s="98"/>
      <c r="I3846" s="130"/>
      <c r="J3846" s="98"/>
      <c r="K3846" s="98"/>
      <c r="L3846" s="98"/>
      <c r="M3846" s="241"/>
      <c r="N3846" s="241"/>
      <c r="O3846" s="98"/>
      <c r="P3846" s="98"/>
      <c r="Q3846" s="130"/>
    </row>
    <row r="3847" spans="1:17" ht="11.25" x14ac:dyDescent="0.2">
      <c r="A3847" s="234"/>
      <c r="B3847" s="98"/>
      <c r="C3847" s="130"/>
      <c r="D3847" s="240"/>
      <c r="E3847" s="240"/>
      <c r="F3847" s="224"/>
      <c r="G3847" s="98"/>
      <c r="H3847" s="98"/>
      <c r="I3847" s="130"/>
      <c r="J3847" s="98"/>
      <c r="K3847" s="98"/>
      <c r="L3847" s="98"/>
      <c r="M3847" s="241"/>
      <c r="N3847" s="241"/>
      <c r="O3847" s="98"/>
      <c r="P3847" s="98"/>
      <c r="Q3847" s="130"/>
    </row>
    <row r="3848" spans="1:17" ht="11.25" x14ac:dyDescent="0.2">
      <c r="A3848" s="234"/>
      <c r="B3848" s="98"/>
      <c r="C3848" s="130"/>
      <c r="D3848" s="240"/>
      <c r="E3848" s="240"/>
      <c r="F3848" s="224"/>
      <c r="G3848" s="98"/>
      <c r="H3848" s="98"/>
      <c r="I3848" s="130"/>
      <c r="J3848" s="98"/>
      <c r="K3848" s="98"/>
      <c r="L3848" s="98"/>
      <c r="M3848" s="241"/>
      <c r="N3848" s="241"/>
      <c r="O3848" s="98"/>
      <c r="P3848" s="98"/>
      <c r="Q3848" s="130"/>
    </row>
    <row r="3849" spans="1:17" ht="11.25" x14ac:dyDescent="0.2">
      <c r="A3849" s="234"/>
      <c r="B3849" s="98"/>
      <c r="C3849" s="130"/>
      <c r="D3849" s="240"/>
      <c r="E3849" s="240"/>
      <c r="F3849" s="224"/>
      <c r="G3849" s="98"/>
      <c r="H3849" s="98"/>
      <c r="I3849" s="130"/>
      <c r="J3849" s="98"/>
      <c r="K3849" s="98"/>
      <c r="L3849" s="98"/>
      <c r="M3849" s="241"/>
      <c r="N3849" s="241"/>
      <c r="O3849" s="98"/>
      <c r="P3849" s="98"/>
      <c r="Q3849" s="130"/>
    </row>
    <row r="3850" spans="1:17" ht="11.25" x14ac:dyDescent="0.2">
      <c r="A3850" s="234"/>
      <c r="B3850" s="98"/>
      <c r="C3850" s="130"/>
      <c r="D3850" s="240"/>
      <c r="E3850" s="240"/>
      <c r="F3850" s="224"/>
      <c r="G3850" s="98"/>
      <c r="H3850" s="98"/>
      <c r="I3850" s="130"/>
      <c r="J3850" s="98"/>
      <c r="K3850" s="98"/>
      <c r="L3850" s="98"/>
      <c r="M3850" s="241"/>
      <c r="N3850" s="241"/>
      <c r="O3850" s="98"/>
      <c r="P3850" s="98"/>
      <c r="Q3850" s="130"/>
    </row>
    <row r="3851" spans="1:17" ht="11.25" x14ac:dyDescent="0.2">
      <c r="A3851" s="234"/>
      <c r="B3851" s="98"/>
      <c r="C3851" s="130"/>
      <c r="D3851" s="240"/>
      <c r="E3851" s="240"/>
      <c r="F3851" s="224"/>
      <c r="G3851" s="98"/>
      <c r="H3851" s="98"/>
      <c r="I3851" s="130"/>
      <c r="J3851" s="98"/>
      <c r="K3851" s="98"/>
      <c r="L3851" s="98"/>
      <c r="M3851" s="241"/>
      <c r="N3851" s="241"/>
      <c r="O3851" s="98"/>
      <c r="P3851" s="98"/>
      <c r="Q3851" s="130"/>
    </row>
    <row r="3852" spans="1:17" ht="11.25" x14ac:dyDescent="0.2">
      <c r="A3852" s="234"/>
      <c r="B3852" s="98"/>
      <c r="C3852" s="130"/>
      <c r="D3852" s="240"/>
      <c r="E3852" s="240"/>
      <c r="F3852" s="224"/>
      <c r="G3852" s="98"/>
      <c r="H3852" s="98"/>
      <c r="I3852" s="130"/>
      <c r="J3852" s="98"/>
      <c r="K3852" s="98"/>
      <c r="L3852" s="98"/>
      <c r="M3852" s="241"/>
      <c r="N3852" s="241"/>
      <c r="O3852" s="98"/>
      <c r="P3852" s="98"/>
      <c r="Q3852" s="130"/>
    </row>
    <row r="3853" spans="1:17" ht="11.25" x14ac:dyDescent="0.2">
      <c r="A3853" s="234"/>
      <c r="B3853" s="98"/>
      <c r="C3853" s="130"/>
      <c r="D3853" s="240"/>
      <c r="E3853" s="240"/>
      <c r="F3853" s="224"/>
      <c r="G3853" s="98"/>
      <c r="H3853" s="98"/>
      <c r="I3853" s="130"/>
      <c r="J3853" s="98"/>
      <c r="K3853" s="98"/>
      <c r="L3853" s="98"/>
      <c r="M3853" s="241"/>
      <c r="N3853" s="241"/>
      <c r="O3853" s="98"/>
      <c r="P3853" s="98"/>
      <c r="Q3853" s="130"/>
    </row>
    <row r="3854" spans="1:17" ht="11.25" x14ac:dyDescent="0.2">
      <c r="A3854" s="234"/>
      <c r="B3854" s="98"/>
      <c r="C3854" s="130"/>
      <c r="D3854" s="240"/>
      <c r="E3854" s="240"/>
      <c r="F3854" s="224"/>
      <c r="G3854" s="98"/>
      <c r="H3854" s="98"/>
      <c r="I3854" s="130"/>
      <c r="J3854" s="98"/>
      <c r="K3854" s="98"/>
      <c r="L3854" s="98"/>
      <c r="M3854" s="241"/>
      <c r="N3854" s="241"/>
      <c r="O3854" s="98"/>
      <c r="P3854" s="98"/>
      <c r="Q3854" s="130"/>
    </row>
    <row r="3855" spans="1:17" ht="11.25" x14ac:dyDescent="0.2">
      <c r="A3855" s="234"/>
      <c r="B3855" s="98"/>
      <c r="C3855" s="130"/>
      <c r="D3855" s="240"/>
      <c r="E3855" s="240"/>
      <c r="F3855" s="224"/>
      <c r="G3855" s="98"/>
      <c r="H3855" s="98"/>
      <c r="I3855" s="130"/>
      <c r="J3855" s="98"/>
      <c r="K3855" s="98"/>
      <c r="L3855" s="98"/>
      <c r="M3855" s="241"/>
      <c r="N3855" s="241"/>
      <c r="O3855" s="98"/>
      <c r="P3855" s="98"/>
      <c r="Q3855" s="130"/>
    </row>
    <row r="3856" spans="1:17" ht="11.25" x14ac:dyDescent="0.2">
      <c r="A3856" s="234"/>
      <c r="B3856" s="98"/>
      <c r="C3856" s="130"/>
      <c r="D3856" s="240"/>
      <c r="E3856" s="240"/>
      <c r="F3856" s="224"/>
      <c r="G3856" s="98"/>
      <c r="H3856" s="98"/>
      <c r="I3856" s="130"/>
      <c r="J3856" s="98"/>
      <c r="K3856" s="98"/>
      <c r="L3856" s="98"/>
      <c r="M3856" s="241"/>
      <c r="N3856" s="241"/>
      <c r="O3856" s="98"/>
      <c r="P3856" s="98"/>
      <c r="Q3856" s="130"/>
    </row>
    <row r="3857" spans="1:17" ht="11.25" x14ac:dyDescent="0.2">
      <c r="A3857" s="234"/>
      <c r="B3857" s="98"/>
      <c r="C3857" s="130"/>
      <c r="D3857" s="240"/>
      <c r="E3857" s="240"/>
      <c r="F3857" s="224"/>
      <c r="G3857" s="98"/>
      <c r="H3857" s="98"/>
      <c r="I3857" s="130"/>
      <c r="J3857" s="98"/>
      <c r="K3857" s="98"/>
      <c r="L3857" s="98"/>
      <c r="M3857" s="241"/>
      <c r="N3857" s="241"/>
      <c r="O3857" s="98"/>
      <c r="P3857" s="98"/>
      <c r="Q3857" s="130"/>
    </row>
    <row r="3858" spans="1:17" ht="11.25" x14ac:dyDescent="0.2">
      <c r="A3858" s="234"/>
      <c r="B3858" s="98"/>
      <c r="C3858" s="130"/>
      <c r="D3858" s="240"/>
      <c r="E3858" s="240"/>
      <c r="F3858" s="224"/>
      <c r="G3858" s="98"/>
      <c r="H3858" s="98"/>
      <c r="I3858" s="130"/>
      <c r="J3858" s="98"/>
      <c r="K3858" s="98"/>
      <c r="L3858" s="98"/>
      <c r="M3858" s="241"/>
      <c r="N3858" s="241"/>
      <c r="O3858" s="98"/>
      <c r="P3858" s="98"/>
      <c r="Q3858" s="130"/>
    </row>
    <row r="3859" spans="1:17" ht="11.25" x14ac:dyDescent="0.2">
      <c r="A3859" s="234"/>
      <c r="B3859" s="98"/>
      <c r="C3859" s="130"/>
      <c r="D3859" s="240"/>
      <c r="E3859" s="240"/>
      <c r="F3859" s="224"/>
      <c r="G3859" s="98"/>
      <c r="H3859" s="98"/>
      <c r="I3859" s="130"/>
      <c r="J3859" s="98"/>
      <c r="K3859" s="98"/>
      <c r="L3859" s="98"/>
      <c r="M3859" s="241"/>
      <c r="N3859" s="241"/>
      <c r="O3859" s="98"/>
      <c r="P3859" s="98"/>
      <c r="Q3859" s="130"/>
    </row>
    <row r="3860" spans="1:17" ht="11.25" x14ac:dyDescent="0.2">
      <c r="A3860" s="234"/>
      <c r="B3860" s="98"/>
      <c r="C3860" s="130"/>
      <c r="D3860" s="240"/>
      <c r="E3860" s="240"/>
      <c r="F3860" s="224"/>
      <c r="G3860" s="98"/>
      <c r="H3860" s="98"/>
      <c r="I3860" s="130"/>
      <c r="J3860" s="98"/>
      <c r="K3860" s="98"/>
      <c r="L3860" s="98"/>
      <c r="M3860" s="241"/>
      <c r="N3860" s="241"/>
      <c r="O3860" s="98"/>
      <c r="P3860" s="98"/>
      <c r="Q3860" s="130"/>
    </row>
    <row r="3861" spans="1:17" ht="11.25" x14ac:dyDescent="0.2">
      <c r="A3861" s="234"/>
      <c r="B3861" s="98"/>
      <c r="C3861" s="130"/>
      <c r="D3861" s="240"/>
      <c r="E3861" s="240"/>
      <c r="F3861" s="224"/>
      <c r="G3861" s="98"/>
      <c r="H3861" s="98"/>
      <c r="I3861" s="130"/>
      <c r="J3861" s="98"/>
      <c r="K3861" s="98"/>
      <c r="L3861" s="98"/>
      <c r="M3861" s="241"/>
      <c r="N3861" s="241"/>
      <c r="O3861" s="98"/>
      <c r="P3861" s="98"/>
      <c r="Q3861" s="130"/>
    </row>
    <row r="3862" spans="1:17" ht="11.25" x14ac:dyDescent="0.2">
      <c r="A3862" s="234"/>
      <c r="B3862" s="98"/>
      <c r="C3862" s="130"/>
      <c r="D3862" s="240"/>
      <c r="E3862" s="240"/>
      <c r="F3862" s="224"/>
      <c r="G3862" s="98"/>
      <c r="H3862" s="98"/>
      <c r="I3862" s="130"/>
      <c r="J3862" s="98"/>
      <c r="K3862" s="98"/>
      <c r="L3862" s="98"/>
      <c r="M3862" s="241"/>
      <c r="N3862" s="241"/>
      <c r="O3862" s="98"/>
      <c r="P3862" s="98"/>
      <c r="Q3862" s="130"/>
    </row>
    <row r="3863" spans="1:17" ht="11.25" x14ac:dyDescent="0.2">
      <c r="A3863" s="234"/>
      <c r="B3863" s="98"/>
      <c r="C3863" s="130"/>
      <c r="D3863" s="240"/>
      <c r="E3863" s="240"/>
      <c r="F3863" s="224"/>
      <c r="G3863" s="98"/>
      <c r="H3863" s="98"/>
      <c r="I3863" s="130"/>
      <c r="J3863" s="98"/>
      <c r="K3863" s="98"/>
      <c r="L3863" s="98"/>
      <c r="M3863" s="241"/>
      <c r="N3863" s="241"/>
      <c r="O3863" s="98"/>
      <c r="P3863" s="98"/>
      <c r="Q3863" s="130"/>
    </row>
    <row r="3864" spans="1:17" ht="11.25" x14ac:dyDescent="0.2">
      <c r="A3864" s="234"/>
      <c r="B3864" s="98"/>
      <c r="C3864" s="130"/>
      <c r="D3864" s="240"/>
      <c r="E3864" s="240"/>
      <c r="F3864" s="224"/>
      <c r="G3864" s="98"/>
      <c r="H3864" s="98"/>
      <c r="I3864" s="130"/>
      <c r="J3864" s="98"/>
      <c r="K3864" s="98"/>
      <c r="L3864" s="98"/>
      <c r="M3864" s="241"/>
      <c r="N3864" s="241"/>
      <c r="O3864" s="98"/>
      <c r="P3864" s="98"/>
      <c r="Q3864" s="130"/>
    </row>
    <row r="3865" spans="1:17" ht="11.25" x14ac:dyDescent="0.2">
      <c r="A3865" s="234"/>
      <c r="B3865" s="98"/>
      <c r="C3865" s="130"/>
      <c r="D3865" s="240"/>
      <c r="E3865" s="240"/>
      <c r="F3865" s="224"/>
      <c r="G3865" s="98"/>
      <c r="H3865" s="98"/>
      <c r="I3865" s="130"/>
      <c r="J3865" s="98"/>
      <c r="K3865" s="98"/>
      <c r="L3865" s="98"/>
      <c r="M3865" s="241"/>
      <c r="N3865" s="241"/>
      <c r="O3865" s="98"/>
      <c r="P3865" s="98"/>
      <c r="Q3865" s="130"/>
    </row>
    <row r="3866" spans="1:17" ht="11.25" x14ac:dyDescent="0.2">
      <c r="A3866" s="234"/>
      <c r="B3866" s="98"/>
      <c r="C3866" s="130"/>
      <c r="D3866" s="240"/>
      <c r="E3866" s="240"/>
      <c r="F3866" s="224"/>
      <c r="G3866" s="98"/>
      <c r="H3866" s="98"/>
      <c r="I3866" s="130"/>
      <c r="J3866" s="98"/>
      <c r="K3866" s="98"/>
      <c r="L3866" s="98"/>
      <c r="M3866" s="241"/>
      <c r="N3866" s="241"/>
      <c r="O3866" s="98"/>
      <c r="P3866" s="98"/>
      <c r="Q3866" s="130"/>
    </row>
    <row r="3867" spans="1:17" ht="11.25" x14ac:dyDescent="0.2">
      <c r="A3867" s="234"/>
      <c r="B3867" s="98"/>
      <c r="C3867" s="130"/>
      <c r="D3867" s="240"/>
      <c r="E3867" s="240"/>
      <c r="F3867" s="224"/>
      <c r="G3867" s="98"/>
      <c r="H3867" s="98"/>
      <c r="I3867" s="130"/>
      <c r="J3867" s="98"/>
      <c r="K3867" s="98"/>
      <c r="L3867" s="98"/>
      <c r="M3867" s="241"/>
      <c r="N3867" s="241"/>
      <c r="O3867" s="98"/>
      <c r="P3867" s="98"/>
      <c r="Q3867" s="130"/>
    </row>
    <row r="3868" spans="1:17" ht="11.25" x14ac:dyDescent="0.2">
      <c r="A3868" s="234"/>
      <c r="B3868" s="98"/>
      <c r="C3868" s="130"/>
      <c r="D3868" s="240"/>
      <c r="E3868" s="240"/>
      <c r="F3868" s="224"/>
      <c r="G3868" s="98"/>
      <c r="H3868" s="98"/>
      <c r="I3868" s="130"/>
      <c r="J3868" s="98"/>
      <c r="K3868" s="98"/>
      <c r="L3868" s="98"/>
      <c r="M3868" s="241"/>
      <c r="N3868" s="241"/>
      <c r="O3868" s="98"/>
      <c r="P3868" s="98"/>
      <c r="Q3868" s="130"/>
    </row>
    <row r="3869" spans="1:17" ht="11.25" x14ac:dyDescent="0.2">
      <c r="A3869" s="234"/>
      <c r="B3869" s="98"/>
      <c r="C3869" s="130"/>
      <c r="D3869" s="240"/>
      <c r="E3869" s="240"/>
      <c r="F3869" s="224"/>
      <c r="G3869" s="98"/>
      <c r="H3869" s="98"/>
      <c r="I3869" s="130"/>
      <c r="J3869" s="98"/>
      <c r="K3869" s="98"/>
      <c r="L3869" s="98"/>
      <c r="M3869" s="241"/>
      <c r="N3869" s="241"/>
      <c r="O3869" s="98"/>
      <c r="P3869" s="98"/>
      <c r="Q3869" s="130"/>
    </row>
    <row r="3870" spans="1:17" ht="11.25" x14ac:dyDescent="0.2">
      <c r="A3870" s="234"/>
      <c r="B3870" s="98"/>
      <c r="C3870" s="130"/>
      <c r="D3870" s="240"/>
      <c r="E3870" s="240"/>
      <c r="F3870" s="224"/>
      <c r="G3870" s="98"/>
      <c r="H3870" s="98"/>
      <c r="I3870" s="130"/>
      <c r="J3870" s="98"/>
      <c r="K3870" s="98"/>
      <c r="L3870" s="98"/>
      <c r="M3870" s="241"/>
      <c r="N3870" s="241"/>
      <c r="O3870" s="98"/>
      <c r="P3870" s="98"/>
      <c r="Q3870" s="130"/>
    </row>
    <row r="3871" spans="1:17" ht="11.25" x14ac:dyDescent="0.2">
      <c r="A3871" s="234"/>
      <c r="B3871" s="98"/>
      <c r="C3871" s="130"/>
      <c r="D3871" s="240"/>
      <c r="E3871" s="240"/>
      <c r="F3871" s="224"/>
      <c r="G3871" s="98"/>
      <c r="H3871" s="98"/>
      <c r="I3871" s="130"/>
      <c r="J3871" s="98"/>
      <c r="K3871" s="98"/>
      <c r="L3871" s="98"/>
      <c r="M3871" s="241"/>
      <c r="N3871" s="241"/>
      <c r="O3871" s="98"/>
      <c r="P3871" s="98"/>
      <c r="Q3871" s="130"/>
    </row>
    <row r="3872" spans="1:17" ht="11.25" x14ac:dyDescent="0.2">
      <c r="A3872" s="234"/>
      <c r="B3872" s="98"/>
      <c r="C3872" s="130"/>
      <c r="D3872" s="240"/>
      <c r="E3872" s="240"/>
      <c r="F3872" s="224"/>
      <c r="G3872" s="98"/>
      <c r="H3872" s="98"/>
      <c r="I3872" s="130"/>
      <c r="J3872" s="98"/>
      <c r="K3872" s="98"/>
      <c r="L3872" s="98"/>
      <c r="M3872" s="241"/>
      <c r="N3872" s="241"/>
      <c r="O3872" s="98"/>
      <c r="P3872" s="98"/>
      <c r="Q3872" s="130"/>
    </row>
    <row r="3873" spans="1:17" ht="11.25" x14ac:dyDescent="0.2">
      <c r="A3873" s="234"/>
      <c r="B3873" s="98"/>
      <c r="C3873" s="130"/>
      <c r="D3873" s="240"/>
      <c r="E3873" s="240"/>
      <c r="F3873" s="224"/>
      <c r="G3873" s="98"/>
      <c r="H3873" s="98"/>
      <c r="I3873" s="130"/>
      <c r="J3873" s="98"/>
      <c r="K3873" s="98"/>
      <c r="L3873" s="98"/>
      <c r="M3873" s="241"/>
      <c r="N3873" s="241"/>
      <c r="O3873" s="98"/>
      <c r="P3873" s="98"/>
      <c r="Q3873" s="130"/>
    </row>
    <row r="3874" spans="1:17" ht="11.25" x14ac:dyDescent="0.2">
      <c r="A3874" s="234"/>
      <c r="B3874" s="98"/>
      <c r="C3874" s="130"/>
      <c r="D3874" s="240"/>
      <c r="E3874" s="240"/>
      <c r="F3874" s="224"/>
      <c r="G3874" s="98"/>
      <c r="H3874" s="98"/>
      <c r="I3874" s="130"/>
      <c r="J3874" s="98"/>
      <c r="K3874" s="98"/>
      <c r="L3874" s="98"/>
      <c r="M3874" s="241"/>
      <c r="N3874" s="241"/>
      <c r="O3874" s="98"/>
      <c r="P3874" s="98"/>
      <c r="Q3874" s="130"/>
    </row>
    <row r="3875" spans="1:17" ht="11.25" x14ac:dyDescent="0.2">
      <c r="A3875" s="234"/>
      <c r="B3875" s="98"/>
      <c r="C3875" s="130"/>
      <c r="D3875" s="240"/>
      <c r="E3875" s="240"/>
      <c r="F3875" s="224"/>
      <c r="G3875" s="98"/>
      <c r="H3875" s="98"/>
      <c r="I3875" s="130"/>
      <c r="J3875" s="98"/>
      <c r="K3875" s="98"/>
      <c r="L3875" s="98"/>
      <c r="M3875" s="241"/>
      <c r="N3875" s="241"/>
      <c r="O3875" s="98"/>
      <c r="P3875" s="98"/>
      <c r="Q3875" s="130"/>
    </row>
    <row r="3876" spans="1:17" ht="11.25" x14ac:dyDescent="0.2">
      <c r="A3876" s="234"/>
      <c r="B3876" s="98"/>
      <c r="C3876" s="130"/>
      <c r="D3876" s="240"/>
      <c r="E3876" s="240"/>
      <c r="F3876" s="224"/>
      <c r="G3876" s="98"/>
      <c r="H3876" s="98"/>
      <c r="I3876" s="130"/>
      <c r="J3876" s="98"/>
      <c r="K3876" s="98"/>
      <c r="L3876" s="98"/>
      <c r="M3876" s="241"/>
      <c r="N3876" s="241"/>
      <c r="O3876" s="98"/>
      <c r="P3876" s="98"/>
      <c r="Q3876" s="130"/>
    </row>
    <row r="3877" spans="1:17" ht="11.25" x14ac:dyDescent="0.2">
      <c r="A3877" s="234"/>
      <c r="B3877" s="98"/>
      <c r="C3877" s="130"/>
      <c r="D3877" s="240"/>
      <c r="E3877" s="240"/>
      <c r="F3877" s="224"/>
      <c r="G3877" s="98"/>
      <c r="H3877" s="98"/>
      <c r="I3877" s="130"/>
      <c r="J3877" s="98"/>
      <c r="K3877" s="98"/>
      <c r="L3877" s="98"/>
      <c r="M3877" s="241"/>
      <c r="N3877" s="241"/>
      <c r="O3877" s="98"/>
      <c r="P3877" s="98"/>
      <c r="Q3877" s="130"/>
    </row>
    <row r="3878" spans="1:17" ht="11.25" x14ac:dyDescent="0.2">
      <c r="A3878" s="234"/>
      <c r="B3878" s="98"/>
      <c r="C3878" s="130"/>
      <c r="D3878" s="240"/>
      <c r="E3878" s="240"/>
      <c r="F3878" s="224"/>
      <c r="G3878" s="98"/>
      <c r="H3878" s="98"/>
      <c r="I3878" s="130"/>
      <c r="J3878" s="98"/>
      <c r="K3878" s="98"/>
      <c r="L3878" s="98"/>
      <c r="M3878" s="241"/>
      <c r="N3878" s="241"/>
      <c r="O3878" s="98"/>
      <c r="P3878" s="98"/>
      <c r="Q3878" s="130"/>
    </row>
    <row r="3879" spans="1:17" ht="11.25" x14ac:dyDescent="0.2">
      <c r="A3879" s="234"/>
      <c r="B3879" s="98"/>
      <c r="C3879" s="130"/>
      <c r="D3879" s="240"/>
      <c r="E3879" s="240"/>
      <c r="F3879" s="224"/>
      <c r="G3879" s="98"/>
      <c r="H3879" s="98"/>
      <c r="I3879" s="130"/>
      <c r="J3879" s="98"/>
      <c r="K3879" s="98"/>
      <c r="L3879" s="98"/>
      <c r="M3879" s="241"/>
      <c r="N3879" s="241"/>
      <c r="O3879" s="98"/>
      <c r="P3879" s="98"/>
      <c r="Q3879" s="130"/>
    </row>
    <row r="3880" spans="1:17" ht="11.25" x14ac:dyDescent="0.2">
      <c r="A3880" s="234"/>
      <c r="B3880" s="98"/>
      <c r="C3880" s="130"/>
      <c r="D3880" s="240"/>
      <c r="E3880" s="240"/>
      <c r="F3880" s="224"/>
      <c r="G3880" s="98"/>
      <c r="H3880" s="98"/>
      <c r="I3880" s="130"/>
      <c r="J3880" s="98"/>
      <c r="K3880" s="98"/>
      <c r="L3880" s="98"/>
      <c r="M3880" s="241"/>
      <c r="N3880" s="241"/>
      <c r="O3880" s="98"/>
      <c r="P3880" s="98"/>
      <c r="Q3880" s="130"/>
    </row>
    <row r="3881" spans="1:17" ht="11.25" x14ac:dyDescent="0.2">
      <c r="A3881" s="234"/>
      <c r="B3881" s="98"/>
      <c r="C3881" s="130"/>
      <c r="D3881" s="240"/>
      <c r="E3881" s="240"/>
      <c r="F3881" s="224"/>
      <c r="G3881" s="98"/>
      <c r="H3881" s="98"/>
      <c r="I3881" s="130"/>
      <c r="J3881" s="98"/>
      <c r="K3881" s="98"/>
      <c r="L3881" s="98"/>
      <c r="M3881" s="241"/>
      <c r="N3881" s="241"/>
      <c r="O3881" s="98"/>
      <c r="P3881" s="98"/>
      <c r="Q3881" s="130"/>
    </row>
    <row r="3882" spans="1:17" ht="11.25" x14ac:dyDescent="0.2">
      <c r="A3882" s="234"/>
      <c r="B3882" s="98"/>
      <c r="C3882" s="130"/>
      <c r="D3882" s="240"/>
      <c r="E3882" s="240"/>
      <c r="F3882" s="224"/>
      <c r="G3882" s="98"/>
      <c r="H3882" s="98"/>
      <c r="I3882" s="130"/>
      <c r="J3882" s="98"/>
      <c r="K3882" s="98"/>
      <c r="L3882" s="98"/>
      <c r="M3882" s="241"/>
      <c r="N3882" s="241"/>
      <c r="O3882" s="98"/>
      <c r="P3882" s="98"/>
      <c r="Q3882" s="130"/>
    </row>
    <row r="3883" spans="1:17" ht="11.25" x14ac:dyDescent="0.2">
      <c r="A3883" s="234"/>
      <c r="B3883" s="98"/>
      <c r="C3883" s="130"/>
      <c r="D3883" s="240"/>
      <c r="E3883" s="240"/>
      <c r="F3883" s="224"/>
      <c r="G3883" s="98"/>
      <c r="H3883" s="98"/>
      <c r="I3883" s="130"/>
      <c r="J3883" s="98"/>
      <c r="K3883" s="98"/>
      <c r="L3883" s="98"/>
      <c r="M3883" s="241"/>
      <c r="N3883" s="241"/>
      <c r="O3883" s="98"/>
      <c r="P3883" s="98"/>
      <c r="Q3883" s="130"/>
    </row>
    <row r="3884" spans="1:17" ht="11.25" x14ac:dyDescent="0.2">
      <c r="A3884" s="234"/>
      <c r="B3884" s="98"/>
      <c r="C3884" s="130"/>
      <c r="D3884" s="240"/>
      <c r="E3884" s="240"/>
      <c r="F3884" s="224"/>
      <c r="G3884" s="98"/>
      <c r="H3884" s="98"/>
      <c r="I3884" s="130"/>
      <c r="J3884" s="98"/>
      <c r="K3884" s="98"/>
      <c r="L3884" s="98"/>
      <c r="M3884" s="241"/>
      <c r="N3884" s="241"/>
      <c r="O3884" s="98"/>
      <c r="P3884" s="98"/>
      <c r="Q3884" s="130"/>
    </row>
    <row r="3885" spans="1:17" ht="11.25" x14ac:dyDescent="0.2">
      <c r="A3885" s="234"/>
      <c r="B3885" s="98"/>
      <c r="C3885" s="130"/>
      <c r="D3885" s="240"/>
      <c r="E3885" s="240"/>
      <c r="F3885" s="224"/>
      <c r="G3885" s="98"/>
      <c r="H3885" s="98"/>
      <c r="I3885" s="130"/>
      <c r="J3885" s="98"/>
      <c r="K3885" s="98"/>
      <c r="L3885" s="98"/>
      <c r="M3885" s="241"/>
      <c r="N3885" s="241"/>
      <c r="O3885" s="98"/>
      <c r="P3885" s="98"/>
      <c r="Q3885" s="130"/>
    </row>
    <row r="3886" spans="1:17" ht="11.25" x14ac:dyDescent="0.2">
      <c r="A3886" s="234"/>
      <c r="B3886" s="98"/>
      <c r="C3886" s="130"/>
      <c r="D3886" s="240"/>
      <c r="E3886" s="240"/>
      <c r="F3886" s="224"/>
      <c r="G3886" s="98"/>
      <c r="H3886" s="98"/>
      <c r="I3886" s="130"/>
      <c r="J3886" s="98"/>
      <c r="K3886" s="98"/>
      <c r="L3886" s="98"/>
      <c r="M3886" s="241"/>
      <c r="N3886" s="241"/>
      <c r="O3886" s="98"/>
      <c r="P3886" s="98"/>
      <c r="Q3886" s="130"/>
    </row>
    <row r="3887" spans="1:17" ht="11.25" x14ac:dyDescent="0.2">
      <c r="A3887" s="234"/>
      <c r="B3887" s="98"/>
      <c r="C3887" s="130"/>
      <c r="D3887" s="240"/>
      <c r="E3887" s="240"/>
      <c r="F3887" s="224"/>
      <c r="G3887" s="98"/>
      <c r="H3887" s="98"/>
      <c r="I3887" s="130"/>
      <c r="J3887" s="98"/>
      <c r="K3887" s="98"/>
      <c r="L3887" s="98"/>
      <c r="M3887" s="241"/>
      <c r="N3887" s="241"/>
      <c r="O3887" s="98"/>
      <c r="P3887" s="98"/>
      <c r="Q3887" s="130"/>
    </row>
    <row r="3888" spans="1:17" ht="11.25" x14ac:dyDescent="0.2">
      <c r="A3888" s="234"/>
      <c r="B3888" s="98"/>
      <c r="C3888" s="130"/>
      <c r="D3888" s="240"/>
      <c r="E3888" s="240"/>
      <c r="F3888" s="224"/>
      <c r="G3888" s="98"/>
      <c r="H3888" s="98"/>
      <c r="I3888" s="130"/>
      <c r="J3888" s="98"/>
      <c r="K3888" s="98"/>
      <c r="L3888" s="98"/>
      <c r="M3888" s="241"/>
      <c r="N3888" s="241"/>
      <c r="O3888" s="98"/>
      <c r="P3888" s="98"/>
      <c r="Q3888" s="130"/>
    </row>
    <row r="3889" spans="1:17" ht="11.25" x14ac:dyDescent="0.2">
      <c r="A3889" s="234"/>
      <c r="B3889" s="98"/>
      <c r="C3889" s="130"/>
      <c r="D3889" s="240"/>
      <c r="E3889" s="240"/>
      <c r="F3889" s="224"/>
      <c r="G3889" s="98"/>
      <c r="H3889" s="98"/>
      <c r="I3889" s="130"/>
      <c r="J3889" s="98"/>
      <c r="K3889" s="98"/>
      <c r="L3889" s="98"/>
      <c r="M3889" s="241"/>
      <c r="N3889" s="241"/>
      <c r="O3889" s="98"/>
      <c r="P3889" s="98"/>
      <c r="Q3889" s="130"/>
    </row>
    <row r="3890" spans="1:17" ht="11.25" x14ac:dyDescent="0.2">
      <c r="A3890" s="234"/>
      <c r="B3890" s="98"/>
      <c r="C3890" s="130"/>
      <c r="D3890" s="240"/>
      <c r="E3890" s="240"/>
      <c r="F3890" s="224"/>
      <c r="G3890" s="98"/>
      <c r="H3890" s="98"/>
      <c r="I3890" s="130"/>
      <c r="J3890" s="98"/>
      <c r="K3890" s="98"/>
      <c r="L3890" s="98"/>
      <c r="M3890" s="241"/>
      <c r="N3890" s="241"/>
      <c r="O3890" s="98"/>
      <c r="P3890" s="98"/>
      <c r="Q3890" s="130"/>
    </row>
    <row r="3891" spans="1:17" ht="11.25" x14ac:dyDescent="0.2">
      <c r="A3891" s="234"/>
      <c r="B3891" s="98"/>
      <c r="C3891" s="130"/>
      <c r="D3891" s="240"/>
      <c r="E3891" s="240"/>
      <c r="F3891" s="224"/>
      <c r="G3891" s="98"/>
      <c r="H3891" s="98"/>
      <c r="I3891" s="130"/>
      <c r="J3891" s="98"/>
      <c r="K3891" s="98"/>
      <c r="L3891" s="98"/>
      <c r="M3891" s="241"/>
      <c r="N3891" s="241"/>
      <c r="O3891" s="98"/>
      <c r="P3891" s="98"/>
      <c r="Q3891" s="130"/>
    </row>
    <row r="3892" spans="1:17" ht="11.25" x14ac:dyDescent="0.2">
      <c r="A3892" s="234"/>
      <c r="B3892" s="98"/>
      <c r="C3892" s="130"/>
      <c r="D3892" s="240"/>
      <c r="E3892" s="240"/>
      <c r="F3892" s="224"/>
      <c r="G3892" s="98"/>
      <c r="H3892" s="98"/>
      <c r="I3892" s="130"/>
      <c r="J3892" s="98"/>
      <c r="K3892" s="98"/>
      <c r="L3892" s="98"/>
      <c r="M3892" s="241"/>
      <c r="N3892" s="241"/>
      <c r="O3892" s="98"/>
      <c r="P3892" s="98"/>
      <c r="Q3892" s="130"/>
    </row>
    <row r="3893" spans="1:17" ht="11.25" x14ac:dyDescent="0.2">
      <c r="A3893" s="234"/>
      <c r="B3893" s="98"/>
      <c r="C3893" s="130"/>
      <c r="D3893" s="240"/>
      <c r="E3893" s="240"/>
      <c r="F3893" s="224"/>
      <c r="G3893" s="98"/>
      <c r="H3893" s="98"/>
      <c r="I3893" s="130"/>
      <c r="J3893" s="98"/>
      <c r="K3893" s="98"/>
      <c r="L3893" s="98"/>
      <c r="M3893" s="241"/>
      <c r="N3893" s="241"/>
      <c r="O3893" s="98"/>
      <c r="P3893" s="98"/>
      <c r="Q3893" s="130"/>
    </row>
    <row r="3894" spans="1:17" ht="11.25" x14ac:dyDescent="0.2">
      <c r="A3894" s="234"/>
      <c r="B3894" s="98"/>
      <c r="C3894" s="130"/>
      <c r="D3894" s="240"/>
      <c r="E3894" s="240"/>
      <c r="F3894" s="224"/>
      <c r="G3894" s="98"/>
      <c r="H3894" s="98"/>
      <c r="I3894" s="130"/>
      <c r="J3894" s="98"/>
      <c r="K3894" s="98"/>
      <c r="L3894" s="98"/>
      <c r="M3894" s="241"/>
      <c r="N3894" s="241"/>
      <c r="O3894" s="98"/>
      <c r="P3894" s="98"/>
      <c r="Q3894" s="130"/>
    </row>
    <row r="3895" spans="1:17" ht="11.25" x14ac:dyDescent="0.2">
      <c r="A3895" s="234"/>
      <c r="B3895" s="98"/>
      <c r="C3895" s="130"/>
      <c r="D3895" s="240"/>
      <c r="E3895" s="240"/>
      <c r="F3895" s="224"/>
      <c r="G3895" s="98"/>
      <c r="H3895" s="98"/>
      <c r="I3895" s="130"/>
      <c r="J3895" s="98"/>
      <c r="K3895" s="98"/>
      <c r="L3895" s="98"/>
      <c r="M3895" s="241"/>
      <c r="N3895" s="241"/>
      <c r="O3895" s="98"/>
      <c r="P3895" s="98"/>
      <c r="Q3895" s="130"/>
    </row>
    <row r="3896" spans="1:17" ht="11.25" x14ac:dyDescent="0.2">
      <c r="A3896" s="234"/>
      <c r="B3896" s="98"/>
      <c r="C3896" s="130"/>
      <c r="D3896" s="240"/>
      <c r="E3896" s="240"/>
      <c r="F3896" s="224"/>
      <c r="G3896" s="98"/>
      <c r="H3896" s="98"/>
      <c r="I3896" s="130"/>
      <c r="J3896" s="98"/>
      <c r="K3896" s="98"/>
      <c r="L3896" s="98"/>
      <c r="M3896" s="241"/>
      <c r="N3896" s="241"/>
      <c r="O3896" s="98"/>
      <c r="P3896" s="98"/>
      <c r="Q3896" s="130"/>
    </row>
    <row r="3897" spans="1:17" ht="11.25" x14ac:dyDescent="0.2">
      <c r="A3897" s="234"/>
      <c r="B3897" s="98"/>
      <c r="C3897" s="130"/>
      <c r="D3897" s="240"/>
      <c r="E3897" s="240"/>
      <c r="F3897" s="224"/>
      <c r="G3897" s="98"/>
      <c r="H3897" s="98"/>
      <c r="I3897" s="130"/>
      <c r="J3897" s="98"/>
      <c r="K3897" s="98"/>
      <c r="L3897" s="98"/>
      <c r="M3897" s="241"/>
      <c r="N3897" s="241"/>
      <c r="O3897" s="98"/>
      <c r="P3897" s="98"/>
      <c r="Q3897" s="130"/>
    </row>
    <row r="3898" spans="1:17" ht="11.25" x14ac:dyDescent="0.2">
      <c r="A3898" s="234"/>
      <c r="B3898" s="98"/>
      <c r="C3898" s="130"/>
      <c r="D3898" s="240"/>
      <c r="E3898" s="240"/>
      <c r="F3898" s="224"/>
      <c r="G3898" s="98"/>
      <c r="H3898" s="98"/>
      <c r="I3898" s="130"/>
      <c r="J3898" s="98"/>
      <c r="K3898" s="98"/>
      <c r="L3898" s="98"/>
      <c r="M3898" s="241"/>
      <c r="N3898" s="241"/>
      <c r="O3898" s="98"/>
      <c r="P3898" s="98"/>
      <c r="Q3898" s="130"/>
    </row>
    <row r="3899" spans="1:17" ht="11.25" x14ac:dyDescent="0.2">
      <c r="A3899" s="234"/>
      <c r="B3899" s="98"/>
      <c r="C3899" s="130"/>
      <c r="D3899" s="240"/>
      <c r="E3899" s="240"/>
      <c r="F3899" s="224"/>
      <c r="G3899" s="98"/>
      <c r="H3899" s="98"/>
      <c r="I3899" s="130"/>
      <c r="J3899" s="98"/>
      <c r="K3899" s="98"/>
      <c r="L3899" s="98"/>
      <c r="M3899" s="241"/>
      <c r="N3899" s="241"/>
      <c r="O3899" s="98"/>
      <c r="P3899" s="98"/>
      <c r="Q3899" s="130"/>
    </row>
    <row r="3900" spans="1:17" ht="11.25" x14ac:dyDescent="0.2">
      <c r="A3900" s="234"/>
      <c r="B3900" s="98"/>
      <c r="C3900" s="130"/>
      <c r="D3900" s="240"/>
      <c r="E3900" s="240"/>
      <c r="F3900" s="224"/>
      <c r="G3900" s="98"/>
      <c r="H3900" s="98"/>
      <c r="I3900" s="130"/>
      <c r="J3900" s="98"/>
      <c r="K3900" s="98"/>
      <c r="L3900" s="98"/>
      <c r="M3900" s="241"/>
      <c r="N3900" s="241"/>
      <c r="O3900" s="98"/>
      <c r="P3900" s="98"/>
      <c r="Q3900" s="130"/>
    </row>
    <row r="3901" spans="1:17" ht="11.25" x14ac:dyDescent="0.2">
      <c r="A3901" s="234"/>
      <c r="B3901" s="98"/>
      <c r="C3901" s="130"/>
      <c r="D3901" s="240"/>
      <c r="E3901" s="240"/>
      <c r="F3901" s="224"/>
      <c r="G3901" s="98"/>
      <c r="H3901" s="98"/>
      <c r="I3901" s="130"/>
      <c r="J3901" s="98"/>
      <c r="K3901" s="98"/>
      <c r="L3901" s="98"/>
      <c r="M3901" s="241"/>
      <c r="N3901" s="241"/>
      <c r="O3901" s="98"/>
      <c r="P3901" s="98"/>
      <c r="Q3901" s="130"/>
    </row>
    <row r="3902" spans="1:17" ht="11.25" x14ac:dyDescent="0.2">
      <c r="A3902" s="234"/>
      <c r="B3902" s="98"/>
      <c r="C3902" s="130"/>
      <c r="D3902" s="240"/>
      <c r="E3902" s="240"/>
      <c r="F3902" s="224"/>
      <c r="G3902" s="98"/>
      <c r="H3902" s="98"/>
      <c r="I3902" s="130"/>
      <c r="J3902" s="98"/>
      <c r="K3902" s="98"/>
      <c r="L3902" s="98"/>
      <c r="M3902" s="241"/>
      <c r="N3902" s="241"/>
      <c r="O3902" s="98"/>
      <c r="P3902" s="98"/>
      <c r="Q3902" s="130"/>
    </row>
    <row r="3903" spans="1:17" ht="11.25" x14ac:dyDescent="0.2">
      <c r="A3903" s="234"/>
      <c r="B3903" s="98"/>
      <c r="C3903" s="130"/>
      <c r="D3903" s="240"/>
      <c r="E3903" s="240"/>
      <c r="F3903" s="224"/>
      <c r="G3903" s="98"/>
      <c r="H3903" s="98"/>
      <c r="I3903" s="130"/>
      <c r="J3903" s="98"/>
      <c r="K3903" s="98"/>
      <c r="L3903" s="98"/>
      <c r="M3903" s="241"/>
      <c r="N3903" s="241"/>
      <c r="O3903" s="98"/>
      <c r="P3903" s="98"/>
      <c r="Q3903" s="130"/>
    </row>
    <row r="3904" spans="1:17" ht="11.25" x14ac:dyDescent="0.2">
      <c r="A3904" s="234"/>
      <c r="B3904" s="98"/>
      <c r="C3904" s="130"/>
      <c r="D3904" s="240"/>
      <c r="E3904" s="240"/>
      <c r="F3904" s="224"/>
      <c r="G3904" s="98"/>
      <c r="H3904" s="98"/>
      <c r="I3904" s="130"/>
      <c r="J3904" s="98"/>
      <c r="K3904" s="98"/>
      <c r="L3904" s="98"/>
      <c r="M3904" s="241"/>
      <c r="N3904" s="241"/>
      <c r="O3904" s="98"/>
      <c r="P3904" s="98"/>
      <c r="Q3904" s="130"/>
    </row>
    <row r="3905" spans="1:17" ht="11.25" x14ac:dyDescent="0.2">
      <c r="A3905" s="234"/>
      <c r="B3905" s="98"/>
      <c r="C3905" s="130"/>
      <c r="D3905" s="240"/>
      <c r="E3905" s="240"/>
      <c r="F3905" s="224"/>
      <c r="G3905" s="98"/>
      <c r="H3905" s="98"/>
      <c r="I3905" s="130"/>
      <c r="J3905" s="98"/>
      <c r="K3905" s="98"/>
      <c r="L3905" s="98"/>
      <c r="M3905" s="241"/>
      <c r="N3905" s="241"/>
      <c r="O3905" s="98"/>
      <c r="P3905" s="98"/>
      <c r="Q3905" s="130"/>
    </row>
    <row r="3906" spans="1:17" ht="11.25" x14ac:dyDescent="0.2">
      <c r="A3906" s="234"/>
      <c r="B3906" s="98"/>
      <c r="C3906" s="130"/>
      <c r="D3906" s="240"/>
      <c r="E3906" s="240"/>
      <c r="F3906" s="224"/>
      <c r="G3906" s="98"/>
      <c r="H3906" s="98"/>
      <c r="I3906" s="130"/>
      <c r="J3906" s="98"/>
      <c r="K3906" s="98"/>
      <c r="L3906" s="98"/>
      <c r="M3906" s="241"/>
      <c r="N3906" s="241"/>
      <c r="O3906" s="98"/>
      <c r="P3906" s="98"/>
      <c r="Q3906" s="130"/>
    </row>
    <row r="3907" spans="1:17" ht="11.25" x14ac:dyDescent="0.2">
      <c r="A3907" s="234"/>
      <c r="B3907" s="98"/>
      <c r="C3907" s="130"/>
      <c r="D3907" s="240"/>
      <c r="E3907" s="240"/>
      <c r="F3907" s="224"/>
      <c r="G3907" s="98"/>
      <c r="H3907" s="98"/>
      <c r="I3907" s="130"/>
      <c r="J3907" s="98"/>
      <c r="K3907" s="98"/>
      <c r="L3907" s="98"/>
      <c r="M3907" s="241"/>
      <c r="N3907" s="241"/>
      <c r="O3907" s="98"/>
      <c r="P3907" s="98"/>
      <c r="Q3907" s="130"/>
    </row>
    <row r="3908" spans="1:17" ht="11.25" x14ac:dyDescent="0.2">
      <c r="A3908" s="234"/>
      <c r="B3908" s="98"/>
      <c r="C3908" s="130"/>
      <c r="D3908" s="240"/>
      <c r="E3908" s="240"/>
      <c r="F3908" s="224"/>
      <c r="G3908" s="98"/>
      <c r="H3908" s="98"/>
      <c r="I3908" s="130"/>
      <c r="J3908" s="98"/>
      <c r="K3908" s="98"/>
      <c r="L3908" s="98"/>
      <c r="M3908" s="241"/>
      <c r="N3908" s="241"/>
      <c r="O3908" s="98"/>
      <c r="P3908" s="98"/>
      <c r="Q3908" s="130"/>
    </row>
    <row r="3909" spans="1:17" ht="11.25" x14ac:dyDescent="0.2">
      <c r="A3909" s="234"/>
      <c r="B3909" s="98"/>
      <c r="C3909" s="130"/>
      <c r="D3909" s="240"/>
      <c r="E3909" s="240"/>
      <c r="F3909" s="224"/>
      <c r="G3909" s="98"/>
      <c r="H3909" s="98"/>
      <c r="I3909" s="130"/>
      <c r="J3909" s="98"/>
      <c r="K3909" s="98"/>
      <c r="L3909" s="98"/>
      <c r="M3909" s="241"/>
      <c r="N3909" s="241"/>
      <c r="O3909" s="98"/>
      <c r="P3909" s="98"/>
      <c r="Q3909" s="130"/>
    </row>
    <row r="3910" spans="1:17" ht="11.25" x14ac:dyDescent="0.2">
      <c r="A3910" s="234"/>
      <c r="B3910" s="98"/>
      <c r="C3910" s="130"/>
      <c r="D3910" s="240"/>
      <c r="E3910" s="240"/>
      <c r="F3910" s="224"/>
      <c r="G3910" s="98"/>
      <c r="H3910" s="98"/>
      <c r="I3910" s="130"/>
      <c r="J3910" s="98"/>
      <c r="K3910" s="98"/>
      <c r="L3910" s="98"/>
      <c r="M3910" s="241"/>
      <c r="N3910" s="241"/>
      <c r="O3910" s="98"/>
      <c r="P3910" s="98"/>
      <c r="Q3910" s="130"/>
    </row>
    <row r="3911" spans="1:17" ht="11.25" x14ac:dyDescent="0.2">
      <c r="A3911" s="234"/>
      <c r="B3911" s="98"/>
      <c r="C3911" s="130"/>
      <c r="D3911" s="240"/>
      <c r="E3911" s="240"/>
      <c r="F3911" s="224"/>
      <c r="G3911" s="98"/>
      <c r="H3911" s="98"/>
      <c r="I3911" s="130"/>
      <c r="J3911" s="98"/>
      <c r="K3911" s="98"/>
      <c r="L3911" s="98"/>
      <c r="M3911" s="241"/>
      <c r="N3911" s="241"/>
      <c r="O3911" s="98"/>
      <c r="P3911" s="98"/>
      <c r="Q3911" s="130"/>
    </row>
    <row r="3912" spans="1:17" ht="11.25" x14ac:dyDescent="0.2">
      <c r="A3912" s="234"/>
      <c r="B3912" s="98"/>
      <c r="C3912" s="130"/>
      <c r="D3912" s="240"/>
      <c r="E3912" s="240"/>
      <c r="F3912" s="224"/>
      <c r="G3912" s="98"/>
      <c r="H3912" s="98"/>
      <c r="I3912" s="130"/>
      <c r="J3912" s="98"/>
      <c r="K3912" s="98"/>
      <c r="L3912" s="98"/>
      <c r="M3912" s="241"/>
      <c r="N3912" s="241"/>
      <c r="O3912" s="98"/>
      <c r="P3912" s="98"/>
      <c r="Q3912" s="130"/>
    </row>
    <row r="3913" spans="1:17" ht="11.25" x14ac:dyDescent="0.2">
      <c r="A3913" s="234"/>
      <c r="B3913" s="98"/>
      <c r="C3913" s="130"/>
      <c r="D3913" s="240"/>
      <c r="E3913" s="240"/>
      <c r="F3913" s="224"/>
      <c r="G3913" s="98"/>
      <c r="H3913" s="98"/>
      <c r="I3913" s="130"/>
      <c r="J3913" s="98"/>
      <c r="K3913" s="98"/>
      <c r="L3913" s="98"/>
      <c r="M3913" s="241"/>
      <c r="N3913" s="241"/>
      <c r="O3913" s="98"/>
      <c r="P3913" s="98"/>
      <c r="Q3913" s="130"/>
    </row>
    <row r="3914" spans="1:17" ht="11.25" x14ac:dyDescent="0.2">
      <c r="A3914" s="234"/>
      <c r="B3914" s="98"/>
      <c r="C3914" s="130"/>
      <c r="D3914" s="240"/>
      <c r="E3914" s="240"/>
      <c r="F3914" s="224"/>
      <c r="G3914" s="98"/>
      <c r="H3914" s="98"/>
      <c r="I3914" s="130"/>
      <c r="J3914" s="98"/>
      <c r="K3914" s="98"/>
      <c r="L3914" s="98"/>
      <c r="M3914" s="241"/>
      <c r="N3914" s="241"/>
      <c r="O3914" s="98"/>
      <c r="P3914" s="98"/>
      <c r="Q3914" s="130"/>
    </row>
    <row r="3915" spans="1:17" ht="11.25" x14ac:dyDescent="0.2">
      <c r="A3915" s="234"/>
      <c r="B3915" s="98"/>
      <c r="C3915" s="130"/>
      <c r="D3915" s="240"/>
      <c r="E3915" s="240"/>
      <c r="F3915" s="224"/>
      <c r="G3915" s="98"/>
      <c r="H3915" s="98"/>
      <c r="I3915" s="130"/>
      <c r="J3915" s="98"/>
      <c r="K3915" s="98"/>
      <c r="L3915" s="98"/>
      <c r="M3915" s="241"/>
      <c r="N3915" s="241"/>
      <c r="O3915" s="98"/>
      <c r="P3915" s="98"/>
      <c r="Q3915" s="130"/>
    </row>
    <row r="3916" spans="1:17" ht="11.25" x14ac:dyDescent="0.2">
      <c r="A3916" s="234"/>
      <c r="B3916" s="98"/>
      <c r="C3916" s="130"/>
      <c r="D3916" s="240"/>
      <c r="E3916" s="240"/>
      <c r="F3916" s="224"/>
      <c r="G3916" s="98"/>
      <c r="H3916" s="98"/>
      <c r="I3916" s="130"/>
      <c r="J3916" s="98"/>
      <c r="K3916" s="98"/>
      <c r="L3916" s="98"/>
      <c r="M3916" s="241"/>
      <c r="N3916" s="241"/>
      <c r="O3916" s="98"/>
      <c r="P3916" s="98"/>
      <c r="Q3916" s="130"/>
    </row>
    <row r="3917" spans="1:17" ht="11.25" x14ac:dyDescent="0.2">
      <c r="A3917" s="234"/>
      <c r="B3917" s="98"/>
      <c r="C3917" s="130"/>
      <c r="D3917" s="240"/>
      <c r="E3917" s="240"/>
      <c r="F3917" s="224"/>
      <c r="G3917" s="98"/>
      <c r="H3917" s="98"/>
      <c r="I3917" s="130"/>
      <c r="J3917" s="98"/>
      <c r="K3917" s="98"/>
      <c r="L3917" s="98"/>
      <c r="M3917" s="241"/>
      <c r="N3917" s="241"/>
      <c r="O3917" s="98"/>
      <c r="P3917" s="98"/>
      <c r="Q3917" s="130"/>
    </row>
    <row r="3918" spans="1:17" ht="11.25" x14ac:dyDescent="0.2">
      <c r="A3918" s="234"/>
      <c r="B3918" s="98"/>
      <c r="C3918" s="130"/>
      <c r="D3918" s="240"/>
      <c r="E3918" s="240"/>
      <c r="F3918" s="224"/>
      <c r="G3918" s="98"/>
      <c r="H3918" s="98"/>
      <c r="I3918" s="130"/>
      <c r="J3918" s="98"/>
      <c r="K3918" s="98"/>
      <c r="L3918" s="98"/>
      <c r="M3918" s="241"/>
      <c r="N3918" s="241"/>
      <c r="O3918" s="98"/>
      <c r="P3918" s="98"/>
      <c r="Q3918" s="130"/>
    </row>
    <row r="3919" spans="1:17" ht="11.25" x14ac:dyDescent="0.2">
      <c r="A3919" s="234"/>
      <c r="B3919" s="98"/>
      <c r="C3919" s="130"/>
      <c r="D3919" s="240"/>
      <c r="E3919" s="240"/>
      <c r="F3919" s="224"/>
      <c r="G3919" s="98"/>
      <c r="H3919" s="98"/>
      <c r="I3919" s="130"/>
      <c r="J3919" s="98"/>
      <c r="K3919" s="98"/>
      <c r="L3919" s="98"/>
      <c r="M3919" s="241"/>
      <c r="N3919" s="241"/>
      <c r="O3919" s="98"/>
      <c r="P3919" s="98"/>
      <c r="Q3919" s="130"/>
    </row>
    <row r="3920" spans="1:17" ht="11.25" x14ac:dyDescent="0.2">
      <c r="A3920" s="234"/>
      <c r="B3920" s="98"/>
      <c r="C3920" s="130"/>
      <c r="D3920" s="240"/>
      <c r="E3920" s="240"/>
      <c r="F3920" s="224"/>
      <c r="G3920" s="98"/>
      <c r="H3920" s="98"/>
      <c r="I3920" s="130"/>
      <c r="J3920" s="98"/>
      <c r="K3920" s="98"/>
      <c r="L3920" s="98"/>
      <c r="M3920" s="241"/>
      <c r="N3920" s="241"/>
      <c r="O3920" s="98"/>
      <c r="P3920" s="98"/>
      <c r="Q3920" s="130"/>
    </row>
    <row r="3921" spans="1:17" ht="11.25" x14ac:dyDescent="0.2">
      <c r="A3921" s="234"/>
      <c r="B3921" s="98"/>
      <c r="C3921" s="130"/>
      <c r="D3921" s="240"/>
      <c r="E3921" s="240"/>
      <c r="F3921" s="224"/>
      <c r="G3921" s="98"/>
      <c r="H3921" s="98"/>
      <c r="I3921" s="130"/>
      <c r="J3921" s="98"/>
      <c r="K3921" s="98"/>
      <c r="L3921" s="98"/>
      <c r="M3921" s="241"/>
      <c r="N3921" s="241"/>
      <c r="O3921" s="98"/>
      <c r="P3921" s="98"/>
      <c r="Q3921" s="130"/>
    </row>
    <row r="3922" spans="1:17" ht="11.25" x14ac:dyDescent="0.2">
      <c r="A3922" s="234"/>
      <c r="B3922" s="98"/>
      <c r="C3922" s="130"/>
      <c r="D3922" s="240"/>
      <c r="E3922" s="240"/>
      <c r="F3922" s="224"/>
      <c r="G3922" s="98"/>
      <c r="H3922" s="98"/>
      <c r="I3922" s="130"/>
      <c r="J3922" s="98"/>
      <c r="K3922" s="98"/>
      <c r="L3922" s="98"/>
      <c r="M3922" s="241"/>
      <c r="N3922" s="241"/>
      <c r="O3922" s="98"/>
      <c r="P3922" s="98"/>
      <c r="Q3922" s="130"/>
    </row>
    <row r="3923" spans="1:17" ht="11.25" x14ac:dyDescent="0.2">
      <c r="A3923" s="234"/>
      <c r="B3923" s="98"/>
      <c r="C3923" s="130"/>
      <c r="D3923" s="240"/>
      <c r="E3923" s="240"/>
      <c r="F3923" s="224"/>
      <c r="G3923" s="98"/>
      <c r="H3923" s="98"/>
      <c r="I3923" s="130"/>
      <c r="J3923" s="98"/>
      <c r="K3923" s="98"/>
      <c r="L3923" s="98"/>
      <c r="M3923" s="241"/>
      <c r="N3923" s="241"/>
      <c r="O3923" s="98"/>
      <c r="P3923" s="98"/>
      <c r="Q3923" s="130"/>
    </row>
    <row r="3924" spans="1:17" ht="11.25" x14ac:dyDescent="0.2">
      <c r="A3924" s="234"/>
      <c r="B3924" s="98"/>
      <c r="C3924" s="130"/>
      <c r="D3924" s="240"/>
      <c r="E3924" s="240"/>
      <c r="F3924" s="224"/>
      <c r="G3924" s="98"/>
      <c r="H3924" s="98"/>
      <c r="I3924" s="130"/>
      <c r="J3924" s="98"/>
      <c r="K3924" s="98"/>
      <c r="L3924" s="98"/>
      <c r="M3924" s="241"/>
      <c r="N3924" s="241"/>
      <c r="O3924" s="98"/>
      <c r="P3924" s="98"/>
      <c r="Q3924" s="130"/>
    </row>
    <row r="3925" spans="1:17" ht="11.25" x14ac:dyDescent="0.2">
      <c r="A3925" s="234"/>
      <c r="B3925" s="98"/>
      <c r="C3925" s="130"/>
      <c r="D3925" s="240"/>
      <c r="E3925" s="240"/>
      <c r="F3925" s="224"/>
      <c r="G3925" s="98"/>
      <c r="H3925" s="98"/>
      <c r="I3925" s="130"/>
      <c r="J3925" s="98"/>
      <c r="K3925" s="98"/>
      <c r="L3925" s="98"/>
      <c r="M3925" s="241"/>
      <c r="N3925" s="241"/>
      <c r="O3925" s="98"/>
      <c r="P3925" s="98"/>
      <c r="Q3925" s="130"/>
    </row>
    <row r="3926" spans="1:17" ht="11.25" x14ac:dyDescent="0.2">
      <c r="A3926" s="234"/>
      <c r="B3926" s="98"/>
      <c r="C3926" s="130"/>
      <c r="D3926" s="240"/>
      <c r="E3926" s="240"/>
      <c r="F3926" s="224"/>
      <c r="G3926" s="98"/>
      <c r="H3926" s="98"/>
      <c r="I3926" s="130"/>
      <c r="J3926" s="98"/>
      <c r="K3926" s="98"/>
      <c r="L3926" s="98"/>
      <c r="M3926" s="241"/>
      <c r="N3926" s="241"/>
      <c r="O3926" s="98"/>
      <c r="P3926" s="98"/>
      <c r="Q3926" s="130"/>
    </row>
    <row r="3927" spans="1:17" ht="11.25" x14ac:dyDescent="0.2">
      <c r="A3927" s="234"/>
      <c r="B3927" s="98"/>
      <c r="C3927" s="130"/>
      <c r="D3927" s="240"/>
      <c r="E3927" s="240"/>
      <c r="F3927" s="224"/>
      <c r="G3927" s="98"/>
      <c r="H3927" s="98"/>
      <c r="I3927" s="130"/>
      <c r="J3927" s="98"/>
      <c r="K3927" s="98"/>
      <c r="L3927" s="98"/>
      <c r="M3927" s="241"/>
      <c r="N3927" s="241"/>
      <c r="O3927" s="98"/>
      <c r="P3927" s="98"/>
      <c r="Q3927" s="130"/>
    </row>
    <row r="3928" spans="1:17" ht="11.25" x14ac:dyDescent="0.2">
      <c r="A3928" s="234"/>
      <c r="B3928" s="98"/>
      <c r="C3928" s="130"/>
      <c r="D3928" s="240"/>
      <c r="E3928" s="240"/>
      <c r="F3928" s="224"/>
      <c r="G3928" s="98"/>
      <c r="H3928" s="98"/>
      <c r="I3928" s="130"/>
      <c r="J3928" s="98"/>
      <c r="K3928" s="98"/>
      <c r="L3928" s="98"/>
      <c r="M3928" s="241"/>
      <c r="N3928" s="241"/>
      <c r="O3928" s="98"/>
      <c r="P3928" s="98"/>
      <c r="Q3928" s="130"/>
    </row>
    <row r="3929" spans="1:17" ht="11.25" x14ac:dyDescent="0.2">
      <c r="A3929" s="234"/>
      <c r="B3929" s="98"/>
      <c r="C3929" s="130"/>
      <c r="D3929" s="240"/>
      <c r="E3929" s="240"/>
      <c r="F3929" s="224"/>
      <c r="G3929" s="98"/>
      <c r="H3929" s="98"/>
      <c r="I3929" s="130"/>
      <c r="J3929" s="98"/>
      <c r="K3929" s="98"/>
      <c r="L3929" s="98"/>
      <c r="M3929" s="241"/>
      <c r="N3929" s="241"/>
      <c r="O3929" s="98"/>
      <c r="P3929" s="98"/>
      <c r="Q3929" s="130"/>
    </row>
    <row r="3930" spans="1:17" ht="11.25" x14ac:dyDescent="0.2">
      <c r="A3930" s="234"/>
      <c r="B3930" s="98"/>
      <c r="C3930" s="130"/>
      <c r="D3930" s="240"/>
      <c r="E3930" s="240"/>
      <c r="F3930" s="224"/>
      <c r="G3930" s="98"/>
      <c r="H3930" s="98"/>
      <c r="I3930" s="130"/>
      <c r="J3930" s="98"/>
      <c r="K3930" s="98"/>
      <c r="L3930" s="98"/>
      <c r="M3930" s="241"/>
      <c r="N3930" s="241"/>
      <c r="O3930" s="98"/>
      <c r="P3930" s="98"/>
      <c r="Q3930" s="130"/>
    </row>
    <row r="3931" spans="1:17" ht="11.25" x14ac:dyDescent="0.2">
      <c r="A3931" s="234"/>
      <c r="B3931" s="98"/>
      <c r="C3931" s="130"/>
      <c r="D3931" s="240"/>
      <c r="E3931" s="240"/>
      <c r="F3931" s="224"/>
      <c r="G3931" s="98"/>
      <c r="H3931" s="98"/>
      <c r="I3931" s="130"/>
      <c r="J3931" s="98"/>
      <c r="K3931" s="98"/>
      <c r="L3931" s="98"/>
      <c r="M3931" s="241"/>
      <c r="N3931" s="241"/>
      <c r="O3931" s="98"/>
      <c r="P3931" s="98"/>
      <c r="Q3931" s="130"/>
    </row>
    <row r="3932" spans="1:17" ht="11.25" x14ac:dyDescent="0.2">
      <c r="A3932" s="234"/>
      <c r="B3932" s="98"/>
      <c r="C3932" s="130"/>
      <c r="D3932" s="240"/>
      <c r="E3932" s="240"/>
      <c r="F3932" s="224"/>
      <c r="G3932" s="98"/>
      <c r="H3932" s="98"/>
      <c r="I3932" s="130"/>
      <c r="J3932" s="98"/>
      <c r="K3932" s="98"/>
      <c r="L3932" s="98"/>
      <c r="M3932" s="241"/>
      <c r="N3932" s="241"/>
      <c r="O3932" s="98"/>
      <c r="P3932" s="98"/>
      <c r="Q3932" s="130"/>
    </row>
    <row r="3933" spans="1:17" ht="11.25" x14ac:dyDescent="0.2">
      <c r="A3933" s="234"/>
      <c r="B3933" s="98"/>
      <c r="C3933" s="130"/>
      <c r="D3933" s="240"/>
      <c r="E3933" s="240"/>
      <c r="F3933" s="224"/>
      <c r="G3933" s="98"/>
      <c r="H3933" s="98"/>
      <c r="I3933" s="130"/>
      <c r="J3933" s="98"/>
      <c r="K3933" s="98"/>
      <c r="L3933" s="98"/>
      <c r="M3933" s="241"/>
      <c r="N3933" s="241"/>
      <c r="O3933" s="98"/>
      <c r="P3933" s="98"/>
      <c r="Q3933" s="130"/>
    </row>
    <row r="3934" spans="1:17" ht="11.25" x14ac:dyDescent="0.2">
      <c r="A3934" s="234"/>
      <c r="B3934" s="98"/>
      <c r="C3934" s="130"/>
      <c r="D3934" s="240"/>
      <c r="E3934" s="240"/>
      <c r="F3934" s="224"/>
      <c r="G3934" s="98"/>
      <c r="H3934" s="98"/>
      <c r="I3934" s="130"/>
      <c r="J3934" s="98"/>
      <c r="K3934" s="98"/>
      <c r="L3934" s="98"/>
      <c r="M3934" s="241"/>
      <c r="N3934" s="241"/>
      <c r="O3934" s="98"/>
      <c r="P3934" s="98"/>
      <c r="Q3934" s="130"/>
    </row>
    <row r="3935" spans="1:17" ht="11.25" x14ac:dyDescent="0.2">
      <c r="A3935" s="234"/>
      <c r="B3935" s="98"/>
      <c r="C3935" s="130"/>
      <c r="D3935" s="240"/>
      <c r="E3935" s="240"/>
      <c r="F3935" s="224"/>
      <c r="G3935" s="98"/>
      <c r="H3935" s="98"/>
      <c r="I3935" s="130"/>
      <c r="J3935" s="98"/>
      <c r="K3935" s="98"/>
      <c r="L3935" s="98"/>
      <c r="M3935" s="241"/>
      <c r="N3935" s="241"/>
      <c r="O3935" s="98"/>
      <c r="P3935" s="98"/>
      <c r="Q3935" s="130"/>
    </row>
    <row r="3936" spans="1:17" ht="11.25" x14ac:dyDescent="0.2">
      <c r="A3936" s="234"/>
      <c r="B3936" s="98"/>
      <c r="C3936" s="130"/>
      <c r="D3936" s="240"/>
      <c r="E3936" s="240"/>
      <c r="F3936" s="224"/>
      <c r="G3936" s="98"/>
      <c r="H3936" s="98"/>
      <c r="I3936" s="130"/>
      <c r="J3936" s="98"/>
      <c r="K3936" s="98"/>
      <c r="L3936" s="98"/>
      <c r="M3936" s="241"/>
      <c r="N3936" s="241"/>
      <c r="O3936" s="98"/>
      <c r="P3936" s="98"/>
      <c r="Q3936" s="130"/>
    </row>
    <row r="3937" spans="1:17" ht="11.25" x14ac:dyDescent="0.2">
      <c r="A3937" s="234"/>
      <c r="B3937" s="98"/>
      <c r="C3937" s="130"/>
      <c r="D3937" s="240"/>
      <c r="E3937" s="240"/>
      <c r="F3937" s="224"/>
      <c r="G3937" s="98"/>
      <c r="H3937" s="98"/>
      <c r="I3937" s="130"/>
      <c r="J3937" s="98"/>
      <c r="K3937" s="98"/>
      <c r="L3937" s="98"/>
      <c r="M3937" s="241"/>
      <c r="N3937" s="241"/>
      <c r="O3937" s="98"/>
      <c r="P3937" s="98"/>
      <c r="Q3937" s="130"/>
    </row>
    <row r="3938" spans="1:17" ht="11.25" x14ac:dyDescent="0.2">
      <c r="A3938" s="234"/>
      <c r="B3938" s="98"/>
      <c r="C3938" s="130"/>
      <c r="D3938" s="240"/>
      <c r="E3938" s="240"/>
      <c r="F3938" s="224"/>
      <c r="G3938" s="98"/>
      <c r="H3938" s="98"/>
      <c r="I3938" s="130"/>
      <c r="J3938" s="98"/>
      <c r="K3938" s="98"/>
      <c r="L3938" s="98"/>
      <c r="M3938" s="241"/>
      <c r="N3938" s="241"/>
      <c r="O3938" s="98"/>
      <c r="P3938" s="98"/>
      <c r="Q3938" s="130"/>
    </row>
    <row r="3939" spans="1:17" ht="11.25" x14ac:dyDescent="0.2">
      <c r="A3939" s="234"/>
      <c r="B3939" s="98"/>
      <c r="C3939" s="130"/>
      <c r="D3939" s="240"/>
      <c r="E3939" s="240"/>
      <c r="F3939" s="224"/>
      <c r="G3939" s="98"/>
      <c r="H3939" s="98"/>
      <c r="I3939" s="130"/>
      <c r="J3939" s="98"/>
      <c r="K3939" s="98"/>
      <c r="L3939" s="98"/>
      <c r="M3939" s="241"/>
      <c r="N3939" s="241"/>
      <c r="O3939" s="98"/>
      <c r="P3939" s="98"/>
      <c r="Q3939" s="130"/>
    </row>
    <row r="3940" spans="1:17" ht="11.25" x14ac:dyDescent="0.2">
      <c r="A3940" s="234"/>
      <c r="B3940" s="98"/>
      <c r="C3940" s="130"/>
      <c r="D3940" s="240"/>
      <c r="E3940" s="240"/>
      <c r="F3940" s="224"/>
      <c r="G3940" s="98"/>
      <c r="H3940" s="98"/>
      <c r="I3940" s="130"/>
      <c r="J3940" s="98"/>
      <c r="K3940" s="98"/>
      <c r="L3940" s="98"/>
      <c r="M3940" s="241"/>
      <c r="N3940" s="241"/>
      <c r="O3940" s="98"/>
      <c r="P3940" s="98"/>
      <c r="Q3940" s="130"/>
    </row>
    <row r="3941" spans="1:17" ht="11.25" x14ac:dyDescent="0.2">
      <c r="A3941" s="234"/>
      <c r="B3941" s="98"/>
      <c r="C3941" s="130"/>
      <c r="D3941" s="240"/>
      <c r="E3941" s="240"/>
      <c r="F3941" s="224"/>
      <c r="G3941" s="98"/>
      <c r="H3941" s="98"/>
      <c r="I3941" s="130"/>
      <c r="J3941" s="98"/>
      <c r="K3941" s="98"/>
      <c r="L3941" s="98"/>
      <c r="M3941" s="241"/>
      <c r="N3941" s="241"/>
      <c r="O3941" s="98"/>
      <c r="P3941" s="98"/>
      <c r="Q3941" s="130"/>
    </row>
    <row r="3942" spans="1:17" ht="11.25" x14ac:dyDescent="0.2">
      <c r="A3942" s="234"/>
      <c r="B3942" s="98"/>
      <c r="C3942" s="130"/>
      <c r="D3942" s="240"/>
      <c r="E3942" s="240"/>
      <c r="F3942" s="224"/>
      <c r="G3942" s="98"/>
      <c r="H3942" s="98"/>
      <c r="I3942" s="130"/>
      <c r="J3942" s="98"/>
      <c r="K3942" s="98"/>
      <c r="L3942" s="98"/>
      <c r="M3942" s="241"/>
      <c r="N3942" s="241"/>
      <c r="O3942" s="98"/>
      <c r="P3942" s="98"/>
      <c r="Q3942" s="130"/>
    </row>
    <row r="3943" spans="1:17" ht="11.25" x14ac:dyDescent="0.2">
      <c r="A3943" s="234"/>
      <c r="B3943" s="98"/>
      <c r="C3943" s="130"/>
      <c r="D3943" s="240"/>
      <c r="E3943" s="240"/>
      <c r="F3943" s="224"/>
      <c r="G3943" s="98"/>
      <c r="H3943" s="98"/>
      <c r="I3943" s="130"/>
      <c r="J3943" s="98"/>
      <c r="K3943" s="98"/>
      <c r="L3943" s="98"/>
      <c r="M3943" s="241"/>
      <c r="N3943" s="241"/>
      <c r="O3943" s="98"/>
      <c r="P3943" s="98"/>
      <c r="Q3943" s="130"/>
    </row>
    <row r="3944" spans="1:17" ht="11.25" x14ac:dyDescent="0.2">
      <c r="A3944" s="234"/>
      <c r="B3944" s="98"/>
      <c r="C3944" s="130"/>
      <c r="D3944" s="240"/>
      <c r="E3944" s="240"/>
      <c r="F3944" s="224"/>
      <c r="G3944" s="98"/>
      <c r="H3944" s="98"/>
      <c r="I3944" s="130"/>
      <c r="J3944" s="98"/>
      <c r="K3944" s="98"/>
      <c r="L3944" s="98"/>
      <c r="M3944" s="241"/>
      <c r="N3944" s="241"/>
      <c r="O3944" s="98"/>
      <c r="P3944" s="98"/>
      <c r="Q3944" s="130"/>
    </row>
    <row r="3945" spans="1:17" ht="11.25" x14ac:dyDescent="0.2">
      <c r="A3945" s="234"/>
      <c r="B3945" s="98"/>
      <c r="C3945" s="130"/>
      <c r="D3945" s="240"/>
      <c r="E3945" s="240"/>
      <c r="F3945" s="224"/>
      <c r="G3945" s="98"/>
      <c r="H3945" s="98"/>
      <c r="I3945" s="130"/>
      <c r="J3945" s="98"/>
      <c r="K3945" s="98"/>
      <c r="L3945" s="98"/>
      <c r="M3945" s="241"/>
      <c r="N3945" s="241"/>
      <c r="O3945" s="98"/>
      <c r="P3945" s="98"/>
      <c r="Q3945" s="130"/>
    </row>
    <row r="3946" spans="1:17" ht="11.25" x14ac:dyDescent="0.2">
      <c r="A3946" s="234"/>
      <c r="B3946" s="98"/>
      <c r="C3946" s="130"/>
      <c r="D3946" s="240"/>
      <c r="E3946" s="240"/>
      <c r="F3946" s="224"/>
      <c r="G3946" s="98"/>
      <c r="H3946" s="98"/>
      <c r="I3946" s="130"/>
      <c r="J3946" s="98"/>
      <c r="K3946" s="98"/>
      <c r="L3946" s="98"/>
      <c r="M3946" s="241"/>
      <c r="N3946" s="241"/>
      <c r="O3946" s="98"/>
      <c r="P3946" s="98"/>
      <c r="Q3946" s="130"/>
    </row>
    <row r="3947" spans="1:17" ht="11.25" x14ac:dyDescent="0.2">
      <c r="A3947" s="234"/>
      <c r="B3947" s="98"/>
      <c r="C3947" s="130"/>
      <c r="D3947" s="240"/>
      <c r="E3947" s="240"/>
      <c r="F3947" s="224"/>
      <c r="G3947" s="98"/>
      <c r="H3947" s="98"/>
      <c r="I3947" s="130"/>
      <c r="J3947" s="98"/>
      <c r="K3947" s="98"/>
      <c r="L3947" s="98"/>
      <c r="M3947" s="241"/>
      <c r="N3947" s="241"/>
      <c r="O3947" s="98"/>
      <c r="P3947" s="98"/>
      <c r="Q3947" s="130"/>
    </row>
    <row r="3948" spans="1:17" ht="11.25" x14ac:dyDescent="0.2">
      <c r="A3948" s="234"/>
      <c r="B3948" s="98"/>
      <c r="C3948" s="130"/>
      <c r="D3948" s="240"/>
      <c r="E3948" s="240"/>
      <c r="F3948" s="224"/>
      <c r="G3948" s="98"/>
      <c r="H3948" s="98"/>
      <c r="I3948" s="130"/>
      <c r="J3948" s="98"/>
      <c r="K3948" s="98"/>
      <c r="L3948" s="98"/>
      <c r="M3948" s="241"/>
      <c r="N3948" s="241"/>
      <c r="O3948" s="98"/>
      <c r="P3948" s="98"/>
      <c r="Q3948" s="130"/>
    </row>
    <row r="3949" spans="1:17" ht="11.25" x14ac:dyDescent="0.2">
      <c r="A3949" s="234"/>
      <c r="B3949" s="98"/>
      <c r="C3949" s="130"/>
      <c r="D3949" s="240"/>
      <c r="E3949" s="240"/>
      <c r="F3949" s="224"/>
      <c r="G3949" s="98"/>
      <c r="H3949" s="98"/>
      <c r="I3949" s="130"/>
      <c r="J3949" s="98"/>
      <c r="K3949" s="98"/>
      <c r="L3949" s="98"/>
      <c r="M3949" s="241"/>
      <c r="N3949" s="241"/>
      <c r="O3949" s="98"/>
      <c r="P3949" s="98"/>
      <c r="Q3949" s="130"/>
    </row>
    <row r="3950" spans="1:17" ht="11.25" x14ac:dyDescent="0.2">
      <c r="A3950" s="234"/>
      <c r="B3950" s="98"/>
      <c r="C3950" s="130"/>
      <c r="D3950" s="240"/>
      <c r="E3950" s="240"/>
      <c r="F3950" s="224"/>
      <c r="G3950" s="98"/>
      <c r="H3950" s="98"/>
      <c r="I3950" s="130"/>
      <c r="J3950" s="98"/>
      <c r="K3950" s="98"/>
      <c r="L3950" s="98"/>
      <c r="M3950" s="241"/>
      <c r="N3950" s="241"/>
      <c r="O3950" s="98"/>
      <c r="P3950" s="98"/>
      <c r="Q3950" s="130"/>
    </row>
    <row r="3951" spans="1:17" ht="11.25" x14ac:dyDescent="0.2">
      <c r="A3951" s="234"/>
      <c r="B3951" s="98"/>
      <c r="C3951" s="130"/>
      <c r="D3951" s="240"/>
      <c r="E3951" s="240"/>
      <c r="F3951" s="224"/>
      <c r="G3951" s="98"/>
      <c r="H3951" s="98"/>
      <c r="I3951" s="130"/>
      <c r="J3951" s="98"/>
      <c r="K3951" s="98"/>
      <c r="L3951" s="98"/>
      <c r="M3951" s="241"/>
      <c r="N3951" s="241"/>
      <c r="O3951" s="98"/>
      <c r="P3951" s="98"/>
      <c r="Q3951" s="130"/>
    </row>
    <row r="3952" spans="1:17" ht="11.25" x14ac:dyDescent="0.2">
      <c r="A3952" s="234"/>
      <c r="B3952" s="98"/>
      <c r="C3952" s="130"/>
      <c r="D3952" s="240"/>
      <c r="E3952" s="240"/>
      <c r="F3952" s="224"/>
      <c r="G3952" s="98"/>
      <c r="H3952" s="98"/>
      <c r="I3952" s="130"/>
      <c r="J3952" s="98"/>
      <c r="K3952" s="98"/>
      <c r="L3952" s="98"/>
      <c r="M3952" s="241"/>
      <c r="N3952" s="241"/>
      <c r="O3952" s="98"/>
      <c r="P3952" s="98"/>
      <c r="Q3952" s="130"/>
    </row>
    <row r="3953" spans="1:17" ht="11.25" x14ac:dyDescent="0.2">
      <c r="A3953" s="234"/>
      <c r="B3953" s="98"/>
      <c r="C3953" s="130"/>
      <c r="D3953" s="240"/>
      <c r="E3953" s="240"/>
      <c r="F3953" s="224"/>
      <c r="G3953" s="98"/>
      <c r="H3953" s="98"/>
      <c r="I3953" s="130"/>
      <c r="J3953" s="98"/>
      <c r="K3953" s="98"/>
      <c r="L3953" s="98"/>
      <c r="M3953" s="241"/>
      <c r="N3953" s="241"/>
      <c r="O3953" s="98"/>
      <c r="P3953" s="98"/>
      <c r="Q3953" s="130"/>
    </row>
    <row r="3954" spans="1:17" ht="11.25" x14ac:dyDescent="0.2">
      <c r="A3954" s="234"/>
      <c r="B3954" s="98"/>
      <c r="C3954" s="130"/>
      <c r="D3954" s="240"/>
      <c r="E3954" s="240"/>
      <c r="F3954" s="224"/>
      <c r="G3954" s="98"/>
      <c r="H3954" s="98"/>
      <c r="I3954" s="130"/>
      <c r="J3954" s="98"/>
      <c r="K3954" s="98"/>
      <c r="L3954" s="98"/>
      <c r="M3954" s="241"/>
      <c r="N3954" s="241"/>
      <c r="O3954" s="98"/>
      <c r="P3954" s="98"/>
      <c r="Q3954" s="130"/>
    </row>
    <row r="3955" spans="1:17" ht="11.25" x14ac:dyDescent="0.2">
      <c r="A3955" s="234"/>
      <c r="B3955" s="98"/>
      <c r="C3955" s="130"/>
      <c r="D3955" s="240"/>
      <c r="E3955" s="240"/>
      <c r="F3955" s="224"/>
      <c r="G3955" s="98"/>
      <c r="H3955" s="98"/>
      <c r="I3955" s="130"/>
      <c r="J3955" s="98"/>
      <c r="K3955" s="98"/>
      <c r="L3955" s="98"/>
      <c r="M3955" s="241"/>
      <c r="N3955" s="241"/>
      <c r="O3955" s="98"/>
      <c r="P3955" s="98"/>
      <c r="Q3955" s="130"/>
    </row>
    <row r="3956" spans="1:17" ht="11.25" x14ac:dyDescent="0.2">
      <c r="A3956" s="234"/>
      <c r="B3956" s="98"/>
      <c r="C3956" s="130"/>
      <c r="D3956" s="240"/>
      <c r="E3956" s="240"/>
      <c r="F3956" s="224"/>
      <c r="G3956" s="98"/>
      <c r="H3956" s="98"/>
      <c r="I3956" s="130"/>
      <c r="J3956" s="98"/>
      <c r="K3956" s="98"/>
      <c r="L3956" s="98"/>
      <c r="M3956" s="241"/>
      <c r="N3956" s="241"/>
      <c r="O3956" s="98"/>
      <c r="P3956" s="98"/>
      <c r="Q3956" s="130"/>
    </row>
    <row r="3957" spans="1:17" ht="11.25" x14ac:dyDescent="0.2">
      <c r="A3957" s="234"/>
      <c r="B3957" s="98"/>
      <c r="C3957" s="130"/>
      <c r="D3957" s="240"/>
      <c r="E3957" s="240"/>
      <c r="F3957" s="224"/>
      <c r="G3957" s="98"/>
      <c r="H3957" s="98"/>
      <c r="I3957" s="130"/>
      <c r="J3957" s="98"/>
      <c r="K3957" s="98"/>
      <c r="L3957" s="98"/>
      <c r="M3957" s="241"/>
      <c r="N3957" s="241"/>
      <c r="O3957" s="98"/>
      <c r="P3957" s="98"/>
      <c r="Q3957" s="130"/>
    </row>
    <row r="3958" spans="1:17" ht="11.25" x14ac:dyDescent="0.2">
      <c r="A3958" s="234"/>
      <c r="B3958" s="98"/>
      <c r="C3958" s="130"/>
      <c r="D3958" s="240"/>
      <c r="E3958" s="240"/>
      <c r="F3958" s="224"/>
      <c r="G3958" s="98"/>
      <c r="H3958" s="98"/>
      <c r="I3958" s="130"/>
      <c r="J3958" s="98"/>
      <c r="K3958" s="98"/>
      <c r="L3958" s="98"/>
      <c r="M3958" s="241"/>
      <c r="N3958" s="241"/>
      <c r="O3958" s="98"/>
      <c r="P3958" s="98"/>
      <c r="Q3958" s="130"/>
    </row>
    <row r="3959" spans="1:17" ht="11.25" x14ac:dyDescent="0.2">
      <c r="A3959" s="234"/>
      <c r="B3959" s="98"/>
      <c r="C3959" s="130"/>
      <c r="D3959" s="240"/>
      <c r="E3959" s="240"/>
      <c r="F3959" s="224"/>
      <c r="G3959" s="98"/>
      <c r="H3959" s="98"/>
      <c r="I3959" s="130"/>
      <c r="J3959" s="98"/>
      <c r="K3959" s="98"/>
      <c r="L3959" s="98"/>
      <c r="M3959" s="241"/>
      <c r="N3959" s="241"/>
      <c r="O3959" s="98"/>
      <c r="P3959" s="98"/>
      <c r="Q3959" s="130"/>
    </row>
    <row r="3960" spans="1:17" ht="11.25" x14ac:dyDescent="0.2">
      <c r="A3960" s="234"/>
      <c r="B3960" s="98"/>
      <c r="C3960" s="130"/>
      <c r="D3960" s="240"/>
      <c r="E3960" s="240"/>
      <c r="F3960" s="224"/>
      <c r="G3960" s="98"/>
      <c r="H3960" s="98"/>
      <c r="I3960" s="130"/>
      <c r="J3960" s="98"/>
      <c r="K3960" s="98"/>
      <c r="L3960" s="98"/>
      <c r="M3960" s="241"/>
      <c r="N3960" s="241"/>
      <c r="O3960" s="98"/>
      <c r="P3960" s="98"/>
      <c r="Q3960" s="130"/>
    </row>
    <row r="3961" spans="1:17" ht="11.25" x14ac:dyDescent="0.2">
      <c r="A3961" s="234"/>
      <c r="B3961" s="98"/>
      <c r="C3961" s="130"/>
      <c r="D3961" s="240"/>
      <c r="E3961" s="240"/>
      <c r="F3961" s="224"/>
      <c r="G3961" s="98"/>
      <c r="H3961" s="98"/>
      <c r="I3961" s="130"/>
      <c r="J3961" s="98"/>
      <c r="K3961" s="98"/>
      <c r="L3961" s="98"/>
      <c r="M3961" s="241"/>
      <c r="N3961" s="241"/>
      <c r="O3961" s="98"/>
      <c r="P3961" s="98"/>
      <c r="Q3961" s="130"/>
    </row>
    <row r="3962" spans="1:17" ht="11.25" x14ac:dyDescent="0.2">
      <c r="A3962" s="234"/>
      <c r="B3962" s="98"/>
      <c r="C3962" s="130"/>
      <c r="D3962" s="240"/>
      <c r="E3962" s="240"/>
      <c r="F3962" s="224"/>
      <c r="G3962" s="98"/>
      <c r="H3962" s="98"/>
      <c r="I3962" s="130"/>
      <c r="J3962" s="98"/>
      <c r="K3962" s="98"/>
      <c r="L3962" s="98"/>
      <c r="M3962" s="241"/>
      <c r="N3962" s="241"/>
      <c r="O3962" s="98"/>
      <c r="P3962" s="98"/>
      <c r="Q3962" s="130"/>
    </row>
    <row r="3963" spans="1:17" ht="11.25" x14ac:dyDescent="0.2">
      <c r="A3963" s="234"/>
      <c r="B3963" s="98"/>
      <c r="C3963" s="130"/>
      <c r="D3963" s="240"/>
      <c r="E3963" s="240"/>
      <c r="F3963" s="224"/>
      <c r="G3963" s="98"/>
      <c r="H3963" s="98"/>
      <c r="I3963" s="130"/>
      <c r="J3963" s="98"/>
      <c r="K3963" s="98"/>
      <c r="L3963" s="98"/>
      <c r="M3963" s="241"/>
      <c r="N3963" s="241"/>
      <c r="O3963" s="98"/>
      <c r="P3963" s="98"/>
      <c r="Q3963" s="130"/>
    </row>
    <row r="3964" spans="1:17" ht="11.25" x14ac:dyDescent="0.2">
      <c r="A3964" s="234"/>
      <c r="B3964" s="98"/>
      <c r="C3964" s="130"/>
      <c r="D3964" s="240"/>
      <c r="E3964" s="240"/>
      <c r="F3964" s="224"/>
      <c r="G3964" s="98"/>
      <c r="H3964" s="98"/>
      <c r="I3964" s="130"/>
      <c r="J3964" s="98"/>
      <c r="K3964" s="98"/>
      <c r="L3964" s="98"/>
      <c r="M3964" s="241"/>
      <c r="N3964" s="241"/>
      <c r="O3964" s="98"/>
      <c r="P3964" s="98"/>
      <c r="Q3964" s="130"/>
    </row>
    <row r="3965" spans="1:17" ht="11.25" x14ac:dyDescent="0.2">
      <c r="A3965" s="234"/>
      <c r="B3965" s="98"/>
      <c r="C3965" s="130"/>
      <c r="D3965" s="240"/>
      <c r="E3965" s="240"/>
      <c r="F3965" s="224"/>
      <c r="G3965" s="98"/>
      <c r="H3965" s="98"/>
      <c r="I3965" s="130"/>
      <c r="J3965" s="98"/>
      <c r="K3965" s="98"/>
      <c r="L3965" s="98"/>
      <c r="M3965" s="241"/>
      <c r="N3965" s="241"/>
      <c r="O3965" s="98"/>
      <c r="P3965" s="98"/>
      <c r="Q3965" s="130"/>
    </row>
    <row r="3966" spans="1:17" ht="11.25" x14ac:dyDescent="0.2">
      <c r="A3966" s="234"/>
      <c r="B3966" s="98"/>
      <c r="C3966" s="130"/>
      <c r="D3966" s="240"/>
      <c r="E3966" s="240"/>
      <c r="F3966" s="224"/>
      <c r="G3966" s="98"/>
      <c r="H3966" s="98"/>
      <c r="I3966" s="130"/>
      <c r="J3966" s="98"/>
      <c r="K3966" s="98"/>
      <c r="L3966" s="98"/>
      <c r="M3966" s="241"/>
      <c r="N3966" s="241"/>
      <c r="O3966" s="98"/>
      <c r="P3966" s="98"/>
      <c r="Q3966" s="130"/>
    </row>
    <row r="3967" spans="1:17" ht="11.25" x14ac:dyDescent="0.2">
      <c r="A3967" s="234"/>
      <c r="B3967" s="98"/>
      <c r="C3967" s="130"/>
      <c r="D3967" s="240"/>
      <c r="E3967" s="240"/>
      <c r="F3967" s="224"/>
      <c r="G3967" s="98"/>
      <c r="H3967" s="98"/>
      <c r="I3967" s="130"/>
      <c r="J3967" s="98"/>
      <c r="K3967" s="98"/>
      <c r="L3967" s="98"/>
      <c r="M3967" s="241"/>
      <c r="N3967" s="241"/>
      <c r="O3967" s="98"/>
      <c r="P3967" s="98"/>
      <c r="Q3967" s="130"/>
    </row>
    <row r="3968" spans="1:17" ht="11.25" x14ac:dyDescent="0.2">
      <c r="A3968" s="234"/>
      <c r="B3968" s="98"/>
      <c r="C3968" s="130"/>
      <c r="D3968" s="240"/>
      <c r="E3968" s="240"/>
      <c r="F3968" s="224"/>
      <c r="G3968" s="98"/>
      <c r="H3968" s="98"/>
      <c r="I3968" s="130"/>
      <c r="J3968" s="98"/>
      <c r="K3968" s="98"/>
      <c r="L3968" s="98"/>
      <c r="M3968" s="241"/>
      <c r="N3968" s="241"/>
      <c r="O3968" s="98"/>
      <c r="P3968" s="98"/>
      <c r="Q3968" s="130"/>
    </row>
    <row r="3969" spans="1:17" ht="11.25" x14ac:dyDescent="0.2">
      <c r="A3969" s="234"/>
      <c r="B3969" s="98"/>
      <c r="C3969" s="130"/>
      <c r="D3969" s="240"/>
      <c r="E3969" s="240"/>
      <c r="F3969" s="224"/>
      <c r="G3969" s="98"/>
      <c r="H3969" s="98"/>
      <c r="I3969" s="130"/>
      <c r="J3969" s="98"/>
      <c r="K3969" s="98"/>
      <c r="L3969" s="98"/>
      <c r="M3969" s="241"/>
      <c r="N3969" s="241"/>
      <c r="O3969" s="98"/>
      <c r="P3969" s="98"/>
      <c r="Q3969" s="130"/>
    </row>
    <row r="3970" spans="1:17" ht="11.25" x14ac:dyDescent="0.2">
      <c r="A3970" s="234"/>
      <c r="B3970" s="98"/>
      <c r="C3970" s="130"/>
      <c r="D3970" s="240"/>
      <c r="E3970" s="240"/>
      <c r="F3970" s="224"/>
      <c r="G3970" s="98"/>
      <c r="H3970" s="98"/>
      <c r="I3970" s="130"/>
      <c r="J3970" s="98"/>
      <c r="K3970" s="98"/>
      <c r="L3970" s="98"/>
      <c r="M3970" s="241"/>
      <c r="N3970" s="241"/>
      <c r="O3970" s="98"/>
      <c r="P3970" s="98"/>
      <c r="Q3970" s="130"/>
    </row>
    <row r="3971" spans="1:17" ht="11.25" x14ac:dyDescent="0.2">
      <c r="A3971" s="234"/>
      <c r="B3971" s="98"/>
      <c r="C3971" s="130"/>
      <c r="D3971" s="240"/>
      <c r="E3971" s="240"/>
      <c r="F3971" s="224"/>
      <c r="G3971" s="98"/>
      <c r="H3971" s="98"/>
      <c r="I3971" s="130"/>
      <c r="J3971" s="98"/>
      <c r="K3971" s="98"/>
      <c r="L3971" s="98"/>
      <c r="M3971" s="241"/>
      <c r="N3971" s="241"/>
      <c r="O3971" s="98"/>
      <c r="P3971" s="98"/>
      <c r="Q3971" s="130"/>
    </row>
    <row r="3972" spans="1:17" ht="11.25" x14ac:dyDescent="0.2">
      <c r="A3972" s="234"/>
      <c r="B3972" s="98"/>
      <c r="C3972" s="130"/>
      <c r="D3972" s="240"/>
      <c r="E3972" s="240"/>
      <c r="F3972" s="224"/>
      <c r="G3972" s="98"/>
      <c r="H3972" s="98"/>
      <c r="I3972" s="130"/>
      <c r="J3972" s="98"/>
      <c r="K3972" s="98"/>
      <c r="L3972" s="98"/>
      <c r="M3972" s="241"/>
      <c r="N3972" s="241"/>
      <c r="O3972" s="98"/>
      <c r="P3972" s="98"/>
      <c r="Q3972" s="130"/>
    </row>
    <row r="3973" spans="1:17" ht="11.25" x14ac:dyDescent="0.2">
      <c r="A3973" s="234"/>
      <c r="B3973" s="98"/>
      <c r="C3973" s="130"/>
      <c r="D3973" s="240"/>
      <c r="E3973" s="240"/>
      <c r="F3973" s="224"/>
      <c r="G3973" s="98"/>
      <c r="H3973" s="98"/>
      <c r="I3973" s="130"/>
      <c r="J3973" s="98"/>
      <c r="K3973" s="98"/>
      <c r="L3973" s="98"/>
      <c r="M3973" s="241"/>
      <c r="N3973" s="241"/>
      <c r="O3973" s="98"/>
      <c r="P3973" s="98"/>
      <c r="Q3973" s="130"/>
    </row>
    <row r="3974" spans="1:17" ht="11.25" x14ac:dyDescent="0.2">
      <c r="A3974" s="234"/>
      <c r="B3974" s="98"/>
      <c r="C3974" s="130"/>
      <c r="D3974" s="240"/>
      <c r="E3974" s="240"/>
      <c r="F3974" s="224"/>
      <c r="G3974" s="98"/>
      <c r="H3974" s="98"/>
      <c r="I3974" s="130"/>
      <c r="J3974" s="98"/>
      <c r="K3974" s="98"/>
      <c r="L3974" s="98"/>
      <c r="M3974" s="241"/>
      <c r="N3974" s="241"/>
      <c r="O3974" s="98"/>
      <c r="P3974" s="98"/>
      <c r="Q3974" s="130"/>
    </row>
    <row r="3975" spans="1:17" ht="11.25" x14ac:dyDescent="0.2">
      <c r="A3975" s="234"/>
      <c r="B3975" s="98"/>
      <c r="C3975" s="130"/>
      <c r="D3975" s="240"/>
      <c r="E3975" s="240"/>
      <c r="F3975" s="224"/>
      <c r="G3975" s="98"/>
      <c r="H3975" s="98"/>
      <c r="I3975" s="130"/>
      <c r="J3975" s="98"/>
      <c r="K3975" s="98"/>
      <c r="L3975" s="98"/>
      <c r="M3975" s="241"/>
      <c r="N3975" s="241"/>
      <c r="O3975" s="98"/>
      <c r="P3975" s="98"/>
      <c r="Q3975" s="130"/>
    </row>
    <row r="3976" spans="1:17" ht="11.25" x14ac:dyDescent="0.2">
      <c r="A3976" s="234"/>
      <c r="B3976" s="98"/>
      <c r="C3976" s="130"/>
      <c r="D3976" s="240"/>
      <c r="E3976" s="240"/>
      <c r="F3976" s="224"/>
      <c r="G3976" s="98"/>
      <c r="H3976" s="98"/>
      <c r="I3976" s="130"/>
      <c r="J3976" s="98"/>
      <c r="K3976" s="98"/>
      <c r="L3976" s="98"/>
      <c r="M3976" s="241"/>
      <c r="N3976" s="241"/>
      <c r="O3976" s="98"/>
      <c r="P3976" s="98"/>
      <c r="Q3976" s="130"/>
    </row>
    <row r="3977" spans="1:17" ht="11.25" x14ac:dyDescent="0.2">
      <c r="A3977" s="234"/>
      <c r="B3977" s="98"/>
      <c r="C3977" s="130"/>
      <c r="D3977" s="240"/>
      <c r="E3977" s="240"/>
      <c r="F3977" s="224"/>
      <c r="G3977" s="98"/>
      <c r="H3977" s="98"/>
      <c r="I3977" s="130"/>
      <c r="J3977" s="98"/>
      <c r="K3977" s="98"/>
      <c r="L3977" s="98"/>
      <c r="M3977" s="241"/>
      <c r="N3977" s="241"/>
      <c r="O3977" s="98"/>
      <c r="P3977" s="98"/>
      <c r="Q3977" s="130"/>
    </row>
    <row r="3978" spans="1:17" ht="11.25" x14ac:dyDescent="0.2">
      <c r="A3978" s="234"/>
      <c r="B3978" s="98"/>
      <c r="C3978" s="130"/>
      <c r="D3978" s="240"/>
      <c r="E3978" s="240"/>
      <c r="F3978" s="224"/>
      <c r="G3978" s="98"/>
      <c r="H3978" s="98"/>
      <c r="I3978" s="130"/>
      <c r="J3978" s="98"/>
      <c r="K3978" s="98"/>
      <c r="L3978" s="98"/>
      <c r="M3978" s="241"/>
      <c r="N3978" s="241"/>
      <c r="O3978" s="98"/>
      <c r="P3978" s="98"/>
      <c r="Q3978" s="130"/>
    </row>
    <row r="3979" spans="1:17" ht="11.25" x14ac:dyDescent="0.2">
      <c r="A3979" s="234"/>
      <c r="B3979" s="98"/>
      <c r="C3979" s="130"/>
      <c r="D3979" s="240"/>
      <c r="E3979" s="240"/>
      <c r="F3979" s="224"/>
      <c r="G3979" s="98"/>
      <c r="H3979" s="98"/>
      <c r="I3979" s="130"/>
      <c r="J3979" s="98"/>
      <c r="K3979" s="98"/>
      <c r="L3979" s="98"/>
      <c r="M3979" s="241"/>
      <c r="N3979" s="241"/>
      <c r="O3979" s="98"/>
      <c r="P3979" s="98"/>
      <c r="Q3979" s="130"/>
    </row>
    <row r="3980" spans="1:17" ht="11.25" x14ac:dyDescent="0.2">
      <c r="A3980" s="234"/>
      <c r="B3980" s="98"/>
      <c r="C3980" s="130"/>
      <c r="D3980" s="240"/>
      <c r="E3980" s="240"/>
      <c r="F3980" s="224"/>
      <c r="G3980" s="98"/>
      <c r="H3980" s="98"/>
      <c r="I3980" s="130"/>
      <c r="J3980" s="98"/>
      <c r="K3980" s="98"/>
      <c r="L3980" s="98"/>
      <c r="M3980" s="241"/>
      <c r="N3980" s="241"/>
      <c r="O3980" s="98"/>
      <c r="P3980" s="98"/>
      <c r="Q3980" s="130"/>
    </row>
    <row r="3981" spans="1:17" ht="11.25" x14ac:dyDescent="0.2">
      <c r="A3981" s="234"/>
      <c r="B3981" s="98"/>
      <c r="C3981" s="130"/>
      <c r="D3981" s="240"/>
      <c r="E3981" s="240"/>
      <c r="F3981" s="224"/>
      <c r="G3981" s="98"/>
      <c r="H3981" s="98"/>
      <c r="I3981" s="130"/>
      <c r="J3981" s="98"/>
      <c r="K3981" s="98"/>
      <c r="L3981" s="98"/>
      <c r="M3981" s="241"/>
      <c r="N3981" s="241"/>
      <c r="O3981" s="98"/>
      <c r="P3981" s="98"/>
      <c r="Q3981" s="130"/>
    </row>
    <row r="3982" spans="1:17" ht="11.25" x14ac:dyDescent="0.2">
      <c r="A3982" s="234"/>
      <c r="B3982" s="98"/>
      <c r="C3982" s="130"/>
      <c r="D3982" s="240"/>
      <c r="E3982" s="240"/>
      <c r="F3982" s="224"/>
      <c r="G3982" s="98"/>
      <c r="H3982" s="98"/>
      <c r="I3982" s="130"/>
      <c r="J3982" s="98"/>
      <c r="K3982" s="98"/>
      <c r="L3982" s="98"/>
      <c r="M3982" s="241"/>
      <c r="N3982" s="241"/>
      <c r="O3982" s="98"/>
      <c r="P3982" s="98"/>
      <c r="Q3982" s="130"/>
    </row>
    <row r="3983" spans="1:17" ht="11.25" x14ac:dyDescent="0.2">
      <c r="A3983" s="234"/>
      <c r="B3983" s="98"/>
      <c r="C3983" s="130"/>
      <c r="D3983" s="240"/>
      <c r="E3983" s="240"/>
      <c r="F3983" s="224"/>
      <c r="G3983" s="98"/>
      <c r="H3983" s="98"/>
      <c r="I3983" s="130"/>
      <c r="J3983" s="98"/>
      <c r="K3983" s="98"/>
      <c r="L3983" s="98"/>
      <c r="M3983" s="241"/>
      <c r="N3983" s="241"/>
      <c r="O3983" s="98"/>
      <c r="P3983" s="98"/>
      <c r="Q3983" s="130"/>
    </row>
    <row r="3984" spans="1:17" ht="11.25" x14ac:dyDescent="0.2">
      <c r="A3984" s="234"/>
      <c r="B3984" s="98"/>
      <c r="C3984" s="130"/>
      <c r="D3984" s="240"/>
      <c r="E3984" s="240"/>
      <c r="F3984" s="224"/>
      <c r="G3984" s="98"/>
      <c r="H3984" s="98"/>
      <c r="I3984" s="130"/>
      <c r="J3984" s="98"/>
      <c r="K3984" s="98"/>
      <c r="L3984" s="98"/>
      <c r="M3984" s="241"/>
      <c r="N3984" s="241"/>
      <c r="O3984" s="98"/>
      <c r="P3984" s="98"/>
      <c r="Q3984" s="130"/>
    </row>
    <row r="3985" spans="1:17" ht="11.25" x14ac:dyDescent="0.2">
      <c r="A3985" s="234"/>
      <c r="B3985" s="98"/>
      <c r="C3985" s="130"/>
      <c r="D3985" s="240"/>
      <c r="E3985" s="240"/>
      <c r="F3985" s="224"/>
      <c r="G3985" s="98"/>
      <c r="H3985" s="98"/>
      <c r="I3985" s="130"/>
      <c r="J3985" s="98"/>
      <c r="K3985" s="98"/>
      <c r="L3985" s="98"/>
      <c r="M3985" s="241"/>
      <c r="N3985" s="241"/>
      <c r="O3985" s="98"/>
      <c r="P3985" s="98"/>
      <c r="Q3985" s="130"/>
    </row>
    <row r="3986" spans="1:17" ht="11.25" x14ac:dyDescent="0.2">
      <c r="A3986" s="234"/>
      <c r="B3986" s="98"/>
      <c r="C3986" s="130"/>
      <c r="D3986" s="240"/>
      <c r="E3986" s="240"/>
      <c r="F3986" s="224"/>
      <c r="G3986" s="98"/>
      <c r="H3986" s="98"/>
      <c r="I3986" s="130"/>
      <c r="J3986" s="98"/>
      <c r="K3986" s="98"/>
      <c r="L3986" s="98"/>
      <c r="M3986" s="241"/>
      <c r="N3986" s="241"/>
      <c r="O3986" s="98"/>
      <c r="P3986" s="98"/>
      <c r="Q3986" s="130"/>
    </row>
    <row r="3987" spans="1:17" ht="11.25" x14ac:dyDescent="0.2">
      <c r="A3987" s="234"/>
      <c r="B3987" s="98"/>
      <c r="C3987" s="130"/>
      <c r="D3987" s="240"/>
      <c r="E3987" s="240"/>
      <c r="F3987" s="224"/>
      <c r="G3987" s="98"/>
      <c r="H3987" s="98"/>
      <c r="I3987" s="130"/>
      <c r="J3987" s="98"/>
      <c r="K3987" s="98"/>
      <c r="L3987" s="98"/>
      <c r="M3987" s="241"/>
      <c r="N3987" s="241"/>
      <c r="O3987" s="98"/>
      <c r="P3987" s="98"/>
      <c r="Q3987" s="130"/>
    </row>
    <row r="3988" spans="1:17" ht="11.25" x14ac:dyDescent="0.2">
      <c r="A3988" s="234"/>
      <c r="B3988" s="98"/>
      <c r="C3988" s="130"/>
      <c r="D3988" s="240"/>
      <c r="E3988" s="240"/>
      <c r="F3988" s="224"/>
      <c r="G3988" s="98"/>
      <c r="H3988" s="98"/>
      <c r="I3988" s="130"/>
      <c r="J3988" s="98"/>
      <c r="K3988" s="98"/>
      <c r="L3988" s="98"/>
      <c r="M3988" s="241"/>
      <c r="N3988" s="241"/>
      <c r="O3988" s="98"/>
      <c r="P3988" s="98"/>
      <c r="Q3988" s="130"/>
    </row>
    <row r="3989" spans="1:17" ht="11.25" x14ac:dyDescent="0.2">
      <c r="A3989" s="234"/>
      <c r="B3989" s="98"/>
      <c r="C3989" s="130"/>
      <c r="D3989" s="240"/>
      <c r="E3989" s="240"/>
      <c r="F3989" s="224"/>
      <c r="G3989" s="98"/>
      <c r="H3989" s="98"/>
      <c r="I3989" s="130"/>
      <c r="J3989" s="98"/>
      <c r="K3989" s="98"/>
      <c r="L3989" s="98"/>
      <c r="M3989" s="241"/>
      <c r="N3989" s="241"/>
      <c r="O3989" s="98"/>
      <c r="P3989" s="98"/>
      <c r="Q3989" s="130"/>
    </row>
    <row r="3990" spans="1:17" ht="11.25" x14ac:dyDescent="0.2">
      <c r="A3990" s="234"/>
      <c r="B3990" s="98"/>
      <c r="C3990" s="130"/>
      <c r="D3990" s="240"/>
      <c r="E3990" s="240"/>
      <c r="F3990" s="224"/>
      <c r="G3990" s="98"/>
      <c r="H3990" s="98"/>
      <c r="I3990" s="130"/>
      <c r="J3990" s="98"/>
      <c r="K3990" s="98"/>
      <c r="L3990" s="98"/>
      <c r="M3990" s="241"/>
      <c r="N3990" s="241"/>
      <c r="O3990" s="98"/>
      <c r="P3990" s="98"/>
      <c r="Q3990" s="130"/>
    </row>
    <row r="3991" spans="1:17" ht="11.25" x14ac:dyDescent="0.2">
      <c r="A3991" s="234"/>
      <c r="B3991" s="98"/>
      <c r="C3991" s="130"/>
      <c r="D3991" s="240"/>
      <c r="E3991" s="240"/>
      <c r="F3991" s="224"/>
      <c r="G3991" s="98"/>
      <c r="H3991" s="98"/>
      <c r="I3991" s="130"/>
      <c r="J3991" s="98"/>
      <c r="K3991" s="98"/>
      <c r="L3991" s="98"/>
      <c r="M3991" s="241"/>
      <c r="N3991" s="241"/>
      <c r="O3991" s="98"/>
      <c r="P3991" s="98"/>
      <c r="Q3991" s="130"/>
    </row>
    <row r="3992" spans="1:17" ht="11.25" x14ac:dyDescent="0.2">
      <c r="A3992" s="234"/>
      <c r="B3992" s="98"/>
      <c r="C3992" s="130"/>
      <c r="D3992" s="240"/>
      <c r="E3992" s="240"/>
      <c r="F3992" s="224"/>
      <c r="G3992" s="98"/>
      <c r="H3992" s="98"/>
      <c r="I3992" s="130"/>
      <c r="J3992" s="98"/>
      <c r="K3992" s="98"/>
      <c r="L3992" s="98"/>
      <c r="M3992" s="241"/>
      <c r="N3992" s="241"/>
      <c r="O3992" s="98"/>
      <c r="P3992" s="98"/>
      <c r="Q3992" s="130"/>
    </row>
    <row r="3993" spans="1:17" ht="11.25" x14ac:dyDescent="0.2">
      <c r="A3993" s="234"/>
      <c r="B3993" s="98"/>
      <c r="C3993" s="130"/>
      <c r="D3993" s="240"/>
      <c r="E3993" s="240"/>
      <c r="F3993" s="224"/>
      <c r="G3993" s="98"/>
      <c r="H3993" s="98"/>
      <c r="I3993" s="130"/>
      <c r="J3993" s="98"/>
      <c r="K3993" s="98"/>
      <c r="L3993" s="98"/>
      <c r="M3993" s="241"/>
      <c r="N3993" s="241"/>
      <c r="O3993" s="98"/>
      <c r="P3993" s="98"/>
      <c r="Q3993" s="130"/>
    </row>
    <row r="3994" spans="1:17" ht="11.25" x14ac:dyDescent="0.2">
      <c r="A3994" s="234"/>
      <c r="B3994" s="98"/>
      <c r="C3994" s="130"/>
      <c r="D3994" s="240"/>
      <c r="E3994" s="240"/>
      <c r="F3994" s="224"/>
      <c r="G3994" s="98"/>
      <c r="H3994" s="98"/>
      <c r="I3994" s="130"/>
      <c r="J3994" s="98"/>
      <c r="K3994" s="98"/>
      <c r="L3994" s="98"/>
      <c r="M3994" s="241"/>
      <c r="N3994" s="241"/>
      <c r="O3994" s="98"/>
      <c r="P3994" s="98"/>
      <c r="Q3994" s="130"/>
    </row>
    <row r="3995" spans="1:17" ht="11.25" x14ac:dyDescent="0.2">
      <c r="A3995" s="234"/>
      <c r="B3995" s="98"/>
      <c r="C3995" s="130"/>
      <c r="D3995" s="240"/>
      <c r="E3995" s="240"/>
      <c r="F3995" s="224"/>
      <c r="G3995" s="98"/>
      <c r="H3995" s="98"/>
      <c r="I3995" s="130"/>
      <c r="J3995" s="98"/>
      <c r="K3995" s="98"/>
      <c r="L3995" s="98"/>
      <c r="M3995" s="241"/>
      <c r="N3995" s="241"/>
      <c r="O3995" s="98"/>
      <c r="P3995" s="98"/>
      <c r="Q3995" s="130"/>
    </row>
    <row r="3996" spans="1:17" ht="11.25" x14ac:dyDescent="0.2">
      <c r="A3996" s="234"/>
      <c r="B3996" s="98"/>
      <c r="C3996" s="130"/>
      <c r="D3996" s="240"/>
      <c r="E3996" s="240"/>
      <c r="F3996" s="224"/>
      <c r="G3996" s="98"/>
      <c r="H3996" s="98"/>
      <c r="I3996" s="130"/>
      <c r="J3996" s="98"/>
      <c r="K3996" s="98"/>
      <c r="L3996" s="98"/>
      <c r="M3996" s="241"/>
      <c r="N3996" s="241"/>
      <c r="O3996" s="98"/>
      <c r="P3996" s="98"/>
      <c r="Q3996" s="130"/>
    </row>
    <row r="3997" spans="1:17" ht="11.25" x14ac:dyDescent="0.2">
      <c r="A3997" s="234"/>
      <c r="B3997" s="98"/>
      <c r="C3997" s="130"/>
      <c r="D3997" s="240"/>
      <c r="E3997" s="240"/>
      <c r="F3997" s="224"/>
      <c r="G3997" s="98"/>
      <c r="H3997" s="98"/>
      <c r="I3997" s="130"/>
      <c r="J3997" s="98"/>
      <c r="K3997" s="98"/>
      <c r="L3997" s="98"/>
      <c r="M3997" s="241"/>
      <c r="N3997" s="241"/>
      <c r="O3997" s="98"/>
      <c r="P3997" s="98"/>
      <c r="Q3997" s="130"/>
    </row>
    <row r="3998" spans="1:17" ht="11.25" x14ac:dyDescent="0.2">
      <c r="A3998" s="234"/>
      <c r="B3998" s="98"/>
      <c r="C3998" s="130"/>
      <c r="D3998" s="240"/>
      <c r="E3998" s="240"/>
      <c r="F3998" s="224"/>
      <c r="G3998" s="98"/>
      <c r="H3998" s="98"/>
      <c r="I3998" s="130"/>
      <c r="J3998" s="98"/>
      <c r="K3998" s="98"/>
      <c r="L3998" s="98"/>
      <c r="M3998" s="241"/>
      <c r="N3998" s="241"/>
      <c r="O3998" s="98"/>
      <c r="P3998" s="98"/>
      <c r="Q3998" s="130"/>
    </row>
    <row r="3999" spans="1:17" ht="11.25" x14ac:dyDescent="0.2">
      <c r="A3999" s="234"/>
      <c r="B3999" s="98"/>
      <c r="C3999" s="130"/>
      <c r="D3999" s="240"/>
      <c r="E3999" s="240"/>
      <c r="F3999" s="224"/>
      <c r="G3999" s="98"/>
      <c r="H3999" s="98"/>
      <c r="I3999" s="130"/>
      <c r="J3999" s="98"/>
      <c r="K3999" s="98"/>
      <c r="L3999" s="98"/>
      <c r="M3999" s="241"/>
      <c r="N3999" s="241"/>
      <c r="O3999" s="98"/>
      <c r="P3999" s="98"/>
      <c r="Q3999" s="130"/>
    </row>
    <row r="4000" spans="1:17" ht="11.25" x14ac:dyDescent="0.2">
      <c r="A4000" s="234"/>
      <c r="B4000" s="98"/>
      <c r="C4000" s="130"/>
      <c r="D4000" s="240"/>
      <c r="E4000" s="240"/>
      <c r="F4000" s="224"/>
      <c r="G4000" s="98"/>
      <c r="H4000" s="98"/>
      <c r="I4000" s="130"/>
      <c r="J4000" s="98"/>
      <c r="K4000" s="98"/>
      <c r="L4000" s="98"/>
      <c r="M4000" s="241"/>
      <c r="N4000" s="241"/>
      <c r="O4000" s="98"/>
      <c r="P4000" s="98"/>
      <c r="Q4000" s="130"/>
    </row>
    <row r="4001" spans="1:17" ht="11.25" x14ac:dyDescent="0.2">
      <c r="A4001" s="234"/>
      <c r="B4001" s="98"/>
      <c r="C4001" s="130"/>
      <c r="D4001" s="240"/>
      <c r="E4001" s="240"/>
      <c r="F4001" s="224"/>
      <c r="G4001" s="98"/>
      <c r="H4001" s="98"/>
      <c r="I4001" s="130"/>
      <c r="J4001" s="98"/>
      <c r="K4001" s="98"/>
      <c r="L4001" s="98"/>
      <c r="M4001" s="241"/>
      <c r="N4001" s="241"/>
      <c r="O4001" s="98"/>
      <c r="P4001" s="98"/>
      <c r="Q4001" s="130"/>
    </row>
    <row r="4002" spans="1:17" ht="11.25" x14ac:dyDescent="0.2">
      <c r="A4002" s="234"/>
      <c r="B4002" s="98"/>
      <c r="C4002" s="130"/>
      <c r="D4002" s="240"/>
      <c r="E4002" s="240"/>
      <c r="F4002" s="224"/>
      <c r="G4002" s="98"/>
      <c r="H4002" s="98"/>
      <c r="I4002" s="130"/>
      <c r="J4002" s="98"/>
      <c r="K4002" s="98"/>
      <c r="L4002" s="98"/>
      <c r="M4002" s="241"/>
      <c r="N4002" s="241"/>
      <c r="O4002" s="98"/>
      <c r="P4002" s="98"/>
      <c r="Q4002" s="130"/>
    </row>
    <row r="4003" spans="1:17" ht="11.25" x14ac:dyDescent="0.2">
      <c r="A4003" s="234"/>
      <c r="B4003" s="98"/>
      <c r="C4003" s="130"/>
      <c r="D4003" s="240"/>
      <c r="E4003" s="240"/>
      <c r="F4003" s="224"/>
      <c r="G4003" s="98"/>
      <c r="H4003" s="98"/>
      <c r="I4003" s="130"/>
      <c r="J4003" s="98"/>
      <c r="K4003" s="98"/>
      <c r="L4003" s="98"/>
      <c r="M4003" s="241"/>
      <c r="N4003" s="241"/>
      <c r="O4003" s="98"/>
      <c r="P4003" s="98"/>
      <c r="Q4003" s="130"/>
    </row>
    <row r="4004" spans="1:17" ht="11.25" x14ac:dyDescent="0.2">
      <c r="A4004" s="234"/>
      <c r="B4004" s="98"/>
      <c r="C4004" s="130"/>
      <c r="D4004" s="240"/>
      <c r="E4004" s="240"/>
      <c r="F4004" s="224"/>
      <c r="G4004" s="98"/>
      <c r="H4004" s="98"/>
      <c r="I4004" s="130"/>
      <c r="J4004" s="98"/>
      <c r="K4004" s="98"/>
      <c r="L4004" s="98"/>
      <c r="M4004" s="241"/>
      <c r="N4004" s="241"/>
      <c r="O4004" s="98"/>
      <c r="P4004" s="98"/>
      <c r="Q4004" s="130"/>
    </row>
    <row r="4005" spans="1:17" ht="11.25" x14ac:dyDescent="0.2">
      <c r="A4005" s="234"/>
      <c r="B4005" s="98"/>
      <c r="C4005" s="130"/>
      <c r="D4005" s="240"/>
      <c r="E4005" s="240"/>
      <c r="F4005" s="224"/>
      <c r="G4005" s="98"/>
      <c r="H4005" s="98"/>
      <c r="I4005" s="130"/>
      <c r="J4005" s="98"/>
      <c r="K4005" s="98"/>
      <c r="L4005" s="98"/>
      <c r="M4005" s="241"/>
      <c r="N4005" s="241"/>
      <c r="O4005" s="98"/>
      <c r="P4005" s="98"/>
      <c r="Q4005" s="130"/>
    </row>
    <row r="4006" spans="1:17" ht="11.25" x14ac:dyDescent="0.2">
      <c r="A4006" s="234"/>
      <c r="B4006" s="98"/>
      <c r="C4006" s="130"/>
      <c r="D4006" s="240"/>
      <c r="E4006" s="240"/>
      <c r="F4006" s="224"/>
      <c r="G4006" s="98"/>
      <c r="H4006" s="98"/>
      <c r="I4006" s="130"/>
      <c r="J4006" s="98"/>
      <c r="K4006" s="98"/>
      <c r="L4006" s="98"/>
      <c r="M4006" s="241"/>
      <c r="N4006" s="241"/>
      <c r="O4006" s="98"/>
      <c r="P4006" s="98"/>
      <c r="Q4006" s="130"/>
    </row>
    <row r="4007" spans="1:17" ht="11.25" x14ac:dyDescent="0.2">
      <c r="A4007" s="234"/>
      <c r="B4007" s="98"/>
      <c r="C4007" s="130"/>
      <c r="D4007" s="240"/>
      <c r="E4007" s="240"/>
      <c r="F4007" s="224"/>
      <c r="G4007" s="98"/>
      <c r="H4007" s="98"/>
      <c r="I4007" s="130"/>
      <c r="J4007" s="98"/>
      <c r="K4007" s="98"/>
      <c r="L4007" s="98"/>
      <c r="M4007" s="241"/>
      <c r="N4007" s="241"/>
      <c r="O4007" s="98"/>
      <c r="P4007" s="98"/>
      <c r="Q4007" s="130"/>
    </row>
    <row r="4008" spans="1:17" ht="11.25" x14ac:dyDescent="0.2">
      <c r="A4008" s="234"/>
      <c r="B4008" s="98"/>
      <c r="C4008" s="130"/>
      <c r="D4008" s="240"/>
      <c r="E4008" s="240"/>
      <c r="F4008" s="224"/>
      <c r="G4008" s="98"/>
      <c r="H4008" s="98"/>
      <c r="I4008" s="130"/>
      <c r="J4008" s="98"/>
      <c r="K4008" s="98"/>
      <c r="L4008" s="98"/>
      <c r="M4008" s="241"/>
      <c r="N4008" s="241"/>
      <c r="O4008" s="98"/>
      <c r="P4008" s="98"/>
      <c r="Q4008" s="130"/>
    </row>
    <row r="4009" spans="1:17" ht="11.25" x14ac:dyDescent="0.2">
      <c r="A4009" s="234"/>
      <c r="B4009" s="98"/>
      <c r="C4009" s="130"/>
      <c r="D4009" s="240"/>
      <c r="E4009" s="240"/>
      <c r="F4009" s="224"/>
      <c r="G4009" s="98"/>
      <c r="H4009" s="98"/>
      <c r="I4009" s="130"/>
      <c r="J4009" s="98"/>
      <c r="K4009" s="98"/>
      <c r="L4009" s="98"/>
      <c r="M4009" s="241"/>
      <c r="N4009" s="241"/>
      <c r="O4009" s="98"/>
      <c r="P4009" s="98"/>
      <c r="Q4009" s="130"/>
    </row>
    <row r="4010" spans="1:17" ht="11.25" x14ac:dyDescent="0.2">
      <c r="A4010" s="234"/>
      <c r="B4010" s="98"/>
      <c r="C4010" s="130"/>
      <c r="D4010" s="240"/>
      <c r="E4010" s="240"/>
      <c r="F4010" s="224"/>
      <c r="G4010" s="98"/>
      <c r="H4010" s="98"/>
      <c r="I4010" s="130"/>
      <c r="J4010" s="98"/>
      <c r="K4010" s="98"/>
      <c r="L4010" s="98"/>
      <c r="M4010" s="241"/>
      <c r="N4010" s="241"/>
      <c r="O4010" s="98"/>
      <c r="P4010" s="98"/>
      <c r="Q4010" s="130"/>
    </row>
    <row r="4011" spans="1:17" ht="11.25" x14ac:dyDescent="0.2">
      <c r="A4011" s="234"/>
      <c r="B4011" s="98"/>
      <c r="C4011" s="130"/>
      <c r="D4011" s="240"/>
      <c r="E4011" s="240"/>
      <c r="F4011" s="224"/>
      <c r="G4011" s="98"/>
      <c r="H4011" s="98"/>
      <c r="I4011" s="130"/>
      <c r="J4011" s="98"/>
      <c r="K4011" s="98"/>
      <c r="L4011" s="98"/>
      <c r="M4011" s="241"/>
      <c r="N4011" s="241"/>
      <c r="O4011" s="98"/>
      <c r="P4011" s="98"/>
      <c r="Q4011" s="130"/>
    </row>
    <row r="4012" spans="1:17" ht="11.25" x14ac:dyDescent="0.2">
      <c r="A4012" s="234"/>
      <c r="B4012" s="98"/>
      <c r="C4012" s="130"/>
      <c r="D4012" s="240"/>
      <c r="E4012" s="240"/>
      <c r="F4012" s="224"/>
      <c r="G4012" s="98"/>
      <c r="H4012" s="98"/>
      <c r="I4012" s="130"/>
      <c r="J4012" s="98"/>
      <c r="K4012" s="98"/>
      <c r="L4012" s="98"/>
      <c r="M4012" s="241"/>
      <c r="N4012" s="241"/>
      <c r="O4012" s="98"/>
      <c r="P4012" s="98"/>
      <c r="Q4012" s="130"/>
    </row>
    <row r="4013" spans="1:17" ht="11.25" x14ac:dyDescent="0.2">
      <c r="A4013" s="234"/>
      <c r="B4013" s="98"/>
      <c r="C4013" s="130"/>
      <c r="D4013" s="240"/>
      <c r="E4013" s="240"/>
      <c r="F4013" s="224"/>
      <c r="G4013" s="98"/>
      <c r="H4013" s="98"/>
      <c r="I4013" s="130"/>
      <c r="J4013" s="98"/>
      <c r="K4013" s="98"/>
      <c r="L4013" s="98"/>
      <c r="M4013" s="241"/>
      <c r="N4013" s="241"/>
      <c r="O4013" s="98"/>
      <c r="P4013" s="98"/>
      <c r="Q4013" s="130"/>
    </row>
    <row r="4014" spans="1:17" ht="11.25" x14ac:dyDescent="0.2">
      <c r="A4014" s="234"/>
      <c r="B4014" s="98"/>
      <c r="C4014" s="130"/>
      <c r="D4014" s="240"/>
      <c r="E4014" s="240"/>
      <c r="F4014" s="224"/>
      <c r="G4014" s="98"/>
      <c r="H4014" s="98"/>
      <c r="I4014" s="130"/>
      <c r="J4014" s="98"/>
      <c r="K4014" s="98"/>
      <c r="L4014" s="98"/>
      <c r="M4014" s="241"/>
      <c r="N4014" s="241"/>
      <c r="O4014" s="98"/>
      <c r="P4014" s="98"/>
      <c r="Q4014" s="130"/>
    </row>
    <row r="4015" spans="1:17" ht="11.25" x14ac:dyDescent="0.2">
      <c r="A4015" s="234"/>
      <c r="B4015" s="98"/>
      <c r="C4015" s="130"/>
      <c r="D4015" s="240"/>
      <c r="E4015" s="240"/>
      <c r="F4015" s="224"/>
      <c r="G4015" s="98"/>
      <c r="H4015" s="98"/>
      <c r="I4015" s="130"/>
      <c r="J4015" s="98"/>
      <c r="K4015" s="98"/>
      <c r="L4015" s="98"/>
      <c r="M4015" s="241"/>
      <c r="N4015" s="241"/>
      <c r="O4015" s="98"/>
      <c r="P4015" s="98"/>
      <c r="Q4015" s="130"/>
    </row>
    <row r="4016" spans="1:17" ht="11.25" x14ac:dyDescent="0.2">
      <c r="A4016" s="234"/>
      <c r="B4016" s="98"/>
      <c r="C4016" s="130"/>
      <c r="D4016" s="240"/>
      <c r="E4016" s="240"/>
      <c r="F4016" s="224"/>
      <c r="G4016" s="98"/>
      <c r="H4016" s="98"/>
      <c r="I4016" s="130"/>
      <c r="J4016" s="98"/>
      <c r="K4016" s="98"/>
      <c r="L4016" s="98"/>
      <c r="M4016" s="241"/>
      <c r="N4016" s="241"/>
      <c r="O4016" s="98"/>
      <c r="P4016" s="98"/>
      <c r="Q4016" s="130"/>
    </row>
    <row r="4017" spans="1:17" ht="11.25" x14ac:dyDescent="0.2">
      <c r="A4017" s="234"/>
      <c r="B4017" s="98"/>
      <c r="C4017" s="130"/>
      <c r="D4017" s="240"/>
      <c r="E4017" s="240"/>
      <c r="F4017" s="224"/>
      <c r="G4017" s="98"/>
      <c r="H4017" s="98"/>
      <c r="I4017" s="130"/>
      <c r="J4017" s="98"/>
      <c r="K4017" s="98"/>
      <c r="L4017" s="98"/>
      <c r="M4017" s="241"/>
      <c r="N4017" s="241"/>
      <c r="O4017" s="98"/>
      <c r="P4017" s="98"/>
      <c r="Q4017" s="130"/>
    </row>
    <row r="4018" spans="1:17" ht="11.25" x14ac:dyDescent="0.2">
      <c r="A4018" s="234"/>
      <c r="B4018" s="98"/>
      <c r="C4018" s="130"/>
      <c r="D4018" s="240"/>
      <c r="E4018" s="240"/>
      <c r="F4018" s="224"/>
      <c r="G4018" s="98"/>
      <c r="H4018" s="98"/>
      <c r="I4018" s="130"/>
      <c r="J4018" s="98"/>
      <c r="K4018" s="98"/>
      <c r="L4018" s="98"/>
      <c r="M4018" s="241"/>
      <c r="N4018" s="241"/>
      <c r="O4018" s="98"/>
      <c r="P4018" s="98"/>
      <c r="Q4018" s="130"/>
    </row>
    <row r="4019" spans="1:17" ht="11.25" x14ac:dyDescent="0.2">
      <c r="A4019" s="234"/>
      <c r="B4019" s="98"/>
      <c r="C4019" s="130"/>
      <c r="D4019" s="240"/>
      <c r="E4019" s="240"/>
      <c r="F4019" s="224"/>
      <c r="G4019" s="98"/>
      <c r="H4019" s="98"/>
      <c r="I4019" s="130"/>
      <c r="J4019" s="98"/>
      <c r="K4019" s="98"/>
      <c r="L4019" s="98"/>
      <c r="M4019" s="241"/>
      <c r="N4019" s="241"/>
      <c r="O4019" s="98"/>
      <c r="P4019" s="98"/>
      <c r="Q4019" s="130"/>
    </row>
    <row r="4020" spans="1:17" ht="11.25" x14ac:dyDescent="0.2">
      <c r="A4020" s="234"/>
      <c r="B4020" s="98"/>
      <c r="C4020" s="130"/>
      <c r="D4020" s="240"/>
      <c r="E4020" s="240"/>
      <c r="F4020" s="224"/>
      <c r="G4020" s="98"/>
      <c r="H4020" s="98"/>
      <c r="I4020" s="130"/>
      <c r="J4020" s="98"/>
      <c r="K4020" s="98"/>
      <c r="L4020" s="98"/>
      <c r="M4020" s="241"/>
      <c r="N4020" s="241"/>
      <c r="O4020" s="98"/>
      <c r="P4020" s="98"/>
      <c r="Q4020" s="130"/>
    </row>
    <row r="4021" spans="1:17" ht="11.25" x14ac:dyDescent="0.2">
      <c r="A4021" s="234"/>
      <c r="B4021" s="98"/>
      <c r="C4021" s="130"/>
      <c r="D4021" s="240"/>
      <c r="E4021" s="240"/>
      <c r="F4021" s="224"/>
      <c r="G4021" s="98"/>
      <c r="H4021" s="98"/>
      <c r="I4021" s="130"/>
      <c r="J4021" s="98"/>
      <c r="K4021" s="98"/>
      <c r="L4021" s="98"/>
      <c r="M4021" s="241"/>
      <c r="N4021" s="241"/>
      <c r="O4021" s="98"/>
      <c r="P4021" s="98"/>
      <c r="Q4021" s="130"/>
    </row>
    <row r="4022" spans="1:17" ht="11.25" x14ac:dyDescent="0.2">
      <c r="A4022" s="234"/>
      <c r="B4022" s="98"/>
      <c r="C4022" s="130"/>
      <c r="D4022" s="240"/>
      <c r="E4022" s="240"/>
      <c r="F4022" s="224"/>
      <c r="G4022" s="98"/>
      <c r="H4022" s="98"/>
      <c r="I4022" s="130"/>
      <c r="J4022" s="98"/>
      <c r="K4022" s="98"/>
      <c r="L4022" s="98"/>
      <c r="M4022" s="241"/>
      <c r="N4022" s="241"/>
      <c r="O4022" s="98"/>
      <c r="P4022" s="98"/>
      <c r="Q4022" s="130"/>
    </row>
    <row r="4023" spans="1:17" ht="11.25" x14ac:dyDescent="0.2">
      <c r="A4023" s="234"/>
      <c r="B4023" s="98"/>
      <c r="C4023" s="130"/>
      <c r="D4023" s="240"/>
      <c r="E4023" s="240"/>
      <c r="F4023" s="224"/>
      <c r="G4023" s="98"/>
      <c r="H4023" s="98"/>
      <c r="I4023" s="130"/>
      <c r="J4023" s="98"/>
      <c r="K4023" s="98"/>
      <c r="L4023" s="98"/>
      <c r="M4023" s="241"/>
      <c r="N4023" s="241"/>
      <c r="O4023" s="98"/>
      <c r="P4023" s="98"/>
      <c r="Q4023" s="130"/>
    </row>
    <row r="4024" spans="1:17" ht="11.25" x14ac:dyDescent="0.2">
      <c r="A4024" s="234"/>
      <c r="B4024" s="98"/>
      <c r="C4024" s="130"/>
      <c r="D4024" s="240"/>
      <c r="E4024" s="240"/>
      <c r="F4024" s="224"/>
      <c r="G4024" s="98"/>
      <c r="H4024" s="98"/>
      <c r="I4024" s="130"/>
      <c r="J4024" s="98"/>
      <c r="K4024" s="98"/>
      <c r="L4024" s="98"/>
      <c r="M4024" s="241"/>
      <c r="N4024" s="241"/>
      <c r="O4024" s="98"/>
      <c r="P4024" s="98"/>
      <c r="Q4024" s="130"/>
    </row>
    <row r="4025" spans="1:17" ht="11.25" x14ac:dyDescent="0.2">
      <c r="A4025" s="234"/>
      <c r="B4025" s="98"/>
      <c r="C4025" s="130"/>
      <c r="D4025" s="240"/>
      <c r="E4025" s="240"/>
      <c r="F4025" s="224"/>
      <c r="G4025" s="98"/>
      <c r="H4025" s="98"/>
      <c r="I4025" s="130"/>
      <c r="J4025" s="98"/>
      <c r="K4025" s="98"/>
      <c r="L4025" s="98"/>
      <c r="M4025" s="241"/>
      <c r="N4025" s="241"/>
      <c r="O4025" s="98"/>
      <c r="P4025" s="98"/>
      <c r="Q4025" s="130"/>
    </row>
    <row r="4026" spans="1:17" ht="11.25" x14ac:dyDescent="0.2">
      <c r="A4026" s="234"/>
      <c r="B4026" s="98"/>
      <c r="C4026" s="130"/>
      <c r="D4026" s="240"/>
      <c r="E4026" s="240"/>
      <c r="F4026" s="224"/>
      <c r="G4026" s="98"/>
      <c r="H4026" s="98"/>
      <c r="I4026" s="130"/>
      <c r="J4026" s="98"/>
      <c r="K4026" s="98"/>
      <c r="L4026" s="98"/>
      <c r="M4026" s="241"/>
      <c r="N4026" s="241"/>
      <c r="O4026" s="98"/>
      <c r="P4026" s="98"/>
      <c r="Q4026" s="130"/>
    </row>
    <row r="4027" spans="1:17" ht="11.25" x14ac:dyDescent="0.2">
      <c r="A4027" s="234"/>
      <c r="B4027" s="98"/>
      <c r="C4027" s="130"/>
      <c r="D4027" s="240"/>
      <c r="E4027" s="240"/>
      <c r="F4027" s="224"/>
      <c r="G4027" s="98"/>
      <c r="H4027" s="98"/>
      <c r="I4027" s="130"/>
      <c r="J4027" s="98"/>
      <c r="K4027" s="98"/>
      <c r="L4027" s="98"/>
      <c r="M4027" s="241"/>
      <c r="N4027" s="241"/>
      <c r="O4027" s="98"/>
      <c r="P4027" s="98"/>
      <c r="Q4027" s="130"/>
    </row>
    <row r="4028" spans="1:17" ht="11.25" x14ac:dyDescent="0.2">
      <c r="A4028" s="234"/>
      <c r="B4028" s="98"/>
      <c r="C4028" s="130"/>
      <c r="D4028" s="240"/>
      <c r="E4028" s="240"/>
      <c r="F4028" s="224"/>
      <c r="G4028" s="98"/>
      <c r="H4028" s="98"/>
      <c r="I4028" s="130"/>
      <c r="J4028" s="98"/>
      <c r="K4028" s="98"/>
      <c r="L4028" s="98"/>
      <c r="M4028" s="241"/>
      <c r="N4028" s="241"/>
      <c r="O4028" s="98"/>
      <c r="P4028" s="98"/>
      <c r="Q4028" s="130"/>
    </row>
    <row r="4029" spans="1:17" ht="11.25" x14ac:dyDescent="0.2">
      <c r="A4029" s="234"/>
      <c r="B4029" s="98"/>
      <c r="C4029" s="130"/>
      <c r="D4029" s="240"/>
      <c r="E4029" s="240"/>
      <c r="F4029" s="224"/>
      <c r="G4029" s="98"/>
      <c r="H4029" s="98"/>
      <c r="I4029" s="130"/>
      <c r="J4029" s="98"/>
      <c r="K4029" s="98"/>
      <c r="L4029" s="98"/>
      <c r="M4029" s="241"/>
      <c r="N4029" s="241"/>
      <c r="O4029" s="98"/>
      <c r="P4029" s="98"/>
      <c r="Q4029" s="130"/>
    </row>
    <row r="4030" spans="1:17" ht="11.25" x14ac:dyDescent="0.2">
      <c r="A4030" s="234"/>
      <c r="B4030" s="98"/>
      <c r="C4030" s="130"/>
      <c r="D4030" s="240"/>
      <c r="E4030" s="240"/>
      <c r="F4030" s="224"/>
      <c r="G4030" s="98"/>
      <c r="H4030" s="98"/>
      <c r="I4030" s="130"/>
      <c r="J4030" s="98"/>
      <c r="K4030" s="98"/>
      <c r="L4030" s="98"/>
      <c r="M4030" s="241"/>
      <c r="N4030" s="241"/>
      <c r="O4030" s="98"/>
      <c r="P4030" s="98"/>
      <c r="Q4030" s="130"/>
    </row>
    <row r="4031" spans="1:17" ht="11.25" x14ac:dyDescent="0.2">
      <c r="A4031" s="234"/>
      <c r="B4031" s="98"/>
      <c r="C4031" s="130"/>
      <c r="D4031" s="240"/>
      <c r="E4031" s="240"/>
      <c r="F4031" s="224"/>
      <c r="G4031" s="98"/>
      <c r="H4031" s="98"/>
      <c r="I4031" s="130"/>
      <c r="J4031" s="98"/>
      <c r="K4031" s="98"/>
      <c r="L4031" s="98"/>
      <c r="M4031" s="241"/>
      <c r="N4031" s="241"/>
      <c r="O4031" s="98"/>
      <c r="P4031" s="98"/>
      <c r="Q4031" s="130"/>
    </row>
    <row r="4032" spans="1:17" ht="11.25" x14ac:dyDescent="0.2">
      <c r="A4032" s="234"/>
      <c r="B4032" s="98"/>
      <c r="C4032" s="130"/>
      <c r="D4032" s="240"/>
      <c r="E4032" s="240"/>
      <c r="F4032" s="224"/>
      <c r="G4032" s="98"/>
      <c r="H4032" s="98"/>
      <c r="I4032" s="130"/>
      <c r="J4032" s="98"/>
      <c r="K4032" s="98"/>
      <c r="L4032" s="98"/>
      <c r="M4032" s="241"/>
      <c r="N4032" s="241"/>
      <c r="O4032" s="98"/>
      <c r="P4032" s="98"/>
      <c r="Q4032" s="130"/>
    </row>
    <row r="4033" spans="1:17" ht="11.25" x14ac:dyDescent="0.2">
      <c r="A4033" s="234"/>
      <c r="B4033" s="98"/>
      <c r="C4033" s="130"/>
      <c r="D4033" s="240"/>
      <c r="E4033" s="240"/>
      <c r="F4033" s="224"/>
      <c r="G4033" s="98"/>
      <c r="H4033" s="98"/>
      <c r="I4033" s="130"/>
      <c r="J4033" s="98"/>
      <c r="K4033" s="98"/>
      <c r="L4033" s="98"/>
      <c r="M4033" s="241"/>
      <c r="N4033" s="241"/>
      <c r="O4033" s="98"/>
      <c r="P4033" s="98"/>
      <c r="Q4033" s="130"/>
    </row>
    <row r="4034" spans="1:17" ht="11.25" x14ac:dyDescent="0.2">
      <c r="A4034" s="234"/>
      <c r="B4034" s="98"/>
      <c r="C4034" s="130"/>
      <c r="D4034" s="240"/>
      <c r="E4034" s="240"/>
      <c r="F4034" s="224"/>
      <c r="G4034" s="98"/>
      <c r="H4034" s="98"/>
      <c r="I4034" s="130"/>
      <c r="J4034" s="98"/>
      <c r="K4034" s="98"/>
      <c r="L4034" s="98"/>
      <c r="M4034" s="241"/>
      <c r="N4034" s="241"/>
      <c r="O4034" s="98"/>
      <c r="P4034" s="98"/>
      <c r="Q4034" s="130"/>
    </row>
    <row r="4035" spans="1:17" ht="11.25" x14ac:dyDescent="0.2">
      <c r="A4035" s="234"/>
      <c r="B4035" s="98"/>
      <c r="C4035" s="130"/>
      <c r="D4035" s="240"/>
      <c r="E4035" s="240"/>
      <c r="F4035" s="224"/>
      <c r="G4035" s="98"/>
      <c r="H4035" s="98"/>
      <c r="I4035" s="130"/>
      <c r="J4035" s="98"/>
      <c r="K4035" s="98"/>
      <c r="L4035" s="98"/>
      <c r="M4035" s="241"/>
      <c r="N4035" s="241"/>
      <c r="O4035" s="98"/>
      <c r="P4035" s="98"/>
      <c r="Q4035" s="130"/>
    </row>
    <row r="4036" spans="1:17" ht="11.25" x14ac:dyDescent="0.2">
      <c r="A4036" s="234"/>
      <c r="B4036" s="98"/>
      <c r="C4036" s="130"/>
      <c r="D4036" s="240"/>
      <c r="E4036" s="240"/>
      <c r="F4036" s="224"/>
      <c r="G4036" s="98"/>
      <c r="H4036" s="98"/>
      <c r="I4036" s="130"/>
      <c r="J4036" s="98"/>
      <c r="K4036" s="98"/>
      <c r="L4036" s="98"/>
      <c r="M4036" s="241"/>
      <c r="N4036" s="241"/>
      <c r="O4036" s="98"/>
      <c r="P4036" s="98"/>
      <c r="Q4036" s="130"/>
    </row>
    <row r="4037" spans="1:17" ht="11.25" x14ac:dyDescent="0.2">
      <c r="A4037" s="234"/>
      <c r="B4037" s="98"/>
      <c r="C4037" s="130"/>
      <c r="D4037" s="240"/>
      <c r="E4037" s="240"/>
      <c r="F4037" s="224"/>
      <c r="G4037" s="98"/>
      <c r="H4037" s="98"/>
      <c r="I4037" s="130"/>
      <c r="J4037" s="98"/>
      <c r="K4037" s="98"/>
      <c r="L4037" s="98"/>
      <c r="M4037" s="241"/>
      <c r="N4037" s="241"/>
      <c r="O4037" s="98"/>
      <c r="P4037" s="98"/>
      <c r="Q4037" s="130"/>
    </row>
    <row r="4038" spans="1:17" ht="11.25" x14ac:dyDescent="0.2">
      <c r="A4038" s="234"/>
      <c r="B4038" s="98"/>
      <c r="C4038" s="130"/>
      <c r="D4038" s="240"/>
      <c r="E4038" s="240"/>
      <c r="F4038" s="224"/>
      <c r="G4038" s="98"/>
      <c r="H4038" s="98"/>
      <c r="I4038" s="130"/>
      <c r="J4038" s="98"/>
      <c r="K4038" s="98"/>
      <c r="L4038" s="98"/>
      <c r="M4038" s="241"/>
      <c r="N4038" s="241"/>
      <c r="O4038" s="98"/>
      <c r="P4038" s="98"/>
      <c r="Q4038" s="130"/>
    </row>
    <row r="4039" spans="1:17" ht="11.25" x14ac:dyDescent="0.2">
      <c r="A4039" s="234"/>
      <c r="B4039" s="98"/>
      <c r="C4039" s="130"/>
      <c r="D4039" s="240"/>
      <c r="E4039" s="240"/>
      <c r="F4039" s="224"/>
      <c r="G4039" s="98"/>
      <c r="H4039" s="98"/>
      <c r="I4039" s="130"/>
      <c r="J4039" s="98"/>
      <c r="K4039" s="98"/>
      <c r="L4039" s="98"/>
      <c r="M4039" s="241"/>
      <c r="N4039" s="241"/>
      <c r="O4039" s="98"/>
      <c r="P4039" s="98"/>
      <c r="Q4039" s="130"/>
    </row>
    <row r="4040" spans="1:17" ht="11.25" x14ac:dyDescent="0.2">
      <c r="A4040" s="234"/>
      <c r="B4040" s="98"/>
      <c r="C4040" s="130"/>
      <c r="D4040" s="240"/>
      <c r="E4040" s="240"/>
      <c r="F4040" s="224"/>
      <c r="G4040" s="98"/>
      <c r="H4040" s="98"/>
      <c r="I4040" s="130"/>
      <c r="J4040" s="98"/>
      <c r="K4040" s="98"/>
      <c r="L4040" s="98"/>
      <c r="M4040" s="241"/>
      <c r="N4040" s="241"/>
      <c r="O4040" s="98"/>
      <c r="P4040" s="98"/>
      <c r="Q4040" s="130"/>
    </row>
    <row r="4041" spans="1:17" ht="11.25" x14ac:dyDescent="0.2">
      <c r="A4041" s="234"/>
      <c r="B4041" s="98"/>
      <c r="C4041" s="130"/>
      <c r="D4041" s="240"/>
      <c r="E4041" s="240"/>
      <c r="F4041" s="224"/>
      <c r="G4041" s="98"/>
      <c r="H4041" s="98"/>
      <c r="I4041" s="130"/>
      <c r="J4041" s="98"/>
      <c r="K4041" s="98"/>
      <c r="L4041" s="98"/>
      <c r="M4041" s="241"/>
      <c r="N4041" s="241"/>
      <c r="O4041" s="98"/>
      <c r="P4041" s="98"/>
      <c r="Q4041" s="130"/>
    </row>
    <row r="4042" spans="1:17" ht="11.25" x14ac:dyDescent="0.2">
      <c r="A4042" s="234"/>
      <c r="B4042" s="98"/>
      <c r="C4042" s="130"/>
      <c r="D4042" s="240"/>
      <c r="E4042" s="240"/>
      <c r="F4042" s="224"/>
      <c r="G4042" s="98"/>
      <c r="H4042" s="98"/>
      <c r="I4042" s="130"/>
      <c r="J4042" s="98"/>
      <c r="K4042" s="98"/>
      <c r="L4042" s="98"/>
      <c r="M4042" s="241"/>
      <c r="N4042" s="241"/>
      <c r="O4042" s="98"/>
      <c r="P4042" s="98"/>
      <c r="Q4042" s="130"/>
    </row>
    <row r="4043" spans="1:17" ht="11.25" x14ac:dyDescent="0.2">
      <c r="A4043" s="234"/>
      <c r="B4043" s="98"/>
      <c r="C4043" s="130"/>
      <c r="D4043" s="240"/>
      <c r="E4043" s="240"/>
      <c r="F4043" s="224"/>
      <c r="G4043" s="98"/>
      <c r="H4043" s="98"/>
      <c r="I4043" s="130"/>
      <c r="J4043" s="98"/>
      <c r="K4043" s="98"/>
      <c r="L4043" s="98"/>
      <c r="M4043" s="241"/>
      <c r="N4043" s="241"/>
      <c r="O4043" s="98"/>
      <c r="P4043" s="98"/>
      <c r="Q4043" s="130"/>
    </row>
    <row r="4044" spans="1:17" ht="11.25" x14ac:dyDescent="0.2">
      <c r="A4044" s="234"/>
      <c r="B4044" s="98"/>
      <c r="C4044" s="130"/>
      <c r="D4044" s="240"/>
      <c r="E4044" s="240"/>
      <c r="F4044" s="224"/>
      <c r="G4044" s="98"/>
      <c r="H4044" s="98"/>
      <c r="I4044" s="130"/>
      <c r="J4044" s="98"/>
      <c r="K4044" s="98"/>
      <c r="L4044" s="98"/>
      <c r="M4044" s="241"/>
      <c r="N4044" s="241"/>
      <c r="O4044" s="98"/>
      <c r="P4044" s="98"/>
      <c r="Q4044" s="130"/>
    </row>
    <row r="4045" spans="1:17" ht="11.25" x14ac:dyDescent="0.2">
      <c r="A4045" s="234"/>
      <c r="B4045" s="98"/>
      <c r="C4045" s="130"/>
      <c r="D4045" s="240"/>
      <c r="E4045" s="240"/>
      <c r="F4045" s="224"/>
      <c r="G4045" s="98"/>
      <c r="H4045" s="98"/>
      <c r="I4045" s="130"/>
      <c r="J4045" s="98"/>
      <c r="K4045" s="98"/>
      <c r="L4045" s="98"/>
      <c r="M4045" s="241"/>
      <c r="N4045" s="241"/>
      <c r="O4045" s="98"/>
      <c r="P4045" s="98"/>
      <c r="Q4045" s="130"/>
    </row>
    <row r="4046" spans="1:17" ht="11.25" x14ac:dyDescent="0.2">
      <c r="A4046" s="234"/>
      <c r="B4046" s="98"/>
      <c r="C4046" s="130"/>
      <c r="D4046" s="240"/>
      <c r="E4046" s="240"/>
      <c r="F4046" s="224"/>
      <c r="G4046" s="98"/>
      <c r="H4046" s="98"/>
      <c r="I4046" s="130"/>
      <c r="J4046" s="98"/>
      <c r="K4046" s="98"/>
      <c r="L4046" s="98"/>
      <c r="M4046" s="241"/>
      <c r="N4046" s="241"/>
      <c r="O4046" s="98"/>
      <c r="P4046" s="98"/>
      <c r="Q4046" s="130"/>
    </row>
    <row r="4047" spans="1:17" ht="11.25" x14ac:dyDescent="0.2">
      <c r="A4047" s="234"/>
      <c r="B4047" s="98"/>
      <c r="C4047" s="130"/>
      <c r="D4047" s="240"/>
      <c r="E4047" s="240"/>
      <c r="F4047" s="224"/>
      <c r="G4047" s="98"/>
      <c r="H4047" s="98"/>
      <c r="I4047" s="130"/>
      <c r="J4047" s="98"/>
      <c r="K4047" s="98"/>
      <c r="L4047" s="98"/>
      <c r="M4047" s="241"/>
      <c r="N4047" s="241"/>
      <c r="O4047" s="98"/>
      <c r="P4047" s="98"/>
      <c r="Q4047" s="130"/>
    </row>
    <row r="4048" spans="1:17" ht="11.25" x14ac:dyDescent="0.2">
      <c r="A4048" s="234"/>
      <c r="B4048" s="98"/>
      <c r="C4048" s="130"/>
      <c r="D4048" s="240"/>
      <c r="E4048" s="240"/>
      <c r="F4048" s="224"/>
      <c r="G4048" s="98"/>
      <c r="H4048" s="98"/>
      <c r="I4048" s="130"/>
      <c r="J4048" s="98"/>
      <c r="K4048" s="98"/>
      <c r="L4048" s="98"/>
      <c r="M4048" s="241"/>
      <c r="N4048" s="241"/>
      <c r="O4048" s="98"/>
      <c r="P4048" s="98"/>
      <c r="Q4048" s="130"/>
    </row>
    <row r="4049" spans="1:17" ht="11.25" x14ac:dyDescent="0.2">
      <c r="A4049" s="234"/>
      <c r="B4049" s="98"/>
      <c r="C4049" s="130"/>
      <c r="D4049" s="240"/>
      <c r="E4049" s="240"/>
      <c r="F4049" s="224"/>
      <c r="G4049" s="98"/>
      <c r="H4049" s="98"/>
      <c r="I4049" s="130"/>
      <c r="J4049" s="98"/>
      <c r="K4049" s="98"/>
      <c r="L4049" s="98"/>
      <c r="M4049" s="241"/>
      <c r="N4049" s="241"/>
      <c r="O4049" s="98"/>
      <c r="P4049" s="98"/>
      <c r="Q4049" s="130"/>
    </row>
    <row r="4050" spans="1:17" ht="11.25" x14ac:dyDescent="0.2">
      <c r="A4050" s="234"/>
      <c r="B4050" s="98"/>
      <c r="C4050" s="130"/>
      <c r="D4050" s="240"/>
      <c r="E4050" s="240"/>
      <c r="F4050" s="224"/>
      <c r="G4050" s="98"/>
      <c r="H4050" s="98"/>
      <c r="I4050" s="130"/>
      <c r="J4050" s="98"/>
      <c r="K4050" s="98"/>
      <c r="L4050" s="98"/>
      <c r="M4050" s="241"/>
      <c r="N4050" s="241"/>
      <c r="O4050" s="98"/>
      <c r="P4050" s="98"/>
      <c r="Q4050" s="130"/>
    </row>
    <row r="4051" spans="1:17" ht="11.25" x14ac:dyDescent="0.2">
      <c r="A4051" s="234"/>
      <c r="B4051" s="98"/>
      <c r="C4051" s="130"/>
      <c r="D4051" s="240"/>
      <c r="E4051" s="240"/>
      <c r="F4051" s="224"/>
      <c r="G4051" s="98"/>
      <c r="H4051" s="98"/>
      <c r="I4051" s="130"/>
      <c r="J4051" s="98"/>
      <c r="K4051" s="98"/>
      <c r="L4051" s="98"/>
      <c r="M4051" s="241"/>
      <c r="N4051" s="241"/>
      <c r="O4051" s="98"/>
      <c r="P4051" s="98"/>
      <c r="Q4051" s="130"/>
    </row>
    <row r="4052" spans="1:17" ht="11.25" x14ac:dyDescent="0.2">
      <c r="A4052" s="234"/>
      <c r="B4052" s="98"/>
      <c r="C4052" s="130"/>
      <c r="D4052" s="240"/>
      <c r="E4052" s="240"/>
      <c r="F4052" s="224"/>
      <c r="G4052" s="98"/>
      <c r="H4052" s="98"/>
      <c r="I4052" s="130"/>
      <c r="J4052" s="98"/>
      <c r="K4052" s="98"/>
      <c r="L4052" s="98"/>
      <c r="M4052" s="241"/>
      <c r="N4052" s="241"/>
      <c r="O4052" s="98"/>
      <c r="P4052" s="98"/>
      <c r="Q4052" s="130"/>
    </row>
    <row r="4053" spans="1:17" ht="11.25" x14ac:dyDescent="0.2">
      <c r="A4053" s="234"/>
      <c r="B4053" s="98"/>
      <c r="C4053" s="130"/>
      <c r="D4053" s="240"/>
      <c r="E4053" s="240"/>
      <c r="F4053" s="224"/>
      <c r="G4053" s="98"/>
      <c r="H4053" s="98"/>
      <c r="I4053" s="130"/>
      <c r="J4053" s="98"/>
      <c r="K4053" s="98"/>
      <c r="L4053" s="98"/>
      <c r="M4053" s="241"/>
      <c r="N4053" s="241"/>
      <c r="O4053" s="98"/>
      <c r="P4053" s="98"/>
      <c r="Q4053" s="130"/>
    </row>
    <row r="4054" spans="1:17" ht="11.25" x14ac:dyDescent="0.2">
      <c r="A4054" s="234"/>
      <c r="B4054" s="98"/>
      <c r="C4054" s="130"/>
      <c r="D4054" s="240"/>
      <c r="E4054" s="240"/>
      <c r="F4054" s="224"/>
      <c r="G4054" s="98"/>
      <c r="H4054" s="98"/>
      <c r="I4054" s="130"/>
      <c r="J4054" s="98"/>
      <c r="K4054" s="98"/>
      <c r="L4054" s="98"/>
      <c r="M4054" s="241"/>
      <c r="N4054" s="241"/>
      <c r="O4054" s="98"/>
      <c r="P4054" s="98"/>
      <c r="Q4054" s="130"/>
    </row>
    <row r="4055" spans="1:17" ht="11.25" x14ac:dyDescent="0.2">
      <c r="A4055" s="234"/>
      <c r="B4055" s="98"/>
      <c r="C4055" s="130"/>
      <c r="D4055" s="240"/>
      <c r="E4055" s="240"/>
      <c r="F4055" s="224"/>
      <c r="G4055" s="98"/>
      <c r="H4055" s="98"/>
      <c r="I4055" s="130"/>
      <c r="J4055" s="98"/>
      <c r="K4055" s="98"/>
      <c r="L4055" s="98"/>
      <c r="M4055" s="241"/>
      <c r="N4055" s="241"/>
      <c r="O4055" s="98"/>
      <c r="P4055" s="98"/>
      <c r="Q4055" s="130"/>
    </row>
    <row r="4056" spans="1:17" ht="11.25" x14ac:dyDescent="0.2">
      <c r="A4056" s="234"/>
      <c r="B4056" s="98"/>
      <c r="C4056" s="130"/>
      <c r="D4056" s="240"/>
      <c r="E4056" s="240"/>
      <c r="F4056" s="224"/>
      <c r="G4056" s="98"/>
      <c r="H4056" s="98"/>
      <c r="I4056" s="130"/>
      <c r="J4056" s="98"/>
      <c r="K4056" s="98"/>
      <c r="L4056" s="98"/>
      <c r="M4056" s="241"/>
      <c r="N4056" s="241"/>
      <c r="O4056" s="98"/>
      <c r="P4056" s="98"/>
      <c r="Q4056" s="130"/>
    </row>
    <row r="4057" spans="1:17" ht="11.25" x14ac:dyDescent="0.2">
      <c r="A4057" s="234"/>
      <c r="B4057" s="98"/>
      <c r="C4057" s="130"/>
      <c r="D4057" s="240"/>
      <c r="E4057" s="240"/>
      <c r="F4057" s="224"/>
      <c r="G4057" s="98"/>
      <c r="H4057" s="98"/>
      <c r="I4057" s="130"/>
      <c r="J4057" s="98"/>
      <c r="K4057" s="98"/>
      <c r="L4057" s="98"/>
      <c r="M4057" s="241"/>
      <c r="N4057" s="241"/>
      <c r="O4057" s="98"/>
      <c r="P4057" s="98"/>
      <c r="Q4057" s="130"/>
    </row>
    <row r="4058" spans="1:17" ht="11.25" x14ac:dyDescent="0.2">
      <c r="A4058" s="234"/>
      <c r="B4058" s="98"/>
      <c r="C4058" s="130"/>
      <c r="D4058" s="240"/>
      <c r="E4058" s="240"/>
      <c r="F4058" s="224"/>
      <c r="G4058" s="98"/>
      <c r="H4058" s="98"/>
      <c r="I4058" s="130"/>
      <c r="J4058" s="98"/>
      <c r="K4058" s="98"/>
      <c r="L4058" s="98"/>
      <c r="M4058" s="241"/>
      <c r="N4058" s="241"/>
      <c r="O4058" s="98"/>
      <c r="P4058" s="98"/>
      <c r="Q4058" s="130"/>
    </row>
    <row r="4059" spans="1:17" ht="11.25" x14ac:dyDescent="0.2">
      <c r="A4059" s="234"/>
      <c r="B4059" s="98"/>
      <c r="C4059" s="130"/>
      <c r="D4059" s="240"/>
      <c r="E4059" s="240"/>
      <c r="F4059" s="224"/>
      <c r="G4059" s="98"/>
      <c r="H4059" s="98"/>
      <c r="I4059" s="130"/>
      <c r="J4059" s="98"/>
      <c r="K4059" s="98"/>
      <c r="L4059" s="98"/>
      <c r="M4059" s="241"/>
      <c r="N4059" s="241"/>
      <c r="O4059" s="98"/>
      <c r="P4059" s="98"/>
      <c r="Q4059" s="130"/>
    </row>
    <row r="4060" spans="1:17" ht="11.25" x14ac:dyDescent="0.2">
      <c r="A4060" s="234"/>
      <c r="B4060" s="98"/>
      <c r="C4060" s="130"/>
      <c r="D4060" s="240"/>
      <c r="E4060" s="240"/>
      <c r="F4060" s="224"/>
      <c r="G4060" s="98"/>
      <c r="H4060" s="98"/>
      <c r="I4060" s="130"/>
      <c r="J4060" s="98"/>
      <c r="K4060" s="98"/>
      <c r="L4060" s="98"/>
      <c r="M4060" s="241"/>
      <c r="N4060" s="241"/>
      <c r="O4060" s="98"/>
      <c r="P4060" s="98"/>
      <c r="Q4060" s="130"/>
    </row>
    <row r="4061" spans="1:17" ht="11.25" x14ac:dyDescent="0.2">
      <c r="A4061" s="234"/>
      <c r="B4061" s="98"/>
      <c r="C4061" s="130"/>
      <c r="D4061" s="240"/>
      <c r="E4061" s="240"/>
      <c r="F4061" s="224"/>
      <c r="G4061" s="98"/>
      <c r="H4061" s="98"/>
      <c r="I4061" s="130"/>
      <c r="J4061" s="98"/>
      <c r="K4061" s="98"/>
      <c r="L4061" s="98"/>
      <c r="M4061" s="241"/>
      <c r="N4061" s="241"/>
      <c r="O4061" s="98"/>
      <c r="P4061" s="98"/>
      <c r="Q4061" s="130"/>
    </row>
    <row r="4062" spans="1:17" ht="11.25" x14ac:dyDescent="0.2">
      <c r="A4062" s="234"/>
      <c r="B4062" s="98"/>
      <c r="C4062" s="130"/>
      <c r="D4062" s="240"/>
      <c r="E4062" s="240"/>
      <c r="F4062" s="224"/>
      <c r="G4062" s="98"/>
      <c r="H4062" s="98"/>
      <c r="I4062" s="130"/>
      <c r="J4062" s="98"/>
      <c r="K4062" s="98"/>
      <c r="L4062" s="98"/>
      <c r="M4062" s="241"/>
      <c r="N4062" s="241"/>
      <c r="O4062" s="98"/>
      <c r="P4062" s="98"/>
      <c r="Q4062" s="130"/>
    </row>
    <row r="4063" spans="1:17" ht="11.25" x14ac:dyDescent="0.2">
      <c r="A4063" s="234"/>
      <c r="B4063" s="98"/>
      <c r="C4063" s="130"/>
      <c r="D4063" s="240"/>
      <c r="E4063" s="240"/>
      <c r="F4063" s="224"/>
      <c r="G4063" s="98"/>
      <c r="H4063" s="98"/>
      <c r="I4063" s="130"/>
      <c r="J4063" s="98"/>
      <c r="K4063" s="98"/>
      <c r="L4063" s="98"/>
      <c r="M4063" s="241"/>
      <c r="N4063" s="241"/>
      <c r="O4063" s="98"/>
      <c r="P4063" s="98"/>
      <c r="Q4063" s="130"/>
    </row>
    <row r="4064" spans="1:17" ht="11.25" x14ac:dyDescent="0.2">
      <c r="A4064" s="234"/>
      <c r="B4064" s="98"/>
      <c r="C4064" s="130"/>
      <c r="D4064" s="240"/>
      <c r="E4064" s="240"/>
      <c r="F4064" s="224"/>
      <c r="G4064" s="98"/>
      <c r="H4064" s="98"/>
      <c r="I4064" s="130"/>
      <c r="J4064" s="98"/>
      <c r="K4064" s="98"/>
      <c r="L4064" s="98"/>
      <c r="M4064" s="241"/>
      <c r="N4064" s="241"/>
      <c r="O4064" s="98"/>
      <c r="P4064" s="98"/>
      <c r="Q4064" s="130"/>
    </row>
    <row r="4065" spans="1:17" ht="11.25" x14ac:dyDescent="0.2">
      <c r="A4065" s="234"/>
      <c r="B4065" s="98"/>
      <c r="C4065" s="130"/>
      <c r="D4065" s="240"/>
      <c r="E4065" s="240"/>
      <c r="F4065" s="224"/>
      <c r="G4065" s="98"/>
      <c r="H4065" s="98"/>
      <c r="I4065" s="130"/>
      <c r="J4065" s="98"/>
      <c r="K4065" s="98"/>
      <c r="L4065" s="98"/>
      <c r="M4065" s="241"/>
      <c r="N4065" s="241"/>
      <c r="O4065" s="98"/>
      <c r="P4065" s="98"/>
      <c r="Q4065" s="130"/>
    </row>
    <row r="4066" spans="1:17" ht="11.25" x14ac:dyDescent="0.2">
      <c r="A4066" s="234"/>
      <c r="B4066" s="98"/>
      <c r="C4066" s="130"/>
      <c r="D4066" s="240"/>
      <c r="E4066" s="240"/>
      <c r="F4066" s="224"/>
      <c r="G4066" s="98"/>
      <c r="H4066" s="98"/>
      <c r="I4066" s="130"/>
      <c r="J4066" s="98"/>
      <c r="K4066" s="98"/>
      <c r="L4066" s="98"/>
      <c r="M4066" s="241"/>
      <c r="N4066" s="241"/>
      <c r="O4066" s="98"/>
      <c r="P4066" s="98"/>
      <c r="Q4066" s="130"/>
    </row>
    <row r="4067" spans="1:17" ht="11.25" x14ac:dyDescent="0.2">
      <c r="A4067" s="234"/>
      <c r="B4067" s="98"/>
      <c r="C4067" s="130"/>
      <c r="D4067" s="240"/>
      <c r="E4067" s="240"/>
      <c r="F4067" s="224"/>
      <c r="G4067" s="98"/>
      <c r="H4067" s="98"/>
      <c r="I4067" s="130"/>
      <c r="J4067" s="98"/>
      <c r="K4067" s="98"/>
      <c r="L4067" s="98"/>
      <c r="M4067" s="241"/>
      <c r="N4067" s="241"/>
      <c r="O4067" s="98"/>
      <c r="P4067" s="98"/>
      <c r="Q4067" s="130"/>
    </row>
    <row r="4068" spans="1:17" ht="11.25" x14ac:dyDescent="0.2">
      <c r="A4068" s="234"/>
      <c r="B4068" s="98"/>
      <c r="C4068" s="130"/>
      <c r="D4068" s="240"/>
      <c r="E4068" s="240"/>
      <c r="F4068" s="224"/>
      <c r="G4068" s="98"/>
      <c r="H4068" s="98"/>
      <c r="I4068" s="130"/>
      <c r="J4068" s="98"/>
      <c r="K4068" s="98"/>
      <c r="L4068" s="98"/>
      <c r="M4068" s="241"/>
      <c r="N4068" s="241"/>
      <c r="O4068" s="98"/>
      <c r="P4068" s="98"/>
      <c r="Q4068" s="130"/>
    </row>
    <row r="4069" spans="1:17" ht="11.25" x14ac:dyDescent="0.2">
      <c r="A4069" s="234"/>
      <c r="B4069" s="98"/>
      <c r="C4069" s="130"/>
      <c r="D4069" s="240"/>
      <c r="E4069" s="240"/>
      <c r="F4069" s="224"/>
      <c r="G4069" s="98"/>
      <c r="H4069" s="98"/>
      <c r="I4069" s="130"/>
      <c r="J4069" s="98"/>
      <c r="K4069" s="98"/>
      <c r="L4069" s="98"/>
      <c r="M4069" s="241"/>
      <c r="N4069" s="241"/>
      <c r="O4069" s="98"/>
      <c r="P4069" s="98"/>
      <c r="Q4069" s="130"/>
    </row>
    <row r="4070" spans="1:17" ht="11.25" x14ac:dyDescent="0.2">
      <c r="A4070" s="234"/>
      <c r="B4070" s="98"/>
      <c r="C4070" s="130"/>
      <c r="D4070" s="240"/>
      <c r="E4070" s="240"/>
      <c r="F4070" s="224"/>
      <c r="G4070" s="98"/>
      <c r="H4070" s="98"/>
      <c r="I4070" s="130"/>
      <c r="J4070" s="98"/>
      <c r="K4070" s="98"/>
      <c r="L4070" s="98"/>
      <c r="M4070" s="241"/>
      <c r="N4070" s="241"/>
      <c r="O4070" s="98"/>
      <c r="P4070" s="98"/>
      <c r="Q4070" s="130"/>
    </row>
    <row r="4071" spans="1:17" ht="11.25" x14ac:dyDescent="0.2">
      <c r="A4071" s="234"/>
      <c r="B4071" s="98"/>
      <c r="C4071" s="130"/>
      <c r="D4071" s="240"/>
      <c r="E4071" s="240"/>
      <c r="F4071" s="224"/>
      <c r="G4071" s="98"/>
      <c r="H4071" s="98"/>
      <c r="I4071" s="130"/>
      <c r="J4071" s="98"/>
      <c r="K4071" s="98"/>
      <c r="L4071" s="98"/>
      <c r="M4071" s="241"/>
      <c r="N4071" s="241"/>
      <c r="O4071" s="98"/>
      <c r="P4071" s="98"/>
      <c r="Q4071" s="130"/>
    </row>
    <row r="4072" spans="1:17" ht="11.25" x14ac:dyDescent="0.2">
      <c r="A4072" s="234"/>
      <c r="B4072" s="98"/>
      <c r="C4072" s="130"/>
      <c r="D4072" s="240"/>
      <c r="E4072" s="240"/>
      <c r="F4072" s="224"/>
      <c r="G4072" s="98"/>
      <c r="H4072" s="98"/>
      <c r="I4072" s="130"/>
      <c r="J4072" s="98"/>
      <c r="K4072" s="98"/>
      <c r="L4072" s="98"/>
      <c r="M4072" s="241"/>
      <c r="N4072" s="241"/>
      <c r="O4072" s="98"/>
      <c r="P4072" s="98"/>
      <c r="Q4072" s="130"/>
    </row>
    <row r="4073" spans="1:17" ht="11.25" x14ac:dyDescent="0.2">
      <c r="A4073" s="234"/>
      <c r="B4073" s="98"/>
      <c r="C4073" s="130"/>
      <c r="D4073" s="240"/>
      <c r="E4073" s="240"/>
      <c r="F4073" s="224"/>
      <c r="G4073" s="98"/>
      <c r="H4073" s="98"/>
      <c r="I4073" s="130"/>
      <c r="J4073" s="98"/>
      <c r="K4073" s="98"/>
      <c r="L4073" s="98"/>
      <c r="M4073" s="241"/>
      <c r="N4073" s="241"/>
      <c r="O4073" s="98"/>
      <c r="P4073" s="98"/>
      <c r="Q4073" s="130"/>
    </row>
    <row r="4074" spans="1:17" ht="11.25" x14ac:dyDescent="0.2">
      <c r="A4074" s="234"/>
      <c r="B4074" s="98"/>
      <c r="C4074" s="130"/>
      <c r="D4074" s="240"/>
      <c r="E4074" s="240"/>
      <c r="F4074" s="224"/>
      <c r="G4074" s="98"/>
      <c r="H4074" s="98"/>
      <c r="I4074" s="130"/>
      <c r="J4074" s="98"/>
      <c r="K4074" s="98"/>
      <c r="L4074" s="98"/>
      <c r="M4074" s="241"/>
      <c r="N4074" s="241"/>
      <c r="O4074" s="98"/>
      <c r="P4074" s="98"/>
      <c r="Q4074" s="130"/>
    </row>
    <row r="4075" spans="1:17" ht="11.25" x14ac:dyDescent="0.2">
      <c r="A4075" s="234"/>
      <c r="B4075" s="98"/>
      <c r="C4075" s="130"/>
      <c r="D4075" s="240"/>
      <c r="E4075" s="240"/>
      <c r="F4075" s="224"/>
      <c r="G4075" s="98"/>
      <c r="H4075" s="98"/>
      <c r="I4075" s="130"/>
      <c r="J4075" s="98"/>
      <c r="K4075" s="98"/>
      <c r="L4075" s="98"/>
      <c r="M4075" s="241"/>
      <c r="N4075" s="241"/>
      <c r="O4075" s="98"/>
      <c r="P4075" s="98"/>
      <c r="Q4075" s="130"/>
    </row>
    <row r="4076" spans="1:17" ht="11.25" x14ac:dyDescent="0.2">
      <c r="A4076" s="234"/>
      <c r="B4076" s="98"/>
      <c r="C4076" s="130"/>
      <c r="D4076" s="240"/>
      <c r="E4076" s="240"/>
      <c r="F4076" s="224"/>
      <c r="G4076" s="98"/>
      <c r="H4076" s="98"/>
      <c r="I4076" s="130"/>
      <c r="J4076" s="98"/>
      <c r="K4076" s="98"/>
      <c r="L4076" s="98"/>
      <c r="M4076" s="241"/>
      <c r="N4076" s="241"/>
      <c r="O4076" s="98"/>
      <c r="P4076" s="98"/>
      <c r="Q4076" s="130"/>
    </row>
    <row r="4077" spans="1:17" ht="11.25" x14ac:dyDescent="0.2">
      <c r="A4077" s="234"/>
      <c r="B4077" s="98"/>
      <c r="C4077" s="130"/>
      <c r="D4077" s="240"/>
      <c r="E4077" s="240"/>
      <c r="F4077" s="224"/>
      <c r="G4077" s="98"/>
      <c r="H4077" s="98"/>
      <c r="I4077" s="130"/>
      <c r="J4077" s="98"/>
      <c r="K4077" s="98"/>
      <c r="L4077" s="98"/>
      <c r="M4077" s="241"/>
      <c r="N4077" s="241"/>
      <c r="O4077" s="98"/>
      <c r="P4077" s="98"/>
      <c r="Q4077" s="130"/>
    </row>
    <row r="4078" spans="1:17" ht="11.25" x14ac:dyDescent="0.2">
      <c r="A4078" s="234"/>
      <c r="B4078" s="98"/>
      <c r="C4078" s="130"/>
      <c r="D4078" s="240"/>
      <c r="E4078" s="240"/>
      <c r="F4078" s="224"/>
      <c r="G4078" s="98"/>
      <c r="H4078" s="98"/>
      <c r="I4078" s="130"/>
      <c r="J4078" s="98"/>
      <c r="K4078" s="98"/>
      <c r="L4078" s="98"/>
      <c r="M4078" s="241"/>
      <c r="N4078" s="241"/>
      <c r="O4078" s="98"/>
      <c r="P4078" s="98"/>
      <c r="Q4078" s="130"/>
    </row>
    <row r="4079" spans="1:17" ht="11.25" x14ac:dyDescent="0.2">
      <c r="A4079" s="234"/>
      <c r="B4079" s="98"/>
      <c r="C4079" s="130"/>
      <c r="D4079" s="240"/>
      <c r="E4079" s="240"/>
      <c r="F4079" s="224"/>
      <c r="G4079" s="98"/>
      <c r="H4079" s="98"/>
      <c r="I4079" s="130"/>
      <c r="J4079" s="98"/>
      <c r="K4079" s="98"/>
      <c r="L4079" s="98"/>
      <c r="M4079" s="241"/>
      <c r="N4079" s="241"/>
      <c r="O4079" s="98"/>
      <c r="P4079" s="98"/>
      <c r="Q4079" s="130"/>
    </row>
    <row r="4080" spans="1:17" ht="11.25" x14ac:dyDescent="0.2">
      <c r="A4080" s="234"/>
      <c r="B4080" s="98"/>
      <c r="C4080" s="130"/>
      <c r="D4080" s="240"/>
      <c r="E4080" s="240"/>
      <c r="F4080" s="224"/>
      <c r="G4080" s="98"/>
      <c r="H4080" s="98"/>
      <c r="I4080" s="130"/>
      <c r="J4080" s="98"/>
      <c r="K4080" s="98"/>
      <c r="L4080" s="98"/>
      <c r="M4080" s="241"/>
      <c r="N4080" s="241"/>
      <c r="O4080" s="98"/>
      <c r="P4080" s="98"/>
      <c r="Q4080" s="130"/>
    </row>
    <row r="4081" spans="1:17" ht="11.25" x14ac:dyDescent="0.2">
      <c r="A4081" s="234"/>
      <c r="B4081" s="98"/>
      <c r="C4081" s="130"/>
      <c r="D4081" s="240"/>
      <c r="E4081" s="240"/>
      <c r="F4081" s="224"/>
      <c r="G4081" s="98"/>
      <c r="H4081" s="98"/>
      <c r="I4081" s="130"/>
      <c r="J4081" s="98"/>
      <c r="K4081" s="98"/>
      <c r="L4081" s="98"/>
      <c r="M4081" s="241"/>
      <c r="N4081" s="241"/>
      <c r="O4081" s="98"/>
      <c r="P4081" s="98"/>
      <c r="Q4081" s="130"/>
    </row>
    <row r="4082" spans="1:17" ht="11.25" x14ac:dyDescent="0.2">
      <c r="A4082" s="234"/>
      <c r="B4082" s="98"/>
      <c r="C4082" s="130"/>
      <c r="D4082" s="240"/>
      <c r="E4082" s="240"/>
      <c r="F4082" s="224"/>
      <c r="G4082" s="98"/>
      <c r="H4082" s="98"/>
      <c r="I4082" s="130"/>
      <c r="J4082" s="98"/>
      <c r="K4082" s="98"/>
      <c r="L4082" s="98"/>
      <c r="M4082" s="241"/>
      <c r="N4082" s="241"/>
      <c r="O4082" s="98"/>
      <c r="P4082" s="98"/>
      <c r="Q4082" s="130"/>
    </row>
    <row r="4083" spans="1:17" ht="11.25" x14ac:dyDescent="0.2">
      <c r="A4083" s="234"/>
      <c r="B4083" s="98"/>
      <c r="C4083" s="130"/>
      <c r="D4083" s="240"/>
      <c r="E4083" s="240"/>
      <c r="F4083" s="224"/>
      <c r="G4083" s="98"/>
      <c r="H4083" s="98"/>
      <c r="I4083" s="130"/>
      <c r="J4083" s="98"/>
      <c r="K4083" s="98"/>
      <c r="L4083" s="98"/>
      <c r="M4083" s="241"/>
      <c r="N4083" s="241"/>
      <c r="O4083" s="98"/>
      <c r="P4083" s="98"/>
      <c r="Q4083" s="130"/>
    </row>
    <row r="4084" spans="1:17" ht="11.25" x14ac:dyDescent="0.2">
      <c r="A4084" s="234"/>
      <c r="B4084" s="98"/>
      <c r="C4084" s="130"/>
      <c r="D4084" s="240"/>
      <c r="E4084" s="240"/>
      <c r="F4084" s="224"/>
      <c r="G4084" s="98"/>
      <c r="H4084" s="98"/>
      <c r="I4084" s="130"/>
      <c r="J4084" s="98"/>
      <c r="K4084" s="98"/>
      <c r="L4084" s="98"/>
      <c r="M4084" s="241"/>
      <c r="N4084" s="241"/>
      <c r="O4084" s="98"/>
      <c r="P4084" s="98"/>
      <c r="Q4084" s="130"/>
    </row>
    <row r="4085" spans="1:17" ht="11.25" x14ac:dyDescent="0.2">
      <c r="A4085" s="234"/>
      <c r="B4085" s="98"/>
      <c r="C4085" s="130"/>
      <c r="D4085" s="240"/>
      <c r="E4085" s="240"/>
      <c r="F4085" s="224"/>
      <c r="G4085" s="98"/>
      <c r="H4085" s="98"/>
      <c r="I4085" s="130"/>
      <c r="J4085" s="98"/>
      <c r="K4085" s="98"/>
      <c r="L4085" s="98"/>
      <c r="M4085" s="241"/>
      <c r="N4085" s="241"/>
      <c r="O4085" s="98"/>
      <c r="P4085" s="98"/>
      <c r="Q4085" s="130"/>
    </row>
    <row r="4086" spans="1:17" ht="11.25" x14ac:dyDescent="0.2">
      <c r="A4086" s="234"/>
      <c r="B4086" s="98"/>
      <c r="C4086" s="130"/>
      <c r="D4086" s="240"/>
      <c r="E4086" s="240"/>
      <c r="F4086" s="224"/>
      <c r="G4086" s="98"/>
      <c r="H4086" s="98"/>
      <c r="I4086" s="130"/>
      <c r="J4086" s="98"/>
      <c r="K4086" s="98"/>
      <c r="L4086" s="98"/>
      <c r="M4086" s="241"/>
      <c r="N4086" s="241"/>
      <c r="O4086" s="98"/>
      <c r="P4086" s="98"/>
      <c r="Q4086" s="130"/>
    </row>
    <row r="4087" spans="1:17" ht="11.25" x14ac:dyDescent="0.2">
      <c r="A4087" s="234"/>
      <c r="B4087" s="98"/>
      <c r="C4087" s="130"/>
      <c r="D4087" s="240"/>
      <c r="E4087" s="240"/>
      <c r="F4087" s="224"/>
      <c r="G4087" s="98"/>
      <c r="H4087" s="98"/>
      <c r="I4087" s="130"/>
      <c r="J4087" s="98"/>
      <c r="K4087" s="98"/>
      <c r="L4087" s="98"/>
      <c r="M4087" s="241"/>
      <c r="N4087" s="241"/>
      <c r="O4087" s="98"/>
      <c r="P4087" s="98"/>
      <c r="Q4087" s="130"/>
    </row>
    <row r="4088" spans="1:17" ht="11.25" x14ac:dyDescent="0.2">
      <c r="A4088" s="234"/>
      <c r="B4088" s="98"/>
      <c r="C4088" s="130"/>
      <c r="D4088" s="240"/>
      <c r="E4088" s="240"/>
      <c r="F4088" s="224"/>
      <c r="G4088" s="98"/>
      <c r="H4088" s="98"/>
      <c r="I4088" s="130"/>
      <c r="J4088" s="98"/>
      <c r="K4088" s="98"/>
      <c r="L4088" s="98"/>
      <c r="M4088" s="241"/>
      <c r="N4088" s="241"/>
      <c r="O4088" s="98"/>
      <c r="P4088" s="98"/>
      <c r="Q4088" s="130"/>
    </row>
    <row r="4089" spans="1:17" ht="11.25" x14ac:dyDescent="0.2">
      <c r="A4089" s="234"/>
      <c r="B4089" s="98"/>
      <c r="C4089" s="130"/>
      <c r="D4089" s="240"/>
      <c r="E4089" s="240"/>
      <c r="F4089" s="224"/>
      <c r="G4089" s="98"/>
      <c r="H4089" s="98"/>
      <c r="I4089" s="130"/>
      <c r="J4089" s="98"/>
      <c r="K4089" s="98"/>
      <c r="L4089" s="98"/>
      <c r="M4089" s="241"/>
      <c r="N4089" s="241"/>
      <c r="O4089" s="98"/>
      <c r="P4089" s="98"/>
      <c r="Q4089" s="130"/>
    </row>
    <row r="4090" spans="1:17" ht="11.25" x14ac:dyDescent="0.2">
      <c r="A4090" s="234"/>
      <c r="B4090" s="98"/>
      <c r="C4090" s="130"/>
      <c r="D4090" s="240"/>
      <c r="E4090" s="240"/>
      <c r="F4090" s="224"/>
      <c r="G4090" s="98"/>
      <c r="H4090" s="98"/>
      <c r="I4090" s="130"/>
      <c r="J4090" s="98"/>
      <c r="K4090" s="98"/>
      <c r="L4090" s="98"/>
      <c r="M4090" s="241"/>
      <c r="N4090" s="241"/>
      <c r="O4090" s="98"/>
      <c r="P4090" s="98"/>
      <c r="Q4090" s="130"/>
    </row>
    <row r="4091" spans="1:17" ht="11.25" x14ac:dyDescent="0.2">
      <c r="A4091" s="234"/>
      <c r="B4091" s="98"/>
      <c r="C4091" s="130"/>
      <c r="D4091" s="240"/>
      <c r="E4091" s="240"/>
      <c r="F4091" s="224"/>
      <c r="G4091" s="98"/>
      <c r="H4091" s="98"/>
      <c r="I4091" s="130"/>
      <c r="J4091" s="98"/>
      <c r="K4091" s="98"/>
      <c r="L4091" s="98"/>
      <c r="M4091" s="241"/>
      <c r="N4091" s="241"/>
      <c r="O4091" s="98"/>
      <c r="P4091" s="98"/>
      <c r="Q4091" s="130"/>
    </row>
    <row r="4092" spans="1:17" ht="11.25" x14ac:dyDescent="0.2">
      <c r="A4092" s="234"/>
      <c r="B4092" s="98"/>
      <c r="C4092" s="130"/>
      <c r="D4092" s="240"/>
      <c r="E4092" s="240"/>
      <c r="F4092" s="224"/>
      <c r="G4092" s="98"/>
      <c r="H4092" s="98"/>
      <c r="I4092" s="130"/>
      <c r="J4092" s="98"/>
      <c r="K4092" s="98"/>
      <c r="L4092" s="98"/>
      <c r="M4092" s="241"/>
      <c r="N4092" s="241"/>
      <c r="O4092" s="98"/>
      <c r="P4092" s="98"/>
      <c r="Q4092" s="130"/>
    </row>
    <row r="4093" spans="1:17" ht="11.25" x14ac:dyDescent="0.2">
      <c r="A4093" s="234"/>
      <c r="B4093" s="98"/>
      <c r="C4093" s="130"/>
      <c r="D4093" s="240"/>
      <c r="E4093" s="240"/>
      <c r="F4093" s="224"/>
      <c r="G4093" s="98"/>
      <c r="H4093" s="98"/>
      <c r="I4093" s="130"/>
      <c r="J4093" s="98"/>
      <c r="K4093" s="98"/>
      <c r="L4093" s="98"/>
      <c r="M4093" s="241"/>
      <c r="N4093" s="241"/>
      <c r="O4093" s="98"/>
      <c r="P4093" s="98"/>
      <c r="Q4093" s="130"/>
    </row>
    <row r="4094" spans="1:17" ht="11.25" x14ac:dyDescent="0.2">
      <c r="A4094" s="234"/>
      <c r="B4094" s="98"/>
      <c r="C4094" s="130"/>
      <c r="D4094" s="240"/>
      <c r="E4094" s="240"/>
      <c r="F4094" s="224"/>
      <c r="G4094" s="98"/>
      <c r="H4094" s="98"/>
      <c r="I4094" s="130"/>
      <c r="J4094" s="98"/>
      <c r="K4094" s="98"/>
      <c r="L4094" s="98"/>
      <c r="M4094" s="241"/>
      <c r="N4094" s="241"/>
      <c r="O4094" s="98"/>
      <c r="P4094" s="98"/>
      <c r="Q4094" s="130"/>
    </row>
    <row r="4095" spans="1:17" ht="11.25" x14ac:dyDescent="0.2">
      <c r="A4095" s="234"/>
      <c r="B4095" s="98"/>
      <c r="C4095" s="130"/>
      <c r="D4095" s="240"/>
      <c r="E4095" s="240"/>
      <c r="F4095" s="224"/>
      <c r="G4095" s="98"/>
      <c r="H4095" s="98"/>
      <c r="I4095" s="130"/>
      <c r="J4095" s="98"/>
      <c r="K4095" s="98"/>
      <c r="L4095" s="98"/>
      <c r="M4095" s="241"/>
      <c r="N4095" s="241"/>
      <c r="O4095" s="98"/>
      <c r="P4095" s="98"/>
      <c r="Q4095" s="130"/>
    </row>
    <row r="4096" spans="1:17" ht="11.25" x14ac:dyDescent="0.2">
      <c r="A4096" s="234"/>
      <c r="B4096" s="98"/>
      <c r="C4096" s="130"/>
      <c r="D4096" s="240"/>
      <c r="E4096" s="240"/>
      <c r="F4096" s="224"/>
      <c r="G4096" s="98"/>
      <c r="H4096" s="98"/>
      <c r="I4096" s="130"/>
      <c r="J4096" s="98"/>
      <c r="K4096" s="98"/>
      <c r="L4096" s="98"/>
      <c r="M4096" s="241"/>
      <c r="N4096" s="241"/>
      <c r="O4096" s="98"/>
      <c r="P4096" s="98"/>
      <c r="Q4096" s="130"/>
    </row>
    <row r="4097" spans="1:17" ht="11.25" x14ac:dyDescent="0.2">
      <c r="A4097" s="234"/>
      <c r="B4097" s="98"/>
      <c r="C4097" s="130"/>
      <c r="D4097" s="240"/>
      <c r="E4097" s="240"/>
      <c r="F4097" s="224"/>
      <c r="G4097" s="98"/>
      <c r="H4097" s="98"/>
      <c r="I4097" s="130"/>
      <c r="J4097" s="98"/>
      <c r="K4097" s="98"/>
      <c r="L4097" s="98"/>
      <c r="M4097" s="241"/>
      <c r="N4097" s="241"/>
      <c r="O4097" s="98"/>
      <c r="P4097" s="98"/>
      <c r="Q4097" s="130"/>
    </row>
    <row r="4098" spans="1:17" ht="11.25" x14ac:dyDescent="0.2">
      <c r="A4098" s="234"/>
      <c r="B4098" s="98"/>
      <c r="C4098" s="130"/>
      <c r="D4098" s="240"/>
      <c r="E4098" s="240"/>
      <c r="F4098" s="224"/>
      <c r="G4098" s="98"/>
      <c r="H4098" s="98"/>
      <c r="I4098" s="130"/>
      <c r="J4098" s="98"/>
      <c r="K4098" s="98"/>
      <c r="L4098" s="98"/>
      <c r="M4098" s="241"/>
      <c r="N4098" s="241"/>
      <c r="O4098" s="98"/>
      <c r="P4098" s="98"/>
      <c r="Q4098" s="130"/>
    </row>
    <row r="4099" spans="1:17" ht="11.25" x14ac:dyDescent="0.2">
      <c r="A4099" s="234"/>
      <c r="B4099" s="98"/>
      <c r="C4099" s="130"/>
      <c r="D4099" s="240"/>
      <c r="E4099" s="240"/>
      <c r="F4099" s="224"/>
      <c r="G4099" s="98"/>
      <c r="H4099" s="98"/>
      <c r="I4099" s="130"/>
      <c r="J4099" s="98"/>
      <c r="K4099" s="98"/>
      <c r="L4099" s="98"/>
      <c r="M4099" s="241"/>
      <c r="N4099" s="241"/>
      <c r="O4099" s="98"/>
      <c r="P4099" s="98"/>
      <c r="Q4099" s="130"/>
    </row>
    <row r="4100" spans="1:17" ht="11.25" x14ac:dyDescent="0.2">
      <c r="A4100" s="234"/>
      <c r="B4100" s="98"/>
      <c r="C4100" s="130"/>
      <c r="D4100" s="240"/>
      <c r="E4100" s="240"/>
      <c r="F4100" s="224"/>
      <c r="G4100" s="98"/>
      <c r="H4100" s="98"/>
      <c r="I4100" s="130"/>
      <c r="J4100" s="98"/>
      <c r="K4100" s="98"/>
      <c r="L4100" s="98"/>
      <c r="M4100" s="241"/>
      <c r="N4100" s="241"/>
      <c r="O4100" s="98"/>
      <c r="P4100" s="98"/>
      <c r="Q4100" s="130"/>
    </row>
    <row r="4101" spans="1:17" ht="11.25" x14ac:dyDescent="0.2">
      <c r="A4101" s="234"/>
      <c r="B4101" s="98"/>
      <c r="C4101" s="130"/>
      <c r="D4101" s="240"/>
      <c r="E4101" s="240"/>
      <c r="F4101" s="224"/>
      <c r="G4101" s="98"/>
      <c r="H4101" s="98"/>
      <c r="I4101" s="130"/>
      <c r="J4101" s="98"/>
      <c r="K4101" s="98"/>
      <c r="L4101" s="98"/>
      <c r="M4101" s="241"/>
      <c r="N4101" s="241"/>
      <c r="O4101" s="98"/>
      <c r="P4101" s="98"/>
      <c r="Q4101" s="130"/>
    </row>
    <row r="4102" spans="1:17" ht="11.25" x14ac:dyDescent="0.2">
      <c r="A4102" s="234"/>
      <c r="B4102" s="98"/>
      <c r="C4102" s="130"/>
      <c r="D4102" s="240"/>
      <c r="E4102" s="240"/>
      <c r="F4102" s="224"/>
      <c r="G4102" s="98"/>
      <c r="H4102" s="98"/>
      <c r="I4102" s="130"/>
      <c r="J4102" s="98"/>
      <c r="K4102" s="98"/>
      <c r="L4102" s="98"/>
      <c r="M4102" s="241"/>
      <c r="N4102" s="241"/>
      <c r="O4102" s="98"/>
      <c r="P4102" s="98"/>
      <c r="Q4102" s="130"/>
    </row>
    <row r="4103" spans="1:17" ht="11.25" x14ac:dyDescent="0.2">
      <c r="A4103" s="234"/>
      <c r="B4103" s="98"/>
      <c r="C4103" s="130"/>
      <c r="D4103" s="240"/>
      <c r="E4103" s="240"/>
      <c r="F4103" s="224"/>
      <c r="G4103" s="98"/>
      <c r="H4103" s="98"/>
      <c r="I4103" s="130"/>
      <c r="J4103" s="98"/>
      <c r="K4103" s="98"/>
      <c r="L4103" s="98"/>
      <c r="M4103" s="241"/>
      <c r="N4103" s="241"/>
      <c r="O4103" s="98"/>
      <c r="P4103" s="98"/>
      <c r="Q4103" s="130"/>
    </row>
    <row r="4104" spans="1:17" ht="11.25" x14ac:dyDescent="0.2">
      <c r="A4104" s="234"/>
      <c r="B4104" s="98"/>
      <c r="C4104" s="130"/>
      <c r="D4104" s="240"/>
      <c r="E4104" s="240"/>
      <c r="F4104" s="224"/>
      <c r="G4104" s="98"/>
      <c r="H4104" s="98"/>
      <c r="I4104" s="130"/>
      <c r="J4104" s="98"/>
      <c r="K4104" s="98"/>
      <c r="L4104" s="98"/>
      <c r="M4104" s="241"/>
      <c r="N4104" s="241"/>
      <c r="O4104" s="98"/>
      <c r="P4104" s="98"/>
      <c r="Q4104" s="130"/>
    </row>
    <row r="4105" spans="1:17" ht="11.25" x14ac:dyDescent="0.2">
      <c r="A4105" s="234"/>
      <c r="B4105" s="98"/>
      <c r="C4105" s="130"/>
      <c r="D4105" s="240"/>
      <c r="E4105" s="240"/>
      <c r="F4105" s="224"/>
      <c r="G4105" s="98"/>
      <c r="H4105" s="98"/>
      <c r="I4105" s="130"/>
      <c r="J4105" s="98"/>
      <c r="K4105" s="98"/>
      <c r="L4105" s="98"/>
      <c r="M4105" s="241"/>
      <c r="N4105" s="241"/>
      <c r="O4105" s="98"/>
      <c r="P4105" s="98"/>
      <c r="Q4105" s="130"/>
    </row>
    <row r="4106" spans="1:17" ht="11.25" x14ac:dyDescent="0.2">
      <c r="A4106" s="234"/>
      <c r="B4106" s="98"/>
      <c r="C4106" s="130"/>
      <c r="D4106" s="240"/>
      <c r="E4106" s="240"/>
      <c r="F4106" s="224"/>
      <c r="G4106" s="98"/>
      <c r="H4106" s="98"/>
      <c r="I4106" s="130"/>
      <c r="J4106" s="98"/>
      <c r="K4106" s="98"/>
      <c r="L4106" s="98"/>
      <c r="M4106" s="241"/>
      <c r="N4106" s="241"/>
      <c r="O4106" s="98"/>
      <c r="P4106" s="98"/>
      <c r="Q4106" s="130"/>
    </row>
    <row r="4107" spans="1:17" ht="11.25" x14ac:dyDescent="0.2">
      <c r="A4107" s="234"/>
      <c r="B4107" s="98"/>
      <c r="C4107" s="130"/>
      <c r="D4107" s="240"/>
      <c r="E4107" s="240"/>
      <c r="F4107" s="224"/>
      <c r="G4107" s="98"/>
      <c r="H4107" s="98"/>
      <c r="I4107" s="130"/>
      <c r="J4107" s="98"/>
      <c r="K4107" s="98"/>
      <c r="L4107" s="98"/>
      <c r="M4107" s="241"/>
      <c r="N4107" s="241"/>
      <c r="O4107" s="98"/>
      <c r="P4107" s="98"/>
      <c r="Q4107" s="130"/>
    </row>
    <row r="4108" spans="1:17" ht="11.25" x14ac:dyDescent="0.2">
      <c r="A4108" s="234"/>
      <c r="B4108" s="98"/>
      <c r="C4108" s="130"/>
      <c r="D4108" s="240"/>
      <c r="E4108" s="240"/>
      <c r="F4108" s="224"/>
      <c r="G4108" s="98"/>
      <c r="H4108" s="98"/>
      <c r="I4108" s="130"/>
      <c r="J4108" s="98"/>
      <c r="K4108" s="98"/>
      <c r="L4108" s="98"/>
      <c r="M4108" s="241"/>
      <c r="N4108" s="241"/>
      <c r="O4108" s="98"/>
      <c r="P4108" s="98"/>
      <c r="Q4108" s="130"/>
    </row>
    <row r="4109" spans="1:17" ht="11.25" x14ac:dyDescent="0.2">
      <c r="A4109" s="234"/>
      <c r="B4109" s="98"/>
      <c r="C4109" s="130"/>
      <c r="D4109" s="240"/>
      <c r="E4109" s="240"/>
      <c r="F4109" s="224"/>
      <c r="G4109" s="98"/>
      <c r="H4109" s="98"/>
      <c r="I4109" s="130"/>
      <c r="J4109" s="98"/>
      <c r="K4109" s="98"/>
      <c r="L4109" s="98"/>
      <c r="M4109" s="241"/>
      <c r="N4109" s="241"/>
      <c r="O4109" s="98"/>
      <c r="P4109" s="98"/>
      <c r="Q4109" s="130"/>
    </row>
    <row r="4110" spans="1:17" ht="11.25" x14ac:dyDescent="0.2">
      <c r="A4110" s="234"/>
      <c r="B4110" s="98"/>
      <c r="C4110" s="130"/>
      <c r="D4110" s="240"/>
      <c r="E4110" s="240"/>
      <c r="F4110" s="224"/>
      <c r="G4110" s="98"/>
      <c r="H4110" s="98"/>
      <c r="I4110" s="130"/>
      <c r="J4110" s="98"/>
      <c r="K4110" s="98"/>
      <c r="L4110" s="98"/>
      <c r="M4110" s="241"/>
      <c r="N4110" s="241"/>
      <c r="O4110" s="98"/>
      <c r="P4110" s="98"/>
      <c r="Q4110" s="130"/>
    </row>
    <row r="4111" spans="1:17" ht="11.25" x14ac:dyDescent="0.2">
      <c r="A4111" s="234"/>
      <c r="B4111" s="98"/>
      <c r="C4111" s="130"/>
      <c r="D4111" s="240"/>
      <c r="E4111" s="240"/>
      <c r="F4111" s="224"/>
      <c r="G4111" s="98"/>
      <c r="H4111" s="98"/>
      <c r="I4111" s="130"/>
      <c r="J4111" s="98"/>
      <c r="K4111" s="98"/>
      <c r="L4111" s="98"/>
      <c r="M4111" s="241"/>
      <c r="N4111" s="241"/>
      <c r="O4111" s="98"/>
      <c r="P4111" s="98"/>
      <c r="Q4111" s="130"/>
    </row>
    <row r="4112" spans="1:17" ht="11.25" x14ac:dyDescent="0.2">
      <c r="A4112" s="234"/>
      <c r="B4112" s="98"/>
      <c r="C4112" s="130"/>
      <c r="D4112" s="240"/>
      <c r="E4112" s="240"/>
      <c r="F4112" s="224"/>
      <c r="G4112" s="98"/>
      <c r="H4112" s="98"/>
      <c r="I4112" s="130"/>
      <c r="J4112" s="98"/>
      <c r="K4112" s="98"/>
      <c r="L4112" s="98"/>
      <c r="M4112" s="241"/>
      <c r="N4112" s="241"/>
      <c r="O4112" s="98"/>
      <c r="P4112" s="98"/>
      <c r="Q4112" s="130"/>
    </row>
    <row r="4113" spans="1:17" ht="11.25" x14ac:dyDescent="0.2">
      <c r="A4113" s="234"/>
      <c r="B4113" s="98"/>
      <c r="C4113" s="130"/>
      <c r="D4113" s="240"/>
      <c r="E4113" s="240"/>
      <c r="F4113" s="224"/>
      <c r="G4113" s="98"/>
      <c r="H4113" s="98"/>
      <c r="I4113" s="130"/>
      <c r="J4113" s="98"/>
      <c r="K4113" s="98"/>
      <c r="L4113" s="98"/>
      <c r="M4113" s="241"/>
      <c r="N4113" s="241"/>
      <c r="O4113" s="98"/>
      <c r="P4113" s="98"/>
      <c r="Q4113" s="130"/>
    </row>
    <row r="4114" spans="1:17" ht="11.25" x14ac:dyDescent="0.2">
      <c r="A4114" s="234"/>
      <c r="B4114" s="98"/>
      <c r="C4114" s="130"/>
      <c r="D4114" s="240"/>
      <c r="E4114" s="240"/>
      <c r="F4114" s="224"/>
      <c r="G4114" s="98"/>
      <c r="H4114" s="98"/>
      <c r="I4114" s="130"/>
      <c r="J4114" s="98"/>
      <c r="K4114" s="98"/>
      <c r="L4114" s="98"/>
      <c r="M4114" s="241"/>
      <c r="N4114" s="241"/>
      <c r="O4114" s="98"/>
      <c r="P4114" s="98"/>
      <c r="Q4114" s="130"/>
    </row>
    <row r="4115" spans="1:17" ht="11.25" x14ac:dyDescent="0.2">
      <c r="A4115" s="234"/>
      <c r="B4115" s="98"/>
      <c r="C4115" s="130"/>
      <c r="D4115" s="240"/>
      <c r="E4115" s="240"/>
      <c r="F4115" s="224"/>
      <c r="G4115" s="98"/>
      <c r="H4115" s="98"/>
      <c r="I4115" s="130"/>
      <c r="J4115" s="98"/>
      <c r="K4115" s="98"/>
      <c r="L4115" s="98"/>
      <c r="M4115" s="241"/>
      <c r="N4115" s="241"/>
      <c r="O4115" s="98"/>
      <c r="P4115" s="98"/>
      <c r="Q4115" s="130"/>
    </row>
    <row r="4116" spans="1:17" ht="11.25" x14ac:dyDescent="0.2">
      <c r="A4116" s="234"/>
      <c r="B4116" s="98"/>
      <c r="C4116" s="130"/>
      <c r="D4116" s="240"/>
      <c r="E4116" s="240"/>
      <c r="F4116" s="224"/>
      <c r="G4116" s="98"/>
      <c r="H4116" s="98"/>
      <c r="I4116" s="130"/>
      <c r="J4116" s="98"/>
      <c r="K4116" s="98"/>
      <c r="L4116" s="98"/>
      <c r="M4116" s="241"/>
      <c r="N4116" s="241"/>
      <c r="O4116" s="98"/>
      <c r="P4116" s="98"/>
      <c r="Q4116" s="130"/>
    </row>
    <row r="4117" spans="1:17" ht="11.25" x14ac:dyDescent="0.2">
      <c r="A4117" s="234"/>
      <c r="B4117" s="98"/>
      <c r="C4117" s="130"/>
      <c r="D4117" s="240"/>
      <c r="E4117" s="240"/>
      <c r="F4117" s="224"/>
      <c r="G4117" s="98"/>
      <c r="H4117" s="98"/>
      <c r="I4117" s="130"/>
      <c r="J4117" s="98"/>
      <c r="K4117" s="98"/>
      <c r="L4117" s="98"/>
      <c r="M4117" s="241"/>
      <c r="N4117" s="241"/>
      <c r="O4117" s="98"/>
      <c r="P4117" s="98"/>
      <c r="Q4117" s="130"/>
    </row>
    <row r="4118" spans="1:17" ht="11.25" x14ac:dyDescent="0.2">
      <c r="A4118" s="234"/>
      <c r="B4118" s="98"/>
      <c r="C4118" s="130"/>
      <c r="D4118" s="240"/>
      <c r="E4118" s="240"/>
      <c r="F4118" s="224"/>
      <c r="G4118" s="98"/>
      <c r="H4118" s="98"/>
      <c r="I4118" s="130"/>
      <c r="J4118" s="98"/>
      <c r="K4118" s="98"/>
      <c r="L4118" s="98"/>
      <c r="M4118" s="241"/>
      <c r="N4118" s="241"/>
      <c r="O4118" s="98"/>
      <c r="P4118" s="98"/>
      <c r="Q4118" s="130"/>
    </row>
    <row r="4119" spans="1:17" ht="11.25" x14ac:dyDescent="0.2">
      <c r="A4119" s="234"/>
      <c r="B4119" s="98"/>
      <c r="C4119" s="130"/>
      <c r="D4119" s="240"/>
      <c r="E4119" s="240"/>
      <c r="F4119" s="224"/>
      <c r="G4119" s="98"/>
      <c r="H4119" s="98"/>
      <c r="I4119" s="130"/>
      <c r="J4119" s="98"/>
      <c r="K4119" s="98"/>
      <c r="L4119" s="98"/>
      <c r="M4119" s="241"/>
      <c r="N4119" s="241"/>
      <c r="O4119" s="98"/>
      <c r="P4119" s="98"/>
      <c r="Q4119" s="130"/>
    </row>
    <row r="4120" spans="1:17" ht="11.25" x14ac:dyDescent="0.2">
      <c r="A4120" s="234"/>
      <c r="B4120" s="98"/>
      <c r="C4120" s="130"/>
      <c r="D4120" s="240"/>
      <c r="E4120" s="240"/>
      <c r="F4120" s="224"/>
      <c r="G4120" s="98"/>
      <c r="H4120" s="98"/>
      <c r="I4120" s="130"/>
      <c r="J4120" s="98"/>
      <c r="K4120" s="98"/>
      <c r="L4120" s="98"/>
      <c r="M4120" s="241"/>
      <c r="N4120" s="241"/>
      <c r="O4120" s="98"/>
      <c r="P4120" s="98"/>
      <c r="Q4120" s="130"/>
    </row>
    <row r="4121" spans="1:17" ht="11.25" x14ac:dyDescent="0.2">
      <c r="A4121" s="234"/>
      <c r="B4121" s="98"/>
      <c r="C4121" s="130"/>
      <c r="D4121" s="240"/>
      <c r="E4121" s="240"/>
      <c r="F4121" s="224"/>
      <c r="G4121" s="98"/>
      <c r="H4121" s="98"/>
      <c r="I4121" s="130"/>
      <c r="J4121" s="98"/>
      <c r="K4121" s="98"/>
      <c r="L4121" s="98"/>
      <c r="M4121" s="241"/>
      <c r="N4121" s="241"/>
      <c r="O4121" s="98"/>
      <c r="P4121" s="98"/>
      <c r="Q4121" s="130"/>
    </row>
    <row r="4122" spans="1:17" ht="11.25" x14ac:dyDescent="0.2">
      <c r="A4122" s="234"/>
      <c r="B4122" s="98"/>
      <c r="C4122" s="130"/>
      <c r="D4122" s="240"/>
      <c r="E4122" s="240"/>
      <c r="F4122" s="224"/>
      <c r="G4122" s="98"/>
      <c r="H4122" s="98"/>
      <c r="I4122" s="130"/>
      <c r="J4122" s="98"/>
      <c r="K4122" s="98"/>
      <c r="L4122" s="98"/>
      <c r="M4122" s="241"/>
      <c r="N4122" s="241"/>
      <c r="O4122" s="98"/>
      <c r="P4122" s="98"/>
      <c r="Q4122" s="130"/>
    </row>
    <row r="4123" spans="1:17" ht="11.25" x14ac:dyDescent="0.2">
      <c r="A4123" s="234"/>
      <c r="B4123" s="98"/>
      <c r="C4123" s="130"/>
      <c r="D4123" s="240"/>
      <c r="E4123" s="240"/>
      <c r="F4123" s="224"/>
      <c r="G4123" s="98"/>
      <c r="H4123" s="98"/>
      <c r="I4123" s="130"/>
      <c r="J4123" s="98"/>
      <c r="K4123" s="98"/>
      <c r="L4123" s="98"/>
      <c r="M4123" s="241"/>
      <c r="N4123" s="241"/>
      <c r="O4123" s="98"/>
      <c r="P4123" s="98"/>
      <c r="Q4123" s="130"/>
    </row>
    <row r="4124" spans="1:17" ht="11.25" x14ac:dyDescent="0.2">
      <c r="A4124" s="234"/>
      <c r="B4124" s="98"/>
      <c r="C4124" s="130"/>
      <c r="D4124" s="240"/>
      <c r="E4124" s="240"/>
      <c r="F4124" s="224"/>
      <c r="G4124" s="98"/>
      <c r="H4124" s="98"/>
      <c r="I4124" s="130"/>
      <c r="J4124" s="98"/>
      <c r="K4124" s="98"/>
      <c r="L4124" s="98"/>
      <c r="M4124" s="241"/>
      <c r="N4124" s="241"/>
      <c r="O4124" s="98"/>
      <c r="P4124" s="98"/>
      <c r="Q4124" s="130"/>
    </row>
    <row r="4125" spans="1:17" ht="11.25" x14ac:dyDescent="0.2">
      <c r="A4125" s="234"/>
      <c r="B4125" s="98"/>
      <c r="C4125" s="130"/>
      <c r="D4125" s="240"/>
      <c r="E4125" s="240"/>
      <c r="F4125" s="224"/>
      <c r="G4125" s="98"/>
      <c r="H4125" s="98"/>
      <c r="I4125" s="130"/>
      <c r="J4125" s="98"/>
      <c r="K4125" s="98"/>
      <c r="L4125" s="98"/>
      <c r="M4125" s="241"/>
      <c r="N4125" s="241"/>
      <c r="O4125" s="98"/>
      <c r="P4125" s="98"/>
      <c r="Q4125" s="130"/>
    </row>
    <row r="4126" spans="1:17" ht="11.25" x14ac:dyDescent="0.2">
      <c r="A4126" s="234"/>
      <c r="B4126" s="98"/>
      <c r="C4126" s="130"/>
      <c r="D4126" s="240"/>
      <c r="E4126" s="240"/>
      <c r="F4126" s="224"/>
      <c r="G4126" s="98"/>
      <c r="H4126" s="98"/>
      <c r="I4126" s="130"/>
      <c r="J4126" s="98"/>
      <c r="K4126" s="98"/>
      <c r="L4126" s="98"/>
      <c r="M4126" s="241"/>
      <c r="N4126" s="241"/>
      <c r="O4126" s="98"/>
      <c r="P4126" s="98"/>
      <c r="Q4126" s="130"/>
    </row>
    <row r="4127" spans="1:17" ht="11.25" x14ac:dyDescent="0.2">
      <c r="A4127" s="234"/>
      <c r="B4127" s="98"/>
      <c r="C4127" s="130"/>
      <c r="D4127" s="240"/>
      <c r="E4127" s="240"/>
      <c r="F4127" s="224"/>
      <c r="G4127" s="98"/>
      <c r="H4127" s="98"/>
      <c r="I4127" s="130"/>
      <c r="J4127" s="98"/>
      <c r="K4127" s="98"/>
      <c r="L4127" s="98"/>
      <c r="M4127" s="241"/>
      <c r="N4127" s="241"/>
      <c r="O4127" s="98"/>
      <c r="P4127" s="98"/>
      <c r="Q4127" s="130"/>
    </row>
    <row r="4128" spans="1:17" ht="11.25" x14ac:dyDescent="0.2">
      <c r="A4128" s="234"/>
      <c r="B4128" s="98"/>
      <c r="C4128" s="130"/>
      <c r="D4128" s="240"/>
      <c r="E4128" s="240"/>
      <c r="F4128" s="224"/>
      <c r="G4128" s="98"/>
      <c r="H4128" s="98"/>
      <c r="I4128" s="130"/>
      <c r="J4128" s="98"/>
      <c r="K4128" s="98"/>
      <c r="L4128" s="98"/>
      <c r="M4128" s="241"/>
      <c r="N4128" s="241"/>
      <c r="O4128" s="98"/>
      <c r="P4128" s="98"/>
      <c r="Q4128" s="130"/>
    </row>
    <row r="4129" spans="1:17" ht="11.25" x14ac:dyDescent="0.2">
      <c r="A4129" s="234"/>
      <c r="B4129" s="98"/>
      <c r="C4129" s="130"/>
      <c r="D4129" s="240"/>
      <c r="E4129" s="240"/>
      <c r="F4129" s="224"/>
      <c r="G4129" s="98"/>
      <c r="H4129" s="98"/>
      <c r="I4129" s="130"/>
      <c r="J4129" s="98"/>
      <c r="K4129" s="98"/>
      <c r="L4129" s="98"/>
      <c r="M4129" s="241"/>
      <c r="N4129" s="241"/>
      <c r="O4129" s="98"/>
      <c r="P4129" s="98"/>
      <c r="Q4129" s="130"/>
    </row>
    <row r="4130" spans="1:17" ht="11.25" x14ac:dyDescent="0.2">
      <c r="A4130" s="234"/>
      <c r="B4130" s="98"/>
      <c r="C4130" s="130"/>
      <c r="D4130" s="240"/>
      <c r="E4130" s="240"/>
      <c r="F4130" s="224"/>
      <c r="G4130" s="98"/>
      <c r="H4130" s="98"/>
      <c r="I4130" s="130"/>
      <c r="J4130" s="98"/>
      <c r="K4130" s="98"/>
      <c r="L4130" s="98"/>
      <c r="M4130" s="241"/>
      <c r="N4130" s="241"/>
      <c r="O4130" s="98"/>
      <c r="P4130" s="98"/>
      <c r="Q4130" s="130"/>
    </row>
    <row r="4131" spans="1:17" ht="11.25" x14ac:dyDescent="0.2">
      <c r="A4131" s="234"/>
      <c r="B4131" s="98"/>
      <c r="C4131" s="130"/>
      <c r="D4131" s="240"/>
      <c r="E4131" s="240"/>
      <c r="F4131" s="224"/>
      <c r="G4131" s="98"/>
      <c r="H4131" s="98"/>
      <c r="I4131" s="130"/>
      <c r="J4131" s="98"/>
      <c r="K4131" s="98"/>
      <c r="L4131" s="98"/>
      <c r="M4131" s="241"/>
      <c r="N4131" s="241"/>
      <c r="O4131" s="98"/>
      <c r="P4131" s="98"/>
      <c r="Q4131" s="130"/>
    </row>
    <row r="4132" spans="1:17" ht="11.25" x14ac:dyDescent="0.2">
      <c r="A4132" s="234"/>
      <c r="B4132" s="98"/>
      <c r="C4132" s="130"/>
      <c r="D4132" s="240"/>
      <c r="E4132" s="240"/>
      <c r="F4132" s="224"/>
      <c r="G4132" s="98"/>
      <c r="H4132" s="98"/>
      <c r="I4132" s="130"/>
      <c r="J4132" s="98"/>
      <c r="K4132" s="98"/>
      <c r="L4132" s="98"/>
      <c r="M4132" s="241"/>
      <c r="N4132" s="241"/>
      <c r="O4132" s="98"/>
      <c r="P4132" s="98"/>
      <c r="Q4132" s="130"/>
    </row>
    <row r="4133" spans="1:17" ht="11.25" x14ac:dyDescent="0.2">
      <c r="A4133" s="234"/>
      <c r="B4133" s="98"/>
      <c r="C4133" s="130"/>
      <c r="D4133" s="240"/>
      <c r="E4133" s="240"/>
      <c r="F4133" s="224"/>
      <c r="G4133" s="98"/>
      <c r="H4133" s="98"/>
      <c r="I4133" s="130"/>
      <c r="J4133" s="98"/>
      <c r="K4133" s="98"/>
      <c r="L4133" s="98"/>
      <c r="M4133" s="241"/>
      <c r="N4133" s="241"/>
      <c r="O4133" s="98"/>
      <c r="P4133" s="98"/>
      <c r="Q4133" s="130"/>
    </row>
    <row r="4134" spans="1:17" ht="11.25" x14ac:dyDescent="0.2">
      <c r="A4134" s="234"/>
      <c r="B4134" s="98"/>
      <c r="C4134" s="130"/>
      <c r="D4134" s="240"/>
      <c r="E4134" s="240"/>
      <c r="F4134" s="224"/>
      <c r="G4134" s="98"/>
      <c r="H4134" s="98"/>
      <c r="I4134" s="130"/>
      <c r="J4134" s="98"/>
      <c r="K4134" s="98"/>
      <c r="L4134" s="98"/>
      <c r="M4134" s="241"/>
      <c r="N4134" s="241"/>
      <c r="O4134" s="98"/>
      <c r="P4134" s="98"/>
      <c r="Q4134" s="130"/>
    </row>
    <row r="4135" spans="1:17" ht="11.25" x14ac:dyDescent="0.2">
      <c r="A4135" s="234"/>
      <c r="B4135" s="98"/>
      <c r="C4135" s="130"/>
      <c r="D4135" s="240"/>
      <c r="E4135" s="240"/>
      <c r="F4135" s="224"/>
      <c r="G4135" s="98"/>
      <c r="H4135" s="98"/>
      <c r="I4135" s="130"/>
      <c r="J4135" s="98"/>
      <c r="K4135" s="98"/>
      <c r="L4135" s="98"/>
      <c r="M4135" s="241"/>
      <c r="N4135" s="241"/>
      <c r="O4135" s="98"/>
      <c r="P4135" s="98"/>
      <c r="Q4135" s="130"/>
    </row>
    <row r="4136" spans="1:17" ht="11.25" x14ac:dyDescent="0.2">
      <c r="A4136" s="234"/>
      <c r="B4136" s="98"/>
      <c r="C4136" s="130"/>
      <c r="D4136" s="240"/>
      <c r="E4136" s="240"/>
      <c r="F4136" s="224"/>
      <c r="G4136" s="98"/>
      <c r="H4136" s="98"/>
      <c r="I4136" s="130"/>
      <c r="J4136" s="98"/>
      <c r="K4136" s="98"/>
      <c r="L4136" s="98"/>
      <c r="M4136" s="241"/>
      <c r="N4136" s="241"/>
      <c r="O4136" s="98"/>
      <c r="P4136" s="98"/>
      <c r="Q4136" s="130"/>
    </row>
    <row r="4137" spans="1:17" ht="11.25" x14ac:dyDescent="0.2">
      <c r="A4137" s="234"/>
      <c r="B4137" s="98"/>
      <c r="C4137" s="130"/>
      <c r="D4137" s="240"/>
      <c r="E4137" s="240"/>
      <c r="F4137" s="224"/>
      <c r="G4137" s="98"/>
      <c r="H4137" s="98"/>
      <c r="I4137" s="130"/>
      <c r="J4137" s="98"/>
      <c r="K4137" s="98"/>
      <c r="L4137" s="98"/>
      <c r="M4137" s="241"/>
      <c r="N4137" s="241"/>
      <c r="O4137" s="98"/>
      <c r="P4137" s="98"/>
      <c r="Q4137" s="130"/>
    </row>
    <row r="4138" spans="1:17" ht="11.25" x14ac:dyDescent="0.2">
      <c r="A4138" s="234"/>
      <c r="B4138" s="98"/>
      <c r="C4138" s="130"/>
      <c r="D4138" s="240"/>
      <c r="E4138" s="240"/>
      <c r="F4138" s="224"/>
      <c r="G4138" s="98"/>
      <c r="H4138" s="98"/>
      <c r="I4138" s="130"/>
      <c r="J4138" s="98"/>
      <c r="K4138" s="98"/>
      <c r="L4138" s="98"/>
      <c r="M4138" s="241"/>
      <c r="N4138" s="241"/>
      <c r="O4138" s="98"/>
      <c r="P4138" s="98"/>
      <c r="Q4138" s="130"/>
    </row>
    <row r="4139" spans="1:17" ht="11.25" x14ac:dyDescent="0.2">
      <c r="A4139" s="234"/>
      <c r="B4139" s="98"/>
      <c r="C4139" s="130"/>
      <c r="D4139" s="240"/>
      <c r="E4139" s="240"/>
      <c r="F4139" s="224"/>
      <c r="G4139" s="98"/>
      <c r="H4139" s="98"/>
      <c r="I4139" s="130"/>
      <c r="J4139" s="98"/>
      <c r="K4139" s="98"/>
      <c r="L4139" s="98"/>
      <c r="M4139" s="241"/>
      <c r="N4139" s="241"/>
      <c r="O4139" s="98"/>
      <c r="P4139" s="98"/>
      <c r="Q4139" s="130"/>
    </row>
    <row r="4140" spans="1:17" ht="11.25" x14ac:dyDescent="0.2">
      <c r="A4140" s="234"/>
      <c r="B4140" s="98"/>
      <c r="C4140" s="130"/>
      <c r="D4140" s="240"/>
      <c r="E4140" s="240"/>
      <c r="F4140" s="224"/>
      <c r="G4140" s="98"/>
      <c r="H4140" s="98"/>
      <c r="I4140" s="130"/>
      <c r="J4140" s="98"/>
      <c r="K4140" s="98"/>
      <c r="L4140" s="98"/>
      <c r="M4140" s="241"/>
      <c r="N4140" s="241"/>
      <c r="O4140" s="98"/>
      <c r="P4140" s="98"/>
      <c r="Q4140" s="130"/>
    </row>
    <row r="4141" spans="1:17" ht="11.25" x14ac:dyDescent="0.2">
      <c r="A4141" s="234"/>
      <c r="B4141" s="98"/>
      <c r="C4141" s="130"/>
      <c r="D4141" s="240"/>
      <c r="E4141" s="240"/>
      <c r="F4141" s="224"/>
      <c r="G4141" s="98"/>
      <c r="H4141" s="98"/>
      <c r="I4141" s="130"/>
      <c r="J4141" s="98"/>
      <c r="K4141" s="98"/>
      <c r="L4141" s="98"/>
      <c r="M4141" s="241"/>
      <c r="N4141" s="241"/>
      <c r="O4141" s="98"/>
      <c r="P4141" s="98"/>
      <c r="Q4141" s="130"/>
    </row>
    <row r="4142" spans="1:17" ht="11.25" x14ac:dyDescent="0.2">
      <c r="A4142" s="234"/>
      <c r="B4142" s="98"/>
      <c r="C4142" s="130"/>
      <c r="D4142" s="240"/>
      <c r="E4142" s="240"/>
      <c r="F4142" s="224"/>
      <c r="G4142" s="98"/>
      <c r="H4142" s="98"/>
      <c r="I4142" s="130"/>
      <c r="J4142" s="98"/>
      <c r="K4142" s="98"/>
      <c r="L4142" s="98"/>
      <c r="M4142" s="241"/>
      <c r="N4142" s="241"/>
      <c r="O4142" s="98"/>
      <c r="P4142" s="98"/>
      <c r="Q4142" s="130"/>
    </row>
    <row r="4143" spans="1:17" ht="11.25" x14ac:dyDescent="0.2">
      <c r="A4143" s="234"/>
      <c r="B4143" s="98"/>
      <c r="C4143" s="130"/>
      <c r="D4143" s="240"/>
      <c r="E4143" s="240"/>
      <c r="F4143" s="224"/>
      <c r="G4143" s="98"/>
      <c r="H4143" s="98"/>
      <c r="I4143" s="130"/>
      <c r="J4143" s="98"/>
      <c r="K4143" s="98"/>
      <c r="L4143" s="98"/>
      <c r="M4143" s="241"/>
      <c r="N4143" s="241"/>
      <c r="O4143" s="98"/>
      <c r="P4143" s="98"/>
      <c r="Q4143" s="130"/>
    </row>
    <row r="4144" spans="1:17" ht="11.25" x14ac:dyDescent="0.2">
      <c r="A4144" s="234"/>
      <c r="B4144" s="98"/>
      <c r="C4144" s="130"/>
      <c r="D4144" s="240"/>
      <c r="E4144" s="240"/>
      <c r="F4144" s="224"/>
      <c r="G4144" s="98"/>
      <c r="H4144" s="98"/>
      <c r="I4144" s="130"/>
      <c r="J4144" s="98"/>
      <c r="K4144" s="98"/>
      <c r="L4144" s="98"/>
      <c r="M4144" s="241"/>
      <c r="N4144" s="241"/>
      <c r="O4144" s="98"/>
      <c r="P4144" s="98"/>
      <c r="Q4144" s="130"/>
    </row>
    <row r="4145" spans="1:17" ht="11.25" x14ac:dyDescent="0.2">
      <c r="A4145" s="234"/>
      <c r="B4145" s="98"/>
      <c r="C4145" s="130"/>
      <c r="D4145" s="240"/>
      <c r="E4145" s="240"/>
      <c r="F4145" s="224"/>
      <c r="G4145" s="98"/>
      <c r="H4145" s="98"/>
      <c r="I4145" s="130"/>
      <c r="J4145" s="98"/>
      <c r="K4145" s="98"/>
      <c r="L4145" s="98"/>
      <c r="M4145" s="241"/>
      <c r="N4145" s="241"/>
      <c r="O4145" s="98"/>
      <c r="P4145" s="98"/>
      <c r="Q4145" s="130"/>
    </row>
    <row r="4146" spans="1:17" ht="11.25" x14ac:dyDescent="0.2">
      <c r="A4146" s="234"/>
      <c r="B4146" s="98"/>
      <c r="C4146" s="130"/>
      <c r="D4146" s="240"/>
      <c r="E4146" s="240"/>
      <c r="F4146" s="224"/>
      <c r="G4146" s="98"/>
      <c r="H4146" s="98"/>
      <c r="I4146" s="130"/>
      <c r="J4146" s="98"/>
      <c r="K4146" s="98"/>
      <c r="L4146" s="98"/>
      <c r="M4146" s="241"/>
      <c r="N4146" s="241"/>
      <c r="O4146" s="98"/>
      <c r="P4146" s="98"/>
      <c r="Q4146" s="130"/>
    </row>
    <row r="4147" spans="1:17" ht="11.25" x14ac:dyDescent="0.2">
      <c r="A4147" s="234"/>
      <c r="B4147" s="98"/>
      <c r="C4147" s="130"/>
      <c r="D4147" s="240"/>
      <c r="E4147" s="240"/>
      <c r="F4147" s="224"/>
      <c r="G4147" s="98"/>
      <c r="H4147" s="98"/>
      <c r="I4147" s="130"/>
      <c r="J4147" s="98"/>
      <c r="K4147" s="98"/>
      <c r="L4147" s="98"/>
      <c r="M4147" s="241"/>
      <c r="N4147" s="241"/>
      <c r="O4147" s="98"/>
      <c r="P4147" s="98"/>
      <c r="Q4147" s="130"/>
    </row>
    <row r="4148" spans="1:17" ht="11.25" x14ac:dyDescent="0.2">
      <c r="A4148" s="234"/>
      <c r="B4148" s="98"/>
      <c r="C4148" s="130"/>
      <c r="D4148" s="240"/>
      <c r="E4148" s="240"/>
      <c r="F4148" s="224"/>
      <c r="G4148" s="98"/>
      <c r="H4148" s="98"/>
      <c r="I4148" s="130"/>
      <c r="J4148" s="98"/>
      <c r="K4148" s="98"/>
      <c r="L4148" s="98"/>
      <c r="M4148" s="241"/>
      <c r="N4148" s="241"/>
      <c r="O4148" s="98"/>
      <c r="P4148" s="98"/>
      <c r="Q4148" s="130"/>
    </row>
    <row r="4149" spans="1:17" ht="11.25" x14ac:dyDescent="0.2">
      <c r="A4149" s="234"/>
      <c r="B4149" s="98"/>
      <c r="C4149" s="130"/>
      <c r="D4149" s="240"/>
      <c r="E4149" s="240"/>
      <c r="F4149" s="224"/>
      <c r="G4149" s="98"/>
      <c r="H4149" s="98"/>
      <c r="I4149" s="130"/>
      <c r="J4149" s="98"/>
      <c r="K4149" s="98"/>
      <c r="L4149" s="98"/>
      <c r="M4149" s="241"/>
      <c r="N4149" s="241"/>
      <c r="O4149" s="98"/>
      <c r="P4149" s="98"/>
      <c r="Q4149" s="130"/>
    </row>
    <row r="4150" spans="1:17" ht="11.25" x14ac:dyDescent="0.2">
      <c r="A4150" s="234"/>
      <c r="B4150" s="98"/>
      <c r="C4150" s="130"/>
      <c r="D4150" s="240"/>
      <c r="E4150" s="240"/>
      <c r="F4150" s="224"/>
      <c r="G4150" s="98"/>
      <c r="H4150" s="98"/>
      <c r="I4150" s="130"/>
      <c r="J4150" s="98"/>
      <c r="K4150" s="98"/>
      <c r="L4150" s="98"/>
      <c r="M4150" s="241"/>
      <c r="N4150" s="241"/>
      <c r="O4150" s="98"/>
      <c r="P4150" s="98"/>
      <c r="Q4150" s="130"/>
    </row>
    <row r="4151" spans="1:17" ht="11.25" x14ac:dyDescent="0.2">
      <c r="A4151" s="234"/>
      <c r="B4151" s="98"/>
      <c r="C4151" s="130"/>
      <c r="D4151" s="240"/>
      <c r="E4151" s="240"/>
      <c r="F4151" s="224"/>
      <c r="G4151" s="98"/>
      <c r="H4151" s="98"/>
      <c r="I4151" s="130"/>
      <c r="J4151" s="98"/>
      <c r="K4151" s="98"/>
      <c r="L4151" s="98"/>
      <c r="M4151" s="241"/>
      <c r="N4151" s="241"/>
      <c r="O4151" s="98"/>
      <c r="P4151" s="98"/>
      <c r="Q4151" s="130"/>
    </row>
    <row r="4152" spans="1:17" ht="11.25" x14ac:dyDescent="0.2">
      <c r="A4152" s="234"/>
      <c r="B4152" s="98"/>
      <c r="C4152" s="130"/>
      <c r="D4152" s="240"/>
      <c r="E4152" s="240"/>
      <c r="F4152" s="224"/>
      <c r="G4152" s="98"/>
      <c r="H4152" s="98"/>
      <c r="I4152" s="130"/>
      <c r="J4152" s="98"/>
      <c r="K4152" s="98"/>
      <c r="L4152" s="98"/>
      <c r="M4152" s="241"/>
      <c r="N4152" s="241"/>
      <c r="O4152" s="98"/>
      <c r="P4152" s="98"/>
      <c r="Q4152" s="130"/>
    </row>
    <row r="4153" spans="1:17" ht="11.25" x14ac:dyDescent="0.2">
      <c r="A4153" s="234"/>
      <c r="B4153" s="98"/>
      <c r="C4153" s="130"/>
      <c r="D4153" s="240"/>
      <c r="E4153" s="240"/>
      <c r="F4153" s="224"/>
      <c r="G4153" s="98"/>
      <c r="H4153" s="98"/>
      <c r="I4153" s="130"/>
      <c r="J4153" s="98"/>
      <c r="K4153" s="98"/>
      <c r="L4153" s="98"/>
      <c r="M4153" s="241"/>
      <c r="N4153" s="241"/>
      <c r="O4153" s="98"/>
      <c r="P4153" s="98"/>
      <c r="Q4153" s="130"/>
    </row>
    <row r="4154" spans="1:17" ht="11.25" x14ac:dyDescent="0.2">
      <c r="A4154" s="234"/>
      <c r="B4154" s="98"/>
      <c r="C4154" s="130"/>
      <c r="D4154" s="240"/>
      <c r="E4154" s="240"/>
      <c r="F4154" s="224"/>
      <c r="G4154" s="98"/>
      <c r="H4154" s="98"/>
      <c r="I4154" s="130"/>
      <c r="J4154" s="98"/>
      <c r="K4154" s="98"/>
      <c r="L4154" s="98"/>
      <c r="M4154" s="241"/>
      <c r="N4154" s="241"/>
      <c r="O4154" s="98"/>
      <c r="P4154" s="98"/>
      <c r="Q4154" s="130"/>
    </row>
    <row r="4155" spans="1:17" ht="11.25" x14ac:dyDescent="0.2">
      <c r="A4155" s="234"/>
      <c r="B4155" s="98"/>
      <c r="C4155" s="130"/>
      <c r="D4155" s="240"/>
      <c r="E4155" s="240"/>
      <c r="F4155" s="224"/>
      <c r="G4155" s="98"/>
      <c r="H4155" s="98"/>
      <c r="I4155" s="130"/>
      <c r="J4155" s="98"/>
      <c r="K4155" s="98"/>
      <c r="L4155" s="98"/>
      <c r="M4155" s="241"/>
      <c r="N4155" s="241"/>
      <c r="O4155" s="98"/>
      <c r="P4155" s="98"/>
      <c r="Q4155" s="130"/>
    </row>
    <row r="4156" spans="1:17" ht="11.25" x14ac:dyDescent="0.2">
      <c r="A4156" s="234"/>
      <c r="B4156" s="98"/>
      <c r="C4156" s="130"/>
      <c r="D4156" s="240"/>
      <c r="E4156" s="240"/>
      <c r="F4156" s="224"/>
      <c r="G4156" s="98"/>
      <c r="H4156" s="98"/>
      <c r="I4156" s="130"/>
      <c r="J4156" s="98"/>
      <c r="K4156" s="98"/>
      <c r="L4156" s="98"/>
      <c r="M4156" s="241"/>
      <c r="N4156" s="241"/>
      <c r="O4156" s="98"/>
      <c r="P4156" s="98"/>
      <c r="Q4156" s="130"/>
    </row>
    <row r="4157" spans="1:17" ht="11.25" x14ac:dyDescent="0.2">
      <c r="A4157" s="234"/>
      <c r="B4157" s="98"/>
      <c r="C4157" s="130"/>
      <c r="D4157" s="240"/>
      <c r="E4157" s="240"/>
      <c r="F4157" s="224"/>
      <c r="G4157" s="98"/>
      <c r="H4157" s="98"/>
      <c r="I4157" s="130"/>
      <c r="J4157" s="98"/>
      <c r="K4157" s="98"/>
      <c r="L4157" s="98"/>
      <c r="M4157" s="241"/>
      <c r="N4157" s="241"/>
      <c r="O4157" s="98"/>
      <c r="P4157" s="98"/>
      <c r="Q4157" s="130"/>
    </row>
    <row r="4158" spans="1:17" ht="11.25" x14ac:dyDescent="0.2">
      <c r="A4158" s="234"/>
      <c r="B4158" s="98"/>
      <c r="C4158" s="130"/>
      <c r="D4158" s="240"/>
      <c r="E4158" s="240"/>
      <c r="F4158" s="224"/>
      <c r="G4158" s="98"/>
      <c r="H4158" s="98"/>
      <c r="I4158" s="130"/>
      <c r="J4158" s="98"/>
      <c r="K4158" s="98"/>
      <c r="L4158" s="98"/>
      <c r="M4158" s="241"/>
      <c r="N4158" s="241"/>
      <c r="O4158" s="98"/>
      <c r="P4158" s="98"/>
      <c r="Q4158" s="130"/>
    </row>
    <row r="4159" spans="1:17" ht="11.25" x14ac:dyDescent="0.2">
      <c r="A4159" s="234"/>
      <c r="B4159" s="98"/>
      <c r="C4159" s="130"/>
      <c r="D4159" s="240"/>
      <c r="E4159" s="240"/>
      <c r="F4159" s="224"/>
      <c r="G4159" s="98"/>
      <c r="H4159" s="98"/>
      <c r="I4159" s="130"/>
      <c r="J4159" s="98"/>
      <c r="K4159" s="98"/>
      <c r="L4159" s="98"/>
      <c r="M4159" s="241"/>
      <c r="N4159" s="241"/>
      <c r="O4159" s="98"/>
      <c r="P4159" s="98"/>
      <c r="Q4159" s="130"/>
    </row>
    <row r="4160" spans="1:17" ht="11.25" x14ac:dyDescent="0.2">
      <c r="A4160" s="234"/>
      <c r="B4160" s="98"/>
      <c r="C4160" s="130"/>
      <c r="D4160" s="240"/>
      <c r="E4160" s="240"/>
      <c r="F4160" s="224"/>
      <c r="G4160" s="98"/>
      <c r="H4160" s="98"/>
      <c r="I4160" s="130"/>
      <c r="J4160" s="98"/>
      <c r="K4160" s="98"/>
      <c r="L4160" s="98"/>
      <c r="M4160" s="241"/>
      <c r="N4160" s="241"/>
      <c r="O4160" s="98"/>
      <c r="P4160" s="98"/>
      <c r="Q4160" s="130"/>
    </row>
    <row r="4161" spans="1:17" ht="11.25" x14ac:dyDescent="0.2">
      <c r="A4161" s="234"/>
      <c r="B4161" s="98"/>
      <c r="C4161" s="130"/>
      <c r="D4161" s="240"/>
      <c r="E4161" s="240"/>
      <c r="F4161" s="224"/>
      <c r="G4161" s="98"/>
      <c r="H4161" s="98"/>
      <c r="I4161" s="130"/>
      <c r="J4161" s="98"/>
      <c r="K4161" s="98"/>
      <c r="L4161" s="98"/>
      <c r="M4161" s="241"/>
      <c r="N4161" s="241"/>
      <c r="O4161" s="98"/>
      <c r="P4161" s="98"/>
      <c r="Q4161" s="130"/>
    </row>
    <row r="4162" spans="1:17" ht="11.25" x14ac:dyDescent="0.2">
      <c r="A4162" s="234"/>
      <c r="B4162" s="98"/>
      <c r="C4162" s="130"/>
      <c r="D4162" s="240"/>
      <c r="E4162" s="240"/>
      <c r="F4162" s="224"/>
      <c r="G4162" s="98"/>
      <c r="H4162" s="98"/>
      <c r="I4162" s="130"/>
      <c r="J4162" s="98"/>
      <c r="K4162" s="98"/>
      <c r="L4162" s="98"/>
      <c r="M4162" s="241"/>
      <c r="N4162" s="241"/>
      <c r="O4162" s="98"/>
      <c r="P4162" s="98"/>
      <c r="Q4162" s="130"/>
    </row>
    <row r="4163" spans="1:17" ht="11.25" x14ac:dyDescent="0.2">
      <c r="A4163" s="234"/>
      <c r="B4163" s="98"/>
      <c r="C4163" s="130"/>
      <c r="D4163" s="240"/>
      <c r="E4163" s="240"/>
      <c r="F4163" s="224"/>
      <c r="G4163" s="98"/>
      <c r="H4163" s="98"/>
      <c r="I4163" s="130"/>
      <c r="J4163" s="98"/>
      <c r="K4163" s="98"/>
      <c r="L4163" s="98"/>
      <c r="M4163" s="241"/>
      <c r="N4163" s="241"/>
      <c r="O4163" s="98"/>
      <c r="P4163" s="98"/>
      <c r="Q4163" s="130"/>
    </row>
    <row r="4164" spans="1:17" ht="11.25" x14ac:dyDescent="0.2">
      <c r="A4164" s="234"/>
      <c r="B4164" s="98"/>
      <c r="C4164" s="130"/>
      <c r="D4164" s="240"/>
      <c r="E4164" s="240"/>
      <c r="F4164" s="224"/>
      <c r="G4164" s="98"/>
      <c r="H4164" s="98"/>
      <c r="I4164" s="130"/>
      <c r="J4164" s="98"/>
      <c r="K4164" s="98"/>
      <c r="L4164" s="98"/>
      <c r="M4164" s="241"/>
      <c r="N4164" s="241"/>
      <c r="O4164" s="98"/>
      <c r="P4164" s="98"/>
      <c r="Q4164" s="130"/>
    </row>
    <row r="4165" spans="1:17" ht="11.25" x14ac:dyDescent="0.2">
      <c r="A4165" s="234"/>
      <c r="B4165" s="98"/>
      <c r="C4165" s="130"/>
      <c r="D4165" s="240"/>
      <c r="E4165" s="240"/>
      <c r="F4165" s="224"/>
      <c r="G4165" s="98"/>
      <c r="H4165" s="98"/>
      <c r="I4165" s="130"/>
      <c r="J4165" s="98"/>
      <c r="K4165" s="98"/>
      <c r="L4165" s="98"/>
      <c r="M4165" s="241"/>
      <c r="N4165" s="241"/>
      <c r="O4165" s="98"/>
      <c r="P4165" s="98"/>
      <c r="Q4165" s="130"/>
    </row>
    <row r="4166" spans="1:17" ht="11.25" x14ac:dyDescent="0.2">
      <c r="A4166" s="234"/>
      <c r="B4166" s="98"/>
      <c r="C4166" s="130"/>
      <c r="D4166" s="240"/>
      <c r="E4166" s="240"/>
      <c r="F4166" s="224"/>
      <c r="G4166" s="98"/>
      <c r="H4166" s="98"/>
      <c r="I4166" s="130"/>
      <c r="J4166" s="98"/>
      <c r="K4166" s="98"/>
      <c r="L4166" s="98"/>
      <c r="M4166" s="241"/>
      <c r="N4166" s="241"/>
      <c r="O4166" s="98"/>
      <c r="P4166" s="98"/>
      <c r="Q4166" s="130"/>
    </row>
    <row r="4167" spans="1:17" ht="11.25" x14ac:dyDescent="0.2">
      <c r="A4167" s="234"/>
      <c r="B4167" s="98"/>
      <c r="C4167" s="130"/>
      <c r="D4167" s="240"/>
      <c r="E4167" s="240"/>
      <c r="F4167" s="224"/>
      <c r="G4167" s="98"/>
      <c r="H4167" s="98"/>
      <c r="I4167" s="130"/>
      <c r="J4167" s="98"/>
      <c r="K4167" s="98"/>
      <c r="L4167" s="98"/>
      <c r="M4167" s="241"/>
      <c r="N4167" s="241"/>
      <c r="O4167" s="98"/>
      <c r="P4167" s="98"/>
      <c r="Q4167" s="130"/>
    </row>
    <row r="4168" spans="1:17" ht="11.25" x14ac:dyDescent="0.2">
      <c r="A4168" s="234"/>
      <c r="B4168" s="98"/>
      <c r="C4168" s="130"/>
      <c r="D4168" s="240"/>
      <c r="E4168" s="240"/>
      <c r="F4168" s="224"/>
      <c r="G4168" s="98"/>
      <c r="H4168" s="98"/>
      <c r="I4168" s="130"/>
      <c r="J4168" s="98"/>
      <c r="K4168" s="98"/>
      <c r="L4168" s="98"/>
      <c r="M4168" s="241"/>
      <c r="N4168" s="241"/>
      <c r="O4168" s="98"/>
      <c r="P4168" s="98"/>
      <c r="Q4168" s="130"/>
    </row>
    <row r="4169" spans="1:17" ht="11.25" x14ac:dyDescent="0.2">
      <c r="A4169" s="234"/>
      <c r="B4169" s="98"/>
      <c r="C4169" s="130"/>
      <c r="D4169" s="240"/>
      <c r="E4169" s="240"/>
      <c r="F4169" s="224"/>
      <c r="G4169" s="98"/>
      <c r="H4169" s="98"/>
      <c r="I4169" s="130"/>
      <c r="J4169" s="98"/>
      <c r="K4169" s="98"/>
      <c r="L4169" s="98"/>
      <c r="M4169" s="241"/>
      <c r="N4169" s="241"/>
      <c r="O4169" s="98"/>
      <c r="P4169" s="98"/>
      <c r="Q4169" s="130"/>
    </row>
    <row r="4170" spans="1:17" ht="11.25" x14ac:dyDescent="0.2">
      <c r="A4170" s="234"/>
      <c r="B4170" s="98"/>
      <c r="C4170" s="130"/>
      <c r="D4170" s="240"/>
      <c r="E4170" s="240"/>
      <c r="F4170" s="224"/>
      <c r="G4170" s="98"/>
      <c r="H4170" s="98"/>
      <c r="I4170" s="130"/>
      <c r="J4170" s="98"/>
      <c r="K4170" s="98"/>
      <c r="L4170" s="98"/>
      <c r="M4170" s="241"/>
      <c r="N4170" s="241"/>
      <c r="O4170" s="98"/>
      <c r="P4170" s="98"/>
      <c r="Q4170" s="130"/>
    </row>
    <row r="4171" spans="1:17" ht="11.25" x14ac:dyDescent="0.2">
      <c r="A4171" s="234"/>
      <c r="B4171" s="98"/>
      <c r="C4171" s="130"/>
      <c r="D4171" s="240"/>
      <c r="E4171" s="240"/>
      <c r="F4171" s="224"/>
      <c r="G4171" s="98"/>
      <c r="H4171" s="98"/>
      <c r="I4171" s="130"/>
      <c r="J4171" s="98"/>
      <c r="K4171" s="98"/>
      <c r="L4171" s="98"/>
      <c r="M4171" s="241"/>
      <c r="N4171" s="241"/>
      <c r="O4171" s="98"/>
      <c r="P4171" s="98"/>
      <c r="Q4171" s="130"/>
    </row>
    <row r="4172" spans="1:17" ht="11.25" x14ac:dyDescent="0.2">
      <c r="A4172" s="234"/>
      <c r="B4172" s="98"/>
      <c r="C4172" s="130"/>
      <c r="D4172" s="240"/>
      <c r="E4172" s="240"/>
      <c r="F4172" s="224"/>
      <c r="G4172" s="98"/>
      <c r="H4172" s="98"/>
      <c r="I4172" s="130"/>
      <c r="J4172" s="98"/>
      <c r="K4172" s="98"/>
      <c r="L4172" s="98"/>
      <c r="M4172" s="241"/>
      <c r="N4172" s="241"/>
      <c r="O4172" s="98"/>
      <c r="P4172" s="98"/>
      <c r="Q4172" s="130"/>
    </row>
    <row r="4173" spans="1:17" ht="11.25" x14ac:dyDescent="0.2">
      <c r="A4173" s="234"/>
      <c r="B4173" s="98"/>
      <c r="C4173" s="130"/>
      <c r="D4173" s="240"/>
      <c r="E4173" s="240"/>
      <c r="F4173" s="224"/>
      <c r="G4173" s="98"/>
      <c r="H4173" s="98"/>
      <c r="I4173" s="130"/>
      <c r="J4173" s="98"/>
      <c r="K4173" s="98"/>
      <c r="L4173" s="98"/>
      <c r="M4173" s="241"/>
      <c r="N4173" s="241"/>
      <c r="O4173" s="98"/>
      <c r="P4173" s="98"/>
      <c r="Q4173" s="130"/>
    </row>
    <row r="4174" spans="1:17" ht="11.25" x14ac:dyDescent="0.2">
      <c r="A4174" s="234"/>
      <c r="B4174" s="98"/>
      <c r="C4174" s="130"/>
      <c r="D4174" s="240"/>
      <c r="E4174" s="240"/>
      <c r="F4174" s="224"/>
      <c r="G4174" s="98"/>
      <c r="H4174" s="98"/>
      <c r="I4174" s="130"/>
      <c r="J4174" s="98"/>
      <c r="K4174" s="98"/>
      <c r="L4174" s="98"/>
      <c r="M4174" s="241"/>
      <c r="N4174" s="241"/>
      <c r="O4174" s="98"/>
      <c r="P4174" s="98"/>
      <c r="Q4174" s="130"/>
    </row>
    <row r="4175" spans="1:17" ht="11.25" x14ac:dyDescent="0.2">
      <c r="A4175" s="234"/>
      <c r="B4175" s="98"/>
      <c r="C4175" s="130"/>
      <c r="D4175" s="240"/>
      <c r="E4175" s="240"/>
      <c r="F4175" s="224"/>
      <c r="G4175" s="98"/>
      <c r="H4175" s="98"/>
      <c r="I4175" s="130"/>
      <c r="J4175" s="98"/>
      <c r="K4175" s="98"/>
      <c r="L4175" s="98"/>
      <c r="M4175" s="241"/>
      <c r="N4175" s="241"/>
      <c r="O4175" s="98"/>
      <c r="P4175" s="98"/>
      <c r="Q4175" s="130"/>
    </row>
    <row r="4176" spans="1:17" ht="11.25" x14ac:dyDescent="0.2">
      <c r="A4176" s="234"/>
      <c r="B4176" s="98"/>
      <c r="C4176" s="130"/>
      <c r="D4176" s="240"/>
      <c r="E4176" s="240"/>
      <c r="F4176" s="224"/>
      <c r="G4176" s="98"/>
      <c r="H4176" s="98"/>
      <c r="I4176" s="130"/>
      <c r="J4176" s="98"/>
      <c r="K4176" s="98"/>
      <c r="L4176" s="98"/>
      <c r="M4176" s="241"/>
      <c r="N4176" s="241"/>
      <c r="O4176" s="98"/>
      <c r="P4176" s="98"/>
      <c r="Q4176" s="130"/>
    </row>
    <row r="4177" spans="1:17" ht="11.25" x14ac:dyDescent="0.2">
      <c r="A4177" s="234"/>
      <c r="B4177" s="98"/>
      <c r="C4177" s="130"/>
      <c r="D4177" s="240"/>
      <c r="E4177" s="240"/>
      <c r="F4177" s="224"/>
      <c r="G4177" s="98"/>
      <c r="H4177" s="98"/>
      <c r="I4177" s="130"/>
      <c r="J4177" s="98"/>
      <c r="K4177" s="98"/>
      <c r="L4177" s="98"/>
      <c r="M4177" s="241"/>
      <c r="N4177" s="241"/>
      <c r="O4177" s="98"/>
      <c r="P4177" s="98"/>
      <c r="Q4177" s="130"/>
    </row>
    <row r="4178" spans="1:17" ht="11.25" x14ac:dyDescent="0.2">
      <c r="A4178" s="234"/>
      <c r="B4178" s="98"/>
      <c r="C4178" s="130"/>
      <c r="D4178" s="240"/>
      <c r="E4178" s="240"/>
      <c r="F4178" s="224"/>
      <c r="G4178" s="98"/>
      <c r="H4178" s="98"/>
      <c r="I4178" s="130"/>
      <c r="J4178" s="98"/>
      <c r="K4178" s="98"/>
      <c r="L4178" s="98"/>
      <c r="M4178" s="241"/>
      <c r="N4178" s="241"/>
      <c r="O4178" s="98"/>
      <c r="P4178" s="98"/>
      <c r="Q4178" s="130"/>
    </row>
    <row r="4179" spans="1:17" ht="11.25" x14ac:dyDescent="0.2">
      <c r="A4179" s="234"/>
      <c r="B4179" s="98"/>
      <c r="C4179" s="130"/>
      <c r="D4179" s="240"/>
      <c r="E4179" s="240"/>
      <c r="F4179" s="224"/>
      <c r="G4179" s="98"/>
      <c r="H4179" s="98"/>
      <c r="I4179" s="130"/>
      <c r="J4179" s="98"/>
      <c r="K4179" s="98"/>
      <c r="L4179" s="98"/>
      <c r="M4179" s="241"/>
      <c r="N4179" s="241"/>
      <c r="O4179" s="98"/>
      <c r="P4179" s="98"/>
      <c r="Q4179" s="130"/>
    </row>
    <row r="4180" spans="1:17" ht="11.25" x14ac:dyDescent="0.2">
      <c r="A4180" s="234"/>
      <c r="B4180" s="98"/>
      <c r="C4180" s="130"/>
      <c r="D4180" s="240"/>
      <c r="E4180" s="240"/>
      <c r="F4180" s="224"/>
      <c r="G4180" s="98"/>
      <c r="H4180" s="98"/>
      <c r="I4180" s="130"/>
      <c r="J4180" s="98"/>
      <c r="K4180" s="98"/>
      <c r="L4180" s="98"/>
      <c r="M4180" s="241"/>
      <c r="N4180" s="241"/>
      <c r="O4180" s="98"/>
      <c r="P4180" s="98"/>
      <c r="Q4180" s="130"/>
    </row>
    <row r="4181" spans="1:17" ht="11.25" x14ac:dyDescent="0.2">
      <c r="A4181" s="234"/>
      <c r="B4181" s="98"/>
      <c r="C4181" s="130"/>
      <c r="D4181" s="240"/>
      <c r="E4181" s="240"/>
      <c r="F4181" s="224"/>
      <c r="G4181" s="98"/>
      <c r="H4181" s="98"/>
      <c r="I4181" s="130"/>
      <c r="J4181" s="98"/>
      <c r="K4181" s="98"/>
      <c r="L4181" s="98"/>
      <c r="M4181" s="241"/>
      <c r="N4181" s="241"/>
      <c r="O4181" s="98"/>
      <c r="P4181" s="98"/>
      <c r="Q4181" s="130"/>
    </row>
    <row r="4182" spans="1:17" ht="11.25" x14ac:dyDescent="0.2">
      <c r="A4182" s="234"/>
      <c r="B4182" s="98"/>
      <c r="C4182" s="130"/>
      <c r="D4182" s="240"/>
      <c r="E4182" s="240"/>
      <c r="F4182" s="224"/>
      <c r="G4182" s="98"/>
      <c r="H4182" s="98"/>
      <c r="I4182" s="130"/>
      <c r="J4182" s="98"/>
      <c r="K4182" s="98"/>
      <c r="L4182" s="98"/>
      <c r="M4182" s="241"/>
      <c r="N4182" s="241"/>
      <c r="O4182" s="98"/>
      <c r="P4182" s="98"/>
      <c r="Q4182" s="130"/>
    </row>
    <row r="4183" spans="1:17" ht="11.25" x14ac:dyDescent="0.2">
      <c r="A4183" s="234"/>
      <c r="B4183" s="98"/>
      <c r="C4183" s="130"/>
      <c r="D4183" s="240"/>
      <c r="E4183" s="240"/>
      <c r="F4183" s="224"/>
      <c r="G4183" s="98"/>
      <c r="H4183" s="98"/>
      <c r="I4183" s="130"/>
      <c r="J4183" s="98"/>
      <c r="K4183" s="98"/>
      <c r="L4183" s="98"/>
      <c r="M4183" s="241"/>
      <c r="N4183" s="241"/>
      <c r="O4183" s="98"/>
      <c r="P4183" s="98"/>
      <c r="Q4183" s="130"/>
    </row>
    <row r="4184" spans="1:17" ht="11.25" x14ac:dyDescent="0.2">
      <c r="A4184" s="234"/>
      <c r="B4184" s="98"/>
      <c r="C4184" s="130"/>
      <c r="D4184" s="240"/>
      <c r="E4184" s="240"/>
      <c r="F4184" s="224"/>
      <c r="G4184" s="98"/>
      <c r="H4184" s="98"/>
      <c r="I4184" s="130"/>
      <c r="J4184" s="98"/>
      <c r="K4184" s="98"/>
      <c r="L4184" s="98"/>
      <c r="M4184" s="241"/>
      <c r="N4184" s="241"/>
      <c r="O4184" s="98"/>
      <c r="P4184" s="98"/>
      <c r="Q4184" s="130"/>
    </row>
    <row r="4185" spans="1:17" ht="11.25" x14ac:dyDescent="0.2">
      <c r="A4185" s="234"/>
      <c r="B4185" s="98"/>
      <c r="C4185" s="130"/>
      <c r="D4185" s="240"/>
      <c r="E4185" s="240"/>
      <c r="F4185" s="224"/>
      <c r="G4185" s="98"/>
      <c r="H4185" s="98"/>
      <c r="I4185" s="130"/>
      <c r="J4185" s="98"/>
      <c r="K4185" s="98"/>
      <c r="L4185" s="98"/>
      <c r="M4185" s="241"/>
      <c r="N4185" s="241"/>
      <c r="O4185" s="98"/>
      <c r="P4185" s="98"/>
      <c r="Q4185" s="130"/>
    </row>
    <row r="4186" spans="1:17" ht="11.25" x14ac:dyDescent="0.2">
      <c r="A4186" s="234"/>
      <c r="B4186" s="98"/>
      <c r="C4186" s="130"/>
      <c r="D4186" s="240"/>
      <c r="E4186" s="240"/>
      <c r="F4186" s="224"/>
      <c r="G4186" s="98"/>
      <c r="H4186" s="98"/>
      <c r="I4186" s="130"/>
      <c r="J4186" s="98"/>
      <c r="K4186" s="98"/>
      <c r="L4186" s="98"/>
      <c r="M4186" s="241"/>
      <c r="N4186" s="241"/>
      <c r="O4186" s="98"/>
      <c r="P4186" s="98"/>
      <c r="Q4186" s="130"/>
    </row>
    <row r="4187" spans="1:17" ht="11.25" x14ac:dyDescent="0.2">
      <c r="A4187" s="234"/>
      <c r="B4187" s="98"/>
      <c r="C4187" s="130"/>
      <c r="D4187" s="240"/>
      <c r="E4187" s="240"/>
      <c r="F4187" s="224"/>
      <c r="G4187" s="98"/>
      <c r="H4187" s="98"/>
      <c r="I4187" s="130"/>
      <c r="J4187" s="98"/>
      <c r="K4187" s="98"/>
      <c r="L4187" s="98"/>
      <c r="M4187" s="241"/>
      <c r="N4187" s="241"/>
      <c r="O4187" s="98"/>
      <c r="P4187" s="98"/>
      <c r="Q4187" s="130"/>
    </row>
    <row r="4188" spans="1:17" ht="11.25" x14ac:dyDescent="0.2">
      <c r="A4188" s="234"/>
      <c r="B4188" s="98"/>
      <c r="C4188" s="130"/>
      <c r="D4188" s="240"/>
      <c r="E4188" s="240"/>
      <c r="F4188" s="224"/>
      <c r="G4188" s="98"/>
      <c r="H4188" s="98"/>
      <c r="I4188" s="130"/>
      <c r="J4188" s="98"/>
      <c r="K4188" s="98"/>
      <c r="L4188" s="98"/>
      <c r="M4188" s="241"/>
      <c r="N4188" s="241"/>
      <c r="O4188" s="98"/>
      <c r="P4188" s="98"/>
      <c r="Q4188" s="130"/>
    </row>
    <row r="4189" spans="1:17" ht="11.25" x14ac:dyDescent="0.2">
      <c r="A4189" s="234"/>
      <c r="B4189" s="98"/>
      <c r="C4189" s="130"/>
      <c r="D4189" s="240"/>
      <c r="E4189" s="240"/>
      <c r="F4189" s="224"/>
      <c r="G4189" s="98"/>
      <c r="H4189" s="98"/>
      <c r="I4189" s="130"/>
      <c r="J4189" s="98"/>
      <c r="K4189" s="98"/>
      <c r="L4189" s="98"/>
      <c r="M4189" s="241"/>
      <c r="N4189" s="241"/>
      <c r="O4189" s="98"/>
      <c r="P4189" s="98"/>
      <c r="Q4189" s="130"/>
    </row>
    <row r="4190" spans="1:17" ht="11.25" x14ac:dyDescent="0.2">
      <c r="A4190" s="234"/>
      <c r="B4190" s="98"/>
      <c r="C4190" s="130"/>
      <c r="D4190" s="240"/>
      <c r="E4190" s="240"/>
      <c r="F4190" s="224"/>
      <c r="G4190" s="98"/>
      <c r="H4190" s="98"/>
      <c r="I4190" s="130"/>
      <c r="J4190" s="98"/>
      <c r="K4190" s="98"/>
      <c r="L4190" s="98"/>
      <c r="M4190" s="241"/>
      <c r="N4190" s="241"/>
      <c r="O4190" s="98"/>
      <c r="P4190" s="98"/>
      <c r="Q4190" s="130"/>
    </row>
    <row r="4191" spans="1:17" ht="11.25" x14ac:dyDescent="0.2">
      <c r="A4191" s="234"/>
      <c r="B4191" s="98"/>
      <c r="C4191" s="130"/>
      <c r="D4191" s="240"/>
      <c r="E4191" s="240"/>
      <c r="F4191" s="224"/>
      <c r="G4191" s="98"/>
      <c r="H4191" s="98"/>
      <c r="I4191" s="130"/>
      <c r="J4191" s="98"/>
      <c r="K4191" s="98"/>
      <c r="L4191" s="98"/>
      <c r="M4191" s="241"/>
      <c r="N4191" s="241"/>
      <c r="O4191" s="98"/>
      <c r="P4191" s="98"/>
      <c r="Q4191" s="130"/>
    </row>
    <row r="4192" spans="1:17" ht="11.25" x14ac:dyDescent="0.2">
      <c r="A4192" s="234"/>
      <c r="B4192" s="98"/>
      <c r="C4192" s="130"/>
      <c r="D4192" s="240"/>
      <c r="E4192" s="240"/>
      <c r="F4192" s="224"/>
      <c r="G4192" s="98"/>
      <c r="H4192" s="98"/>
      <c r="I4192" s="130"/>
      <c r="J4192" s="98"/>
      <c r="K4192" s="98"/>
      <c r="L4192" s="98"/>
      <c r="M4192" s="241"/>
      <c r="N4192" s="241"/>
      <c r="O4192" s="98"/>
      <c r="P4192" s="98"/>
      <c r="Q4192" s="130"/>
    </row>
    <row r="4193" spans="1:17" ht="11.25" x14ac:dyDescent="0.2">
      <c r="A4193" s="234"/>
      <c r="B4193" s="98"/>
      <c r="C4193" s="130"/>
      <c r="D4193" s="240"/>
      <c r="E4193" s="240"/>
      <c r="F4193" s="224"/>
      <c r="G4193" s="98"/>
      <c r="H4193" s="98"/>
      <c r="I4193" s="130"/>
      <c r="J4193" s="98"/>
      <c r="K4193" s="98"/>
      <c r="L4193" s="98"/>
      <c r="M4193" s="241"/>
      <c r="N4193" s="241"/>
      <c r="O4193" s="98"/>
      <c r="P4193" s="98"/>
      <c r="Q4193" s="130"/>
    </row>
    <row r="4194" spans="1:17" ht="11.25" x14ac:dyDescent="0.2">
      <c r="A4194" s="234"/>
      <c r="B4194" s="98"/>
      <c r="C4194" s="130"/>
      <c r="D4194" s="240"/>
      <c r="E4194" s="240"/>
      <c r="F4194" s="224"/>
      <c r="G4194" s="98"/>
      <c r="H4194" s="98"/>
      <c r="I4194" s="130"/>
      <c r="J4194" s="98"/>
      <c r="K4194" s="98"/>
      <c r="L4194" s="98"/>
      <c r="M4194" s="241"/>
      <c r="N4194" s="241"/>
      <c r="O4194" s="98"/>
      <c r="P4194" s="98"/>
      <c r="Q4194" s="130"/>
    </row>
    <row r="4195" spans="1:17" ht="11.25" x14ac:dyDescent="0.2">
      <c r="A4195" s="234"/>
      <c r="B4195" s="98"/>
      <c r="C4195" s="130"/>
      <c r="D4195" s="240"/>
      <c r="E4195" s="240"/>
      <c r="F4195" s="224"/>
      <c r="G4195" s="98"/>
      <c r="H4195" s="98"/>
      <c r="I4195" s="130"/>
      <c r="J4195" s="98"/>
      <c r="K4195" s="98"/>
      <c r="L4195" s="98"/>
      <c r="M4195" s="241"/>
      <c r="N4195" s="241"/>
      <c r="O4195" s="98"/>
      <c r="P4195" s="98"/>
      <c r="Q4195" s="130"/>
    </row>
    <row r="4196" spans="1:17" ht="11.25" x14ac:dyDescent="0.2">
      <c r="A4196" s="234"/>
      <c r="B4196" s="98"/>
      <c r="C4196" s="130"/>
      <c r="D4196" s="240"/>
      <c r="E4196" s="240"/>
      <c r="F4196" s="224"/>
      <c r="G4196" s="98"/>
      <c r="H4196" s="98"/>
      <c r="I4196" s="130"/>
      <c r="J4196" s="98"/>
      <c r="K4196" s="98"/>
      <c r="L4196" s="98"/>
      <c r="M4196" s="241"/>
      <c r="N4196" s="241"/>
      <c r="O4196" s="98"/>
      <c r="P4196" s="98"/>
      <c r="Q4196" s="130"/>
    </row>
    <row r="4197" spans="1:17" ht="11.25" x14ac:dyDescent="0.2">
      <c r="A4197" s="234"/>
      <c r="B4197" s="98"/>
      <c r="C4197" s="130"/>
      <c r="D4197" s="240"/>
      <c r="E4197" s="240"/>
      <c r="F4197" s="224"/>
      <c r="G4197" s="98"/>
      <c r="H4197" s="98"/>
      <c r="I4197" s="130"/>
      <c r="J4197" s="98"/>
      <c r="K4197" s="98"/>
      <c r="L4197" s="98"/>
      <c r="M4197" s="241"/>
      <c r="N4197" s="241"/>
      <c r="O4197" s="98"/>
      <c r="P4197" s="98"/>
      <c r="Q4197" s="130"/>
    </row>
    <row r="4198" spans="1:17" ht="11.25" x14ac:dyDescent="0.2">
      <c r="A4198" s="234"/>
      <c r="B4198" s="98"/>
      <c r="C4198" s="130"/>
      <c r="D4198" s="240"/>
      <c r="E4198" s="240"/>
      <c r="F4198" s="224"/>
      <c r="G4198" s="98"/>
      <c r="H4198" s="98"/>
      <c r="I4198" s="130"/>
      <c r="J4198" s="98"/>
      <c r="K4198" s="98"/>
      <c r="L4198" s="98"/>
      <c r="M4198" s="241"/>
      <c r="N4198" s="241"/>
      <c r="O4198" s="98"/>
      <c r="P4198" s="98"/>
      <c r="Q4198" s="130"/>
    </row>
    <row r="4199" spans="1:17" ht="11.25" x14ac:dyDescent="0.2">
      <c r="A4199" s="234"/>
      <c r="B4199" s="98"/>
      <c r="C4199" s="130"/>
      <c r="D4199" s="240"/>
      <c r="E4199" s="240"/>
      <c r="F4199" s="224"/>
      <c r="G4199" s="98"/>
      <c r="H4199" s="98"/>
      <c r="I4199" s="130"/>
      <c r="J4199" s="98"/>
      <c r="K4199" s="98"/>
      <c r="L4199" s="98"/>
      <c r="M4199" s="241"/>
      <c r="N4199" s="241"/>
      <c r="O4199" s="98"/>
      <c r="P4199" s="98"/>
      <c r="Q4199" s="130"/>
    </row>
    <row r="4200" spans="1:17" ht="11.25" x14ac:dyDescent="0.2">
      <c r="A4200" s="234"/>
      <c r="B4200" s="98"/>
      <c r="C4200" s="130"/>
      <c r="D4200" s="240"/>
      <c r="E4200" s="240"/>
      <c r="F4200" s="224"/>
      <c r="G4200" s="98"/>
      <c r="H4200" s="98"/>
      <c r="I4200" s="130"/>
      <c r="J4200" s="98"/>
      <c r="K4200" s="98"/>
      <c r="L4200" s="98"/>
      <c r="M4200" s="241"/>
      <c r="N4200" s="241"/>
      <c r="O4200" s="98"/>
      <c r="P4200" s="98"/>
      <c r="Q4200" s="130"/>
    </row>
    <row r="4201" spans="1:17" ht="11.25" x14ac:dyDescent="0.2">
      <c r="A4201" s="234"/>
      <c r="B4201" s="98"/>
      <c r="C4201" s="130"/>
      <c r="D4201" s="240"/>
      <c r="E4201" s="240"/>
      <c r="F4201" s="224"/>
      <c r="G4201" s="98"/>
      <c r="H4201" s="98"/>
      <c r="I4201" s="130"/>
      <c r="J4201" s="98"/>
      <c r="K4201" s="98"/>
      <c r="L4201" s="98"/>
      <c r="M4201" s="241"/>
      <c r="N4201" s="241"/>
      <c r="O4201" s="98"/>
      <c r="P4201" s="98"/>
      <c r="Q4201" s="130"/>
    </row>
    <row r="4202" spans="1:17" ht="11.25" x14ac:dyDescent="0.2">
      <c r="A4202" s="234"/>
      <c r="B4202" s="98"/>
      <c r="C4202" s="130"/>
      <c r="D4202" s="240"/>
      <c r="E4202" s="240"/>
      <c r="F4202" s="224"/>
      <c r="G4202" s="98"/>
      <c r="H4202" s="98"/>
      <c r="I4202" s="130"/>
      <c r="J4202" s="98"/>
      <c r="K4202" s="98"/>
      <c r="L4202" s="98"/>
      <c r="M4202" s="241"/>
      <c r="N4202" s="241"/>
      <c r="O4202" s="98"/>
      <c r="P4202" s="98"/>
      <c r="Q4202" s="130"/>
    </row>
    <row r="4203" spans="1:17" ht="11.25" x14ac:dyDescent="0.2">
      <c r="A4203" s="234"/>
      <c r="B4203" s="98"/>
      <c r="C4203" s="130"/>
      <c r="D4203" s="240"/>
      <c r="E4203" s="240"/>
      <c r="F4203" s="224"/>
      <c r="G4203" s="98"/>
      <c r="H4203" s="98"/>
      <c r="I4203" s="130"/>
      <c r="J4203" s="98"/>
      <c r="K4203" s="98"/>
      <c r="L4203" s="98"/>
      <c r="M4203" s="241"/>
      <c r="N4203" s="241"/>
      <c r="O4203" s="98"/>
      <c r="P4203" s="98"/>
      <c r="Q4203" s="130"/>
    </row>
    <row r="4204" spans="1:17" ht="11.25" x14ac:dyDescent="0.2">
      <c r="A4204" s="234"/>
      <c r="B4204" s="98"/>
      <c r="C4204" s="130"/>
      <c r="D4204" s="240"/>
      <c r="E4204" s="240"/>
      <c r="F4204" s="224"/>
      <c r="G4204" s="98"/>
      <c r="H4204" s="98"/>
      <c r="I4204" s="130"/>
      <c r="J4204" s="98"/>
      <c r="K4204" s="98"/>
      <c r="L4204" s="98"/>
      <c r="M4204" s="241"/>
      <c r="N4204" s="241"/>
      <c r="O4204" s="98"/>
      <c r="P4204" s="98"/>
      <c r="Q4204" s="130"/>
    </row>
    <row r="4205" spans="1:17" ht="11.25" x14ac:dyDescent="0.2">
      <c r="A4205" s="234"/>
      <c r="B4205" s="98"/>
      <c r="C4205" s="130"/>
      <c r="D4205" s="240"/>
      <c r="E4205" s="240"/>
      <c r="F4205" s="224"/>
      <c r="G4205" s="98"/>
      <c r="H4205" s="98"/>
      <c r="I4205" s="130"/>
      <c r="J4205" s="98"/>
      <c r="K4205" s="98"/>
      <c r="L4205" s="98"/>
      <c r="M4205" s="241"/>
      <c r="N4205" s="241"/>
      <c r="O4205" s="98"/>
      <c r="P4205" s="98"/>
      <c r="Q4205" s="130"/>
    </row>
    <row r="4206" spans="1:17" ht="11.25" x14ac:dyDescent="0.2">
      <c r="A4206" s="234"/>
      <c r="B4206" s="98"/>
      <c r="C4206" s="130"/>
      <c r="D4206" s="240"/>
      <c r="E4206" s="240"/>
      <c r="F4206" s="224"/>
      <c r="G4206" s="98"/>
      <c r="H4206" s="98"/>
      <c r="I4206" s="130"/>
      <c r="J4206" s="98"/>
      <c r="K4206" s="98"/>
      <c r="L4206" s="98"/>
      <c r="M4206" s="241"/>
      <c r="N4206" s="241"/>
      <c r="O4206" s="98"/>
      <c r="P4206" s="98"/>
      <c r="Q4206" s="130"/>
    </row>
    <row r="4207" spans="1:17" ht="11.25" x14ac:dyDescent="0.2">
      <c r="A4207" s="234"/>
      <c r="B4207" s="98"/>
      <c r="C4207" s="130"/>
      <c r="D4207" s="240"/>
      <c r="E4207" s="240"/>
      <c r="F4207" s="224"/>
      <c r="G4207" s="98"/>
      <c r="H4207" s="98"/>
      <c r="I4207" s="130"/>
      <c r="J4207" s="98"/>
      <c r="K4207" s="98"/>
      <c r="L4207" s="98"/>
      <c r="M4207" s="241"/>
      <c r="N4207" s="241"/>
      <c r="O4207" s="98"/>
      <c r="P4207" s="98"/>
      <c r="Q4207" s="130"/>
    </row>
    <row r="4208" spans="1:17" ht="11.25" x14ac:dyDescent="0.2">
      <c r="A4208" s="234"/>
      <c r="B4208" s="98"/>
      <c r="C4208" s="130"/>
      <c r="D4208" s="240"/>
      <c r="E4208" s="240"/>
      <c r="F4208" s="224"/>
      <c r="G4208" s="98"/>
      <c r="H4208" s="98"/>
      <c r="I4208" s="130"/>
      <c r="J4208" s="98"/>
      <c r="K4208" s="98"/>
      <c r="L4208" s="98"/>
      <c r="M4208" s="241"/>
      <c r="N4208" s="241"/>
      <c r="O4208" s="98"/>
      <c r="P4208" s="98"/>
      <c r="Q4208" s="130"/>
    </row>
    <row r="4209" spans="1:17" ht="11.25" x14ac:dyDescent="0.2">
      <c r="A4209" s="234"/>
      <c r="B4209" s="98"/>
      <c r="C4209" s="130"/>
      <c r="D4209" s="240"/>
      <c r="E4209" s="240"/>
      <c r="F4209" s="224"/>
      <c r="G4209" s="98"/>
      <c r="H4209" s="98"/>
      <c r="I4209" s="130"/>
      <c r="J4209" s="98"/>
      <c r="K4209" s="98"/>
      <c r="L4209" s="98"/>
      <c r="M4209" s="241"/>
      <c r="N4209" s="241"/>
      <c r="O4209" s="98"/>
      <c r="P4209" s="98"/>
      <c r="Q4209" s="130"/>
    </row>
    <row r="4210" spans="1:17" ht="11.25" x14ac:dyDescent="0.2">
      <c r="A4210" s="234"/>
      <c r="B4210" s="98"/>
      <c r="C4210" s="130"/>
      <c r="D4210" s="240"/>
      <c r="E4210" s="240"/>
      <c r="F4210" s="224"/>
      <c r="G4210" s="98"/>
      <c r="H4210" s="98"/>
      <c r="I4210" s="130"/>
      <c r="J4210" s="98"/>
      <c r="K4210" s="98"/>
      <c r="L4210" s="98"/>
      <c r="M4210" s="241"/>
      <c r="N4210" s="241"/>
      <c r="O4210" s="98"/>
      <c r="P4210" s="98"/>
      <c r="Q4210" s="130"/>
    </row>
    <row r="4211" spans="1:17" ht="11.25" x14ac:dyDescent="0.2">
      <c r="A4211" s="234"/>
      <c r="B4211" s="98"/>
      <c r="C4211" s="130"/>
      <c r="D4211" s="240"/>
      <c r="E4211" s="240"/>
      <c r="F4211" s="224"/>
      <c r="G4211" s="98"/>
      <c r="H4211" s="98"/>
      <c r="I4211" s="130"/>
      <c r="J4211" s="98"/>
      <c r="K4211" s="98"/>
      <c r="L4211" s="98"/>
      <c r="M4211" s="241"/>
      <c r="N4211" s="241"/>
      <c r="O4211" s="98"/>
      <c r="P4211" s="98"/>
      <c r="Q4211" s="130"/>
    </row>
    <row r="4212" spans="1:17" ht="11.25" x14ac:dyDescent="0.2">
      <c r="A4212" s="234"/>
      <c r="B4212" s="98"/>
      <c r="C4212" s="130"/>
      <c r="D4212" s="240"/>
      <c r="E4212" s="240"/>
      <c r="F4212" s="224"/>
      <c r="G4212" s="98"/>
      <c r="H4212" s="98"/>
      <c r="I4212" s="130"/>
      <c r="J4212" s="98"/>
      <c r="K4212" s="98"/>
      <c r="L4212" s="98"/>
      <c r="M4212" s="241"/>
      <c r="N4212" s="241"/>
      <c r="O4212" s="98"/>
      <c r="P4212" s="98"/>
      <c r="Q4212" s="130"/>
    </row>
    <row r="4213" spans="1:17" ht="11.25" x14ac:dyDescent="0.2">
      <c r="A4213" s="234"/>
      <c r="B4213" s="98"/>
      <c r="C4213" s="130"/>
      <c r="D4213" s="240"/>
      <c r="E4213" s="240"/>
      <c r="F4213" s="224"/>
      <c r="G4213" s="98"/>
      <c r="H4213" s="98"/>
      <c r="I4213" s="130"/>
      <c r="J4213" s="98"/>
      <c r="K4213" s="98"/>
      <c r="L4213" s="98"/>
      <c r="M4213" s="241"/>
      <c r="N4213" s="241"/>
      <c r="O4213" s="98"/>
      <c r="P4213" s="98"/>
      <c r="Q4213" s="130"/>
    </row>
    <row r="4214" spans="1:17" ht="11.25" x14ac:dyDescent="0.2">
      <c r="A4214" s="234"/>
      <c r="B4214" s="98"/>
      <c r="C4214" s="130"/>
      <c r="D4214" s="240"/>
      <c r="E4214" s="240"/>
      <c r="F4214" s="224"/>
      <c r="G4214" s="98"/>
      <c r="H4214" s="98"/>
      <c r="I4214" s="130"/>
      <c r="J4214" s="98"/>
      <c r="K4214" s="98"/>
      <c r="L4214" s="98"/>
      <c r="M4214" s="241"/>
      <c r="N4214" s="241"/>
      <c r="O4214" s="98"/>
      <c r="P4214" s="98"/>
      <c r="Q4214" s="130"/>
    </row>
    <row r="4215" spans="1:17" ht="11.25" x14ac:dyDescent="0.2">
      <c r="A4215" s="234"/>
      <c r="B4215" s="98"/>
      <c r="C4215" s="130"/>
      <c r="D4215" s="240"/>
      <c r="E4215" s="240"/>
      <c r="F4215" s="224"/>
      <c r="G4215" s="98"/>
      <c r="H4215" s="98"/>
      <c r="I4215" s="130"/>
      <c r="J4215" s="98"/>
      <c r="K4215" s="98"/>
      <c r="L4215" s="98"/>
      <c r="M4215" s="241"/>
      <c r="N4215" s="241"/>
      <c r="O4215" s="98"/>
      <c r="P4215" s="98"/>
      <c r="Q4215" s="130"/>
    </row>
    <row r="4216" spans="1:17" ht="11.25" x14ac:dyDescent="0.2">
      <c r="A4216" s="234"/>
      <c r="B4216" s="98"/>
      <c r="C4216" s="130"/>
      <c r="D4216" s="240"/>
      <c r="E4216" s="240"/>
      <c r="F4216" s="224"/>
      <c r="G4216" s="98"/>
      <c r="H4216" s="98"/>
      <c r="I4216" s="130"/>
      <c r="J4216" s="98"/>
      <c r="K4216" s="98"/>
      <c r="L4216" s="98"/>
      <c r="M4216" s="241"/>
      <c r="N4216" s="241"/>
      <c r="O4216" s="98"/>
      <c r="P4216" s="98"/>
      <c r="Q4216" s="130"/>
    </row>
    <row r="4217" spans="1:17" ht="11.25" x14ac:dyDescent="0.2">
      <c r="A4217" s="234"/>
      <c r="B4217" s="98"/>
      <c r="C4217" s="130"/>
      <c r="D4217" s="240"/>
      <c r="E4217" s="240"/>
      <c r="F4217" s="224"/>
      <c r="G4217" s="98"/>
      <c r="H4217" s="98"/>
      <c r="I4217" s="130"/>
      <c r="J4217" s="98"/>
      <c r="K4217" s="98"/>
      <c r="L4217" s="98"/>
      <c r="M4217" s="241"/>
      <c r="N4217" s="241"/>
      <c r="O4217" s="98"/>
      <c r="P4217" s="98"/>
      <c r="Q4217" s="130"/>
    </row>
    <row r="4218" spans="1:17" ht="11.25" x14ac:dyDescent="0.2">
      <c r="A4218" s="234"/>
      <c r="B4218" s="98"/>
      <c r="C4218" s="130"/>
      <c r="D4218" s="240"/>
      <c r="E4218" s="240"/>
      <c r="F4218" s="224"/>
      <c r="G4218" s="98"/>
      <c r="H4218" s="98"/>
      <c r="I4218" s="130"/>
      <c r="J4218" s="98"/>
      <c r="K4218" s="98"/>
      <c r="L4218" s="98"/>
      <c r="M4218" s="241"/>
      <c r="N4218" s="241"/>
      <c r="O4218" s="98"/>
      <c r="P4218" s="98"/>
      <c r="Q4218" s="130"/>
    </row>
    <row r="4219" spans="1:17" ht="11.25" x14ac:dyDescent="0.2">
      <c r="A4219" s="234"/>
      <c r="B4219" s="98"/>
      <c r="C4219" s="130"/>
      <c r="D4219" s="240"/>
      <c r="E4219" s="240"/>
      <c r="F4219" s="224"/>
      <c r="G4219" s="98"/>
      <c r="H4219" s="98"/>
      <c r="I4219" s="130"/>
      <c r="J4219" s="98"/>
      <c r="K4219" s="98"/>
      <c r="L4219" s="98"/>
      <c r="M4219" s="241"/>
      <c r="N4219" s="241"/>
      <c r="O4219" s="98"/>
      <c r="P4219" s="98"/>
      <c r="Q4219" s="130"/>
    </row>
    <row r="4220" spans="1:17" ht="11.25" x14ac:dyDescent="0.2">
      <c r="A4220" s="234"/>
      <c r="B4220" s="98"/>
      <c r="C4220" s="130"/>
      <c r="D4220" s="240"/>
      <c r="E4220" s="240"/>
      <c r="F4220" s="224"/>
      <c r="G4220" s="98"/>
      <c r="H4220" s="98"/>
      <c r="I4220" s="130"/>
      <c r="J4220" s="98"/>
      <c r="K4220" s="98"/>
      <c r="L4220" s="98"/>
      <c r="M4220" s="241"/>
      <c r="N4220" s="241"/>
      <c r="O4220" s="98"/>
      <c r="P4220" s="98"/>
      <c r="Q4220" s="130"/>
    </row>
    <row r="4221" spans="1:17" ht="11.25" x14ac:dyDescent="0.2">
      <c r="A4221" s="234"/>
      <c r="B4221" s="98"/>
      <c r="C4221" s="130"/>
      <c r="D4221" s="240"/>
      <c r="E4221" s="240"/>
      <c r="F4221" s="224"/>
      <c r="G4221" s="98"/>
      <c r="H4221" s="98"/>
      <c r="I4221" s="130"/>
      <c r="J4221" s="98"/>
      <c r="K4221" s="98"/>
      <c r="L4221" s="98"/>
      <c r="M4221" s="241"/>
      <c r="N4221" s="241"/>
      <c r="O4221" s="98"/>
      <c r="P4221" s="98"/>
      <c r="Q4221" s="130"/>
    </row>
    <row r="4222" spans="1:17" ht="11.25" x14ac:dyDescent="0.2">
      <c r="A4222" s="234"/>
      <c r="B4222" s="98"/>
      <c r="C4222" s="130"/>
      <c r="D4222" s="240"/>
      <c r="E4222" s="240"/>
      <c r="F4222" s="224"/>
      <c r="G4222" s="98"/>
      <c r="H4222" s="98"/>
      <c r="I4222" s="130"/>
      <c r="J4222" s="98"/>
      <c r="K4222" s="98"/>
      <c r="L4222" s="98"/>
      <c r="M4222" s="241"/>
      <c r="N4222" s="241"/>
      <c r="O4222" s="98"/>
      <c r="P4222" s="98"/>
      <c r="Q4222" s="130"/>
    </row>
    <row r="4223" spans="1:17" ht="11.25" x14ac:dyDescent="0.2">
      <c r="A4223" s="234"/>
      <c r="B4223" s="98"/>
      <c r="C4223" s="130"/>
      <c r="D4223" s="240"/>
      <c r="E4223" s="240"/>
      <c r="F4223" s="224"/>
      <c r="G4223" s="98"/>
      <c r="H4223" s="98"/>
      <c r="I4223" s="130"/>
      <c r="J4223" s="98"/>
      <c r="K4223" s="98"/>
      <c r="L4223" s="98"/>
      <c r="M4223" s="241"/>
      <c r="N4223" s="241"/>
      <c r="O4223" s="98"/>
      <c r="P4223" s="98"/>
      <c r="Q4223" s="130"/>
    </row>
    <row r="4224" spans="1:17" ht="11.25" x14ac:dyDescent="0.2">
      <c r="A4224" s="234"/>
      <c r="B4224" s="98"/>
      <c r="C4224" s="130"/>
      <c r="D4224" s="240"/>
      <c r="E4224" s="240"/>
      <c r="F4224" s="224"/>
      <c r="G4224" s="98"/>
      <c r="H4224" s="98"/>
      <c r="I4224" s="130"/>
      <c r="J4224" s="98"/>
      <c r="K4224" s="98"/>
      <c r="L4224" s="98"/>
      <c r="M4224" s="241"/>
      <c r="N4224" s="241"/>
      <c r="O4224" s="98"/>
      <c r="P4224" s="98"/>
      <c r="Q4224" s="130"/>
    </row>
    <row r="4225" spans="1:17" ht="11.25" x14ac:dyDescent="0.2">
      <c r="A4225" s="234"/>
      <c r="B4225" s="98"/>
      <c r="C4225" s="130"/>
      <c r="D4225" s="240"/>
      <c r="E4225" s="240"/>
      <c r="F4225" s="224"/>
      <c r="G4225" s="98"/>
      <c r="H4225" s="98"/>
      <c r="I4225" s="130"/>
      <c r="J4225" s="98"/>
      <c r="K4225" s="98"/>
      <c r="L4225" s="98"/>
      <c r="M4225" s="241"/>
      <c r="N4225" s="241"/>
      <c r="O4225" s="98"/>
      <c r="P4225" s="98"/>
      <c r="Q4225" s="130"/>
    </row>
    <row r="4226" spans="1:17" ht="11.25" x14ac:dyDescent="0.2">
      <c r="A4226" s="234"/>
      <c r="B4226" s="98"/>
      <c r="C4226" s="130"/>
      <c r="D4226" s="240"/>
      <c r="E4226" s="240"/>
      <c r="F4226" s="224"/>
      <c r="G4226" s="98"/>
      <c r="H4226" s="98"/>
      <c r="I4226" s="130"/>
      <c r="J4226" s="98"/>
      <c r="K4226" s="98"/>
      <c r="L4226" s="98"/>
      <c r="M4226" s="241"/>
      <c r="N4226" s="241"/>
      <c r="O4226" s="98"/>
      <c r="P4226" s="98"/>
      <c r="Q4226" s="130"/>
    </row>
    <row r="4227" spans="1:17" ht="11.25" x14ac:dyDescent="0.2">
      <c r="A4227" s="234"/>
      <c r="B4227" s="98"/>
      <c r="C4227" s="130"/>
      <c r="D4227" s="240"/>
      <c r="E4227" s="240"/>
      <c r="F4227" s="224"/>
      <c r="G4227" s="98"/>
      <c r="H4227" s="98"/>
      <c r="I4227" s="130"/>
      <c r="J4227" s="98"/>
      <c r="K4227" s="98"/>
      <c r="L4227" s="98"/>
      <c r="M4227" s="241"/>
      <c r="N4227" s="241"/>
      <c r="O4227" s="98"/>
      <c r="P4227" s="98"/>
      <c r="Q4227" s="130"/>
    </row>
    <row r="4228" spans="1:17" ht="11.25" x14ac:dyDescent="0.2">
      <c r="A4228" s="234"/>
      <c r="B4228" s="98"/>
      <c r="C4228" s="130"/>
      <c r="D4228" s="240"/>
      <c r="E4228" s="240"/>
      <c r="F4228" s="224"/>
      <c r="G4228" s="98"/>
      <c r="H4228" s="98"/>
      <c r="I4228" s="130"/>
      <c r="J4228" s="98"/>
      <c r="K4228" s="98"/>
      <c r="L4228" s="98"/>
      <c r="M4228" s="241"/>
      <c r="N4228" s="241"/>
      <c r="O4228" s="98"/>
      <c r="P4228" s="98"/>
      <c r="Q4228" s="130"/>
    </row>
    <row r="4229" spans="1:17" ht="11.25" x14ac:dyDescent="0.2">
      <c r="A4229" s="234"/>
      <c r="B4229" s="98"/>
      <c r="C4229" s="130"/>
      <c r="D4229" s="240"/>
      <c r="E4229" s="240"/>
      <c r="F4229" s="224"/>
      <c r="G4229" s="98"/>
      <c r="H4229" s="98"/>
      <c r="I4229" s="130"/>
      <c r="J4229" s="98"/>
      <c r="K4229" s="98"/>
      <c r="L4229" s="98"/>
      <c r="M4229" s="241"/>
      <c r="N4229" s="241"/>
      <c r="O4229" s="98"/>
      <c r="P4229" s="98"/>
      <c r="Q4229" s="130"/>
    </row>
    <row r="4230" spans="1:17" ht="11.25" x14ac:dyDescent="0.2">
      <c r="A4230" s="234"/>
      <c r="B4230" s="98"/>
      <c r="C4230" s="130"/>
      <c r="D4230" s="240"/>
      <c r="E4230" s="240"/>
      <c r="F4230" s="224"/>
      <c r="G4230" s="98"/>
      <c r="H4230" s="98"/>
      <c r="I4230" s="130"/>
      <c r="J4230" s="98"/>
      <c r="K4230" s="98"/>
      <c r="L4230" s="98"/>
      <c r="M4230" s="241"/>
      <c r="N4230" s="241"/>
      <c r="O4230" s="98"/>
      <c r="P4230" s="98"/>
      <c r="Q4230" s="130"/>
    </row>
    <row r="4231" spans="1:17" ht="11.25" x14ac:dyDescent="0.2">
      <c r="A4231" s="234"/>
      <c r="B4231" s="98"/>
      <c r="C4231" s="130"/>
      <c r="D4231" s="240"/>
      <c r="E4231" s="240"/>
      <c r="F4231" s="224"/>
      <c r="G4231" s="98"/>
      <c r="H4231" s="98"/>
      <c r="I4231" s="130"/>
      <c r="J4231" s="98"/>
      <c r="K4231" s="98"/>
      <c r="L4231" s="98"/>
      <c r="M4231" s="241"/>
      <c r="N4231" s="241"/>
      <c r="O4231" s="98"/>
      <c r="P4231" s="98"/>
      <c r="Q4231" s="130"/>
    </row>
    <row r="4232" spans="1:17" ht="11.25" x14ac:dyDescent="0.2">
      <c r="A4232" s="234"/>
      <c r="B4232" s="98"/>
      <c r="C4232" s="130"/>
      <c r="D4232" s="240"/>
      <c r="E4232" s="240"/>
      <c r="F4232" s="224"/>
      <c r="G4232" s="98"/>
      <c r="H4232" s="98"/>
      <c r="I4232" s="130"/>
      <c r="J4232" s="98"/>
      <c r="K4232" s="98"/>
      <c r="L4232" s="98"/>
      <c r="M4232" s="241"/>
      <c r="N4232" s="241"/>
      <c r="O4232" s="98"/>
      <c r="P4232" s="98"/>
      <c r="Q4232" s="130"/>
    </row>
    <row r="4233" spans="1:17" ht="11.25" x14ac:dyDescent="0.2">
      <c r="A4233" s="234"/>
      <c r="B4233" s="98"/>
      <c r="C4233" s="130"/>
      <c r="D4233" s="240"/>
      <c r="E4233" s="240"/>
      <c r="F4233" s="224"/>
      <c r="G4233" s="98"/>
      <c r="H4233" s="98"/>
      <c r="I4233" s="130"/>
      <c r="J4233" s="98"/>
      <c r="K4233" s="98"/>
      <c r="L4233" s="98"/>
      <c r="M4233" s="241"/>
      <c r="N4233" s="241"/>
      <c r="O4233" s="98"/>
      <c r="P4233" s="98"/>
      <c r="Q4233" s="130"/>
    </row>
    <row r="4234" spans="1:17" ht="11.25" x14ac:dyDescent="0.2">
      <c r="A4234" s="234"/>
      <c r="B4234" s="98"/>
      <c r="C4234" s="130"/>
      <c r="D4234" s="240"/>
      <c r="E4234" s="240"/>
      <c r="F4234" s="224"/>
      <c r="G4234" s="98"/>
      <c r="H4234" s="98"/>
      <c r="I4234" s="130"/>
      <c r="J4234" s="98"/>
      <c r="K4234" s="98"/>
      <c r="L4234" s="98"/>
      <c r="M4234" s="241"/>
      <c r="N4234" s="241"/>
      <c r="O4234" s="98"/>
      <c r="P4234" s="98"/>
      <c r="Q4234" s="130"/>
    </row>
    <row r="4235" spans="1:17" ht="11.25" x14ac:dyDescent="0.2">
      <c r="A4235" s="234"/>
      <c r="B4235" s="98"/>
      <c r="C4235" s="130"/>
      <c r="D4235" s="240"/>
      <c r="E4235" s="240"/>
      <c r="F4235" s="224"/>
      <c r="G4235" s="98"/>
      <c r="H4235" s="98"/>
      <c r="I4235" s="130"/>
      <c r="J4235" s="98"/>
      <c r="K4235" s="98"/>
      <c r="L4235" s="98"/>
      <c r="M4235" s="241"/>
      <c r="N4235" s="241"/>
      <c r="O4235" s="98"/>
      <c r="P4235" s="98"/>
      <c r="Q4235" s="130"/>
    </row>
    <row r="4236" spans="1:17" ht="11.25" x14ac:dyDescent="0.2">
      <c r="A4236" s="234"/>
      <c r="B4236" s="98"/>
      <c r="C4236" s="130"/>
      <c r="D4236" s="240"/>
      <c r="E4236" s="240"/>
      <c r="F4236" s="224"/>
      <c r="G4236" s="98"/>
      <c r="H4236" s="98"/>
      <c r="I4236" s="130"/>
      <c r="J4236" s="98"/>
      <c r="K4236" s="98"/>
      <c r="L4236" s="98"/>
      <c r="M4236" s="241"/>
      <c r="N4236" s="241"/>
      <c r="O4236" s="98"/>
      <c r="P4236" s="98"/>
      <c r="Q4236" s="130"/>
    </row>
    <row r="4237" spans="1:17" ht="11.25" x14ac:dyDescent="0.2">
      <c r="A4237" s="234"/>
      <c r="B4237" s="98"/>
      <c r="C4237" s="130"/>
      <c r="D4237" s="240"/>
      <c r="E4237" s="240"/>
      <c r="F4237" s="224"/>
      <c r="G4237" s="98"/>
      <c r="H4237" s="98"/>
      <c r="I4237" s="130"/>
      <c r="J4237" s="98"/>
      <c r="K4237" s="98"/>
      <c r="L4237" s="98"/>
      <c r="M4237" s="241"/>
      <c r="N4237" s="241"/>
      <c r="O4237" s="98"/>
      <c r="P4237" s="98"/>
      <c r="Q4237" s="130"/>
    </row>
    <row r="4238" spans="1:17" ht="11.25" x14ac:dyDescent="0.2">
      <c r="A4238" s="234"/>
      <c r="B4238" s="98"/>
      <c r="C4238" s="130"/>
      <c r="D4238" s="240"/>
      <c r="E4238" s="240"/>
      <c r="F4238" s="224"/>
      <c r="G4238" s="98"/>
      <c r="H4238" s="98"/>
      <c r="I4238" s="130"/>
      <c r="J4238" s="98"/>
      <c r="K4238" s="98"/>
      <c r="L4238" s="98"/>
      <c r="M4238" s="241"/>
      <c r="N4238" s="241"/>
      <c r="O4238" s="98"/>
      <c r="P4238" s="98"/>
      <c r="Q4238" s="130"/>
    </row>
    <row r="4239" spans="1:17" ht="11.25" x14ac:dyDescent="0.2">
      <c r="A4239" s="234"/>
      <c r="B4239" s="98"/>
      <c r="C4239" s="130"/>
      <c r="D4239" s="240"/>
      <c r="E4239" s="240"/>
      <c r="F4239" s="224"/>
      <c r="G4239" s="98"/>
      <c r="H4239" s="98"/>
      <c r="I4239" s="130"/>
      <c r="J4239" s="98"/>
      <c r="K4239" s="98"/>
      <c r="L4239" s="98"/>
      <c r="M4239" s="241"/>
      <c r="N4239" s="241"/>
      <c r="O4239" s="98"/>
      <c r="P4239" s="98"/>
      <c r="Q4239" s="130"/>
    </row>
    <row r="4240" spans="1:17" ht="11.25" x14ac:dyDescent="0.2">
      <c r="A4240" s="234"/>
      <c r="B4240" s="98"/>
      <c r="C4240" s="130"/>
      <c r="D4240" s="240"/>
      <c r="E4240" s="240"/>
      <c r="F4240" s="224"/>
      <c r="G4240" s="98"/>
      <c r="H4240" s="98"/>
      <c r="I4240" s="130"/>
      <c r="J4240" s="98"/>
      <c r="K4240" s="98"/>
      <c r="L4240" s="98"/>
      <c r="M4240" s="241"/>
      <c r="N4240" s="241"/>
      <c r="O4240" s="98"/>
      <c r="P4240" s="98"/>
      <c r="Q4240" s="130"/>
    </row>
    <row r="4241" spans="1:17" ht="11.25" x14ac:dyDescent="0.2">
      <c r="A4241" s="234"/>
      <c r="B4241" s="98"/>
      <c r="C4241" s="130"/>
      <c r="D4241" s="240"/>
      <c r="E4241" s="240"/>
      <c r="F4241" s="224"/>
      <c r="G4241" s="98"/>
      <c r="H4241" s="98"/>
      <c r="I4241" s="130"/>
      <c r="J4241" s="98"/>
      <c r="K4241" s="98"/>
      <c r="L4241" s="98"/>
      <c r="M4241" s="241"/>
      <c r="N4241" s="241"/>
      <c r="O4241" s="98"/>
      <c r="P4241" s="98"/>
      <c r="Q4241" s="130"/>
    </row>
    <row r="4242" spans="1:17" ht="11.25" x14ac:dyDescent="0.2">
      <c r="A4242" s="234"/>
      <c r="B4242" s="98"/>
      <c r="C4242" s="130"/>
      <c r="D4242" s="240"/>
      <c r="E4242" s="240"/>
      <c r="F4242" s="224"/>
      <c r="G4242" s="98"/>
      <c r="H4242" s="98"/>
      <c r="I4242" s="130"/>
      <c r="J4242" s="98"/>
      <c r="K4242" s="98"/>
      <c r="L4242" s="98"/>
      <c r="M4242" s="241"/>
      <c r="N4242" s="241"/>
      <c r="O4242" s="98"/>
      <c r="P4242" s="98"/>
      <c r="Q4242" s="130"/>
    </row>
    <row r="4243" spans="1:17" ht="11.25" x14ac:dyDescent="0.2">
      <c r="A4243" s="234"/>
      <c r="B4243" s="98"/>
      <c r="C4243" s="130"/>
      <c r="D4243" s="240"/>
      <c r="E4243" s="240"/>
      <c r="F4243" s="224"/>
      <c r="G4243" s="98"/>
      <c r="H4243" s="98"/>
      <c r="I4243" s="130"/>
      <c r="J4243" s="98"/>
      <c r="K4243" s="98"/>
      <c r="L4243" s="98"/>
      <c r="M4243" s="241"/>
      <c r="N4243" s="241"/>
      <c r="O4243" s="98"/>
      <c r="P4243" s="98"/>
      <c r="Q4243" s="130"/>
    </row>
    <row r="4244" spans="1:17" ht="11.25" x14ac:dyDescent="0.2">
      <c r="A4244" s="234"/>
      <c r="B4244" s="98"/>
      <c r="C4244" s="130"/>
      <c r="D4244" s="240"/>
      <c r="E4244" s="240"/>
      <c r="F4244" s="224"/>
      <c r="G4244" s="98"/>
      <c r="H4244" s="98"/>
      <c r="I4244" s="130"/>
      <c r="J4244" s="98"/>
      <c r="K4244" s="98"/>
      <c r="L4244" s="98"/>
      <c r="M4244" s="241"/>
      <c r="N4244" s="241"/>
      <c r="O4244" s="98"/>
      <c r="P4244" s="98"/>
      <c r="Q4244" s="130"/>
    </row>
    <row r="4245" spans="1:17" ht="11.25" x14ac:dyDescent="0.2">
      <c r="A4245" s="234"/>
      <c r="B4245" s="98"/>
      <c r="C4245" s="130"/>
      <c r="D4245" s="240"/>
      <c r="E4245" s="240"/>
      <c r="F4245" s="224"/>
      <c r="G4245" s="98"/>
      <c r="H4245" s="98"/>
      <c r="I4245" s="130"/>
      <c r="J4245" s="98"/>
      <c r="K4245" s="98"/>
      <c r="L4245" s="98"/>
      <c r="M4245" s="241"/>
      <c r="N4245" s="241"/>
      <c r="O4245" s="98"/>
      <c r="P4245" s="98"/>
      <c r="Q4245" s="130"/>
    </row>
    <row r="4246" spans="1:17" ht="11.25" x14ac:dyDescent="0.2">
      <c r="A4246" s="234"/>
      <c r="B4246" s="98"/>
      <c r="C4246" s="130"/>
      <c r="D4246" s="240"/>
      <c r="E4246" s="240"/>
      <c r="F4246" s="224"/>
      <c r="G4246" s="98"/>
      <c r="H4246" s="98"/>
      <c r="I4246" s="130"/>
      <c r="J4246" s="98"/>
      <c r="K4246" s="98"/>
      <c r="L4246" s="98"/>
      <c r="M4246" s="241"/>
      <c r="N4246" s="241"/>
      <c r="O4246" s="98"/>
      <c r="P4246" s="98"/>
      <c r="Q4246" s="130"/>
    </row>
    <row r="4247" spans="1:17" ht="11.25" x14ac:dyDescent="0.2">
      <c r="A4247" s="234"/>
      <c r="B4247" s="98"/>
      <c r="C4247" s="130"/>
      <c r="D4247" s="240"/>
      <c r="E4247" s="240"/>
      <c r="F4247" s="224"/>
      <c r="G4247" s="98"/>
      <c r="H4247" s="98"/>
      <c r="I4247" s="130"/>
      <c r="J4247" s="98"/>
      <c r="K4247" s="98"/>
      <c r="L4247" s="98"/>
      <c r="M4247" s="241"/>
      <c r="N4247" s="241"/>
      <c r="O4247" s="98"/>
      <c r="P4247" s="98"/>
      <c r="Q4247" s="130"/>
    </row>
    <row r="4248" spans="1:17" ht="11.25" x14ac:dyDescent="0.2">
      <c r="A4248" s="234"/>
      <c r="B4248" s="98"/>
      <c r="C4248" s="130"/>
      <c r="D4248" s="240"/>
      <c r="E4248" s="240"/>
      <c r="F4248" s="224"/>
      <c r="G4248" s="98"/>
      <c r="H4248" s="98"/>
      <c r="I4248" s="130"/>
      <c r="J4248" s="98"/>
      <c r="K4248" s="98"/>
      <c r="L4248" s="98"/>
      <c r="M4248" s="241"/>
      <c r="N4248" s="241"/>
      <c r="O4248" s="98"/>
      <c r="P4248" s="98"/>
      <c r="Q4248" s="130"/>
    </row>
    <row r="4249" spans="1:17" ht="11.25" x14ac:dyDescent="0.2">
      <c r="A4249" s="234"/>
      <c r="B4249" s="98"/>
      <c r="C4249" s="130"/>
      <c r="D4249" s="240"/>
      <c r="E4249" s="240"/>
      <c r="F4249" s="224"/>
      <c r="G4249" s="98"/>
      <c r="H4249" s="98"/>
      <c r="I4249" s="130"/>
      <c r="J4249" s="98"/>
      <c r="K4249" s="98"/>
      <c r="L4249" s="98"/>
      <c r="M4249" s="241"/>
      <c r="N4249" s="241"/>
      <c r="O4249" s="98"/>
      <c r="P4249" s="98"/>
      <c r="Q4249" s="130"/>
    </row>
    <row r="4250" spans="1:17" ht="11.25" x14ac:dyDescent="0.2">
      <c r="A4250" s="234"/>
      <c r="B4250" s="98"/>
      <c r="C4250" s="130"/>
      <c r="D4250" s="240"/>
      <c r="E4250" s="240"/>
      <c r="F4250" s="224"/>
      <c r="G4250" s="98"/>
      <c r="H4250" s="98"/>
      <c r="I4250" s="130"/>
      <c r="J4250" s="98"/>
      <c r="K4250" s="98"/>
      <c r="L4250" s="98"/>
      <c r="M4250" s="241"/>
      <c r="N4250" s="241"/>
      <c r="O4250" s="98"/>
      <c r="P4250" s="98"/>
      <c r="Q4250" s="130"/>
    </row>
    <row r="4251" spans="1:17" ht="11.25" x14ac:dyDescent="0.2">
      <c r="A4251" s="234"/>
      <c r="B4251" s="98"/>
      <c r="C4251" s="130"/>
      <c r="D4251" s="240"/>
      <c r="E4251" s="240"/>
      <c r="F4251" s="224"/>
      <c r="G4251" s="98"/>
      <c r="H4251" s="98"/>
      <c r="I4251" s="130"/>
      <c r="J4251" s="98"/>
      <c r="K4251" s="98"/>
      <c r="L4251" s="98"/>
      <c r="M4251" s="241"/>
      <c r="N4251" s="241"/>
      <c r="O4251" s="98"/>
      <c r="P4251" s="98"/>
      <c r="Q4251" s="130"/>
    </row>
    <row r="4252" spans="1:17" ht="11.25" x14ac:dyDescent="0.2">
      <c r="A4252" s="234"/>
      <c r="B4252" s="98"/>
      <c r="C4252" s="130"/>
      <c r="D4252" s="240"/>
      <c r="E4252" s="240"/>
      <c r="F4252" s="224"/>
      <c r="G4252" s="98"/>
      <c r="H4252" s="98"/>
      <c r="I4252" s="130"/>
      <c r="J4252" s="98"/>
      <c r="K4252" s="98"/>
      <c r="L4252" s="98"/>
      <c r="M4252" s="241"/>
      <c r="N4252" s="241"/>
      <c r="O4252" s="98"/>
      <c r="P4252" s="98"/>
      <c r="Q4252" s="130"/>
    </row>
    <row r="4253" spans="1:17" ht="11.25" x14ac:dyDescent="0.2">
      <c r="A4253" s="234"/>
      <c r="B4253" s="98"/>
      <c r="C4253" s="130"/>
      <c r="D4253" s="240"/>
      <c r="E4253" s="240"/>
      <c r="F4253" s="224"/>
      <c r="G4253" s="98"/>
      <c r="H4253" s="98"/>
      <c r="I4253" s="130"/>
      <c r="J4253" s="98"/>
      <c r="K4253" s="98"/>
      <c r="L4253" s="98"/>
      <c r="M4253" s="241"/>
      <c r="N4253" s="241"/>
      <c r="O4253" s="98"/>
      <c r="P4253" s="98"/>
      <c r="Q4253" s="130"/>
    </row>
    <row r="4254" spans="1:17" ht="11.25" x14ac:dyDescent="0.2">
      <c r="A4254" s="234"/>
      <c r="B4254" s="98"/>
      <c r="C4254" s="130"/>
      <c r="D4254" s="240"/>
      <c r="E4254" s="240"/>
      <c r="F4254" s="224"/>
      <c r="G4254" s="98"/>
      <c r="H4254" s="98"/>
      <c r="I4254" s="130"/>
      <c r="J4254" s="98"/>
      <c r="K4254" s="98"/>
      <c r="L4254" s="98"/>
      <c r="M4254" s="241"/>
      <c r="N4254" s="241"/>
      <c r="O4254" s="98"/>
      <c r="P4254" s="98"/>
      <c r="Q4254" s="130"/>
    </row>
    <row r="4255" spans="1:17" ht="11.25" x14ac:dyDescent="0.2">
      <c r="A4255" s="234"/>
      <c r="B4255" s="98"/>
      <c r="C4255" s="130"/>
      <c r="D4255" s="240"/>
      <c r="E4255" s="240"/>
      <c r="F4255" s="224"/>
      <c r="G4255" s="98"/>
      <c r="H4255" s="98"/>
      <c r="I4255" s="130"/>
      <c r="J4255" s="98"/>
      <c r="K4255" s="98"/>
      <c r="L4255" s="98"/>
      <c r="M4255" s="241"/>
      <c r="N4255" s="241"/>
      <c r="O4255" s="98"/>
      <c r="P4255" s="98"/>
      <c r="Q4255" s="130"/>
    </row>
    <row r="4256" spans="1:17" ht="11.25" x14ac:dyDescent="0.2">
      <c r="A4256" s="234"/>
      <c r="B4256" s="98"/>
      <c r="C4256" s="130"/>
      <c r="D4256" s="240"/>
      <c r="E4256" s="240"/>
      <c r="F4256" s="224"/>
      <c r="G4256" s="98"/>
      <c r="H4256" s="98"/>
      <c r="I4256" s="130"/>
      <c r="J4256" s="98"/>
      <c r="K4256" s="98"/>
      <c r="L4256" s="98"/>
      <c r="M4256" s="241"/>
      <c r="N4256" s="241"/>
      <c r="O4256" s="98"/>
      <c r="P4256" s="98"/>
      <c r="Q4256" s="130"/>
    </row>
    <row r="4257" spans="1:17" ht="11.25" x14ac:dyDescent="0.2">
      <c r="A4257" s="234"/>
      <c r="B4257" s="98"/>
      <c r="C4257" s="130"/>
      <c r="D4257" s="240"/>
      <c r="E4257" s="240"/>
      <c r="F4257" s="224"/>
      <c r="G4257" s="98"/>
      <c r="H4257" s="98"/>
      <c r="I4257" s="130"/>
      <c r="J4257" s="98"/>
      <c r="K4257" s="98"/>
      <c r="L4257" s="98"/>
      <c r="M4257" s="241"/>
      <c r="N4257" s="241"/>
      <c r="O4257" s="98"/>
      <c r="P4257" s="98"/>
      <c r="Q4257" s="130"/>
    </row>
    <row r="4258" spans="1:17" ht="11.25" x14ac:dyDescent="0.2">
      <c r="A4258" s="234"/>
      <c r="B4258" s="98"/>
      <c r="C4258" s="130"/>
      <c r="D4258" s="240"/>
      <c r="E4258" s="240"/>
      <c r="F4258" s="224"/>
      <c r="G4258" s="98"/>
      <c r="H4258" s="98"/>
      <c r="I4258" s="130"/>
      <c r="J4258" s="98"/>
      <c r="K4258" s="98"/>
      <c r="L4258" s="98"/>
      <c r="M4258" s="241"/>
      <c r="N4258" s="241"/>
      <c r="O4258" s="98"/>
      <c r="P4258" s="98"/>
      <c r="Q4258" s="130"/>
    </row>
    <row r="4259" spans="1:17" ht="11.25" x14ac:dyDescent="0.2">
      <c r="A4259" s="234"/>
      <c r="B4259" s="98"/>
      <c r="C4259" s="130"/>
      <c r="D4259" s="240"/>
      <c r="E4259" s="240"/>
      <c r="F4259" s="224"/>
      <c r="G4259" s="98"/>
      <c r="H4259" s="98"/>
      <c r="I4259" s="130"/>
      <c r="J4259" s="98"/>
      <c r="K4259" s="98"/>
      <c r="L4259" s="98"/>
      <c r="M4259" s="241"/>
      <c r="N4259" s="241"/>
      <c r="O4259" s="98"/>
      <c r="P4259" s="98"/>
      <c r="Q4259" s="130"/>
    </row>
    <row r="4260" spans="1:17" ht="11.25" x14ac:dyDescent="0.2">
      <c r="A4260" s="234"/>
      <c r="B4260" s="98"/>
      <c r="C4260" s="130"/>
      <c r="D4260" s="240"/>
      <c r="E4260" s="240"/>
      <c r="F4260" s="224"/>
      <c r="G4260" s="98"/>
      <c r="H4260" s="98"/>
      <c r="I4260" s="130"/>
      <c r="J4260" s="98"/>
      <c r="K4260" s="98"/>
      <c r="L4260" s="98"/>
      <c r="M4260" s="241"/>
      <c r="N4260" s="241"/>
      <c r="O4260" s="98"/>
      <c r="P4260" s="98"/>
      <c r="Q4260" s="130"/>
    </row>
    <row r="4261" spans="1:17" ht="11.25" x14ac:dyDescent="0.2">
      <c r="A4261" s="234"/>
      <c r="B4261" s="98"/>
      <c r="C4261" s="130"/>
      <c r="D4261" s="240"/>
      <c r="E4261" s="240"/>
      <c r="F4261" s="224"/>
      <c r="G4261" s="98"/>
      <c r="H4261" s="98"/>
      <c r="I4261" s="130"/>
      <c r="J4261" s="98"/>
      <c r="K4261" s="98"/>
      <c r="L4261" s="98"/>
      <c r="M4261" s="241"/>
      <c r="N4261" s="241"/>
      <c r="O4261" s="98"/>
      <c r="P4261" s="98"/>
      <c r="Q4261" s="130"/>
    </row>
    <row r="4262" spans="1:17" ht="11.25" x14ac:dyDescent="0.2">
      <c r="A4262" s="234"/>
      <c r="B4262" s="98"/>
      <c r="C4262" s="130"/>
      <c r="D4262" s="240"/>
      <c r="E4262" s="240"/>
      <c r="F4262" s="224"/>
      <c r="G4262" s="98"/>
      <c r="H4262" s="98"/>
      <c r="I4262" s="130"/>
      <c r="J4262" s="98"/>
      <c r="K4262" s="98"/>
      <c r="L4262" s="98"/>
      <c r="M4262" s="241"/>
      <c r="N4262" s="241"/>
      <c r="O4262" s="98"/>
      <c r="P4262" s="98"/>
      <c r="Q4262" s="130"/>
    </row>
    <row r="4263" spans="1:17" ht="11.25" x14ac:dyDescent="0.2">
      <c r="A4263" s="234"/>
      <c r="B4263" s="98"/>
      <c r="C4263" s="130"/>
      <c r="D4263" s="240"/>
      <c r="E4263" s="240"/>
      <c r="F4263" s="224"/>
      <c r="G4263" s="98"/>
      <c r="H4263" s="98"/>
      <c r="I4263" s="130"/>
      <c r="J4263" s="98"/>
      <c r="K4263" s="98"/>
      <c r="L4263" s="98"/>
      <c r="M4263" s="241"/>
      <c r="N4263" s="241"/>
      <c r="O4263" s="98"/>
      <c r="P4263" s="98"/>
      <c r="Q4263" s="130"/>
    </row>
    <row r="4264" spans="1:17" ht="11.25" x14ac:dyDescent="0.2">
      <c r="A4264" s="234"/>
      <c r="B4264" s="98"/>
      <c r="C4264" s="130"/>
      <c r="D4264" s="240"/>
      <c r="E4264" s="240"/>
      <c r="F4264" s="224"/>
      <c r="G4264" s="98"/>
      <c r="H4264" s="98"/>
      <c r="I4264" s="130"/>
      <c r="J4264" s="98"/>
      <c r="K4264" s="98"/>
      <c r="L4264" s="98"/>
      <c r="M4264" s="241"/>
      <c r="N4264" s="241"/>
      <c r="O4264" s="98"/>
      <c r="P4264" s="98"/>
      <c r="Q4264" s="130"/>
    </row>
    <row r="4265" spans="1:17" ht="11.25" x14ac:dyDescent="0.2">
      <c r="A4265" s="234"/>
      <c r="B4265" s="98"/>
      <c r="C4265" s="130"/>
      <c r="D4265" s="240"/>
      <c r="E4265" s="240"/>
      <c r="F4265" s="224"/>
      <c r="G4265" s="98"/>
      <c r="H4265" s="98"/>
      <c r="I4265" s="130"/>
      <c r="J4265" s="98"/>
      <c r="K4265" s="98"/>
      <c r="L4265" s="98"/>
      <c r="M4265" s="241"/>
      <c r="N4265" s="241"/>
      <c r="O4265" s="98"/>
      <c r="P4265" s="98"/>
      <c r="Q4265" s="130"/>
    </row>
    <row r="4266" spans="1:17" ht="11.25" x14ac:dyDescent="0.2">
      <c r="A4266" s="234"/>
      <c r="B4266" s="98"/>
      <c r="C4266" s="130"/>
      <c r="D4266" s="240"/>
      <c r="E4266" s="240"/>
      <c r="F4266" s="224"/>
      <c r="G4266" s="98"/>
      <c r="H4266" s="98"/>
      <c r="I4266" s="130"/>
      <c r="J4266" s="98"/>
      <c r="K4266" s="98"/>
      <c r="L4266" s="98"/>
      <c r="M4266" s="241"/>
      <c r="N4266" s="241"/>
      <c r="O4266" s="98"/>
      <c r="P4266" s="98"/>
      <c r="Q4266" s="130"/>
    </row>
    <row r="4267" spans="1:17" ht="11.25" x14ac:dyDescent="0.2">
      <c r="A4267" s="234"/>
      <c r="B4267" s="98"/>
      <c r="C4267" s="130"/>
      <c r="D4267" s="240"/>
      <c r="E4267" s="240"/>
      <c r="F4267" s="224"/>
      <c r="G4267" s="98"/>
      <c r="H4267" s="98"/>
      <c r="I4267" s="130"/>
      <c r="J4267" s="98"/>
      <c r="K4267" s="98"/>
      <c r="L4267" s="98"/>
      <c r="M4267" s="241"/>
      <c r="N4267" s="241"/>
      <c r="O4267" s="98"/>
      <c r="P4267" s="98"/>
      <c r="Q4267" s="130"/>
    </row>
    <row r="4268" spans="1:17" ht="11.25" x14ac:dyDescent="0.2">
      <c r="A4268" s="234"/>
      <c r="B4268" s="98"/>
      <c r="C4268" s="130"/>
      <c r="D4268" s="240"/>
      <c r="E4268" s="240"/>
      <c r="F4268" s="224"/>
      <c r="G4268" s="98"/>
      <c r="H4268" s="98"/>
      <c r="I4268" s="130"/>
      <c r="J4268" s="98"/>
      <c r="K4268" s="98"/>
      <c r="L4268" s="98"/>
      <c r="M4268" s="241"/>
      <c r="N4268" s="241"/>
      <c r="O4268" s="98"/>
      <c r="P4268" s="98"/>
      <c r="Q4268" s="130"/>
    </row>
    <row r="4269" spans="1:17" ht="11.25" x14ac:dyDescent="0.2">
      <c r="A4269" s="234"/>
      <c r="B4269" s="98"/>
      <c r="C4269" s="130"/>
      <c r="D4269" s="240"/>
      <c r="E4269" s="240"/>
      <c r="F4269" s="224"/>
      <c r="G4269" s="98"/>
      <c r="H4269" s="98"/>
      <c r="I4269" s="130"/>
      <c r="J4269" s="98"/>
      <c r="K4269" s="98"/>
      <c r="L4269" s="98"/>
      <c r="M4269" s="241"/>
      <c r="N4269" s="241"/>
      <c r="O4269" s="98"/>
      <c r="P4269" s="98"/>
      <c r="Q4269" s="130"/>
    </row>
    <row r="4270" spans="1:17" ht="11.25" x14ac:dyDescent="0.2">
      <c r="A4270" s="234"/>
      <c r="B4270" s="98"/>
      <c r="C4270" s="130"/>
      <c r="D4270" s="240"/>
      <c r="E4270" s="240"/>
      <c r="F4270" s="224"/>
      <c r="G4270" s="98"/>
      <c r="H4270" s="98"/>
      <c r="I4270" s="130"/>
      <c r="J4270" s="98"/>
      <c r="K4270" s="98"/>
      <c r="L4270" s="98"/>
      <c r="M4270" s="241"/>
      <c r="N4270" s="241"/>
      <c r="O4270" s="98"/>
      <c r="P4270" s="98"/>
      <c r="Q4270" s="130"/>
    </row>
    <row r="4271" spans="1:17" ht="11.25" x14ac:dyDescent="0.2">
      <c r="A4271" s="234"/>
      <c r="B4271" s="98"/>
      <c r="C4271" s="130"/>
      <c r="D4271" s="240"/>
      <c r="E4271" s="240"/>
      <c r="F4271" s="224"/>
      <c r="G4271" s="98"/>
      <c r="H4271" s="98"/>
      <c r="I4271" s="130"/>
      <c r="J4271" s="98"/>
      <c r="K4271" s="98"/>
      <c r="L4271" s="98"/>
      <c r="M4271" s="241"/>
      <c r="N4271" s="241"/>
      <c r="O4271" s="98"/>
      <c r="P4271" s="98"/>
      <c r="Q4271" s="130"/>
    </row>
    <row r="4272" spans="1:17" ht="11.25" x14ac:dyDescent="0.2">
      <c r="A4272" s="234"/>
      <c r="B4272" s="98"/>
      <c r="C4272" s="130"/>
      <c r="D4272" s="240"/>
      <c r="E4272" s="240"/>
      <c r="F4272" s="224"/>
      <c r="G4272" s="98"/>
      <c r="H4272" s="98"/>
      <c r="I4272" s="130"/>
      <c r="J4272" s="98"/>
      <c r="K4272" s="98"/>
      <c r="L4272" s="98"/>
      <c r="M4272" s="241"/>
      <c r="N4272" s="241"/>
      <c r="O4272" s="98"/>
      <c r="P4272" s="98"/>
      <c r="Q4272" s="130"/>
    </row>
    <row r="4273" spans="1:17" ht="11.25" x14ac:dyDescent="0.2">
      <c r="A4273" s="234"/>
      <c r="B4273" s="98"/>
      <c r="C4273" s="130"/>
      <c r="D4273" s="240"/>
      <c r="E4273" s="240"/>
      <c r="F4273" s="224"/>
      <c r="G4273" s="98"/>
      <c r="H4273" s="98"/>
      <c r="I4273" s="130"/>
      <c r="J4273" s="98"/>
      <c r="K4273" s="98"/>
      <c r="L4273" s="98"/>
      <c r="M4273" s="241"/>
      <c r="N4273" s="241"/>
      <c r="O4273" s="98"/>
      <c r="P4273" s="98"/>
      <c r="Q4273" s="130"/>
    </row>
    <row r="4274" spans="1:17" ht="11.25" x14ac:dyDescent="0.2">
      <c r="A4274" s="234"/>
      <c r="B4274" s="98"/>
      <c r="C4274" s="130"/>
      <c r="D4274" s="240"/>
      <c r="E4274" s="240"/>
      <c r="F4274" s="224"/>
      <c r="G4274" s="98"/>
      <c r="H4274" s="98"/>
      <c r="I4274" s="130"/>
      <c r="J4274" s="98"/>
      <c r="K4274" s="98"/>
      <c r="L4274" s="98"/>
      <c r="M4274" s="241"/>
      <c r="N4274" s="241"/>
      <c r="O4274" s="98"/>
      <c r="P4274" s="98"/>
      <c r="Q4274" s="130"/>
    </row>
    <row r="4275" spans="1:17" ht="11.25" x14ac:dyDescent="0.2">
      <c r="A4275" s="234"/>
      <c r="B4275" s="98"/>
      <c r="C4275" s="130"/>
      <c r="D4275" s="240"/>
      <c r="E4275" s="240"/>
      <c r="F4275" s="224"/>
      <c r="G4275" s="98"/>
      <c r="H4275" s="98"/>
      <c r="I4275" s="130"/>
      <c r="J4275" s="98"/>
      <c r="K4275" s="98"/>
      <c r="L4275" s="98"/>
      <c r="M4275" s="241"/>
      <c r="N4275" s="241"/>
      <c r="O4275" s="98"/>
      <c r="P4275" s="98"/>
      <c r="Q4275" s="130"/>
    </row>
    <row r="4276" spans="1:17" ht="11.25" x14ac:dyDescent="0.2">
      <c r="A4276" s="234"/>
      <c r="B4276" s="98"/>
      <c r="C4276" s="130"/>
      <c r="D4276" s="240"/>
      <c r="E4276" s="240"/>
      <c r="F4276" s="224"/>
      <c r="G4276" s="98"/>
      <c r="H4276" s="98"/>
      <c r="I4276" s="130"/>
      <c r="J4276" s="98"/>
      <c r="K4276" s="98"/>
      <c r="L4276" s="98"/>
      <c r="M4276" s="241"/>
      <c r="N4276" s="241"/>
      <c r="O4276" s="98"/>
      <c r="P4276" s="98"/>
      <c r="Q4276" s="130"/>
    </row>
    <row r="4277" spans="1:17" ht="11.25" x14ac:dyDescent="0.2">
      <c r="A4277" s="234"/>
      <c r="B4277" s="98"/>
      <c r="C4277" s="130"/>
      <c r="D4277" s="240"/>
      <c r="E4277" s="240"/>
      <c r="F4277" s="224"/>
      <c r="G4277" s="98"/>
      <c r="H4277" s="98"/>
      <c r="I4277" s="130"/>
      <c r="J4277" s="98"/>
      <c r="K4277" s="98"/>
      <c r="L4277" s="98"/>
      <c r="M4277" s="241"/>
      <c r="N4277" s="241"/>
      <c r="O4277" s="98"/>
      <c r="P4277" s="98"/>
      <c r="Q4277" s="130"/>
    </row>
    <row r="4278" spans="1:17" ht="11.25" x14ac:dyDescent="0.2">
      <c r="A4278" s="234"/>
      <c r="B4278" s="98"/>
      <c r="C4278" s="130"/>
      <c r="D4278" s="240"/>
      <c r="E4278" s="240"/>
      <c r="F4278" s="224"/>
      <c r="G4278" s="98"/>
      <c r="H4278" s="98"/>
      <c r="I4278" s="130"/>
      <c r="J4278" s="98"/>
      <c r="K4278" s="98"/>
      <c r="L4278" s="98"/>
      <c r="M4278" s="241"/>
      <c r="N4278" s="241"/>
      <c r="O4278" s="98"/>
      <c r="P4278" s="98"/>
      <c r="Q4278" s="130"/>
    </row>
    <row r="4279" spans="1:17" ht="11.25" x14ac:dyDescent="0.2">
      <c r="A4279" s="234"/>
      <c r="B4279" s="98"/>
      <c r="C4279" s="130"/>
      <c r="D4279" s="240"/>
      <c r="E4279" s="240"/>
      <c r="F4279" s="224"/>
      <c r="G4279" s="98"/>
      <c r="H4279" s="98"/>
      <c r="I4279" s="130"/>
      <c r="J4279" s="98"/>
      <c r="K4279" s="98"/>
      <c r="L4279" s="98"/>
      <c r="M4279" s="241"/>
      <c r="N4279" s="241"/>
      <c r="O4279" s="98"/>
      <c r="P4279" s="98"/>
      <c r="Q4279" s="130"/>
    </row>
    <row r="4280" spans="1:17" ht="11.25" x14ac:dyDescent="0.2">
      <c r="A4280" s="234"/>
      <c r="B4280" s="98"/>
      <c r="C4280" s="130"/>
      <c r="D4280" s="240"/>
      <c r="E4280" s="240"/>
      <c r="F4280" s="224"/>
      <c r="G4280" s="98"/>
      <c r="H4280" s="98"/>
      <c r="I4280" s="130"/>
      <c r="J4280" s="98"/>
      <c r="K4280" s="98"/>
      <c r="L4280" s="98"/>
      <c r="M4280" s="241"/>
      <c r="N4280" s="241"/>
      <c r="O4280" s="98"/>
      <c r="P4280" s="98"/>
      <c r="Q4280" s="130"/>
    </row>
    <row r="4281" spans="1:17" ht="11.25" x14ac:dyDescent="0.2">
      <c r="A4281" s="234"/>
      <c r="B4281" s="98"/>
      <c r="C4281" s="130"/>
      <c r="D4281" s="240"/>
      <c r="E4281" s="240"/>
      <c r="F4281" s="224"/>
      <c r="G4281" s="98"/>
      <c r="H4281" s="98"/>
      <c r="I4281" s="130"/>
      <c r="J4281" s="98"/>
      <c r="K4281" s="98"/>
      <c r="L4281" s="98"/>
      <c r="M4281" s="241"/>
      <c r="N4281" s="241"/>
      <c r="O4281" s="98"/>
      <c r="P4281" s="98"/>
      <c r="Q4281" s="130"/>
    </row>
    <row r="4282" spans="1:17" ht="11.25" x14ac:dyDescent="0.2">
      <c r="A4282" s="234"/>
      <c r="B4282" s="98"/>
      <c r="C4282" s="130"/>
      <c r="D4282" s="240"/>
      <c r="E4282" s="240"/>
      <c r="F4282" s="224"/>
      <c r="G4282" s="98"/>
      <c r="H4282" s="98"/>
      <c r="I4282" s="130"/>
      <c r="J4282" s="98"/>
      <c r="K4282" s="98"/>
      <c r="L4282" s="98"/>
      <c r="M4282" s="241"/>
      <c r="N4282" s="241"/>
      <c r="O4282" s="98"/>
      <c r="P4282" s="98"/>
      <c r="Q4282" s="130"/>
    </row>
    <row r="4283" spans="1:17" ht="11.25" x14ac:dyDescent="0.2">
      <c r="A4283" s="234"/>
      <c r="B4283" s="98"/>
      <c r="C4283" s="130"/>
      <c r="D4283" s="240"/>
      <c r="E4283" s="240"/>
      <c r="F4283" s="224"/>
      <c r="G4283" s="98"/>
      <c r="H4283" s="98"/>
      <c r="I4283" s="130"/>
      <c r="J4283" s="98"/>
      <c r="K4283" s="98"/>
      <c r="L4283" s="98"/>
      <c r="M4283" s="241"/>
      <c r="N4283" s="241"/>
      <c r="O4283" s="98"/>
      <c r="P4283" s="98"/>
      <c r="Q4283" s="130"/>
    </row>
    <row r="4284" spans="1:17" ht="11.25" x14ac:dyDescent="0.2">
      <c r="A4284" s="234"/>
      <c r="B4284" s="98"/>
      <c r="C4284" s="130"/>
      <c r="D4284" s="240"/>
      <c r="E4284" s="240"/>
      <c r="F4284" s="224"/>
      <c r="G4284" s="98"/>
      <c r="H4284" s="98"/>
      <c r="I4284" s="130"/>
      <c r="J4284" s="98"/>
      <c r="K4284" s="98"/>
      <c r="L4284" s="98"/>
      <c r="M4284" s="241"/>
      <c r="N4284" s="241"/>
      <c r="O4284" s="98"/>
      <c r="P4284" s="98"/>
      <c r="Q4284" s="130"/>
    </row>
    <row r="4285" spans="1:17" ht="11.25" x14ac:dyDescent="0.2">
      <c r="A4285" s="234"/>
      <c r="B4285" s="98"/>
      <c r="C4285" s="130"/>
      <c r="D4285" s="240"/>
      <c r="E4285" s="240"/>
      <c r="F4285" s="224"/>
      <c r="G4285" s="98"/>
      <c r="H4285" s="98"/>
      <c r="I4285" s="130"/>
      <c r="J4285" s="98"/>
      <c r="K4285" s="98"/>
      <c r="L4285" s="98"/>
      <c r="M4285" s="241"/>
      <c r="N4285" s="241"/>
      <c r="O4285" s="98"/>
      <c r="P4285" s="98"/>
      <c r="Q4285" s="130"/>
    </row>
    <row r="4286" spans="1:17" ht="11.25" x14ac:dyDescent="0.2">
      <c r="A4286" s="234"/>
      <c r="B4286" s="98"/>
      <c r="C4286" s="130"/>
      <c r="D4286" s="240"/>
      <c r="E4286" s="240"/>
      <c r="F4286" s="224"/>
      <c r="G4286" s="98"/>
      <c r="H4286" s="98"/>
      <c r="I4286" s="130"/>
      <c r="J4286" s="98"/>
      <c r="K4286" s="98"/>
      <c r="L4286" s="98"/>
      <c r="M4286" s="241"/>
      <c r="N4286" s="241"/>
      <c r="O4286" s="98"/>
      <c r="P4286" s="98"/>
      <c r="Q4286" s="130"/>
    </row>
    <row r="4287" spans="1:17" ht="11.25" x14ac:dyDescent="0.2">
      <c r="A4287" s="234"/>
      <c r="B4287" s="98"/>
      <c r="C4287" s="130"/>
      <c r="D4287" s="240"/>
      <c r="E4287" s="240"/>
      <c r="F4287" s="224"/>
      <c r="G4287" s="98"/>
      <c r="H4287" s="98"/>
      <c r="I4287" s="130"/>
      <c r="J4287" s="98"/>
      <c r="K4287" s="98"/>
      <c r="L4287" s="98"/>
      <c r="M4287" s="241"/>
      <c r="N4287" s="241"/>
      <c r="O4287" s="98"/>
      <c r="P4287" s="98"/>
      <c r="Q4287" s="130"/>
    </row>
    <row r="4288" spans="1:17" ht="11.25" x14ac:dyDescent="0.2">
      <c r="A4288" s="234"/>
      <c r="B4288" s="98"/>
      <c r="C4288" s="130"/>
      <c r="D4288" s="240"/>
      <c r="E4288" s="240"/>
      <c r="F4288" s="224"/>
      <c r="G4288" s="98"/>
      <c r="H4288" s="98"/>
      <c r="I4288" s="130"/>
      <c r="J4288" s="98"/>
      <c r="K4288" s="98"/>
      <c r="L4288" s="98"/>
      <c r="M4288" s="241"/>
      <c r="N4288" s="241"/>
      <c r="O4288" s="98"/>
      <c r="P4288" s="98"/>
      <c r="Q4288" s="130"/>
    </row>
    <row r="4289" spans="1:17" ht="11.25" x14ac:dyDescent="0.2">
      <c r="A4289" s="234"/>
      <c r="B4289" s="98"/>
      <c r="C4289" s="130"/>
      <c r="D4289" s="240"/>
      <c r="E4289" s="240"/>
      <c r="F4289" s="224"/>
      <c r="G4289" s="98"/>
      <c r="H4289" s="98"/>
      <c r="I4289" s="130"/>
      <c r="J4289" s="98"/>
      <c r="K4289" s="98"/>
      <c r="L4289" s="98"/>
      <c r="M4289" s="241"/>
      <c r="N4289" s="241"/>
      <c r="O4289" s="98"/>
      <c r="P4289" s="98"/>
      <c r="Q4289" s="130"/>
    </row>
    <row r="4290" spans="1:17" ht="11.25" x14ac:dyDescent="0.2">
      <c r="A4290" s="234"/>
      <c r="B4290" s="98"/>
      <c r="C4290" s="130"/>
      <c r="D4290" s="240"/>
      <c r="E4290" s="240"/>
      <c r="F4290" s="224"/>
      <c r="G4290" s="98"/>
      <c r="H4290" s="98"/>
      <c r="I4290" s="130"/>
      <c r="J4290" s="98"/>
      <c r="K4290" s="98"/>
      <c r="L4290" s="98"/>
      <c r="M4290" s="241"/>
      <c r="N4290" s="241"/>
      <c r="O4290" s="98"/>
      <c r="P4290" s="98"/>
      <c r="Q4290" s="130"/>
    </row>
    <row r="4291" spans="1:17" ht="11.25" x14ac:dyDescent="0.2">
      <c r="A4291" s="234"/>
      <c r="B4291" s="98"/>
      <c r="C4291" s="130"/>
      <c r="D4291" s="240"/>
      <c r="E4291" s="240"/>
      <c r="F4291" s="224"/>
      <c r="G4291" s="98"/>
      <c r="H4291" s="98"/>
      <c r="I4291" s="130"/>
      <c r="J4291" s="98"/>
      <c r="K4291" s="98"/>
      <c r="L4291" s="98"/>
      <c r="M4291" s="241"/>
      <c r="N4291" s="241"/>
      <c r="O4291" s="98"/>
      <c r="P4291" s="98"/>
      <c r="Q4291" s="130"/>
    </row>
    <row r="4292" spans="1:17" ht="11.25" x14ac:dyDescent="0.2">
      <c r="A4292" s="234"/>
      <c r="B4292" s="98"/>
      <c r="C4292" s="130"/>
      <c r="D4292" s="240"/>
      <c r="E4292" s="240"/>
      <c r="F4292" s="224"/>
      <c r="G4292" s="98"/>
      <c r="H4292" s="98"/>
      <c r="I4292" s="130"/>
      <c r="J4292" s="98"/>
      <c r="K4292" s="98"/>
      <c r="L4292" s="98"/>
      <c r="M4292" s="241"/>
      <c r="N4292" s="241"/>
      <c r="O4292" s="98"/>
      <c r="P4292" s="98"/>
      <c r="Q4292" s="130"/>
    </row>
    <row r="4293" spans="1:17" ht="11.25" x14ac:dyDescent="0.2">
      <c r="A4293" s="234"/>
      <c r="B4293" s="98"/>
      <c r="C4293" s="130"/>
      <c r="D4293" s="240"/>
      <c r="E4293" s="240"/>
      <c r="F4293" s="224"/>
      <c r="G4293" s="98"/>
      <c r="H4293" s="98"/>
      <c r="I4293" s="130"/>
      <c r="J4293" s="98"/>
      <c r="K4293" s="98"/>
      <c r="L4293" s="98"/>
      <c r="M4293" s="241"/>
      <c r="N4293" s="241"/>
      <c r="O4293" s="98"/>
      <c r="P4293" s="98"/>
      <c r="Q4293" s="130"/>
    </row>
    <row r="4294" spans="1:17" ht="11.25" x14ac:dyDescent="0.2">
      <c r="A4294" s="234"/>
      <c r="B4294" s="98"/>
      <c r="C4294" s="130"/>
      <c r="D4294" s="240"/>
      <c r="E4294" s="240"/>
      <c r="F4294" s="224"/>
      <c r="G4294" s="98"/>
      <c r="H4294" s="98"/>
      <c r="I4294" s="130"/>
      <c r="J4294" s="98"/>
      <c r="K4294" s="98"/>
      <c r="L4294" s="98"/>
      <c r="M4294" s="241"/>
      <c r="N4294" s="241"/>
      <c r="O4294" s="98"/>
      <c r="P4294" s="98"/>
      <c r="Q4294" s="130"/>
    </row>
    <row r="4295" spans="1:17" ht="11.25" x14ac:dyDescent="0.2">
      <c r="A4295" s="234"/>
      <c r="B4295" s="98"/>
      <c r="C4295" s="130"/>
      <c r="D4295" s="240"/>
      <c r="E4295" s="240"/>
      <c r="F4295" s="224"/>
      <c r="G4295" s="98"/>
      <c r="H4295" s="98"/>
      <c r="I4295" s="130"/>
      <c r="J4295" s="98"/>
      <c r="K4295" s="98"/>
      <c r="L4295" s="98"/>
      <c r="M4295" s="241"/>
      <c r="N4295" s="241"/>
      <c r="O4295" s="98"/>
      <c r="P4295" s="98"/>
      <c r="Q4295" s="130"/>
    </row>
    <row r="4296" spans="1:17" ht="11.25" x14ac:dyDescent="0.2">
      <c r="A4296" s="234"/>
      <c r="B4296" s="98"/>
      <c r="C4296" s="130"/>
      <c r="D4296" s="240"/>
      <c r="E4296" s="240"/>
      <c r="F4296" s="224"/>
      <c r="G4296" s="98"/>
      <c r="H4296" s="98"/>
      <c r="I4296" s="130"/>
      <c r="J4296" s="98"/>
      <c r="K4296" s="98"/>
      <c r="L4296" s="98"/>
      <c r="M4296" s="241"/>
      <c r="N4296" s="241"/>
      <c r="O4296" s="98"/>
      <c r="P4296" s="98"/>
      <c r="Q4296" s="130"/>
    </row>
    <row r="4297" spans="1:17" ht="11.25" x14ac:dyDescent="0.2">
      <c r="A4297" s="234"/>
      <c r="B4297" s="98"/>
      <c r="C4297" s="130"/>
      <c r="D4297" s="240"/>
      <c r="E4297" s="240"/>
      <c r="F4297" s="224"/>
      <c r="G4297" s="98"/>
      <c r="H4297" s="98"/>
      <c r="I4297" s="130"/>
      <c r="J4297" s="98"/>
      <c r="K4297" s="98"/>
      <c r="L4297" s="98"/>
      <c r="M4297" s="241"/>
      <c r="N4297" s="241"/>
      <c r="O4297" s="98"/>
      <c r="P4297" s="98"/>
      <c r="Q4297" s="130"/>
    </row>
    <row r="4298" spans="1:17" ht="11.25" x14ac:dyDescent="0.2">
      <c r="A4298" s="234"/>
      <c r="B4298" s="98"/>
      <c r="C4298" s="130"/>
      <c r="D4298" s="240"/>
      <c r="E4298" s="240"/>
      <c r="F4298" s="224"/>
      <c r="G4298" s="98"/>
      <c r="H4298" s="98"/>
      <c r="I4298" s="130"/>
      <c r="J4298" s="98"/>
      <c r="K4298" s="98"/>
      <c r="L4298" s="98"/>
      <c r="M4298" s="241"/>
      <c r="N4298" s="241"/>
      <c r="O4298" s="98"/>
      <c r="P4298" s="98"/>
      <c r="Q4298" s="130"/>
    </row>
    <row r="4299" spans="1:17" ht="11.25" x14ac:dyDescent="0.2">
      <c r="A4299" s="234"/>
      <c r="B4299" s="98"/>
      <c r="C4299" s="130"/>
      <c r="D4299" s="240"/>
      <c r="E4299" s="240"/>
      <c r="F4299" s="224"/>
      <c r="G4299" s="98"/>
      <c r="H4299" s="98"/>
      <c r="I4299" s="130"/>
      <c r="J4299" s="98"/>
      <c r="K4299" s="98"/>
      <c r="L4299" s="98"/>
      <c r="M4299" s="241"/>
      <c r="N4299" s="241"/>
      <c r="O4299" s="98"/>
      <c r="P4299" s="98"/>
      <c r="Q4299" s="130"/>
    </row>
    <row r="4300" spans="1:17" ht="11.25" x14ac:dyDescent="0.2">
      <c r="A4300" s="234"/>
      <c r="B4300" s="98"/>
      <c r="C4300" s="130"/>
      <c r="D4300" s="240"/>
      <c r="E4300" s="240"/>
      <c r="F4300" s="224"/>
      <c r="G4300" s="98"/>
      <c r="H4300" s="98"/>
      <c r="I4300" s="130"/>
      <c r="J4300" s="98"/>
      <c r="K4300" s="98"/>
      <c r="L4300" s="98"/>
      <c r="M4300" s="241"/>
      <c r="N4300" s="241"/>
      <c r="O4300" s="98"/>
      <c r="P4300" s="98"/>
      <c r="Q4300" s="130"/>
    </row>
    <row r="4301" spans="1:17" ht="11.25" x14ac:dyDescent="0.2">
      <c r="A4301" s="234"/>
      <c r="B4301" s="98"/>
      <c r="C4301" s="130"/>
      <c r="D4301" s="240"/>
      <c r="E4301" s="240"/>
      <c r="F4301" s="224"/>
      <c r="G4301" s="98"/>
      <c r="H4301" s="98"/>
      <c r="I4301" s="130"/>
      <c r="J4301" s="98"/>
      <c r="K4301" s="98"/>
      <c r="L4301" s="98"/>
      <c r="M4301" s="241"/>
      <c r="N4301" s="241"/>
      <c r="O4301" s="98"/>
      <c r="P4301" s="98"/>
      <c r="Q4301" s="130"/>
    </row>
    <row r="4302" spans="1:17" ht="11.25" x14ac:dyDescent="0.2">
      <c r="A4302" s="234"/>
      <c r="B4302" s="98"/>
      <c r="C4302" s="130"/>
      <c r="D4302" s="240"/>
      <c r="E4302" s="240"/>
      <c r="F4302" s="224"/>
      <c r="G4302" s="98"/>
      <c r="H4302" s="98"/>
      <c r="I4302" s="130"/>
      <c r="J4302" s="98"/>
      <c r="K4302" s="98"/>
      <c r="L4302" s="98"/>
      <c r="M4302" s="241"/>
      <c r="N4302" s="241"/>
      <c r="O4302" s="98"/>
      <c r="P4302" s="98"/>
      <c r="Q4302" s="130"/>
    </row>
    <row r="4303" spans="1:17" ht="11.25" x14ac:dyDescent="0.2">
      <c r="A4303" s="234"/>
      <c r="B4303" s="98"/>
      <c r="C4303" s="130"/>
      <c r="D4303" s="240"/>
      <c r="E4303" s="240"/>
      <c r="F4303" s="224"/>
      <c r="G4303" s="98"/>
      <c r="H4303" s="98"/>
      <c r="I4303" s="130"/>
      <c r="J4303" s="98"/>
      <c r="K4303" s="98"/>
      <c r="L4303" s="98"/>
      <c r="M4303" s="241"/>
      <c r="N4303" s="241"/>
      <c r="O4303" s="98"/>
      <c r="P4303" s="98"/>
      <c r="Q4303" s="130"/>
    </row>
    <row r="4304" spans="1:17" ht="11.25" x14ac:dyDescent="0.2">
      <c r="A4304" s="234"/>
      <c r="B4304" s="98"/>
      <c r="C4304" s="130"/>
      <c r="D4304" s="240"/>
      <c r="E4304" s="240"/>
      <c r="F4304" s="224"/>
      <c r="G4304" s="98"/>
      <c r="H4304" s="98"/>
      <c r="I4304" s="130"/>
      <c r="J4304" s="98"/>
      <c r="K4304" s="98"/>
      <c r="L4304" s="98"/>
      <c r="M4304" s="241"/>
      <c r="N4304" s="241"/>
      <c r="O4304" s="98"/>
      <c r="P4304" s="98"/>
      <c r="Q4304" s="130"/>
    </row>
    <row r="4305" spans="1:17" ht="11.25" x14ac:dyDescent="0.2">
      <c r="A4305" s="234"/>
      <c r="B4305" s="98"/>
      <c r="C4305" s="130"/>
      <c r="D4305" s="240"/>
      <c r="E4305" s="240"/>
      <c r="F4305" s="224"/>
      <c r="G4305" s="98"/>
      <c r="H4305" s="98"/>
      <c r="I4305" s="130"/>
      <c r="J4305" s="98"/>
      <c r="K4305" s="98"/>
      <c r="L4305" s="98"/>
      <c r="M4305" s="241"/>
      <c r="N4305" s="241"/>
      <c r="O4305" s="98"/>
      <c r="P4305" s="98"/>
      <c r="Q4305" s="130"/>
    </row>
    <row r="4306" spans="1:17" ht="11.25" x14ac:dyDescent="0.2">
      <c r="A4306" s="234"/>
      <c r="B4306" s="98"/>
      <c r="C4306" s="130"/>
      <c r="D4306" s="240"/>
      <c r="E4306" s="240"/>
      <c r="F4306" s="224"/>
      <c r="G4306" s="98"/>
      <c r="H4306" s="98"/>
      <c r="I4306" s="130"/>
      <c r="J4306" s="98"/>
      <c r="K4306" s="98"/>
      <c r="L4306" s="98"/>
      <c r="M4306" s="241"/>
      <c r="N4306" s="241"/>
      <c r="O4306" s="98"/>
      <c r="P4306" s="98"/>
      <c r="Q4306" s="130"/>
    </row>
    <row r="4307" spans="1:17" ht="11.25" x14ac:dyDescent="0.2">
      <c r="A4307" s="234"/>
      <c r="B4307" s="98"/>
      <c r="C4307" s="130"/>
      <c r="D4307" s="240"/>
      <c r="E4307" s="240"/>
      <c r="F4307" s="224"/>
      <c r="G4307" s="98"/>
      <c r="H4307" s="98"/>
      <c r="I4307" s="130"/>
      <c r="J4307" s="98"/>
      <c r="K4307" s="98"/>
      <c r="L4307" s="98"/>
      <c r="M4307" s="241"/>
      <c r="N4307" s="241"/>
      <c r="O4307" s="98"/>
      <c r="P4307" s="98"/>
      <c r="Q4307" s="130"/>
    </row>
    <row r="4308" spans="1:17" ht="11.25" x14ac:dyDescent="0.2">
      <c r="A4308" s="234"/>
      <c r="B4308" s="98"/>
      <c r="C4308" s="130"/>
      <c r="D4308" s="240"/>
      <c r="E4308" s="240"/>
      <c r="F4308" s="224"/>
      <c r="G4308" s="98"/>
      <c r="H4308" s="98"/>
      <c r="I4308" s="130"/>
      <c r="J4308" s="98"/>
      <c r="K4308" s="98"/>
      <c r="L4308" s="98"/>
      <c r="M4308" s="241"/>
      <c r="N4308" s="241"/>
      <c r="O4308" s="98"/>
      <c r="P4308" s="98"/>
      <c r="Q4308" s="130"/>
    </row>
    <row r="4309" spans="1:17" ht="11.25" x14ac:dyDescent="0.2">
      <c r="A4309" s="234"/>
      <c r="B4309" s="98"/>
      <c r="C4309" s="130"/>
      <c r="D4309" s="240"/>
      <c r="E4309" s="240"/>
      <c r="F4309" s="224"/>
      <c r="G4309" s="98"/>
      <c r="H4309" s="98"/>
      <c r="I4309" s="130"/>
      <c r="J4309" s="98"/>
      <c r="K4309" s="98"/>
      <c r="L4309" s="98"/>
      <c r="M4309" s="241"/>
      <c r="N4309" s="241"/>
      <c r="O4309" s="98"/>
      <c r="P4309" s="98"/>
      <c r="Q4309" s="130"/>
    </row>
    <row r="4310" spans="1:17" ht="11.25" x14ac:dyDescent="0.2">
      <c r="A4310" s="234"/>
      <c r="B4310" s="98"/>
      <c r="C4310" s="130"/>
      <c r="D4310" s="240"/>
      <c r="E4310" s="240"/>
      <c r="F4310" s="224"/>
      <c r="G4310" s="98"/>
      <c r="H4310" s="98"/>
      <c r="I4310" s="130"/>
      <c r="J4310" s="98"/>
      <c r="K4310" s="98"/>
      <c r="L4310" s="98"/>
      <c r="M4310" s="241"/>
      <c r="N4310" s="241"/>
      <c r="O4310" s="98"/>
      <c r="P4310" s="98"/>
      <c r="Q4310" s="130"/>
    </row>
    <row r="4311" spans="1:17" ht="11.25" x14ac:dyDescent="0.2">
      <c r="A4311" s="234"/>
      <c r="B4311" s="98"/>
      <c r="C4311" s="130"/>
      <c r="D4311" s="240"/>
      <c r="E4311" s="240"/>
      <c r="F4311" s="224"/>
      <c r="G4311" s="98"/>
      <c r="H4311" s="98"/>
      <c r="I4311" s="130"/>
      <c r="J4311" s="98"/>
      <c r="K4311" s="98"/>
      <c r="L4311" s="98"/>
      <c r="M4311" s="241"/>
      <c r="N4311" s="241"/>
      <c r="O4311" s="98"/>
      <c r="P4311" s="98"/>
      <c r="Q4311" s="130"/>
    </row>
    <row r="4312" spans="1:17" ht="11.25" x14ac:dyDescent="0.2">
      <c r="A4312" s="234"/>
      <c r="B4312" s="98"/>
      <c r="C4312" s="130"/>
      <c r="D4312" s="240"/>
      <c r="E4312" s="240"/>
      <c r="F4312" s="224"/>
      <c r="G4312" s="98"/>
      <c r="H4312" s="98"/>
      <c r="I4312" s="130"/>
      <c r="J4312" s="98"/>
      <c r="K4312" s="98"/>
      <c r="L4312" s="98"/>
      <c r="M4312" s="241"/>
      <c r="N4312" s="241"/>
      <c r="O4312" s="98"/>
      <c r="P4312" s="98"/>
      <c r="Q4312" s="130"/>
    </row>
    <row r="4313" spans="1:17" ht="11.25" x14ac:dyDescent="0.2">
      <c r="A4313" s="234"/>
      <c r="B4313" s="98"/>
      <c r="C4313" s="130"/>
      <c r="D4313" s="240"/>
      <c r="E4313" s="240"/>
      <c r="F4313" s="224"/>
      <c r="G4313" s="98"/>
      <c r="H4313" s="98"/>
      <c r="I4313" s="130"/>
      <c r="J4313" s="98"/>
      <c r="K4313" s="98"/>
      <c r="L4313" s="98"/>
      <c r="M4313" s="241"/>
      <c r="N4313" s="241"/>
      <c r="O4313" s="98"/>
      <c r="P4313" s="98"/>
      <c r="Q4313" s="130"/>
    </row>
    <row r="4314" spans="1:17" ht="11.25" x14ac:dyDescent="0.2">
      <c r="A4314" s="234"/>
      <c r="B4314" s="98"/>
      <c r="C4314" s="130"/>
      <c r="D4314" s="240"/>
      <c r="E4314" s="240"/>
      <c r="F4314" s="224"/>
      <c r="G4314" s="98"/>
      <c r="H4314" s="98"/>
      <c r="I4314" s="130"/>
      <c r="J4314" s="98"/>
      <c r="K4314" s="98"/>
      <c r="L4314" s="98"/>
      <c r="M4314" s="241"/>
      <c r="N4314" s="241"/>
      <c r="O4314" s="98"/>
      <c r="P4314" s="98"/>
      <c r="Q4314" s="130"/>
    </row>
    <row r="4315" spans="1:17" ht="11.25" x14ac:dyDescent="0.2">
      <c r="A4315" s="234"/>
      <c r="B4315" s="98"/>
      <c r="C4315" s="130"/>
      <c r="D4315" s="240"/>
      <c r="E4315" s="240"/>
      <c r="F4315" s="224"/>
      <c r="G4315" s="98"/>
      <c r="H4315" s="98"/>
      <c r="I4315" s="130"/>
      <c r="J4315" s="98"/>
      <c r="K4315" s="98"/>
      <c r="L4315" s="98"/>
      <c r="M4315" s="241"/>
      <c r="N4315" s="241"/>
      <c r="O4315" s="98"/>
      <c r="P4315" s="98"/>
      <c r="Q4315" s="130"/>
    </row>
    <row r="4316" spans="1:17" ht="11.25" x14ac:dyDescent="0.2">
      <c r="A4316" s="234"/>
      <c r="B4316" s="98"/>
      <c r="C4316" s="130"/>
      <c r="D4316" s="240"/>
      <c r="E4316" s="240"/>
      <c r="F4316" s="224"/>
      <c r="G4316" s="98"/>
      <c r="H4316" s="98"/>
      <c r="I4316" s="130"/>
      <c r="J4316" s="98"/>
      <c r="K4316" s="98"/>
      <c r="L4316" s="98"/>
      <c r="M4316" s="241"/>
      <c r="N4316" s="241"/>
      <c r="O4316" s="98"/>
      <c r="P4316" s="98"/>
      <c r="Q4316" s="130"/>
    </row>
    <row r="4317" spans="1:17" ht="11.25" x14ac:dyDescent="0.2">
      <c r="A4317" s="234"/>
      <c r="B4317" s="98"/>
      <c r="C4317" s="130"/>
      <c r="D4317" s="240"/>
      <c r="E4317" s="240"/>
      <c r="F4317" s="224"/>
      <c r="G4317" s="98"/>
      <c r="H4317" s="98"/>
      <c r="I4317" s="130"/>
      <c r="J4317" s="98"/>
      <c r="K4317" s="98"/>
      <c r="L4317" s="98"/>
      <c r="M4317" s="241"/>
      <c r="N4317" s="241"/>
      <c r="O4317" s="98"/>
      <c r="P4317" s="98"/>
      <c r="Q4317" s="130"/>
    </row>
    <row r="4318" spans="1:17" ht="11.25" x14ac:dyDescent="0.2">
      <c r="A4318" s="234"/>
      <c r="B4318" s="98"/>
      <c r="C4318" s="130"/>
      <c r="D4318" s="240"/>
      <c r="E4318" s="240"/>
      <c r="F4318" s="224"/>
      <c r="G4318" s="98"/>
      <c r="H4318" s="98"/>
      <c r="I4318" s="130"/>
      <c r="J4318" s="98"/>
      <c r="K4318" s="98"/>
      <c r="L4318" s="98"/>
      <c r="M4318" s="241"/>
      <c r="N4318" s="241"/>
      <c r="O4318" s="98"/>
      <c r="P4318" s="98"/>
      <c r="Q4318" s="130"/>
    </row>
    <row r="4319" spans="1:17" ht="11.25" x14ac:dyDescent="0.2">
      <c r="A4319" s="234"/>
      <c r="B4319" s="98"/>
      <c r="C4319" s="130"/>
      <c r="D4319" s="240"/>
      <c r="E4319" s="240"/>
      <c r="F4319" s="224"/>
      <c r="G4319" s="98"/>
      <c r="H4319" s="98"/>
      <c r="I4319" s="130"/>
      <c r="J4319" s="98"/>
      <c r="K4319" s="98"/>
      <c r="L4319" s="98"/>
      <c r="M4319" s="241"/>
      <c r="N4319" s="241"/>
      <c r="O4319" s="98"/>
      <c r="P4319" s="98"/>
      <c r="Q4319" s="130"/>
    </row>
    <row r="4320" spans="1:17" ht="11.25" x14ac:dyDescent="0.2">
      <c r="A4320" s="234"/>
      <c r="B4320" s="98"/>
      <c r="C4320" s="130"/>
      <c r="D4320" s="240"/>
      <c r="E4320" s="240"/>
      <c r="F4320" s="224"/>
      <c r="G4320" s="98"/>
      <c r="H4320" s="98"/>
      <c r="I4320" s="130"/>
      <c r="J4320" s="98"/>
      <c r="K4320" s="98"/>
      <c r="L4320" s="98"/>
      <c r="M4320" s="241"/>
      <c r="N4320" s="241"/>
      <c r="O4320" s="98"/>
      <c r="P4320" s="98"/>
      <c r="Q4320" s="130"/>
    </row>
    <row r="4321" spans="1:17" ht="11.25" x14ac:dyDescent="0.2">
      <c r="A4321" s="234"/>
      <c r="B4321" s="98"/>
      <c r="C4321" s="130"/>
      <c r="D4321" s="240"/>
      <c r="E4321" s="240"/>
      <c r="F4321" s="224"/>
      <c r="G4321" s="98"/>
      <c r="H4321" s="98"/>
      <c r="I4321" s="130"/>
      <c r="J4321" s="98"/>
      <c r="K4321" s="98"/>
      <c r="L4321" s="98"/>
      <c r="M4321" s="241"/>
      <c r="N4321" s="241"/>
      <c r="O4321" s="98"/>
      <c r="P4321" s="98"/>
      <c r="Q4321" s="130"/>
    </row>
    <row r="4322" spans="1:17" ht="11.25" x14ac:dyDescent="0.2">
      <c r="A4322" s="234"/>
      <c r="B4322" s="98"/>
      <c r="C4322" s="130"/>
      <c r="D4322" s="240"/>
      <c r="E4322" s="240"/>
      <c r="F4322" s="224"/>
      <c r="G4322" s="98"/>
      <c r="H4322" s="98"/>
      <c r="I4322" s="130"/>
      <c r="J4322" s="98"/>
      <c r="K4322" s="98"/>
      <c r="L4322" s="98"/>
      <c r="M4322" s="241"/>
      <c r="N4322" s="241"/>
      <c r="O4322" s="98"/>
      <c r="P4322" s="98"/>
      <c r="Q4322" s="130"/>
    </row>
    <row r="4323" spans="1:17" ht="11.25" x14ac:dyDescent="0.2">
      <c r="A4323" s="234"/>
      <c r="B4323" s="98"/>
      <c r="C4323" s="130"/>
      <c r="D4323" s="240"/>
      <c r="E4323" s="240"/>
      <c r="F4323" s="224"/>
      <c r="G4323" s="98"/>
      <c r="H4323" s="98"/>
      <c r="I4323" s="130"/>
      <c r="J4323" s="98"/>
      <c r="K4323" s="98"/>
      <c r="L4323" s="98"/>
      <c r="M4323" s="241"/>
      <c r="N4323" s="241"/>
      <c r="O4323" s="98"/>
      <c r="P4323" s="98"/>
      <c r="Q4323" s="130"/>
    </row>
    <row r="4324" spans="1:17" ht="11.25" x14ac:dyDescent="0.2">
      <c r="A4324" s="234"/>
      <c r="B4324" s="98"/>
      <c r="C4324" s="130"/>
      <c r="D4324" s="240"/>
      <c r="E4324" s="240"/>
      <c r="F4324" s="224"/>
      <c r="G4324" s="98"/>
      <c r="H4324" s="98"/>
      <c r="I4324" s="130"/>
      <c r="J4324" s="98"/>
      <c r="K4324" s="98"/>
      <c r="L4324" s="98"/>
      <c r="M4324" s="241"/>
      <c r="N4324" s="241"/>
      <c r="O4324" s="98"/>
      <c r="P4324" s="98"/>
      <c r="Q4324" s="130"/>
    </row>
    <row r="4325" spans="1:17" ht="11.25" x14ac:dyDescent="0.2">
      <c r="A4325" s="234"/>
      <c r="B4325" s="98"/>
      <c r="C4325" s="130"/>
      <c r="D4325" s="240"/>
      <c r="E4325" s="240"/>
      <c r="F4325" s="224"/>
      <c r="G4325" s="98"/>
      <c r="H4325" s="98"/>
      <c r="I4325" s="130"/>
      <c r="J4325" s="98"/>
      <c r="K4325" s="98"/>
      <c r="L4325" s="98"/>
      <c r="M4325" s="241"/>
      <c r="N4325" s="241"/>
      <c r="O4325" s="98"/>
      <c r="P4325" s="98"/>
      <c r="Q4325" s="130"/>
    </row>
    <row r="4326" spans="1:17" ht="11.25" x14ac:dyDescent="0.2">
      <c r="A4326" s="234"/>
      <c r="B4326" s="98"/>
      <c r="C4326" s="130"/>
      <c r="D4326" s="240"/>
      <c r="E4326" s="240"/>
      <c r="F4326" s="224"/>
      <c r="G4326" s="98"/>
      <c r="H4326" s="98"/>
      <c r="I4326" s="130"/>
      <c r="J4326" s="98"/>
      <c r="K4326" s="98"/>
      <c r="L4326" s="98"/>
      <c r="M4326" s="241"/>
      <c r="N4326" s="241"/>
      <c r="O4326" s="98"/>
      <c r="P4326" s="98"/>
      <c r="Q4326" s="130"/>
    </row>
    <row r="4327" spans="1:17" ht="11.25" x14ac:dyDescent="0.2">
      <c r="A4327" s="234"/>
      <c r="B4327" s="98"/>
      <c r="C4327" s="130"/>
      <c r="D4327" s="240"/>
      <c r="E4327" s="240"/>
      <c r="F4327" s="224"/>
      <c r="G4327" s="98"/>
      <c r="H4327" s="98"/>
      <c r="I4327" s="130"/>
      <c r="J4327" s="98"/>
      <c r="K4327" s="98"/>
      <c r="L4327" s="98"/>
      <c r="M4327" s="241"/>
      <c r="N4327" s="241"/>
      <c r="O4327" s="98"/>
      <c r="P4327" s="98"/>
      <c r="Q4327" s="130"/>
    </row>
    <row r="4328" spans="1:17" ht="11.25" x14ac:dyDescent="0.2">
      <c r="A4328" s="234"/>
      <c r="B4328" s="98"/>
      <c r="C4328" s="130"/>
      <c r="D4328" s="240"/>
      <c r="E4328" s="240"/>
      <c r="F4328" s="224"/>
      <c r="G4328" s="98"/>
      <c r="H4328" s="98"/>
      <c r="I4328" s="130"/>
      <c r="J4328" s="98"/>
      <c r="K4328" s="98"/>
      <c r="L4328" s="98"/>
      <c r="M4328" s="241"/>
      <c r="N4328" s="241"/>
      <c r="O4328" s="98"/>
      <c r="P4328" s="98"/>
      <c r="Q4328" s="130"/>
    </row>
    <row r="4329" spans="1:17" ht="11.25" x14ac:dyDescent="0.2">
      <c r="A4329" s="234"/>
      <c r="B4329" s="98"/>
      <c r="C4329" s="130"/>
      <c r="D4329" s="240"/>
      <c r="E4329" s="240"/>
      <c r="F4329" s="224"/>
      <c r="G4329" s="98"/>
      <c r="H4329" s="98"/>
      <c r="I4329" s="130"/>
      <c r="J4329" s="98"/>
      <c r="K4329" s="98"/>
      <c r="L4329" s="98"/>
      <c r="M4329" s="241"/>
      <c r="N4329" s="241"/>
      <c r="O4329" s="98"/>
      <c r="P4329" s="98"/>
      <c r="Q4329" s="130"/>
    </row>
    <row r="4330" spans="1:17" ht="11.25" x14ac:dyDescent="0.2">
      <c r="A4330" s="234"/>
      <c r="B4330" s="98"/>
      <c r="C4330" s="130"/>
      <c r="D4330" s="240"/>
      <c r="E4330" s="240"/>
      <c r="F4330" s="224"/>
      <c r="G4330" s="98"/>
      <c r="H4330" s="98"/>
      <c r="I4330" s="130"/>
      <c r="J4330" s="98"/>
      <c r="K4330" s="98"/>
      <c r="L4330" s="98"/>
      <c r="M4330" s="241"/>
      <c r="N4330" s="241"/>
      <c r="O4330" s="98"/>
      <c r="P4330" s="98"/>
      <c r="Q4330" s="130"/>
    </row>
    <row r="4331" spans="1:17" ht="11.25" x14ac:dyDescent="0.2">
      <c r="A4331" s="234"/>
      <c r="B4331" s="98"/>
      <c r="C4331" s="130"/>
      <c r="D4331" s="240"/>
      <c r="E4331" s="240"/>
      <c r="F4331" s="224"/>
      <c r="G4331" s="98"/>
      <c r="H4331" s="98"/>
      <c r="I4331" s="130"/>
      <c r="J4331" s="98"/>
      <c r="K4331" s="98"/>
      <c r="L4331" s="98"/>
      <c r="M4331" s="241"/>
      <c r="N4331" s="241"/>
      <c r="O4331" s="98"/>
      <c r="P4331" s="98"/>
      <c r="Q4331" s="130"/>
    </row>
    <row r="4332" spans="1:17" ht="11.25" x14ac:dyDescent="0.2">
      <c r="A4332" s="234"/>
      <c r="B4332" s="98"/>
      <c r="C4332" s="130"/>
      <c r="D4332" s="240"/>
      <c r="E4332" s="240"/>
      <c r="F4332" s="224"/>
      <c r="G4332" s="98"/>
      <c r="H4332" s="98"/>
      <c r="I4332" s="130"/>
      <c r="J4332" s="98"/>
      <c r="K4332" s="98"/>
      <c r="L4332" s="98"/>
      <c r="M4332" s="241"/>
      <c r="N4332" s="241"/>
      <c r="O4332" s="98"/>
      <c r="P4332" s="98"/>
      <c r="Q4332" s="130"/>
    </row>
    <row r="4333" spans="1:17" ht="11.25" x14ac:dyDescent="0.2">
      <c r="A4333" s="234"/>
      <c r="B4333" s="98"/>
      <c r="C4333" s="130"/>
      <c r="D4333" s="240"/>
      <c r="E4333" s="240"/>
      <c r="F4333" s="224"/>
      <c r="G4333" s="98"/>
      <c r="H4333" s="98"/>
      <c r="I4333" s="130"/>
      <c r="J4333" s="98"/>
      <c r="K4333" s="98"/>
      <c r="L4333" s="98"/>
      <c r="M4333" s="241"/>
      <c r="N4333" s="241"/>
      <c r="O4333" s="98"/>
      <c r="P4333" s="98"/>
      <c r="Q4333" s="130"/>
    </row>
    <row r="4334" spans="1:17" ht="11.25" x14ac:dyDescent="0.2">
      <c r="A4334" s="234"/>
      <c r="B4334" s="98"/>
      <c r="C4334" s="130"/>
      <c r="D4334" s="240"/>
      <c r="E4334" s="240"/>
      <c r="F4334" s="224"/>
      <c r="G4334" s="98"/>
      <c r="H4334" s="98"/>
      <c r="I4334" s="130"/>
      <c r="J4334" s="98"/>
      <c r="K4334" s="98"/>
      <c r="L4334" s="98"/>
      <c r="M4334" s="241"/>
      <c r="N4334" s="241"/>
      <c r="O4334" s="98"/>
      <c r="P4334" s="98"/>
      <c r="Q4334" s="130"/>
    </row>
    <row r="4335" spans="1:17" ht="11.25" x14ac:dyDescent="0.2">
      <c r="A4335" s="234"/>
      <c r="B4335" s="98"/>
      <c r="C4335" s="130"/>
      <c r="D4335" s="240"/>
      <c r="E4335" s="240"/>
      <c r="F4335" s="224"/>
      <c r="G4335" s="98"/>
      <c r="H4335" s="98"/>
      <c r="I4335" s="130"/>
      <c r="J4335" s="98"/>
      <c r="K4335" s="98"/>
      <c r="L4335" s="98"/>
      <c r="M4335" s="241"/>
      <c r="N4335" s="241"/>
      <c r="O4335" s="98"/>
      <c r="P4335" s="98"/>
      <c r="Q4335" s="130"/>
    </row>
    <row r="4336" spans="1:17" ht="11.25" x14ac:dyDescent="0.2">
      <c r="A4336" s="234"/>
      <c r="B4336" s="98"/>
      <c r="C4336" s="130"/>
      <c r="D4336" s="240"/>
      <c r="E4336" s="240"/>
      <c r="F4336" s="224"/>
      <c r="G4336" s="98"/>
      <c r="H4336" s="98"/>
      <c r="I4336" s="130"/>
      <c r="J4336" s="98"/>
      <c r="K4336" s="98"/>
      <c r="L4336" s="98"/>
      <c r="M4336" s="241"/>
      <c r="N4336" s="241"/>
      <c r="O4336" s="98"/>
      <c r="P4336" s="98"/>
      <c r="Q4336" s="130"/>
    </row>
    <row r="4337" spans="1:17" ht="11.25" x14ac:dyDescent="0.2">
      <c r="A4337" s="234"/>
      <c r="B4337" s="98"/>
      <c r="C4337" s="130"/>
      <c r="D4337" s="240"/>
      <c r="E4337" s="240"/>
      <c r="F4337" s="224"/>
      <c r="G4337" s="98"/>
      <c r="H4337" s="98"/>
      <c r="I4337" s="130"/>
      <c r="J4337" s="98"/>
      <c r="K4337" s="98"/>
      <c r="L4337" s="98"/>
      <c r="M4337" s="241"/>
      <c r="N4337" s="241"/>
      <c r="O4337" s="98"/>
      <c r="P4337" s="98"/>
      <c r="Q4337" s="130"/>
    </row>
    <row r="4338" spans="1:17" ht="11.25" x14ac:dyDescent="0.2">
      <c r="A4338" s="234"/>
      <c r="B4338" s="98"/>
      <c r="C4338" s="130"/>
      <c r="D4338" s="240"/>
      <c r="E4338" s="240"/>
      <c r="F4338" s="224"/>
      <c r="G4338" s="98"/>
      <c r="H4338" s="98"/>
      <c r="I4338" s="130"/>
      <c r="J4338" s="98"/>
      <c r="K4338" s="98"/>
      <c r="L4338" s="98"/>
      <c r="M4338" s="241"/>
      <c r="N4338" s="241"/>
      <c r="O4338" s="98"/>
      <c r="P4338" s="98"/>
      <c r="Q4338" s="130"/>
    </row>
    <row r="4339" spans="1:17" ht="11.25" x14ac:dyDescent="0.2">
      <c r="A4339" s="234"/>
      <c r="B4339" s="98"/>
      <c r="C4339" s="130"/>
      <c r="D4339" s="240"/>
      <c r="E4339" s="240"/>
      <c r="F4339" s="224"/>
      <c r="G4339" s="98"/>
      <c r="H4339" s="98"/>
      <c r="I4339" s="130"/>
      <c r="J4339" s="98"/>
      <c r="K4339" s="98"/>
      <c r="L4339" s="98"/>
      <c r="M4339" s="241"/>
      <c r="N4339" s="241"/>
      <c r="O4339" s="98"/>
      <c r="P4339" s="98"/>
      <c r="Q4339" s="130"/>
    </row>
    <row r="4340" spans="1:17" ht="11.25" x14ac:dyDescent="0.2">
      <c r="A4340" s="234"/>
      <c r="B4340" s="98"/>
      <c r="C4340" s="130"/>
      <c r="D4340" s="240"/>
      <c r="E4340" s="240"/>
      <c r="F4340" s="224"/>
      <c r="G4340" s="98"/>
      <c r="H4340" s="98"/>
      <c r="I4340" s="130"/>
      <c r="J4340" s="98"/>
      <c r="K4340" s="98"/>
      <c r="L4340" s="98"/>
      <c r="M4340" s="241"/>
      <c r="N4340" s="241"/>
      <c r="O4340" s="98"/>
      <c r="P4340" s="98"/>
      <c r="Q4340" s="130"/>
    </row>
    <row r="4341" spans="1:17" ht="11.25" x14ac:dyDescent="0.2">
      <c r="A4341" s="234"/>
      <c r="B4341" s="98"/>
      <c r="C4341" s="130"/>
      <c r="D4341" s="240"/>
      <c r="E4341" s="240"/>
      <c r="F4341" s="224"/>
      <c r="G4341" s="98"/>
      <c r="H4341" s="98"/>
      <c r="I4341" s="130"/>
      <c r="J4341" s="98"/>
      <c r="K4341" s="98"/>
      <c r="L4341" s="98"/>
      <c r="M4341" s="241"/>
      <c r="N4341" s="241"/>
      <c r="O4341" s="98"/>
      <c r="P4341" s="98"/>
      <c r="Q4341" s="130"/>
    </row>
    <row r="4342" spans="1:17" ht="11.25" x14ac:dyDescent="0.2">
      <c r="A4342" s="234"/>
      <c r="B4342" s="98"/>
      <c r="C4342" s="130"/>
      <c r="D4342" s="240"/>
      <c r="E4342" s="240"/>
      <c r="F4342" s="224"/>
      <c r="G4342" s="98"/>
      <c r="H4342" s="98"/>
      <c r="I4342" s="130"/>
      <c r="J4342" s="98"/>
      <c r="K4342" s="98"/>
      <c r="L4342" s="98"/>
      <c r="M4342" s="241"/>
      <c r="N4342" s="241"/>
      <c r="O4342" s="98"/>
      <c r="P4342" s="98"/>
      <c r="Q4342" s="130"/>
    </row>
    <row r="4343" spans="1:17" ht="11.25" x14ac:dyDescent="0.2">
      <c r="A4343" s="234"/>
      <c r="B4343" s="98"/>
      <c r="C4343" s="130"/>
      <c r="D4343" s="240"/>
      <c r="E4343" s="240"/>
      <c r="F4343" s="224"/>
      <c r="G4343" s="98"/>
      <c r="H4343" s="98"/>
      <c r="I4343" s="130"/>
      <c r="J4343" s="98"/>
      <c r="K4343" s="98"/>
      <c r="L4343" s="98"/>
      <c r="M4343" s="241"/>
      <c r="N4343" s="241"/>
      <c r="O4343" s="98"/>
      <c r="P4343" s="98"/>
      <c r="Q4343" s="130"/>
    </row>
    <row r="4344" spans="1:17" ht="11.25" x14ac:dyDescent="0.2">
      <c r="A4344" s="234"/>
      <c r="B4344" s="98"/>
      <c r="C4344" s="130"/>
      <c r="D4344" s="240"/>
      <c r="E4344" s="240"/>
      <c r="F4344" s="224"/>
      <c r="G4344" s="98"/>
      <c r="H4344" s="98"/>
      <c r="I4344" s="130"/>
      <c r="J4344" s="98"/>
      <c r="K4344" s="98"/>
      <c r="L4344" s="98"/>
      <c r="M4344" s="241"/>
      <c r="N4344" s="241"/>
      <c r="O4344" s="98"/>
      <c r="P4344" s="98"/>
      <c r="Q4344" s="130"/>
    </row>
    <row r="4345" spans="1:17" ht="11.25" x14ac:dyDescent="0.2">
      <c r="A4345" s="234"/>
      <c r="B4345" s="98"/>
      <c r="C4345" s="130"/>
      <c r="D4345" s="240"/>
      <c r="E4345" s="240"/>
      <c r="F4345" s="224"/>
      <c r="G4345" s="98"/>
      <c r="H4345" s="98"/>
      <c r="I4345" s="130"/>
      <c r="J4345" s="98"/>
      <c r="K4345" s="98"/>
      <c r="L4345" s="98"/>
      <c r="M4345" s="241"/>
      <c r="N4345" s="241"/>
      <c r="O4345" s="98"/>
      <c r="P4345" s="98"/>
      <c r="Q4345" s="130"/>
    </row>
    <row r="4346" spans="1:17" ht="11.25" x14ac:dyDescent="0.2">
      <c r="A4346" s="234"/>
      <c r="B4346" s="98"/>
      <c r="C4346" s="130"/>
      <c r="D4346" s="240"/>
      <c r="E4346" s="240"/>
      <c r="F4346" s="224"/>
      <c r="G4346" s="98"/>
      <c r="H4346" s="98"/>
      <c r="I4346" s="130"/>
      <c r="J4346" s="98"/>
      <c r="K4346" s="98"/>
      <c r="L4346" s="98"/>
      <c r="M4346" s="241"/>
      <c r="N4346" s="241"/>
      <c r="O4346" s="98"/>
      <c r="P4346" s="98"/>
      <c r="Q4346" s="130"/>
    </row>
    <row r="4347" spans="1:17" ht="11.25" x14ac:dyDescent="0.2">
      <c r="A4347" s="234"/>
      <c r="B4347" s="98"/>
      <c r="C4347" s="130"/>
      <c r="D4347" s="240"/>
      <c r="E4347" s="240"/>
      <c r="F4347" s="224"/>
      <c r="G4347" s="98"/>
      <c r="H4347" s="98"/>
      <c r="I4347" s="130"/>
      <c r="J4347" s="98"/>
      <c r="K4347" s="98"/>
      <c r="L4347" s="98"/>
      <c r="M4347" s="241"/>
      <c r="N4347" s="241"/>
      <c r="O4347" s="98"/>
      <c r="P4347" s="98"/>
      <c r="Q4347" s="130"/>
    </row>
    <row r="4348" spans="1:17" ht="11.25" x14ac:dyDescent="0.2">
      <c r="A4348" s="234"/>
      <c r="B4348" s="98"/>
      <c r="C4348" s="130"/>
      <c r="D4348" s="240"/>
      <c r="E4348" s="240"/>
      <c r="F4348" s="224"/>
      <c r="G4348" s="98"/>
      <c r="H4348" s="98"/>
      <c r="I4348" s="130"/>
      <c r="J4348" s="98"/>
      <c r="K4348" s="98"/>
      <c r="L4348" s="98"/>
      <c r="M4348" s="241"/>
      <c r="N4348" s="241"/>
      <c r="O4348" s="98"/>
      <c r="P4348" s="98"/>
      <c r="Q4348" s="130"/>
    </row>
    <row r="4349" spans="1:17" ht="11.25" x14ac:dyDescent="0.2">
      <c r="A4349" s="234"/>
      <c r="B4349" s="98"/>
      <c r="C4349" s="130"/>
      <c r="D4349" s="240"/>
      <c r="E4349" s="240"/>
      <c r="F4349" s="224"/>
      <c r="G4349" s="98"/>
      <c r="H4349" s="98"/>
      <c r="I4349" s="130"/>
      <c r="J4349" s="98"/>
      <c r="K4349" s="98"/>
      <c r="L4349" s="98"/>
      <c r="M4349" s="241"/>
      <c r="N4349" s="241"/>
      <c r="O4349" s="98"/>
      <c r="P4349" s="98"/>
      <c r="Q4349" s="130"/>
    </row>
    <row r="4350" spans="1:17" ht="11.25" x14ac:dyDescent="0.2">
      <c r="A4350" s="234"/>
      <c r="B4350" s="98"/>
      <c r="C4350" s="130"/>
      <c r="D4350" s="240"/>
      <c r="E4350" s="240"/>
      <c r="F4350" s="224"/>
      <c r="G4350" s="98"/>
      <c r="H4350" s="98"/>
      <c r="I4350" s="130"/>
      <c r="J4350" s="98"/>
      <c r="K4350" s="98"/>
      <c r="L4350" s="98"/>
      <c r="M4350" s="241"/>
      <c r="N4350" s="241"/>
      <c r="O4350" s="98"/>
      <c r="P4350" s="98"/>
      <c r="Q4350" s="130"/>
    </row>
    <row r="4351" spans="1:17" ht="11.25" x14ac:dyDescent="0.2">
      <c r="A4351" s="234"/>
      <c r="B4351" s="98"/>
      <c r="C4351" s="130"/>
      <c r="D4351" s="240"/>
      <c r="E4351" s="240"/>
      <c r="F4351" s="224"/>
      <c r="G4351" s="98"/>
      <c r="H4351" s="98"/>
      <c r="I4351" s="130"/>
      <c r="J4351" s="98"/>
      <c r="K4351" s="98"/>
      <c r="L4351" s="98"/>
      <c r="M4351" s="241"/>
      <c r="N4351" s="241"/>
      <c r="O4351" s="98"/>
      <c r="P4351" s="98"/>
      <c r="Q4351" s="130"/>
    </row>
    <row r="4352" spans="1:17" ht="11.25" x14ac:dyDescent="0.2">
      <c r="A4352" s="234"/>
      <c r="B4352" s="98"/>
      <c r="C4352" s="130"/>
      <c r="D4352" s="240"/>
      <c r="E4352" s="240"/>
      <c r="F4352" s="224"/>
      <c r="G4352" s="98"/>
      <c r="H4352" s="98"/>
      <c r="I4352" s="130"/>
      <c r="J4352" s="98"/>
      <c r="K4352" s="98"/>
      <c r="L4352" s="98"/>
      <c r="M4352" s="241"/>
      <c r="N4352" s="241"/>
      <c r="O4352" s="98"/>
      <c r="P4352" s="98"/>
      <c r="Q4352" s="130"/>
    </row>
    <row r="4353" spans="1:17" ht="11.25" x14ac:dyDescent="0.2">
      <c r="A4353" s="234"/>
      <c r="B4353" s="98"/>
      <c r="C4353" s="130"/>
      <c r="D4353" s="240"/>
      <c r="E4353" s="240"/>
      <c r="F4353" s="224"/>
      <c r="G4353" s="98"/>
      <c r="H4353" s="98"/>
      <c r="I4353" s="130"/>
      <c r="J4353" s="98"/>
      <c r="K4353" s="98"/>
      <c r="L4353" s="98"/>
      <c r="M4353" s="241"/>
      <c r="N4353" s="241"/>
      <c r="O4353" s="98"/>
      <c r="P4353" s="98"/>
      <c r="Q4353" s="130"/>
    </row>
    <row r="4354" spans="1:17" ht="11.25" x14ac:dyDescent="0.2">
      <c r="A4354" s="234"/>
      <c r="B4354" s="98"/>
      <c r="C4354" s="130"/>
      <c r="D4354" s="240"/>
      <c r="E4354" s="240"/>
      <c r="F4354" s="224"/>
      <c r="G4354" s="98"/>
      <c r="H4354" s="98"/>
      <c r="I4354" s="130"/>
      <c r="J4354" s="98"/>
      <c r="K4354" s="98"/>
      <c r="L4354" s="98"/>
      <c r="M4354" s="241"/>
      <c r="N4354" s="241"/>
      <c r="O4354" s="98"/>
      <c r="P4354" s="98"/>
      <c r="Q4354" s="130"/>
    </row>
    <row r="4355" spans="1:17" ht="11.25" x14ac:dyDescent="0.2">
      <c r="A4355" s="234"/>
      <c r="B4355" s="98"/>
      <c r="C4355" s="130"/>
      <c r="D4355" s="240"/>
      <c r="E4355" s="240"/>
      <c r="F4355" s="224"/>
      <c r="G4355" s="98"/>
      <c r="H4355" s="98"/>
      <c r="I4355" s="130"/>
      <c r="J4355" s="98"/>
      <c r="K4355" s="98"/>
      <c r="L4355" s="98"/>
      <c r="M4355" s="241"/>
      <c r="N4355" s="241"/>
      <c r="O4355" s="98"/>
      <c r="P4355" s="98"/>
      <c r="Q4355" s="130"/>
    </row>
    <row r="4356" spans="1:17" ht="11.25" x14ac:dyDescent="0.2">
      <c r="A4356" s="234"/>
      <c r="B4356" s="98"/>
      <c r="C4356" s="130"/>
      <c r="D4356" s="240"/>
      <c r="E4356" s="240"/>
      <c r="F4356" s="224"/>
      <c r="G4356" s="98"/>
      <c r="H4356" s="98"/>
      <c r="I4356" s="130"/>
      <c r="J4356" s="98"/>
      <c r="K4356" s="98"/>
      <c r="L4356" s="98"/>
      <c r="M4356" s="241"/>
      <c r="N4356" s="241"/>
      <c r="O4356" s="98"/>
      <c r="P4356" s="98"/>
      <c r="Q4356" s="130"/>
    </row>
    <row r="4357" spans="1:17" ht="11.25" x14ac:dyDescent="0.2">
      <c r="A4357" s="234"/>
      <c r="B4357" s="98"/>
      <c r="C4357" s="130"/>
      <c r="D4357" s="240"/>
      <c r="E4357" s="240"/>
      <c r="F4357" s="224"/>
      <c r="G4357" s="98"/>
      <c r="H4357" s="98"/>
      <c r="I4357" s="130"/>
      <c r="J4357" s="98"/>
      <c r="K4357" s="98"/>
      <c r="L4357" s="98"/>
      <c r="M4357" s="241"/>
      <c r="N4357" s="241"/>
      <c r="O4357" s="98"/>
      <c r="P4357" s="98"/>
      <c r="Q4357" s="130"/>
    </row>
    <row r="4358" spans="1:17" ht="11.25" x14ac:dyDescent="0.2">
      <c r="A4358" s="234"/>
      <c r="B4358" s="98"/>
      <c r="C4358" s="130"/>
      <c r="D4358" s="240"/>
      <c r="E4358" s="240"/>
      <c r="F4358" s="224"/>
      <c r="G4358" s="98"/>
      <c r="H4358" s="98"/>
      <c r="I4358" s="130"/>
      <c r="J4358" s="98"/>
      <c r="K4358" s="98"/>
      <c r="L4358" s="98"/>
      <c r="M4358" s="241"/>
      <c r="N4358" s="241"/>
      <c r="O4358" s="98"/>
      <c r="P4358" s="98"/>
      <c r="Q4358" s="130"/>
    </row>
    <row r="4359" spans="1:17" ht="11.25" x14ac:dyDescent="0.2">
      <c r="A4359" s="234"/>
      <c r="B4359" s="98"/>
      <c r="C4359" s="130"/>
      <c r="D4359" s="240"/>
      <c r="E4359" s="240"/>
      <c r="F4359" s="224"/>
      <c r="G4359" s="98"/>
      <c r="H4359" s="98"/>
      <c r="I4359" s="130"/>
      <c r="J4359" s="98"/>
      <c r="K4359" s="98"/>
      <c r="L4359" s="98"/>
      <c r="M4359" s="241"/>
      <c r="N4359" s="241"/>
      <c r="O4359" s="98"/>
      <c r="P4359" s="98"/>
      <c r="Q4359" s="130"/>
    </row>
    <row r="4360" spans="1:17" ht="11.25" x14ac:dyDescent="0.2">
      <c r="A4360" s="234"/>
      <c r="B4360" s="98"/>
      <c r="C4360" s="130"/>
      <c r="D4360" s="240"/>
      <c r="E4360" s="240"/>
      <c r="F4360" s="224"/>
      <c r="G4360" s="98"/>
      <c r="H4360" s="98"/>
      <c r="I4360" s="130"/>
      <c r="J4360" s="98"/>
      <c r="K4360" s="98"/>
      <c r="L4360" s="98"/>
      <c r="M4360" s="241"/>
      <c r="N4360" s="241"/>
      <c r="O4360" s="98"/>
      <c r="P4360" s="98"/>
      <c r="Q4360" s="130"/>
    </row>
    <row r="4361" spans="1:17" ht="11.25" x14ac:dyDescent="0.2">
      <c r="A4361" s="234"/>
      <c r="B4361" s="98"/>
      <c r="C4361" s="130"/>
      <c r="D4361" s="240"/>
      <c r="E4361" s="240"/>
      <c r="F4361" s="224"/>
      <c r="G4361" s="98"/>
      <c r="H4361" s="98"/>
      <c r="I4361" s="130"/>
      <c r="J4361" s="98"/>
      <c r="K4361" s="98"/>
      <c r="L4361" s="98"/>
      <c r="M4361" s="241"/>
      <c r="N4361" s="241"/>
      <c r="O4361" s="98"/>
      <c r="P4361" s="98"/>
      <c r="Q4361" s="130"/>
    </row>
    <row r="4362" spans="1:17" ht="11.25" x14ac:dyDescent="0.2">
      <c r="A4362" s="234"/>
      <c r="B4362" s="98"/>
      <c r="C4362" s="130"/>
      <c r="D4362" s="240"/>
      <c r="E4362" s="240"/>
      <c r="F4362" s="224"/>
      <c r="G4362" s="98"/>
      <c r="H4362" s="98"/>
      <c r="I4362" s="130"/>
      <c r="J4362" s="98"/>
      <c r="K4362" s="98"/>
      <c r="L4362" s="98"/>
      <c r="M4362" s="241"/>
      <c r="N4362" s="241"/>
      <c r="O4362" s="98"/>
      <c r="P4362" s="98"/>
      <c r="Q4362" s="130"/>
    </row>
    <row r="4363" spans="1:17" ht="11.25" x14ac:dyDescent="0.2">
      <c r="A4363" s="234"/>
      <c r="B4363" s="98"/>
      <c r="C4363" s="130"/>
      <c r="D4363" s="240"/>
      <c r="E4363" s="240"/>
      <c r="F4363" s="224"/>
      <c r="G4363" s="98"/>
      <c r="H4363" s="98"/>
      <c r="I4363" s="130"/>
      <c r="J4363" s="98"/>
      <c r="K4363" s="98"/>
      <c r="L4363" s="98"/>
      <c r="M4363" s="241"/>
      <c r="N4363" s="241"/>
      <c r="O4363" s="98"/>
      <c r="P4363" s="98"/>
      <c r="Q4363" s="130"/>
    </row>
    <row r="4364" spans="1:17" ht="11.25" x14ac:dyDescent="0.2">
      <c r="A4364" s="234"/>
      <c r="B4364" s="98"/>
      <c r="C4364" s="130"/>
      <c r="D4364" s="240"/>
      <c r="E4364" s="240"/>
      <c r="F4364" s="224"/>
      <c r="G4364" s="98"/>
      <c r="H4364" s="98"/>
      <c r="I4364" s="130"/>
      <c r="J4364" s="98"/>
      <c r="K4364" s="98"/>
      <c r="L4364" s="98"/>
      <c r="M4364" s="241"/>
      <c r="N4364" s="241"/>
      <c r="O4364" s="98"/>
      <c r="P4364" s="98"/>
      <c r="Q4364" s="130"/>
    </row>
    <row r="4365" spans="1:17" ht="11.25" x14ac:dyDescent="0.2">
      <c r="A4365" s="234"/>
      <c r="B4365" s="98"/>
      <c r="C4365" s="130"/>
      <c r="D4365" s="240"/>
      <c r="E4365" s="240"/>
      <c r="F4365" s="224"/>
      <c r="G4365" s="98"/>
      <c r="H4365" s="98"/>
      <c r="I4365" s="130"/>
      <c r="J4365" s="98"/>
      <c r="K4365" s="98"/>
      <c r="L4365" s="98"/>
      <c r="M4365" s="241"/>
      <c r="N4365" s="241"/>
      <c r="O4365" s="98"/>
      <c r="P4365" s="98"/>
      <c r="Q4365" s="130"/>
    </row>
    <row r="4366" spans="1:17" ht="11.25" x14ac:dyDescent="0.2">
      <c r="A4366" s="234"/>
      <c r="B4366" s="98"/>
      <c r="C4366" s="130"/>
      <c r="D4366" s="240"/>
      <c r="E4366" s="240"/>
      <c r="F4366" s="224"/>
      <c r="G4366" s="98"/>
      <c r="H4366" s="98"/>
      <c r="I4366" s="130"/>
      <c r="J4366" s="98"/>
      <c r="K4366" s="98"/>
      <c r="L4366" s="98"/>
      <c r="M4366" s="241"/>
      <c r="N4366" s="241"/>
      <c r="O4366" s="98"/>
      <c r="P4366" s="98"/>
      <c r="Q4366" s="130"/>
    </row>
    <row r="4367" spans="1:17" ht="11.25" x14ac:dyDescent="0.2">
      <c r="A4367" s="234"/>
      <c r="B4367" s="98"/>
      <c r="C4367" s="130"/>
      <c r="D4367" s="240"/>
      <c r="E4367" s="240"/>
      <c r="F4367" s="224"/>
      <c r="G4367" s="98"/>
      <c r="H4367" s="98"/>
      <c r="I4367" s="130"/>
      <c r="J4367" s="98"/>
      <c r="K4367" s="98"/>
      <c r="L4367" s="98"/>
      <c r="M4367" s="241"/>
      <c r="N4367" s="241"/>
      <c r="O4367" s="98"/>
      <c r="P4367" s="98"/>
      <c r="Q4367" s="130"/>
    </row>
    <row r="4368" spans="1:17" ht="11.25" x14ac:dyDescent="0.2">
      <c r="A4368" s="234"/>
      <c r="B4368" s="98"/>
      <c r="C4368" s="130"/>
      <c r="D4368" s="240"/>
      <c r="E4368" s="240"/>
      <c r="F4368" s="224"/>
      <c r="G4368" s="98"/>
      <c r="H4368" s="98"/>
      <c r="I4368" s="130"/>
      <c r="J4368" s="98"/>
      <c r="K4368" s="98"/>
      <c r="L4368" s="98"/>
      <c r="M4368" s="241"/>
      <c r="N4368" s="241"/>
      <c r="O4368" s="98"/>
      <c r="P4368" s="98"/>
      <c r="Q4368" s="130"/>
    </row>
    <row r="4369" spans="1:17" ht="11.25" x14ac:dyDescent="0.2">
      <c r="A4369" s="234"/>
      <c r="B4369" s="98"/>
      <c r="C4369" s="130"/>
      <c r="D4369" s="240"/>
      <c r="E4369" s="240"/>
      <c r="F4369" s="224"/>
      <c r="G4369" s="98"/>
      <c r="H4369" s="98"/>
      <c r="I4369" s="130"/>
      <c r="J4369" s="98"/>
      <c r="K4369" s="98"/>
      <c r="L4369" s="98"/>
      <c r="M4369" s="241"/>
      <c r="N4369" s="241"/>
      <c r="O4369" s="98"/>
      <c r="P4369" s="98"/>
      <c r="Q4369" s="130"/>
    </row>
    <row r="4370" spans="1:17" ht="11.25" x14ac:dyDescent="0.2">
      <c r="A4370" s="234"/>
      <c r="B4370" s="98"/>
      <c r="C4370" s="130"/>
      <c r="D4370" s="240"/>
      <c r="E4370" s="240"/>
      <c r="F4370" s="224"/>
      <c r="G4370" s="98"/>
      <c r="H4370" s="98"/>
      <c r="I4370" s="130"/>
      <c r="J4370" s="98"/>
      <c r="K4370" s="98"/>
      <c r="L4370" s="98"/>
      <c r="M4370" s="241"/>
      <c r="N4370" s="241"/>
      <c r="O4370" s="98"/>
      <c r="P4370" s="98"/>
      <c r="Q4370" s="130"/>
    </row>
    <row r="4371" spans="1:17" ht="11.25" x14ac:dyDescent="0.2">
      <c r="A4371" s="234"/>
      <c r="B4371" s="98"/>
      <c r="C4371" s="130"/>
      <c r="D4371" s="240"/>
      <c r="E4371" s="240"/>
      <c r="F4371" s="224"/>
      <c r="G4371" s="98"/>
      <c r="H4371" s="98"/>
      <c r="I4371" s="130"/>
      <c r="J4371" s="98"/>
      <c r="K4371" s="98"/>
      <c r="L4371" s="98"/>
      <c r="M4371" s="241"/>
      <c r="N4371" s="241"/>
      <c r="O4371" s="98"/>
      <c r="P4371" s="98"/>
      <c r="Q4371" s="130"/>
    </row>
    <row r="4372" spans="1:17" ht="11.25" x14ac:dyDescent="0.2">
      <c r="A4372" s="234"/>
      <c r="B4372" s="98"/>
      <c r="C4372" s="130"/>
      <c r="D4372" s="240"/>
      <c r="E4372" s="240"/>
      <c r="F4372" s="224"/>
      <c r="G4372" s="98"/>
      <c r="H4372" s="98"/>
      <c r="I4372" s="130"/>
      <c r="J4372" s="98"/>
      <c r="K4372" s="98"/>
      <c r="L4372" s="98"/>
      <c r="M4372" s="241"/>
      <c r="N4372" s="241"/>
      <c r="O4372" s="98"/>
      <c r="P4372" s="98"/>
      <c r="Q4372" s="130"/>
    </row>
    <row r="4373" spans="1:17" ht="11.25" x14ac:dyDescent="0.2">
      <c r="A4373" s="234"/>
      <c r="B4373" s="98"/>
      <c r="C4373" s="130"/>
      <c r="D4373" s="240"/>
      <c r="E4373" s="240"/>
      <c r="F4373" s="224"/>
      <c r="G4373" s="98"/>
      <c r="H4373" s="98"/>
      <c r="I4373" s="130"/>
      <c r="J4373" s="98"/>
      <c r="K4373" s="98"/>
      <c r="L4373" s="98"/>
      <c r="M4373" s="241"/>
      <c r="N4373" s="241"/>
      <c r="O4373" s="98"/>
      <c r="P4373" s="98"/>
      <c r="Q4373" s="130"/>
    </row>
    <row r="4374" spans="1:17" ht="11.25" x14ac:dyDescent="0.2">
      <c r="A4374" s="234"/>
      <c r="B4374" s="98"/>
      <c r="C4374" s="130"/>
      <c r="D4374" s="240"/>
      <c r="E4374" s="240"/>
      <c r="F4374" s="224"/>
      <c r="G4374" s="98"/>
      <c r="H4374" s="98"/>
      <c r="I4374" s="130"/>
      <c r="J4374" s="98"/>
      <c r="K4374" s="98"/>
      <c r="L4374" s="98"/>
      <c r="M4374" s="241"/>
      <c r="N4374" s="241"/>
      <c r="O4374" s="98"/>
      <c r="P4374" s="98"/>
      <c r="Q4374" s="130"/>
    </row>
    <row r="4375" spans="1:17" ht="11.25" x14ac:dyDescent="0.2">
      <c r="A4375" s="234"/>
      <c r="B4375" s="98"/>
      <c r="C4375" s="130"/>
      <c r="D4375" s="240"/>
      <c r="E4375" s="240"/>
      <c r="F4375" s="224"/>
      <c r="G4375" s="98"/>
      <c r="H4375" s="98"/>
      <c r="I4375" s="130"/>
      <c r="J4375" s="98"/>
      <c r="K4375" s="98"/>
      <c r="L4375" s="98"/>
      <c r="M4375" s="241"/>
      <c r="N4375" s="241"/>
      <c r="O4375" s="98"/>
      <c r="P4375" s="98"/>
      <c r="Q4375" s="130"/>
    </row>
    <row r="4376" spans="1:17" ht="11.25" x14ac:dyDescent="0.2">
      <c r="A4376" s="234"/>
      <c r="B4376" s="98"/>
      <c r="C4376" s="130"/>
      <c r="D4376" s="240"/>
      <c r="E4376" s="240"/>
      <c r="F4376" s="224"/>
      <c r="G4376" s="98"/>
      <c r="H4376" s="98"/>
      <c r="I4376" s="130"/>
      <c r="J4376" s="98"/>
      <c r="K4376" s="98"/>
      <c r="L4376" s="98"/>
      <c r="M4376" s="241"/>
      <c r="N4376" s="241"/>
      <c r="O4376" s="98"/>
      <c r="P4376" s="98"/>
      <c r="Q4376" s="130"/>
    </row>
    <row r="4377" spans="1:17" ht="11.25" x14ac:dyDescent="0.2">
      <c r="A4377" s="234"/>
      <c r="B4377" s="98"/>
      <c r="C4377" s="130"/>
      <c r="D4377" s="240"/>
      <c r="E4377" s="240"/>
      <c r="F4377" s="224"/>
      <c r="G4377" s="98"/>
      <c r="H4377" s="98"/>
      <c r="I4377" s="130"/>
      <c r="J4377" s="98"/>
      <c r="K4377" s="98"/>
      <c r="L4377" s="98"/>
      <c r="M4377" s="241"/>
      <c r="N4377" s="241"/>
      <c r="O4377" s="98"/>
      <c r="P4377" s="98"/>
      <c r="Q4377" s="130"/>
    </row>
    <row r="4378" spans="1:17" ht="11.25" x14ac:dyDescent="0.2">
      <c r="A4378" s="234"/>
      <c r="B4378" s="98"/>
      <c r="C4378" s="130"/>
      <c r="D4378" s="240"/>
      <c r="E4378" s="240"/>
      <c r="F4378" s="224"/>
      <c r="G4378" s="98"/>
      <c r="H4378" s="98"/>
      <c r="I4378" s="130"/>
      <c r="J4378" s="98"/>
      <c r="K4378" s="98"/>
      <c r="L4378" s="98"/>
      <c r="M4378" s="241"/>
      <c r="N4378" s="241"/>
      <c r="O4378" s="98"/>
      <c r="P4378" s="98"/>
      <c r="Q4378" s="130"/>
    </row>
    <row r="4379" spans="1:17" ht="11.25" x14ac:dyDescent="0.2">
      <c r="A4379" s="234"/>
      <c r="B4379" s="98"/>
      <c r="C4379" s="130"/>
      <c r="D4379" s="240"/>
      <c r="E4379" s="240"/>
      <c r="F4379" s="224"/>
      <c r="G4379" s="98"/>
      <c r="H4379" s="98"/>
      <c r="I4379" s="130"/>
      <c r="J4379" s="98"/>
      <c r="K4379" s="98"/>
      <c r="L4379" s="98"/>
      <c r="M4379" s="241"/>
      <c r="N4379" s="241"/>
      <c r="O4379" s="98"/>
      <c r="P4379" s="98"/>
      <c r="Q4379" s="130"/>
    </row>
    <row r="4380" spans="1:17" ht="11.25" x14ac:dyDescent="0.2">
      <c r="A4380" s="234"/>
      <c r="B4380" s="98"/>
      <c r="C4380" s="130"/>
      <c r="D4380" s="240"/>
      <c r="E4380" s="240"/>
      <c r="F4380" s="224"/>
      <c r="G4380" s="98"/>
      <c r="H4380" s="98"/>
      <c r="I4380" s="130"/>
      <c r="J4380" s="98"/>
      <c r="K4380" s="98"/>
      <c r="L4380" s="98"/>
      <c r="M4380" s="241"/>
      <c r="N4380" s="241"/>
      <c r="O4380" s="98"/>
      <c r="P4380" s="98"/>
      <c r="Q4380" s="130"/>
    </row>
    <row r="4381" spans="1:17" ht="11.25" x14ac:dyDescent="0.2">
      <c r="A4381" s="234"/>
      <c r="B4381" s="98"/>
      <c r="C4381" s="130"/>
      <c r="D4381" s="240"/>
      <c r="E4381" s="240"/>
      <c r="F4381" s="224"/>
      <c r="G4381" s="98"/>
      <c r="H4381" s="98"/>
      <c r="I4381" s="130"/>
      <c r="J4381" s="98"/>
      <c r="K4381" s="98"/>
      <c r="L4381" s="98"/>
      <c r="M4381" s="241"/>
      <c r="N4381" s="241"/>
      <c r="O4381" s="98"/>
      <c r="P4381" s="98"/>
      <c r="Q4381" s="130"/>
    </row>
    <row r="4382" spans="1:17" ht="11.25" x14ac:dyDescent="0.2">
      <c r="A4382" s="234"/>
      <c r="B4382" s="98"/>
      <c r="C4382" s="130"/>
      <c r="D4382" s="240"/>
      <c r="E4382" s="240"/>
      <c r="F4382" s="224"/>
      <c r="G4382" s="98"/>
      <c r="H4382" s="98"/>
      <c r="I4382" s="130"/>
      <c r="J4382" s="98"/>
      <c r="K4382" s="98"/>
      <c r="L4382" s="98"/>
      <c r="M4382" s="241"/>
      <c r="N4382" s="241"/>
      <c r="O4382" s="98"/>
      <c r="P4382" s="98"/>
      <c r="Q4382" s="130"/>
    </row>
    <row r="4383" spans="1:17" ht="11.25" x14ac:dyDescent="0.2">
      <c r="A4383" s="234"/>
      <c r="B4383" s="98"/>
      <c r="C4383" s="130"/>
      <c r="D4383" s="240"/>
      <c r="E4383" s="240"/>
      <c r="F4383" s="224"/>
      <c r="G4383" s="98"/>
      <c r="H4383" s="98"/>
      <c r="I4383" s="130"/>
      <c r="J4383" s="98"/>
      <c r="K4383" s="98"/>
      <c r="L4383" s="98"/>
      <c r="M4383" s="241"/>
      <c r="N4383" s="241"/>
      <c r="O4383" s="98"/>
      <c r="P4383" s="98"/>
      <c r="Q4383" s="130"/>
    </row>
    <row r="4384" spans="1:17" ht="11.25" x14ac:dyDescent="0.2">
      <c r="A4384" s="234"/>
      <c r="B4384" s="98"/>
      <c r="C4384" s="130"/>
      <c r="D4384" s="240"/>
      <c r="E4384" s="240"/>
      <c r="F4384" s="224"/>
      <c r="G4384" s="98"/>
      <c r="H4384" s="98"/>
      <c r="I4384" s="130"/>
      <c r="J4384" s="98"/>
      <c r="K4384" s="98"/>
      <c r="L4384" s="98"/>
      <c r="M4384" s="241"/>
      <c r="N4384" s="241"/>
      <c r="O4384" s="98"/>
      <c r="P4384" s="98"/>
      <c r="Q4384" s="130"/>
    </row>
    <row r="4385" spans="1:17" ht="11.25" x14ac:dyDescent="0.2">
      <c r="A4385" s="234"/>
      <c r="B4385" s="98"/>
      <c r="C4385" s="130"/>
      <c r="D4385" s="240"/>
      <c r="E4385" s="240"/>
      <c r="F4385" s="224"/>
      <c r="G4385" s="98"/>
      <c r="H4385" s="98"/>
      <c r="I4385" s="130"/>
      <c r="J4385" s="98"/>
      <c r="K4385" s="98"/>
      <c r="L4385" s="98"/>
      <c r="M4385" s="241"/>
      <c r="N4385" s="241"/>
      <c r="O4385" s="98"/>
      <c r="P4385" s="98"/>
      <c r="Q4385" s="130"/>
    </row>
    <row r="4386" spans="1:17" ht="11.25" x14ac:dyDescent="0.2">
      <c r="A4386" s="234"/>
      <c r="B4386" s="98"/>
      <c r="C4386" s="130"/>
      <c r="D4386" s="240"/>
      <c r="E4386" s="240"/>
      <c r="F4386" s="224"/>
      <c r="G4386" s="98"/>
      <c r="H4386" s="98"/>
      <c r="I4386" s="130"/>
      <c r="J4386" s="98"/>
      <c r="K4386" s="98"/>
      <c r="L4386" s="98"/>
      <c r="M4386" s="241"/>
      <c r="N4386" s="241"/>
      <c r="O4386" s="98"/>
      <c r="P4386" s="98"/>
      <c r="Q4386" s="130"/>
    </row>
    <row r="4387" spans="1:17" ht="11.25" x14ac:dyDescent="0.2">
      <c r="A4387" s="234"/>
      <c r="B4387" s="98"/>
      <c r="C4387" s="130"/>
      <c r="D4387" s="240"/>
      <c r="E4387" s="240"/>
      <c r="F4387" s="224"/>
      <c r="G4387" s="98"/>
      <c r="H4387" s="98"/>
      <c r="I4387" s="130"/>
      <c r="J4387" s="98"/>
      <c r="K4387" s="98"/>
      <c r="L4387" s="98"/>
      <c r="M4387" s="241"/>
      <c r="N4387" s="241"/>
      <c r="O4387" s="98"/>
      <c r="P4387" s="98"/>
      <c r="Q4387" s="130"/>
    </row>
    <row r="4388" spans="1:17" ht="11.25" x14ac:dyDescent="0.2">
      <c r="A4388" s="234"/>
      <c r="B4388" s="98"/>
      <c r="C4388" s="130"/>
      <c r="D4388" s="240"/>
      <c r="E4388" s="240"/>
      <c r="F4388" s="224"/>
      <c r="G4388" s="98"/>
      <c r="H4388" s="98"/>
      <c r="I4388" s="130"/>
      <c r="J4388" s="98"/>
      <c r="K4388" s="98"/>
      <c r="L4388" s="98"/>
      <c r="M4388" s="241"/>
      <c r="N4388" s="241"/>
      <c r="O4388" s="98"/>
      <c r="P4388" s="98"/>
      <c r="Q4388" s="130"/>
    </row>
    <row r="4389" spans="1:17" ht="11.25" x14ac:dyDescent="0.2">
      <c r="A4389" s="234"/>
      <c r="B4389" s="98"/>
      <c r="C4389" s="130"/>
      <c r="D4389" s="240"/>
      <c r="E4389" s="240"/>
      <c r="F4389" s="224"/>
      <c r="G4389" s="98"/>
      <c r="H4389" s="98"/>
      <c r="I4389" s="130"/>
      <c r="J4389" s="98"/>
      <c r="K4389" s="98"/>
      <c r="L4389" s="98"/>
      <c r="M4389" s="241"/>
      <c r="N4389" s="241"/>
      <c r="O4389" s="98"/>
      <c r="P4389" s="98"/>
      <c r="Q4389" s="130"/>
    </row>
    <row r="4390" spans="1:17" ht="11.25" x14ac:dyDescent="0.2">
      <c r="A4390" s="234"/>
      <c r="B4390" s="98"/>
      <c r="C4390" s="130"/>
      <c r="D4390" s="240"/>
      <c r="E4390" s="240"/>
      <c r="F4390" s="224"/>
      <c r="G4390" s="98"/>
      <c r="H4390" s="98"/>
      <c r="I4390" s="130"/>
      <c r="J4390" s="98"/>
      <c r="K4390" s="98"/>
      <c r="L4390" s="98"/>
      <c r="M4390" s="241"/>
      <c r="N4390" s="241"/>
      <c r="O4390" s="98"/>
      <c r="P4390" s="98"/>
      <c r="Q4390" s="130"/>
    </row>
    <row r="4391" spans="1:17" ht="11.25" x14ac:dyDescent="0.2">
      <c r="A4391" s="234"/>
      <c r="B4391" s="98"/>
      <c r="C4391" s="130"/>
      <c r="D4391" s="240"/>
      <c r="E4391" s="240"/>
      <c r="F4391" s="224"/>
      <c r="G4391" s="98"/>
      <c r="H4391" s="98"/>
      <c r="I4391" s="130"/>
      <c r="J4391" s="98"/>
      <c r="K4391" s="98"/>
      <c r="L4391" s="98"/>
      <c r="M4391" s="241"/>
      <c r="N4391" s="241"/>
      <c r="O4391" s="98"/>
      <c r="P4391" s="98"/>
      <c r="Q4391" s="130"/>
    </row>
    <row r="4392" spans="1:17" ht="11.25" x14ac:dyDescent="0.2">
      <c r="A4392" s="234"/>
      <c r="B4392" s="98"/>
      <c r="C4392" s="130"/>
      <c r="D4392" s="240"/>
      <c r="E4392" s="240"/>
      <c r="F4392" s="224"/>
      <c r="G4392" s="98"/>
      <c r="H4392" s="98"/>
      <c r="I4392" s="130"/>
      <c r="J4392" s="98"/>
      <c r="K4392" s="98"/>
      <c r="L4392" s="98"/>
      <c r="M4392" s="241"/>
      <c r="N4392" s="241"/>
      <c r="O4392" s="98"/>
      <c r="P4392" s="98"/>
      <c r="Q4392" s="130"/>
    </row>
    <row r="4393" spans="1:17" ht="11.25" x14ac:dyDescent="0.2">
      <c r="A4393" s="234"/>
      <c r="B4393" s="98"/>
      <c r="C4393" s="130"/>
      <c r="D4393" s="240"/>
      <c r="E4393" s="240"/>
      <c r="F4393" s="224"/>
      <c r="G4393" s="98"/>
      <c r="H4393" s="98"/>
      <c r="I4393" s="130"/>
      <c r="J4393" s="98"/>
      <c r="K4393" s="98"/>
      <c r="L4393" s="98"/>
      <c r="M4393" s="241"/>
      <c r="N4393" s="241"/>
      <c r="O4393" s="98"/>
      <c r="P4393" s="98"/>
      <c r="Q4393" s="130"/>
    </row>
    <row r="4394" spans="1:17" ht="11.25" x14ac:dyDescent="0.2">
      <c r="A4394" s="234"/>
      <c r="B4394" s="98"/>
      <c r="C4394" s="130"/>
      <c r="D4394" s="240"/>
      <c r="E4394" s="240"/>
      <c r="F4394" s="224"/>
      <c r="G4394" s="98"/>
      <c r="H4394" s="98"/>
      <c r="I4394" s="130"/>
      <c r="J4394" s="98"/>
      <c r="K4394" s="98"/>
      <c r="L4394" s="98"/>
      <c r="M4394" s="241"/>
      <c r="N4394" s="241"/>
      <c r="O4394" s="98"/>
      <c r="P4394" s="98"/>
      <c r="Q4394" s="130"/>
    </row>
    <row r="4395" spans="1:17" ht="11.25" x14ac:dyDescent="0.2">
      <c r="A4395" s="234"/>
      <c r="B4395" s="98"/>
      <c r="C4395" s="130"/>
      <c r="D4395" s="240"/>
      <c r="E4395" s="240"/>
      <c r="F4395" s="224"/>
      <c r="G4395" s="98"/>
      <c r="H4395" s="98"/>
      <c r="I4395" s="130"/>
      <c r="J4395" s="98"/>
      <c r="K4395" s="98"/>
      <c r="L4395" s="98"/>
      <c r="M4395" s="241"/>
      <c r="N4395" s="241"/>
      <c r="O4395" s="98"/>
      <c r="P4395" s="98"/>
      <c r="Q4395" s="130"/>
    </row>
    <row r="4396" spans="1:17" ht="11.25" x14ac:dyDescent="0.2">
      <c r="A4396" s="234"/>
      <c r="B4396" s="98"/>
      <c r="C4396" s="130"/>
      <c r="D4396" s="240"/>
      <c r="E4396" s="240"/>
      <c r="F4396" s="224"/>
      <c r="G4396" s="98"/>
      <c r="H4396" s="98"/>
      <c r="I4396" s="130"/>
      <c r="J4396" s="98"/>
      <c r="K4396" s="98"/>
      <c r="L4396" s="98"/>
      <c r="M4396" s="241"/>
      <c r="N4396" s="241"/>
      <c r="O4396" s="98"/>
      <c r="P4396" s="98"/>
      <c r="Q4396" s="130"/>
    </row>
    <row r="4397" spans="1:17" ht="11.25" x14ac:dyDescent="0.2">
      <c r="A4397" s="234"/>
      <c r="B4397" s="98"/>
      <c r="C4397" s="130"/>
      <c r="D4397" s="240"/>
      <c r="E4397" s="240"/>
      <c r="F4397" s="224"/>
      <c r="G4397" s="98"/>
      <c r="H4397" s="98"/>
      <c r="I4397" s="130"/>
      <c r="J4397" s="98"/>
      <c r="K4397" s="98"/>
      <c r="L4397" s="98"/>
      <c r="M4397" s="241"/>
      <c r="N4397" s="241"/>
      <c r="O4397" s="98"/>
      <c r="P4397" s="98"/>
      <c r="Q4397" s="130"/>
    </row>
    <row r="4398" spans="1:17" ht="11.25" x14ac:dyDescent="0.2">
      <c r="A4398" s="234"/>
      <c r="B4398" s="98"/>
      <c r="C4398" s="130"/>
      <c r="D4398" s="240"/>
      <c r="E4398" s="240"/>
      <c r="F4398" s="224"/>
      <c r="G4398" s="98"/>
      <c r="H4398" s="98"/>
      <c r="I4398" s="130"/>
      <c r="J4398" s="98"/>
      <c r="K4398" s="98"/>
      <c r="L4398" s="98"/>
      <c r="M4398" s="241"/>
      <c r="N4398" s="241"/>
      <c r="O4398" s="98"/>
      <c r="P4398" s="98"/>
      <c r="Q4398" s="130"/>
    </row>
    <row r="4399" spans="1:17" ht="11.25" x14ac:dyDescent="0.2">
      <c r="A4399" s="234"/>
      <c r="B4399" s="98"/>
      <c r="C4399" s="130"/>
      <c r="D4399" s="240"/>
      <c r="E4399" s="240"/>
      <c r="F4399" s="224"/>
      <c r="G4399" s="98"/>
      <c r="H4399" s="98"/>
      <c r="I4399" s="130"/>
      <c r="J4399" s="98"/>
      <c r="K4399" s="98"/>
      <c r="L4399" s="98"/>
      <c r="M4399" s="241"/>
      <c r="N4399" s="241"/>
      <c r="O4399" s="98"/>
      <c r="P4399" s="98"/>
      <c r="Q4399" s="130"/>
    </row>
    <row r="4400" spans="1:17" ht="11.25" x14ac:dyDescent="0.2">
      <c r="A4400" s="234"/>
      <c r="B4400" s="98"/>
      <c r="C4400" s="130"/>
      <c r="D4400" s="240"/>
      <c r="E4400" s="240"/>
      <c r="F4400" s="224"/>
      <c r="G4400" s="98"/>
      <c r="H4400" s="98"/>
      <c r="I4400" s="130"/>
      <c r="J4400" s="98"/>
      <c r="K4400" s="98"/>
      <c r="L4400" s="98"/>
      <c r="M4400" s="241"/>
      <c r="N4400" s="241"/>
      <c r="O4400" s="98"/>
      <c r="P4400" s="98"/>
      <c r="Q4400" s="130"/>
    </row>
    <row r="4401" spans="1:17" ht="11.25" x14ac:dyDescent="0.2">
      <c r="A4401" s="234"/>
      <c r="B4401" s="98"/>
      <c r="C4401" s="130"/>
      <c r="D4401" s="240"/>
      <c r="E4401" s="240"/>
      <c r="F4401" s="224"/>
      <c r="G4401" s="98"/>
      <c r="H4401" s="98"/>
      <c r="I4401" s="130"/>
      <c r="J4401" s="98"/>
      <c r="K4401" s="98"/>
      <c r="L4401" s="98"/>
      <c r="M4401" s="241"/>
      <c r="N4401" s="241"/>
      <c r="O4401" s="98"/>
      <c r="P4401" s="98"/>
      <c r="Q4401" s="130"/>
    </row>
    <row r="4402" spans="1:17" ht="11.25" x14ac:dyDescent="0.2">
      <c r="A4402" s="234"/>
      <c r="B4402" s="98"/>
      <c r="C4402" s="130"/>
      <c r="D4402" s="240"/>
      <c r="E4402" s="240"/>
      <c r="F4402" s="224"/>
      <c r="G4402" s="98"/>
      <c r="H4402" s="98"/>
      <c r="I4402" s="130"/>
      <c r="J4402" s="98"/>
      <c r="K4402" s="98"/>
      <c r="L4402" s="98"/>
      <c r="M4402" s="241"/>
      <c r="N4402" s="241"/>
      <c r="O4402" s="98"/>
      <c r="P4402" s="98"/>
      <c r="Q4402" s="130"/>
    </row>
    <row r="4403" spans="1:17" ht="11.25" x14ac:dyDescent="0.2">
      <c r="A4403" s="234"/>
      <c r="B4403" s="98"/>
      <c r="C4403" s="130"/>
      <c r="D4403" s="240"/>
      <c r="E4403" s="240"/>
      <c r="F4403" s="224"/>
      <c r="G4403" s="98"/>
      <c r="H4403" s="98"/>
      <c r="I4403" s="130"/>
      <c r="J4403" s="98"/>
      <c r="K4403" s="98"/>
      <c r="L4403" s="98"/>
      <c r="M4403" s="241"/>
      <c r="N4403" s="241"/>
      <c r="O4403" s="98"/>
      <c r="P4403" s="98"/>
      <c r="Q4403" s="130"/>
    </row>
    <row r="4404" spans="1:17" ht="11.25" x14ac:dyDescent="0.2">
      <c r="A4404" s="234"/>
      <c r="B4404" s="98"/>
      <c r="C4404" s="130"/>
      <c r="D4404" s="240"/>
      <c r="E4404" s="240"/>
      <c r="F4404" s="224"/>
      <c r="G4404" s="98"/>
      <c r="H4404" s="98"/>
      <c r="I4404" s="130"/>
      <c r="J4404" s="98"/>
      <c r="K4404" s="98"/>
      <c r="L4404" s="98"/>
      <c r="M4404" s="241"/>
      <c r="N4404" s="241"/>
      <c r="O4404" s="98"/>
      <c r="P4404" s="98"/>
      <c r="Q4404" s="130"/>
    </row>
    <row r="4405" spans="1:17" ht="11.25" x14ac:dyDescent="0.2">
      <c r="A4405" s="234"/>
      <c r="B4405" s="98"/>
      <c r="C4405" s="130"/>
      <c r="D4405" s="240"/>
      <c r="E4405" s="240"/>
      <c r="F4405" s="224"/>
      <c r="G4405" s="98"/>
      <c r="H4405" s="98"/>
      <c r="I4405" s="130"/>
      <c r="J4405" s="98"/>
      <c r="K4405" s="98"/>
      <c r="L4405" s="98"/>
      <c r="M4405" s="241"/>
      <c r="N4405" s="241"/>
      <c r="O4405" s="98"/>
      <c r="P4405" s="98"/>
      <c r="Q4405" s="130"/>
    </row>
    <row r="4406" spans="1:17" ht="11.25" x14ac:dyDescent="0.2">
      <c r="A4406" s="234"/>
      <c r="B4406" s="98"/>
      <c r="C4406" s="130"/>
      <c r="D4406" s="240"/>
      <c r="E4406" s="240"/>
      <c r="F4406" s="224"/>
      <c r="G4406" s="98"/>
      <c r="H4406" s="98"/>
      <c r="I4406" s="130"/>
      <c r="J4406" s="98"/>
      <c r="K4406" s="98"/>
      <c r="L4406" s="98"/>
      <c r="M4406" s="241"/>
      <c r="N4406" s="241"/>
      <c r="O4406" s="98"/>
      <c r="P4406" s="98"/>
      <c r="Q4406" s="130"/>
    </row>
    <row r="4407" spans="1:17" ht="11.25" x14ac:dyDescent="0.2">
      <c r="A4407" s="234"/>
      <c r="B4407" s="98"/>
      <c r="C4407" s="130"/>
      <c r="D4407" s="240"/>
      <c r="E4407" s="240"/>
      <c r="F4407" s="224"/>
      <c r="G4407" s="98"/>
      <c r="H4407" s="98"/>
      <c r="I4407" s="130"/>
      <c r="J4407" s="98"/>
      <c r="K4407" s="98"/>
      <c r="L4407" s="98"/>
      <c r="M4407" s="241"/>
      <c r="N4407" s="241"/>
      <c r="O4407" s="98"/>
      <c r="P4407" s="98"/>
      <c r="Q4407" s="130"/>
    </row>
    <row r="4408" spans="1:17" ht="11.25" x14ac:dyDescent="0.2">
      <c r="A4408" s="234"/>
      <c r="B4408" s="98"/>
      <c r="C4408" s="130"/>
      <c r="D4408" s="240"/>
      <c r="E4408" s="240"/>
      <c r="F4408" s="224"/>
      <c r="G4408" s="98"/>
      <c r="H4408" s="98"/>
      <c r="I4408" s="130"/>
      <c r="J4408" s="98"/>
      <c r="K4408" s="98"/>
      <c r="L4408" s="98"/>
      <c r="M4408" s="241"/>
      <c r="N4408" s="241"/>
      <c r="O4408" s="98"/>
      <c r="P4408" s="98"/>
      <c r="Q4408" s="130"/>
    </row>
    <row r="4409" spans="1:17" ht="11.25" x14ac:dyDescent="0.2">
      <c r="A4409" s="234"/>
      <c r="B4409" s="98"/>
      <c r="C4409" s="130"/>
      <c r="D4409" s="240"/>
      <c r="E4409" s="240"/>
      <c r="F4409" s="224"/>
      <c r="G4409" s="98"/>
      <c r="H4409" s="98"/>
      <c r="I4409" s="130"/>
      <c r="J4409" s="98"/>
      <c r="K4409" s="98"/>
      <c r="L4409" s="98"/>
      <c r="M4409" s="241"/>
      <c r="N4409" s="241"/>
      <c r="O4409" s="98"/>
      <c r="P4409" s="98"/>
      <c r="Q4409" s="130"/>
    </row>
    <row r="4410" spans="1:17" ht="11.25" x14ac:dyDescent="0.2">
      <c r="A4410" s="234"/>
      <c r="B4410" s="98"/>
      <c r="C4410" s="130"/>
      <c r="D4410" s="240"/>
      <c r="E4410" s="240"/>
      <c r="F4410" s="224"/>
      <c r="G4410" s="98"/>
      <c r="H4410" s="98"/>
      <c r="I4410" s="130"/>
      <c r="J4410" s="98"/>
      <c r="K4410" s="98"/>
      <c r="L4410" s="98"/>
      <c r="M4410" s="241"/>
      <c r="N4410" s="241"/>
      <c r="O4410" s="98"/>
      <c r="P4410" s="98"/>
      <c r="Q4410" s="130"/>
    </row>
    <row r="4411" spans="1:17" ht="11.25" x14ac:dyDescent="0.2">
      <c r="A4411" s="234"/>
      <c r="B4411" s="98"/>
      <c r="C4411" s="130"/>
      <c r="D4411" s="240"/>
      <c r="E4411" s="240"/>
      <c r="F4411" s="224"/>
      <c r="G4411" s="98"/>
      <c r="H4411" s="98"/>
      <c r="I4411" s="130"/>
      <c r="J4411" s="98"/>
      <c r="K4411" s="98"/>
      <c r="L4411" s="98"/>
      <c r="M4411" s="241"/>
      <c r="N4411" s="241"/>
      <c r="O4411" s="98"/>
      <c r="P4411" s="98"/>
      <c r="Q4411" s="130"/>
    </row>
    <row r="4412" spans="1:17" ht="11.25" x14ac:dyDescent="0.2">
      <c r="A4412" s="234"/>
      <c r="B4412" s="98"/>
      <c r="C4412" s="130"/>
      <c r="D4412" s="240"/>
      <c r="E4412" s="240"/>
      <c r="F4412" s="224"/>
      <c r="G4412" s="98"/>
      <c r="H4412" s="98"/>
      <c r="I4412" s="130"/>
      <c r="J4412" s="98"/>
      <c r="K4412" s="98"/>
      <c r="L4412" s="98"/>
      <c r="M4412" s="241"/>
      <c r="N4412" s="241"/>
      <c r="O4412" s="98"/>
      <c r="P4412" s="98"/>
      <c r="Q4412" s="130"/>
    </row>
    <row r="4413" spans="1:17" ht="11.25" x14ac:dyDescent="0.2">
      <c r="A4413" s="234"/>
      <c r="B4413" s="98"/>
      <c r="C4413" s="130"/>
      <c r="D4413" s="240"/>
      <c r="E4413" s="240"/>
      <c r="F4413" s="224"/>
      <c r="G4413" s="98"/>
      <c r="H4413" s="98"/>
      <c r="I4413" s="130"/>
      <c r="J4413" s="98"/>
      <c r="K4413" s="98"/>
      <c r="L4413" s="98"/>
      <c r="M4413" s="241"/>
      <c r="N4413" s="241"/>
      <c r="O4413" s="98"/>
      <c r="P4413" s="98"/>
      <c r="Q4413" s="130"/>
    </row>
    <row r="4414" spans="1:17" ht="11.25" x14ac:dyDescent="0.2">
      <c r="A4414" s="234"/>
      <c r="B4414" s="98"/>
      <c r="C4414" s="130"/>
      <c r="D4414" s="240"/>
      <c r="E4414" s="240"/>
      <c r="F4414" s="224"/>
      <c r="G4414" s="98"/>
      <c r="H4414" s="98"/>
      <c r="I4414" s="130"/>
      <c r="J4414" s="98"/>
      <c r="K4414" s="98"/>
      <c r="L4414" s="98"/>
      <c r="M4414" s="241"/>
      <c r="N4414" s="241"/>
      <c r="O4414" s="98"/>
      <c r="P4414" s="98"/>
      <c r="Q4414" s="130"/>
    </row>
    <row r="4415" spans="1:17" ht="11.25" x14ac:dyDescent="0.2">
      <c r="A4415" s="234"/>
      <c r="B4415" s="98"/>
      <c r="C4415" s="130"/>
      <c r="D4415" s="240"/>
      <c r="E4415" s="240"/>
      <c r="F4415" s="224"/>
      <c r="G4415" s="98"/>
      <c r="H4415" s="98"/>
      <c r="I4415" s="130"/>
      <c r="J4415" s="98"/>
      <c r="K4415" s="98"/>
      <c r="L4415" s="98"/>
      <c r="M4415" s="241"/>
      <c r="N4415" s="241"/>
      <c r="O4415" s="98"/>
      <c r="P4415" s="98"/>
      <c r="Q4415" s="130"/>
    </row>
    <row r="4416" spans="1:17" ht="11.25" x14ac:dyDescent="0.2">
      <c r="A4416" s="234"/>
      <c r="B4416" s="98"/>
      <c r="C4416" s="130"/>
      <c r="D4416" s="240"/>
      <c r="E4416" s="240"/>
      <c r="F4416" s="224"/>
      <c r="G4416" s="98"/>
      <c r="H4416" s="98"/>
      <c r="I4416" s="130"/>
      <c r="J4416" s="98"/>
      <c r="K4416" s="98"/>
      <c r="L4416" s="98"/>
      <c r="M4416" s="241"/>
      <c r="N4416" s="241"/>
      <c r="O4416" s="98"/>
      <c r="P4416" s="98"/>
      <c r="Q4416" s="130"/>
    </row>
    <row r="4417" spans="1:17" ht="11.25" x14ac:dyDescent="0.2">
      <c r="A4417" s="234"/>
      <c r="B4417" s="98"/>
      <c r="C4417" s="130"/>
      <c r="D4417" s="240"/>
      <c r="E4417" s="240"/>
      <c r="F4417" s="224"/>
      <c r="G4417" s="98"/>
      <c r="H4417" s="98"/>
      <c r="I4417" s="130"/>
      <c r="J4417" s="98"/>
      <c r="K4417" s="98"/>
      <c r="L4417" s="98"/>
      <c r="M4417" s="241"/>
      <c r="N4417" s="241"/>
      <c r="O4417" s="98"/>
      <c r="P4417" s="98"/>
      <c r="Q4417" s="130"/>
    </row>
    <row r="4418" spans="1:17" ht="11.25" x14ac:dyDescent="0.2">
      <c r="A4418" s="234"/>
      <c r="B4418" s="98"/>
      <c r="C4418" s="130"/>
      <c r="D4418" s="240"/>
      <c r="E4418" s="240"/>
      <c r="F4418" s="224"/>
      <c r="G4418" s="98"/>
      <c r="H4418" s="98"/>
      <c r="I4418" s="130"/>
      <c r="J4418" s="98"/>
      <c r="K4418" s="98"/>
      <c r="L4418" s="98"/>
      <c r="M4418" s="241"/>
      <c r="N4418" s="241"/>
      <c r="O4418" s="98"/>
      <c r="P4418" s="98"/>
      <c r="Q4418" s="130"/>
    </row>
    <row r="4419" spans="1:17" ht="11.25" x14ac:dyDescent="0.2">
      <c r="A4419" s="234"/>
      <c r="B4419" s="98"/>
      <c r="C4419" s="130"/>
      <c r="D4419" s="240"/>
      <c r="E4419" s="240"/>
      <c r="F4419" s="224"/>
      <c r="G4419" s="98"/>
      <c r="H4419" s="98"/>
      <c r="I4419" s="130"/>
      <c r="J4419" s="98"/>
      <c r="K4419" s="98"/>
      <c r="L4419" s="98"/>
      <c r="M4419" s="241"/>
      <c r="N4419" s="241"/>
      <c r="O4419" s="98"/>
      <c r="P4419" s="98"/>
      <c r="Q4419" s="130"/>
    </row>
    <row r="4420" spans="1:17" ht="11.25" x14ac:dyDescent="0.2">
      <c r="A4420" s="234"/>
      <c r="B4420" s="98"/>
      <c r="C4420" s="130"/>
      <c r="D4420" s="240"/>
      <c r="E4420" s="240"/>
      <c r="F4420" s="224"/>
      <c r="G4420" s="98"/>
      <c r="H4420" s="98"/>
      <c r="I4420" s="130"/>
      <c r="J4420" s="98"/>
      <c r="K4420" s="98"/>
      <c r="L4420" s="98"/>
      <c r="M4420" s="241"/>
      <c r="N4420" s="241"/>
      <c r="O4420" s="98"/>
      <c r="P4420" s="98"/>
      <c r="Q4420" s="130"/>
    </row>
    <row r="4421" spans="1:17" ht="11.25" x14ac:dyDescent="0.2">
      <c r="A4421" s="234"/>
      <c r="B4421" s="98"/>
      <c r="C4421" s="130"/>
      <c r="D4421" s="240"/>
      <c r="E4421" s="240"/>
      <c r="F4421" s="224"/>
      <c r="G4421" s="98"/>
      <c r="H4421" s="98"/>
      <c r="I4421" s="130"/>
      <c r="J4421" s="98"/>
      <c r="K4421" s="98"/>
      <c r="L4421" s="98"/>
      <c r="M4421" s="241"/>
      <c r="N4421" s="241"/>
      <c r="O4421" s="98"/>
      <c r="P4421" s="98"/>
      <c r="Q4421" s="130"/>
    </row>
    <row r="4422" spans="1:17" ht="11.25" x14ac:dyDescent="0.2">
      <c r="A4422" s="234"/>
      <c r="B4422" s="98"/>
      <c r="C4422" s="130"/>
      <c r="D4422" s="240"/>
      <c r="E4422" s="240"/>
      <c r="F4422" s="224"/>
      <c r="G4422" s="98"/>
      <c r="H4422" s="98"/>
      <c r="I4422" s="130"/>
      <c r="J4422" s="98"/>
      <c r="K4422" s="98"/>
      <c r="L4422" s="98"/>
      <c r="M4422" s="241"/>
      <c r="N4422" s="241"/>
      <c r="O4422" s="98"/>
      <c r="P4422" s="98"/>
      <c r="Q4422" s="130"/>
    </row>
    <row r="4423" spans="1:17" ht="11.25" x14ac:dyDescent="0.2">
      <c r="A4423" s="234"/>
      <c r="B4423" s="98"/>
      <c r="C4423" s="130"/>
      <c r="D4423" s="240"/>
      <c r="E4423" s="240"/>
      <c r="F4423" s="224"/>
      <c r="G4423" s="98"/>
      <c r="H4423" s="98"/>
      <c r="I4423" s="130"/>
      <c r="J4423" s="98"/>
      <c r="K4423" s="98"/>
      <c r="L4423" s="98"/>
      <c r="M4423" s="241"/>
      <c r="N4423" s="241"/>
      <c r="O4423" s="98"/>
      <c r="P4423" s="98"/>
      <c r="Q4423" s="130"/>
    </row>
    <row r="4424" spans="1:17" ht="11.25" x14ac:dyDescent="0.2">
      <c r="A4424" s="234"/>
      <c r="B4424" s="98"/>
      <c r="C4424" s="130"/>
      <c r="D4424" s="240"/>
      <c r="E4424" s="240"/>
      <c r="F4424" s="224"/>
      <c r="G4424" s="98"/>
      <c r="H4424" s="98"/>
      <c r="I4424" s="130"/>
      <c r="J4424" s="98"/>
      <c r="K4424" s="98"/>
      <c r="L4424" s="98"/>
      <c r="M4424" s="241"/>
      <c r="N4424" s="241"/>
      <c r="O4424" s="98"/>
      <c r="P4424" s="98"/>
      <c r="Q4424" s="130"/>
    </row>
    <row r="4425" spans="1:17" ht="11.25" x14ac:dyDescent="0.2">
      <c r="A4425" s="234"/>
      <c r="B4425" s="98"/>
      <c r="C4425" s="130"/>
      <c r="D4425" s="240"/>
      <c r="E4425" s="240"/>
      <c r="F4425" s="224"/>
      <c r="G4425" s="98"/>
      <c r="H4425" s="98"/>
      <c r="I4425" s="130"/>
      <c r="J4425" s="98"/>
      <c r="K4425" s="98"/>
      <c r="L4425" s="98"/>
      <c r="M4425" s="241"/>
      <c r="N4425" s="241"/>
      <c r="O4425" s="98"/>
      <c r="P4425" s="98"/>
      <c r="Q4425" s="130"/>
    </row>
    <row r="4426" spans="1:17" ht="11.25" x14ac:dyDescent="0.2">
      <c r="A4426" s="234"/>
      <c r="B4426" s="98"/>
      <c r="C4426" s="130"/>
      <c r="D4426" s="240"/>
      <c r="E4426" s="240"/>
      <c r="F4426" s="224"/>
      <c r="G4426" s="98"/>
      <c r="H4426" s="98"/>
      <c r="I4426" s="130"/>
      <c r="J4426" s="98"/>
      <c r="K4426" s="98"/>
      <c r="L4426" s="98"/>
      <c r="M4426" s="241"/>
      <c r="N4426" s="241"/>
      <c r="O4426" s="98"/>
      <c r="P4426" s="98"/>
      <c r="Q4426" s="130"/>
    </row>
    <row r="4427" spans="1:17" ht="11.25" x14ac:dyDescent="0.2">
      <c r="A4427" s="234"/>
      <c r="B4427" s="98"/>
      <c r="C4427" s="130"/>
      <c r="D4427" s="240"/>
      <c r="E4427" s="240"/>
      <c r="F4427" s="224"/>
      <c r="G4427" s="98"/>
      <c r="H4427" s="98"/>
      <c r="I4427" s="130"/>
      <c r="J4427" s="98"/>
      <c r="K4427" s="98"/>
      <c r="L4427" s="98"/>
      <c r="M4427" s="241"/>
      <c r="N4427" s="241"/>
      <c r="O4427" s="98"/>
      <c r="P4427" s="98"/>
      <c r="Q4427" s="130"/>
    </row>
    <row r="4428" spans="1:17" ht="11.25" x14ac:dyDescent="0.2">
      <c r="A4428" s="234"/>
      <c r="B4428" s="98"/>
      <c r="C4428" s="130"/>
      <c r="D4428" s="240"/>
      <c r="E4428" s="240"/>
      <c r="F4428" s="224"/>
      <c r="G4428" s="98"/>
      <c r="H4428" s="98"/>
      <c r="I4428" s="130"/>
      <c r="J4428" s="98"/>
      <c r="K4428" s="98"/>
      <c r="L4428" s="98"/>
      <c r="M4428" s="241"/>
      <c r="N4428" s="241"/>
      <c r="O4428" s="98"/>
      <c r="P4428" s="98"/>
      <c r="Q4428" s="130"/>
    </row>
    <row r="4429" spans="1:17" ht="11.25" x14ac:dyDescent="0.2">
      <c r="A4429" s="234"/>
      <c r="B4429" s="98"/>
      <c r="C4429" s="130"/>
      <c r="D4429" s="240"/>
      <c r="E4429" s="240"/>
      <c r="F4429" s="224"/>
      <c r="G4429" s="98"/>
      <c r="H4429" s="98"/>
      <c r="I4429" s="130"/>
      <c r="J4429" s="98"/>
      <c r="K4429" s="98"/>
      <c r="L4429" s="98"/>
      <c r="M4429" s="241"/>
      <c r="N4429" s="241"/>
      <c r="O4429" s="98"/>
      <c r="P4429" s="98"/>
      <c r="Q4429" s="130"/>
    </row>
    <row r="4430" spans="1:17" ht="11.25" x14ac:dyDescent="0.2">
      <c r="A4430" s="234"/>
      <c r="B4430" s="98"/>
      <c r="C4430" s="130"/>
      <c r="D4430" s="240"/>
      <c r="E4430" s="240"/>
      <c r="F4430" s="224"/>
      <c r="G4430" s="98"/>
      <c r="H4430" s="98"/>
      <c r="I4430" s="130"/>
      <c r="J4430" s="98"/>
      <c r="K4430" s="98"/>
      <c r="L4430" s="98"/>
      <c r="M4430" s="241"/>
      <c r="N4430" s="241"/>
      <c r="O4430" s="98"/>
      <c r="P4430" s="98"/>
      <c r="Q4430" s="130"/>
    </row>
    <row r="4431" spans="1:17" ht="11.25" x14ac:dyDescent="0.2">
      <c r="A4431" s="234"/>
      <c r="B4431" s="98"/>
      <c r="C4431" s="130"/>
      <c r="D4431" s="240"/>
      <c r="E4431" s="240"/>
      <c r="F4431" s="224"/>
      <c r="G4431" s="98"/>
      <c r="H4431" s="98"/>
      <c r="I4431" s="130"/>
      <c r="J4431" s="98"/>
      <c r="K4431" s="98"/>
      <c r="L4431" s="98"/>
      <c r="M4431" s="241"/>
      <c r="N4431" s="241"/>
      <c r="O4431" s="98"/>
      <c r="P4431" s="98"/>
      <c r="Q4431" s="130"/>
    </row>
    <row r="4432" spans="1:17" ht="11.25" x14ac:dyDescent="0.2">
      <c r="A4432" s="234"/>
      <c r="B4432" s="98"/>
      <c r="C4432" s="130"/>
      <c r="D4432" s="240"/>
      <c r="E4432" s="240"/>
      <c r="F4432" s="224"/>
      <c r="G4432" s="98"/>
      <c r="H4432" s="98"/>
      <c r="I4432" s="130"/>
      <c r="J4432" s="98"/>
      <c r="K4432" s="98"/>
      <c r="L4432" s="98"/>
      <c r="M4432" s="241"/>
      <c r="N4432" s="241"/>
      <c r="O4432" s="98"/>
      <c r="P4432" s="98"/>
      <c r="Q4432" s="130"/>
    </row>
    <row r="4433" spans="1:17" ht="11.25" x14ac:dyDescent="0.2">
      <c r="A4433" s="234"/>
      <c r="B4433" s="98"/>
      <c r="C4433" s="130"/>
      <c r="D4433" s="240"/>
      <c r="E4433" s="240"/>
      <c r="F4433" s="224"/>
      <c r="G4433" s="98"/>
      <c r="H4433" s="98"/>
      <c r="I4433" s="130"/>
      <c r="J4433" s="98"/>
      <c r="K4433" s="98"/>
      <c r="L4433" s="98"/>
      <c r="M4433" s="241"/>
      <c r="N4433" s="241"/>
      <c r="O4433" s="98"/>
      <c r="P4433" s="98"/>
      <c r="Q4433" s="130"/>
    </row>
    <row r="4434" spans="1:17" ht="11.25" x14ac:dyDescent="0.2">
      <c r="A4434" s="234"/>
      <c r="B4434" s="98"/>
      <c r="C4434" s="130"/>
      <c r="D4434" s="240"/>
      <c r="E4434" s="240"/>
      <c r="F4434" s="224"/>
      <c r="G4434" s="98"/>
      <c r="H4434" s="98"/>
      <c r="I4434" s="130"/>
      <c r="J4434" s="98"/>
      <c r="K4434" s="98"/>
      <c r="L4434" s="98"/>
      <c r="M4434" s="241"/>
      <c r="N4434" s="241"/>
      <c r="O4434" s="98"/>
      <c r="P4434" s="98"/>
      <c r="Q4434" s="130"/>
    </row>
    <row r="4435" spans="1:17" ht="11.25" x14ac:dyDescent="0.2">
      <c r="A4435" s="234"/>
      <c r="B4435" s="98"/>
      <c r="C4435" s="130"/>
      <c r="D4435" s="240"/>
      <c r="E4435" s="240"/>
      <c r="F4435" s="224"/>
      <c r="G4435" s="98"/>
      <c r="H4435" s="98"/>
      <c r="I4435" s="130"/>
      <c r="J4435" s="98"/>
      <c r="K4435" s="98"/>
      <c r="L4435" s="98"/>
      <c r="M4435" s="241"/>
      <c r="N4435" s="241"/>
      <c r="O4435" s="98"/>
      <c r="P4435" s="98"/>
      <c r="Q4435" s="130"/>
    </row>
    <row r="4436" spans="1:17" ht="11.25" x14ac:dyDescent="0.2">
      <c r="A4436" s="234"/>
      <c r="B4436" s="98"/>
      <c r="C4436" s="130"/>
      <c r="D4436" s="240"/>
      <c r="E4436" s="240"/>
      <c r="F4436" s="224"/>
      <c r="G4436" s="98"/>
      <c r="H4436" s="98"/>
      <c r="I4436" s="130"/>
      <c r="J4436" s="98"/>
      <c r="K4436" s="98"/>
      <c r="L4436" s="98"/>
      <c r="M4436" s="241"/>
      <c r="N4436" s="241"/>
      <c r="O4436" s="98"/>
      <c r="P4436" s="98"/>
      <c r="Q4436" s="130"/>
    </row>
    <row r="4437" spans="1:17" ht="11.25" x14ac:dyDescent="0.2">
      <c r="A4437" s="234"/>
      <c r="B4437" s="98"/>
      <c r="C4437" s="130"/>
      <c r="D4437" s="240"/>
      <c r="E4437" s="240"/>
      <c r="F4437" s="224"/>
      <c r="G4437" s="98"/>
      <c r="H4437" s="98"/>
      <c r="I4437" s="130"/>
      <c r="J4437" s="98"/>
      <c r="K4437" s="98"/>
      <c r="L4437" s="98"/>
      <c r="M4437" s="241"/>
      <c r="N4437" s="241"/>
      <c r="O4437" s="98"/>
      <c r="P4437" s="98"/>
      <c r="Q4437" s="130"/>
    </row>
    <row r="4438" spans="1:17" ht="11.25" x14ac:dyDescent="0.2">
      <c r="A4438" s="234"/>
      <c r="B4438" s="98"/>
      <c r="C4438" s="130"/>
      <c r="D4438" s="240"/>
      <c r="E4438" s="240"/>
      <c r="F4438" s="224"/>
      <c r="G4438" s="98"/>
      <c r="H4438" s="98"/>
      <c r="I4438" s="130"/>
      <c r="J4438" s="98"/>
      <c r="K4438" s="98"/>
      <c r="L4438" s="98"/>
      <c r="M4438" s="241"/>
      <c r="N4438" s="241"/>
      <c r="O4438" s="98"/>
      <c r="P4438" s="98"/>
      <c r="Q4438" s="130"/>
    </row>
    <row r="4439" spans="1:17" ht="11.25" x14ac:dyDescent="0.2">
      <c r="A4439" s="234"/>
      <c r="B4439" s="98"/>
      <c r="C4439" s="130"/>
      <c r="D4439" s="240"/>
      <c r="E4439" s="240"/>
      <c r="F4439" s="224"/>
      <c r="G4439" s="98"/>
      <c r="H4439" s="98"/>
      <c r="I4439" s="130"/>
      <c r="J4439" s="98"/>
      <c r="K4439" s="98"/>
      <c r="L4439" s="98"/>
      <c r="M4439" s="241"/>
      <c r="N4439" s="241"/>
      <c r="O4439" s="98"/>
      <c r="P4439" s="98"/>
      <c r="Q4439" s="130"/>
    </row>
    <row r="4440" spans="1:17" ht="11.25" x14ac:dyDescent="0.2">
      <c r="A4440" s="234"/>
      <c r="B4440" s="98"/>
      <c r="C4440" s="130"/>
      <c r="D4440" s="240"/>
      <c r="E4440" s="240"/>
      <c r="F4440" s="224"/>
      <c r="G4440" s="98"/>
      <c r="H4440" s="98"/>
      <c r="I4440" s="130"/>
      <c r="J4440" s="98"/>
      <c r="K4440" s="98"/>
      <c r="L4440" s="98"/>
      <c r="M4440" s="241"/>
      <c r="N4440" s="241"/>
      <c r="O4440" s="98"/>
      <c r="P4440" s="98"/>
      <c r="Q4440" s="130"/>
    </row>
    <row r="4441" spans="1:17" ht="11.25" x14ac:dyDescent="0.2">
      <c r="A4441" s="234"/>
      <c r="B4441" s="98"/>
      <c r="C4441" s="130"/>
      <c r="D4441" s="240"/>
      <c r="E4441" s="240"/>
      <c r="F4441" s="224"/>
      <c r="G4441" s="98"/>
      <c r="H4441" s="98"/>
      <c r="I4441" s="130"/>
      <c r="J4441" s="98"/>
      <c r="K4441" s="98"/>
      <c r="L4441" s="98"/>
      <c r="M4441" s="241"/>
      <c r="N4441" s="241"/>
      <c r="O4441" s="98"/>
      <c r="P4441" s="98"/>
      <c r="Q4441" s="130"/>
    </row>
    <row r="4442" spans="1:17" ht="11.25" x14ac:dyDescent="0.2">
      <c r="A4442" s="234"/>
      <c r="B4442" s="98"/>
      <c r="C4442" s="130"/>
      <c r="D4442" s="240"/>
      <c r="E4442" s="240"/>
      <c r="F4442" s="224"/>
      <c r="G4442" s="98"/>
      <c r="H4442" s="98"/>
      <c r="I4442" s="130"/>
      <c r="J4442" s="98"/>
      <c r="K4442" s="98"/>
      <c r="L4442" s="98"/>
      <c r="M4442" s="241"/>
      <c r="N4442" s="241"/>
      <c r="O4442" s="98"/>
      <c r="P4442" s="98"/>
      <c r="Q4442" s="130"/>
    </row>
    <row r="4443" spans="1:17" ht="11.25" x14ac:dyDescent="0.2">
      <c r="A4443" s="234"/>
      <c r="B4443" s="98"/>
      <c r="C4443" s="130"/>
      <c r="D4443" s="240"/>
      <c r="E4443" s="240"/>
      <c r="F4443" s="224"/>
      <c r="G4443" s="98"/>
      <c r="H4443" s="98"/>
      <c r="I4443" s="130"/>
      <c r="J4443" s="98"/>
      <c r="K4443" s="98"/>
      <c r="L4443" s="98"/>
      <c r="M4443" s="241"/>
      <c r="N4443" s="241"/>
      <c r="O4443" s="98"/>
      <c r="P4443" s="98"/>
      <c r="Q4443" s="130"/>
    </row>
    <row r="4444" spans="1:17" ht="11.25" x14ac:dyDescent="0.2">
      <c r="A4444" s="234"/>
      <c r="B4444" s="98"/>
      <c r="C4444" s="130"/>
      <c r="D4444" s="240"/>
      <c r="E4444" s="240"/>
      <c r="F4444" s="224"/>
      <c r="G4444" s="98"/>
      <c r="H4444" s="98"/>
      <c r="I4444" s="130"/>
      <c r="J4444" s="98"/>
      <c r="K4444" s="98"/>
      <c r="L4444" s="98"/>
      <c r="M4444" s="241"/>
      <c r="N4444" s="241"/>
      <c r="O4444" s="98"/>
      <c r="P4444" s="98"/>
      <c r="Q4444" s="130"/>
    </row>
    <row r="4445" spans="1:17" ht="11.25" x14ac:dyDescent="0.2">
      <c r="A4445" s="234"/>
      <c r="B4445" s="98"/>
      <c r="C4445" s="130"/>
      <c r="D4445" s="240"/>
      <c r="E4445" s="240"/>
      <c r="F4445" s="224"/>
      <c r="G4445" s="98"/>
      <c r="H4445" s="98"/>
      <c r="I4445" s="130"/>
      <c r="J4445" s="98"/>
      <c r="K4445" s="98"/>
      <c r="L4445" s="98"/>
      <c r="M4445" s="241"/>
      <c r="N4445" s="241"/>
      <c r="O4445" s="98"/>
      <c r="P4445" s="98"/>
      <c r="Q4445" s="130"/>
    </row>
    <row r="4446" spans="1:17" ht="11.25" x14ac:dyDescent="0.2">
      <c r="A4446" s="234"/>
      <c r="B4446" s="98"/>
      <c r="C4446" s="130"/>
      <c r="D4446" s="240"/>
      <c r="E4446" s="240"/>
      <c r="F4446" s="224"/>
      <c r="G4446" s="98"/>
      <c r="H4446" s="98"/>
      <c r="I4446" s="130"/>
      <c r="J4446" s="98"/>
      <c r="K4446" s="98"/>
      <c r="L4446" s="98"/>
      <c r="M4446" s="241"/>
      <c r="N4446" s="241"/>
      <c r="O4446" s="98"/>
      <c r="P4446" s="98"/>
      <c r="Q4446" s="130"/>
    </row>
    <row r="4447" spans="1:17" ht="11.25" x14ac:dyDescent="0.2">
      <c r="A4447" s="234"/>
      <c r="B4447" s="98"/>
      <c r="C4447" s="130"/>
      <c r="D4447" s="240"/>
      <c r="E4447" s="240"/>
      <c r="F4447" s="224"/>
      <c r="G4447" s="98"/>
      <c r="H4447" s="98"/>
      <c r="I4447" s="130"/>
      <c r="J4447" s="98"/>
      <c r="K4447" s="98"/>
      <c r="L4447" s="98"/>
      <c r="M4447" s="241"/>
      <c r="N4447" s="241"/>
      <c r="O4447" s="98"/>
      <c r="P4447" s="98"/>
      <c r="Q4447" s="130"/>
    </row>
    <row r="4448" spans="1:17" ht="11.25" x14ac:dyDescent="0.2">
      <c r="A4448" s="234"/>
      <c r="B4448" s="98"/>
      <c r="C4448" s="130"/>
      <c r="D4448" s="240"/>
      <c r="E4448" s="240"/>
      <c r="F4448" s="224"/>
      <c r="G4448" s="98"/>
      <c r="H4448" s="98"/>
      <c r="I4448" s="130"/>
      <c r="J4448" s="98"/>
      <c r="K4448" s="98"/>
      <c r="L4448" s="98"/>
      <c r="M4448" s="241"/>
      <c r="N4448" s="241"/>
      <c r="O4448" s="98"/>
      <c r="P4448" s="98"/>
      <c r="Q4448" s="130"/>
    </row>
    <row r="4449" spans="1:17" ht="11.25" x14ac:dyDescent="0.2">
      <c r="A4449" s="234"/>
      <c r="B4449" s="98"/>
      <c r="C4449" s="130"/>
      <c r="D4449" s="240"/>
      <c r="E4449" s="240"/>
      <c r="F4449" s="224"/>
      <c r="G4449" s="98"/>
      <c r="H4449" s="98"/>
      <c r="I4449" s="130"/>
      <c r="J4449" s="98"/>
      <c r="K4449" s="98"/>
      <c r="L4449" s="98"/>
      <c r="M4449" s="241"/>
      <c r="N4449" s="241"/>
      <c r="O4449" s="98"/>
      <c r="P4449" s="98"/>
      <c r="Q4449" s="130"/>
    </row>
    <row r="4450" spans="1:17" ht="11.25" x14ac:dyDescent="0.2">
      <c r="A4450" s="234"/>
      <c r="B4450" s="98"/>
      <c r="C4450" s="130"/>
      <c r="D4450" s="240"/>
      <c r="E4450" s="240"/>
      <c r="F4450" s="224"/>
      <c r="G4450" s="98"/>
      <c r="H4450" s="98"/>
      <c r="I4450" s="130"/>
      <c r="J4450" s="98"/>
      <c r="K4450" s="98"/>
      <c r="L4450" s="98"/>
      <c r="M4450" s="241"/>
      <c r="N4450" s="241"/>
      <c r="O4450" s="98"/>
      <c r="P4450" s="98"/>
      <c r="Q4450" s="130"/>
    </row>
    <row r="4451" spans="1:17" ht="11.25" x14ac:dyDescent="0.2">
      <c r="A4451" s="234"/>
      <c r="B4451" s="98"/>
      <c r="C4451" s="130"/>
      <c r="D4451" s="240"/>
      <c r="E4451" s="240"/>
      <c r="F4451" s="224"/>
      <c r="G4451" s="98"/>
      <c r="H4451" s="98"/>
      <c r="I4451" s="130"/>
      <c r="J4451" s="98"/>
      <c r="K4451" s="98"/>
      <c r="L4451" s="98"/>
      <c r="M4451" s="241"/>
      <c r="N4451" s="241"/>
      <c r="O4451" s="98"/>
      <c r="P4451" s="98"/>
      <c r="Q4451" s="130"/>
    </row>
    <row r="4452" spans="1:17" ht="11.25" x14ac:dyDescent="0.2">
      <c r="A4452" s="234"/>
      <c r="B4452" s="98"/>
      <c r="C4452" s="130"/>
      <c r="D4452" s="240"/>
      <c r="E4452" s="240"/>
      <c r="F4452" s="224"/>
      <c r="G4452" s="98"/>
      <c r="H4452" s="98"/>
      <c r="I4452" s="130"/>
      <c r="J4452" s="98"/>
      <c r="K4452" s="98"/>
      <c r="L4452" s="98"/>
      <c r="M4452" s="241"/>
      <c r="N4452" s="241"/>
      <c r="O4452" s="98"/>
      <c r="P4452" s="98"/>
      <c r="Q4452" s="130"/>
    </row>
    <row r="4453" spans="1:17" ht="11.25" x14ac:dyDescent="0.2">
      <c r="A4453" s="234"/>
      <c r="B4453" s="98"/>
      <c r="C4453" s="130"/>
      <c r="D4453" s="240"/>
      <c r="E4453" s="240"/>
      <c r="F4453" s="224"/>
      <c r="G4453" s="98"/>
      <c r="H4453" s="98"/>
      <c r="I4453" s="130"/>
      <c r="J4453" s="98"/>
      <c r="K4453" s="98"/>
      <c r="L4453" s="98"/>
      <c r="M4453" s="241"/>
      <c r="N4453" s="241"/>
      <c r="O4453" s="98"/>
      <c r="P4453" s="98"/>
      <c r="Q4453" s="130"/>
    </row>
    <row r="4454" spans="1:17" ht="11.25" x14ac:dyDescent="0.2">
      <c r="A4454" s="234"/>
      <c r="B4454" s="98"/>
      <c r="C4454" s="130"/>
      <c r="D4454" s="240"/>
      <c r="E4454" s="240"/>
      <c r="F4454" s="224"/>
      <c r="G4454" s="98"/>
      <c r="H4454" s="98"/>
      <c r="I4454" s="130"/>
      <c r="J4454" s="98"/>
      <c r="K4454" s="98"/>
      <c r="L4454" s="98"/>
      <c r="M4454" s="241"/>
      <c r="N4454" s="241"/>
      <c r="O4454" s="98"/>
      <c r="P4454" s="98"/>
      <c r="Q4454" s="130"/>
    </row>
    <row r="4455" spans="1:17" ht="11.25" x14ac:dyDescent="0.2">
      <c r="A4455" s="234"/>
      <c r="B4455" s="98"/>
      <c r="C4455" s="130"/>
      <c r="D4455" s="240"/>
      <c r="E4455" s="240"/>
      <c r="F4455" s="224"/>
      <c r="G4455" s="98"/>
      <c r="H4455" s="98"/>
      <c r="I4455" s="130"/>
      <c r="J4455" s="98"/>
      <c r="K4455" s="98"/>
      <c r="L4455" s="98"/>
      <c r="M4455" s="241"/>
      <c r="N4455" s="241"/>
      <c r="O4455" s="98"/>
      <c r="P4455" s="98"/>
      <c r="Q4455" s="130"/>
    </row>
    <row r="4456" spans="1:17" ht="11.25" x14ac:dyDescent="0.2">
      <c r="A4456" s="234"/>
      <c r="B4456" s="98"/>
      <c r="C4456" s="130"/>
      <c r="D4456" s="240"/>
      <c r="E4456" s="240"/>
      <c r="F4456" s="224"/>
      <c r="G4456" s="98"/>
      <c r="H4456" s="98"/>
      <c r="I4456" s="130"/>
      <c r="J4456" s="98"/>
      <c r="K4456" s="98"/>
      <c r="L4456" s="98"/>
      <c r="M4456" s="241"/>
      <c r="N4456" s="241"/>
      <c r="O4456" s="98"/>
      <c r="P4456" s="98"/>
      <c r="Q4456" s="130"/>
    </row>
    <row r="4457" spans="1:17" ht="11.25" x14ac:dyDescent="0.2">
      <c r="A4457" s="234"/>
      <c r="B4457" s="98"/>
      <c r="C4457" s="130"/>
      <c r="D4457" s="240"/>
      <c r="E4457" s="240"/>
      <c r="F4457" s="224"/>
      <c r="G4457" s="98"/>
      <c r="H4457" s="98"/>
      <c r="I4457" s="130"/>
      <c r="J4457" s="98"/>
      <c r="K4457" s="98"/>
      <c r="L4457" s="98"/>
      <c r="M4457" s="241"/>
      <c r="N4457" s="241"/>
      <c r="O4457" s="98"/>
      <c r="P4457" s="98"/>
      <c r="Q4457" s="130"/>
    </row>
    <row r="4458" spans="1:17" ht="11.25" x14ac:dyDescent="0.2">
      <c r="A4458" s="234"/>
      <c r="B4458" s="98"/>
      <c r="C4458" s="130"/>
      <c r="D4458" s="240"/>
      <c r="E4458" s="240"/>
      <c r="F4458" s="224"/>
      <c r="G4458" s="98"/>
      <c r="H4458" s="98"/>
      <c r="I4458" s="130"/>
      <c r="J4458" s="98"/>
      <c r="K4458" s="98"/>
      <c r="L4458" s="98"/>
      <c r="M4458" s="241"/>
      <c r="N4458" s="241"/>
      <c r="O4458" s="98"/>
      <c r="P4458" s="98"/>
      <c r="Q4458" s="130"/>
    </row>
    <row r="4459" spans="1:17" ht="11.25" x14ac:dyDescent="0.2">
      <c r="A4459" s="234"/>
      <c r="B4459" s="98"/>
      <c r="C4459" s="130"/>
      <c r="D4459" s="240"/>
      <c r="E4459" s="240"/>
      <c r="F4459" s="224"/>
      <c r="G4459" s="98"/>
      <c r="H4459" s="98"/>
      <c r="I4459" s="130"/>
      <c r="J4459" s="98"/>
      <c r="K4459" s="98"/>
      <c r="L4459" s="98"/>
      <c r="M4459" s="241"/>
      <c r="N4459" s="241"/>
      <c r="O4459" s="98"/>
      <c r="P4459" s="98"/>
      <c r="Q4459" s="130"/>
    </row>
    <row r="4460" spans="1:17" ht="11.25" x14ac:dyDescent="0.2">
      <c r="A4460" s="234"/>
      <c r="B4460" s="98"/>
      <c r="C4460" s="130"/>
      <c r="D4460" s="240"/>
      <c r="E4460" s="240"/>
      <c r="F4460" s="224"/>
      <c r="G4460" s="98"/>
      <c r="H4460" s="98"/>
      <c r="I4460" s="130"/>
      <c r="J4460" s="98"/>
      <c r="K4460" s="98"/>
      <c r="L4460" s="98"/>
      <c r="M4460" s="241"/>
      <c r="N4460" s="241"/>
      <c r="O4460" s="98"/>
      <c r="P4460" s="98"/>
      <c r="Q4460" s="130"/>
    </row>
    <row r="4461" spans="1:17" ht="11.25" x14ac:dyDescent="0.2">
      <c r="A4461" s="234"/>
      <c r="B4461" s="98"/>
      <c r="C4461" s="130"/>
      <c r="D4461" s="240"/>
      <c r="E4461" s="240"/>
      <c r="F4461" s="224"/>
      <c r="G4461" s="98"/>
      <c r="H4461" s="98"/>
      <c r="I4461" s="130"/>
      <c r="J4461" s="98"/>
      <c r="K4461" s="98"/>
      <c r="L4461" s="98"/>
      <c r="M4461" s="241"/>
      <c r="N4461" s="241"/>
      <c r="O4461" s="98"/>
      <c r="P4461" s="98"/>
      <c r="Q4461" s="130"/>
    </row>
    <row r="4462" spans="1:17" ht="11.25" x14ac:dyDescent="0.2">
      <c r="A4462" s="234"/>
      <c r="B4462" s="98"/>
      <c r="C4462" s="130"/>
      <c r="D4462" s="240"/>
      <c r="E4462" s="240"/>
      <c r="F4462" s="224"/>
      <c r="G4462" s="98"/>
      <c r="H4462" s="98"/>
      <c r="I4462" s="130"/>
      <c r="J4462" s="98"/>
      <c r="K4462" s="98"/>
      <c r="L4462" s="98"/>
      <c r="M4462" s="241"/>
      <c r="N4462" s="241"/>
      <c r="O4462" s="98"/>
      <c r="P4462" s="98"/>
      <c r="Q4462" s="130"/>
    </row>
    <row r="4463" spans="1:17" ht="11.25" x14ac:dyDescent="0.2">
      <c r="A4463" s="234"/>
      <c r="B4463" s="98"/>
      <c r="C4463" s="130"/>
      <c r="D4463" s="240"/>
      <c r="E4463" s="240"/>
      <c r="F4463" s="224"/>
      <c r="G4463" s="98"/>
      <c r="H4463" s="98"/>
      <c r="I4463" s="130"/>
      <c r="J4463" s="98"/>
      <c r="K4463" s="98"/>
      <c r="L4463" s="98"/>
      <c r="M4463" s="241"/>
      <c r="N4463" s="241"/>
      <c r="O4463" s="98"/>
      <c r="P4463" s="98"/>
      <c r="Q4463" s="130"/>
    </row>
    <row r="4464" spans="1:17" ht="11.25" x14ac:dyDescent="0.2">
      <c r="A4464" s="234"/>
      <c r="B4464" s="98"/>
      <c r="C4464" s="130"/>
      <c r="D4464" s="240"/>
      <c r="E4464" s="240"/>
      <c r="F4464" s="224"/>
      <c r="G4464" s="98"/>
      <c r="H4464" s="98"/>
      <c r="I4464" s="130"/>
      <c r="J4464" s="98"/>
      <c r="K4464" s="98"/>
      <c r="L4464" s="98"/>
      <c r="M4464" s="241"/>
      <c r="N4464" s="241"/>
      <c r="O4464" s="98"/>
      <c r="P4464" s="98"/>
      <c r="Q4464" s="130"/>
    </row>
    <row r="4465" spans="1:17" ht="11.25" x14ac:dyDescent="0.2">
      <c r="A4465" s="234"/>
      <c r="B4465" s="98"/>
      <c r="C4465" s="130"/>
      <c r="D4465" s="240"/>
      <c r="E4465" s="240"/>
      <c r="F4465" s="224"/>
      <c r="G4465" s="98"/>
      <c r="H4465" s="98"/>
      <c r="I4465" s="130"/>
      <c r="J4465" s="98"/>
      <c r="K4465" s="98"/>
      <c r="L4465" s="98"/>
      <c r="M4465" s="241"/>
      <c r="N4465" s="241"/>
      <c r="O4465" s="98"/>
      <c r="P4465" s="98"/>
      <c r="Q4465" s="130"/>
    </row>
    <row r="4466" spans="1:17" ht="11.25" x14ac:dyDescent="0.2">
      <c r="A4466" s="234"/>
      <c r="B4466" s="98"/>
      <c r="C4466" s="130"/>
      <c r="D4466" s="240"/>
      <c r="E4466" s="240"/>
      <c r="F4466" s="224"/>
      <c r="G4466" s="98"/>
      <c r="H4466" s="98"/>
      <c r="I4466" s="130"/>
      <c r="J4466" s="98"/>
      <c r="K4466" s="98"/>
      <c r="L4466" s="98"/>
      <c r="M4466" s="241"/>
      <c r="N4466" s="241"/>
      <c r="O4466" s="98"/>
      <c r="P4466" s="98"/>
      <c r="Q4466" s="130"/>
    </row>
    <row r="4467" spans="1:17" ht="11.25" x14ac:dyDescent="0.2">
      <c r="A4467" s="234"/>
      <c r="B4467" s="98"/>
      <c r="C4467" s="130"/>
      <c r="D4467" s="240"/>
      <c r="E4467" s="240"/>
      <c r="F4467" s="224"/>
      <c r="G4467" s="98"/>
      <c r="H4467" s="98"/>
      <c r="I4467" s="130"/>
      <c r="J4467" s="98"/>
      <c r="K4467" s="98"/>
      <c r="L4467" s="98"/>
      <c r="M4467" s="241"/>
      <c r="N4467" s="241"/>
      <c r="O4467" s="98"/>
      <c r="P4467" s="98"/>
      <c r="Q4467" s="130"/>
    </row>
    <row r="4468" spans="1:17" ht="11.25" x14ac:dyDescent="0.2">
      <c r="A4468" s="234"/>
      <c r="B4468" s="98"/>
      <c r="C4468" s="130"/>
      <c r="D4468" s="240"/>
      <c r="E4468" s="240"/>
      <c r="F4468" s="224"/>
      <c r="G4468" s="98"/>
      <c r="H4468" s="98"/>
      <c r="I4468" s="130"/>
      <c r="J4468" s="98"/>
      <c r="K4468" s="98"/>
      <c r="L4468" s="98"/>
      <c r="M4468" s="241"/>
      <c r="N4468" s="241"/>
      <c r="O4468" s="98"/>
      <c r="P4468" s="98"/>
      <c r="Q4468" s="130"/>
    </row>
    <row r="4469" spans="1:17" ht="11.25" x14ac:dyDescent="0.2">
      <c r="A4469" s="234"/>
      <c r="B4469" s="98"/>
      <c r="C4469" s="130"/>
      <c r="D4469" s="240"/>
      <c r="E4469" s="240"/>
      <c r="F4469" s="224"/>
      <c r="G4469" s="98"/>
      <c r="H4469" s="98"/>
      <c r="I4469" s="130"/>
      <c r="J4469" s="98"/>
      <c r="K4469" s="98"/>
      <c r="L4469" s="98"/>
      <c r="M4469" s="241"/>
      <c r="N4469" s="241"/>
      <c r="O4469" s="98"/>
      <c r="P4469" s="98"/>
      <c r="Q4469" s="130"/>
    </row>
    <row r="4470" spans="1:17" ht="11.25" x14ac:dyDescent="0.2">
      <c r="A4470" s="234"/>
      <c r="B4470" s="98"/>
      <c r="C4470" s="130"/>
      <c r="D4470" s="240"/>
      <c r="E4470" s="240"/>
      <c r="F4470" s="224"/>
      <c r="G4470" s="98"/>
      <c r="H4470" s="98"/>
      <c r="I4470" s="130"/>
      <c r="J4470" s="98"/>
      <c r="K4470" s="98"/>
      <c r="L4470" s="98"/>
      <c r="M4470" s="241"/>
      <c r="N4470" s="241"/>
      <c r="O4470" s="98"/>
      <c r="P4470" s="98"/>
      <c r="Q4470" s="130"/>
    </row>
    <row r="4471" spans="1:17" ht="11.25" x14ac:dyDescent="0.2">
      <c r="A4471" s="234"/>
      <c r="B4471" s="98"/>
      <c r="C4471" s="130"/>
      <c r="D4471" s="240"/>
      <c r="E4471" s="240"/>
      <c r="F4471" s="224"/>
      <c r="G4471" s="98"/>
      <c r="H4471" s="98"/>
      <c r="I4471" s="130"/>
      <c r="J4471" s="98"/>
      <c r="K4471" s="98"/>
      <c r="L4471" s="98"/>
      <c r="M4471" s="241"/>
      <c r="N4471" s="241"/>
      <c r="O4471" s="98"/>
      <c r="P4471" s="98"/>
      <c r="Q4471" s="130"/>
    </row>
    <row r="4472" spans="1:17" ht="11.25" x14ac:dyDescent="0.2">
      <c r="A4472" s="234"/>
      <c r="B4472" s="98"/>
      <c r="C4472" s="130"/>
      <c r="D4472" s="240"/>
      <c r="E4472" s="240"/>
      <c r="F4472" s="224"/>
      <c r="G4472" s="98"/>
      <c r="H4472" s="98"/>
      <c r="I4472" s="130"/>
      <c r="J4472" s="98"/>
      <c r="K4472" s="98"/>
      <c r="L4472" s="98"/>
      <c r="M4472" s="241"/>
      <c r="N4472" s="241"/>
      <c r="O4472" s="98"/>
      <c r="P4472" s="98"/>
      <c r="Q4472" s="130"/>
    </row>
    <row r="4473" spans="1:17" ht="11.25" x14ac:dyDescent="0.2">
      <c r="A4473" s="234"/>
      <c r="B4473" s="98"/>
      <c r="C4473" s="130"/>
      <c r="D4473" s="240"/>
      <c r="E4473" s="240"/>
      <c r="F4473" s="224"/>
      <c r="G4473" s="98"/>
      <c r="H4473" s="98"/>
      <c r="I4473" s="130"/>
      <c r="J4473" s="98"/>
      <c r="K4473" s="98"/>
      <c r="L4473" s="98"/>
      <c r="M4473" s="241"/>
      <c r="N4473" s="241"/>
      <c r="O4473" s="98"/>
      <c r="P4473" s="98"/>
      <c r="Q4473" s="130"/>
    </row>
    <row r="4474" spans="1:17" ht="11.25" x14ac:dyDescent="0.2">
      <c r="A4474" s="234"/>
      <c r="B4474" s="98"/>
      <c r="C4474" s="130"/>
      <c r="D4474" s="240"/>
      <c r="E4474" s="240"/>
      <c r="F4474" s="224"/>
      <c r="G4474" s="98"/>
      <c r="H4474" s="98"/>
      <c r="I4474" s="130"/>
      <c r="J4474" s="98"/>
      <c r="K4474" s="98"/>
      <c r="L4474" s="98"/>
      <c r="M4474" s="241"/>
      <c r="N4474" s="241"/>
      <c r="O4474" s="98"/>
      <c r="P4474" s="98"/>
      <c r="Q4474" s="130"/>
    </row>
    <row r="4475" spans="1:17" ht="11.25" x14ac:dyDescent="0.2">
      <c r="A4475" s="234"/>
      <c r="B4475" s="98"/>
      <c r="C4475" s="130"/>
      <c r="D4475" s="240"/>
      <c r="E4475" s="240"/>
      <c r="F4475" s="224"/>
      <c r="G4475" s="98"/>
      <c r="H4475" s="98"/>
      <c r="I4475" s="130"/>
      <c r="J4475" s="98"/>
      <c r="K4475" s="98"/>
      <c r="L4475" s="98"/>
      <c r="M4475" s="241"/>
      <c r="N4475" s="241"/>
      <c r="O4475" s="98"/>
      <c r="P4475" s="98"/>
      <c r="Q4475" s="130"/>
    </row>
    <row r="4476" spans="1:17" ht="11.25" x14ac:dyDescent="0.2">
      <c r="A4476" s="234"/>
      <c r="B4476" s="98"/>
      <c r="C4476" s="130"/>
      <c r="D4476" s="240"/>
      <c r="E4476" s="240"/>
      <c r="F4476" s="224"/>
      <c r="G4476" s="98"/>
      <c r="H4476" s="98"/>
      <c r="I4476" s="130"/>
      <c r="J4476" s="98"/>
      <c r="K4476" s="98"/>
      <c r="L4476" s="98"/>
      <c r="M4476" s="241"/>
      <c r="N4476" s="241"/>
      <c r="O4476" s="98"/>
      <c r="P4476" s="98"/>
      <c r="Q4476" s="130"/>
    </row>
    <row r="4477" spans="1:17" ht="11.25" x14ac:dyDescent="0.2">
      <c r="A4477" s="234"/>
      <c r="B4477" s="98"/>
      <c r="C4477" s="130"/>
      <c r="D4477" s="240"/>
      <c r="E4477" s="240"/>
      <c r="F4477" s="224"/>
      <c r="G4477" s="98"/>
      <c r="H4477" s="98"/>
      <c r="I4477" s="130"/>
      <c r="J4477" s="98"/>
      <c r="K4477" s="98"/>
      <c r="L4477" s="98"/>
      <c r="M4477" s="241"/>
      <c r="N4477" s="241"/>
      <c r="O4477" s="98"/>
      <c r="P4477" s="98"/>
      <c r="Q4477" s="130"/>
    </row>
    <row r="4478" spans="1:17" ht="11.25" x14ac:dyDescent="0.2">
      <c r="A4478" s="234"/>
      <c r="B4478" s="98"/>
      <c r="C4478" s="130"/>
      <c r="D4478" s="240"/>
      <c r="E4478" s="240"/>
      <c r="F4478" s="224"/>
      <c r="G4478" s="98"/>
      <c r="H4478" s="98"/>
      <c r="I4478" s="130"/>
      <c r="J4478" s="98"/>
      <c r="K4478" s="98"/>
      <c r="L4478" s="98"/>
      <c r="M4478" s="241"/>
      <c r="N4478" s="241"/>
      <c r="O4478" s="98"/>
      <c r="P4478" s="98"/>
      <c r="Q4478" s="130"/>
    </row>
    <row r="4479" spans="1:17" ht="11.25" x14ac:dyDescent="0.2">
      <c r="A4479" s="234"/>
      <c r="B4479" s="98"/>
      <c r="C4479" s="130"/>
      <c r="D4479" s="240"/>
      <c r="E4479" s="240"/>
      <c r="F4479" s="224"/>
      <c r="G4479" s="98"/>
      <c r="H4479" s="98"/>
      <c r="I4479" s="130"/>
      <c r="J4479" s="98"/>
      <c r="K4479" s="98"/>
      <c r="L4479" s="98"/>
      <c r="M4479" s="241"/>
      <c r="N4479" s="241"/>
      <c r="O4479" s="98"/>
      <c r="P4479" s="98"/>
      <c r="Q4479" s="130"/>
    </row>
    <row r="4480" spans="1:17" ht="11.25" x14ac:dyDescent="0.2">
      <c r="A4480" s="234"/>
      <c r="B4480" s="98"/>
      <c r="C4480" s="130"/>
      <c r="D4480" s="240"/>
      <c r="E4480" s="240"/>
      <c r="F4480" s="224"/>
      <c r="G4480" s="98"/>
      <c r="H4480" s="98"/>
      <c r="I4480" s="130"/>
      <c r="J4480" s="98"/>
      <c r="K4480" s="98"/>
      <c r="L4480" s="98"/>
      <c r="M4480" s="241"/>
      <c r="N4480" s="241"/>
      <c r="O4480" s="98"/>
      <c r="P4480" s="98"/>
      <c r="Q4480" s="130"/>
    </row>
    <row r="4481" spans="1:17" ht="11.25" x14ac:dyDescent="0.2">
      <c r="A4481" s="234"/>
      <c r="B4481" s="98"/>
      <c r="C4481" s="130"/>
      <c r="D4481" s="240"/>
      <c r="E4481" s="240"/>
      <c r="F4481" s="224"/>
      <c r="G4481" s="98"/>
      <c r="H4481" s="98"/>
      <c r="I4481" s="130"/>
      <c r="J4481" s="98"/>
      <c r="K4481" s="98"/>
      <c r="L4481" s="98"/>
      <c r="M4481" s="241"/>
      <c r="N4481" s="241"/>
      <c r="O4481" s="98"/>
      <c r="P4481" s="98"/>
      <c r="Q4481" s="130"/>
    </row>
    <row r="4482" spans="1:17" ht="11.25" x14ac:dyDescent="0.2">
      <c r="A4482" s="234"/>
      <c r="B4482" s="98"/>
      <c r="C4482" s="130"/>
      <c r="D4482" s="240"/>
      <c r="E4482" s="240"/>
      <c r="F4482" s="224"/>
      <c r="G4482" s="98"/>
      <c r="H4482" s="98"/>
      <c r="I4482" s="130"/>
      <c r="J4482" s="98"/>
      <c r="K4482" s="98"/>
      <c r="L4482" s="98"/>
      <c r="M4482" s="241"/>
      <c r="N4482" s="241"/>
      <c r="O4482" s="98"/>
      <c r="P4482" s="98"/>
      <c r="Q4482" s="130"/>
    </row>
    <row r="4483" spans="1:17" ht="11.25" x14ac:dyDescent="0.2">
      <c r="A4483" s="234"/>
      <c r="B4483" s="98"/>
      <c r="C4483" s="130"/>
      <c r="D4483" s="240"/>
      <c r="E4483" s="240"/>
      <c r="F4483" s="224"/>
      <c r="G4483" s="98"/>
      <c r="H4483" s="98"/>
      <c r="I4483" s="130"/>
      <c r="J4483" s="98"/>
      <c r="K4483" s="98"/>
      <c r="L4483" s="98"/>
      <c r="M4483" s="241"/>
      <c r="N4483" s="241"/>
      <c r="O4483" s="98"/>
      <c r="P4483" s="98"/>
      <c r="Q4483" s="130"/>
    </row>
    <row r="4484" spans="1:17" ht="11.25" x14ac:dyDescent="0.2">
      <c r="A4484" s="234"/>
      <c r="B4484" s="98"/>
      <c r="C4484" s="130"/>
      <c r="D4484" s="240"/>
      <c r="E4484" s="240"/>
      <c r="F4484" s="224"/>
      <c r="G4484" s="98"/>
      <c r="H4484" s="98"/>
      <c r="I4484" s="130"/>
      <c r="J4484" s="98"/>
      <c r="K4484" s="98"/>
      <c r="L4484" s="98"/>
      <c r="M4484" s="241"/>
      <c r="N4484" s="241"/>
      <c r="O4484" s="98"/>
      <c r="P4484" s="98"/>
      <c r="Q4484" s="130"/>
    </row>
    <row r="4485" spans="1:17" ht="11.25" x14ac:dyDescent="0.2">
      <c r="A4485" s="234"/>
      <c r="B4485" s="98"/>
      <c r="C4485" s="130"/>
      <c r="D4485" s="240"/>
      <c r="E4485" s="240"/>
      <c r="F4485" s="224"/>
      <c r="G4485" s="98"/>
      <c r="H4485" s="98"/>
      <c r="I4485" s="130"/>
      <c r="J4485" s="98"/>
      <c r="K4485" s="98"/>
      <c r="L4485" s="98"/>
      <c r="M4485" s="241"/>
      <c r="N4485" s="241"/>
      <c r="O4485" s="98"/>
      <c r="P4485" s="98"/>
      <c r="Q4485" s="130"/>
    </row>
    <row r="4486" spans="1:17" ht="11.25" x14ac:dyDescent="0.2">
      <c r="A4486" s="234"/>
      <c r="B4486" s="98"/>
      <c r="C4486" s="130"/>
      <c r="D4486" s="240"/>
      <c r="E4486" s="240"/>
      <c r="F4486" s="224"/>
      <c r="G4486" s="98"/>
      <c r="H4486" s="98"/>
      <c r="I4486" s="130"/>
      <c r="J4486" s="98"/>
      <c r="K4486" s="98"/>
      <c r="L4486" s="98"/>
      <c r="M4486" s="241"/>
      <c r="N4486" s="241"/>
      <c r="O4486" s="98"/>
      <c r="P4486" s="98"/>
      <c r="Q4486" s="130"/>
    </row>
    <row r="4487" spans="1:17" ht="11.25" x14ac:dyDescent="0.2">
      <c r="A4487" s="234"/>
      <c r="B4487" s="98"/>
      <c r="C4487" s="130"/>
      <c r="D4487" s="240"/>
      <c r="E4487" s="240"/>
      <c r="F4487" s="224"/>
      <c r="G4487" s="98"/>
      <c r="H4487" s="98"/>
      <c r="I4487" s="130"/>
      <c r="J4487" s="98"/>
      <c r="K4487" s="98"/>
      <c r="L4487" s="98"/>
      <c r="M4487" s="241"/>
      <c r="N4487" s="241"/>
      <c r="O4487" s="98"/>
      <c r="P4487" s="98"/>
      <c r="Q4487" s="130"/>
    </row>
    <row r="4488" spans="1:17" ht="11.25" x14ac:dyDescent="0.2">
      <c r="A4488" s="234"/>
      <c r="B4488" s="98"/>
      <c r="C4488" s="130"/>
      <c r="D4488" s="240"/>
      <c r="E4488" s="240"/>
      <c r="F4488" s="224"/>
      <c r="G4488" s="98"/>
      <c r="H4488" s="98"/>
      <c r="I4488" s="130"/>
      <c r="J4488" s="98"/>
      <c r="K4488" s="98"/>
      <c r="L4488" s="98"/>
      <c r="M4488" s="241"/>
      <c r="N4488" s="241"/>
      <c r="O4488" s="98"/>
      <c r="P4488" s="98"/>
      <c r="Q4488" s="130"/>
    </row>
    <row r="4489" spans="1:17" ht="11.25" x14ac:dyDescent="0.2">
      <c r="A4489" s="234"/>
      <c r="B4489" s="98"/>
      <c r="C4489" s="130"/>
      <c r="D4489" s="240"/>
      <c r="E4489" s="240"/>
      <c r="F4489" s="224"/>
      <c r="G4489" s="98"/>
      <c r="H4489" s="98"/>
      <c r="I4489" s="130"/>
      <c r="J4489" s="98"/>
      <c r="K4489" s="98"/>
      <c r="L4489" s="98"/>
      <c r="M4489" s="241"/>
      <c r="N4489" s="241"/>
      <c r="O4489" s="98"/>
      <c r="P4489" s="98"/>
      <c r="Q4489" s="130"/>
    </row>
    <row r="4490" spans="1:17" ht="11.25" x14ac:dyDescent="0.2">
      <c r="A4490" s="234"/>
      <c r="B4490" s="98"/>
      <c r="C4490" s="130"/>
      <c r="D4490" s="240"/>
      <c r="E4490" s="240"/>
      <c r="F4490" s="224"/>
      <c r="G4490" s="98"/>
      <c r="H4490" s="98"/>
      <c r="I4490" s="130"/>
      <c r="J4490" s="98"/>
      <c r="K4490" s="98"/>
      <c r="L4490" s="98"/>
      <c r="M4490" s="241"/>
      <c r="N4490" s="241"/>
      <c r="O4490" s="98"/>
      <c r="P4490" s="98"/>
      <c r="Q4490" s="130"/>
    </row>
    <row r="4491" spans="1:17" ht="11.25" x14ac:dyDescent="0.2">
      <c r="A4491" s="234"/>
      <c r="B4491" s="98"/>
      <c r="C4491" s="130"/>
      <c r="D4491" s="240"/>
      <c r="E4491" s="240"/>
      <c r="F4491" s="224"/>
      <c r="G4491" s="98"/>
      <c r="H4491" s="98"/>
      <c r="I4491" s="130"/>
      <c r="J4491" s="98"/>
      <c r="K4491" s="98"/>
      <c r="L4491" s="98"/>
      <c r="M4491" s="241"/>
      <c r="N4491" s="241"/>
      <c r="O4491" s="98"/>
      <c r="P4491" s="98"/>
      <c r="Q4491" s="130"/>
    </row>
    <row r="4492" spans="1:17" ht="11.25" x14ac:dyDescent="0.2">
      <c r="A4492" s="234"/>
      <c r="B4492" s="98"/>
      <c r="C4492" s="130"/>
      <c r="D4492" s="240"/>
      <c r="E4492" s="240"/>
      <c r="F4492" s="224"/>
      <c r="G4492" s="98"/>
      <c r="H4492" s="98"/>
      <c r="I4492" s="130"/>
      <c r="J4492" s="98"/>
      <c r="K4492" s="98"/>
      <c r="L4492" s="98"/>
      <c r="M4492" s="241"/>
      <c r="N4492" s="241"/>
      <c r="O4492" s="98"/>
      <c r="P4492" s="98"/>
      <c r="Q4492" s="130"/>
    </row>
    <row r="4493" spans="1:17" ht="11.25" x14ac:dyDescent="0.2">
      <c r="A4493" s="234"/>
      <c r="B4493" s="98"/>
      <c r="C4493" s="130"/>
      <c r="D4493" s="240"/>
      <c r="E4493" s="240"/>
      <c r="F4493" s="224"/>
      <c r="G4493" s="98"/>
      <c r="H4493" s="98"/>
      <c r="I4493" s="130"/>
      <c r="J4493" s="98"/>
      <c r="K4493" s="98"/>
      <c r="L4493" s="98"/>
      <c r="M4493" s="241"/>
      <c r="N4493" s="241"/>
      <c r="O4493" s="98"/>
      <c r="P4493" s="98"/>
      <c r="Q4493" s="130"/>
    </row>
    <row r="4494" spans="1:17" ht="11.25" x14ac:dyDescent="0.2">
      <c r="A4494" s="234"/>
      <c r="B4494" s="98"/>
      <c r="C4494" s="130"/>
      <c r="D4494" s="240"/>
      <c r="E4494" s="240"/>
      <c r="F4494" s="224"/>
      <c r="G4494" s="98"/>
      <c r="H4494" s="98"/>
      <c r="I4494" s="130"/>
      <c r="J4494" s="98"/>
      <c r="K4494" s="98"/>
      <c r="L4494" s="98"/>
      <c r="M4494" s="241"/>
      <c r="N4494" s="241"/>
      <c r="O4494" s="98"/>
      <c r="P4494" s="98"/>
      <c r="Q4494" s="130"/>
    </row>
    <row r="4495" spans="1:17" ht="11.25" x14ac:dyDescent="0.2">
      <c r="A4495" s="234"/>
      <c r="B4495" s="98"/>
      <c r="C4495" s="130"/>
      <c r="D4495" s="240"/>
      <c r="E4495" s="240"/>
      <c r="F4495" s="224"/>
      <c r="G4495" s="98"/>
      <c r="H4495" s="98"/>
      <c r="I4495" s="130"/>
      <c r="J4495" s="98"/>
      <c r="K4495" s="98"/>
      <c r="L4495" s="98"/>
      <c r="M4495" s="241"/>
      <c r="N4495" s="241"/>
      <c r="O4495" s="98"/>
      <c r="P4495" s="98"/>
      <c r="Q4495" s="130"/>
    </row>
    <row r="4496" spans="1:17" ht="11.25" x14ac:dyDescent="0.2">
      <c r="A4496" s="234"/>
      <c r="B4496" s="98"/>
      <c r="C4496" s="130"/>
      <c r="D4496" s="240"/>
      <c r="E4496" s="240"/>
      <c r="F4496" s="224"/>
      <c r="G4496" s="98"/>
      <c r="H4496" s="98"/>
      <c r="I4496" s="130"/>
      <c r="J4496" s="98"/>
      <c r="K4496" s="98"/>
      <c r="L4496" s="98"/>
      <c r="M4496" s="241"/>
      <c r="N4496" s="241"/>
      <c r="O4496" s="98"/>
      <c r="P4496" s="98"/>
      <c r="Q4496" s="130"/>
    </row>
    <row r="4497" spans="1:17" ht="11.25" x14ac:dyDescent="0.2">
      <c r="A4497" s="234"/>
      <c r="B4497" s="98"/>
      <c r="C4497" s="130"/>
      <c r="D4497" s="240"/>
      <c r="E4497" s="240"/>
      <c r="F4497" s="224"/>
      <c r="G4497" s="98"/>
      <c r="H4497" s="98"/>
      <c r="I4497" s="130"/>
      <c r="J4497" s="98"/>
      <c r="K4497" s="98"/>
      <c r="L4497" s="98"/>
      <c r="M4497" s="241"/>
      <c r="N4497" s="241"/>
      <c r="O4497" s="98"/>
      <c r="P4497" s="98"/>
      <c r="Q4497" s="130"/>
    </row>
    <row r="4498" spans="1:17" ht="11.25" x14ac:dyDescent="0.2">
      <c r="A4498" s="234"/>
      <c r="B4498" s="98"/>
      <c r="C4498" s="130"/>
      <c r="D4498" s="240"/>
      <c r="E4498" s="240"/>
      <c r="F4498" s="224"/>
      <c r="G4498" s="98"/>
      <c r="H4498" s="98"/>
      <c r="I4498" s="130"/>
      <c r="J4498" s="98"/>
      <c r="K4498" s="98"/>
      <c r="L4498" s="98"/>
      <c r="M4498" s="241"/>
      <c r="N4498" s="241"/>
      <c r="O4498" s="98"/>
      <c r="P4498" s="98"/>
      <c r="Q4498" s="130"/>
    </row>
    <row r="4499" spans="1:17" ht="11.25" x14ac:dyDescent="0.2">
      <c r="A4499" s="234"/>
      <c r="B4499" s="98"/>
      <c r="C4499" s="130"/>
      <c r="D4499" s="240"/>
      <c r="E4499" s="240"/>
      <c r="F4499" s="224"/>
      <c r="G4499" s="98"/>
      <c r="H4499" s="98"/>
      <c r="I4499" s="130"/>
      <c r="J4499" s="98"/>
      <c r="K4499" s="98"/>
      <c r="L4499" s="98"/>
      <c r="M4499" s="241"/>
      <c r="N4499" s="241"/>
      <c r="O4499" s="98"/>
      <c r="P4499" s="98"/>
      <c r="Q4499" s="130"/>
    </row>
    <row r="4500" spans="1:17" ht="11.25" x14ac:dyDescent="0.2">
      <c r="A4500" s="234"/>
      <c r="B4500" s="98"/>
      <c r="C4500" s="130"/>
      <c r="D4500" s="240"/>
      <c r="E4500" s="240"/>
      <c r="F4500" s="224"/>
      <c r="G4500" s="98"/>
      <c r="H4500" s="98"/>
      <c r="I4500" s="130"/>
      <c r="J4500" s="98"/>
      <c r="K4500" s="98"/>
      <c r="L4500" s="98"/>
      <c r="M4500" s="241"/>
      <c r="N4500" s="241"/>
      <c r="O4500" s="98"/>
      <c r="P4500" s="98"/>
      <c r="Q4500" s="130"/>
    </row>
    <row r="4501" spans="1:17" ht="11.25" x14ac:dyDescent="0.2">
      <c r="A4501" s="234"/>
      <c r="B4501" s="98"/>
      <c r="C4501" s="130"/>
      <c r="D4501" s="240"/>
      <c r="E4501" s="240"/>
      <c r="F4501" s="224"/>
      <c r="G4501" s="98"/>
      <c r="H4501" s="98"/>
      <c r="I4501" s="130"/>
      <c r="J4501" s="98"/>
      <c r="K4501" s="98"/>
      <c r="L4501" s="98"/>
      <c r="M4501" s="241"/>
      <c r="N4501" s="241"/>
      <c r="O4501" s="98"/>
      <c r="P4501" s="98"/>
      <c r="Q4501" s="130"/>
    </row>
    <row r="4502" spans="1:17" ht="11.25" x14ac:dyDescent="0.2">
      <c r="A4502" s="234"/>
      <c r="B4502" s="98"/>
      <c r="C4502" s="130"/>
      <c r="D4502" s="240"/>
      <c r="E4502" s="240"/>
      <c r="F4502" s="224"/>
      <c r="G4502" s="98"/>
      <c r="H4502" s="98"/>
      <c r="I4502" s="130"/>
      <c r="J4502" s="98"/>
      <c r="K4502" s="98"/>
      <c r="L4502" s="98"/>
      <c r="M4502" s="241"/>
      <c r="N4502" s="241"/>
      <c r="O4502" s="98"/>
      <c r="P4502" s="98"/>
      <c r="Q4502" s="130"/>
    </row>
    <row r="4503" spans="1:17" ht="11.25" x14ac:dyDescent="0.2">
      <c r="A4503" s="234"/>
      <c r="B4503" s="98"/>
      <c r="C4503" s="130"/>
      <c r="D4503" s="240"/>
      <c r="E4503" s="240"/>
      <c r="F4503" s="224"/>
      <c r="G4503" s="98"/>
      <c r="H4503" s="98"/>
      <c r="I4503" s="130"/>
      <c r="J4503" s="98"/>
      <c r="K4503" s="98"/>
      <c r="L4503" s="98"/>
      <c r="M4503" s="241"/>
      <c r="N4503" s="241"/>
      <c r="O4503" s="98"/>
      <c r="P4503" s="98"/>
      <c r="Q4503" s="130"/>
    </row>
    <row r="4504" spans="1:17" ht="11.25" x14ac:dyDescent="0.2">
      <c r="A4504" s="234"/>
      <c r="B4504" s="98"/>
      <c r="C4504" s="130"/>
      <c r="D4504" s="240"/>
      <c r="E4504" s="240"/>
      <c r="F4504" s="224"/>
      <c r="G4504" s="98"/>
      <c r="H4504" s="98"/>
      <c r="I4504" s="130"/>
      <c r="J4504" s="98"/>
      <c r="K4504" s="98"/>
      <c r="L4504" s="98"/>
      <c r="M4504" s="241"/>
      <c r="N4504" s="241"/>
      <c r="O4504" s="98"/>
      <c r="P4504" s="98"/>
      <c r="Q4504" s="130"/>
    </row>
    <row r="4505" spans="1:17" ht="11.25" x14ac:dyDescent="0.2">
      <c r="A4505" s="234"/>
      <c r="B4505" s="98"/>
      <c r="C4505" s="130"/>
      <c r="D4505" s="240"/>
      <c r="E4505" s="240"/>
      <c r="F4505" s="224"/>
      <c r="G4505" s="98"/>
      <c r="H4505" s="98"/>
      <c r="I4505" s="130"/>
      <c r="J4505" s="98"/>
      <c r="K4505" s="98"/>
      <c r="L4505" s="98"/>
      <c r="M4505" s="241"/>
      <c r="N4505" s="241"/>
      <c r="O4505" s="98"/>
      <c r="P4505" s="98"/>
      <c r="Q4505" s="130"/>
    </row>
    <row r="4506" spans="1:17" ht="11.25" x14ac:dyDescent="0.2">
      <c r="A4506" s="234"/>
      <c r="B4506" s="98"/>
      <c r="C4506" s="130"/>
      <c r="D4506" s="240"/>
      <c r="E4506" s="240"/>
      <c r="F4506" s="224"/>
      <c r="G4506" s="98"/>
      <c r="H4506" s="98"/>
      <c r="I4506" s="130"/>
      <c r="J4506" s="98"/>
      <c r="K4506" s="98"/>
      <c r="L4506" s="98"/>
      <c r="M4506" s="241"/>
      <c r="N4506" s="241"/>
      <c r="O4506" s="98"/>
      <c r="P4506" s="98"/>
      <c r="Q4506" s="130"/>
    </row>
    <row r="4507" spans="1:17" ht="11.25" x14ac:dyDescent="0.2">
      <c r="A4507" s="234"/>
      <c r="B4507" s="98"/>
      <c r="C4507" s="130"/>
      <c r="D4507" s="240"/>
      <c r="E4507" s="240"/>
      <c r="F4507" s="224"/>
      <c r="G4507" s="98"/>
      <c r="H4507" s="98"/>
      <c r="I4507" s="130"/>
      <c r="J4507" s="98"/>
      <c r="K4507" s="98"/>
      <c r="L4507" s="98"/>
      <c r="M4507" s="241"/>
      <c r="N4507" s="241"/>
      <c r="O4507" s="98"/>
      <c r="P4507" s="98"/>
      <c r="Q4507" s="130"/>
    </row>
    <row r="4508" spans="1:17" ht="11.25" x14ac:dyDescent="0.2">
      <c r="A4508" s="234"/>
      <c r="B4508" s="98"/>
      <c r="C4508" s="130"/>
      <c r="D4508" s="240"/>
      <c r="E4508" s="240"/>
      <c r="F4508" s="224"/>
      <c r="G4508" s="98"/>
      <c r="H4508" s="98"/>
      <c r="I4508" s="130"/>
      <c r="J4508" s="98"/>
      <c r="K4508" s="98"/>
      <c r="L4508" s="98"/>
      <c r="M4508" s="241"/>
      <c r="N4508" s="241"/>
      <c r="O4508" s="98"/>
      <c r="P4508" s="98"/>
      <c r="Q4508" s="130"/>
    </row>
    <row r="4509" spans="1:17" ht="11.25" x14ac:dyDescent="0.2">
      <c r="A4509" s="234"/>
      <c r="B4509" s="98"/>
      <c r="C4509" s="130"/>
      <c r="D4509" s="240"/>
      <c r="E4509" s="240"/>
      <c r="F4509" s="224"/>
      <c r="G4509" s="98"/>
      <c r="H4509" s="98"/>
      <c r="I4509" s="130"/>
      <c r="J4509" s="98"/>
      <c r="K4509" s="98"/>
      <c r="L4509" s="98"/>
      <c r="M4509" s="241"/>
      <c r="N4509" s="241"/>
      <c r="O4509" s="98"/>
      <c r="P4509" s="98"/>
      <c r="Q4509" s="130"/>
    </row>
    <row r="4510" spans="1:17" ht="11.25" x14ac:dyDescent="0.2">
      <c r="A4510" s="234"/>
      <c r="B4510" s="98"/>
      <c r="C4510" s="130"/>
      <c r="D4510" s="240"/>
      <c r="E4510" s="240"/>
      <c r="F4510" s="224"/>
      <c r="G4510" s="98"/>
      <c r="H4510" s="98"/>
      <c r="I4510" s="130"/>
      <c r="J4510" s="98"/>
      <c r="K4510" s="98"/>
      <c r="L4510" s="98"/>
      <c r="M4510" s="241"/>
      <c r="N4510" s="241"/>
      <c r="O4510" s="98"/>
      <c r="P4510" s="98"/>
      <c r="Q4510" s="130"/>
    </row>
    <row r="4511" spans="1:17" ht="11.25" x14ac:dyDescent="0.2">
      <c r="A4511" s="234"/>
      <c r="B4511" s="98"/>
      <c r="C4511" s="130"/>
      <c r="D4511" s="240"/>
      <c r="E4511" s="240"/>
      <c r="F4511" s="224"/>
      <c r="G4511" s="98"/>
      <c r="H4511" s="98"/>
      <c r="I4511" s="130"/>
      <c r="J4511" s="98"/>
      <c r="K4511" s="98"/>
      <c r="L4511" s="98"/>
      <c r="M4511" s="241"/>
      <c r="N4511" s="241"/>
      <c r="O4511" s="98"/>
      <c r="P4511" s="98"/>
      <c r="Q4511" s="130"/>
    </row>
    <row r="4512" spans="1:17" ht="11.25" x14ac:dyDescent="0.2">
      <c r="A4512" s="234"/>
      <c r="B4512" s="98"/>
      <c r="C4512" s="130"/>
      <c r="D4512" s="240"/>
      <c r="E4512" s="240"/>
      <c r="F4512" s="224"/>
      <c r="G4512" s="98"/>
      <c r="H4512" s="98"/>
      <c r="I4512" s="130"/>
      <c r="J4512" s="98"/>
      <c r="K4512" s="98"/>
      <c r="L4512" s="98"/>
      <c r="M4512" s="241"/>
      <c r="N4512" s="241"/>
      <c r="O4512" s="98"/>
      <c r="P4512" s="98"/>
      <c r="Q4512" s="130"/>
    </row>
    <row r="4513" spans="1:17" ht="11.25" x14ac:dyDescent="0.2">
      <c r="A4513" s="234"/>
      <c r="B4513" s="98"/>
      <c r="C4513" s="130"/>
      <c r="D4513" s="240"/>
      <c r="E4513" s="240"/>
      <c r="F4513" s="224"/>
      <c r="G4513" s="98"/>
      <c r="H4513" s="98"/>
      <c r="I4513" s="130"/>
      <c r="J4513" s="98"/>
      <c r="K4513" s="98"/>
      <c r="L4513" s="98"/>
      <c r="M4513" s="241"/>
      <c r="N4513" s="241"/>
      <c r="O4513" s="98"/>
      <c r="P4513" s="98"/>
      <c r="Q4513" s="130"/>
    </row>
    <row r="4514" spans="1:17" ht="11.25" x14ac:dyDescent="0.2">
      <c r="A4514" s="234"/>
      <c r="B4514" s="98"/>
      <c r="C4514" s="130"/>
      <c r="D4514" s="240"/>
      <c r="E4514" s="240"/>
      <c r="F4514" s="224"/>
      <c r="G4514" s="98"/>
      <c r="H4514" s="98"/>
      <c r="I4514" s="130"/>
      <c r="J4514" s="98"/>
      <c r="K4514" s="98"/>
      <c r="L4514" s="98"/>
      <c r="M4514" s="241"/>
      <c r="N4514" s="241"/>
      <c r="O4514" s="98"/>
      <c r="P4514" s="98"/>
      <c r="Q4514" s="130"/>
    </row>
    <row r="4515" spans="1:17" ht="11.25" x14ac:dyDescent="0.2">
      <c r="A4515" s="234"/>
      <c r="B4515" s="98"/>
      <c r="C4515" s="130"/>
      <c r="D4515" s="240"/>
      <c r="E4515" s="240"/>
      <c r="F4515" s="224"/>
      <c r="G4515" s="98"/>
      <c r="H4515" s="98"/>
      <c r="I4515" s="130"/>
      <c r="J4515" s="98"/>
      <c r="K4515" s="98"/>
      <c r="L4515" s="98"/>
      <c r="M4515" s="241"/>
      <c r="N4515" s="241"/>
      <c r="O4515" s="98"/>
      <c r="P4515" s="98"/>
      <c r="Q4515" s="130"/>
    </row>
    <row r="4516" spans="1:17" ht="11.25" x14ac:dyDescent="0.2">
      <c r="A4516" s="234"/>
      <c r="B4516" s="98"/>
      <c r="C4516" s="130"/>
      <c r="D4516" s="240"/>
      <c r="E4516" s="240"/>
      <c r="F4516" s="224"/>
      <c r="G4516" s="98"/>
      <c r="H4516" s="98"/>
      <c r="I4516" s="130"/>
      <c r="J4516" s="98"/>
      <c r="K4516" s="98"/>
      <c r="L4516" s="98"/>
      <c r="M4516" s="241"/>
      <c r="N4516" s="241"/>
      <c r="O4516" s="98"/>
      <c r="P4516" s="98"/>
      <c r="Q4516" s="130"/>
    </row>
    <row r="4517" spans="1:17" ht="11.25" x14ac:dyDescent="0.2">
      <c r="A4517" s="234"/>
      <c r="B4517" s="98"/>
      <c r="C4517" s="130"/>
      <c r="D4517" s="240"/>
      <c r="E4517" s="240"/>
      <c r="F4517" s="224"/>
      <c r="G4517" s="98"/>
      <c r="H4517" s="98"/>
      <c r="I4517" s="130"/>
      <c r="J4517" s="98"/>
      <c r="K4517" s="98"/>
      <c r="L4517" s="98"/>
      <c r="M4517" s="241"/>
      <c r="N4517" s="241"/>
      <c r="O4517" s="98"/>
      <c r="P4517" s="98"/>
      <c r="Q4517" s="130"/>
    </row>
    <row r="4518" spans="1:17" ht="11.25" x14ac:dyDescent="0.2">
      <c r="A4518" s="234"/>
      <c r="B4518" s="98"/>
      <c r="C4518" s="130"/>
      <c r="D4518" s="240"/>
      <c r="E4518" s="240"/>
      <c r="F4518" s="224"/>
      <c r="G4518" s="98"/>
      <c r="H4518" s="98"/>
      <c r="I4518" s="130"/>
      <c r="J4518" s="98"/>
      <c r="K4518" s="98"/>
      <c r="L4518" s="98"/>
      <c r="M4518" s="241"/>
      <c r="N4518" s="241"/>
      <c r="O4518" s="98"/>
      <c r="P4518" s="98"/>
      <c r="Q4518" s="130"/>
    </row>
    <row r="4519" spans="1:17" ht="11.25" x14ac:dyDescent="0.2">
      <c r="A4519" s="234"/>
      <c r="B4519" s="98"/>
      <c r="C4519" s="130"/>
      <c r="D4519" s="240"/>
      <c r="E4519" s="240"/>
      <c r="F4519" s="224"/>
      <c r="G4519" s="98"/>
      <c r="H4519" s="98"/>
      <c r="I4519" s="130"/>
      <c r="J4519" s="98"/>
      <c r="K4519" s="98"/>
      <c r="L4519" s="98"/>
      <c r="M4519" s="241"/>
      <c r="N4519" s="241"/>
      <c r="O4519" s="98"/>
      <c r="P4519" s="98"/>
      <c r="Q4519" s="130"/>
    </row>
    <row r="4520" spans="1:17" ht="11.25" x14ac:dyDescent="0.2">
      <c r="A4520" s="234"/>
      <c r="B4520" s="98"/>
      <c r="C4520" s="130"/>
      <c r="D4520" s="240"/>
      <c r="E4520" s="240"/>
      <c r="F4520" s="224"/>
      <c r="G4520" s="98"/>
      <c r="H4520" s="98"/>
      <c r="I4520" s="130"/>
      <c r="J4520" s="98"/>
      <c r="K4520" s="98"/>
      <c r="L4520" s="98"/>
      <c r="M4520" s="241"/>
      <c r="N4520" s="241"/>
      <c r="O4520" s="98"/>
      <c r="P4520" s="98"/>
      <c r="Q4520" s="130"/>
    </row>
    <row r="4521" spans="1:17" ht="11.25" x14ac:dyDescent="0.2">
      <c r="A4521" s="234"/>
      <c r="B4521" s="98"/>
      <c r="C4521" s="130"/>
      <c r="D4521" s="240"/>
      <c r="E4521" s="240"/>
      <c r="F4521" s="224"/>
      <c r="G4521" s="98"/>
      <c r="H4521" s="98"/>
      <c r="I4521" s="130"/>
      <c r="J4521" s="98"/>
      <c r="K4521" s="98"/>
      <c r="L4521" s="98"/>
      <c r="M4521" s="241"/>
      <c r="N4521" s="241"/>
      <c r="O4521" s="98"/>
      <c r="P4521" s="98"/>
      <c r="Q4521" s="130"/>
    </row>
    <row r="4522" spans="1:17" ht="11.25" x14ac:dyDescent="0.2">
      <c r="A4522" s="234"/>
      <c r="B4522" s="98"/>
      <c r="C4522" s="130"/>
      <c r="D4522" s="240"/>
      <c r="E4522" s="240"/>
      <c r="F4522" s="224"/>
      <c r="G4522" s="98"/>
      <c r="H4522" s="98"/>
      <c r="I4522" s="130"/>
      <c r="J4522" s="98"/>
      <c r="K4522" s="98"/>
      <c r="L4522" s="98"/>
      <c r="M4522" s="241"/>
      <c r="N4522" s="241"/>
      <c r="O4522" s="98"/>
      <c r="P4522" s="98"/>
      <c r="Q4522" s="130"/>
    </row>
    <row r="4523" spans="1:17" ht="11.25" x14ac:dyDescent="0.2">
      <c r="A4523" s="234"/>
      <c r="B4523" s="98"/>
      <c r="C4523" s="130"/>
      <c r="D4523" s="240"/>
      <c r="E4523" s="240"/>
      <c r="F4523" s="224"/>
      <c r="G4523" s="98"/>
      <c r="H4523" s="98"/>
      <c r="I4523" s="130"/>
      <c r="J4523" s="98"/>
      <c r="K4523" s="98"/>
      <c r="L4523" s="98"/>
      <c r="M4523" s="241"/>
      <c r="N4523" s="241"/>
      <c r="O4523" s="98"/>
      <c r="P4523" s="98"/>
      <c r="Q4523" s="130"/>
    </row>
    <row r="4524" spans="1:17" ht="11.25" x14ac:dyDescent="0.2">
      <c r="A4524" s="234"/>
      <c r="B4524" s="98"/>
      <c r="C4524" s="130"/>
      <c r="D4524" s="240"/>
      <c r="E4524" s="240"/>
      <c r="F4524" s="224"/>
      <c r="G4524" s="98"/>
      <c r="H4524" s="98"/>
      <c r="I4524" s="130"/>
      <c r="J4524" s="98"/>
      <c r="K4524" s="98"/>
      <c r="L4524" s="98"/>
      <c r="M4524" s="241"/>
      <c r="N4524" s="241"/>
      <c r="O4524" s="98"/>
      <c r="P4524" s="98"/>
      <c r="Q4524" s="130"/>
    </row>
    <row r="4525" spans="1:17" ht="11.25" x14ac:dyDescent="0.2">
      <c r="A4525" s="234"/>
      <c r="B4525" s="98"/>
      <c r="C4525" s="130"/>
      <c r="D4525" s="240"/>
      <c r="E4525" s="240"/>
      <c r="F4525" s="224"/>
      <c r="G4525" s="98"/>
      <c r="H4525" s="98"/>
      <c r="I4525" s="130"/>
      <c r="J4525" s="98"/>
      <c r="K4525" s="98"/>
      <c r="L4525" s="98"/>
      <c r="M4525" s="241"/>
      <c r="N4525" s="241"/>
      <c r="O4525" s="98"/>
      <c r="P4525" s="98"/>
      <c r="Q4525" s="130"/>
    </row>
    <row r="4526" spans="1:17" ht="11.25" x14ac:dyDescent="0.2">
      <c r="A4526" s="234"/>
      <c r="B4526" s="98"/>
      <c r="C4526" s="130"/>
      <c r="D4526" s="240"/>
      <c r="E4526" s="240"/>
      <c r="F4526" s="224"/>
      <c r="G4526" s="98"/>
      <c r="H4526" s="98"/>
      <c r="I4526" s="130"/>
      <c r="J4526" s="98"/>
      <c r="K4526" s="98"/>
      <c r="L4526" s="98"/>
      <c r="M4526" s="241"/>
      <c r="N4526" s="241"/>
      <c r="O4526" s="98"/>
      <c r="P4526" s="98"/>
      <c r="Q4526" s="130"/>
    </row>
    <row r="4527" spans="1:17" ht="11.25" x14ac:dyDescent="0.2">
      <c r="A4527" s="234"/>
      <c r="B4527" s="98"/>
      <c r="C4527" s="130"/>
      <c r="D4527" s="240"/>
      <c r="E4527" s="240"/>
      <c r="F4527" s="224"/>
      <c r="G4527" s="98"/>
      <c r="H4527" s="98"/>
      <c r="I4527" s="130"/>
      <c r="J4527" s="98"/>
      <c r="K4527" s="98"/>
      <c r="L4527" s="98"/>
      <c r="M4527" s="241"/>
      <c r="N4527" s="241"/>
      <c r="O4527" s="98"/>
      <c r="P4527" s="98"/>
      <c r="Q4527" s="130"/>
    </row>
    <row r="4528" spans="1:17" ht="11.25" x14ac:dyDescent="0.2">
      <c r="A4528" s="234"/>
      <c r="B4528" s="98"/>
      <c r="C4528" s="130"/>
      <c r="D4528" s="240"/>
      <c r="E4528" s="240"/>
      <c r="F4528" s="224"/>
      <c r="G4528" s="98"/>
      <c r="H4528" s="98"/>
      <c r="I4528" s="130"/>
      <c r="J4528" s="98"/>
      <c r="K4528" s="98"/>
      <c r="L4528" s="98"/>
      <c r="M4528" s="241"/>
      <c r="N4528" s="241"/>
      <c r="O4528" s="98"/>
      <c r="P4528" s="98"/>
      <c r="Q4528" s="130"/>
    </row>
    <row r="4529" spans="1:17" ht="11.25" x14ac:dyDescent="0.2">
      <c r="A4529" s="234"/>
      <c r="B4529" s="98"/>
      <c r="C4529" s="130"/>
      <c r="D4529" s="240"/>
      <c r="E4529" s="240"/>
      <c r="F4529" s="224"/>
      <c r="G4529" s="98"/>
      <c r="H4529" s="98"/>
      <c r="I4529" s="130"/>
      <c r="J4529" s="98"/>
      <c r="K4529" s="98"/>
      <c r="L4529" s="98"/>
      <c r="M4529" s="241"/>
      <c r="N4529" s="241"/>
      <c r="O4529" s="98"/>
      <c r="P4529" s="98"/>
      <c r="Q4529" s="130"/>
    </row>
    <row r="4530" spans="1:17" ht="11.25" x14ac:dyDescent="0.2">
      <c r="A4530" s="234"/>
      <c r="B4530" s="98"/>
      <c r="C4530" s="130"/>
      <c r="D4530" s="240"/>
      <c r="E4530" s="240"/>
      <c r="F4530" s="224"/>
      <c r="G4530" s="98"/>
      <c r="H4530" s="98"/>
      <c r="I4530" s="130"/>
      <c r="J4530" s="98"/>
      <c r="K4530" s="98"/>
      <c r="L4530" s="98"/>
      <c r="M4530" s="241"/>
      <c r="N4530" s="241"/>
      <c r="O4530" s="98"/>
      <c r="P4530" s="98"/>
      <c r="Q4530" s="130"/>
    </row>
    <row r="4531" spans="1:17" ht="11.25" x14ac:dyDescent="0.2">
      <c r="A4531" s="234"/>
      <c r="B4531" s="98"/>
      <c r="C4531" s="130"/>
      <c r="D4531" s="240"/>
      <c r="E4531" s="240"/>
      <c r="F4531" s="224"/>
      <c r="G4531" s="98"/>
      <c r="H4531" s="98"/>
      <c r="I4531" s="130"/>
      <c r="J4531" s="98"/>
      <c r="K4531" s="98"/>
      <c r="L4531" s="98"/>
      <c r="M4531" s="241"/>
      <c r="N4531" s="241"/>
      <c r="O4531" s="98"/>
      <c r="P4531" s="98"/>
      <c r="Q4531" s="130"/>
    </row>
    <row r="4532" spans="1:17" ht="11.25" x14ac:dyDescent="0.2">
      <c r="A4532" s="234"/>
      <c r="B4532" s="98"/>
      <c r="C4532" s="130"/>
      <c r="D4532" s="240"/>
      <c r="E4532" s="240"/>
      <c r="F4532" s="224"/>
      <c r="G4532" s="98"/>
      <c r="H4532" s="98"/>
      <c r="I4532" s="130"/>
      <c r="J4532" s="98"/>
      <c r="K4532" s="98"/>
      <c r="L4532" s="98"/>
      <c r="M4532" s="241"/>
      <c r="N4532" s="241"/>
      <c r="O4532" s="98"/>
      <c r="P4532" s="98"/>
      <c r="Q4532" s="130"/>
    </row>
    <row r="4533" spans="1:17" ht="11.25" x14ac:dyDescent="0.2">
      <c r="A4533" s="234"/>
      <c r="B4533" s="98"/>
      <c r="C4533" s="130"/>
      <c r="D4533" s="240"/>
      <c r="E4533" s="240"/>
      <c r="F4533" s="224"/>
      <c r="G4533" s="98"/>
      <c r="H4533" s="98"/>
      <c r="I4533" s="130"/>
      <c r="J4533" s="98"/>
      <c r="K4533" s="98"/>
      <c r="L4533" s="98"/>
      <c r="M4533" s="241"/>
      <c r="N4533" s="241"/>
      <c r="O4533" s="98"/>
      <c r="P4533" s="98"/>
      <c r="Q4533" s="130"/>
    </row>
    <row r="4534" spans="1:17" ht="11.25" x14ac:dyDescent="0.2">
      <c r="A4534" s="234"/>
      <c r="B4534" s="98"/>
      <c r="C4534" s="130"/>
      <c r="D4534" s="240"/>
      <c r="E4534" s="240"/>
      <c r="F4534" s="224"/>
      <c r="G4534" s="98"/>
      <c r="H4534" s="98"/>
      <c r="I4534" s="130"/>
      <c r="J4534" s="98"/>
      <c r="K4534" s="98"/>
      <c r="L4534" s="98"/>
      <c r="M4534" s="241"/>
      <c r="N4534" s="241"/>
      <c r="O4534" s="98"/>
      <c r="P4534" s="98"/>
      <c r="Q4534" s="130"/>
    </row>
    <row r="4535" spans="1:17" ht="11.25" x14ac:dyDescent="0.2">
      <c r="A4535" s="234"/>
      <c r="B4535" s="98"/>
      <c r="C4535" s="130"/>
      <c r="D4535" s="240"/>
      <c r="E4535" s="240"/>
      <c r="F4535" s="224"/>
      <c r="G4535" s="98"/>
      <c r="H4535" s="98"/>
      <c r="I4535" s="130"/>
      <c r="J4535" s="98"/>
      <c r="K4535" s="98"/>
      <c r="L4535" s="98"/>
      <c r="M4535" s="241"/>
      <c r="N4535" s="241"/>
      <c r="O4535" s="98"/>
      <c r="P4535" s="98"/>
      <c r="Q4535" s="130"/>
    </row>
    <row r="4536" spans="1:17" ht="11.25" x14ac:dyDescent="0.2">
      <c r="A4536" s="234"/>
      <c r="B4536" s="98"/>
      <c r="C4536" s="130"/>
      <c r="D4536" s="240"/>
      <c r="E4536" s="240"/>
      <c r="F4536" s="224"/>
      <c r="G4536" s="98"/>
      <c r="H4536" s="98"/>
      <c r="I4536" s="130"/>
      <c r="J4536" s="98"/>
      <c r="K4536" s="98"/>
      <c r="L4536" s="98"/>
      <c r="M4536" s="241"/>
      <c r="N4536" s="241"/>
      <c r="O4536" s="98"/>
      <c r="P4536" s="98"/>
      <c r="Q4536" s="130"/>
    </row>
    <row r="4537" spans="1:17" ht="11.25" x14ac:dyDescent="0.2">
      <c r="A4537" s="234"/>
      <c r="B4537" s="98"/>
      <c r="C4537" s="130"/>
      <c r="D4537" s="240"/>
      <c r="E4537" s="240"/>
      <c r="F4537" s="224"/>
      <c r="G4537" s="98"/>
      <c r="H4537" s="98"/>
      <c r="I4537" s="130"/>
      <c r="J4537" s="98"/>
      <c r="K4537" s="98"/>
      <c r="L4537" s="98"/>
      <c r="M4537" s="241"/>
      <c r="N4537" s="241"/>
      <c r="O4537" s="98"/>
      <c r="P4537" s="98"/>
      <c r="Q4537" s="130"/>
    </row>
    <row r="4538" spans="1:17" ht="11.25" x14ac:dyDescent="0.2">
      <c r="A4538" s="234"/>
      <c r="B4538" s="98"/>
      <c r="C4538" s="130"/>
      <c r="D4538" s="240"/>
      <c r="E4538" s="240"/>
      <c r="F4538" s="224"/>
      <c r="G4538" s="98"/>
      <c r="H4538" s="98"/>
      <c r="I4538" s="130"/>
      <c r="J4538" s="98"/>
      <c r="K4538" s="98"/>
      <c r="L4538" s="98"/>
      <c r="M4538" s="241"/>
      <c r="N4538" s="241"/>
      <c r="O4538" s="98"/>
      <c r="P4538" s="98"/>
      <c r="Q4538" s="130"/>
    </row>
    <row r="4539" spans="1:17" ht="11.25" x14ac:dyDescent="0.2">
      <c r="A4539" s="234"/>
      <c r="B4539" s="98"/>
      <c r="C4539" s="130"/>
      <c r="D4539" s="240"/>
      <c r="E4539" s="240"/>
      <c r="F4539" s="224"/>
      <c r="G4539" s="98"/>
      <c r="H4539" s="98"/>
      <c r="I4539" s="130"/>
      <c r="J4539" s="98"/>
      <c r="K4539" s="98"/>
      <c r="L4539" s="98"/>
      <c r="M4539" s="241"/>
      <c r="N4539" s="241"/>
      <c r="O4539" s="98"/>
      <c r="P4539" s="98"/>
      <c r="Q4539" s="130"/>
    </row>
    <row r="4540" spans="1:17" ht="11.25" x14ac:dyDescent="0.2">
      <c r="A4540" s="234"/>
      <c r="B4540" s="98"/>
      <c r="C4540" s="130"/>
      <c r="D4540" s="240"/>
      <c r="E4540" s="240"/>
      <c r="F4540" s="224"/>
      <c r="G4540" s="98"/>
      <c r="H4540" s="98"/>
      <c r="I4540" s="130"/>
      <c r="J4540" s="98"/>
      <c r="K4540" s="98"/>
      <c r="L4540" s="98"/>
      <c r="M4540" s="241"/>
      <c r="N4540" s="241"/>
      <c r="O4540" s="98"/>
      <c r="P4540" s="98"/>
      <c r="Q4540" s="130"/>
    </row>
    <row r="4541" spans="1:17" ht="11.25" x14ac:dyDescent="0.2">
      <c r="A4541" s="234"/>
      <c r="B4541" s="98"/>
      <c r="C4541" s="130"/>
      <c r="D4541" s="240"/>
      <c r="E4541" s="240"/>
      <c r="F4541" s="224"/>
      <c r="G4541" s="98"/>
      <c r="H4541" s="98"/>
      <c r="I4541" s="130"/>
      <c r="J4541" s="98"/>
      <c r="K4541" s="98"/>
      <c r="L4541" s="98"/>
      <c r="M4541" s="241"/>
      <c r="N4541" s="241"/>
      <c r="O4541" s="98"/>
      <c r="P4541" s="98"/>
      <c r="Q4541" s="130"/>
    </row>
    <row r="4542" spans="1:17" ht="11.25" x14ac:dyDescent="0.2">
      <c r="A4542" s="234"/>
      <c r="B4542" s="98"/>
      <c r="C4542" s="130"/>
      <c r="D4542" s="240"/>
      <c r="E4542" s="240"/>
      <c r="F4542" s="224"/>
      <c r="G4542" s="98"/>
      <c r="H4542" s="98"/>
      <c r="I4542" s="130"/>
      <c r="J4542" s="98"/>
      <c r="K4542" s="98"/>
      <c r="L4542" s="98"/>
      <c r="M4542" s="241"/>
      <c r="N4542" s="241"/>
      <c r="O4542" s="98"/>
      <c r="P4542" s="98"/>
      <c r="Q4542" s="130"/>
    </row>
    <row r="4543" spans="1:17" ht="11.25" x14ac:dyDescent="0.2">
      <c r="A4543" s="234"/>
      <c r="B4543" s="98"/>
      <c r="C4543" s="130"/>
      <c r="D4543" s="240"/>
      <c r="E4543" s="240"/>
      <c r="F4543" s="224"/>
      <c r="G4543" s="98"/>
      <c r="H4543" s="98"/>
      <c r="I4543" s="130"/>
      <c r="J4543" s="98"/>
      <c r="K4543" s="98"/>
      <c r="L4543" s="98"/>
      <c r="M4543" s="241"/>
      <c r="N4543" s="241"/>
      <c r="O4543" s="98"/>
      <c r="P4543" s="98"/>
      <c r="Q4543" s="130"/>
    </row>
    <row r="4544" spans="1:17" ht="11.25" x14ac:dyDescent="0.2">
      <c r="A4544" s="234"/>
      <c r="B4544" s="98"/>
      <c r="C4544" s="130"/>
      <c r="D4544" s="240"/>
      <c r="E4544" s="240"/>
      <c r="F4544" s="224"/>
      <c r="G4544" s="98"/>
      <c r="H4544" s="98"/>
      <c r="I4544" s="130"/>
      <c r="J4544" s="98"/>
      <c r="K4544" s="98"/>
      <c r="L4544" s="98"/>
      <c r="M4544" s="241"/>
      <c r="N4544" s="241"/>
      <c r="O4544" s="98"/>
      <c r="P4544" s="98"/>
      <c r="Q4544" s="130"/>
    </row>
    <row r="4545" spans="1:17" ht="11.25" x14ac:dyDescent="0.2">
      <c r="A4545" s="234"/>
      <c r="B4545" s="98"/>
      <c r="C4545" s="130"/>
      <c r="D4545" s="240"/>
      <c r="E4545" s="240"/>
      <c r="F4545" s="224"/>
      <c r="G4545" s="98"/>
      <c r="H4545" s="98"/>
      <c r="I4545" s="130"/>
      <c r="J4545" s="98"/>
      <c r="K4545" s="98"/>
      <c r="L4545" s="98"/>
      <c r="M4545" s="241"/>
      <c r="N4545" s="241"/>
      <c r="O4545" s="98"/>
      <c r="P4545" s="98"/>
      <c r="Q4545" s="130"/>
    </row>
    <row r="4546" spans="1:17" ht="11.25" x14ac:dyDescent="0.2">
      <c r="A4546" s="234"/>
      <c r="B4546" s="98"/>
      <c r="C4546" s="130"/>
      <c r="D4546" s="240"/>
      <c r="E4546" s="240"/>
      <c r="F4546" s="224"/>
      <c r="G4546" s="98"/>
      <c r="H4546" s="98"/>
      <c r="I4546" s="130"/>
      <c r="J4546" s="98"/>
      <c r="K4546" s="98"/>
      <c r="L4546" s="98"/>
      <c r="M4546" s="241"/>
      <c r="N4546" s="241"/>
      <c r="O4546" s="98"/>
      <c r="P4546" s="98"/>
      <c r="Q4546" s="130"/>
    </row>
    <row r="4547" spans="1:17" ht="11.25" x14ac:dyDescent="0.2">
      <c r="A4547" s="234"/>
      <c r="B4547" s="98"/>
      <c r="C4547" s="130"/>
      <c r="D4547" s="240"/>
      <c r="E4547" s="240"/>
      <c r="F4547" s="224"/>
      <c r="G4547" s="98"/>
      <c r="H4547" s="98"/>
      <c r="I4547" s="130"/>
      <c r="J4547" s="98"/>
      <c r="K4547" s="98"/>
      <c r="L4547" s="98"/>
      <c r="M4547" s="241"/>
      <c r="N4547" s="241"/>
      <c r="O4547" s="98"/>
      <c r="P4547" s="98"/>
      <c r="Q4547" s="130"/>
    </row>
    <row r="4548" spans="1:17" ht="11.25" x14ac:dyDescent="0.2">
      <c r="A4548" s="234"/>
      <c r="B4548" s="98"/>
      <c r="C4548" s="130"/>
      <c r="D4548" s="240"/>
      <c r="E4548" s="240"/>
      <c r="F4548" s="224"/>
      <c r="G4548" s="98"/>
      <c r="H4548" s="98"/>
      <c r="I4548" s="130"/>
      <c r="J4548" s="98"/>
      <c r="K4548" s="98"/>
      <c r="L4548" s="98"/>
      <c r="M4548" s="241"/>
      <c r="N4548" s="241"/>
      <c r="O4548" s="98"/>
      <c r="P4548" s="98"/>
      <c r="Q4548" s="130"/>
    </row>
    <row r="4549" spans="1:17" ht="11.25" x14ac:dyDescent="0.2">
      <c r="A4549" s="234"/>
      <c r="B4549" s="98"/>
      <c r="C4549" s="130"/>
      <c r="D4549" s="240"/>
      <c r="E4549" s="240"/>
      <c r="F4549" s="224"/>
      <c r="G4549" s="98"/>
      <c r="H4549" s="98"/>
      <c r="I4549" s="130"/>
      <c r="J4549" s="98"/>
      <c r="K4549" s="98"/>
      <c r="L4549" s="98"/>
      <c r="M4549" s="241"/>
      <c r="N4549" s="241"/>
      <c r="O4549" s="98"/>
      <c r="P4549" s="98"/>
      <c r="Q4549" s="130"/>
    </row>
    <row r="4550" spans="1:17" ht="11.25" x14ac:dyDescent="0.2">
      <c r="A4550" s="234"/>
      <c r="B4550" s="98"/>
      <c r="C4550" s="130"/>
      <c r="D4550" s="240"/>
      <c r="E4550" s="240"/>
      <c r="F4550" s="224"/>
      <c r="G4550" s="98"/>
      <c r="H4550" s="98"/>
      <c r="I4550" s="130"/>
      <c r="J4550" s="98"/>
      <c r="K4550" s="98"/>
      <c r="L4550" s="98"/>
      <c r="M4550" s="241"/>
      <c r="N4550" s="241"/>
      <c r="O4550" s="98"/>
      <c r="P4550" s="98"/>
      <c r="Q4550" s="130"/>
    </row>
    <row r="4551" spans="1:17" ht="11.25" x14ac:dyDescent="0.2">
      <c r="A4551" s="234"/>
      <c r="B4551" s="98"/>
      <c r="C4551" s="130"/>
      <c r="D4551" s="240"/>
      <c r="E4551" s="240"/>
      <c r="F4551" s="224"/>
      <c r="G4551" s="98"/>
      <c r="H4551" s="98"/>
      <c r="I4551" s="130"/>
      <c r="J4551" s="98"/>
      <c r="K4551" s="98"/>
      <c r="L4551" s="98"/>
      <c r="M4551" s="241"/>
      <c r="N4551" s="241"/>
      <c r="O4551" s="98"/>
      <c r="P4551" s="98"/>
      <c r="Q4551" s="130"/>
    </row>
    <row r="4552" spans="1:17" ht="11.25" x14ac:dyDescent="0.2">
      <c r="A4552" s="234"/>
      <c r="B4552" s="98"/>
      <c r="C4552" s="130"/>
      <c r="D4552" s="240"/>
      <c r="E4552" s="240"/>
      <c r="F4552" s="224"/>
      <c r="G4552" s="98"/>
      <c r="H4552" s="98"/>
      <c r="I4552" s="130"/>
      <c r="J4552" s="98"/>
      <c r="K4552" s="98"/>
      <c r="L4552" s="98"/>
      <c r="M4552" s="241"/>
      <c r="N4552" s="241"/>
      <c r="O4552" s="98"/>
      <c r="P4552" s="98"/>
      <c r="Q4552" s="130"/>
    </row>
    <row r="4553" spans="1:17" ht="11.25" x14ac:dyDescent="0.2">
      <c r="A4553" s="234"/>
      <c r="B4553" s="98"/>
      <c r="C4553" s="130"/>
      <c r="D4553" s="240"/>
      <c r="E4553" s="240"/>
      <c r="F4553" s="224"/>
      <c r="G4553" s="98"/>
      <c r="H4553" s="98"/>
      <c r="I4553" s="130"/>
      <c r="J4553" s="98"/>
      <c r="K4553" s="98"/>
      <c r="L4553" s="98"/>
      <c r="M4553" s="241"/>
      <c r="N4553" s="241"/>
      <c r="O4553" s="98"/>
      <c r="P4553" s="98"/>
      <c r="Q4553" s="130"/>
    </row>
    <row r="4554" spans="1:17" ht="11.25" x14ac:dyDescent="0.2">
      <c r="A4554" s="234"/>
      <c r="B4554" s="98"/>
      <c r="C4554" s="130"/>
      <c r="D4554" s="240"/>
      <c r="E4554" s="240"/>
      <c r="F4554" s="224"/>
      <c r="G4554" s="98"/>
      <c r="H4554" s="98"/>
      <c r="I4554" s="130"/>
      <c r="J4554" s="98"/>
      <c r="K4554" s="98"/>
      <c r="L4554" s="98"/>
      <c r="M4554" s="241"/>
      <c r="N4554" s="241"/>
      <c r="O4554" s="98"/>
      <c r="P4554" s="98"/>
      <c r="Q4554" s="130"/>
    </row>
    <row r="4555" spans="1:17" ht="11.25" x14ac:dyDescent="0.2">
      <c r="A4555" s="234"/>
      <c r="B4555" s="98"/>
      <c r="C4555" s="130"/>
      <c r="D4555" s="240"/>
      <c r="E4555" s="240"/>
      <c r="F4555" s="224"/>
      <c r="G4555" s="98"/>
      <c r="H4555" s="98"/>
      <c r="I4555" s="130"/>
      <c r="J4555" s="98"/>
      <c r="K4555" s="98"/>
      <c r="L4555" s="98"/>
      <c r="M4555" s="241"/>
      <c r="N4555" s="241"/>
      <c r="O4555" s="98"/>
      <c r="P4555" s="98"/>
      <c r="Q4555" s="130"/>
    </row>
    <row r="4556" spans="1:17" ht="11.25" x14ac:dyDescent="0.2">
      <c r="A4556" s="234"/>
      <c r="B4556" s="98"/>
      <c r="C4556" s="130"/>
      <c r="D4556" s="240"/>
      <c r="E4556" s="240"/>
      <c r="F4556" s="224"/>
      <c r="G4556" s="98"/>
      <c r="H4556" s="98"/>
      <c r="I4556" s="130"/>
      <c r="J4556" s="98"/>
      <c r="K4556" s="98"/>
      <c r="L4556" s="98"/>
      <c r="M4556" s="241"/>
      <c r="N4556" s="241"/>
      <c r="O4556" s="98"/>
      <c r="P4556" s="98"/>
      <c r="Q4556" s="130"/>
    </row>
    <row r="4557" spans="1:17" ht="11.25" x14ac:dyDescent="0.2">
      <c r="A4557" s="234"/>
      <c r="B4557" s="98"/>
      <c r="C4557" s="130"/>
      <c r="D4557" s="240"/>
      <c r="E4557" s="240"/>
      <c r="F4557" s="224"/>
      <c r="G4557" s="98"/>
      <c r="H4557" s="98"/>
      <c r="I4557" s="130"/>
      <c r="J4557" s="98"/>
      <c r="K4557" s="98"/>
      <c r="L4557" s="98"/>
      <c r="M4557" s="241"/>
      <c r="N4557" s="241"/>
      <c r="O4557" s="98"/>
      <c r="P4557" s="98"/>
      <c r="Q4557" s="130"/>
    </row>
    <row r="4558" spans="1:17" ht="11.25" x14ac:dyDescent="0.2">
      <c r="A4558" s="234"/>
      <c r="B4558" s="98"/>
      <c r="C4558" s="130"/>
      <c r="D4558" s="240"/>
      <c r="E4558" s="240"/>
      <c r="F4558" s="224"/>
      <c r="G4558" s="98"/>
      <c r="H4558" s="98"/>
      <c r="I4558" s="130"/>
      <c r="J4558" s="98"/>
      <c r="K4558" s="98"/>
      <c r="L4558" s="98"/>
      <c r="M4558" s="241"/>
      <c r="N4558" s="241"/>
      <c r="O4558" s="98"/>
      <c r="P4558" s="98"/>
      <c r="Q4558" s="130"/>
    </row>
    <row r="4559" spans="1:17" ht="11.25" x14ac:dyDescent="0.2">
      <c r="A4559" s="234"/>
      <c r="B4559" s="98"/>
      <c r="C4559" s="130"/>
      <c r="D4559" s="240"/>
      <c r="E4559" s="240"/>
      <c r="F4559" s="224"/>
      <c r="G4559" s="98"/>
      <c r="H4559" s="98"/>
      <c r="I4559" s="130"/>
      <c r="J4559" s="98"/>
      <c r="K4559" s="98"/>
      <c r="L4559" s="98"/>
      <c r="M4559" s="241"/>
      <c r="N4559" s="241"/>
      <c r="O4559" s="98"/>
      <c r="P4559" s="98"/>
      <c r="Q4559" s="130"/>
    </row>
    <row r="4560" spans="1:17" ht="11.25" x14ac:dyDescent="0.2">
      <c r="A4560" s="234"/>
      <c r="B4560" s="98"/>
      <c r="C4560" s="130"/>
      <c r="D4560" s="240"/>
      <c r="E4560" s="240"/>
      <c r="F4560" s="224"/>
      <c r="G4560" s="98"/>
      <c r="H4560" s="98"/>
      <c r="I4560" s="130"/>
      <c r="J4560" s="98"/>
      <c r="K4560" s="98"/>
      <c r="L4560" s="98"/>
      <c r="M4560" s="241"/>
      <c r="N4560" s="241"/>
      <c r="O4560" s="98"/>
      <c r="P4560" s="98"/>
      <c r="Q4560" s="130"/>
    </row>
    <row r="4561" spans="1:17" ht="11.25" x14ac:dyDescent="0.2">
      <c r="A4561" s="234"/>
      <c r="B4561" s="98"/>
      <c r="C4561" s="130"/>
      <c r="D4561" s="240"/>
      <c r="E4561" s="240"/>
      <c r="F4561" s="224"/>
      <c r="G4561" s="98"/>
      <c r="H4561" s="98"/>
      <c r="I4561" s="130"/>
      <c r="J4561" s="98"/>
      <c r="K4561" s="98"/>
      <c r="L4561" s="98"/>
      <c r="M4561" s="241"/>
      <c r="N4561" s="241"/>
      <c r="O4561" s="98"/>
      <c r="P4561" s="98"/>
      <c r="Q4561" s="130"/>
    </row>
    <row r="4562" spans="1:17" ht="11.25" x14ac:dyDescent="0.2">
      <c r="A4562" s="234"/>
      <c r="B4562" s="98"/>
      <c r="C4562" s="130"/>
      <c r="D4562" s="240"/>
      <c r="E4562" s="240"/>
      <c r="F4562" s="224"/>
      <c r="G4562" s="98"/>
      <c r="H4562" s="98"/>
      <c r="I4562" s="130"/>
      <c r="J4562" s="98"/>
      <c r="K4562" s="98"/>
      <c r="L4562" s="98"/>
      <c r="M4562" s="241"/>
      <c r="N4562" s="241"/>
      <c r="O4562" s="98"/>
      <c r="P4562" s="98"/>
      <c r="Q4562" s="130"/>
    </row>
    <row r="4563" spans="1:17" ht="11.25" x14ac:dyDescent="0.2">
      <c r="A4563" s="234"/>
      <c r="B4563" s="98"/>
      <c r="C4563" s="130"/>
      <c r="D4563" s="240"/>
      <c r="E4563" s="240"/>
      <c r="F4563" s="224"/>
      <c r="G4563" s="98"/>
      <c r="H4563" s="98"/>
      <c r="I4563" s="130"/>
      <c r="J4563" s="98"/>
      <c r="K4563" s="98"/>
      <c r="L4563" s="98"/>
      <c r="M4563" s="241"/>
      <c r="N4563" s="241"/>
      <c r="O4563" s="98"/>
      <c r="P4563" s="98"/>
      <c r="Q4563" s="130"/>
    </row>
    <row r="4564" spans="1:17" ht="11.25" x14ac:dyDescent="0.2">
      <c r="A4564" s="234"/>
      <c r="B4564" s="98"/>
      <c r="C4564" s="130"/>
      <c r="D4564" s="240"/>
      <c r="E4564" s="240"/>
      <c r="F4564" s="224"/>
      <c r="G4564" s="98"/>
      <c r="H4564" s="98"/>
      <c r="I4564" s="130"/>
      <c r="J4564" s="98"/>
      <c r="K4564" s="98"/>
      <c r="L4564" s="98"/>
      <c r="M4564" s="241"/>
      <c r="N4564" s="241"/>
      <c r="O4564" s="98"/>
      <c r="P4564" s="98"/>
      <c r="Q4564" s="130"/>
    </row>
    <row r="4565" spans="1:17" ht="11.25" x14ac:dyDescent="0.2">
      <c r="A4565" s="234"/>
      <c r="B4565" s="98"/>
      <c r="C4565" s="130"/>
      <c r="D4565" s="240"/>
      <c r="E4565" s="240"/>
      <c r="F4565" s="224"/>
      <c r="G4565" s="98"/>
      <c r="H4565" s="98"/>
      <c r="I4565" s="130"/>
      <c r="J4565" s="98"/>
      <c r="K4565" s="98"/>
      <c r="L4565" s="98"/>
      <c r="M4565" s="241"/>
      <c r="N4565" s="241"/>
      <c r="O4565" s="98"/>
      <c r="P4565" s="98"/>
      <c r="Q4565" s="130"/>
    </row>
    <row r="4566" spans="1:17" ht="11.25" x14ac:dyDescent="0.2">
      <c r="A4566" s="234"/>
      <c r="B4566" s="98"/>
      <c r="C4566" s="130"/>
      <c r="D4566" s="240"/>
      <c r="E4566" s="240"/>
      <c r="F4566" s="224"/>
      <c r="G4566" s="98"/>
      <c r="H4566" s="98"/>
      <c r="I4566" s="130"/>
      <c r="J4566" s="98"/>
      <c r="K4566" s="98"/>
      <c r="L4566" s="98"/>
      <c r="M4566" s="241"/>
      <c r="N4566" s="241"/>
      <c r="O4566" s="98"/>
      <c r="P4566" s="98"/>
      <c r="Q4566" s="130"/>
    </row>
    <row r="4567" spans="1:17" ht="11.25" x14ac:dyDescent="0.2">
      <c r="A4567" s="234"/>
      <c r="B4567" s="98"/>
      <c r="C4567" s="130"/>
      <c r="D4567" s="240"/>
      <c r="E4567" s="240"/>
      <c r="F4567" s="224"/>
      <c r="G4567" s="98"/>
      <c r="H4567" s="98"/>
      <c r="I4567" s="130"/>
      <c r="J4567" s="98"/>
      <c r="K4567" s="98"/>
      <c r="L4567" s="98"/>
      <c r="M4567" s="241"/>
      <c r="N4567" s="241"/>
      <c r="O4567" s="98"/>
      <c r="P4567" s="98"/>
      <c r="Q4567" s="130"/>
    </row>
    <row r="4568" spans="1:17" ht="11.25" x14ac:dyDescent="0.2">
      <c r="A4568" s="234"/>
      <c r="B4568" s="98"/>
      <c r="C4568" s="130"/>
      <c r="D4568" s="240"/>
      <c r="E4568" s="240"/>
      <c r="F4568" s="224"/>
      <c r="G4568" s="98"/>
      <c r="H4568" s="98"/>
      <c r="I4568" s="130"/>
      <c r="J4568" s="98"/>
      <c r="K4568" s="98"/>
      <c r="L4568" s="98"/>
      <c r="M4568" s="241"/>
      <c r="N4568" s="241"/>
      <c r="O4568" s="98"/>
      <c r="P4568" s="98"/>
      <c r="Q4568" s="130"/>
    </row>
    <row r="4569" spans="1:17" ht="11.25" x14ac:dyDescent="0.2">
      <c r="A4569" s="234"/>
      <c r="B4569" s="98"/>
      <c r="C4569" s="130"/>
      <c r="D4569" s="240"/>
      <c r="E4569" s="240"/>
      <c r="F4569" s="224"/>
      <c r="G4569" s="98"/>
      <c r="H4569" s="98"/>
      <c r="I4569" s="130"/>
      <c r="J4569" s="98"/>
      <c r="K4569" s="98"/>
      <c r="L4569" s="98"/>
      <c r="M4569" s="241"/>
      <c r="N4569" s="241"/>
      <c r="O4569" s="98"/>
      <c r="P4569" s="98"/>
      <c r="Q4569" s="130"/>
    </row>
    <row r="4570" spans="1:17" ht="11.25" x14ac:dyDescent="0.2">
      <c r="A4570" s="234"/>
      <c r="B4570" s="98"/>
      <c r="C4570" s="130"/>
      <c r="D4570" s="240"/>
      <c r="E4570" s="240"/>
      <c r="F4570" s="224"/>
      <c r="G4570" s="98"/>
      <c r="H4570" s="98"/>
      <c r="I4570" s="130"/>
      <c r="J4570" s="98"/>
      <c r="K4570" s="98"/>
      <c r="L4570" s="98"/>
      <c r="M4570" s="241"/>
      <c r="N4570" s="241"/>
      <c r="O4570" s="98"/>
      <c r="P4570" s="98"/>
      <c r="Q4570" s="130"/>
    </row>
    <row r="4571" spans="1:17" ht="11.25" x14ac:dyDescent="0.2">
      <c r="A4571" s="234"/>
      <c r="B4571" s="98"/>
      <c r="C4571" s="130"/>
      <c r="D4571" s="240"/>
      <c r="E4571" s="240"/>
      <c r="F4571" s="224"/>
      <c r="G4571" s="98"/>
      <c r="H4571" s="98"/>
      <c r="I4571" s="130"/>
      <c r="J4571" s="98"/>
      <c r="K4571" s="98"/>
      <c r="L4571" s="98"/>
      <c r="M4571" s="241"/>
      <c r="N4571" s="241"/>
      <c r="O4571" s="98"/>
      <c r="P4571" s="98"/>
      <c r="Q4571" s="130"/>
    </row>
    <row r="4572" spans="1:17" ht="11.25" x14ac:dyDescent="0.2">
      <c r="A4572" s="234"/>
      <c r="B4572" s="98"/>
      <c r="C4572" s="130"/>
      <c r="D4572" s="240"/>
      <c r="E4572" s="240"/>
      <c r="F4572" s="224"/>
      <c r="G4572" s="98"/>
      <c r="H4572" s="98"/>
      <c r="I4572" s="130"/>
      <c r="J4572" s="98"/>
      <c r="K4572" s="98"/>
      <c r="L4572" s="98"/>
      <c r="M4572" s="241"/>
      <c r="N4572" s="241"/>
      <c r="O4572" s="98"/>
      <c r="P4572" s="98"/>
      <c r="Q4572" s="130"/>
    </row>
    <row r="4573" spans="1:17" ht="11.25" x14ac:dyDescent="0.2">
      <c r="A4573" s="234"/>
      <c r="B4573" s="98"/>
      <c r="C4573" s="130"/>
      <c r="D4573" s="240"/>
      <c r="E4573" s="240"/>
      <c r="F4573" s="224"/>
      <c r="G4573" s="98"/>
      <c r="H4573" s="98"/>
      <c r="I4573" s="130"/>
      <c r="J4573" s="98"/>
      <c r="K4573" s="98"/>
      <c r="L4573" s="98"/>
      <c r="M4573" s="241"/>
      <c r="N4573" s="241"/>
      <c r="O4573" s="98"/>
      <c r="P4573" s="98"/>
      <c r="Q4573" s="130"/>
    </row>
    <row r="4574" spans="1:17" ht="11.25" x14ac:dyDescent="0.2">
      <c r="A4574" s="234"/>
      <c r="B4574" s="98"/>
      <c r="C4574" s="130"/>
      <c r="D4574" s="240"/>
      <c r="E4574" s="240"/>
      <c r="F4574" s="224"/>
      <c r="G4574" s="98"/>
      <c r="H4574" s="98"/>
      <c r="I4574" s="130"/>
      <c r="J4574" s="98"/>
      <c r="K4574" s="98"/>
      <c r="L4574" s="98"/>
      <c r="M4574" s="241"/>
      <c r="N4574" s="241"/>
      <c r="O4574" s="98"/>
      <c r="P4574" s="98"/>
      <c r="Q4574" s="130"/>
    </row>
    <row r="4575" spans="1:17" ht="11.25" x14ac:dyDescent="0.2">
      <c r="A4575" s="234"/>
      <c r="B4575" s="98"/>
      <c r="C4575" s="130"/>
      <c r="D4575" s="240"/>
      <c r="E4575" s="240"/>
      <c r="F4575" s="224"/>
      <c r="G4575" s="98"/>
      <c r="H4575" s="98"/>
      <c r="I4575" s="130"/>
      <c r="J4575" s="98"/>
      <c r="K4575" s="98"/>
      <c r="L4575" s="98"/>
      <c r="M4575" s="241"/>
      <c r="N4575" s="241"/>
      <c r="O4575" s="98"/>
      <c r="P4575" s="98"/>
      <c r="Q4575" s="130"/>
    </row>
    <row r="4576" spans="1:17" ht="11.25" x14ac:dyDescent="0.2">
      <c r="A4576" s="234"/>
      <c r="B4576" s="98"/>
      <c r="C4576" s="130"/>
      <c r="D4576" s="240"/>
      <c r="E4576" s="240"/>
      <c r="F4576" s="224"/>
      <c r="G4576" s="98"/>
      <c r="H4576" s="98"/>
      <c r="I4576" s="130"/>
      <c r="J4576" s="98"/>
      <c r="K4576" s="98"/>
      <c r="L4576" s="98"/>
      <c r="M4576" s="241"/>
      <c r="N4576" s="241"/>
      <c r="O4576" s="98"/>
      <c r="P4576" s="98"/>
      <c r="Q4576" s="130"/>
    </row>
    <row r="4577" spans="1:17" ht="11.25" x14ac:dyDescent="0.2">
      <c r="A4577" s="234"/>
      <c r="B4577" s="98"/>
      <c r="C4577" s="130"/>
      <c r="D4577" s="240"/>
      <c r="E4577" s="240"/>
      <c r="F4577" s="224"/>
      <c r="G4577" s="98"/>
      <c r="H4577" s="98"/>
      <c r="I4577" s="130"/>
      <c r="J4577" s="98"/>
      <c r="K4577" s="98"/>
      <c r="L4577" s="98"/>
      <c r="M4577" s="241"/>
      <c r="N4577" s="241"/>
      <c r="O4577" s="98"/>
      <c r="P4577" s="98"/>
      <c r="Q4577" s="130"/>
    </row>
    <row r="4578" spans="1:17" ht="11.25" x14ac:dyDescent="0.2">
      <c r="A4578" s="234"/>
      <c r="B4578" s="98"/>
      <c r="C4578" s="130"/>
      <c r="D4578" s="240"/>
      <c r="E4578" s="240"/>
      <c r="F4578" s="224"/>
      <c r="G4578" s="98"/>
      <c r="H4578" s="98"/>
      <c r="I4578" s="130"/>
      <c r="J4578" s="98"/>
      <c r="K4578" s="98"/>
      <c r="L4578" s="98"/>
      <c r="M4578" s="241"/>
      <c r="N4578" s="241"/>
      <c r="O4578" s="98"/>
      <c r="P4578" s="98"/>
      <c r="Q4578" s="130"/>
    </row>
    <row r="4579" spans="1:17" ht="11.25" x14ac:dyDescent="0.2">
      <c r="A4579" s="234"/>
      <c r="B4579" s="98"/>
      <c r="C4579" s="130"/>
      <c r="D4579" s="240"/>
      <c r="E4579" s="240"/>
      <c r="F4579" s="224"/>
      <c r="G4579" s="98"/>
      <c r="H4579" s="98"/>
      <c r="I4579" s="130"/>
      <c r="J4579" s="98"/>
      <c r="K4579" s="98"/>
      <c r="L4579" s="98"/>
      <c r="M4579" s="241"/>
      <c r="N4579" s="241"/>
      <c r="O4579" s="98"/>
      <c r="P4579" s="98"/>
      <c r="Q4579" s="130"/>
    </row>
    <row r="4580" spans="1:17" ht="11.25" x14ac:dyDescent="0.2">
      <c r="A4580" s="234"/>
      <c r="B4580" s="98"/>
      <c r="C4580" s="130"/>
      <c r="D4580" s="240"/>
      <c r="E4580" s="240"/>
      <c r="F4580" s="224"/>
      <c r="G4580" s="98"/>
      <c r="H4580" s="98"/>
      <c r="I4580" s="130"/>
      <c r="J4580" s="98"/>
      <c r="K4580" s="98"/>
      <c r="L4580" s="98"/>
      <c r="M4580" s="241"/>
      <c r="N4580" s="241"/>
      <c r="O4580" s="98"/>
      <c r="P4580" s="98"/>
      <c r="Q4580" s="130"/>
    </row>
    <row r="4581" spans="1:17" ht="11.25" x14ac:dyDescent="0.2">
      <c r="A4581" s="234"/>
      <c r="B4581" s="98"/>
      <c r="C4581" s="130"/>
      <c r="D4581" s="240"/>
      <c r="E4581" s="240"/>
      <c r="F4581" s="224"/>
      <c r="G4581" s="98"/>
      <c r="H4581" s="98"/>
      <c r="I4581" s="130"/>
      <c r="J4581" s="98"/>
      <c r="K4581" s="98"/>
      <c r="L4581" s="98"/>
      <c r="M4581" s="241"/>
      <c r="N4581" s="241"/>
      <c r="O4581" s="98"/>
      <c r="P4581" s="98"/>
      <c r="Q4581" s="130"/>
    </row>
    <row r="4582" spans="1:17" ht="11.25" x14ac:dyDescent="0.2">
      <c r="A4582" s="234"/>
      <c r="B4582" s="98"/>
      <c r="C4582" s="130"/>
      <c r="D4582" s="240"/>
      <c r="E4582" s="240"/>
      <c r="F4582" s="224"/>
      <c r="G4582" s="98"/>
      <c r="H4582" s="98"/>
      <c r="I4582" s="130"/>
      <c r="J4582" s="98"/>
      <c r="K4582" s="98"/>
      <c r="L4582" s="98"/>
      <c r="M4582" s="241"/>
      <c r="N4582" s="241"/>
      <c r="O4582" s="98"/>
      <c r="P4582" s="98"/>
      <c r="Q4582" s="130"/>
    </row>
    <row r="4583" spans="1:17" ht="11.25" x14ac:dyDescent="0.2">
      <c r="A4583" s="234"/>
      <c r="B4583" s="98"/>
      <c r="C4583" s="130"/>
      <c r="D4583" s="240"/>
      <c r="E4583" s="240"/>
      <c r="F4583" s="224"/>
      <c r="G4583" s="98"/>
      <c r="H4583" s="98"/>
      <c r="I4583" s="130"/>
      <c r="J4583" s="98"/>
      <c r="K4583" s="98"/>
      <c r="L4583" s="98"/>
      <c r="M4583" s="241"/>
      <c r="N4583" s="241"/>
      <c r="O4583" s="98"/>
      <c r="P4583" s="98"/>
      <c r="Q4583" s="130"/>
    </row>
    <row r="4584" spans="1:17" ht="11.25" x14ac:dyDescent="0.2">
      <c r="A4584" s="234"/>
      <c r="B4584" s="98"/>
      <c r="C4584" s="130"/>
      <c r="D4584" s="240"/>
      <c r="E4584" s="240"/>
      <c r="F4584" s="224"/>
      <c r="G4584" s="98"/>
      <c r="H4584" s="98"/>
      <c r="I4584" s="130"/>
      <c r="J4584" s="98"/>
      <c r="K4584" s="98"/>
      <c r="L4584" s="98"/>
      <c r="M4584" s="241"/>
      <c r="N4584" s="241"/>
      <c r="O4584" s="98"/>
      <c r="P4584" s="98"/>
      <c r="Q4584" s="130"/>
    </row>
    <row r="4585" spans="1:17" ht="11.25" x14ac:dyDescent="0.2">
      <c r="A4585" s="234"/>
      <c r="B4585" s="98"/>
      <c r="C4585" s="130"/>
      <c r="D4585" s="240"/>
      <c r="E4585" s="240"/>
      <c r="F4585" s="224"/>
      <c r="G4585" s="98"/>
      <c r="H4585" s="98"/>
      <c r="I4585" s="130"/>
      <c r="J4585" s="98"/>
      <c r="K4585" s="98"/>
      <c r="L4585" s="98"/>
      <c r="M4585" s="241"/>
      <c r="N4585" s="241"/>
      <c r="O4585" s="98"/>
      <c r="P4585" s="98"/>
      <c r="Q4585" s="130"/>
    </row>
    <row r="4586" spans="1:17" ht="11.25" x14ac:dyDescent="0.2">
      <c r="A4586" s="234"/>
      <c r="B4586" s="98"/>
      <c r="C4586" s="130"/>
      <c r="D4586" s="240"/>
      <c r="E4586" s="240"/>
      <c r="F4586" s="224"/>
      <c r="G4586" s="98"/>
      <c r="H4586" s="98"/>
      <c r="I4586" s="130"/>
      <c r="J4586" s="98"/>
      <c r="K4586" s="98"/>
      <c r="L4586" s="98"/>
      <c r="M4586" s="241"/>
      <c r="N4586" s="241"/>
      <c r="O4586" s="98"/>
      <c r="P4586" s="98"/>
      <c r="Q4586" s="130"/>
    </row>
    <row r="4587" spans="1:17" ht="11.25" x14ac:dyDescent="0.2">
      <c r="A4587" s="234"/>
      <c r="B4587" s="98"/>
      <c r="C4587" s="130"/>
      <c r="D4587" s="240"/>
      <c r="E4587" s="240"/>
      <c r="F4587" s="224"/>
      <c r="G4587" s="98"/>
      <c r="H4587" s="98"/>
      <c r="I4587" s="130"/>
      <c r="J4587" s="98"/>
      <c r="K4587" s="98"/>
      <c r="L4587" s="98"/>
      <c r="M4587" s="241"/>
      <c r="N4587" s="241"/>
      <c r="O4587" s="98"/>
      <c r="P4587" s="98"/>
      <c r="Q4587" s="130"/>
    </row>
    <row r="4588" spans="1:17" ht="11.25" x14ac:dyDescent="0.2">
      <c r="A4588" s="234"/>
      <c r="B4588" s="98"/>
      <c r="C4588" s="130"/>
      <c r="D4588" s="240"/>
      <c r="E4588" s="240"/>
      <c r="F4588" s="224"/>
      <c r="G4588" s="98"/>
      <c r="H4588" s="98"/>
      <c r="I4588" s="130"/>
      <c r="J4588" s="98"/>
      <c r="K4588" s="98"/>
      <c r="L4588" s="98"/>
      <c r="M4588" s="241"/>
      <c r="N4588" s="241"/>
      <c r="O4588" s="98"/>
      <c r="P4588" s="98"/>
      <c r="Q4588" s="130"/>
    </row>
    <row r="4589" spans="1:17" ht="11.25" x14ac:dyDescent="0.2">
      <c r="A4589" s="234"/>
      <c r="B4589" s="98"/>
      <c r="C4589" s="130"/>
      <c r="D4589" s="240"/>
      <c r="E4589" s="240"/>
      <c r="F4589" s="224"/>
      <c r="G4589" s="98"/>
      <c r="H4589" s="98"/>
      <c r="I4589" s="130"/>
      <c r="J4589" s="98"/>
      <c r="K4589" s="98"/>
      <c r="L4589" s="98"/>
      <c r="M4589" s="241"/>
      <c r="N4589" s="241"/>
      <c r="O4589" s="98"/>
      <c r="P4589" s="98"/>
      <c r="Q4589" s="130"/>
    </row>
    <row r="4590" spans="1:17" ht="11.25" x14ac:dyDescent="0.2">
      <c r="A4590" s="234"/>
      <c r="B4590" s="98"/>
      <c r="C4590" s="130"/>
      <c r="D4590" s="240"/>
      <c r="E4590" s="240"/>
      <c r="F4590" s="224"/>
      <c r="G4590" s="98"/>
      <c r="H4590" s="98"/>
      <c r="I4590" s="130"/>
      <c r="J4590" s="98"/>
      <c r="K4590" s="98"/>
      <c r="L4590" s="98"/>
      <c r="M4590" s="241"/>
      <c r="N4590" s="241"/>
      <c r="O4590" s="98"/>
      <c r="P4590" s="98"/>
      <c r="Q4590" s="130"/>
    </row>
    <row r="4591" spans="1:17" ht="11.25" x14ac:dyDescent="0.2">
      <c r="A4591" s="234"/>
      <c r="B4591" s="98"/>
      <c r="C4591" s="130"/>
      <c r="D4591" s="240"/>
      <c r="E4591" s="240"/>
      <c r="F4591" s="224"/>
      <c r="G4591" s="98"/>
      <c r="H4591" s="98"/>
      <c r="I4591" s="130"/>
      <c r="J4591" s="98"/>
      <c r="K4591" s="98"/>
      <c r="L4591" s="98"/>
      <c r="M4591" s="241"/>
      <c r="N4591" s="241"/>
      <c r="O4591" s="98"/>
      <c r="P4591" s="98"/>
      <c r="Q4591" s="130"/>
    </row>
    <row r="4592" spans="1:17" ht="11.25" x14ac:dyDescent="0.2">
      <c r="A4592" s="234"/>
      <c r="B4592" s="98"/>
      <c r="C4592" s="130"/>
      <c r="D4592" s="240"/>
      <c r="E4592" s="240"/>
      <c r="F4592" s="224"/>
      <c r="G4592" s="98"/>
      <c r="H4592" s="98"/>
      <c r="I4592" s="130"/>
      <c r="J4592" s="98"/>
      <c r="K4592" s="98"/>
      <c r="L4592" s="98"/>
      <c r="M4592" s="241"/>
      <c r="N4592" s="241"/>
      <c r="O4592" s="98"/>
      <c r="P4592" s="98"/>
      <c r="Q4592" s="130"/>
    </row>
    <row r="4593" spans="1:17" ht="11.25" x14ac:dyDescent="0.2">
      <c r="A4593" s="234"/>
      <c r="B4593" s="98"/>
      <c r="C4593" s="130"/>
      <c r="D4593" s="240"/>
      <c r="E4593" s="240"/>
      <c r="F4593" s="224"/>
      <c r="G4593" s="98"/>
      <c r="H4593" s="98"/>
      <c r="I4593" s="130"/>
      <c r="J4593" s="98"/>
      <c r="K4593" s="98"/>
      <c r="L4593" s="98"/>
      <c r="M4593" s="241"/>
      <c r="N4593" s="241"/>
      <c r="O4593" s="98"/>
      <c r="P4593" s="98"/>
      <c r="Q4593" s="130"/>
    </row>
    <row r="4594" spans="1:17" ht="11.25" x14ac:dyDescent="0.2">
      <c r="A4594" s="234"/>
      <c r="B4594" s="98"/>
      <c r="C4594" s="130"/>
      <c r="D4594" s="240"/>
      <c r="E4594" s="240"/>
      <c r="F4594" s="224"/>
      <c r="G4594" s="98"/>
      <c r="H4594" s="98"/>
      <c r="I4594" s="130"/>
      <c r="J4594" s="98"/>
      <c r="K4594" s="98"/>
      <c r="L4594" s="98"/>
      <c r="M4594" s="241"/>
      <c r="N4594" s="241"/>
      <c r="O4594" s="98"/>
      <c r="P4594" s="98"/>
      <c r="Q4594" s="130"/>
    </row>
    <row r="4595" spans="1:17" ht="11.25" x14ac:dyDescent="0.2">
      <c r="A4595" s="234"/>
      <c r="B4595" s="98"/>
      <c r="C4595" s="130"/>
      <c r="D4595" s="240"/>
      <c r="E4595" s="240"/>
      <c r="F4595" s="224"/>
      <c r="G4595" s="98"/>
      <c r="H4595" s="98"/>
      <c r="I4595" s="130"/>
      <c r="J4595" s="98"/>
      <c r="K4595" s="98"/>
      <c r="L4595" s="98"/>
      <c r="M4595" s="241"/>
      <c r="N4595" s="241"/>
      <c r="O4595" s="98"/>
      <c r="P4595" s="98"/>
      <c r="Q4595" s="130"/>
    </row>
    <row r="4596" spans="1:17" ht="11.25" x14ac:dyDescent="0.2">
      <c r="A4596" s="234"/>
      <c r="B4596" s="98"/>
      <c r="C4596" s="130"/>
      <c r="D4596" s="240"/>
      <c r="E4596" s="240"/>
      <c r="F4596" s="224"/>
      <c r="G4596" s="98"/>
      <c r="H4596" s="98"/>
      <c r="I4596" s="130"/>
      <c r="J4596" s="98"/>
      <c r="K4596" s="98"/>
      <c r="L4596" s="98"/>
      <c r="M4596" s="241"/>
      <c r="N4596" s="241"/>
      <c r="O4596" s="98"/>
      <c r="P4596" s="98"/>
      <c r="Q4596" s="130"/>
    </row>
    <row r="4597" spans="1:17" ht="11.25" x14ac:dyDescent="0.2">
      <c r="A4597" s="234"/>
      <c r="B4597" s="98"/>
      <c r="C4597" s="130"/>
      <c r="D4597" s="240"/>
      <c r="E4597" s="240"/>
      <c r="F4597" s="224"/>
      <c r="G4597" s="98"/>
      <c r="H4597" s="98"/>
      <c r="I4597" s="130"/>
      <c r="J4597" s="98"/>
      <c r="K4597" s="98"/>
      <c r="L4597" s="98"/>
      <c r="M4597" s="241"/>
      <c r="N4597" s="241"/>
      <c r="O4597" s="98"/>
      <c r="P4597" s="98"/>
      <c r="Q4597" s="130"/>
    </row>
    <row r="4598" spans="1:17" ht="11.25" x14ac:dyDescent="0.2">
      <c r="A4598" s="234"/>
      <c r="B4598" s="98"/>
      <c r="C4598" s="130"/>
      <c r="D4598" s="240"/>
      <c r="E4598" s="240"/>
      <c r="F4598" s="224"/>
      <c r="G4598" s="98"/>
      <c r="H4598" s="98"/>
      <c r="I4598" s="130"/>
      <c r="J4598" s="98"/>
      <c r="K4598" s="98"/>
      <c r="L4598" s="98"/>
      <c r="M4598" s="241"/>
      <c r="N4598" s="241"/>
      <c r="O4598" s="98"/>
      <c r="P4598" s="98"/>
      <c r="Q4598" s="130"/>
    </row>
    <row r="4599" spans="1:17" ht="11.25" x14ac:dyDescent="0.2">
      <c r="A4599" s="234"/>
      <c r="B4599" s="98"/>
      <c r="C4599" s="130"/>
      <c r="D4599" s="240"/>
      <c r="E4599" s="240"/>
      <c r="F4599" s="224"/>
      <c r="G4599" s="98"/>
      <c r="H4599" s="98"/>
      <c r="I4599" s="130"/>
      <c r="J4599" s="98"/>
      <c r="K4599" s="98"/>
      <c r="L4599" s="98"/>
      <c r="M4599" s="241"/>
      <c r="N4599" s="241"/>
      <c r="O4599" s="98"/>
      <c r="P4599" s="98"/>
      <c r="Q4599" s="130"/>
    </row>
    <row r="4600" spans="1:17" ht="11.25" x14ac:dyDescent="0.2">
      <c r="A4600" s="234"/>
      <c r="B4600" s="98"/>
      <c r="C4600" s="130"/>
      <c r="D4600" s="240"/>
      <c r="E4600" s="240"/>
      <c r="F4600" s="224"/>
      <c r="G4600" s="98"/>
      <c r="H4600" s="98"/>
      <c r="I4600" s="130"/>
      <c r="J4600" s="98"/>
      <c r="K4600" s="98"/>
      <c r="L4600" s="98"/>
      <c r="M4600" s="241"/>
      <c r="N4600" s="241"/>
      <c r="O4600" s="98"/>
      <c r="P4600" s="98"/>
      <c r="Q4600" s="130"/>
    </row>
    <row r="4601" spans="1:17" ht="11.25" x14ac:dyDescent="0.2">
      <c r="A4601" s="234"/>
      <c r="B4601" s="98"/>
      <c r="C4601" s="130"/>
      <c r="D4601" s="240"/>
      <c r="E4601" s="240"/>
      <c r="F4601" s="224"/>
      <c r="G4601" s="98"/>
      <c r="H4601" s="98"/>
      <c r="I4601" s="130"/>
      <c r="J4601" s="98"/>
      <c r="K4601" s="98"/>
      <c r="L4601" s="98"/>
      <c r="M4601" s="241"/>
      <c r="N4601" s="241"/>
      <c r="O4601" s="98"/>
      <c r="P4601" s="98"/>
      <c r="Q4601" s="130"/>
    </row>
    <row r="4602" spans="1:17" ht="11.25" x14ac:dyDescent="0.2">
      <c r="A4602" s="234"/>
      <c r="B4602" s="98"/>
      <c r="C4602" s="130"/>
      <c r="D4602" s="240"/>
      <c r="E4602" s="240"/>
      <c r="F4602" s="224"/>
      <c r="G4602" s="98"/>
      <c r="H4602" s="98"/>
      <c r="I4602" s="130"/>
      <c r="J4602" s="98"/>
      <c r="K4602" s="98"/>
      <c r="L4602" s="98"/>
      <c r="M4602" s="241"/>
      <c r="N4602" s="241"/>
      <c r="O4602" s="98"/>
      <c r="P4602" s="98"/>
      <c r="Q4602" s="130"/>
    </row>
    <row r="4603" spans="1:17" ht="11.25" x14ac:dyDescent="0.2">
      <c r="A4603" s="234"/>
      <c r="B4603" s="98"/>
      <c r="C4603" s="130"/>
      <c r="D4603" s="240"/>
      <c r="E4603" s="240"/>
      <c r="F4603" s="224"/>
      <c r="G4603" s="98"/>
      <c r="H4603" s="98"/>
      <c r="I4603" s="130"/>
      <c r="J4603" s="98"/>
      <c r="K4603" s="98"/>
      <c r="L4603" s="98"/>
      <c r="M4603" s="241"/>
      <c r="N4603" s="241"/>
      <c r="O4603" s="98"/>
      <c r="P4603" s="98"/>
      <c r="Q4603" s="130"/>
    </row>
    <row r="4604" spans="1:17" ht="11.25" x14ac:dyDescent="0.2">
      <c r="A4604" s="234"/>
      <c r="B4604" s="98"/>
      <c r="C4604" s="130"/>
      <c r="D4604" s="240"/>
      <c r="E4604" s="240"/>
      <c r="F4604" s="224"/>
      <c r="G4604" s="98"/>
      <c r="H4604" s="98"/>
      <c r="I4604" s="130"/>
      <c r="J4604" s="98"/>
      <c r="K4604" s="98"/>
      <c r="L4604" s="98"/>
      <c r="M4604" s="241"/>
      <c r="N4604" s="241"/>
      <c r="O4604" s="98"/>
      <c r="P4604" s="98"/>
      <c r="Q4604" s="130"/>
    </row>
    <row r="4605" spans="1:17" ht="11.25" x14ac:dyDescent="0.2">
      <c r="A4605" s="234"/>
      <c r="B4605" s="98"/>
      <c r="C4605" s="130"/>
      <c r="D4605" s="240"/>
      <c r="E4605" s="240"/>
      <c r="F4605" s="224"/>
      <c r="G4605" s="98"/>
      <c r="H4605" s="98"/>
      <c r="I4605" s="130"/>
      <c r="J4605" s="98"/>
      <c r="K4605" s="98"/>
      <c r="L4605" s="98"/>
      <c r="M4605" s="241"/>
      <c r="N4605" s="241"/>
      <c r="O4605" s="98"/>
      <c r="P4605" s="98"/>
      <c r="Q4605" s="130"/>
    </row>
    <row r="4606" spans="1:17" ht="11.25" x14ac:dyDescent="0.2">
      <c r="A4606" s="234"/>
      <c r="B4606" s="98"/>
      <c r="C4606" s="130"/>
      <c r="D4606" s="240"/>
      <c r="E4606" s="240"/>
      <c r="F4606" s="224"/>
      <c r="G4606" s="98"/>
      <c r="H4606" s="98"/>
      <c r="I4606" s="130"/>
      <c r="J4606" s="98"/>
      <c r="K4606" s="98"/>
      <c r="L4606" s="98"/>
      <c r="M4606" s="241"/>
      <c r="N4606" s="241"/>
      <c r="O4606" s="98"/>
      <c r="P4606" s="98"/>
      <c r="Q4606" s="130"/>
    </row>
    <row r="4607" spans="1:17" ht="11.25" x14ac:dyDescent="0.2">
      <c r="A4607" s="234"/>
      <c r="B4607" s="98"/>
      <c r="C4607" s="130"/>
      <c r="D4607" s="240"/>
      <c r="E4607" s="240"/>
      <c r="F4607" s="224"/>
      <c r="G4607" s="98"/>
      <c r="H4607" s="98"/>
      <c r="I4607" s="130"/>
      <c r="J4607" s="98"/>
      <c r="K4607" s="98"/>
      <c r="L4607" s="98"/>
      <c r="M4607" s="241"/>
      <c r="N4607" s="241"/>
      <c r="O4607" s="98"/>
      <c r="P4607" s="98"/>
      <c r="Q4607" s="130"/>
    </row>
    <row r="4608" spans="1:17" ht="11.25" x14ac:dyDescent="0.2">
      <c r="A4608" s="234"/>
      <c r="B4608" s="98"/>
      <c r="C4608" s="130"/>
      <c r="D4608" s="240"/>
      <c r="E4608" s="240"/>
      <c r="F4608" s="224"/>
      <c r="G4608" s="98"/>
      <c r="H4608" s="98"/>
      <c r="I4608" s="130"/>
      <c r="J4608" s="98"/>
      <c r="K4608" s="98"/>
      <c r="L4608" s="98"/>
      <c r="M4608" s="241"/>
      <c r="N4608" s="241"/>
      <c r="O4608" s="98"/>
      <c r="P4608" s="98"/>
      <c r="Q4608" s="130"/>
    </row>
    <row r="4609" spans="1:17" ht="11.25" x14ac:dyDescent="0.2">
      <c r="A4609" s="234"/>
      <c r="B4609" s="98"/>
      <c r="C4609" s="130"/>
      <c r="D4609" s="240"/>
      <c r="E4609" s="240"/>
      <c r="F4609" s="224"/>
      <c r="G4609" s="98"/>
      <c r="H4609" s="98"/>
      <c r="I4609" s="130"/>
      <c r="J4609" s="98"/>
      <c r="K4609" s="98"/>
      <c r="L4609" s="98"/>
      <c r="M4609" s="241"/>
      <c r="N4609" s="241"/>
      <c r="O4609" s="98"/>
      <c r="P4609" s="98"/>
      <c r="Q4609" s="130"/>
    </row>
    <row r="4610" spans="1:17" ht="11.25" x14ac:dyDescent="0.2">
      <c r="A4610" s="234"/>
      <c r="B4610" s="98"/>
      <c r="C4610" s="130"/>
      <c r="D4610" s="240"/>
      <c r="E4610" s="240"/>
      <c r="F4610" s="224"/>
      <c r="G4610" s="98"/>
      <c r="H4610" s="98"/>
      <c r="I4610" s="130"/>
      <c r="J4610" s="98"/>
      <c r="K4610" s="98"/>
      <c r="L4610" s="98"/>
      <c r="M4610" s="241"/>
      <c r="N4610" s="241"/>
      <c r="O4610" s="98"/>
      <c r="P4610" s="98"/>
      <c r="Q4610" s="130"/>
    </row>
    <row r="4611" spans="1:17" ht="11.25" x14ac:dyDescent="0.2">
      <c r="A4611" s="234"/>
      <c r="B4611" s="98"/>
      <c r="C4611" s="130"/>
      <c r="D4611" s="240"/>
      <c r="E4611" s="240"/>
      <c r="F4611" s="224"/>
      <c r="G4611" s="98"/>
      <c r="H4611" s="98"/>
      <c r="I4611" s="130"/>
      <c r="J4611" s="98"/>
      <c r="K4611" s="98"/>
      <c r="L4611" s="98"/>
      <c r="M4611" s="241"/>
      <c r="N4611" s="241"/>
      <c r="O4611" s="98"/>
      <c r="P4611" s="98"/>
      <c r="Q4611" s="130"/>
    </row>
    <row r="4612" spans="1:17" ht="11.25" x14ac:dyDescent="0.2">
      <c r="A4612" s="234"/>
      <c r="B4612" s="98"/>
      <c r="C4612" s="130"/>
      <c r="D4612" s="240"/>
      <c r="E4612" s="240"/>
      <c r="F4612" s="224"/>
      <c r="G4612" s="98"/>
      <c r="H4612" s="98"/>
      <c r="I4612" s="130"/>
      <c r="J4612" s="98"/>
      <c r="K4612" s="98"/>
      <c r="L4612" s="98"/>
      <c r="M4612" s="241"/>
      <c r="N4612" s="241"/>
      <c r="O4612" s="98"/>
      <c r="P4612" s="98"/>
      <c r="Q4612" s="130"/>
    </row>
    <row r="4613" spans="1:17" ht="11.25" x14ac:dyDescent="0.2">
      <c r="A4613" s="234"/>
      <c r="B4613" s="98"/>
      <c r="C4613" s="130"/>
      <c r="D4613" s="240"/>
      <c r="E4613" s="240"/>
      <c r="F4613" s="224"/>
      <c r="G4613" s="98"/>
      <c r="H4613" s="98"/>
      <c r="I4613" s="130"/>
      <c r="J4613" s="98"/>
      <c r="K4613" s="98"/>
      <c r="L4613" s="98"/>
      <c r="M4613" s="241"/>
      <c r="N4613" s="241"/>
      <c r="O4613" s="98"/>
      <c r="P4613" s="98"/>
      <c r="Q4613" s="130"/>
    </row>
    <row r="4614" spans="1:17" ht="11.25" x14ac:dyDescent="0.2">
      <c r="A4614" s="234"/>
      <c r="B4614" s="98"/>
      <c r="C4614" s="130"/>
      <c r="D4614" s="240"/>
      <c r="E4614" s="240"/>
      <c r="F4614" s="224"/>
      <c r="G4614" s="98"/>
      <c r="H4614" s="98"/>
      <c r="I4614" s="130"/>
      <c r="J4614" s="98"/>
      <c r="K4614" s="98"/>
      <c r="L4614" s="98"/>
      <c r="M4614" s="241"/>
      <c r="N4614" s="241"/>
      <c r="O4614" s="98"/>
      <c r="P4614" s="98"/>
      <c r="Q4614" s="130"/>
    </row>
    <row r="4615" spans="1:17" ht="11.25" x14ac:dyDescent="0.2">
      <c r="A4615" s="234"/>
      <c r="B4615" s="98"/>
      <c r="C4615" s="130"/>
      <c r="D4615" s="240"/>
      <c r="E4615" s="240"/>
      <c r="F4615" s="224"/>
      <c r="G4615" s="98"/>
      <c r="H4615" s="98"/>
      <c r="I4615" s="130"/>
      <c r="J4615" s="98"/>
      <c r="K4615" s="98"/>
      <c r="L4615" s="98"/>
      <c r="M4615" s="241"/>
      <c r="N4615" s="241"/>
      <c r="O4615" s="98"/>
      <c r="P4615" s="98"/>
      <c r="Q4615" s="130"/>
    </row>
    <row r="4616" spans="1:17" ht="11.25" x14ac:dyDescent="0.2">
      <c r="A4616" s="234"/>
      <c r="B4616" s="98"/>
      <c r="C4616" s="130"/>
      <c r="D4616" s="240"/>
      <c r="E4616" s="240"/>
      <c r="F4616" s="224"/>
      <c r="G4616" s="98"/>
      <c r="H4616" s="98"/>
      <c r="I4616" s="130"/>
      <c r="J4616" s="98"/>
      <c r="K4616" s="98"/>
      <c r="L4616" s="98"/>
      <c r="M4616" s="241"/>
      <c r="N4616" s="241"/>
      <c r="O4616" s="98"/>
      <c r="P4616" s="98"/>
      <c r="Q4616" s="130"/>
    </row>
    <row r="4617" spans="1:17" ht="11.25" x14ac:dyDescent="0.2">
      <c r="A4617" s="234"/>
      <c r="B4617" s="98"/>
      <c r="C4617" s="130"/>
      <c r="D4617" s="240"/>
      <c r="E4617" s="240"/>
      <c r="F4617" s="224"/>
      <c r="G4617" s="98"/>
      <c r="H4617" s="98"/>
      <c r="I4617" s="130"/>
      <c r="J4617" s="98"/>
      <c r="K4617" s="98"/>
      <c r="L4617" s="98"/>
      <c r="M4617" s="241"/>
      <c r="N4617" s="241"/>
      <c r="O4617" s="98"/>
      <c r="P4617" s="98"/>
      <c r="Q4617" s="130"/>
    </row>
    <row r="4618" spans="1:17" ht="11.25" x14ac:dyDescent="0.2">
      <c r="A4618" s="234"/>
      <c r="B4618" s="98"/>
      <c r="C4618" s="130"/>
      <c r="D4618" s="240"/>
      <c r="E4618" s="240"/>
      <c r="F4618" s="224"/>
      <c r="G4618" s="98"/>
      <c r="H4618" s="98"/>
      <c r="I4618" s="130"/>
      <c r="J4618" s="98"/>
      <c r="K4618" s="98"/>
      <c r="L4618" s="98"/>
      <c r="M4618" s="241"/>
      <c r="N4618" s="241"/>
      <c r="O4618" s="98"/>
      <c r="P4618" s="98"/>
      <c r="Q4618" s="130"/>
    </row>
    <row r="4619" spans="1:17" ht="11.25" x14ac:dyDescent="0.2">
      <c r="A4619" s="234"/>
      <c r="B4619" s="98"/>
      <c r="C4619" s="130"/>
      <c r="D4619" s="240"/>
      <c r="E4619" s="240"/>
      <c r="F4619" s="224"/>
      <c r="G4619" s="98"/>
      <c r="H4619" s="98"/>
      <c r="I4619" s="130"/>
      <c r="J4619" s="98"/>
      <c r="K4619" s="98"/>
      <c r="L4619" s="98"/>
      <c r="M4619" s="241"/>
      <c r="N4619" s="241"/>
      <c r="O4619" s="98"/>
      <c r="P4619" s="98"/>
      <c r="Q4619" s="130"/>
    </row>
    <row r="4620" spans="1:17" ht="11.25" x14ac:dyDescent="0.2">
      <c r="A4620" s="234"/>
      <c r="B4620" s="98"/>
      <c r="C4620" s="130"/>
      <c r="D4620" s="240"/>
      <c r="E4620" s="240"/>
      <c r="F4620" s="224"/>
      <c r="G4620" s="98"/>
      <c r="H4620" s="98"/>
      <c r="I4620" s="130"/>
      <c r="J4620" s="98"/>
      <c r="K4620" s="98"/>
      <c r="L4620" s="98"/>
      <c r="M4620" s="241"/>
      <c r="N4620" s="241"/>
      <c r="O4620" s="98"/>
      <c r="P4620" s="98"/>
      <c r="Q4620" s="130"/>
    </row>
    <row r="4621" spans="1:17" ht="11.25" x14ac:dyDescent="0.2">
      <c r="A4621" s="234"/>
      <c r="B4621" s="98"/>
      <c r="C4621" s="130"/>
      <c r="D4621" s="240"/>
      <c r="E4621" s="240"/>
      <c r="F4621" s="224"/>
      <c r="G4621" s="98"/>
      <c r="H4621" s="98"/>
      <c r="I4621" s="130"/>
      <c r="J4621" s="98"/>
      <c r="K4621" s="98"/>
      <c r="L4621" s="98"/>
      <c r="M4621" s="241"/>
      <c r="N4621" s="241"/>
      <c r="O4621" s="98"/>
      <c r="P4621" s="98"/>
      <c r="Q4621" s="130"/>
    </row>
    <row r="4622" spans="1:17" ht="11.25" x14ac:dyDescent="0.2">
      <c r="A4622" s="234"/>
      <c r="B4622" s="98"/>
      <c r="C4622" s="130"/>
      <c r="D4622" s="240"/>
      <c r="E4622" s="240"/>
      <c r="F4622" s="224"/>
      <c r="G4622" s="98"/>
      <c r="H4622" s="98"/>
      <c r="I4622" s="130"/>
      <c r="J4622" s="98"/>
      <c r="K4622" s="98"/>
      <c r="L4622" s="98"/>
      <c r="M4622" s="241"/>
      <c r="N4622" s="241"/>
      <c r="O4622" s="98"/>
      <c r="P4622" s="98"/>
      <c r="Q4622" s="130"/>
    </row>
    <row r="4623" spans="1:17" ht="11.25" x14ac:dyDescent="0.2">
      <c r="A4623" s="234"/>
      <c r="B4623" s="98"/>
      <c r="C4623" s="130"/>
      <c r="D4623" s="240"/>
      <c r="E4623" s="240"/>
      <c r="F4623" s="224"/>
      <c r="G4623" s="98"/>
      <c r="H4623" s="98"/>
      <c r="I4623" s="130"/>
      <c r="J4623" s="98"/>
      <c r="K4623" s="98"/>
      <c r="L4623" s="98"/>
      <c r="M4623" s="241"/>
      <c r="N4623" s="241"/>
      <c r="O4623" s="98"/>
      <c r="P4623" s="98"/>
      <c r="Q4623" s="130"/>
    </row>
    <row r="4624" spans="1:17" ht="11.25" x14ac:dyDescent="0.2">
      <c r="A4624" s="234"/>
      <c r="B4624" s="98"/>
      <c r="C4624" s="130"/>
      <c r="D4624" s="240"/>
      <c r="E4624" s="240"/>
      <c r="F4624" s="224"/>
      <c r="G4624" s="98"/>
      <c r="H4624" s="98"/>
      <c r="I4624" s="130"/>
      <c r="J4624" s="98"/>
      <c r="K4624" s="98"/>
      <c r="L4624" s="98"/>
      <c r="M4624" s="241"/>
      <c r="N4624" s="241"/>
      <c r="O4624" s="98"/>
      <c r="P4624" s="98"/>
      <c r="Q4624" s="130"/>
    </row>
    <row r="4625" spans="1:17" ht="11.25" x14ac:dyDescent="0.2">
      <c r="A4625" s="234"/>
      <c r="B4625" s="98"/>
      <c r="C4625" s="130"/>
      <c r="D4625" s="240"/>
      <c r="E4625" s="240"/>
      <c r="F4625" s="224"/>
      <c r="G4625" s="98"/>
      <c r="H4625" s="98"/>
      <c r="I4625" s="130"/>
      <c r="J4625" s="98"/>
      <c r="K4625" s="98"/>
      <c r="L4625" s="98"/>
      <c r="M4625" s="241"/>
      <c r="N4625" s="241"/>
      <c r="O4625" s="98"/>
      <c r="P4625" s="98"/>
      <c r="Q4625" s="130"/>
    </row>
    <row r="4626" spans="1:17" ht="11.25" x14ac:dyDescent="0.2">
      <c r="A4626" s="234"/>
      <c r="B4626" s="98"/>
      <c r="C4626" s="130"/>
      <c r="D4626" s="240"/>
      <c r="E4626" s="240"/>
      <c r="F4626" s="224"/>
      <c r="G4626" s="98"/>
      <c r="H4626" s="98"/>
      <c r="I4626" s="130"/>
      <c r="J4626" s="98"/>
      <c r="K4626" s="98"/>
      <c r="L4626" s="98"/>
      <c r="M4626" s="241"/>
      <c r="N4626" s="241"/>
      <c r="O4626" s="98"/>
      <c r="P4626" s="98"/>
      <c r="Q4626" s="130"/>
    </row>
    <row r="4627" spans="1:17" ht="11.25" x14ac:dyDescent="0.2">
      <c r="A4627" s="234"/>
      <c r="B4627" s="98"/>
      <c r="C4627" s="130"/>
      <c r="D4627" s="240"/>
      <c r="E4627" s="240"/>
      <c r="F4627" s="224"/>
      <c r="G4627" s="98"/>
      <c r="H4627" s="98"/>
      <c r="I4627" s="130"/>
      <c r="J4627" s="98"/>
      <c r="K4627" s="98"/>
      <c r="L4627" s="98"/>
      <c r="M4627" s="241"/>
      <c r="N4627" s="241"/>
      <c r="O4627" s="98"/>
      <c r="P4627" s="98"/>
      <c r="Q4627" s="130"/>
    </row>
    <row r="4628" spans="1:17" ht="11.25" x14ac:dyDescent="0.2">
      <c r="A4628" s="234"/>
      <c r="B4628" s="98"/>
      <c r="C4628" s="130"/>
      <c r="D4628" s="240"/>
      <c r="E4628" s="240"/>
      <c r="F4628" s="224"/>
      <c r="G4628" s="98"/>
      <c r="H4628" s="98"/>
      <c r="I4628" s="130"/>
      <c r="J4628" s="98"/>
      <c r="K4628" s="98"/>
      <c r="L4628" s="98"/>
      <c r="M4628" s="241"/>
      <c r="N4628" s="241"/>
      <c r="O4628" s="98"/>
      <c r="P4628" s="98"/>
      <c r="Q4628" s="130"/>
    </row>
    <row r="4629" spans="1:17" ht="11.25" x14ac:dyDescent="0.2">
      <c r="A4629" s="234"/>
      <c r="B4629" s="98"/>
      <c r="C4629" s="130"/>
      <c r="D4629" s="240"/>
      <c r="E4629" s="240"/>
      <c r="F4629" s="224"/>
      <c r="G4629" s="98"/>
      <c r="H4629" s="98"/>
      <c r="I4629" s="130"/>
      <c r="J4629" s="98"/>
      <c r="K4629" s="98"/>
      <c r="L4629" s="98"/>
      <c r="M4629" s="241"/>
      <c r="N4629" s="241"/>
      <c r="O4629" s="98"/>
      <c r="P4629" s="98"/>
      <c r="Q4629" s="130"/>
    </row>
    <row r="4630" spans="1:17" ht="11.25" x14ac:dyDescent="0.2">
      <c r="A4630" s="234"/>
      <c r="B4630" s="98"/>
      <c r="C4630" s="130"/>
      <c r="D4630" s="240"/>
      <c r="E4630" s="240"/>
      <c r="F4630" s="224"/>
      <c r="G4630" s="98"/>
      <c r="H4630" s="98"/>
      <c r="I4630" s="130"/>
      <c r="J4630" s="98"/>
      <c r="K4630" s="98"/>
      <c r="L4630" s="98"/>
      <c r="M4630" s="241"/>
      <c r="N4630" s="241"/>
      <c r="O4630" s="98"/>
      <c r="P4630" s="98"/>
      <c r="Q4630" s="130"/>
    </row>
    <row r="4631" spans="1:17" ht="11.25" x14ac:dyDescent="0.2">
      <c r="A4631" s="234"/>
      <c r="B4631" s="98"/>
      <c r="C4631" s="130"/>
      <c r="D4631" s="240"/>
      <c r="E4631" s="240"/>
      <c r="F4631" s="224"/>
      <c r="G4631" s="98"/>
      <c r="H4631" s="98"/>
      <c r="I4631" s="130"/>
      <c r="J4631" s="98"/>
      <c r="K4631" s="98"/>
      <c r="L4631" s="98"/>
      <c r="M4631" s="241"/>
      <c r="N4631" s="241"/>
      <c r="O4631" s="98"/>
      <c r="P4631" s="98"/>
      <c r="Q4631" s="130"/>
    </row>
    <row r="4632" spans="1:17" ht="11.25" x14ac:dyDescent="0.2">
      <c r="A4632" s="234"/>
      <c r="B4632" s="98"/>
      <c r="C4632" s="130"/>
      <c r="D4632" s="240"/>
      <c r="E4632" s="240"/>
      <c r="F4632" s="224"/>
      <c r="G4632" s="98"/>
      <c r="H4632" s="98"/>
      <c r="I4632" s="130"/>
      <c r="J4632" s="98"/>
      <c r="K4632" s="98"/>
      <c r="L4632" s="98"/>
      <c r="M4632" s="241"/>
      <c r="N4632" s="241"/>
      <c r="O4632" s="98"/>
      <c r="P4632" s="98"/>
      <c r="Q4632" s="130"/>
    </row>
    <row r="4633" spans="1:17" ht="11.25" x14ac:dyDescent="0.2">
      <c r="A4633" s="234"/>
      <c r="B4633" s="98"/>
      <c r="C4633" s="130"/>
      <c r="D4633" s="240"/>
      <c r="E4633" s="240"/>
      <c r="F4633" s="224"/>
      <c r="G4633" s="98"/>
      <c r="H4633" s="98"/>
      <c r="I4633" s="130"/>
      <c r="J4633" s="98"/>
      <c r="K4633" s="98"/>
      <c r="L4633" s="98"/>
      <c r="M4633" s="241"/>
      <c r="N4633" s="241"/>
      <c r="O4633" s="98"/>
      <c r="P4633" s="98"/>
      <c r="Q4633" s="130"/>
    </row>
    <row r="4634" spans="1:17" ht="11.25" x14ac:dyDescent="0.2">
      <c r="A4634" s="234"/>
      <c r="B4634" s="98"/>
      <c r="C4634" s="130"/>
      <c r="D4634" s="240"/>
      <c r="E4634" s="240"/>
      <c r="F4634" s="224"/>
      <c r="G4634" s="98"/>
      <c r="H4634" s="98"/>
      <c r="I4634" s="130"/>
      <c r="J4634" s="98"/>
      <c r="K4634" s="98"/>
      <c r="L4634" s="98"/>
      <c r="M4634" s="241"/>
      <c r="N4634" s="241"/>
      <c r="O4634" s="98"/>
      <c r="P4634" s="98"/>
      <c r="Q4634" s="130"/>
    </row>
    <row r="4635" spans="1:17" ht="11.25" x14ac:dyDescent="0.2">
      <c r="A4635" s="234"/>
      <c r="B4635" s="98"/>
      <c r="C4635" s="130"/>
      <c r="D4635" s="240"/>
      <c r="E4635" s="240"/>
      <c r="F4635" s="224"/>
      <c r="G4635" s="98"/>
      <c r="H4635" s="98"/>
      <c r="I4635" s="130"/>
      <c r="J4635" s="98"/>
      <c r="K4635" s="98"/>
      <c r="L4635" s="98"/>
      <c r="M4635" s="241"/>
      <c r="N4635" s="241"/>
      <c r="O4635" s="98"/>
      <c r="P4635" s="98"/>
      <c r="Q4635" s="130"/>
    </row>
    <row r="4636" spans="1:17" ht="11.25" x14ac:dyDescent="0.2">
      <c r="A4636" s="234"/>
      <c r="B4636" s="98"/>
      <c r="C4636" s="130"/>
      <c r="D4636" s="240"/>
      <c r="E4636" s="240"/>
      <c r="F4636" s="224"/>
      <c r="G4636" s="98"/>
      <c r="H4636" s="98"/>
      <c r="I4636" s="130"/>
      <c r="J4636" s="98"/>
      <c r="K4636" s="98"/>
      <c r="L4636" s="98"/>
      <c r="M4636" s="241"/>
      <c r="N4636" s="241"/>
      <c r="O4636" s="98"/>
      <c r="P4636" s="98"/>
      <c r="Q4636" s="130"/>
    </row>
    <row r="4637" spans="1:17" ht="11.25" x14ac:dyDescent="0.2">
      <c r="A4637" s="234"/>
      <c r="B4637" s="98"/>
      <c r="C4637" s="130"/>
      <c r="D4637" s="240"/>
      <c r="E4637" s="240"/>
      <c r="F4637" s="224"/>
      <c r="G4637" s="98"/>
      <c r="H4637" s="98"/>
      <c r="I4637" s="130"/>
      <c r="J4637" s="98"/>
      <c r="K4637" s="98"/>
      <c r="L4637" s="98"/>
      <c r="M4637" s="241"/>
      <c r="N4637" s="241"/>
      <c r="O4637" s="98"/>
      <c r="P4637" s="98"/>
      <c r="Q4637" s="130"/>
    </row>
    <row r="4638" spans="1:17" ht="11.25" x14ac:dyDescent="0.2">
      <c r="A4638" s="234"/>
      <c r="B4638" s="98"/>
      <c r="C4638" s="130"/>
      <c r="D4638" s="240"/>
      <c r="E4638" s="240"/>
      <c r="F4638" s="224"/>
      <c r="G4638" s="98"/>
      <c r="H4638" s="98"/>
      <c r="I4638" s="130"/>
      <c r="J4638" s="98"/>
      <c r="K4638" s="98"/>
      <c r="L4638" s="98"/>
      <c r="M4638" s="241"/>
      <c r="N4638" s="241"/>
      <c r="O4638" s="98"/>
      <c r="P4638" s="98"/>
      <c r="Q4638" s="130"/>
    </row>
    <row r="4639" spans="1:17" ht="11.25" x14ac:dyDescent="0.2">
      <c r="A4639" s="234"/>
      <c r="B4639" s="98"/>
      <c r="C4639" s="130"/>
      <c r="D4639" s="240"/>
      <c r="E4639" s="240"/>
      <c r="F4639" s="224"/>
      <c r="G4639" s="98"/>
      <c r="H4639" s="98"/>
      <c r="I4639" s="130"/>
      <c r="J4639" s="98"/>
      <c r="K4639" s="98"/>
      <c r="L4639" s="98"/>
      <c r="M4639" s="241"/>
      <c r="N4639" s="241"/>
      <c r="O4639" s="98"/>
      <c r="P4639" s="98"/>
      <c r="Q4639" s="130"/>
    </row>
    <row r="4640" spans="1:17" ht="11.25" x14ac:dyDescent="0.2">
      <c r="A4640" s="234"/>
      <c r="B4640" s="98"/>
      <c r="C4640" s="130"/>
      <c r="D4640" s="240"/>
      <c r="E4640" s="240"/>
      <c r="F4640" s="224"/>
      <c r="G4640" s="98"/>
      <c r="H4640" s="98"/>
      <c r="I4640" s="130"/>
      <c r="J4640" s="98"/>
      <c r="K4640" s="98"/>
      <c r="L4640" s="98"/>
      <c r="M4640" s="241"/>
      <c r="N4640" s="241"/>
      <c r="O4640" s="98"/>
      <c r="P4640" s="98"/>
      <c r="Q4640" s="130"/>
    </row>
    <row r="4641" spans="1:17" ht="11.25" x14ac:dyDescent="0.2">
      <c r="A4641" s="234"/>
      <c r="B4641" s="98"/>
      <c r="C4641" s="130"/>
      <c r="D4641" s="240"/>
      <c r="E4641" s="240"/>
      <c r="F4641" s="224"/>
      <c r="G4641" s="98"/>
      <c r="H4641" s="98"/>
      <c r="I4641" s="130"/>
      <c r="J4641" s="98"/>
      <c r="K4641" s="98"/>
      <c r="L4641" s="98"/>
      <c r="M4641" s="241"/>
      <c r="N4641" s="241"/>
      <c r="O4641" s="98"/>
      <c r="P4641" s="98"/>
      <c r="Q4641" s="130"/>
    </row>
    <row r="4642" spans="1:17" ht="11.25" x14ac:dyDescent="0.2">
      <c r="A4642" s="234"/>
      <c r="B4642" s="98"/>
      <c r="C4642" s="130"/>
      <c r="D4642" s="240"/>
      <c r="E4642" s="240"/>
      <c r="F4642" s="224"/>
      <c r="G4642" s="98"/>
      <c r="H4642" s="98"/>
      <c r="I4642" s="130"/>
      <c r="J4642" s="98"/>
      <c r="K4642" s="98"/>
      <c r="L4642" s="98"/>
      <c r="M4642" s="241"/>
      <c r="N4642" s="241"/>
      <c r="O4642" s="98"/>
      <c r="P4642" s="98"/>
      <c r="Q4642" s="130"/>
    </row>
    <row r="4643" spans="1:17" ht="11.25" x14ac:dyDescent="0.2">
      <c r="A4643" s="234"/>
      <c r="B4643" s="98"/>
      <c r="C4643" s="130"/>
      <c r="D4643" s="240"/>
      <c r="E4643" s="240"/>
      <c r="F4643" s="224"/>
      <c r="G4643" s="98"/>
      <c r="H4643" s="98"/>
      <c r="I4643" s="130"/>
      <c r="J4643" s="98"/>
      <c r="K4643" s="98"/>
      <c r="L4643" s="98"/>
      <c r="M4643" s="241"/>
      <c r="N4643" s="241"/>
      <c r="O4643" s="98"/>
      <c r="P4643" s="98"/>
      <c r="Q4643" s="130"/>
    </row>
    <row r="4644" spans="1:17" ht="11.25" x14ac:dyDescent="0.2">
      <c r="A4644" s="234"/>
      <c r="B4644" s="98"/>
      <c r="C4644" s="130"/>
      <c r="D4644" s="240"/>
      <c r="E4644" s="240"/>
      <c r="F4644" s="224"/>
      <c r="G4644" s="98"/>
      <c r="H4644" s="98"/>
      <c r="I4644" s="130"/>
      <c r="J4644" s="98"/>
      <c r="K4644" s="98"/>
      <c r="L4644" s="98"/>
      <c r="M4644" s="241"/>
      <c r="N4644" s="241"/>
      <c r="O4644" s="98"/>
      <c r="P4644" s="98"/>
      <c r="Q4644" s="130"/>
    </row>
    <row r="4645" spans="1:17" ht="11.25" x14ac:dyDescent="0.2">
      <c r="A4645" s="234"/>
      <c r="B4645" s="98"/>
      <c r="C4645" s="130"/>
      <c r="D4645" s="240"/>
      <c r="E4645" s="240"/>
      <c r="F4645" s="224"/>
      <c r="G4645" s="98"/>
      <c r="H4645" s="98"/>
      <c r="I4645" s="130"/>
      <c r="J4645" s="98"/>
      <c r="K4645" s="98"/>
      <c r="L4645" s="98"/>
      <c r="M4645" s="241"/>
      <c r="N4645" s="241"/>
      <c r="O4645" s="98"/>
      <c r="P4645" s="98"/>
      <c r="Q4645" s="130"/>
    </row>
    <row r="4646" spans="1:17" ht="11.25" x14ac:dyDescent="0.2">
      <c r="A4646" s="234"/>
      <c r="B4646" s="98"/>
      <c r="C4646" s="130"/>
      <c r="D4646" s="240"/>
      <c r="E4646" s="240"/>
      <c r="F4646" s="224"/>
      <c r="G4646" s="98"/>
      <c r="H4646" s="98"/>
      <c r="I4646" s="130"/>
      <c r="J4646" s="98"/>
      <c r="K4646" s="98"/>
      <c r="L4646" s="98"/>
      <c r="M4646" s="241"/>
      <c r="N4646" s="241"/>
      <c r="O4646" s="98"/>
      <c r="P4646" s="98"/>
      <c r="Q4646" s="130"/>
    </row>
    <row r="4647" spans="1:17" ht="11.25" x14ac:dyDescent="0.2">
      <c r="A4647" s="234"/>
      <c r="B4647" s="98"/>
      <c r="C4647" s="130"/>
      <c r="D4647" s="240"/>
      <c r="E4647" s="240"/>
      <c r="F4647" s="224"/>
      <c r="G4647" s="98"/>
      <c r="H4647" s="98"/>
      <c r="I4647" s="130"/>
      <c r="J4647" s="98"/>
      <c r="K4647" s="98"/>
      <c r="L4647" s="98"/>
      <c r="M4647" s="241"/>
      <c r="N4647" s="241"/>
      <c r="O4647" s="98"/>
      <c r="P4647" s="98"/>
      <c r="Q4647" s="130"/>
    </row>
    <row r="4648" spans="1:17" ht="11.25" x14ac:dyDescent="0.2">
      <c r="A4648" s="234"/>
      <c r="B4648" s="98"/>
      <c r="C4648" s="130"/>
      <c r="D4648" s="240"/>
      <c r="E4648" s="240"/>
      <c r="F4648" s="224"/>
      <c r="G4648" s="98"/>
      <c r="H4648" s="98"/>
      <c r="I4648" s="130"/>
      <c r="J4648" s="98"/>
      <c r="K4648" s="98"/>
      <c r="L4648" s="98"/>
      <c r="M4648" s="241"/>
      <c r="N4648" s="241"/>
      <c r="O4648" s="98"/>
      <c r="P4648" s="98"/>
      <c r="Q4648" s="130"/>
    </row>
    <row r="4649" spans="1:17" ht="11.25" x14ac:dyDescent="0.2">
      <c r="A4649" s="234"/>
      <c r="B4649" s="98"/>
      <c r="C4649" s="130"/>
      <c r="D4649" s="240"/>
      <c r="E4649" s="240"/>
      <c r="F4649" s="224"/>
      <c r="G4649" s="98"/>
      <c r="H4649" s="98"/>
      <c r="I4649" s="130"/>
      <c r="J4649" s="98"/>
      <c r="K4649" s="98"/>
      <c r="L4649" s="98"/>
      <c r="M4649" s="241"/>
      <c r="N4649" s="241"/>
      <c r="O4649" s="98"/>
      <c r="P4649" s="98"/>
      <c r="Q4649" s="130"/>
    </row>
    <row r="4650" spans="1:17" ht="11.25" x14ac:dyDescent="0.2">
      <c r="A4650" s="234"/>
      <c r="B4650" s="98"/>
      <c r="C4650" s="130"/>
      <c r="D4650" s="240"/>
      <c r="E4650" s="240"/>
      <c r="F4650" s="224"/>
      <c r="G4650" s="98"/>
      <c r="H4650" s="98"/>
      <c r="I4650" s="130"/>
      <c r="J4650" s="98"/>
      <c r="K4650" s="98"/>
      <c r="L4650" s="98"/>
      <c r="M4650" s="241"/>
      <c r="N4650" s="241"/>
      <c r="O4650" s="98"/>
      <c r="P4650" s="98"/>
      <c r="Q4650" s="130"/>
    </row>
    <row r="4651" spans="1:17" ht="11.25" x14ac:dyDescent="0.2">
      <c r="A4651" s="234"/>
      <c r="B4651" s="98"/>
      <c r="C4651" s="130"/>
      <c r="D4651" s="240"/>
      <c r="E4651" s="240"/>
      <c r="F4651" s="224"/>
      <c r="G4651" s="98"/>
      <c r="H4651" s="98"/>
      <c r="I4651" s="130"/>
      <c r="J4651" s="98"/>
      <c r="K4651" s="98"/>
      <c r="L4651" s="98"/>
      <c r="M4651" s="241"/>
      <c r="N4651" s="241"/>
      <c r="O4651" s="98"/>
      <c r="P4651" s="98"/>
      <c r="Q4651" s="130"/>
    </row>
    <row r="4652" spans="1:17" ht="11.25" x14ac:dyDescent="0.2">
      <c r="A4652" s="234"/>
      <c r="B4652" s="98"/>
      <c r="C4652" s="130"/>
      <c r="D4652" s="240"/>
      <c r="E4652" s="240"/>
      <c r="F4652" s="224"/>
      <c r="G4652" s="98"/>
      <c r="H4652" s="98"/>
      <c r="I4652" s="130"/>
      <c r="J4652" s="98"/>
      <c r="K4652" s="98"/>
      <c r="L4652" s="98"/>
      <c r="M4652" s="241"/>
      <c r="N4652" s="241"/>
      <c r="O4652" s="98"/>
      <c r="P4652" s="98"/>
      <c r="Q4652" s="130"/>
    </row>
    <row r="4653" spans="1:17" ht="11.25" x14ac:dyDescent="0.2">
      <c r="A4653" s="234"/>
      <c r="B4653" s="98"/>
      <c r="C4653" s="130"/>
      <c r="D4653" s="240"/>
      <c r="E4653" s="240"/>
      <c r="F4653" s="224"/>
      <c r="G4653" s="98"/>
      <c r="H4653" s="98"/>
      <c r="I4653" s="130"/>
      <c r="J4653" s="98"/>
      <c r="K4653" s="98"/>
      <c r="L4653" s="98"/>
      <c r="M4653" s="241"/>
      <c r="N4653" s="241"/>
      <c r="O4653" s="98"/>
      <c r="P4653" s="98"/>
      <c r="Q4653" s="130"/>
    </row>
    <row r="4654" spans="1:17" ht="11.25" x14ac:dyDescent="0.2">
      <c r="A4654" s="234"/>
      <c r="B4654" s="98"/>
      <c r="C4654" s="130"/>
      <c r="D4654" s="240"/>
      <c r="E4654" s="240"/>
      <c r="F4654" s="224"/>
      <c r="G4654" s="98"/>
      <c r="H4654" s="98"/>
      <c r="I4654" s="130"/>
      <c r="J4654" s="98"/>
      <c r="K4654" s="98"/>
      <c r="L4654" s="98"/>
      <c r="M4654" s="241"/>
      <c r="N4654" s="241"/>
      <c r="O4654" s="98"/>
      <c r="P4654" s="98"/>
      <c r="Q4654" s="130"/>
    </row>
    <row r="4655" spans="1:17" ht="11.25" x14ac:dyDescent="0.2">
      <c r="A4655" s="234"/>
      <c r="B4655" s="98"/>
      <c r="C4655" s="130"/>
      <c r="D4655" s="240"/>
      <c r="E4655" s="240"/>
      <c r="F4655" s="224"/>
      <c r="G4655" s="98"/>
      <c r="H4655" s="98"/>
      <c r="I4655" s="130"/>
      <c r="J4655" s="98"/>
      <c r="K4655" s="98"/>
      <c r="L4655" s="98"/>
      <c r="M4655" s="241"/>
      <c r="N4655" s="241"/>
      <c r="O4655" s="98"/>
      <c r="P4655" s="98"/>
      <c r="Q4655" s="130"/>
    </row>
    <row r="4656" spans="1:17" ht="11.25" x14ac:dyDescent="0.2">
      <c r="A4656" s="234"/>
      <c r="B4656" s="98"/>
      <c r="C4656" s="130"/>
      <c r="D4656" s="240"/>
      <c r="E4656" s="240"/>
      <c r="F4656" s="224"/>
      <c r="G4656" s="98"/>
      <c r="H4656" s="98"/>
      <c r="I4656" s="130"/>
      <c r="J4656" s="98"/>
      <c r="K4656" s="98"/>
      <c r="L4656" s="98"/>
      <c r="M4656" s="241"/>
      <c r="N4656" s="241"/>
      <c r="O4656" s="98"/>
      <c r="P4656" s="98"/>
      <c r="Q4656" s="130"/>
    </row>
    <row r="4657" spans="1:17" ht="11.25" x14ac:dyDescent="0.2">
      <c r="A4657" s="234"/>
      <c r="B4657" s="98"/>
      <c r="C4657" s="130"/>
      <c r="D4657" s="240"/>
      <c r="E4657" s="240"/>
      <c r="F4657" s="224"/>
      <c r="G4657" s="98"/>
      <c r="H4657" s="98"/>
      <c r="I4657" s="130"/>
      <c r="J4657" s="98"/>
      <c r="K4657" s="98"/>
      <c r="L4657" s="98"/>
      <c r="M4657" s="241"/>
      <c r="N4657" s="241"/>
      <c r="O4657" s="98"/>
      <c r="P4657" s="98"/>
      <c r="Q4657" s="130"/>
    </row>
    <row r="4658" spans="1:17" ht="11.25" x14ac:dyDescent="0.2">
      <c r="A4658" s="234"/>
      <c r="B4658" s="98"/>
      <c r="C4658" s="130"/>
      <c r="D4658" s="240"/>
      <c r="E4658" s="240"/>
      <c r="F4658" s="224"/>
      <c r="G4658" s="98"/>
      <c r="H4658" s="98"/>
      <c r="I4658" s="130"/>
      <c r="J4658" s="98"/>
      <c r="K4658" s="98"/>
      <c r="L4658" s="98"/>
      <c r="M4658" s="241"/>
      <c r="N4658" s="241"/>
      <c r="O4658" s="98"/>
      <c r="P4658" s="98"/>
      <c r="Q4658" s="130"/>
    </row>
    <row r="4659" spans="1:17" ht="11.25" x14ac:dyDescent="0.2">
      <c r="A4659" s="234"/>
      <c r="B4659" s="98"/>
      <c r="C4659" s="130"/>
      <c r="D4659" s="240"/>
      <c r="E4659" s="240"/>
      <c r="F4659" s="224"/>
      <c r="G4659" s="98"/>
      <c r="H4659" s="98"/>
      <c r="I4659" s="130"/>
      <c r="J4659" s="98"/>
      <c r="K4659" s="98"/>
      <c r="L4659" s="98"/>
      <c r="M4659" s="241"/>
      <c r="N4659" s="241"/>
      <c r="O4659" s="98"/>
      <c r="P4659" s="98"/>
      <c r="Q4659" s="130"/>
    </row>
    <row r="4660" spans="1:17" ht="11.25" x14ac:dyDescent="0.2">
      <c r="A4660" s="234"/>
      <c r="B4660" s="98"/>
      <c r="C4660" s="130"/>
      <c r="D4660" s="240"/>
      <c r="E4660" s="240"/>
      <c r="F4660" s="224"/>
      <c r="G4660" s="98"/>
      <c r="H4660" s="98"/>
      <c r="I4660" s="130"/>
      <c r="J4660" s="98"/>
      <c r="K4660" s="98"/>
      <c r="L4660" s="98"/>
      <c r="M4660" s="241"/>
      <c r="N4660" s="241"/>
      <c r="O4660" s="98"/>
      <c r="P4660" s="98"/>
      <c r="Q4660" s="130"/>
    </row>
    <row r="4661" spans="1:17" ht="11.25" x14ac:dyDescent="0.2">
      <c r="A4661" s="234"/>
      <c r="B4661" s="98"/>
      <c r="C4661" s="130"/>
      <c r="D4661" s="240"/>
      <c r="E4661" s="240"/>
      <c r="F4661" s="224"/>
      <c r="G4661" s="98"/>
      <c r="H4661" s="98"/>
      <c r="I4661" s="130"/>
      <c r="J4661" s="98"/>
      <c r="K4661" s="98"/>
      <c r="L4661" s="98"/>
      <c r="M4661" s="241"/>
      <c r="N4661" s="241"/>
      <c r="O4661" s="98"/>
      <c r="P4661" s="98"/>
      <c r="Q4661" s="130"/>
    </row>
    <row r="4662" spans="1:17" ht="11.25" x14ac:dyDescent="0.2">
      <c r="A4662" s="234"/>
      <c r="B4662" s="98"/>
      <c r="C4662" s="130"/>
      <c r="D4662" s="240"/>
      <c r="E4662" s="240"/>
      <c r="F4662" s="224"/>
      <c r="G4662" s="98"/>
      <c r="H4662" s="98"/>
      <c r="I4662" s="130"/>
      <c r="J4662" s="98"/>
      <c r="K4662" s="98"/>
      <c r="L4662" s="98"/>
      <c r="M4662" s="241"/>
      <c r="N4662" s="241"/>
      <c r="O4662" s="98"/>
      <c r="P4662" s="98"/>
      <c r="Q4662" s="130"/>
    </row>
    <row r="4663" spans="1:17" ht="11.25" x14ac:dyDescent="0.2">
      <c r="A4663" s="234"/>
      <c r="B4663" s="98"/>
      <c r="C4663" s="130"/>
      <c r="D4663" s="240"/>
      <c r="E4663" s="240"/>
      <c r="F4663" s="224"/>
      <c r="G4663" s="98"/>
      <c r="H4663" s="98"/>
      <c r="I4663" s="130"/>
      <c r="J4663" s="98"/>
      <c r="K4663" s="98"/>
      <c r="L4663" s="98"/>
      <c r="M4663" s="241"/>
      <c r="N4663" s="241"/>
      <c r="O4663" s="98"/>
      <c r="P4663" s="98"/>
      <c r="Q4663" s="130"/>
    </row>
    <row r="4664" spans="1:17" ht="11.25" x14ac:dyDescent="0.2">
      <c r="A4664" s="234"/>
      <c r="B4664" s="98"/>
      <c r="C4664" s="130"/>
      <c r="D4664" s="240"/>
      <c r="E4664" s="240"/>
      <c r="F4664" s="224"/>
      <c r="G4664" s="98"/>
      <c r="H4664" s="98"/>
      <c r="I4664" s="130"/>
      <c r="J4664" s="98"/>
      <c r="K4664" s="98"/>
      <c r="L4664" s="98"/>
      <c r="M4664" s="241"/>
      <c r="N4664" s="241"/>
      <c r="O4664" s="98"/>
      <c r="P4664" s="98"/>
      <c r="Q4664" s="130"/>
    </row>
    <row r="4665" spans="1:17" ht="11.25" x14ac:dyDescent="0.2">
      <c r="A4665" s="234"/>
      <c r="B4665" s="98"/>
      <c r="C4665" s="130"/>
      <c r="D4665" s="240"/>
      <c r="E4665" s="240"/>
      <c r="F4665" s="224"/>
      <c r="G4665" s="98"/>
      <c r="H4665" s="98"/>
      <c r="I4665" s="130"/>
      <c r="J4665" s="98"/>
      <c r="K4665" s="98"/>
      <c r="L4665" s="98"/>
      <c r="M4665" s="241"/>
      <c r="N4665" s="241"/>
      <c r="O4665" s="98"/>
      <c r="P4665" s="98"/>
      <c r="Q4665" s="130"/>
    </row>
    <row r="4666" spans="1:17" ht="11.25" x14ac:dyDescent="0.2">
      <c r="A4666" s="234"/>
      <c r="B4666" s="98"/>
      <c r="C4666" s="130"/>
      <c r="D4666" s="240"/>
      <c r="E4666" s="240"/>
      <c r="F4666" s="224"/>
      <c r="G4666" s="98"/>
      <c r="H4666" s="98"/>
      <c r="I4666" s="130"/>
      <c r="J4666" s="98"/>
      <c r="K4666" s="98"/>
      <c r="L4666" s="98"/>
      <c r="M4666" s="241"/>
      <c r="N4666" s="241"/>
      <c r="O4666" s="98"/>
      <c r="P4666" s="98"/>
      <c r="Q4666" s="130"/>
    </row>
    <row r="4667" spans="1:17" ht="11.25" x14ac:dyDescent="0.2">
      <c r="A4667" s="234"/>
      <c r="B4667" s="98"/>
      <c r="C4667" s="130"/>
      <c r="D4667" s="240"/>
      <c r="E4667" s="240"/>
      <c r="F4667" s="224"/>
      <c r="G4667" s="98"/>
      <c r="H4667" s="98"/>
      <c r="I4667" s="130"/>
      <c r="J4667" s="98"/>
      <c r="K4667" s="98"/>
      <c r="L4667" s="98"/>
      <c r="M4667" s="241"/>
      <c r="N4667" s="241"/>
      <c r="O4667" s="98"/>
      <c r="P4667" s="98"/>
      <c r="Q4667" s="130"/>
    </row>
    <row r="4668" spans="1:17" ht="11.25" x14ac:dyDescent="0.2">
      <c r="A4668" s="234"/>
      <c r="B4668" s="98"/>
      <c r="C4668" s="130"/>
      <c r="D4668" s="240"/>
      <c r="E4668" s="240"/>
      <c r="F4668" s="224"/>
      <c r="G4668" s="98"/>
      <c r="H4668" s="98"/>
      <c r="I4668" s="130"/>
      <c r="J4668" s="98"/>
      <c r="K4668" s="98"/>
      <c r="L4668" s="98"/>
      <c r="M4668" s="241"/>
      <c r="N4668" s="241"/>
      <c r="O4668" s="98"/>
      <c r="P4668" s="98"/>
      <c r="Q4668" s="130"/>
    </row>
    <row r="4669" spans="1:17" ht="11.25" x14ac:dyDescent="0.2">
      <c r="A4669" s="234"/>
      <c r="B4669" s="98"/>
      <c r="C4669" s="130"/>
      <c r="D4669" s="240"/>
      <c r="E4669" s="240"/>
      <c r="F4669" s="224"/>
      <c r="G4669" s="98"/>
      <c r="H4669" s="98"/>
      <c r="I4669" s="130"/>
      <c r="J4669" s="98"/>
      <c r="K4669" s="98"/>
      <c r="L4669" s="98"/>
      <c r="M4669" s="241"/>
      <c r="N4669" s="241"/>
      <c r="O4669" s="98"/>
      <c r="P4669" s="98"/>
      <c r="Q4669" s="130"/>
    </row>
    <row r="4670" spans="1:17" ht="11.25" x14ac:dyDescent="0.2">
      <c r="A4670" s="234"/>
      <c r="B4670" s="98"/>
      <c r="C4670" s="130"/>
      <c r="D4670" s="240"/>
      <c r="E4670" s="240"/>
      <c r="F4670" s="224"/>
      <c r="G4670" s="98"/>
      <c r="H4670" s="98"/>
      <c r="I4670" s="130"/>
      <c r="J4670" s="98"/>
      <c r="K4670" s="98"/>
      <c r="L4670" s="98"/>
      <c r="M4670" s="241"/>
      <c r="N4670" s="241"/>
      <c r="O4670" s="98"/>
      <c r="P4670" s="98"/>
      <c r="Q4670" s="130"/>
    </row>
    <row r="4671" spans="1:17" ht="11.25" x14ac:dyDescent="0.2">
      <c r="A4671" s="234"/>
      <c r="B4671" s="98"/>
      <c r="C4671" s="130"/>
      <c r="D4671" s="240"/>
      <c r="E4671" s="240"/>
      <c r="F4671" s="224"/>
      <c r="G4671" s="98"/>
      <c r="H4671" s="98"/>
      <c r="I4671" s="130"/>
      <c r="J4671" s="98"/>
      <c r="K4671" s="98"/>
      <c r="L4671" s="98"/>
      <c r="M4671" s="241"/>
      <c r="N4671" s="241"/>
      <c r="O4671" s="98"/>
      <c r="P4671" s="98"/>
      <c r="Q4671" s="130"/>
    </row>
    <row r="4672" spans="1:17" ht="11.25" x14ac:dyDescent="0.2">
      <c r="A4672" s="234"/>
      <c r="B4672" s="98"/>
      <c r="C4672" s="130"/>
      <c r="D4672" s="240"/>
      <c r="E4672" s="240"/>
      <c r="F4672" s="224"/>
      <c r="G4672" s="98"/>
      <c r="H4672" s="98"/>
      <c r="I4672" s="130"/>
      <c r="J4672" s="98"/>
      <c r="K4672" s="98"/>
      <c r="L4672" s="98"/>
      <c r="M4672" s="241"/>
      <c r="N4672" s="241"/>
      <c r="O4672" s="98"/>
      <c r="P4672" s="98"/>
      <c r="Q4672" s="130"/>
    </row>
    <row r="4673" spans="1:17" ht="11.25" x14ac:dyDescent="0.2">
      <c r="A4673" s="234"/>
      <c r="B4673" s="98"/>
      <c r="C4673" s="130"/>
      <c r="D4673" s="240"/>
      <c r="E4673" s="240"/>
      <c r="F4673" s="224"/>
      <c r="G4673" s="98"/>
      <c r="H4673" s="98"/>
      <c r="I4673" s="130"/>
      <c r="J4673" s="98"/>
      <c r="K4673" s="98"/>
      <c r="L4673" s="98"/>
      <c r="M4673" s="241"/>
      <c r="N4673" s="241"/>
      <c r="O4673" s="98"/>
      <c r="P4673" s="98"/>
      <c r="Q4673" s="130"/>
    </row>
    <row r="4674" spans="1:17" ht="11.25" x14ac:dyDescent="0.2">
      <c r="A4674" s="234"/>
      <c r="B4674" s="98"/>
      <c r="C4674" s="130"/>
      <c r="D4674" s="240"/>
      <c r="E4674" s="240"/>
      <c r="F4674" s="224"/>
      <c r="G4674" s="98"/>
      <c r="H4674" s="98"/>
      <c r="I4674" s="130"/>
      <c r="J4674" s="98"/>
      <c r="K4674" s="98"/>
      <c r="L4674" s="98"/>
      <c r="M4674" s="241"/>
      <c r="N4674" s="241"/>
      <c r="O4674" s="98"/>
      <c r="P4674" s="98"/>
      <c r="Q4674" s="130"/>
    </row>
    <row r="4675" spans="1:17" ht="11.25" x14ac:dyDescent="0.2">
      <c r="A4675" s="234"/>
      <c r="B4675" s="98"/>
      <c r="C4675" s="130"/>
      <c r="D4675" s="240"/>
      <c r="E4675" s="240"/>
      <c r="F4675" s="224"/>
      <c r="G4675" s="98"/>
      <c r="H4675" s="98"/>
      <c r="I4675" s="130"/>
      <c r="J4675" s="98"/>
      <c r="K4675" s="98"/>
      <c r="L4675" s="98"/>
      <c r="M4675" s="241"/>
      <c r="N4675" s="241"/>
      <c r="O4675" s="98"/>
      <c r="P4675" s="98"/>
      <c r="Q4675" s="130"/>
    </row>
    <row r="4676" spans="1:17" ht="11.25" x14ac:dyDescent="0.2">
      <c r="A4676" s="234"/>
      <c r="B4676" s="98"/>
      <c r="C4676" s="130"/>
      <c r="D4676" s="240"/>
      <c r="E4676" s="240"/>
      <c r="F4676" s="224"/>
      <c r="G4676" s="98"/>
      <c r="H4676" s="98"/>
      <c r="I4676" s="130"/>
      <c r="J4676" s="98"/>
      <c r="K4676" s="98"/>
      <c r="L4676" s="98"/>
      <c r="M4676" s="241"/>
      <c r="N4676" s="241"/>
      <c r="O4676" s="98"/>
      <c r="P4676" s="98"/>
      <c r="Q4676" s="130"/>
    </row>
    <row r="4677" spans="1:17" ht="11.25" x14ac:dyDescent="0.2">
      <c r="A4677" s="234"/>
      <c r="B4677" s="98"/>
      <c r="C4677" s="130"/>
      <c r="D4677" s="240"/>
      <c r="E4677" s="240"/>
      <c r="F4677" s="224"/>
      <c r="G4677" s="98"/>
      <c r="H4677" s="98"/>
      <c r="I4677" s="130"/>
      <c r="J4677" s="98"/>
      <c r="K4677" s="98"/>
      <c r="L4677" s="98"/>
      <c r="M4677" s="241"/>
      <c r="N4677" s="241"/>
      <c r="O4677" s="98"/>
      <c r="P4677" s="98"/>
      <c r="Q4677" s="130"/>
    </row>
    <row r="4678" spans="1:17" ht="11.25" x14ac:dyDescent="0.2">
      <c r="A4678" s="234"/>
      <c r="B4678" s="98"/>
      <c r="C4678" s="130"/>
      <c r="D4678" s="240"/>
      <c r="E4678" s="240"/>
      <c r="F4678" s="224"/>
      <c r="G4678" s="98"/>
      <c r="H4678" s="98"/>
      <c r="I4678" s="130"/>
      <c r="J4678" s="98"/>
      <c r="K4678" s="98"/>
      <c r="L4678" s="98"/>
      <c r="M4678" s="241"/>
      <c r="N4678" s="241"/>
      <c r="O4678" s="98"/>
      <c r="P4678" s="98"/>
      <c r="Q4678" s="130"/>
    </row>
    <row r="4679" spans="1:17" ht="11.25" x14ac:dyDescent="0.2">
      <c r="A4679" s="234"/>
      <c r="B4679" s="98"/>
      <c r="C4679" s="130"/>
      <c r="D4679" s="240"/>
      <c r="E4679" s="240"/>
      <c r="F4679" s="224"/>
      <c r="G4679" s="98"/>
      <c r="H4679" s="98"/>
      <c r="I4679" s="130"/>
      <c r="J4679" s="98"/>
      <c r="K4679" s="98"/>
      <c r="L4679" s="98"/>
      <c r="M4679" s="241"/>
      <c r="N4679" s="241"/>
      <c r="O4679" s="98"/>
      <c r="P4679" s="98"/>
      <c r="Q4679" s="130"/>
    </row>
    <row r="4680" spans="1:17" ht="11.25" x14ac:dyDescent="0.2">
      <c r="A4680" s="234"/>
      <c r="B4680" s="98"/>
      <c r="C4680" s="130"/>
      <c r="D4680" s="240"/>
      <c r="E4680" s="240"/>
      <c r="F4680" s="224"/>
      <c r="G4680" s="98"/>
      <c r="H4680" s="98"/>
      <c r="I4680" s="130"/>
      <c r="J4680" s="98"/>
      <c r="K4680" s="98"/>
      <c r="L4680" s="98"/>
      <c r="M4680" s="241"/>
      <c r="N4680" s="241"/>
      <c r="O4680" s="98"/>
      <c r="P4680" s="98"/>
      <c r="Q4680" s="130"/>
    </row>
    <row r="4681" spans="1:17" ht="11.25" x14ac:dyDescent="0.2">
      <c r="A4681" s="234"/>
      <c r="B4681" s="98"/>
      <c r="C4681" s="130"/>
      <c r="D4681" s="240"/>
      <c r="E4681" s="240"/>
      <c r="F4681" s="224"/>
      <c r="G4681" s="98"/>
      <c r="H4681" s="98"/>
      <c r="I4681" s="130"/>
      <c r="J4681" s="98"/>
      <c r="K4681" s="98"/>
      <c r="L4681" s="98"/>
      <c r="M4681" s="241"/>
      <c r="N4681" s="241"/>
      <c r="O4681" s="98"/>
      <c r="P4681" s="98"/>
      <c r="Q4681" s="130"/>
    </row>
    <row r="4682" spans="1:17" ht="11.25" x14ac:dyDescent="0.2">
      <c r="A4682" s="234"/>
      <c r="B4682" s="98"/>
      <c r="C4682" s="130"/>
      <c r="D4682" s="240"/>
      <c r="E4682" s="240"/>
      <c r="F4682" s="224"/>
      <c r="G4682" s="98"/>
      <c r="H4682" s="98"/>
      <c r="I4682" s="130"/>
      <c r="J4682" s="98"/>
      <c r="K4682" s="98"/>
      <c r="L4682" s="98"/>
      <c r="M4682" s="241"/>
      <c r="N4682" s="241"/>
      <c r="O4682" s="98"/>
      <c r="P4682" s="98"/>
      <c r="Q4682" s="130"/>
    </row>
    <row r="4683" spans="1:17" ht="11.25" x14ac:dyDescent="0.2">
      <c r="A4683" s="234"/>
      <c r="B4683" s="98"/>
      <c r="C4683" s="130"/>
      <c r="D4683" s="240"/>
      <c r="E4683" s="240"/>
      <c r="F4683" s="224"/>
      <c r="G4683" s="98"/>
      <c r="H4683" s="98"/>
      <c r="I4683" s="130"/>
      <c r="J4683" s="98"/>
      <c r="K4683" s="98"/>
      <c r="L4683" s="98"/>
      <c r="M4683" s="241"/>
      <c r="N4683" s="241"/>
      <c r="O4683" s="98"/>
      <c r="P4683" s="98"/>
      <c r="Q4683" s="130"/>
    </row>
    <row r="4684" spans="1:17" ht="11.25" x14ac:dyDescent="0.2">
      <c r="A4684" s="234"/>
      <c r="B4684" s="98"/>
      <c r="C4684" s="130"/>
      <c r="D4684" s="240"/>
      <c r="E4684" s="240"/>
      <c r="F4684" s="224"/>
      <c r="G4684" s="98"/>
      <c r="H4684" s="98"/>
      <c r="I4684" s="130"/>
      <c r="J4684" s="98"/>
      <c r="K4684" s="98"/>
      <c r="L4684" s="98"/>
      <c r="M4684" s="241"/>
      <c r="N4684" s="241"/>
      <c r="O4684" s="98"/>
      <c r="P4684" s="98"/>
      <c r="Q4684" s="130"/>
    </row>
    <row r="4685" spans="1:17" ht="11.25" x14ac:dyDescent="0.2">
      <c r="A4685" s="234"/>
      <c r="B4685" s="98"/>
      <c r="C4685" s="130"/>
      <c r="D4685" s="240"/>
      <c r="E4685" s="240"/>
      <c r="F4685" s="224"/>
      <c r="G4685" s="98"/>
      <c r="H4685" s="98"/>
      <c r="I4685" s="130"/>
      <c r="J4685" s="98"/>
      <c r="K4685" s="98"/>
      <c r="L4685" s="98"/>
      <c r="M4685" s="241"/>
      <c r="N4685" s="241"/>
      <c r="O4685" s="98"/>
      <c r="P4685" s="98"/>
      <c r="Q4685" s="130"/>
    </row>
    <row r="4686" spans="1:17" ht="11.25" x14ac:dyDescent="0.2">
      <c r="A4686" s="234"/>
      <c r="B4686" s="98"/>
      <c r="C4686" s="130"/>
      <c r="D4686" s="240"/>
      <c r="E4686" s="240"/>
      <c r="F4686" s="224"/>
      <c r="G4686" s="98"/>
      <c r="H4686" s="98"/>
      <c r="I4686" s="130"/>
      <c r="J4686" s="98"/>
      <c r="K4686" s="98"/>
      <c r="L4686" s="98"/>
      <c r="M4686" s="241"/>
      <c r="N4686" s="241"/>
      <c r="O4686" s="98"/>
      <c r="P4686" s="98"/>
      <c r="Q4686" s="130"/>
    </row>
    <row r="4687" spans="1:17" ht="11.25" x14ac:dyDescent="0.2">
      <c r="A4687" s="234"/>
      <c r="B4687" s="98"/>
      <c r="C4687" s="130"/>
      <c r="D4687" s="240"/>
      <c r="E4687" s="240"/>
      <c r="F4687" s="224"/>
      <c r="G4687" s="98"/>
      <c r="H4687" s="98"/>
      <c r="I4687" s="130"/>
      <c r="J4687" s="98"/>
      <c r="K4687" s="98"/>
      <c r="L4687" s="98"/>
      <c r="M4687" s="241"/>
      <c r="N4687" s="241"/>
      <c r="O4687" s="98"/>
      <c r="P4687" s="98"/>
      <c r="Q4687" s="130"/>
    </row>
    <row r="4688" spans="1:17" ht="11.25" x14ac:dyDescent="0.2">
      <c r="A4688" s="234"/>
      <c r="B4688" s="98"/>
      <c r="C4688" s="130"/>
      <c r="D4688" s="240"/>
      <c r="E4688" s="240"/>
      <c r="F4688" s="224"/>
      <c r="G4688" s="98"/>
      <c r="H4688" s="98"/>
      <c r="I4688" s="130"/>
      <c r="J4688" s="98"/>
      <c r="K4688" s="98"/>
      <c r="L4688" s="98"/>
      <c r="M4688" s="241"/>
      <c r="N4688" s="241"/>
      <c r="O4688" s="98"/>
      <c r="P4688" s="98"/>
      <c r="Q4688" s="130"/>
    </row>
    <row r="4689" spans="1:17" ht="11.25" x14ac:dyDescent="0.2">
      <c r="A4689" s="234"/>
      <c r="B4689" s="98"/>
      <c r="C4689" s="130"/>
      <c r="D4689" s="240"/>
      <c r="E4689" s="240"/>
      <c r="F4689" s="224"/>
      <c r="G4689" s="98"/>
      <c r="H4689" s="98"/>
      <c r="I4689" s="130"/>
      <c r="J4689" s="98"/>
      <c r="K4689" s="98"/>
      <c r="L4689" s="98"/>
      <c r="M4689" s="241"/>
      <c r="N4689" s="241"/>
      <c r="O4689" s="98"/>
      <c r="P4689" s="98"/>
      <c r="Q4689" s="130"/>
    </row>
    <row r="4690" spans="1:17" ht="11.25" x14ac:dyDescent="0.2">
      <c r="A4690" s="234"/>
      <c r="B4690" s="98"/>
      <c r="C4690" s="130"/>
      <c r="D4690" s="240"/>
      <c r="E4690" s="240"/>
      <c r="F4690" s="224"/>
      <c r="G4690" s="98"/>
      <c r="H4690" s="98"/>
      <c r="I4690" s="130"/>
      <c r="J4690" s="98"/>
      <c r="K4690" s="98"/>
      <c r="L4690" s="98"/>
      <c r="M4690" s="241"/>
      <c r="N4690" s="241"/>
      <c r="O4690" s="98"/>
      <c r="P4690" s="98"/>
      <c r="Q4690" s="130"/>
    </row>
    <row r="4691" spans="1:17" ht="11.25" x14ac:dyDescent="0.2">
      <c r="A4691" s="234"/>
      <c r="B4691" s="98"/>
      <c r="C4691" s="130"/>
      <c r="D4691" s="240"/>
      <c r="E4691" s="240"/>
      <c r="F4691" s="224"/>
      <c r="G4691" s="98"/>
      <c r="H4691" s="98"/>
      <c r="I4691" s="130"/>
      <c r="J4691" s="98"/>
      <c r="K4691" s="98"/>
      <c r="L4691" s="98"/>
      <c r="M4691" s="241"/>
      <c r="N4691" s="241"/>
      <c r="O4691" s="98"/>
      <c r="P4691" s="98"/>
      <c r="Q4691" s="130"/>
    </row>
    <row r="4692" spans="1:17" ht="11.25" x14ac:dyDescent="0.2">
      <c r="A4692" s="234"/>
      <c r="B4692" s="98"/>
      <c r="C4692" s="130"/>
      <c r="D4692" s="240"/>
      <c r="E4692" s="240"/>
      <c r="F4692" s="224"/>
      <c r="G4692" s="98"/>
      <c r="H4692" s="98"/>
      <c r="I4692" s="130"/>
      <c r="J4692" s="98"/>
      <c r="K4692" s="98"/>
      <c r="L4692" s="98"/>
      <c r="M4692" s="241"/>
      <c r="N4692" s="241"/>
      <c r="O4692" s="98"/>
      <c r="P4692" s="98"/>
      <c r="Q4692" s="130"/>
    </row>
    <row r="4693" spans="1:17" ht="11.25" x14ac:dyDescent="0.2">
      <c r="A4693" s="234"/>
      <c r="B4693" s="98"/>
      <c r="C4693" s="130"/>
      <c r="D4693" s="240"/>
      <c r="E4693" s="240"/>
      <c r="F4693" s="224"/>
      <c r="G4693" s="98"/>
      <c r="H4693" s="98"/>
      <c r="I4693" s="130"/>
      <c r="J4693" s="98"/>
      <c r="K4693" s="98"/>
      <c r="L4693" s="98"/>
      <c r="M4693" s="241"/>
      <c r="N4693" s="241"/>
      <c r="O4693" s="98"/>
      <c r="P4693" s="98"/>
      <c r="Q4693" s="130"/>
    </row>
    <row r="4694" spans="1:17" ht="11.25" x14ac:dyDescent="0.2">
      <c r="A4694" s="234"/>
      <c r="B4694" s="98"/>
      <c r="C4694" s="130"/>
      <c r="D4694" s="240"/>
      <c r="E4694" s="240"/>
      <c r="F4694" s="224"/>
      <c r="G4694" s="98"/>
      <c r="H4694" s="98"/>
      <c r="I4694" s="130"/>
      <c r="J4694" s="98"/>
      <c r="K4694" s="98"/>
      <c r="L4694" s="98"/>
      <c r="M4694" s="241"/>
      <c r="N4694" s="241"/>
      <c r="O4694" s="98"/>
      <c r="P4694" s="98"/>
      <c r="Q4694" s="130"/>
    </row>
    <row r="4695" spans="1:17" ht="11.25" x14ac:dyDescent="0.2">
      <c r="A4695" s="234"/>
      <c r="B4695" s="98"/>
      <c r="C4695" s="130"/>
      <c r="D4695" s="240"/>
      <c r="E4695" s="240"/>
      <c r="F4695" s="224"/>
      <c r="G4695" s="98"/>
      <c r="H4695" s="98"/>
      <c r="I4695" s="130"/>
      <c r="J4695" s="98"/>
      <c r="K4695" s="98"/>
      <c r="L4695" s="98"/>
      <c r="M4695" s="241"/>
      <c r="N4695" s="241"/>
      <c r="O4695" s="98"/>
      <c r="P4695" s="98"/>
      <c r="Q4695" s="130"/>
    </row>
    <row r="4696" spans="1:17" ht="11.25" x14ac:dyDescent="0.2">
      <c r="A4696" s="234"/>
      <c r="B4696" s="98"/>
      <c r="C4696" s="130"/>
      <c r="D4696" s="240"/>
      <c r="E4696" s="240"/>
      <c r="F4696" s="224"/>
      <c r="G4696" s="98"/>
      <c r="H4696" s="98"/>
      <c r="I4696" s="130"/>
      <c r="J4696" s="98"/>
      <c r="K4696" s="98"/>
      <c r="L4696" s="98"/>
      <c r="M4696" s="241"/>
      <c r="N4696" s="241"/>
      <c r="O4696" s="98"/>
      <c r="P4696" s="98"/>
      <c r="Q4696" s="130"/>
    </row>
    <row r="4697" spans="1:17" ht="11.25" x14ac:dyDescent="0.2">
      <c r="A4697" s="234"/>
      <c r="B4697" s="98"/>
      <c r="C4697" s="130"/>
      <c r="D4697" s="240"/>
      <c r="E4697" s="240"/>
      <c r="F4697" s="224"/>
      <c r="G4697" s="98"/>
      <c r="H4697" s="98"/>
      <c r="I4697" s="130"/>
      <c r="J4697" s="98"/>
      <c r="K4697" s="98"/>
      <c r="L4697" s="98"/>
      <c r="M4697" s="241"/>
      <c r="N4697" s="241"/>
      <c r="O4697" s="98"/>
      <c r="P4697" s="98"/>
      <c r="Q4697" s="130"/>
    </row>
    <row r="4698" spans="1:17" ht="11.25" x14ac:dyDescent="0.2">
      <c r="A4698" s="234"/>
      <c r="B4698" s="98"/>
      <c r="C4698" s="130"/>
      <c r="D4698" s="240"/>
      <c r="E4698" s="240"/>
      <c r="F4698" s="224"/>
      <c r="G4698" s="98"/>
      <c r="H4698" s="98"/>
      <c r="I4698" s="130"/>
      <c r="J4698" s="98"/>
      <c r="K4698" s="98"/>
      <c r="L4698" s="98"/>
      <c r="M4698" s="241"/>
      <c r="N4698" s="241"/>
      <c r="O4698" s="98"/>
      <c r="P4698" s="98"/>
      <c r="Q4698" s="130"/>
    </row>
    <row r="4699" spans="1:17" ht="11.25" x14ac:dyDescent="0.2">
      <c r="A4699" s="234"/>
      <c r="B4699" s="98"/>
      <c r="C4699" s="130"/>
      <c r="D4699" s="240"/>
      <c r="E4699" s="240"/>
      <c r="F4699" s="224"/>
      <c r="G4699" s="98"/>
      <c r="H4699" s="98"/>
      <c r="I4699" s="130"/>
      <c r="J4699" s="98"/>
      <c r="K4699" s="98"/>
      <c r="L4699" s="98"/>
      <c r="M4699" s="241"/>
      <c r="N4699" s="241"/>
      <c r="O4699" s="98"/>
      <c r="P4699" s="98"/>
      <c r="Q4699" s="130"/>
    </row>
    <row r="4700" spans="1:17" ht="11.25" x14ac:dyDescent="0.2">
      <c r="A4700" s="234"/>
      <c r="B4700" s="98"/>
      <c r="C4700" s="130"/>
      <c r="D4700" s="240"/>
      <c r="E4700" s="240"/>
      <c r="F4700" s="224"/>
      <c r="G4700" s="98"/>
      <c r="H4700" s="98"/>
      <c r="I4700" s="130"/>
      <c r="J4700" s="98"/>
      <c r="K4700" s="98"/>
      <c r="L4700" s="98"/>
      <c r="M4700" s="241"/>
      <c r="N4700" s="241"/>
      <c r="O4700" s="98"/>
      <c r="P4700" s="98"/>
      <c r="Q4700" s="130"/>
    </row>
    <row r="4701" spans="1:17" ht="11.25" x14ac:dyDescent="0.2">
      <c r="A4701" s="234"/>
      <c r="B4701" s="98"/>
      <c r="C4701" s="130"/>
      <c r="D4701" s="240"/>
      <c r="E4701" s="240"/>
      <c r="F4701" s="224"/>
      <c r="G4701" s="98"/>
      <c r="H4701" s="98"/>
      <c r="I4701" s="130"/>
      <c r="J4701" s="98"/>
      <c r="K4701" s="98"/>
      <c r="L4701" s="98"/>
      <c r="M4701" s="241"/>
      <c r="N4701" s="241"/>
      <c r="O4701" s="98"/>
      <c r="P4701" s="98"/>
      <c r="Q4701" s="130"/>
    </row>
    <row r="4702" spans="1:17" ht="11.25" x14ac:dyDescent="0.2">
      <c r="A4702" s="234"/>
      <c r="B4702" s="98"/>
      <c r="C4702" s="130"/>
      <c r="D4702" s="240"/>
      <c r="E4702" s="240"/>
      <c r="F4702" s="224"/>
      <c r="G4702" s="98"/>
      <c r="H4702" s="98"/>
      <c r="I4702" s="130"/>
      <c r="J4702" s="98"/>
      <c r="K4702" s="98"/>
      <c r="L4702" s="98"/>
      <c r="M4702" s="241"/>
      <c r="N4702" s="241"/>
      <c r="O4702" s="98"/>
      <c r="P4702" s="98"/>
      <c r="Q4702" s="130"/>
    </row>
    <row r="4703" spans="1:17" ht="11.25" x14ac:dyDescent="0.2">
      <c r="A4703" s="234"/>
      <c r="B4703" s="98"/>
      <c r="C4703" s="130"/>
      <c r="D4703" s="240"/>
      <c r="E4703" s="240"/>
      <c r="F4703" s="224"/>
      <c r="G4703" s="98"/>
      <c r="H4703" s="98"/>
      <c r="I4703" s="130"/>
      <c r="J4703" s="98"/>
      <c r="K4703" s="98"/>
      <c r="L4703" s="98"/>
      <c r="M4703" s="241"/>
      <c r="N4703" s="241"/>
      <c r="O4703" s="98"/>
      <c r="P4703" s="98"/>
      <c r="Q4703" s="130"/>
    </row>
    <row r="4704" spans="1:17" ht="11.25" x14ac:dyDescent="0.2">
      <c r="A4704" s="234"/>
      <c r="B4704" s="98"/>
      <c r="C4704" s="130"/>
      <c r="D4704" s="240"/>
      <c r="E4704" s="240"/>
      <c r="F4704" s="224"/>
      <c r="G4704" s="98"/>
      <c r="H4704" s="98"/>
      <c r="I4704" s="130"/>
      <c r="J4704" s="98"/>
      <c r="K4704" s="98"/>
      <c r="L4704" s="98"/>
      <c r="M4704" s="241"/>
      <c r="N4704" s="241"/>
      <c r="O4704" s="98"/>
      <c r="P4704" s="98"/>
      <c r="Q4704" s="130"/>
    </row>
    <row r="4705" spans="1:17" ht="11.25" x14ac:dyDescent="0.2">
      <c r="A4705" s="234"/>
      <c r="B4705" s="98"/>
      <c r="C4705" s="130"/>
      <c r="D4705" s="240"/>
      <c r="E4705" s="240"/>
      <c r="F4705" s="224"/>
      <c r="G4705" s="98"/>
      <c r="H4705" s="98"/>
      <c r="I4705" s="130"/>
      <c r="J4705" s="98"/>
      <c r="K4705" s="98"/>
      <c r="L4705" s="98"/>
      <c r="M4705" s="241"/>
      <c r="N4705" s="241"/>
      <c r="O4705" s="98"/>
      <c r="P4705" s="98"/>
      <c r="Q4705" s="130"/>
    </row>
    <row r="4706" spans="1:17" ht="11.25" x14ac:dyDescent="0.2">
      <c r="A4706" s="234"/>
      <c r="B4706" s="98"/>
      <c r="C4706" s="130"/>
      <c r="D4706" s="240"/>
      <c r="E4706" s="240"/>
      <c r="F4706" s="224"/>
      <c r="G4706" s="98"/>
      <c r="H4706" s="98"/>
      <c r="I4706" s="130"/>
      <c r="J4706" s="98"/>
      <c r="K4706" s="98"/>
      <c r="L4706" s="98"/>
      <c r="M4706" s="241"/>
      <c r="N4706" s="241"/>
      <c r="O4706" s="98"/>
      <c r="P4706" s="98"/>
      <c r="Q4706" s="130"/>
    </row>
    <row r="4707" spans="1:17" ht="11.25" x14ac:dyDescent="0.2">
      <c r="A4707" s="234"/>
      <c r="B4707" s="98"/>
      <c r="C4707" s="130"/>
      <c r="D4707" s="240"/>
      <c r="E4707" s="240"/>
      <c r="F4707" s="224"/>
      <c r="G4707" s="98"/>
      <c r="H4707" s="98"/>
      <c r="I4707" s="130"/>
      <c r="J4707" s="98"/>
      <c r="K4707" s="98"/>
      <c r="L4707" s="98"/>
      <c r="M4707" s="241"/>
      <c r="N4707" s="241"/>
      <c r="O4707" s="98"/>
      <c r="P4707" s="98"/>
      <c r="Q4707" s="130"/>
    </row>
    <row r="4708" spans="1:17" ht="11.25" x14ac:dyDescent="0.2">
      <c r="A4708" s="234"/>
      <c r="B4708" s="98"/>
      <c r="C4708" s="130"/>
      <c r="D4708" s="240"/>
      <c r="E4708" s="240"/>
      <c r="F4708" s="224"/>
      <c r="G4708" s="98"/>
      <c r="H4708" s="98"/>
      <c r="I4708" s="130"/>
      <c r="J4708" s="98"/>
      <c r="K4708" s="98"/>
      <c r="L4708" s="98"/>
      <c r="M4708" s="241"/>
      <c r="N4708" s="241"/>
      <c r="O4708" s="98"/>
      <c r="P4708" s="98"/>
      <c r="Q4708" s="130"/>
    </row>
    <row r="4709" spans="1:17" ht="11.25" x14ac:dyDescent="0.2">
      <c r="A4709" s="234"/>
      <c r="B4709" s="98"/>
      <c r="C4709" s="130"/>
      <c r="D4709" s="240"/>
      <c r="E4709" s="240"/>
      <c r="F4709" s="224"/>
      <c r="G4709" s="98"/>
      <c r="H4709" s="98"/>
      <c r="I4709" s="130"/>
      <c r="J4709" s="98"/>
      <c r="K4709" s="98"/>
      <c r="L4709" s="98"/>
      <c r="M4709" s="241"/>
      <c r="N4709" s="241"/>
      <c r="O4709" s="98"/>
      <c r="P4709" s="98"/>
      <c r="Q4709" s="130"/>
    </row>
    <row r="4710" spans="1:17" ht="11.25" x14ac:dyDescent="0.2">
      <c r="A4710" s="234"/>
      <c r="B4710" s="98"/>
      <c r="C4710" s="130"/>
      <c r="D4710" s="240"/>
      <c r="E4710" s="240"/>
      <c r="F4710" s="224"/>
      <c r="G4710" s="98"/>
      <c r="H4710" s="98"/>
      <c r="I4710" s="130"/>
      <c r="J4710" s="98"/>
      <c r="K4710" s="98"/>
      <c r="L4710" s="98"/>
      <c r="M4710" s="241"/>
      <c r="N4710" s="241"/>
      <c r="O4710" s="98"/>
      <c r="P4710" s="98"/>
      <c r="Q4710" s="130"/>
    </row>
    <row r="4711" spans="1:17" ht="11.25" x14ac:dyDescent="0.2">
      <c r="A4711" s="234"/>
      <c r="B4711" s="98"/>
      <c r="C4711" s="130"/>
      <c r="D4711" s="240"/>
      <c r="E4711" s="240"/>
      <c r="F4711" s="224"/>
      <c r="G4711" s="98"/>
      <c r="H4711" s="98"/>
      <c r="I4711" s="130"/>
      <c r="J4711" s="98"/>
      <c r="K4711" s="98"/>
      <c r="L4711" s="98"/>
      <c r="M4711" s="241"/>
      <c r="N4711" s="241"/>
      <c r="O4711" s="98"/>
      <c r="P4711" s="98"/>
      <c r="Q4711" s="130"/>
    </row>
    <row r="4712" spans="1:17" ht="11.25" x14ac:dyDescent="0.2">
      <c r="A4712" s="234"/>
      <c r="B4712" s="98"/>
      <c r="C4712" s="130"/>
      <c r="D4712" s="240"/>
      <c r="E4712" s="240"/>
      <c r="F4712" s="224"/>
      <c r="G4712" s="98"/>
      <c r="H4712" s="98"/>
      <c r="I4712" s="130"/>
      <c r="J4712" s="98"/>
      <c r="K4712" s="98"/>
      <c r="L4712" s="98"/>
      <c r="M4712" s="241"/>
      <c r="N4712" s="241"/>
      <c r="O4712" s="98"/>
      <c r="P4712" s="98"/>
      <c r="Q4712" s="130"/>
    </row>
    <row r="4713" spans="1:17" ht="11.25" x14ac:dyDescent="0.2">
      <c r="A4713" s="234"/>
      <c r="B4713" s="98"/>
      <c r="C4713" s="130"/>
      <c r="D4713" s="240"/>
      <c r="E4713" s="240"/>
      <c r="F4713" s="224"/>
      <c r="G4713" s="98"/>
      <c r="H4713" s="98"/>
      <c r="I4713" s="130"/>
      <c r="J4713" s="98"/>
      <c r="K4713" s="98"/>
      <c r="L4713" s="98"/>
      <c r="M4713" s="241"/>
      <c r="N4713" s="241"/>
      <c r="O4713" s="98"/>
      <c r="P4713" s="98"/>
      <c r="Q4713" s="130"/>
    </row>
    <row r="4714" spans="1:17" ht="11.25" x14ac:dyDescent="0.2">
      <c r="A4714" s="234"/>
      <c r="B4714" s="98"/>
      <c r="C4714" s="130"/>
      <c r="D4714" s="240"/>
      <c r="E4714" s="240"/>
      <c r="F4714" s="224"/>
      <c r="G4714" s="98"/>
      <c r="H4714" s="98"/>
      <c r="I4714" s="130"/>
      <c r="J4714" s="98"/>
      <c r="K4714" s="98"/>
      <c r="L4714" s="98"/>
      <c r="M4714" s="241"/>
      <c r="N4714" s="241"/>
      <c r="O4714" s="98"/>
      <c r="P4714" s="98"/>
      <c r="Q4714" s="130"/>
    </row>
    <row r="4715" spans="1:17" ht="11.25" x14ac:dyDescent="0.2">
      <c r="A4715" s="234"/>
      <c r="B4715" s="98"/>
      <c r="C4715" s="130"/>
      <c r="D4715" s="240"/>
      <c r="E4715" s="240"/>
      <c r="F4715" s="224"/>
      <c r="G4715" s="98"/>
      <c r="H4715" s="98"/>
      <c r="I4715" s="130"/>
      <c r="J4715" s="98"/>
      <c r="K4715" s="98"/>
      <c r="L4715" s="98"/>
      <c r="M4715" s="241"/>
      <c r="N4715" s="241"/>
      <c r="O4715" s="98"/>
      <c r="P4715" s="98"/>
      <c r="Q4715" s="130"/>
    </row>
    <row r="4716" spans="1:17" ht="11.25" x14ac:dyDescent="0.2">
      <c r="A4716" s="234"/>
      <c r="B4716" s="98"/>
      <c r="C4716" s="130"/>
      <c r="D4716" s="240"/>
      <c r="E4716" s="240"/>
      <c r="F4716" s="224"/>
      <c r="G4716" s="98"/>
      <c r="H4716" s="98"/>
      <c r="I4716" s="130"/>
      <c r="J4716" s="98"/>
      <c r="K4716" s="98"/>
      <c r="L4716" s="98"/>
      <c r="M4716" s="241"/>
      <c r="N4716" s="241"/>
      <c r="O4716" s="98"/>
      <c r="P4716" s="98"/>
      <c r="Q4716" s="130"/>
    </row>
    <row r="4717" spans="1:17" ht="11.25" x14ac:dyDescent="0.2">
      <c r="A4717" s="234"/>
      <c r="B4717" s="98"/>
      <c r="C4717" s="130"/>
      <c r="D4717" s="240"/>
      <c r="E4717" s="240"/>
      <c r="F4717" s="224"/>
      <c r="G4717" s="98"/>
      <c r="H4717" s="98"/>
      <c r="I4717" s="130"/>
      <c r="J4717" s="98"/>
      <c r="K4717" s="98"/>
      <c r="L4717" s="98"/>
      <c r="M4717" s="241"/>
      <c r="N4717" s="241"/>
      <c r="O4717" s="98"/>
      <c r="P4717" s="98"/>
      <c r="Q4717" s="130"/>
    </row>
    <row r="4718" spans="1:17" ht="11.25" x14ac:dyDescent="0.2">
      <c r="A4718" s="234"/>
      <c r="B4718" s="98"/>
      <c r="C4718" s="130"/>
      <c r="D4718" s="240"/>
      <c r="E4718" s="240"/>
      <c r="F4718" s="224"/>
      <c r="G4718" s="98"/>
      <c r="H4718" s="98"/>
      <c r="I4718" s="130"/>
      <c r="J4718" s="98"/>
      <c r="K4718" s="98"/>
      <c r="L4718" s="98"/>
      <c r="M4718" s="241"/>
      <c r="N4718" s="241"/>
      <c r="O4718" s="98"/>
      <c r="P4718" s="98"/>
      <c r="Q4718" s="130"/>
    </row>
    <row r="4719" spans="1:17" ht="11.25" x14ac:dyDescent="0.2">
      <c r="A4719" s="234"/>
      <c r="B4719" s="98"/>
      <c r="C4719" s="130"/>
      <c r="D4719" s="240"/>
      <c r="E4719" s="240"/>
      <c r="F4719" s="224"/>
      <c r="G4719" s="98"/>
      <c r="H4719" s="98"/>
      <c r="I4719" s="130"/>
      <c r="J4719" s="98"/>
      <c r="K4719" s="98"/>
      <c r="L4719" s="98"/>
      <c r="M4719" s="241"/>
      <c r="N4719" s="241"/>
      <c r="O4719" s="98"/>
      <c r="P4719" s="98"/>
      <c r="Q4719" s="130"/>
    </row>
    <row r="4720" spans="1:17" ht="11.25" x14ac:dyDescent="0.2">
      <c r="A4720" s="234"/>
      <c r="B4720" s="98"/>
      <c r="C4720" s="130"/>
      <c r="D4720" s="240"/>
      <c r="E4720" s="240"/>
      <c r="F4720" s="224"/>
      <c r="G4720" s="98"/>
      <c r="H4720" s="98"/>
      <c r="I4720" s="130"/>
      <c r="J4720" s="98"/>
      <c r="K4720" s="98"/>
      <c r="L4720" s="98"/>
      <c r="M4720" s="241"/>
      <c r="N4720" s="241"/>
      <c r="O4720" s="98"/>
      <c r="P4720" s="98"/>
      <c r="Q4720" s="130"/>
    </row>
    <row r="4721" spans="1:17" ht="11.25" x14ac:dyDescent="0.2">
      <c r="A4721" s="234"/>
      <c r="B4721" s="98"/>
      <c r="C4721" s="130"/>
      <c r="D4721" s="240"/>
      <c r="E4721" s="240"/>
      <c r="F4721" s="224"/>
      <c r="G4721" s="98"/>
      <c r="H4721" s="98"/>
      <c r="I4721" s="130"/>
      <c r="J4721" s="98"/>
      <c r="K4721" s="98"/>
      <c r="L4721" s="98"/>
      <c r="M4721" s="241"/>
      <c r="N4721" s="241"/>
      <c r="O4721" s="98"/>
      <c r="P4721" s="98"/>
      <c r="Q4721" s="130"/>
    </row>
    <row r="4722" spans="1:17" ht="11.25" x14ac:dyDescent="0.2">
      <c r="A4722" s="234"/>
      <c r="B4722" s="98"/>
      <c r="C4722" s="130"/>
      <c r="D4722" s="240"/>
      <c r="E4722" s="240"/>
      <c r="F4722" s="224"/>
      <c r="G4722" s="98"/>
      <c r="H4722" s="98"/>
      <c r="I4722" s="130"/>
      <c r="J4722" s="98"/>
      <c r="K4722" s="98"/>
      <c r="L4722" s="98"/>
      <c r="M4722" s="241"/>
      <c r="N4722" s="241"/>
      <c r="O4722" s="98"/>
      <c r="P4722" s="98"/>
      <c r="Q4722" s="130"/>
    </row>
    <row r="4723" spans="1:17" ht="11.25" x14ac:dyDescent="0.2">
      <c r="A4723" s="234"/>
      <c r="B4723" s="98"/>
      <c r="C4723" s="130"/>
      <c r="D4723" s="240"/>
      <c r="E4723" s="240"/>
      <c r="F4723" s="224"/>
      <c r="G4723" s="98"/>
      <c r="H4723" s="98"/>
      <c r="I4723" s="130"/>
      <c r="J4723" s="98"/>
      <c r="K4723" s="98"/>
      <c r="L4723" s="98"/>
      <c r="M4723" s="241"/>
      <c r="N4723" s="241"/>
      <c r="O4723" s="98"/>
      <c r="P4723" s="98"/>
      <c r="Q4723" s="130"/>
    </row>
    <row r="4724" spans="1:17" ht="11.25" x14ac:dyDescent="0.2">
      <c r="A4724" s="234"/>
      <c r="B4724" s="98"/>
      <c r="C4724" s="130"/>
      <c r="D4724" s="240"/>
      <c r="E4724" s="240"/>
      <c r="F4724" s="224"/>
      <c r="G4724" s="98"/>
      <c r="H4724" s="98"/>
      <c r="I4724" s="130"/>
      <c r="J4724" s="98"/>
      <c r="K4724" s="98"/>
      <c r="L4724" s="98"/>
      <c r="M4724" s="241"/>
      <c r="N4724" s="241"/>
      <c r="O4724" s="98"/>
      <c r="P4724" s="98"/>
      <c r="Q4724" s="130"/>
    </row>
    <row r="4725" spans="1:17" ht="11.25" x14ac:dyDescent="0.2">
      <c r="A4725" s="234"/>
      <c r="B4725" s="98"/>
      <c r="C4725" s="130"/>
      <c r="D4725" s="240"/>
      <c r="E4725" s="240"/>
      <c r="F4725" s="224"/>
      <c r="G4725" s="98"/>
      <c r="H4725" s="98"/>
      <c r="I4725" s="130"/>
      <c r="J4725" s="98"/>
      <c r="K4725" s="98"/>
      <c r="L4725" s="98"/>
      <c r="M4725" s="241"/>
      <c r="N4725" s="241"/>
      <c r="O4725" s="98"/>
      <c r="P4725" s="98"/>
      <c r="Q4725" s="130"/>
    </row>
    <row r="4726" spans="1:17" ht="11.25" x14ac:dyDescent="0.2">
      <c r="A4726" s="234"/>
      <c r="B4726" s="98"/>
      <c r="C4726" s="130"/>
      <c r="D4726" s="240"/>
      <c r="E4726" s="240"/>
      <c r="F4726" s="224"/>
      <c r="G4726" s="98"/>
      <c r="H4726" s="98"/>
      <c r="I4726" s="130"/>
      <c r="J4726" s="98"/>
      <c r="K4726" s="98"/>
      <c r="L4726" s="98"/>
      <c r="M4726" s="241"/>
      <c r="N4726" s="241"/>
      <c r="O4726" s="98"/>
      <c r="P4726" s="98"/>
      <c r="Q4726" s="130"/>
    </row>
    <row r="4727" spans="1:17" ht="11.25" x14ac:dyDescent="0.2">
      <c r="A4727" s="234"/>
      <c r="B4727" s="98"/>
      <c r="C4727" s="130"/>
      <c r="D4727" s="240"/>
      <c r="E4727" s="240"/>
      <c r="F4727" s="224"/>
      <c r="G4727" s="98"/>
      <c r="H4727" s="98"/>
      <c r="I4727" s="130"/>
      <c r="J4727" s="98"/>
      <c r="K4727" s="98"/>
      <c r="L4727" s="98"/>
      <c r="M4727" s="241"/>
      <c r="N4727" s="241"/>
      <c r="O4727" s="98"/>
      <c r="P4727" s="98"/>
      <c r="Q4727" s="130"/>
    </row>
    <row r="4728" spans="1:17" ht="11.25" x14ac:dyDescent="0.2">
      <c r="A4728" s="234"/>
      <c r="B4728" s="98"/>
      <c r="C4728" s="130"/>
      <c r="D4728" s="240"/>
      <c r="E4728" s="240"/>
      <c r="F4728" s="224"/>
      <c r="G4728" s="98"/>
      <c r="H4728" s="98"/>
      <c r="I4728" s="130"/>
      <c r="J4728" s="98"/>
      <c r="K4728" s="98"/>
      <c r="L4728" s="98"/>
      <c r="M4728" s="241"/>
      <c r="N4728" s="241"/>
      <c r="O4728" s="98"/>
      <c r="P4728" s="98"/>
      <c r="Q4728" s="130"/>
    </row>
    <row r="4729" spans="1:17" ht="11.25" x14ac:dyDescent="0.2">
      <c r="A4729" s="234"/>
      <c r="B4729" s="98"/>
      <c r="C4729" s="130"/>
      <c r="D4729" s="240"/>
      <c r="E4729" s="240"/>
      <c r="F4729" s="224"/>
      <c r="G4729" s="98"/>
      <c r="H4729" s="98"/>
      <c r="I4729" s="130"/>
      <c r="J4729" s="98"/>
      <c r="K4729" s="98"/>
      <c r="L4729" s="98"/>
      <c r="M4729" s="241"/>
      <c r="N4729" s="241"/>
      <c r="O4729" s="98"/>
      <c r="P4729" s="98"/>
      <c r="Q4729" s="130"/>
    </row>
    <row r="4730" spans="1:17" ht="11.25" x14ac:dyDescent="0.2">
      <c r="A4730" s="234"/>
      <c r="B4730" s="98"/>
      <c r="C4730" s="130"/>
      <c r="D4730" s="240"/>
      <c r="E4730" s="240"/>
      <c r="F4730" s="224"/>
      <c r="G4730" s="98"/>
      <c r="H4730" s="98"/>
      <c r="I4730" s="130"/>
      <c r="J4730" s="98"/>
      <c r="K4730" s="98"/>
      <c r="L4730" s="98"/>
      <c r="M4730" s="241"/>
      <c r="N4730" s="241"/>
      <c r="O4730" s="98"/>
      <c r="P4730" s="98"/>
      <c r="Q4730" s="130"/>
    </row>
    <row r="4731" spans="1:17" ht="11.25" x14ac:dyDescent="0.2">
      <c r="A4731" s="234"/>
      <c r="B4731" s="98"/>
      <c r="C4731" s="130"/>
      <c r="D4731" s="240"/>
      <c r="E4731" s="240"/>
      <c r="F4731" s="224"/>
      <c r="G4731" s="98"/>
      <c r="H4731" s="98"/>
      <c r="I4731" s="130"/>
      <c r="J4731" s="98"/>
      <c r="K4731" s="98"/>
      <c r="L4731" s="98"/>
      <c r="M4731" s="241"/>
      <c r="N4731" s="241"/>
      <c r="O4731" s="98"/>
      <c r="P4731" s="98"/>
      <c r="Q4731" s="130"/>
    </row>
    <row r="4732" spans="1:17" ht="11.25" x14ac:dyDescent="0.2">
      <c r="A4732" s="234"/>
      <c r="B4732" s="98"/>
      <c r="C4732" s="130"/>
      <c r="D4732" s="240"/>
      <c r="E4732" s="240"/>
      <c r="F4732" s="224"/>
      <c r="G4732" s="98"/>
      <c r="H4732" s="98"/>
      <c r="I4732" s="130"/>
      <c r="J4732" s="98"/>
      <c r="K4732" s="98"/>
      <c r="L4732" s="98"/>
      <c r="M4732" s="241"/>
      <c r="N4732" s="241"/>
      <c r="O4732" s="98"/>
      <c r="P4732" s="98"/>
      <c r="Q4732" s="130"/>
    </row>
    <row r="4733" spans="1:17" ht="11.25" x14ac:dyDescent="0.2">
      <c r="A4733" s="234"/>
      <c r="B4733" s="98"/>
      <c r="C4733" s="130"/>
      <c r="D4733" s="240"/>
      <c r="E4733" s="240"/>
      <c r="F4733" s="224"/>
      <c r="G4733" s="98"/>
      <c r="H4733" s="98"/>
      <c r="I4733" s="130"/>
      <c r="J4733" s="98"/>
      <c r="K4733" s="98"/>
      <c r="L4733" s="98"/>
      <c r="M4733" s="241"/>
      <c r="N4733" s="241"/>
      <c r="O4733" s="98"/>
      <c r="P4733" s="98"/>
      <c r="Q4733" s="130"/>
    </row>
    <row r="4734" spans="1:17" ht="11.25" x14ac:dyDescent="0.2">
      <c r="A4734" s="234"/>
      <c r="B4734" s="98"/>
      <c r="C4734" s="130"/>
      <c r="D4734" s="240"/>
      <c r="E4734" s="240"/>
      <c r="F4734" s="224"/>
      <c r="G4734" s="98"/>
      <c r="H4734" s="98"/>
      <c r="I4734" s="130"/>
      <c r="J4734" s="98"/>
      <c r="K4734" s="98"/>
      <c r="L4734" s="98"/>
      <c r="M4734" s="241"/>
      <c r="N4734" s="241"/>
      <c r="O4734" s="98"/>
      <c r="P4734" s="98"/>
      <c r="Q4734" s="130"/>
    </row>
    <row r="4735" spans="1:17" ht="11.25" x14ac:dyDescent="0.2">
      <c r="A4735" s="234"/>
      <c r="B4735" s="98"/>
      <c r="C4735" s="130"/>
      <c r="D4735" s="240"/>
      <c r="E4735" s="240"/>
      <c r="F4735" s="224"/>
      <c r="G4735" s="98"/>
      <c r="H4735" s="98"/>
      <c r="I4735" s="130"/>
      <c r="J4735" s="98"/>
      <c r="K4735" s="98"/>
      <c r="L4735" s="98"/>
      <c r="M4735" s="241"/>
      <c r="N4735" s="241"/>
      <c r="O4735" s="98"/>
      <c r="P4735" s="98"/>
      <c r="Q4735" s="130"/>
    </row>
    <row r="4736" spans="1:17" ht="11.25" x14ac:dyDescent="0.2">
      <c r="A4736" s="234"/>
      <c r="B4736" s="98"/>
      <c r="C4736" s="130"/>
      <c r="D4736" s="240"/>
      <c r="E4736" s="240"/>
      <c r="F4736" s="224"/>
      <c r="G4736" s="98"/>
      <c r="H4736" s="98"/>
      <c r="I4736" s="130"/>
      <c r="J4736" s="98"/>
      <c r="K4736" s="98"/>
      <c r="L4736" s="98"/>
      <c r="M4736" s="241"/>
      <c r="N4736" s="241"/>
      <c r="O4736" s="98"/>
      <c r="P4736" s="98"/>
      <c r="Q4736" s="130"/>
    </row>
    <row r="4737" spans="1:17" ht="11.25" x14ac:dyDescent="0.2">
      <c r="A4737" s="234"/>
      <c r="B4737" s="98"/>
      <c r="C4737" s="130"/>
      <c r="D4737" s="240"/>
      <c r="E4737" s="240"/>
      <c r="F4737" s="224"/>
      <c r="G4737" s="98"/>
      <c r="H4737" s="98"/>
      <c r="I4737" s="130"/>
      <c r="J4737" s="98"/>
      <c r="K4737" s="98"/>
      <c r="L4737" s="98"/>
      <c r="M4737" s="241"/>
      <c r="N4737" s="241"/>
      <c r="O4737" s="98"/>
      <c r="P4737" s="98"/>
      <c r="Q4737" s="130"/>
    </row>
    <row r="4738" spans="1:17" ht="11.25" x14ac:dyDescent="0.2">
      <c r="A4738" s="234"/>
      <c r="B4738" s="98"/>
      <c r="C4738" s="130"/>
      <c r="D4738" s="240"/>
      <c r="E4738" s="240"/>
      <c r="F4738" s="224"/>
      <c r="G4738" s="98"/>
      <c r="H4738" s="98"/>
      <c r="I4738" s="130"/>
      <c r="J4738" s="98"/>
      <c r="K4738" s="98"/>
      <c r="L4738" s="98"/>
      <c r="M4738" s="241"/>
      <c r="N4738" s="241"/>
      <c r="O4738" s="98"/>
      <c r="P4738" s="98"/>
      <c r="Q4738" s="130"/>
    </row>
    <row r="4739" spans="1:17" ht="11.25" x14ac:dyDescent="0.2">
      <c r="A4739" s="234"/>
      <c r="B4739" s="98"/>
      <c r="C4739" s="130"/>
      <c r="D4739" s="240"/>
      <c r="E4739" s="240"/>
      <c r="F4739" s="224"/>
      <c r="G4739" s="98"/>
      <c r="H4739" s="98"/>
      <c r="I4739" s="130"/>
      <c r="J4739" s="98"/>
      <c r="K4739" s="98"/>
      <c r="L4739" s="98"/>
      <c r="M4739" s="241"/>
      <c r="N4739" s="241"/>
      <c r="O4739" s="98"/>
      <c r="P4739" s="98"/>
      <c r="Q4739" s="130"/>
    </row>
    <row r="4740" spans="1:17" ht="11.25" x14ac:dyDescent="0.2">
      <c r="A4740" s="234"/>
      <c r="B4740" s="98"/>
      <c r="C4740" s="130"/>
      <c r="D4740" s="240"/>
      <c r="E4740" s="240"/>
      <c r="F4740" s="224"/>
      <c r="G4740" s="98"/>
      <c r="H4740" s="98"/>
      <c r="I4740" s="130"/>
      <c r="J4740" s="98"/>
      <c r="K4740" s="98"/>
      <c r="L4740" s="98"/>
      <c r="M4740" s="241"/>
      <c r="N4740" s="241"/>
      <c r="O4740" s="98"/>
      <c r="P4740" s="98"/>
      <c r="Q4740" s="130"/>
    </row>
    <row r="4741" spans="1:17" ht="11.25" x14ac:dyDescent="0.2">
      <c r="A4741" s="234"/>
      <c r="B4741" s="98"/>
      <c r="C4741" s="130"/>
      <c r="D4741" s="240"/>
      <c r="E4741" s="240"/>
      <c r="F4741" s="224"/>
      <c r="G4741" s="98"/>
      <c r="H4741" s="98"/>
      <c r="I4741" s="130"/>
      <c r="J4741" s="98"/>
      <c r="K4741" s="98"/>
      <c r="L4741" s="98"/>
      <c r="M4741" s="241"/>
      <c r="N4741" s="241"/>
      <c r="O4741" s="98"/>
      <c r="P4741" s="98"/>
      <c r="Q4741" s="130"/>
    </row>
    <row r="4742" spans="1:17" ht="11.25" x14ac:dyDescent="0.2">
      <c r="A4742" s="234"/>
      <c r="B4742" s="98"/>
      <c r="C4742" s="130"/>
      <c r="D4742" s="240"/>
      <c r="E4742" s="240"/>
      <c r="F4742" s="224"/>
      <c r="G4742" s="98"/>
      <c r="H4742" s="98"/>
      <c r="I4742" s="130"/>
      <c r="J4742" s="98"/>
      <c r="K4742" s="98"/>
      <c r="L4742" s="98"/>
      <c r="M4742" s="241"/>
      <c r="N4742" s="241"/>
      <c r="O4742" s="98"/>
      <c r="P4742" s="98"/>
      <c r="Q4742" s="130"/>
    </row>
    <row r="4743" spans="1:17" ht="11.25" x14ac:dyDescent="0.2">
      <c r="A4743" s="234"/>
      <c r="B4743" s="98"/>
      <c r="C4743" s="130"/>
      <c r="D4743" s="240"/>
      <c r="E4743" s="240"/>
      <c r="F4743" s="224"/>
      <c r="G4743" s="98"/>
      <c r="H4743" s="98"/>
      <c r="I4743" s="130"/>
      <c r="J4743" s="98"/>
      <c r="K4743" s="98"/>
      <c r="L4743" s="98"/>
      <c r="M4743" s="241"/>
      <c r="N4743" s="241"/>
      <c r="O4743" s="98"/>
      <c r="P4743" s="98"/>
      <c r="Q4743" s="130"/>
    </row>
    <row r="4744" spans="1:17" ht="11.25" x14ac:dyDescent="0.2">
      <c r="A4744" s="234"/>
      <c r="B4744" s="98"/>
      <c r="C4744" s="130"/>
      <c r="D4744" s="240"/>
      <c r="E4744" s="240"/>
      <c r="F4744" s="224"/>
      <c r="G4744" s="98"/>
      <c r="H4744" s="98"/>
      <c r="I4744" s="130"/>
      <c r="J4744" s="98"/>
      <c r="K4744" s="98"/>
      <c r="L4744" s="98"/>
      <c r="M4744" s="241"/>
      <c r="N4744" s="241"/>
      <c r="O4744" s="98"/>
      <c r="P4744" s="98"/>
      <c r="Q4744" s="130"/>
    </row>
    <row r="4745" spans="1:17" ht="11.25" x14ac:dyDescent="0.2">
      <c r="A4745" s="234"/>
      <c r="B4745" s="98"/>
      <c r="C4745" s="130"/>
      <c r="D4745" s="240"/>
      <c r="E4745" s="240"/>
      <c r="F4745" s="224"/>
      <c r="G4745" s="98"/>
      <c r="H4745" s="98"/>
      <c r="I4745" s="130"/>
      <c r="J4745" s="98"/>
      <c r="K4745" s="98"/>
      <c r="L4745" s="98"/>
      <c r="M4745" s="241"/>
      <c r="N4745" s="241"/>
      <c r="O4745" s="98"/>
      <c r="P4745" s="98"/>
      <c r="Q4745" s="130"/>
    </row>
    <row r="4746" spans="1:17" ht="11.25" x14ac:dyDescent="0.2">
      <c r="A4746" s="234"/>
      <c r="B4746" s="98"/>
      <c r="C4746" s="130"/>
      <c r="D4746" s="240"/>
      <c r="E4746" s="240"/>
      <c r="F4746" s="224"/>
      <c r="G4746" s="98"/>
      <c r="H4746" s="98"/>
      <c r="I4746" s="130"/>
      <c r="J4746" s="98"/>
      <c r="K4746" s="98"/>
      <c r="L4746" s="98"/>
      <c r="M4746" s="241"/>
      <c r="N4746" s="241"/>
      <c r="O4746" s="98"/>
      <c r="P4746" s="98"/>
      <c r="Q4746" s="130"/>
    </row>
    <row r="4747" spans="1:17" ht="11.25" x14ac:dyDescent="0.2">
      <c r="A4747" s="234"/>
      <c r="B4747" s="98"/>
      <c r="C4747" s="130"/>
      <c r="D4747" s="240"/>
      <c r="E4747" s="240"/>
      <c r="F4747" s="224"/>
      <c r="G4747" s="98"/>
      <c r="H4747" s="98"/>
      <c r="I4747" s="130"/>
      <c r="J4747" s="98"/>
      <c r="K4747" s="98"/>
      <c r="L4747" s="98"/>
      <c r="M4747" s="241"/>
      <c r="N4747" s="241"/>
      <c r="O4747" s="98"/>
      <c r="P4747" s="98"/>
      <c r="Q4747" s="130"/>
    </row>
    <row r="4748" spans="1:17" ht="11.25" x14ac:dyDescent="0.2">
      <c r="A4748" s="234"/>
      <c r="B4748" s="98"/>
      <c r="C4748" s="130"/>
      <c r="D4748" s="240"/>
      <c r="E4748" s="240"/>
      <c r="F4748" s="224"/>
      <c r="G4748" s="98"/>
      <c r="H4748" s="98"/>
      <c r="I4748" s="130"/>
      <c r="J4748" s="98"/>
      <c r="K4748" s="98"/>
      <c r="L4748" s="98"/>
      <c r="M4748" s="241"/>
      <c r="N4748" s="241"/>
      <c r="O4748" s="98"/>
      <c r="P4748" s="98"/>
      <c r="Q4748" s="130"/>
    </row>
    <row r="4749" spans="1:17" ht="11.25" x14ac:dyDescent="0.2">
      <c r="A4749" s="234"/>
      <c r="B4749" s="98"/>
      <c r="C4749" s="130"/>
      <c r="D4749" s="240"/>
      <c r="E4749" s="240"/>
      <c r="F4749" s="224"/>
      <c r="G4749" s="98"/>
      <c r="H4749" s="98"/>
      <c r="I4749" s="130"/>
      <c r="J4749" s="98"/>
      <c r="K4749" s="98"/>
      <c r="L4749" s="98"/>
      <c r="M4749" s="241"/>
      <c r="N4749" s="241"/>
      <c r="O4749" s="98"/>
      <c r="P4749" s="98"/>
      <c r="Q4749" s="130"/>
    </row>
    <row r="4750" spans="1:17" ht="11.25" x14ac:dyDescent="0.2">
      <c r="A4750" s="234"/>
      <c r="B4750" s="98"/>
      <c r="C4750" s="130"/>
      <c r="D4750" s="240"/>
      <c r="E4750" s="240"/>
      <c r="F4750" s="224"/>
      <c r="G4750" s="98"/>
      <c r="H4750" s="98"/>
      <c r="I4750" s="130"/>
      <c r="J4750" s="98"/>
      <c r="K4750" s="98"/>
      <c r="L4750" s="98"/>
      <c r="M4750" s="241"/>
      <c r="N4750" s="241"/>
      <c r="O4750" s="98"/>
      <c r="P4750" s="98"/>
      <c r="Q4750" s="130"/>
    </row>
    <row r="4751" spans="1:17" ht="11.25" x14ac:dyDescent="0.2">
      <c r="A4751" s="234"/>
      <c r="B4751" s="98"/>
      <c r="C4751" s="130"/>
      <c r="D4751" s="240"/>
      <c r="E4751" s="240"/>
      <c r="F4751" s="224"/>
      <c r="G4751" s="98"/>
      <c r="H4751" s="98"/>
      <c r="I4751" s="130"/>
      <c r="J4751" s="98"/>
      <c r="K4751" s="98"/>
      <c r="L4751" s="98"/>
      <c r="M4751" s="241"/>
      <c r="N4751" s="241"/>
      <c r="O4751" s="98"/>
      <c r="P4751" s="98"/>
      <c r="Q4751" s="130"/>
    </row>
    <row r="4752" spans="1:17" ht="11.25" x14ac:dyDescent="0.2">
      <c r="A4752" s="234"/>
      <c r="B4752" s="98"/>
      <c r="C4752" s="130"/>
      <c r="D4752" s="240"/>
      <c r="E4752" s="240"/>
      <c r="F4752" s="224"/>
      <c r="G4752" s="98"/>
      <c r="H4752" s="98"/>
      <c r="I4752" s="130"/>
      <c r="J4752" s="98"/>
      <c r="K4752" s="98"/>
      <c r="L4752" s="98"/>
      <c r="M4752" s="241"/>
      <c r="N4752" s="241"/>
      <c r="O4752" s="98"/>
      <c r="P4752" s="98"/>
      <c r="Q4752" s="130"/>
    </row>
    <row r="4753" spans="1:17" ht="11.25" x14ac:dyDescent="0.2">
      <c r="A4753" s="234"/>
      <c r="B4753" s="98"/>
      <c r="C4753" s="130"/>
      <c r="D4753" s="240"/>
      <c r="E4753" s="240"/>
      <c r="F4753" s="224"/>
      <c r="G4753" s="98"/>
      <c r="H4753" s="98"/>
      <c r="I4753" s="130"/>
      <c r="J4753" s="98"/>
      <c r="K4753" s="98"/>
      <c r="L4753" s="98"/>
      <c r="M4753" s="241"/>
      <c r="N4753" s="241"/>
      <c r="O4753" s="98"/>
      <c r="P4753" s="98"/>
      <c r="Q4753" s="130"/>
    </row>
    <row r="4754" spans="1:17" ht="11.25" x14ac:dyDescent="0.2">
      <c r="A4754" s="234"/>
      <c r="B4754" s="98"/>
      <c r="C4754" s="130"/>
      <c r="D4754" s="240"/>
      <c r="E4754" s="240"/>
      <c r="F4754" s="224"/>
      <c r="G4754" s="98"/>
      <c r="H4754" s="98"/>
      <c r="I4754" s="130"/>
      <c r="J4754" s="98"/>
      <c r="K4754" s="98"/>
      <c r="L4754" s="98"/>
      <c r="M4754" s="241"/>
      <c r="N4754" s="241"/>
      <c r="O4754" s="98"/>
      <c r="P4754" s="98"/>
      <c r="Q4754" s="130"/>
    </row>
    <row r="4755" spans="1:17" ht="11.25" x14ac:dyDescent="0.2">
      <c r="A4755" s="234"/>
      <c r="B4755" s="98"/>
      <c r="C4755" s="130"/>
      <c r="D4755" s="240"/>
      <c r="E4755" s="240"/>
      <c r="F4755" s="224"/>
      <c r="G4755" s="98"/>
      <c r="H4755" s="98"/>
      <c r="I4755" s="130"/>
      <c r="J4755" s="98"/>
      <c r="K4755" s="98"/>
      <c r="L4755" s="98"/>
      <c r="M4755" s="241"/>
      <c r="N4755" s="241"/>
      <c r="O4755" s="98"/>
      <c r="P4755" s="98"/>
      <c r="Q4755" s="130"/>
    </row>
    <row r="4756" spans="1:17" ht="11.25" x14ac:dyDescent="0.2">
      <c r="A4756" s="234"/>
      <c r="B4756" s="98"/>
      <c r="C4756" s="130"/>
      <c r="D4756" s="240"/>
      <c r="E4756" s="240"/>
      <c r="F4756" s="224"/>
      <c r="G4756" s="98"/>
      <c r="H4756" s="98"/>
      <c r="I4756" s="130"/>
      <c r="J4756" s="98"/>
      <c r="K4756" s="98"/>
      <c r="L4756" s="98"/>
      <c r="M4756" s="241"/>
      <c r="N4756" s="241"/>
      <c r="O4756" s="98"/>
      <c r="P4756" s="98"/>
      <c r="Q4756" s="130"/>
    </row>
    <row r="4757" spans="1:17" ht="11.25" x14ac:dyDescent="0.2">
      <c r="A4757" s="234"/>
      <c r="B4757" s="98"/>
      <c r="C4757" s="130"/>
      <c r="D4757" s="240"/>
      <c r="E4757" s="240"/>
      <c r="F4757" s="224"/>
      <c r="G4757" s="98"/>
      <c r="H4757" s="98"/>
      <c r="I4757" s="130"/>
      <c r="J4757" s="98"/>
      <c r="K4757" s="98"/>
      <c r="L4757" s="98"/>
      <c r="M4757" s="241"/>
      <c r="N4757" s="241"/>
      <c r="O4757" s="98"/>
      <c r="P4757" s="98"/>
      <c r="Q4757" s="130"/>
    </row>
    <row r="4758" spans="1:17" ht="11.25" x14ac:dyDescent="0.2">
      <c r="A4758" s="234"/>
      <c r="B4758" s="98"/>
      <c r="C4758" s="130"/>
      <c r="D4758" s="240"/>
      <c r="E4758" s="240"/>
      <c r="F4758" s="224"/>
      <c r="G4758" s="98"/>
      <c r="H4758" s="98"/>
      <c r="I4758" s="130"/>
      <c r="J4758" s="98"/>
      <c r="K4758" s="98"/>
      <c r="L4758" s="98"/>
      <c r="M4758" s="241"/>
      <c r="N4758" s="241"/>
      <c r="O4758" s="98"/>
      <c r="P4758" s="98"/>
      <c r="Q4758" s="130"/>
    </row>
    <row r="4759" spans="1:17" ht="11.25" x14ac:dyDescent="0.2">
      <c r="A4759" s="234"/>
      <c r="B4759" s="98"/>
      <c r="C4759" s="130"/>
      <c r="D4759" s="240"/>
      <c r="E4759" s="240"/>
      <c r="F4759" s="224"/>
      <c r="G4759" s="98"/>
      <c r="H4759" s="98"/>
      <c r="I4759" s="130"/>
      <c r="J4759" s="98"/>
      <c r="K4759" s="98"/>
      <c r="L4759" s="98"/>
      <c r="M4759" s="241"/>
      <c r="N4759" s="241"/>
      <c r="O4759" s="98"/>
      <c r="P4759" s="98"/>
      <c r="Q4759" s="130"/>
    </row>
    <row r="4760" spans="1:17" ht="11.25" x14ac:dyDescent="0.2">
      <c r="A4760" s="234"/>
      <c r="B4760" s="98"/>
      <c r="C4760" s="130"/>
      <c r="D4760" s="240"/>
      <c r="E4760" s="240"/>
      <c r="F4760" s="224"/>
      <c r="G4760" s="98"/>
      <c r="H4760" s="98"/>
      <c r="I4760" s="130"/>
      <c r="J4760" s="98"/>
      <c r="K4760" s="98"/>
      <c r="L4760" s="98"/>
      <c r="M4760" s="241"/>
      <c r="N4760" s="241"/>
      <c r="O4760" s="98"/>
      <c r="P4760" s="98"/>
      <c r="Q4760" s="130"/>
    </row>
    <row r="4761" spans="1:17" ht="11.25" x14ac:dyDescent="0.2">
      <c r="A4761" s="234"/>
      <c r="B4761" s="98"/>
      <c r="C4761" s="130"/>
      <c r="D4761" s="240"/>
      <c r="E4761" s="240"/>
      <c r="F4761" s="224"/>
      <c r="G4761" s="98"/>
      <c r="H4761" s="98"/>
      <c r="I4761" s="130"/>
      <c r="J4761" s="98"/>
      <c r="K4761" s="98"/>
      <c r="L4761" s="98"/>
      <c r="M4761" s="241"/>
      <c r="N4761" s="241"/>
      <c r="O4761" s="98"/>
      <c r="P4761" s="98"/>
      <c r="Q4761" s="130"/>
    </row>
    <row r="4762" spans="1:17" ht="11.25" x14ac:dyDescent="0.2">
      <c r="A4762" s="234"/>
      <c r="B4762" s="98"/>
      <c r="C4762" s="130"/>
      <c r="D4762" s="240"/>
      <c r="E4762" s="240"/>
      <c r="F4762" s="224"/>
      <c r="G4762" s="98"/>
      <c r="H4762" s="98"/>
      <c r="I4762" s="130"/>
      <c r="J4762" s="98"/>
      <c r="K4762" s="98"/>
      <c r="L4762" s="98"/>
      <c r="M4762" s="241"/>
      <c r="N4762" s="241"/>
      <c r="O4762" s="98"/>
      <c r="P4762" s="98"/>
      <c r="Q4762" s="130"/>
    </row>
    <row r="4763" spans="1:17" ht="11.25" x14ac:dyDescent="0.2">
      <c r="A4763" s="234"/>
      <c r="B4763" s="98"/>
      <c r="C4763" s="130"/>
      <c r="D4763" s="240"/>
      <c r="E4763" s="240"/>
      <c r="F4763" s="224"/>
      <c r="G4763" s="98"/>
      <c r="H4763" s="98"/>
      <c r="I4763" s="130"/>
      <c r="J4763" s="98"/>
      <c r="K4763" s="98"/>
      <c r="L4763" s="98"/>
      <c r="M4763" s="241"/>
      <c r="N4763" s="241"/>
      <c r="O4763" s="98"/>
      <c r="P4763" s="98"/>
      <c r="Q4763" s="130"/>
    </row>
    <row r="4764" spans="1:17" ht="11.25" x14ac:dyDescent="0.2">
      <c r="A4764" s="234"/>
      <c r="B4764" s="98"/>
      <c r="C4764" s="130"/>
      <c r="D4764" s="240"/>
      <c r="E4764" s="240"/>
      <c r="F4764" s="224"/>
      <c r="G4764" s="98"/>
      <c r="H4764" s="98"/>
      <c r="I4764" s="130"/>
      <c r="J4764" s="98"/>
      <c r="K4764" s="98"/>
      <c r="L4764" s="98"/>
      <c r="M4764" s="241"/>
      <c r="N4764" s="241"/>
      <c r="O4764" s="98"/>
      <c r="P4764" s="98"/>
      <c r="Q4764" s="130"/>
    </row>
    <row r="4765" spans="1:17" ht="11.25" x14ac:dyDescent="0.2">
      <c r="A4765" s="234"/>
      <c r="B4765" s="98"/>
      <c r="C4765" s="130"/>
      <c r="D4765" s="240"/>
      <c r="E4765" s="240"/>
      <c r="F4765" s="224"/>
      <c r="G4765" s="98"/>
      <c r="H4765" s="98"/>
      <c r="I4765" s="130"/>
      <c r="J4765" s="98"/>
      <c r="K4765" s="98"/>
      <c r="L4765" s="98"/>
      <c r="M4765" s="241"/>
      <c r="N4765" s="241"/>
      <c r="O4765" s="98"/>
      <c r="P4765" s="98"/>
      <c r="Q4765" s="130"/>
    </row>
    <row r="4766" spans="1:17" ht="11.25" x14ac:dyDescent="0.2">
      <c r="A4766" s="234"/>
      <c r="B4766" s="98"/>
      <c r="C4766" s="130"/>
      <c r="D4766" s="240"/>
      <c r="E4766" s="240"/>
      <c r="F4766" s="224"/>
      <c r="G4766" s="98"/>
      <c r="H4766" s="98"/>
      <c r="I4766" s="130"/>
      <c r="J4766" s="98"/>
      <c r="K4766" s="98"/>
      <c r="L4766" s="98"/>
      <c r="M4766" s="241"/>
      <c r="N4766" s="241"/>
      <c r="O4766" s="98"/>
      <c r="P4766" s="98"/>
      <c r="Q4766" s="130"/>
    </row>
    <row r="4767" spans="1:17" ht="11.25" x14ac:dyDescent="0.2">
      <c r="A4767" s="234"/>
      <c r="B4767" s="98"/>
      <c r="C4767" s="130"/>
      <c r="D4767" s="240"/>
      <c r="E4767" s="240"/>
      <c r="F4767" s="224"/>
      <c r="G4767" s="98"/>
      <c r="H4767" s="98"/>
      <c r="I4767" s="130"/>
      <c r="J4767" s="98"/>
      <c r="K4767" s="98"/>
      <c r="L4767" s="98"/>
      <c r="M4767" s="241"/>
      <c r="N4767" s="241"/>
      <c r="O4767" s="98"/>
      <c r="P4767" s="98"/>
      <c r="Q4767" s="130"/>
    </row>
    <row r="4768" spans="1:17" ht="11.25" x14ac:dyDescent="0.2">
      <c r="A4768" s="234"/>
      <c r="B4768" s="98"/>
      <c r="C4768" s="130"/>
      <c r="D4768" s="240"/>
      <c r="E4768" s="240"/>
      <c r="F4768" s="224"/>
      <c r="G4768" s="98"/>
      <c r="H4768" s="98"/>
      <c r="I4768" s="130"/>
      <c r="J4768" s="98"/>
      <c r="K4768" s="98"/>
      <c r="L4768" s="98"/>
      <c r="M4768" s="241"/>
      <c r="N4768" s="241"/>
      <c r="O4768" s="98"/>
      <c r="P4768" s="98"/>
      <c r="Q4768" s="130"/>
    </row>
    <row r="4769" spans="1:17" ht="11.25" x14ac:dyDescent="0.2">
      <c r="A4769" s="234"/>
      <c r="B4769" s="98"/>
      <c r="C4769" s="130"/>
      <c r="D4769" s="240"/>
      <c r="E4769" s="240"/>
      <c r="F4769" s="224"/>
      <c r="G4769" s="98"/>
      <c r="H4769" s="98"/>
      <c r="I4769" s="130"/>
      <c r="J4769" s="98"/>
      <c r="K4769" s="98"/>
      <c r="L4769" s="98"/>
      <c r="M4769" s="241"/>
      <c r="N4769" s="241"/>
      <c r="O4769" s="98"/>
      <c r="P4769" s="98"/>
      <c r="Q4769" s="130"/>
    </row>
    <row r="4770" spans="1:17" ht="11.25" x14ac:dyDescent="0.2">
      <c r="A4770" s="234"/>
      <c r="B4770" s="98"/>
      <c r="C4770" s="130"/>
      <c r="D4770" s="240"/>
      <c r="E4770" s="240"/>
      <c r="F4770" s="224"/>
      <c r="G4770" s="98"/>
      <c r="H4770" s="98"/>
      <c r="I4770" s="130"/>
      <c r="J4770" s="98"/>
      <c r="K4770" s="98"/>
      <c r="L4770" s="98"/>
      <c r="M4770" s="241"/>
      <c r="N4770" s="241"/>
      <c r="O4770" s="98"/>
      <c r="P4770" s="98"/>
      <c r="Q4770" s="130"/>
    </row>
    <row r="4771" spans="1:17" ht="11.25" x14ac:dyDescent="0.2">
      <c r="A4771" s="234"/>
      <c r="B4771" s="98"/>
      <c r="C4771" s="130"/>
      <c r="D4771" s="240"/>
      <c r="E4771" s="240"/>
      <c r="F4771" s="224"/>
      <c r="G4771" s="98"/>
      <c r="H4771" s="98"/>
      <c r="I4771" s="130"/>
      <c r="J4771" s="98"/>
      <c r="K4771" s="98"/>
      <c r="L4771" s="98"/>
      <c r="M4771" s="241"/>
      <c r="N4771" s="241"/>
      <c r="O4771" s="98"/>
      <c r="P4771" s="98"/>
      <c r="Q4771" s="130"/>
    </row>
    <row r="4772" spans="1:17" ht="11.25" x14ac:dyDescent="0.2">
      <c r="A4772" s="234"/>
      <c r="B4772" s="98"/>
      <c r="C4772" s="130"/>
      <c r="D4772" s="240"/>
      <c r="E4772" s="240"/>
      <c r="F4772" s="224"/>
      <c r="G4772" s="98"/>
      <c r="H4772" s="98"/>
      <c r="I4772" s="130"/>
      <c r="J4772" s="98"/>
      <c r="K4772" s="98"/>
      <c r="L4772" s="98"/>
      <c r="M4772" s="241"/>
      <c r="N4772" s="241"/>
      <c r="O4772" s="98"/>
      <c r="P4772" s="98"/>
      <c r="Q4772" s="130"/>
    </row>
    <row r="4773" spans="1:17" ht="11.25" x14ac:dyDescent="0.2">
      <c r="A4773" s="234"/>
      <c r="B4773" s="98"/>
      <c r="C4773" s="130"/>
      <c r="D4773" s="240"/>
      <c r="E4773" s="240"/>
      <c r="F4773" s="224"/>
      <c r="G4773" s="98"/>
      <c r="H4773" s="98"/>
      <c r="I4773" s="130"/>
      <c r="J4773" s="98"/>
      <c r="K4773" s="98"/>
      <c r="L4773" s="98"/>
      <c r="M4773" s="241"/>
      <c r="N4773" s="241"/>
      <c r="O4773" s="98"/>
      <c r="P4773" s="98"/>
      <c r="Q4773" s="130"/>
    </row>
    <row r="4774" spans="1:17" ht="11.25" x14ac:dyDescent="0.2">
      <c r="A4774" s="234"/>
      <c r="B4774" s="98"/>
      <c r="C4774" s="130"/>
      <c r="D4774" s="240"/>
      <c r="E4774" s="240"/>
      <c r="F4774" s="224"/>
      <c r="G4774" s="98"/>
      <c r="H4774" s="98"/>
      <c r="I4774" s="130"/>
      <c r="J4774" s="98"/>
      <c r="K4774" s="98"/>
      <c r="L4774" s="98"/>
      <c r="M4774" s="241"/>
      <c r="N4774" s="241"/>
      <c r="O4774" s="98"/>
      <c r="P4774" s="98"/>
      <c r="Q4774" s="130"/>
    </row>
    <row r="4775" spans="1:17" ht="11.25" x14ac:dyDescent="0.2">
      <c r="A4775" s="234"/>
      <c r="B4775" s="98"/>
      <c r="C4775" s="130"/>
      <c r="D4775" s="240"/>
      <c r="E4775" s="240"/>
      <c r="F4775" s="224"/>
      <c r="G4775" s="98"/>
      <c r="H4775" s="98"/>
      <c r="I4775" s="130"/>
      <c r="J4775" s="98"/>
      <c r="K4775" s="98"/>
      <c r="L4775" s="98"/>
      <c r="M4775" s="241"/>
      <c r="N4775" s="241"/>
      <c r="O4775" s="98"/>
      <c r="P4775" s="98"/>
      <c r="Q4775" s="130"/>
    </row>
    <row r="4776" spans="1:17" ht="11.25" x14ac:dyDescent="0.2">
      <c r="A4776" s="234"/>
      <c r="B4776" s="98"/>
      <c r="C4776" s="130"/>
      <c r="D4776" s="240"/>
      <c r="E4776" s="240"/>
      <c r="F4776" s="224"/>
      <c r="G4776" s="98"/>
      <c r="H4776" s="98"/>
      <c r="I4776" s="130"/>
      <c r="J4776" s="98"/>
      <c r="K4776" s="98"/>
      <c r="L4776" s="98"/>
      <c r="M4776" s="241"/>
      <c r="N4776" s="241"/>
      <c r="O4776" s="98"/>
      <c r="P4776" s="98"/>
      <c r="Q4776" s="130"/>
    </row>
    <row r="4777" spans="1:17" ht="11.25" x14ac:dyDescent="0.2">
      <c r="A4777" s="234"/>
      <c r="B4777" s="98"/>
      <c r="C4777" s="130"/>
      <c r="D4777" s="240"/>
      <c r="E4777" s="240"/>
      <c r="F4777" s="224"/>
      <c r="G4777" s="98"/>
      <c r="H4777" s="98"/>
      <c r="I4777" s="130"/>
      <c r="J4777" s="98"/>
      <c r="K4777" s="98"/>
      <c r="L4777" s="98"/>
      <c r="M4777" s="241"/>
      <c r="N4777" s="241"/>
      <c r="O4777" s="98"/>
      <c r="P4777" s="98"/>
      <c r="Q4777" s="130"/>
    </row>
    <row r="4778" spans="1:17" ht="11.25" x14ac:dyDescent="0.2">
      <c r="A4778" s="234"/>
      <c r="B4778" s="98"/>
      <c r="C4778" s="130"/>
      <c r="D4778" s="240"/>
      <c r="E4778" s="240"/>
      <c r="F4778" s="224"/>
      <c r="G4778" s="98"/>
      <c r="H4778" s="98"/>
      <c r="I4778" s="130"/>
      <c r="J4778" s="98"/>
      <c r="K4778" s="98"/>
      <c r="L4778" s="98"/>
      <c r="M4778" s="241"/>
      <c r="N4778" s="241"/>
      <c r="O4778" s="98"/>
      <c r="P4778" s="98"/>
      <c r="Q4778" s="130"/>
    </row>
    <row r="4779" spans="1:17" ht="11.25" x14ac:dyDescent="0.2">
      <c r="A4779" s="234"/>
      <c r="B4779" s="98"/>
      <c r="C4779" s="130"/>
      <c r="D4779" s="240"/>
      <c r="E4779" s="240"/>
      <c r="F4779" s="224"/>
      <c r="G4779" s="98"/>
      <c r="H4779" s="98"/>
      <c r="I4779" s="130"/>
      <c r="J4779" s="98"/>
      <c r="K4779" s="98"/>
      <c r="L4779" s="98"/>
      <c r="M4779" s="241"/>
      <c r="N4779" s="241"/>
      <c r="O4779" s="98"/>
      <c r="P4779" s="98"/>
      <c r="Q4779" s="130"/>
    </row>
    <row r="4780" spans="1:17" ht="11.25" x14ac:dyDescent="0.2">
      <c r="A4780" s="234"/>
      <c r="B4780" s="98"/>
      <c r="C4780" s="130"/>
      <c r="D4780" s="240"/>
      <c r="E4780" s="240"/>
      <c r="F4780" s="224"/>
      <c r="G4780" s="98"/>
      <c r="H4780" s="98"/>
      <c r="I4780" s="130"/>
      <c r="J4780" s="98"/>
      <c r="K4780" s="98"/>
      <c r="L4780" s="98"/>
      <c r="M4780" s="241"/>
      <c r="N4780" s="241"/>
      <c r="O4780" s="98"/>
      <c r="P4780" s="98"/>
      <c r="Q4780" s="130"/>
    </row>
    <row r="4781" spans="1:17" ht="11.25" x14ac:dyDescent="0.2">
      <c r="A4781" s="234"/>
      <c r="B4781" s="98"/>
      <c r="C4781" s="130"/>
      <c r="D4781" s="240"/>
      <c r="E4781" s="240"/>
      <c r="F4781" s="224"/>
      <c r="G4781" s="98"/>
      <c r="H4781" s="98"/>
      <c r="I4781" s="130"/>
      <c r="J4781" s="98"/>
      <c r="K4781" s="98"/>
      <c r="L4781" s="98"/>
      <c r="M4781" s="241"/>
      <c r="N4781" s="241"/>
      <c r="O4781" s="98"/>
      <c r="P4781" s="98"/>
      <c r="Q4781" s="130"/>
    </row>
    <row r="4782" spans="1:17" ht="11.25" x14ac:dyDescent="0.2">
      <c r="A4782" s="234"/>
      <c r="B4782" s="98"/>
      <c r="C4782" s="130"/>
      <c r="D4782" s="240"/>
      <c r="E4782" s="240"/>
      <c r="F4782" s="224"/>
      <c r="G4782" s="98"/>
      <c r="H4782" s="98"/>
      <c r="I4782" s="130"/>
      <c r="J4782" s="98"/>
      <c r="K4782" s="98"/>
      <c r="L4782" s="98"/>
      <c r="M4782" s="241"/>
      <c r="N4782" s="241"/>
      <c r="O4782" s="98"/>
      <c r="P4782" s="98"/>
      <c r="Q4782" s="130"/>
    </row>
    <row r="4783" spans="1:17" ht="11.25" x14ac:dyDescent="0.2">
      <c r="A4783" s="234"/>
      <c r="B4783" s="98"/>
      <c r="C4783" s="130"/>
      <c r="D4783" s="240"/>
      <c r="E4783" s="240"/>
      <c r="F4783" s="224"/>
      <c r="G4783" s="98"/>
      <c r="H4783" s="98"/>
      <c r="I4783" s="130"/>
      <c r="J4783" s="98"/>
      <c r="K4783" s="98"/>
      <c r="L4783" s="98"/>
      <c r="M4783" s="241"/>
      <c r="N4783" s="241"/>
      <c r="O4783" s="98"/>
      <c r="P4783" s="98"/>
      <c r="Q4783" s="130"/>
    </row>
    <row r="4784" spans="1:17" ht="11.25" x14ac:dyDescent="0.2">
      <c r="A4784" s="234"/>
      <c r="B4784" s="98"/>
      <c r="C4784" s="130"/>
      <c r="D4784" s="240"/>
      <c r="E4784" s="240"/>
      <c r="F4784" s="224"/>
      <c r="G4784" s="98"/>
      <c r="H4784" s="98"/>
      <c r="I4784" s="130"/>
      <c r="J4784" s="98"/>
      <c r="K4784" s="98"/>
      <c r="L4784" s="98"/>
      <c r="M4784" s="241"/>
      <c r="N4784" s="241"/>
      <c r="O4784" s="98"/>
      <c r="P4784" s="98"/>
      <c r="Q4784" s="130"/>
    </row>
    <row r="4785" spans="1:17" ht="11.25" x14ac:dyDescent="0.2">
      <c r="A4785" s="234"/>
      <c r="B4785" s="98"/>
      <c r="C4785" s="130"/>
      <c r="D4785" s="240"/>
      <c r="E4785" s="240"/>
      <c r="F4785" s="224"/>
      <c r="G4785" s="98"/>
      <c r="H4785" s="98"/>
      <c r="I4785" s="130"/>
      <c r="J4785" s="98"/>
      <c r="K4785" s="98"/>
      <c r="L4785" s="98"/>
      <c r="M4785" s="241"/>
      <c r="N4785" s="241"/>
      <c r="O4785" s="98"/>
      <c r="P4785" s="98"/>
      <c r="Q4785" s="130"/>
    </row>
    <row r="4786" spans="1:17" ht="11.25" x14ac:dyDescent="0.2">
      <c r="A4786" s="234"/>
      <c r="B4786" s="98"/>
      <c r="C4786" s="130"/>
      <c r="D4786" s="240"/>
      <c r="E4786" s="240"/>
      <c r="F4786" s="224"/>
      <c r="G4786" s="98"/>
      <c r="H4786" s="98"/>
      <c r="I4786" s="130"/>
      <c r="J4786" s="98"/>
      <c r="K4786" s="98"/>
      <c r="L4786" s="98"/>
      <c r="M4786" s="241"/>
      <c r="N4786" s="241"/>
      <c r="O4786" s="98"/>
      <c r="P4786" s="98"/>
      <c r="Q4786" s="130"/>
    </row>
    <row r="4787" spans="1:17" ht="11.25" x14ac:dyDescent="0.2">
      <c r="A4787" s="234"/>
      <c r="B4787" s="98"/>
      <c r="C4787" s="130"/>
      <c r="D4787" s="240"/>
      <c r="E4787" s="240"/>
      <c r="F4787" s="224"/>
      <c r="G4787" s="98"/>
      <c r="H4787" s="98"/>
      <c r="I4787" s="130"/>
      <c r="J4787" s="98"/>
      <c r="K4787" s="98"/>
      <c r="L4787" s="98"/>
      <c r="M4787" s="241"/>
      <c r="N4787" s="241"/>
      <c r="O4787" s="98"/>
      <c r="P4787" s="98"/>
      <c r="Q4787" s="130"/>
    </row>
    <row r="4788" spans="1:17" ht="11.25" x14ac:dyDescent="0.2">
      <c r="A4788" s="234"/>
      <c r="B4788" s="98"/>
      <c r="C4788" s="130"/>
      <c r="D4788" s="240"/>
      <c r="E4788" s="240"/>
      <c r="F4788" s="224"/>
      <c r="G4788" s="98"/>
      <c r="H4788" s="98"/>
      <c r="I4788" s="130"/>
      <c r="J4788" s="98"/>
      <c r="K4788" s="98"/>
      <c r="L4788" s="98"/>
      <c r="M4788" s="241"/>
      <c r="N4788" s="241"/>
      <c r="O4788" s="98"/>
      <c r="P4788" s="98"/>
      <c r="Q4788" s="130"/>
    </row>
    <row r="4789" spans="1:17" ht="11.25" x14ac:dyDescent="0.2">
      <c r="A4789" s="234"/>
      <c r="B4789" s="98"/>
      <c r="C4789" s="130"/>
      <c r="D4789" s="240"/>
      <c r="E4789" s="240"/>
      <c r="F4789" s="224"/>
      <c r="G4789" s="98"/>
      <c r="H4789" s="98"/>
      <c r="I4789" s="130"/>
      <c r="J4789" s="98"/>
      <c r="K4789" s="98"/>
      <c r="L4789" s="98"/>
      <c r="M4789" s="241"/>
      <c r="N4789" s="241"/>
      <c r="O4789" s="98"/>
      <c r="P4789" s="98"/>
      <c r="Q4789" s="130"/>
    </row>
    <row r="4790" spans="1:17" ht="11.25" x14ac:dyDescent="0.2">
      <c r="A4790" s="234"/>
      <c r="B4790" s="98"/>
      <c r="C4790" s="130"/>
      <c r="D4790" s="240"/>
      <c r="E4790" s="240"/>
      <c r="F4790" s="224"/>
      <c r="G4790" s="98"/>
      <c r="H4790" s="98"/>
      <c r="I4790" s="130"/>
      <c r="J4790" s="98"/>
      <c r="K4790" s="98"/>
      <c r="L4790" s="98"/>
      <c r="M4790" s="241"/>
      <c r="N4790" s="241"/>
      <c r="O4790" s="98"/>
      <c r="P4790" s="98"/>
      <c r="Q4790" s="130"/>
    </row>
    <row r="4791" spans="1:17" ht="11.25" x14ac:dyDescent="0.2">
      <c r="A4791" s="234"/>
      <c r="B4791" s="98"/>
      <c r="C4791" s="130"/>
      <c r="D4791" s="240"/>
      <c r="E4791" s="240"/>
      <c r="F4791" s="224"/>
      <c r="G4791" s="98"/>
      <c r="H4791" s="98"/>
      <c r="I4791" s="130"/>
      <c r="J4791" s="98"/>
      <c r="K4791" s="98"/>
      <c r="L4791" s="98"/>
      <c r="M4791" s="241"/>
      <c r="N4791" s="241"/>
      <c r="O4791" s="98"/>
      <c r="P4791" s="98"/>
      <c r="Q4791" s="130"/>
    </row>
    <row r="4792" spans="1:17" ht="11.25" x14ac:dyDescent="0.2">
      <c r="A4792" s="234"/>
      <c r="B4792" s="98"/>
      <c r="C4792" s="130"/>
      <c r="D4792" s="240"/>
      <c r="E4792" s="240"/>
      <c r="F4792" s="224"/>
      <c r="G4792" s="98"/>
      <c r="H4792" s="98"/>
      <c r="I4792" s="130"/>
      <c r="J4792" s="98"/>
      <c r="K4792" s="98"/>
      <c r="L4792" s="98"/>
      <c r="M4792" s="241"/>
      <c r="N4792" s="241"/>
      <c r="O4792" s="98"/>
      <c r="P4792" s="98"/>
      <c r="Q4792" s="130"/>
    </row>
    <row r="4793" spans="1:17" ht="11.25" x14ac:dyDescent="0.2">
      <c r="A4793" s="234"/>
      <c r="B4793" s="98"/>
      <c r="C4793" s="130"/>
      <c r="D4793" s="240"/>
      <c r="E4793" s="240"/>
      <c r="F4793" s="224"/>
      <c r="G4793" s="98"/>
      <c r="H4793" s="98"/>
      <c r="I4793" s="130"/>
      <c r="J4793" s="98"/>
      <c r="K4793" s="98"/>
      <c r="L4793" s="98"/>
      <c r="M4793" s="241"/>
      <c r="N4793" s="241"/>
      <c r="O4793" s="98"/>
      <c r="P4793" s="98"/>
      <c r="Q4793" s="130"/>
    </row>
    <row r="4794" spans="1:17" ht="11.25" x14ac:dyDescent="0.2">
      <c r="A4794" s="234"/>
      <c r="B4794" s="98"/>
      <c r="C4794" s="130"/>
      <c r="D4794" s="240"/>
      <c r="E4794" s="240"/>
      <c r="F4794" s="224"/>
      <c r="G4794" s="98"/>
      <c r="H4794" s="98"/>
      <c r="I4794" s="130"/>
      <c r="J4794" s="98"/>
      <c r="K4794" s="98"/>
      <c r="L4794" s="98"/>
      <c r="M4794" s="241"/>
      <c r="N4794" s="241"/>
      <c r="O4794" s="98"/>
      <c r="P4794" s="98"/>
      <c r="Q4794" s="130"/>
    </row>
    <row r="4795" spans="1:17" ht="11.25" x14ac:dyDescent="0.2">
      <c r="A4795" s="234"/>
      <c r="B4795" s="98"/>
      <c r="C4795" s="130"/>
      <c r="D4795" s="240"/>
      <c r="E4795" s="240"/>
      <c r="F4795" s="224"/>
      <c r="G4795" s="98"/>
      <c r="H4795" s="98"/>
      <c r="I4795" s="130"/>
      <c r="J4795" s="98"/>
      <c r="K4795" s="98"/>
      <c r="L4795" s="98"/>
      <c r="M4795" s="241"/>
      <c r="N4795" s="241"/>
      <c r="O4795" s="98"/>
      <c r="P4795" s="98"/>
      <c r="Q4795" s="130"/>
    </row>
    <row r="4796" spans="1:17" ht="11.25" x14ac:dyDescent="0.2">
      <c r="A4796" s="234"/>
      <c r="B4796" s="98"/>
      <c r="C4796" s="130"/>
      <c r="D4796" s="240"/>
      <c r="E4796" s="240"/>
      <c r="F4796" s="224"/>
      <c r="G4796" s="98"/>
      <c r="H4796" s="98"/>
      <c r="I4796" s="130"/>
      <c r="J4796" s="98"/>
      <c r="K4796" s="98"/>
      <c r="L4796" s="98"/>
      <c r="M4796" s="241"/>
      <c r="N4796" s="241"/>
      <c r="O4796" s="98"/>
      <c r="P4796" s="98"/>
      <c r="Q4796" s="130"/>
    </row>
    <row r="4797" spans="1:17" ht="11.25" x14ac:dyDescent="0.2">
      <c r="A4797" s="234"/>
      <c r="B4797" s="98"/>
      <c r="C4797" s="130"/>
      <c r="D4797" s="240"/>
      <c r="E4797" s="240"/>
      <c r="F4797" s="224"/>
      <c r="G4797" s="98"/>
      <c r="H4797" s="98"/>
      <c r="I4797" s="130"/>
      <c r="J4797" s="98"/>
      <c r="K4797" s="98"/>
      <c r="L4797" s="98"/>
      <c r="M4797" s="241"/>
      <c r="N4797" s="241"/>
      <c r="O4797" s="98"/>
      <c r="P4797" s="98"/>
      <c r="Q4797" s="130"/>
    </row>
    <row r="4798" spans="1:17" ht="11.25" x14ac:dyDescent="0.2">
      <c r="A4798" s="234"/>
      <c r="B4798" s="98"/>
      <c r="C4798" s="130"/>
      <c r="D4798" s="240"/>
      <c r="E4798" s="240"/>
      <c r="F4798" s="224"/>
      <c r="G4798" s="98"/>
      <c r="H4798" s="98"/>
      <c r="I4798" s="130"/>
      <c r="J4798" s="98"/>
      <c r="K4798" s="98"/>
      <c r="L4798" s="98"/>
      <c r="M4798" s="241"/>
      <c r="N4798" s="241"/>
      <c r="O4798" s="98"/>
      <c r="P4798" s="98"/>
      <c r="Q4798" s="130"/>
    </row>
    <row r="4799" spans="1:17" ht="11.25" x14ac:dyDescent="0.2">
      <c r="A4799" s="234"/>
      <c r="B4799" s="98"/>
      <c r="C4799" s="130"/>
      <c r="D4799" s="240"/>
      <c r="E4799" s="240"/>
      <c r="F4799" s="224"/>
      <c r="G4799" s="98"/>
      <c r="H4799" s="98"/>
      <c r="I4799" s="130"/>
      <c r="J4799" s="98"/>
      <c r="K4799" s="98"/>
      <c r="L4799" s="98"/>
      <c r="M4799" s="241"/>
      <c r="N4799" s="241"/>
      <c r="O4799" s="98"/>
      <c r="P4799" s="98"/>
      <c r="Q4799" s="130"/>
    </row>
    <row r="4800" spans="1:17" ht="11.25" x14ac:dyDescent="0.2">
      <c r="A4800" s="234"/>
      <c r="B4800" s="98"/>
      <c r="C4800" s="130"/>
      <c r="D4800" s="240"/>
      <c r="E4800" s="240"/>
      <c r="F4800" s="224"/>
      <c r="G4800" s="98"/>
      <c r="H4800" s="98"/>
      <c r="I4800" s="130"/>
      <c r="J4800" s="98"/>
      <c r="K4800" s="98"/>
      <c r="L4800" s="98"/>
      <c r="M4800" s="241"/>
      <c r="N4800" s="241"/>
      <c r="O4800" s="98"/>
      <c r="P4800" s="98"/>
      <c r="Q4800" s="130"/>
    </row>
    <row r="4801" spans="1:17" ht="11.25" x14ac:dyDescent="0.2">
      <c r="A4801" s="234"/>
      <c r="B4801" s="98"/>
      <c r="C4801" s="130"/>
      <c r="D4801" s="240"/>
      <c r="E4801" s="240"/>
      <c r="F4801" s="224"/>
      <c r="G4801" s="98"/>
      <c r="H4801" s="98"/>
      <c r="I4801" s="130"/>
      <c r="J4801" s="98"/>
      <c r="K4801" s="98"/>
      <c r="L4801" s="98"/>
      <c r="M4801" s="241"/>
      <c r="N4801" s="241"/>
      <c r="O4801" s="98"/>
      <c r="P4801" s="98"/>
      <c r="Q4801" s="130"/>
    </row>
    <row r="4802" spans="1:17" ht="11.25" x14ac:dyDescent="0.2">
      <c r="A4802" s="234"/>
      <c r="B4802" s="98"/>
      <c r="C4802" s="130"/>
      <c r="D4802" s="240"/>
      <c r="E4802" s="240"/>
      <c r="F4802" s="224"/>
      <c r="G4802" s="98"/>
      <c r="H4802" s="98"/>
      <c r="I4802" s="130"/>
      <c r="J4802" s="98"/>
      <c r="K4802" s="98"/>
      <c r="L4802" s="98"/>
      <c r="M4802" s="241"/>
      <c r="N4802" s="241"/>
      <c r="O4802" s="98"/>
      <c r="P4802" s="98"/>
      <c r="Q4802" s="130"/>
    </row>
    <row r="4803" spans="1:17" ht="11.25" x14ac:dyDescent="0.2">
      <c r="A4803" s="234"/>
      <c r="B4803" s="98"/>
      <c r="C4803" s="130"/>
      <c r="D4803" s="240"/>
      <c r="E4803" s="240"/>
      <c r="F4803" s="224"/>
      <c r="G4803" s="98"/>
      <c r="H4803" s="98"/>
      <c r="I4803" s="130"/>
      <c r="J4803" s="98"/>
      <c r="K4803" s="98"/>
      <c r="L4803" s="98"/>
      <c r="M4803" s="241"/>
      <c r="N4803" s="241"/>
      <c r="O4803" s="98"/>
      <c r="P4803" s="98"/>
      <c r="Q4803" s="130"/>
    </row>
    <row r="4804" spans="1:17" ht="11.25" x14ac:dyDescent="0.2">
      <c r="A4804" s="234"/>
      <c r="B4804" s="98"/>
      <c r="C4804" s="130"/>
      <c r="D4804" s="240"/>
      <c r="E4804" s="240"/>
      <c r="F4804" s="224"/>
      <c r="G4804" s="98"/>
      <c r="H4804" s="98"/>
      <c r="I4804" s="130"/>
      <c r="J4804" s="98"/>
      <c r="K4804" s="98"/>
      <c r="L4804" s="98"/>
      <c r="M4804" s="241"/>
      <c r="N4804" s="241"/>
      <c r="O4804" s="98"/>
      <c r="P4804" s="98"/>
      <c r="Q4804" s="130"/>
    </row>
    <row r="4805" spans="1:17" ht="11.25" x14ac:dyDescent="0.2">
      <c r="A4805" s="234"/>
      <c r="B4805" s="98"/>
      <c r="C4805" s="130"/>
      <c r="D4805" s="240"/>
      <c r="E4805" s="240"/>
      <c r="F4805" s="224"/>
      <c r="G4805" s="98"/>
      <c r="H4805" s="98"/>
      <c r="I4805" s="130"/>
      <c r="J4805" s="98"/>
      <c r="K4805" s="98"/>
      <c r="L4805" s="98"/>
      <c r="M4805" s="241"/>
      <c r="N4805" s="241"/>
      <c r="O4805" s="98"/>
      <c r="P4805" s="98"/>
      <c r="Q4805" s="130"/>
    </row>
    <row r="4806" spans="1:17" ht="11.25" x14ac:dyDescent="0.2">
      <c r="A4806" s="234"/>
      <c r="B4806" s="98"/>
      <c r="C4806" s="130"/>
      <c r="D4806" s="240"/>
      <c r="E4806" s="240"/>
      <c r="F4806" s="224"/>
      <c r="G4806" s="98"/>
      <c r="H4806" s="98"/>
      <c r="I4806" s="130"/>
      <c r="J4806" s="98"/>
      <c r="K4806" s="98"/>
      <c r="L4806" s="98"/>
      <c r="M4806" s="241"/>
      <c r="N4806" s="241"/>
      <c r="O4806" s="98"/>
      <c r="P4806" s="98"/>
      <c r="Q4806" s="130"/>
    </row>
    <row r="4807" spans="1:17" ht="11.25" x14ac:dyDescent="0.2">
      <c r="A4807" s="234"/>
      <c r="B4807" s="98"/>
      <c r="C4807" s="130"/>
      <c r="D4807" s="240"/>
      <c r="E4807" s="240"/>
      <c r="F4807" s="224"/>
      <c r="G4807" s="98"/>
      <c r="H4807" s="98"/>
      <c r="I4807" s="130"/>
      <c r="J4807" s="98"/>
      <c r="K4807" s="98"/>
      <c r="L4807" s="98"/>
      <c r="M4807" s="241"/>
      <c r="N4807" s="241"/>
      <c r="O4807" s="98"/>
      <c r="P4807" s="98"/>
      <c r="Q4807" s="130"/>
    </row>
    <row r="4808" spans="1:17" ht="11.25" x14ac:dyDescent="0.2">
      <c r="A4808" s="234"/>
      <c r="B4808" s="98"/>
      <c r="C4808" s="130"/>
      <c r="D4808" s="240"/>
      <c r="E4808" s="240"/>
      <c r="F4808" s="224"/>
      <c r="G4808" s="98"/>
      <c r="H4808" s="98"/>
      <c r="I4808" s="130"/>
      <c r="J4808" s="98"/>
      <c r="K4808" s="98"/>
      <c r="L4808" s="98"/>
      <c r="M4808" s="241"/>
      <c r="N4808" s="241"/>
      <c r="O4808" s="98"/>
      <c r="P4808" s="98"/>
      <c r="Q4808" s="130"/>
    </row>
    <row r="4809" spans="1:17" ht="11.25" x14ac:dyDescent="0.2">
      <c r="A4809" s="234"/>
      <c r="B4809" s="98"/>
      <c r="C4809" s="130"/>
      <c r="D4809" s="240"/>
      <c r="E4809" s="240"/>
      <c r="F4809" s="224"/>
      <c r="G4809" s="98"/>
      <c r="H4809" s="98"/>
      <c r="I4809" s="130"/>
      <c r="J4809" s="98"/>
      <c r="K4809" s="98"/>
      <c r="L4809" s="98"/>
      <c r="M4809" s="241"/>
      <c r="N4809" s="241"/>
      <c r="O4809" s="98"/>
      <c r="P4809" s="98"/>
      <c r="Q4809" s="130"/>
    </row>
    <row r="4810" spans="1:17" ht="11.25" x14ac:dyDescent="0.2">
      <c r="A4810" s="234"/>
      <c r="B4810" s="98"/>
      <c r="C4810" s="130"/>
      <c r="D4810" s="240"/>
      <c r="E4810" s="240"/>
      <c r="F4810" s="224"/>
      <c r="G4810" s="98"/>
      <c r="H4810" s="98"/>
      <c r="I4810" s="130"/>
      <c r="J4810" s="98"/>
      <c r="K4810" s="98"/>
      <c r="L4810" s="98"/>
      <c r="M4810" s="241"/>
      <c r="N4810" s="241"/>
      <c r="O4810" s="98"/>
      <c r="P4810" s="98"/>
      <c r="Q4810" s="130"/>
    </row>
    <row r="4811" spans="1:17" ht="11.25" x14ac:dyDescent="0.2">
      <c r="A4811" s="234"/>
      <c r="B4811" s="98"/>
      <c r="C4811" s="130"/>
      <c r="D4811" s="240"/>
      <c r="E4811" s="240"/>
      <c r="F4811" s="224"/>
      <c r="G4811" s="98"/>
      <c r="H4811" s="98"/>
      <c r="I4811" s="130"/>
      <c r="J4811" s="98"/>
      <c r="K4811" s="98"/>
      <c r="L4811" s="98"/>
      <c r="M4811" s="241"/>
      <c r="N4811" s="241"/>
      <c r="O4811" s="98"/>
      <c r="P4811" s="98"/>
      <c r="Q4811" s="130"/>
    </row>
    <row r="4812" spans="1:17" ht="11.25" x14ac:dyDescent="0.2">
      <c r="A4812" s="234"/>
      <c r="B4812" s="98"/>
      <c r="C4812" s="130"/>
      <c r="D4812" s="240"/>
      <c r="E4812" s="240"/>
      <c r="F4812" s="224"/>
      <c r="G4812" s="98"/>
      <c r="H4812" s="98"/>
      <c r="I4812" s="130"/>
      <c r="J4812" s="98"/>
      <c r="K4812" s="98"/>
      <c r="L4812" s="98"/>
      <c r="M4812" s="241"/>
      <c r="N4812" s="241"/>
      <c r="O4812" s="98"/>
      <c r="P4812" s="98"/>
      <c r="Q4812" s="130"/>
    </row>
    <row r="4813" spans="1:17" ht="11.25" x14ac:dyDescent="0.2">
      <c r="A4813" s="234"/>
      <c r="B4813" s="98"/>
      <c r="C4813" s="130"/>
      <c r="D4813" s="240"/>
      <c r="E4813" s="240"/>
      <c r="F4813" s="224"/>
      <c r="G4813" s="98"/>
      <c r="H4813" s="98"/>
      <c r="I4813" s="130"/>
      <c r="J4813" s="98"/>
      <c r="K4813" s="98"/>
      <c r="L4813" s="98"/>
      <c r="M4813" s="241"/>
      <c r="N4813" s="241"/>
      <c r="O4813" s="98"/>
      <c r="P4813" s="98"/>
      <c r="Q4813" s="130"/>
    </row>
    <row r="4814" spans="1:17" ht="11.25" x14ac:dyDescent="0.2">
      <c r="A4814" s="234"/>
      <c r="B4814" s="98"/>
      <c r="C4814" s="130"/>
      <c r="D4814" s="240"/>
      <c r="E4814" s="240"/>
      <c r="F4814" s="224"/>
      <c r="G4814" s="98"/>
      <c r="H4814" s="98"/>
      <c r="I4814" s="130"/>
      <c r="J4814" s="98"/>
      <c r="K4814" s="98"/>
      <c r="L4814" s="98"/>
      <c r="M4814" s="241"/>
      <c r="N4814" s="241"/>
      <c r="O4814" s="98"/>
      <c r="P4814" s="98"/>
      <c r="Q4814" s="130"/>
    </row>
    <row r="4815" spans="1:17" ht="11.25" x14ac:dyDescent="0.2">
      <c r="A4815" s="234"/>
      <c r="B4815" s="98"/>
      <c r="C4815" s="130"/>
      <c r="D4815" s="240"/>
      <c r="E4815" s="240"/>
      <c r="F4815" s="224"/>
      <c r="G4815" s="98"/>
      <c r="H4815" s="98"/>
      <c r="I4815" s="130"/>
      <c r="J4815" s="98"/>
      <c r="K4815" s="98"/>
      <c r="L4815" s="98"/>
      <c r="M4815" s="241"/>
      <c r="N4815" s="241"/>
      <c r="O4815" s="98"/>
      <c r="P4815" s="98"/>
      <c r="Q4815" s="130"/>
    </row>
    <row r="4816" spans="1:17" ht="11.25" x14ac:dyDescent="0.2">
      <c r="A4816" s="234"/>
      <c r="B4816" s="98"/>
      <c r="C4816" s="130"/>
      <c r="D4816" s="240"/>
      <c r="E4816" s="240"/>
      <c r="F4816" s="224"/>
      <c r="G4816" s="98"/>
      <c r="H4816" s="98"/>
      <c r="I4816" s="130"/>
      <c r="J4816" s="98"/>
      <c r="K4816" s="98"/>
      <c r="L4816" s="98"/>
      <c r="M4816" s="241"/>
      <c r="N4816" s="241"/>
      <c r="O4816" s="98"/>
      <c r="P4816" s="98"/>
      <c r="Q4816" s="130"/>
    </row>
    <row r="4817" spans="1:17" ht="11.25" x14ac:dyDescent="0.2">
      <c r="A4817" s="234"/>
      <c r="B4817" s="98"/>
      <c r="C4817" s="130"/>
      <c r="D4817" s="240"/>
      <c r="E4817" s="240"/>
      <c r="F4817" s="224"/>
      <c r="G4817" s="98"/>
      <c r="H4817" s="98"/>
      <c r="I4817" s="130"/>
      <c r="J4817" s="98"/>
      <c r="K4817" s="98"/>
      <c r="L4817" s="98"/>
      <c r="M4817" s="241"/>
      <c r="N4817" s="241"/>
      <c r="O4817" s="98"/>
      <c r="P4817" s="98"/>
      <c r="Q4817" s="130"/>
    </row>
    <row r="4818" spans="1:17" ht="11.25" x14ac:dyDescent="0.2">
      <c r="A4818" s="234"/>
      <c r="B4818" s="98"/>
      <c r="C4818" s="130"/>
      <c r="D4818" s="240"/>
      <c r="E4818" s="240"/>
      <c r="F4818" s="224"/>
      <c r="G4818" s="98"/>
      <c r="H4818" s="98"/>
      <c r="I4818" s="130"/>
      <c r="J4818" s="98"/>
      <c r="K4818" s="98"/>
      <c r="L4818" s="98"/>
      <c r="M4818" s="241"/>
      <c r="N4818" s="241"/>
      <c r="O4818" s="98"/>
      <c r="P4818" s="98"/>
      <c r="Q4818" s="130"/>
    </row>
    <row r="4819" spans="1:17" ht="11.25" x14ac:dyDescent="0.2">
      <c r="A4819" s="234"/>
      <c r="B4819" s="98"/>
      <c r="C4819" s="130"/>
      <c r="D4819" s="240"/>
      <c r="E4819" s="240"/>
      <c r="F4819" s="224"/>
      <c r="G4819" s="98"/>
      <c r="H4819" s="98"/>
      <c r="I4819" s="130"/>
      <c r="J4819" s="98"/>
      <c r="K4819" s="98"/>
      <c r="L4819" s="98"/>
      <c r="M4819" s="241"/>
      <c r="N4819" s="241"/>
      <c r="O4819" s="98"/>
      <c r="P4819" s="98"/>
      <c r="Q4819" s="130"/>
    </row>
    <row r="4820" spans="1:17" ht="11.25" x14ac:dyDescent="0.2">
      <c r="A4820" s="234"/>
      <c r="B4820" s="98"/>
      <c r="C4820" s="130"/>
      <c r="D4820" s="240"/>
      <c r="E4820" s="240"/>
      <c r="F4820" s="224"/>
      <c r="G4820" s="98"/>
      <c r="H4820" s="98"/>
      <c r="I4820" s="130"/>
      <c r="J4820" s="98"/>
      <c r="K4820" s="98"/>
      <c r="L4820" s="98"/>
      <c r="M4820" s="241"/>
      <c r="N4820" s="241"/>
      <c r="O4820" s="98"/>
      <c r="P4820" s="98"/>
      <c r="Q4820" s="130"/>
    </row>
    <row r="4821" spans="1:17" ht="11.25" x14ac:dyDescent="0.2">
      <c r="A4821" s="234"/>
      <c r="B4821" s="98"/>
      <c r="C4821" s="130"/>
      <c r="D4821" s="240"/>
      <c r="E4821" s="240"/>
      <c r="F4821" s="224"/>
      <c r="G4821" s="98"/>
      <c r="H4821" s="98"/>
      <c r="I4821" s="130"/>
      <c r="J4821" s="98"/>
      <c r="K4821" s="98"/>
      <c r="L4821" s="98"/>
      <c r="M4821" s="241"/>
      <c r="N4821" s="241"/>
      <c r="O4821" s="98"/>
      <c r="P4821" s="98"/>
      <c r="Q4821" s="130"/>
    </row>
    <row r="4822" spans="1:17" ht="11.25" x14ac:dyDescent="0.2">
      <c r="A4822" s="234"/>
      <c r="B4822" s="98"/>
      <c r="C4822" s="130"/>
      <c r="D4822" s="240"/>
      <c r="E4822" s="240"/>
      <c r="F4822" s="224"/>
      <c r="G4822" s="98"/>
      <c r="H4822" s="98"/>
      <c r="I4822" s="130"/>
      <c r="J4822" s="98"/>
      <c r="K4822" s="98"/>
      <c r="L4822" s="98"/>
      <c r="M4822" s="241"/>
      <c r="N4822" s="241"/>
      <c r="O4822" s="98"/>
      <c r="P4822" s="98"/>
      <c r="Q4822" s="130"/>
    </row>
    <row r="4823" spans="1:17" ht="11.25" x14ac:dyDescent="0.2">
      <c r="A4823" s="234"/>
      <c r="B4823" s="98"/>
      <c r="C4823" s="130"/>
      <c r="D4823" s="240"/>
      <c r="E4823" s="240"/>
      <c r="F4823" s="224"/>
      <c r="G4823" s="98"/>
      <c r="H4823" s="98"/>
      <c r="I4823" s="130"/>
      <c r="J4823" s="98"/>
      <c r="K4823" s="98"/>
      <c r="L4823" s="98"/>
      <c r="M4823" s="241"/>
      <c r="N4823" s="241"/>
      <c r="O4823" s="98"/>
      <c r="P4823" s="98"/>
      <c r="Q4823" s="130"/>
    </row>
    <row r="4824" spans="1:17" ht="11.25" x14ac:dyDescent="0.2">
      <c r="A4824" s="234"/>
      <c r="B4824" s="98"/>
      <c r="C4824" s="130"/>
      <c r="D4824" s="240"/>
      <c r="E4824" s="240"/>
      <c r="F4824" s="224"/>
      <c r="G4824" s="98"/>
      <c r="H4824" s="98"/>
      <c r="I4824" s="130"/>
      <c r="J4824" s="98"/>
      <c r="K4824" s="98"/>
      <c r="L4824" s="98"/>
      <c r="M4824" s="241"/>
      <c r="N4824" s="241"/>
      <c r="O4824" s="98"/>
      <c r="P4824" s="98"/>
      <c r="Q4824" s="130"/>
    </row>
    <row r="4825" spans="1:17" ht="11.25" x14ac:dyDescent="0.2">
      <c r="A4825" s="234"/>
      <c r="B4825" s="98"/>
      <c r="C4825" s="130"/>
      <c r="D4825" s="240"/>
      <c r="E4825" s="240"/>
      <c r="F4825" s="224"/>
      <c r="G4825" s="98"/>
      <c r="H4825" s="98"/>
      <c r="I4825" s="130"/>
      <c r="J4825" s="98"/>
      <c r="K4825" s="98"/>
      <c r="L4825" s="98"/>
      <c r="M4825" s="241"/>
      <c r="N4825" s="241"/>
      <c r="O4825" s="98"/>
      <c r="P4825" s="98"/>
      <c r="Q4825" s="130"/>
    </row>
    <row r="4826" spans="1:17" ht="11.25" x14ac:dyDescent="0.2">
      <c r="A4826" s="234"/>
      <c r="B4826" s="98"/>
      <c r="C4826" s="130"/>
      <c r="D4826" s="240"/>
      <c r="E4826" s="240"/>
      <c r="F4826" s="224"/>
      <c r="G4826" s="98"/>
      <c r="H4826" s="98"/>
      <c r="I4826" s="130"/>
      <c r="J4826" s="98"/>
      <c r="K4826" s="98"/>
      <c r="L4826" s="98"/>
      <c r="M4826" s="241"/>
      <c r="N4826" s="241"/>
      <c r="O4826" s="98"/>
      <c r="P4826" s="98"/>
      <c r="Q4826" s="130"/>
    </row>
    <row r="4827" spans="1:17" ht="11.25" x14ac:dyDescent="0.2">
      <c r="A4827" s="234"/>
      <c r="B4827" s="98"/>
      <c r="C4827" s="130"/>
      <c r="D4827" s="240"/>
      <c r="E4827" s="240"/>
      <c r="F4827" s="224"/>
      <c r="G4827" s="98"/>
      <c r="H4827" s="98"/>
      <c r="I4827" s="130"/>
      <c r="J4827" s="98"/>
      <c r="K4827" s="98"/>
      <c r="L4827" s="98"/>
      <c r="M4827" s="241"/>
      <c r="N4827" s="241"/>
      <c r="O4827" s="98"/>
      <c r="P4827" s="98"/>
      <c r="Q4827" s="130"/>
    </row>
    <row r="4828" spans="1:17" ht="11.25" x14ac:dyDescent="0.2">
      <c r="A4828" s="234"/>
      <c r="B4828" s="98"/>
      <c r="C4828" s="130"/>
      <c r="D4828" s="240"/>
      <c r="E4828" s="240"/>
      <c r="F4828" s="224"/>
      <c r="G4828" s="98"/>
      <c r="H4828" s="98"/>
      <c r="I4828" s="130"/>
      <c r="J4828" s="98"/>
      <c r="K4828" s="98"/>
      <c r="L4828" s="98"/>
      <c r="M4828" s="241"/>
      <c r="N4828" s="241"/>
      <c r="O4828" s="98"/>
      <c r="P4828" s="98"/>
      <c r="Q4828" s="130"/>
    </row>
    <row r="4829" spans="1:17" ht="11.25" x14ac:dyDescent="0.2">
      <c r="A4829" s="234"/>
      <c r="B4829" s="98"/>
      <c r="C4829" s="130"/>
      <c r="D4829" s="240"/>
      <c r="E4829" s="240"/>
      <c r="F4829" s="224"/>
      <c r="G4829" s="98"/>
      <c r="H4829" s="98"/>
      <c r="I4829" s="130"/>
      <c r="J4829" s="98"/>
      <c r="K4829" s="98"/>
      <c r="L4829" s="98"/>
      <c r="M4829" s="241"/>
      <c r="N4829" s="241"/>
      <c r="O4829" s="98"/>
      <c r="P4829" s="98"/>
      <c r="Q4829" s="130"/>
    </row>
    <row r="4830" spans="1:17" ht="11.25" x14ac:dyDescent="0.2">
      <c r="A4830" s="234"/>
      <c r="B4830" s="98"/>
      <c r="C4830" s="130"/>
      <c r="D4830" s="240"/>
      <c r="E4830" s="240"/>
      <c r="F4830" s="224"/>
      <c r="G4830" s="98"/>
      <c r="H4830" s="98"/>
      <c r="I4830" s="130"/>
      <c r="J4830" s="98"/>
      <c r="K4830" s="98"/>
      <c r="L4830" s="98"/>
      <c r="M4830" s="241"/>
      <c r="N4830" s="241"/>
      <c r="O4830" s="98"/>
      <c r="P4830" s="98"/>
      <c r="Q4830" s="130"/>
    </row>
    <row r="4831" spans="1:17" ht="11.25" x14ac:dyDescent="0.2">
      <c r="A4831" s="234"/>
      <c r="B4831" s="98"/>
      <c r="C4831" s="130"/>
      <c r="D4831" s="240"/>
      <c r="E4831" s="240"/>
      <c r="F4831" s="224"/>
      <c r="G4831" s="98"/>
      <c r="H4831" s="98"/>
      <c r="I4831" s="130"/>
      <c r="J4831" s="98"/>
      <c r="K4831" s="98"/>
      <c r="L4831" s="98"/>
      <c r="M4831" s="241"/>
      <c r="N4831" s="241"/>
      <c r="O4831" s="98"/>
      <c r="P4831" s="98"/>
      <c r="Q4831" s="130"/>
    </row>
    <row r="4832" spans="1:17" ht="11.25" x14ac:dyDescent="0.2">
      <c r="A4832" s="234"/>
      <c r="B4832" s="98"/>
      <c r="C4832" s="130"/>
      <c r="D4832" s="240"/>
      <c r="E4832" s="240"/>
      <c r="F4832" s="224"/>
      <c r="G4832" s="98"/>
      <c r="H4832" s="98"/>
      <c r="I4832" s="130"/>
      <c r="J4832" s="98"/>
      <c r="K4832" s="98"/>
      <c r="L4832" s="98"/>
      <c r="M4832" s="241"/>
      <c r="N4832" s="241"/>
      <c r="O4832" s="98"/>
      <c r="P4832" s="98"/>
      <c r="Q4832" s="130"/>
    </row>
    <row r="4833" spans="1:17" ht="11.25" x14ac:dyDescent="0.2">
      <c r="A4833" s="234"/>
      <c r="B4833" s="98"/>
      <c r="C4833" s="130"/>
      <c r="D4833" s="240"/>
      <c r="E4833" s="240"/>
      <c r="F4833" s="224"/>
      <c r="G4833" s="98"/>
      <c r="H4833" s="98"/>
      <c r="I4833" s="130"/>
      <c r="J4833" s="98"/>
      <c r="K4833" s="98"/>
      <c r="L4833" s="98"/>
      <c r="M4833" s="241"/>
      <c r="N4833" s="241"/>
      <c r="O4833" s="98"/>
      <c r="P4833" s="98"/>
      <c r="Q4833" s="130"/>
    </row>
    <row r="4834" spans="1:17" ht="11.25" x14ac:dyDescent="0.2">
      <c r="A4834" s="234"/>
      <c r="B4834" s="98"/>
      <c r="C4834" s="130"/>
      <c r="D4834" s="240"/>
      <c r="E4834" s="240"/>
      <c r="F4834" s="224"/>
      <c r="G4834" s="98"/>
      <c r="H4834" s="98"/>
      <c r="I4834" s="130"/>
      <c r="J4834" s="98"/>
      <c r="K4834" s="98"/>
      <c r="L4834" s="98"/>
      <c r="M4834" s="241"/>
      <c r="N4834" s="241"/>
      <c r="O4834" s="98"/>
      <c r="P4834" s="98"/>
      <c r="Q4834" s="130"/>
    </row>
    <row r="4835" spans="1:17" ht="11.25" x14ac:dyDescent="0.2">
      <c r="A4835" s="234"/>
      <c r="B4835" s="98"/>
      <c r="C4835" s="130"/>
      <c r="D4835" s="240"/>
      <c r="E4835" s="240"/>
      <c r="F4835" s="224"/>
      <c r="G4835" s="98"/>
      <c r="H4835" s="98"/>
      <c r="I4835" s="130"/>
      <c r="J4835" s="98"/>
      <c r="K4835" s="98"/>
      <c r="L4835" s="98"/>
      <c r="M4835" s="241"/>
      <c r="N4835" s="241"/>
      <c r="O4835" s="98"/>
      <c r="P4835" s="98"/>
      <c r="Q4835" s="130"/>
    </row>
    <row r="4836" spans="1:17" ht="11.25" x14ac:dyDescent="0.2">
      <c r="A4836" s="234"/>
      <c r="B4836" s="98"/>
      <c r="C4836" s="130"/>
      <c r="D4836" s="240"/>
      <c r="E4836" s="240"/>
      <c r="F4836" s="224"/>
      <c r="G4836" s="98"/>
      <c r="H4836" s="98"/>
      <c r="I4836" s="130"/>
      <c r="J4836" s="98"/>
      <c r="K4836" s="98"/>
      <c r="L4836" s="98"/>
      <c r="M4836" s="241"/>
      <c r="N4836" s="241"/>
      <c r="O4836" s="98"/>
      <c r="P4836" s="98"/>
      <c r="Q4836" s="130"/>
    </row>
    <row r="4837" spans="1:17" ht="11.25" x14ac:dyDescent="0.2">
      <c r="A4837" s="234"/>
      <c r="B4837" s="98"/>
      <c r="C4837" s="130"/>
      <c r="D4837" s="240"/>
      <c r="E4837" s="240"/>
      <c r="F4837" s="224"/>
      <c r="G4837" s="98"/>
      <c r="H4837" s="98"/>
      <c r="I4837" s="130"/>
      <c r="J4837" s="98"/>
      <c r="K4837" s="98"/>
      <c r="L4837" s="98"/>
      <c r="M4837" s="241"/>
      <c r="N4837" s="241"/>
      <c r="O4837" s="98"/>
      <c r="P4837" s="98"/>
      <c r="Q4837" s="130"/>
    </row>
    <row r="4838" spans="1:17" ht="11.25" x14ac:dyDescent="0.2">
      <c r="A4838" s="234"/>
      <c r="B4838" s="98"/>
      <c r="C4838" s="130"/>
      <c r="D4838" s="240"/>
      <c r="E4838" s="240"/>
      <c r="F4838" s="224"/>
      <c r="G4838" s="98"/>
      <c r="H4838" s="98"/>
      <c r="I4838" s="130"/>
      <c r="J4838" s="98"/>
      <c r="K4838" s="98"/>
      <c r="L4838" s="98"/>
      <c r="M4838" s="241"/>
      <c r="N4838" s="241"/>
      <c r="O4838" s="98"/>
      <c r="P4838" s="98"/>
      <c r="Q4838" s="130"/>
    </row>
    <row r="4839" spans="1:17" ht="11.25" x14ac:dyDescent="0.2">
      <c r="A4839" s="234"/>
      <c r="B4839" s="98"/>
      <c r="C4839" s="130"/>
      <c r="D4839" s="240"/>
      <c r="E4839" s="240"/>
      <c r="F4839" s="224"/>
      <c r="G4839" s="98"/>
      <c r="H4839" s="98"/>
      <c r="I4839" s="130"/>
      <c r="J4839" s="98"/>
      <c r="K4839" s="98"/>
      <c r="L4839" s="98"/>
      <c r="M4839" s="241"/>
      <c r="N4839" s="241"/>
      <c r="O4839" s="98"/>
      <c r="P4839" s="98"/>
      <c r="Q4839" s="130"/>
    </row>
    <row r="4840" spans="1:17" ht="11.25" x14ac:dyDescent="0.2">
      <c r="A4840" s="234"/>
      <c r="B4840" s="98"/>
      <c r="C4840" s="130"/>
      <c r="D4840" s="240"/>
      <c r="E4840" s="240"/>
      <c r="F4840" s="224"/>
      <c r="G4840" s="98"/>
      <c r="H4840" s="98"/>
      <c r="I4840" s="130"/>
      <c r="J4840" s="98"/>
      <c r="K4840" s="98"/>
      <c r="L4840" s="98"/>
      <c r="M4840" s="241"/>
      <c r="N4840" s="241"/>
      <c r="O4840" s="98"/>
      <c r="P4840" s="98"/>
      <c r="Q4840" s="130"/>
    </row>
    <row r="4841" spans="1:17" ht="11.25" x14ac:dyDescent="0.2">
      <c r="A4841" s="234"/>
      <c r="B4841" s="98"/>
      <c r="C4841" s="130"/>
      <c r="D4841" s="240"/>
      <c r="E4841" s="240"/>
      <c r="F4841" s="224"/>
      <c r="G4841" s="98"/>
      <c r="H4841" s="98"/>
      <c r="I4841" s="130"/>
      <c r="J4841" s="98"/>
      <c r="K4841" s="98"/>
      <c r="L4841" s="98"/>
      <c r="M4841" s="241"/>
      <c r="N4841" s="241"/>
      <c r="O4841" s="98"/>
      <c r="P4841" s="98"/>
      <c r="Q4841" s="130"/>
    </row>
    <row r="4842" spans="1:17" ht="11.25" x14ac:dyDescent="0.2">
      <c r="A4842" s="234"/>
      <c r="B4842" s="98"/>
      <c r="C4842" s="130"/>
      <c r="D4842" s="240"/>
      <c r="E4842" s="240"/>
      <c r="F4842" s="224"/>
      <c r="G4842" s="98"/>
      <c r="H4842" s="98"/>
      <c r="I4842" s="130"/>
      <c r="J4842" s="98"/>
      <c r="K4842" s="98"/>
      <c r="L4842" s="98"/>
      <c r="M4842" s="241"/>
      <c r="N4842" s="241"/>
      <c r="O4842" s="98"/>
      <c r="P4842" s="98"/>
      <c r="Q4842" s="130"/>
    </row>
    <row r="4843" spans="1:17" ht="11.25" x14ac:dyDescent="0.2">
      <c r="A4843" s="234"/>
      <c r="B4843" s="98"/>
      <c r="C4843" s="130"/>
      <c r="D4843" s="240"/>
      <c r="E4843" s="240"/>
      <c r="F4843" s="224"/>
      <c r="G4843" s="98"/>
      <c r="H4843" s="98"/>
      <c r="I4843" s="130"/>
      <c r="J4843" s="98"/>
      <c r="K4843" s="98"/>
      <c r="L4843" s="98"/>
      <c r="M4843" s="241"/>
      <c r="N4843" s="241"/>
      <c r="O4843" s="98"/>
      <c r="P4843" s="98"/>
      <c r="Q4843" s="130"/>
    </row>
    <row r="4844" spans="1:17" ht="11.25" x14ac:dyDescent="0.2">
      <c r="A4844" s="234"/>
      <c r="B4844" s="98"/>
      <c r="C4844" s="130"/>
      <c r="D4844" s="240"/>
      <c r="E4844" s="240"/>
      <c r="F4844" s="224"/>
      <c r="G4844" s="98"/>
      <c r="H4844" s="98"/>
      <c r="I4844" s="130"/>
      <c r="J4844" s="98"/>
      <c r="K4844" s="98"/>
      <c r="L4844" s="98"/>
      <c r="M4844" s="241"/>
      <c r="N4844" s="241"/>
      <c r="O4844" s="98"/>
      <c r="P4844" s="98"/>
      <c r="Q4844" s="130"/>
    </row>
    <row r="4845" spans="1:17" ht="11.25" x14ac:dyDescent="0.2">
      <c r="A4845" s="234"/>
      <c r="B4845" s="98"/>
      <c r="C4845" s="130"/>
      <c r="D4845" s="240"/>
      <c r="E4845" s="240"/>
      <c r="F4845" s="224"/>
      <c r="G4845" s="98"/>
      <c r="H4845" s="98"/>
      <c r="I4845" s="130"/>
      <c r="J4845" s="98"/>
      <c r="K4845" s="98"/>
      <c r="L4845" s="98"/>
      <c r="M4845" s="241"/>
      <c r="N4845" s="241"/>
      <c r="O4845" s="98"/>
      <c r="P4845" s="98"/>
      <c r="Q4845" s="130"/>
    </row>
    <row r="4846" spans="1:17" ht="11.25" x14ac:dyDescent="0.2">
      <c r="A4846" s="234"/>
      <c r="B4846" s="98"/>
      <c r="C4846" s="130"/>
      <c r="D4846" s="240"/>
      <c r="E4846" s="240"/>
      <c r="F4846" s="224"/>
      <c r="G4846" s="98"/>
      <c r="H4846" s="98"/>
      <c r="I4846" s="130"/>
      <c r="J4846" s="98"/>
      <c r="K4846" s="98"/>
      <c r="L4846" s="98"/>
      <c r="M4846" s="241"/>
      <c r="N4846" s="241"/>
      <c r="O4846" s="98"/>
      <c r="P4846" s="98"/>
      <c r="Q4846" s="130"/>
    </row>
    <row r="4847" spans="1:17" ht="11.25" x14ac:dyDescent="0.2">
      <c r="A4847" s="234"/>
      <c r="B4847" s="98"/>
      <c r="C4847" s="130"/>
      <c r="D4847" s="240"/>
      <c r="E4847" s="240"/>
      <c r="F4847" s="224"/>
      <c r="G4847" s="98"/>
      <c r="H4847" s="98"/>
      <c r="I4847" s="130"/>
      <c r="J4847" s="98"/>
      <c r="K4847" s="98"/>
      <c r="L4847" s="98"/>
      <c r="M4847" s="241"/>
      <c r="N4847" s="241"/>
      <c r="O4847" s="98"/>
      <c r="P4847" s="98"/>
      <c r="Q4847" s="130"/>
    </row>
    <row r="4848" spans="1:17" ht="11.25" x14ac:dyDescent="0.2">
      <c r="A4848" s="234"/>
      <c r="B4848" s="98"/>
      <c r="C4848" s="130"/>
      <c r="D4848" s="240"/>
      <c r="E4848" s="240"/>
      <c r="F4848" s="224"/>
      <c r="G4848" s="98"/>
      <c r="H4848" s="98"/>
      <c r="I4848" s="130"/>
      <c r="J4848" s="98"/>
      <c r="K4848" s="98"/>
      <c r="L4848" s="98"/>
      <c r="M4848" s="241"/>
      <c r="N4848" s="241"/>
      <c r="O4848" s="98"/>
      <c r="P4848" s="98"/>
      <c r="Q4848" s="130"/>
    </row>
    <row r="4849" spans="1:17" ht="11.25" x14ac:dyDescent="0.2">
      <c r="A4849" s="234"/>
      <c r="B4849" s="98"/>
      <c r="C4849" s="130"/>
      <c r="D4849" s="240"/>
      <c r="E4849" s="240"/>
      <c r="F4849" s="224"/>
      <c r="G4849" s="98"/>
      <c r="H4849" s="98"/>
      <c r="I4849" s="130"/>
      <c r="J4849" s="98"/>
      <c r="K4849" s="98"/>
      <c r="L4849" s="98"/>
      <c r="M4849" s="241"/>
      <c r="N4849" s="241"/>
      <c r="O4849" s="98"/>
      <c r="P4849" s="98"/>
      <c r="Q4849" s="130"/>
    </row>
    <row r="4850" spans="1:17" ht="11.25" x14ac:dyDescent="0.2">
      <c r="A4850" s="234"/>
      <c r="B4850" s="98"/>
      <c r="C4850" s="130"/>
      <c r="D4850" s="240"/>
      <c r="E4850" s="240"/>
      <c r="F4850" s="224"/>
      <c r="G4850" s="98"/>
      <c r="H4850" s="98"/>
      <c r="I4850" s="130"/>
      <c r="J4850" s="98"/>
      <c r="K4850" s="98"/>
      <c r="L4850" s="98"/>
      <c r="M4850" s="241"/>
      <c r="N4850" s="241"/>
      <c r="O4850" s="98"/>
      <c r="P4850" s="98"/>
      <c r="Q4850" s="130"/>
    </row>
    <row r="4851" spans="1:17" ht="11.25" x14ac:dyDescent="0.2">
      <c r="A4851" s="234"/>
      <c r="B4851" s="98"/>
      <c r="C4851" s="130"/>
      <c r="D4851" s="240"/>
      <c r="E4851" s="240"/>
      <c r="F4851" s="224"/>
      <c r="G4851" s="98"/>
      <c r="H4851" s="98"/>
      <c r="I4851" s="130"/>
      <c r="J4851" s="98"/>
      <c r="K4851" s="98"/>
      <c r="L4851" s="98"/>
      <c r="M4851" s="241"/>
      <c r="N4851" s="241"/>
      <c r="O4851" s="98"/>
      <c r="P4851" s="98"/>
      <c r="Q4851" s="130"/>
    </row>
    <row r="4852" spans="1:17" ht="11.25" x14ac:dyDescent="0.2">
      <c r="A4852" s="234"/>
      <c r="B4852" s="98"/>
      <c r="C4852" s="130"/>
      <c r="D4852" s="240"/>
      <c r="E4852" s="240"/>
      <c r="F4852" s="224"/>
      <c r="G4852" s="98"/>
      <c r="H4852" s="98"/>
      <c r="I4852" s="130"/>
      <c r="J4852" s="98"/>
      <c r="K4852" s="98"/>
      <c r="L4852" s="98"/>
      <c r="M4852" s="241"/>
      <c r="N4852" s="241"/>
      <c r="O4852" s="98"/>
      <c r="P4852" s="98"/>
      <c r="Q4852" s="130"/>
    </row>
    <row r="4853" spans="1:17" ht="11.25" x14ac:dyDescent="0.2">
      <c r="A4853" s="234"/>
      <c r="B4853" s="98"/>
      <c r="C4853" s="130"/>
      <c r="D4853" s="240"/>
      <c r="E4853" s="240"/>
      <c r="F4853" s="224"/>
      <c r="G4853" s="98"/>
      <c r="H4853" s="98"/>
      <c r="I4853" s="130"/>
      <c r="J4853" s="98"/>
      <c r="K4853" s="98"/>
      <c r="L4853" s="98"/>
      <c r="M4853" s="241"/>
      <c r="N4853" s="241"/>
      <c r="O4853" s="98"/>
      <c r="P4853" s="98"/>
      <c r="Q4853" s="130"/>
    </row>
    <row r="4854" spans="1:17" ht="11.25" x14ac:dyDescent="0.2">
      <c r="A4854" s="234"/>
      <c r="B4854" s="98"/>
      <c r="C4854" s="130"/>
      <c r="D4854" s="240"/>
      <c r="E4854" s="240"/>
      <c r="F4854" s="224"/>
      <c r="G4854" s="98"/>
      <c r="H4854" s="98"/>
      <c r="I4854" s="130"/>
      <c r="J4854" s="98"/>
      <c r="K4854" s="98"/>
      <c r="L4854" s="98"/>
      <c r="M4854" s="241"/>
      <c r="N4854" s="241"/>
      <c r="O4854" s="98"/>
      <c r="P4854" s="98"/>
      <c r="Q4854" s="130"/>
    </row>
    <row r="4855" spans="1:17" ht="11.25" x14ac:dyDescent="0.2">
      <c r="A4855" s="234"/>
      <c r="B4855" s="98"/>
      <c r="C4855" s="130"/>
      <c r="D4855" s="240"/>
      <c r="E4855" s="240"/>
      <c r="F4855" s="224"/>
      <c r="G4855" s="98"/>
      <c r="H4855" s="98"/>
      <c r="I4855" s="130"/>
      <c r="J4855" s="98"/>
      <c r="K4855" s="98"/>
      <c r="L4855" s="98"/>
      <c r="M4855" s="241"/>
      <c r="N4855" s="241"/>
      <c r="O4855" s="98"/>
      <c r="P4855" s="98"/>
      <c r="Q4855" s="130"/>
    </row>
    <row r="4856" spans="1:17" ht="11.25" x14ac:dyDescent="0.2">
      <c r="A4856" s="234"/>
      <c r="B4856" s="98"/>
      <c r="C4856" s="130"/>
      <c r="D4856" s="240"/>
      <c r="E4856" s="240"/>
      <c r="F4856" s="224"/>
      <c r="G4856" s="98"/>
      <c r="H4856" s="98"/>
      <c r="I4856" s="130"/>
      <c r="J4856" s="98"/>
      <c r="K4856" s="98"/>
      <c r="L4856" s="98"/>
      <c r="M4856" s="241"/>
      <c r="N4856" s="241"/>
      <c r="O4856" s="98"/>
      <c r="P4856" s="98"/>
      <c r="Q4856" s="130"/>
    </row>
    <row r="4857" spans="1:17" ht="11.25" x14ac:dyDescent="0.2">
      <c r="A4857" s="234"/>
      <c r="B4857" s="98"/>
      <c r="C4857" s="130"/>
      <c r="D4857" s="240"/>
      <c r="E4857" s="240"/>
      <c r="F4857" s="224"/>
      <c r="G4857" s="98"/>
      <c r="H4857" s="98"/>
      <c r="I4857" s="130"/>
      <c r="J4857" s="98"/>
      <c r="K4857" s="98"/>
      <c r="L4857" s="98"/>
      <c r="M4857" s="241"/>
      <c r="N4857" s="241"/>
      <c r="O4857" s="98"/>
      <c r="P4857" s="98"/>
      <c r="Q4857" s="130"/>
    </row>
    <row r="4858" spans="1:17" ht="11.25" x14ac:dyDescent="0.2">
      <c r="A4858" s="234"/>
      <c r="B4858" s="98"/>
      <c r="C4858" s="130"/>
      <c r="D4858" s="240"/>
      <c r="E4858" s="240"/>
      <c r="F4858" s="224"/>
      <c r="G4858" s="98"/>
      <c r="H4858" s="98"/>
      <c r="I4858" s="130"/>
      <c r="J4858" s="98"/>
      <c r="K4858" s="98"/>
      <c r="L4858" s="98"/>
      <c r="M4858" s="241"/>
      <c r="N4858" s="241"/>
      <c r="O4858" s="98"/>
      <c r="P4858" s="98"/>
      <c r="Q4858" s="130"/>
    </row>
    <row r="4859" spans="1:17" ht="11.25" x14ac:dyDescent="0.2">
      <c r="A4859" s="234"/>
      <c r="B4859" s="98"/>
      <c r="C4859" s="130"/>
      <c r="D4859" s="240"/>
      <c r="E4859" s="240"/>
      <c r="F4859" s="224"/>
      <c r="G4859" s="98"/>
      <c r="H4859" s="98"/>
      <c r="I4859" s="130"/>
      <c r="J4859" s="98"/>
      <c r="K4859" s="98"/>
      <c r="L4859" s="98"/>
      <c r="M4859" s="241"/>
      <c r="N4859" s="241"/>
      <c r="O4859" s="98"/>
      <c r="P4859" s="98"/>
      <c r="Q4859" s="130"/>
    </row>
    <row r="4860" spans="1:17" ht="11.25" x14ac:dyDescent="0.2">
      <c r="A4860" s="234"/>
      <c r="B4860" s="98"/>
      <c r="C4860" s="130"/>
      <c r="D4860" s="240"/>
      <c r="E4860" s="240"/>
      <c r="F4860" s="224"/>
      <c r="G4860" s="98"/>
      <c r="H4860" s="98"/>
      <c r="I4860" s="130"/>
      <c r="J4860" s="98"/>
      <c r="K4860" s="98"/>
      <c r="L4860" s="98"/>
      <c r="M4860" s="241"/>
      <c r="N4860" s="241"/>
      <c r="O4860" s="98"/>
      <c r="P4860" s="98"/>
      <c r="Q4860" s="130"/>
    </row>
    <row r="4861" spans="1:17" ht="11.25" x14ac:dyDescent="0.2">
      <c r="A4861" s="234"/>
      <c r="B4861" s="98"/>
      <c r="C4861" s="130"/>
      <c r="D4861" s="240"/>
      <c r="E4861" s="240"/>
      <c r="F4861" s="224"/>
      <c r="G4861" s="98"/>
      <c r="H4861" s="98"/>
      <c r="I4861" s="130"/>
      <c r="J4861" s="98"/>
      <c r="K4861" s="98"/>
      <c r="L4861" s="98"/>
      <c r="M4861" s="241"/>
      <c r="N4861" s="241"/>
      <c r="O4861" s="98"/>
      <c r="P4861" s="98"/>
      <c r="Q4861" s="130"/>
    </row>
    <row r="4862" spans="1:17" ht="11.25" x14ac:dyDescent="0.2">
      <c r="A4862" s="234"/>
      <c r="B4862" s="98"/>
      <c r="C4862" s="130"/>
      <c r="D4862" s="240"/>
      <c r="E4862" s="240"/>
      <c r="F4862" s="224"/>
      <c r="G4862" s="98"/>
      <c r="H4862" s="98"/>
      <c r="I4862" s="130"/>
      <c r="J4862" s="98"/>
      <c r="K4862" s="98"/>
      <c r="L4862" s="98"/>
      <c r="M4862" s="241"/>
      <c r="N4862" s="241"/>
      <c r="O4862" s="98"/>
      <c r="P4862" s="98"/>
      <c r="Q4862" s="130"/>
    </row>
    <row r="4863" spans="1:17" ht="11.25" x14ac:dyDescent="0.2">
      <c r="A4863" s="234"/>
      <c r="B4863" s="98"/>
      <c r="C4863" s="130"/>
      <c r="D4863" s="240"/>
      <c r="E4863" s="240"/>
      <c r="F4863" s="224"/>
      <c r="G4863" s="98"/>
      <c r="H4863" s="98"/>
      <c r="I4863" s="130"/>
      <c r="J4863" s="98"/>
      <c r="K4863" s="98"/>
      <c r="L4863" s="98"/>
      <c r="M4863" s="241"/>
      <c r="N4863" s="241"/>
      <c r="O4863" s="98"/>
      <c r="P4863" s="98"/>
      <c r="Q4863" s="130"/>
    </row>
    <row r="4864" spans="1:17" ht="11.25" x14ac:dyDescent="0.2">
      <c r="A4864" s="234"/>
      <c r="B4864" s="98"/>
      <c r="C4864" s="130"/>
      <c r="D4864" s="240"/>
      <c r="E4864" s="240"/>
      <c r="F4864" s="224"/>
      <c r="G4864" s="98"/>
      <c r="H4864" s="98"/>
      <c r="I4864" s="130"/>
      <c r="J4864" s="98"/>
      <c r="K4864" s="98"/>
      <c r="L4864" s="98"/>
      <c r="M4864" s="241"/>
      <c r="N4864" s="241"/>
      <c r="O4864" s="98"/>
      <c r="P4864" s="98"/>
      <c r="Q4864" s="130"/>
    </row>
    <row r="4865" spans="1:17" ht="11.25" x14ac:dyDescent="0.2">
      <c r="A4865" s="234"/>
      <c r="B4865" s="98"/>
      <c r="C4865" s="130"/>
      <c r="D4865" s="240"/>
      <c r="E4865" s="240"/>
      <c r="F4865" s="224"/>
      <c r="G4865" s="98"/>
      <c r="H4865" s="98"/>
      <c r="I4865" s="130"/>
      <c r="J4865" s="98"/>
      <c r="K4865" s="98"/>
      <c r="L4865" s="98"/>
      <c r="M4865" s="241"/>
      <c r="N4865" s="241"/>
      <c r="O4865" s="98"/>
      <c r="P4865" s="98"/>
      <c r="Q4865" s="130"/>
    </row>
    <row r="4866" spans="1:17" ht="11.25" x14ac:dyDescent="0.2">
      <c r="A4866" s="234"/>
      <c r="B4866" s="98"/>
      <c r="C4866" s="130"/>
      <c r="D4866" s="240"/>
      <c r="E4866" s="240"/>
      <c r="F4866" s="224"/>
      <c r="G4866" s="98"/>
      <c r="H4866" s="98"/>
      <c r="I4866" s="130"/>
      <c r="J4866" s="98"/>
      <c r="K4866" s="98"/>
      <c r="L4866" s="98"/>
      <c r="M4866" s="241"/>
      <c r="N4866" s="241"/>
      <c r="O4866" s="98"/>
      <c r="P4866" s="98"/>
      <c r="Q4866" s="130"/>
    </row>
    <row r="4867" spans="1:17" ht="11.25" x14ac:dyDescent="0.2">
      <c r="A4867" s="234"/>
      <c r="B4867" s="98"/>
      <c r="C4867" s="130"/>
      <c r="D4867" s="240"/>
      <c r="E4867" s="240"/>
      <c r="F4867" s="224"/>
      <c r="G4867" s="98"/>
      <c r="H4867" s="98"/>
      <c r="I4867" s="130"/>
      <c r="J4867" s="98"/>
      <c r="K4867" s="98"/>
      <c r="L4867" s="98"/>
      <c r="M4867" s="241"/>
      <c r="N4867" s="241"/>
      <c r="O4867" s="98"/>
      <c r="P4867" s="98"/>
      <c r="Q4867" s="130"/>
    </row>
    <row r="4868" spans="1:17" ht="11.25" x14ac:dyDescent="0.2">
      <c r="A4868" s="234"/>
      <c r="B4868" s="98"/>
      <c r="C4868" s="130"/>
      <c r="D4868" s="240"/>
      <c r="E4868" s="240"/>
      <c r="F4868" s="224"/>
      <c r="G4868" s="98"/>
      <c r="H4868" s="98"/>
      <c r="I4868" s="130"/>
      <c r="J4868" s="98"/>
      <c r="K4868" s="98"/>
      <c r="L4868" s="98"/>
      <c r="M4868" s="241"/>
      <c r="N4868" s="241"/>
      <c r="O4868" s="98"/>
      <c r="P4868" s="98"/>
      <c r="Q4868" s="130"/>
    </row>
    <row r="4869" spans="1:17" ht="11.25" x14ac:dyDescent="0.2">
      <c r="A4869" s="234"/>
      <c r="B4869" s="98"/>
      <c r="C4869" s="130"/>
      <c r="D4869" s="240"/>
      <c r="E4869" s="240"/>
      <c r="F4869" s="224"/>
      <c r="G4869" s="98"/>
      <c r="H4869" s="98"/>
      <c r="I4869" s="130"/>
      <c r="J4869" s="98"/>
      <c r="K4869" s="98"/>
      <c r="L4869" s="98"/>
      <c r="M4869" s="241"/>
      <c r="N4869" s="241"/>
      <c r="O4869" s="98"/>
      <c r="P4869" s="98"/>
      <c r="Q4869" s="130"/>
    </row>
    <row r="4870" spans="1:17" ht="11.25" x14ac:dyDescent="0.2">
      <c r="A4870" s="234"/>
      <c r="B4870" s="98"/>
      <c r="C4870" s="130"/>
      <c r="D4870" s="240"/>
      <c r="E4870" s="240"/>
      <c r="F4870" s="224"/>
      <c r="G4870" s="98"/>
      <c r="H4870" s="98"/>
      <c r="I4870" s="130"/>
      <c r="J4870" s="98"/>
      <c r="K4870" s="98"/>
      <c r="L4870" s="98"/>
      <c r="M4870" s="241"/>
      <c r="N4870" s="241"/>
      <c r="O4870" s="98"/>
      <c r="P4870" s="98"/>
      <c r="Q4870" s="130"/>
    </row>
    <row r="4871" spans="1:17" ht="11.25" x14ac:dyDescent="0.2">
      <c r="A4871" s="234"/>
      <c r="B4871" s="98"/>
      <c r="C4871" s="130"/>
      <c r="D4871" s="240"/>
      <c r="E4871" s="240"/>
      <c r="F4871" s="224"/>
      <c r="G4871" s="98"/>
      <c r="H4871" s="98"/>
      <c r="I4871" s="130"/>
      <c r="J4871" s="98"/>
      <c r="K4871" s="98"/>
      <c r="L4871" s="98"/>
      <c r="M4871" s="241"/>
      <c r="N4871" s="241"/>
      <c r="O4871" s="98"/>
      <c r="P4871" s="98"/>
      <c r="Q4871" s="130"/>
    </row>
    <row r="4872" spans="1:17" ht="11.25" x14ac:dyDescent="0.2">
      <c r="A4872" s="234"/>
      <c r="B4872" s="98"/>
      <c r="C4872" s="130"/>
      <c r="D4872" s="240"/>
      <c r="E4872" s="240"/>
      <c r="F4872" s="224"/>
      <c r="G4872" s="98"/>
      <c r="H4872" s="98"/>
      <c r="I4872" s="130"/>
      <c r="J4872" s="98"/>
      <c r="K4872" s="98"/>
      <c r="L4872" s="98"/>
      <c r="M4872" s="241"/>
      <c r="N4872" s="241"/>
      <c r="O4872" s="98"/>
      <c r="P4872" s="98"/>
      <c r="Q4872" s="130"/>
    </row>
    <row r="4873" spans="1:17" ht="11.25" x14ac:dyDescent="0.2">
      <c r="A4873" s="234"/>
      <c r="B4873" s="98"/>
      <c r="C4873" s="130"/>
      <c r="D4873" s="240"/>
      <c r="E4873" s="240"/>
      <c r="F4873" s="224"/>
      <c r="G4873" s="98"/>
      <c r="H4873" s="98"/>
      <c r="I4873" s="130"/>
      <c r="J4873" s="98"/>
      <c r="K4873" s="98"/>
      <c r="L4873" s="98"/>
      <c r="M4873" s="241"/>
      <c r="N4873" s="241"/>
      <c r="O4873" s="98"/>
      <c r="P4873" s="98"/>
      <c r="Q4873" s="130"/>
    </row>
    <row r="4874" spans="1:17" ht="11.25" x14ac:dyDescent="0.2">
      <c r="A4874" s="234"/>
      <c r="B4874" s="98"/>
      <c r="C4874" s="130"/>
      <c r="D4874" s="240"/>
      <c r="E4874" s="240"/>
      <c r="F4874" s="224"/>
      <c r="G4874" s="98"/>
      <c r="H4874" s="98"/>
      <c r="I4874" s="130"/>
      <c r="J4874" s="98"/>
      <c r="K4874" s="98"/>
      <c r="L4874" s="98"/>
      <c r="M4874" s="241"/>
      <c r="N4874" s="241"/>
      <c r="O4874" s="98"/>
      <c r="P4874" s="98"/>
      <c r="Q4874" s="130"/>
    </row>
    <row r="4875" spans="1:17" ht="11.25" x14ac:dyDescent="0.2">
      <c r="A4875" s="234"/>
      <c r="B4875" s="98"/>
      <c r="C4875" s="130"/>
      <c r="D4875" s="240"/>
      <c r="E4875" s="240"/>
      <c r="F4875" s="224"/>
      <c r="G4875" s="98"/>
      <c r="H4875" s="98"/>
      <c r="I4875" s="130"/>
      <c r="J4875" s="98"/>
      <c r="K4875" s="98"/>
      <c r="L4875" s="98"/>
      <c r="M4875" s="241"/>
      <c r="N4875" s="241"/>
      <c r="O4875" s="98"/>
      <c r="P4875" s="98"/>
      <c r="Q4875" s="130"/>
    </row>
    <row r="4876" spans="1:17" ht="11.25" x14ac:dyDescent="0.2">
      <c r="A4876" s="234"/>
      <c r="B4876" s="98"/>
      <c r="C4876" s="130"/>
      <c r="D4876" s="240"/>
      <c r="E4876" s="240"/>
      <c r="F4876" s="224"/>
      <c r="G4876" s="98"/>
      <c r="H4876" s="98"/>
      <c r="I4876" s="130"/>
      <c r="J4876" s="98"/>
      <c r="K4876" s="98"/>
      <c r="L4876" s="98"/>
      <c r="M4876" s="241"/>
      <c r="N4876" s="241"/>
      <c r="O4876" s="98"/>
      <c r="P4876" s="98"/>
      <c r="Q4876" s="130"/>
    </row>
    <row r="4877" spans="1:17" ht="11.25" x14ac:dyDescent="0.2">
      <c r="A4877" s="234"/>
      <c r="B4877" s="98"/>
      <c r="C4877" s="130"/>
      <c r="D4877" s="240"/>
      <c r="E4877" s="240"/>
      <c r="F4877" s="224"/>
      <c r="G4877" s="98"/>
      <c r="H4877" s="98"/>
      <c r="I4877" s="130"/>
      <c r="J4877" s="98"/>
      <c r="K4877" s="98"/>
      <c r="L4877" s="98"/>
      <c r="M4877" s="241"/>
      <c r="N4877" s="241"/>
      <c r="O4877" s="98"/>
      <c r="P4877" s="98"/>
      <c r="Q4877" s="130"/>
    </row>
    <row r="4878" spans="1:17" ht="11.25" x14ac:dyDescent="0.2">
      <c r="A4878" s="234"/>
      <c r="B4878" s="98"/>
      <c r="C4878" s="130"/>
      <c r="D4878" s="240"/>
      <c r="E4878" s="240"/>
      <c r="F4878" s="224"/>
      <c r="G4878" s="98"/>
      <c r="H4878" s="98"/>
      <c r="I4878" s="130"/>
      <c r="J4878" s="98"/>
      <c r="K4878" s="98"/>
      <c r="L4878" s="98"/>
      <c r="M4878" s="241"/>
      <c r="N4878" s="241"/>
      <c r="O4878" s="98"/>
      <c r="P4878" s="98"/>
      <c r="Q4878" s="130"/>
    </row>
    <row r="4879" spans="1:17" ht="11.25" x14ac:dyDescent="0.2">
      <c r="A4879" s="234"/>
      <c r="B4879" s="98"/>
      <c r="C4879" s="130"/>
      <c r="D4879" s="240"/>
      <c r="E4879" s="240"/>
      <c r="F4879" s="224"/>
      <c r="G4879" s="98"/>
      <c r="H4879" s="98"/>
      <c r="I4879" s="130"/>
      <c r="J4879" s="98"/>
      <c r="K4879" s="98"/>
      <c r="L4879" s="98"/>
      <c r="M4879" s="241"/>
      <c r="N4879" s="241"/>
      <c r="O4879" s="98"/>
      <c r="P4879" s="98"/>
      <c r="Q4879" s="130"/>
    </row>
    <row r="4880" spans="1:17" ht="11.25" x14ac:dyDescent="0.2">
      <c r="A4880" s="234"/>
      <c r="B4880" s="98"/>
      <c r="C4880" s="130"/>
      <c r="D4880" s="240"/>
      <c r="E4880" s="240"/>
      <c r="F4880" s="224"/>
      <c r="G4880" s="98"/>
      <c r="H4880" s="98"/>
      <c r="I4880" s="130"/>
      <c r="J4880" s="98"/>
      <c r="K4880" s="98"/>
      <c r="L4880" s="98"/>
      <c r="M4880" s="241"/>
      <c r="N4880" s="241"/>
      <c r="O4880" s="98"/>
      <c r="P4880" s="98"/>
      <c r="Q4880" s="130"/>
    </row>
    <row r="4881" spans="1:17" ht="11.25" x14ac:dyDescent="0.2">
      <c r="A4881" s="234"/>
      <c r="B4881" s="98"/>
      <c r="C4881" s="130"/>
      <c r="D4881" s="240"/>
      <c r="E4881" s="240"/>
      <c r="F4881" s="224"/>
      <c r="G4881" s="98"/>
      <c r="H4881" s="98"/>
      <c r="I4881" s="130"/>
      <c r="J4881" s="98"/>
      <c r="K4881" s="98"/>
      <c r="L4881" s="98"/>
      <c r="M4881" s="241"/>
      <c r="N4881" s="241"/>
      <c r="O4881" s="98"/>
      <c r="P4881" s="98"/>
      <c r="Q4881" s="130"/>
    </row>
    <row r="4882" spans="1:17" ht="11.25" x14ac:dyDescent="0.2">
      <c r="A4882" s="234"/>
      <c r="B4882" s="98"/>
      <c r="C4882" s="130"/>
      <c r="D4882" s="240"/>
      <c r="E4882" s="240"/>
      <c r="F4882" s="224"/>
      <c r="G4882" s="98"/>
      <c r="H4882" s="98"/>
      <c r="I4882" s="130"/>
      <c r="J4882" s="98"/>
      <c r="K4882" s="98"/>
      <c r="L4882" s="98"/>
      <c r="M4882" s="241"/>
      <c r="N4882" s="241"/>
      <c r="O4882" s="98"/>
      <c r="P4882" s="98"/>
      <c r="Q4882" s="130"/>
    </row>
    <row r="4883" spans="1:17" ht="11.25" x14ac:dyDescent="0.2">
      <c r="A4883" s="234"/>
      <c r="B4883" s="98"/>
      <c r="C4883" s="130"/>
      <c r="D4883" s="240"/>
      <c r="E4883" s="240"/>
      <c r="F4883" s="224"/>
      <c r="G4883" s="98"/>
      <c r="H4883" s="98"/>
      <c r="I4883" s="130"/>
      <c r="J4883" s="98"/>
      <c r="K4883" s="98"/>
      <c r="L4883" s="98"/>
      <c r="M4883" s="241"/>
      <c r="N4883" s="241"/>
      <c r="O4883" s="98"/>
      <c r="P4883" s="98"/>
      <c r="Q4883" s="130"/>
    </row>
    <row r="4884" spans="1:17" ht="11.25" x14ac:dyDescent="0.2">
      <c r="A4884" s="234"/>
      <c r="B4884" s="98"/>
      <c r="C4884" s="130"/>
      <c r="D4884" s="240"/>
      <c r="E4884" s="240"/>
      <c r="F4884" s="224"/>
      <c r="G4884" s="98"/>
      <c r="H4884" s="98"/>
      <c r="I4884" s="130"/>
      <c r="J4884" s="98"/>
      <c r="K4884" s="98"/>
      <c r="L4884" s="98"/>
      <c r="M4884" s="241"/>
      <c r="N4884" s="241"/>
      <c r="O4884" s="98"/>
      <c r="P4884" s="98"/>
      <c r="Q4884" s="130"/>
    </row>
    <row r="4885" spans="1:17" ht="11.25" x14ac:dyDescent="0.2">
      <c r="A4885" s="234"/>
      <c r="B4885" s="98"/>
      <c r="C4885" s="130"/>
      <c r="D4885" s="240"/>
      <c r="E4885" s="240"/>
      <c r="F4885" s="224"/>
      <c r="G4885" s="98"/>
      <c r="H4885" s="98"/>
      <c r="I4885" s="130"/>
      <c r="J4885" s="98"/>
      <c r="K4885" s="98"/>
      <c r="L4885" s="98"/>
      <c r="M4885" s="241"/>
      <c r="N4885" s="241"/>
      <c r="O4885" s="98"/>
      <c r="P4885" s="98"/>
      <c r="Q4885" s="130"/>
    </row>
    <row r="4886" spans="1:17" ht="11.25" x14ac:dyDescent="0.2">
      <c r="A4886" s="234"/>
      <c r="B4886" s="98"/>
      <c r="C4886" s="130"/>
      <c r="D4886" s="240"/>
      <c r="E4886" s="240"/>
      <c r="F4886" s="224"/>
      <c r="G4886" s="98"/>
      <c r="H4886" s="98"/>
      <c r="I4886" s="130"/>
      <c r="J4886" s="98"/>
      <c r="K4886" s="98"/>
      <c r="L4886" s="98"/>
      <c r="M4886" s="241"/>
      <c r="N4886" s="241"/>
      <c r="O4886" s="98"/>
      <c r="P4886" s="98"/>
      <c r="Q4886" s="130"/>
    </row>
    <row r="4887" spans="1:17" ht="11.25" x14ac:dyDescent="0.2">
      <c r="A4887" s="234"/>
      <c r="B4887" s="98"/>
      <c r="C4887" s="130"/>
      <c r="D4887" s="240"/>
      <c r="E4887" s="240"/>
      <c r="F4887" s="224"/>
      <c r="G4887" s="98"/>
      <c r="H4887" s="98"/>
      <c r="I4887" s="130"/>
      <c r="J4887" s="98"/>
      <c r="K4887" s="98"/>
      <c r="L4887" s="98"/>
      <c r="M4887" s="241"/>
      <c r="N4887" s="241"/>
      <c r="O4887" s="98"/>
      <c r="P4887" s="98"/>
      <c r="Q4887" s="130"/>
    </row>
    <row r="4888" spans="1:17" ht="11.25" x14ac:dyDescent="0.2">
      <c r="A4888" s="234"/>
      <c r="B4888" s="98"/>
      <c r="C4888" s="130"/>
      <c r="D4888" s="240"/>
      <c r="E4888" s="240"/>
      <c r="F4888" s="224"/>
      <c r="G4888" s="98"/>
      <c r="H4888" s="98"/>
      <c r="I4888" s="130"/>
      <c r="J4888" s="98"/>
      <c r="K4888" s="98"/>
      <c r="L4888" s="98"/>
      <c r="M4888" s="241"/>
      <c r="N4888" s="241"/>
      <c r="O4888" s="98"/>
      <c r="P4888" s="98"/>
      <c r="Q4888" s="130"/>
    </row>
    <row r="4889" spans="1:17" ht="11.25" x14ac:dyDescent="0.2">
      <c r="A4889" s="234"/>
      <c r="B4889" s="98"/>
      <c r="C4889" s="130"/>
      <c r="D4889" s="240"/>
      <c r="E4889" s="240"/>
      <c r="F4889" s="224"/>
      <c r="G4889" s="98"/>
      <c r="H4889" s="98"/>
      <c r="I4889" s="130"/>
      <c r="J4889" s="98"/>
      <c r="K4889" s="98"/>
      <c r="L4889" s="98"/>
      <c r="M4889" s="241"/>
      <c r="N4889" s="241"/>
      <c r="O4889" s="98"/>
      <c r="P4889" s="98"/>
      <c r="Q4889" s="130"/>
    </row>
    <row r="4890" spans="1:17" ht="11.25" x14ac:dyDescent="0.2">
      <c r="A4890" s="234"/>
      <c r="B4890" s="98"/>
      <c r="C4890" s="130"/>
      <c r="D4890" s="240"/>
      <c r="E4890" s="240"/>
      <c r="F4890" s="224"/>
      <c r="G4890" s="98"/>
      <c r="H4890" s="98"/>
      <c r="I4890" s="130"/>
      <c r="J4890" s="98"/>
      <c r="K4890" s="98"/>
      <c r="L4890" s="98"/>
      <c r="M4890" s="241"/>
      <c r="N4890" s="241"/>
      <c r="O4890" s="98"/>
      <c r="P4890" s="98"/>
      <c r="Q4890" s="130"/>
    </row>
    <row r="4891" spans="1:17" ht="11.25" x14ac:dyDescent="0.2">
      <c r="A4891" s="234"/>
      <c r="B4891" s="98"/>
      <c r="C4891" s="130"/>
      <c r="D4891" s="240"/>
      <c r="E4891" s="240"/>
      <c r="F4891" s="224"/>
      <c r="G4891" s="98"/>
      <c r="H4891" s="98"/>
      <c r="I4891" s="130"/>
      <c r="J4891" s="98"/>
      <c r="K4891" s="98"/>
      <c r="L4891" s="98"/>
      <c r="M4891" s="241"/>
      <c r="N4891" s="241"/>
      <c r="O4891" s="98"/>
      <c r="P4891" s="98"/>
      <c r="Q4891" s="130"/>
    </row>
    <row r="4892" spans="1:17" ht="11.25" x14ac:dyDescent="0.2">
      <c r="A4892" s="234"/>
      <c r="B4892" s="98"/>
      <c r="C4892" s="130"/>
      <c r="D4892" s="240"/>
      <c r="E4892" s="240"/>
      <c r="F4892" s="224"/>
      <c r="G4892" s="98"/>
      <c r="H4892" s="98"/>
      <c r="I4892" s="130"/>
      <c r="J4892" s="98"/>
      <c r="K4892" s="98"/>
      <c r="L4892" s="98"/>
      <c r="M4892" s="241"/>
      <c r="N4892" s="241"/>
      <c r="O4892" s="98"/>
      <c r="P4892" s="98"/>
      <c r="Q4892" s="130"/>
    </row>
    <row r="4893" spans="1:17" ht="11.25" x14ac:dyDescent="0.2">
      <c r="A4893" s="234"/>
      <c r="B4893" s="98"/>
      <c r="C4893" s="130"/>
      <c r="D4893" s="240"/>
      <c r="E4893" s="240"/>
      <c r="F4893" s="224"/>
      <c r="G4893" s="98"/>
      <c r="H4893" s="98"/>
      <c r="I4893" s="130"/>
      <c r="J4893" s="98"/>
      <c r="K4893" s="98"/>
      <c r="L4893" s="98"/>
      <c r="M4893" s="241"/>
      <c r="N4893" s="241"/>
      <c r="O4893" s="98"/>
      <c r="P4893" s="98"/>
      <c r="Q4893" s="130"/>
    </row>
    <row r="4894" spans="1:17" ht="11.25" x14ac:dyDescent="0.2">
      <c r="A4894" s="234"/>
      <c r="B4894" s="98"/>
      <c r="C4894" s="130"/>
      <c r="D4894" s="240"/>
      <c r="E4894" s="240"/>
      <c r="F4894" s="224"/>
      <c r="G4894" s="98"/>
      <c r="H4894" s="98"/>
      <c r="I4894" s="130"/>
      <c r="J4894" s="98"/>
      <c r="K4894" s="98"/>
      <c r="L4894" s="98"/>
      <c r="M4894" s="241"/>
      <c r="N4894" s="241"/>
      <c r="O4894" s="98"/>
      <c r="P4894" s="98"/>
      <c r="Q4894" s="130"/>
    </row>
    <row r="4895" spans="1:17" ht="11.25" x14ac:dyDescent="0.2">
      <c r="A4895" s="234"/>
      <c r="B4895" s="98"/>
      <c r="C4895" s="130"/>
      <c r="D4895" s="240"/>
      <c r="E4895" s="240"/>
      <c r="F4895" s="224"/>
      <c r="G4895" s="98"/>
      <c r="H4895" s="98"/>
      <c r="I4895" s="130"/>
      <c r="J4895" s="98"/>
      <c r="K4895" s="98"/>
      <c r="L4895" s="98"/>
      <c r="M4895" s="241"/>
      <c r="N4895" s="241"/>
      <c r="O4895" s="98"/>
      <c r="P4895" s="98"/>
      <c r="Q4895" s="130"/>
    </row>
    <row r="4896" spans="1:17" ht="11.25" x14ac:dyDescent="0.2">
      <c r="A4896" s="234"/>
      <c r="B4896" s="98"/>
      <c r="C4896" s="130"/>
      <c r="D4896" s="240"/>
      <c r="E4896" s="240"/>
      <c r="F4896" s="224"/>
      <c r="G4896" s="98"/>
      <c r="H4896" s="98"/>
      <c r="I4896" s="130"/>
      <c r="J4896" s="98"/>
      <c r="K4896" s="98"/>
      <c r="L4896" s="98"/>
      <c r="M4896" s="241"/>
      <c r="N4896" s="241"/>
      <c r="O4896" s="98"/>
      <c r="P4896" s="98"/>
      <c r="Q4896" s="130"/>
    </row>
    <row r="4897" spans="1:17" ht="11.25" x14ac:dyDescent="0.2">
      <c r="A4897" s="234"/>
      <c r="B4897" s="98"/>
      <c r="C4897" s="130"/>
      <c r="D4897" s="240"/>
      <c r="E4897" s="240"/>
      <c r="F4897" s="224"/>
      <c r="G4897" s="98"/>
      <c r="H4897" s="98"/>
      <c r="I4897" s="130"/>
      <c r="J4897" s="98"/>
      <c r="K4897" s="98"/>
      <c r="L4897" s="98"/>
      <c r="M4897" s="241"/>
      <c r="N4897" s="241"/>
      <c r="O4897" s="98"/>
      <c r="P4897" s="98"/>
      <c r="Q4897" s="130"/>
    </row>
    <row r="4898" spans="1:17" ht="11.25" x14ac:dyDescent="0.2">
      <c r="A4898" s="234"/>
      <c r="B4898" s="98"/>
      <c r="C4898" s="130"/>
      <c r="D4898" s="240"/>
      <c r="E4898" s="240"/>
      <c r="F4898" s="224"/>
      <c r="G4898" s="98"/>
      <c r="H4898" s="98"/>
      <c r="I4898" s="130"/>
      <c r="J4898" s="98"/>
      <c r="K4898" s="98"/>
      <c r="L4898" s="98"/>
      <c r="M4898" s="241"/>
      <c r="N4898" s="241"/>
      <c r="O4898" s="98"/>
      <c r="P4898" s="98"/>
      <c r="Q4898" s="130"/>
    </row>
    <row r="4899" spans="1:17" ht="11.25" x14ac:dyDescent="0.2">
      <c r="A4899" s="234"/>
      <c r="B4899" s="98"/>
      <c r="C4899" s="130"/>
      <c r="D4899" s="240"/>
      <c r="E4899" s="240"/>
      <c r="F4899" s="224"/>
      <c r="G4899" s="98"/>
      <c r="H4899" s="98"/>
      <c r="I4899" s="130"/>
      <c r="J4899" s="98"/>
      <c r="K4899" s="98"/>
      <c r="L4899" s="98"/>
      <c r="M4899" s="241"/>
      <c r="N4899" s="241"/>
      <c r="O4899" s="98"/>
      <c r="P4899" s="98"/>
      <c r="Q4899" s="130"/>
    </row>
    <row r="4900" spans="1:17" ht="11.25" x14ac:dyDescent="0.2">
      <c r="A4900" s="234"/>
      <c r="B4900" s="98"/>
      <c r="C4900" s="130"/>
      <c r="D4900" s="240"/>
      <c r="E4900" s="240"/>
      <c r="F4900" s="224"/>
      <c r="G4900" s="98"/>
      <c r="H4900" s="98"/>
      <c r="I4900" s="130"/>
      <c r="J4900" s="98"/>
      <c r="K4900" s="98"/>
      <c r="L4900" s="98"/>
      <c r="M4900" s="241"/>
      <c r="N4900" s="241"/>
      <c r="O4900" s="98"/>
      <c r="P4900" s="98"/>
      <c r="Q4900" s="130"/>
    </row>
    <row r="4901" spans="1:17" ht="11.25" x14ac:dyDescent="0.2">
      <c r="A4901" s="234"/>
      <c r="B4901" s="98"/>
      <c r="C4901" s="130"/>
      <c r="D4901" s="240"/>
      <c r="E4901" s="240"/>
      <c r="F4901" s="224"/>
      <c r="G4901" s="98"/>
      <c r="H4901" s="98"/>
      <c r="I4901" s="130"/>
      <c r="J4901" s="98"/>
      <c r="K4901" s="98"/>
      <c r="L4901" s="98"/>
      <c r="M4901" s="241"/>
      <c r="N4901" s="241"/>
      <c r="O4901" s="98"/>
      <c r="P4901" s="98"/>
      <c r="Q4901" s="130"/>
    </row>
    <row r="4902" spans="1:17" ht="11.25" x14ac:dyDescent="0.2">
      <c r="A4902" s="234"/>
      <c r="B4902" s="98"/>
      <c r="C4902" s="130"/>
      <c r="D4902" s="240"/>
      <c r="E4902" s="240"/>
      <c r="F4902" s="224"/>
      <c r="G4902" s="98"/>
      <c r="H4902" s="98"/>
      <c r="I4902" s="130"/>
      <c r="J4902" s="98"/>
      <c r="K4902" s="98"/>
      <c r="L4902" s="98"/>
      <c r="M4902" s="241"/>
      <c r="N4902" s="241"/>
      <c r="O4902" s="98"/>
      <c r="P4902" s="98"/>
      <c r="Q4902" s="130"/>
    </row>
    <row r="4903" spans="1:17" ht="11.25" x14ac:dyDescent="0.2">
      <c r="A4903" s="234"/>
      <c r="B4903" s="98"/>
      <c r="C4903" s="130"/>
      <c r="D4903" s="240"/>
      <c r="E4903" s="240"/>
      <c r="F4903" s="224"/>
      <c r="G4903" s="98"/>
      <c r="H4903" s="98"/>
      <c r="I4903" s="130"/>
      <c r="J4903" s="98"/>
      <c r="K4903" s="98"/>
      <c r="L4903" s="98"/>
      <c r="M4903" s="241"/>
      <c r="N4903" s="241"/>
      <c r="O4903" s="98"/>
      <c r="P4903" s="98"/>
      <c r="Q4903" s="130"/>
    </row>
    <row r="4904" spans="1:17" ht="11.25" x14ac:dyDescent="0.2">
      <c r="A4904" s="234"/>
      <c r="B4904" s="98"/>
      <c r="C4904" s="130"/>
      <c r="D4904" s="240"/>
      <c r="E4904" s="240"/>
      <c r="F4904" s="224"/>
      <c r="G4904" s="98"/>
      <c r="H4904" s="98"/>
      <c r="I4904" s="130"/>
      <c r="J4904" s="98"/>
      <c r="K4904" s="98"/>
      <c r="L4904" s="98"/>
      <c r="M4904" s="241"/>
      <c r="N4904" s="241"/>
      <c r="O4904" s="98"/>
      <c r="P4904" s="98"/>
      <c r="Q4904" s="130"/>
    </row>
    <row r="4905" spans="1:17" ht="11.25" x14ac:dyDescent="0.2">
      <c r="A4905" s="234"/>
      <c r="B4905" s="98"/>
      <c r="C4905" s="130"/>
      <c r="D4905" s="240"/>
      <c r="E4905" s="240"/>
      <c r="F4905" s="224"/>
      <c r="G4905" s="98"/>
      <c r="H4905" s="98"/>
      <c r="I4905" s="130"/>
      <c r="J4905" s="98"/>
      <c r="K4905" s="98"/>
      <c r="L4905" s="98"/>
      <c r="M4905" s="241"/>
      <c r="N4905" s="241"/>
      <c r="O4905" s="98"/>
      <c r="P4905" s="98"/>
      <c r="Q4905" s="130"/>
    </row>
    <row r="4906" spans="1:17" ht="11.25" x14ac:dyDescent="0.2">
      <c r="A4906" s="234"/>
      <c r="B4906" s="98"/>
      <c r="C4906" s="130"/>
      <c r="D4906" s="240"/>
      <c r="E4906" s="240"/>
      <c r="F4906" s="224"/>
      <c r="G4906" s="98"/>
      <c r="H4906" s="98"/>
      <c r="I4906" s="130"/>
      <c r="J4906" s="98"/>
      <c r="K4906" s="98"/>
      <c r="L4906" s="98"/>
      <c r="M4906" s="241"/>
      <c r="N4906" s="241"/>
      <c r="O4906" s="98"/>
      <c r="P4906" s="98"/>
      <c r="Q4906" s="130"/>
    </row>
    <row r="4907" spans="1:17" ht="11.25" x14ac:dyDescent="0.2">
      <c r="A4907" s="234"/>
      <c r="B4907" s="98"/>
      <c r="C4907" s="130"/>
      <c r="D4907" s="240"/>
      <c r="E4907" s="240"/>
      <c r="F4907" s="224"/>
      <c r="G4907" s="98"/>
      <c r="H4907" s="98"/>
      <c r="I4907" s="130"/>
      <c r="J4907" s="98"/>
      <c r="K4907" s="98"/>
      <c r="L4907" s="98"/>
      <c r="M4907" s="241"/>
      <c r="N4907" s="241"/>
      <c r="O4907" s="98"/>
      <c r="P4907" s="98"/>
      <c r="Q4907" s="130"/>
    </row>
    <row r="4908" spans="1:17" ht="11.25" x14ac:dyDescent="0.2">
      <c r="A4908" s="234"/>
      <c r="B4908" s="98"/>
      <c r="C4908" s="130"/>
      <c r="D4908" s="240"/>
      <c r="E4908" s="240"/>
      <c r="F4908" s="224"/>
      <c r="G4908" s="98"/>
      <c r="H4908" s="98"/>
      <c r="I4908" s="130"/>
      <c r="J4908" s="98"/>
      <c r="K4908" s="98"/>
      <c r="L4908" s="98"/>
      <c r="M4908" s="241"/>
      <c r="N4908" s="241"/>
      <c r="O4908" s="98"/>
      <c r="P4908" s="98"/>
      <c r="Q4908" s="130"/>
    </row>
    <row r="4909" spans="1:17" ht="11.25" x14ac:dyDescent="0.2">
      <c r="A4909" s="234"/>
      <c r="B4909" s="98"/>
      <c r="C4909" s="130"/>
      <c r="D4909" s="240"/>
      <c r="E4909" s="240"/>
      <c r="F4909" s="224"/>
      <c r="G4909" s="98"/>
      <c r="H4909" s="98"/>
      <c r="I4909" s="130"/>
      <c r="J4909" s="98"/>
      <c r="K4909" s="98"/>
      <c r="L4909" s="98"/>
      <c r="M4909" s="241"/>
      <c r="N4909" s="241"/>
      <c r="O4909" s="98"/>
      <c r="P4909" s="98"/>
      <c r="Q4909" s="130"/>
    </row>
    <row r="4910" spans="1:17" ht="11.25" x14ac:dyDescent="0.2">
      <c r="A4910" s="234"/>
      <c r="B4910" s="98"/>
      <c r="C4910" s="130"/>
      <c r="D4910" s="240"/>
      <c r="E4910" s="240"/>
      <c r="F4910" s="224"/>
      <c r="G4910" s="98"/>
      <c r="H4910" s="98"/>
      <c r="I4910" s="130"/>
      <c r="J4910" s="98"/>
      <c r="K4910" s="98"/>
      <c r="L4910" s="98"/>
      <c r="M4910" s="241"/>
      <c r="N4910" s="241"/>
      <c r="O4910" s="98"/>
      <c r="P4910" s="98"/>
      <c r="Q4910" s="130"/>
    </row>
    <row r="4911" spans="1:17" ht="11.25" x14ac:dyDescent="0.2">
      <c r="A4911" s="234"/>
      <c r="B4911" s="98"/>
      <c r="C4911" s="130"/>
      <c r="D4911" s="240"/>
      <c r="E4911" s="240"/>
      <c r="F4911" s="224"/>
      <c r="G4911" s="98"/>
      <c r="H4911" s="98"/>
      <c r="I4911" s="130"/>
      <c r="J4911" s="98"/>
      <c r="K4911" s="98"/>
      <c r="L4911" s="98"/>
      <c r="M4911" s="241"/>
      <c r="N4911" s="241"/>
      <c r="O4911" s="98"/>
      <c r="P4911" s="98"/>
      <c r="Q4911" s="130"/>
    </row>
    <row r="4912" spans="1:17" ht="11.25" x14ac:dyDescent="0.2">
      <c r="A4912" s="234"/>
      <c r="B4912" s="98"/>
      <c r="C4912" s="130"/>
      <c r="D4912" s="240"/>
      <c r="E4912" s="240"/>
      <c r="F4912" s="224"/>
      <c r="G4912" s="98"/>
      <c r="H4912" s="98"/>
      <c r="I4912" s="130"/>
      <c r="J4912" s="98"/>
      <c r="K4912" s="98"/>
      <c r="L4912" s="98"/>
      <c r="M4912" s="241"/>
      <c r="N4912" s="241"/>
      <c r="O4912" s="98"/>
      <c r="P4912" s="98"/>
      <c r="Q4912" s="130"/>
    </row>
    <row r="4913" spans="1:17" ht="11.25" x14ac:dyDescent="0.2">
      <c r="A4913" s="234"/>
      <c r="B4913" s="98"/>
      <c r="C4913" s="130"/>
      <c r="D4913" s="240"/>
      <c r="E4913" s="240"/>
      <c r="F4913" s="224"/>
      <c r="G4913" s="98"/>
      <c r="H4913" s="98"/>
      <c r="I4913" s="130"/>
      <c r="J4913" s="98"/>
      <c r="K4913" s="98"/>
      <c r="L4913" s="98"/>
      <c r="M4913" s="241"/>
      <c r="N4913" s="241"/>
      <c r="O4913" s="98"/>
      <c r="P4913" s="98"/>
      <c r="Q4913" s="130"/>
    </row>
    <row r="4914" spans="1:17" ht="11.25" x14ac:dyDescent="0.2">
      <c r="A4914" s="234"/>
      <c r="B4914" s="98"/>
      <c r="C4914" s="130"/>
      <c r="D4914" s="240"/>
      <c r="E4914" s="240"/>
      <c r="F4914" s="224"/>
      <c r="G4914" s="98"/>
      <c r="H4914" s="98"/>
      <c r="I4914" s="130"/>
      <c r="J4914" s="98"/>
      <c r="K4914" s="98"/>
      <c r="L4914" s="98"/>
      <c r="M4914" s="241"/>
      <c r="N4914" s="241"/>
      <c r="O4914" s="98"/>
      <c r="P4914" s="98"/>
      <c r="Q4914" s="130"/>
    </row>
    <row r="4915" spans="1:17" ht="11.25" x14ac:dyDescent="0.2">
      <c r="A4915" s="234"/>
      <c r="B4915" s="98"/>
      <c r="C4915" s="130"/>
      <c r="D4915" s="240"/>
      <c r="E4915" s="240"/>
      <c r="F4915" s="224"/>
      <c r="G4915" s="98"/>
      <c r="H4915" s="98"/>
      <c r="I4915" s="130"/>
      <c r="J4915" s="98"/>
      <c r="K4915" s="98"/>
      <c r="L4915" s="98"/>
      <c r="M4915" s="241"/>
      <c r="N4915" s="241"/>
      <c r="O4915" s="98"/>
      <c r="P4915" s="98"/>
      <c r="Q4915" s="130"/>
    </row>
    <row r="4916" spans="1:17" ht="11.25" x14ac:dyDescent="0.2">
      <c r="A4916" s="234"/>
      <c r="B4916" s="98"/>
      <c r="C4916" s="130"/>
      <c r="D4916" s="240"/>
      <c r="E4916" s="240"/>
      <c r="F4916" s="224"/>
      <c r="G4916" s="98"/>
      <c r="H4916" s="98"/>
      <c r="I4916" s="130"/>
      <c r="J4916" s="98"/>
      <c r="K4916" s="98"/>
      <c r="L4916" s="98"/>
      <c r="M4916" s="241"/>
      <c r="N4916" s="241"/>
      <c r="O4916" s="98"/>
      <c r="P4916" s="98"/>
      <c r="Q4916" s="130"/>
    </row>
    <row r="4917" spans="1:17" ht="11.25" x14ac:dyDescent="0.2">
      <c r="A4917" s="234"/>
      <c r="B4917" s="98"/>
      <c r="C4917" s="130"/>
      <c r="D4917" s="240"/>
      <c r="E4917" s="240"/>
      <c r="F4917" s="224"/>
      <c r="G4917" s="98"/>
      <c r="H4917" s="98"/>
      <c r="I4917" s="130"/>
      <c r="J4917" s="98"/>
      <c r="K4917" s="98"/>
      <c r="L4917" s="98"/>
      <c r="M4917" s="241"/>
      <c r="N4917" s="241"/>
      <c r="O4917" s="98"/>
      <c r="P4917" s="98"/>
      <c r="Q4917" s="130"/>
    </row>
    <row r="4918" spans="1:17" ht="11.25" x14ac:dyDescent="0.2">
      <c r="A4918" s="234"/>
      <c r="B4918" s="98"/>
      <c r="C4918" s="130"/>
      <c r="D4918" s="240"/>
      <c r="E4918" s="240"/>
      <c r="F4918" s="224"/>
      <c r="G4918" s="98"/>
      <c r="H4918" s="98"/>
      <c r="I4918" s="130"/>
      <c r="J4918" s="98"/>
      <c r="K4918" s="98"/>
      <c r="L4918" s="98"/>
      <c r="M4918" s="241"/>
      <c r="N4918" s="241"/>
      <c r="O4918" s="98"/>
      <c r="P4918" s="98"/>
      <c r="Q4918" s="130"/>
    </row>
    <row r="4919" spans="1:17" ht="11.25" x14ac:dyDescent="0.2">
      <c r="A4919" s="234"/>
      <c r="B4919" s="98"/>
      <c r="C4919" s="130"/>
      <c r="D4919" s="240"/>
      <c r="E4919" s="240"/>
      <c r="F4919" s="224"/>
      <c r="G4919" s="98"/>
      <c r="H4919" s="98"/>
      <c r="I4919" s="130"/>
      <c r="J4919" s="98"/>
      <c r="K4919" s="98"/>
      <c r="L4919" s="98"/>
      <c r="M4919" s="241"/>
      <c r="N4919" s="241"/>
      <c r="O4919" s="98"/>
      <c r="P4919" s="98"/>
      <c r="Q4919" s="130"/>
    </row>
    <row r="4920" spans="1:17" ht="11.25" x14ac:dyDescent="0.2">
      <c r="A4920" s="234"/>
      <c r="B4920" s="98"/>
      <c r="C4920" s="130"/>
      <c r="D4920" s="240"/>
      <c r="E4920" s="240"/>
      <c r="F4920" s="224"/>
      <c r="G4920" s="98"/>
      <c r="H4920" s="98"/>
      <c r="I4920" s="130"/>
      <c r="J4920" s="98"/>
      <c r="K4920" s="98"/>
      <c r="L4920" s="98"/>
      <c r="M4920" s="241"/>
      <c r="N4920" s="241"/>
      <c r="O4920" s="98"/>
      <c r="P4920" s="98"/>
      <c r="Q4920" s="130"/>
    </row>
    <row r="4921" spans="1:17" ht="11.25" x14ac:dyDescent="0.2">
      <c r="A4921" s="234"/>
      <c r="B4921" s="98"/>
      <c r="C4921" s="130"/>
      <c r="D4921" s="240"/>
      <c r="E4921" s="240"/>
      <c r="F4921" s="224"/>
      <c r="G4921" s="98"/>
      <c r="H4921" s="98"/>
      <c r="I4921" s="130"/>
      <c r="J4921" s="98"/>
      <c r="K4921" s="98"/>
      <c r="L4921" s="98"/>
      <c r="M4921" s="241"/>
      <c r="N4921" s="241"/>
      <c r="O4921" s="98"/>
      <c r="P4921" s="98"/>
      <c r="Q4921" s="130"/>
    </row>
    <row r="4922" spans="1:17" ht="11.25" x14ac:dyDescent="0.2">
      <c r="A4922" s="234"/>
      <c r="B4922" s="98"/>
      <c r="C4922" s="130"/>
      <c r="D4922" s="240"/>
      <c r="E4922" s="240"/>
      <c r="F4922" s="224"/>
      <c r="G4922" s="98"/>
      <c r="H4922" s="98"/>
      <c r="I4922" s="130"/>
      <c r="J4922" s="98"/>
      <c r="K4922" s="98"/>
      <c r="L4922" s="98"/>
      <c r="M4922" s="241"/>
      <c r="N4922" s="241"/>
      <c r="O4922" s="98"/>
      <c r="P4922" s="98"/>
      <c r="Q4922" s="130"/>
    </row>
    <row r="4923" spans="1:17" ht="11.25" x14ac:dyDescent="0.2">
      <c r="A4923" s="234"/>
      <c r="B4923" s="98"/>
      <c r="C4923" s="130"/>
      <c r="D4923" s="240"/>
      <c r="E4923" s="240"/>
      <c r="F4923" s="224"/>
      <c r="G4923" s="98"/>
      <c r="H4923" s="98"/>
      <c r="I4923" s="130"/>
      <c r="J4923" s="98"/>
      <c r="K4923" s="98"/>
      <c r="L4923" s="98"/>
      <c r="M4923" s="241"/>
      <c r="N4923" s="241"/>
      <c r="O4923" s="98"/>
      <c r="P4923" s="98"/>
      <c r="Q4923" s="130"/>
    </row>
    <row r="4924" spans="1:17" ht="11.25" x14ac:dyDescent="0.2">
      <c r="A4924" s="234"/>
      <c r="B4924" s="98"/>
      <c r="C4924" s="130"/>
      <c r="D4924" s="240"/>
      <c r="E4924" s="240"/>
      <c r="F4924" s="224"/>
      <c r="G4924" s="98"/>
      <c r="H4924" s="98"/>
      <c r="I4924" s="130"/>
      <c r="J4924" s="98"/>
      <c r="K4924" s="98"/>
      <c r="L4924" s="98"/>
      <c r="M4924" s="241"/>
      <c r="N4924" s="241"/>
      <c r="O4924" s="98"/>
      <c r="P4924" s="98"/>
      <c r="Q4924" s="130"/>
    </row>
    <row r="4925" spans="1:17" ht="11.25" x14ac:dyDescent="0.2">
      <c r="A4925" s="234"/>
      <c r="B4925" s="98"/>
      <c r="C4925" s="130"/>
      <c r="D4925" s="240"/>
      <c r="E4925" s="240"/>
      <c r="F4925" s="224"/>
      <c r="G4925" s="98"/>
      <c r="H4925" s="98"/>
      <c r="I4925" s="130"/>
      <c r="J4925" s="98"/>
      <c r="K4925" s="98"/>
      <c r="L4925" s="98"/>
      <c r="M4925" s="241"/>
      <c r="N4925" s="241"/>
      <c r="O4925" s="98"/>
      <c r="P4925" s="98"/>
      <c r="Q4925" s="130"/>
    </row>
    <row r="4926" spans="1:17" ht="11.25" x14ac:dyDescent="0.2">
      <c r="A4926" s="234"/>
      <c r="B4926" s="98"/>
      <c r="C4926" s="130"/>
      <c r="D4926" s="240"/>
      <c r="E4926" s="240"/>
      <c r="F4926" s="224"/>
      <c r="G4926" s="98"/>
      <c r="H4926" s="98"/>
      <c r="I4926" s="130"/>
      <c r="J4926" s="98"/>
      <c r="K4926" s="98"/>
      <c r="L4926" s="98"/>
      <c r="M4926" s="241"/>
      <c r="N4926" s="241"/>
      <c r="O4926" s="98"/>
      <c r="P4926" s="98"/>
      <c r="Q4926" s="130"/>
    </row>
    <row r="4927" spans="1:17" ht="11.25" x14ac:dyDescent="0.2">
      <c r="A4927" s="234"/>
      <c r="B4927" s="98"/>
      <c r="C4927" s="130"/>
      <c r="D4927" s="240"/>
      <c r="E4927" s="240"/>
      <c r="F4927" s="224"/>
      <c r="G4927" s="98"/>
      <c r="H4927" s="98"/>
      <c r="I4927" s="130"/>
      <c r="J4927" s="98"/>
      <c r="K4927" s="98"/>
      <c r="L4927" s="98"/>
      <c r="M4927" s="241"/>
      <c r="N4927" s="241"/>
      <c r="O4927" s="98"/>
      <c r="P4927" s="98"/>
      <c r="Q4927" s="130"/>
    </row>
    <row r="4928" spans="1:17" ht="11.25" x14ac:dyDescent="0.2">
      <c r="A4928" s="234"/>
      <c r="B4928" s="98"/>
      <c r="C4928" s="130"/>
      <c r="D4928" s="240"/>
      <c r="E4928" s="240"/>
      <c r="F4928" s="224"/>
      <c r="G4928" s="98"/>
      <c r="H4928" s="98"/>
      <c r="I4928" s="130"/>
      <c r="J4928" s="98"/>
      <c r="K4928" s="98"/>
      <c r="L4928" s="98"/>
      <c r="M4928" s="241"/>
      <c r="N4928" s="241"/>
      <c r="O4928" s="98"/>
      <c r="P4928" s="98"/>
      <c r="Q4928" s="130"/>
    </row>
    <row r="4929" spans="1:17" ht="11.25" x14ac:dyDescent="0.2">
      <c r="A4929" s="234"/>
      <c r="B4929" s="98"/>
      <c r="C4929" s="130"/>
      <c r="D4929" s="240"/>
      <c r="E4929" s="240"/>
      <c r="F4929" s="224"/>
      <c r="G4929" s="98"/>
      <c r="H4929" s="98"/>
      <c r="I4929" s="130"/>
      <c r="J4929" s="98"/>
      <c r="K4929" s="98"/>
      <c r="L4929" s="98"/>
      <c r="M4929" s="241"/>
      <c r="N4929" s="241"/>
      <c r="O4929" s="98"/>
      <c r="P4929" s="98"/>
      <c r="Q4929" s="130"/>
    </row>
    <row r="4930" spans="1:17" ht="11.25" x14ac:dyDescent="0.2">
      <c r="A4930" s="234"/>
      <c r="B4930" s="98"/>
      <c r="C4930" s="130"/>
      <c r="D4930" s="240"/>
      <c r="E4930" s="240"/>
      <c r="F4930" s="224"/>
      <c r="G4930" s="98"/>
      <c r="H4930" s="98"/>
      <c r="I4930" s="130"/>
      <c r="J4930" s="98"/>
      <c r="K4930" s="98"/>
      <c r="L4930" s="98"/>
      <c r="M4930" s="241"/>
      <c r="N4930" s="241"/>
      <c r="O4930" s="98"/>
      <c r="P4930" s="98"/>
      <c r="Q4930" s="130"/>
    </row>
    <row r="4931" spans="1:17" ht="11.25" x14ac:dyDescent="0.2">
      <c r="A4931" s="234"/>
      <c r="B4931" s="98"/>
      <c r="C4931" s="130"/>
      <c r="D4931" s="240"/>
      <c r="E4931" s="240"/>
      <c r="F4931" s="224"/>
      <c r="G4931" s="98"/>
      <c r="H4931" s="98"/>
      <c r="I4931" s="130"/>
      <c r="J4931" s="98"/>
      <c r="K4931" s="98"/>
      <c r="L4931" s="98"/>
      <c r="M4931" s="241"/>
      <c r="N4931" s="241"/>
      <c r="O4931" s="98"/>
      <c r="P4931" s="98"/>
      <c r="Q4931" s="130"/>
    </row>
    <row r="4932" spans="1:17" ht="11.25" x14ac:dyDescent="0.2">
      <c r="A4932" s="234"/>
      <c r="B4932" s="98"/>
      <c r="C4932" s="130"/>
      <c r="D4932" s="240"/>
      <c r="E4932" s="240"/>
      <c r="F4932" s="224"/>
      <c r="G4932" s="98"/>
      <c r="H4932" s="98"/>
      <c r="I4932" s="130"/>
      <c r="J4932" s="98"/>
      <c r="K4932" s="98"/>
      <c r="L4932" s="98"/>
      <c r="M4932" s="241"/>
      <c r="N4932" s="241"/>
      <c r="O4932" s="98"/>
      <c r="P4932" s="98"/>
      <c r="Q4932" s="130"/>
    </row>
    <row r="4933" spans="1:17" ht="11.25" x14ac:dyDescent="0.2">
      <c r="A4933" s="234"/>
      <c r="B4933" s="98"/>
      <c r="C4933" s="130"/>
      <c r="D4933" s="240"/>
      <c r="E4933" s="240"/>
      <c r="F4933" s="224"/>
      <c r="G4933" s="98"/>
      <c r="H4933" s="98"/>
      <c r="I4933" s="130"/>
      <c r="J4933" s="98"/>
      <c r="K4933" s="98"/>
      <c r="L4933" s="98"/>
      <c r="M4933" s="241"/>
      <c r="N4933" s="241"/>
      <c r="O4933" s="98"/>
      <c r="P4933" s="98"/>
      <c r="Q4933" s="130"/>
    </row>
    <row r="4934" spans="1:17" ht="11.25" x14ac:dyDescent="0.2">
      <c r="A4934" s="234"/>
      <c r="B4934" s="98"/>
      <c r="C4934" s="130"/>
      <c r="D4934" s="240"/>
      <c r="E4934" s="240"/>
      <c r="F4934" s="224"/>
      <c r="G4934" s="98"/>
      <c r="H4934" s="98"/>
      <c r="I4934" s="130"/>
      <c r="J4934" s="98"/>
      <c r="K4934" s="98"/>
      <c r="L4934" s="98"/>
      <c r="M4934" s="241"/>
      <c r="N4934" s="241"/>
      <c r="O4934" s="98"/>
      <c r="P4934" s="98"/>
      <c r="Q4934" s="130"/>
    </row>
    <row r="4935" spans="1:17" ht="11.25" x14ac:dyDescent="0.2">
      <c r="A4935" s="234"/>
      <c r="B4935" s="98"/>
      <c r="C4935" s="130"/>
      <c r="D4935" s="240"/>
      <c r="E4935" s="240"/>
      <c r="F4935" s="224"/>
      <c r="G4935" s="98"/>
      <c r="H4935" s="98"/>
      <c r="I4935" s="130"/>
      <c r="J4935" s="98"/>
      <c r="K4935" s="98"/>
      <c r="L4935" s="98"/>
      <c r="M4935" s="241"/>
      <c r="N4935" s="241"/>
      <c r="O4935" s="98"/>
      <c r="P4935" s="98"/>
      <c r="Q4935" s="130"/>
    </row>
    <row r="4936" spans="1:17" ht="11.25" x14ac:dyDescent="0.2">
      <c r="A4936" s="234"/>
      <c r="B4936" s="98"/>
      <c r="C4936" s="130"/>
      <c r="D4936" s="240"/>
      <c r="E4936" s="240"/>
      <c r="F4936" s="224"/>
      <c r="G4936" s="98"/>
      <c r="H4936" s="98"/>
      <c r="I4936" s="130"/>
      <c r="J4936" s="98"/>
      <c r="K4936" s="98"/>
      <c r="L4936" s="98"/>
      <c r="M4936" s="241"/>
      <c r="N4936" s="241"/>
      <c r="O4936" s="98"/>
      <c r="P4936" s="98"/>
      <c r="Q4936" s="130"/>
    </row>
    <row r="4937" spans="1:17" ht="11.25" x14ac:dyDescent="0.2">
      <c r="A4937" s="234"/>
      <c r="B4937" s="98"/>
      <c r="C4937" s="130"/>
      <c r="D4937" s="240"/>
      <c r="E4937" s="240"/>
      <c r="F4937" s="224"/>
      <c r="G4937" s="98"/>
      <c r="H4937" s="98"/>
      <c r="I4937" s="130"/>
      <c r="J4937" s="98"/>
      <c r="K4937" s="98"/>
      <c r="L4937" s="98"/>
      <c r="M4937" s="241"/>
      <c r="N4937" s="241"/>
      <c r="O4937" s="98"/>
      <c r="P4937" s="98"/>
      <c r="Q4937" s="130"/>
    </row>
    <row r="4938" spans="1:17" ht="11.25" x14ac:dyDescent="0.2">
      <c r="A4938" s="234"/>
      <c r="B4938" s="98"/>
      <c r="C4938" s="130"/>
      <c r="D4938" s="240"/>
      <c r="E4938" s="240"/>
      <c r="F4938" s="224"/>
      <c r="G4938" s="98"/>
      <c r="H4938" s="98"/>
      <c r="I4938" s="130"/>
      <c r="J4938" s="98"/>
      <c r="K4938" s="98"/>
      <c r="L4938" s="98"/>
      <c r="M4938" s="241"/>
      <c r="N4938" s="241"/>
      <c r="O4938" s="98"/>
      <c r="P4938" s="98"/>
      <c r="Q4938" s="130"/>
    </row>
    <row r="4939" spans="1:17" ht="11.25" x14ac:dyDescent="0.2">
      <c r="A4939" s="234"/>
      <c r="B4939" s="98"/>
      <c r="C4939" s="130"/>
      <c r="D4939" s="240"/>
      <c r="E4939" s="240"/>
      <c r="F4939" s="224"/>
      <c r="G4939" s="98"/>
      <c r="H4939" s="98"/>
      <c r="I4939" s="130"/>
      <c r="J4939" s="98"/>
      <c r="K4939" s="98"/>
      <c r="L4939" s="98"/>
      <c r="M4939" s="241"/>
      <c r="N4939" s="241"/>
      <c r="O4939" s="98"/>
      <c r="P4939" s="98"/>
      <c r="Q4939" s="130"/>
    </row>
    <row r="4940" spans="1:17" ht="11.25" x14ac:dyDescent="0.2">
      <c r="A4940" s="234"/>
      <c r="B4940" s="98"/>
      <c r="C4940" s="130"/>
      <c r="D4940" s="240"/>
      <c r="E4940" s="240"/>
      <c r="F4940" s="224"/>
      <c r="G4940" s="98"/>
      <c r="H4940" s="98"/>
      <c r="I4940" s="130"/>
      <c r="J4940" s="98"/>
      <c r="K4940" s="98"/>
      <c r="L4940" s="98"/>
      <c r="M4940" s="241"/>
      <c r="N4940" s="241"/>
      <c r="O4940" s="98"/>
      <c r="P4940" s="98"/>
      <c r="Q4940" s="130"/>
    </row>
    <row r="4941" spans="1:17" ht="11.25" x14ac:dyDescent="0.2">
      <c r="A4941" s="234"/>
      <c r="B4941" s="98"/>
      <c r="C4941" s="130"/>
      <c r="D4941" s="240"/>
      <c r="E4941" s="240"/>
      <c r="F4941" s="224"/>
      <c r="G4941" s="98"/>
      <c r="H4941" s="98"/>
      <c r="I4941" s="130"/>
      <c r="J4941" s="98"/>
      <c r="K4941" s="98"/>
      <c r="L4941" s="98"/>
      <c r="M4941" s="241"/>
      <c r="N4941" s="241"/>
      <c r="O4941" s="98"/>
      <c r="P4941" s="98"/>
      <c r="Q4941" s="130"/>
    </row>
    <row r="4942" spans="1:17" ht="11.25" x14ac:dyDescent="0.2">
      <c r="A4942" s="234"/>
      <c r="B4942" s="98"/>
      <c r="C4942" s="130"/>
      <c r="D4942" s="240"/>
      <c r="E4942" s="240"/>
      <c r="F4942" s="224"/>
      <c r="G4942" s="98"/>
      <c r="H4942" s="98"/>
      <c r="I4942" s="130"/>
      <c r="J4942" s="98"/>
      <c r="K4942" s="98"/>
      <c r="L4942" s="98"/>
      <c r="M4942" s="241"/>
      <c r="N4942" s="241"/>
      <c r="O4942" s="98"/>
      <c r="P4942" s="98"/>
      <c r="Q4942" s="130"/>
    </row>
    <row r="4943" spans="1:17" ht="11.25" x14ac:dyDescent="0.2">
      <c r="A4943" s="234"/>
      <c r="B4943" s="98"/>
      <c r="C4943" s="130"/>
      <c r="D4943" s="240"/>
      <c r="E4943" s="240"/>
      <c r="F4943" s="224"/>
      <c r="G4943" s="98"/>
      <c r="H4943" s="98"/>
      <c r="I4943" s="130"/>
      <c r="J4943" s="98"/>
      <c r="K4943" s="98"/>
      <c r="L4943" s="98"/>
      <c r="M4943" s="241"/>
      <c r="N4943" s="241"/>
      <c r="O4943" s="98"/>
      <c r="P4943" s="98"/>
      <c r="Q4943" s="130"/>
    </row>
    <row r="4944" spans="1:17" ht="11.25" x14ac:dyDescent="0.2">
      <c r="A4944" s="234"/>
      <c r="B4944" s="98"/>
      <c r="C4944" s="130"/>
      <c r="D4944" s="240"/>
      <c r="E4944" s="240"/>
      <c r="F4944" s="224"/>
      <c r="G4944" s="98"/>
      <c r="H4944" s="98"/>
      <c r="I4944" s="130"/>
      <c r="J4944" s="98"/>
      <c r="K4944" s="98"/>
      <c r="L4944" s="98"/>
      <c r="M4944" s="241"/>
      <c r="N4944" s="241"/>
      <c r="O4944" s="98"/>
      <c r="P4944" s="98"/>
      <c r="Q4944" s="130"/>
    </row>
    <row r="4945" spans="1:17" ht="11.25" x14ac:dyDescent="0.2">
      <c r="A4945" s="234"/>
      <c r="B4945" s="98"/>
      <c r="C4945" s="130"/>
      <c r="D4945" s="240"/>
      <c r="E4945" s="240"/>
      <c r="F4945" s="224"/>
      <c r="G4945" s="98"/>
      <c r="H4945" s="98"/>
      <c r="I4945" s="130"/>
      <c r="J4945" s="98"/>
      <c r="K4945" s="98"/>
      <c r="L4945" s="98"/>
      <c r="M4945" s="241"/>
      <c r="N4945" s="241"/>
      <c r="O4945" s="98"/>
      <c r="P4945" s="98"/>
      <c r="Q4945" s="130"/>
    </row>
    <row r="4946" spans="1:17" ht="11.25" x14ac:dyDescent="0.2">
      <c r="A4946" s="234"/>
      <c r="B4946" s="98"/>
      <c r="C4946" s="130"/>
      <c r="D4946" s="240"/>
      <c r="E4946" s="240"/>
      <c r="F4946" s="224"/>
      <c r="G4946" s="98"/>
      <c r="H4946" s="98"/>
      <c r="I4946" s="130"/>
      <c r="J4946" s="98"/>
      <c r="K4946" s="98"/>
      <c r="L4946" s="98"/>
      <c r="M4946" s="241"/>
      <c r="N4946" s="241"/>
      <c r="O4946" s="98"/>
      <c r="P4946" s="98"/>
      <c r="Q4946" s="130"/>
    </row>
    <row r="4947" spans="1:17" ht="11.25" x14ac:dyDescent="0.2">
      <c r="A4947" s="234"/>
      <c r="B4947" s="98"/>
      <c r="C4947" s="130"/>
      <c r="D4947" s="240"/>
      <c r="E4947" s="240"/>
      <c r="F4947" s="224"/>
      <c r="G4947" s="98"/>
      <c r="H4947" s="98"/>
      <c r="I4947" s="130"/>
      <c r="J4947" s="98"/>
      <c r="K4947" s="98"/>
      <c r="L4947" s="98"/>
      <c r="M4947" s="241"/>
      <c r="N4947" s="241"/>
      <c r="O4947" s="98"/>
      <c r="P4947" s="98"/>
      <c r="Q4947" s="130"/>
    </row>
    <row r="4948" spans="1:17" ht="11.25" x14ac:dyDescent="0.2">
      <c r="A4948" s="234"/>
      <c r="B4948" s="98"/>
      <c r="C4948" s="130"/>
      <c r="D4948" s="240"/>
      <c r="E4948" s="240"/>
      <c r="F4948" s="224"/>
      <c r="G4948" s="98"/>
      <c r="H4948" s="98"/>
      <c r="I4948" s="130"/>
      <c r="J4948" s="98"/>
      <c r="K4948" s="98"/>
      <c r="L4948" s="98"/>
      <c r="M4948" s="241"/>
      <c r="N4948" s="241"/>
      <c r="O4948" s="98"/>
      <c r="P4948" s="98"/>
      <c r="Q4948" s="130"/>
    </row>
    <row r="4949" spans="1:17" ht="11.25" x14ac:dyDescent="0.2">
      <c r="A4949" s="234"/>
      <c r="B4949" s="98"/>
      <c r="C4949" s="130"/>
      <c r="D4949" s="240"/>
      <c r="E4949" s="240"/>
      <c r="F4949" s="224"/>
      <c r="G4949" s="98"/>
      <c r="H4949" s="98"/>
      <c r="I4949" s="130"/>
      <c r="J4949" s="98"/>
      <c r="K4949" s="98"/>
      <c r="L4949" s="98"/>
      <c r="M4949" s="241"/>
      <c r="N4949" s="241"/>
      <c r="O4949" s="98"/>
      <c r="P4949" s="98"/>
      <c r="Q4949" s="130"/>
    </row>
    <row r="4950" spans="1:17" ht="11.25" x14ac:dyDescent="0.2">
      <c r="A4950" s="234"/>
      <c r="B4950" s="98"/>
      <c r="C4950" s="130"/>
      <c r="D4950" s="240"/>
      <c r="E4950" s="240"/>
      <c r="F4950" s="224"/>
      <c r="G4950" s="98"/>
      <c r="H4950" s="98"/>
      <c r="I4950" s="130"/>
      <c r="J4950" s="98"/>
      <c r="K4950" s="98"/>
      <c r="L4950" s="98"/>
      <c r="M4950" s="241"/>
      <c r="N4950" s="241"/>
      <c r="O4950" s="98"/>
      <c r="P4950" s="98"/>
      <c r="Q4950" s="130"/>
    </row>
    <row r="4951" spans="1:17" ht="11.25" x14ac:dyDescent="0.2">
      <c r="A4951" s="234"/>
      <c r="B4951" s="98"/>
      <c r="C4951" s="130"/>
      <c r="D4951" s="240"/>
      <c r="E4951" s="240"/>
      <c r="F4951" s="224"/>
      <c r="G4951" s="98"/>
      <c r="H4951" s="98"/>
      <c r="I4951" s="130"/>
      <c r="J4951" s="98"/>
      <c r="K4951" s="98"/>
      <c r="L4951" s="98"/>
      <c r="M4951" s="241"/>
      <c r="N4951" s="241"/>
      <c r="O4951" s="98"/>
      <c r="P4951" s="98"/>
      <c r="Q4951" s="130"/>
    </row>
    <row r="4952" spans="1:17" ht="11.25" x14ac:dyDescent="0.2">
      <c r="A4952" s="234"/>
      <c r="B4952" s="98"/>
      <c r="C4952" s="130"/>
      <c r="D4952" s="240"/>
      <c r="E4952" s="240"/>
      <c r="F4952" s="224"/>
      <c r="G4952" s="98"/>
      <c r="H4952" s="98"/>
      <c r="I4952" s="130"/>
      <c r="J4952" s="98"/>
      <c r="K4952" s="98"/>
      <c r="L4952" s="98"/>
      <c r="M4952" s="241"/>
      <c r="N4952" s="241"/>
      <c r="O4952" s="98"/>
      <c r="P4952" s="98"/>
      <c r="Q4952" s="130"/>
    </row>
    <row r="4953" spans="1:17" ht="11.25" x14ac:dyDescent="0.2">
      <c r="A4953" s="234"/>
      <c r="B4953" s="98"/>
      <c r="C4953" s="130"/>
      <c r="D4953" s="240"/>
      <c r="E4953" s="240"/>
      <c r="F4953" s="224"/>
      <c r="G4953" s="98"/>
      <c r="H4953" s="98"/>
      <c r="I4953" s="130"/>
      <c r="J4953" s="98"/>
      <c r="K4953" s="98"/>
      <c r="L4953" s="98"/>
      <c r="M4953" s="241"/>
      <c r="N4953" s="241"/>
      <c r="O4953" s="98"/>
      <c r="P4953" s="98"/>
      <c r="Q4953" s="130"/>
    </row>
    <row r="4954" spans="1:17" ht="11.25" x14ac:dyDescent="0.2">
      <c r="A4954" s="234"/>
      <c r="B4954" s="98"/>
      <c r="C4954" s="130"/>
      <c r="D4954" s="240"/>
      <c r="E4954" s="240"/>
      <c r="F4954" s="224"/>
      <c r="G4954" s="98"/>
      <c r="H4954" s="98"/>
      <c r="I4954" s="130"/>
      <c r="J4954" s="98"/>
      <c r="K4954" s="98"/>
      <c r="L4954" s="98"/>
      <c r="M4954" s="241"/>
      <c r="N4954" s="241"/>
      <c r="O4954" s="98"/>
      <c r="P4954" s="98"/>
      <c r="Q4954" s="130"/>
    </row>
    <row r="4955" spans="1:17" ht="11.25" x14ac:dyDescent="0.2">
      <c r="A4955" s="234"/>
      <c r="B4955" s="98"/>
      <c r="C4955" s="130"/>
      <c r="D4955" s="240"/>
      <c r="E4955" s="240"/>
      <c r="F4955" s="224"/>
      <c r="G4955" s="98"/>
      <c r="H4955" s="98"/>
      <c r="I4955" s="130"/>
      <c r="J4955" s="98"/>
      <c r="K4955" s="98"/>
      <c r="L4955" s="98"/>
      <c r="M4955" s="241"/>
      <c r="N4955" s="241"/>
      <c r="O4955" s="98"/>
      <c r="P4955" s="98"/>
      <c r="Q4955" s="130"/>
    </row>
    <row r="4956" spans="1:17" ht="11.25" x14ac:dyDescent="0.2">
      <c r="A4956" s="234"/>
      <c r="B4956" s="98"/>
      <c r="C4956" s="130"/>
      <c r="D4956" s="240"/>
      <c r="E4956" s="240"/>
      <c r="F4956" s="224"/>
      <c r="G4956" s="98"/>
      <c r="H4956" s="98"/>
      <c r="I4956" s="130"/>
      <c r="J4956" s="98"/>
      <c r="K4956" s="98"/>
      <c r="L4956" s="98"/>
      <c r="M4956" s="241"/>
      <c r="N4956" s="241"/>
      <c r="O4956" s="98"/>
      <c r="P4956" s="98"/>
      <c r="Q4956" s="130"/>
    </row>
    <row r="4957" spans="1:17" ht="11.25" x14ac:dyDescent="0.2">
      <c r="A4957" s="234"/>
      <c r="B4957" s="98"/>
      <c r="C4957" s="130"/>
      <c r="D4957" s="240"/>
      <c r="E4957" s="240"/>
      <c r="F4957" s="224"/>
      <c r="G4957" s="98"/>
      <c r="H4957" s="98"/>
      <c r="I4957" s="130"/>
      <c r="J4957" s="98"/>
      <c r="K4957" s="98"/>
      <c r="L4957" s="98"/>
      <c r="M4957" s="241"/>
      <c r="N4957" s="241"/>
      <c r="O4957" s="98"/>
      <c r="P4957" s="98"/>
      <c r="Q4957" s="130"/>
    </row>
    <row r="4958" spans="1:17" ht="11.25" x14ac:dyDescent="0.2">
      <c r="A4958" s="234"/>
      <c r="B4958" s="98"/>
      <c r="C4958" s="130"/>
      <c r="D4958" s="240"/>
      <c r="E4958" s="240"/>
      <c r="F4958" s="224"/>
      <c r="G4958" s="98"/>
      <c r="H4958" s="98"/>
      <c r="I4958" s="130"/>
      <c r="J4958" s="98"/>
      <c r="K4958" s="98"/>
      <c r="L4958" s="98"/>
      <c r="M4958" s="241"/>
      <c r="N4958" s="241"/>
      <c r="O4958" s="98"/>
      <c r="P4958" s="98"/>
      <c r="Q4958" s="130"/>
    </row>
    <row r="4959" spans="1:17" ht="11.25" x14ac:dyDescent="0.2">
      <c r="A4959" s="234"/>
      <c r="B4959" s="98"/>
      <c r="C4959" s="130"/>
      <c r="D4959" s="240"/>
      <c r="E4959" s="240"/>
      <c r="F4959" s="224"/>
      <c r="G4959" s="98"/>
      <c r="H4959" s="98"/>
      <c r="I4959" s="130"/>
      <c r="J4959" s="98"/>
      <c r="K4959" s="98"/>
      <c r="L4959" s="98"/>
      <c r="M4959" s="241"/>
      <c r="N4959" s="241"/>
      <c r="O4959" s="98"/>
      <c r="P4959" s="98"/>
      <c r="Q4959" s="130"/>
    </row>
    <row r="4960" spans="1:17" ht="11.25" x14ac:dyDescent="0.2">
      <c r="A4960" s="234"/>
      <c r="B4960" s="98"/>
      <c r="C4960" s="130"/>
      <c r="D4960" s="240"/>
      <c r="E4960" s="240"/>
      <c r="F4960" s="224"/>
      <c r="G4960" s="98"/>
      <c r="H4960" s="98"/>
      <c r="I4960" s="130"/>
      <c r="J4960" s="98"/>
      <c r="K4960" s="98"/>
      <c r="L4960" s="98"/>
      <c r="M4960" s="241"/>
      <c r="N4960" s="241"/>
      <c r="O4960" s="98"/>
      <c r="P4960" s="98"/>
      <c r="Q4960" s="130"/>
    </row>
    <row r="4961" spans="1:17" ht="11.25" x14ac:dyDescent="0.2">
      <c r="A4961" s="234"/>
      <c r="B4961" s="98"/>
      <c r="C4961" s="130"/>
      <c r="D4961" s="240"/>
      <c r="E4961" s="240"/>
      <c r="F4961" s="224"/>
      <c r="G4961" s="98"/>
      <c r="H4961" s="98"/>
      <c r="I4961" s="130"/>
      <c r="J4961" s="98"/>
      <c r="K4961" s="98"/>
      <c r="L4961" s="98"/>
      <c r="M4961" s="241"/>
      <c r="N4961" s="241"/>
      <c r="O4961" s="98"/>
      <c r="P4961" s="98"/>
      <c r="Q4961" s="130"/>
    </row>
    <row r="4962" spans="1:17" ht="11.25" x14ac:dyDescent="0.2">
      <c r="A4962" s="234"/>
      <c r="B4962" s="98"/>
      <c r="C4962" s="130"/>
      <c r="D4962" s="240"/>
      <c r="E4962" s="240"/>
      <c r="F4962" s="224"/>
      <c r="G4962" s="98"/>
      <c r="H4962" s="98"/>
      <c r="I4962" s="130"/>
      <c r="J4962" s="98"/>
      <c r="K4962" s="98"/>
      <c r="L4962" s="98"/>
      <c r="M4962" s="241"/>
      <c r="N4962" s="241"/>
      <c r="O4962" s="98"/>
      <c r="P4962" s="98"/>
      <c r="Q4962" s="130"/>
    </row>
    <row r="4963" spans="1:17" ht="11.25" x14ac:dyDescent="0.2">
      <c r="A4963" s="234"/>
      <c r="B4963" s="98"/>
      <c r="C4963" s="130"/>
      <c r="D4963" s="240"/>
      <c r="E4963" s="240"/>
      <c r="F4963" s="224"/>
      <c r="G4963" s="98"/>
      <c r="H4963" s="98"/>
      <c r="I4963" s="130"/>
      <c r="J4963" s="98"/>
      <c r="K4963" s="98"/>
      <c r="L4963" s="98"/>
      <c r="M4963" s="241"/>
      <c r="N4963" s="241"/>
      <c r="O4963" s="98"/>
      <c r="P4963" s="98"/>
      <c r="Q4963" s="130"/>
    </row>
    <row r="4964" spans="1:17" ht="11.25" x14ac:dyDescent="0.2">
      <c r="A4964" s="234"/>
      <c r="B4964" s="98"/>
      <c r="C4964" s="130"/>
      <c r="D4964" s="240"/>
      <c r="E4964" s="240"/>
      <c r="F4964" s="224"/>
      <c r="G4964" s="98"/>
      <c r="H4964" s="98"/>
      <c r="I4964" s="130"/>
      <c r="J4964" s="98"/>
      <c r="K4964" s="98"/>
      <c r="L4964" s="98"/>
      <c r="M4964" s="241"/>
      <c r="N4964" s="241"/>
      <c r="O4964" s="98"/>
      <c r="P4964" s="98"/>
      <c r="Q4964" s="130"/>
    </row>
    <row r="4965" spans="1:17" ht="11.25" x14ac:dyDescent="0.2">
      <c r="A4965" s="234"/>
      <c r="B4965" s="98"/>
      <c r="C4965" s="130"/>
      <c r="D4965" s="240"/>
      <c r="E4965" s="240"/>
      <c r="F4965" s="224"/>
      <c r="G4965" s="98"/>
      <c r="H4965" s="98"/>
      <c r="I4965" s="130"/>
      <c r="J4965" s="98"/>
      <c r="K4965" s="98"/>
      <c r="L4965" s="98"/>
      <c r="M4965" s="241"/>
      <c r="N4965" s="241"/>
      <c r="O4965" s="98"/>
      <c r="P4965" s="98"/>
      <c r="Q4965" s="130"/>
    </row>
    <row r="4966" spans="1:17" ht="11.25" x14ac:dyDescent="0.2">
      <c r="A4966" s="234"/>
      <c r="B4966" s="98"/>
      <c r="C4966" s="130"/>
      <c r="D4966" s="240"/>
      <c r="E4966" s="240"/>
      <c r="F4966" s="224"/>
      <c r="G4966" s="98"/>
      <c r="H4966" s="98"/>
      <c r="I4966" s="130"/>
      <c r="J4966" s="98"/>
      <c r="K4966" s="98"/>
      <c r="L4966" s="98"/>
      <c r="M4966" s="241"/>
      <c r="N4966" s="241"/>
      <c r="O4966" s="98"/>
      <c r="P4966" s="98"/>
      <c r="Q4966" s="130"/>
    </row>
    <row r="4967" spans="1:17" ht="11.25" x14ac:dyDescent="0.2">
      <c r="A4967" s="234"/>
      <c r="B4967" s="98"/>
      <c r="C4967" s="130"/>
      <c r="D4967" s="240"/>
      <c r="E4967" s="240"/>
      <c r="F4967" s="224"/>
      <c r="G4967" s="98"/>
      <c r="H4967" s="98"/>
      <c r="I4967" s="130"/>
      <c r="J4967" s="98"/>
      <c r="K4967" s="98"/>
      <c r="L4967" s="98"/>
      <c r="M4967" s="241"/>
      <c r="N4967" s="241"/>
      <c r="O4967" s="98"/>
      <c r="P4967" s="98"/>
      <c r="Q4967" s="130"/>
    </row>
    <row r="4968" spans="1:17" ht="11.25" x14ac:dyDescent="0.2">
      <c r="A4968" s="234"/>
      <c r="B4968" s="98"/>
      <c r="C4968" s="130"/>
      <c r="D4968" s="240"/>
      <c r="E4968" s="240"/>
      <c r="F4968" s="224"/>
      <c r="G4968" s="98"/>
      <c r="H4968" s="98"/>
      <c r="I4968" s="130"/>
      <c r="J4968" s="98"/>
      <c r="K4968" s="98"/>
      <c r="L4968" s="98"/>
      <c r="M4968" s="241"/>
      <c r="N4968" s="241"/>
      <c r="O4968" s="98"/>
      <c r="P4968" s="98"/>
      <c r="Q4968" s="130"/>
    </row>
    <row r="4969" spans="1:17" ht="11.25" x14ac:dyDescent="0.2">
      <c r="A4969" s="234"/>
      <c r="B4969" s="98"/>
      <c r="C4969" s="130"/>
      <c r="D4969" s="240"/>
      <c r="E4969" s="240"/>
      <c r="F4969" s="224"/>
      <c r="G4969" s="98"/>
      <c r="H4969" s="98"/>
      <c r="I4969" s="130"/>
      <c r="J4969" s="98"/>
      <c r="K4969" s="98"/>
      <c r="L4969" s="98"/>
      <c r="M4969" s="241"/>
      <c r="N4969" s="241"/>
      <c r="O4969" s="98"/>
      <c r="P4969" s="98"/>
      <c r="Q4969" s="130"/>
    </row>
    <row r="4970" spans="1:17" ht="11.25" x14ac:dyDescent="0.2">
      <c r="A4970" s="234"/>
      <c r="B4970" s="98"/>
      <c r="C4970" s="130"/>
      <c r="D4970" s="240"/>
      <c r="E4970" s="240"/>
      <c r="F4970" s="224"/>
      <c r="G4970" s="98"/>
      <c r="H4970" s="98"/>
      <c r="I4970" s="130"/>
      <c r="J4970" s="98"/>
      <c r="K4970" s="98"/>
      <c r="L4970" s="98"/>
      <c r="M4970" s="241"/>
      <c r="N4970" s="241"/>
      <c r="O4970" s="98"/>
      <c r="P4970" s="98"/>
      <c r="Q4970" s="130"/>
    </row>
    <row r="4971" spans="1:17" ht="11.25" x14ac:dyDescent="0.2">
      <c r="A4971" s="234"/>
      <c r="B4971" s="98"/>
      <c r="C4971" s="130"/>
      <c r="D4971" s="240"/>
      <c r="E4971" s="240"/>
      <c r="F4971" s="224"/>
      <c r="G4971" s="98"/>
      <c r="H4971" s="98"/>
      <c r="I4971" s="130"/>
      <c r="J4971" s="98"/>
      <c r="K4971" s="98"/>
      <c r="L4971" s="98"/>
      <c r="M4971" s="241"/>
      <c r="N4971" s="241"/>
      <c r="O4971" s="98"/>
      <c r="P4971" s="98"/>
      <c r="Q4971" s="130"/>
    </row>
    <row r="4972" spans="1:17" ht="11.25" x14ac:dyDescent="0.2">
      <c r="A4972" s="234"/>
      <c r="B4972" s="98"/>
      <c r="C4972" s="130"/>
      <c r="D4972" s="240"/>
      <c r="E4972" s="240"/>
      <c r="F4972" s="224"/>
      <c r="G4972" s="98"/>
      <c r="H4972" s="98"/>
      <c r="I4972" s="130"/>
      <c r="J4972" s="98"/>
      <c r="K4972" s="98"/>
      <c r="L4972" s="98"/>
      <c r="M4972" s="241"/>
      <c r="N4972" s="241"/>
      <c r="O4972" s="98"/>
      <c r="P4972" s="98"/>
      <c r="Q4972" s="130"/>
    </row>
    <row r="4973" spans="1:17" ht="11.25" x14ac:dyDescent="0.2">
      <c r="A4973" s="234"/>
      <c r="B4973" s="98"/>
      <c r="C4973" s="130"/>
      <c r="D4973" s="240"/>
      <c r="E4973" s="240"/>
      <c r="F4973" s="224"/>
      <c r="G4973" s="98"/>
      <c r="H4973" s="98"/>
      <c r="I4973" s="130"/>
      <c r="J4973" s="98"/>
      <c r="K4973" s="98"/>
      <c r="L4973" s="98"/>
      <c r="M4973" s="241"/>
      <c r="N4973" s="241"/>
      <c r="O4973" s="98"/>
      <c r="P4973" s="98"/>
      <c r="Q4973" s="130"/>
    </row>
    <row r="4974" spans="1:17" ht="11.25" x14ac:dyDescent="0.2">
      <c r="A4974" s="234"/>
      <c r="B4974" s="98"/>
      <c r="C4974" s="130"/>
      <c r="D4974" s="240"/>
      <c r="E4974" s="240"/>
      <c r="F4974" s="224"/>
      <c r="G4974" s="98"/>
      <c r="H4974" s="98"/>
      <c r="I4974" s="130"/>
      <c r="J4974" s="98"/>
      <c r="K4974" s="98"/>
      <c r="L4974" s="98"/>
      <c r="M4974" s="241"/>
      <c r="N4974" s="241"/>
      <c r="O4974" s="98"/>
      <c r="P4974" s="98"/>
      <c r="Q4974" s="130"/>
    </row>
    <row r="4975" spans="1:17" ht="11.25" x14ac:dyDescent="0.2">
      <c r="A4975" s="234"/>
      <c r="B4975" s="98"/>
      <c r="C4975" s="130"/>
      <c r="D4975" s="240"/>
      <c r="E4975" s="240"/>
      <c r="F4975" s="224"/>
      <c r="G4975" s="98"/>
      <c r="H4975" s="98"/>
      <c r="I4975" s="130"/>
      <c r="J4975" s="98"/>
      <c r="K4975" s="98"/>
      <c r="L4975" s="98"/>
      <c r="M4975" s="241"/>
      <c r="N4975" s="241"/>
      <c r="O4975" s="98"/>
      <c r="P4975" s="98"/>
      <c r="Q4975" s="130"/>
    </row>
    <row r="4976" spans="1:17" ht="11.25" x14ac:dyDescent="0.2">
      <c r="A4976" s="234"/>
      <c r="B4976" s="98"/>
      <c r="C4976" s="130"/>
      <c r="D4976" s="240"/>
      <c r="E4976" s="240"/>
      <c r="F4976" s="224"/>
      <c r="G4976" s="98"/>
      <c r="H4976" s="98"/>
      <c r="I4976" s="130"/>
      <c r="J4976" s="98"/>
      <c r="K4976" s="98"/>
      <c r="L4976" s="98"/>
      <c r="M4976" s="241"/>
      <c r="N4976" s="241"/>
      <c r="O4976" s="98"/>
      <c r="P4976" s="98"/>
      <c r="Q4976" s="130"/>
    </row>
    <row r="4977" spans="1:17" ht="11.25" x14ac:dyDescent="0.2">
      <c r="A4977" s="234"/>
      <c r="B4977" s="98"/>
      <c r="C4977" s="130"/>
      <c r="D4977" s="240"/>
      <c r="E4977" s="240"/>
      <c r="F4977" s="224"/>
      <c r="G4977" s="98"/>
      <c r="H4977" s="98"/>
      <c r="I4977" s="130"/>
      <c r="J4977" s="98"/>
      <c r="K4977" s="98"/>
      <c r="L4977" s="98"/>
      <c r="M4977" s="241"/>
      <c r="N4977" s="241"/>
      <c r="O4977" s="98"/>
      <c r="P4977" s="98"/>
      <c r="Q4977" s="130"/>
    </row>
    <row r="4978" spans="1:17" ht="11.25" x14ac:dyDescent="0.2">
      <c r="A4978" s="234"/>
      <c r="B4978" s="98"/>
      <c r="C4978" s="130"/>
      <c r="D4978" s="240"/>
      <c r="E4978" s="240"/>
      <c r="F4978" s="224"/>
      <c r="G4978" s="98"/>
      <c r="H4978" s="98"/>
      <c r="I4978" s="130"/>
      <c r="J4978" s="98"/>
      <c r="K4978" s="98"/>
      <c r="L4978" s="98"/>
      <c r="M4978" s="241"/>
      <c r="N4978" s="241"/>
      <c r="O4978" s="98"/>
      <c r="P4978" s="98"/>
      <c r="Q4978" s="130"/>
    </row>
    <row r="4979" spans="1:17" ht="11.25" x14ac:dyDescent="0.2">
      <c r="A4979" s="234"/>
      <c r="B4979" s="98"/>
      <c r="C4979" s="130"/>
      <c r="D4979" s="240"/>
      <c r="E4979" s="240"/>
      <c r="F4979" s="224"/>
      <c r="G4979" s="98"/>
      <c r="H4979" s="98"/>
      <c r="I4979" s="130"/>
      <c r="J4979" s="98"/>
      <c r="K4979" s="98"/>
      <c r="L4979" s="98"/>
      <c r="M4979" s="241"/>
      <c r="N4979" s="241"/>
      <c r="O4979" s="98"/>
      <c r="P4979" s="98"/>
      <c r="Q4979" s="130"/>
    </row>
    <row r="4980" spans="1:17" ht="11.25" x14ac:dyDescent="0.2">
      <c r="A4980" s="234"/>
      <c r="B4980" s="98"/>
      <c r="C4980" s="130"/>
      <c r="D4980" s="240"/>
      <c r="E4980" s="240"/>
      <c r="F4980" s="224"/>
      <c r="G4980" s="98"/>
      <c r="H4980" s="98"/>
      <c r="I4980" s="130"/>
      <c r="J4980" s="98"/>
      <c r="K4980" s="98"/>
      <c r="L4980" s="98"/>
      <c r="M4980" s="241"/>
      <c r="N4980" s="241"/>
      <c r="O4980" s="98"/>
      <c r="P4980" s="98"/>
      <c r="Q4980" s="130"/>
    </row>
    <row r="4981" spans="1:17" ht="11.25" x14ac:dyDescent="0.2">
      <c r="A4981" s="234"/>
      <c r="B4981" s="98"/>
      <c r="C4981" s="130"/>
      <c r="D4981" s="240"/>
      <c r="E4981" s="240"/>
      <c r="F4981" s="224"/>
      <c r="G4981" s="98"/>
      <c r="H4981" s="98"/>
      <c r="I4981" s="130"/>
      <c r="J4981" s="98"/>
      <c r="K4981" s="98"/>
      <c r="L4981" s="98"/>
      <c r="M4981" s="241"/>
      <c r="N4981" s="241"/>
      <c r="O4981" s="98"/>
      <c r="P4981" s="98"/>
      <c r="Q4981" s="130"/>
    </row>
    <row r="4982" spans="1:17" ht="11.25" x14ac:dyDescent="0.2">
      <c r="A4982" s="234"/>
      <c r="B4982" s="98"/>
      <c r="C4982" s="130"/>
      <c r="D4982" s="240"/>
      <c r="E4982" s="240"/>
      <c r="F4982" s="224"/>
      <c r="G4982" s="98"/>
      <c r="H4982" s="98"/>
      <c r="I4982" s="130"/>
      <c r="J4982" s="98"/>
      <c r="K4982" s="98"/>
      <c r="L4982" s="98"/>
      <c r="M4982" s="241"/>
      <c r="N4982" s="241"/>
      <c r="O4982" s="98"/>
      <c r="P4982" s="98"/>
      <c r="Q4982" s="130"/>
    </row>
    <row r="4983" spans="1:17" ht="11.25" x14ac:dyDescent="0.2">
      <c r="A4983" s="234"/>
      <c r="B4983" s="98"/>
      <c r="C4983" s="130"/>
      <c r="D4983" s="240"/>
      <c r="E4983" s="240"/>
      <c r="F4983" s="224"/>
      <c r="G4983" s="98"/>
      <c r="H4983" s="98"/>
      <c r="I4983" s="130"/>
      <c r="J4983" s="98"/>
      <c r="K4983" s="98"/>
      <c r="L4983" s="98"/>
      <c r="M4983" s="241"/>
      <c r="N4983" s="241"/>
      <c r="O4983" s="98"/>
      <c r="P4983" s="98"/>
      <c r="Q4983" s="130"/>
    </row>
    <row r="4984" spans="1:17" ht="11.25" x14ac:dyDescent="0.2">
      <c r="A4984" s="234"/>
      <c r="B4984" s="98"/>
      <c r="C4984" s="130"/>
      <c r="D4984" s="240"/>
      <c r="E4984" s="240"/>
      <c r="F4984" s="224"/>
      <c r="G4984" s="98"/>
      <c r="H4984" s="98"/>
      <c r="I4984" s="130"/>
      <c r="J4984" s="98"/>
      <c r="K4984" s="98"/>
      <c r="L4984" s="98"/>
      <c r="M4984" s="241"/>
      <c r="N4984" s="241"/>
      <c r="O4984" s="98"/>
      <c r="P4984" s="98"/>
      <c r="Q4984" s="130"/>
    </row>
    <row r="4985" spans="1:17" ht="11.25" x14ac:dyDescent="0.2">
      <c r="A4985" s="234"/>
      <c r="B4985" s="98"/>
      <c r="C4985" s="130"/>
      <c r="D4985" s="240"/>
      <c r="E4985" s="240"/>
      <c r="F4985" s="224"/>
      <c r="G4985" s="98"/>
      <c r="H4985" s="98"/>
      <c r="I4985" s="130"/>
      <c r="J4985" s="98"/>
      <c r="K4985" s="98"/>
      <c r="L4985" s="98"/>
      <c r="M4985" s="241"/>
      <c r="N4985" s="241"/>
      <c r="O4985" s="98"/>
      <c r="P4985" s="98"/>
      <c r="Q4985" s="130"/>
    </row>
    <row r="4986" spans="1:17" ht="11.25" x14ac:dyDescent="0.2">
      <c r="A4986" s="234"/>
      <c r="B4986" s="98"/>
      <c r="C4986" s="130"/>
      <c r="D4986" s="240"/>
      <c r="E4986" s="240"/>
      <c r="F4986" s="224"/>
      <c r="G4986" s="98"/>
      <c r="H4986" s="98"/>
      <c r="I4986" s="130"/>
      <c r="J4986" s="98"/>
      <c r="K4986" s="98"/>
      <c r="L4986" s="98"/>
      <c r="M4986" s="241"/>
      <c r="N4986" s="241"/>
      <c r="O4986" s="98"/>
      <c r="P4986" s="98"/>
      <c r="Q4986" s="130"/>
    </row>
    <row r="4987" spans="1:17" ht="11.25" x14ac:dyDescent="0.2">
      <c r="A4987" s="234"/>
      <c r="B4987" s="98"/>
      <c r="C4987" s="130"/>
      <c r="D4987" s="240"/>
      <c r="E4987" s="240"/>
      <c r="F4987" s="224"/>
      <c r="G4987" s="98"/>
      <c r="H4987" s="98"/>
      <c r="I4987" s="130"/>
      <c r="J4987" s="98"/>
      <c r="K4987" s="98"/>
      <c r="L4987" s="98"/>
      <c r="M4987" s="241"/>
      <c r="N4987" s="241"/>
      <c r="O4987" s="98"/>
      <c r="P4987" s="98"/>
      <c r="Q4987" s="130"/>
    </row>
    <row r="4988" spans="1:17" ht="11.25" x14ac:dyDescent="0.2">
      <c r="A4988" s="234"/>
      <c r="B4988" s="98"/>
      <c r="C4988" s="130"/>
      <c r="D4988" s="240"/>
      <c r="E4988" s="240"/>
      <c r="F4988" s="224"/>
      <c r="G4988" s="98"/>
      <c r="H4988" s="98"/>
      <c r="I4988" s="130"/>
      <c r="J4988" s="98"/>
      <c r="K4988" s="98"/>
      <c r="L4988" s="98"/>
      <c r="M4988" s="241"/>
      <c r="N4988" s="241"/>
      <c r="O4988" s="98"/>
      <c r="P4988" s="98"/>
      <c r="Q4988" s="130"/>
    </row>
    <row r="4989" spans="1:17" ht="11.25" x14ac:dyDescent="0.2">
      <c r="A4989" s="234"/>
      <c r="B4989" s="98"/>
      <c r="C4989" s="130"/>
      <c r="D4989" s="240"/>
      <c r="E4989" s="240"/>
      <c r="F4989" s="224"/>
      <c r="G4989" s="98"/>
      <c r="H4989" s="98"/>
      <c r="I4989" s="130"/>
      <c r="J4989" s="98"/>
      <c r="K4989" s="98"/>
      <c r="L4989" s="98"/>
      <c r="M4989" s="241"/>
      <c r="N4989" s="241"/>
      <c r="O4989" s="98"/>
      <c r="P4989" s="98"/>
      <c r="Q4989" s="130"/>
    </row>
    <row r="4990" spans="1:17" ht="11.25" x14ac:dyDescent="0.2">
      <c r="A4990" s="234"/>
      <c r="B4990" s="98"/>
      <c r="C4990" s="130"/>
      <c r="D4990" s="240"/>
      <c r="E4990" s="240"/>
      <c r="F4990" s="224"/>
      <c r="G4990" s="98"/>
      <c r="H4990" s="98"/>
      <c r="I4990" s="130"/>
      <c r="J4990" s="98"/>
      <c r="K4990" s="98"/>
      <c r="L4990" s="98"/>
      <c r="M4990" s="241"/>
      <c r="N4990" s="241"/>
      <c r="O4990" s="98"/>
      <c r="P4990" s="98"/>
      <c r="Q4990" s="130"/>
    </row>
    <row r="4991" spans="1:17" ht="11.25" x14ac:dyDescent="0.2">
      <c r="A4991" s="234"/>
      <c r="B4991" s="98"/>
      <c r="C4991" s="130"/>
      <c r="D4991" s="240"/>
      <c r="E4991" s="240"/>
      <c r="F4991" s="224"/>
      <c r="G4991" s="98"/>
      <c r="H4991" s="98"/>
      <c r="I4991" s="130"/>
      <c r="J4991" s="98"/>
      <c r="K4991" s="98"/>
      <c r="L4991" s="98"/>
      <c r="M4991" s="241"/>
      <c r="N4991" s="241"/>
      <c r="O4991" s="98"/>
      <c r="P4991" s="98"/>
      <c r="Q4991" s="130"/>
    </row>
    <row r="4992" spans="1:17" ht="11.25" x14ac:dyDescent="0.2">
      <c r="A4992" s="234"/>
      <c r="B4992" s="98"/>
      <c r="C4992" s="130"/>
      <c r="D4992" s="240"/>
      <c r="E4992" s="240"/>
      <c r="F4992" s="224"/>
      <c r="G4992" s="98"/>
      <c r="H4992" s="98"/>
      <c r="I4992" s="130"/>
      <c r="J4992" s="98"/>
      <c r="K4992" s="98"/>
      <c r="L4992" s="98"/>
      <c r="M4992" s="241"/>
      <c r="N4992" s="241"/>
      <c r="O4992" s="98"/>
      <c r="P4992" s="98"/>
      <c r="Q4992" s="130"/>
    </row>
    <row r="4993" spans="1:17" ht="11.25" x14ac:dyDescent="0.2">
      <c r="A4993" s="234"/>
      <c r="B4993" s="98"/>
      <c r="C4993" s="130"/>
      <c r="D4993" s="240"/>
      <c r="E4993" s="240"/>
      <c r="F4993" s="224"/>
      <c r="G4993" s="98"/>
      <c r="H4993" s="98"/>
      <c r="I4993" s="130"/>
      <c r="J4993" s="98"/>
      <c r="K4993" s="98"/>
      <c r="L4993" s="98"/>
      <c r="M4993" s="241"/>
      <c r="N4993" s="241"/>
      <c r="O4993" s="98"/>
      <c r="P4993" s="98"/>
      <c r="Q4993" s="130"/>
    </row>
    <row r="4994" spans="1:17" ht="11.25" x14ac:dyDescent="0.2">
      <c r="A4994" s="234"/>
      <c r="B4994" s="98"/>
      <c r="C4994" s="130"/>
      <c r="D4994" s="240"/>
      <c r="E4994" s="240"/>
      <c r="F4994" s="224"/>
      <c r="G4994" s="98"/>
      <c r="H4994" s="98"/>
      <c r="I4994" s="130"/>
      <c r="J4994" s="98"/>
      <c r="K4994" s="98"/>
      <c r="L4994" s="98"/>
      <c r="M4994" s="241"/>
      <c r="N4994" s="241"/>
      <c r="O4994" s="98"/>
      <c r="P4994" s="98"/>
      <c r="Q4994" s="130"/>
    </row>
    <row r="4995" spans="1:17" ht="11.25" x14ac:dyDescent="0.2">
      <c r="A4995" s="234"/>
      <c r="B4995" s="98"/>
      <c r="C4995" s="130"/>
      <c r="D4995" s="240"/>
      <c r="E4995" s="240"/>
      <c r="F4995" s="224"/>
      <c r="G4995" s="98"/>
      <c r="H4995" s="98"/>
      <c r="I4995" s="130"/>
      <c r="J4995" s="98"/>
      <c r="K4995" s="98"/>
      <c r="L4995" s="98"/>
      <c r="M4995" s="241"/>
      <c r="N4995" s="241"/>
      <c r="O4995" s="98"/>
      <c r="P4995" s="98"/>
      <c r="Q4995" s="130"/>
    </row>
    <row r="4996" spans="1:17" ht="11.25" x14ac:dyDescent="0.2">
      <c r="A4996" s="234"/>
      <c r="B4996" s="98"/>
      <c r="C4996" s="130"/>
      <c r="D4996" s="240"/>
      <c r="E4996" s="240"/>
      <c r="F4996" s="224"/>
      <c r="G4996" s="98"/>
      <c r="H4996" s="98"/>
      <c r="I4996" s="130"/>
      <c r="J4996" s="98"/>
      <c r="K4996" s="98"/>
      <c r="L4996" s="98"/>
      <c r="M4996" s="241"/>
      <c r="N4996" s="241"/>
      <c r="O4996" s="98"/>
      <c r="P4996" s="98"/>
      <c r="Q4996" s="130"/>
    </row>
    <row r="4997" spans="1:17" ht="11.25" x14ac:dyDescent="0.2">
      <c r="A4997" s="234"/>
      <c r="B4997" s="98"/>
      <c r="C4997" s="130"/>
      <c r="D4997" s="240"/>
      <c r="E4997" s="240"/>
      <c r="F4997" s="224"/>
      <c r="G4997" s="98"/>
      <c r="H4997" s="98"/>
      <c r="I4997" s="130"/>
      <c r="J4997" s="98"/>
      <c r="K4997" s="98"/>
      <c r="L4997" s="98"/>
      <c r="M4997" s="241"/>
      <c r="N4997" s="241"/>
      <c r="O4997" s="98"/>
      <c r="P4997" s="98"/>
      <c r="Q4997" s="130"/>
    </row>
    <row r="4998" spans="1:17" ht="11.25" x14ac:dyDescent="0.2">
      <c r="A4998" s="234"/>
      <c r="B4998" s="98"/>
      <c r="C4998" s="130"/>
      <c r="D4998" s="240"/>
      <c r="E4998" s="240"/>
      <c r="F4998" s="224"/>
      <c r="G4998" s="98"/>
      <c r="H4998" s="98"/>
      <c r="I4998" s="130"/>
      <c r="J4998" s="98"/>
      <c r="K4998" s="98"/>
      <c r="L4998" s="98"/>
      <c r="M4998" s="241"/>
      <c r="N4998" s="241"/>
      <c r="O4998" s="98"/>
      <c r="P4998" s="98"/>
      <c r="Q4998" s="130"/>
    </row>
    <row r="4999" spans="1:17" ht="11.25" x14ac:dyDescent="0.2">
      <c r="A4999" s="234"/>
      <c r="B4999" s="98"/>
      <c r="C4999" s="130"/>
      <c r="D4999" s="240"/>
      <c r="E4999" s="240"/>
      <c r="F4999" s="224"/>
      <c r="G4999" s="98"/>
      <c r="H4999" s="98"/>
      <c r="I4999" s="130"/>
      <c r="J4999" s="98"/>
      <c r="K4999" s="98"/>
      <c r="L4999" s="98"/>
      <c r="M4999" s="241"/>
      <c r="N4999" s="241"/>
      <c r="O4999" s="98"/>
      <c r="P4999" s="98"/>
      <c r="Q4999" s="130"/>
    </row>
    <row r="5000" spans="1:17" ht="11.25" x14ac:dyDescent="0.2">
      <c r="A5000" s="234"/>
      <c r="B5000" s="98"/>
      <c r="C5000" s="130"/>
      <c r="D5000" s="240"/>
      <c r="E5000" s="240"/>
      <c r="F5000" s="224"/>
      <c r="G5000" s="98"/>
      <c r="H5000" s="98"/>
      <c r="I5000" s="130"/>
      <c r="J5000" s="98"/>
      <c r="K5000" s="98"/>
      <c r="L5000" s="98"/>
      <c r="M5000" s="241"/>
      <c r="N5000" s="241"/>
      <c r="O5000" s="98"/>
      <c r="P5000" s="98"/>
      <c r="Q5000" s="130"/>
    </row>
    <row r="5001" spans="1:17" ht="11.25" x14ac:dyDescent="0.2">
      <c r="A5001" s="234"/>
      <c r="B5001" s="98"/>
      <c r="C5001" s="130"/>
      <c r="D5001" s="240"/>
      <c r="E5001" s="240"/>
      <c r="F5001" s="224"/>
      <c r="G5001" s="98"/>
      <c r="H5001" s="98"/>
      <c r="I5001" s="130"/>
      <c r="J5001" s="98"/>
      <c r="K5001" s="98"/>
      <c r="L5001" s="98"/>
      <c r="M5001" s="241"/>
      <c r="N5001" s="241"/>
      <c r="O5001" s="98"/>
      <c r="P5001" s="98"/>
      <c r="Q5001" s="130"/>
    </row>
    <row r="5002" spans="1:17" ht="11.25" x14ac:dyDescent="0.2">
      <c r="A5002" s="234"/>
      <c r="B5002" s="98"/>
      <c r="C5002" s="130"/>
      <c r="D5002" s="240"/>
      <c r="E5002" s="240"/>
      <c r="F5002" s="224"/>
      <c r="G5002" s="98"/>
      <c r="H5002" s="98"/>
      <c r="I5002" s="130"/>
      <c r="J5002" s="98"/>
      <c r="K5002" s="98"/>
      <c r="L5002" s="98"/>
      <c r="M5002" s="241"/>
      <c r="N5002" s="241"/>
      <c r="O5002" s="98"/>
      <c r="P5002" s="98"/>
      <c r="Q5002" s="130"/>
    </row>
    <row r="5003" spans="1:17" ht="11.25" x14ac:dyDescent="0.2">
      <c r="A5003" s="234"/>
      <c r="B5003" s="98"/>
      <c r="C5003" s="130"/>
      <c r="D5003" s="240"/>
      <c r="E5003" s="240"/>
      <c r="F5003" s="224"/>
      <c r="G5003" s="98"/>
      <c r="H5003" s="98"/>
      <c r="I5003" s="130"/>
      <c r="J5003" s="98"/>
      <c r="K5003" s="98"/>
      <c r="L5003" s="98"/>
      <c r="M5003" s="241"/>
      <c r="N5003" s="241"/>
      <c r="O5003" s="98"/>
      <c r="P5003" s="98"/>
      <c r="Q5003" s="130"/>
    </row>
    <row r="5004" spans="1:17" ht="11.25" x14ac:dyDescent="0.2">
      <c r="A5004" s="234"/>
      <c r="B5004" s="98"/>
      <c r="C5004" s="130"/>
      <c r="D5004" s="240"/>
      <c r="E5004" s="240"/>
      <c r="F5004" s="224"/>
      <c r="G5004" s="98"/>
      <c r="H5004" s="98"/>
      <c r="I5004" s="130"/>
      <c r="J5004" s="98"/>
      <c r="K5004" s="98"/>
      <c r="L5004" s="98"/>
      <c r="M5004" s="241"/>
      <c r="N5004" s="241"/>
      <c r="O5004" s="98"/>
      <c r="P5004" s="98"/>
      <c r="Q5004" s="130"/>
    </row>
    <row r="5005" spans="1:17" ht="11.25" x14ac:dyDescent="0.2">
      <c r="A5005" s="234"/>
      <c r="B5005" s="98"/>
      <c r="C5005" s="130"/>
      <c r="D5005" s="240"/>
      <c r="E5005" s="240"/>
      <c r="F5005" s="224"/>
      <c r="G5005" s="98"/>
      <c r="H5005" s="98"/>
      <c r="I5005" s="130"/>
      <c r="J5005" s="98"/>
      <c r="K5005" s="98"/>
      <c r="L5005" s="98"/>
      <c r="M5005" s="241"/>
      <c r="N5005" s="241"/>
      <c r="O5005" s="98"/>
      <c r="P5005" s="98"/>
      <c r="Q5005" s="130"/>
    </row>
    <row r="5006" spans="1:17" ht="11.25" x14ac:dyDescent="0.2">
      <c r="A5006" s="234"/>
      <c r="B5006" s="98"/>
      <c r="C5006" s="130"/>
      <c r="D5006" s="240"/>
      <c r="E5006" s="240"/>
      <c r="F5006" s="224"/>
      <c r="G5006" s="98"/>
      <c r="H5006" s="98"/>
      <c r="I5006" s="130"/>
      <c r="J5006" s="98"/>
      <c r="K5006" s="98"/>
      <c r="L5006" s="98"/>
      <c r="M5006" s="241"/>
      <c r="N5006" s="241"/>
      <c r="O5006" s="98"/>
      <c r="P5006" s="98"/>
      <c r="Q5006" s="130"/>
    </row>
    <row r="5007" spans="1:17" ht="11.25" x14ac:dyDescent="0.2">
      <c r="A5007" s="234"/>
      <c r="B5007" s="98"/>
      <c r="C5007" s="130"/>
      <c r="D5007" s="240"/>
      <c r="E5007" s="240"/>
      <c r="F5007" s="224"/>
      <c r="G5007" s="98"/>
      <c r="H5007" s="98"/>
      <c r="I5007" s="130"/>
      <c r="J5007" s="98"/>
      <c r="K5007" s="98"/>
      <c r="L5007" s="98"/>
      <c r="M5007" s="241"/>
      <c r="N5007" s="241"/>
      <c r="O5007" s="98"/>
      <c r="P5007" s="98"/>
      <c r="Q5007" s="130"/>
    </row>
    <row r="5008" spans="1:17" ht="11.25" x14ac:dyDescent="0.2">
      <c r="A5008" s="234"/>
      <c r="B5008" s="98"/>
      <c r="C5008" s="130"/>
      <c r="D5008" s="240"/>
      <c r="E5008" s="240"/>
      <c r="F5008" s="224"/>
      <c r="G5008" s="98"/>
      <c r="H5008" s="98"/>
      <c r="I5008" s="130"/>
      <c r="J5008" s="98"/>
      <c r="K5008" s="98"/>
      <c r="L5008" s="98"/>
      <c r="M5008" s="241"/>
      <c r="N5008" s="241"/>
      <c r="O5008" s="98"/>
      <c r="P5008" s="98"/>
      <c r="Q5008" s="130"/>
    </row>
    <row r="5009" spans="1:17" ht="11.25" x14ac:dyDescent="0.2">
      <c r="A5009" s="234"/>
      <c r="B5009" s="98"/>
      <c r="C5009" s="130"/>
      <c r="D5009" s="240"/>
      <c r="E5009" s="240"/>
      <c r="F5009" s="224"/>
      <c r="G5009" s="98"/>
      <c r="H5009" s="98"/>
      <c r="I5009" s="130"/>
      <c r="J5009" s="98"/>
      <c r="K5009" s="98"/>
      <c r="L5009" s="98"/>
      <c r="M5009" s="241"/>
      <c r="N5009" s="241"/>
      <c r="O5009" s="98"/>
      <c r="P5009" s="98"/>
      <c r="Q5009" s="130"/>
    </row>
    <row r="5010" spans="1:17" ht="11.25" x14ac:dyDescent="0.2">
      <c r="A5010" s="234"/>
      <c r="B5010" s="98"/>
      <c r="C5010" s="130"/>
      <c r="D5010" s="240"/>
      <c r="E5010" s="240"/>
      <c r="F5010" s="224"/>
      <c r="G5010" s="98"/>
      <c r="H5010" s="98"/>
      <c r="I5010" s="130"/>
      <c r="J5010" s="98"/>
      <c r="K5010" s="98"/>
      <c r="L5010" s="98"/>
      <c r="M5010" s="241"/>
      <c r="N5010" s="241"/>
      <c r="O5010" s="98"/>
      <c r="P5010" s="98"/>
      <c r="Q5010" s="130"/>
    </row>
    <row r="5011" spans="1:17" ht="11.25" x14ac:dyDescent="0.2">
      <c r="A5011" s="234"/>
      <c r="B5011" s="98"/>
      <c r="C5011" s="130"/>
      <c r="D5011" s="240"/>
      <c r="E5011" s="240"/>
      <c r="F5011" s="224"/>
      <c r="G5011" s="98"/>
      <c r="H5011" s="98"/>
      <c r="I5011" s="130"/>
      <c r="J5011" s="98"/>
      <c r="K5011" s="98"/>
      <c r="L5011" s="98"/>
      <c r="M5011" s="241"/>
      <c r="N5011" s="241"/>
      <c r="O5011" s="98"/>
      <c r="P5011" s="98"/>
      <c r="Q5011" s="130"/>
    </row>
    <row r="5012" spans="1:17" ht="11.25" x14ac:dyDescent="0.2">
      <c r="A5012" s="234"/>
      <c r="B5012" s="98"/>
      <c r="C5012" s="130"/>
      <c r="D5012" s="240"/>
      <c r="E5012" s="240"/>
      <c r="F5012" s="224"/>
      <c r="G5012" s="98"/>
      <c r="H5012" s="98"/>
      <c r="I5012" s="130"/>
      <c r="J5012" s="98"/>
      <c r="K5012" s="98"/>
      <c r="L5012" s="98"/>
      <c r="M5012" s="241"/>
      <c r="N5012" s="241"/>
      <c r="O5012" s="98"/>
      <c r="P5012" s="98"/>
      <c r="Q5012" s="130"/>
    </row>
    <row r="5013" spans="1:17" ht="11.25" x14ac:dyDescent="0.2">
      <c r="A5013" s="234"/>
      <c r="B5013" s="98"/>
      <c r="C5013" s="130"/>
      <c r="D5013" s="240"/>
      <c r="E5013" s="240"/>
      <c r="F5013" s="224"/>
      <c r="G5013" s="98"/>
      <c r="H5013" s="98"/>
      <c r="I5013" s="130"/>
      <c r="J5013" s="98"/>
      <c r="K5013" s="98"/>
      <c r="L5013" s="98"/>
      <c r="M5013" s="241"/>
      <c r="N5013" s="241"/>
      <c r="O5013" s="98"/>
      <c r="P5013" s="98"/>
      <c r="Q5013" s="130"/>
    </row>
    <row r="5014" spans="1:17" ht="11.25" x14ac:dyDescent="0.2">
      <c r="A5014" s="234"/>
      <c r="B5014" s="98"/>
      <c r="C5014" s="130"/>
      <c r="D5014" s="240"/>
      <c r="E5014" s="240"/>
      <c r="F5014" s="224"/>
      <c r="G5014" s="98"/>
      <c r="H5014" s="98"/>
      <c r="I5014" s="130"/>
      <c r="J5014" s="98"/>
      <c r="K5014" s="98"/>
      <c r="L5014" s="98"/>
      <c r="M5014" s="241"/>
      <c r="N5014" s="241"/>
      <c r="O5014" s="98"/>
      <c r="P5014" s="98"/>
      <c r="Q5014" s="130"/>
    </row>
    <row r="5015" spans="1:17" ht="11.25" x14ac:dyDescent="0.2">
      <c r="A5015" s="234"/>
      <c r="B5015" s="98"/>
      <c r="C5015" s="130"/>
      <c r="D5015" s="240"/>
      <c r="E5015" s="240"/>
      <c r="F5015" s="224"/>
      <c r="G5015" s="98"/>
      <c r="H5015" s="98"/>
      <c r="I5015" s="130"/>
      <c r="J5015" s="98"/>
      <c r="K5015" s="98"/>
      <c r="L5015" s="98"/>
      <c r="M5015" s="241"/>
      <c r="N5015" s="241"/>
      <c r="O5015" s="98"/>
      <c r="P5015" s="98"/>
      <c r="Q5015" s="130"/>
    </row>
    <row r="5016" spans="1:17" ht="11.25" x14ac:dyDescent="0.2">
      <c r="A5016" s="234"/>
      <c r="B5016" s="98"/>
      <c r="C5016" s="130"/>
      <c r="D5016" s="240"/>
      <c r="E5016" s="240"/>
      <c r="F5016" s="224"/>
      <c r="G5016" s="98"/>
      <c r="H5016" s="98"/>
      <c r="I5016" s="130"/>
      <c r="J5016" s="98"/>
      <c r="K5016" s="98"/>
      <c r="L5016" s="98"/>
      <c r="M5016" s="241"/>
      <c r="N5016" s="241"/>
      <c r="O5016" s="98"/>
      <c r="P5016" s="98"/>
      <c r="Q5016" s="130"/>
    </row>
    <row r="5017" spans="1:17" ht="11.25" x14ac:dyDescent="0.2">
      <c r="A5017" s="234"/>
      <c r="B5017" s="98"/>
      <c r="C5017" s="130"/>
      <c r="D5017" s="240"/>
      <c r="E5017" s="240"/>
      <c r="F5017" s="224"/>
      <c r="G5017" s="98"/>
      <c r="H5017" s="98"/>
      <c r="I5017" s="130"/>
      <c r="J5017" s="98"/>
      <c r="K5017" s="98"/>
      <c r="L5017" s="98"/>
      <c r="M5017" s="241"/>
      <c r="N5017" s="241"/>
      <c r="O5017" s="98"/>
      <c r="P5017" s="98"/>
      <c r="Q5017" s="130"/>
    </row>
    <row r="5018" spans="1:17" ht="11.25" x14ac:dyDescent="0.2">
      <c r="A5018" s="234"/>
      <c r="B5018" s="98"/>
      <c r="C5018" s="130"/>
      <c r="D5018" s="240"/>
      <c r="E5018" s="240"/>
      <c r="F5018" s="224"/>
      <c r="G5018" s="98"/>
      <c r="H5018" s="98"/>
      <c r="I5018" s="130"/>
      <c r="J5018" s="98"/>
      <c r="K5018" s="98"/>
      <c r="L5018" s="98"/>
      <c r="M5018" s="241"/>
      <c r="N5018" s="241"/>
      <c r="O5018" s="98"/>
      <c r="P5018" s="98"/>
      <c r="Q5018" s="130"/>
    </row>
    <row r="5019" spans="1:17" ht="11.25" x14ac:dyDescent="0.2">
      <c r="A5019" s="234"/>
      <c r="B5019" s="98"/>
      <c r="C5019" s="130"/>
      <c r="D5019" s="240"/>
      <c r="E5019" s="240"/>
      <c r="F5019" s="224"/>
      <c r="G5019" s="98"/>
      <c r="H5019" s="98"/>
      <c r="I5019" s="130"/>
      <c r="J5019" s="98"/>
      <c r="K5019" s="98"/>
      <c r="L5019" s="98"/>
      <c r="M5019" s="241"/>
      <c r="N5019" s="241"/>
      <c r="O5019" s="98"/>
      <c r="P5019" s="98"/>
      <c r="Q5019" s="130"/>
    </row>
    <row r="5020" spans="1:17" ht="11.25" x14ac:dyDescent="0.2">
      <c r="A5020" s="234"/>
      <c r="B5020" s="98"/>
      <c r="C5020" s="130"/>
      <c r="D5020" s="240"/>
      <c r="E5020" s="240"/>
      <c r="F5020" s="224"/>
      <c r="G5020" s="98"/>
      <c r="H5020" s="98"/>
      <c r="I5020" s="130"/>
      <c r="J5020" s="98"/>
      <c r="K5020" s="98"/>
      <c r="L5020" s="98"/>
      <c r="M5020" s="241"/>
      <c r="N5020" s="241"/>
      <c r="O5020" s="98"/>
      <c r="P5020" s="98"/>
      <c r="Q5020" s="130"/>
    </row>
    <row r="5021" spans="1:17" ht="11.25" x14ac:dyDescent="0.2">
      <c r="A5021" s="234"/>
      <c r="B5021" s="98"/>
      <c r="C5021" s="130"/>
      <c r="D5021" s="240"/>
      <c r="E5021" s="240"/>
      <c r="F5021" s="224"/>
      <c r="G5021" s="98"/>
      <c r="H5021" s="98"/>
      <c r="I5021" s="130"/>
      <c r="J5021" s="98"/>
      <c r="K5021" s="98"/>
      <c r="L5021" s="98"/>
      <c r="M5021" s="241"/>
      <c r="N5021" s="241"/>
      <c r="O5021" s="98"/>
      <c r="P5021" s="98"/>
      <c r="Q5021" s="130"/>
    </row>
    <row r="5022" spans="1:17" ht="11.25" x14ac:dyDescent="0.2">
      <c r="A5022" s="234"/>
      <c r="B5022" s="98"/>
      <c r="C5022" s="130"/>
      <c r="D5022" s="240"/>
      <c r="E5022" s="240"/>
      <c r="F5022" s="224"/>
      <c r="G5022" s="98"/>
      <c r="H5022" s="98"/>
      <c r="I5022" s="130"/>
      <c r="J5022" s="98"/>
      <c r="K5022" s="98"/>
      <c r="L5022" s="98"/>
      <c r="M5022" s="241"/>
      <c r="N5022" s="241"/>
      <c r="O5022" s="98"/>
      <c r="P5022" s="98"/>
      <c r="Q5022" s="130"/>
    </row>
    <row r="5023" spans="1:17" ht="11.25" x14ac:dyDescent="0.2">
      <c r="A5023" s="234"/>
      <c r="B5023" s="98"/>
      <c r="C5023" s="130"/>
      <c r="D5023" s="240"/>
      <c r="E5023" s="240"/>
      <c r="F5023" s="224"/>
      <c r="G5023" s="98"/>
      <c r="H5023" s="98"/>
      <c r="I5023" s="130"/>
      <c r="J5023" s="98"/>
      <c r="K5023" s="98"/>
      <c r="L5023" s="98"/>
      <c r="M5023" s="241"/>
      <c r="N5023" s="241"/>
      <c r="O5023" s="98"/>
      <c r="P5023" s="98"/>
      <c r="Q5023" s="130"/>
    </row>
    <row r="5024" spans="1:17" ht="11.25" x14ac:dyDescent="0.2">
      <c r="A5024" s="234"/>
      <c r="B5024" s="98"/>
      <c r="C5024" s="130"/>
      <c r="D5024" s="240"/>
      <c r="E5024" s="240"/>
      <c r="F5024" s="224"/>
      <c r="G5024" s="98"/>
      <c r="H5024" s="98"/>
      <c r="I5024" s="130"/>
      <c r="J5024" s="98"/>
      <c r="K5024" s="98"/>
      <c r="L5024" s="98"/>
      <c r="M5024" s="241"/>
      <c r="N5024" s="241"/>
      <c r="O5024" s="98"/>
      <c r="P5024" s="98"/>
      <c r="Q5024" s="130"/>
    </row>
    <row r="5025" spans="1:17" ht="11.25" x14ac:dyDescent="0.2">
      <c r="A5025" s="234"/>
      <c r="B5025" s="98"/>
      <c r="C5025" s="130"/>
      <c r="D5025" s="240"/>
      <c r="E5025" s="240"/>
      <c r="F5025" s="224"/>
      <c r="G5025" s="98"/>
      <c r="H5025" s="98"/>
      <c r="I5025" s="130"/>
      <c r="J5025" s="98"/>
      <c r="K5025" s="98"/>
      <c r="L5025" s="98"/>
      <c r="M5025" s="241"/>
      <c r="N5025" s="241"/>
      <c r="O5025" s="98"/>
      <c r="P5025" s="98"/>
      <c r="Q5025" s="130"/>
    </row>
    <row r="5026" spans="1:17" ht="11.25" x14ac:dyDescent="0.2">
      <c r="A5026" s="234"/>
      <c r="B5026" s="98"/>
      <c r="C5026" s="130"/>
      <c r="D5026" s="240"/>
      <c r="E5026" s="240"/>
      <c r="F5026" s="224"/>
      <c r="G5026" s="98"/>
      <c r="H5026" s="98"/>
      <c r="I5026" s="130"/>
      <c r="J5026" s="98"/>
      <c r="K5026" s="98"/>
      <c r="L5026" s="98"/>
      <c r="M5026" s="241"/>
      <c r="N5026" s="241"/>
      <c r="O5026" s="98"/>
      <c r="P5026" s="98"/>
      <c r="Q5026" s="130"/>
    </row>
    <row r="5027" spans="1:17" ht="11.25" x14ac:dyDescent="0.2">
      <c r="A5027" s="234"/>
      <c r="B5027" s="98"/>
      <c r="C5027" s="130"/>
      <c r="D5027" s="240"/>
      <c r="E5027" s="240"/>
      <c r="F5027" s="224"/>
      <c r="G5027" s="98"/>
      <c r="H5027" s="98"/>
      <c r="I5027" s="130"/>
      <c r="J5027" s="98"/>
      <c r="K5027" s="98"/>
      <c r="L5027" s="98"/>
      <c r="M5027" s="241"/>
      <c r="N5027" s="241"/>
      <c r="O5027" s="98"/>
      <c r="P5027" s="98"/>
      <c r="Q5027" s="130"/>
    </row>
    <row r="5028" spans="1:17" ht="11.25" x14ac:dyDescent="0.2">
      <c r="A5028" s="234"/>
      <c r="B5028" s="98"/>
      <c r="C5028" s="130"/>
      <c r="D5028" s="240"/>
      <c r="E5028" s="240"/>
      <c r="F5028" s="224"/>
      <c r="G5028" s="98"/>
      <c r="H5028" s="98"/>
      <c r="I5028" s="130"/>
      <c r="J5028" s="98"/>
      <c r="K5028" s="98"/>
      <c r="L5028" s="98"/>
      <c r="M5028" s="241"/>
      <c r="N5028" s="241"/>
      <c r="O5028" s="98"/>
      <c r="P5028" s="98"/>
      <c r="Q5028" s="130"/>
    </row>
    <row r="5029" spans="1:17" ht="11.25" x14ac:dyDescent="0.2">
      <c r="A5029" s="234"/>
      <c r="B5029" s="98"/>
      <c r="C5029" s="130"/>
      <c r="D5029" s="240"/>
      <c r="E5029" s="240"/>
      <c r="F5029" s="224"/>
      <c r="G5029" s="98"/>
      <c r="H5029" s="98"/>
      <c r="I5029" s="130"/>
      <c r="J5029" s="98"/>
      <c r="K5029" s="98"/>
      <c r="L5029" s="98"/>
      <c r="M5029" s="241"/>
      <c r="N5029" s="241"/>
      <c r="O5029" s="98"/>
      <c r="P5029" s="98"/>
      <c r="Q5029" s="130"/>
    </row>
    <row r="5030" spans="1:17" ht="11.25" x14ac:dyDescent="0.2">
      <c r="A5030" s="234"/>
      <c r="B5030" s="98"/>
      <c r="C5030" s="130"/>
      <c r="D5030" s="240"/>
      <c r="E5030" s="240"/>
      <c r="F5030" s="224"/>
      <c r="G5030" s="98"/>
      <c r="H5030" s="98"/>
      <c r="I5030" s="130"/>
      <c r="J5030" s="98"/>
      <c r="K5030" s="98"/>
      <c r="L5030" s="98"/>
      <c r="M5030" s="241"/>
      <c r="N5030" s="241"/>
      <c r="O5030" s="98"/>
      <c r="P5030" s="98"/>
      <c r="Q5030" s="130"/>
    </row>
    <row r="5031" spans="1:17" ht="11.25" x14ac:dyDescent="0.2">
      <c r="A5031" s="234"/>
      <c r="B5031" s="98"/>
      <c r="C5031" s="130"/>
      <c r="D5031" s="240"/>
      <c r="E5031" s="240"/>
      <c r="F5031" s="224"/>
      <c r="G5031" s="98"/>
      <c r="H5031" s="98"/>
      <c r="I5031" s="130"/>
      <c r="J5031" s="98"/>
      <c r="K5031" s="98"/>
      <c r="L5031" s="98"/>
      <c r="M5031" s="241"/>
      <c r="N5031" s="241"/>
      <c r="O5031" s="98"/>
      <c r="P5031" s="98"/>
      <c r="Q5031" s="130"/>
    </row>
    <row r="5032" spans="1:17" ht="11.25" x14ac:dyDescent="0.2">
      <c r="A5032" s="234"/>
      <c r="B5032" s="98"/>
      <c r="C5032" s="130"/>
      <c r="D5032" s="240"/>
      <c r="E5032" s="240"/>
      <c r="F5032" s="224"/>
      <c r="G5032" s="98"/>
      <c r="H5032" s="98"/>
      <c r="I5032" s="130"/>
      <c r="J5032" s="98"/>
      <c r="K5032" s="98"/>
      <c r="L5032" s="98"/>
      <c r="M5032" s="241"/>
      <c r="N5032" s="241"/>
      <c r="O5032" s="98"/>
      <c r="P5032" s="98"/>
      <c r="Q5032" s="130"/>
    </row>
    <row r="5033" spans="1:17" ht="11.25" x14ac:dyDescent="0.2">
      <c r="A5033" s="234"/>
      <c r="B5033" s="98"/>
      <c r="C5033" s="130"/>
      <c r="D5033" s="240"/>
      <c r="E5033" s="240"/>
      <c r="F5033" s="224"/>
      <c r="G5033" s="98"/>
      <c r="H5033" s="98"/>
      <c r="I5033" s="130"/>
      <c r="J5033" s="98"/>
      <c r="K5033" s="98"/>
      <c r="L5033" s="98"/>
      <c r="M5033" s="241"/>
      <c r="N5033" s="241"/>
      <c r="O5033" s="98"/>
      <c r="P5033" s="98"/>
      <c r="Q5033" s="130"/>
    </row>
    <row r="5034" spans="1:17" ht="11.25" x14ac:dyDescent="0.2">
      <c r="A5034" s="234"/>
      <c r="B5034" s="98"/>
      <c r="C5034" s="130"/>
      <c r="D5034" s="240"/>
      <c r="E5034" s="240"/>
      <c r="F5034" s="224"/>
      <c r="G5034" s="98"/>
      <c r="H5034" s="98"/>
      <c r="I5034" s="130"/>
      <c r="J5034" s="98"/>
      <c r="K5034" s="98"/>
      <c r="L5034" s="98"/>
      <c r="M5034" s="241"/>
      <c r="N5034" s="241"/>
      <c r="O5034" s="98"/>
      <c r="P5034" s="98"/>
      <c r="Q5034" s="130"/>
    </row>
    <row r="5035" spans="1:17" ht="11.25" x14ac:dyDescent="0.2">
      <c r="A5035" s="234"/>
      <c r="B5035" s="98"/>
      <c r="C5035" s="130"/>
      <c r="D5035" s="240"/>
      <c r="E5035" s="240"/>
      <c r="F5035" s="224"/>
      <c r="G5035" s="98"/>
      <c r="H5035" s="98"/>
      <c r="I5035" s="130"/>
      <c r="J5035" s="98"/>
      <c r="K5035" s="98"/>
      <c r="L5035" s="98"/>
      <c r="M5035" s="241"/>
      <c r="N5035" s="241"/>
      <c r="O5035" s="98"/>
      <c r="P5035" s="98"/>
      <c r="Q5035" s="130"/>
    </row>
    <row r="5036" spans="1:17" ht="11.25" x14ac:dyDescent="0.2">
      <c r="A5036" s="234"/>
      <c r="B5036" s="98"/>
      <c r="C5036" s="130"/>
      <c r="D5036" s="240"/>
      <c r="E5036" s="240"/>
      <c r="F5036" s="224"/>
      <c r="G5036" s="98"/>
      <c r="H5036" s="98"/>
      <c r="I5036" s="130"/>
      <c r="J5036" s="98"/>
      <c r="K5036" s="98"/>
      <c r="L5036" s="98"/>
      <c r="M5036" s="241"/>
      <c r="N5036" s="241"/>
      <c r="O5036" s="98"/>
      <c r="P5036" s="98"/>
      <c r="Q5036" s="130"/>
    </row>
    <row r="5037" spans="1:17" ht="11.25" x14ac:dyDescent="0.2">
      <c r="A5037" s="234"/>
      <c r="B5037" s="98"/>
      <c r="C5037" s="130"/>
      <c r="D5037" s="240"/>
      <c r="E5037" s="240"/>
      <c r="F5037" s="224"/>
      <c r="G5037" s="98"/>
      <c r="H5037" s="98"/>
      <c r="I5037" s="130"/>
      <c r="J5037" s="98"/>
      <c r="K5037" s="98"/>
      <c r="L5037" s="98"/>
      <c r="M5037" s="241"/>
      <c r="N5037" s="241"/>
      <c r="O5037" s="98"/>
      <c r="P5037" s="98"/>
      <c r="Q5037" s="130"/>
    </row>
    <row r="5038" spans="1:17" ht="11.25" x14ac:dyDescent="0.2">
      <c r="A5038" s="234"/>
      <c r="B5038" s="98"/>
      <c r="C5038" s="130"/>
      <c r="D5038" s="240"/>
      <c r="E5038" s="240"/>
      <c r="F5038" s="224"/>
      <c r="G5038" s="98"/>
      <c r="H5038" s="98"/>
      <c r="I5038" s="130"/>
      <c r="J5038" s="98"/>
      <c r="K5038" s="98"/>
      <c r="L5038" s="98"/>
      <c r="M5038" s="241"/>
      <c r="N5038" s="241"/>
      <c r="O5038" s="98"/>
      <c r="P5038" s="98"/>
      <c r="Q5038" s="130"/>
    </row>
    <row r="5039" spans="1:17" ht="11.25" x14ac:dyDescent="0.2">
      <c r="A5039" s="234"/>
      <c r="B5039" s="98"/>
      <c r="C5039" s="130"/>
      <c r="D5039" s="240"/>
      <c r="E5039" s="240"/>
      <c r="F5039" s="224"/>
      <c r="G5039" s="98"/>
      <c r="H5039" s="98"/>
      <c r="I5039" s="130"/>
      <c r="J5039" s="98"/>
      <c r="K5039" s="98"/>
      <c r="L5039" s="98"/>
      <c r="M5039" s="241"/>
      <c r="N5039" s="241"/>
      <c r="O5039" s="98"/>
      <c r="P5039" s="98"/>
      <c r="Q5039" s="130"/>
    </row>
    <row r="5040" spans="1:17" ht="11.25" x14ac:dyDescent="0.2">
      <c r="A5040" s="234"/>
      <c r="B5040" s="98"/>
      <c r="C5040" s="130"/>
      <c r="D5040" s="240"/>
      <c r="E5040" s="240"/>
      <c r="F5040" s="224"/>
      <c r="G5040" s="98"/>
      <c r="H5040" s="98"/>
      <c r="I5040" s="130"/>
      <c r="J5040" s="98"/>
      <c r="K5040" s="98"/>
      <c r="L5040" s="98"/>
      <c r="M5040" s="241"/>
      <c r="N5040" s="241"/>
      <c r="O5040" s="98"/>
      <c r="P5040" s="98"/>
      <c r="Q5040" s="130"/>
    </row>
    <row r="5041" spans="1:17" ht="11.25" x14ac:dyDescent="0.2">
      <c r="A5041" s="234"/>
      <c r="B5041" s="98"/>
      <c r="C5041" s="130"/>
      <c r="D5041" s="240"/>
      <c r="E5041" s="240"/>
      <c r="F5041" s="224"/>
      <c r="G5041" s="98"/>
      <c r="H5041" s="98"/>
      <c r="I5041" s="130"/>
      <c r="J5041" s="98"/>
      <c r="K5041" s="98"/>
      <c r="L5041" s="98"/>
      <c r="M5041" s="241"/>
      <c r="N5041" s="241"/>
      <c r="O5041" s="98"/>
      <c r="P5041" s="98"/>
      <c r="Q5041" s="130"/>
    </row>
    <row r="5042" spans="1:17" ht="11.25" x14ac:dyDescent="0.2">
      <c r="A5042" s="234"/>
      <c r="B5042" s="98"/>
      <c r="C5042" s="130"/>
      <c r="D5042" s="240"/>
      <c r="E5042" s="240"/>
      <c r="F5042" s="224"/>
      <c r="G5042" s="98"/>
      <c r="H5042" s="98"/>
      <c r="I5042" s="130"/>
      <c r="J5042" s="98"/>
      <c r="K5042" s="98"/>
      <c r="L5042" s="98"/>
      <c r="M5042" s="241"/>
      <c r="N5042" s="241"/>
      <c r="O5042" s="98"/>
      <c r="P5042" s="98"/>
      <c r="Q5042" s="130"/>
    </row>
    <row r="5043" spans="1:17" ht="11.25" x14ac:dyDescent="0.2">
      <c r="A5043" s="234"/>
      <c r="B5043" s="98"/>
      <c r="C5043" s="130"/>
      <c r="D5043" s="240"/>
      <c r="E5043" s="240"/>
      <c r="F5043" s="224"/>
      <c r="G5043" s="98"/>
      <c r="H5043" s="98"/>
      <c r="I5043" s="130"/>
      <c r="J5043" s="98"/>
      <c r="K5043" s="98"/>
      <c r="L5043" s="98"/>
      <c r="M5043" s="241"/>
      <c r="N5043" s="241"/>
      <c r="O5043" s="98"/>
      <c r="P5043" s="98"/>
      <c r="Q5043" s="130"/>
    </row>
    <row r="5044" spans="1:17" ht="11.25" x14ac:dyDescent="0.2">
      <c r="A5044" s="234"/>
      <c r="B5044" s="98"/>
      <c r="C5044" s="130"/>
      <c r="D5044" s="240"/>
      <c r="E5044" s="240"/>
      <c r="F5044" s="224"/>
      <c r="G5044" s="98"/>
      <c r="H5044" s="98"/>
      <c r="I5044" s="130"/>
      <c r="J5044" s="98"/>
      <c r="K5044" s="98"/>
      <c r="L5044" s="98"/>
      <c r="M5044" s="241"/>
      <c r="N5044" s="241"/>
      <c r="O5044" s="98"/>
      <c r="P5044" s="98"/>
      <c r="Q5044" s="130"/>
    </row>
    <row r="5045" spans="1:17" ht="11.25" x14ac:dyDescent="0.2">
      <c r="A5045" s="234"/>
      <c r="B5045" s="98"/>
      <c r="C5045" s="130"/>
      <c r="D5045" s="240"/>
      <c r="E5045" s="240"/>
      <c r="F5045" s="224"/>
      <c r="G5045" s="98"/>
      <c r="H5045" s="98"/>
      <c r="I5045" s="130"/>
      <c r="J5045" s="98"/>
      <c r="K5045" s="98"/>
      <c r="L5045" s="98"/>
      <c r="M5045" s="241"/>
      <c r="N5045" s="241"/>
      <c r="O5045" s="98"/>
      <c r="P5045" s="98"/>
      <c r="Q5045" s="130"/>
    </row>
    <row r="5046" spans="1:17" ht="11.25" x14ac:dyDescent="0.2">
      <c r="A5046" s="234"/>
      <c r="B5046" s="98"/>
      <c r="C5046" s="130"/>
      <c r="D5046" s="240"/>
      <c r="E5046" s="240"/>
      <c r="F5046" s="224"/>
      <c r="G5046" s="98"/>
      <c r="H5046" s="98"/>
      <c r="I5046" s="130"/>
      <c r="J5046" s="98"/>
      <c r="K5046" s="98"/>
      <c r="L5046" s="98"/>
      <c r="M5046" s="241"/>
      <c r="N5046" s="241"/>
      <c r="O5046" s="98"/>
      <c r="P5046" s="98"/>
      <c r="Q5046" s="130"/>
    </row>
    <row r="5047" spans="1:17" ht="11.25" x14ac:dyDescent="0.2">
      <c r="A5047" s="234"/>
      <c r="B5047" s="98"/>
      <c r="C5047" s="130"/>
      <c r="D5047" s="240"/>
      <c r="E5047" s="240"/>
      <c r="F5047" s="224"/>
      <c r="G5047" s="98"/>
      <c r="H5047" s="98"/>
      <c r="I5047" s="130"/>
      <c r="J5047" s="98"/>
      <c r="K5047" s="98"/>
      <c r="L5047" s="98"/>
      <c r="M5047" s="241"/>
      <c r="N5047" s="241"/>
      <c r="O5047" s="98"/>
      <c r="P5047" s="98"/>
      <c r="Q5047" s="130"/>
    </row>
    <row r="5048" spans="1:17" ht="11.25" x14ac:dyDescent="0.2">
      <c r="A5048" s="234"/>
      <c r="B5048" s="98"/>
      <c r="C5048" s="130"/>
      <c r="D5048" s="240"/>
      <c r="E5048" s="240"/>
      <c r="F5048" s="224"/>
      <c r="G5048" s="98"/>
      <c r="H5048" s="98"/>
      <c r="I5048" s="130"/>
      <c r="J5048" s="98"/>
      <c r="K5048" s="98"/>
      <c r="L5048" s="98"/>
      <c r="M5048" s="241"/>
      <c r="N5048" s="241"/>
      <c r="O5048" s="98"/>
      <c r="P5048" s="98"/>
      <c r="Q5048" s="130"/>
    </row>
    <row r="5049" spans="1:17" ht="11.25" x14ac:dyDescent="0.2">
      <c r="A5049" s="234"/>
      <c r="B5049" s="98"/>
      <c r="C5049" s="130"/>
      <c r="D5049" s="240"/>
      <c r="E5049" s="240"/>
      <c r="F5049" s="224"/>
      <c r="G5049" s="98"/>
      <c r="H5049" s="98"/>
      <c r="I5049" s="130"/>
      <c r="J5049" s="98"/>
      <c r="K5049" s="98"/>
      <c r="L5049" s="98"/>
      <c r="M5049" s="241"/>
      <c r="N5049" s="241"/>
      <c r="O5049" s="98"/>
      <c r="P5049" s="98"/>
      <c r="Q5049" s="130"/>
    </row>
    <row r="5050" spans="1:17" ht="11.25" x14ac:dyDescent="0.2">
      <c r="A5050" s="234"/>
      <c r="B5050" s="98"/>
      <c r="C5050" s="130"/>
      <c r="D5050" s="240"/>
      <c r="E5050" s="240"/>
      <c r="F5050" s="224"/>
      <c r="G5050" s="98"/>
      <c r="H5050" s="98"/>
      <c r="I5050" s="130"/>
      <c r="J5050" s="98"/>
      <c r="K5050" s="98"/>
      <c r="L5050" s="98"/>
      <c r="M5050" s="241"/>
      <c r="N5050" s="241"/>
      <c r="O5050" s="98"/>
      <c r="P5050" s="98"/>
      <c r="Q5050" s="130"/>
    </row>
    <row r="5051" spans="1:17" ht="11.25" x14ac:dyDescent="0.2">
      <c r="A5051" s="234"/>
      <c r="B5051" s="98"/>
      <c r="C5051" s="130"/>
      <c r="D5051" s="240"/>
      <c r="E5051" s="240"/>
      <c r="F5051" s="224"/>
      <c r="G5051" s="98"/>
      <c r="H5051" s="98"/>
      <c r="I5051" s="130"/>
      <c r="J5051" s="98"/>
      <c r="K5051" s="98"/>
      <c r="L5051" s="98"/>
      <c r="M5051" s="241"/>
      <c r="N5051" s="241"/>
      <c r="O5051" s="98"/>
      <c r="P5051" s="98"/>
      <c r="Q5051" s="130"/>
    </row>
    <row r="5052" spans="1:17" ht="11.25" x14ac:dyDescent="0.2">
      <c r="A5052" s="234"/>
      <c r="B5052" s="98"/>
      <c r="C5052" s="130"/>
      <c r="D5052" s="240"/>
      <c r="E5052" s="240"/>
      <c r="F5052" s="224"/>
      <c r="G5052" s="98"/>
      <c r="H5052" s="98"/>
      <c r="I5052" s="130"/>
      <c r="J5052" s="98"/>
      <c r="K5052" s="98"/>
      <c r="L5052" s="98"/>
      <c r="M5052" s="241"/>
      <c r="N5052" s="241"/>
      <c r="O5052" s="98"/>
      <c r="P5052" s="98"/>
      <c r="Q5052" s="130"/>
    </row>
    <row r="5053" spans="1:17" ht="11.25" x14ac:dyDescent="0.2">
      <c r="A5053" s="234"/>
      <c r="B5053" s="98"/>
      <c r="C5053" s="130"/>
      <c r="D5053" s="240"/>
      <c r="E5053" s="240"/>
      <c r="F5053" s="224"/>
      <c r="G5053" s="98"/>
      <c r="H5053" s="98"/>
      <c r="I5053" s="130"/>
      <c r="J5053" s="98"/>
      <c r="K5053" s="98"/>
      <c r="L5053" s="98"/>
      <c r="M5053" s="241"/>
      <c r="N5053" s="241"/>
      <c r="O5053" s="98"/>
      <c r="P5053" s="98"/>
      <c r="Q5053" s="130"/>
    </row>
    <row r="5054" spans="1:17" ht="11.25" x14ac:dyDescent="0.2">
      <c r="A5054" s="234"/>
      <c r="B5054" s="98"/>
      <c r="C5054" s="130"/>
      <c r="D5054" s="240"/>
      <c r="E5054" s="240"/>
      <c r="F5054" s="224"/>
      <c r="G5054" s="98"/>
      <c r="H5054" s="98"/>
      <c r="I5054" s="130"/>
      <c r="J5054" s="98"/>
      <c r="K5054" s="98"/>
      <c r="L5054" s="98"/>
      <c r="M5054" s="241"/>
      <c r="N5054" s="241"/>
      <c r="O5054" s="98"/>
      <c r="P5054" s="98"/>
      <c r="Q5054" s="130"/>
    </row>
    <row r="5055" spans="1:17" ht="11.25" x14ac:dyDescent="0.2">
      <c r="A5055" s="234"/>
      <c r="B5055" s="98"/>
      <c r="C5055" s="130"/>
      <c r="D5055" s="240"/>
      <c r="E5055" s="240"/>
      <c r="F5055" s="224"/>
      <c r="G5055" s="98"/>
      <c r="H5055" s="98"/>
      <c r="I5055" s="130"/>
      <c r="J5055" s="98"/>
      <c r="K5055" s="98"/>
      <c r="L5055" s="98"/>
      <c r="M5055" s="241"/>
      <c r="N5055" s="241"/>
      <c r="O5055" s="98"/>
      <c r="P5055" s="98"/>
      <c r="Q5055" s="130"/>
    </row>
    <row r="5056" spans="1:17" ht="11.25" x14ac:dyDescent="0.2">
      <c r="A5056" s="234"/>
      <c r="B5056" s="98"/>
      <c r="C5056" s="130"/>
      <c r="D5056" s="240"/>
      <c r="E5056" s="240"/>
      <c r="F5056" s="224"/>
      <c r="G5056" s="98"/>
      <c r="H5056" s="98"/>
      <c r="I5056" s="130"/>
      <c r="J5056" s="98"/>
      <c r="K5056" s="98"/>
      <c r="L5056" s="98"/>
      <c r="M5056" s="241"/>
      <c r="N5056" s="241"/>
      <c r="O5056" s="98"/>
      <c r="P5056" s="98"/>
      <c r="Q5056" s="130"/>
    </row>
    <row r="5057" spans="1:17" ht="11.25" x14ac:dyDescent="0.2">
      <c r="A5057" s="234"/>
      <c r="B5057" s="98"/>
      <c r="C5057" s="130"/>
      <c r="D5057" s="240"/>
      <c r="E5057" s="240"/>
      <c r="F5057" s="224"/>
      <c r="G5057" s="98"/>
      <c r="H5057" s="98"/>
      <c r="I5057" s="130"/>
      <c r="J5057" s="98"/>
      <c r="K5057" s="98"/>
      <c r="L5057" s="98"/>
      <c r="M5057" s="241"/>
      <c r="N5057" s="241"/>
      <c r="O5057" s="98"/>
      <c r="P5057" s="98"/>
      <c r="Q5057" s="130"/>
    </row>
    <row r="5058" spans="1:17" ht="11.25" x14ac:dyDescent="0.2">
      <c r="A5058" s="234"/>
      <c r="B5058" s="98"/>
      <c r="C5058" s="130"/>
      <c r="D5058" s="240"/>
      <c r="E5058" s="240"/>
      <c r="F5058" s="224"/>
      <c r="G5058" s="98"/>
      <c r="H5058" s="98"/>
      <c r="I5058" s="130"/>
      <c r="J5058" s="98"/>
      <c r="K5058" s="98"/>
      <c r="L5058" s="98"/>
      <c r="M5058" s="241"/>
      <c r="N5058" s="241"/>
      <c r="O5058" s="98"/>
      <c r="P5058" s="98"/>
      <c r="Q5058" s="130"/>
    </row>
    <row r="5059" spans="1:17" ht="11.25" x14ac:dyDescent="0.2">
      <c r="A5059" s="234"/>
      <c r="B5059" s="98"/>
      <c r="C5059" s="130"/>
      <c r="D5059" s="240"/>
      <c r="E5059" s="240"/>
      <c r="F5059" s="224"/>
      <c r="G5059" s="98"/>
      <c r="H5059" s="98"/>
      <c r="I5059" s="130"/>
      <c r="J5059" s="98"/>
      <c r="K5059" s="98"/>
      <c r="L5059" s="98"/>
      <c r="M5059" s="241"/>
      <c r="N5059" s="241"/>
      <c r="O5059" s="98"/>
      <c r="P5059" s="98"/>
      <c r="Q5059" s="130"/>
    </row>
    <row r="5060" spans="1:17" ht="11.25" x14ac:dyDescent="0.2">
      <c r="A5060" s="234"/>
      <c r="B5060" s="98"/>
      <c r="C5060" s="130"/>
      <c r="D5060" s="240"/>
      <c r="E5060" s="240"/>
      <c r="F5060" s="224"/>
      <c r="G5060" s="98"/>
      <c r="H5060" s="98"/>
      <c r="I5060" s="130"/>
      <c r="J5060" s="98"/>
      <c r="K5060" s="98"/>
      <c r="L5060" s="98"/>
      <c r="M5060" s="241"/>
      <c r="N5060" s="241"/>
      <c r="O5060" s="98"/>
      <c r="P5060" s="98"/>
      <c r="Q5060" s="130"/>
    </row>
    <row r="5061" spans="1:17" ht="11.25" x14ac:dyDescent="0.2">
      <c r="A5061" s="234"/>
      <c r="B5061" s="98"/>
      <c r="C5061" s="130"/>
      <c r="D5061" s="240"/>
      <c r="E5061" s="240"/>
      <c r="F5061" s="224"/>
      <c r="G5061" s="98"/>
      <c r="H5061" s="98"/>
      <c r="I5061" s="130"/>
      <c r="J5061" s="98"/>
      <c r="K5061" s="98"/>
      <c r="L5061" s="98"/>
      <c r="M5061" s="241"/>
      <c r="N5061" s="241"/>
      <c r="O5061" s="98"/>
      <c r="P5061" s="98"/>
      <c r="Q5061" s="130"/>
    </row>
    <row r="5062" spans="1:17" ht="11.25" x14ac:dyDescent="0.2">
      <c r="A5062" s="234"/>
      <c r="B5062" s="98"/>
      <c r="C5062" s="130"/>
      <c r="D5062" s="240"/>
      <c r="E5062" s="240"/>
      <c r="F5062" s="224"/>
      <c r="G5062" s="98"/>
      <c r="H5062" s="98"/>
      <c r="I5062" s="130"/>
      <c r="J5062" s="98"/>
      <c r="K5062" s="98"/>
      <c r="L5062" s="98"/>
      <c r="M5062" s="241"/>
      <c r="N5062" s="241"/>
      <c r="O5062" s="98"/>
      <c r="P5062" s="98"/>
      <c r="Q5062" s="130"/>
    </row>
    <row r="5063" spans="1:17" ht="11.25" x14ac:dyDescent="0.2">
      <c r="A5063" s="234"/>
      <c r="B5063" s="98"/>
      <c r="C5063" s="130"/>
      <c r="D5063" s="240"/>
      <c r="E5063" s="240"/>
      <c r="F5063" s="224"/>
      <c r="G5063" s="98"/>
      <c r="H5063" s="98"/>
      <c r="I5063" s="130"/>
      <c r="J5063" s="98"/>
      <c r="K5063" s="98"/>
      <c r="L5063" s="98"/>
      <c r="M5063" s="241"/>
      <c r="N5063" s="241"/>
      <c r="O5063" s="98"/>
      <c r="P5063" s="98"/>
      <c r="Q5063" s="130"/>
    </row>
    <row r="5064" spans="1:17" ht="11.25" x14ac:dyDescent="0.2">
      <c r="A5064" s="234"/>
      <c r="B5064" s="98"/>
      <c r="C5064" s="130"/>
      <c r="D5064" s="240"/>
      <c r="E5064" s="240"/>
      <c r="F5064" s="224"/>
      <c r="G5064" s="98"/>
      <c r="H5064" s="98"/>
      <c r="I5064" s="130"/>
      <c r="J5064" s="98"/>
      <c r="K5064" s="98"/>
      <c r="L5064" s="98"/>
      <c r="M5064" s="241"/>
      <c r="N5064" s="241"/>
      <c r="O5064" s="98"/>
      <c r="P5064" s="98"/>
      <c r="Q5064" s="130"/>
    </row>
    <row r="5065" spans="1:17" ht="11.25" x14ac:dyDescent="0.2">
      <c r="A5065" s="234"/>
      <c r="B5065" s="98"/>
      <c r="C5065" s="130"/>
      <c r="D5065" s="240"/>
      <c r="E5065" s="240"/>
      <c r="F5065" s="224"/>
      <c r="G5065" s="98"/>
      <c r="H5065" s="98"/>
      <c r="I5065" s="130"/>
      <c r="J5065" s="98"/>
      <c r="K5065" s="98"/>
      <c r="L5065" s="98"/>
      <c r="M5065" s="241"/>
      <c r="N5065" s="241"/>
      <c r="O5065" s="98"/>
      <c r="P5065" s="98"/>
      <c r="Q5065" s="130"/>
    </row>
    <row r="5066" spans="1:17" ht="11.25" x14ac:dyDescent="0.2">
      <c r="A5066" s="234"/>
      <c r="B5066" s="98"/>
      <c r="C5066" s="130"/>
      <c r="D5066" s="240"/>
      <c r="E5066" s="240"/>
      <c r="F5066" s="224"/>
      <c r="G5066" s="98"/>
      <c r="H5066" s="98"/>
      <c r="I5066" s="130"/>
      <c r="J5066" s="98"/>
      <c r="K5066" s="98"/>
      <c r="L5066" s="98"/>
      <c r="M5066" s="241"/>
      <c r="N5066" s="241"/>
      <c r="O5066" s="98"/>
      <c r="P5066" s="98"/>
      <c r="Q5066" s="130"/>
    </row>
    <row r="5067" spans="1:17" ht="11.25" x14ac:dyDescent="0.2">
      <c r="A5067" s="234"/>
      <c r="B5067" s="98"/>
      <c r="C5067" s="130"/>
      <c r="D5067" s="240"/>
      <c r="E5067" s="240"/>
      <c r="F5067" s="224"/>
      <c r="G5067" s="98"/>
      <c r="H5067" s="98"/>
      <c r="I5067" s="130"/>
      <c r="J5067" s="98"/>
      <c r="K5067" s="98"/>
      <c r="L5067" s="98"/>
      <c r="M5067" s="241"/>
      <c r="N5067" s="241"/>
      <c r="O5067" s="98"/>
      <c r="P5067" s="98"/>
      <c r="Q5067" s="130"/>
    </row>
    <row r="5068" spans="1:17" ht="11.25" x14ac:dyDescent="0.2">
      <c r="A5068" s="234"/>
      <c r="B5068" s="98"/>
      <c r="C5068" s="130"/>
      <c r="D5068" s="240"/>
      <c r="E5068" s="240"/>
      <c r="F5068" s="224"/>
      <c r="G5068" s="98"/>
      <c r="H5068" s="98"/>
      <c r="I5068" s="130"/>
      <c r="J5068" s="98"/>
      <c r="K5068" s="98"/>
      <c r="L5068" s="98"/>
      <c r="M5068" s="241"/>
      <c r="N5068" s="241"/>
      <c r="O5068" s="98"/>
      <c r="P5068" s="98"/>
      <c r="Q5068" s="130"/>
    </row>
    <row r="5069" spans="1:17" ht="11.25" x14ac:dyDescent="0.2">
      <c r="A5069" s="234"/>
      <c r="B5069" s="98"/>
      <c r="C5069" s="130"/>
      <c r="D5069" s="240"/>
      <c r="E5069" s="240"/>
      <c r="F5069" s="224"/>
      <c r="G5069" s="98"/>
      <c r="H5069" s="98"/>
      <c r="I5069" s="130"/>
      <c r="J5069" s="98"/>
      <c r="K5069" s="98"/>
      <c r="L5069" s="98"/>
      <c r="M5069" s="241"/>
      <c r="N5069" s="241"/>
      <c r="O5069" s="98"/>
      <c r="P5069" s="98"/>
      <c r="Q5069" s="130"/>
    </row>
    <row r="5070" spans="1:17" ht="11.25" x14ac:dyDescent="0.2">
      <c r="A5070" s="234"/>
      <c r="B5070" s="98"/>
      <c r="C5070" s="130"/>
      <c r="D5070" s="240"/>
      <c r="E5070" s="240"/>
      <c r="F5070" s="224"/>
      <c r="G5070" s="98"/>
      <c r="H5070" s="98"/>
      <c r="I5070" s="130"/>
      <c r="J5070" s="98"/>
      <c r="K5070" s="98"/>
      <c r="L5070" s="98"/>
      <c r="M5070" s="241"/>
      <c r="N5070" s="241"/>
      <c r="O5070" s="98"/>
      <c r="P5070" s="98"/>
      <c r="Q5070" s="130"/>
    </row>
    <row r="5071" spans="1:17" ht="11.25" x14ac:dyDescent="0.2">
      <c r="A5071" s="234"/>
      <c r="B5071" s="98"/>
      <c r="C5071" s="130"/>
      <c r="D5071" s="240"/>
      <c r="E5071" s="240"/>
      <c r="F5071" s="224"/>
      <c r="G5071" s="98"/>
      <c r="H5071" s="98"/>
      <c r="I5071" s="130"/>
      <c r="J5071" s="98"/>
      <c r="K5071" s="98"/>
      <c r="L5071" s="98"/>
      <c r="M5071" s="241"/>
      <c r="N5071" s="241"/>
      <c r="O5071" s="98"/>
      <c r="P5071" s="98"/>
      <c r="Q5071" s="130"/>
    </row>
    <row r="5072" spans="1:17" ht="11.25" x14ac:dyDescent="0.2">
      <c r="A5072" s="234"/>
      <c r="B5072" s="98"/>
      <c r="C5072" s="130"/>
      <c r="D5072" s="240"/>
      <c r="E5072" s="240"/>
      <c r="F5072" s="224"/>
      <c r="G5072" s="98"/>
      <c r="H5072" s="98"/>
      <c r="I5072" s="130"/>
      <c r="J5072" s="98"/>
      <c r="K5072" s="98"/>
      <c r="L5072" s="98"/>
      <c r="M5072" s="241"/>
      <c r="N5072" s="241"/>
      <c r="O5072" s="98"/>
      <c r="P5072" s="98"/>
      <c r="Q5072" s="130"/>
    </row>
    <row r="5073" spans="1:17" ht="11.25" x14ac:dyDescent="0.2">
      <c r="A5073" s="234"/>
      <c r="B5073" s="98"/>
      <c r="C5073" s="130"/>
      <c r="D5073" s="240"/>
      <c r="E5073" s="240"/>
      <c r="F5073" s="224"/>
      <c r="G5073" s="98"/>
      <c r="H5073" s="98"/>
      <c r="I5073" s="130"/>
      <c r="J5073" s="98"/>
      <c r="K5073" s="98"/>
      <c r="L5073" s="98"/>
      <c r="M5073" s="241"/>
      <c r="N5073" s="241"/>
      <c r="O5073" s="98"/>
      <c r="P5073" s="98"/>
      <c r="Q5073" s="130"/>
    </row>
    <row r="5074" spans="1:17" ht="11.25" x14ac:dyDescent="0.2">
      <c r="A5074" s="234"/>
      <c r="B5074" s="98"/>
      <c r="C5074" s="130"/>
      <c r="D5074" s="240"/>
      <c r="E5074" s="240"/>
      <c r="F5074" s="224"/>
      <c r="G5074" s="98"/>
      <c r="H5074" s="98"/>
      <c r="I5074" s="130"/>
      <c r="J5074" s="98"/>
      <c r="K5074" s="98"/>
      <c r="L5074" s="98"/>
      <c r="M5074" s="241"/>
      <c r="N5074" s="241"/>
      <c r="O5074" s="98"/>
      <c r="P5074" s="98"/>
      <c r="Q5074" s="130"/>
    </row>
    <row r="5075" spans="1:17" ht="11.25" x14ac:dyDescent="0.2">
      <c r="A5075" s="234"/>
      <c r="B5075" s="98"/>
      <c r="C5075" s="130"/>
      <c r="D5075" s="240"/>
      <c r="E5075" s="240"/>
      <c r="F5075" s="224"/>
      <c r="G5075" s="98"/>
      <c r="H5075" s="98"/>
      <c r="I5075" s="130"/>
      <c r="J5075" s="98"/>
      <c r="K5075" s="98"/>
      <c r="L5075" s="98"/>
      <c r="M5075" s="241"/>
      <c r="N5075" s="241"/>
      <c r="O5075" s="98"/>
      <c r="P5075" s="98"/>
      <c r="Q5075" s="130"/>
    </row>
    <row r="5076" spans="1:17" ht="11.25" x14ac:dyDescent="0.2">
      <c r="A5076" s="234"/>
      <c r="B5076" s="98"/>
      <c r="C5076" s="130"/>
      <c r="D5076" s="240"/>
      <c r="E5076" s="240"/>
      <c r="F5076" s="224"/>
      <c r="G5076" s="98"/>
      <c r="H5076" s="98"/>
      <c r="I5076" s="130"/>
      <c r="J5076" s="98"/>
      <c r="K5076" s="98"/>
      <c r="L5076" s="98"/>
      <c r="M5076" s="241"/>
      <c r="N5076" s="241"/>
      <c r="O5076" s="98"/>
      <c r="P5076" s="98"/>
      <c r="Q5076" s="130"/>
    </row>
    <row r="5077" spans="1:17" ht="11.25" x14ac:dyDescent="0.2">
      <c r="A5077" s="234"/>
      <c r="B5077" s="98"/>
      <c r="C5077" s="130"/>
      <c r="D5077" s="240"/>
      <c r="E5077" s="240"/>
      <c r="F5077" s="224"/>
      <c r="G5077" s="98"/>
      <c r="H5077" s="98"/>
      <c r="I5077" s="130"/>
      <c r="J5077" s="98"/>
      <c r="K5077" s="98"/>
      <c r="L5077" s="98"/>
      <c r="M5077" s="241"/>
      <c r="N5077" s="241"/>
      <c r="O5077" s="98"/>
      <c r="P5077" s="98"/>
      <c r="Q5077" s="130"/>
    </row>
    <row r="5078" spans="1:17" ht="11.25" x14ac:dyDescent="0.2">
      <c r="A5078" s="234"/>
      <c r="B5078" s="98"/>
      <c r="C5078" s="130"/>
      <c r="D5078" s="240"/>
      <c r="E5078" s="240"/>
      <c r="F5078" s="224"/>
      <c r="G5078" s="98"/>
      <c r="H5078" s="98"/>
      <c r="I5078" s="130"/>
      <c r="J5078" s="98"/>
      <c r="K5078" s="98"/>
      <c r="L5078" s="98"/>
      <c r="M5078" s="241"/>
      <c r="N5078" s="241"/>
      <c r="O5078" s="98"/>
      <c r="P5078" s="98"/>
      <c r="Q5078" s="130"/>
    </row>
    <row r="5079" spans="1:17" ht="11.25" x14ac:dyDescent="0.2">
      <c r="A5079" s="234"/>
      <c r="B5079" s="98"/>
      <c r="C5079" s="130"/>
      <c r="D5079" s="240"/>
      <c r="E5079" s="240"/>
      <c r="F5079" s="224"/>
      <c r="G5079" s="98"/>
      <c r="H5079" s="98"/>
      <c r="I5079" s="130"/>
      <c r="J5079" s="98"/>
      <c r="K5079" s="98"/>
      <c r="L5079" s="98"/>
      <c r="M5079" s="241"/>
      <c r="N5079" s="241"/>
      <c r="O5079" s="98"/>
      <c r="P5079" s="98"/>
      <c r="Q5079" s="130"/>
    </row>
    <row r="5080" spans="1:17" ht="11.25" x14ac:dyDescent="0.2">
      <c r="A5080" s="234"/>
      <c r="B5080" s="98"/>
      <c r="C5080" s="130"/>
      <c r="D5080" s="240"/>
      <c r="E5080" s="240"/>
      <c r="F5080" s="224"/>
      <c r="G5080" s="98"/>
      <c r="H5080" s="98"/>
      <c r="I5080" s="130"/>
      <c r="J5080" s="98"/>
      <c r="K5080" s="98"/>
      <c r="L5080" s="98"/>
      <c r="M5080" s="241"/>
      <c r="N5080" s="241"/>
      <c r="O5080" s="98"/>
      <c r="P5080" s="98"/>
      <c r="Q5080" s="130"/>
    </row>
    <row r="5081" spans="1:17" ht="11.25" x14ac:dyDescent="0.2">
      <c r="A5081" s="234"/>
      <c r="B5081" s="98"/>
      <c r="C5081" s="130"/>
      <c r="D5081" s="240"/>
      <c r="E5081" s="240"/>
      <c r="F5081" s="224"/>
      <c r="G5081" s="98"/>
      <c r="H5081" s="98"/>
      <c r="I5081" s="130"/>
      <c r="J5081" s="98"/>
      <c r="K5081" s="98"/>
      <c r="L5081" s="98"/>
      <c r="M5081" s="241"/>
      <c r="N5081" s="241"/>
      <c r="O5081" s="98"/>
      <c r="P5081" s="98"/>
      <c r="Q5081" s="130"/>
    </row>
    <row r="5082" spans="1:17" ht="11.25" x14ac:dyDescent="0.2">
      <c r="A5082" s="234"/>
      <c r="B5082" s="98"/>
      <c r="C5082" s="130"/>
      <c r="D5082" s="240"/>
      <c r="E5082" s="240"/>
      <c r="F5082" s="224"/>
      <c r="G5082" s="98"/>
      <c r="H5082" s="98"/>
      <c r="I5082" s="130"/>
      <c r="J5082" s="98"/>
      <c r="K5082" s="98"/>
      <c r="L5082" s="98"/>
      <c r="M5082" s="241"/>
      <c r="N5082" s="241"/>
      <c r="O5082" s="98"/>
      <c r="P5082" s="98"/>
      <c r="Q5082" s="130"/>
    </row>
    <row r="5083" spans="1:17" ht="11.25" x14ac:dyDescent="0.2">
      <c r="A5083" s="234"/>
      <c r="B5083" s="98"/>
      <c r="C5083" s="130"/>
      <c r="D5083" s="240"/>
      <c r="E5083" s="240"/>
      <c r="F5083" s="224"/>
      <c r="G5083" s="98"/>
      <c r="H5083" s="98"/>
      <c r="I5083" s="130"/>
      <c r="J5083" s="98"/>
      <c r="K5083" s="98"/>
      <c r="L5083" s="98"/>
      <c r="M5083" s="241"/>
      <c r="N5083" s="241"/>
      <c r="O5083" s="98"/>
      <c r="P5083" s="98"/>
      <c r="Q5083" s="130"/>
    </row>
    <row r="5084" spans="1:17" ht="11.25" x14ac:dyDescent="0.2">
      <c r="A5084" s="234"/>
      <c r="B5084" s="98"/>
      <c r="C5084" s="130"/>
      <c r="D5084" s="240"/>
      <c r="E5084" s="240"/>
      <c r="F5084" s="224"/>
      <c r="G5084" s="98"/>
      <c r="H5084" s="98"/>
      <c r="I5084" s="130"/>
      <c r="J5084" s="98"/>
      <c r="K5084" s="98"/>
      <c r="L5084" s="98"/>
      <c r="M5084" s="241"/>
      <c r="N5084" s="241"/>
      <c r="O5084" s="98"/>
      <c r="P5084" s="98"/>
      <c r="Q5084" s="130"/>
    </row>
    <row r="5085" spans="1:17" ht="11.25" x14ac:dyDescent="0.2">
      <c r="A5085" s="234"/>
      <c r="B5085" s="98"/>
      <c r="C5085" s="130"/>
      <c r="D5085" s="240"/>
      <c r="E5085" s="240"/>
      <c r="F5085" s="224"/>
      <c r="G5085" s="98"/>
      <c r="H5085" s="98"/>
      <c r="I5085" s="130"/>
      <c r="J5085" s="98"/>
      <c r="K5085" s="98"/>
      <c r="L5085" s="98"/>
      <c r="M5085" s="241"/>
      <c r="N5085" s="241"/>
      <c r="O5085" s="98"/>
      <c r="P5085" s="98"/>
      <c r="Q5085" s="130"/>
    </row>
    <row r="5086" spans="1:17" ht="11.25" x14ac:dyDescent="0.2">
      <c r="A5086" s="234"/>
      <c r="B5086" s="98"/>
      <c r="C5086" s="130"/>
      <c r="D5086" s="240"/>
      <c r="E5086" s="240"/>
      <c r="F5086" s="224"/>
      <c r="G5086" s="98"/>
      <c r="H5086" s="98"/>
      <c r="I5086" s="130"/>
      <c r="J5086" s="98"/>
      <c r="K5086" s="98"/>
      <c r="L5086" s="98"/>
      <c r="M5086" s="241"/>
      <c r="N5086" s="241"/>
      <c r="O5086" s="98"/>
      <c r="P5086" s="98"/>
      <c r="Q5086" s="130"/>
    </row>
    <row r="5087" spans="1:17" ht="11.25" x14ac:dyDescent="0.2">
      <c r="A5087" s="234"/>
      <c r="B5087" s="98"/>
      <c r="C5087" s="130"/>
      <c r="D5087" s="240"/>
      <c r="E5087" s="240"/>
      <c r="F5087" s="224"/>
      <c r="G5087" s="98"/>
      <c r="H5087" s="98"/>
      <c r="I5087" s="130"/>
      <c r="J5087" s="98"/>
      <c r="K5087" s="98"/>
      <c r="L5087" s="98"/>
      <c r="M5087" s="241"/>
      <c r="N5087" s="241"/>
      <c r="O5087" s="98"/>
      <c r="P5087" s="98"/>
      <c r="Q5087" s="130"/>
    </row>
    <row r="5088" spans="1:17" ht="11.25" x14ac:dyDescent="0.2">
      <c r="A5088" s="234"/>
      <c r="B5088" s="98"/>
      <c r="C5088" s="130"/>
      <c r="D5088" s="240"/>
      <c r="E5088" s="240"/>
      <c r="F5088" s="224"/>
      <c r="G5088" s="98"/>
      <c r="H5088" s="98"/>
      <c r="I5088" s="130"/>
      <c r="J5088" s="98"/>
      <c r="K5088" s="98"/>
      <c r="L5088" s="98"/>
      <c r="M5088" s="241"/>
      <c r="N5088" s="241"/>
      <c r="O5088" s="98"/>
      <c r="P5088" s="98"/>
      <c r="Q5088" s="130"/>
    </row>
    <row r="5089" spans="1:17" ht="11.25" x14ac:dyDescent="0.2">
      <c r="A5089" s="234"/>
      <c r="B5089" s="98"/>
      <c r="C5089" s="130"/>
      <c r="D5089" s="240"/>
      <c r="E5089" s="240"/>
      <c r="F5089" s="224"/>
      <c r="G5089" s="98"/>
      <c r="H5089" s="98"/>
      <c r="I5089" s="130"/>
      <c r="J5089" s="98"/>
      <c r="K5089" s="98"/>
      <c r="L5089" s="98"/>
      <c r="M5089" s="241"/>
      <c r="N5089" s="241"/>
      <c r="O5089" s="98"/>
      <c r="P5089" s="98"/>
      <c r="Q5089" s="130"/>
    </row>
    <row r="5090" spans="1:17" ht="11.25" x14ac:dyDescent="0.2">
      <c r="A5090" s="234"/>
      <c r="B5090" s="98"/>
      <c r="C5090" s="130"/>
      <c r="D5090" s="240"/>
      <c r="E5090" s="240"/>
      <c r="F5090" s="224"/>
      <c r="G5090" s="98"/>
      <c r="H5090" s="98"/>
      <c r="I5090" s="130"/>
      <c r="J5090" s="98"/>
      <c r="K5090" s="98"/>
      <c r="L5090" s="98"/>
      <c r="M5090" s="241"/>
      <c r="N5090" s="241"/>
      <c r="O5090" s="98"/>
      <c r="P5090" s="98"/>
      <c r="Q5090" s="130"/>
    </row>
    <row r="5091" spans="1:17" ht="11.25" x14ac:dyDescent="0.2">
      <c r="A5091" s="234"/>
      <c r="B5091" s="98"/>
      <c r="C5091" s="130"/>
      <c r="D5091" s="240"/>
      <c r="E5091" s="240"/>
      <c r="F5091" s="224"/>
      <c r="G5091" s="98"/>
      <c r="H5091" s="98"/>
      <c r="I5091" s="130"/>
      <c r="J5091" s="98"/>
      <c r="K5091" s="98"/>
      <c r="L5091" s="98"/>
      <c r="M5091" s="241"/>
      <c r="N5091" s="241"/>
      <c r="O5091" s="98"/>
      <c r="P5091" s="98"/>
      <c r="Q5091" s="130"/>
    </row>
    <row r="5092" spans="1:17" ht="11.25" x14ac:dyDescent="0.2">
      <c r="A5092" s="234"/>
      <c r="B5092" s="98"/>
      <c r="C5092" s="130"/>
      <c r="D5092" s="240"/>
      <c r="E5092" s="240"/>
      <c r="F5092" s="224"/>
      <c r="G5092" s="98"/>
      <c r="H5092" s="98"/>
      <c r="I5092" s="130"/>
      <c r="J5092" s="98"/>
      <c r="K5092" s="98"/>
      <c r="L5092" s="98"/>
      <c r="M5092" s="241"/>
      <c r="N5092" s="241"/>
      <c r="O5092" s="98"/>
      <c r="P5092" s="98"/>
      <c r="Q5092" s="130"/>
    </row>
    <row r="5093" spans="1:17" ht="11.25" x14ac:dyDescent="0.2">
      <c r="A5093" s="234"/>
      <c r="B5093" s="98"/>
      <c r="C5093" s="130"/>
      <c r="D5093" s="240"/>
      <c r="E5093" s="240"/>
      <c r="F5093" s="224"/>
      <c r="G5093" s="98"/>
      <c r="H5093" s="98"/>
      <c r="I5093" s="130"/>
      <c r="J5093" s="98"/>
      <c r="K5093" s="98"/>
      <c r="L5093" s="98"/>
      <c r="M5093" s="241"/>
      <c r="N5093" s="241"/>
      <c r="O5093" s="98"/>
      <c r="P5093" s="98"/>
      <c r="Q5093" s="130"/>
    </row>
    <row r="5094" spans="1:17" ht="11.25" x14ac:dyDescent="0.2">
      <c r="A5094" s="234"/>
      <c r="B5094" s="98"/>
      <c r="C5094" s="130"/>
      <c r="D5094" s="240"/>
      <c r="E5094" s="240"/>
      <c r="F5094" s="224"/>
      <c r="G5094" s="98"/>
      <c r="H5094" s="98"/>
      <c r="I5094" s="130"/>
      <c r="J5094" s="98"/>
      <c r="K5094" s="98"/>
      <c r="L5094" s="98"/>
      <c r="M5094" s="241"/>
      <c r="N5094" s="241"/>
      <c r="O5094" s="98"/>
      <c r="P5094" s="98"/>
      <c r="Q5094" s="130"/>
    </row>
    <row r="5095" spans="1:17" ht="11.25" x14ac:dyDescent="0.2">
      <c r="A5095" s="234"/>
      <c r="B5095" s="98"/>
      <c r="C5095" s="130"/>
      <c r="D5095" s="240"/>
      <c r="E5095" s="240"/>
      <c r="F5095" s="224"/>
      <c r="G5095" s="98"/>
      <c r="H5095" s="98"/>
      <c r="I5095" s="130"/>
      <c r="J5095" s="98"/>
      <c r="K5095" s="98"/>
      <c r="L5095" s="98"/>
      <c r="M5095" s="241"/>
      <c r="N5095" s="241"/>
      <c r="O5095" s="98"/>
      <c r="P5095" s="98"/>
      <c r="Q5095" s="130"/>
    </row>
    <row r="5096" spans="1:17" ht="11.25" x14ac:dyDescent="0.2">
      <c r="A5096" s="234"/>
      <c r="B5096" s="98"/>
      <c r="C5096" s="130"/>
      <c r="D5096" s="240"/>
      <c r="E5096" s="240"/>
      <c r="F5096" s="224"/>
      <c r="G5096" s="98"/>
      <c r="H5096" s="98"/>
      <c r="I5096" s="130"/>
      <c r="J5096" s="98"/>
      <c r="K5096" s="98"/>
      <c r="L5096" s="98"/>
      <c r="M5096" s="241"/>
      <c r="N5096" s="241"/>
      <c r="O5096" s="98"/>
      <c r="P5096" s="98"/>
      <c r="Q5096" s="130"/>
    </row>
    <row r="5097" spans="1:17" ht="11.25" x14ac:dyDescent="0.2">
      <c r="A5097" s="234"/>
      <c r="B5097" s="98"/>
      <c r="C5097" s="130"/>
      <c r="D5097" s="240"/>
      <c r="E5097" s="240"/>
      <c r="F5097" s="224"/>
      <c r="G5097" s="98"/>
      <c r="H5097" s="98"/>
      <c r="I5097" s="130"/>
      <c r="J5097" s="98"/>
      <c r="K5097" s="98"/>
      <c r="L5097" s="98"/>
      <c r="M5097" s="241"/>
      <c r="N5097" s="241"/>
      <c r="O5097" s="98"/>
      <c r="P5097" s="98"/>
      <c r="Q5097" s="130"/>
    </row>
    <row r="5098" spans="1:17" ht="11.25" x14ac:dyDescent="0.2">
      <c r="A5098" s="234"/>
      <c r="B5098" s="98"/>
      <c r="C5098" s="130"/>
      <c r="D5098" s="240"/>
      <c r="E5098" s="240"/>
      <c r="F5098" s="224"/>
      <c r="G5098" s="98"/>
      <c r="H5098" s="98"/>
      <c r="I5098" s="130"/>
      <c r="J5098" s="98"/>
      <c r="K5098" s="98"/>
      <c r="L5098" s="98"/>
      <c r="M5098" s="241"/>
      <c r="N5098" s="241"/>
      <c r="O5098" s="98"/>
      <c r="P5098" s="98"/>
      <c r="Q5098" s="130"/>
    </row>
    <row r="5099" spans="1:17" ht="11.25" x14ac:dyDescent="0.2">
      <c r="A5099" s="234"/>
      <c r="B5099" s="98"/>
      <c r="C5099" s="130"/>
      <c r="D5099" s="240"/>
      <c r="E5099" s="240"/>
      <c r="F5099" s="224"/>
      <c r="G5099" s="98"/>
      <c r="H5099" s="98"/>
      <c r="I5099" s="130"/>
      <c r="J5099" s="98"/>
      <c r="K5099" s="98"/>
      <c r="L5099" s="98"/>
      <c r="M5099" s="241"/>
      <c r="N5099" s="241"/>
      <c r="O5099" s="98"/>
      <c r="P5099" s="98"/>
      <c r="Q5099" s="130"/>
    </row>
    <row r="5100" spans="1:17" ht="11.25" x14ac:dyDescent="0.2">
      <c r="A5100" s="234"/>
      <c r="B5100" s="98"/>
      <c r="C5100" s="130"/>
      <c r="D5100" s="240"/>
      <c r="E5100" s="240"/>
      <c r="F5100" s="224"/>
      <c r="G5100" s="98"/>
      <c r="H5100" s="98"/>
      <c r="I5100" s="130"/>
      <c r="J5100" s="98"/>
      <c r="K5100" s="98"/>
      <c r="L5100" s="98"/>
      <c r="M5100" s="241"/>
      <c r="N5100" s="241"/>
      <c r="O5100" s="98"/>
      <c r="P5100" s="98"/>
      <c r="Q5100" s="130"/>
    </row>
    <row r="5101" spans="1:17" ht="11.25" x14ac:dyDescent="0.2">
      <c r="A5101" s="234"/>
      <c r="B5101" s="98"/>
      <c r="C5101" s="130"/>
      <c r="D5101" s="240"/>
      <c r="E5101" s="240"/>
      <c r="F5101" s="224"/>
      <c r="G5101" s="98"/>
      <c r="H5101" s="98"/>
      <c r="I5101" s="130"/>
      <c r="J5101" s="98"/>
      <c r="K5101" s="98"/>
      <c r="L5101" s="98"/>
      <c r="M5101" s="241"/>
      <c r="N5101" s="241"/>
      <c r="O5101" s="98"/>
      <c r="P5101" s="98"/>
      <c r="Q5101" s="130"/>
    </row>
    <row r="5102" spans="1:17" ht="11.25" x14ac:dyDescent="0.2">
      <c r="A5102" s="234"/>
      <c r="B5102" s="98"/>
      <c r="C5102" s="130"/>
      <c r="D5102" s="240"/>
      <c r="E5102" s="240"/>
      <c r="F5102" s="224"/>
      <c r="G5102" s="98"/>
      <c r="H5102" s="98"/>
      <c r="I5102" s="130"/>
      <c r="J5102" s="98"/>
      <c r="K5102" s="98"/>
      <c r="L5102" s="98"/>
      <c r="M5102" s="241"/>
      <c r="N5102" s="241"/>
      <c r="O5102" s="98"/>
      <c r="P5102" s="98"/>
      <c r="Q5102" s="130"/>
    </row>
    <row r="5103" spans="1:17" ht="11.25" x14ac:dyDescent="0.2">
      <c r="A5103" s="234"/>
      <c r="B5103" s="98"/>
      <c r="C5103" s="130"/>
      <c r="D5103" s="240"/>
      <c r="E5103" s="240"/>
      <c r="F5103" s="224"/>
      <c r="G5103" s="98"/>
      <c r="H5103" s="98"/>
      <c r="I5103" s="130"/>
      <c r="J5103" s="98"/>
      <c r="K5103" s="98"/>
      <c r="L5103" s="98"/>
      <c r="M5103" s="241"/>
      <c r="N5103" s="241"/>
      <c r="O5103" s="98"/>
      <c r="P5103" s="98"/>
      <c r="Q5103" s="130"/>
    </row>
    <row r="5104" spans="1:17" ht="11.25" x14ac:dyDescent="0.2">
      <c r="A5104" s="234"/>
      <c r="B5104" s="98"/>
      <c r="C5104" s="130"/>
      <c r="D5104" s="240"/>
      <c r="E5104" s="240"/>
      <c r="F5104" s="224"/>
      <c r="G5104" s="98"/>
      <c r="H5104" s="98"/>
      <c r="I5104" s="130"/>
      <c r="J5104" s="98"/>
      <c r="K5104" s="98"/>
      <c r="L5104" s="98"/>
      <c r="M5104" s="241"/>
      <c r="N5104" s="241"/>
      <c r="O5104" s="98"/>
      <c r="P5104" s="98"/>
      <c r="Q5104" s="130"/>
    </row>
    <row r="5105" spans="1:17" ht="11.25" x14ac:dyDescent="0.2">
      <c r="A5105" s="234"/>
      <c r="B5105" s="98"/>
      <c r="C5105" s="130"/>
      <c r="D5105" s="240"/>
      <c r="E5105" s="240"/>
      <c r="F5105" s="224"/>
      <c r="G5105" s="98"/>
      <c r="H5105" s="98"/>
      <c r="I5105" s="130"/>
      <c r="J5105" s="98"/>
      <c r="K5105" s="98"/>
      <c r="L5105" s="98"/>
      <c r="M5105" s="241"/>
      <c r="N5105" s="241"/>
      <c r="O5105" s="98"/>
      <c r="P5105" s="98"/>
      <c r="Q5105" s="130"/>
    </row>
    <row r="5106" spans="1:17" ht="11.25" x14ac:dyDescent="0.2">
      <c r="A5106" s="234"/>
      <c r="B5106" s="98"/>
      <c r="C5106" s="130"/>
      <c r="D5106" s="240"/>
      <c r="E5106" s="240"/>
      <c r="F5106" s="224"/>
      <c r="G5106" s="98"/>
      <c r="H5106" s="98"/>
      <c r="I5106" s="130"/>
      <c r="J5106" s="98"/>
      <c r="K5106" s="98"/>
      <c r="L5106" s="98"/>
      <c r="M5106" s="241"/>
      <c r="N5106" s="241"/>
      <c r="O5106" s="98"/>
      <c r="P5106" s="98"/>
      <c r="Q5106" s="130"/>
    </row>
    <row r="5107" spans="1:17" ht="11.25" x14ac:dyDescent="0.2">
      <c r="A5107" s="234"/>
      <c r="B5107" s="98"/>
      <c r="C5107" s="130"/>
      <c r="D5107" s="240"/>
      <c r="E5107" s="240"/>
      <c r="F5107" s="224"/>
      <c r="G5107" s="98"/>
      <c r="H5107" s="98"/>
      <c r="I5107" s="130"/>
      <c r="J5107" s="98"/>
      <c r="K5107" s="98"/>
      <c r="L5107" s="98"/>
      <c r="M5107" s="241"/>
      <c r="N5107" s="241"/>
      <c r="O5107" s="98"/>
      <c r="P5107" s="98"/>
      <c r="Q5107" s="130"/>
    </row>
    <row r="5108" spans="1:17" ht="11.25" x14ac:dyDescent="0.2">
      <c r="A5108" s="234"/>
      <c r="B5108" s="98"/>
      <c r="C5108" s="130"/>
      <c r="D5108" s="240"/>
      <c r="E5108" s="240"/>
      <c r="F5108" s="224"/>
      <c r="G5108" s="98"/>
      <c r="H5108" s="98"/>
      <c r="I5108" s="130"/>
      <c r="J5108" s="98"/>
      <c r="K5108" s="98"/>
      <c r="L5108" s="98"/>
      <c r="M5108" s="241"/>
      <c r="N5108" s="241"/>
      <c r="O5108" s="98"/>
      <c r="P5108" s="98"/>
      <c r="Q5108" s="130"/>
    </row>
    <row r="5109" spans="1:17" ht="11.25" x14ac:dyDescent="0.2">
      <c r="A5109" s="234"/>
      <c r="B5109" s="98"/>
      <c r="C5109" s="130"/>
      <c r="D5109" s="240"/>
      <c r="E5109" s="240"/>
      <c r="F5109" s="224"/>
      <c r="G5109" s="98"/>
      <c r="H5109" s="98"/>
      <c r="I5109" s="130"/>
      <c r="J5109" s="98"/>
      <c r="K5109" s="98"/>
      <c r="L5109" s="98"/>
      <c r="M5109" s="241"/>
      <c r="N5109" s="241"/>
      <c r="O5109" s="98"/>
      <c r="P5109" s="98"/>
      <c r="Q5109" s="130"/>
    </row>
    <row r="5110" spans="1:17" ht="11.25" x14ac:dyDescent="0.2">
      <c r="A5110" s="234"/>
      <c r="B5110" s="98"/>
      <c r="C5110" s="130"/>
      <c r="D5110" s="240"/>
      <c r="E5110" s="240"/>
      <c r="F5110" s="224"/>
      <c r="G5110" s="98"/>
      <c r="H5110" s="98"/>
      <c r="I5110" s="130"/>
      <c r="J5110" s="98"/>
      <c r="K5110" s="98"/>
      <c r="L5110" s="98"/>
      <c r="M5110" s="241"/>
      <c r="N5110" s="241"/>
      <c r="O5110" s="98"/>
      <c r="P5110" s="98"/>
      <c r="Q5110" s="130"/>
    </row>
    <row r="5111" spans="1:17" ht="11.25" x14ac:dyDescent="0.2">
      <c r="A5111" s="234"/>
      <c r="B5111" s="98"/>
      <c r="C5111" s="130"/>
      <c r="D5111" s="240"/>
      <c r="E5111" s="240"/>
      <c r="F5111" s="224"/>
      <c r="G5111" s="98"/>
      <c r="H5111" s="98"/>
      <c r="I5111" s="130"/>
      <c r="J5111" s="98"/>
      <c r="K5111" s="98"/>
      <c r="L5111" s="98"/>
      <c r="M5111" s="241"/>
      <c r="N5111" s="241"/>
      <c r="O5111" s="98"/>
      <c r="P5111" s="98"/>
      <c r="Q5111" s="130"/>
    </row>
    <row r="5112" spans="1:17" ht="11.25" x14ac:dyDescent="0.2">
      <c r="A5112" s="234"/>
      <c r="B5112" s="98"/>
      <c r="C5112" s="130"/>
      <c r="D5112" s="240"/>
      <c r="E5112" s="240"/>
      <c r="F5112" s="224"/>
      <c r="G5112" s="98"/>
      <c r="H5112" s="98"/>
      <c r="I5112" s="130"/>
      <c r="J5112" s="98"/>
      <c r="K5112" s="98"/>
      <c r="L5112" s="98"/>
      <c r="M5112" s="241"/>
      <c r="N5112" s="241"/>
      <c r="O5112" s="98"/>
      <c r="P5112" s="98"/>
      <c r="Q5112" s="130"/>
    </row>
    <row r="5113" spans="1:17" ht="11.25" x14ac:dyDescent="0.2">
      <c r="A5113" s="234"/>
      <c r="B5113" s="98"/>
      <c r="C5113" s="130"/>
      <c r="D5113" s="240"/>
      <c r="E5113" s="240"/>
      <c r="F5113" s="224"/>
      <c r="G5113" s="98"/>
      <c r="H5113" s="98"/>
      <c r="I5113" s="130"/>
      <c r="J5113" s="98"/>
      <c r="K5113" s="98"/>
      <c r="L5113" s="98"/>
      <c r="M5113" s="241"/>
      <c r="N5113" s="241"/>
      <c r="O5113" s="98"/>
      <c r="P5113" s="98"/>
      <c r="Q5113" s="130"/>
    </row>
    <row r="5114" spans="1:17" ht="11.25" x14ac:dyDescent="0.2">
      <c r="A5114" s="234"/>
      <c r="B5114" s="98"/>
      <c r="C5114" s="130"/>
      <c r="D5114" s="240"/>
      <c r="E5114" s="240"/>
      <c r="F5114" s="224"/>
      <c r="G5114" s="98"/>
      <c r="H5114" s="98"/>
      <c r="I5114" s="130"/>
      <c r="J5114" s="98"/>
      <c r="K5114" s="98"/>
      <c r="L5114" s="98"/>
      <c r="M5114" s="241"/>
      <c r="N5114" s="241"/>
      <c r="O5114" s="98"/>
      <c r="P5114" s="98"/>
      <c r="Q5114" s="130"/>
    </row>
    <row r="5115" spans="1:17" ht="11.25" x14ac:dyDescent="0.2">
      <c r="A5115" s="234"/>
      <c r="B5115" s="98"/>
      <c r="C5115" s="130"/>
      <c r="D5115" s="240"/>
      <c r="E5115" s="240"/>
      <c r="F5115" s="224"/>
      <c r="G5115" s="98"/>
      <c r="H5115" s="98"/>
      <c r="I5115" s="130"/>
      <c r="J5115" s="98"/>
      <c r="K5115" s="98"/>
      <c r="L5115" s="98"/>
      <c r="M5115" s="241"/>
      <c r="N5115" s="241"/>
      <c r="O5115" s="98"/>
      <c r="P5115" s="98"/>
      <c r="Q5115" s="130"/>
    </row>
    <row r="5116" spans="1:17" ht="11.25" x14ac:dyDescent="0.2">
      <c r="A5116" s="234"/>
      <c r="B5116" s="98"/>
      <c r="C5116" s="130"/>
      <c r="D5116" s="240"/>
      <c r="E5116" s="240"/>
      <c r="F5116" s="224"/>
      <c r="G5116" s="98"/>
      <c r="H5116" s="98"/>
      <c r="I5116" s="130"/>
      <c r="J5116" s="98"/>
      <c r="K5116" s="98"/>
      <c r="L5116" s="98"/>
      <c r="M5116" s="241"/>
      <c r="N5116" s="241"/>
      <c r="O5116" s="98"/>
      <c r="P5116" s="98"/>
      <c r="Q5116" s="130"/>
    </row>
    <row r="5117" spans="1:17" ht="11.25" x14ac:dyDescent="0.2">
      <c r="A5117" s="234"/>
      <c r="B5117" s="98"/>
      <c r="C5117" s="130"/>
      <c r="D5117" s="240"/>
      <c r="E5117" s="240"/>
      <c r="F5117" s="224"/>
      <c r="G5117" s="98"/>
      <c r="H5117" s="98"/>
      <c r="I5117" s="130"/>
      <c r="J5117" s="98"/>
      <c r="K5117" s="98"/>
      <c r="L5117" s="98"/>
      <c r="M5117" s="241"/>
      <c r="N5117" s="241"/>
      <c r="O5117" s="98"/>
      <c r="P5117" s="98"/>
      <c r="Q5117" s="130"/>
    </row>
    <row r="5118" spans="1:17" ht="11.25" x14ac:dyDescent="0.2">
      <c r="A5118" s="234"/>
      <c r="B5118" s="98"/>
      <c r="C5118" s="130"/>
      <c r="D5118" s="240"/>
      <c r="E5118" s="240"/>
      <c r="F5118" s="224"/>
      <c r="G5118" s="98"/>
      <c r="H5118" s="98"/>
      <c r="I5118" s="130"/>
      <c r="J5118" s="98"/>
      <c r="K5118" s="98"/>
      <c r="L5118" s="98"/>
      <c r="M5118" s="241"/>
      <c r="N5118" s="241"/>
      <c r="O5118" s="98"/>
      <c r="P5118" s="98"/>
      <c r="Q5118" s="130"/>
    </row>
    <row r="5119" spans="1:17" ht="11.25" x14ac:dyDescent="0.2">
      <c r="A5119" s="234"/>
      <c r="B5119" s="98"/>
      <c r="C5119" s="130"/>
      <c r="D5119" s="240"/>
      <c r="E5119" s="240"/>
      <c r="F5119" s="224"/>
      <c r="G5119" s="98"/>
      <c r="H5119" s="98"/>
      <c r="I5119" s="130"/>
      <c r="J5119" s="98"/>
      <c r="K5119" s="98"/>
      <c r="L5119" s="98"/>
      <c r="M5119" s="241"/>
      <c r="N5119" s="241"/>
      <c r="O5119" s="98"/>
      <c r="P5119" s="98"/>
      <c r="Q5119" s="130"/>
    </row>
    <row r="5120" spans="1:17" ht="11.25" x14ac:dyDescent="0.2">
      <c r="A5120" s="234"/>
      <c r="B5120" s="98"/>
      <c r="C5120" s="130"/>
      <c r="D5120" s="240"/>
      <c r="E5120" s="240"/>
      <c r="F5120" s="224"/>
      <c r="G5120" s="98"/>
      <c r="H5120" s="98"/>
      <c r="I5120" s="130"/>
      <c r="J5120" s="98"/>
      <c r="K5120" s="98"/>
      <c r="L5120" s="98"/>
      <c r="M5120" s="241"/>
      <c r="N5120" s="241"/>
      <c r="O5120" s="98"/>
      <c r="P5120" s="98"/>
      <c r="Q5120" s="130"/>
    </row>
    <row r="5121" spans="1:17" ht="11.25" x14ac:dyDescent="0.2">
      <c r="A5121" s="234"/>
      <c r="B5121" s="98"/>
      <c r="C5121" s="130"/>
      <c r="D5121" s="240"/>
      <c r="E5121" s="240"/>
      <c r="F5121" s="224"/>
      <c r="G5121" s="98"/>
      <c r="H5121" s="98"/>
      <c r="I5121" s="130"/>
      <c r="J5121" s="98"/>
      <c r="K5121" s="98"/>
      <c r="L5121" s="98"/>
      <c r="M5121" s="241"/>
      <c r="N5121" s="241"/>
      <c r="O5121" s="98"/>
      <c r="P5121" s="98"/>
      <c r="Q5121" s="130"/>
    </row>
    <row r="5122" spans="1:17" ht="11.25" x14ac:dyDescent="0.2">
      <c r="A5122" s="234"/>
      <c r="B5122" s="98"/>
      <c r="C5122" s="130"/>
      <c r="D5122" s="240"/>
      <c r="E5122" s="240"/>
      <c r="F5122" s="224"/>
      <c r="G5122" s="98"/>
      <c r="H5122" s="98"/>
      <c r="I5122" s="130"/>
      <c r="J5122" s="98"/>
      <c r="K5122" s="98"/>
      <c r="L5122" s="98"/>
      <c r="M5122" s="241"/>
      <c r="N5122" s="241"/>
      <c r="O5122" s="98"/>
      <c r="P5122" s="98"/>
      <c r="Q5122" s="130"/>
    </row>
    <row r="5123" spans="1:17" ht="11.25" x14ac:dyDescent="0.2">
      <c r="A5123" s="234"/>
      <c r="B5123" s="98"/>
      <c r="C5123" s="130"/>
      <c r="D5123" s="240"/>
      <c r="E5123" s="240"/>
      <c r="F5123" s="224"/>
      <c r="G5123" s="98"/>
      <c r="H5123" s="98"/>
      <c r="I5123" s="130"/>
      <c r="J5123" s="98"/>
      <c r="K5123" s="98"/>
      <c r="L5123" s="98"/>
      <c r="M5123" s="241"/>
      <c r="N5123" s="241"/>
      <c r="O5123" s="98"/>
      <c r="P5123" s="98"/>
      <c r="Q5123" s="130"/>
    </row>
    <row r="5124" spans="1:17" ht="11.25" x14ac:dyDescent="0.2">
      <c r="A5124" s="234"/>
      <c r="B5124" s="98"/>
      <c r="C5124" s="130"/>
      <c r="D5124" s="240"/>
      <c r="E5124" s="240"/>
      <c r="F5124" s="224"/>
      <c r="G5124" s="98"/>
      <c r="H5124" s="98"/>
      <c r="I5124" s="130"/>
      <c r="J5124" s="98"/>
      <c r="K5124" s="98"/>
      <c r="L5124" s="98"/>
      <c r="M5124" s="241"/>
      <c r="N5124" s="241"/>
      <c r="O5124" s="98"/>
      <c r="P5124" s="98"/>
      <c r="Q5124" s="130"/>
    </row>
    <row r="5125" spans="1:17" ht="11.25" x14ac:dyDescent="0.2">
      <c r="A5125" s="234"/>
      <c r="B5125" s="98"/>
      <c r="C5125" s="130"/>
      <c r="D5125" s="240"/>
      <c r="E5125" s="240"/>
      <c r="F5125" s="224"/>
      <c r="G5125" s="98"/>
      <c r="H5125" s="98"/>
      <c r="I5125" s="130"/>
      <c r="J5125" s="98"/>
      <c r="K5125" s="98"/>
      <c r="L5125" s="98"/>
      <c r="M5125" s="241"/>
      <c r="N5125" s="241"/>
      <c r="O5125" s="98"/>
      <c r="P5125" s="98"/>
      <c r="Q5125" s="130"/>
    </row>
    <row r="5126" spans="1:17" ht="11.25" x14ac:dyDescent="0.2">
      <c r="A5126" s="234"/>
      <c r="B5126" s="98"/>
      <c r="C5126" s="130"/>
      <c r="D5126" s="240"/>
      <c r="E5126" s="240"/>
      <c r="F5126" s="224"/>
      <c r="G5126" s="98"/>
      <c r="H5126" s="98"/>
      <c r="I5126" s="130"/>
      <c r="J5126" s="98"/>
      <c r="K5126" s="98"/>
      <c r="L5126" s="98"/>
      <c r="M5126" s="241"/>
      <c r="N5126" s="241"/>
      <c r="O5126" s="98"/>
      <c r="P5126" s="98"/>
      <c r="Q5126" s="130"/>
    </row>
    <row r="5127" spans="1:17" ht="11.25" x14ac:dyDescent="0.2">
      <c r="A5127" s="234"/>
      <c r="B5127" s="98"/>
      <c r="C5127" s="130"/>
      <c r="D5127" s="240"/>
      <c r="E5127" s="240"/>
      <c r="F5127" s="224"/>
      <c r="G5127" s="98"/>
      <c r="H5127" s="98"/>
      <c r="I5127" s="130"/>
      <c r="J5127" s="98"/>
      <c r="K5127" s="98"/>
      <c r="L5127" s="98"/>
      <c r="M5127" s="241"/>
      <c r="N5127" s="241"/>
      <c r="O5127" s="98"/>
      <c r="P5127" s="98"/>
      <c r="Q5127" s="130"/>
    </row>
    <row r="5128" spans="1:17" ht="11.25" x14ac:dyDescent="0.2">
      <c r="A5128" s="234"/>
      <c r="B5128" s="98"/>
      <c r="C5128" s="130"/>
      <c r="D5128" s="240"/>
      <c r="E5128" s="240"/>
      <c r="F5128" s="224"/>
      <c r="G5128" s="98"/>
      <c r="H5128" s="98"/>
      <c r="I5128" s="130"/>
      <c r="J5128" s="98"/>
      <c r="K5128" s="98"/>
      <c r="L5128" s="98"/>
      <c r="M5128" s="241"/>
      <c r="N5128" s="241"/>
      <c r="O5128" s="98"/>
      <c r="P5128" s="98"/>
      <c r="Q5128" s="130"/>
    </row>
    <row r="5129" spans="1:17" ht="11.25" x14ac:dyDescent="0.2">
      <c r="A5129" s="234"/>
      <c r="B5129" s="98"/>
      <c r="C5129" s="130"/>
      <c r="D5129" s="240"/>
      <c r="E5129" s="240"/>
      <c r="F5129" s="224"/>
      <c r="G5129" s="98"/>
      <c r="H5129" s="98"/>
      <c r="I5129" s="130"/>
      <c r="J5129" s="98"/>
      <c r="K5129" s="98"/>
      <c r="L5129" s="98"/>
      <c r="M5129" s="241"/>
      <c r="N5129" s="241"/>
      <c r="O5129" s="98"/>
      <c r="P5129" s="98"/>
      <c r="Q5129" s="130"/>
    </row>
    <row r="5130" spans="1:17" ht="11.25" x14ac:dyDescent="0.2">
      <c r="A5130" s="234"/>
      <c r="B5130" s="98"/>
      <c r="C5130" s="130"/>
      <c r="D5130" s="240"/>
      <c r="E5130" s="240"/>
      <c r="F5130" s="224"/>
      <c r="G5130" s="98"/>
      <c r="H5130" s="98"/>
      <c r="I5130" s="130"/>
      <c r="J5130" s="98"/>
      <c r="K5130" s="98"/>
      <c r="L5130" s="98"/>
      <c r="M5130" s="241"/>
      <c r="N5130" s="241"/>
      <c r="O5130" s="98"/>
      <c r="P5130" s="98"/>
      <c r="Q5130" s="130"/>
    </row>
    <row r="5131" spans="1:17" ht="11.25" x14ac:dyDescent="0.2">
      <c r="A5131" s="234"/>
      <c r="B5131" s="98"/>
      <c r="C5131" s="130"/>
      <c r="D5131" s="240"/>
      <c r="E5131" s="240"/>
      <c r="F5131" s="224"/>
      <c r="G5131" s="98"/>
      <c r="H5131" s="98"/>
      <c r="I5131" s="130"/>
      <c r="J5131" s="98"/>
      <c r="K5131" s="98"/>
      <c r="L5131" s="98"/>
      <c r="M5131" s="241"/>
      <c r="N5131" s="241"/>
      <c r="O5131" s="98"/>
      <c r="P5131" s="98"/>
      <c r="Q5131" s="130"/>
    </row>
    <row r="5132" spans="1:17" ht="11.25" x14ac:dyDescent="0.2">
      <c r="A5132" s="234"/>
      <c r="B5132" s="98"/>
      <c r="C5132" s="130"/>
      <c r="D5132" s="240"/>
      <c r="E5132" s="240"/>
      <c r="F5132" s="224"/>
      <c r="G5132" s="98"/>
      <c r="H5132" s="98"/>
      <c r="I5132" s="130"/>
      <c r="J5132" s="98"/>
      <c r="K5132" s="98"/>
      <c r="L5132" s="98"/>
      <c r="M5132" s="241"/>
      <c r="N5132" s="241"/>
      <c r="O5132" s="98"/>
      <c r="P5132" s="98"/>
      <c r="Q5132" s="130"/>
    </row>
    <row r="5133" spans="1:17" ht="11.25" x14ac:dyDescent="0.2">
      <c r="A5133" s="234"/>
      <c r="B5133" s="98"/>
      <c r="C5133" s="130"/>
      <c r="D5133" s="240"/>
      <c r="E5133" s="240"/>
      <c r="F5133" s="224"/>
      <c r="G5133" s="98"/>
      <c r="H5133" s="98"/>
      <c r="I5133" s="130"/>
      <c r="J5133" s="98"/>
      <c r="K5133" s="98"/>
      <c r="L5133" s="98"/>
      <c r="M5133" s="241"/>
      <c r="N5133" s="241"/>
      <c r="O5133" s="98"/>
      <c r="P5133" s="98"/>
      <c r="Q5133" s="130"/>
    </row>
    <row r="5134" spans="1:17" ht="11.25" x14ac:dyDescent="0.2">
      <c r="A5134" s="234"/>
      <c r="B5134" s="98"/>
      <c r="C5134" s="130"/>
      <c r="D5134" s="240"/>
      <c r="E5134" s="240"/>
      <c r="F5134" s="224"/>
      <c r="G5134" s="98"/>
      <c r="H5134" s="98"/>
      <c r="I5134" s="130"/>
      <c r="J5134" s="98"/>
      <c r="K5134" s="98"/>
      <c r="L5134" s="98"/>
      <c r="M5134" s="241"/>
      <c r="N5134" s="241"/>
      <c r="O5134" s="98"/>
      <c r="P5134" s="98"/>
      <c r="Q5134" s="130"/>
    </row>
    <row r="5135" spans="1:17" ht="11.25" x14ac:dyDescent="0.2">
      <c r="A5135" s="234"/>
      <c r="B5135" s="98"/>
      <c r="C5135" s="130"/>
      <c r="D5135" s="240"/>
      <c r="E5135" s="240"/>
      <c r="F5135" s="224"/>
      <c r="G5135" s="98"/>
      <c r="H5135" s="98"/>
      <c r="I5135" s="130"/>
      <c r="J5135" s="98"/>
      <c r="K5135" s="98"/>
      <c r="L5135" s="98"/>
      <c r="M5135" s="241"/>
      <c r="N5135" s="241"/>
      <c r="O5135" s="98"/>
      <c r="P5135" s="98"/>
      <c r="Q5135" s="130"/>
    </row>
    <row r="5136" spans="1:17" ht="11.25" x14ac:dyDescent="0.2">
      <c r="A5136" s="234"/>
      <c r="B5136" s="98"/>
      <c r="C5136" s="130"/>
      <c r="D5136" s="240"/>
      <c r="E5136" s="240"/>
      <c r="F5136" s="224"/>
      <c r="G5136" s="98"/>
      <c r="H5136" s="98"/>
      <c r="I5136" s="130"/>
      <c r="J5136" s="98"/>
      <c r="K5136" s="98"/>
      <c r="L5136" s="98"/>
      <c r="M5136" s="241"/>
      <c r="N5136" s="241"/>
      <c r="O5136" s="98"/>
      <c r="P5136" s="98"/>
      <c r="Q5136" s="130"/>
    </row>
    <row r="5137" spans="1:17" ht="11.25" x14ac:dyDescent="0.2">
      <c r="A5137" s="234"/>
      <c r="B5137" s="98"/>
      <c r="C5137" s="130"/>
      <c r="D5137" s="240"/>
      <c r="E5137" s="240"/>
      <c r="F5137" s="224"/>
      <c r="G5137" s="98"/>
      <c r="H5137" s="98"/>
      <c r="I5137" s="130"/>
      <c r="J5137" s="98"/>
      <c r="K5137" s="98"/>
      <c r="L5137" s="98"/>
      <c r="M5137" s="241"/>
      <c r="N5137" s="241"/>
      <c r="O5137" s="98"/>
      <c r="P5137" s="98"/>
      <c r="Q5137" s="130"/>
    </row>
    <row r="5138" spans="1:17" ht="11.25" x14ac:dyDescent="0.2">
      <c r="A5138" s="234"/>
      <c r="B5138" s="98"/>
      <c r="C5138" s="130"/>
      <c r="D5138" s="240"/>
      <c r="E5138" s="240"/>
      <c r="F5138" s="224"/>
      <c r="G5138" s="98"/>
      <c r="H5138" s="98"/>
      <c r="I5138" s="130"/>
      <c r="J5138" s="98"/>
      <c r="K5138" s="98"/>
      <c r="L5138" s="98"/>
      <c r="M5138" s="241"/>
      <c r="N5138" s="241"/>
      <c r="O5138" s="98"/>
      <c r="P5138" s="98"/>
      <c r="Q5138" s="130"/>
    </row>
    <row r="5139" spans="1:17" ht="11.25" x14ac:dyDescent="0.2">
      <c r="A5139" s="234"/>
      <c r="B5139" s="98"/>
      <c r="C5139" s="130"/>
      <c r="D5139" s="240"/>
      <c r="E5139" s="240"/>
      <c r="F5139" s="224"/>
      <c r="G5139" s="98"/>
      <c r="H5139" s="98"/>
      <c r="I5139" s="130"/>
      <c r="J5139" s="98"/>
      <c r="K5139" s="98"/>
      <c r="L5139" s="98"/>
      <c r="M5139" s="241"/>
      <c r="N5139" s="241"/>
      <c r="O5139" s="98"/>
      <c r="P5139" s="98"/>
      <c r="Q5139" s="130"/>
    </row>
    <row r="5140" spans="1:17" ht="11.25" x14ac:dyDescent="0.2">
      <c r="A5140" s="234"/>
      <c r="B5140" s="98"/>
      <c r="C5140" s="130"/>
      <c r="D5140" s="240"/>
      <c r="E5140" s="240"/>
      <c r="F5140" s="224"/>
      <c r="G5140" s="98"/>
      <c r="H5140" s="98"/>
      <c r="I5140" s="130"/>
      <c r="J5140" s="98"/>
      <c r="K5140" s="98"/>
      <c r="L5140" s="98"/>
      <c r="M5140" s="241"/>
      <c r="N5140" s="241"/>
      <c r="O5140" s="98"/>
      <c r="P5140" s="98"/>
      <c r="Q5140" s="130"/>
    </row>
    <row r="5141" spans="1:17" ht="11.25" x14ac:dyDescent="0.2">
      <c r="A5141" s="234"/>
      <c r="B5141" s="98"/>
      <c r="C5141" s="130"/>
      <c r="D5141" s="240"/>
      <c r="E5141" s="240"/>
      <c r="F5141" s="224"/>
      <c r="G5141" s="98"/>
      <c r="H5141" s="98"/>
      <c r="I5141" s="130"/>
      <c r="J5141" s="98"/>
      <c r="K5141" s="98"/>
      <c r="L5141" s="98"/>
      <c r="M5141" s="241"/>
      <c r="N5141" s="241"/>
      <c r="O5141" s="98"/>
      <c r="P5141" s="98"/>
      <c r="Q5141" s="130"/>
    </row>
    <row r="5142" spans="1:17" ht="11.25" x14ac:dyDescent="0.2">
      <c r="A5142" s="234"/>
      <c r="B5142" s="98"/>
      <c r="C5142" s="130"/>
      <c r="D5142" s="240"/>
      <c r="E5142" s="240"/>
      <c r="F5142" s="224"/>
      <c r="G5142" s="98"/>
      <c r="H5142" s="98"/>
      <c r="I5142" s="130"/>
      <c r="J5142" s="98"/>
      <c r="K5142" s="98"/>
      <c r="L5142" s="98"/>
      <c r="M5142" s="241"/>
      <c r="N5142" s="241"/>
      <c r="O5142" s="98"/>
      <c r="P5142" s="98"/>
      <c r="Q5142" s="130"/>
    </row>
    <row r="5143" spans="1:17" ht="11.25" x14ac:dyDescent="0.2">
      <c r="A5143" s="234"/>
      <c r="B5143" s="98"/>
      <c r="C5143" s="130"/>
      <c r="D5143" s="240"/>
      <c r="E5143" s="240"/>
      <c r="F5143" s="224"/>
      <c r="G5143" s="98"/>
      <c r="H5143" s="98"/>
      <c r="I5143" s="130"/>
      <c r="J5143" s="98"/>
      <c r="K5143" s="98"/>
      <c r="L5143" s="98"/>
      <c r="M5143" s="241"/>
      <c r="N5143" s="241"/>
      <c r="O5143" s="98"/>
      <c r="P5143" s="98"/>
      <c r="Q5143" s="130"/>
    </row>
    <row r="5144" spans="1:17" ht="11.25" x14ac:dyDescent="0.2">
      <c r="A5144" s="234"/>
      <c r="B5144" s="98"/>
      <c r="C5144" s="130"/>
      <c r="D5144" s="240"/>
      <c r="E5144" s="240"/>
      <c r="F5144" s="224"/>
      <c r="G5144" s="98"/>
      <c r="H5144" s="98"/>
      <c r="I5144" s="130"/>
      <c r="J5144" s="98"/>
      <c r="K5144" s="98"/>
      <c r="L5144" s="98"/>
      <c r="M5144" s="241"/>
      <c r="N5144" s="241"/>
      <c r="O5144" s="98"/>
      <c r="P5144" s="98"/>
      <c r="Q5144" s="130"/>
    </row>
    <row r="5145" spans="1:17" ht="11.25" x14ac:dyDescent="0.2">
      <c r="A5145" s="234"/>
      <c r="B5145" s="98"/>
      <c r="C5145" s="130"/>
      <c r="D5145" s="240"/>
      <c r="E5145" s="240"/>
      <c r="F5145" s="224"/>
      <c r="G5145" s="98"/>
      <c r="H5145" s="98"/>
      <c r="I5145" s="130"/>
      <c r="J5145" s="98"/>
      <c r="K5145" s="98"/>
      <c r="L5145" s="98"/>
      <c r="M5145" s="241"/>
      <c r="N5145" s="241"/>
      <c r="O5145" s="98"/>
      <c r="P5145" s="98"/>
      <c r="Q5145" s="130"/>
    </row>
    <row r="5146" spans="1:17" ht="11.25" x14ac:dyDescent="0.2">
      <c r="A5146" s="234"/>
      <c r="B5146" s="98"/>
      <c r="C5146" s="130"/>
      <c r="D5146" s="240"/>
      <c r="E5146" s="240"/>
      <c r="F5146" s="224"/>
      <c r="G5146" s="98"/>
      <c r="H5146" s="98"/>
      <c r="I5146" s="130"/>
      <c r="J5146" s="98"/>
      <c r="K5146" s="98"/>
      <c r="L5146" s="98"/>
      <c r="M5146" s="241"/>
      <c r="N5146" s="241"/>
      <c r="O5146" s="98"/>
      <c r="P5146" s="98"/>
      <c r="Q5146" s="130"/>
    </row>
    <row r="5147" spans="1:17" ht="11.25" x14ac:dyDescent="0.2">
      <c r="A5147" s="234"/>
      <c r="B5147" s="98"/>
      <c r="C5147" s="130"/>
      <c r="D5147" s="240"/>
      <c r="E5147" s="240"/>
      <c r="F5147" s="224"/>
      <c r="G5147" s="98"/>
      <c r="H5147" s="98"/>
      <c r="I5147" s="130"/>
      <c r="J5147" s="98"/>
      <c r="K5147" s="98"/>
      <c r="L5147" s="98"/>
      <c r="M5147" s="241"/>
      <c r="N5147" s="241"/>
      <c r="O5147" s="98"/>
      <c r="P5147" s="98"/>
      <c r="Q5147" s="130"/>
    </row>
    <row r="5148" spans="1:17" ht="11.25" x14ac:dyDescent="0.2">
      <c r="A5148" s="234"/>
      <c r="B5148" s="98"/>
      <c r="C5148" s="130"/>
      <c r="D5148" s="240"/>
      <c r="E5148" s="240"/>
      <c r="F5148" s="224"/>
      <c r="G5148" s="98"/>
      <c r="H5148" s="98"/>
      <c r="I5148" s="130"/>
      <c r="J5148" s="98"/>
      <c r="K5148" s="98"/>
      <c r="L5148" s="98"/>
      <c r="M5148" s="241"/>
      <c r="N5148" s="241"/>
      <c r="O5148" s="98"/>
      <c r="P5148" s="98"/>
      <c r="Q5148" s="130"/>
    </row>
    <row r="5149" spans="1:17" ht="11.25" x14ac:dyDescent="0.2">
      <c r="A5149" s="234"/>
      <c r="B5149" s="98"/>
      <c r="C5149" s="130"/>
      <c r="D5149" s="240"/>
      <c r="E5149" s="240"/>
      <c r="F5149" s="224"/>
      <c r="G5149" s="98"/>
      <c r="H5149" s="98"/>
      <c r="I5149" s="130"/>
      <c r="J5149" s="98"/>
      <c r="K5149" s="98"/>
      <c r="L5149" s="98"/>
      <c r="M5149" s="241"/>
      <c r="N5149" s="241"/>
      <c r="O5149" s="98"/>
      <c r="P5149" s="98"/>
      <c r="Q5149" s="130"/>
    </row>
    <row r="5150" spans="1:17" ht="11.25" x14ac:dyDescent="0.2">
      <c r="A5150" s="234"/>
      <c r="B5150" s="98"/>
      <c r="C5150" s="130"/>
      <c r="D5150" s="240"/>
      <c r="E5150" s="240"/>
      <c r="F5150" s="224"/>
      <c r="G5150" s="98"/>
      <c r="H5150" s="98"/>
      <c r="I5150" s="130"/>
      <c r="J5150" s="98"/>
      <c r="K5150" s="98"/>
      <c r="L5150" s="98"/>
      <c r="M5150" s="241"/>
      <c r="N5150" s="241"/>
      <c r="O5150" s="98"/>
      <c r="P5150" s="98"/>
      <c r="Q5150" s="130"/>
    </row>
    <row r="5151" spans="1:17" ht="11.25" x14ac:dyDescent="0.2">
      <c r="A5151" s="234"/>
      <c r="B5151" s="98"/>
      <c r="C5151" s="130"/>
      <c r="D5151" s="240"/>
      <c r="E5151" s="240"/>
      <c r="F5151" s="224"/>
      <c r="G5151" s="98"/>
      <c r="H5151" s="98"/>
      <c r="I5151" s="130"/>
      <c r="J5151" s="98"/>
      <c r="K5151" s="98"/>
      <c r="L5151" s="98"/>
      <c r="M5151" s="241"/>
      <c r="N5151" s="241"/>
      <c r="O5151" s="98"/>
      <c r="P5151" s="98"/>
      <c r="Q5151" s="130"/>
    </row>
    <row r="5152" spans="1:17" ht="11.25" x14ac:dyDescent="0.2">
      <c r="A5152" s="234"/>
      <c r="B5152" s="98"/>
      <c r="C5152" s="130"/>
      <c r="D5152" s="240"/>
      <c r="E5152" s="240"/>
      <c r="F5152" s="224"/>
      <c r="G5152" s="98"/>
      <c r="H5152" s="98"/>
      <c r="I5152" s="130"/>
      <c r="J5152" s="98"/>
      <c r="K5152" s="98"/>
      <c r="L5152" s="98"/>
      <c r="M5152" s="241"/>
      <c r="N5152" s="241"/>
      <c r="O5152" s="98"/>
      <c r="P5152" s="98"/>
      <c r="Q5152" s="130"/>
    </row>
    <row r="5153" spans="1:17" ht="11.25" x14ac:dyDescent="0.2">
      <c r="A5153" s="234"/>
      <c r="B5153" s="98"/>
      <c r="C5153" s="130"/>
      <c r="D5153" s="240"/>
      <c r="E5153" s="240"/>
      <c r="F5153" s="224"/>
      <c r="G5153" s="98"/>
      <c r="H5153" s="98"/>
      <c r="I5153" s="130"/>
      <c r="J5153" s="98"/>
      <c r="K5153" s="98"/>
      <c r="L5153" s="98"/>
      <c r="M5153" s="241"/>
      <c r="N5153" s="241"/>
      <c r="O5153" s="98"/>
      <c r="P5153" s="98"/>
      <c r="Q5153" s="130"/>
    </row>
    <row r="5154" spans="1:17" ht="11.25" x14ac:dyDescent="0.2">
      <c r="A5154" s="234"/>
      <c r="B5154" s="98"/>
      <c r="C5154" s="130"/>
      <c r="D5154" s="240"/>
      <c r="E5154" s="240"/>
      <c r="F5154" s="224"/>
      <c r="G5154" s="98"/>
      <c r="H5154" s="98"/>
      <c r="I5154" s="130"/>
      <c r="J5154" s="98"/>
      <c r="K5154" s="98"/>
      <c r="L5154" s="98"/>
      <c r="M5154" s="241"/>
      <c r="N5154" s="241"/>
      <c r="O5154" s="98"/>
      <c r="P5154" s="98"/>
      <c r="Q5154" s="130"/>
    </row>
    <row r="5155" spans="1:17" ht="11.25" x14ac:dyDescent="0.2">
      <c r="A5155" s="234"/>
      <c r="B5155" s="98"/>
      <c r="C5155" s="130"/>
      <c r="D5155" s="240"/>
      <c r="E5155" s="240"/>
      <c r="F5155" s="224"/>
      <c r="G5155" s="98"/>
      <c r="H5155" s="98"/>
      <c r="I5155" s="130"/>
      <c r="J5155" s="98"/>
      <c r="K5155" s="98"/>
      <c r="L5155" s="98"/>
      <c r="M5155" s="241"/>
      <c r="N5155" s="241"/>
      <c r="O5155" s="98"/>
      <c r="P5155" s="98"/>
      <c r="Q5155" s="130"/>
    </row>
    <row r="5156" spans="1:17" ht="11.25" x14ac:dyDescent="0.2">
      <c r="A5156" s="234"/>
      <c r="B5156" s="98"/>
      <c r="C5156" s="130"/>
      <c r="D5156" s="240"/>
      <c r="E5156" s="240"/>
      <c r="F5156" s="224"/>
      <c r="G5156" s="98"/>
      <c r="H5156" s="98"/>
      <c r="I5156" s="130"/>
      <c r="J5156" s="98"/>
      <c r="K5156" s="98"/>
      <c r="L5156" s="98"/>
      <c r="M5156" s="241"/>
      <c r="N5156" s="241"/>
      <c r="O5156" s="98"/>
      <c r="P5156" s="98"/>
      <c r="Q5156" s="130"/>
    </row>
    <row r="5157" spans="1:17" ht="11.25" x14ac:dyDescent="0.2">
      <c r="A5157" s="234"/>
      <c r="B5157" s="98"/>
      <c r="C5157" s="130"/>
      <c r="D5157" s="240"/>
      <c r="E5157" s="240"/>
      <c r="F5157" s="224"/>
      <c r="G5157" s="98"/>
      <c r="H5157" s="98"/>
      <c r="I5157" s="130"/>
      <c r="J5157" s="98"/>
      <c r="K5157" s="98"/>
      <c r="L5157" s="98"/>
      <c r="M5157" s="241"/>
      <c r="N5157" s="241"/>
      <c r="O5157" s="98"/>
      <c r="P5157" s="98"/>
      <c r="Q5157" s="130"/>
    </row>
    <row r="5158" spans="1:17" ht="11.25" x14ac:dyDescent="0.2">
      <c r="A5158" s="234"/>
      <c r="B5158" s="98"/>
      <c r="C5158" s="130"/>
      <c r="D5158" s="240"/>
      <c r="E5158" s="240"/>
      <c r="F5158" s="224"/>
      <c r="G5158" s="98"/>
      <c r="H5158" s="98"/>
      <c r="I5158" s="130"/>
      <c r="J5158" s="98"/>
      <c r="K5158" s="98"/>
      <c r="L5158" s="98"/>
      <c r="M5158" s="241"/>
      <c r="N5158" s="241"/>
      <c r="O5158" s="98"/>
      <c r="P5158" s="98"/>
      <c r="Q5158" s="130"/>
    </row>
    <row r="5159" spans="1:17" ht="11.25" x14ac:dyDescent="0.2">
      <c r="A5159" s="234"/>
      <c r="B5159" s="98"/>
      <c r="C5159" s="130"/>
      <c r="D5159" s="240"/>
      <c r="E5159" s="240"/>
      <c r="F5159" s="224"/>
      <c r="G5159" s="98"/>
      <c r="H5159" s="98"/>
      <c r="I5159" s="130"/>
      <c r="J5159" s="98"/>
      <c r="K5159" s="98"/>
      <c r="L5159" s="98"/>
      <c r="M5159" s="241"/>
      <c r="N5159" s="241"/>
      <c r="O5159" s="98"/>
      <c r="P5159" s="98"/>
      <c r="Q5159" s="130"/>
    </row>
    <row r="5160" spans="1:17" ht="11.25" x14ac:dyDescent="0.2">
      <c r="A5160" s="234"/>
      <c r="B5160" s="98"/>
      <c r="C5160" s="130"/>
      <c r="D5160" s="240"/>
      <c r="E5160" s="240"/>
      <c r="F5160" s="224"/>
      <c r="G5160" s="98"/>
      <c r="H5160" s="98"/>
      <c r="I5160" s="130"/>
      <c r="J5160" s="98"/>
      <c r="K5160" s="98"/>
      <c r="L5160" s="98"/>
      <c r="M5160" s="241"/>
      <c r="N5160" s="241"/>
      <c r="O5160" s="98"/>
      <c r="P5160" s="98"/>
      <c r="Q5160" s="130"/>
    </row>
    <row r="5161" spans="1:17" ht="11.25" x14ac:dyDescent="0.2">
      <c r="A5161" s="234"/>
      <c r="B5161" s="98"/>
      <c r="C5161" s="130"/>
      <c r="D5161" s="240"/>
      <c r="E5161" s="240"/>
      <c r="F5161" s="224"/>
      <c r="G5161" s="98"/>
      <c r="H5161" s="98"/>
      <c r="I5161" s="130"/>
      <c r="J5161" s="98"/>
      <c r="K5161" s="98"/>
      <c r="L5161" s="98"/>
      <c r="M5161" s="241"/>
      <c r="N5161" s="241"/>
      <c r="O5161" s="98"/>
      <c r="P5161" s="98"/>
      <c r="Q5161" s="130"/>
    </row>
    <row r="5162" spans="1:17" ht="11.25" x14ac:dyDescent="0.2">
      <c r="A5162" s="234"/>
      <c r="B5162" s="98"/>
      <c r="C5162" s="130"/>
      <c r="D5162" s="240"/>
      <c r="E5162" s="240"/>
      <c r="F5162" s="224"/>
      <c r="G5162" s="98"/>
      <c r="H5162" s="98"/>
      <c r="I5162" s="130"/>
      <c r="J5162" s="98"/>
      <c r="K5162" s="98"/>
      <c r="L5162" s="98"/>
      <c r="M5162" s="241"/>
      <c r="N5162" s="241"/>
      <c r="O5162" s="98"/>
      <c r="P5162" s="98"/>
      <c r="Q5162" s="130"/>
    </row>
    <row r="5163" spans="1:17" ht="11.25" x14ac:dyDescent="0.2">
      <c r="A5163" s="234"/>
      <c r="B5163" s="98"/>
      <c r="C5163" s="130"/>
      <c r="D5163" s="240"/>
      <c r="E5163" s="240"/>
      <c r="F5163" s="224"/>
      <c r="G5163" s="98"/>
      <c r="H5163" s="98"/>
      <c r="I5163" s="130"/>
      <c r="J5163" s="98"/>
      <c r="K5163" s="98"/>
      <c r="L5163" s="98"/>
      <c r="M5163" s="241"/>
      <c r="N5163" s="241"/>
      <c r="O5163" s="98"/>
      <c r="P5163" s="98"/>
      <c r="Q5163" s="130"/>
    </row>
    <row r="5164" spans="1:17" ht="11.25" x14ac:dyDescent="0.2">
      <c r="A5164" s="234"/>
      <c r="B5164" s="98"/>
      <c r="C5164" s="130"/>
      <c r="D5164" s="240"/>
      <c r="E5164" s="240"/>
      <c r="F5164" s="224"/>
      <c r="G5164" s="98"/>
      <c r="H5164" s="98"/>
      <c r="I5164" s="130"/>
      <c r="J5164" s="98"/>
      <c r="K5164" s="98"/>
      <c r="L5164" s="98"/>
      <c r="M5164" s="241"/>
      <c r="N5164" s="241"/>
      <c r="O5164" s="98"/>
      <c r="P5164" s="98"/>
      <c r="Q5164" s="130"/>
    </row>
    <row r="5165" spans="1:17" ht="11.25" x14ac:dyDescent="0.2">
      <c r="A5165" s="234"/>
      <c r="B5165" s="98"/>
      <c r="C5165" s="130"/>
      <c r="D5165" s="240"/>
      <c r="E5165" s="240"/>
      <c r="F5165" s="224"/>
      <c r="G5165" s="98"/>
      <c r="H5165" s="98"/>
      <c r="I5165" s="130"/>
      <c r="J5165" s="98"/>
      <c r="K5165" s="98"/>
      <c r="L5165" s="98"/>
      <c r="M5165" s="241"/>
      <c r="N5165" s="241"/>
      <c r="O5165" s="98"/>
      <c r="P5165" s="98"/>
      <c r="Q5165" s="130"/>
    </row>
    <row r="5166" spans="1:17" ht="11.25" x14ac:dyDescent="0.2">
      <c r="A5166" s="234"/>
      <c r="B5166" s="98"/>
      <c r="C5166" s="130"/>
      <c r="D5166" s="240"/>
      <c r="E5166" s="240"/>
      <c r="F5166" s="224"/>
      <c r="G5166" s="98"/>
      <c r="H5166" s="98"/>
      <c r="I5166" s="130"/>
      <c r="J5166" s="98"/>
      <c r="K5166" s="98"/>
      <c r="L5166" s="98"/>
      <c r="M5166" s="241"/>
      <c r="N5166" s="241"/>
      <c r="O5166" s="98"/>
      <c r="P5166" s="98"/>
      <c r="Q5166" s="130"/>
    </row>
    <row r="5167" spans="1:17" ht="11.25" x14ac:dyDescent="0.2">
      <c r="A5167" s="234"/>
      <c r="B5167" s="98"/>
      <c r="C5167" s="130"/>
      <c r="D5167" s="240"/>
      <c r="E5167" s="240"/>
      <c r="F5167" s="224"/>
      <c r="G5167" s="98"/>
      <c r="H5167" s="98"/>
      <c r="I5167" s="130"/>
      <c r="J5167" s="98"/>
      <c r="K5167" s="98"/>
      <c r="L5167" s="98"/>
      <c r="M5167" s="241"/>
      <c r="N5167" s="241"/>
      <c r="O5167" s="98"/>
      <c r="P5167" s="98"/>
      <c r="Q5167" s="130"/>
    </row>
    <row r="5168" spans="1:17" ht="11.25" x14ac:dyDescent="0.2">
      <c r="A5168" s="234"/>
      <c r="B5168" s="98"/>
      <c r="C5168" s="130"/>
      <c r="D5168" s="240"/>
      <c r="E5168" s="240"/>
      <c r="F5168" s="224"/>
      <c r="G5168" s="98"/>
      <c r="H5168" s="98"/>
      <c r="I5168" s="130"/>
      <c r="J5168" s="98"/>
      <c r="K5168" s="98"/>
      <c r="L5168" s="98"/>
      <c r="M5168" s="241"/>
      <c r="N5168" s="241"/>
      <c r="O5168" s="98"/>
      <c r="P5168" s="98"/>
      <c r="Q5168" s="130"/>
    </row>
    <row r="5169" spans="1:17" ht="11.25" x14ac:dyDescent="0.2">
      <c r="A5169" s="234"/>
      <c r="B5169" s="98"/>
      <c r="C5169" s="130"/>
      <c r="D5169" s="240"/>
      <c r="E5169" s="240"/>
      <c r="F5169" s="224"/>
      <c r="G5169" s="98"/>
      <c r="H5169" s="98"/>
      <c r="I5169" s="130"/>
      <c r="J5169" s="98"/>
      <c r="K5169" s="98"/>
      <c r="L5169" s="98"/>
      <c r="M5169" s="241"/>
      <c r="N5169" s="241"/>
      <c r="O5169" s="98"/>
      <c r="P5169" s="98"/>
      <c r="Q5169" s="130"/>
    </row>
    <row r="5170" spans="1:17" ht="11.25" x14ac:dyDescent="0.2">
      <c r="A5170" s="234"/>
      <c r="B5170" s="98"/>
      <c r="C5170" s="130"/>
      <c r="D5170" s="240"/>
      <c r="E5170" s="240"/>
      <c r="F5170" s="224"/>
      <c r="G5170" s="98"/>
      <c r="H5170" s="98"/>
      <c r="I5170" s="130"/>
      <c r="J5170" s="98"/>
      <c r="K5170" s="98"/>
      <c r="L5170" s="98"/>
      <c r="M5170" s="241"/>
      <c r="N5170" s="241"/>
      <c r="O5170" s="98"/>
      <c r="P5170" s="98"/>
      <c r="Q5170" s="130"/>
    </row>
    <row r="5171" spans="1:17" ht="11.25" x14ac:dyDescent="0.2">
      <c r="A5171" s="234"/>
      <c r="B5171" s="98"/>
      <c r="C5171" s="130"/>
      <c r="D5171" s="240"/>
      <c r="E5171" s="240"/>
      <c r="F5171" s="224"/>
      <c r="G5171" s="98"/>
      <c r="H5171" s="98"/>
      <c r="I5171" s="130"/>
      <c r="J5171" s="98"/>
      <c r="K5171" s="98"/>
      <c r="L5171" s="98"/>
      <c r="M5171" s="241"/>
      <c r="N5171" s="241"/>
      <c r="O5171" s="98"/>
      <c r="P5171" s="98"/>
      <c r="Q5171" s="130"/>
    </row>
    <row r="5172" spans="1:17" ht="11.25" x14ac:dyDescent="0.2">
      <c r="A5172" s="234"/>
      <c r="B5172" s="98"/>
      <c r="C5172" s="130"/>
      <c r="D5172" s="240"/>
      <c r="E5172" s="240"/>
      <c r="F5172" s="224"/>
      <c r="G5172" s="98"/>
      <c r="H5172" s="98"/>
      <c r="I5172" s="130"/>
      <c r="J5172" s="98"/>
      <c r="K5172" s="98"/>
      <c r="L5172" s="98"/>
      <c r="M5172" s="241"/>
      <c r="N5172" s="241"/>
      <c r="O5172" s="98"/>
      <c r="P5172" s="98"/>
      <c r="Q5172" s="130"/>
    </row>
    <row r="5173" spans="1:17" ht="11.25" x14ac:dyDescent="0.2">
      <c r="A5173" s="234"/>
      <c r="B5173" s="98"/>
      <c r="C5173" s="130"/>
      <c r="D5173" s="240"/>
      <c r="E5173" s="240"/>
      <c r="F5173" s="224"/>
      <c r="G5173" s="98"/>
      <c r="H5173" s="98"/>
      <c r="I5173" s="130"/>
      <c r="J5173" s="98"/>
      <c r="K5173" s="98"/>
      <c r="L5173" s="98"/>
      <c r="M5173" s="241"/>
      <c r="N5173" s="241"/>
      <c r="O5173" s="98"/>
      <c r="P5173" s="98"/>
      <c r="Q5173" s="130"/>
    </row>
    <row r="5174" spans="1:17" ht="11.25" x14ac:dyDescent="0.2">
      <c r="A5174" s="234"/>
      <c r="B5174" s="98"/>
      <c r="C5174" s="130"/>
      <c r="D5174" s="240"/>
      <c r="E5174" s="240"/>
      <c r="F5174" s="224"/>
      <c r="G5174" s="98"/>
      <c r="H5174" s="98"/>
      <c r="I5174" s="130"/>
      <c r="J5174" s="98"/>
      <c r="K5174" s="98"/>
      <c r="L5174" s="98"/>
      <c r="M5174" s="241"/>
      <c r="N5174" s="241"/>
      <c r="O5174" s="98"/>
      <c r="P5174" s="98"/>
      <c r="Q5174" s="130"/>
    </row>
    <row r="5175" spans="1:17" ht="11.25" x14ac:dyDescent="0.2">
      <c r="A5175" s="234"/>
      <c r="B5175" s="98"/>
      <c r="C5175" s="130"/>
      <c r="D5175" s="240"/>
      <c r="E5175" s="240"/>
      <c r="F5175" s="224"/>
      <c r="G5175" s="98"/>
      <c r="H5175" s="98"/>
      <c r="I5175" s="130"/>
      <c r="J5175" s="98"/>
      <c r="K5175" s="98"/>
      <c r="L5175" s="98"/>
      <c r="M5175" s="241"/>
      <c r="N5175" s="241"/>
      <c r="O5175" s="98"/>
      <c r="P5175" s="98"/>
      <c r="Q5175" s="130"/>
    </row>
    <row r="5176" spans="1:17" ht="11.25" x14ac:dyDescent="0.2">
      <c r="A5176" s="234"/>
      <c r="B5176" s="98"/>
      <c r="C5176" s="130"/>
      <c r="D5176" s="240"/>
      <c r="E5176" s="240"/>
      <c r="F5176" s="224"/>
      <c r="G5176" s="98"/>
      <c r="H5176" s="98"/>
      <c r="I5176" s="130"/>
      <c r="J5176" s="98"/>
      <c r="K5176" s="98"/>
      <c r="L5176" s="98"/>
      <c r="M5176" s="241"/>
      <c r="N5176" s="241"/>
      <c r="O5176" s="98"/>
      <c r="P5176" s="98"/>
      <c r="Q5176" s="130"/>
    </row>
    <row r="5177" spans="1:17" ht="11.25" x14ac:dyDescent="0.2">
      <c r="A5177" s="234"/>
      <c r="B5177" s="98"/>
      <c r="C5177" s="130"/>
      <c r="D5177" s="240"/>
      <c r="E5177" s="240"/>
      <c r="F5177" s="224"/>
      <c r="G5177" s="98"/>
      <c r="H5177" s="98"/>
      <c r="I5177" s="130"/>
      <c r="J5177" s="98"/>
      <c r="K5177" s="98"/>
      <c r="L5177" s="98"/>
      <c r="M5177" s="241"/>
      <c r="N5177" s="241"/>
      <c r="O5177" s="98"/>
      <c r="P5177" s="98"/>
      <c r="Q5177" s="130"/>
    </row>
    <row r="5178" spans="1:17" ht="11.25" x14ac:dyDescent="0.2">
      <c r="A5178" s="234"/>
      <c r="B5178" s="98"/>
      <c r="C5178" s="130"/>
      <c r="D5178" s="240"/>
      <c r="E5178" s="240"/>
      <c r="F5178" s="224"/>
      <c r="G5178" s="98"/>
      <c r="H5178" s="98"/>
      <c r="I5178" s="130"/>
      <c r="J5178" s="98"/>
      <c r="K5178" s="98"/>
      <c r="L5178" s="98"/>
      <c r="M5178" s="241"/>
      <c r="N5178" s="241"/>
      <c r="O5178" s="98"/>
      <c r="P5178" s="98"/>
      <c r="Q5178" s="130"/>
    </row>
    <row r="5179" spans="1:17" ht="11.25" x14ac:dyDescent="0.2">
      <c r="A5179" s="234"/>
      <c r="B5179" s="98"/>
      <c r="C5179" s="130"/>
      <c r="D5179" s="240"/>
      <c r="E5179" s="240"/>
      <c r="F5179" s="224"/>
      <c r="G5179" s="98"/>
      <c r="H5179" s="98"/>
      <c r="I5179" s="130"/>
      <c r="J5179" s="98"/>
      <c r="K5179" s="98"/>
      <c r="L5179" s="98"/>
      <c r="M5179" s="241"/>
      <c r="N5179" s="241"/>
      <c r="O5179" s="98"/>
      <c r="P5179" s="98"/>
      <c r="Q5179" s="130"/>
    </row>
    <row r="5180" spans="1:17" ht="11.25" x14ac:dyDescent="0.2">
      <c r="A5180" s="234"/>
      <c r="B5180" s="98"/>
      <c r="C5180" s="130"/>
      <c r="D5180" s="240"/>
      <c r="E5180" s="240"/>
      <c r="F5180" s="224"/>
      <c r="G5180" s="98"/>
      <c r="H5180" s="98"/>
      <c r="I5180" s="130"/>
      <c r="J5180" s="98"/>
      <c r="K5180" s="98"/>
      <c r="L5180" s="98"/>
      <c r="M5180" s="241"/>
      <c r="N5180" s="241"/>
      <c r="O5180" s="98"/>
      <c r="P5180" s="98"/>
      <c r="Q5180" s="130"/>
    </row>
    <row r="5181" spans="1:17" ht="11.25" x14ac:dyDescent="0.2">
      <c r="A5181" s="234"/>
      <c r="B5181" s="98"/>
      <c r="C5181" s="130"/>
      <c r="D5181" s="240"/>
      <c r="E5181" s="240"/>
      <c r="F5181" s="224"/>
      <c r="G5181" s="98"/>
      <c r="H5181" s="98"/>
      <c r="I5181" s="130"/>
      <c r="J5181" s="98"/>
      <c r="K5181" s="98"/>
      <c r="L5181" s="98"/>
      <c r="M5181" s="241"/>
      <c r="N5181" s="241"/>
      <c r="O5181" s="98"/>
      <c r="P5181" s="98"/>
      <c r="Q5181" s="130"/>
    </row>
    <row r="5182" spans="1:17" ht="11.25" x14ac:dyDescent="0.2">
      <c r="A5182" s="234"/>
      <c r="B5182" s="98"/>
      <c r="C5182" s="130"/>
      <c r="D5182" s="240"/>
      <c r="E5182" s="240"/>
      <c r="F5182" s="224"/>
      <c r="G5182" s="98"/>
      <c r="H5182" s="98"/>
      <c r="I5182" s="130"/>
      <c r="J5182" s="98"/>
      <c r="K5182" s="98"/>
      <c r="L5182" s="98"/>
      <c r="M5182" s="241"/>
      <c r="N5182" s="241"/>
      <c r="O5182" s="98"/>
      <c r="P5182" s="98"/>
      <c r="Q5182" s="130"/>
    </row>
    <row r="5183" spans="1:17" ht="11.25" x14ac:dyDescent="0.2">
      <c r="A5183" s="234"/>
      <c r="B5183" s="98"/>
      <c r="C5183" s="130"/>
      <c r="D5183" s="240"/>
      <c r="E5183" s="240"/>
      <c r="F5183" s="224"/>
      <c r="G5183" s="98"/>
      <c r="H5183" s="98"/>
      <c r="I5183" s="130"/>
      <c r="J5183" s="98"/>
      <c r="K5183" s="98"/>
      <c r="L5183" s="98"/>
      <c r="M5183" s="241"/>
      <c r="N5183" s="241"/>
      <c r="O5183" s="98"/>
      <c r="P5183" s="98"/>
      <c r="Q5183" s="130"/>
    </row>
    <row r="5184" spans="1:17" ht="11.25" x14ac:dyDescent="0.2">
      <c r="A5184" s="234"/>
      <c r="B5184" s="98"/>
      <c r="C5184" s="130"/>
      <c r="D5184" s="240"/>
      <c r="E5184" s="240"/>
      <c r="F5184" s="224"/>
      <c r="G5184" s="98"/>
      <c r="H5184" s="98"/>
      <c r="I5184" s="130"/>
      <c r="J5184" s="98"/>
      <c r="K5184" s="98"/>
      <c r="L5184" s="98"/>
      <c r="M5184" s="241"/>
      <c r="N5184" s="241"/>
      <c r="O5184" s="98"/>
      <c r="P5184" s="98"/>
      <c r="Q5184" s="130"/>
    </row>
    <row r="5185" spans="1:17" ht="11.25" x14ac:dyDescent="0.2">
      <c r="A5185" s="234"/>
      <c r="B5185" s="98"/>
      <c r="C5185" s="130"/>
      <c r="D5185" s="240"/>
      <c r="E5185" s="240"/>
      <c r="F5185" s="224"/>
      <c r="G5185" s="98"/>
      <c r="H5185" s="98"/>
      <c r="I5185" s="130"/>
      <c r="J5185" s="98"/>
      <c r="K5185" s="98"/>
      <c r="L5185" s="98"/>
      <c r="M5185" s="241"/>
      <c r="N5185" s="241"/>
      <c r="O5185" s="98"/>
      <c r="P5185" s="98"/>
      <c r="Q5185" s="130"/>
    </row>
    <row r="5186" spans="1:17" ht="11.25" x14ac:dyDescent="0.2">
      <c r="A5186" s="234"/>
      <c r="B5186" s="98"/>
      <c r="C5186" s="130"/>
      <c r="D5186" s="240"/>
      <c r="E5186" s="240"/>
      <c r="F5186" s="224"/>
      <c r="G5186" s="98"/>
      <c r="H5186" s="98"/>
      <c r="I5186" s="130"/>
      <c r="J5186" s="98"/>
      <c r="K5186" s="98"/>
      <c r="L5186" s="98"/>
      <c r="M5186" s="241"/>
      <c r="N5186" s="241"/>
      <c r="O5186" s="98"/>
      <c r="P5186" s="98"/>
      <c r="Q5186" s="130"/>
    </row>
    <row r="5187" spans="1:17" ht="11.25" x14ac:dyDescent="0.2">
      <c r="A5187" s="234"/>
      <c r="B5187" s="98"/>
      <c r="C5187" s="130"/>
      <c r="D5187" s="240"/>
      <c r="E5187" s="240"/>
      <c r="F5187" s="224"/>
      <c r="G5187" s="98"/>
      <c r="H5187" s="98"/>
      <c r="I5187" s="130"/>
      <c r="J5187" s="98"/>
      <c r="K5187" s="98"/>
      <c r="L5187" s="98"/>
      <c r="M5187" s="241"/>
      <c r="N5187" s="241"/>
      <c r="O5187" s="98"/>
      <c r="P5187" s="98"/>
      <c r="Q5187" s="130"/>
    </row>
    <row r="5188" spans="1:17" ht="11.25" x14ac:dyDescent="0.2">
      <c r="A5188" s="234"/>
      <c r="B5188" s="98"/>
      <c r="C5188" s="130"/>
      <c r="D5188" s="240"/>
      <c r="E5188" s="240"/>
      <c r="F5188" s="224"/>
      <c r="G5188" s="98"/>
      <c r="H5188" s="98"/>
      <c r="I5188" s="130"/>
      <c r="J5188" s="98"/>
      <c r="K5188" s="98"/>
      <c r="L5188" s="98"/>
      <c r="M5188" s="241"/>
      <c r="N5188" s="241"/>
      <c r="O5188" s="98"/>
      <c r="P5188" s="98"/>
      <c r="Q5188" s="130"/>
    </row>
    <row r="5189" spans="1:17" ht="11.25" x14ac:dyDescent="0.2">
      <c r="A5189" s="234"/>
      <c r="B5189" s="98"/>
      <c r="C5189" s="130"/>
      <c r="D5189" s="240"/>
      <c r="E5189" s="240"/>
      <c r="F5189" s="224"/>
      <c r="G5189" s="98"/>
      <c r="H5189" s="98"/>
      <c r="I5189" s="130"/>
      <c r="J5189" s="98"/>
      <c r="K5189" s="98"/>
      <c r="L5189" s="98"/>
      <c r="M5189" s="241"/>
      <c r="N5189" s="241"/>
      <c r="O5189" s="98"/>
      <c r="P5189" s="98"/>
      <c r="Q5189" s="130"/>
    </row>
    <row r="5190" spans="1:17" ht="11.25" x14ac:dyDescent="0.2">
      <c r="A5190" s="234"/>
      <c r="B5190" s="98"/>
      <c r="C5190" s="130"/>
      <c r="D5190" s="240"/>
      <c r="E5190" s="240"/>
      <c r="F5190" s="224"/>
      <c r="G5190" s="98"/>
      <c r="H5190" s="98"/>
      <c r="I5190" s="130"/>
      <c r="J5190" s="98"/>
      <c r="K5190" s="98"/>
      <c r="L5190" s="98"/>
      <c r="M5190" s="241"/>
      <c r="N5190" s="241"/>
      <c r="O5190" s="98"/>
      <c r="P5190" s="98"/>
      <c r="Q5190" s="130"/>
    </row>
    <row r="5191" spans="1:17" ht="11.25" x14ac:dyDescent="0.2">
      <c r="A5191" s="234"/>
      <c r="B5191" s="98"/>
      <c r="C5191" s="130"/>
      <c r="D5191" s="240"/>
      <c r="E5191" s="240"/>
      <c r="F5191" s="224"/>
      <c r="G5191" s="98"/>
      <c r="H5191" s="98"/>
      <c r="I5191" s="130"/>
      <c r="J5191" s="98"/>
      <c r="K5191" s="98"/>
      <c r="L5191" s="98"/>
      <c r="M5191" s="241"/>
      <c r="N5191" s="241"/>
      <c r="O5191" s="98"/>
      <c r="P5191" s="98"/>
      <c r="Q5191" s="130"/>
    </row>
    <row r="5192" spans="1:17" ht="11.25" x14ac:dyDescent="0.2">
      <c r="A5192" s="234"/>
      <c r="B5192" s="98"/>
      <c r="C5192" s="130"/>
      <c r="D5192" s="240"/>
      <c r="E5192" s="240"/>
      <c r="F5192" s="224"/>
      <c r="G5192" s="98"/>
      <c r="H5192" s="98"/>
      <c r="I5192" s="130"/>
      <c r="J5192" s="98"/>
      <c r="K5192" s="98"/>
      <c r="L5192" s="98"/>
      <c r="M5192" s="241"/>
      <c r="N5192" s="241"/>
      <c r="O5192" s="98"/>
      <c r="P5192" s="98"/>
      <c r="Q5192" s="130"/>
    </row>
    <row r="5193" spans="1:17" ht="11.25" x14ac:dyDescent="0.2">
      <c r="A5193" s="234"/>
      <c r="B5193" s="98"/>
      <c r="C5193" s="130"/>
      <c r="D5193" s="240"/>
      <c r="E5193" s="240"/>
      <c r="F5193" s="224"/>
      <c r="G5193" s="98"/>
      <c r="H5193" s="98"/>
      <c r="I5193" s="130"/>
      <c r="J5193" s="98"/>
      <c r="K5193" s="98"/>
      <c r="L5193" s="98"/>
      <c r="M5193" s="241"/>
      <c r="N5193" s="241"/>
      <c r="O5193" s="98"/>
      <c r="P5193" s="98"/>
      <c r="Q5193" s="130"/>
    </row>
    <row r="5194" spans="1:17" ht="11.25" x14ac:dyDescent="0.2">
      <c r="A5194" s="234"/>
      <c r="B5194" s="98"/>
      <c r="C5194" s="130"/>
      <c r="D5194" s="240"/>
      <c r="E5194" s="240"/>
      <c r="F5194" s="224"/>
      <c r="G5194" s="98"/>
      <c r="H5194" s="98"/>
      <c r="I5194" s="130"/>
      <c r="J5194" s="98"/>
      <c r="K5194" s="98"/>
      <c r="L5194" s="98"/>
      <c r="M5194" s="241"/>
      <c r="N5194" s="241"/>
      <c r="O5194" s="98"/>
      <c r="P5194" s="98"/>
      <c r="Q5194" s="130"/>
    </row>
    <row r="5195" spans="1:17" ht="11.25" x14ac:dyDescent="0.2">
      <c r="A5195" s="234"/>
      <c r="B5195" s="98"/>
      <c r="C5195" s="130"/>
      <c r="D5195" s="240"/>
      <c r="E5195" s="240"/>
      <c r="F5195" s="224"/>
      <c r="G5195" s="98"/>
      <c r="H5195" s="98"/>
      <c r="I5195" s="130"/>
      <c r="J5195" s="98"/>
      <c r="K5195" s="98"/>
      <c r="L5195" s="98"/>
      <c r="M5195" s="241"/>
      <c r="N5195" s="241"/>
      <c r="O5195" s="98"/>
      <c r="P5195" s="98"/>
      <c r="Q5195" s="130"/>
    </row>
    <row r="5196" spans="1:17" ht="11.25" x14ac:dyDescent="0.2">
      <c r="A5196" s="234"/>
      <c r="B5196" s="98"/>
      <c r="C5196" s="130"/>
      <c r="D5196" s="240"/>
      <c r="E5196" s="240"/>
      <c r="F5196" s="224"/>
      <c r="G5196" s="98"/>
      <c r="H5196" s="98"/>
      <c r="I5196" s="130"/>
      <c r="J5196" s="98"/>
      <c r="K5196" s="98"/>
      <c r="L5196" s="98"/>
      <c r="M5196" s="241"/>
      <c r="N5196" s="241"/>
      <c r="O5196" s="98"/>
      <c r="P5196" s="98"/>
      <c r="Q5196" s="130"/>
    </row>
    <row r="5197" spans="1:17" ht="11.25" x14ac:dyDescent="0.2">
      <c r="A5197" s="234"/>
      <c r="B5197" s="98"/>
      <c r="C5197" s="130"/>
      <c r="D5197" s="240"/>
      <c r="E5197" s="240"/>
      <c r="F5197" s="224"/>
      <c r="G5197" s="98"/>
      <c r="H5197" s="98"/>
      <c r="I5197" s="130"/>
      <c r="J5197" s="98"/>
      <c r="K5197" s="98"/>
      <c r="L5197" s="98"/>
      <c r="M5197" s="241"/>
      <c r="N5197" s="241"/>
      <c r="O5197" s="98"/>
      <c r="P5197" s="98"/>
      <c r="Q5197" s="130"/>
    </row>
    <row r="5198" spans="1:17" ht="11.25" x14ac:dyDescent="0.2">
      <c r="A5198" s="234"/>
      <c r="B5198" s="98"/>
      <c r="C5198" s="130"/>
      <c r="D5198" s="240"/>
      <c r="E5198" s="240"/>
      <c r="F5198" s="224"/>
      <c r="G5198" s="98"/>
      <c r="H5198" s="98"/>
      <c r="I5198" s="130"/>
      <c r="J5198" s="98"/>
      <c r="K5198" s="98"/>
      <c r="L5198" s="98"/>
      <c r="M5198" s="241"/>
      <c r="N5198" s="241"/>
      <c r="O5198" s="98"/>
      <c r="P5198" s="98"/>
      <c r="Q5198" s="130"/>
    </row>
    <row r="5199" spans="1:17" ht="11.25" x14ac:dyDescent="0.2">
      <c r="A5199" s="234"/>
      <c r="B5199" s="98"/>
      <c r="C5199" s="130"/>
      <c r="D5199" s="240"/>
      <c r="E5199" s="240"/>
      <c r="F5199" s="224"/>
      <c r="G5199" s="98"/>
      <c r="H5199" s="98"/>
      <c r="I5199" s="130"/>
      <c r="J5199" s="98"/>
      <c r="K5199" s="98"/>
      <c r="L5199" s="98"/>
      <c r="M5199" s="241"/>
      <c r="N5199" s="241"/>
      <c r="O5199" s="98"/>
      <c r="P5199" s="98"/>
      <c r="Q5199" s="130"/>
    </row>
    <row r="5200" spans="1:17" ht="11.25" x14ac:dyDescent="0.2">
      <c r="A5200" s="234"/>
      <c r="B5200" s="98"/>
      <c r="C5200" s="130"/>
      <c r="D5200" s="240"/>
      <c r="E5200" s="240"/>
      <c r="F5200" s="224"/>
      <c r="G5200" s="98"/>
      <c r="H5200" s="98"/>
      <c r="I5200" s="130"/>
      <c r="J5200" s="98"/>
      <c r="K5200" s="98"/>
      <c r="L5200" s="98"/>
      <c r="M5200" s="241"/>
      <c r="N5200" s="241"/>
      <c r="O5200" s="98"/>
      <c r="P5200" s="98"/>
      <c r="Q5200" s="130"/>
    </row>
    <row r="5201" spans="1:17" ht="11.25" x14ac:dyDescent="0.2">
      <c r="A5201" s="234"/>
      <c r="B5201" s="98"/>
      <c r="C5201" s="130"/>
      <c r="D5201" s="240"/>
      <c r="E5201" s="240"/>
      <c r="F5201" s="224"/>
      <c r="G5201" s="98"/>
      <c r="H5201" s="98"/>
      <c r="I5201" s="130"/>
      <c r="J5201" s="98"/>
      <c r="K5201" s="98"/>
      <c r="L5201" s="98"/>
      <c r="M5201" s="241"/>
      <c r="N5201" s="241"/>
      <c r="O5201" s="98"/>
      <c r="P5201" s="98"/>
      <c r="Q5201" s="130"/>
    </row>
    <row r="5202" spans="1:17" ht="11.25" x14ac:dyDescent="0.2">
      <c r="A5202" s="234"/>
      <c r="B5202" s="98"/>
      <c r="C5202" s="130"/>
      <c r="D5202" s="240"/>
      <c r="E5202" s="240"/>
      <c r="F5202" s="224"/>
      <c r="G5202" s="98"/>
      <c r="H5202" s="98"/>
      <c r="I5202" s="130"/>
      <c r="J5202" s="98"/>
      <c r="K5202" s="98"/>
      <c r="L5202" s="98"/>
      <c r="M5202" s="241"/>
      <c r="N5202" s="241"/>
      <c r="O5202" s="98"/>
      <c r="P5202" s="98"/>
      <c r="Q5202" s="130"/>
    </row>
    <row r="5203" spans="1:17" ht="11.25" x14ac:dyDescent="0.2">
      <c r="A5203" s="234"/>
      <c r="B5203" s="98"/>
      <c r="C5203" s="130"/>
      <c r="D5203" s="240"/>
      <c r="E5203" s="240"/>
      <c r="F5203" s="224"/>
      <c r="G5203" s="98"/>
      <c r="H5203" s="98"/>
      <c r="I5203" s="130"/>
      <c r="J5203" s="98"/>
      <c r="K5203" s="98"/>
      <c r="L5203" s="98"/>
      <c r="M5203" s="241"/>
      <c r="N5203" s="241"/>
      <c r="O5203" s="98"/>
      <c r="P5203" s="98"/>
      <c r="Q5203" s="130"/>
    </row>
    <row r="5204" spans="1:17" ht="11.25" x14ac:dyDescent="0.2">
      <c r="A5204" s="234"/>
      <c r="B5204" s="98"/>
      <c r="C5204" s="130"/>
      <c r="D5204" s="240"/>
      <c r="E5204" s="240"/>
      <c r="F5204" s="224"/>
      <c r="G5204" s="98"/>
      <c r="H5204" s="98"/>
      <c r="I5204" s="130"/>
      <c r="J5204" s="98"/>
      <c r="K5204" s="98"/>
      <c r="L5204" s="98"/>
      <c r="M5204" s="241"/>
      <c r="N5204" s="241"/>
      <c r="O5204" s="98"/>
      <c r="P5204" s="98"/>
      <c r="Q5204" s="130"/>
    </row>
    <row r="5205" spans="1:17" ht="11.25" x14ac:dyDescent="0.2">
      <c r="A5205" s="234"/>
      <c r="B5205" s="98"/>
      <c r="C5205" s="130"/>
      <c r="D5205" s="240"/>
      <c r="E5205" s="240"/>
      <c r="F5205" s="224"/>
      <c r="G5205" s="98"/>
      <c r="H5205" s="98"/>
      <c r="I5205" s="130"/>
      <c r="J5205" s="98"/>
      <c r="K5205" s="98"/>
      <c r="L5205" s="98"/>
      <c r="M5205" s="241"/>
      <c r="N5205" s="241"/>
      <c r="O5205" s="98"/>
      <c r="P5205" s="98"/>
      <c r="Q5205" s="130"/>
    </row>
    <row r="5206" spans="1:17" ht="11.25" x14ac:dyDescent="0.2">
      <c r="A5206" s="234"/>
      <c r="B5206" s="98"/>
      <c r="C5206" s="130"/>
      <c r="D5206" s="240"/>
      <c r="E5206" s="240"/>
      <c r="F5206" s="224"/>
      <c r="G5206" s="98"/>
      <c r="H5206" s="98"/>
      <c r="I5206" s="130"/>
      <c r="J5206" s="98"/>
      <c r="K5206" s="98"/>
      <c r="L5206" s="98"/>
      <c r="M5206" s="241"/>
      <c r="N5206" s="241"/>
      <c r="O5206" s="98"/>
      <c r="P5206" s="98"/>
      <c r="Q5206" s="130"/>
    </row>
    <row r="5207" spans="1:17" ht="11.25" x14ac:dyDescent="0.2">
      <c r="A5207" s="234"/>
      <c r="B5207" s="98"/>
      <c r="C5207" s="130"/>
      <c r="D5207" s="240"/>
      <c r="E5207" s="240"/>
      <c r="F5207" s="224"/>
      <c r="G5207" s="98"/>
      <c r="H5207" s="98"/>
      <c r="I5207" s="130"/>
      <c r="J5207" s="98"/>
      <c r="K5207" s="98"/>
      <c r="L5207" s="98"/>
      <c r="M5207" s="241"/>
      <c r="N5207" s="241"/>
      <c r="O5207" s="98"/>
      <c r="P5207" s="98"/>
      <c r="Q5207" s="130"/>
    </row>
    <row r="5208" spans="1:17" ht="11.25" x14ac:dyDescent="0.2">
      <c r="A5208" s="234"/>
      <c r="B5208" s="98"/>
      <c r="C5208" s="130"/>
      <c r="D5208" s="240"/>
      <c r="E5208" s="240"/>
      <c r="F5208" s="224"/>
      <c r="G5208" s="98"/>
      <c r="H5208" s="98"/>
      <c r="I5208" s="130"/>
      <c r="J5208" s="98"/>
      <c r="K5208" s="98"/>
      <c r="L5208" s="98"/>
      <c r="M5208" s="241"/>
      <c r="N5208" s="241"/>
      <c r="O5208" s="98"/>
      <c r="P5208" s="98"/>
      <c r="Q5208" s="130"/>
    </row>
    <row r="5209" spans="1:17" ht="11.25" x14ac:dyDescent="0.2">
      <c r="A5209" s="234"/>
      <c r="B5209" s="98"/>
      <c r="C5209" s="130"/>
      <c r="D5209" s="240"/>
      <c r="E5209" s="240"/>
      <c r="F5209" s="224"/>
      <c r="G5209" s="98"/>
      <c r="H5209" s="98"/>
      <c r="I5209" s="130"/>
      <c r="J5209" s="98"/>
      <c r="K5209" s="98"/>
      <c r="L5209" s="98"/>
      <c r="M5209" s="241"/>
      <c r="N5209" s="241"/>
      <c r="O5209" s="98"/>
      <c r="P5209" s="98"/>
      <c r="Q5209" s="130"/>
    </row>
    <row r="5210" spans="1:17" ht="11.25" x14ac:dyDescent="0.2">
      <c r="A5210" s="234"/>
      <c r="B5210" s="98"/>
      <c r="C5210" s="130"/>
      <c r="D5210" s="240"/>
      <c r="E5210" s="240"/>
      <c r="F5210" s="224"/>
      <c r="G5210" s="98"/>
      <c r="H5210" s="98"/>
      <c r="I5210" s="130"/>
      <c r="J5210" s="98"/>
      <c r="K5210" s="98"/>
      <c r="L5210" s="98"/>
      <c r="M5210" s="241"/>
      <c r="N5210" s="241"/>
      <c r="O5210" s="98"/>
      <c r="P5210" s="98"/>
      <c r="Q5210" s="130"/>
    </row>
    <row r="5211" spans="1:17" ht="11.25" x14ac:dyDescent="0.2">
      <c r="A5211" s="234"/>
      <c r="B5211" s="98"/>
      <c r="C5211" s="130"/>
      <c r="D5211" s="240"/>
      <c r="E5211" s="240"/>
      <c r="F5211" s="224"/>
      <c r="G5211" s="98"/>
      <c r="H5211" s="98"/>
      <c r="I5211" s="130"/>
      <c r="J5211" s="98"/>
      <c r="K5211" s="98"/>
      <c r="L5211" s="98"/>
      <c r="M5211" s="241"/>
      <c r="N5211" s="241"/>
      <c r="O5211" s="98"/>
      <c r="P5211" s="98"/>
      <c r="Q5211" s="130"/>
    </row>
    <row r="5212" spans="1:17" ht="11.25" x14ac:dyDescent="0.2">
      <c r="A5212" s="234"/>
      <c r="B5212" s="98"/>
      <c r="C5212" s="130"/>
      <c r="D5212" s="240"/>
      <c r="E5212" s="240"/>
      <c r="F5212" s="224"/>
      <c r="G5212" s="98"/>
      <c r="H5212" s="98"/>
      <c r="I5212" s="130"/>
      <c r="J5212" s="98"/>
      <c r="K5212" s="98"/>
      <c r="L5212" s="98"/>
      <c r="M5212" s="241"/>
      <c r="N5212" s="241"/>
      <c r="O5212" s="98"/>
      <c r="P5212" s="98"/>
      <c r="Q5212" s="130"/>
    </row>
    <row r="5213" spans="1:17" ht="11.25" x14ac:dyDescent="0.2">
      <c r="A5213" s="234"/>
      <c r="B5213" s="98"/>
      <c r="C5213" s="130"/>
      <c r="D5213" s="240"/>
      <c r="E5213" s="240"/>
      <c r="F5213" s="224"/>
      <c r="G5213" s="98"/>
      <c r="H5213" s="98"/>
      <c r="I5213" s="130"/>
      <c r="J5213" s="98"/>
      <c r="K5213" s="98"/>
      <c r="L5213" s="98"/>
      <c r="M5213" s="241"/>
      <c r="N5213" s="241"/>
      <c r="O5213" s="98"/>
      <c r="P5213" s="98"/>
      <c r="Q5213" s="130"/>
    </row>
    <row r="5214" spans="1:17" ht="11.25" x14ac:dyDescent="0.2">
      <c r="A5214" s="234"/>
      <c r="B5214" s="98"/>
      <c r="C5214" s="130"/>
      <c r="D5214" s="240"/>
      <c r="E5214" s="240"/>
      <c r="F5214" s="224"/>
      <c r="G5214" s="98"/>
      <c r="H5214" s="98"/>
      <c r="I5214" s="130"/>
      <c r="J5214" s="98"/>
      <c r="K5214" s="98"/>
      <c r="L5214" s="98"/>
      <c r="M5214" s="241"/>
      <c r="N5214" s="241"/>
      <c r="O5214" s="98"/>
      <c r="P5214" s="98"/>
      <c r="Q5214" s="130"/>
    </row>
    <row r="5215" spans="1:17" ht="11.25" x14ac:dyDescent="0.2">
      <c r="A5215" s="234"/>
      <c r="B5215" s="98"/>
      <c r="C5215" s="130"/>
      <c r="D5215" s="240"/>
      <c r="E5215" s="240"/>
      <c r="F5215" s="224"/>
      <c r="G5215" s="98"/>
      <c r="H5215" s="98"/>
      <c r="I5215" s="130"/>
      <c r="J5215" s="98"/>
      <c r="K5215" s="98"/>
      <c r="L5215" s="98"/>
      <c r="M5215" s="241"/>
      <c r="N5215" s="241"/>
      <c r="O5215" s="98"/>
      <c r="P5215" s="98"/>
      <c r="Q5215" s="130"/>
    </row>
    <row r="5216" spans="1:17" ht="11.25" x14ac:dyDescent="0.2">
      <c r="A5216" s="234"/>
      <c r="B5216" s="98"/>
      <c r="C5216" s="130"/>
      <c r="D5216" s="240"/>
      <c r="E5216" s="240"/>
      <c r="F5216" s="224"/>
      <c r="G5216" s="98"/>
      <c r="H5216" s="98"/>
      <c r="I5216" s="130"/>
      <c r="J5216" s="98"/>
      <c r="K5216" s="98"/>
      <c r="L5216" s="98"/>
      <c r="M5216" s="241"/>
      <c r="N5216" s="241"/>
      <c r="O5216" s="98"/>
      <c r="P5216" s="98"/>
      <c r="Q5216" s="130"/>
    </row>
    <row r="5217" spans="1:17" ht="11.25" x14ac:dyDescent="0.2">
      <c r="A5217" s="234"/>
      <c r="B5217" s="98"/>
      <c r="C5217" s="130"/>
      <c r="D5217" s="240"/>
      <c r="E5217" s="240"/>
      <c r="F5217" s="224"/>
      <c r="G5217" s="98"/>
      <c r="H5217" s="98"/>
      <c r="I5217" s="130"/>
      <c r="J5217" s="98"/>
      <c r="K5217" s="98"/>
      <c r="L5217" s="98"/>
      <c r="M5217" s="241"/>
      <c r="N5217" s="241"/>
      <c r="O5217" s="98"/>
      <c r="P5217" s="98"/>
      <c r="Q5217" s="130"/>
    </row>
    <row r="5218" spans="1:17" ht="11.25" x14ac:dyDescent="0.2">
      <c r="A5218" s="234"/>
      <c r="B5218" s="98"/>
      <c r="C5218" s="130"/>
      <c r="D5218" s="240"/>
      <c r="E5218" s="240"/>
      <c r="F5218" s="224"/>
      <c r="G5218" s="98"/>
      <c r="H5218" s="98"/>
      <c r="I5218" s="130"/>
      <c r="J5218" s="98"/>
      <c r="K5218" s="98"/>
      <c r="L5218" s="98"/>
      <c r="M5218" s="241"/>
      <c r="N5218" s="241"/>
      <c r="O5218" s="98"/>
      <c r="P5218" s="98"/>
      <c r="Q5218" s="130"/>
    </row>
    <row r="5219" spans="1:17" ht="11.25" x14ac:dyDescent="0.2">
      <c r="A5219" s="234"/>
      <c r="B5219" s="98"/>
      <c r="C5219" s="130"/>
      <c r="D5219" s="240"/>
      <c r="E5219" s="240"/>
      <c r="F5219" s="224"/>
      <c r="G5219" s="98"/>
      <c r="H5219" s="98"/>
      <c r="I5219" s="130"/>
      <c r="J5219" s="98"/>
      <c r="K5219" s="98"/>
      <c r="L5219" s="98"/>
      <c r="M5219" s="241"/>
      <c r="N5219" s="241"/>
      <c r="O5219" s="98"/>
      <c r="P5219" s="98"/>
      <c r="Q5219" s="130"/>
    </row>
    <row r="5220" spans="1:17" ht="11.25" x14ac:dyDescent="0.2">
      <c r="A5220" s="234"/>
      <c r="B5220" s="98"/>
      <c r="C5220" s="130"/>
      <c r="D5220" s="240"/>
      <c r="E5220" s="240"/>
      <c r="F5220" s="224"/>
      <c r="G5220" s="98"/>
      <c r="H5220" s="98"/>
      <c r="I5220" s="130"/>
      <c r="J5220" s="98"/>
      <c r="K5220" s="98"/>
      <c r="L5220" s="98"/>
      <c r="M5220" s="241"/>
      <c r="N5220" s="241"/>
      <c r="O5220" s="98"/>
      <c r="P5220" s="98"/>
      <c r="Q5220" s="130"/>
    </row>
    <row r="5221" spans="1:17" ht="11.25" x14ac:dyDescent="0.2">
      <c r="A5221" s="234"/>
      <c r="B5221" s="98"/>
      <c r="C5221" s="130"/>
      <c r="D5221" s="240"/>
      <c r="E5221" s="240"/>
      <c r="F5221" s="224"/>
      <c r="G5221" s="98"/>
      <c r="H5221" s="98"/>
      <c r="I5221" s="130"/>
      <c r="J5221" s="98"/>
      <c r="K5221" s="98"/>
      <c r="L5221" s="98"/>
      <c r="M5221" s="241"/>
      <c r="N5221" s="241"/>
      <c r="O5221" s="98"/>
      <c r="P5221" s="98"/>
      <c r="Q5221" s="130"/>
    </row>
    <row r="5222" spans="1:17" ht="11.25" x14ac:dyDescent="0.2">
      <c r="A5222" s="234"/>
      <c r="B5222" s="98"/>
      <c r="C5222" s="130"/>
      <c r="D5222" s="240"/>
      <c r="E5222" s="240"/>
      <c r="F5222" s="224"/>
      <c r="G5222" s="98"/>
      <c r="H5222" s="98"/>
      <c r="I5222" s="130"/>
      <c r="J5222" s="98"/>
      <c r="K5222" s="98"/>
      <c r="L5222" s="98"/>
      <c r="M5222" s="241"/>
      <c r="N5222" s="241"/>
      <c r="O5222" s="98"/>
      <c r="P5222" s="98"/>
      <c r="Q5222" s="130"/>
    </row>
    <row r="5223" spans="1:17" ht="11.25" x14ac:dyDescent="0.2">
      <c r="A5223" s="234"/>
      <c r="B5223" s="98"/>
      <c r="C5223" s="130"/>
      <c r="D5223" s="240"/>
      <c r="E5223" s="240"/>
      <c r="F5223" s="224"/>
      <c r="G5223" s="98"/>
      <c r="H5223" s="98"/>
      <c r="I5223" s="130"/>
      <c r="J5223" s="98"/>
      <c r="K5223" s="98"/>
      <c r="L5223" s="98"/>
      <c r="M5223" s="241"/>
      <c r="N5223" s="241"/>
      <c r="O5223" s="98"/>
      <c r="P5223" s="98"/>
      <c r="Q5223" s="130"/>
    </row>
    <row r="5224" spans="1:17" ht="11.25" x14ac:dyDescent="0.2">
      <c r="A5224" s="234"/>
      <c r="B5224" s="98"/>
      <c r="C5224" s="130"/>
      <c r="D5224" s="240"/>
      <c r="E5224" s="240"/>
      <c r="F5224" s="224"/>
      <c r="G5224" s="98"/>
      <c r="H5224" s="98"/>
      <c r="I5224" s="130"/>
      <c r="J5224" s="98"/>
      <c r="K5224" s="98"/>
      <c r="L5224" s="98"/>
      <c r="M5224" s="241"/>
      <c r="N5224" s="241"/>
      <c r="O5224" s="98"/>
      <c r="P5224" s="98"/>
      <c r="Q5224" s="130"/>
    </row>
    <row r="5225" spans="1:17" ht="11.25" x14ac:dyDescent="0.2">
      <c r="A5225" s="234"/>
      <c r="B5225" s="98"/>
      <c r="C5225" s="130"/>
      <c r="D5225" s="240"/>
      <c r="E5225" s="240"/>
      <c r="F5225" s="224"/>
      <c r="G5225" s="98"/>
      <c r="H5225" s="98"/>
      <c r="I5225" s="130"/>
      <c r="J5225" s="98"/>
      <c r="K5225" s="98"/>
      <c r="L5225" s="98"/>
      <c r="M5225" s="241"/>
      <c r="N5225" s="241"/>
      <c r="O5225" s="98"/>
      <c r="P5225" s="98"/>
      <c r="Q5225" s="130"/>
    </row>
    <row r="5226" spans="1:17" ht="11.25" x14ac:dyDescent="0.2">
      <c r="A5226" s="234"/>
      <c r="B5226" s="98"/>
      <c r="C5226" s="130"/>
      <c r="D5226" s="240"/>
      <c r="E5226" s="240"/>
      <c r="F5226" s="224"/>
      <c r="G5226" s="98"/>
      <c r="H5226" s="98"/>
      <c r="I5226" s="130"/>
      <c r="J5226" s="98"/>
      <c r="K5226" s="98"/>
      <c r="L5226" s="98"/>
      <c r="M5226" s="241"/>
      <c r="N5226" s="241"/>
      <c r="O5226" s="98"/>
      <c r="P5226" s="98"/>
      <c r="Q5226" s="130"/>
    </row>
    <row r="5227" spans="1:17" ht="11.25" x14ac:dyDescent="0.2">
      <c r="A5227" s="234"/>
      <c r="B5227" s="98"/>
      <c r="C5227" s="130"/>
      <c r="D5227" s="240"/>
      <c r="E5227" s="240"/>
      <c r="F5227" s="224"/>
      <c r="G5227" s="98"/>
      <c r="H5227" s="98"/>
      <c r="I5227" s="130"/>
      <c r="J5227" s="98"/>
      <c r="K5227" s="98"/>
      <c r="L5227" s="98"/>
      <c r="M5227" s="241"/>
      <c r="N5227" s="241"/>
      <c r="O5227" s="98"/>
      <c r="P5227" s="98"/>
      <c r="Q5227" s="130"/>
    </row>
    <row r="5228" spans="1:17" ht="11.25" x14ac:dyDescent="0.2">
      <c r="A5228" s="234"/>
      <c r="B5228" s="98"/>
      <c r="C5228" s="130"/>
      <c r="D5228" s="240"/>
      <c r="E5228" s="240"/>
      <c r="F5228" s="224"/>
      <c r="G5228" s="98"/>
      <c r="H5228" s="98"/>
      <c r="I5228" s="130"/>
      <c r="J5228" s="98"/>
      <c r="K5228" s="98"/>
      <c r="L5228" s="98"/>
      <c r="M5228" s="241"/>
      <c r="N5228" s="241"/>
      <c r="O5228" s="98"/>
      <c r="P5228" s="98"/>
      <c r="Q5228" s="130"/>
    </row>
    <row r="5229" spans="1:17" ht="11.25" x14ac:dyDescent="0.2">
      <c r="A5229" s="234"/>
      <c r="B5229" s="98"/>
      <c r="C5229" s="130"/>
      <c r="D5229" s="240"/>
      <c r="E5229" s="240"/>
      <c r="F5229" s="224"/>
      <c r="G5229" s="98"/>
      <c r="H5229" s="98"/>
      <c r="I5229" s="130"/>
      <c r="J5229" s="98"/>
      <c r="K5229" s="98"/>
      <c r="L5229" s="98"/>
      <c r="M5229" s="241"/>
      <c r="N5229" s="241"/>
      <c r="O5229" s="98"/>
      <c r="P5229" s="98"/>
      <c r="Q5229" s="130"/>
    </row>
    <row r="5230" spans="1:17" ht="11.25" x14ac:dyDescent="0.2">
      <c r="A5230" s="234"/>
      <c r="B5230" s="98"/>
      <c r="C5230" s="130"/>
      <c r="D5230" s="240"/>
      <c r="E5230" s="240"/>
      <c r="F5230" s="224"/>
      <c r="G5230" s="98"/>
      <c r="H5230" s="98"/>
      <c r="I5230" s="130"/>
      <c r="J5230" s="98"/>
      <c r="K5230" s="98"/>
      <c r="L5230" s="98"/>
      <c r="M5230" s="241"/>
      <c r="N5230" s="241"/>
      <c r="O5230" s="98"/>
      <c r="P5230" s="98"/>
      <c r="Q5230" s="130"/>
    </row>
    <row r="5231" spans="1:17" ht="11.25" x14ac:dyDescent="0.2">
      <c r="A5231" s="234"/>
      <c r="B5231" s="98"/>
      <c r="C5231" s="130"/>
      <c r="D5231" s="240"/>
      <c r="E5231" s="240"/>
      <c r="F5231" s="224"/>
      <c r="G5231" s="98"/>
      <c r="H5231" s="98"/>
      <c r="I5231" s="130"/>
      <c r="J5231" s="98"/>
      <c r="K5231" s="98"/>
      <c r="L5231" s="98"/>
      <c r="M5231" s="241"/>
      <c r="N5231" s="241"/>
      <c r="O5231" s="98"/>
      <c r="P5231" s="98"/>
      <c r="Q5231" s="130"/>
    </row>
    <row r="5232" spans="1:17" ht="11.25" x14ac:dyDescent="0.2">
      <c r="A5232" s="234"/>
      <c r="B5232" s="98"/>
      <c r="C5232" s="130"/>
      <c r="D5232" s="240"/>
      <c r="E5232" s="240"/>
      <c r="F5232" s="224"/>
      <c r="G5232" s="98"/>
      <c r="H5232" s="98"/>
      <c r="I5232" s="130"/>
      <c r="J5232" s="98"/>
      <c r="K5232" s="98"/>
      <c r="L5232" s="98"/>
      <c r="M5232" s="241"/>
      <c r="N5232" s="241"/>
      <c r="O5232" s="98"/>
      <c r="P5232" s="98"/>
      <c r="Q5232" s="130"/>
    </row>
    <row r="5233" spans="1:17" ht="11.25" x14ac:dyDescent="0.2">
      <c r="A5233" s="234"/>
      <c r="B5233" s="98"/>
      <c r="C5233" s="130"/>
      <c r="D5233" s="240"/>
      <c r="E5233" s="240"/>
      <c r="F5233" s="224"/>
      <c r="G5233" s="98"/>
      <c r="H5233" s="98"/>
      <c r="I5233" s="130"/>
      <c r="J5233" s="98"/>
      <c r="K5233" s="98"/>
      <c r="L5233" s="98"/>
      <c r="M5233" s="241"/>
      <c r="N5233" s="241"/>
      <c r="O5233" s="98"/>
      <c r="P5233" s="98"/>
      <c r="Q5233" s="130"/>
    </row>
    <row r="5234" spans="1:17" ht="11.25" x14ac:dyDescent="0.2">
      <c r="A5234" s="234"/>
      <c r="B5234" s="98"/>
      <c r="C5234" s="130"/>
      <c r="D5234" s="240"/>
      <c r="E5234" s="240"/>
      <c r="F5234" s="224"/>
      <c r="G5234" s="98"/>
      <c r="H5234" s="98"/>
      <c r="I5234" s="130"/>
      <c r="J5234" s="98"/>
      <c r="K5234" s="98"/>
      <c r="L5234" s="98"/>
      <c r="M5234" s="241"/>
      <c r="N5234" s="241"/>
      <c r="O5234" s="98"/>
      <c r="P5234" s="98"/>
      <c r="Q5234" s="130"/>
    </row>
    <row r="5235" spans="1:17" ht="11.25" x14ac:dyDescent="0.2">
      <c r="A5235" s="234"/>
      <c r="B5235" s="98"/>
      <c r="C5235" s="130"/>
      <c r="D5235" s="240"/>
      <c r="E5235" s="240"/>
      <c r="F5235" s="224"/>
      <c r="G5235" s="98"/>
      <c r="H5235" s="98"/>
      <c r="I5235" s="130"/>
      <c r="J5235" s="98"/>
      <c r="K5235" s="98"/>
      <c r="L5235" s="98"/>
      <c r="M5235" s="241"/>
      <c r="N5235" s="241"/>
      <c r="O5235" s="98"/>
      <c r="P5235" s="98"/>
      <c r="Q5235" s="130"/>
    </row>
    <row r="5236" spans="1:17" ht="11.25" x14ac:dyDescent="0.2">
      <c r="A5236" s="234"/>
      <c r="B5236" s="98"/>
      <c r="C5236" s="130"/>
      <c r="D5236" s="240"/>
      <c r="E5236" s="240"/>
      <c r="F5236" s="224"/>
      <c r="G5236" s="98"/>
      <c r="H5236" s="98"/>
      <c r="I5236" s="130"/>
      <c r="J5236" s="98"/>
      <c r="K5236" s="98"/>
      <c r="L5236" s="98"/>
      <c r="M5236" s="241"/>
      <c r="N5236" s="241"/>
      <c r="O5236" s="98"/>
      <c r="P5236" s="98"/>
      <c r="Q5236" s="130"/>
    </row>
    <row r="5237" spans="1:17" ht="11.25" x14ac:dyDescent="0.2">
      <c r="A5237" s="234"/>
      <c r="B5237" s="98"/>
      <c r="C5237" s="130"/>
      <c r="D5237" s="240"/>
      <c r="E5237" s="240"/>
      <c r="F5237" s="224"/>
      <c r="G5237" s="98"/>
      <c r="H5237" s="98"/>
      <c r="I5237" s="130"/>
      <c r="J5237" s="98"/>
      <c r="K5237" s="98"/>
      <c r="L5237" s="98"/>
      <c r="M5237" s="241"/>
      <c r="N5237" s="241"/>
      <c r="O5237" s="98"/>
      <c r="P5237" s="98"/>
      <c r="Q5237" s="130"/>
    </row>
    <row r="5238" spans="1:17" ht="11.25" x14ac:dyDescent="0.2">
      <c r="A5238" s="234"/>
      <c r="B5238" s="98"/>
      <c r="C5238" s="130"/>
      <c r="D5238" s="240"/>
      <c r="E5238" s="240"/>
      <c r="F5238" s="224"/>
      <c r="G5238" s="98"/>
      <c r="H5238" s="98"/>
      <c r="I5238" s="130"/>
      <c r="J5238" s="98"/>
      <c r="K5238" s="98"/>
      <c r="L5238" s="98"/>
      <c r="M5238" s="241"/>
      <c r="N5238" s="241"/>
      <c r="O5238" s="98"/>
      <c r="P5238" s="98"/>
      <c r="Q5238" s="130"/>
    </row>
    <row r="5239" spans="1:17" ht="11.25" x14ac:dyDescent="0.2">
      <c r="A5239" s="234"/>
      <c r="B5239" s="98"/>
      <c r="C5239" s="130"/>
      <c r="D5239" s="240"/>
      <c r="E5239" s="240"/>
      <c r="F5239" s="224"/>
      <c r="G5239" s="98"/>
      <c r="H5239" s="98"/>
      <c r="I5239" s="130"/>
      <c r="J5239" s="98"/>
      <c r="K5239" s="98"/>
      <c r="L5239" s="98"/>
      <c r="M5239" s="241"/>
      <c r="N5239" s="241"/>
      <c r="O5239" s="98"/>
      <c r="P5239" s="98"/>
      <c r="Q5239" s="130"/>
    </row>
    <row r="5240" spans="1:17" ht="11.25" x14ac:dyDescent="0.2">
      <c r="A5240" s="234"/>
      <c r="B5240" s="98"/>
      <c r="C5240" s="130"/>
      <c r="D5240" s="240"/>
      <c r="E5240" s="240"/>
      <c r="F5240" s="224"/>
      <c r="G5240" s="98"/>
      <c r="H5240" s="98"/>
      <c r="I5240" s="130"/>
      <c r="J5240" s="98"/>
      <c r="K5240" s="98"/>
      <c r="L5240" s="98"/>
      <c r="M5240" s="241"/>
      <c r="N5240" s="241"/>
      <c r="O5240" s="98"/>
      <c r="P5240" s="98"/>
      <c r="Q5240" s="130"/>
    </row>
    <row r="5241" spans="1:17" ht="11.25" x14ac:dyDescent="0.2">
      <c r="A5241" s="234"/>
      <c r="B5241" s="98"/>
      <c r="C5241" s="130"/>
      <c r="D5241" s="240"/>
      <c r="E5241" s="240"/>
      <c r="F5241" s="224"/>
      <c r="G5241" s="98"/>
      <c r="H5241" s="98"/>
      <c r="I5241" s="130"/>
      <c r="J5241" s="98"/>
      <c r="K5241" s="98"/>
      <c r="L5241" s="98"/>
      <c r="M5241" s="241"/>
      <c r="N5241" s="241"/>
      <c r="O5241" s="98"/>
      <c r="P5241" s="98"/>
      <c r="Q5241" s="130"/>
    </row>
    <row r="5242" spans="1:17" ht="11.25" x14ac:dyDescent="0.2">
      <c r="A5242" s="234"/>
      <c r="B5242" s="98"/>
      <c r="C5242" s="130"/>
      <c r="D5242" s="240"/>
      <c r="E5242" s="240"/>
      <c r="F5242" s="224"/>
      <c r="G5242" s="98"/>
      <c r="H5242" s="98"/>
      <c r="I5242" s="130"/>
      <c r="J5242" s="98"/>
      <c r="K5242" s="98"/>
      <c r="L5242" s="98"/>
      <c r="M5242" s="241"/>
      <c r="N5242" s="241"/>
      <c r="O5242" s="98"/>
      <c r="P5242" s="98"/>
      <c r="Q5242" s="130"/>
    </row>
    <row r="5243" spans="1:17" ht="11.25" x14ac:dyDescent="0.2">
      <c r="A5243" s="234"/>
      <c r="B5243" s="98"/>
      <c r="C5243" s="130"/>
      <c r="D5243" s="240"/>
      <c r="E5243" s="240"/>
      <c r="F5243" s="224"/>
      <c r="G5243" s="98"/>
      <c r="H5243" s="98"/>
      <c r="I5243" s="130"/>
      <c r="J5243" s="98"/>
      <c r="K5243" s="98"/>
      <c r="L5243" s="98"/>
      <c r="M5243" s="241"/>
      <c r="N5243" s="241"/>
      <c r="O5243" s="98"/>
      <c r="P5243" s="98"/>
      <c r="Q5243" s="130"/>
    </row>
    <row r="5244" spans="1:17" ht="11.25" x14ac:dyDescent="0.2">
      <c r="A5244" s="234"/>
      <c r="B5244" s="98"/>
      <c r="C5244" s="130"/>
      <c r="D5244" s="240"/>
      <c r="E5244" s="240"/>
      <c r="F5244" s="224"/>
      <c r="G5244" s="98"/>
      <c r="H5244" s="98"/>
      <c r="I5244" s="130"/>
      <c r="J5244" s="98"/>
      <c r="K5244" s="98"/>
      <c r="L5244" s="98"/>
      <c r="M5244" s="241"/>
      <c r="N5244" s="241"/>
      <c r="O5244" s="98"/>
      <c r="P5244" s="98"/>
      <c r="Q5244" s="130"/>
    </row>
    <row r="5245" spans="1:17" ht="11.25" x14ac:dyDescent="0.2">
      <c r="A5245" s="234"/>
      <c r="B5245" s="98"/>
      <c r="C5245" s="130"/>
      <c r="D5245" s="240"/>
      <c r="E5245" s="240"/>
      <c r="F5245" s="224"/>
      <c r="G5245" s="98"/>
      <c r="H5245" s="98"/>
      <c r="I5245" s="130"/>
      <c r="J5245" s="98"/>
      <c r="K5245" s="98"/>
      <c r="L5245" s="98"/>
      <c r="M5245" s="241"/>
      <c r="N5245" s="241"/>
      <c r="O5245" s="98"/>
      <c r="P5245" s="98"/>
      <c r="Q5245" s="130"/>
    </row>
    <row r="5246" spans="1:17" ht="11.25" x14ac:dyDescent="0.2">
      <c r="A5246" s="234"/>
      <c r="B5246" s="98"/>
      <c r="C5246" s="130"/>
      <c r="D5246" s="240"/>
      <c r="E5246" s="240"/>
      <c r="F5246" s="224"/>
      <c r="G5246" s="98"/>
      <c r="H5246" s="98"/>
      <c r="I5246" s="130"/>
      <c r="J5246" s="98"/>
      <c r="K5246" s="98"/>
      <c r="L5246" s="98"/>
      <c r="M5246" s="241"/>
      <c r="N5246" s="241"/>
      <c r="O5246" s="98"/>
      <c r="P5246" s="98"/>
      <c r="Q5246" s="130"/>
    </row>
    <row r="5247" spans="1:17" ht="11.25" x14ac:dyDescent="0.2">
      <c r="A5247" s="234"/>
      <c r="B5247" s="98"/>
      <c r="C5247" s="130"/>
      <c r="D5247" s="240"/>
      <c r="E5247" s="240"/>
      <c r="F5247" s="224"/>
      <c r="G5247" s="98"/>
      <c r="H5247" s="98"/>
      <c r="I5247" s="130"/>
      <c r="J5247" s="98"/>
      <c r="K5247" s="98"/>
      <c r="L5247" s="98"/>
      <c r="M5247" s="241"/>
      <c r="N5247" s="241"/>
      <c r="O5247" s="98"/>
      <c r="P5247" s="98"/>
      <c r="Q5247" s="130"/>
    </row>
    <row r="5248" spans="1:17" ht="11.25" x14ac:dyDescent="0.2">
      <c r="A5248" s="234"/>
      <c r="B5248" s="98"/>
      <c r="C5248" s="130"/>
      <c r="D5248" s="240"/>
      <c r="E5248" s="240"/>
      <c r="F5248" s="224"/>
      <c r="G5248" s="98"/>
      <c r="H5248" s="98"/>
      <c r="I5248" s="130"/>
      <c r="J5248" s="98"/>
      <c r="K5248" s="98"/>
      <c r="L5248" s="98"/>
      <c r="M5248" s="241"/>
      <c r="N5248" s="241"/>
      <c r="O5248" s="98"/>
      <c r="P5248" s="98"/>
      <c r="Q5248" s="130"/>
    </row>
    <row r="5249" spans="1:17" ht="11.25" x14ac:dyDescent="0.2">
      <c r="A5249" s="234"/>
      <c r="B5249" s="98"/>
      <c r="C5249" s="130"/>
      <c r="D5249" s="240"/>
      <c r="E5249" s="240"/>
      <c r="F5249" s="224"/>
      <c r="G5249" s="98"/>
      <c r="H5249" s="98"/>
      <c r="I5249" s="130"/>
      <c r="J5249" s="98"/>
      <c r="K5249" s="98"/>
      <c r="L5249" s="98"/>
      <c r="M5249" s="241"/>
      <c r="N5249" s="241"/>
      <c r="O5249" s="98"/>
      <c r="P5249" s="98"/>
      <c r="Q5249" s="130"/>
    </row>
    <row r="5250" spans="1:17" ht="11.25" x14ac:dyDescent="0.2">
      <c r="A5250" s="234"/>
      <c r="B5250" s="98"/>
      <c r="C5250" s="130"/>
      <c r="D5250" s="240"/>
      <c r="E5250" s="240"/>
      <c r="F5250" s="224"/>
      <c r="G5250" s="98"/>
      <c r="H5250" s="98"/>
      <c r="I5250" s="130"/>
      <c r="J5250" s="98"/>
      <c r="K5250" s="98"/>
      <c r="L5250" s="98"/>
      <c r="M5250" s="241"/>
      <c r="N5250" s="241"/>
      <c r="O5250" s="98"/>
      <c r="P5250" s="98"/>
      <c r="Q5250" s="130"/>
    </row>
    <row r="5251" spans="1:17" ht="11.25" x14ac:dyDescent="0.2">
      <c r="A5251" s="234"/>
      <c r="B5251" s="98"/>
      <c r="C5251" s="130"/>
      <c r="D5251" s="240"/>
      <c r="E5251" s="240"/>
      <c r="F5251" s="224"/>
      <c r="G5251" s="98"/>
      <c r="H5251" s="98"/>
      <c r="I5251" s="130"/>
      <c r="J5251" s="98"/>
      <c r="K5251" s="98"/>
      <c r="L5251" s="98"/>
      <c r="M5251" s="241"/>
      <c r="N5251" s="241"/>
      <c r="O5251" s="98"/>
      <c r="P5251" s="98"/>
      <c r="Q5251" s="130"/>
    </row>
    <row r="5252" spans="1:17" ht="11.25" x14ac:dyDescent="0.2">
      <c r="A5252" s="234"/>
      <c r="B5252" s="98"/>
      <c r="C5252" s="130"/>
      <c r="D5252" s="240"/>
      <c r="E5252" s="240"/>
      <c r="F5252" s="224"/>
      <c r="G5252" s="98"/>
      <c r="H5252" s="98"/>
      <c r="I5252" s="130"/>
      <c r="J5252" s="98"/>
      <c r="K5252" s="98"/>
      <c r="L5252" s="98"/>
      <c r="M5252" s="241"/>
      <c r="N5252" s="241"/>
      <c r="O5252" s="98"/>
      <c r="P5252" s="98"/>
      <c r="Q5252" s="130"/>
    </row>
    <row r="5253" spans="1:17" ht="11.25" x14ac:dyDescent="0.2">
      <c r="A5253" s="234"/>
      <c r="B5253" s="98"/>
      <c r="C5253" s="130"/>
      <c r="D5253" s="240"/>
      <c r="E5253" s="240"/>
      <c r="F5253" s="224"/>
      <c r="G5253" s="98"/>
      <c r="H5253" s="98"/>
      <c r="I5253" s="130"/>
      <c r="J5253" s="98"/>
      <c r="K5253" s="98"/>
      <c r="L5253" s="98"/>
      <c r="M5253" s="241"/>
      <c r="N5253" s="241"/>
      <c r="O5253" s="98"/>
      <c r="P5253" s="98"/>
      <c r="Q5253" s="130"/>
    </row>
    <row r="5254" spans="1:17" ht="11.25" x14ac:dyDescent="0.2">
      <c r="A5254" s="234"/>
      <c r="B5254" s="98"/>
      <c r="C5254" s="130"/>
      <c r="D5254" s="240"/>
      <c r="E5254" s="240"/>
      <c r="F5254" s="224"/>
      <c r="G5254" s="98"/>
      <c r="H5254" s="98"/>
      <c r="I5254" s="130"/>
      <c r="J5254" s="98"/>
      <c r="K5254" s="98"/>
      <c r="L5254" s="98"/>
      <c r="M5254" s="241"/>
      <c r="N5254" s="241"/>
      <c r="O5254" s="98"/>
      <c r="P5254" s="98"/>
      <c r="Q5254" s="130"/>
    </row>
    <row r="5255" spans="1:17" ht="11.25" x14ac:dyDescent="0.2">
      <c r="A5255" s="234"/>
      <c r="B5255" s="98"/>
      <c r="C5255" s="130"/>
      <c r="D5255" s="240"/>
      <c r="E5255" s="240"/>
      <c r="F5255" s="224"/>
      <c r="G5255" s="98"/>
      <c r="H5255" s="98"/>
      <c r="I5255" s="130"/>
      <c r="J5255" s="98"/>
      <c r="K5255" s="98"/>
      <c r="L5255" s="98"/>
      <c r="M5255" s="241"/>
      <c r="N5255" s="241"/>
      <c r="O5255" s="98"/>
      <c r="P5255" s="98"/>
      <c r="Q5255" s="130"/>
    </row>
    <row r="5256" spans="1:17" ht="11.25" x14ac:dyDescent="0.2">
      <c r="A5256" s="234"/>
      <c r="B5256" s="98"/>
      <c r="C5256" s="130"/>
      <c r="D5256" s="240"/>
      <c r="E5256" s="240"/>
      <c r="F5256" s="224"/>
      <c r="G5256" s="98"/>
      <c r="H5256" s="98"/>
      <c r="I5256" s="130"/>
      <c r="J5256" s="98"/>
      <c r="K5256" s="98"/>
      <c r="L5256" s="98"/>
      <c r="M5256" s="241"/>
      <c r="N5256" s="241"/>
      <c r="O5256" s="98"/>
      <c r="P5256" s="98"/>
      <c r="Q5256" s="130"/>
    </row>
    <row r="5257" spans="1:17" ht="11.25" x14ac:dyDescent="0.2">
      <c r="A5257" s="234"/>
      <c r="B5257" s="98"/>
      <c r="C5257" s="130"/>
      <c r="D5257" s="240"/>
      <c r="E5257" s="240"/>
      <c r="F5257" s="224"/>
      <c r="G5257" s="98"/>
      <c r="H5257" s="98"/>
      <c r="I5257" s="130"/>
      <c r="J5257" s="98"/>
      <c r="K5257" s="98"/>
      <c r="L5257" s="98"/>
      <c r="M5257" s="241"/>
      <c r="N5257" s="241"/>
      <c r="O5257" s="98"/>
      <c r="P5257" s="98"/>
      <c r="Q5257" s="130"/>
    </row>
    <row r="5258" spans="1:17" ht="11.25" x14ac:dyDescent="0.2">
      <c r="A5258" s="234"/>
      <c r="B5258" s="98"/>
      <c r="C5258" s="130"/>
      <c r="D5258" s="240"/>
      <c r="E5258" s="240"/>
      <c r="F5258" s="224"/>
      <c r="G5258" s="98"/>
      <c r="H5258" s="98"/>
      <c r="I5258" s="130"/>
      <c r="J5258" s="98"/>
      <c r="K5258" s="98"/>
      <c r="L5258" s="98"/>
      <c r="M5258" s="241"/>
      <c r="N5258" s="241"/>
      <c r="O5258" s="98"/>
      <c r="P5258" s="98"/>
      <c r="Q5258" s="130"/>
    </row>
    <row r="5259" spans="1:17" ht="11.25" x14ac:dyDescent="0.2">
      <c r="A5259" s="234"/>
      <c r="B5259" s="98"/>
      <c r="C5259" s="130"/>
      <c r="D5259" s="240"/>
      <c r="E5259" s="240"/>
      <c r="F5259" s="224"/>
      <c r="G5259" s="98"/>
      <c r="H5259" s="98"/>
      <c r="I5259" s="130"/>
      <c r="J5259" s="98"/>
      <c r="K5259" s="98"/>
      <c r="L5259" s="98"/>
      <c r="M5259" s="241"/>
      <c r="N5259" s="241"/>
      <c r="O5259" s="98"/>
      <c r="P5259" s="98"/>
      <c r="Q5259" s="130"/>
    </row>
    <row r="5260" spans="1:17" ht="11.25" x14ac:dyDescent="0.2">
      <c r="A5260" s="234"/>
      <c r="B5260" s="98"/>
      <c r="C5260" s="130"/>
      <c r="D5260" s="240"/>
      <c r="E5260" s="240"/>
      <c r="F5260" s="224"/>
      <c r="G5260" s="98"/>
      <c r="H5260" s="98"/>
      <c r="I5260" s="130"/>
      <c r="J5260" s="98"/>
      <c r="K5260" s="98"/>
      <c r="L5260" s="98"/>
      <c r="M5260" s="241"/>
      <c r="N5260" s="241"/>
      <c r="O5260" s="98"/>
      <c r="P5260" s="98"/>
      <c r="Q5260" s="130"/>
    </row>
    <row r="5261" spans="1:17" ht="11.25" x14ac:dyDescent="0.2">
      <c r="A5261" s="234"/>
      <c r="B5261" s="98"/>
      <c r="C5261" s="130"/>
      <c r="D5261" s="240"/>
      <c r="E5261" s="240"/>
      <c r="F5261" s="224"/>
      <c r="G5261" s="98"/>
      <c r="H5261" s="98"/>
      <c r="I5261" s="130"/>
      <c r="J5261" s="98"/>
      <c r="K5261" s="98"/>
      <c r="L5261" s="98"/>
      <c r="M5261" s="241"/>
      <c r="N5261" s="241"/>
      <c r="O5261" s="98"/>
      <c r="P5261" s="98"/>
      <c r="Q5261" s="130"/>
    </row>
    <row r="5262" spans="1:17" ht="11.25" x14ac:dyDescent="0.2">
      <c r="A5262" s="234"/>
      <c r="B5262" s="98"/>
      <c r="C5262" s="130"/>
      <c r="D5262" s="240"/>
      <c r="E5262" s="240"/>
      <c r="F5262" s="224"/>
      <c r="G5262" s="98"/>
      <c r="H5262" s="98"/>
      <c r="I5262" s="130"/>
      <c r="J5262" s="98"/>
      <c r="K5262" s="98"/>
      <c r="L5262" s="98"/>
      <c r="M5262" s="241"/>
      <c r="N5262" s="241"/>
      <c r="O5262" s="98"/>
      <c r="P5262" s="98"/>
      <c r="Q5262" s="130"/>
    </row>
    <row r="5263" spans="1:17" ht="11.25" x14ac:dyDescent="0.2">
      <c r="A5263" s="234"/>
      <c r="B5263" s="98"/>
      <c r="C5263" s="130"/>
      <c r="D5263" s="240"/>
      <c r="E5263" s="240"/>
      <c r="F5263" s="224"/>
      <c r="G5263" s="98"/>
      <c r="H5263" s="98"/>
      <c r="I5263" s="130"/>
      <c r="J5263" s="98"/>
      <c r="K5263" s="98"/>
      <c r="L5263" s="98"/>
      <c r="M5263" s="241"/>
      <c r="N5263" s="241"/>
      <c r="O5263" s="98"/>
      <c r="P5263" s="98"/>
      <c r="Q5263" s="130"/>
    </row>
    <row r="5264" spans="1:17" ht="11.25" x14ac:dyDescent="0.2">
      <c r="A5264" s="234"/>
      <c r="B5264" s="98"/>
      <c r="C5264" s="130"/>
      <c r="D5264" s="240"/>
      <c r="E5264" s="240"/>
      <c r="F5264" s="224"/>
      <c r="G5264" s="98"/>
      <c r="H5264" s="98"/>
      <c r="I5264" s="130"/>
      <c r="J5264" s="98"/>
      <c r="K5264" s="98"/>
      <c r="L5264" s="98"/>
      <c r="M5264" s="241"/>
      <c r="N5264" s="241"/>
      <c r="O5264" s="98"/>
      <c r="P5264" s="98"/>
      <c r="Q5264" s="130"/>
    </row>
    <row r="5265" spans="1:17" ht="11.25" x14ac:dyDescent="0.2">
      <c r="A5265" s="234"/>
      <c r="B5265" s="98"/>
      <c r="C5265" s="130"/>
      <c r="D5265" s="240"/>
      <c r="E5265" s="240"/>
      <c r="F5265" s="224"/>
      <c r="G5265" s="98"/>
      <c r="H5265" s="98"/>
      <c r="I5265" s="130"/>
      <c r="J5265" s="98"/>
      <c r="K5265" s="98"/>
      <c r="L5265" s="98"/>
      <c r="M5265" s="241"/>
      <c r="N5265" s="241"/>
      <c r="O5265" s="98"/>
      <c r="P5265" s="98"/>
      <c r="Q5265" s="130"/>
    </row>
    <row r="5266" spans="1:17" ht="11.25" x14ac:dyDescent="0.2">
      <c r="A5266" s="234"/>
      <c r="B5266" s="98"/>
      <c r="C5266" s="130"/>
      <c r="D5266" s="240"/>
      <c r="E5266" s="240"/>
      <c r="F5266" s="224"/>
      <c r="G5266" s="98"/>
      <c r="H5266" s="98"/>
      <c r="I5266" s="130"/>
      <c r="J5266" s="98"/>
      <c r="K5266" s="98"/>
      <c r="L5266" s="98"/>
      <c r="M5266" s="241"/>
      <c r="N5266" s="241"/>
      <c r="O5266" s="98"/>
      <c r="P5266" s="98"/>
      <c r="Q5266" s="130"/>
    </row>
    <row r="5267" spans="1:17" ht="11.25" x14ac:dyDescent="0.2">
      <c r="A5267" s="234"/>
      <c r="B5267" s="98"/>
      <c r="C5267" s="130"/>
      <c r="D5267" s="240"/>
      <c r="E5267" s="240"/>
      <c r="F5267" s="224"/>
      <c r="G5267" s="98"/>
      <c r="H5267" s="98"/>
      <c r="I5267" s="130"/>
      <c r="J5267" s="98"/>
      <c r="K5267" s="98"/>
      <c r="L5267" s="98"/>
      <c r="M5267" s="241"/>
      <c r="N5267" s="241"/>
      <c r="O5267" s="98"/>
      <c r="P5267" s="98"/>
      <c r="Q5267" s="130"/>
    </row>
    <row r="5268" spans="1:17" ht="11.25" x14ac:dyDescent="0.2">
      <c r="A5268" s="234"/>
      <c r="B5268" s="98"/>
      <c r="C5268" s="130"/>
      <c r="D5268" s="240"/>
      <c r="E5268" s="240"/>
      <c r="F5268" s="224"/>
      <c r="G5268" s="98"/>
      <c r="H5268" s="98"/>
      <c r="I5268" s="130"/>
      <c r="J5268" s="98"/>
      <c r="K5268" s="98"/>
      <c r="L5268" s="98"/>
      <c r="M5268" s="241"/>
      <c r="N5268" s="241"/>
      <c r="O5268" s="98"/>
      <c r="P5268" s="98"/>
      <c r="Q5268" s="130"/>
    </row>
    <row r="5269" spans="1:17" ht="11.25" x14ac:dyDescent="0.2">
      <c r="A5269" s="234"/>
      <c r="B5269" s="98"/>
      <c r="C5269" s="130"/>
      <c r="D5269" s="240"/>
      <c r="E5269" s="240"/>
      <c r="F5269" s="224"/>
      <c r="G5269" s="98"/>
      <c r="H5269" s="98"/>
      <c r="I5269" s="130"/>
      <c r="J5269" s="98"/>
      <c r="K5269" s="98"/>
      <c r="L5269" s="98"/>
      <c r="M5269" s="241"/>
      <c r="N5269" s="241"/>
      <c r="O5269" s="98"/>
      <c r="P5269" s="98"/>
      <c r="Q5269" s="130"/>
    </row>
    <row r="5270" spans="1:17" ht="11.25" x14ac:dyDescent="0.2">
      <c r="A5270" s="234"/>
      <c r="B5270" s="98"/>
      <c r="C5270" s="130"/>
      <c r="D5270" s="240"/>
      <c r="E5270" s="240"/>
      <c r="F5270" s="224"/>
      <c r="G5270" s="98"/>
      <c r="H5270" s="98"/>
      <c r="I5270" s="130"/>
      <c r="J5270" s="98"/>
      <c r="K5270" s="98"/>
      <c r="L5270" s="98"/>
      <c r="M5270" s="241"/>
      <c r="N5270" s="241"/>
      <c r="O5270" s="98"/>
      <c r="P5270" s="98"/>
      <c r="Q5270" s="130"/>
    </row>
    <row r="5271" spans="1:17" ht="11.25" x14ac:dyDescent="0.2">
      <c r="A5271" s="234"/>
      <c r="B5271" s="98"/>
      <c r="C5271" s="130"/>
      <c r="D5271" s="240"/>
      <c r="E5271" s="240"/>
      <c r="F5271" s="224"/>
      <c r="G5271" s="98"/>
      <c r="H5271" s="98"/>
      <c r="I5271" s="130"/>
      <c r="J5271" s="98"/>
      <c r="K5271" s="98"/>
      <c r="L5271" s="98"/>
      <c r="M5271" s="241"/>
      <c r="N5271" s="241"/>
      <c r="O5271" s="98"/>
      <c r="P5271" s="98"/>
      <c r="Q5271" s="130"/>
    </row>
    <row r="5272" spans="1:17" ht="11.25" x14ac:dyDescent="0.2">
      <c r="A5272" s="234"/>
      <c r="B5272" s="98"/>
      <c r="C5272" s="130"/>
      <c r="D5272" s="240"/>
      <c r="E5272" s="240"/>
      <c r="F5272" s="224"/>
      <c r="G5272" s="98"/>
      <c r="H5272" s="98"/>
      <c r="I5272" s="130"/>
      <c r="J5272" s="98"/>
      <c r="K5272" s="98"/>
      <c r="L5272" s="98"/>
      <c r="M5272" s="241"/>
      <c r="N5272" s="241"/>
      <c r="O5272" s="98"/>
      <c r="P5272" s="98"/>
      <c r="Q5272" s="130"/>
    </row>
    <row r="5273" spans="1:17" ht="11.25" x14ac:dyDescent="0.2">
      <c r="A5273" s="234"/>
      <c r="B5273" s="98"/>
      <c r="C5273" s="130"/>
      <c r="D5273" s="240"/>
      <c r="E5273" s="240"/>
      <c r="F5273" s="224"/>
      <c r="G5273" s="98"/>
      <c r="H5273" s="98"/>
      <c r="I5273" s="130"/>
      <c r="J5273" s="98"/>
      <c r="K5273" s="98"/>
      <c r="L5273" s="98"/>
      <c r="M5273" s="241"/>
      <c r="N5273" s="241"/>
      <c r="O5273" s="98"/>
      <c r="P5273" s="98"/>
      <c r="Q5273" s="130"/>
    </row>
    <row r="5274" spans="1:17" ht="11.25" x14ac:dyDescent="0.2">
      <c r="A5274" s="234"/>
      <c r="B5274" s="98"/>
      <c r="C5274" s="130"/>
      <c r="D5274" s="240"/>
      <c r="E5274" s="240"/>
      <c r="F5274" s="224"/>
      <c r="G5274" s="98"/>
      <c r="H5274" s="98"/>
      <c r="I5274" s="130"/>
      <c r="J5274" s="98"/>
      <c r="K5274" s="98"/>
      <c r="L5274" s="98"/>
      <c r="M5274" s="241"/>
      <c r="N5274" s="241"/>
      <c r="O5274" s="98"/>
      <c r="P5274" s="98"/>
      <c r="Q5274" s="130"/>
    </row>
    <row r="5275" spans="1:17" ht="11.25" x14ac:dyDescent="0.2">
      <c r="A5275" s="234"/>
      <c r="B5275" s="98"/>
      <c r="C5275" s="130"/>
      <c r="D5275" s="240"/>
      <c r="E5275" s="240"/>
      <c r="F5275" s="224"/>
      <c r="G5275" s="98"/>
      <c r="H5275" s="98"/>
      <c r="I5275" s="130"/>
      <c r="J5275" s="98"/>
      <c r="K5275" s="98"/>
      <c r="L5275" s="98"/>
      <c r="M5275" s="241"/>
      <c r="N5275" s="241"/>
      <c r="O5275" s="98"/>
      <c r="P5275" s="98"/>
      <c r="Q5275" s="130"/>
    </row>
    <row r="5276" spans="1:17" ht="11.25" x14ac:dyDescent="0.2">
      <c r="A5276" s="234"/>
      <c r="B5276" s="98"/>
      <c r="C5276" s="130"/>
      <c r="D5276" s="240"/>
      <c r="E5276" s="240"/>
      <c r="F5276" s="224"/>
      <c r="G5276" s="98"/>
      <c r="H5276" s="98"/>
      <c r="I5276" s="130"/>
      <c r="J5276" s="98"/>
      <c r="K5276" s="98"/>
      <c r="L5276" s="98"/>
      <c r="M5276" s="241"/>
      <c r="N5276" s="241"/>
      <c r="O5276" s="98"/>
      <c r="P5276" s="98"/>
      <c r="Q5276" s="130"/>
    </row>
    <row r="5277" spans="1:17" ht="11.25" x14ac:dyDescent="0.2">
      <c r="A5277" s="234"/>
      <c r="B5277" s="98"/>
      <c r="C5277" s="130"/>
      <c r="D5277" s="240"/>
      <c r="E5277" s="240"/>
      <c r="F5277" s="224"/>
      <c r="G5277" s="98"/>
      <c r="H5277" s="98"/>
      <c r="I5277" s="130"/>
      <c r="J5277" s="98"/>
      <c r="K5277" s="98"/>
      <c r="L5277" s="98"/>
      <c r="M5277" s="241"/>
      <c r="N5277" s="241"/>
      <c r="O5277" s="98"/>
      <c r="P5277" s="98"/>
      <c r="Q5277" s="130"/>
    </row>
    <row r="5278" spans="1:17" ht="11.25" x14ac:dyDescent="0.2">
      <c r="A5278" s="234"/>
      <c r="B5278" s="98"/>
      <c r="C5278" s="130"/>
      <c r="D5278" s="240"/>
      <c r="E5278" s="240"/>
      <c r="F5278" s="224"/>
      <c r="G5278" s="98"/>
      <c r="H5278" s="98"/>
      <c r="I5278" s="130"/>
      <c r="J5278" s="98"/>
      <c r="K5278" s="98"/>
      <c r="L5278" s="98"/>
      <c r="M5278" s="241"/>
      <c r="N5278" s="241"/>
      <c r="O5278" s="98"/>
      <c r="P5278" s="98"/>
      <c r="Q5278" s="130"/>
    </row>
    <row r="5279" spans="1:17" ht="11.25" x14ac:dyDescent="0.2">
      <c r="A5279" s="234"/>
      <c r="B5279" s="98"/>
      <c r="C5279" s="130"/>
      <c r="D5279" s="240"/>
      <c r="E5279" s="240"/>
      <c r="F5279" s="224"/>
      <c r="G5279" s="98"/>
      <c r="H5279" s="98"/>
      <c r="I5279" s="130"/>
      <c r="J5279" s="98"/>
      <c r="K5279" s="98"/>
      <c r="L5279" s="98"/>
      <c r="M5279" s="241"/>
      <c r="N5279" s="241"/>
      <c r="O5279" s="98"/>
      <c r="P5279" s="98"/>
      <c r="Q5279" s="130"/>
    </row>
    <row r="5280" spans="1:17" ht="11.25" x14ac:dyDescent="0.2">
      <c r="A5280" s="234"/>
      <c r="B5280" s="98"/>
      <c r="C5280" s="130"/>
      <c r="D5280" s="240"/>
      <c r="E5280" s="240"/>
      <c r="F5280" s="224"/>
      <c r="G5280" s="98"/>
      <c r="H5280" s="98"/>
      <c r="I5280" s="130"/>
      <c r="J5280" s="98"/>
      <c r="K5280" s="98"/>
      <c r="L5280" s="98"/>
      <c r="M5280" s="241"/>
      <c r="N5280" s="241"/>
      <c r="O5280" s="98"/>
      <c r="P5280" s="98"/>
      <c r="Q5280" s="130"/>
    </row>
    <row r="5281" spans="1:17" ht="11.25" x14ac:dyDescent="0.2">
      <c r="A5281" s="234"/>
      <c r="B5281" s="98"/>
      <c r="C5281" s="130"/>
      <c r="D5281" s="240"/>
      <c r="E5281" s="240"/>
      <c r="F5281" s="224"/>
      <c r="G5281" s="98"/>
      <c r="H5281" s="98"/>
      <c r="I5281" s="130"/>
      <c r="J5281" s="98"/>
      <c r="K5281" s="98"/>
      <c r="L5281" s="98"/>
      <c r="M5281" s="241"/>
      <c r="N5281" s="241"/>
      <c r="O5281" s="98"/>
      <c r="P5281" s="98"/>
      <c r="Q5281" s="130"/>
    </row>
    <row r="5282" spans="1:17" ht="11.25" x14ac:dyDescent="0.2">
      <c r="A5282" s="234"/>
      <c r="B5282" s="98"/>
      <c r="C5282" s="130"/>
      <c r="D5282" s="240"/>
      <c r="E5282" s="240"/>
      <c r="F5282" s="224"/>
      <c r="G5282" s="98"/>
      <c r="H5282" s="98"/>
      <c r="I5282" s="130"/>
      <c r="J5282" s="98"/>
      <c r="K5282" s="98"/>
      <c r="L5282" s="98"/>
      <c r="M5282" s="241"/>
      <c r="N5282" s="241"/>
      <c r="O5282" s="98"/>
      <c r="P5282" s="98"/>
      <c r="Q5282" s="130"/>
    </row>
    <row r="5283" spans="1:17" ht="11.25" x14ac:dyDescent="0.2">
      <c r="A5283" s="234"/>
      <c r="B5283" s="98"/>
      <c r="C5283" s="130"/>
      <c r="D5283" s="240"/>
      <c r="E5283" s="240"/>
      <c r="F5283" s="224"/>
      <c r="G5283" s="98"/>
      <c r="H5283" s="98"/>
      <c r="I5283" s="130"/>
      <c r="J5283" s="98"/>
      <c r="K5283" s="98"/>
      <c r="L5283" s="98"/>
      <c r="M5283" s="241"/>
      <c r="N5283" s="241"/>
      <c r="O5283" s="98"/>
      <c r="P5283" s="98"/>
      <c r="Q5283" s="130"/>
    </row>
    <row r="5284" spans="1:17" ht="11.25" x14ac:dyDescent="0.2">
      <c r="A5284" s="234"/>
      <c r="B5284" s="98"/>
      <c r="C5284" s="130"/>
      <c r="D5284" s="240"/>
      <c r="E5284" s="240"/>
      <c r="F5284" s="224"/>
      <c r="G5284" s="98"/>
      <c r="H5284" s="98"/>
      <c r="I5284" s="130"/>
      <c r="J5284" s="98"/>
      <c r="K5284" s="98"/>
      <c r="L5284" s="98"/>
      <c r="M5284" s="241"/>
      <c r="N5284" s="241"/>
      <c r="O5284" s="98"/>
      <c r="P5284" s="98"/>
      <c r="Q5284" s="130"/>
    </row>
    <row r="5285" spans="1:17" ht="11.25" x14ac:dyDescent="0.2">
      <c r="A5285" s="234"/>
      <c r="B5285" s="98"/>
      <c r="C5285" s="130"/>
      <c r="D5285" s="240"/>
      <c r="E5285" s="240"/>
      <c r="F5285" s="224"/>
      <c r="G5285" s="98"/>
      <c r="H5285" s="98"/>
      <c r="I5285" s="130"/>
      <c r="J5285" s="98"/>
      <c r="K5285" s="98"/>
      <c r="L5285" s="98"/>
      <c r="M5285" s="241"/>
      <c r="N5285" s="241"/>
      <c r="O5285" s="98"/>
      <c r="P5285" s="98"/>
      <c r="Q5285" s="130"/>
    </row>
    <row r="5286" spans="1:17" ht="11.25" x14ac:dyDescent="0.2">
      <c r="A5286" s="234"/>
      <c r="B5286" s="98"/>
      <c r="C5286" s="130"/>
      <c r="D5286" s="240"/>
      <c r="E5286" s="240"/>
      <c r="F5286" s="224"/>
      <c r="G5286" s="98"/>
      <c r="H5286" s="98"/>
      <c r="I5286" s="130"/>
      <c r="J5286" s="98"/>
      <c r="K5286" s="98"/>
      <c r="L5286" s="98"/>
      <c r="M5286" s="241"/>
      <c r="N5286" s="241"/>
      <c r="O5286" s="98"/>
      <c r="P5286" s="98"/>
      <c r="Q5286" s="130"/>
    </row>
    <row r="5287" spans="1:17" ht="11.25" x14ac:dyDescent="0.2">
      <c r="A5287" s="234"/>
      <c r="B5287" s="98"/>
      <c r="C5287" s="130"/>
      <c r="D5287" s="240"/>
      <c r="E5287" s="240"/>
      <c r="F5287" s="224"/>
      <c r="G5287" s="98"/>
      <c r="H5287" s="98"/>
      <c r="I5287" s="130"/>
      <c r="J5287" s="98"/>
      <c r="K5287" s="98"/>
      <c r="L5287" s="98"/>
      <c r="M5287" s="241"/>
      <c r="N5287" s="241"/>
      <c r="O5287" s="98"/>
      <c r="P5287" s="98"/>
      <c r="Q5287" s="130"/>
    </row>
    <row r="5288" spans="1:17" ht="11.25" x14ac:dyDescent="0.2">
      <c r="A5288" s="234"/>
      <c r="B5288" s="98"/>
      <c r="C5288" s="130"/>
      <c r="D5288" s="240"/>
      <c r="E5288" s="240"/>
      <c r="F5288" s="224"/>
      <c r="G5288" s="98"/>
      <c r="H5288" s="98"/>
      <c r="I5288" s="130"/>
      <c r="J5288" s="98"/>
      <c r="K5288" s="98"/>
      <c r="L5288" s="98"/>
      <c r="M5288" s="241"/>
      <c r="N5288" s="241"/>
      <c r="O5288" s="98"/>
      <c r="P5288" s="98"/>
      <c r="Q5288" s="130"/>
    </row>
    <row r="5289" spans="1:17" ht="11.25" x14ac:dyDescent="0.2">
      <c r="A5289" s="234"/>
      <c r="B5289" s="98"/>
      <c r="C5289" s="130"/>
      <c r="D5289" s="240"/>
      <c r="E5289" s="240"/>
      <c r="F5289" s="224"/>
      <c r="G5289" s="98"/>
      <c r="H5289" s="98"/>
      <c r="I5289" s="130"/>
      <c r="J5289" s="98"/>
      <c r="K5289" s="98"/>
      <c r="L5289" s="98"/>
      <c r="M5289" s="241"/>
      <c r="N5289" s="241"/>
      <c r="O5289" s="98"/>
      <c r="P5289" s="98"/>
      <c r="Q5289" s="130"/>
    </row>
    <row r="5290" spans="1:17" ht="11.25" x14ac:dyDescent="0.2">
      <c r="A5290" s="234"/>
      <c r="B5290" s="98"/>
      <c r="C5290" s="130"/>
      <c r="D5290" s="240"/>
      <c r="E5290" s="240"/>
      <c r="F5290" s="224"/>
      <c r="G5290" s="98"/>
      <c r="H5290" s="98"/>
      <c r="I5290" s="130"/>
      <c r="J5290" s="98"/>
      <c r="K5290" s="98"/>
      <c r="L5290" s="98"/>
      <c r="M5290" s="241"/>
      <c r="N5290" s="241"/>
      <c r="O5290" s="98"/>
      <c r="P5290" s="98"/>
      <c r="Q5290" s="130"/>
    </row>
    <row r="5291" spans="1:17" ht="11.25" x14ac:dyDescent="0.2">
      <c r="A5291" s="234"/>
      <c r="B5291" s="98"/>
      <c r="C5291" s="130"/>
      <c r="D5291" s="240"/>
      <c r="E5291" s="240"/>
      <c r="F5291" s="224"/>
      <c r="G5291" s="98"/>
      <c r="H5291" s="98"/>
      <c r="I5291" s="130"/>
      <c r="J5291" s="98"/>
      <c r="K5291" s="98"/>
      <c r="L5291" s="98"/>
      <c r="M5291" s="241"/>
      <c r="N5291" s="241"/>
      <c r="O5291" s="98"/>
      <c r="P5291" s="98"/>
      <c r="Q5291" s="130"/>
    </row>
    <row r="5292" spans="1:17" ht="11.25" x14ac:dyDescent="0.2">
      <c r="A5292" s="234"/>
      <c r="B5292" s="98"/>
      <c r="C5292" s="130"/>
      <c r="D5292" s="240"/>
      <c r="E5292" s="240"/>
      <c r="F5292" s="224"/>
      <c r="G5292" s="98"/>
      <c r="H5292" s="98"/>
      <c r="I5292" s="130"/>
      <c r="J5292" s="98"/>
      <c r="K5292" s="98"/>
      <c r="L5292" s="98"/>
      <c r="M5292" s="241"/>
      <c r="N5292" s="241"/>
      <c r="O5292" s="98"/>
      <c r="P5292" s="98"/>
      <c r="Q5292" s="130"/>
    </row>
    <row r="5293" spans="1:17" ht="11.25" x14ac:dyDescent="0.2">
      <c r="A5293" s="234"/>
      <c r="B5293" s="98"/>
      <c r="C5293" s="130"/>
      <c r="D5293" s="240"/>
      <c r="E5293" s="240"/>
      <c r="F5293" s="224"/>
      <c r="G5293" s="98"/>
      <c r="H5293" s="98"/>
      <c r="I5293" s="130"/>
      <c r="J5293" s="98"/>
      <c r="K5293" s="98"/>
      <c r="L5293" s="98"/>
      <c r="M5293" s="241"/>
      <c r="N5293" s="241"/>
      <c r="O5293" s="98"/>
      <c r="P5293" s="98"/>
      <c r="Q5293" s="130"/>
    </row>
    <row r="5294" spans="1:17" ht="11.25" x14ac:dyDescent="0.2">
      <c r="A5294" s="234"/>
      <c r="B5294" s="98"/>
      <c r="C5294" s="130"/>
      <c r="D5294" s="240"/>
      <c r="E5294" s="240"/>
      <c r="F5294" s="224"/>
      <c r="G5294" s="98"/>
      <c r="H5294" s="98"/>
      <c r="I5294" s="130"/>
      <c r="J5294" s="98"/>
      <c r="K5294" s="98"/>
      <c r="L5294" s="98"/>
      <c r="M5294" s="241"/>
      <c r="N5294" s="241"/>
      <c r="O5294" s="98"/>
      <c r="P5294" s="98"/>
      <c r="Q5294" s="130"/>
    </row>
    <row r="5295" spans="1:17" ht="11.25" x14ac:dyDescent="0.2">
      <c r="A5295" s="234"/>
      <c r="B5295" s="98"/>
      <c r="C5295" s="130"/>
      <c r="D5295" s="240"/>
      <c r="E5295" s="240"/>
      <c r="F5295" s="224"/>
      <c r="G5295" s="98"/>
      <c r="H5295" s="98"/>
      <c r="I5295" s="130"/>
      <c r="J5295" s="98"/>
      <c r="K5295" s="98"/>
      <c r="L5295" s="98"/>
      <c r="M5295" s="241"/>
      <c r="N5295" s="241"/>
      <c r="O5295" s="98"/>
      <c r="P5295" s="98"/>
      <c r="Q5295" s="130"/>
    </row>
    <row r="5296" spans="1:17" ht="11.25" x14ac:dyDescent="0.2">
      <c r="A5296" s="234"/>
      <c r="B5296" s="98"/>
      <c r="C5296" s="130"/>
      <c r="D5296" s="240"/>
      <c r="E5296" s="240"/>
      <c r="F5296" s="224"/>
      <c r="G5296" s="98"/>
      <c r="H5296" s="98"/>
      <c r="I5296" s="130"/>
      <c r="J5296" s="98"/>
      <c r="K5296" s="98"/>
      <c r="L5296" s="98"/>
      <c r="M5296" s="241"/>
      <c r="N5296" s="241"/>
      <c r="O5296" s="98"/>
      <c r="P5296" s="98"/>
      <c r="Q5296" s="130"/>
    </row>
    <row r="5297" spans="1:17" ht="11.25" x14ac:dyDescent="0.2">
      <c r="A5297" s="234"/>
      <c r="B5297" s="98"/>
      <c r="C5297" s="130"/>
      <c r="D5297" s="240"/>
      <c r="E5297" s="240"/>
      <c r="F5297" s="224"/>
      <c r="G5297" s="98"/>
      <c r="H5297" s="98"/>
      <c r="I5297" s="130"/>
      <c r="J5297" s="98"/>
      <c r="K5297" s="98"/>
      <c r="L5297" s="98"/>
      <c r="M5297" s="241"/>
      <c r="N5297" s="241"/>
      <c r="O5297" s="98"/>
      <c r="P5297" s="98"/>
      <c r="Q5297" s="130"/>
    </row>
    <row r="5298" spans="1:17" ht="11.25" x14ac:dyDescent="0.2">
      <c r="A5298" s="234"/>
      <c r="B5298" s="98"/>
      <c r="C5298" s="130"/>
      <c r="D5298" s="240"/>
      <c r="E5298" s="240"/>
      <c r="F5298" s="224"/>
      <c r="G5298" s="98"/>
      <c r="H5298" s="98"/>
      <c r="I5298" s="130"/>
      <c r="J5298" s="98"/>
      <c r="K5298" s="98"/>
      <c r="L5298" s="98"/>
      <c r="M5298" s="241"/>
      <c r="N5298" s="241"/>
      <c r="O5298" s="98"/>
      <c r="P5298" s="98"/>
      <c r="Q5298" s="130"/>
    </row>
    <row r="5299" spans="1:17" ht="11.25" x14ac:dyDescent="0.2">
      <c r="A5299" s="234"/>
      <c r="B5299" s="98"/>
      <c r="C5299" s="130"/>
      <c r="D5299" s="240"/>
      <c r="E5299" s="240"/>
      <c r="F5299" s="224"/>
      <c r="G5299" s="98"/>
      <c r="H5299" s="98"/>
      <c r="I5299" s="130"/>
      <c r="J5299" s="98"/>
      <c r="K5299" s="98"/>
      <c r="L5299" s="98"/>
      <c r="M5299" s="241"/>
      <c r="N5299" s="241"/>
      <c r="O5299" s="98"/>
      <c r="P5299" s="98"/>
      <c r="Q5299" s="130"/>
    </row>
    <row r="5300" spans="1:17" ht="11.25" x14ac:dyDescent="0.2">
      <c r="A5300" s="234"/>
      <c r="B5300" s="98"/>
      <c r="C5300" s="130"/>
      <c r="D5300" s="240"/>
      <c r="E5300" s="240"/>
      <c r="F5300" s="224"/>
      <c r="G5300" s="98"/>
      <c r="H5300" s="98"/>
      <c r="I5300" s="130"/>
      <c r="J5300" s="98"/>
      <c r="K5300" s="98"/>
      <c r="L5300" s="98"/>
      <c r="M5300" s="241"/>
      <c r="N5300" s="241"/>
      <c r="O5300" s="98"/>
      <c r="P5300" s="98"/>
      <c r="Q5300" s="130"/>
    </row>
    <row r="5301" spans="1:17" ht="11.25" x14ac:dyDescent="0.2">
      <c r="A5301" s="234"/>
      <c r="B5301" s="98"/>
      <c r="C5301" s="130"/>
      <c r="D5301" s="240"/>
      <c r="E5301" s="240"/>
      <c r="F5301" s="224"/>
      <c r="G5301" s="98"/>
      <c r="H5301" s="98"/>
      <c r="I5301" s="130"/>
      <c r="J5301" s="98"/>
      <c r="K5301" s="98"/>
      <c r="L5301" s="98"/>
      <c r="M5301" s="241"/>
      <c r="N5301" s="241"/>
      <c r="O5301" s="98"/>
      <c r="P5301" s="98"/>
      <c r="Q5301" s="130"/>
    </row>
    <row r="5302" spans="1:17" ht="11.25" x14ac:dyDescent="0.2">
      <c r="A5302" s="234"/>
      <c r="B5302" s="98"/>
      <c r="C5302" s="130"/>
      <c r="D5302" s="240"/>
      <c r="E5302" s="240"/>
      <c r="F5302" s="224"/>
      <c r="G5302" s="98"/>
      <c r="H5302" s="98"/>
      <c r="I5302" s="130"/>
      <c r="J5302" s="98"/>
      <c r="K5302" s="98"/>
      <c r="L5302" s="98"/>
      <c r="M5302" s="241"/>
      <c r="N5302" s="241"/>
      <c r="O5302" s="98"/>
      <c r="P5302" s="98"/>
      <c r="Q5302" s="130"/>
    </row>
    <row r="5303" spans="1:17" ht="11.25" x14ac:dyDescent="0.2">
      <c r="A5303" s="234"/>
      <c r="B5303" s="98"/>
      <c r="C5303" s="130"/>
      <c r="D5303" s="240"/>
      <c r="E5303" s="240"/>
      <c r="F5303" s="224"/>
      <c r="G5303" s="98"/>
      <c r="H5303" s="98"/>
      <c r="I5303" s="130"/>
      <c r="J5303" s="98"/>
      <c r="K5303" s="98"/>
      <c r="L5303" s="98"/>
      <c r="M5303" s="241"/>
      <c r="N5303" s="241"/>
      <c r="O5303" s="98"/>
      <c r="P5303" s="98"/>
      <c r="Q5303" s="130"/>
    </row>
    <row r="5304" spans="1:17" ht="11.25" x14ac:dyDescent="0.2">
      <c r="A5304" s="234"/>
      <c r="B5304" s="98"/>
      <c r="C5304" s="130"/>
      <c r="D5304" s="240"/>
      <c r="E5304" s="240"/>
      <c r="F5304" s="224"/>
      <c r="G5304" s="98"/>
      <c r="H5304" s="98"/>
      <c r="I5304" s="130"/>
      <c r="J5304" s="98"/>
      <c r="K5304" s="98"/>
      <c r="L5304" s="98"/>
      <c r="M5304" s="241"/>
      <c r="N5304" s="241"/>
      <c r="O5304" s="98"/>
      <c r="P5304" s="98"/>
      <c r="Q5304" s="130"/>
    </row>
    <row r="5305" spans="1:17" ht="11.25" x14ac:dyDescent="0.2">
      <c r="A5305" s="234"/>
      <c r="B5305" s="98"/>
      <c r="C5305" s="130"/>
      <c r="D5305" s="240"/>
      <c r="E5305" s="240"/>
      <c r="F5305" s="224"/>
      <c r="G5305" s="98"/>
      <c r="H5305" s="98"/>
      <c r="I5305" s="130"/>
      <c r="J5305" s="98"/>
      <c r="K5305" s="98"/>
      <c r="L5305" s="98"/>
      <c r="M5305" s="241"/>
      <c r="N5305" s="241"/>
      <c r="O5305" s="98"/>
      <c r="P5305" s="98"/>
      <c r="Q5305" s="130"/>
    </row>
    <row r="5306" spans="1:17" ht="11.25" x14ac:dyDescent="0.2">
      <c r="A5306" s="234"/>
      <c r="B5306" s="98"/>
      <c r="C5306" s="130"/>
      <c r="D5306" s="240"/>
      <c r="E5306" s="240"/>
      <c r="F5306" s="224"/>
      <c r="G5306" s="98"/>
      <c r="H5306" s="98"/>
      <c r="I5306" s="130"/>
      <c r="J5306" s="98"/>
      <c r="K5306" s="98"/>
      <c r="L5306" s="98"/>
      <c r="M5306" s="241"/>
      <c r="N5306" s="241"/>
      <c r="O5306" s="98"/>
      <c r="P5306" s="98"/>
      <c r="Q5306" s="130"/>
    </row>
    <row r="5307" spans="1:17" ht="11.25" x14ac:dyDescent="0.2">
      <c r="A5307" s="234"/>
      <c r="B5307" s="98"/>
      <c r="C5307" s="130"/>
      <c r="D5307" s="240"/>
      <c r="E5307" s="240"/>
      <c r="F5307" s="224"/>
      <c r="G5307" s="98"/>
      <c r="H5307" s="98"/>
      <c r="I5307" s="130"/>
      <c r="J5307" s="98"/>
      <c r="K5307" s="98"/>
      <c r="L5307" s="98"/>
      <c r="M5307" s="241"/>
      <c r="N5307" s="241"/>
      <c r="O5307" s="98"/>
      <c r="P5307" s="98"/>
      <c r="Q5307" s="130"/>
    </row>
    <row r="5308" spans="1:17" ht="11.25" x14ac:dyDescent="0.2">
      <c r="A5308" s="234"/>
      <c r="B5308" s="98"/>
      <c r="C5308" s="130"/>
      <c r="D5308" s="240"/>
      <c r="E5308" s="240"/>
      <c r="F5308" s="224"/>
      <c r="G5308" s="98"/>
      <c r="H5308" s="98"/>
      <c r="I5308" s="130"/>
      <c r="J5308" s="98"/>
      <c r="K5308" s="98"/>
      <c r="L5308" s="98"/>
      <c r="M5308" s="241"/>
      <c r="N5308" s="241"/>
      <c r="O5308" s="98"/>
      <c r="P5308" s="98"/>
      <c r="Q5308" s="130"/>
    </row>
    <row r="5309" spans="1:17" ht="11.25" x14ac:dyDescent="0.2">
      <c r="A5309" s="234"/>
      <c r="B5309" s="98"/>
      <c r="C5309" s="130"/>
      <c r="D5309" s="240"/>
      <c r="E5309" s="240"/>
      <c r="F5309" s="224"/>
      <c r="G5309" s="98"/>
      <c r="H5309" s="98"/>
      <c r="I5309" s="130"/>
      <c r="J5309" s="98"/>
      <c r="K5309" s="98"/>
      <c r="L5309" s="98"/>
      <c r="M5309" s="241"/>
      <c r="N5309" s="241"/>
      <c r="O5309" s="98"/>
      <c r="P5309" s="98"/>
      <c r="Q5309" s="130"/>
    </row>
    <row r="5310" spans="1:17" ht="11.25" x14ac:dyDescent="0.2">
      <c r="A5310" s="234"/>
      <c r="B5310" s="98"/>
      <c r="C5310" s="130"/>
      <c r="D5310" s="240"/>
      <c r="E5310" s="240"/>
      <c r="F5310" s="224"/>
      <c r="G5310" s="98"/>
      <c r="H5310" s="98"/>
      <c r="I5310" s="130"/>
      <c r="J5310" s="98"/>
      <c r="K5310" s="98"/>
      <c r="L5310" s="98"/>
      <c r="M5310" s="241"/>
      <c r="N5310" s="241"/>
      <c r="O5310" s="98"/>
      <c r="P5310" s="98"/>
      <c r="Q5310" s="130"/>
    </row>
    <row r="5311" spans="1:17" ht="11.25" x14ac:dyDescent="0.2">
      <c r="A5311" s="234"/>
      <c r="B5311" s="98"/>
      <c r="C5311" s="130"/>
      <c r="D5311" s="240"/>
      <c r="E5311" s="240"/>
      <c r="F5311" s="224"/>
      <c r="G5311" s="98"/>
      <c r="H5311" s="98"/>
      <c r="I5311" s="130"/>
      <c r="J5311" s="98"/>
      <c r="K5311" s="98"/>
      <c r="L5311" s="98"/>
      <c r="M5311" s="241"/>
      <c r="N5311" s="241"/>
      <c r="O5311" s="98"/>
      <c r="P5311" s="98"/>
      <c r="Q5311" s="130"/>
    </row>
    <row r="5312" spans="1:17" ht="11.25" x14ac:dyDescent="0.2">
      <c r="A5312" s="234"/>
      <c r="B5312" s="98"/>
      <c r="C5312" s="130"/>
      <c r="D5312" s="240"/>
      <c r="E5312" s="240"/>
      <c r="F5312" s="224"/>
      <c r="G5312" s="98"/>
      <c r="H5312" s="98"/>
      <c r="I5312" s="130"/>
      <c r="J5312" s="98"/>
      <c r="K5312" s="98"/>
      <c r="L5312" s="98"/>
      <c r="M5312" s="241"/>
      <c r="N5312" s="241"/>
      <c r="O5312" s="98"/>
      <c r="P5312" s="98"/>
      <c r="Q5312" s="130"/>
    </row>
    <row r="5313" spans="1:17" ht="11.25" x14ac:dyDescent="0.2">
      <c r="A5313" s="234"/>
      <c r="B5313" s="98"/>
      <c r="C5313" s="130"/>
      <c r="D5313" s="240"/>
      <c r="E5313" s="240"/>
      <c r="F5313" s="224"/>
      <c r="G5313" s="98"/>
      <c r="H5313" s="98"/>
      <c r="I5313" s="130"/>
      <c r="J5313" s="98"/>
      <c r="K5313" s="98"/>
      <c r="L5313" s="98"/>
      <c r="M5313" s="241"/>
      <c r="N5313" s="241"/>
      <c r="O5313" s="98"/>
      <c r="P5313" s="98"/>
      <c r="Q5313" s="130"/>
    </row>
    <row r="5314" spans="1:17" ht="11.25" x14ac:dyDescent="0.2">
      <c r="A5314" s="234"/>
      <c r="B5314" s="98"/>
      <c r="C5314" s="130"/>
      <c r="D5314" s="240"/>
      <c r="E5314" s="240"/>
      <c r="F5314" s="224"/>
      <c r="G5314" s="98"/>
      <c r="H5314" s="98"/>
      <c r="I5314" s="130"/>
      <c r="J5314" s="98"/>
      <c r="K5314" s="98"/>
      <c r="L5314" s="98"/>
      <c r="M5314" s="241"/>
      <c r="N5314" s="241"/>
      <c r="O5314" s="98"/>
      <c r="P5314" s="98"/>
      <c r="Q5314" s="130"/>
    </row>
    <row r="5315" spans="1:17" ht="11.25" x14ac:dyDescent="0.2">
      <c r="A5315" s="234"/>
      <c r="B5315" s="98"/>
      <c r="C5315" s="130"/>
      <c r="D5315" s="240"/>
      <c r="E5315" s="240"/>
      <c r="F5315" s="224"/>
      <c r="G5315" s="98"/>
      <c r="H5315" s="98"/>
      <c r="I5315" s="130"/>
      <c r="J5315" s="98"/>
      <c r="K5315" s="98"/>
      <c r="L5315" s="98"/>
      <c r="M5315" s="241"/>
      <c r="N5315" s="241"/>
      <c r="O5315" s="98"/>
      <c r="P5315" s="98"/>
      <c r="Q5315" s="130"/>
    </row>
    <row r="5316" spans="1:17" ht="11.25" x14ac:dyDescent="0.2">
      <c r="A5316" s="234"/>
      <c r="B5316" s="98"/>
      <c r="C5316" s="130"/>
      <c r="D5316" s="240"/>
      <c r="E5316" s="240"/>
      <c r="F5316" s="224"/>
      <c r="G5316" s="98"/>
      <c r="H5316" s="98"/>
      <c r="I5316" s="130"/>
      <c r="J5316" s="98"/>
      <c r="K5316" s="98"/>
      <c r="L5316" s="98"/>
      <c r="M5316" s="241"/>
      <c r="N5316" s="241"/>
      <c r="O5316" s="98"/>
      <c r="P5316" s="98"/>
      <c r="Q5316" s="130"/>
    </row>
    <row r="5317" spans="1:17" ht="11.25" x14ac:dyDescent="0.2">
      <c r="A5317" s="234"/>
      <c r="B5317" s="98"/>
      <c r="C5317" s="130"/>
      <c r="D5317" s="240"/>
      <c r="E5317" s="240"/>
      <c r="F5317" s="224"/>
      <c r="G5317" s="98"/>
      <c r="H5317" s="98"/>
      <c r="I5317" s="130"/>
      <c r="J5317" s="98"/>
      <c r="K5317" s="98"/>
      <c r="L5317" s="98"/>
      <c r="M5317" s="241"/>
      <c r="N5317" s="241"/>
      <c r="O5317" s="98"/>
      <c r="P5317" s="98"/>
      <c r="Q5317" s="130"/>
    </row>
    <row r="5318" spans="1:17" ht="11.25" x14ac:dyDescent="0.2">
      <c r="A5318" s="234"/>
      <c r="B5318" s="98"/>
      <c r="C5318" s="130"/>
      <c r="D5318" s="240"/>
      <c r="E5318" s="240"/>
      <c r="F5318" s="224"/>
      <c r="G5318" s="98"/>
      <c r="H5318" s="98"/>
      <c r="I5318" s="130"/>
      <c r="J5318" s="98"/>
      <c r="K5318" s="98"/>
      <c r="L5318" s="98"/>
      <c r="M5318" s="241"/>
      <c r="N5318" s="241"/>
      <c r="O5318" s="98"/>
      <c r="P5318" s="98"/>
      <c r="Q5318" s="130"/>
    </row>
    <row r="5319" spans="1:17" ht="11.25" x14ac:dyDescent="0.2">
      <c r="A5319" s="234"/>
      <c r="B5319" s="98"/>
      <c r="C5319" s="130"/>
      <c r="D5319" s="240"/>
      <c r="E5319" s="240"/>
      <c r="F5319" s="224"/>
      <c r="G5319" s="98"/>
      <c r="H5319" s="98"/>
      <c r="I5319" s="130"/>
      <c r="J5319" s="98"/>
      <c r="K5319" s="98"/>
      <c r="L5319" s="98"/>
      <c r="M5319" s="241"/>
      <c r="N5319" s="241"/>
      <c r="O5319" s="98"/>
      <c r="P5319" s="98"/>
      <c r="Q5319" s="130"/>
    </row>
    <row r="5320" spans="1:17" ht="11.25" x14ac:dyDescent="0.2">
      <c r="A5320" s="234"/>
      <c r="B5320" s="98"/>
      <c r="C5320" s="130"/>
      <c r="D5320" s="240"/>
      <c r="E5320" s="240"/>
      <c r="F5320" s="224"/>
      <c r="G5320" s="98"/>
      <c r="H5320" s="98"/>
      <c r="I5320" s="130"/>
      <c r="J5320" s="98"/>
      <c r="K5320" s="98"/>
      <c r="L5320" s="98"/>
      <c r="M5320" s="241"/>
      <c r="N5320" s="241"/>
      <c r="O5320" s="98"/>
      <c r="P5320" s="98"/>
      <c r="Q5320" s="130"/>
    </row>
    <row r="5321" spans="1:17" ht="11.25" x14ac:dyDescent="0.2">
      <c r="A5321" s="234"/>
      <c r="B5321" s="98"/>
      <c r="C5321" s="130"/>
      <c r="D5321" s="240"/>
      <c r="E5321" s="240"/>
      <c r="F5321" s="224"/>
      <c r="G5321" s="98"/>
      <c r="H5321" s="98"/>
      <c r="I5321" s="130"/>
      <c r="J5321" s="98"/>
      <c r="K5321" s="98"/>
      <c r="L5321" s="98"/>
      <c r="M5321" s="241"/>
      <c r="N5321" s="241"/>
      <c r="O5321" s="98"/>
      <c r="P5321" s="98"/>
      <c r="Q5321" s="130"/>
    </row>
    <row r="5322" spans="1:17" ht="11.25" x14ac:dyDescent="0.2">
      <c r="A5322" s="234"/>
      <c r="B5322" s="98"/>
      <c r="C5322" s="130"/>
      <c r="D5322" s="240"/>
      <c r="E5322" s="240"/>
      <c r="F5322" s="224"/>
      <c r="G5322" s="98"/>
      <c r="H5322" s="98"/>
      <c r="I5322" s="130"/>
      <c r="J5322" s="98"/>
      <c r="K5322" s="98"/>
      <c r="L5322" s="98"/>
      <c r="M5322" s="241"/>
      <c r="N5322" s="241"/>
      <c r="O5322" s="98"/>
      <c r="P5322" s="98"/>
      <c r="Q5322" s="130"/>
    </row>
    <row r="5323" spans="1:17" ht="11.25" x14ac:dyDescent="0.2">
      <c r="A5323" s="234"/>
      <c r="B5323" s="98"/>
      <c r="C5323" s="130"/>
      <c r="D5323" s="240"/>
      <c r="E5323" s="240"/>
      <c r="F5323" s="224"/>
      <c r="G5323" s="98"/>
      <c r="H5323" s="98"/>
      <c r="I5323" s="130"/>
      <c r="J5323" s="98"/>
      <c r="K5323" s="98"/>
      <c r="L5323" s="98"/>
      <c r="M5323" s="241"/>
      <c r="N5323" s="241"/>
      <c r="O5323" s="98"/>
      <c r="P5323" s="98"/>
      <c r="Q5323" s="130"/>
    </row>
    <row r="5324" spans="1:17" ht="11.25" x14ac:dyDescent="0.2">
      <c r="A5324" s="234"/>
      <c r="B5324" s="98"/>
      <c r="C5324" s="130"/>
      <c r="D5324" s="240"/>
      <c r="E5324" s="240"/>
      <c r="F5324" s="224"/>
      <c r="G5324" s="98"/>
      <c r="H5324" s="98"/>
      <c r="I5324" s="130"/>
      <c r="J5324" s="98"/>
      <c r="K5324" s="98"/>
      <c r="L5324" s="98"/>
      <c r="M5324" s="241"/>
      <c r="N5324" s="241"/>
      <c r="O5324" s="98"/>
      <c r="P5324" s="98"/>
      <c r="Q5324" s="130"/>
    </row>
    <row r="5325" spans="1:17" ht="11.25" x14ac:dyDescent="0.2">
      <c r="A5325" s="234"/>
      <c r="B5325" s="98"/>
      <c r="C5325" s="130"/>
      <c r="D5325" s="240"/>
      <c r="E5325" s="240"/>
      <c r="F5325" s="224"/>
      <c r="G5325" s="98"/>
      <c r="H5325" s="98"/>
      <c r="I5325" s="130"/>
      <c r="J5325" s="98"/>
      <c r="K5325" s="98"/>
      <c r="L5325" s="98"/>
      <c r="M5325" s="241"/>
      <c r="N5325" s="241"/>
      <c r="O5325" s="98"/>
      <c r="P5325" s="98"/>
      <c r="Q5325" s="130"/>
    </row>
    <row r="5326" spans="1:17" ht="11.25" x14ac:dyDescent="0.2">
      <c r="A5326" s="234"/>
      <c r="B5326" s="98"/>
      <c r="C5326" s="130"/>
      <c r="D5326" s="240"/>
      <c r="E5326" s="240"/>
      <c r="F5326" s="224"/>
      <c r="G5326" s="98"/>
      <c r="H5326" s="98"/>
      <c r="I5326" s="130"/>
      <c r="J5326" s="98"/>
      <c r="K5326" s="98"/>
      <c r="L5326" s="98"/>
      <c r="M5326" s="241"/>
      <c r="N5326" s="241"/>
      <c r="O5326" s="98"/>
      <c r="P5326" s="98"/>
      <c r="Q5326" s="130"/>
    </row>
    <row r="5327" spans="1:17" ht="11.25" x14ac:dyDescent="0.2">
      <c r="A5327" s="234"/>
      <c r="B5327" s="98"/>
      <c r="C5327" s="130"/>
      <c r="D5327" s="240"/>
      <c r="E5327" s="240"/>
      <c r="F5327" s="224"/>
      <c r="G5327" s="98"/>
      <c r="H5327" s="98"/>
      <c r="I5327" s="130"/>
      <c r="J5327" s="98"/>
      <c r="K5327" s="98"/>
      <c r="L5327" s="98"/>
      <c r="M5327" s="241"/>
      <c r="N5327" s="241"/>
      <c r="O5327" s="98"/>
      <c r="P5327" s="98"/>
      <c r="Q5327" s="130"/>
    </row>
    <row r="5328" spans="1:17" ht="11.25" x14ac:dyDescent="0.2">
      <c r="A5328" s="234"/>
      <c r="B5328" s="98"/>
      <c r="C5328" s="130"/>
      <c r="D5328" s="240"/>
      <c r="E5328" s="240"/>
      <c r="F5328" s="224"/>
      <c r="G5328" s="98"/>
      <c r="H5328" s="98"/>
      <c r="I5328" s="130"/>
      <c r="J5328" s="98"/>
      <c r="K5328" s="98"/>
      <c r="L5328" s="98"/>
      <c r="M5328" s="241"/>
      <c r="N5328" s="241"/>
      <c r="O5328" s="98"/>
      <c r="P5328" s="98"/>
      <c r="Q5328" s="130"/>
    </row>
    <row r="5329" spans="1:17" ht="11.25" x14ac:dyDescent="0.2">
      <c r="A5329" s="234"/>
      <c r="B5329" s="98"/>
      <c r="C5329" s="130"/>
      <c r="D5329" s="240"/>
      <c r="E5329" s="240"/>
      <c r="F5329" s="224"/>
      <c r="G5329" s="98"/>
      <c r="H5329" s="98"/>
      <c r="I5329" s="130"/>
      <c r="J5329" s="98"/>
      <c r="K5329" s="98"/>
      <c r="L5329" s="98"/>
      <c r="M5329" s="241"/>
      <c r="N5329" s="241"/>
      <c r="O5329" s="98"/>
      <c r="P5329" s="98"/>
      <c r="Q5329" s="130"/>
    </row>
    <row r="5330" spans="1:17" ht="11.25" x14ac:dyDescent="0.2">
      <c r="A5330" s="234"/>
      <c r="B5330" s="98"/>
      <c r="C5330" s="130"/>
      <c r="D5330" s="240"/>
      <c r="E5330" s="240"/>
      <c r="F5330" s="224"/>
      <c r="G5330" s="98"/>
      <c r="H5330" s="98"/>
      <c r="I5330" s="130"/>
      <c r="J5330" s="98"/>
      <c r="K5330" s="98"/>
      <c r="L5330" s="98"/>
      <c r="M5330" s="241"/>
      <c r="N5330" s="241"/>
      <c r="O5330" s="98"/>
      <c r="P5330" s="98"/>
      <c r="Q5330" s="130"/>
    </row>
    <row r="5331" spans="1:17" ht="11.25" x14ac:dyDescent="0.2">
      <c r="A5331" s="234"/>
      <c r="B5331" s="98"/>
      <c r="C5331" s="130"/>
      <c r="D5331" s="240"/>
      <c r="E5331" s="240"/>
      <c r="F5331" s="224"/>
      <c r="G5331" s="98"/>
      <c r="H5331" s="98"/>
      <c r="I5331" s="130"/>
      <c r="J5331" s="98"/>
      <c r="K5331" s="98"/>
      <c r="L5331" s="98"/>
      <c r="M5331" s="241"/>
      <c r="N5331" s="241"/>
      <c r="O5331" s="98"/>
      <c r="P5331" s="98"/>
      <c r="Q5331" s="130"/>
    </row>
    <row r="5332" spans="1:17" ht="11.25" x14ac:dyDescent="0.2">
      <c r="A5332" s="234"/>
      <c r="B5332" s="98"/>
      <c r="C5332" s="130"/>
      <c r="D5332" s="240"/>
      <c r="E5332" s="240"/>
      <c r="F5332" s="224"/>
      <c r="G5332" s="98"/>
      <c r="H5332" s="98"/>
      <c r="I5332" s="130"/>
      <c r="J5332" s="98"/>
      <c r="K5332" s="98"/>
      <c r="L5332" s="98"/>
      <c r="M5332" s="241"/>
      <c r="N5332" s="241"/>
      <c r="O5332" s="98"/>
      <c r="P5332" s="98"/>
      <c r="Q5332" s="130"/>
    </row>
    <row r="5333" spans="1:17" ht="11.25" x14ac:dyDescent="0.2">
      <c r="A5333" s="234"/>
      <c r="B5333" s="98"/>
      <c r="C5333" s="130"/>
      <c r="D5333" s="240"/>
      <c r="E5333" s="240"/>
      <c r="F5333" s="224"/>
      <c r="G5333" s="98"/>
      <c r="H5333" s="98"/>
      <c r="I5333" s="130"/>
      <c r="J5333" s="98"/>
      <c r="K5333" s="98"/>
      <c r="L5333" s="98"/>
      <c r="M5333" s="241"/>
      <c r="N5333" s="241"/>
      <c r="O5333" s="98"/>
      <c r="P5333" s="98"/>
      <c r="Q5333" s="130"/>
    </row>
    <row r="5334" spans="1:17" ht="11.25" x14ac:dyDescent="0.2">
      <c r="A5334" s="234"/>
      <c r="B5334" s="98"/>
      <c r="C5334" s="130"/>
      <c r="D5334" s="240"/>
      <c r="E5334" s="240"/>
      <c r="F5334" s="224"/>
      <c r="G5334" s="98"/>
      <c r="H5334" s="98"/>
      <c r="I5334" s="130"/>
      <c r="J5334" s="98"/>
      <c r="K5334" s="98"/>
      <c r="L5334" s="98"/>
      <c r="M5334" s="241"/>
      <c r="N5334" s="241"/>
      <c r="O5334" s="98"/>
      <c r="P5334" s="98"/>
      <c r="Q5334" s="130"/>
    </row>
    <row r="5335" spans="1:17" ht="11.25" x14ac:dyDescent="0.2">
      <c r="A5335" s="234"/>
      <c r="B5335" s="98"/>
      <c r="C5335" s="130"/>
      <c r="D5335" s="240"/>
      <c r="E5335" s="240"/>
      <c r="F5335" s="224"/>
      <c r="G5335" s="98"/>
      <c r="H5335" s="98"/>
      <c r="I5335" s="130"/>
      <c r="J5335" s="98"/>
      <c r="K5335" s="98"/>
      <c r="L5335" s="98"/>
      <c r="M5335" s="241"/>
      <c r="N5335" s="241"/>
      <c r="O5335" s="98"/>
      <c r="P5335" s="98"/>
      <c r="Q5335" s="130"/>
    </row>
    <row r="5336" spans="1:17" ht="11.25" x14ac:dyDescent="0.2">
      <c r="A5336" s="234"/>
      <c r="B5336" s="98"/>
      <c r="C5336" s="130"/>
      <c r="D5336" s="240"/>
      <c r="E5336" s="240"/>
      <c r="F5336" s="224"/>
      <c r="G5336" s="98"/>
      <c r="H5336" s="98"/>
      <c r="I5336" s="130"/>
      <c r="J5336" s="98"/>
      <c r="K5336" s="98"/>
      <c r="L5336" s="98"/>
      <c r="M5336" s="241"/>
      <c r="N5336" s="241"/>
      <c r="O5336" s="98"/>
      <c r="P5336" s="98"/>
      <c r="Q5336" s="130"/>
    </row>
    <row r="5337" spans="1:17" ht="11.25" x14ac:dyDescent="0.2">
      <c r="A5337" s="234"/>
      <c r="B5337" s="98"/>
      <c r="C5337" s="130"/>
      <c r="D5337" s="240"/>
      <c r="E5337" s="240"/>
      <c r="F5337" s="224"/>
      <c r="G5337" s="98"/>
      <c r="H5337" s="98"/>
      <c r="I5337" s="130"/>
      <c r="J5337" s="98"/>
      <c r="K5337" s="98"/>
      <c r="L5337" s="98"/>
      <c r="M5337" s="241"/>
      <c r="N5337" s="241"/>
      <c r="O5337" s="98"/>
      <c r="P5337" s="98"/>
      <c r="Q5337" s="130"/>
    </row>
    <row r="5338" spans="1:17" ht="11.25" x14ac:dyDescent="0.2">
      <c r="A5338" s="234"/>
      <c r="B5338" s="98"/>
      <c r="C5338" s="130"/>
      <c r="D5338" s="240"/>
      <c r="E5338" s="240"/>
      <c r="F5338" s="224"/>
      <c r="G5338" s="98"/>
      <c r="H5338" s="98"/>
      <c r="I5338" s="130"/>
      <c r="J5338" s="98"/>
      <c r="K5338" s="98"/>
      <c r="L5338" s="98"/>
      <c r="M5338" s="241"/>
      <c r="N5338" s="241"/>
      <c r="O5338" s="98"/>
      <c r="P5338" s="98"/>
      <c r="Q5338" s="130"/>
    </row>
    <row r="5339" spans="1:17" ht="11.25" x14ac:dyDescent="0.2">
      <c r="A5339" s="234"/>
      <c r="B5339" s="98"/>
      <c r="C5339" s="130"/>
      <c r="D5339" s="240"/>
      <c r="E5339" s="240"/>
      <c r="F5339" s="224"/>
      <c r="G5339" s="98"/>
      <c r="H5339" s="98"/>
      <c r="I5339" s="130"/>
      <c r="J5339" s="98"/>
      <c r="K5339" s="98"/>
      <c r="L5339" s="98"/>
      <c r="M5339" s="241"/>
      <c r="N5339" s="241"/>
      <c r="O5339" s="98"/>
      <c r="P5339" s="98"/>
      <c r="Q5339" s="130"/>
    </row>
    <row r="5340" spans="1:17" ht="11.25" x14ac:dyDescent="0.2">
      <c r="A5340" s="234"/>
      <c r="B5340" s="98"/>
      <c r="C5340" s="130"/>
      <c r="D5340" s="240"/>
      <c r="E5340" s="240"/>
      <c r="F5340" s="224"/>
      <c r="G5340" s="98"/>
      <c r="H5340" s="98"/>
      <c r="I5340" s="130"/>
      <c r="J5340" s="98"/>
      <c r="K5340" s="98"/>
      <c r="L5340" s="98"/>
      <c r="M5340" s="241"/>
      <c r="N5340" s="241"/>
      <c r="O5340" s="98"/>
      <c r="P5340" s="98"/>
      <c r="Q5340" s="130"/>
    </row>
    <row r="5341" spans="1:17" ht="11.25" x14ac:dyDescent="0.2">
      <c r="A5341" s="234"/>
      <c r="B5341" s="98"/>
      <c r="C5341" s="130"/>
      <c r="D5341" s="240"/>
      <c r="E5341" s="240"/>
      <c r="F5341" s="224"/>
      <c r="G5341" s="98"/>
      <c r="H5341" s="98"/>
      <c r="I5341" s="130"/>
      <c r="J5341" s="98"/>
      <c r="K5341" s="98"/>
      <c r="L5341" s="98"/>
      <c r="M5341" s="241"/>
      <c r="N5341" s="241"/>
      <c r="O5341" s="98"/>
      <c r="P5341" s="98"/>
      <c r="Q5341" s="130"/>
    </row>
    <row r="5342" spans="1:17" ht="11.25" x14ac:dyDescent="0.2">
      <c r="A5342" s="234"/>
      <c r="B5342" s="98"/>
      <c r="C5342" s="130"/>
      <c r="D5342" s="240"/>
      <c r="E5342" s="240"/>
      <c r="F5342" s="224"/>
      <c r="G5342" s="98"/>
      <c r="H5342" s="98"/>
      <c r="I5342" s="130"/>
      <c r="J5342" s="98"/>
      <c r="K5342" s="98"/>
      <c r="L5342" s="98"/>
      <c r="M5342" s="241"/>
      <c r="N5342" s="241"/>
      <c r="O5342" s="98"/>
      <c r="P5342" s="98"/>
      <c r="Q5342" s="130"/>
    </row>
    <row r="5343" spans="1:17" ht="11.25" x14ac:dyDescent="0.2">
      <c r="A5343" s="234"/>
      <c r="B5343" s="98"/>
      <c r="C5343" s="130"/>
      <c r="D5343" s="240"/>
      <c r="E5343" s="240"/>
      <c r="F5343" s="224"/>
      <c r="G5343" s="98"/>
      <c r="H5343" s="98"/>
      <c r="I5343" s="130"/>
      <c r="J5343" s="98"/>
      <c r="K5343" s="98"/>
      <c r="L5343" s="98"/>
      <c r="M5343" s="241"/>
      <c r="N5343" s="241"/>
      <c r="O5343" s="98"/>
      <c r="P5343" s="98"/>
      <c r="Q5343" s="130"/>
    </row>
    <row r="5344" spans="1:17" ht="11.25" x14ac:dyDescent="0.2">
      <c r="A5344" s="234"/>
      <c r="B5344" s="98"/>
      <c r="C5344" s="130"/>
      <c r="D5344" s="240"/>
      <c r="E5344" s="240"/>
      <c r="F5344" s="224"/>
      <c r="G5344" s="98"/>
      <c r="H5344" s="98"/>
      <c r="I5344" s="130"/>
      <c r="J5344" s="98"/>
      <c r="K5344" s="98"/>
      <c r="L5344" s="98"/>
      <c r="M5344" s="241"/>
      <c r="N5344" s="241"/>
      <c r="O5344" s="98"/>
      <c r="P5344" s="98"/>
      <c r="Q5344" s="130"/>
    </row>
    <row r="5345" spans="1:17" ht="11.25" x14ac:dyDescent="0.2">
      <c r="A5345" s="234"/>
      <c r="B5345" s="98"/>
      <c r="C5345" s="130"/>
      <c r="D5345" s="240"/>
      <c r="E5345" s="240"/>
      <c r="F5345" s="224"/>
      <c r="G5345" s="98"/>
      <c r="H5345" s="98"/>
      <c r="I5345" s="130"/>
      <c r="J5345" s="98"/>
      <c r="K5345" s="98"/>
      <c r="L5345" s="98"/>
      <c r="M5345" s="241"/>
      <c r="N5345" s="241"/>
      <c r="O5345" s="98"/>
      <c r="P5345" s="98"/>
      <c r="Q5345" s="130"/>
    </row>
    <row r="5346" spans="1:17" ht="11.25" x14ac:dyDescent="0.2">
      <c r="A5346" s="234"/>
      <c r="B5346" s="98"/>
      <c r="C5346" s="130"/>
      <c r="D5346" s="240"/>
      <c r="E5346" s="240"/>
      <c r="F5346" s="224"/>
      <c r="G5346" s="98"/>
      <c r="H5346" s="98"/>
      <c r="I5346" s="130"/>
      <c r="J5346" s="98"/>
      <c r="K5346" s="98"/>
      <c r="L5346" s="98"/>
      <c r="M5346" s="241"/>
      <c r="N5346" s="241"/>
      <c r="O5346" s="98"/>
      <c r="P5346" s="98"/>
      <c r="Q5346" s="130"/>
    </row>
    <row r="5347" spans="1:17" ht="11.25" x14ac:dyDescent="0.2">
      <c r="A5347" s="234"/>
      <c r="B5347" s="98"/>
      <c r="C5347" s="130"/>
      <c r="D5347" s="240"/>
      <c r="E5347" s="240"/>
      <c r="F5347" s="224"/>
      <c r="G5347" s="98"/>
      <c r="H5347" s="98"/>
      <c r="I5347" s="130"/>
      <c r="J5347" s="98"/>
      <c r="K5347" s="98"/>
      <c r="L5347" s="98"/>
      <c r="M5347" s="241"/>
      <c r="N5347" s="241"/>
      <c r="O5347" s="98"/>
      <c r="P5347" s="98"/>
      <c r="Q5347" s="130"/>
    </row>
    <row r="5348" spans="1:17" ht="11.25" x14ac:dyDescent="0.2">
      <c r="A5348" s="234"/>
      <c r="B5348" s="98"/>
      <c r="C5348" s="130"/>
      <c r="D5348" s="240"/>
      <c r="E5348" s="240"/>
      <c r="F5348" s="224"/>
      <c r="G5348" s="98"/>
      <c r="H5348" s="98"/>
      <c r="I5348" s="130"/>
      <c r="J5348" s="98"/>
      <c r="K5348" s="98"/>
      <c r="L5348" s="98"/>
      <c r="M5348" s="241"/>
      <c r="N5348" s="241"/>
      <c r="O5348" s="98"/>
      <c r="P5348" s="98"/>
      <c r="Q5348" s="130"/>
    </row>
    <row r="5349" spans="1:17" ht="11.25" x14ac:dyDescent="0.2">
      <c r="A5349" s="234"/>
      <c r="B5349" s="98"/>
      <c r="C5349" s="130"/>
      <c r="D5349" s="240"/>
      <c r="E5349" s="240"/>
      <c r="F5349" s="224"/>
      <c r="G5349" s="98"/>
      <c r="H5349" s="98"/>
      <c r="I5349" s="130"/>
      <c r="J5349" s="98"/>
      <c r="K5349" s="98"/>
      <c r="L5349" s="98"/>
      <c r="M5349" s="241"/>
      <c r="N5349" s="241"/>
      <c r="O5349" s="98"/>
      <c r="P5349" s="98"/>
      <c r="Q5349" s="130"/>
    </row>
    <row r="5350" spans="1:17" ht="11.25" x14ac:dyDescent="0.2">
      <c r="A5350" s="234"/>
      <c r="B5350" s="98"/>
      <c r="C5350" s="130"/>
      <c r="D5350" s="240"/>
      <c r="E5350" s="240"/>
      <c r="F5350" s="224"/>
      <c r="G5350" s="98"/>
      <c r="H5350" s="98"/>
      <c r="I5350" s="130"/>
      <c r="J5350" s="98"/>
      <c r="K5350" s="98"/>
      <c r="L5350" s="98"/>
      <c r="M5350" s="241"/>
      <c r="N5350" s="241"/>
      <c r="O5350" s="98"/>
      <c r="P5350" s="98"/>
      <c r="Q5350" s="130"/>
    </row>
    <row r="5351" spans="1:17" ht="11.25" x14ac:dyDescent="0.2">
      <c r="A5351" s="234"/>
      <c r="B5351" s="98"/>
      <c r="C5351" s="130"/>
      <c r="D5351" s="240"/>
      <c r="E5351" s="240"/>
      <c r="F5351" s="224"/>
      <c r="G5351" s="98"/>
      <c r="H5351" s="98"/>
      <c r="I5351" s="130"/>
      <c r="J5351" s="98"/>
      <c r="K5351" s="98"/>
      <c r="L5351" s="98"/>
      <c r="M5351" s="241"/>
      <c r="N5351" s="241"/>
      <c r="O5351" s="98"/>
      <c r="P5351" s="98"/>
      <c r="Q5351" s="130"/>
    </row>
    <row r="5352" spans="1:17" ht="11.25" x14ac:dyDescent="0.2">
      <c r="A5352" s="234"/>
      <c r="B5352" s="98"/>
      <c r="C5352" s="130"/>
      <c r="D5352" s="240"/>
      <c r="E5352" s="240"/>
      <c r="F5352" s="224"/>
      <c r="G5352" s="98"/>
      <c r="H5352" s="98"/>
      <c r="I5352" s="130"/>
      <c r="J5352" s="98"/>
      <c r="K5352" s="98"/>
      <c r="L5352" s="98"/>
      <c r="M5352" s="241"/>
      <c r="N5352" s="241"/>
      <c r="O5352" s="98"/>
      <c r="P5352" s="98"/>
      <c r="Q5352" s="130"/>
    </row>
    <row r="5353" spans="1:17" ht="11.25" x14ac:dyDescent="0.2">
      <c r="A5353" s="234"/>
      <c r="B5353" s="98"/>
      <c r="C5353" s="130"/>
      <c r="D5353" s="240"/>
      <c r="E5353" s="240"/>
      <c r="F5353" s="224"/>
      <c r="G5353" s="98"/>
      <c r="H5353" s="98"/>
      <c r="I5353" s="130"/>
      <c r="J5353" s="98"/>
      <c r="K5353" s="98"/>
      <c r="L5353" s="98"/>
      <c r="M5353" s="241"/>
      <c r="N5353" s="241"/>
      <c r="O5353" s="98"/>
      <c r="P5353" s="98"/>
      <c r="Q5353" s="130"/>
    </row>
    <row r="5354" spans="1:17" ht="11.25" x14ac:dyDescent="0.2">
      <c r="A5354" s="234"/>
      <c r="B5354" s="98"/>
      <c r="C5354" s="130"/>
      <c r="D5354" s="240"/>
      <c r="E5354" s="240"/>
      <c r="F5354" s="224"/>
      <c r="G5354" s="98"/>
      <c r="H5354" s="98"/>
      <c r="I5354" s="130"/>
      <c r="J5354" s="98"/>
      <c r="K5354" s="98"/>
      <c r="L5354" s="98"/>
      <c r="M5354" s="241"/>
      <c r="N5354" s="241"/>
      <c r="O5354" s="98"/>
      <c r="P5354" s="98"/>
      <c r="Q5354" s="130"/>
    </row>
    <row r="5355" spans="1:17" ht="11.25" x14ac:dyDescent="0.2">
      <c r="A5355" s="234"/>
      <c r="B5355" s="98"/>
      <c r="C5355" s="130"/>
      <c r="D5355" s="240"/>
      <c r="E5355" s="240"/>
      <c r="F5355" s="224"/>
      <c r="G5355" s="98"/>
      <c r="H5355" s="98"/>
      <c r="I5355" s="130"/>
      <c r="J5355" s="98"/>
      <c r="K5355" s="98"/>
      <c r="L5355" s="98"/>
      <c r="M5355" s="241"/>
      <c r="N5355" s="241"/>
      <c r="O5355" s="98"/>
      <c r="P5355" s="98"/>
      <c r="Q5355" s="130"/>
    </row>
    <row r="5356" spans="1:17" ht="11.25" x14ac:dyDescent="0.2">
      <c r="A5356" s="234"/>
      <c r="B5356" s="98"/>
      <c r="C5356" s="130"/>
      <c r="D5356" s="240"/>
      <c r="E5356" s="240"/>
      <c r="F5356" s="224"/>
      <c r="G5356" s="98"/>
      <c r="H5356" s="98"/>
      <c r="I5356" s="130"/>
      <c r="J5356" s="98"/>
      <c r="K5356" s="98"/>
      <c r="L5356" s="98"/>
      <c r="M5356" s="241"/>
      <c r="N5356" s="241"/>
      <c r="O5356" s="98"/>
      <c r="P5356" s="98"/>
      <c r="Q5356" s="130"/>
    </row>
    <row r="5357" spans="1:17" ht="11.25" x14ac:dyDescent="0.2">
      <c r="A5357" s="234"/>
      <c r="B5357" s="98"/>
      <c r="C5357" s="130"/>
      <c r="D5357" s="240"/>
      <c r="E5357" s="240"/>
      <c r="F5357" s="224"/>
      <c r="G5357" s="98"/>
      <c r="H5357" s="98"/>
      <c r="I5357" s="130"/>
      <c r="J5357" s="98"/>
      <c r="K5357" s="98"/>
      <c r="L5357" s="98"/>
      <c r="M5357" s="241"/>
      <c r="N5357" s="241"/>
      <c r="O5357" s="98"/>
      <c r="P5357" s="98"/>
      <c r="Q5357" s="130"/>
    </row>
    <row r="5358" spans="1:17" ht="11.25" x14ac:dyDescent="0.2">
      <c r="A5358" s="234"/>
      <c r="B5358" s="98"/>
      <c r="C5358" s="130"/>
      <c r="D5358" s="240"/>
      <c r="E5358" s="240"/>
      <c r="F5358" s="224"/>
      <c r="G5358" s="98"/>
      <c r="H5358" s="98"/>
      <c r="I5358" s="130"/>
      <c r="J5358" s="98"/>
      <c r="K5358" s="98"/>
      <c r="L5358" s="98"/>
      <c r="M5358" s="241"/>
      <c r="N5358" s="241"/>
      <c r="O5358" s="98"/>
      <c r="P5358" s="98"/>
      <c r="Q5358" s="130"/>
    </row>
    <row r="5359" spans="1:17" ht="11.25" x14ac:dyDescent="0.2">
      <c r="A5359" s="234"/>
      <c r="B5359" s="98"/>
      <c r="C5359" s="130"/>
      <c r="D5359" s="240"/>
      <c r="E5359" s="240"/>
      <c r="F5359" s="224"/>
      <c r="G5359" s="98"/>
      <c r="H5359" s="98"/>
      <c r="I5359" s="130"/>
      <c r="J5359" s="98"/>
      <c r="K5359" s="98"/>
      <c r="L5359" s="98"/>
      <c r="M5359" s="241"/>
      <c r="N5359" s="241"/>
      <c r="O5359" s="98"/>
      <c r="P5359" s="98"/>
      <c r="Q5359" s="130"/>
    </row>
    <row r="5360" spans="1:17" ht="11.25" x14ac:dyDescent="0.2">
      <c r="A5360" s="234"/>
      <c r="B5360" s="98"/>
      <c r="C5360" s="130"/>
      <c r="D5360" s="240"/>
      <c r="E5360" s="240"/>
      <c r="F5360" s="224"/>
      <c r="G5360" s="98"/>
      <c r="H5360" s="98"/>
      <c r="I5360" s="130"/>
      <c r="J5360" s="98"/>
      <c r="K5360" s="98"/>
      <c r="L5360" s="98"/>
      <c r="M5360" s="241"/>
      <c r="N5360" s="241"/>
      <c r="O5360" s="98"/>
      <c r="P5360" s="98"/>
      <c r="Q5360" s="130"/>
    </row>
    <row r="5361" spans="1:17" ht="11.25" x14ac:dyDescent="0.2">
      <c r="A5361" s="234"/>
      <c r="B5361" s="98"/>
      <c r="C5361" s="130"/>
      <c r="D5361" s="240"/>
      <c r="E5361" s="240"/>
      <c r="F5361" s="224"/>
      <c r="G5361" s="98"/>
      <c r="H5361" s="98"/>
      <c r="I5361" s="130"/>
      <c r="J5361" s="98"/>
      <c r="K5361" s="98"/>
      <c r="L5361" s="98"/>
      <c r="M5361" s="241"/>
      <c r="N5361" s="241"/>
      <c r="O5361" s="98"/>
      <c r="P5361" s="98"/>
      <c r="Q5361" s="130"/>
    </row>
    <row r="5362" spans="1:17" ht="11.25" x14ac:dyDescent="0.2">
      <c r="A5362" s="234"/>
      <c r="B5362" s="98"/>
      <c r="C5362" s="130"/>
      <c r="D5362" s="240"/>
      <c r="E5362" s="240"/>
      <c r="F5362" s="224"/>
      <c r="G5362" s="98"/>
      <c r="H5362" s="98"/>
      <c r="I5362" s="130"/>
      <c r="J5362" s="98"/>
      <c r="K5362" s="98"/>
      <c r="L5362" s="98"/>
      <c r="M5362" s="241"/>
      <c r="N5362" s="241"/>
      <c r="O5362" s="98"/>
      <c r="P5362" s="98"/>
      <c r="Q5362" s="130"/>
    </row>
    <row r="5363" spans="1:17" ht="11.25" x14ac:dyDescent="0.2">
      <c r="A5363" s="234"/>
      <c r="B5363" s="98"/>
      <c r="C5363" s="130"/>
      <c r="D5363" s="240"/>
      <c r="E5363" s="240"/>
      <c r="F5363" s="224"/>
      <c r="G5363" s="98"/>
      <c r="H5363" s="98"/>
      <c r="I5363" s="130"/>
      <c r="J5363" s="98"/>
      <c r="K5363" s="98"/>
      <c r="L5363" s="98"/>
      <c r="M5363" s="241"/>
      <c r="N5363" s="241"/>
      <c r="O5363" s="98"/>
      <c r="P5363" s="98"/>
      <c r="Q5363" s="130"/>
    </row>
    <row r="5364" spans="1:17" ht="11.25" x14ac:dyDescent="0.2">
      <c r="A5364" s="234"/>
      <c r="B5364" s="98"/>
      <c r="C5364" s="130"/>
      <c r="D5364" s="240"/>
      <c r="E5364" s="240"/>
      <c r="F5364" s="224"/>
      <c r="G5364" s="98"/>
      <c r="H5364" s="98"/>
      <c r="I5364" s="130"/>
      <c r="J5364" s="98"/>
      <c r="K5364" s="98"/>
      <c r="L5364" s="98"/>
      <c r="M5364" s="241"/>
      <c r="N5364" s="241"/>
      <c r="O5364" s="98"/>
      <c r="P5364" s="98"/>
      <c r="Q5364" s="130"/>
    </row>
    <row r="5365" spans="1:17" ht="11.25" x14ac:dyDescent="0.2">
      <c r="A5365" s="234"/>
      <c r="B5365" s="98"/>
      <c r="C5365" s="130"/>
      <c r="D5365" s="240"/>
      <c r="E5365" s="240"/>
      <c r="F5365" s="224"/>
      <c r="G5365" s="98"/>
      <c r="H5365" s="98"/>
      <c r="I5365" s="130"/>
      <c r="J5365" s="98"/>
      <c r="K5365" s="98"/>
      <c r="L5365" s="98"/>
      <c r="M5365" s="241"/>
      <c r="N5365" s="241"/>
      <c r="O5365" s="98"/>
      <c r="P5365" s="98"/>
      <c r="Q5365" s="130"/>
    </row>
    <row r="5366" spans="1:17" ht="11.25" x14ac:dyDescent="0.2">
      <c r="A5366" s="234"/>
      <c r="B5366" s="98"/>
      <c r="C5366" s="130"/>
      <c r="D5366" s="240"/>
      <c r="E5366" s="240"/>
      <c r="F5366" s="224"/>
      <c r="G5366" s="98"/>
      <c r="H5366" s="98"/>
      <c r="I5366" s="130"/>
      <c r="J5366" s="98"/>
      <c r="K5366" s="98"/>
      <c r="L5366" s="98"/>
      <c r="M5366" s="241"/>
      <c r="N5366" s="241"/>
      <c r="O5366" s="98"/>
      <c r="P5366" s="98"/>
      <c r="Q5366" s="130"/>
    </row>
    <row r="5367" spans="1:17" ht="11.25" x14ac:dyDescent="0.2">
      <c r="A5367" s="234"/>
      <c r="B5367" s="98"/>
      <c r="C5367" s="130"/>
      <c r="D5367" s="240"/>
      <c r="E5367" s="240"/>
      <c r="F5367" s="224"/>
      <c r="G5367" s="98"/>
      <c r="H5367" s="98"/>
      <c r="I5367" s="130"/>
      <c r="J5367" s="98"/>
      <c r="K5367" s="98"/>
      <c r="L5367" s="98"/>
      <c r="M5367" s="241"/>
      <c r="N5367" s="241"/>
      <c r="O5367" s="98"/>
      <c r="P5367" s="98"/>
      <c r="Q5367" s="130"/>
    </row>
    <row r="5368" spans="1:17" ht="11.25" x14ac:dyDescent="0.2">
      <c r="A5368" s="234"/>
      <c r="B5368" s="98"/>
      <c r="C5368" s="130"/>
      <c r="D5368" s="240"/>
      <c r="E5368" s="240"/>
      <c r="F5368" s="224"/>
      <c r="G5368" s="98"/>
      <c r="H5368" s="98"/>
      <c r="I5368" s="130"/>
      <c r="J5368" s="98"/>
      <c r="K5368" s="98"/>
      <c r="L5368" s="98"/>
      <c r="M5368" s="241"/>
      <c r="N5368" s="241"/>
      <c r="O5368" s="98"/>
      <c r="P5368" s="98"/>
      <c r="Q5368" s="130"/>
    </row>
    <row r="5369" spans="1:17" ht="11.25" x14ac:dyDescent="0.2">
      <c r="A5369" s="234"/>
      <c r="B5369" s="98"/>
      <c r="C5369" s="130"/>
      <c r="D5369" s="240"/>
      <c r="E5369" s="240"/>
      <c r="F5369" s="224"/>
      <c r="G5369" s="98"/>
      <c r="H5369" s="98"/>
      <c r="I5369" s="130"/>
      <c r="J5369" s="98"/>
      <c r="K5369" s="98"/>
      <c r="L5369" s="98"/>
      <c r="M5369" s="241"/>
      <c r="N5369" s="241"/>
      <c r="O5369" s="98"/>
      <c r="P5369" s="98"/>
      <c r="Q5369" s="130"/>
    </row>
    <row r="5370" spans="1:17" ht="11.25" x14ac:dyDescent="0.2">
      <c r="A5370" s="234"/>
      <c r="B5370" s="98"/>
      <c r="C5370" s="130"/>
      <c r="D5370" s="240"/>
      <c r="E5370" s="240"/>
      <c r="F5370" s="224"/>
      <c r="G5370" s="98"/>
      <c r="H5370" s="98"/>
      <c r="I5370" s="130"/>
      <c r="J5370" s="98"/>
      <c r="K5370" s="98"/>
      <c r="L5370" s="98"/>
      <c r="M5370" s="241"/>
      <c r="N5370" s="241"/>
      <c r="O5370" s="98"/>
      <c r="P5370" s="98"/>
      <c r="Q5370" s="130"/>
    </row>
    <row r="5371" spans="1:17" ht="11.25" x14ac:dyDescent="0.2">
      <c r="A5371" s="234"/>
      <c r="B5371" s="98"/>
      <c r="C5371" s="130"/>
      <c r="D5371" s="240"/>
      <c r="E5371" s="240"/>
      <c r="F5371" s="224"/>
      <c r="G5371" s="98"/>
      <c r="H5371" s="98"/>
      <c r="I5371" s="130"/>
      <c r="J5371" s="98"/>
      <c r="K5371" s="98"/>
      <c r="L5371" s="98"/>
      <c r="M5371" s="241"/>
      <c r="N5371" s="241"/>
      <c r="O5371" s="98"/>
      <c r="P5371" s="98"/>
      <c r="Q5371" s="130"/>
    </row>
    <row r="5372" spans="1:17" ht="11.25" x14ac:dyDescent="0.2">
      <c r="A5372" s="234"/>
      <c r="B5372" s="98"/>
      <c r="C5372" s="130"/>
      <c r="D5372" s="240"/>
      <c r="E5372" s="240"/>
      <c r="F5372" s="224"/>
      <c r="G5372" s="98"/>
      <c r="H5372" s="98"/>
      <c r="I5372" s="130"/>
      <c r="J5372" s="98"/>
      <c r="K5372" s="98"/>
      <c r="L5372" s="98"/>
      <c r="M5372" s="241"/>
      <c r="N5372" s="241"/>
      <c r="O5372" s="98"/>
      <c r="P5372" s="98"/>
      <c r="Q5372" s="130"/>
    </row>
    <row r="5373" spans="1:17" ht="11.25" x14ac:dyDescent="0.2">
      <c r="A5373" s="234"/>
      <c r="B5373" s="98"/>
      <c r="C5373" s="130"/>
      <c r="D5373" s="240"/>
      <c r="E5373" s="240"/>
      <c r="F5373" s="224"/>
      <c r="G5373" s="98"/>
      <c r="H5373" s="98"/>
      <c r="I5373" s="130"/>
      <c r="J5373" s="98"/>
      <c r="K5373" s="98"/>
      <c r="L5373" s="98"/>
      <c r="M5373" s="241"/>
      <c r="N5373" s="241"/>
      <c r="O5373" s="98"/>
      <c r="P5373" s="98"/>
      <c r="Q5373" s="130"/>
    </row>
    <row r="5374" spans="1:17" ht="11.25" x14ac:dyDescent="0.2">
      <c r="A5374" s="234"/>
      <c r="B5374" s="98"/>
      <c r="C5374" s="130"/>
      <c r="D5374" s="240"/>
      <c r="E5374" s="240"/>
      <c r="F5374" s="224"/>
      <c r="G5374" s="98"/>
      <c r="H5374" s="98"/>
      <c r="I5374" s="130"/>
      <c r="J5374" s="98"/>
      <c r="K5374" s="98"/>
      <c r="L5374" s="98"/>
      <c r="M5374" s="241"/>
      <c r="N5374" s="241"/>
      <c r="O5374" s="98"/>
      <c r="P5374" s="98"/>
      <c r="Q5374" s="130"/>
    </row>
    <row r="5375" spans="1:17" ht="11.25" x14ac:dyDescent="0.2">
      <c r="A5375" s="234"/>
      <c r="B5375" s="98"/>
      <c r="C5375" s="130"/>
      <c r="D5375" s="240"/>
      <c r="E5375" s="240"/>
      <c r="F5375" s="224"/>
      <c r="G5375" s="98"/>
      <c r="H5375" s="98"/>
      <c r="I5375" s="130"/>
      <c r="J5375" s="98"/>
      <c r="K5375" s="98"/>
      <c r="L5375" s="98"/>
      <c r="M5375" s="241"/>
      <c r="N5375" s="241"/>
      <c r="O5375" s="98"/>
      <c r="P5375" s="98"/>
      <c r="Q5375" s="130"/>
    </row>
    <row r="5376" spans="1:17" ht="11.25" x14ac:dyDescent="0.2">
      <c r="A5376" s="234"/>
      <c r="B5376" s="98"/>
      <c r="C5376" s="130"/>
      <c r="D5376" s="240"/>
      <c r="E5376" s="240"/>
      <c r="F5376" s="224"/>
      <c r="G5376" s="98"/>
      <c r="H5376" s="98"/>
      <c r="I5376" s="130"/>
      <c r="J5376" s="98"/>
      <c r="K5376" s="98"/>
      <c r="L5376" s="98"/>
      <c r="M5376" s="241"/>
      <c r="N5376" s="241"/>
      <c r="O5376" s="98"/>
      <c r="P5376" s="98"/>
      <c r="Q5376" s="130"/>
    </row>
    <row r="5377" spans="1:17" ht="11.25" x14ac:dyDescent="0.2">
      <c r="A5377" s="234"/>
      <c r="B5377" s="98"/>
      <c r="C5377" s="130"/>
      <c r="D5377" s="240"/>
      <c r="E5377" s="240"/>
      <c r="F5377" s="224"/>
      <c r="G5377" s="98"/>
      <c r="H5377" s="98"/>
      <c r="I5377" s="130"/>
      <c r="J5377" s="98"/>
      <c r="K5377" s="98"/>
      <c r="L5377" s="98"/>
      <c r="M5377" s="241"/>
      <c r="N5377" s="241"/>
      <c r="O5377" s="98"/>
      <c r="P5377" s="98"/>
      <c r="Q5377" s="130"/>
    </row>
    <row r="5378" spans="1:17" ht="11.25" x14ac:dyDescent="0.2">
      <c r="A5378" s="234"/>
      <c r="B5378" s="98"/>
      <c r="C5378" s="130"/>
      <c r="D5378" s="240"/>
      <c r="E5378" s="240"/>
      <c r="F5378" s="224"/>
      <c r="G5378" s="98"/>
      <c r="H5378" s="98"/>
      <c r="I5378" s="130"/>
      <c r="J5378" s="98"/>
      <c r="K5378" s="98"/>
      <c r="L5378" s="98"/>
      <c r="M5378" s="241"/>
      <c r="N5378" s="241"/>
      <c r="O5378" s="98"/>
      <c r="P5378" s="98"/>
      <c r="Q5378" s="130"/>
    </row>
    <row r="5379" spans="1:17" ht="11.25" x14ac:dyDescent="0.2">
      <c r="A5379" s="234"/>
      <c r="B5379" s="98"/>
      <c r="C5379" s="130"/>
      <c r="D5379" s="240"/>
      <c r="E5379" s="240"/>
      <c r="F5379" s="224"/>
      <c r="G5379" s="98"/>
      <c r="H5379" s="98"/>
      <c r="I5379" s="130"/>
      <c r="J5379" s="98"/>
      <c r="K5379" s="98"/>
      <c r="L5379" s="98"/>
      <c r="M5379" s="241"/>
      <c r="N5379" s="241"/>
      <c r="O5379" s="98"/>
      <c r="P5379" s="98"/>
      <c r="Q5379" s="130"/>
    </row>
    <row r="5380" spans="1:17" ht="11.25" x14ac:dyDescent="0.2">
      <c r="A5380" s="234"/>
      <c r="B5380" s="98"/>
      <c r="C5380" s="130"/>
      <c r="D5380" s="240"/>
      <c r="E5380" s="240"/>
      <c r="F5380" s="224"/>
      <c r="G5380" s="98"/>
      <c r="H5380" s="98"/>
      <c r="I5380" s="130"/>
      <c r="J5380" s="98"/>
      <c r="K5380" s="98"/>
      <c r="L5380" s="98"/>
      <c r="M5380" s="241"/>
      <c r="N5380" s="241"/>
      <c r="O5380" s="98"/>
      <c r="P5380" s="98"/>
      <c r="Q5380" s="130"/>
    </row>
    <row r="5381" spans="1:17" ht="11.25" x14ac:dyDescent="0.2">
      <c r="A5381" s="234"/>
      <c r="B5381" s="98"/>
      <c r="C5381" s="130"/>
      <c r="D5381" s="240"/>
      <c r="E5381" s="240"/>
      <c r="F5381" s="224"/>
      <c r="G5381" s="98"/>
      <c r="H5381" s="98"/>
      <c r="I5381" s="130"/>
      <c r="J5381" s="98"/>
      <c r="K5381" s="98"/>
      <c r="L5381" s="98"/>
      <c r="M5381" s="241"/>
      <c r="N5381" s="241"/>
      <c r="O5381" s="98"/>
      <c r="P5381" s="98"/>
      <c r="Q5381" s="130"/>
    </row>
    <row r="5382" spans="1:17" ht="11.25" x14ac:dyDescent="0.2">
      <c r="A5382" s="234"/>
      <c r="B5382" s="98"/>
      <c r="C5382" s="130"/>
      <c r="D5382" s="240"/>
      <c r="E5382" s="240"/>
      <c r="F5382" s="224"/>
      <c r="G5382" s="98"/>
      <c r="H5382" s="98"/>
      <c r="I5382" s="130"/>
      <c r="J5382" s="98"/>
      <c r="K5382" s="98"/>
      <c r="L5382" s="98"/>
      <c r="M5382" s="241"/>
      <c r="N5382" s="241"/>
      <c r="O5382" s="98"/>
      <c r="P5382" s="98"/>
      <c r="Q5382" s="130"/>
    </row>
    <row r="5383" spans="1:17" ht="11.25" x14ac:dyDescent="0.2">
      <c r="A5383" s="234"/>
      <c r="B5383" s="98"/>
      <c r="C5383" s="130"/>
      <c r="D5383" s="240"/>
      <c r="E5383" s="240"/>
      <c r="F5383" s="224"/>
      <c r="G5383" s="98"/>
      <c r="H5383" s="98"/>
      <c r="I5383" s="130"/>
      <c r="J5383" s="98"/>
      <c r="K5383" s="98"/>
      <c r="L5383" s="98"/>
      <c r="M5383" s="241"/>
      <c r="N5383" s="241"/>
      <c r="O5383" s="98"/>
      <c r="P5383" s="98"/>
      <c r="Q5383" s="130"/>
    </row>
    <row r="5384" spans="1:17" ht="11.25" x14ac:dyDescent="0.2">
      <c r="A5384" s="234"/>
      <c r="B5384" s="98"/>
      <c r="C5384" s="130"/>
      <c r="D5384" s="240"/>
      <c r="E5384" s="240"/>
      <c r="F5384" s="224"/>
      <c r="G5384" s="98"/>
      <c r="H5384" s="98"/>
      <c r="I5384" s="130"/>
      <c r="J5384" s="98"/>
      <c r="K5384" s="98"/>
      <c r="L5384" s="98"/>
      <c r="M5384" s="241"/>
      <c r="N5384" s="241"/>
      <c r="O5384" s="98"/>
      <c r="P5384" s="98"/>
      <c r="Q5384" s="130"/>
    </row>
    <row r="5385" spans="1:17" ht="11.25" x14ac:dyDescent="0.2">
      <c r="A5385" s="234"/>
      <c r="B5385" s="98"/>
      <c r="C5385" s="130"/>
      <c r="D5385" s="240"/>
      <c r="E5385" s="240"/>
      <c r="F5385" s="224"/>
      <c r="G5385" s="98"/>
      <c r="H5385" s="98"/>
      <c r="I5385" s="130"/>
      <c r="J5385" s="98"/>
      <c r="K5385" s="98"/>
      <c r="L5385" s="98"/>
      <c r="M5385" s="241"/>
      <c r="N5385" s="241"/>
      <c r="O5385" s="98"/>
      <c r="P5385" s="98"/>
      <c r="Q5385" s="130"/>
    </row>
    <row r="5386" spans="1:17" ht="11.25" x14ac:dyDescent="0.2">
      <c r="A5386" s="234"/>
      <c r="B5386" s="98"/>
      <c r="C5386" s="130"/>
      <c r="D5386" s="240"/>
      <c r="E5386" s="240"/>
      <c r="F5386" s="224"/>
      <c r="G5386" s="98"/>
      <c r="H5386" s="98"/>
      <c r="I5386" s="130"/>
      <c r="J5386" s="98"/>
      <c r="K5386" s="98"/>
      <c r="L5386" s="98"/>
      <c r="M5386" s="241"/>
      <c r="N5386" s="241"/>
      <c r="O5386" s="98"/>
      <c r="P5386" s="98"/>
      <c r="Q5386" s="130"/>
    </row>
    <row r="5387" spans="1:17" ht="11.25" x14ac:dyDescent="0.2">
      <c r="A5387" s="234"/>
      <c r="B5387" s="98"/>
      <c r="C5387" s="130"/>
      <c r="D5387" s="240"/>
      <c r="E5387" s="240"/>
      <c r="F5387" s="224"/>
      <c r="G5387" s="98"/>
      <c r="H5387" s="98"/>
      <c r="I5387" s="130"/>
      <c r="J5387" s="98"/>
      <c r="K5387" s="98"/>
      <c r="L5387" s="98"/>
      <c r="M5387" s="241"/>
      <c r="N5387" s="241"/>
      <c r="O5387" s="98"/>
      <c r="P5387" s="98"/>
      <c r="Q5387" s="130"/>
    </row>
    <row r="5388" spans="1:17" ht="11.25" x14ac:dyDescent="0.2">
      <c r="A5388" s="234"/>
      <c r="B5388" s="98"/>
      <c r="C5388" s="130"/>
      <c r="D5388" s="240"/>
      <c r="E5388" s="240"/>
      <c r="F5388" s="224"/>
      <c r="G5388" s="98"/>
      <c r="H5388" s="98"/>
      <c r="I5388" s="130"/>
      <c r="J5388" s="98"/>
      <c r="K5388" s="98"/>
      <c r="L5388" s="98"/>
      <c r="M5388" s="241"/>
      <c r="N5388" s="241"/>
      <c r="O5388" s="98"/>
      <c r="P5388" s="98"/>
      <c r="Q5388" s="130"/>
    </row>
    <row r="5389" spans="1:17" ht="11.25" x14ac:dyDescent="0.2">
      <c r="A5389" s="234"/>
      <c r="B5389" s="98"/>
      <c r="C5389" s="130"/>
      <c r="D5389" s="240"/>
      <c r="E5389" s="240"/>
      <c r="F5389" s="224"/>
      <c r="G5389" s="98"/>
      <c r="H5389" s="98"/>
      <c r="I5389" s="130"/>
      <c r="J5389" s="98"/>
      <c r="K5389" s="98"/>
      <c r="L5389" s="98"/>
      <c r="M5389" s="241"/>
      <c r="N5389" s="241"/>
      <c r="O5389" s="98"/>
      <c r="P5389" s="98"/>
      <c r="Q5389" s="130"/>
    </row>
    <row r="5390" spans="1:17" ht="11.25" x14ac:dyDescent="0.2">
      <c r="A5390" s="234"/>
      <c r="B5390" s="98"/>
      <c r="C5390" s="130"/>
      <c r="D5390" s="240"/>
      <c r="E5390" s="240"/>
      <c r="F5390" s="224"/>
      <c r="G5390" s="98"/>
      <c r="H5390" s="98"/>
      <c r="I5390" s="130"/>
      <c r="J5390" s="98"/>
      <c r="K5390" s="98"/>
      <c r="L5390" s="98"/>
      <c r="M5390" s="241"/>
      <c r="N5390" s="241"/>
      <c r="O5390" s="98"/>
      <c r="P5390" s="98"/>
      <c r="Q5390" s="130"/>
    </row>
    <row r="5391" spans="1:17" ht="11.25" x14ac:dyDescent="0.2">
      <c r="A5391" s="234"/>
      <c r="B5391" s="98"/>
      <c r="C5391" s="130"/>
      <c r="D5391" s="240"/>
      <c r="E5391" s="240"/>
      <c r="F5391" s="224"/>
      <c r="G5391" s="98"/>
      <c r="H5391" s="98"/>
      <c r="I5391" s="130"/>
      <c r="J5391" s="98"/>
      <c r="K5391" s="98"/>
      <c r="L5391" s="98"/>
      <c r="M5391" s="241"/>
      <c r="N5391" s="241"/>
      <c r="O5391" s="98"/>
      <c r="P5391" s="98"/>
      <c r="Q5391" s="130"/>
    </row>
    <row r="5392" spans="1:17" ht="11.25" x14ac:dyDescent="0.2">
      <c r="A5392" s="234"/>
      <c r="B5392" s="98"/>
      <c r="C5392" s="130"/>
      <c r="D5392" s="240"/>
      <c r="E5392" s="240"/>
      <c r="F5392" s="224"/>
      <c r="G5392" s="98"/>
      <c r="H5392" s="98"/>
      <c r="I5392" s="130"/>
      <c r="J5392" s="98"/>
      <c r="K5392" s="98"/>
      <c r="L5392" s="98"/>
      <c r="M5392" s="241"/>
      <c r="N5392" s="241"/>
      <c r="O5392" s="98"/>
      <c r="P5392" s="98"/>
      <c r="Q5392" s="130"/>
    </row>
    <row r="5393" spans="1:17" ht="11.25" x14ac:dyDescent="0.2">
      <c r="A5393" s="234"/>
      <c r="B5393" s="98"/>
      <c r="C5393" s="130"/>
      <c r="D5393" s="240"/>
      <c r="E5393" s="240"/>
      <c r="F5393" s="224"/>
      <c r="G5393" s="98"/>
      <c r="H5393" s="98"/>
      <c r="I5393" s="130"/>
      <c r="J5393" s="98"/>
      <c r="K5393" s="98"/>
      <c r="L5393" s="98"/>
      <c r="M5393" s="241"/>
      <c r="N5393" s="241"/>
      <c r="O5393" s="98"/>
      <c r="P5393" s="98"/>
      <c r="Q5393" s="130"/>
    </row>
    <row r="5394" spans="1:17" ht="11.25" x14ac:dyDescent="0.2">
      <c r="A5394" s="234"/>
      <c r="B5394" s="98"/>
      <c r="C5394" s="130"/>
      <c r="D5394" s="240"/>
      <c r="E5394" s="240"/>
      <c r="F5394" s="224"/>
      <c r="G5394" s="98"/>
      <c r="H5394" s="98"/>
      <c r="I5394" s="130"/>
      <c r="J5394" s="98"/>
      <c r="K5394" s="98"/>
      <c r="L5394" s="98"/>
      <c r="M5394" s="241"/>
      <c r="N5394" s="241"/>
      <c r="O5394" s="98"/>
      <c r="P5394" s="98"/>
      <c r="Q5394" s="130"/>
    </row>
    <row r="5395" spans="1:17" ht="11.25" x14ac:dyDescent="0.2">
      <c r="A5395" s="234"/>
      <c r="B5395" s="98"/>
      <c r="C5395" s="130"/>
      <c r="D5395" s="240"/>
      <c r="E5395" s="240"/>
      <c r="F5395" s="224"/>
      <c r="G5395" s="98"/>
      <c r="H5395" s="98"/>
      <c r="I5395" s="130"/>
      <c r="J5395" s="98"/>
      <c r="K5395" s="98"/>
      <c r="L5395" s="98"/>
      <c r="M5395" s="241"/>
      <c r="N5395" s="241"/>
      <c r="O5395" s="98"/>
      <c r="P5395" s="98"/>
      <c r="Q5395" s="130"/>
    </row>
    <row r="5396" spans="1:17" ht="11.25" x14ac:dyDescent="0.2">
      <c r="A5396" s="234"/>
      <c r="B5396" s="98"/>
      <c r="C5396" s="130"/>
      <c r="D5396" s="240"/>
      <c r="E5396" s="240"/>
      <c r="F5396" s="224"/>
      <c r="G5396" s="98"/>
      <c r="H5396" s="98"/>
      <c r="I5396" s="130"/>
      <c r="J5396" s="98"/>
      <c r="K5396" s="98"/>
      <c r="L5396" s="98"/>
      <c r="M5396" s="241"/>
      <c r="N5396" s="241"/>
      <c r="O5396" s="98"/>
      <c r="P5396" s="98"/>
      <c r="Q5396" s="130"/>
    </row>
    <row r="5397" spans="1:17" ht="11.25" x14ac:dyDescent="0.2">
      <c r="A5397" s="234"/>
      <c r="B5397" s="98"/>
      <c r="C5397" s="130"/>
      <c r="D5397" s="240"/>
      <c r="E5397" s="240"/>
      <c r="F5397" s="224"/>
      <c r="G5397" s="98"/>
      <c r="H5397" s="98"/>
      <c r="I5397" s="130"/>
      <c r="J5397" s="98"/>
      <c r="K5397" s="98"/>
      <c r="L5397" s="98"/>
      <c r="M5397" s="241"/>
      <c r="N5397" s="241"/>
      <c r="O5397" s="98"/>
      <c r="P5397" s="98"/>
      <c r="Q5397" s="130"/>
    </row>
    <row r="5398" spans="1:17" ht="11.25" x14ac:dyDescent="0.2">
      <c r="A5398" s="234"/>
      <c r="B5398" s="98"/>
      <c r="C5398" s="130"/>
      <c r="D5398" s="240"/>
      <c r="E5398" s="240"/>
      <c r="F5398" s="224"/>
      <c r="G5398" s="98"/>
      <c r="H5398" s="98"/>
      <c r="I5398" s="130"/>
      <c r="J5398" s="98"/>
      <c r="K5398" s="98"/>
      <c r="L5398" s="98"/>
      <c r="M5398" s="241"/>
      <c r="N5398" s="241"/>
      <c r="O5398" s="98"/>
      <c r="P5398" s="98"/>
      <c r="Q5398" s="130"/>
    </row>
    <row r="5399" spans="1:17" ht="11.25" x14ac:dyDescent="0.2">
      <c r="A5399" s="234"/>
      <c r="B5399" s="98"/>
      <c r="C5399" s="130"/>
      <c r="D5399" s="240"/>
      <c r="E5399" s="240"/>
      <c r="F5399" s="224"/>
      <c r="G5399" s="98"/>
      <c r="H5399" s="98"/>
      <c r="I5399" s="130"/>
      <c r="J5399" s="98"/>
      <c r="K5399" s="98"/>
      <c r="L5399" s="98"/>
      <c r="M5399" s="241"/>
      <c r="N5399" s="241"/>
      <c r="O5399" s="98"/>
      <c r="P5399" s="98"/>
      <c r="Q5399" s="130"/>
    </row>
    <row r="5400" spans="1:17" ht="11.25" x14ac:dyDescent="0.2">
      <c r="A5400" s="234"/>
      <c r="B5400" s="98"/>
      <c r="C5400" s="130"/>
      <c r="D5400" s="240"/>
      <c r="E5400" s="240"/>
      <c r="F5400" s="224"/>
      <c r="G5400" s="98"/>
      <c r="H5400" s="98"/>
      <c r="I5400" s="130"/>
      <c r="J5400" s="98"/>
      <c r="K5400" s="98"/>
      <c r="L5400" s="98"/>
      <c r="M5400" s="241"/>
      <c r="N5400" s="241"/>
      <c r="O5400" s="98"/>
      <c r="P5400" s="98"/>
      <c r="Q5400" s="130"/>
    </row>
    <row r="5401" spans="1:17" ht="11.25" x14ac:dyDescent="0.2">
      <c r="A5401" s="234"/>
      <c r="B5401" s="98"/>
      <c r="C5401" s="130"/>
      <c r="D5401" s="240"/>
      <c r="E5401" s="240"/>
      <c r="F5401" s="224"/>
      <c r="G5401" s="98"/>
      <c r="H5401" s="98"/>
      <c r="I5401" s="130"/>
      <c r="J5401" s="98"/>
      <c r="K5401" s="98"/>
      <c r="L5401" s="98"/>
      <c r="M5401" s="241"/>
      <c r="N5401" s="241"/>
      <c r="O5401" s="98"/>
      <c r="P5401" s="98"/>
      <c r="Q5401" s="130"/>
    </row>
    <row r="5402" spans="1:17" ht="11.25" x14ac:dyDescent="0.2">
      <c r="A5402" s="234"/>
      <c r="B5402" s="98"/>
      <c r="C5402" s="130"/>
      <c r="D5402" s="240"/>
      <c r="E5402" s="240"/>
      <c r="F5402" s="224"/>
      <c r="G5402" s="98"/>
      <c r="H5402" s="98"/>
      <c r="I5402" s="130"/>
      <c r="J5402" s="98"/>
      <c r="K5402" s="98"/>
      <c r="L5402" s="98"/>
      <c r="M5402" s="241"/>
      <c r="N5402" s="241"/>
      <c r="O5402" s="98"/>
      <c r="P5402" s="98"/>
      <c r="Q5402" s="130"/>
    </row>
    <row r="5403" spans="1:17" ht="11.25" x14ac:dyDescent="0.2">
      <c r="A5403" s="234"/>
      <c r="B5403" s="98"/>
      <c r="C5403" s="130"/>
      <c r="D5403" s="240"/>
      <c r="E5403" s="240"/>
      <c r="F5403" s="224"/>
      <c r="G5403" s="98"/>
      <c r="H5403" s="98"/>
      <c r="I5403" s="130"/>
      <c r="J5403" s="98"/>
      <c r="K5403" s="98"/>
      <c r="L5403" s="98"/>
      <c r="M5403" s="241"/>
      <c r="N5403" s="241"/>
      <c r="O5403" s="98"/>
      <c r="P5403" s="98"/>
      <c r="Q5403" s="130"/>
    </row>
    <row r="5404" spans="1:17" ht="11.25" x14ac:dyDescent="0.2">
      <c r="A5404" s="234"/>
      <c r="B5404" s="98"/>
      <c r="C5404" s="130"/>
      <c r="D5404" s="240"/>
      <c r="E5404" s="240"/>
      <c r="F5404" s="224"/>
      <c r="G5404" s="98"/>
      <c r="H5404" s="98"/>
      <c r="I5404" s="130"/>
      <c r="J5404" s="98"/>
      <c r="K5404" s="98"/>
      <c r="L5404" s="98"/>
      <c r="M5404" s="241"/>
      <c r="N5404" s="241"/>
      <c r="O5404" s="98"/>
      <c r="P5404" s="98"/>
      <c r="Q5404" s="130"/>
    </row>
    <row r="5405" spans="1:17" ht="11.25" x14ac:dyDescent="0.2">
      <c r="A5405" s="234"/>
      <c r="B5405" s="98"/>
      <c r="C5405" s="130"/>
      <c r="D5405" s="240"/>
      <c r="E5405" s="240"/>
      <c r="F5405" s="224"/>
      <c r="G5405" s="98"/>
      <c r="H5405" s="98"/>
      <c r="I5405" s="130"/>
      <c r="J5405" s="98"/>
      <c r="K5405" s="98"/>
      <c r="L5405" s="98"/>
      <c r="M5405" s="241"/>
      <c r="N5405" s="241"/>
      <c r="O5405" s="98"/>
      <c r="P5405" s="98"/>
      <c r="Q5405" s="130"/>
    </row>
    <row r="5406" spans="1:17" ht="11.25" x14ac:dyDescent="0.2">
      <c r="A5406" s="234"/>
      <c r="B5406" s="98"/>
      <c r="C5406" s="130"/>
      <c r="D5406" s="240"/>
      <c r="E5406" s="240"/>
      <c r="F5406" s="224"/>
      <c r="G5406" s="98"/>
      <c r="H5406" s="98"/>
      <c r="I5406" s="130"/>
      <c r="J5406" s="98"/>
      <c r="K5406" s="98"/>
      <c r="L5406" s="98"/>
      <c r="M5406" s="241"/>
      <c r="N5406" s="241"/>
      <c r="O5406" s="98"/>
      <c r="P5406" s="98"/>
      <c r="Q5406" s="130"/>
    </row>
    <row r="5407" spans="1:17" ht="11.25" x14ac:dyDescent="0.2">
      <c r="A5407" s="234"/>
      <c r="B5407" s="98"/>
      <c r="C5407" s="130"/>
      <c r="D5407" s="240"/>
      <c r="E5407" s="240"/>
      <c r="F5407" s="224"/>
      <c r="G5407" s="98"/>
      <c r="H5407" s="98"/>
      <c r="I5407" s="130"/>
      <c r="J5407" s="98"/>
      <c r="K5407" s="98"/>
      <c r="L5407" s="98"/>
      <c r="M5407" s="241"/>
      <c r="N5407" s="241"/>
      <c r="O5407" s="98"/>
      <c r="P5407" s="98"/>
      <c r="Q5407" s="130"/>
    </row>
    <row r="5408" spans="1:17" ht="11.25" x14ac:dyDescent="0.2">
      <c r="A5408" s="234"/>
      <c r="B5408" s="98"/>
      <c r="C5408" s="130"/>
      <c r="D5408" s="240"/>
      <c r="E5408" s="240"/>
      <c r="F5408" s="224"/>
      <c r="G5408" s="98"/>
      <c r="H5408" s="98"/>
      <c r="I5408" s="130"/>
      <c r="J5408" s="98"/>
      <c r="K5408" s="98"/>
      <c r="L5408" s="98"/>
      <c r="M5408" s="241"/>
      <c r="N5408" s="241"/>
      <c r="O5408" s="98"/>
      <c r="P5408" s="98"/>
      <c r="Q5408" s="130"/>
    </row>
    <row r="5409" spans="1:17" ht="11.25" x14ac:dyDescent="0.2">
      <c r="A5409" s="234"/>
      <c r="B5409" s="98"/>
      <c r="C5409" s="130"/>
      <c r="D5409" s="240"/>
      <c r="E5409" s="240"/>
      <c r="F5409" s="224"/>
      <c r="G5409" s="98"/>
      <c r="H5409" s="98"/>
      <c r="I5409" s="130"/>
      <c r="J5409" s="98"/>
      <c r="K5409" s="98"/>
      <c r="L5409" s="98"/>
      <c r="M5409" s="241"/>
      <c r="N5409" s="241"/>
      <c r="O5409" s="98"/>
      <c r="P5409" s="98"/>
      <c r="Q5409" s="130"/>
    </row>
    <row r="5410" spans="1:17" ht="11.25" x14ac:dyDescent="0.2">
      <c r="A5410" s="234"/>
      <c r="B5410" s="98"/>
      <c r="C5410" s="130"/>
      <c r="D5410" s="240"/>
      <c r="E5410" s="240"/>
      <c r="F5410" s="224"/>
      <c r="G5410" s="98"/>
      <c r="H5410" s="98"/>
      <c r="I5410" s="130"/>
      <c r="J5410" s="98"/>
      <c r="K5410" s="98"/>
      <c r="L5410" s="98"/>
      <c r="M5410" s="241"/>
      <c r="N5410" s="241"/>
      <c r="O5410" s="98"/>
      <c r="P5410" s="98"/>
      <c r="Q5410" s="130"/>
    </row>
    <row r="5411" spans="1:17" ht="11.25" x14ac:dyDescent="0.2">
      <c r="A5411" s="234"/>
      <c r="B5411" s="98"/>
      <c r="C5411" s="130"/>
      <c r="D5411" s="240"/>
      <c r="E5411" s="240"/>
      <c r="F5411" s="224"/>
      <c r="G5411" s="98"/>
      <c r="H5411" s="98"/>
      <c r="I5411" s="130"/>
      <c r="J5411" s="98"/>
      <c r="K5411" s="98"/>
      <c r="L5411" s="98"/>
      <c r="M5411" s="241"/>
      <c r="N5411" s="241"/>
      <c r="O5411" s="98"/>
      <c r="P5411" s="98"/>
      <c r="Q5411" s="130"/>
    </row>
    <row r="5412" spans="1:17" ht="11.25" x14ac:dyDescent="0.2">
      <c r="A5412" s="234"/>
      <c r="B5412" s="98"/>
      <c r="C5412" s="130"/>
      <c r="D5412" s="240"/>
      <c r="E5412" s="240"/>
      <c r="F5412" s="224"/>
      <c r="G5412" s="98"/>
      <c r="H5412" s="98"/>
      <c r="I5412" s="130"/>
      <c r="J5412" s="98"/>
      <c r="K5412" s="98"/>
      <c r="L5412" s="98"/>
      <c r="M5412" s="241"/>
      <c r="N5412" s="241"/>
      <c r="O5412" s="98"/>
      <c r="P5412" s="98"/>
      <c r="Q5412" s="130"/>
    </row>
    <row r="5413" spans="1:17" ht="11.25" x14ac:dyDescent="0.2">
      <c r="A5413" s="234"/>
      <c r="B5413" s="98"/>
      <c r="C5413" s="130"/>
      <c r="D5413" s="240"/>
      <c r="E5413" s="240"/>
      <c r="F5413" s="224"/>
      <c r="G5413" s="98"/>
      <c r="H5413" s="98"/>
      <c r="I5413" s="130"/>
      <c r="J5413" s="98"/>
      <c r="K5413" s="98"/>
      <c r="L5413" s="98"/>
      <c r="M5413" s="241"/>
      <c r="N5413" s="241"/>
      <c r="O5413" s="98"/>
      <c r="P5413" s="98"/>
      <c r="Q5413" s="130"/>
    </row>
    <row r="5414" spans="1:17" ht="11.25" x14ac:dyDescent="0.2">
      <c r="A5414" s="234"/>
      <c r="B5414" s="98"/>
      <c r="C5414" s="130"/>
      <c r="D5414" s="240"/>
      <c r="E5414" s="240"/>
      <c r="F5414" s="224"/>
      <c r="G5414" s="98"/>
      <c r="H5414" s="98"/>
      <c r="I5414" s="130"/>
      <c r="J5414" s="98"/>
      <c r="K5414" s="98"/>
      <c r="L5414" s="98"/>
      <c r="M5414" s="241"/>
      <c r="N5414" s="241"/>
      <c r="O5414" s="98"/>
      <c r="P5414" s="98"/>
      <c r="Q5414" s="130"/>
    </row>
    <row r="5415" spans="1:17" ht="11.25" x14ac:dyDescent="0.2">
      <c r="A5415" s="234"/>
      <c r="B5415" s="98"/>
      <c r="C5415" s="130"/>
      <c r="D5415" s="240"/>
      <c r="E5415" s="240"/>
      <c r="F5415" s="224"/>
      <c r="G5415" s="98"/>
      <c r="H5415" s="98"/>
      <c r="I5415" s="130"/>
      <c r="J5415" s="98"/>
      <c r="K5415" s="98"/>
      <c r="L5415" s="98"/>
      <c r="M5415" s="241"/>
      <c r="N5415" s="241"/>
      <c r="O5415" s="98"/>
      <c r="P5415" s="98"/>
      <c r="Q5415" s="130"/>
    </row>
    <row r="5416" spans="1:17" ht="11.25" x14ac:dyDescent="0.2">
      <c r="A5416" s="234"/>
      <c r="B5416" s="98"/>
      <c r="C5416" s="130"/>
      <c r="D5416" s="240"/>
      <c r="E5416" s="240"/>
      <c r="F5416" s="224"/>
      <c r="G5416" s="98"/>
      <c r="H5416" s="98"/>
      <c r="I5416" s="130"/>
      <c r="J5416" s="98"/>
      <c r="K5416" s="98"/>
      <c r="L5416" s="98"/>
      <c r="M5416" s="241"/>
      <c r="N5416" s="241"/>
      <c r="O5416" s="98"/>
      <c r="P5416" s="98"/>
      <c r="Q5416" s="130"/>
    </row>
    <row r="5417" spans="1:17" ht="11.25" x14ac:dyDescent="0.2">
      <c r="A5417" s="234"/>
      <c r="B5417" s="98"/>
      <c r="C5417" s="130"/>
      <c r="D5417" s="240"/>
      <c r="E5417" s="240"/>
      <c r="F5417" s="224"/>
      <c r="G5417" s="98"/>
      <c r="H5417" s="98"/>
      <c r="I5417" s="130"/>
      <c r="J5417" s="98"/>
      <c r="K5417" s="98"/>
      <c r="L5417" s="98"/>
      <c r="M5417" s="241"/>
      <c r="N5417" s="241"/>
      <c r="O5417" s="98"/>
      <c r="P5417" s="98"/>
      <c r="Q5417" s="130"/>
    </row>
    <row r="5418" spans="1:17" ht="11.25" x14ac:dyDescent="0.2">
      <c r="A5418" s="234"/>
      <c r="B5418" s="98"/>
      <c r="C5418" s="130"/>
      <c r="D5418" s="240"/>
      <c r="E5418" s="240"/>
      <c r="F5418" s="224"/>
      <c r="G5418" s="98"/>
      <c r="H5418" s="98"/>
      <c r="I5418" s="130"/>
      <c r="J5418" s="98"/>
      <c r="K5418" s="98"/>
      <c r="L5418" s="98"/>
      <c r="M5418" s="241"/>
      <c r="N5418" s="241"/>
      <c r="O5418" s="98"/>
      <c r="P5418" s="98"/>
      <c r="Q5418" s="130"/>
    </row>
    <row r="5419" spans="1:17" ht="11.25" x14ac:dyDescent="0.2">
      <c r="A5419" s="234"/>
      <c r="B5419" s="98"/>
      <c r="C5419" s="130"/>
      <c r="D5419" s="240"/>
      <c r="E5419" s="240"/>
      <c r="F5419" s="224"/>
      <c r="G5419" s="98"/>
      <c r="H5419" s="98"/>
      <c r="I5419" s="130"/>
      <c r="J5419" s="98"/>
      <c r="K5419" s="98"/>
      <c r="L5419" s="98"/>
      <c r="M5419" s="241"/>
      <c r="N5419" s="241"/>
      <c r="O5419" s="98"/>
      <c r="P5419" s="98"/>
      <c r="Q5419" s="130"/>
    </row>
    <row r="5420" spans="1:17" ht="11.25" x14ac:dyDescent="0.2">
      <c r="A5420" s="234"/>
      <c r="B5420" s="98"/>
      <c r="C5420" s="130"/>
      <c r="D5420" s="240"/>
      <c r="E5420" s="240"/>
      <c r="F5420" s="224"/>
      <c r="G5420" s="98"/>
      <c r="H5420" s="98"/>
      <c r="I5420" s="130"/>
      <c r="J5420" s="98"/>
      <c r="K5420" s="98"/>
      <c r="L5420" s="98"/>
      <c r="M5420" s="241"/>
      <c r="N5420" s="241"/>
      <c r="O5420" s="98"/>
      <c r="P5420" s="98"/>
      <c r="Q5420" s="130"/>
    </row>
    <row r="5421" spans="1:17" ht="11.25" x14ac:dyDescent="0.2">
      <c r="A5421" s="234"/>
      <c r="B5421" s="98"/>
      <c r="C5421" s="130"/>
      <c r="D5421" s="240"/>
      <c r="E5421" s="240"/>
      <c r="F5421" s="224"/>
      <c r="G5421" s="98"/>
      <c r="H5421" s="98"/>
      <c r="I5421" s="130"/>
      <c r="J5421" s="98"/>
      <c r="K5421" s="98"/>
      <c r="L5421" s="98"/>
      <c r="M5421" s="241"/>
      <c r="N5421" s="241"/>
      <c r="O5421" s="98"/>
      <c r="P5421" s="98"/>
      <c r="Q5421" s="130"/>
    </row>
    <row r="5422" spans="1:17" ht="11.25" x14ac:dyDescent="0.2">
      <c r="A5422" s="234"/>
      <c r="B5422" s="98"/>
      <c r="C5422" s="130"/>
      <c r="D5422" s="240"/>
      <c r="E5422" s="240"/>
      <c r="F5422" s="224"/>
      <c r="G5422" s="98"/>
      <c r="H5422" s="98"/>
      <c r="I5422" s="130"/>
      <c r="J5422" s="98"/>
      <c r="K5422" s="98"/>
      <c r="L5422" s="98"/>
      <c r="M5422" s="241"/>
      <c r="N5422" s="241"/>
      <c r="O5422" s="98"/>
      <c r="P5422" s="98"/>
      <c r="Q5422" s="130"/>
    </row>
    <row r="5423" spans="1:17" ht="11.25" x14ac:dyDescent="0.2">
      <c r="A5423" s="234"/>
      <c r="B5423" s="98"/>
      <c r="C5423" s="130"/>
      <c r="D5423" s="240"/>
      <c r="E5423" s="240"/>
      <c r="F5423" s="224"/>
      <c r="G5423" s="98"/>
      <c r="H5423" s="98"/>
      <c r="I5423" s="130"/>
      <c r="J5423" s="98"/>
      <c r="K5423" s="98"/>
      <c r="L5423" s="98"/>
      <c r="M5423" s="241"/>
      <c r="N5423" s="241"/>
      <c r="O5423" s="98"/>
      <c r="P5423" s="98"/>
      <c r="Q5423" s="130"/>
    </row>
    <row r="5424" spans="1:17" ht="11.25" x14ac:dyDescent="0.2">
      <c r="A5424" s="234"/>
      <c r="B5424" s="98"/>
      <c r="C5424" s="130"/>
      <c r="D5424" s="240"/>
      <c r="E5424" s="240"/>
      <c r="F5424" s="224"/>
      <c r="G5424" s="98"/>
      <c r="H5424" s="98"/>
      <c r="I5424" s="130"/>
      <c r="J5424" s="98"/>
      <c r="K5424" s="98"/>
      <c r="L5424" s="98"/>
      <c r="M5424" s="241"/>
      <c r="N5424" s="241"/>
      <c r="O5424" s="98"/>
      <c r="P5424" s="98"/>
      <c r="Q5424" s="130"/>
    </row>
    <row r="5425" spans="1:17" ht="11.25" x14ac:dyDescent="0.2">
      <c r="A5425" s="234"/>
      <c r="B5425" s="98"/>
      <c r="C5425" s="130"/>
      <c r="D5425" s="240"/>
      <c r="E5425" s="240"/>
      <c r="F5425" s="224"/>
      <c r="G5425" s="98"/>
      <c r="H5425" s="98"/>
      <c r="I5425" s="130"/>
      <c r="J5425" s="98"/>
      <c r="K5425" s="98"/>
      <c r="L5425" s="98"/>
      <c r="M5425" s="241"/>
      <c r="N5425" s="241"/>
      <c r="O5425" s="98"/>
      <c r="P5425" s="98"/>
      <c r="Q5425" s="130"/>
    </row>
    <row r="5426" spans="1:17" ht="11.25" x14ac:dyDescent="0.2">
      <c r="A5426" s="234"/>
      <c r="B5426" s="98"/>
      <c r="C5426" s="130"/>
      <c r="D5426" s="240"/>
      <c r="E5426" s="240"/>
      <c r="F5426" s="224"/>
      <c r="G5426" s="98"/>
      <c r="H5426" s="98"/>
      <c r="I5426" s="130"/>
      <c r="J5426" s="98"/>
      <c r="K5426" s="98"/>
      <c r="L5426" s="98"/>
      <c r="M5426" s="241"/>
      <c r="N5426" s="241"/>
      <c r="O5426" s="98"/>
      <c r="P5426" s="98"/>
      <c r="Q5426" s="130"/>
    </row>
    <row r="5427" spans="1:17" ht="11.25" x14ac:dyDescent="0.2">
      <c r="A5427" s="234"/>
      <c r="B5427" s="98"/>
      <c r="C5427" s="130"/>
      <c r="D5427" s="240"/>
      <c r="E5427" s="240"/>
      <c r="F5427" s="224"/>
      <c r="G5427" s="98"/>
      <c r="H5427" s="98"/>
      <c r="I5427" s="130"/>
      <c r="J5427" s="98"/>
      <c r="K5427" s="98"/>
      <c r="L5427" s="98"/>
      <c r="M5427" s="241"/>
      <c r="N5427" s="241"/>
      <c r="O5427" s="98"/>
      <c r="P5427" s="98"/>
      <c r="Q5427" s="130"/>
    </row>
    <row r="5428" spans="1:17" ht="11.25" x14ac:dyDescent="0.2">
      <c r="A5428" s="234"/>
      <c r="B5428" s="98"/>
      <c r="C5428" s="130"/>
      <c r="D5428" s="240"/>
      <c r="E5428" s="240"/>
      <c r="F5428" s="224"/>
      <c r="G5428" s="98"/>
      <c r="H5428" s="98"/>
      <c r="I5428" s="130"/>
      <c r="J5428" s="98"/>
      <c r="K5428" s="98"/>
      <c r="L5428" s="98"/>
      <c r="M5428" s="241"/>
      <c r="N5428" s="241"/>
      <c r="O5428" s="98"/>
      <c r="P5428" s="98"/>
      <c r="Q5428" s="130"/>
    </row>
    <row r="5429" spans="1:17" ht="11.25" x14ac:dyDescent="0.2">
      <c r="A5429" s="234"/>
      <c r="B5429" s="98"/>
      <c r="C5429" s="130"/>
      <c r="D5429" s="240"/>
      <c r="E5429" s="240"/>
      <c r="F5429" s="224"/>
      <c r="G5429" s="98"/>
      <c r="H5429" s="98"/>
      <c r="I5429" s="130"/>
      <c r="J5429" s="98"/>
      <c r="K5429" s="98"/>
      <c r="L5429" s="98"/>
      <c r="M5429" s="241"/>
      <c r="N5429" s="241"/>
      <c r="O5429" s="98"/>
      <c r="P5429" s="98"/>
      <c r="Q5429" s="130"/>
    </row>
    <row r="5430" spans="1:17" ht="11.25" x14ac:dyDescent="0.2">
      <c r="A5430" s="234"/>
      <c r="B5430" s="98"/>
      <c r="C5430" s="130"/>
      <c r="D5430" s="240"/>
      <c r="E5430" s="240"/>
      <c r="F5430" s="224"/>
      <c r="G5430" s="98"/>
      <c r="H5430" s="98"/>
      <c r="I5430" s="130"/>
      <c r="J5430" s="98"/>
      <c r="K5430" s="98"/>
      <c r="L5430" s="98"/>
      <c r="M5430" s="241"/>
      <c r="N5430" s="241"/>
      <c r="O5430" s="98"/>
      <c r="P5430" s="98"/>
      <c r="Q5430" s="130"/>
    </row>
    <row r="5431" spans="1:17" ht="11.25" x14ac:dyDescent="0.2">
      <c r="A5431" s="234"/>
      <c r="B5431" s="98"/>
      <c r="C5431" s="130"/>
      <c r="D5431" s="240"/>
      <c r="E5431" s="240"/>
      <c r="F5431" s="224"/>
      <c r="G5431" s="98"/>
      <c r="H5431" s="98"/>
      <c r="I5431" s="130"/>
      <c r="J5431" s="98"/>
      <c r="K5431" s="98"/>
      <c r="L5431" s="98"/>
      <c r="M5431" s="241"/>
      <c r="N5431" s="241"/>
      <c r="O5431" s="98"/>
      <c r="P5431" s="98"/>
      <c r="Q5431" s="130"/>
    </row>
    <row r="5432" spans="1:17" ht="11.25" x14ac:dyDescent="0.2">
      <c r="A5432" s="234"/>
      <c r="B5432" s="98"/>
      <c r="C5432" s="130"/>
      <c r="D5432" s="240"/>
      <c r="E5432" s="240"/>
      <c r="F5432" s="224"/>
      <c r="G5432" s="98"/>
      <c r="H5432" s="98"/>
      <c r="I5432" s="130"/>
      <c r="J5432" s="98"/>
      <c r="K5432" s="98"/>
      <c r="L5432" s="98"/>
      <c r="M5432" s="241"/>
      <c r="N5432" s="241"/>
      <c r="O5432" s="98"/>
      <c r="P5432" s="98"/>
      <c r="Q5432" s="130"/>
    </row>
    <row r="5433" spans="1:17" ht="11.25" x14ac:dyDescent="0.2">
      <c r="A5433" s="234"/>
      <c r="B5433" s="98"/>
      <c r="C5433" s="130"/>
      <c r="D5433" s="240"/>
      <c r="E5433" s="240"/>
      <c r="F5433" s="224"/>
      <c r="G5433" s="98"/>
      <c r="H5433" s="98"/>
      <c r="I5433" s="130"/>
      <c r="J5433" s="98"/>
      <c r="K5433" s="98"/>
      <c r="L5433" s="98"/>
      <c r="M5433" s="241"/>
      <c r="N5433" s="241"/>
      <c r="O5433" s="98"/>
      <c r="P5433" s="98"/>
      <c r="Q5433" s="130"/>
    </row>
    <row r="5434" spans="1:17" ht="11.25" x14ac:dyDescent="0.2">
      <c r="A5434" s="234"/>
      <c r="B5434" s="98"/>
      <c r="C5434" s="130"/>
      <c r="D5434" s="240"/>
      <c r="E5434" s="240"/>
      <c r="F5434" s="224"/>
      <c r="G5434" s="98"/>
      <c r="H5434" s="98"/>
      <c r="I5434" s="130"/>
      <c r="J5434" s="98"/>
      <c r="K5434" s="98"/>
      <c r="L5434" s="98"/>
      <c r="M5434" s="241"/>
      <c r="N5434" s="241"/>
      <c r="O5434" s="98"/>
      <c r="P5434" s="98"/>
      <c r="Q5434" s="130"/>
    </row>
    <row r="5435" spans="1:17" ht="11.25" x14ac:dyDescent="0.2">
      <c r="A5435" s="234"/>
      <c r="B5435" s="98"/>
      <c r="C5435" s="130"/>
      <c r="D5435" s="240"/>
      <c r="E5435" s="240"/>
      <c r="F5435" s="224"/>
      <c r="G5435" s="98"/>
      <c r="H5435" s="98"/>
      <c r="I5435" s="130"/>
      <c r="J5435" s="98"/>
      <c r="K5435" s="98"/>
      <c r="L5435" s="98"/>
      <c r="M5435" s="241"/>
      <c r="N5435" s="241"/>
      <c r="O5435" s="98"/>
      <c r="P5435" s="98"/>
      <c r="Q5435" s="130"/>
    </row>
    <row r="5436" spans="1:17" ht="11.25" x14ac:dyDescent="0.2">
      <c r="A5436" s="234"/>
      <c r="B5436" s="98"/>
      <c r="C5436" s="130"/>
      <c r="D5436" s="240"/>
      <c r="E5436" s="240"/>
      <c r="F5436" s="224"/>
      <c r="G5436" s="98"/>
      <c r="H5436" s="98"/>
      <c r="I5436" s="130"/>
      <c r="J5436" s="98"/>
      <c r="K5436" s="98"/>
      <c r="L5436" s="98"/>
      <c r="M5436" s="241"/>
      <c r="N5436" s="241"/>
      <c r="O5436" s="98"/>
      <c r="P5436" s="98"/>
      <c r="Q5436" s="130"/>
    </row>
    <row r="5437" spans="1:17" ht="11.25" x14ac:dyDescent="0.2">
      <c r="A5437" s="234"/>
      <c r="B5437" s="98"/>
      <c r="C5437" s="130"/>
      <c r="D5437" s="240"/>
      <c r="E5437" s="240"/>
      <c r="F5437" s="224"/>
      <c r="G5437" s="98"/>
      <c r="H5437" s="98"/>
      <c r="I5437" s="130"/>
      <c r="J5437" s="98"/>
      <c r="K5437" s="98"/>
      <c r="L5437" s="98"/>
      <c r="M5437" s="241"/>
      <c r="N5437" s="241"/>
      <c r="O5437" s="98"/>
      <c r="P5437" s="98"/>
      <c r="Q5437" s="130"/>
    </row>
    <row r="5438" spans="1:17" ht="11.25" x14ac:dyDescent="0.2">
      <c r="A5438" s="234"/>
      <c r="B5438" s="98"/>
      <c r="C5438" s="130"/>
      <c r="D5438" s="240"/>
      <c r="E5438" s="240"/>
      <c r="F5438" s="224"/>
      <c r="G5438" s="98"/>
      <c r="H5438" s="98"/>
      <c r="I5438" s="130"/>
      <c r="J5438" s="98"/>
      <c r="K5438" s="98"/>
      <c r="L5438" s="98"/>
      <c r="M5438" s="241"/>
      <c r="N5438" s="241"/>
      <c r="O5438" s="98"/>
      <c r="P5438" s="98"/>
      <c r="Q5438" s="130"/>
    </row>
    <row r="5439" spans="1:17" ht="11.25" x14ac:dyDescent="0.2">
      <c r="A5439" s="234"/>
      <c r="B5439" s="98"/>
      <c r="C5439" s="130"/>
      <c r="D5439" s="240"/>
      <c r="E5439" s="240"/>
      <c r="F5439" s="224"/>
      <c r="G5439" s="98"/>
      <c r="H5439" s="98"/>
      <c r="I5439" s="130"/>
      <c r="J5439" s="98"/>
      <c r="K5439" s="98"/>
      <c r="L5439" s="98"/>
      <c r="M5439" s="241"/>
      <c r="N5439" s="241"/>
      <c r="O5439" s="98"/>
      <c r="P5439" s="98"/>
      <c r="Q5439" s="130"/>
    </row>
    <row r="5440" spans="1:17" ht="11.25" x14ac:dyDescent="0.2">
      <c r="A5440" s="234"/>
      <c r="B5440" s="98"/>
      <c r="C5440" s="130"/>
      <c r="D5440" s="240"/>
      <c r="E5440" s="240"/>
      <c r="F5440" s="224"/>
      <c r="G5440" s="98"/>
      <c r="H5440" s="98"/>
      <c r="I5440" s="130"/>
      <c r="J5440" s="98"/>
      <c r="K5440" s="98"/>
      <c r="L5440" s="98"/>
      <c r="M5440" s="241"/>
      <c r="N5440" s="241"/>
      <c r="O5440" s="98"/>
      <c r="P5440" s="98"/>
      <c r="Q5440" s="130"/>
    </row>
    <row r="5441" spans="1:17" ht="11.25" x14ac:dyDescent="0.2">
      <c r="A5441" s="234"/>
      <c r="B5441" s="98"/>
      <c r="C5441" s="130"/>
      <c r="D5441" s="240"/>
      <c r="E5441" s="240"/>
      <c r="F5441" s="224"/>
      <c r="G5441" s="98"/>
      <c r="H5441" s="98"/>
      <c r="I5441" s="130"/>
      <c r="J5441" s="98"/>
      <c r="K5441" s="98"/>
      <c r="L5441" s="98"/>
      <c r="M5441" s="241"/>
      <c r="N5441" s="241"/>
      <c r="O5441" s="98"/>
      <c r="P5441" s="98"/>
      <c r="Q5441" s="130"/>
    </row>
    <row r="5442" spans="1:17" ht="11.25" x14ac:dyDescent="0.2">
      <c r="A5442" s="234"/>
      <c r="B5442" s="98"/>
      <c r="C5442" s="130"/>
      <c r="D5442" s="240"/>
      <c r="E5442" s="240"/>
      <c r="F5442" s="224"/>
      <c r="G5442" s="98"/>
      <c r="H5442" s="98"/>
      <c r="I5442" s="130"/>
      <c r="J5442" s="98"/>
      <c r="K5442" s="98"/>
      <c r="L5442" s="98"/>
      <c r="M5442" s="241"/>
      <c r="N5442" s="241"/>
      <c r="O5442" s="98"/>
      <c r="P5442" s="98"/>
      <c r="Q5442" s="130"/>
    </row>
    <row r="5443" spans="1:17" ht="11.25" x14ac:dyDescent="0.2">
      <c r="A5443" s="234"/>
      <c r="B5443" s="98"/>
      <c r="C5443" s="130"/>
      <c r="D5443" s="240"/>
      <c r="E5443" s="240"/>
      <c r="F5443" s="224"/>
      <c r="G5443" s="98"/>
      <c r="H5443" s="98"/>
      <c r="I5443" s="130"/>
      <c r="J5443" s="98"/>
      <c r="K5443" s="98"/>
      <c r="L5443" s="98"/>
      <c r="M5443" s="241"/>
      <c r="N5443" s="241"/>
      <c r="O5443" s="98"/>
      <c r="P5443" s="98"/>
      <c r="Q5443" s="130"/>
    </row>
    <row r="5444" spans="1:17" ht="11.25" x14ac:dyDescent="0.2">
      <c r="A5444" s="234"/>
      <c r="B5444" s="98"/>
      <c r="C5444" s="130"/>
      <c r="D5444" s="240"/>
      <c r="E5444" s="240"/>
      <c r="F5444" s="224"/>
      <c r="G5444" s="98"/>
      <c r="H5444" s="98"/>
      <c r="I5444" s="130"/>
      <c r="J5444" s="98"/>
      <c r="K5444" s="98"/>
      <c r="L5444" s="98"/>
      <c r="M5444" s="241"/>
      <c r="N5444" s="241"/>
      <c r="O5444" s="98"/>
      <c r="P5444" s="98"/>
      <c r="Q5444" s="130"/>
    </row>
    <row r="5445" spans="1:17" ht="11.25" x14ac:dyDescent="0.2">
      <c r="A5445" s="234"/>
      <c r="B5445" s="98"/>
      <c r="C5445" s="130"/>
      <c r="D5445" s="240"/>
      <c r="E5445" s="240"/>
      <c r="F5445" s="224"/>
      <c r="G5445" s="98"/>
      <c r="H5445" s="98"/>
      <c r="I5445" s="130"/>
      <c r="J5445" s="98"/>
      <c r="K5445" s="98"/>
      <c r="L5445" s="98"/>
      <c r="M5445" s="241"/>
      <c r="N5445" s="241"/>
      <c r="O5445" s="98"/>
      <c r="P5445" s="98"/>
      <c r="Q5445" s="130"/>
    </row>
    <row r="5446" spans="1:17" ht="11.25" x14ac:dyDescent="0.2">
      <c r="A5446" s="234"/>
      <c r="B5446" s="98"/>
      <c r="C5446" s="130"/>
      <c r="D5446" s="240"/>
      <c r="E5446" s="240"/>
      <c r="F5446" s="224"/>
      <c r="G5446" s="98"/>
      <c r="H5446" s="98"/>
      <c r="I5446" s="130"/>
      <c r="J5446" s="98"/>
      <c r="K5446" s="98"/>
      <c r="L5446" s="98"/>
      <c r="M5446" s="241"/>
      <c r="N5446" s="241"/>
      <c r="O5446" s="98"/>
      <c r="P5446" s="98"/>
      <c r="Q5446" s="130"/>
    </row>
    <row r="5447" spans="1:17" ht="11.25" x14ac:dyDescent="0.2">
      <c r="A5447" s="234"/>
      <c r="B5447" s="98"/>
      <c r="C5447" s="130"/>
      <c r="D5447" s="240"/>
      <c r="E5447" s="240"/>
      <c r="F5447" s="224"/>
      <c r="G5447" s="98"/>
      <c r="H5447" s="98"/>
      <c r="I5447" s="130"/>
      <c r="J5447" s="98"/>
      <c r="K5447" s="98"/>
      <c r="L5447" s="98"/>
      <c r="M5447" s="241"/>
      <c r="N5447" s="241"/>
      <c r="O5447" s="98"/>
      <c r="P5447" s="98"/>
      <c r="Q5447" s="130"/>
    </row>
    <row r="5448" spans="1:17" ht="11.25" x14ac:dyDescent="0.2">
      <c r="A5448" s="234"/>
      <c r="B5448" s="98"/>
      <c r="C5448" s="130"/>
      <c r="D5448" s="240"/>
      <c r="E5448" s="240"/>
      <c r="F5448" s="224"/>
      <c r="G5448" s="98"/>
      <c r="H5448" s="98"/>
      <c r="I5448" s="130"/>
      <c r="J5448" s="98"/>
      <c r="K5448" s="98"/>
      <c r="L5448" s="98"/>
      <c r="M5448" s="241"/>
      <c r="N5448" s="241"/>
      <c r="O5448" s="98"/>
      <c r="P5448" s="98"/>
      <c r="Q5448" s="130"/>
    </row>
    <row r="5449" spans="1:17" ht="11.25" x14ac:dyDescent="0.2">
      <c r="A5449" s="234"/>
      <c r="B5449" s="98"/>
      <c r="C5449" s="130"/>
      <c r="D5449" s="240"/>
      <c r="E5449" s="240"/>
      <c r="F5449" s="224"/>
      <c r="G5449" s="98"/>
      <c r="H5449" s="98"/>
      <c r="I5449" s="130"/>
      <c r="J5449" s="98"/>
      <c r="K5449" s="98"/>
      <c r="L5449" s="98"/>
      <c r="M5449" s="241"/>
      <c r="N5449" s="241"/>
      <c r="O5449" s="98"/>
      <c r="P5449" s="98"/>
      <c r="Q5449" s="130"/>
    </row>
    <row r="5450" spans="1:17" ht="11.25" x14ac:dyDescent="0.2">
      <c r="A5450" s="234"/>
      <c r="B5450" s="98"/>
      <c r="C5450" s="130"/>
      <c r="D5450" s="240"/>
      <c r="E5450" s="240"/>
      <c r="F5450" s="224"/>
      <c r="G5450" s="98"/>
      <c r="H5450" s="98"/>
      <c r="I5450" s="130"/>
      <c r="J5450" s="98"/>
      <c r="K5450" s="98"/>
      <c r="L5450" s="98"/>
      <c r="M5450" s="241"/>
      <c r="N5450" s="241"/>
      <c r="O5450" s="98"/>
      <c r="P5450" s="98"/>
      <c r="Q5450" s="130"/>
    </row>
    <row r="5451" spans="1:17" ht="11.25" x14ac:dyDescent="0.2">
      <c r="A5451" s="234"/>
      <c r="B5451" s="98"/>
      <c r="C5451" s="130"/>
      <c r="D5451" s="240"/>
      <c r="E5451" s="240"/>
      <c r="F5451" s="224"/>
      <c r="G5451" s="98"/>
      <c r="H5451" s="98"/>
      <c r="I5451" s="130"/>
      <c r="J5451" s="98"/>
      <c r="K5451" s="98"/>
      <c r="L5451" s="98"/>
      <c r="M5451" s="241"/>
      <c r="N5451" s="241"/>
      <c r="O5451" s="98"/>
      <c r="P5451" s="98"/>
      <c r="Q5451" s="130"/>
    </row>
    <row r="5452" spans="1:17" ht="11.25" x14ac:dyDescent="0.2">
      <c r="A5452" s="234"/>
      <c r="B5452" s="98"/>
      <c r="C5452" s="130"/>
      <c r="D5452" s="240"/>
      <c r="E5452" s="240"/>
      <c r="F5452" s="224"/>
      <c r="G5452" s="98"/>
      <c r="H5452" s="98"/>
      <c r="I5452" s="130"/>
      <c r="J5452" s="98"/>
      <c r="K5452" s="98"/>
      <c r="L5452" s="98"/>
      <c r="M5452" s="241"/>
      <c r="N5452" s="241"/>
      <c r="O5452" s="98"/>
      <c r="P5452" s="98"/>
      <c r="Q5452" s="130"/>
    </row>
    <row r="5453" spans="1:17" ht="11.25" x14ac:dyDescent="0.2">
      <c r="A5453" s="234"/>
      <c r="B5453" s="98"/>
      <c r="C5453" s="130"/>
      <c r="D5453" s="240"/>
      <c r="E5453" s="240"/>
      <c r="F5453" s="224"/>
      <c r="G5453" s="98"/>
      <c r="H5453" s="98"/>
      <c r="I5453" s="130"/>
      <c r="J5453" s="98"/>
      <c r="K5453" s="98"/>
      <c r="L5453" s="98"/>
      <c r="M5453" s="241"/>
      <c r="N5453" s="241"/>
      <c r="O5453" s="98"/>
      <c r="P5453" s="98"/>
      <c r="Q5453" s="130"/>
    </row>
    <row r="5454" spans="1:17" ht="11.25" x14ac:dyDescent="0.2">
      <c r="A5454" s="234"/>
      <c r="B5454" s="98"/>
      <c r="C5454" s="130"/>
      <c r="D5454" s="240"/>
      <c r="E5454" s="240"/>
      <c r="F5454" s="224"/>
      <c r="G5454" s="98"/>
      <c r="H5454" s="98"/>
      <c r="I5454" s="130"/>
      <c r="J5454" s="98"/>
      <c r="K5454" s="98"/>
      <c r="L5454" s="98"/>
      <c r="M5454" s="241"/>
      <c r="N5454" s="241"/>
      <c r="O5454" s="98"/>
      <c r="P5454" s="98"/>
      <c r="Q5454" s="130"/>
    </row>
    <row r="5455" spans="1:17" ht="11.25" x14ac:dyDescent="0.2">
      <c r="A5455" s="234"/>
      <c r="B5455" s="98"/>
      <c r="C5455" s="130"/>
      <c r="D5455" s="240"/>
      <c r="E5455" s="240"/>
      <c r="F5455" s="224"/>
      <c r="G5455" s="98"/>
      <c r="H5455" s="98"/>
      <c r="I5455" s="130"/>
      <c r="J5455" s="98"/>
      <c r="K5455" s="98"/>
      <c r="L5455" s="98"/>
      <c r="M5455" s="241"/>
      <c r="N5455" s="241"/>
      <c r="O5455" s="98"/>
      <c r="P5455" s="98"/>
      <c r="Q5455" s="130"/>
    </row>
    <row r="5456" spans="1:17" ht="11.25" x14ac:dyDescent="0.2">
      <c r="A5456" s="234"/>
      <c r="B5456" s="98"/>
      <c r="C5456" s="130"/>
      <c r="D5456" s="240"/>
      <c r="E5456" s="240"/>
      <c r="F5456" s="224"/>
      <c r="G5456" s="98"/>
      <c r="H5456" s="98"/>
      <c r="I5456" s="130"/>
      <c r="J5456" s="98"/>
      <c r="K5456" s="98"/>
      <c r="L5456" s="98"/>
      <c r="M5456" s="241"/>
      <c r="N5456" s="241"/>
      <c r="O5456" s="98"/>
      <c r="P5456" s="98"/>
      <c r="Q5456" s="130"/>
    </row>
    <row r="5457" spans="1:17" ht="11.25" x14ac:dyDescent="0.2">
      <c r="A5457" s="234"/>
      <c r="B5457" s="98"/>
      <c r="C5457" s="130"/>
      <c r="D5457" s="240"/>
      <c r="E5457" s="240"/>
      <c r="F5457" s="224"/>
      <c r="G5457" s="98"/>
      <c r="H5457" s="98"/>
      <c r="I5457" s="130"/>
      <c r="J5457" s="98"/>
      <c r="K5457" s="98"/>
      <c r="L5457" s="98"/>
      <c r="M5457" s="241"/>
      <c r="N5457" s="241"/>
      <c r="O5457" s="98"/>
      <c r="P5457" s="98"/>
      <c r="Q5457" s="130"/>
    </row>
    <row r="5458" spans="1:17" ht="11.25" x14ac:dyDescent="0.2">
      <c r="A5458" s="234"/>
      <c r="B5458" s="98"/>
      <c r="C5458" s="130"/>
      <c r="D5458" s="240"/>
      <c r="E5458" s="240"/>
      <c r="F5458" s="224"/>
      <c r="G5458" s="98"/>
      <c r="H5458" s="98"/>
      <c r="I5458" s="130"/>
      <c r="J5458" s="98"/>
      <c r="K5458" s="98"/>
      <c r="L5458" s="98"/>
      <c r="M5458" s="241"/>
      <c r="N5458" s="241"/>
      <c r="O5458" s="98"/>
      <c r="P5458" s="98"/>
      <c r="Q5458" s="130"/>
    </row>
    <row r="5459" spans="1:17" ht="11.25" x14ac:dyDescent="0.2">
      <c r="A5459" s="234"/>
      <c r="B5459" s="98"/>
      <c r="C5459" s="130"/>
      <c r="D5459" s="240"/>
      <c r="E5459" s="240"/>
      <c r="F5459" s="224"/>
      <c r="G5459" s="98"/>
      <c r="H5459" s="98"/>
      <c r="I5459" s="130"/>
      <c r="J5459" s="98"/>
      <c r="K5459" s="98"/>
      <c r="L5459" s="98"/>
      <c r="M5459" s="241"/>
      <c r="N5459" s="241"/>
      <c r="O5459" s="98"/>
      <c r="P5459" s="98"/>
      <c r="Q5459" s="130"/>
    </row>
    <row r="5460" spans="1:17" ht="11.25" x14ac:dyDescent="0.2">
      <c r="A5460" s="234"/>
      <c r="B5460" s="98"/>
      <c r="C5460" s="130"/>
      <c r="D5460" s="240"/>
      <c r="E5460" s="240"/>
      <c r="F5460" s="224"/>
      <c r="G5460" s="98"/>
      <c r="H5460" s="98"/>
      <c r="I5460" s="130"/>
      <c r="J5460" s="98"/>
      <c r="K5460" s="98"/>
      <c r="L5460" s="98"/>
      <c r="M5460" s="241"/>
      <c r="N5460" s="241"/>
      <c r="O5460" s="98"/>
      <c r="P5460" s="98"/>
      <c r="Q5460" s="130"/>
    </row>
    <row r="5461" spans="1:17" ht="11.25" x14ac:dyDescent="0.2">
      <c r="A5461" s="234"/>
      <c r="B5461" s="98"/>
      <c r="C5461" s="130"/>
      <c r="D5461" s="240"/>
      <c r="E5461" s="240"/>
      <c r="F5461" s="224"/>
      <c r="G5461" s="98"/>
      <c r="H5461" s="98"/>
      <c r="I5461" s="130"/>
      <c r="J5461" s="98"/>
      <c r="K5461" s="98"/>
      <c r="L5461" s="98"/>
      <c r="M5461" s="241"/>
      <c r="N5461" s="241"/>
      <c r="O5461" s="98"/>
      <c r="P5461" s="98"/>
      <c r="Q5461" s="130"/>
    </row>
    <row r="5462" spans="1:17" ht="11.25" x14ac:dyDescent="0.2">
      <c r="A5462" s="234"/>
      <c r="B5462" s="98"/>
      <c r="C5462" s="130"/>
      <c r="D5462" s="240"/>
      <c r="E5462" s="240"/>
      <c r="F5462" s="224"/>
      <c r="G5462" s="98"/>
      <c r="H5462" s="98"/>
      <c r="I5462" s="130"/>
      <c r="J5462" s="98"/>
      <c r="K5462" s="98"/>
      <c r="L5462" s="98"/>
      <c r="M5462" s="241"/>
      <c r="N5462" s="241"/>
      <c r="O5462" s="98"/>
      <c r="P5462" s="98"/>
      <c r="Q5462" s="130"/>
    </row>
    <row r="5463" spans="1:17" ht="11.25" x14ac:dyDescent="0.2">
      <c r="A5463" s="234"/>
      <c r="B5463" s="98"/>
      <c r="C5463" s="130"/>
      <c r="D5463" s="240"/>
      <c r="E5463" s="240"/>
      <c r="F5463" s="224"/>
      <c r="G5463" s="98"/>
      <c r="H5463" s="98"/>
      <c r="I5463" s="130"/>
      <c r="J5463" s="98"/>
      <c r="K5463" s="98"/>
      <c r="L5463" s="98"/>
      <c r="M5463" s="241"/>
      <c r="N5463" s="241"/>
      <c r="O5463" s="98"/>
      <c r="P5463" s="98"/>
      <c r="Q5463" s="130"/>
    </row>
    <row r="5464" spans="1:17" ht="11.25" x14ac:dyDescent="0.2">
      <c r="A5464" s="234"/>
      <c r="B5464" s="98"/>
      <c r="C5464" s="130"/>
      <c r="D5464" s="240"/>
      <c r="E5464" s="240"/>
      <c r="F5464" s="224"/>
      <c r="G5464" s="98"/>
      <c r="H5464" s="98"/>
      <c r="I5464" s="130"/>
      <c r="J5464" s="98"/>
      <c r="K5464" s="98"/>
      <c r="L5464" s="98"/>
      <c r="M5464" s="241"/>
      <c r="N5464" s="241"/>
      <c r="O5464" s="98"/>
      <c r="P5464" s="98"/>
      <c r="Q5464" s="130"/>
    </row>
    <row r="5465" spans="1:17" ht="11.25" x14ac:dyDescent="0.2">
      <c r="A5465" s="234"/>
      <c r="B5465" s="98"/>
      <c r="C5465" s="130"/>
      <c r="D5465" s="240"/>
      <c r="E5465" s="240"/>
      <c r="F5465" s="224"/>
      <c r="G5465" s="98"/>
      <c r="H5465" s="98"/>
      <c r="I5465" s="130"/>
      <c r="J5465" s="98"/>
      <c r="K5465" s="98"/>
      <c r="L5465" s="98"/>
      <c r="M5465" s="241"/>
      <c r="N5465" s="241"/>
      <c r="O5465" s="98"/>
      <c r="P5465" s="98"/>
      <c r="Q5465" s="130"/>
    </row>
    <row r="5466" spans="1:17" ht="11.25" x14ac:dyDescent="0.2">
      <c r="A5466" s="234"/>
      <c r="B5466" s="98"/>
      <c r="C5466" s="130"/>
      <c r="D5466" s="240"/>
      <c r="E5466" s="240"/>
      <c r="F5466" s="224"/>
      <c r="G5466" s="98"/>
      <c r="H5466" s="98"/>
      <c r="I5466" s="130"/>
      <c r="J5466" s="98"/>
      <c r="K5466" s="98"/>
      <c r="L5466" s="98"/>
      <c r="M5466" s="241"/>
      <c r="N5466" s="241"/>
      <c r="O5466" s="98"/>
      <c r="P5466" s="98"/>
      <c r="Q5466" s="130"/>
    </row>
    <row r="5467" spans="1:17" ht="11.25" x14ac:dyDescent="0.2">
      <c r="A5467" s="234"/>
      <c r="B5467" s="98"/>
      <c r="C5467" s="130"/>
      <c r="D5467" s="240"/>
      <c r="E5467" s="240"/>
      <c r="F5467" s="224"/>
      <c r="G5467" s="98"/>
      <c r="H5467" s="98"/>
      <c r="I5467" s="130"/>
      <c r="J5467" s="98"/>
      <c r="K5467" s="98"/>
      <c r="L5467" s="98"/>
      <c r="M5467" s="241"/>
      <c r="N5467" s="241"/>
      <c r="O5467" s="98"/>
      <c r="P5467" s="98"/>
      <c r="Q5467" s="130"/>
    </row>
    <row r="5468" spans="1:17" ht="11.25" x14ac:dyDescent="0.2">
      <c r="A5468" s="234"/>
      <c r="B5468" s="98"/>
      <c r="C5468" s="130"/>
      <c r="D5468" s="240"/>
      <c r="E5468" s="240"/>
      <c r="F5468" s="224"/>
      <c r="G5468" s="98"/>
      <c r="H5468" s="98"/>
      <c r="I5468" s="130"/>
      <c r="J5468" s="98"/>
      <c r="K5468" s="98"/>
      <c r="L5468" s="98"/>
      <c r="M5468" s="241"/>
      <c r="N5468" s="241"/>
      <c r="O5468" s="98"/>
      <c r="P5468" s="98"/>
      <c r="Q5468" s="130"/>
    </row>
    <row r="5469" spans="1:17" ht="11.25" x14ac:dyDescent="0.2">
      <c r="A5469" s="234"/>
      <c r="B5469" s="98"/>
      <c r="C5469" s="130"/>
      <c r="D5469" s="240"/>
      <c r="E5469" s="240"/>
      <c r="F5469" s="224"/>
      <c r="G5469" s="98"/>
      <c r="H5469" s="98"/>
      <c r="I5469" s="130"/>
      <c r="J5469" s="98"/>
      <c r="K5469" s="98"/>
      <c r="L5469" s="98"/>
      <c r="M5469" s="241"/>
      <c r="N5469" s="241"/>
      <c r="O5469" s="98"/>
      <c r="P5469" s="98"/>
      <c r="Q5469" s="130"/>
    </row>
    <row r="5470" spans="1:17" ht="11.25" x14ac:dyDescent="0.2">
      <c r="A5470" s="234"/>
      <c r="B5470" s="98"/>
      <c r="C5470" s="130"/>
      <c r="D5470" s="240"/>
      <c r="E5470" s="240"/>
      <c r="F5470" s="224"/>
      <c r="G5470" s="98"/>
      <c r="H5470" s="98"/>
      <c r="I5470" s="130"/>
      <c r="J5470" s="98"/>
      <c r="K5470" s="98"/>
      <c r="L5470" s="98"/>
      <c r="M5470" s="241"/>
      <c r="N5470" s="241"/>
      <c r="O5470" s="98"/>
      <c r="P5470" s="98"/>
      <c r="Q5470" s="130"/>
    </row>
    <row r="5471" spans="1:17" ht="11.25" x14ac:dyDescent="0.2">
      <c r="A5471" s="234"/>
      <c r="B5471" s="98"/>
      <c r="C5471" s="130"/>
      <c r="D5471" s="240"/>
      <c r="E5471" s="240"/>
      <c r="F5471" s="224"/>
      <c r="G5471" s="98"/>
      <c r="H5471" s="98"/>
      <c r="I5471" s="130"/>
      <c r="J5471" s="98"/>
      <c r="K5471" s="98"/>
      <c r="L5471" s="98"/>
      <c r="M5471" s="241"/>
      <c r="N5471" s="241"/>
      <c r="O5471" s="98"/>
      <c r="P5471" s="98"/>
      <c r="Q5471" s="130"/>
    </row>
    <row r="5472" spans="1:17" ht="11.25" x14ac:dyDescent="0.2">
      <c r="A5472" s="234"/>
      <c r="B5472" s="98"/>
      <c r="C5472" s="130"/>
      <c r="D5472" s="240"/>
      <c r="E5472" s="240"/>
      <c r="F5472" s="224"/>
      <c r="G5472" s="98"/>
      <c r="H5472" s="98"/>
      <c r="I5472" s="130"/>
      <c r="J5472" s="98"/>
      <c r="K5472" s="98"/>
      <c r="L5472" s="98"/>
      <c r="M5472" s="241"/>
      <c r="N5472" s="241"/>
      <c r="O5472" s="98"/>
      <c r="P5472" s="98"/>
      <c r="Q5472" s="130"/>
    </row>
    <row r="5473" spans="1:17" ht="11.25" x14ac:dyDescent="0.2">
      <c r="A5473" s="234"/>
      <c r="B5473" s="98"/>
      <c r="C5473" s="130"/>
      <c r="D5473" s="240"/>
      <c r="E5473" s="240"/>
      <c r="F5473" s="224"/>
      <c r="G5473" s="98"/>
      <c r="H5473" s="98"/>
      <c r="I5473" s="130"/>
      <c r="J5473" s="98"/>
      <c r="K5473" s="98"/>
      <c r="L5473" s="98"/>
      <c r="M5473" s="241"/>
      <c r="N5473" s="241"/>
      <c r="O5473" s="98"/>
      <c r="P5473" s="98"/>
      <c r="Q5473" s="130"/>
    </row>
    <row r="5474" spans="1:17" ht="11.25" x14ac:dyDescent="0.2">
      <c r="A5474" s="234"/>
      <c r="B5474" s="98"/>
      <c r="C5474" s="130"/>
      <c r="D5474" s="240"/>
      <c r="E5474" s="240"/>
      <c r="F5474" s="224"/>
      <c r="G5474" s="98"/>
      <c r="H5474" s="98"/>
      <c r="I5474" s="130"/>
      <c r="J5474" s="98"/>
      <c r="K5474" s="98"/>
      <c r="L5474" s="98"/>
      <c r="M5474" s="241"/>
      <c r="N5474" s="241"/>
      <c r="O5474" s="98"/>
      <c r="P5474" s="98"/>
      <c r="Q5474" s="130"/>
    </row>
    <row r="5475" spans="1:17" ht="11.25" x14ac:dyDescent="0.2">
      <c r="A5475" s="234"/>
      <c r="B5475" s="98"/>
      <c r="C5475" s="130"/>
      <c r="D5475" s="240"/>
      <c r="E5475" s="240"/>
      <c r="F5475" s="224"/>
      <c r="G5475" s="98"/>
      <c r="H5475" s="98"/>
      <c r="I5475" s="130"/>
      <c r="J5475" s="98"/>
      <c r="K5475" s="98"/>
      <c r="L5475" s="98"/>
      <c r="M5475" s="241"/>
      <c r="N5475" s="241"/>
      <c r="O5475" s="98"/>
      <c r="P5475" s="98"/>
      <c r="Q5475" s="130"/>
    </row>
    <row r="5476" spans="1:17" ht="11.25" x14ac:dyDescent="0.2">
      <c r="A5476" s="234"/>
      <c r="B5476" s="98"/>
      <c r="C5476" s="130"/>
      <c r="D5476" s="240"/>
      <c r="E5476" s="240"/>
      <c r="F5476" s="224"/>
      <c r="G5476" s="98"/>
      <c r="H5476" s="98"/>
      <c r="I5476" s="130"/>
      <c r="J5476" s="98"/>
      <c r="K5476" s="98"/>
      <c r="L5476" s="98"/>
      <c r="M5476" s="241"/>
      <c r="N5476" s="241"/>
      <c r="O5476" s="98"/>
      <c r="P5476" s="98"/>
      <c r="Q5476" s="130"/>
    </row>
    <row r="5477" spans="1:17" ht="11.25" x14ac:dyDescent="0.2">
      <c r="A5477" s="234"/>
      <c r="B5477" s="98"/>
      <c r="C5477" s="130"/>
      <c r="D5477" s="240"/>
      <c r="E5477" s="240"/>
      <c r="F5477" s="224"/>
      <c r="G5477" s="98"/>
      <c r="H5477" s="98"/>
      <c r="I5477" s="130"/>
      <c r="J5477" s="98"/>
      <c r="K5477" s="98"/>
      <c r="L5477" s="98"/>
      <c r="M5477" s="241"/>
      <c r="N5477" s="241"/>
      <c r="O5477" s="98"/>
      <c r="P5477" s="98"/>
      <c r="Q5477" s="130"/>
    </row>
    <row r="5478" spans="1:17" ht="11.25" x14ac:dyDescent="0.2">
      <c r="A5478" s="234"/>
      <c r="B5478" s="98"/>
      <c r="C5478" s="130"/>
      <c r="D5478" s="240"/>
      <c r="E5478" s="240"/>
      <c r="F5478" s="224"/>
      <c r="G5478" s="98"/>
      <c r="H5478" s="98"/>
      <c r="I5478" s="130"/>
      <c r="J5478" s="98"/>
      <c r="K5478" s="98"/>
      <c r="L5478" s="98"/>
      <c r="M5478" s="241"/>
      <c r="N5478" s="241"/>
      <c r="O5478" s="98"/>
      <c r="P5478" s="98"/>
      <c r="Q5478" s="130"/>
    </row>
    <row r="5479" spans="1:17" ht="11.25" x14ac:dyDescent="0.2">
      <c r="A5479" s="234"/>
      <c r="B5479" s="98"/>
      <c r="C5479" s="130"/>
      <c r="D5479" s="240"/>
      <c r="E5479" s="240"/>
      <c r="F5479" s="224"/>
      <c r="G5479" s="98"/>
      <c r="H5479" s="98"/>
      <c r="I5479" s="130"/>
      <c r="J5479" s="98"/>
      <c r="K5479" s="98"/>
      <c r="L5479" s="98"/>
      <c r="M5479" s="241"/>
      <c r="N5479" s="241"/>
      <c r="O5479" s="98"/>
      <c r="P5479" s="98"/>
      <c r="Q5479" s="130"/>
    </row>
    <row r="5480" spans="1:17" ht="11.25" x14ac:dyDescent="0.2">
      <c r="A5480" s="234"/>
      <c r="B5480" s="98"/>
      <c r="C5480" s="130"/>
      <c r="D5480" s="240"/>
      <c r="E5480" s="240"/>
      <c r="F5480" s="224"/>
      <c r="G5480" s="98"/>
      <c r="H5480" s="98"/>
      <c r="I5480" s="130"/>
      <c r="J5480" s="98"/>
      <c r="K5480" s="98"/>
      <c r="L5480" s="98"/>
      <c r="M5480" s="241"/>
      <c r="N5480" s="241"/>
      <c r="O5480" s="98"/>
      <c r="P5480" s="98"/>
      <c r="Q5480" s="130"/>
    </row>
    <row r="5481" spans="1:17" ht="11.25" x14ac:dyDescent="0.2">
      <c r="A5481" s="234"/>
      <c r="B5481" s="98"/>
      <c r="C5481" s="130"/>
      <c r="D5481" s="240"/>
      <c r="E5481" s="240"/>
      <c r="F5481" s="224"/>
      <c r="G5481" s="98"/>
      <c r="H5481" s="98"/>
      <c r="I5481" s="130"/>
      <c r="J5481" s="98"/>
      <c r="K5481" s="98"/>
      <c r="L5481" s="98"/>
      <c r="M5481" s="241"/>
      <c r="N5481" s="241"/>
      <c r="O5481" s="98"/>
      <c r="P5481" s="98"/>
      <c r="Q5481" s="130"/>
    </row>
    <row r="5482" spans="1:17" ht="11.25" x14ac:dyDescent="0.2">
      <c r="A5482" s="234"/>
      <c r="B5482" s="98"/>
      <c r="C5482" s="130"/>
      <c r="D5482" s="240"/>
      <c r="E5482" s="240"/>
      <c r="F5482" s="224"/>
      <c r="G5482" s="98"/>
      <c r="H5482" s="98"/>
      <c r="I5482" s="130"/>
      <c r="J5482" s="98"/>
      <c r="K5482" s="98"/>
      <c r="L5482" s="98"/>
      <c r="M5482" s="241"/>
      <c r="N5482" s="241"/>
      <c r="O5482" s="98"/>
      <c r="P5482" s="98"/>
      <c r="Q5482" s="130"/>
    </row>
    <row r="5483" spans="1:17" ht="11.25" x14ac:dyDescent="0.2">
      <c r="A5483" s="234"/>
      <c r="B5483" s="98"/>
      <c r="C5483" s="130"/>
      <c r="D5483" s="240"/>
      <c r="E5483" s="240"/>
      <c r="F5483" s="224"/>
      <c r="G5483" s="98"/>
      <c r="H5483" s="98"/>
      <c r="I5483" s="130"/>
      <c r="J5483" s="98"/>
      <c r="K5483" s="98"/>
      <c r="L5483" s="98"/>
      <c r="M5483" s="241"/>
      <c r="N5483" s="241"/>
      <c r="O5483" s="98"/>
      <c r="P5483" s="98"/>
      <c r="Q5483" s="130"/>
    </row>
    <row r="5484" spans="1:17" ht="11.25" x14ac:dyDescent="0.2">
      <c r="A5484" s="234"/>
      <c r="B5484" s="98"/>
      <c r="C5484" s="130"/>
      <c r="D5484" s="240"/>
      <c r="E5484" s="240"/>
      <c r="F5484" s="224"/>
      <c r="G5484" s="98"/>
      <c r="H5484" s="98"/>
      <c r="I5484" s="130"/>
      <c r="J5484" s="98"/>
      <c r="K5484" s="98"/>
      <c r="L5484" s="98"/>
      <c r="M5484" s="241"/>
      <c r="N5484" s="241"/>
      <c r="O5484" s="98"/>
      <c r="P5484" s="98"/>
      <c r="Q5484" s="130"/>
    </row>
    <row r="5485" spans="1:17" ht="11.25" x14ac:dyDescent="0.2">
      <c r="A5485" s="234"/>
      <c r="B5485" s="98"/>
      <c r="C5485" s="130"/>
      <c r="D5485" s="240"/>
      <c r="E5485" s="240"/>
      <c r="F5485" s="224"/>
      <c r="G5485" s="98"/>
      <c r="H5485" s="98"/>
      <c r="I5485" s="130"/>
      <c r="J5485" s="98"/>
      <c r="K5485" s="98"/>
      <c r="L5485" s="98"/>
      <c r="M5485" s="241"/>
      <c r="N5485" s="241"/>
      <c r="O5485" s="98"/>
      <c r="P5485" s="98"/>
      <c r="Q5485" s="130"/>
    </row>
    <row r="5486" spans="1:17" ht="11.25" x14ac:dyDescent="0.2">
      <c r="A5486" s="234"/>
      <c r="B5486" s="98"/>
      <c r="C5486" s="130"/>
      <c r="D5486" s="240"/>
      <c r="E5486" s="240"/>
      <c r="F5486" s="224"/>
      <c r="G5486" s="98"/>
      <c r="H5486" s="98"/>
      <c r="I5486" s="130"/>
      <c r="J5486" s="98"/>
      <c r="K5486" s="98"/>
      <c r="L5486" s="98"/>
      <c r="M5486" s="241"/>
      <c r="N5486" s="241"/>
      <c r="O5486" s="98"/>
      <c r="P5486" s="98"/>
      <c r="Q5486" s="130"/>
    </row>
    <row r="5487" spans="1:17" ht="11.25" x14ac:dyDescent="0.2">
      <c r="A5487" s="234"/>
      <c r="B5487" s="98"/>
      <c r="C5487" s="130"/>
      <c r="D5487" s="240"/>
      <c r="E5487" s="240"/>
      <c r="F5487" s="224"/>
      <c r="G5487" s="98"/>
      <c r="H5487" s="98"/>
      <c r="I5487" s="130"/>
      <c r="J5487" s="98"/>
      <c r="K5487" s="98"/>
      <c r="L5487" s="98"/>
      <c r="M5487" s="241"/>
      <c r="N5487" s="241"/>
      <c r="O5487" s="98"/>
      <c r="P5487" s="98"/>
      <c r="Q5487" s="130"/>
    </row>
    <row r="5488" spans="1:17" ht="11.25" x14ac:dyDescent="0.2">
      <c r="A5488" s="234"/>
      <c r="B5488" s="98"/>
      <c r="C5488" s="130"/>
      <c r="D5488" s="240"/>
      <c r="E5488" s="240"/>
      <c r="F5488" s="224"/>
      <c r="G5488" s="98"/>
      <c r="H5488" s="98"/>
      <c r="I5488" s="130"/>
      <c r="J5488" s="98"/>
      <c r="K5488" s="98"/>
      <c r="L5488" s="98"/>
      <c r="M5488" s="241"/>
      <c r="N5488" s="241"/>
      <c r="O5488" s="98"/>
      <c r="P5488" s="98"/>
      <c r="Q5488" s="130"/>
    </row>
    <row r="5489" spans="1:17" ht="11.25" x14ac:dyDescent="0.2">
      <c r="A5489" s="234"/>
      <c r="B5489" s="98"/>
      <c r="C5489" s="130"/>
      <c r="D5489" s="240"/>
      <c r="E5489" s="240"/>
      <c r="F5489" s="224"/>
      <c r="G5489" s="98"/>
      <c r="H5489" s="98"/>
      <c r="I5489" s="130"/>
      <c r="J5489" s="98"/>
      <c r="K5489" s="98"/>
      <c r="L5489" s="98"/>
      <c r="M5489" s="241"/>
      <c r="N5489" s="241"/>
      <c r="O5489" s="98"/>
      <c r="P5489" s="98"/>
      <c r="Q5489" s="130"/>
    </row>
    <row r="5490" spans="1:17" ht="11.25" x14ac:dyDescent="0.2">
      <c r="A5490" s="234"/>
      <c r="B5490" s="98"/>
      <c r="C5490" s="130"/>
      <c r="D5490" s="240"/>
      <c r="E5490" s="240"/>
      <c r="F5490" s="224"/>
      <c r="G5490" s="98"/>
      <c r="H5490" s="98"/>
      <c r="I5490" s="130"/>
      <c r="J5490" s="98"/>
      <c r="K5490" s="98"/>
      <c r="L5490" s="98"/>
      <c r="M5490" s="241"/>
      <c r="N5490" s="241"/>
      <c r="O5490" s="98"/>
      <c r="P5490" s="98"/>
      <c r="Q5490" s="130"/>
    </row>
    <row r="5491" spans="1:17" ht="11.25" x14ac:dyDescent="0.2">
      <c r="A5491" s="234"/>
      <c r="B5491" s="98"/>
      <c r="C5491" s="130"/>
      <c r="D5491" s="240"/>
      <c r="E5491" s="240"/>
      <c r="F5491" s="224"/>
      <c r="G5491" s="98"/>
      <c r="H5491" s="98"/>
      <c r="I5491" s="130"/>
      <c r="J5491" s="98"/>
      <c r="K5491" s="98"/>
      <c r="L5491" s="98"/>
      <c r="M5491" s="241"/>
      <c r="N5491" s="241"/>
      <c r="O5491" s="98"/>
      <c r="P5491" s="98"/>
      <c r="Q5491" s="130"/>
    </row>
    <row r="5492" spans="1:17" ht="11.25" x14ac:dyDescent="0.2">
      <c r="A5492" s="234"/>
      <c r="B5492" s="98"/>
      <c r="C5492" s="130"/>
      <c r="D5492" s="240"/>
      <c r="E5492" s="240"/>
      <c r="F5492" s="224"/>
      <c r="G5492" s="98"/>
      <c r="H5492" s="98"/>
      <c r="I5492" s="130"/>
      <c r="J5492" s="98"/>
      <c r="K5492" s="98"/>
      <c r="L5492" s="98"/>
      <c r="M5492" s="241"/>
      <c r="N5492" s="241"/>
      <c r="O5492" s="98"/>
      <c r="P5492" s="98"/>
      <c r="Q5492" s="130"/>
    </row>
    <row r="5493" spans="1:17" ht="11.25" x14ac:dyDescent="0.2">
      <c r="A5493" s="234"/>
      <c r="B5493" s="98"/>
      <c r="C5493" s="130"/>
      <c r="D5493" s="240"/>
      <c r="E5493" s="240"/>
      <c r="F5493" s="224"/>
      <c r="G5493" s="98"/>
      <c r="H5493" s="98"/>
      <c r="I5493" s="130"/>
      <c r="J5493" s="98"/>
      <c r="K5493" s="98"/>
      <c r="L5493" s="98"/>
      <c r="M5493" s="241"/>
      <c r="N5493" s="241"/>
      <c r="O5493" s="98"/>
      <c r="P5493" s="98"/>
      <c r="Q5493" s="130"/>
    </row>
    <row r="5494" spans="1:17" ht="11.25" x14ac:dyDescent="0.2">
      <c r="A5494" s="234"/>
      <c r="B5494" s="98"/>
      <c r="C5494" s="130"/>
      <c r="D5494" s="240"/>
      <c r="E5494" s="240"/>
      <c r="F5494" s="224"/>
      <c r="G5494" s="98"/>
      <c r="H5494" s="98"/>
      <c r="I5494" s="130"/>
      <c r="J5494" s="98"/>
      <c r="K5494" s="98"/>
      <c r="L5494" s="98"/>
      <c r="M5494" s="241"/>
      <c r="N5494" s="241"/>
      <c r="O5494" s="98"/>
      <c r="P5494" s="98"/>
      <c r="Q5494" s="130"/>
    </row>
    <row r="5495" spans="1:17" ht="11.25" x14ac:dyDescent="0.2">
      <c r="A5495" s="234"/>
      <c r="B5495" s="98"/>
      <c r="C5495" s="130"/>
      <c r="D5495" s="240"/>
      <c r="E5495" s="240"/>
      <c r="F5495" s="224"/>
      <c r="G5495" s="98"/>
      <c r="H5495" s="98"/>
      <c r="I5495" s="130"/>
      <c r="J5495" s="98"/>
      <c r="K5495" s="98"/>
      <c r="L5495" s="98"/>
      <c r="M5495" s="241"/>
      <c r="N5495" s="241"/>
      <c r="O5495" s="98"/>
      <c r="P5495" s="98"/>
      <c r="Q5495" s="130"/>
    </row>
    <row r="5496" spans="1:17" ht="11.25" x14ac:dyDescent="0.2">
      <c r="A5496" s="234"/>
      <c r="B5496" s="98"/>
      <c r="C5496" s="130"/>
      <c r="D5496" s="240"/>
      <c r="E5496" s="240"/>
      <c r="F5496" s="224"/>
      <c r="G5496" s="98"/>
      <c r="H5496" s="98"/>
      <c r="I5496" s="130"/>
      <c r="J5496" s="98"/>
      <c r="K5496" s="98"/>
      <c r="L5496" s="98"/>
      <c r="M5496" s="241"/>
      <c r="N5496" s="241"/>
      <c r="O5496" s="98"/>
      <c r="P5496" s="98"/>
      <c r="Q5496" s="130"/>
    </row>
    <row r="5497" spans="1:17" ht="11.25" x14ac:dyDescent="0.2">
      <c r="A5497" s="234"/>
      <c r="B5497" s="98"/>
      <c r="C5497" s="130"/>
      <c r="D5497" s="240"/>
      <c r="E5497" s="240"/>
      <c r="F5497" s="224"/>
      <c r="G5497" s="98"/>
      <c r="H5497" s="98"/>
      <c r="I5497" s="130"/>
      <c r="J5497" s="98"/>
      <c r="K5497" s="98"/>
      <c r="L5497" s="98"/>
      <c r="M5497" s="241"/>
      <c r="N5497" s="241"/>
      <c r="O5497" s="98"/>
      <c r="P5497" s="98"/>
      <c r="Q5497" s="130"/>
    </row>
    <row r="5498" spans="1:17" ht="11.25" x14ac:dyDescent="0.2">
      <c r="A5498" s="234"/>
      <c r="B5498" s="98"/>
      <c r="C5498" s="130"/>
      <c r="D5498" s="240"/>
      <c r="E5498" s="240"/>
      <c r="F5498" s="224"/>
      <c r="G5498" s="98"/>
      <c r="H5498" s="98"/>
      <c r="I5498" s="130"/>
      <c r="J5498" s="98"/>
      <c r="K5498" s="98"/>
      <c r="L5498" s="98"/>
      <c r="M5498" s="241"/>
      <c r="N5498" s="241"/>
      <c r="O5498" s="98"/>
      <c r="P5498" s="98"/>
      <c r="Q5498" s="130"/>
    </row>
    <row r="5499" spans="1:17" ht="11.25" x14ac:dyDescent="0.2">
      <c r="A5499" s="234"/>
      <c r="B5499" s="98"/>
      <c r="C5499" s="130"/>
      <c r="D5499" s="240"/>
      <c r="E5499" s="240"/>
      <c r="F5499" s="224"/>
      <c r="G5499" s="98"/>
      <c r="H5499" s="98"/>
      <c r="I5499" s="130"/>
      <c r="J5499" s="98"/>
      <c r="K5499" s="98"/>
      <c r="L5499" s="98"/>
      <c r="M5499" s="241"/>
      <c r="N5499" s="241"/>
      <c r="O5499" s="98"/>
      <c r="P5499" s="98"/>
      <c r="Q5499" s="130"/>
    </row>
    <row r="5500" spans="1:17" ht="11.25" x14ac:dyDescent="0.2">
      <c r="A5500" s="234"/>
      <c r="B5500" s="98"/>
      <c r="C5500" s="130"/>
      <c r="D5500" s="240"/>
      <c r="E5500" s="240"/>
      <c r="F5500" s="224"/>
      <c r="G5500" s="98"/>
      <c r="H5500" s="98"/>
      <c r="I5500" s="130"/>
      <c r="J5500" s="98"/>
      <c r="K5500" s="98"/>
      <c r="L5500" s="98"/>
      <c r="M5500" s="241"/>
      <c r="N5500" s="241"/>
      <c r="O5500" s="98"/>
      <c r="P5500" s="98"/>
      <c r="Q5500" s="130"/>
    </row>
    <row r="5501" spans="1:17" ht="11.25" x14ac:dyDescent="0.2">
      <c r="A5501" s="234"/>
      <c r="B5501" s="98"/>
      <c r="C5501" s="130"/>
      <c r="D5501" s="240"/>
      <c r="E5501" s="240"/>
      <c r="F5501" s="224"/>
      <c r="G5501" s="98"/>
      <c r="H5501" s="98"/>
      <c r="I5501" s="130"/>
      <c r="J5501" s="98"/>
      <c r="K5501" s="98"/>
      <c r="L5501" s="98"/>
      <c r="M5501" s="241"/>
      <c r="N5501" s="241"/>
      <c r="O5501" s="98"/>
      <c r="P5501" s="98"/>
      <c r="Q5501" s="130"/>
    </row>
    <row r="5502" spans="1:17" ht="11.25" x14ac:dyDescent="0.2">
      <c r="A5502" s="234"/>
      <c r="B5502" s="98"/>
      <c r="C5502" s="130"/>
      <c r="D5502" s="240"/>
      <c r="E5502" s="240"/>
      <c r="F5502" s="224"/>
      <c r="G5502" s="98"/>
      <c r="H5502" s="98"/>
      <c r="I5502" s="130"/>
      <c r="J5502" s="98"/>
      <c r="K5502" s="98"/>
      <c r="L5502" s="98"/>
      <c r="M5502" s="241"/>
      <c r="N5502" s="241"/>
      <c r="O5502" s="98"/>
      <c r="P5502" s="98"/>
      <c r="Q5502" s="130"/>
    </row>
    <row r="5503" spans="1:17" ht="11.25" x14ac:dyDescent="0.2">
      <c r="A5503" s="234"/>
      <c r="B5503" s="98"/>
      <c r="C5503" s="130"/>
      <c r="D5503" s="240"/>
      <c r="E5503" s="240"/>
      <c r="F5503" s="224"/>
      <c r="G5503" s="98"/>
      <c r="H5503" s="98"/>
      <c r="I5503" s="130"/>
      <c r="J5503" s="98"/>
      <c r="K5503" s="98"/>
      <c r="L5503" s="98"/>
      <c r="M5503" s="241"/>
      <c r="N5503" s="241"/>
      <c r="O5503" s="98"/>
      <c r="P5503" s="98"/>
      <c r="Q5503" s="130"/>
    </row>
    <row r="5504" spans="1:17" ht="11.25" x14ac:dyDescent="0.2">
      <c r="A5504" s="234"/>
      <c r="B5504" s="98"/>
      <c r="C5504" s="130"/>
      <c r="D5504" s="240"/>
      <c r="E5504" s="240"/>
      <c r="F5504" s="224"/>
      <c r="G5504" s="98"/>
      <c r="H5504" s="98"/>
      <c r="I5504" s="130"/>
      <c r="J5504" s="98"/>
      <c r="K5504" s="98"/>
      <c r="L5504" s="98"/>
      <c r="M5504" s="241"/>
      <c r="N5504" s="241"/>
      <c r="O5504" s="98"/>
      <c r="P5504" s="98"/>
      <c r="Q5504" s="130"/>
    </row>
    <row r="5505" spans="1:17" ht="11.25" x14ac:dyDescent="0.2">
      <c r="A5505" s="234"/>
      <c r="B5505" s="98"/>
      <c r="C5505" s="130"/>
      <c r="D5505" s="240"/>
      <c r="E5505" s="240"/>
      <c r="F5505" s="224"/>
      <c r="G5505" s="98"/>
      <c r="H5505" s="98"/>
      <c r="I5505" s="130"/>
      <c r="J5505" s="98"/>
      <c r="K5505" s="98"/>
      <c r="L5505" s="98"/>
      <c r="M5505" s="241"/>
      <c r="N5505" s="241"/>
      <c r="O5505" s="98"/>
      <c r="P5505" s="98"/>
      <c r="Q5505" s="130"/>
    </row>
    <row r="5506" spans="1:17" ht="11.25" x14ac:dyDescent="0.2">
      <c r="A5506" s="234"/>
      <c r="B5506" s="98"/>
      <c r="C5506" s="130"/>
      <c r="D5506" s="240"/>
      <c r="E5506" s="240"/>
      <c r="F5506" s="224"/>
      <c r="G5506" s="98"/>
      <c r="H5506" s="98"/>
      <c r="I5506" s="130"/>
      <c r="J5506" s="98"/>
      <c r="K5506" s="98"/>
      <c r="L5506" s="98"/>
      <c r="M5506" s="241"/>
      <c r="N5506" s="241"/>
      <c r="O5506" s="98"/>
      <c r="P5506" s="98"/>
      <c r="Q5506" s="130"/>
    </row>
    <row r="5507" spans="1:17" ht="11.25" x14ac:dyDescent="0.2">
      <c r="A5507" s="234"/>
      <c r="B5507" s="98"/>
      <c r="C5507" s="130"/>
      <c r="D5507" s="240"/>
      <c r="E5507" s="240"/>
      <c r="F5507" s="224"/>
      <c r="G5507" s="98"/>
      <c r="H5507" s="98"/>
      <c r="I5507" s="130"/>
      <c r="J5507" s="98"/>
      <c r="K5507" s="98"/>
      <c r="L5507" s="98"/>
      <c r="M5507" s="241"/>
      <c r="N5507" s="241"/>
      <c r="O5507" s="98"/>
      <c r="P5507" s="98"/>
      <c r="Q5507" s="130"/>
    </row>
    <row r="5508" spans="1:17" ht="11.25" x14ac:dyDescent="0.2">
      <c r="A5508" s="234"/>
      <c r="B5508" s="98"/>
      <c r="C5508" s="130"/>
      <c r="D5508" s="240"/>
      <c r="E5508" s="240"/>
      <c r="F5508" s="224"/>
      <c r="G5508" s="98"/>
      <c r="H5508" s="98"/>
      <c r="I5508" s="130"/>
      <c r="J5508" s="98"/>
      <c r="K5508" s="98"/>
      <c r="L5508" s="98"/>
      <c r="M5508" s="241"/>
      <c r="N5508" s="241"/>
      <c r="O5508" s="98"/>
      <c r="P5508" s="98"/>
      <c r="Q5508" s="130"/>
    </row>
    <row r="5509" spans="1:17" ht="11.25" x14ac:dyDescent="0.2">
      <c r="A5509" s="234"/>
      <c r="B5509" s="98"/>
      <c r="C5509" s="130"/>
      <c r="D5509" s="240"/>
      <c r="E5509" s="240"/>
      <c r="F5509" s="224"/>
      <c r="G5509" s="98"/>
      <c r="H5509" s="98"/>
      <c r="I5509" s="130"/>
      <c r="J5509" s="98"/>
      <c r="K5509" s="98"/>
      <c r="L5509" s="98"/>
      <c r="M5509" s="241"/>
      <c r="N5509" s="241"/>
      <c r="O5509" s="98"/>
      <c r="P5509" s="98"/>
      <c r="Q5509" s="130"/>
    </row>
    <row r="5510" spans="1:17" ht="11.25" x14ac:dyDescent="0.2">
      <c r="A5510" s="234"/>
      <c r="B5510" s="98"/>
      <c r="C5510" s="130"/>
      <c r="D5510" s="240"/>
      <c r="E5510" s="240"/>
      <c r="F5510" s="224"/>
      <c r="G5510" s="98"/>
      <c r="H5510" s="98"/>
      <c r="I5510" s="130"/>
      <c r="J5510" s="98"/>
      <c r="K5510" s="98"/>
      <c r="L5510" s="98"/>
      <c r="M5510" s="241"/>
      <c r="N5510" s="241"/>
      <c r="O5510" s="98"/>
      <c r="P5510" s="98"/>
      <c r="Q5510" s="130"/>
    </row>
    <row r="5511" spans="1:17" ht="11.25" x14ac:dyDescent="0.2">
      <c r="A5511" s="234"/>
      <c r="B5511" s="98"/>
      <c r="C5511" s="130"/>
      <c r="D5511" s="240"/>
      <c r="E5511" s="240"/>
      <c r="F5511" s="224"/>
      <c r="G5511" s="98"/>
      <c r="H5511" s="98"/>
      <c r="I5511" s="130"/>
      <c r="J5511" s="98"/>
      <c r="K5511" s="98"/>
      <c r="L5511" s="98"/>
      <c r="M5511" s="241"/>
      <c r="N5511" s="241"/>
      <c r="O5511" s="98"/>
      <c r="P5511" s="98"/>
      <c r="Q5511" s="130"/>
    </row>
    <row r="5512" spans="1:17" ht="11.25" x14ac:dyDescent="0.2">
      <c r="A5512" s="234"/>
      <c r="B5512" s="98"/>
      <c r="C5512" s="130"/>
      <c r="D5512" s="240"/>
      <c r="E5512" s="240"/>
      <c r="F5512" s="224"/>
      <c r="G5512" s="98"/>
      <c r="H5512" s="98"/>
      <c r="I5512" s="130"/>
      <c r="J5512" s="98"/>
      <c r="K5512" s="98"/>
      <c r="L5512" s="98"/>
      <c r="M5512" s="241"/>
      <c r="N5512" s="241"/>
      <c r="O5512" s="98"/>
      <c r="P5512" s="98"/>
      <c r="Q5512" s="130"/>
    </row>
    <row r="5513" spans="1:17" ht="11.25" x14ac:dyDescent="0.2">
      <c r="A5513" s="234"/>
      <c r="B5513" s="98"/>
      <c r="C5513" s="130"/>
      <c r="D5513" s="240"/>
      <c r="E5513" s="240"/>
      <c r="F5513" s="224"/>
      <c r="G5513" s="98"/>
      <c r="H5513" s="98"/>
      <c r="I5513" s="130"/>
      <c r="J5513" s="98"/>
      <c r="K5513" s="98"/>
      <c r="L5513" s="98"/>
      <c r="M5513" s="241"/>
      <c r="N5513" s="241"/>
      <c r="O5513" s="98"/>
      <c r="P5513" s="98"/>
      <c r="Q5513" s="130"/>
    </row>
    <row r="5514" spans="1:17" ht="11.25" x14ac:dyDescent="0.2">
      <c r="A5514" s="234"/>
      <c r="B5514" s="98"/>
      <c r="C5514" s="130"/>
      <c r="D5514" s="240"/>
      <c r="E5514" s="240"/>
      <c r="F5514" s="224"/>
      <c r="G5514" s="98"/>
      <c r="H5514" s="98"/>
      <c r="I5514" s="130"/>
      <c r="J5514" s="98"/>
      <c r="K5514" s="98"/>
      <c r="L5514" s="98"/>
      <c r="M5514" s="241"/>
      <c r="N5514" s="241"/>
      <c r="O5514" s="98"/>
      <c r="P5514" s="98"/>
      <c r="Q5514" s="130"/>
    </row>
    <row r="5515" spans="1:17" ht="11.25" x14ac:dyDescent="0.2">
      <c r="A5515" s="234"/>
      <c r="B5515" s="98"/>
      <c r="C5515" s="130"/>
      <c r="D5515" s="240"/>
      <c r="E5515" s="240"/>
      <c r="F5515" s="224"/>
      <c r="G5515" s="98"/>
      <c r="H5515" s="98"/>
      <c r="I5515" s="130"/>
      <c r="J5515" s="98"/>
      <c r="K5515" s="98"/>
      <c r="L5515" s="98"/>
      <c r="M5515" s="241"/>
      <c r="N5515" s="241"/>
      <c r="O5515" s="98"/>
      <c r="P5515" s="98"/>
      <c r="Q5515" s="130"/>
    </row>
    <row r="5516" spans="1:17" ht="11.25" x14ac:dyDescent="0.2">
      <c r="A5516" s="234"/>
      <c r="B5516" s="98"/>
      <c r="C5516" s="130"/>
      <c r="D5516" s="240"/>
      <c r="E5516" s="240"/>
      <c r="F5516" s="224"/>
      <c r="G5516" s="98"/>
      <c r="H5516" s="98"/>
      <c r="I5516" s="130"/>
      <c r="J5516" s="98"/>
      <c r="K5516" s="98"/>
      <c r="L5516" s="98"/>
      <c r="M5516" s="241"/>
      <c r="N5516" s="241"/>
      <c r="O5516" s="98"/>
      <c r="P5516" s="98"/>
      <c r="Q5516" s="130"/>
    </row>
    <row r="5517" spans="1:17" ht="11.25" x14ac:dyDescent="0.2">
      <c r="A5517" s="234"/>
      <c r="B5517" s="98"/>
      <c r="C5517" s="130"/>
      <c r="D5517" s="240"/>
      <c r="E5517" s="240"/>
      <c r="F5517" s="224"/>
      <c r="G5517" s="98"/>
      <c r="H5517" s="98"/>
      <c r="I5517" s="130"/>
      <c r="J5517" s="98"/>
      <c r="K5517" s="98"/>
      <c r="L5517" s="98"/>
      <c r="M5517" s="241"/>
      <c r="N5517" s="241"/>
      <c r="O5517" s="98"/>
      <c r="P5517" s="98"/>
      <c r="Q5517" s="130"/>
    </row>
    <row r="5518" spans="1:17" ht="11.25" x14ac:dyDescent="0.2">
      <c r="A5518" s="234"/>
      <c r="B5518" s="98"/>
      <c r="C5518" s="130"/>
      <c r="D5518" s="240"/>
      <c r="E5518" s="240"/>
      <c r="F5518" s="224"/>
      <c r="G5518" s="98"/>
      <c r="H5518" s="98"/>
      <c r="I5518" s="130"/>
      <c r="J5518" s="98"/>
      <c r="K5518" s="98"/>
      <c r="L5518" s="98"/>
      <c r="M5518" s="241"/>
      <c r="N5518" s="241"/>
      <c r="O5518" s="98"/>
      <c r="P5518" s="98"/>
      <c r="Q5518" s="130"/>
    </row>
    <row r="5519" spans="1:17" ht="11.25" x14ac:dyDescent="0.2">
      <c r="A5519" s="234"/>
      <c r="B5519" s="98"/>
      <c r="C5519" s="130"/>
      <c r="D5519" s="240"/>
      <c r="E5519" s="240"/>
      <c r="F5519" s="224"/>
      <c r="G5519" s="98"/>
      <c r="H5519" s="98"/>
      <c r="I5519" s="130"/>
      <c r="J5519" s="98"/>
      <c r="K5519" s="98"/>
      <c r="L5519" s="98"/>
      <c r="M5519" s="241"/>
      <c r="N5519" s="241"/>
      <c r="O5519" s="98"/>
      <c r="P5519" s="98"/>
      <c r="Q5519" s="130"/>
    </row>
    <row r="5520" spans="1:17" ht="11.25" x14ac:dyDescent="0.2">
      <c r="A5520" s="234"/>
      <c r="B5520" s="98"/>
      <c r="C5520" s="130"/>
      <c r="D5520" s="240"/>
      <c r="E5520" s="240"/>
      <c r="F5520" s="224"/>
      <c r="G5520" s="98"/>
      <c r="H5520" s="98"/>
      <c r="I5520" s="130"/>
      <c r="J5520" s="98"/>
      <c r="K5520" s="98"/>
      <c r="L5520" s="98"/>
      <c r="M5520" s="241"/>
      <c r="N5520" s="241"/>
      <c r="O5520" s="98"/>
      <c r="P5520" s="98"/>
      <c r="Q5520" s="130"/>
    </row>
    <row r="5521" spans="1:17" ht="11.25" x14ac:dyDescent="0.2">
      <c r="A5521" s="234"/>
      <c r="B5521" s="98"/>
      <c r="C5521" s="130"/>
      <c r="D5521" s="240"/>
      <c r="E5521" s="240"/>
      <c r="F5521" s="224"/>
      <c r="G5521" s="98"/>
      <c r="H5521" s="98"/>
      <c r="I5521" s="130"/>
      <c r="J5521" s="98"/>
      <c r="K5521" s="98"/>
      <c r="L5521" s="98"/>
      <c r="M5521" s="241"/>
      <c r="N5521" s="241"/>
      <c r="O5521" s="98"/>
      <c r="P5521" s="98"/>
      <c r="Q5521" s="130"/>
    </row>
    <row r="5522" spans="1:17" ht="11.25" x14ac:dyDescent="0.2">
      <c r="A5522" s="234"/>
      <c r="B5522" s="98"/>
      <c r="C5522" s="130"/>
      <c r="D5522" s="240"/>
      <c r="E5522" s="240"/>
      <c r="F5522" s="224"/>
      <c r="G5522" s="98"/>
      <c r="H5522" s="98"/>
      <c r="I5522" s="130"/>
      <c r="J5522" s="98"/>
      <c r="K5522" s="98"/>
      <c r="L5522" s="98"/>
      <c r="M5522" s="241"/>
      <c r="N5522" s="241"/>
      <c r="O5522" s="98"/>
      <c r="P5522" s="98"/>
      <c r="Q5522" s="130"/>
    </row>
    <row r="5523" spans="1:17" ht="11.25" x14ac:dyDescent="0.2">
      <c r="A5523" s="234"/>
      <c r="B5523" s="98"/>
      <c r="C5523" s="130"/>
      <c r="D5523" s="240"/>
      <c r="E5523" s="240"/>
      <c r="F5523" s="224"/>
      <c r="G5523" s="98"/>
      <c r="H5523" s="98"/>
      <c r="I5523" s="130"/>
      <c r="J5523" s="98"/>
      <c r="K5523" s="98"/>
      <c r="L5523" s="98"/>
      <c r="M5523" s="241"/>
      <c r="N5523" s="241"/>
      <c r="O5523" s="98"/>
      <c r="P5523" s="98"/>
      <c r="Q5523" s="130"/>
    </row>
    <row r="5524" spans="1:17" ht="11.25" x14ac:dyDescent="0.2">
      <c r="A5524" s="234"/>
      <c r="B5524" s="98"/>
      <c r="C5524" s="130"/>
      <c r="D5524" s="240"/>
      <c r="E5524" s="240"/>
      <c r="F5524" s="224"/>
      <c r="G5524" s="98"/>
      <c r="H5524" s="98"/>
      <c r="I5524" s="130"/>
      <c r="J5524" s="98"/>
      <c r="K5524" s="98"/>
      <c r="L5524" s="98"/>
      <c r="M5524" s="241"/>
      <c r="N5524" s="241"/>
      <c r="O5524" s="98"/>
      <c r="P5524" s="98"/>
      <c r="Q5524" s="130"/>
    </row>
    <row r="5525" spans="1:17" ht="11.25" x14ac:dyDescent="0.2">
      <c r="A5525" s="234"/>
      <c r="B5525" s="98"/>
      <c r="C5525" s="130"/>
      <c r="D5525" s="240"/>
      <c r="E5525" s="240"/>
      <c r="F5525" s="224"/>
      <c r="G5525" s="98"/>
      <c r="H5525" s="98"/>
      <c r="I5525" s="130"/>
      <c r="J5525" s="98"/>
      <c r="K5525" s="98"/>
      <c r="L5525" s="98"/>
      <c r="M5525" s="241"/>
      <c r="N5525" s="241"/>
      <c r="O5525" s="98"/>
      <c r="P5525" s="98"/>
      <c r="Q5525" s="130"/>
    </row>
    <row r="5526" spans="1:17" ht="11.25" x14ac:dyDescent="0.2">
      <c r="A5526" s="234"/>
      <c r="B5526" s="98"/>
      <c r="C5526" s="130"/>
      <c r="D5526" s="240"/>
      <c r="E5526" s="240"/>
      <c r="F5526" s="224"/>
      <c r="G5526" s="98"/>
      <c r="H5526" s="98"/>
      <c r="I5526" s="130"/>
      <c r="J5526" s="98"/>
      <c r="K5526" s="98"/>
      <c r="L5526" s="98"/>
      <c r="M5526" s="241"/>
      <c r="N5526" s="241"/>
      <c r="O5526" s="98"/>
      <c r="P5526" s="98"/>
      <c r="Q5526" s="130"/>
    </row>
    <row r="5527" spans="1:17" ht="11.25" x14ac:dyDescent="0.2">
      <c r="A5527" s="234"/>
      <c r="B5527" s="98"/>
      <c r="C5527" s="130"/>
      <c r="D5527" s="240"/>
      <c r="E5527" s="240"/>
      <c r="F5527" s="224"/>
      <c r="G5527" s="98"/>
      <c r="H5527" s="98"/>
      <c r="I5527" s="130"/>
      <c r="J5527" s="98"/>
      <c r="K5527" s="98"/>
      <c r="L5527" s="98"/>
      <c r="M5527" s="241"/>
      <c r="N5527" s="241"/>
      <c r="O5527" s="98"/>
      <c r="P5527" s="98"/>
      <c r="Q5527" s="130"/>
    </row>
    <row r="5528" spans="1:17" ht="11.25" x14ac:dyDescent="0.2">
      <c r="A5528" s="234"/>
      <c r="B5528" s="98"/>
      <c r="C5528" s="130"/>
      <c r="D5528" s="240"/>
      <c r="E5528" s="240"/>
      <c r="F5528" s="224"/>
      <c r="G5528" s="98"/>
      <c r="H5528" s="98"/>
      <c r="I5528" s="130"/>
      <c r="J5528" s="98"/>
      <c r="K5528" s="98"/>
      <c r="L5528" s="98"/>
      <c r="M5528" s="241"/>
      <c r="N5528" s="241"/>
      <c r="O5528" s="98"/>
      <c r="P5528" s="98"/>
      <c r="Q5528" s="130"/>
    </row>
    <row r="5529" spans="1:17" ht="11.25" x14ac:dyDescent="0.2">
      <c r="A5529" s="234"/>
      <c r="B5529" s="98"/>
      <c r="C5529" s="130"/>
      <c r="D5529" s="240"/>
      <c r="E5529" s="240"/>
      <c r="F5529" s="224"/>
      <c r="G5529" s="98"/>
      <c r="H5529" s="98"/>
      <c r="I5529" s="130"/>
      <c r="J5529" s="98"/>
      <c r="K5529" s="98"/>
      <c r="L5529" s="98"/>
      <c r="M5529" s="241"/>
      <c r="N5529" s="241"/>
      <c r="O5529" s="98"/>
      <c r="P5529" s="98"/>
      <c r="Q5529" s="130"/>
    </row>
    <row r="5530" spans="1:17" ht="11.25" x14ac:dyDescent="0.2">
      <c r="A5530" s="234"/>
      <c r="B5530" s="98"/>
      <c r="C5530" s="130"/>
      <c r="D5530" s="240"/>
      <c r="E5530" s="240"/>
      <c r="F5530" s="224"/>
      <c r="G5530" s="98"/>
      <c r="H5530" s="98"/>
      <c r="I5530" s="130"/>
      <c r="J5530" s="98"/>
      <c r="K5530" s="98"/>
      <c r="L5530" s="98"/>
      <c r="M5530" s="241"/>
      <c r="N5530" s="241"/>
      <c r="O5530" s="98"/>
      <c r="P5530" s="98"/>
      <c r="Q5530" s="130"/>
    </row>
    <row r="5531" spans="1:17" ht="11.25" x14ac:dyDescent="0.2">
      <c r="A5531" s="234"/>
      <c r="B5531" s="98"/>
      <c r="C5531" s="130"/>
      <c r="D5531" s="240"/>
      <c r="E5531" s="240"/>
      <c r="F5531" s="224"/>
      <c r="G5531" s="98"/>
      <c r="H5531" s="98"/>
      <c r="I5531" s="130"/>
      <c r="J5531" s="98"/>
      <c r="K5531" s="98"/>
      <c r="L5531" s="98"/>
      <c r="M5531" s="241"/>
      <c r="N5531" s="241"/>
      <c r="O5531" s="98"/>
      <c r="P5531" s="98"/>
      <c r="Q5531" s="130"/>
    </row>
    <row r="5532" spans="1:17" ht="11.25" x14ac:dyDescent="0.2">
      <c r="A5532" s="234"/>
      <c r="B5532" s="98"/>
      <c r="C5532" s="130"/>
      <c r="D5532" s="240"/>
      <c r="E5532" s="240"/>
      <c r="F5532" s="224"/>
      <c r="G5532" s="98"/>
      <c r="H5532" s="98"/>
      <c r="I5532" s="130"/>
      <c r="J5532" s="98"/>
      <c r="K5532" s="98"/>
      <c r="L5532" s="98"/>
      <c r="M5532" s="241"/>
      <c r="N5532" s="241"/>
      <c r="O5532" s="98"/>
      <c r="P5532" s="98"/>
      <c r="Q5532" s="130"/>
    </row>
    <row r="5533" spans="1:17" ht="11.25" x14ac:dyDescent="0.2">
      <c r="A5533" s="234"/>
      <c r="B5533" s="98"/>
      <c r="C5533" s="130"/>
      <c r="D5533" s="240"/>
      <c r="E5533" s="240"/>
      <c r="F5533" s="224"/>
      <c r="G5533" s="98"/>
      <c r="H5533" s="98"/>
      <c r="I5533" s="130"/>
      <c r="J5533" s="98"/>
      <c r="K5533" s="98"/>
      <c r="L5533" s="98"/>
      <c r="M5533" s="241"/>
      <c r="N5533" s="241"/>
      <c r="O5533" s="98"/>
      <c r="P5533" s="98"/>
      <c r="Q5533" s="130"/>
    </row>
    <row r="5534" spans="1:17" ht="11.25" x14ac:dyDescent="0.2">
      <c r="A5534" s="234"/>
      <c r="B5534" s="98"/>
      <c r="C5534" s="130"/>
      <c r="D5534" s="240"/>
      <c r="E5534" s="240"/>
      <c r="F5534" s="224"/>
      <c r="G5534" s="98"/>
      <c r="H5534" s="98"/>
      <c r="I5534" s="130"/>
      <c r="J5534" s="98"/>
      <c r="K5534" s="98"/>
      <c r="L5534" s="98"/>
      <c r="M5534" s="241"/>
      <c r="N5534" s="241"/>
      <c r="O5534" s="98"/>
      <c r="P5534" s="98"/>
      <c r="Q5534" s="130"/>
    </row>
    <row r="5535" spans="1:17" ht="11.25" x14ac:dyDescent="0.2">
      <c r="A5535" s="234"/>
      <c r="B5535" s="98"/>
      <c r="C5535" s="130"/>
      <c r="D5535" s="240"/>
      <c r="E5535" s="240"/>
      <c r="F5535" s="224"/>
      <c r="G5535" s="98"/>
      <c r="H5535" s="98"/>
      <c r="I5535" s="130"/>
      <c r="J5535" s="98"/>
      <c r="K5535" s="98"/>
      <c r="L5535" s="98"/>
      <c r="M5535" s="241"/>
      <c r="N5535" s="241"/>
      <c r="O5535" s="98"/>
      <c r="P5535" s="98"/>
      <c r="Q5535" s="130"/>
    </row>
    <row r="5536" spans="1:17" ht="11.25" x14ac:dyDescent="0.2">
      <c r="A5536" s="234"/>
      <c r="B5536" s="98"/>
      <c r="C5536" s="130"/>
      <c r="D5536" s="240"/>
      <c r="E5536" s="240"/>
      <c r="F5536" s="224"/>
      <c r="G5536" s="98"/>
      <c r="H5536" s="98"/>
      <c r="I5536" s="130"/>
      <c r="J5536" s="98"/>
      <c r="K5536" s="98"/>
      <c r="L5536" s="98"/>
      <c r="M5536" s="241"/>
      <c r="N5536" s="241"/>
      <c r="O5536" s="98"/>
      <c r="P5536" s="98"/>
      <c r="Q5536" s="130"/>
    </row>
    <row r="5537" spans="1:17" ht="11.25" x14ac:dyDescent="0.2">
      <c r="A5537" s="234"/>
      <c r="B5537" s="98"/>
      <c r="C5537" s="130"/>
      <c r="D5537" s="240"/>
      <c r="E5537" s="240"/>
      <c r="F5537" s="224"/>
      <c r="G5537" s="98"/>
      <c r="H5537" s="98"/>
      <c r="I5537" s="130"/>
      <c r="J5537" s="98"/>
      <c r="K5537" s="98"/>
      <c r="L5537" s="98"/>
      <c r="M5537" s="241"/>
      <c r="N5537" s="241"/>
      <c r="O5537" s="98"/>
      <c r="P5537" s="98"/>
      <c r="Q5537" s="130"/>
    </row>
    <row r="5538" spans="1:17" ht="11.25" x14ac:dyDescent="0.2">
      <c r="A5538" s="234"/>
      <c r="B5538" s="98"/>
      <c r="C5538" s="130"/>
      <c r="D5538" s="240"/>
      <c r="E5538" s="240"/>
      <c r="F5538" s="224"/>
      <c r="G5538" s="98"/>
      <c r="H5538" s="98"/>
      <c r="I5538" s="130"/>
      <c r="J5538" s="98"/>
      <c r="K5538" s="98"/>
      <c r="L5538" s="98"/>
      <c r="M5538" s="241"/>
      <c r="N5538" s="241"/>
      <c r="O5538" s="98"/>
      <c r="P5538" s="98"/>
      <c r="Q5538" s="130"/>
    </row>
    <row r="5539" spans="1:17" ht="11.25" x14ac:dyDescent="0.2">
      <c r="A5539" s="234"/>
      <c r="B5539" s="98"/>
      <c r="C5539" s="130"/>
      <c r="D5539" s="240"/>
      <c r="E5539" s="240"/>
      <c r="F5539" s="224"/>
      <c r="G5539" s="98"/>
      <c r="H5539" s="98"/>
      <c r="I5539" s="130"/>
      <c r="J5539" s="98"/>
      <c r="K5539" s="98"/>
      <c r="L5539" s="98"/>
      <c r="M5539" s="241"/>
      <c r="N5539" s="241"/>
      <c r="O5539" s="98"/>
      <c r="P5539" s="98"/>
      <c r="Q5539" s="130"/>
    </row>
    <row r="5540" spans="1:17" ht="11.25" x14ac:dyDescent="0.2">
      <c r="A5540" s="234"/>
      <c r="B5540" s="98"/>
      <c r="C5540" s="130"/>
      <c r="D5540" s="240"/>
      <c r="E5540" s="240"/>
      <c r="F5540" s="224"/>
      <c r="G5540" s="98"/>
      <c r="H5540" s="98"/>
      <c r="I5540" s="130"/>
      <c r="J5540" s="98"/>
      <c r="K5540" s="98"/>
      <c r="L5540" s="98"/>
      <c r="M5540" s="241"/>
      <c r="N5540" s="241"/>
      <c r="O5540" s="98"/>
      <c r="P5540" s="98"/>
      <c r="Q5540" s="130"/>
    </row>
    <row r="5541" spans="1:17" ht="11.25" x14ac:dyDescent="0.2">
      <c r="A5541" s="234"/>
      <c r="B5541" s="98"/>
      <c r="C5541" s="130"/>
      <c r="D5541" s="240"/>
      <c r="E5541" s="240"/>
      <c r="F5541" s="224"/>
      <c r="G5541" s="98"/>
      <c r="H5541" s="98"/>
      <c r="I5541" s="130"/>
      <c r="J5541" s="98"/>
      <c r="K5541" s="98"/>
      <c r="L5541" s="98"/>
      <c r="M5541" s="241"/>
      <c r="N5541" s="241"/>
      <c r="O5541" s="98"/>
      <c r="P5541" s="98"/>
      <c r="Q5541" s="130"/>
    </row>
    <row r="5542" spans="1:17" ht="11.25" x14ac:dyDescent="0.2">
      <c r="A5542" s="234"/>
      <c r="B5542" s="98"/>
      <c r="C5542" s="130"/>
      <c r="D5542" s="240"/>
      <c r="E5542" s="240"/>
      <c r="F5542" s="224"/>
      <c r="G5542" s="98"/>
      <c r="H5542" s="98"/>
      <c r="I5542" s="130"/>
      <c r="J5542" s="98"/>
      <c r="K5542" s="98"/>
      <c r="L5542" s="98"/>
      <c r="M5542" s="241"/>
      <c r="N5542" s="241"/>
      <c r="O5542" s="98"/>
      <c r="P5542" s="98"/>
      <c r="Q5542" s="130"/>
    </row>
    <row r="5543" spans="1:17" ht="11.25" x14ac:dyDescent="0.2">
      <c r="A5543" s="234"/>
      <c r="B5543" s="98"/>
      <c r="C5543" s="130"/>
      <c r="D5543" s="240"/>
      <c r="E5543" s="240"/>
      <c r="F5543" s="224"/>
      <c r="G5543" s="98"/>
      <c r="H5543" s="98"/>
      <c r="I5543" s="130"/>
      <c r="J5543" s="98"/>
      <c r="K5543" s="98"/>
      <c r="L5543" s="98"/>
      <c r="M5543" s="241"/>
      <c r="N5543" s="241"/>
      <c r="O5543" s="98"/>
      <c r="P5543" s="98"/>
      <c r="Q5543" s="130"/>
    </row>
    <row r="5544" spans="1:17" ht="11.25" x14ac:dyDescent="0.2">
      <c r="A5544" s="234"/>
      <c r="B5544" s="98"/>
      <c r="C5544" s="130"/>
      <c r="D5544" s="240"/>
      <c r="E5544" s="240"/>
      <c r="F5544" s="224"/>
      <c r="G5544" s="98"/>
      <c r="H5544" s="98"/>
      <c r="I5544" s="130"/>
      <c r="J5544" s="98"/>
      <c r="K5544" s="98"/>
      <c r="L5544" s="98"/>
      <c r="M5544" s="241"/>
      <c r="N5544" s="241"/>
      <c r="O5544" s="98"/>
      <c r="P5544" s="98"/>
      <c r="Q5544" s="130"/>
    </row>
    <row r="5545" spans="1:17" ht="11.25" x14ac:dyDescent="0.2">
      <c r="A5545" s="234"/>
      <c r="B5545" s="98"/>
      <c r="C5545" s="130"/>
      <c r="D5545" s="240"/>
      <c r="E5545" s="240"/>
      <c r="F5545" s="224"/>
      <c r="G5545" s="98"/>
      <c r="H5545" s="98"/>
      <c r="I5545" s="130"/>
      <c r="J5545" s="98"/>
      <c r="K5545" s="98"/>
      <c r="L5545" s="98"/>
      <c r="M5545" s="241"/>
      <c r="N5545" s="241"/>
      <c r="O5545" s="98"/>
      <c r="P5545" s="98"/>
      <c r="Q5545" s="130"/>
    </row>
    <row r="5546" spans="1:17" ht="11.25" x14ac:dyDescent="0.2">
      <c r="A5546" s="234"/>
      <c r="B5546" s="98"/>
      <c r="C5546" s="130"/>
      <c r="D5546" s="240"/>
      <c r="E5546" s="240"/>
      <c r="F5546" s="224"/>
      <c r="G5546" s="98"/>
      <c r="H5546" s="98"/>
      <c r="I5546" s="130"/>
      <c r="J5546" s="98"/>
      <c r="K5546" s="98"/>
      <c r="L5546" s="98"/>
      <c r="M5546" s="241"/>
      <c r="N5546" s="241"/>
      <c r="O5546" s="98"/>
      <c r="P5546" s="98"/>
      <c r="Q5546" s="130"/>
    </row>
    <row r="5547" spans="1:17" ht="11.25" x14ac:dyDescent="0.2">
      <c r="A5547" s="234"/>
      <c r="B5547" s="98"/>
      <c r="C5547" s="130"/>
      <c r="D5547" s="240"/>
      <c r="E5547" s="240"/>
      <c r="F5547" s="224"/>
      <c r="G5547" s="98"/>
      <c r="H5547" s="98"/>
      <c r="I5547" s="130"/>
      <c r="J5547" s="98"/>
      <c r="K5547" s="98"/>
      <c r="L5547" s="98"/>
      <c r="M5547" s="241"/>
      <c r="N5547" s="241"/>
      <c r="O5547" s="98"/>
      <c r="P5547" s="98"/>
      <c r="Q5547" s="130"/>
    </row>
    <row r="5548" spans="1:17" ht="11.25" x14ac:dyDescent="0.2">
      <c r="A5548" s="234"/>
      <c r="B5548" s="98"/>
      <c r="C5548" s="130"/>
      <c r="D5548" s="240"/>
      <c r="E5548" s="240"/>
      <c r="F5548" s="224"/>
      <c r="G5548" s="98"/>
      <c r="H5548" s="98"/>
      <c r="I5548" s="130"/>
      <c r="J5548" s="98"/>
      <c r="K5548" s="98"/>
      <c r="L5548" s="98"/>
      <c r="M5548" s="241"/>
      <c r="N5548" s="241"/>
      <c r="O5548" s="98"/>
      <c r="P5548" s="98"/>
      <c r="Q5548" s="130"/>
    </row>
    <row r="5549" spans="1:17" ht="11.25" x14ac:dyDescent="0.2">
      <c r="A5549" s="234"/>
      <c r="B5549" s="98"/>
      <c r="C5549" s="130"/>
      <c r="D5549" s="240"/>
      <c r="E5549" s="240"/>
      <c r="F5549" s="224"/>
      <c r="G5549" s="98"/>
      <c r="H5549" s="98"/>
      <c r="I5549" s="130"/>
      <c r="J5549" s="98"/>
      <c r="K5549" s="98"/>
      <c r="L5549" s="98"/>
      <c r="M5549" s="241"/>
      <c r="N5549" s="241"/>
      <c r="O5549" s="98"/>
      <c r="P5549" s="98"/>
      <c r="Q5549" s="130"/>
    </row>
    <row r="5550" spans="1:17" ht="11.25" x14ac:dyDescent="0.2">
      <c r="A5550" s="234"/>
      <c r="B5550" s="98"/>
      <c r="C5550" s="130"/>
      <c r="D5550" s="240"/>
      <c r="E5550" s="240"/>
      <c r="F5550" s="224"/>
      <c r="G5550" s="98"/>
      <c r="H5550" s="98"/>
      <c r="I5550" s="130"/>
      <c r="J5550" s="98"/>
      <c r="K5550" s="98"/>
      <c r="L5550" s="98"/>
      <c r="M5550" s="241"/>
      <c r="N5550" s="241"/>
      <c r="O5550" s="98"/>
      <c r="P5550" s="98"/>
      <c r="Q5550" s="130"/>
    </row>
    <row r="5551" spans="1:17" ht="11.25" x14ac:dyDescent="0.2">
      <c r="A5551" s="234"/>
      <c r="B5551" s="98"/>
      <c r="C5551" s="130"/>
      <c r="D5551" s="240"/>
      <c r="E5551" s="240"/>
      <c r="F5551" s="224"/>
      <c r="G5551" s="98"/>
      <c r="H5551" s="98"/>
      <c r="I5551" s="130"/>
      <c r="J5551" s="98"/>
      <c r="K5551" s="98"/>
      <c r="L5551" s="98"/>
      <c r="M5551" s="241"/>
      <c r="N5551" s="241"/>
      <c r="O5551" s="98"/>
      <c r="P5551" s="98"/>
      <c r="Q5551" s="130"/>
    </row>
    <row r="5552" spans="1:17" ht="11.25" x14ac:dyDescent="0.2">
      <c r="A5552" s="234"/>
      <c r="B5552" s="98"/>
      <c r="C5552" s="130"/>
      <c r="D5552" s="240"/>
      <c r="E5552" s="240"/>
      <c r="F5552" s="224"/>
      <c r="G5552" s="98"/>
      <c r="H5552" s="98"/>
      <c r="I5552" s="130"/>
      <c r="J5552" s="98"/>
      <c r="K5552" s="98"/>
      <c r="L5552" s="98"/>
      <c r="M5552" s="241"/>
      <c r="N5552" s="241"/>
      <c r="O5552" s="98"/>
      <c r="P5552" s="98"/>
      <c r="Q5552" s="130"/>
    </row>
    <row r="5553" spans="1:17" ht="11.25" x14ac:dyDescent="0.2">
      <c r="A5553" s="234"/>
      <c r="B5553" s="98"/>
      <c r="C5553" s="130"/>
      <c r="D5553" s="240"/>
      <c r="E5553" s="240"/>
      <c r="F5553" s="224"/>
      <c r="G5553" s="98"/>
      <c r="H5553" s="98"/>
      <c r="I5553" s="130"/>
      <c r="J5553" s="98"/>
      <c r="K5553" s="98"/>
      <c r="L5553" s="98"/>
      <c r="M5553" s="241"/>
      <c r="N5553" s="241"/>
      <c r="O5553" s="98"/>
      <c r="P5553" s="98"/>
      <c r="Q5553" s="130"/>
    </row>
    <row r="5554" spans="1:17" ht="11.25" x14ac:dyDescent="0.2">
      <c r="A5554" s="234"/>
      <c r="B5554" s="98"/>
      <c r="C5554" s="130"/>
      <c r="D5554" s="240"/>
      <c r="E5554" s="240"/>
      <c r="F5554" s="224"/>
      <c r="G5554" s="98"/>
      <c r="H5554" s="98"/>
      <c r="I5554" s="130"/>
      <c r="J5554" s="98"/>
      <c r="K5554" s="98"/>
      <c r="L5554" s="98"/>
      <c r="M5554" s="241"/>
      <c r="N5554" s="241"/>
      <c r="O5554" s="98"/>
      <c r="P5554" s="98"/>
      <c r="Q5554" s="130"/>
    </row>
    <row r="5555" spans="1:17" ht="11.25" x14ac:dyDescent="0.2">
      <c r="A5555" s="234"/>
      <c r="B5555" s="98"/>
      <c r="C5555" s="130"/>
      <c r="D5555" s="240"/>
      <c r="E5555" s="240"/>
      <c r="F5555" s="224"/>
      <c r="G5555" s="98"/>
      <c r="H5555" s="98"/>
      <c r="I5555" s="130"/>
      <c r="J5555" s="98"/>
      <c r="K5555" s="98"/>
      <c r="L5555" s="98"/>
      <c r="M5555" s="241"/>
      <c r="N5555" s="241"/>
      <c r="O5555" s="98"/>
      <c r="P5555" s="98"/>
      <c r="Q5555" s="130"/>
    </row>
    <row r="5556" spans="1:17" ht="11.25" x14ac:dyDescent="0.2">
      <c r="A5556" s="234"/>
      <c r="B5556" s="98"/>
      <c r="C5556" s="130"/>
      <c r="D5556" s="240"/>
      <c r="E5556" s="240"/>
      <c r="F5556" s="224"/>
      <c r="G5556" s="98"/>
      <c r="H5556" s="98"/>
      <c r="I5556" s="130"/>
      <c r="J5556" s="98"/>
      <c r="K5556" s="98"/>
      <c r="L5556" s="98"/>
      <c r="M5556" s="241"/>
      <c r="N5556" s="241"/>
      <c r="O5556" s="98"/>
      <c r="P5556" s="98"/>
      <c r="Q5556" s="130"/>
    </row>
    <row r="5557" spans="1:17" ht="11.25" x14ac:dyDescent="0.2">
      <c r="A5557" s="234"/>
      <c r="B5557" s="98"/>
      <c r="C5557" s="130"/>
      <c r="D5557" s="240"/>
      <c r="E5557" s="240"/>
      <c r="F5557" s="224"/>
      <c r="G5557" s="98"/>
      <c r="H5557" s="98"/>
      <c r="I5557" s="130"/>
      <c r="J5557" s="98"/>
      <c r="K5557" s="98"/>
      <c r="L5557" s="98"/>
      <c r="M5557" s="241"/>
      <c r="N5557" s="241"/>
      <c r="O5557" s="98"/>
      <c r="P5557" s="98"/>
      <c r="Q5557" s="130"/>
    </row>
    <row r="5558" spans="1:17" ht="11.25" x14ac:dyDescent="0.2">
      <c r="A5558" s="234"/>
      <c r="B5558" s="98"/>
      <c r="C5558" s="130"/>
      <c r="D5558" s="240"/>
      <c r="E5558" s="240"/>
      <c r="F5558" s="224"/>
      <c r="G5558" s="98"/>
      <c r="H5558" s="98"/>
      <c r="I5558" s="130"/>
      <c r="J5558" s="98"/>
      <c r="K5558" s="98"/>
      <c r="L5558" s="98"/>
      <c r="M5558" s="241"/>
      <c r="N5558" s="241"/>
      <c r="O5558" s="98"/>
      <c r="P5558" s="98"/>
      <c r="Q5558" s="130"/>
    </row>
    <row r="5559" spans="1:17" ht="11.25" x14ac:dyDescent="0.2">
      <c r="A5559" s="234"/>
      <c r="B5559" s="98"/>
      <c r="C5559" s="130"/>
      <c r="D5559" s="240"/>
      <c r="E5559" s="240"/>
      <c r="F5559" s="224"/>
      <c r="G5559" s="98"/>
      <c r="H5559" s="98"/>
      <c r="I5559" s="130"/>
      <c r="J5559" s="98"/>
      <c r="K5559" s="98"/>
      <c r="L5559" s="98"/>
      <c r="M5559" s="241"/>
      <c r="N5559" s="241"/>
      <c r="O5559" s="98"/>
      <c r="P5559" s="98"/>
      <c r="Q5559" s="130"/>
    </row>
    <row r="5560" spans="1:17" ht="11.25" x14ac:dyDescent="0.2">
      <c r="A5560" s="234"/>
      <c r="B5560" s="98"/>
      <c r="C5560" s="130"/>
      <c r="D5560" s="240"/>
      <c r="E5560" s="240"/>
      <c r="F5560" s="224"/>
      <c r="G5560" s="98"/>
      <c r="H5560" s="98"/>
      <c r="I5560" s="130"/>
      <c r="J5560" s="98"/>
      <c r="K5560" s="98"/>
      <c r="L5560" s="98"/>
      <c r="M5560" s="241"/>
      <c r="N5560" s="241"/>
      <c r="O5560" s="98"/>
      <c r="P5560" s="98"/>
      <c r="Q5560" s="130"/>
    </row>
    <row r="5561" spans="1:17" ht="11.25" x14ac:dyDescent="0.2">
      <c r="A5561" s="234"/>
      <c r="B5561" s="98"/>
      <c r="C5561" s="130"/>
      <c r="D5561" s="240"/>
      <c r="E5561" s="240"/>
      <c r="F5561" s="224"/>
      <c r="G5561" s="98"/>
      <c r="H5561" s="98"/>
      <c r="I5561" s="130"/>
      <c r="J5561" s="98"/>
      <c r="K5561" s="98"/>
      <c r="L5561" s="98"/>
      <c r="M5561" s="241"/>
      <c r="N5561" s="241"/>
      <c r="O5561" s="98"/>
      <c r="P5561" s="98"/>
      <c r="Q5561" s="130"/>
    </row>
    <row r="5562" spans="1:17" ht="11.25" x14ac:dyDescent="0.2">
      <c r="A5562" s="234"/>
      <c r="B5562" s="98"/>
      <c r="C5562" s="130"/>
      <c r="D5562" s="240"/>
      <c r="E5562" s="240"/>
      <c r="F5562" s="224"/>
      <c r="G5562" s="98"/>
      <c r="H5562" s="98"/>
      <c r="I5562" s="130"/>
      <c r="J5562" s="98"/>
      <c r="K5562" s="98"/>
      <c r="L5562" s="98"/>
      <c r="M5562" s="241"/>
      <c r="N5562" s="241"/>
      <c r="O5562" s="98"/>
      <c r="P5562" s="98"/>
      <c r="Q5562" s="130"/>
    </row>
    <row r="5563" spans="1:17" ht="11.25" x14ac:dyDescent="0.2">
      <c r="A5563" s="234"/>
      <c r="B5563" s="98"/>
      <c r="C5563" s="130"/>
      <c r="D5563" s="240"/>
      <c r="E5563" s="240"/>
      <c r="F5563" s="224"/>
      <c r="G5563" s="98"/>
      <c r="H5563" s="98"/>
      <c r="I5563" s="130"/>
      <c r="J5563" s="98"/>
      <c r="K5563" s="98"/>
      <c r="L5563" s="98"/>
      <c r="M5563" s="241"/>
      <c r="N5563" s="241"/>
      <c r="O5563" s="98"/>
      <c r="P5563" s="98"/>
      <c r="Q5563" s="130"/>
    </row>
    <row r="5564" spans="1:17" ht="11.25" x14ac:dyDescent="0.2">
      <c r="A5564" s="234"/>
      <c r="B5564" s="98"/>
      <c r="C5564" s="130"/>
      <c r="D5564" s="240"/>
      <c r="E5564" s="240"/>
      <c r="F5564" s="224"/>
      <c r="G5564" s="98"/>
      <c r="H5564" s="98"/>
      <c r="I5564" s="130"/>
      <c r="J5564" s="98"/>
      <c r="K5564" s="98"/>
      <c r="L5564" s="98"/>
      <c r="M5564" s="241"/>
      <c r="N5564" s="241"/>
      <c r="O5564" s="98"/>
      <c r="P5564" s="98"/>
      <c r="Q5564" s="130"/>
    </row>
    <row r="5565" spans="1:17" ht="11.25" x14ac:dyDescent="0.2">
      <c r="A5565" s="234"/>
      <c r="B5565" s="98"/>
      <c r="C5565" s="130"/>
      <c r="D5565" s="240"/>
      <c r="E5565" s="240"/>
      <c r="F5565" s="224"/>
      <c r="G5565" s="98"/>
      <c r="H5565" s="98"/>
      <c r="I5565" s="130"/>
      <c r="J5565" s="98"/>
      <c r="K5565" s="98"/>
      <c r="L5565" s="98"/>
      <c r="M5565" s="241"/>
      <c r="N5565" s="241"/>
      <c r="O5565" s="98"/>
      <c r="P5565" s="98"/>
      <c r="Q5565" s="130"/>
    </row>
    <row r="5566" spans="1:17" ht="11.25" x14ac:dyDescent="0.2">
      <c r="A5566" s="234"/>
      <c r="B5566" s="98"/>
      <c r="C5566" s="130"/>
      <c r="D5566" s="240"/>
      <c r="E5566" s="240"/>
      <c r="F5566" s="224"/>
      <c r="G5566" s="98"/>
      <c r="H5566" s="98"/>
      <c r="I5566" s="130"/>
      <c r="J5566" s="98"/>
      <c r="K5566" s="98"/>
      <c r="L5566" s="98"/>
      <c r="M5566" s="241"/>
      <c r="N5566" s="241"/>
      <c r="O5566" s="98"/>
      <c r="P5566" s="98"/>
      <c r="Q5566" s="130"/>
    </row>
    <row r="5567" spans="1:17" ht="11.25" x14ac:dyDescent="0.2">
      <c r="A5567" s="234"/>
      <c r="B5567" s="98"/>
      <c r="C5567" s="130"/>
      <c r="D5567" s="240"/>
      <c r="E5567" s="240"/>
      <c r="F5567" s="224"/>
      <c r="G5567" s="98"/>
      <c r="H5567" s="98"/>
      <c r="I5567" s="130"/>
      <c r="J5567" s="98"/>
      <c r="K5567" s="98"/>
      <c r="L5567" s="98"/>
      <c r="M5567" s="241"/>
      <c r="N5567" s="241"/>
      <c r="O5567" s="98"/>
      <c r="P5567" s="98"/>
      <c r="Q5567" s="130"/>
    </row>
    <row r="5568" spans="1:17" ht="11.25" x14ac:dyDescent="0.2">
      <c r="A5568" s="234"/>
      <c r="B5568" s="98"/>
      <c r="C5568" s="130"/>
      <c r="D5568" s="240"/>
      <c r="E5568" s="240"/>
      <c r="F5568" s="224"/>
      <c r="G5568" s="98"/>
      <c r="H5568" s="98"/>
      <c r="I5568" s="130"/>
      <c r="J5568" s="98"/>
      <c r="K5568" s="98"/>
      <c r="L5568" s="98"/>
      <c r="M5568" s="241"/>
      <c r="N5568" s="241"/>
      <c r="O5568" s="98"/>
      <c r="P5568" s="98"/>
      <c r="Q5568" s="130"/>
    </row>
    <row r="5569" spans="1:17" ht="11.25" x14ac:dyDescent="0.2">
      <c r="A5569" s="234"/>
      <c r="B5569" s="98"/>
      <c r="C5569" s="130"/>
      <c r="D5569" s="240"/>
      <c r="E5569" s="240"/>
      <c r="F5569" s="224"/>
      <c r="G5569" s="98"/>
      <c r="H5569" s="98"/>
      <c r="I5569" s="130"/>
      <c r="J5569" s="98"/>
      <c r="K5569" s="98"/>
      <c r="L5569" s="98"/>
      <c r="M5569" s="241"/>
      <c r="N5569" s="241"/>
      <c r="O5569" s="98"/>
      <c r="P5569" s="98"/>
      <c r="Q5569" s="130"/>
    </row>
    <row r="5570" spans="1:17" ht="11.25" x14ac:dyDescent="0.2">
      <c r="A5570" s="234"/>
      <c r="B5570" s="98"/>
      <c r="C5570" s="130"/>
      <c r="D5570" s="240"/>
      <c r="E5570" s="240"/>
      <c r="F5570" s="224"/>
      <c r="G5570" s="98"/>
      <c r="H5570" s="98"/>
      <c r="I5570" s="130"/>
      <c r="J5570" s="98"/>
      <c r="K5570" s="98"/>
      <c r="L5570" s="98"/>
      <c r="M5570" s="241"/>
      <c r="N5570" s="241"/>
      <c r="O5570" s="98"/>
      <c r="P5570" s="98"/>
      <c r="Q5570" s="130"/>
    </row>
    <row r="5571" spans="1:17" ht="11.25" x14ac:dyDescent="0.2">
      <c r="A5571" s="234"/>
      <c r="B5571" s="98"/>
      <c r="C5571" s="130"/>
      <c r="D5571" s="240"/>
      <c r="E5571" s="240"/>
      <c r="F5571" s="224"/>
      <c r="G5571" s="98"/>
      <c r="H5571" s="98"/>
      <c r="I5571" s="130"/>
      <c r="J5571" s="98"/>
      <c r="K5571" s="98"/>
      <c r="L5571" s="98"/>
      <c r="M5571" s="241"/>
      <c r="N5571" s="241"/>
      <c r="O5571" s="98"/>
      <c r="P5571" s="98"/>
      <c r="Q5571" s="130"/>
    </row>
    <row r="5572" spans="1:17" ht="11.25" x14ac:dyDescent="0.2">
      <c r="A5572" s="234"/>
      <c r="B5572" s="98"/>
      <c r="C5572" s="130"/>
      <c r="D5572" s="240"/>
      <c r="E5572" s="240"/>
      <c r="F5572" s="224"/>
      <c r="G5572" s="98"/>
      <c r="H5572" s="98"/>
      <c r="I5572" s="130"/>
      <c r="J5572" s="98"/>
      <c r="K5572" s="98"/>
      <c r="L5572" s="98"/>
      <c r="M5572" s="241"/>
      <c r="N5572" s="241"/>
      <c r="O5572" s="98"/>
      <c r="P5572" s="98"/>
      <c r="Q5572" s="130"/>
    </row>
    <row r="5573" spans="1:17" ht="11.25" x14ac:dyDescent="0.2">
      <c r="A5573" s="234"/>
      <c r="B5573" s="98"/>
      <c r="C5573" s="130"/>
      <c r="D5573" s="240"/>
      <c r="E5573" s="240"/>
      <c r="F5573" s="224"/>
      <c r="G5573" s="98"/>
      <c r="H5573" s="98"/>
      <c r="I5573" s="130"/>
      <c r="J5573" s="98"/>
      <c r="K5573" s="98"/>
      <c r="L5573" s="98"/>
      <c r="M5573" s="241"/>
      <c r="N5573" s="241"/>
      <c r="O5573" s="98"/>
      <c r="P5573" s="98"/>
      <c r="Q5573" s="130"/>
    </row>
    <row r="5574" spans="1:17" ht="11.25" x14ac:dyDescent="0.2">
      <c r="A5574" s="234"/>
      <c r="B5574" s="98"/>
      <c r="C5574" s="130"/>
      <c r="D5574" s="240"/>
      <c r="E5574" s="240"/>
      <c r="F5574" s="224"/>
      <c r="G5574" s="98"/>
      <c r="H5574" s="98"/>
      <c r="I5574" s="130"/>
      <c r="J5574" s="98"/>
      <c r="K5574" s="98"/>
      <c r="L5574" s="98"/>
      <c r="M5574" s="241"/>
      <c r="N5574" s="241"/>
      <c r="O5574" s="98"/>
      <c r="P5574" s="98"/>
      <c r="Q5574" s="130"/>
    </row>
    <row r="5575" spans="1:17" ht="11.25" x14ac:dyDescent="0.2">
      <c r="A5575" s="234"/>
      <c r="B5575" s="98"/>
      <c r="C5575" s="130"/>
      <c r="D5575" s="240"/>
      <c r="E5575" s="240"/>
      <c r="F5575" s="224"/>
      <c r="G5575" s="98"/>
      <c r="H5575" s="98"/>
      <c r="I5575" s="130"/>
      <c r="J5575" s="98"/>
      <c r="K5575" s="98"/>
      <c r="L5575" s="98"/>
      <c r="M5575" s="241"/>
      <c r="N5575" s="241"/>
      <c r="O5575" s="98"/>
      <c r="P5575" s="98"/>
      <c r="Q5575" s="130"/>
    </row>
    <row r="5576" spans="1:17" ht="11.25" x14ac:dyDescent="0.2">
      <c r="A5576" s="234"/>
      <c r="B5576" s="98"/>
      <c r="C5576" s="130"/>
      <c r="D5576" s="240"/>
      <c r="E5576" s="240"/>
      <c r="F5576" s="224"/>
      <c r="G5576" s="98"/>
      <c r="H5576" s="98"/>
      <c r="I5576" s="130"/>
      <c r="J5576" s="98"/>
      <c r="K5576" s="98"/>
      <c r="L5576" s="98"/>
      <c r="M5576" s="241"/>
      <c r="N5576" s="241"/>
      <c r="O5576" s="98"/>
      <c r="P5576" s="98"/>
      <c r="Q5576" s="130"/>
    </row>
    <row r="5577" spans="1:17" ht="11.25" x14ac:dyDescent="0.2">
      <c r="A5577" s="234"/>
      <c r="B5577" s="98"/>
      <c r="C5577" s="130"/>
      <c r="D5577" s="240"/>
      <c r="E5577" s="240"/>
      <c r="F5577" s="224"/>
      <c r="G5577" s="98"/>
      <c r="H5577" s="98"/>
      <c r="I5577" s="130"/>
      <c r="J5577" s="98"/>
      <c r="K5577" s="98"/>
      <c r="L5577" s="98"/>
      <c r="M5577" s="241"/>
      <c r="N5577" s="241"/>
      <c r="O5577" s="98"/>
      <c r="P5577" s="98"/>
      <c r="Q5577" s="130"/>
    </row>
    <row r="5578" spans="1:17" ht="11.25" x14ac:dyDescent="0.2">
      <c r="A5578" s="234"/>
      <c r="B5578" s="98"/>
      <c r="C5578" s="130"/>
      <c r="D5578" s="240"/>
      <c r="E5578" s="240"/>
      <c r="F5578" s="224"/>
      <c r="G5578" s="98"/>
      <c r="H5578" s="98"/>
      <c r="I5578" s="130"/>
      <c r="J5578" s="98"/>
      <c r="K5578" s="98"/>
      <c r="L5578" s="98"/>
      <c r="M5578" s="241"/>
      <c r="N5578" s="241"/>
      <c r="O5578" s="98"/>
      <c r="P5578" s="98"/>
      <c r="Q5578" s="130"/>
    </row>
    <row r="5579" spans="1:17" ht="11.25" x14ac:dyDescent="0.2">
      <c r="A5579" s="234"/>
      <c r="B5579" s="98"/>
      <c r="C5579" s="130"/>
      <c r="D5579" s="240"/>
      <c r="E5579" s="240"/>
      <c r="F5579" s="224"/>
      <c r="G5579" s="98"/>
      <c r="H5579" s="98"/>
      <c r="I5579" s="130"/>
      <c r="J5579" s="98"/>
      <c r="K5579" s="98"/>
      <c r="L5579" s="98"/>
      <c r="M5579" s="241"/>
      <c r="N5579" s="241"/>
      <c r="O5579" s="98"/>
      <c r="P5579" s="98"/>
      <c r="Q5579" s="130"/>
    </row>
    <row r="5580" spans="1:17" ht="11.25" x14ac:dyDescent="0.2">
      <c r="A5580" s="234"/>
      <c r="B5580" s="98"/>
      <c r="C5580" s="130"/>
      <c r="D5580" s="240"/>
      <c r="E5580" s="240"/>
      <c r="F5580" s="224"/>
      <c r="G5580" s="98"/>
      <c r="H5580" s="98"/>
      <c r="I5580" s="130"/>
      <c r="J5580" s="98"/>
      <c r="K5580" s="98"/>
      <c r="L5580" s="98"/>
      <c r="M5580" s="241"/>
      <c r="N5580" s="241"/>
      <c r="O5580" s="98"/>
      <c r="P5580" s="98"/>
      <c r="Q5580" s="130"/>
    </row>
    <row r="5581" spans="1:17" ht="11.25" x14ac:dyDescent="0.2">
      <c r="A5581" s="234"/>
      <c r="B5581" s="98"/>
      <c r="C5581" s="130"/>
      <c r="D5581" s="240"/>
      <c r="E5581" s="240"/>
      <c r="F5581" s="224"/>
      <c r="G5581" s="98"/>
      <c r="H5581" s="98"/>
      <c r="I5581" s="130"/>
      <c r="J5581" s="98"/>
      <c r="K5581" s="98"/>
      <c r="L5581" s="98"/>
      <c r="M5581" s="241"/>
      <c r="N5581" s="241"/>
      <c r="O5581" s="98"/>
      <c r="P5581" s="98"/>
      <c r="Q5581" s="130"/>
    </row>
    <row r="5582" spans="1:17" ht="11.25" x14ac:dyDescent="0.2">
      <c r="A5582" s="234"/>
      <c r="B5582" s="98"/>
      <c r="C5582" s="130"/>
      <c r="D5582" s="240"/>
      <c r="E5582" s="240"/>
      <c r="F5582" s="224"/>
      <c r="G5582" s="98"/>
      <c r="H5582" s="98"/>
      <c r="I5582" s="130"/>
      <c r="J5582" s="98"/>
      <c r="K5582" s="98"/>
      <c r="L5582" s="98"/>
      <c r="M5582" s="241"/>
      <c r="N5582" s="241"/>
      <c r="O5582" s="98"/>
      <c r="P5582" s="98"/>
      <c r="Q5582" s="130"/>
    </row>
    <row r="5583" spans="1:17" ht="11.25" x14ac:dyDescent="0.2">
      <c r="A5583" s="234"/>
      <c r="B5583" s="98"/>
      <c r="C5583" s="130"/>
      <c r="D5583" s="240"/>
      <c r="E5583" s="240"/>
      <c r="F5583" s="224"/>
      <c r="G5583" s="98"/>
      <c r="H5583" s="98"/>
      <c r="I5583" s="130"/>
      <c r="J5583" s="98"/>
      <c r="K5583" s="98"/>
      <c r="L5583" s="98"/>
      <c r="M5583" s="241"/>
      <c r="N5583" s="241"/>
      <c r="O5583" s="98"/>
      <c r="P5583" s="98"/>
      <c r="Q5583" s="130"/>
    </row>
    <row r="5584" spans="1:17" ht="11.25" x14ac:dyDescent="0.2">
      <c r="A5584" s="234"/>
      <c r="B5584" s="98"/>
      <c r="C5584" s="130"/>
      <c r="D5584" s="240"/>
      <c r="E5584" s="240"/>
      <c r="F5584" s="224"/>
      <c r="G5584" s="98"/>
      <c r="H5584" s="98"/>
      <c r="I5584" s="130"/>
      <c r="J5584" s="98"/>
      <c r="K5584" s="98"/>
      <c r="L5584" s="98"/>
      <c r="M5584" s="241"/>
      <c r="N5584" s="241"/>
      <c r="O5584" s="98"/>
      <c r="P5584" s="98"/>
      <c r="Q5584" s="130"/>
    </row>
    <row r="5585" spans="1:17" ht="11.25" x14ac:dyDescent="0.2">
      <c r="A5585" s="234"/>
      <c r="B5585" s="98"/>
      <c r="C5585" s="130"/>
      <c r="D5585" s="240"/>
      <c r="E5585" s="240"/>
      <c r="F5585" s="224"/>
      <c r="G5585" s="98"/>
      <c r="H5585" s="98"/>
      <c r="I5585" s="130"/>
      <c r="J5585" s="98"/>
      <c r="K5585" s="98"/>
      <c r="L5585" s="98"/>
      <c r="M5585" s="241"/>
      <c r="N5585" s="241"/>
      <c r="O5585" s="98"/>
      <c r="P5585" s="98"/>
      <c r="Q5585" s="130"/>
    </row>
    <row r="5586" spans="1:17" ht="11.25" x14ac:dyDescent="0.2">
      <c r="A5586" s="234"/>
      <c r="B5586" s="98"/>
      <c r="C5586" s="130"/>
      <c r="D5586" s="240"/>
      <c r="E5586" s="240"/>
      <c r="F5586" s="224"/>
      <c r="G5586" s="98"/>
      <c r="H5586" s="98"/>
      <c r="I5586" s="130"/>
      <c r="J5586" s="98"/>
      <c r="K5586" s="98"/>
      <c r="L5586" s="98"/>
      <c r="M5586" s="241"/>
      <c r="N5586" s="241"/>
      <c r="O5586" s="98"/>
      <c r="P5586" s="98"/>
      <c r="Q5586" s="130"/>
    </row>
    <row r="5587" spans="1:17" ht="11.25" x14ac:dyDescent="0.2">
      <c r="A5587" s="234"/>
      <c r="B5587" s="98"/>
      <c r="C5587" s="130"/>
      <c r="D5587" s="240"/>
      <c r="E5587" s="240"/>
      <c r="F5587" s="224"/>
      <c r="G5587" s="98"/>
      <c r="H5587" s="98"/>
      <c r="I5587" s="130"/>
      <c r="J5587" s="98"/>
      <c r="K5587" s="98"/>
      <c r="L5587" s="98"/>
      <c r="M5587" s="241"/>
      <c r="N5587" s="241"/>
      <c r="O5587" s="98"/>
      <c r="P5587" s="98"/>
      <c r="Q5587" s="130"/>
    </row>
    <row r="5588" spans="1:17" ht="11.25" x14ac:dyDescent="0.2">
      <c r="A5588" s="234"/>
      <c r="B5588" s="98"/>
      <c r="C5588" s="130"/>
      <c r="D5588" s="240"/>
      <c r="E5588" s="240"/>
      <c r="F5588" s="224"/>
      <c r="G5588" s="98"/>
      <c r="H5588" s="98"/>
      <c r="I5588" s="130"/>
      <c r="J5588" s="98"/>
      <c r="K5588" s="98"/>
      <c r="L5588" s="98"/>
      <c r="M5588" s="241"/>
      <c r="N5588" s="241"/>
      <c r="O5588" s="98"/>
      <c r="P5588" s="98"/>
      <c r="Q5588" s="130"/>
    </row>
    <row r="5589" spans="1:17" ht="11.25" x14ac:dyDescent="0.2">
      <c r="A5589" s="234"/>
      <c r="B5589" s="98"/>
      <c r="C5589" s="130"/>
      <c r="D5589" s="240"/>
      <c r="E5589" s="240"/>
      <c r="F5589" s="224"/>
      <c r="G5589" s="98"/>
      <c r="H5589" s="98"/>
      <c r="I5589" s="130"/>
      <c r="J5589" s="98"/>
      <c r="K5589" s="98"/>
      <c r="L5589" s="98"/>
      <c r="M5589" s="241"/>
      <c r="N5589" s="241"/>
      <c r="O5589" s="98"/>
      <c r="P5589" s="98"/>
      <c r="Q5589" s="130"/>
    </row>
    <row r="5590" spans="1:17" ht="11.25" x14ac:dyDescent="0.2">
      <c r="A5590" s="234"/>
      <c r="B5590" s="98"/>
      <c r="C5590" s="130"/>
      <c r="D5590" s="240"/>
      <c r="E5590" s="240"/>
      <c r="F5590" s="224"/>
      <c r="G5590" s="98"/>
      <c r="H5590" s="98"/>
      <c r="I5590" s="130"/>
      <c r="J5590" s="98"/>
      <c r="K5590" s="98"/>
      <c r="L5590" s="98"/>
      <c r="M5590" s="241"/>
      <c r="N5590" s="241"/>
      <c r="O5590" s="98"/>
      <c r="P5590" s="98"/>
      <c r="Q5590" s="130"/>
    </row>
    <row r="5591" spans="1:17" ht="11.25" x14ac:dyDescent="0.2">
      <c r="A5591" s="234"/>
      <c r="B5591" s="98"/>
      <c r="C5591" s="130"/>
      <c r="D5591" s="240"/>
      <c r="E5591" s="240"/>
      <c r="F5591" s="224"/>
      <c r="G5591" s="98"/>
      <c r="H5591" s="98"/>
      <c r="I5591" s="130"/>
      <c r="J5591" s="98"/>
      <c r="K5591" s="98"/>
      <c r="L5591" s="98"/>
      <c r="M5591" s="241"/>
      <c r="N5591" s="241"/>
      <c r="O5591" s="98"/>
      <c r="P5591" s="98"/>
      <c r="Q5591" s="130"/>
    </row>
    <row r="5592" spans="1:17" ht="11.25" x14ac:dyDescent="0.2">
      <c r="A5592" s="234"/>
      <c r="B5592" s="98"/>
      <c r="C5592" s="130"/>
      <c r="D5592" s="240"/>
      <c r="E5592" s="240"/>
      <c r="F5592" s="224"/>
      <c r="G5592" s="98"/>
      <c r="H5592" s="98"/>
      <c r="I5592" s="130"/>
      <c r="J5592" s="98"/>
      <c r="K5592" s="98"/>
      <c r="L5592" s="98"/>
      <c r="M5592" s="241"/>
      <c r="N5592" s="241"/>
      <c r="O5592" s="98"/>
      <c r="P5592" s="98"/>
      <c r="Q5592" s="130"/>
    </row>
    <row r="5593" spans="1:17" ht="11.25" x14ac:dyDescent="0.2">
      <c r="A5593" s="234"/>
      <c r="B5593" s="98"/>
      <c r="C5593" s="130"/>
      <c r="D5593" s="240"/>
      <c r="E5593" s="240"/>
      <c r="F5593" s="224"/>
      <c r="G5593" s="98"/>
      <c r="H5593" s="98"/>
      <c r="I5593" s="130"/>
      <c r="J5593" s="98"/>
      <c r="K5593" s="98"/>
      <c r="L5593" s="98"/>
      <c r="M5593" s="241"/>
      <c r="N5593" s="241"/>
      <c r="O5593" s="98"/>
      <c r="P5593" s="98"/>
      <c r="Q5593" s="130"/>
    </row>
    <row r="5594" spans="1:17" ht="11.25" x14ac:dyDescent="0.2">
      <c r="A5594" s="234"/>
      <c r="B5594" s="98"/>
      <c r="C5594" s="130"/>
      <c r="D5594" s="240"/>
      <c r="E5594" s="240"/>
      <c r="F5594" s="224"/>
      <c r="G5594" s="98"/>
      <c r="H5594" s="98"/>
      <c r="I5594" s="130"/>
      <c r="J5594" s="98"/>
      <c r="K5594" s="98"/>
      <c r="L5594" s="98"/>
      <c r="M5594" s="241"/>
      <c r="N5594" s="241"/>
      <c r="O5594" s="98"/>
      <c r="P5594" s="98"/>
      <c r="Q5594" s="130"/>
    </row>
    <row r="5595" spans="1:17" ht="11.25" x14ac:dyDescent="0.2">
      <c r="A5595" s="234"/>
      <c r="B5595" s="98"/>
      <c r="C5595" s="130"/>
      <c r="D5595" s="240"/>
      <c r="E5595" s="240"/>
      <c r="F5595" s="224"/>
      <c r="G5595" s="98"/>
      <c r="H5595" s="98"/>
      <c r="I5595" s="130"/>
      <c r="J5595" s="98"/>
      <c r="K5595" s="98"/>
      <c r="L5595" s="98"/>
      <c r="M5595" s="241"/>
      <c r="N5595" s="241"/>
      <c r="O5595" s="98"/>
      <c r="P5595" s="98"/>
      <c r="Q5595" s="130"/>
    </row>
    <row r="5596" spans="1:17" ht="11.25" x14ac:dyDescent="0.2">
      <c r="A5596" s="234"/>
      <c r="B5596" s="98"/>
      <c r="C5596" s="130"/>
      <c r="D5596" s="240"/>
      <c r="E5596" s="240"/>
      <c r="F5596" s="224"/>
      <c r="G5596" s="98"/>
      <c r="H5596" s="98"/>
      <c r="I5596" s="130"/>
      <c r="J5596" s="98"/>
      <c r="K5596" s="98"/>
      <c r="L5596" s="98"/>
      <c r="M5596" s="241"/>
      <c r="N5596" s="241"/>
      <c r="O5596" s="98"/>
      <c r="P5596" s="98"/>
      <c r="Q5596" s="130"/>
    </row>
    <row r="5597" spans="1:17" ht="11.25" x14ac:dyDescent="0.2">
      <c r="A5597" s="234"/>
      <c r="B5597" s="98"/>
      <c r="C5597" s="130"/>
      <c r="D5597" s="240"/>
      <c r="E5597" s="240"/>
      <c r="F5597" s="224"/>
      <c r="G5597" s="98"/>
      <c r="H5597" s="98"/>
      <c r="I5597" s="130"/>
      <c r="J5597" s="98"/>
      <c r="K5597" s="98"/>
      <c r="L5597" s="98"/>
      <c r="M5597" s="241"/>
      <c r="N5597" s="241"/>
      <c r="O5597" s="98"/>
      <c r="P5597" s="98"/>
      <c r="Q5597" s="130"/>
    </row>
    <row r="5598" spans="1:17" ht="11.25" x14ac:dyDescent="0.2">
      <c r="A5598" s="234"/>
      <c r="B5598" s="98"/>
      <c r="C5598" s="130"/>
      <c r="D5598" s="240"/>
      <c r="E5598" s="240"/>
      <c r="F5598" s="224"/>
      <c r="G5598" s="98"/>
      <c r="H5598" s="98"/>
      <c r="I5598" s="130"/>
      <c r="J5598" s="98"/>
      <c r="K5598" s="98"/>
      <c r="L5598" s="98"/>
      <c r="M5598" s="241"/>
      <c r="N5598" s="241"/>
      <c r="O5598" s="98"/>
      <c r="P5598" s="98"/>
      <c r="Q5598" s="130"/>
    </row>
    <row r="5599" spans="1:17" ht="11.25" x14ac:dyDescent="0.2">
      <c r="A5599" s="234"/>
      <c r="B5599" s="98"/>
      <c r="C5599" s="130"/>
      <c r="D5599" s="240"/>
      <c r="E5599" s="240"/>
      <c r="F5599" s="224"/>
      <c r="G5599" s="98"/>
      <c r="H5599" s="98"/>
      <c r="I5599" s="130"/>
      <c r="J5599" s="98"/>
      <c r="K5599" s="98"/>
      <c r="L5599" s="98"/>
      <c r="M5599" s="241"/>
      <c r="N5599" s="241"/>
      <c r="O5599" s="98"/>
      <c r="P5599" s="98"/>
      <c r="Q5599" s="130"/>
    </row>
    <row r="5600" spans="1:17" ht="11.25" x14ac:dyDescent="0.2">
      <c r="A5600" s="234"/>
      <c r="B5600" s="98"/>
      <c r="C5600" s="130"/>
      <c r="D5600" s="240"/>
      <c r="E5600" s="240"/>
      <c r="F5600" s="224"/>
      <c r="G5600" s="98"/>
      <c r="H5600" s="98"/>
      <c r="I5600" s="130"/>
      <c r="J5600" s="98"/>
      <c r="K5600" s="98"/>
      <c r="L5600" s="98"/>
      <c r="M5600" s="241"/>
      <c r="N5600" s="241"/>
      <c r="O5600" s="98"/>
      <c r="P5600" s="98"/>
      <c r="Q5600" s="130"/>
    </row>
    <row r="5601" spans="1:17" ht="11.25" x14ac:dyDescent="0.2">
      <c r="A5601" s="234"/>
      <c r="B5601" s="98"/>
      <c r="C5601" s="130"/>
      <c r="D5601" s="240"/>
      <c r="E5601" s="240"/>
      <c r="F5601" s="224"/>
      <c r="G5601" s="98"/>
      <c r="H5601" s="98"/>
      <c r="I5601" s="130"/>
      <c r="J5601" s="98"/>
      <c r="K5601" s="98"/>
      <c r="L5601" s="98"/>
      <c r="M5601" s="241"/>
      <c r="N5601" s="241"/>
      <c r="O5601" s="98"/>
      <c r="P5601" s="98"/>
      <c r="Q5601" s="130"/>
    </row>
    <row r="5602" spans="1:17" ht="11.25" x14ac:dyDescent="0.2">
      <c r="A5602" s="234"/>
      <c r="B5602" s="98"/>
      <c r="C5602" s="130"/>
      <c r="D5602" s="240"/>
      <c r="E5602" s="240"/>
      <c r="F5602" s="224"/>
      <c r="G5602" s="98"/>
      <c r="H5602" s="98"/>
      <c r="I5602" s="130"/>
      <c r="J5602" s="98"/>
      <c r="K5602" s="98"/>
      <c r="L5602" s="98"/>
      <c r="M5602" s="241"/>
      <c r="N5602" s="241"/>
      <c r="O5602" s="98"/>
      <c r="P5602" s="98"/>
      <c r="Q5602" s="130"/>
    </row>
    <row r="5603" spans="1:17" ht="11.25" x14ac:dyDescent="0.2">
      <c r="A5603" s="234"/>
      <c r="B5603" s="98"/>
      <c r="C5603" s="130"/>
      <c r="D5603" s="240"/>
      <c r="E5603" s="240"/>
      <c r="F5603" s="224"/>
      <c r="G5603" s="98"/>
      <c r="H5603" s="98"/>
      <c r="I5603" s="130"/>
      <c r="J5603" s="98"/>
      <c r="K5603" s="98"/>
      <c r="L5603" s="98"/>
      <c r="M5603" s="241"/>
      <c r="N5603" s="241"/>
      <c r="O5603" s="98"/>
      <c r="P5603" s="98"/>
      <c r="Q5603" s="130"/>
    </row>
    <row r="5604" spans="1:17" ht="11.25" x14ac:dyDescent="0.2">
      <c r="A5604" s="234"/>
      <c r="B5604" s="98"/>
      <c r="C5604" s="130"/>
      <c r="D5604" s="240"/>
      <c r="E5604" s="240"/>
      <c r="F5604" s="224"/>
      <c r="G5604" s="98"/>
      <c r="H5604" s="98"/>
      <c r="I5604" s="130"/>
      <c r="J5604" s="98"/>
      <c r="K5604" s="98"/>
      <c r="L5604" s="98"/>
      <c r="M5604" s="241"/>
      <c r="N5604" s="241"/>
      <c r="O5604" s="98"/>
      <c r="P5604" s="98"/>
      <c r="Q5604" s="130"/>
    </row>
    <row r="5605" spans="1:17" ht="11.25" x14ac:dyDescent="0.2">
      <c r="A5605" s="234"/>
      <c r="B5605" s="98"/>
      <c r="C5605" s="130"/>
      <c r="D5605" s="240"/>
      <c r="E5605" s="240"/>
      <c r="F5605" s="224"/>
      <c r="G5605" s="98"/>
      <c r="H5605" s="98"/>
      <c r="I5605" s="130"/>
      <c r="J5605" s="98"/>
      <c r="K5605" s="98"/>
      <c r="L5605" s="98"/>
      <c r="M5605" s="241"/>
      <c r="N5605" s="241"/>
      <c r="O5605" s="98"/>
      <c r="P5605" s="98"/>
      <c r="Q5605" s="130"/>
    </row>
    <row r="5606" spans="1:17" ht="11.25" x14ac:dyDescent="0.2">
      <c r="A5606" s="234"/>
      <c r="B5606" s="98"/>
      <c r="C5606" s="130"/>
      <c r="D5606" s="240"/>
      <c r="E5606" s="240"/>
      <c r="F5606" s="224"/>
      <c r="G5606" s="98"/>
      <c r="H5606" s="98"/>
      <c r="I5606" s="130"/>
      <c r="J5606" s="98"/>
      <c r="K5606" s="98"/>
      <c r="L5606" s="98"/>
      <c r="M5606" s="241"/>
      <c r="N5606" s="241"/>
      <c r="O5606" s="98"/>
      <c r="P5606" s="98"/>
      <c r="Q5606" s="130"/>
    </row>
    <row r="5607" spans="1:17" ht="11.25" x14ac:dyDescent="0.2">
      <c r="A5607" s="234"/>
      <c r="B5607" s="98"/>
      <c r="C5607" s="130"/>
      <c r="D5607" s="240"/>
      <c r="E5607" s="240"/>
      <c r="F5607" s="224"/>
      <c r="G5607" s="98"/>
      <c r="H5607" s="98"/>
      <c r="I5607" s="130"/>
      <c r="J5607" s="98"/>
      <c r="K5607" s="98"/>
      <c r="L5607" s="98"/>
      <c r="M5607" s="241"/>
      <c r="N5607" s="241"/>
      <c r="O5607" s="98"/>
      <c r="P5607" s="98"/>
      <c r="Q5607" s="130"/>
    </row>
    <row r="5608" spans="1:17" ht="11.25" x14ac:dyDescent="0.2">
      <c r="A5608" s="234"/>
      <c r="B5608" s="98"/>
      <c r="C5608" s="130"/>
      <c r="D5608" s="240"/>
      <c r="E5608" s="240"/>
      <c r="F5608" s="224"/>
      <c r="G5608" s="98"/>
      <c r="H5608" s="98"/>
      <c r="I5608" s="130"/>
      <c r="J5608" s="98"/>
      <c r="K5608" s="98"/>
      <c r="L5608" s="98"/>
      <c r="M5608" s="241"/>
      <c r="N5608" s="241"/>
      <c r="O5608" s="98"/>
      <c r="P5608" s="98"/>
      <c r="Q5608" s="130"/>
    </row>
    <row r="5609" spans="1:17" ht="11.25" x14ac:dyDescent="0.2">
      <c r="A5609" s="234"/>
      <c r="B5609" s="98"/>
      <c r="C5609" s="130"/>
      <c r="D5609" s="240"/>
      <c r="E5609" s="240"/>
      <c r="F5609" s="224"/>
      <c r="G5609" s="98"/>
      <c r="H5609" s="98"/>
      <c r="I5609" s="130"/>
      <c r="J5609" s="98"/>
      <c r="K5609" s="98"/>
      <c r="L5609" s="98"/>
      <c r="M5609" s="241"/>
      <c r="N5609" s="241"/>
      <c r="O5609" s="98"/>
      <c r="P5609" s="98"/>
      <c r="Q5609" s="130"/>
    </row>
    <row r="5610" spans="1:17" ht="11.25" x14ac:dyDescent="0.2">
      <c r="A5610" s="234"/>
      <c r="B5610" s="98"/>
      <c r="C5610" s="130"/>
      <c r="D5610" s="240"/>
      <c r="E5610" s="240"/>
      <c r="F5610" s="224"/>
      <c r="G5610" s="98"/>
      <c r="H5610" s="98"/>
      <c r="I5610" s="130"/>
      <c r="J5610" s="98"/>
      <c r="K5610" s="98"/>
      <c r="L5610" s="98"/>
      <c r="M5610" s="241"/>
      <c r="N5610" s="241"/>
      <c r="O5610" s="98"/>
      <c r="P5610" s="98"/>
      <c r="Q5610" s="130"/>
    </row>
    <row r="5611" spans="1:17" ht="11.25" x14ac:dyDescent="0.2">
      <c r="A5611" s="234"/>
      <c r="B5611" s="98"/>
      <c r="C5611" s="130"/>
      <c r="D5611" s="240"/>
      <c r="E5611" s="240"/>
      <c r="F5611" s="224"/>
      <c r="G5611" s="98"/>
      <c r="H5611" s="98"/>
      <c r="I5611" s="130"/>
      <c r="J5611" s="98"/>
      <c r="K5611" s="98"/>
      <c r="L5611" s="98"/>
      <c r="M5611" s="241"/>
      <c r="N5611" s="241"/>
      <c r="O5611" s="98"/>
      <c r="P5611" s="98"/>
      <c r="Q5611" s="130"/>
    </row>
    <row r="5612" spans="1:17" ht="11.25" x14ac:dyDescent="0.2">
      <c r="A5612" s="234"/>
      <c r="B5612" s="98"/>
      <c r="C5612" s="130"/>
      <c r="D5612" s="240"/>
      <c r="E5612" s="240"/>
      <c r="F5612" s="224"/>
      <c r="G5612" s="98"/>
      <c r="H5612" s="98"/>
      <c r="I5612" s="130"/>
      <c r="J5612" s="98"/>
      <c r="K5612" s="98"/>
      <c r="L5612" s="98"/>
      <c r="M5612" s="241"/>
      <c r="N5612" s="241"/>
      <c r="O5612" s="98"/>
      <c r="P5612" s="98"/>
      <c r="Q5612" s="130"/>
    </row>
    <row r="5613" spans="1:17" ht="11.25" x14ac:dyDescent="0.2">
      <c r="A5613" s="234"/>
      <c r="B5613" s="98"/>
      <c r="C5613" s="130"/>
      <c r="D5613" s="240"/>
      <c r="E5613" s="240"/>
      <c r="F5613" s="224"/>
      <c r="G5613" s="98"/>
      <c r="H5613" s="98"/>
      <c r="I5613" s="130"/>
      <c r="J5613" s="98"/>
      <c r="K5613" s="98"/>
      <c r="L5613" s="98"/>
      <c r="M5613" s="241"/>
      <c r="N5613" s="241"/>
      <c r="O5613" s="98"/>
      <c r="P5613" s="98"/>
      <c r="Q5613" s="130"/>
    </row>
    <row r="5614" spans="1:17" ht="11.25" x14ac:dyDescent="0.2">
      <c r="A5614" s="234"/>
      <c r="B5614" s="98"/>
      <c r="C5614" s="130"/>
      <c r="D5614" s="240"/>
      <c r="E5614" s="240"/>
      <c r="F5614" s="224"/>
      <c r="G5614" s="98"/>
      <c r="H5614" s="98"/>
      <c r="I5614" s="130"/>
      <c r="J5614" s="98"/>
      <c r="K5614" s="98"/>
      <c r="L5614" s="98"/>
      <c r="M5614" s="241"/>
      <c r="N5614" s="241"/>
      <c r="O5614" s="98"/>
      <c r="P5614" s="98"/>
      <c r="Q5614" s="130"/>
    </row>
    <row r="5615" spans="1:17" ht="11.25" x14ac:dyDescent="0.2">
      <c r="A5615" s="234"/>
      <c r="B5615" s="98"/>
      <c r="C5615" s="130"/>
      <c r="D5615" s="240"/>
      <c r="E5615" s="240"/>
      <c r="F5615" s="224"/>
      <c r="G5615" s="98"/>
      <c r="H5615" s="98"/>
      <c r="I5615" s="130"/>
      <c r="J5615" s="98"/>
      <c r="K5615" s="98"/>
      <c r="L5615" s="98"/>
      <c r="M5615" s="241"/>
      <c r="N5615" s="241"/>
      <c r="O5615" s="98"/>
      <c r="P5615" s="98"/>
      <c r="Q5615" s="130"/>
    </row>
    <row r="5616" spans="1:17" ht="11.25" x14ac:dyDescent="0.2">
      <c r="A5616" s="234"/>
      <c r="B5616" s="98"/>
      <c r="C5616" s="130"/>
      <c r="D5616" s="240"/>
      <c r="E5616" s="240"/>
      <c r="F5616" s="224"/>
      <c r="G5616" s="98"/>
      <c r="H5616" s="98"/>
      <c r="I5616" s="130"/>
      <c r="J5616" s="98"/>
      <c r="K5616" s="98"/>
      <c r="L5616" s="98"/>
      <c r="M5616" s="241"/>
      <c r="N5616" s="241"/>
      <c r="O5616" s="98"/>
      <c r="P5616" s="98"/>
      <c r="Q5616" s="130"/>
    </row>
    <row r="5617" spans="1:17" ht="11.25" x14ac:dyDescent="0.2">
      <c r="A5617" s="234"/>
      <c r="B5617" s="98"/>
      <c r="C5617" s="130"/>
      <c r="D5617" s="240"/>
      <c r="E5617" s="240"/>
      <c r="F5617" s="224"/>
      <c r="G5617" s="98"/>
      <c r="H5617" s="98"/>
      <c r="I5617" s="130"/>
      <c r="J5617" s="98"/>
      <c r="K5617" s="98"/>
      <c r="L5617" s="98"/>
      <c r="M5617" s="241"/>
      <c r="N5617" s="241"/>
      <c r="O5617" s="98"/>
      <c r="P5617" s="98"/>
      <c r="Q5617" s="130"/>
    </row>
    <row r="5618" spans="1:17" ht="11.25" x14ac:dyDescent="0.2">
      <c r="A5618" s="234"/>
      <c r="B5618" s="98"/>
      <c r="C5618" s="130"/>
      <c r="D5618" s="240"/>
      <c r="E5618" s="240"/>
      <c r="F5618" s="224"/>
      <c r="G5618" s="98"/>
      <c r="H5618" s="98"/>
      <c r="I5618" s="130"/>
      <c r="J5618" s="98"/>
      <c r="K5618" s="98"/>
      <c r="L5618" s="98"/>
      <c r="M5618" s="241"/>
      <c r="N5618" s="241"/>
      <c r="O5618" s="98"/>
      <c r="P5618" s="98"/>
      <c r="Q5618" s="130"/>
    </row>
    <row r="5619" spans="1:17" ht="11.25" x14ac:dyDescent="0.2">
      <c r="A5619" s="234"/>
      <c r="B5619" s="98"/>
      <c r="C5619" s="130"/>
      <c r="D5619" s="240"/>
      <c r="E5619" s="240"/>
      <c r="F5619" s="224"/>
      <c r="G5619" s="98"/>
      <c r="H5619" s="98"/>
      <c r="I5619" s="130"/>
      <c r="J5619" s="98"/>
      <c r="K5619" s="98"/>
      <c r="L5619" s="98"/>
      <c r="M5619" s="241"/>
      <c r="N5619" s="241"/>
      <c r="O5619" s="98"/>
      <c r="P5619" s="98"/>
      <c r="Q5619" s="130"/>
    </row>
    <row r="5620" spans="1:17" ht="11.25" x14ac:dyDescent="0.2">
      <c r="A5620" s="234"/>
      <c r="B5620" s="98"/>
      <c r="C5620" s="130"/>
      <c r="D5620" s="240"/>
      <c r="E5620" s="240"/>
      <c r="F5620" s="224"/>
      <c r="G5620" s="98"/>
      <c r="H5620" s="98"/>
      <c r="I5620" s="130"/>
      <c r="J5620" s="98"/>
      <c r="K5620" s="98"/>
      <c r="L5620" s="98"/>
      <c r="M5620" s="241"/>
      <c r="N5620" s="241"/>
      <c r="O5620" s="98"/>
      <c r="P5620" s="98"/>
      <c r="Q5620" s="130"/>
    </row>
    <row r="5621" spans="1:17" ht="11.25" x14ac:dyDescent="0.2">
      <c r="A5621" s="234"/>
      <c r="B5621" s="98"/>
      <c r="C5621" s="130"/>
      <c r="D5621" s="240"/>
      <c r="E5621" s="240"/>
      <c r="F5621" s="224"/>
      <c r="G5621" s="98"/>
      <c r="H5621" s="98"/>
      <c r="I5621" s="130"/>
      <c r="J5621" s="98"/>
      <c r="K5621" s="98"/>
      <c r="L5621" s="98"/>
      <c r="M5621" s="241"/>
      <c r="N5621" s="241"/>
      <c r="O5621" s="98"/>
      <c r="P5621" s="98"/>
      <c r="Q5621" s="130"/>
    </row>
    <row r="5622" spans="1:17" ht="11.25" x14ac:dyDescent="0.2">
      <c r="A5622" s="234"/>
      <c r="B5622" s="98"/>
      <c r="C5622" s="130"/>
      <c r="D5622" s="240"/>
      <c r="E5622" s="240"/>
      <c r="F5622" s="224"/>
      <c r="G5622" s="98"/>
      <c r="H5622" s="98"/>
      <c r="I5622" s="130"/>
      <c r="J5622" s="98"/>
      <c r="K5622" s="98"/>
      <c r="L5622" s="98"/>
      <c r="M5622" s="241"/>
      <c r="N5622" s="241"/>
      <c r="O5622" s="98"/>
      <c r="P5622" s="98"/>
      <c r="Q5622" s="130"/>
    </row>
    <row r="5623" spans="1:17" ht="11.25" x14ac:dyDescent="0.2">
      <c r="A5623" s="234"/>
      <c r="B5623" s="98"/>
      <c r="C5623" s="130"/>
      <c r="D5623" s="240"/>
      <c r="E5623" s="240"/>
      <c r="F5623" s="224"/>
      <c r="G5623" s="98"/>
      <c r="H5623" s="98"/>
      <c r="I5623" s="130"/>
      <c r="J5623" s="98"/>
      <c r="K5623" s="98"/>
      <c r="L5623" s="98"/>
      <c r="M5623" s="241"/>
      <c r="N5623" s="241"/>
      <c r="O5623" s="98"/>
      <c r="P5623" s="98"/>
      <c r="Q5623" s="130"/>
    </row>
    <row r="5624" spans="1:17" ht="11.25" x14ac:dyDescent="0.2">
      <c r="A5624" s="234"/>
      <c r="B5624" s="98"/>
      <c r="C5624" s="130"/>
      <c r="D5624" s="240"/>
      <c r="E5624" s="240"/>
      <c r="F5624" s="224"/>
      <c r="G5624" s="98"/>
      <c r="H5624" s="98"/>
      <c r="I5624" s="130"/>
      <c r="J5624" s="98"/>
      <c r="K5624" s="98"/>
      <c r="L5624" s="98"/>
      <c r="M5624" s="241"/>
      <c r="N5624" s="241"/>
      <c r="O5624" s="98"/>
      <c r="P5624" s="98"/>
      <c r="Q5624" s="130"/>
    </row>
    <row r="5625" spans="1:17" ht="11.25" x14ac:dyDescent="0.2">
      <c r="A5625" s="234"/>
      <c r="B5625" s="98"/>
      <c r="C5625" s="130"/>
      <c r="D5625" s="240"/>
      <c r="E5625" s="240"/>
      <c r="F5625" s="224"/>
      <c r="G5625" s="98"/>
      <c r="H5625" s="98"/>
      <c r="I5625" s="130"/>
      <c r="J5625" s="98"/>
      <c r="K5625" s="98"/>
      <c r="L5625" s="98"/>
      <c r="M5625" s="241"/>
      <c r="N5625" s="241"/>
      <c r="O5625" s="98"/>
      <c r="P5625" s="98"/>
      <c r="Q5625" s="130"/>
    </row>
    <row r="5626" spans="1:17" ht="11.25" x14ac:dyDescent="0.2">
      <c r="A5626" s="234"/>
      <c r="B5626" s="98"/>
      <c r="C5626" s="130"/>
      <c r="D5626" s="240"/>
      <c r="E5626" s="240"/>
      <c r="F5626" s="224"/>
      <c r="G5626" s="98"/>
      <c r="H5626" s="98"/>
      <c r="I5626" s="130"/>
      <c r="J5626" s="98"/>
      <c r="K5626" s="98"/>
      <c r="L5626" s="98"/>
      <c r="M5626" s="241"/>
      <c r="N5626" s="241"/>
      <c r="O5626" s="98"/>
      <c r="P5626" s="98"/>
      <c r="Q5626" s="130"/>
    </row>
    <row r="5627" spans="1:17" ht="11.25" x14ac:dyDescent="0.2">
      <c r="A5627" s="234"/>
      <c r="B5627" s="98"/>
      <c r="C5627" s="130"/>
      <c r="D5627" s="240"/>
      <c r="E5627" s="240"/>
      <c r="F5627" s="224"/>
      <c r="G5627" s="98"/>
      <c r="H5627" s="98"/>
      <c r="I5627" s="130"/>
      <c r="J5627" s="98"/>
      <c r="K5627" s="98"/>
      <c r="L5627" s="98"/>
      <c r="M5627" s="241"/>
      <c r="N5627" s="241"/>
      <c r="O5627" s="98"/>
      <c r="P5627" s="98"/>
      <c r="Q5627" s="130"/>
    </row>
    <row r="5628" spans="1:17" ht="11.25" x14ac:dyDescent="0.2">
      <c r="A5628" s="234"/>
      <c r="B5628" s="98"/>
      <c r="C5628" s="130"/>
      <c r="D5628" s="240"/>
      <c r="E5628" s="240"/>
      <c r="F5628" s="224"/>
      <c r="G5628" s="98"/>
      <c r="H5628" s="98"/>
      <c r="I5628" s="130"/>
      <c r="J5628" s="98"/>
      <c r="K5628" s="98"/>
      <c r="L5628" s="98"/>
      <c r="M5628" s="241"/>
      <c r="N5628" s="241"/>
      <c r="O5628" s="98"/>
      <c r="P5628" s="98"/>
      <c r="Q5628" s="130"/>
    </row>
    <row r="5629" spans="1:17" ht="11.25" x14ac:dyDescent="0.2">
      <c r="A5629" s="234"/>
      <c r="B5629" s="98"/>
      <c r="C5629" s="130"/>
      <c r="D5629" s="240"/>
      <c r="E5629" s="240"/>
      <c r="F5629" s="224"/>
      <c r="G5629" s="98"/>
      <c r="H5629" s="98"/>
      <c r="I5629" s="130"/>
      <c r="J5629" s="98"/>
      <c r="K5629" s="98"/>
      <c r="L5629" s="98"/>
      <c r="M5629" s="241"/>
      <c r="N5629" s="241"/>
      <c r="O5629" s="98"/>
      <c r="P5629" s="98"/>
      <c r="Q5629" s="130"/>
    </row>
    <row r="5630" spans="1:17" ht="11.25" x14ac:dyDescent="0.2">
      <c r="A5630" s="234"/>
      <c r="B5630" s="98"/>
      <c r="C5630" s="130"/>
      <c r="D5630" s="240"/>
      <c r="E5630" s="240"/>
      <c r="F5630" s="224"/>
      <c r="G5630" s="98"/>
      <c r="H5630" s="98"/>
      <c r="I5630" s="130"/>
      <c r="J5630" s="98"/>
      <c r="K5630" s="98"/>
      <c r="L5630" s="98"/>
      <c r="M5630" s="241"/>
      <c r="N5630" s="241"/>
      <c r="O5630" s="98"/>
      <c r="P5630" s="98"/>
      <c r="Q5630" s="130"/>
    </row>
    <row r="5631" spans="1:17" ht="11.25" x14ac:dyDescent="0.2">
      <c r="A5631" s="234"/>
      <c r="B5631" s="98"/>
      <c r="C5631" s="130"/>
      <c r="D5631" s="240"/>
      <c r="E5631" s="240"/>
      <c r="F5631" s="224"/>
      <c r="G5631" s="98"/>
      <c r="H5631" s="98"/>
      <c r="I5631" s="130"/>
      <c r="J5631" s="98"/>
      <c r="K5631" s="98"/>
      <c r="L5631" s="98"/>
      <c r="M5631" s="241"/>
      <c r="N5631" s="241"/>
      <c r="O5631" s="98"/>
      <c r="P5631" s="98"/>
      <c r="Q5631" s="130"/>
    </row>
    <row r="5632" spans="1:17" ht="11.25" x14ac:dyDescent="0.2">
      <c r="A5632" s="234"/>
      <c r="B5632" s="98"/>
      <c r="C5632" s="130"/>
      <c r="D5632" s="240"/>
      <c r="E5632" s="240"/>
      <c r="F5632" s="224"/>
      <c r="G5632" s="98"/>
      <c r="H5632" s="98"/>
      <c r="I5632" s="130"/>
      <c r="J5632" s="98"/>
      <c r="K5632" s="98"/>
      <c r="L5632" s="98"/>
      <c r="M5632" s="241"/>
      <c r="N5632" s="241"/>
      <c r="O5632" s="98"/>
      <c r="P5632" s="98"/>
      <c r="Q5632" s="130"/>
    </row>
    <row r="5633" spans="1:17" ht="11.25" x14ac:dyDescent="0.2">
      <c r="A5633" s="234"/>
      <c r="B5633" s="98"/>
      <c r="C5633" s="130"/>
      <c r="D5633" s="240"/>
      <c r="E5633" s="240"/>
      <c r="F5633" s="224"/>
      <c r="G5633" s="98"/>
      <c r="H5633" s="98"/>
      <c r="I5633" s="130"/>
      <c r="J5633" s="98"/>
      <c r="K5633" s="98"/>
      <c r="L5633" s="98"/>
      <c r="M5633" s="241"/>
      <c r="N5633" s="241"/>
      <c r="O5633" s="98"/>
      <c r="P5633" s="98"/>
      <c r="Q5633" s="130"/>
    </row>
    <row r="5634" spans="1:17" ht="11.25" x14ac:dyDescent="0.2">
      <c r="A5634" s="234"/>
      <c r="B5634" s="98"/>
      <c r="C5634" s="130"/>
      <c r="D5634" s="240"/>
      <c r="E5634" s="240"/>
      <c r="F5634" s="224"/>
      <c r="G5634" s="98"/>
      <c r="H5634" s="98"/>
      <c r="I5634" s="130"/>
      <c r="J5634" s="98"/>
      <c r="K5634" s="98"/>
      <c r="L5634" s="98"/>
      <c r="M5634" s="241"/>
      <c r="N5634" s="241"/>
      <c r="O5634" s="98"/>
      <c r="P5634" s="98"/>
      <c r="Q5634" s="130"/>
    </row>
    <row r="5635" spans="1:17" ht="11.25" x14ac:dyDescent="0.2">
      <c r="A5635" s="234"/>
      <c r="B5635" s="98"/>
      <c r="C5635" s="130"/>
      <c r="D5635" s="240"/>
      <c r="E5635" s="240"/>
      <c r="F5635" s="224"/>
      <c r="G5635" s="98"/>
      <c r="H5635" s="98"/>
      <c r="I5635" s="130"/>
      <c r="J5635" s="98"/>
      <c r="K5635" s="98"/>
      <c r="L5635" s="98"/>
      <c r="M5635" s="241"/>
      <c r="N5635" s="241"/>
      <c r="O5635" s="98"/>
      <c r="P5635" s="98"/>
      <c r="Q5635" s="130"/>
    </row>
    <row r="5636" spans="1:17" ht="11.25" x14ac:dyDescent="0.2">
      <c r="A5636" s="234"/>
      <c r="B5636" s="98"/>
      <c r="C5636" s="130"/>
      <c r="D5636" s="240"/>
      <c r="E5636" s="240"/>
      <c r="F5636" s="224"/>
      <c r="G5636" s="98"/>
      <c r="H5636" s="98"/>
      <c r="I5636" s="130"/>
      <c r="J5636" s="98"/>
      <c r="K5636" s="98"/>
      <c r="L5636" s="98"/>
      <c r="M5636" s="241"/>
      <c r="N5636" s="241"/>
      <c r="O5636" s="98"/>
      <c r="P5636" s="98"/>
      <c r="Q5636" s="130"/>
    </row>
    <row r="5637" spans="1:17" ht="11.25" x14ac:dyDescent="0.2">
      <c r="A5637" s="234"/>
      <c r="B5637" s="98"/>
      <c r="C5637" s="130"/>
      <c r="D5637" s="240"/>
      <c r="E5637" s="240"/>
      <c r="F5637" s="224"/>
      <c r="G5637" s="98"/>
      <c r="H5637" s="98"/>
      <c r="I5637" s="130"/>
      <c r="J5637" s="98"/>
      <c r="K5637" s="98"/>
      <c r="L5637" s="98"/>
      <c r="M5637" s="241"/>
      <c r="N5637" s="241"/>
      <c r="O5637" s="98"/>
      <c r="P5637" s="98"/>
      <c r="Q5637" s="130"/>
    </row>
    <row r="5638" spans="1:17" ht="11.25" x14ac:dyDescent="0.2">
      <c r="A5638" s="234"/>
      <c r="B5638" s="98"/>
      <c r="C5638" s="130"/>
      <c r="D5638" s="240"/>
      <c r="E5638" s="240"/>
      <c r="F5638" s="224"/>
      <c r="G5638" s="98"/>
      <c r="H5638" s="98"/>
      <c r="I5638" s="130"/>
      <c r="J5638" s="98"/>
      <c r="K5638" s="98"/>
      <c r="L5638" s="98"/>
      <c r="M5638" s="241"/>
      <c r="N5638" s="241"/>
      <c r="O5638" s="98"/>
      <c r="P5638" s="98"/>
      <c r="Q5638" s="130"/>
    </row>
    <row r="5639" spans="1:17" ht="11.25" x14ac:dyDescent="0.2">
      <c r="A5639" s="234"/>
      <c r="B5639" s="98"/>
      <c r="C5639" s="130"/>
      <c r="D5639" s="240"/>
      <c r="E5639" s="240"/>
      <c r="F5639" s="224"/>
      <c r="G5639" s="98"/>
      <c r="H5639" s="98"/>
      <c r="I5639" s="130"/>
      <c r="J5639" s="98"/>
      <c r="K5639" s="98"/>
      <c r="L5639" s="98"/>
      <c r="M5639" s="241"/>
      <c r="N5639" s="241"/>
      <c r="O5639" s="98"/>
      <c r="P5639" s="98"/>
      <c r="Q5639" s="130"/>
    </row>
    <row r="5640" spans="1:17" ht="11.25" x14ac:dyDescent="0.2">
      <c r="A5640" s="234"/>
      <c r="B5640" s="98"/>
      <c r="C5640" s="130"/>
      <c r="D5640" s="240"/>
      <c r="E5640" s="240"/>
      <c r="F5640" s="224"/>
      <c r="G5640" s="98"/>
      <c r="H5640" s="98"/>
      <c r="I5640" s="130"/>
      <c r="J5640" s="98"/>
      <c r="K5640" s="98"/>
      <c r="L5640" s="98"/>
      <c r="M5640" s="241"/>
      <c r="N5640" s="241"/>
      <c r="O5640" s="98"/>
      <c r="P5640" s="98"/>
      <c r="Q5640" s="130"/>
    </row>
    <row r="5641" spans="1:17" ht="11.25" x14ac:dyDescent="0.2">
      <c r="A5641" s="234"/>
      <c r="B5641" s="98"/>
      <c r="C5641" s="130"/>
      <c r="D5641" s="240"/>
      <c r="E5641" s="240"/>
      <c r="F5641" s="224"/>
      <c r="G5641" s="98"/>
      <c r="H5641" s="98"/>
      <c r="I5641" s="130"/>
      <c r="J5641" s="98"/>
      <c r="K5641" s="98"/>
      <c r="L5641" s="98"/>
      <c r="M5641" s="241"/>
      <c r="N5641" s="241"/>
      <c r="O5641" s="98"/>
      <c r="P5641" s="98"/>
      <c r="Q5641" s="130"/>
    </row>
    <row r="5642" spans="1:17" ht="11.25" x14ac:dyDescent="0.2">
      <c r="A5642" s="234"/>
      <c r="B5642" s="98"/>
      <c r="C5642" s="130"/>
      <c r="D5642" s="240"/>
      <c r="E5642" s="240"/>
      <c r="F5642" s="224"/>
      <c r="G5642" s="98"/>
      <c r="H5642" s="98"/>
      <c r="I5642" s="130"/>
      <c r="J5642" s="98"/>
      <c r="K5642" s="98"/>
      <c r="L5642" s="98"/>
      <c r="M5642" s="241"/>
      <c r="N5642" s="241"/>
      <c r="O5642" s="98"/>
      <c r="P5642" s="98"/>
      <c r="Q5642" s="130"/>
    </row>
    <row r="5643" spans="1:17" ht="11.25" x14ac:dyDescent="0.2">
      <c r="A5643" s="234"/>
      <c r="B5643" s="98"/>
      <c r="C5643" s="130"/>
      <c r="D5643" s="240"/>
      <c r="E5643" s="240"/>
      <c r="F5643" s="224"/>
      <c r="G5643" s="98"/>
      <c r="H5643" s="98"/>
      <c r="I5643" s="130"/>
      <c r="J5643" s="98"/>
      <c r="K5643" s="98"/>
      <c r="L5643" s="98"/>
      <c r="M5643" s="241"/>
      <c r="N5643" s="241"/>
      <c r="O5643" s="98"/>
      <c r="P5643" s="98"/>
      <c r="Q5643" s="130"/>
    </row>
    <row r="5644" spans="1:17" ht="11.25" x14ac:dyDescent="0.2">
      <c r="A5644" s="234"/>
      <c r="B5644" s="98"/>
      <c r="C5644" s="130"/>
      <c r="D5644" s="240"/>
      <c r="E5644" s="240"/>
      <c r="F5644" s="224"/>
      <c r="G5644" s="98"/>
      <c r="H5644" s="98"/>
      <c r="I5644" s="130"/>
      <c r="J5644" s="98"/>
      <c r="K5644" s="98"/>
      <c r="L5644" s="98"/>
      <c r="M5644" s="241"/>
      <c r="N5644" s="241"/>
      <c r="O5644" s="98"/>
      <c r="P5644" s="98"/>
      <c r="Q5644" s="130"/>
    </row>
    <row r="5645" spans="1:17" ht="11.25" x14ac:dyDescent="0.2">
      <c r="A5645" s="234"/>
      <c r="B5645" s="98"/>
      <c r="C5645" s="130"/>
      <c r="D5645" s="240"/>
      <c r="E5645" s="240"/>
      <c r="F5645" s="224"/>
      <c r="G5645" s="98"/>
      <c r="H5645" s="98"/>
      <c r="I5645" s="130"/>
      <c r="J5645" s="98"/>
      <c r="K5645" s="98"/>
      <c r="L5645" s="98"/>
      <c r="M5645" s="241"/>
      <c r="N5645" s="241"/>
      <c r="O5645" s="98"/>
      <c r="P5645" s="98"/>
      <c r="Q5645" s="130"/>
    </row>
    <row r="5646" spans="1:17" ht="11.25" x14ac:dyDescent="0.2">
      <c r="A5646" s="234"/>
      <c r="B5646" s="98"/>
      <c r="C5646" s="130"/>
      <c r="D5646" s="240"/>
      <c r="E5646" s="240"/>
      <c r="F5646" s="224"/>
      <c r="G5646" s="98"/>
      <c r="H5646" s="98"/>
      <c r="I5646" s="130"/>
      <c r="J5646" s="98"/>
      <c r="K5646" s="98"/>
      <c r="L5646" s="98"/>
      <c r="M5646" s="241"/>
      <c r="N5646" s="241"/>
      <c r="O5646" s="98"/>
      <c r="P5646" s="98"/>
      <c r="Q5646" s="130"/>
    </row>
    <row r="5647" spans="1:17" ht="11.25" x14ac:dyDescent="0.2">
      <c r="A5647" s="234"/>
      <c r="B5647" s="98"/>
      <c r="C5647" s="130"/>
      <c r="D5647" s="240"/>
      <c r="E5647" s="240"/>
      <c r="F5647" s="224"/>
      <c r="G5647" s="98"/>
      <c r="H5647" s="98"/>
      <c r="I5647" s="130"/>
      <c r="J5647" s="98"/>
      <c r="K5647" s="98"/>
      <c r="L5647" s="98"/>
      <c r="M5647" s="241"/>
      <c r="N5647" s="241"/>
      <c r="O5647" s="98"/>
      <c r="P5647" s="98"/>
      <c r="Q5647" s="130"/>
    </row>
    <row r="5648" spans="1:17" ht="11.25" x14ac:dyDescent="0.2">
      <c r="A5648" s="234"/>
      <c r="B5648" s="98"/>
      <c r="C5648" s="130"/>
      <c r="D5648" s="240"/>
      <c r="E5648" s="240"/>
      <c r="F5648" s="224"/>
      <c r="G5648" s="98"/>
      <c r="H5648" s="98"/>
      <c r="I5648" s="130"/>
      <c r="J5648" s="98"/>
      <c r="K5648" s="98"/>
      <c r="L5648" s="98"/>
      <c r="M5648" s="241"/>
      <c r="N5648" s="241"/>
      <c r="O5648" s="98"/>
      <c r="P5648" s="98"/>
      <c r="Q5648" s="130"/>
    </row>
    <row r="5649" spans="1:17" ht="11.25" x14ac:dyDescent="0.2">
      <c r="A5649" s="234"/>
      <c r="B5649" s="98"/>
      <c r="C5649" s="130"/>
      <c r="D5649" s="240"/>
      <c r="E5649" s="240"/>
      <c r="F5649" s="224"/>
      <c r="G5649" s="98"/>
      <c r="H5649" s="98"/>
      <c r="I5649" s="130"/>
      <c r="J5649" s="98"/>
      <c r="K5649" s="98"/>
      <c r="L5649" s="98"/>
      <c r="M5649" s="241"/>
      <c r="N5649" s="241"/>
      <c r="O5649" s="98"/>
      <c r="P5649" s="98"/>
      <c r="Q5649" s="130"/>
    </row>
    <row r="5650" spans="1:17" ht="11.25" x14ac:dyDescent="0.2">
      <c r="A5650" s="234"/>
      <c r="B5650" s="98"/>
      <c r="C5650" s="130"/>
      <c r="D5650" s="240"/>
      <c r="E5650" s="240"/>
      <c r="F5650" s="224"/>
      <c r="G5650" s="98"/>
      <c r="H5650" s="98"/>
      <c r="I5650" s="130"/>
      <c r="J5650" s="98"/>
      <c r="K5650" s="98"/>
      <c r="L5650" s="98"/>
      <c r="M5650" s="241"/>
      <c r="N5650" s="241"/>
      <c r="O5650" s="98"/>
      <c r="P5650" s="98"/>
      <c r="Q5650" s="130"/>
    </row>
    <row r="5651" spans="1:17" ht="11.25" x14ac:dyDescent="0.2">
      <c r="A5651" s="234"/>
      <c r="B5651" s="98"/>
      <c r="C5651" s="130"/>
      <c r="D5651" s="240"/>
      <c r="E5651" s="240"/>
      <c r="F5651" s="224"/>
      <c r="G5651" s="98"/>
      <c r="H5651" s="98"/>
      <c r="I5651" s="130"/>
      <c r="J5651" s="98"/>
      <c r="K5651" s="98"/>
      <c r="L5651" s="98"/>
      <c r="M5651" s="241"/>
      <c r="N5651" s="241"/>
      <c r="O5651" s="98"/>
      <c r="P5651" s="98"/>
      <c r="Q5651" s="130"/>
    </row>
    <row r="5652" spans="1:17" ht="11.25" x14ac:dyDescent="0.2">
      <c r="A5652" s="234"/>
      <c r="B5652" s="98"/>
      <c r="C5652" s="130"/>
      <c r="D5652" s="240"/>
      <c r="E5652" s="240"/>
      <c r="F5652" s="224"/>
      <c r="G5652" s="98"/>
      <c r="H5652" s="98"/>
      <c r="I5652" s="130"/>
      <c r="J5652" s="98"/>
      <c r="K5652" s="98"/>
      <c r="L5652" s="98"/>
      <c r="M5652" s="241"/>
      <c r="N5652" s="241"/>
      <c r="O5652" s="98"/>
      <c r="P5652" s="98"/>
      <c r="Q5652" s="130"/>
    </row>
    <row r="5653" spans="1:17" ht="11.25" x14ac:dyDescent="0.2">
      <c r="A5653" s="234"/>
      <c r="B5653" s="98"/>
      <c r="C5653" s="130"/>
      <c r="D5653" s="240"/>
      <c r="E5653" s="240"/>
      <c r="F5653" s="224"/>
      <c r="G5653" s="98"/>
      <c r="H5653" s="98"/>
      <c r="I5653" s="130"/>
      <c r="J5653" s="98"/>
      <c r="K5653" s="98"/>
      <c r="L5653" s="98"/>
      <c r="M5653" s="241"/>
      <c r="N5653" s="241"/>
      <c r="O5653" s="98"/>
      <c r="P5653" s="98"/>
      <c r="Q5653" s="130"/>
    </row>
    <row r="5654" spans="1:17" ht="11.25" x14ac:dyDescent="0.2">
      <c r="A5654" s="234"/>
      <c r="B5654" s="98"/>
      <c r="C5654" s="130"/>
      <c r="D5654" s="240"/>
      <c r="E5654" s="240"/>
      <c r="F5654" s="224"/>
      <c r="G5654" s="98"/>
      <c r="H5654" s="98"/>
      <c r="I5654" s="130"/>
      <c r="J5654" s="98"/>
      <c r="K5654" s="98"/>
      <c r="L5654" s="98"/>
      <c r="M5654" s="241"/>
      <c r="N5654" s="241"/>
      <c r="O5654" s="98"/>
      <c r="P5654" s="98"/>
      <c r="Q5654" s="130"/>
    </row>
    <row r="5655" spans="1:17" ht="11.25" x14ac:dyDescent="0.2">
      <c r="A5655" s="234"/>
      <c r="B5655" s="98"/>
      <c r="C5655" s="130"/>
      <c r="D5655" s="240"/>
      <c r="E5655" s="240"/>
      <c r="F5655" s="224"/>
      <c r="G5655" s="98"/>
      <c r="H5655" s="98"/>
      <c r="I5655" s="130"/>
      <c r="J5655" s="98"/>
      <c r="K5655" s="98"/>
      <c r="L5655" s="98"/>
      <c r="M5655" s="241"/>
      <c r="N5655" s="241"/>
      <c r="O5655" s="98"/>
      <c r="P5655" s="98"/>
      <c r="Q5655" s="130"/>
    </row>
    <row r="5656" spans="1:17" ht="11.25" x14ac:dyDescent="0.2">
      <c r="A5656" s="234"/>
      <c r="B5656" s="98"/>
      <c r="C5656" s="130"/>
      <c r="D5656" s="240"/>
      <c r="E5656" s="240"/>
      <c r="F5656" s="224"/>
      <c r="G5656" s="98"/>
      <c r="H5656" s="98"/>
      <c r="I5656" s="130"/>
      <c r="J5656" s="98"/>
      <c r="K5656" s="98"/>
      <c r="L5656" s="98"/>
      <c r="M5656" s="241"/>
      <c r="N5656" s="241"/>
      <c r="O5656" s="98"/>
      <c r="P5656" s="98"/>
      <c r="Q5656" s="130"/>
    </row>
    <row r="5657" spans="1:17" ht="11.25" x14ac:dyDescent="0.2">
      <c r="A5657" s="234"/>
      <c r="B5657" s="98"/>
      <c r="C5657" s="130"/>
      <c r="D5657" s="240"/>
      <c r="E5657" s="240"/>
      <c r="F5657" s="224"/>
      <c r="G5657" s="98"/>
      <c r="H5657" s="98"/>
      <c r="I5657" s="130"/>
      <c r="J5657" s="98"/>
      <c r="K5657" s="98"/>
      <c r="L5657" s="98"/>
      <c r="M5657" s="241"/>
      <c r="N5657" s="241"/>
      <c r="O5657" s="98"/>
      <c r="P5657" s="98"/>
      <c r="Q5657" s="130"/>
    </row>
    <row r="5658" spans="1:17" ht="11.25" x14ac:dyDescent="0.2">
      <c r="A5658" s="234"/>
      <c r="B5658" s="98"/>
      <c r="C5658" s="130"/>
      <c r="D5658" s="240"/>
      <c r="E5658" s="240"/>
      <c r="F5658" s="224"/>
      <c r="G5658" s="98"/>
      <c r="H5658" s="98"/>
      <c r="I5658" s="130"/>
      <c r="J5658" s="98"/>
      <c r="K5658" s="98"/>
      <c r="L5658" s="98"/>
      <c r="M5658" s="241"/>
      <c r="N5658" s="241"/>
      <c r="O5658" s="98"/>
      <c r="P5658" s="98"/>
      <c r="Q5658" s="130"/>
    </row>
    <row r="5659" spans="1:17" ht="11.25" x14ac:dyDescent="0.2">
      <c r="A5659" s="234"/>
      <c r="B5659" s="98"/>
      <c r="C5659" s="130"/>
      <c r="D5659" s="240"/>
      <c r="E5659" s="240"/>
      <c r="F5659" s="224"/>
      <c r="G5659" s="98"/>
      <c r="H5659" s="98"/>
      <c r="I5659" s="130"/>
      <c r="J5659" s="98"/>
      <c r="K5659" s="98"/>
      <c r="L5659" s="98"/>
      <c r="M5659" s="241"/>
      <c r="N5659" s="241"/>
      <c r="O5659" s="98"/>
      <c r="P5659" s="98"/>
      <c r="Q5659" s="130"/>
    </row>
    <row r="5660" spans="1:17" ht="11.25" x14ac:dyDescent="0.2">
      <c r="A5660" s="234"/>
      <c r="B5660" s="98"/>
      <c r="C5660" s="130"/>
      <c r="D5660" s="240"/>
      <c r="E5660" s="240"/>
      <c r="F5660" s="224"/>
      <c r="G5660" s="98"/>
      <c r="H5660" s="98"/>
      <c r="I5660" s="130"/>
      <c r="J5660" s="98"/>
      <c r="K5660" s="98"/>
      <c r="L5660" s="98"/>
      <c r="M5660" s="241"/>
      <c r="N5660" s="241"/>
      <c r="O5660" s="98"/>
      <c r="P5660" s="98"/>
      <c r="Q5660" s="130"/>
    </row>
    <row r="5661" spans="1:17" ht="11.25" x14ac:dyDescent="0.2">
      <c r="A5661" s="234"/>
      <c r="B5661" s="98"/>
      <c r="C5661" s="130"/>
      <c r="D5661" s="240"/>
      <c r="E5661" s="240"/>
      <c r="F5661" s="224"/>
      <c r="G5661" s="98"/>
      <c r="H5661" s="98"/>
      <c r="I5661" s="130"/>
      <c r="J5661" s="98"/>
      <c r="K5661" s="98"/>
      <c r="L5661" s="98"/>
      <c r="M5661" s="241"/>
      <c r="N5661" s="241"/>
      <c r="O5661" s="98"/>
      <c r="P5661" s="98"/>
      <c r="Q5661" s="130"/>
    </row>
    <row r="5662" spans="1:17" ht="11.25" x14ac:dyDescent="0.2">
      <c r="A5662" s="234"/>
      <c r="B5662" s="98"/>
      <c r="C5662" s="130"/>
      <c r="D5662" s="240"/>
      <c r="E5662" s="240"/>
      <c r="F5662" s="224"/>
      <c r="G5662" s="98"/>
      <c r="H5662" s="98"/>
      <c r="I5662" s="130"/>
      <c r="J5662" s="98"/>
      <c r="K5662" s="98"/>
      <c r="L5662" s="98"/>
      <c r="M5662" s="241"/>
      <c r="N5662" s="241"/>
      <c r="O5662" s="98"/>
      <c r="P5662" s="98"/>
      <c r="Q5662" s="130"/>
    </row>
    <row r="5663" spans="1:17" ht="11.25" x14ac:dyDescent="0.2">
      <c r="A5663" s="234"/>
      <c r="B5663" s="98"/>
      <c r="C5663" s="130"/>
      <c r="D5663" s="240"/>
      <c r="E5663" s="240"/>
      <c r="F5663" s="224"/>
      <c r="G5663" s="98"/>
      <c r="H5663" s="98"/>
      <c r="I5663" s="130"/>
      <c r="J5663" s="98"/>
      <c r="K5663" s="98"/>
      <c r="L5663" s="98"/>
      <c r="M5663" s="241"/>
      <c r="N5663" s="241"/>
      <c r="O5663" s="98"/>
      <c r="P5663" s="98"/>
      <c r="Q5663" s="130"/>
    </row>
    <row r="5664" spans="1:17" ht="11.25" x14ac:dyDescent="0.2">
      <c r="A5664" s="234"/>
      <c r="B5664" s="98"/>
      <c r="C5664" s="130"/>
      <c r="D5664" s="240"/>
      <c r="E5664" s="240"/>
      <c r="F5664" s="224"/>
      <c r="G5664" s="98"/>
      <c r="H5664" s="98"/>
      <c r="I5664" s="130"/>
      <c r="J5664" s="98"/>
      <c r="K5664" s="98"/>
      <c r="L5664" s="98"/>
      <c r="M5664" s="241"/>
      <c r="N5664" s="241"/>
      <c r="O5664" s="98"/>
      <c r="P5664" s="98"/>
      <c r="Q5664" s="130"/>
    </row>
    <row r="5665" spans="1:17" ht="11.25" x14ac:dyDescent="0.2">
      <c r="A5665" s="234"/>
      <c r="B5665" s="98"/>
      <c r="C5665" s="130"/>
      <c r="D5665" s="240"/>
      <c r="E5665" s="240"/>
      <c r="F5665" s="224"/>
      <c r="G5665" s="98"/>
      <c r="H5665" s="98"/>
      <c r="I5665" s="130"/>
      <c r="J5665" s="98"/>
      <c r="K5665" s="98"/>
      <c r="L5665" s="98"/>
      <c r="M5665" s="241"/>
      <c r="N5665" s="241"/>
      <c r="O5665" s="98"/>
      <c r="P5665" s="98"/>
      <c r="Q5665" s="130"/>
    </row>
    <row r="5666" spans="1:17" ht="11.25" x14ac:dyDescent="0.2">
      <c r="A5666" s="234"/>
      <c r="B5666" s="98"/>
      <c r="C5666" s="130"/>
      <c r="D5666" s="240"/>
      <c r="E5666" s="240"/>
      <c r="F5666" s="224"/>
      <c r="G5666" s="98"/>
      <c r="H5666" s="98"/>
      <c r="I5666" s="130"/>
      <c r="J5666" s="98"/>
      <c r="K5666" s="98"/>
      <c r="L5666" s="98"/>
      <c r="M5666" s="241"/>
      <c r="N5666" s="241"/>
      <c r="O5666" s="98"/>
      <c r="P5666" s="98"/>
      <c r="Q5666" s="130"/>
    </row>
    <row r="5667" spans="1:17" ht="11.25" x14ac:dyDescent="0.2">
      <c r="A5667" s="234"/>
      <c r="B5667" s="98"/>
      <c r="C5667" s="130"/>
      <c r="D5667" s="240"/>
      <c r="E5667" s="240"/>
      <c r="F5667" s="224"/>
      <c r="G5667" s="98"/>
      <c r="H5667" s="98"/>
      <c r="I5667" s="130"/>
      <c r="J5667" s="98"/>
      <c r="K5667" s="98"/>
      <c r="L5667" s="98"/>
      <c r="M5667" s="241"/>
      <c r="N5667" s="241"/>
      <c r="O5667" s="98"/>
      <c r="P5667" s="98"/>
      <c r="Q5667" s="130"/>
    </row>
    <row r="5668" spans="1:17" ht="11.25" x14ac:dyDescent="0.2">
      <c r="A5668" s="234"/>
      <c r="B5668" s="98"/>
      <c r="C5668" s="130"/>
      <c r="D5668" s="240"/>
      <c r="E5668" s="240"/>
      <c r="F5668" s="224"/>
      <c r="G5668" s="98"/>
      <c r="H5668" s="98"/>
      <c r="I5668" s="130"/>
      <c r="J5668" s="98"/>
      <c r="K5668" s="98"/>
      <c r="L5668" s="98"/>
      <c r="M5668" s="241"/>
      <c r="N5668" s="241"/>
      <c r="O5668" s="98"/>
      <c r="P5668" s="98"/>
      <c r="Q5668" s="130"/>
    </row>
    <row r="5669" spans="1:17" ht="11.25" x14ac:dyDescent="0.2">
      <c r="A5669" s="234"/>
      <c r="B5669" s="98"/>
      <c r="C5669" s="130"/>
      <c r="D5669" s="240"/>
      <c r="E5669" s="240"/>
      <c r="F5669" s="224"/>
      <c r="G5669" s="98"/>
      <c r="H5669" s="98"/>
      <c r="I5669" s="130"/>
      <c r="J5669" s="98"/>
      <c r="K5669" s="98"/>
      <c r="L5669" s="98"/>
      <c r="M5669" s="241"/>
      <c r="N5669" s="241"/>
      <c r="O5669" s="98"/>
      <c r="P5669" s="98"/>
      <c r="Q5669" s="130"/>
    </row>
    <row r="5670" spans="1:17" ht="11.25" x14ac:dyDescent="0.2">
      <c r="A5670" s="234"/>
      <c r="B5670" s="98"/>
      <c r="C5670" s="130"/>
      <c r="D5670" s="240"/>
      <c r="E5670" s="240"/>
      <c r="F5670" s="224"/>
      <c r="G5670" s="98"/>
      <c r="H5670" s="98"/>
      <c r="I5670" s="130"/>
      <c r="J5670" s="98"/>
      <c r="K5670" s="98"/>
      <c r="L5670" s="98"/>
      <c r="M5670" s="241"/>
      <c r="N5670" s="241"/>
      <c r="O5670" s="98"/>
      <c r="P5670" s="98"/>
      <c r="Q5670" s="130"/>
    </row>
    <row r="5671" spans="1:17" ht="11.25" x14ac:dyDescent="0.2">
      <c r="A5671" s="234"/>
      <c r="B5671" s="98"/>
      <c r="C5671" s="130"/>
      <c r="D5671" s="240"/>
      <c r="E5671" s="240"/>
      <c r="F5671" s="224"/>
      <c r="G5671" s="98"/>
      <c r="H5671" s="98"/>
      <c r="I5671" s="130"/>
      <c r="J5671" s="98"/>
      <c r="K5671" s="98"/>
      <c r="L5671" s="98"/>
      <c r="M5671" s="241"/>
      <c r="N5671" s="241"/>
      <c r="O5671" s="98"/>
      <c r="P5671" s="98"/>
      <c r="Q5671" s="130"/>
    </row>
    <row r="5672" spans="1:17" ht="11.25" x14ac:dyDescent="0.2">
      <c r="A5672" s="234"/>
      <c r="B5672" s="98"/>
      <c r="C5672" s="130"/>
      <c r="D5672" s="240"/>
      <c r="E5672" s="240"/>
      <c r="F5672" s="224"/>
      <c r="G5672" s="98"/>
      <c r="H5672" s="98"/>
      <c r="I5672" s="130"/>
      <c r="J5672" s="98"/>
      <c r="K5672" s="98"/>
      <c r="L5672" s="98"/>
      <c r="M5672" s="241"/>
      <c r="N5672" s="241"/>
      <c r="O5672" s="98"/>
      <c r="P5672" s="98"/>
      <c r="Q5672" s="130"/>
    </row>
    <row r="5673" spans="1:17" ht="11.25" x14ac:dyDescent="0.2">
      <c r="A5673" s="234"/>
      <c r="B5673" s="98"/>
      <c r="C5673" s="130"/>
      <c r="D5673" s="240"/>
      <c r="E5673" s="240"/>
      <c r="F5673" s="224"/>
      <c r="G5673" s="98"/>
      <c r="H5673" s="98"/>
      <c r="I5673" s="130"/>
      <c r="J5673" s="98"/>
      <c r="K5673" s="98"/>
      <c r="L5673" s="98"/>
      <c r="M5673" s="241"/>
      <c r="N5673" s="241"/>
      <c r="O5673" s="98"/>
      <c r="P5673" s="98"/>
      <c r="Q5673" s="130"/>
    </row>
    <row r="5674" spans="1:17" ht="11.25" x14ac:dyDescent="0.2">
      <c r="A5674" s="234"/>
      <c r="B5674" s="98"/>
      <c r="C5674" s="130"/>
      <c r="D5674" s="240"/>
      <c r="E5674" s="240"/>
      <c r="F5674" s="224"/>
      <c r="G5674" s="98"/>
      <c r="H5674" s="98"/>
      <c r="I5674" s="130"/>
      <c r="J5674" s="98"/>
      <c r="K5674" s="98"/>
      <c r="L5674" s="98"/>
      <c r="M5674" s="241"/>
      <c r="N5674" s="241"/>
      <c r="O5674" s="98"/>
      <c r="P5674" s="98"/>
      <c r="Q5674" s="130"/>
    </row>
    <row r="5675" spans="1:17" ht="11.25" x14ac:dyDescent="0.2">
      <c r="A5675" s="234"/>
      <c r="B5675" s="98"/>
      <c r="C5675" s="130"/>
      <c r="D5675" s="240"/>
      <c r="E5675" s="240"/>
      <c r="F5675" s="224"/>
      <c r="G5675" s="98"/>
      <c r="H5675" s="98"/>
      <c r="I5675" s="130"/>
      <c r="J5675" s="98"/>
      <c r="K5675" s="98"/>
      <c r="L5675" s="98"/>
      <c r="M5675" s="241"/>
      <c r="N5675" s="241"/>
      <c r="O5675" s="98"/>
      <c r="P5675" s="98"/>
      <c r="Q5675" s="130"/>
    </row>
    <row r="5676" spans="1:17" ht="11.25" x14ac:dyDescent="0.2">
      <c r="A5676" s="234"/>
      <c r="B5676" s="98"/>
      <c r="C5676" s="130"/>
      <c r="D5676" s="240"/>
      <c r="E5676" s="240"/>
      <c r="F5676" s="224"/>
      <c r="G5676" s="98"/>
      <c r="H5676" s="98"/>
      <c r="I5676" s="130"/>
      <c r="J5676" s="98"/>
      <c r="K5676" s="98"/>
      <c r="L5676" s="98"/>
      <c r="M5676" s="241"/>
      <c r="N5676" s="241"/>
      <c r="O5676" s="98"/>
      <c r="P5676" s="98"/>
      <c r="Q5676" s="130"/>
    </row>
    <row r="5677" spans="1:17" ht="11.25" x14ac:dyDescent="0.2">
      <c r="A5677" s="234"/>
      <c r="B5677" s="98"/>
      <c r="C5677" s="130"/>
      <c r="D5677" s="240"/>
      <c r="E5677" s="240"/>
      <c r="F5677" s="224"/>
      <c r="G5677" s="98"/>
      <c r="H5677" s="98"/>
      <c r="I5677" s="130"/>
      <c r="J5677" s="98"/>
      <c r="K5677" s="98"/>
      <c r="L5677" s="98"/>
      <c r="M5677" s="241"/>
      <c r="N5677" s="241"/>
      <c r="O5677" s="98"/>
      <c r="P5677" s="98"/>
      <c r="Q5677" s="130"/>
    </row>
    <row r="5678" spans="1:17" ht="11.25" x14ac:dyDescent="0.2">
      <c r="A5678" s="234"/>
      <c r="B5678" s="98"/>
      <c r="C5678" s="130"/>
      <c r="D5678" s="240"/>
      <c r="E5678" s="240"/>
      <c r="F5678" s="224"/>
      <c r="G5678" s="98"/>
      <c r="H5678" s="98"/>
      <c r="I5678" s="130"/>
      <c r="J5678" s="98"/>
      <c r="K5678" s="98"/>
      <c r="L5678" s="98"/>
      <c r="M5678" s="241"/>
      <c r="N5678" s="241"/>
      <c r="O5678" s="98"/>
      <c r="P5678" s="98"/>
      <c r="Q5678" s="130"/>
    </row>
    <row r="5679" spans="1:17" ht="11.25" x14ac:dyDescent="0.2">
      <c r="A5679" s="234"/>
      <c r="B5679" s="98"/>
      <c r="C5679" s="130"/>
      <c r="D5679" s="240"/>
      <c r="E5679" s="240"/>
      <c r="F5679" s="224"/>
      <c r="G5679" s="98"/>
      <c r="H5679" s="98"/>
      <c r="I5679" s="130"/>
      <c r="J5679" s="98"/>
      <c r="K5679" s="98"/>
      <c r="L5679" s="98"/>
      <c r="M5679" s="241"/>
      <c r="N5679" s="241"/>
      <c r="O5679" s="98"/>
      <c r="P5679" s="98"/>
      <c r="Q5679" s="130"/>
    </row>
    <row r="5680" spans="1:17" ht="11.25" x14ac:dyDescent="0.2">
      <c r="A5680" s="234"/>
      <c r="B5680" s="98"/>
      <c r="C5680" s="130"/>
      <c r="D5680" s="240"/>
      <c r="E5680" s="240"/>
      <c r="F5680" s="224"/>
      <c r="G5680" s="98"/>
      <c r="H5680" s="98"/>
      <c r="I5680" s="130"/>
      <c r="J5680" s="98"/>
      <c r="K5680" s="98"/>
      <c r="L5680" s="98"/>
      <c r="M5680" s="241"/>
      <c r="N5680" s="241"/>
      <c r="O5680" s="98"/>
      <c r="P5680" s="98"/>
      <c r="Q5680" s="130"/>
    </row>
    <row r="5681" spans="1:17" ht="11.25" x14ac:dyDescent="0.2">
      <c r="A5681" s="234"/>
      <c r="B5681" s="98"/>
      <c r="C5681" s="130"/>
      <c r="D5681" s="240"/>
      <c r="E5681" s="240"/>
      <c r="F5681" s="224"/>
      <c r="G5681" s="98"/>
      <c r="H5681" s="98"/>
      <c r="I5681" s="130"/>
      <c r="J5681" s="98"/>
      <c r="K5681" s="98"/>
      <c r="L5681" s="98"/>
      <c r="M5681" s="241"/>
      <c r="N5681" s="241"/>
      <c r="O5681" s="98"/>
      <c r="P5681" s="98"/>
      <c r="Q5681" s="130"/>
    </row>
    <row r="5682" spans="1:17" ht="11.25" x14ac:dyDescent="0.2">
      <c r="A5682" s="234"/>
      <c r="B5682" s="98"/>
      <c r="C5682" s="130"/>
      <c r="D5682" s="240"/>
      <c r="E5682" s="240"/>
      <c r="F5682" s="224"/>
      <c r="G5682" s="98"/>
      <c r="H5682" s="98"/>
      <c r="I5682" s="130"/>
      <c r="J5682" s="98"/>
      <c r="K5682" s="98"/>
      <c r="L5682" s="98"/>
      <c r="M5682" s="241"/>
      <c r="N5682" s="241"/>
      <c r="O5682" s="98"/>
      <c r="P5682" s="98"/>
      <c r="Q5682" s="130"/>
    </row>
    <row r="5683" spans="1:17" ht="11.25" x14ac:dyDescent="0.2">
      <c r="A5683" s="234"/>
      <c r="B5683" s="98"/>
      <c r="C5683" s="130"/>
      <c r="D5683" s="240"/>
      <c r="E5683" s="240"/>
      <c r="F5683" s="224"/>
      <c r="G5683" s="98"/>
      <c r="H5683" s="98"/>
      <c r="I5683" s="130"/>
      <c r="J5683" s="98"/>
      <c r="K5683" s="98"/>
      <c r="L5683" s="98"/>
      <c r="M5683" s="241"/>
      <c r="N5683" s="241"/>
      <c r="O5683" s="98"/>
      <c r="P5683" s="98"/>
      <c r="Q5683" s="130"/>
    </row>
    <row r="5684" spans="1:17" ht="11.25" x14ac:dyDescent="0.2">
      <c r="A5684" s="234"/>
      <c r="B5684" s="98"/>
      <c r="C5684" s="130"/>
      <c r="D5684" s="240"/>
      <c r="E5684" s="240"/>
      <c r="F5684" s="224"/>
      <c r="G5684" s="98"/>
      <c r="H5684" s="98"/>
      <c r="I5684" s="130"/>
      <c r="J5684" s="98"/>
      <c r="K5684" s="98"/>
      <c r="L5684" s="98"/>
      <c r="M5684" s="241"/>
      <c r="N5684" s="241"/>
      <c r="O5684" s="98"/>
      <c r="P5684" s="98"/>
      <c r="Q5684" s="130"/>
    </row>
    <row r="5685" spans="1:17" ht="11.25" x14ac:dyDescent="0.2">
      <c r="A5685" s="234"/>
      <c r="B5685" s="98"/>
      <c r="C5685" s="130"/>
      <c r="D5685" s="240"/>
      <c r="E5685" s="240"/>
      <c r="F5685" s="224"/>
      <c r="G5685" s="98"/>
      <c r="H5685" s="98"/>
      <c r="I5685" s="130"/>
      <c r="J5685" s="98"/>
      <c r="K5685" s="98"/>
      <c r="L5685" s="98"/>
      <c r="M5685" s="241"/>
      <c r="N5685" s="241"/>
      <c r="O5685" s="98"/>
      <c r="P5685" s="98"/>
      <c r="Q5685" s="130"/>
    </row>
    <row r="5686" spans="1:17" ht="11.25" x14ac:dyDescent="0.2">
      <c r="A5686" s="234"/>
      <c r="B5686" s="98"/>
      <c r="C5686" s="130"/>
      <c r="D5686" s="240"/>
      <c r="E5686" s="240"/>
      <c r="F5686" s="224"/>
      <c r="G5686" s="98"/>
      <c r="H5686" s="98"/>
      <c r="I5686" s="130"/>
      <c r="J5686" s="98"/>
      <c r="K5686" s="98"/>
      <c r="L5686" s="98"/>
      <c r="M5686" s="241"/>
      <c r="N5686" s="241"/>
      <c r="O5686" s="98"/>
      <c r="P5686" s="98"/>
      <c r="Q5686" s="130"/>
    </row>
    <row r="5687" spans="1:17" ht="11.25" x14ac:dyDescent="0.2">
      <c r="A5687" s="234"/>
      <c r="B5687" s="98"/>
      <c r="C5687" s="130"/>
      <c r="D5687" s="240"/>
      <c r="E5687" s="240"/>
      <c r="F5687" s="224"/>
      <c r="G5687" s="98"/>
      <c r="H5687" s="98"/>
      <c r="I5687" s="130"/>
      <c r="J5687" s="98"/>
      <c r="K5687" s="98"/>
      <c r="L5687" s="98"/>
      <c r="M5687" s="241"/>
      <c r="N5687" s="241"/>
      <c r="O5687" s="98"/>
      <c r="P5687" s="98"/>
      <c r="Q5687" s="130"/>
    </row>
    <row r="5688" spans="1:17" ht="11.25" x14ac:dyDescent="0.2">
      <c r="A5688" s="234"/>
      <c r="B5688" s="98"/>
      <c r="C5688" s="130"/>
      <c r="D5688" s="240"/>
      <c r="E5688" s="240"/>
      <c r="F5688" s="224"/>
      <c r="G5688" s="98"/>
      <c r="H5688" s="98"/>
      <c r="I5688" s="130"/>
      <c r="J5688" s="98"/>
      <c r="K5688" s="98"/>
      <c r="L5688" s="98"/>
      <c r="M5688" s="241"/>
      <c r="N5688" s="241"/>
      <c r="O5688" s="98"/>
      <c r="P5688" s="98"/>
      <c r="Q5688" s="130"/>
    </row>
    <row r="5689" spans="1:17" ht="11.25" x14ac:dyDescent="0.2">
      <c r="A5689" s="234"/>
      <c r="B5689" s="98"/>
      <c r="C5689" s="130"/>
      <c r="D5689" s="240"/>
      <c r="E5689" s="240"/>
      <c r="F5689" s="224"/>
      <c r="G5689" s="98"/>
      <c r="H5689" s="98"/>
      <c r="I5689" s="130"/>
      <c r="J5689" s="98"/>
      <c r="K5689" s="98"/>
      <c r="L5689" s="98"/>
      <c r="M5689" s="241"/>
      <c r="N5689" s="241"/>
      <c r="O5689" s="98"/>
      <c r="P5689" s="98"/>
      <c r="Q5689" s="130"/>
    </row>
    <row r="5690" spans="1:17" ht="11.25" x14ac:dyDescent="0.2">
      <c r="A5690" s="234"/>
      <c r="B5690" s="98"/>
      <c r="C5690" s="130"/>
      <c r="D5690" s="240"/>
      <c r="E5690" s="240"/>
      <c r="F5690" s="224"/>
      <c r="G5690" s="98"/>
      <c r="H5690" s="98"/>
      <c r="I5690" s="130"/>
      <c r="J5690" s="98"/>
      <c r="K5690" s="98"/>
      <c r="L5690" s="98"/>
      <c r="M5690" s="241"/>
      <c r="N5690" s="241"/>
      <c r="O5690" s="98"/>
      <c r="P5690" s="98"/>
      <c r="Q5690" s="130"/>
    </row>
    <row r="5691" spans="1:17" ht="11.25" x14ac:dyDescent="0.2">
      <c r="A5691" s="234"/>
      <c r="B5691" s="98"/>
      <c r="C5691" s="130"/>
      <c r="D5691" s="240"/>
      <c r="E5691" s="240"/>
      <c r="F5691" s="224"/>
      <c r="G5691" s="98"/>
      <c r="H5691" s="98"/>
      <c r="I5691" s="130"/>
      <c r="J5691" s="98"/>
      <c r="K5691" s="98"/>
      <c r="L5691" s="98"/>
      <c r="M5691" s="241"/>
      <c r="N5691" s="241"/>
      <c r="O5691" s="98"/>
      <c r="P5691" s="98"/>
      <c r="Q5691" s="130"/>
    </row>
    <row r="5692" spans="1:17" ht="11.25" x14ac:dyDescent="0.2">
      <c r="A5692" s="234"/>
      <c r="B5692" s="98"/>
      <c r="C5692" s="130"/>
      <c r="D5692" s="240"/>
      <c r="E5692" s="240"/>
      <c r="F5692" s="224"/>
      <c r="G5692" s="98"/>
      <c r="H5692" s="98"/>
      <c r="I5692" s="130"/>
      <c r="J5692" s="98"/>
      <c r="K5692" s="98"/>
      <c r="L5692" s="98"/>
      <c r="M5692" s="241"/>
      <c r="N5692" s="241"/>
      <c r="O5692" s="98"/>
      <c r="P5692" s="98"/>
      <c r="Q5692" s="130"/>
    </row>
    <row r="5693" spans="1:17" ht="11.25" x14ac:dyDescent="0.2">
      <c r="A5693" s="234"/>
      <c r="B5693" s="98"/>
      <c r="C5693" s="130"/>
      <c r="D5693" s="240"/>
      <c r="E5693" s="240"/>
      <c r="F5693" s="224"/>
      <c r="G5693" s="98"/>
      <c r="H5693" s="98"/>
      <c r="I5693" s="130"/>
      <c r="J5693" s="98"/>
      <c r="K5693" s="98"/>
      <c r="L5693" s="98"/>
      <c r="M5693" s="241"/>
      <c r="N5693" s="241"/>
      <c r="O5693" s="98"/>
      <c r="P5693" s="98"/>
      <c r="Q5693" s="130"/>
    </row>
    <row r="5694" spans="1:17" ht="11.25" x14ac:dyDescent="0.2">
      <c r="A5694" s="234"/>
      <c r="B5694" s="98"/>
      <c r="C5694" s="130"/>
      <c r="D5694" s="240"/>
      <c r="E5694" s="240"/>
      <c r="F5694" s="224"/>
      <c r="G5694" s="98"/>
      <c r="H5694" s="98"/>
      <c r="I5694" s="130"/>
      <c r="J5694" s="98"/>
      <c r="K5694" s="98"/>
      <c r="L5694" s="98"/>
      <c r="M5694" s="241"/>
      <c r="N5694" s="241"/>
      <c r="O5694" s="98"/>
      <c r="P5694" s="98"/>
      <c r="Q5694" s="130"/>
    </row>
    <row r="5695" spans="1:17" ht="11.25" x14ac:dyDescent="0.2">
      <c r="A5695" s="234"/>
      <c r="B5695" s="98"/>
      <c r="C5695" s="130"/>
      <c r="D5695" s="240"/>
      <c r="E5695" s="240"/>
      <c r="F5695" s="224"/>
      <c r="G5695" s="98"/>
      <c r="H5695" s="98"/>
      <c r="I5695" s="130"/>
      <c r="J5695" s="98"/>
      <c r="K5695" s="98"/>
      <c r="L5695" s="98"/>
      <c r="M5695" s="241"/>
      <c r="N5695" s="241"/>
      <c r="O5695" s="98"/>
      <c r="P5695" s="98"/>
      <c r="Q5695" s="130"/>
    </row>
    <row r="5696" spans="1:17" ht="11.25" x14ac:dyDescent="0.2">
      <c r="A5696" s="234"/>
      <c r="B5696" s="98"/>
      <c r="C5696" s="130"/>
      <c r="D5696" s="240"/>
      <c r="E5696" s="240"/>
      <c r="F5696" s="224"/>
      <c r="G5696" s="98"/>
      <c r="H5696" s="98"/>
      <c r="I5696" s="130"/>
      <c r="J5696" s="98"/>
      <c r="K5696" s="98"/>
      <c r="L5696" s="98"/>
      <c r="M5696" s="241"/>
      <c r="N5696" s="241"/>
      <c r="O5696" s="98"/>
      <c r="P5696" s="98"/>
      <c r="Q5696" s="130"/>
    </row>
    <row r="5697" spans="1:17" ht="11.25" x14ac:dyDescent="0.2">
      <c r="A5697" s="234"/>
      <c r="B5697" s="98"/>
      <c r="C5697" s="130"/>
      <c r="D5697" s="240"/>
      <c r="E5697" s="240"/>
      <c r="F5697" s="224"/>
      <c r="G5697" s="98"/>
      <c r="H5697" s="98"/>
      <c r="I5697" s="130"/>
      <c r="J5697" s="98"/>
      <c r="K5697" s="98"/>
      <c r="L5697" s="98"/>
      <c r="M5697" s="241"/>
      <c r="N5697" s="241"/>
      <c r="O5697" s="98"/>
      <c r="P5697" s="98"/>
      <c r="Q5697" s="130"/>
    </row>
    <row r="5698" spans="1:17" ht="11.25" x14ac:dyDescent="0.2">
      <c r="A5698" s="234"/>
      <c r="B5698" s="98"/>
      <c r="C5698" s="130"/>
      <c r="D5698" s="240"/>
      <c r="E5698" s="240"/>
      <c r="F5698" s="224"/>
      <c r="G5698" s="98"/>
      <c r="H5698" s="98"/>
      <c r="I5698" s="130"/>
      <c r="J5698" s="98"/>
      <c r="K5698" s="98"/>
      <c r="L5698" s="98"/>
      <c r="M5698" s="241"/>
      <c r="N5698" s="241"/>
      <c r="O5698" s="98"/>
      <c r="P5698" s="98"/>
      <c r="Q5698" s="130"/>
    </row>
    <row r="5699" spans="1:17" ht="11.25" x14ac:dyDescent="0.2">
      <c r="A5699" s="234"/>
      <c r="B5699" s="98"/>
      <c r="C5699" s="130"/>
      <c r="D5699" s="240"/>
      <c r="E5699" s="240"/>
      <c r="F5699" s="224"/>
      <c r="G5699" s="98"/>
      <c r="H5699" s="98"/>
      <c r="I5699" s="130"/>
      <c r="J5699" s="98"/>
      <c r="K5699" s="98"/>
      <c r="L5699" s="98"/>
      <c r="M5699" s="241"/>
      <c r="N5699" s="241"/>
      <c r="O5699" s="98"/>
      <c r="P5699" s="98"/>
      <c r="Q5699" s="130"/>
    </row>
    <row r="5700" spans="1:17" ht="11.25" x14ac:dyDescent="0.2">
      <c r="A5700" s="234"/>
      <c r="B5700" s="98"/>
      <c r="C5700" s="130"/>
      <c r="D5700" s="240"/>
      <c r="E5700" s="240"/>
      <c r="F5700" s="224"/>
      <c r="G5700" s="98"/>
      <c r="H5700" s="98"/>
      <c r="I5700" s="130"/>
      <c r="J5700" s="98"/>
      <c r="K5700" s="98"/>
      <c r="L5700" s="98"/>
      <c r="M5700" s="241"/>
      <c r="N5700" s="241"/>
      <c r="O5700" s="98"/>
      <c r="P5700" s="98"/>
      <c r="Q5700" s="130"/>
    </row>
    <row r="5701" spans="1:17" ht="11.25" x14ac:dyDescent="0.2">
      <c r="A5701" s="234"/>
      <c r="B5701" s="98"/>
      <c r="C5701" s="130"/>
      <c r="D5701" s="240"/>
      <c r="E5701" s="240"/>
      <c r="F5701" s="224"/>
      <c r="G5701" s="98"/>
      <c r="H5701" s="98"/>
      <c r="I5701" s="130"/>
      <c r="J5701" s="98"/>
      <c r="K5701" s="98"/>
      <c r="L5701" s="98"/>
      <c r="M5701" s="241"/>
      <c r="N5701" s="241"/>
      <c r="O5701" s="98"/>
      <c r="P5701" s="98"/>
      <c r="Q5701" s="130"/>
    </row>
    <row r="5702" spans="1:17" ht="11.25" x14ac:dyDescent="0.2">
      <c r="A5702" s="234"/>
      <c r="B5702" s="98"/>
      <c r="C5702" s="130"/>
      <c r="D5702" s="240"/>
      <c r="E5702" s="240"/>
      <c r="F5702" s="224"/>
      <c r="G5702" s="98"/>
      <c r="H5702" s="98"/>
      <c r="I5702" s="130"/>
      <c r="J5702" s="98"/>
      <c r="K5702" s="98"/>
      <c r="L5702" s="98"/>
      <c r="M5702" s="241"/>
      <c r="N5702" s="241"/>
      <c r="O5702" s="98"/>
      <c r="P5702" s="98"/>
      <c r="Q5702" s="130"/>
    </row>
    <row r="5703" spans="1:17" ht="11.25" x14ac:dyDescent="0.2">
      <c r="A5703" s="234"/>
      <c r="B5703" s="98"/>
      <c r="C5703" s="130"/>
      <c r="D5703" s="240"/>
      <c r="E5703" s="240"/>
      <c r="F5703" s="224"/>
      <c r="G5703" s="98"/>
      <c r="H5703" s="98"/>
      <c r="I5703" s="130"/>
      <c r="J5703" s="98"/>
      <c r="K5703" s="98"/>
      <c r="L5703" s="98"/>
      <c r="M5703" s="241"/>
      <c r="N5703" s="241"/>
      <c r="O5703" s="98"/>
      <c r="P5703" s="98"/>
      <c r="Q5703" s="130"/>
    </row>
    <row r="5704" spans="1:17" ht="11.25" x14ac:dyDescent="0.2">
      <c r="A5704" s="234"/>
      <c r="B5704" s="98"/>
      <c r="C5704" s="130"/>
      <c r="D5704" s="240"/>
      <c r="E5704" s="240"/>
      <c r="F5704" s="224"/>
      <c r="G5704" s="98"/>
      <c r="H5704" s="98"/>
      <c r="I5704" s="130"/>
      <c r="J5704" s="98"/>
      <c r="K5704" s="98"/>
      <c r="L5704" s="98"/>
      <c r="M5704" s="241"/>
      <c r="N5704" s="241"/>
      <c r="O5704" s="98"/>
      <c r="P5704" s="98"/>
      <c r="Q5704" s="130"/>
    </row>
    <row r="5705" spans="1:17" ht="11.25" x14ac:dyDescent="0.2">
      <c r="A5705" s="234"/>
      <c r="B5705" s="98"/>
      <c r="C5705" s="130"/>
      <c r="D5705" s="240"/>
      <c r="E5705" s="240"/>
      <c r="F5705" s="224"/>
      <c r="G5705" s="98"/>
      <c r="H5705" s="98"/>
      <c r="I5705" s="130"/>
      <c r="J5705" s="98"/>
      <c r="K5705" s="98"/>
      <c r="L5705" s="98"/>
      <c r="M5705" s="241"/>
      <c r="N5705" s="241"/>
      <c r="O5705" s="98"/>
      <c r="P5705" s="98"/>
      <c r="Q5705" s="130"/>
    </row>
    <row r="5706" spans="1:17" ht="11.25" x14ac:dyDescent="0.2">
      <c r="A5706" s="234"/>
      <c r="B5706" s="98"/>
      <c r="C5706" s="130"/>
      <c r="D5706" s="240"/>
      <c r="E5706" s="240"/>
      <c r="F5706" s="224"/>
      <c r="G5706" s="98"/>
      <c r="H5706" s="98"/>
      <c r="I5706" s="130"/>
      <c r="J5706" s="98"/>
      <c r="K5706" s="98"/>
      <c r="L5706" s="98"/>
      <c r="M5706" s="241"/>
      <c r="N5706" s="241"/>
      <c r="O5706" s="98"/>
      <c r="P5706" s="98"/>
      <c r="Q5706" s="130"/>
    </row>
    <row r="5707" spans="1:17" ht="11.25" x14ac:dyDescent="0.2">
      <c r="A5707" s="234"/>
      <c r="B5707" s="98"/>
      <c r="C5707" s="130"/>
      <c r="D5707" s="240"/>
      <c r="E5707" s="240"/>
      <c r="F5707" s="224"/>
      <c r="G5707" s="98"/>
      <c r="H5707" s="98"/>
      <c r="I5707" s="130"/>
      <c r="J5707" s="98"/>
      <c r="K5707" s="98"/>
      <c r="L5707" s="98"/>
      <c r="M5707" s="241"/>
      <c r="N5707" s="241"/>
      <c r="O5707" s="98"/>
      <c r="P5707" s="98"/>
      <c r="Q5707" s="130"/>
    </row>
    <row r="5708" spans="1:17" ht="11.25" x14ac:dyDescent="0.2">
      <c r="A5708" s="234"/>
      <c r="B5708" s="98"/>
      <c r="C5708" s="130"/>
      <c r="D5708" s="240"/>
      <c r="E5708" s="240"/>
      <c r="F5708" s="224"/>
      <c r="G5708" s="98"/>
      <c r="H5708" s="98"/>
      <c r="I5708" s="130"/>
      <c r="J5708" s="98"/>
      <c r="K5708" s="98"/>
      <c r="L5708" s="98"/>
      <c r="M5708" s="241"/>
      <c r="N5708" s="241"/>
      <c r="O5708" s="98"/>
      <c r="P5708" s="98"/>
      <c r="Q5708" s="130"/>
    </row>
    <row r="5709" spans="1:17" ht="11.25" x14ac:dyDescent="0.2">
      <c r="A5709" s="234"/>
      <c r="B5709" s="98"/>
      <c r="C5709" s="130"/>
      <c r="D5709" s="240"/>
      <c r="E5709" s="240"/>
      <c r="F5709" s="224"/>
      <c r="G5709" s="98"/>
      <c r="H5709" s="98"/>
      <c r="I5709" s="130"/>
      <c r="J5709" s="98"/>
      <c r="K5709" s="98"/>
      <c r="L5709" s="98"/>
      <c r="M5709" s="241"/>
      <c r="N5709" s="241"/>
      <c r="O5709" s="98"/>
      <c r="P5709" s="98"/>
      <c r="Q5709" s="130"/>
    </row>
    <row r="5710" spans="1:17" ht="11.25" x14ac:dyDescent="0.2">
      <c r="A5710" s="234"/>
      <c r="B5710" s="98"/>
      <c r="C5710" s="130"/>
      <c r="D5710" s="240"/>
      <c r="E5710" s="240"/>
      <c r="F5710" s="224"/>
      <c r="G5710" s="98"/>
      <c r="H5710" s="98"/>
      <c r="I5710" s="130"/>
      <c r="J5710" s="98"/>
      <c r="K5710" s="98"/>
      <c r="L5710" s="98"/>
      <c r="M5710" s="241"/>
      <c r="N5710" s="241"/>
      <c r="O5710" s="98"/>
      <c r="P5710" s="98"/>
      <c r="Q5710" s="130"/>
    </row>
    <row r="5711" spans="1:17" ht="11.25" x14ac:dyDescent="0.2">
      <c r="A5711" s="234"/>
      <c r="B5711" s="98"/>
      <c r="C5711" s="130"/>
      <c r="D5711" s="240"/>
      <c r="E5711" s="240"/>
      <c r="F5711" s="224"/>
      <c r="G5711" s="98"/>
      <c r="H5711" s="98"/>
      <c r="I5711" s="130"/>
      <c r="J5711" s="98"/>
      <c r="K5711" s="98"/>
      <c r="L5711" s="98"/>
      <c r="M5711" s="241"/>
      <c r="N5711" s="241"/>
      <c r="O5711" s="98"/>
      <c r="P5711" s="98"/>
      <c r="Q5711" s="130"/>
    </row>
    <row r="5712" spans="1:17" ht="11.25" x14ac:dyDescent="0.2">
      <c r="A5712" s="234"/>
      <c r="B5712" s="98"/>
      <c r="C5712" s="130"/>
      <c r="D5712" s="240"/>
      <c r="E5712" s="240"/>
      <c r="F5712" s="224"/>
      <c r="G5712" s="98"/>
      <c r="H5712" s="98"/>
      <c r="I5712" s="130"/>
      <c r="J5712" s="98"/>
      <c r="K5712" s="98"/>
      <c r="L5712" s="98"/>
      <c r="M5712" s="241"/>
      <c r="N5712" s="241"/>
      <c r="O5712" s="98"/>
      <c r="P5712" s="98"/>
      <c r="Q5712" s="130"/>
    </row>
    <row r="5713" spans="1:17" ht="11.25" x14ac:dyDescent="0.2">
      <c r="A5713" s="234"/>
      <c r="B5713" s="98"/>
      <c r="C5713" s="130"/>
      <c r="D5713" s="240"/>
      <c r="E5713" s="240"/>
      <c r="F5713" s="224"/>
      <c r="G5713" s="98"/>
      <c r="H5713" s="98"/>
      <c r="I5713" s="130"/>
      <c r="J5713" s="98"/>
      <c r="K5713" s="98"/>
      <c r="L5713" s="98"/>
      <c r="M5713" s="241"/>
      <c r="N5713" s="241"/>
      <c r="O5713" s="98"/>
      <c r="P5713" s="98"/>
      <c r="Q5713" s="130"/>
    </row>
    <row r="5714" spans="1:17" ht="11.25" x14ac:dyDescent="0.2">
      <c r="A5714" s="234"/>
      <c r="B5714" s="98"/>
      <c r="C5714" s="130"/>
      <c r="D5714" s="240"/>
      <c r="E5714" s="240"/>
      <c r="F5714" s="224"/>
      <c r="G5714" s="98"/>
      <c r="H5714" s="98"/>
      <c r="I5714" s="130"/>
      <c r="J5714" s="98"/>
      <c r="K5714" s="98"/>
      <c r="L5714" s="98"/>
      <c r="M5714" s="241"/>
      <c r="N5714" s="241"/>
      <c r="O5714" s="98"/>
      <c r="P5714" s="98"/>
      <c r="Q5714" s="130"/>
    </row>
    <row r="5715" spans="1:17" ht="11.25" x14ac:dyDescent="0.2">
      <c r="A5715" s="234"/>
      <c r="B5715" s="98"/>
      <c r="C5715" s="130"/>
      <c r="D5715" s="240"/>
      <c r="E5715" s="240"/>
      <c r="F5715" s="224"/>
      <c r="G5715" s="98"/>
      <c r="H5715" s="98"/>
      <c r="I5715" s="130"/>
      <c r="J5715" s="98"/>
      <c r="K5715" s="98"/>
      <c r="L5715" s="98"/>
      <c r="M5715" s="241"/>
      <c r="N5715" s="241"/>
      <c r="O5715" s="98"/>
      <c r="P5715" s="98"/>
      <c r="Q5715" s="130"/>
    </row>
    <row r="5716" spans="1:17" ht="11.25" x14ac:dyDescent="0.2">
      <c r="A5716" s="234"/>
      <c r="B5716" s="98"/>
      <c r="C5716" s="130"/>
      <c r="D5716" s="240"/>
      <c r="E5716" s="240"/>
      <c r="F5716" s="224"/>
      <c r="G5716" s="98"/>
      <c r="H5716" s="98"/>
      <c r="I5716" s="130"/>
      <c r="J5716" s="98"/>
      <c r="K5716" s="98"/>
      <c r="L5716" s="98"/>
      <c r="M5716" s="241"/>
      <c r="N5716" s="241"/>
      <c r="O5716" s="98"/>
      <c r="P5716" s="98"/>
      <c r="Q5716" s="130"/>
    </row>
    <row r="5717" spans="1:17" ht="11.25" x14ac:dyDescent="0.2">
      <c r="A5717" s="234"/>
      <c r="B5717" s="98"/>
      <c r="C5717" s="130"/>
      <c r="D5717" s="240"/>
      <c r="E5717" s="240"/>
      <c r="F5717" s="224"/>
      <c r="G5717" s="98"/>
      <c r="H5717" s="98"/>
      <c r="I5717" s="130"/>
      <c r="J5717" s="98"/>
      <c r="K5717" s="98"/>
      <c r="L5717" s="98"/>
      <c r="M5717" s="241"/>
      <c r="N5717" s="241"/>
      <c r="O5717" s="98"/>
      <c r="P5717" s="98"/>
      <c r="Q5717" s="130"/>
    </row>
    <row r="5718" spans="1:17" ht="11.25" x14ac:dyDescent="0.2">
      <c r="A5718" s="234"/>
      <c r="B5718" s="98"/>
      <c r="C5718" s="130"/>
      <c r="D5718" s="240"/>
      <c r="E5718" s="240"/>
      <c r="F5718" s="224"/>
      <c r="G5718" s="98"/>
      <c r="H5718" s="98"/>
      <c r="I5718" s="130"/>
      <c r="J5718" s="98"/>
      <c r="K5718" s="98"/>
      <c r="L5718" s="98"/>
      <c r="M5718" s="241"/>
      <c r="N5718" s="241"/>
      <c r="O5718" s="98"/>
      <c r="P5718" s="98"/>
      <c r="Q5718" s="130"/>
    </row>
    <row r="5719" spans="1:17" ht="11.25" x14ac:dyDescent="0.2">
      <c r="A5719" s="234"/>
      <c r="B5719" s="98"/>
      <c r="C5719" s="130"/>
      <c r="D5719" s="240"/>
      <c r="E5719" s="240"/>
      <c r="F5719" s="224"/>
      <c r="G5719" s="98"/>
      <c r="H5719" s="98"/>
      <c r="I5719" s="130"/>
      <c r="J5719" s="98"/>
      <c r="K5719" s="98"/>
      <c r="L5719" s="98"/>
      <c r="M5719" s="241"/>
      <c r="N5719" s="241"/>
      <c r="O5719" s="98"/>
      <c r="P5719" s="98"/>
      <c r="Q5719" s="130"/>
    </row>
    <row r="5720" spans="1:17" ht="11.25" x14ac:dyDescent="0.2">
      <c r="A5720" s="234"/>
      <c r="B5720" s="98"/>
      <c r="C5720" s="130"/>
      <c r="D5720" s="240"/>
      <c r="E5720" s="240"/>
      <c r="F5720" s="224"/>
      <c r="G5720" s="98"/>
      <c r="H5720" s="98"/>
      <c r="I5720" s="130"/>
      <c r="J5720" s="98"/>
      <c r="K5720" s="98"/>
      <c r="L5720" s="98"/>
      <c r="M5720" s="241"/>
      <c r="N5720" s="241"/>
      <c r="O5720" s="98"/>
      <c r="P5720" s="98"/>
      <c r="Q5720" s="130"/>
    </row>
    <row r="5721" spans="1:17" ht="11.25" x14ac:dyDescent="0.2">
      <c r="A5721" s="234"/>
      <c r="B5721" s="98"/>
      <c r="C5721" s="130"/>
      <c r="D5721" s="240"/>
      <c r="E5721" s="240"/>
      <c r="F5721" s="224"/>
      <c r="G5721" s="98"/>
      <c r="H5721" s="98"/>
      <c r="I5721" s="130"/>
      <c r="J5721" s="98"/>
      <c r="K5721" s="98"/>
      <c r="L5721" s="98"/>
      <c r="M5721" s="241"/>
      <c r="N5721" s="241"/>
      <c r="O5721" s="98"/>
      <c r="P5721" s="98"/>
      <c r="Q5721" s="130"/>
    </row>
    <row r="5722" spans="1:17" ht="11.25" x14ac:dyDescent="0.2">
      <c r="A5722" s="234"/>
      <c r="B5722" s="98"/>
      <c r="C5722" s="130"/>
      <c r="D5722" s="240"/>
      <c r="E5722" s="240"/>
      <c r="F5722" s="224"/>
      <c r="G5722" s="98"/>
      <c r="H5722" s="98"/>
      <c r="I5722" s="130"/>
      <c r="J5722" s="98"/>
      <c r="K5722" s="98"/>
      <c r="L5722" s="98"/>
      <c r="M5722" s="241"/>
      <c r="N5722" s="241"/>
      <c r="O5722" s="98"/>
      <c r="P5722" s="98"/>
      <c r="Q5722" s="130"/>
    </row>
    <row r="5723" spans="1:17" ht="11.25" x14ac:dyDescent="0.2">
      <c r="A5723" s="234"/>
      <c r="B5723" s="98"/>
      <c r="C5723" s="130"/>
      <c r="D5723" s="240"/>
      <c r="E5723" s="240"/>
      <c r="F5723" s="224"/>
      <c r="G5723" s="98"/>
      <c r="H5723" s="98"/>
      <c r="I5723" s="130"/>
      <c r="J5723" s="98"/>
      <c r="K5723" s="98"/>
      <c r="L5723" s="98"/>
      <c r="M5723" s="241"/>
      <c r="N5723" s="241"/>
      <c r="O5723" s="98"/>
      <c r="P5723" s="98"/>
      <c r="Q5723" s="130"/>
    </row>
    <row r="5724" spans="1:17" ht="11.25" x14ac:dyDescent="0.2">
      <c r="A5724" s="234"/>
      <c r="B5724" s="98"/>
      <c r="C5724" s="130"/>
      <c r="D5724" s="240"/>
      <c r="E5724" s="240"/>
      <c r="F5724" s="224"/>
      <c r="G5724" s="98"/>
      <c r="H5724" s="98"/>
      <c r="I5724" s="130"/>
      <c r="J5724" s="98"/>
      <c r="K5724" s="98"/>
      <c r="L5724" s="98"/>
      <c r="M5724" s="241"/>
      <c r="N5724" s="241"/>
      <c r="O5724" s="98"/>
      <c r="P5724" s="98"/>
      <c r="Q5724" s="130"/>
    </row>
    <row r="5725" spans="1:17" ht="11.25" x14ac:dyDescent="0.2">
      <c r="A5725" s="234"/>
      <c r="B5725" s="98"/>
      <c r="C5725" s="130"/>
      <c r="D5725" s="240"/>
      <c r="E5725" s="240"/>
      <c r="F5725" s="224"/>
      <c r="G5725" s="98"/>
      <c r="H5725" s="98"/>
      <c r="I5725" s="130"/>
      <c r="J5725" s="98"/>
      <c r="K5725" s="98"/>
      <c r="L5725" s="98"/>
      <c r="M5725" s="241"/>
      <c r="N5725" s="241"/>
      <c r="O5725" s="98"/>
      <c r="P5725" s="98"/>
      <c r="Q5725" s="130"/>
    </row>
    <row r="5726" spans="1:17" ht="11.25" x14ac:dyDescent="0.2">
      <c r="A5726" s="234"/>
      <c r="B5726" s="98"/>
      <c r="C5726" s="130"/>
      <c r="D5726" s="240"/>
      <c r="E5726" s="240"/>
      <c r="F5726" s="224"/>
      <c r="G5726" s="98"/>
      <c r="H5726" s="98"/>
      <c r="I5726" s="130"/>
      <c r="J5726" s="98"/>
      <c r="K5726" s="98"/>
      <c r="L5726" s="98"/>
      <c r="M5726" s="241"/>
      <c r="N5726" s="241"/>
      <c r="O5726" s="98"/>
      <c r="P5726" s="98"/>
      <c r="Q5726" s="130"/>
    </row>
    <row r="5727" spans="1:17" ht="11.25" x14ac:dyDescent="0.2">
      <c r="A5727" s="234"/>
      <c r="B5727" s="98"/>
      <c r="C5727" s="130"/>
      <c r="D5727" s="240"/>
      <c r="E5727" s="240"/>
      <c r="F5727" s="224"/>
      <c r="G5727" s="98"/>
      <c r="H5727" s="98"/>
      <c r="I5727" s="130"/>
      <c r="J5727" s="98"/>
      <c r="K5727" s="98"/>
      <c r="L5727" s="98"/>
      <c r="M5727" s="241"/>
      <c r="N5727" s="241"/>
      <c r="O5727" s="98"/>
      <c r="P5727" s="98"/>
      <c r="Q5727" s="130"/>
    </row>
    <row r="5728" spans="1:17" ht="11.25" x14ac:dyDescent="0.2">
      <c r="A5728" s="234"/>
      <c r="B5728" s="98"/>
      <c r="C5728" s="130"/>
      <c r="D5728" s="240"/>
      <c r="E5728" s="240"/>
      <c r="F5728" s="224"/>
      <c r="G5728" s="98"/>
      <c r="H5728" s="98"/>
      <c r="I5728" s="130"/>
      <c r="J5728" s="98"/>
      <c r="K5728" s="98"/>
      <c r="L5728" s="98"/>
      <c r="M5728" s="241"/>
      <c r="N5728" s="241"/>
      <c r="O5728" s="98"/>
      <c r="P5728" s="98"/>
      <c r="Q5728" s="130"/>
    </row>
    <row r="5729" spans="1:17" ht="11.25" x14ac:dyDescent="0.2">
      <c r="A5729" s="234"/>
      <c r="B5729" s="98"/>
      <c r="C5729" s="130"/>
      <c r="D5729" s="240"/>
      <c r="E5729" s="240"/>
      <c r="F5729" s="224"/>
      <c r="G5729" s="98"/>
      <c r="H5729" s="98"/>
      <c r="I5729" s="130"/>
      <c r="J5729" s="98"/>
      <c r="K5729" s="98"/>
      <c r="L5729" s="98"/>
      <c r="M5729" s="241"/>
      <c r="N5729" s="241"/>
      <c r="O5729" s="98"/>
      <c r="P5729" s="98"/>
      <c r="Q5729" s="130"/>
    </row>
    <row r="5730" spans="1:17" ht="11.25" x14ac:dyDescent="0.2">
      <c r="A5730" s="234"/>
      <c r="B5730" s="98"/>
      <c r="C5730" s="130"/>
      <c r="D5730" s="240"/>
      <c r="E5730" s="240"/>
      <c r="F5730" s="224"/>
      <c r="G5730" s="98"/>
      <c r="H5730" s="98"/>
      <c r="I5730" s="130"/>
      <c r="J5730" s="98"/>
      <c r="K5730" s="98"/>
      <c r="L5730" s="98"/>
      <c r="M5730" s="241"/>
      <c r="N5730" s="241"/>
      <c r="O5730" s="98"/>
      <c r="P5730" s="98"/>
      <c r="Q5730" s="130"/>
    </row>
    <row r="5731" spans="1:17" ht="11.25" x14ac:dyDescent="0.2">
      <c r="A5731" s="234"/>
      <c r="B5731" s="98"/>
      <c r="C5731" s="130"/>
      <c r="D5731" s="240"/>
      <c r="E5731" s="240"/>
      <c r="F5731" s="224"/>
      <c r="G5731" s="98"/>
      <c r="H5731" s="98"/>
      <c r="I5731" s="130"/>
      <c r="J5731" s="98"/>
      <c r="K5731" s="98"/>
      <c r="L5731" s="98"/>
      <c r="M5731" s="241"/>
      <c r="N5731" s="241"/>
      <c r="O5731" s="98"/>
      <c r="P5731" s="98"/>
      <c r="Q5731" s="130"/>
    </row>
    <row r="5732" spans="1:17" ht="11.25" x14ac:dyDescent="0.2">
      <c r="A5732" s="234"/>
      <c r="B5732" s="98"/>
      <c r="C5732" s="130"/>
      <c r="D5732" s="240"/>
      <c r="E5732" s="240"/>
      <c r="F5732" s="224"/>
      <c r="G5732" s="98"/>
      <c r="H5732" s="98"/>
      <c r="I5732" s="130"/>
      <c r="J5732" s="98"/>
      <c r="K5732" s="98"/>
      <c r="L5732" s="98"/>
      <c r="M5732" s="241"/>
      <c r="N5732" s="241"/>
      <c r="O5732" s="98"/>
      <c r="P5732" s="98"/>
      <c r="Q5732" s="130"/>
    </row>
    <row r="5733" spans="1:17" ht="11.25" x14ac:dyDescent="0.2">
      <c r="A5733" s="234"/>
      <c r="B5733" s="98"/>
      <c r="C5733" s="130"/>
      <c r="D5733" s="240"/>
      <c r="E5733" s="240"/>
      <c r="F5733" s="224"/>
      <c r="G5733" s="98"/>
      <c r="H5733" s="98"/>
      <c r="I5733" s="130"/>
      <c r="J5733" s="98"/>
      <c r="K5733" s="98"/>
      <c r="L5733" s="98"/>
      <c r="M5733" s="241"/>
      <c r="N5733" s="241"/>
      <c r="O5733" s="98"/>
      <c r="P5733" s="98"/>
      <c r="Q5733" s="130"/>
    </row>
    <row r="5734" spans="1:17" ht="11.25" x14ac:dyDescent="0.2">
      <c r="A5734" s="234"/>
      <c r="B5734" s="98"/>
      <c r="C5734" s="130"/>
      <c r="D5734" s="240"/>
      <c r="E5734" s="240"/>
      <c r="F5734" s="224"/>
      <c r="G5734" s="98"/>
      <c r="H5734" s="98"/>
      <c r="I5734" s="130"/>
      <c r="J5734" s="98"/>
      <c r="K5734" s="98"/>
      <c r="L5734" s="98"/>
      <c r="M5734" s="241"/>
      <c r="N5734" s="241"/>
      <c r="O5734" s="98"/>
      <c r="P5734" s="98"/>
      <c r="Q5734" s="130"/>
    </row>
    <row r="5735" spans="1:17" ht="11.25" x14ac:dyDescent="0.2">
      <c r="A5735" s="234"/>
      <c r="B5735" s="98"/>
      <c r="C5735" s="130"/>
      <c r="D5735" s="240"/>
      <c r="E5735" s="240"/>
      <c r="F5735" s="224"/>
      <c r="G5735" s="98"/>
      <c r="H5735" s="98"/>
      <c r="I5735" s="130"/>
      <c r="J5735" s="98"/>
      <c r="K5735" s="98"/>
      <c r="L5735" s="98"/>
      <c r="M5735" s="241"/>
      <c r="N5735" s="241"/>
      <c r="O5735" s="98"/>
      <c r="P5735" s="98"/>
      <c r="Q5735" s="130"/>
    </row>
    <row r="5736" spans="1:17" ht="11.25" x14ac:dyDescent="0.2">
      <c r="A5736" s="234"/>
      <c r="B5736" s="98"/>
      <c r="C5736" s="130"/>
      <c r="D5736" s="240"/>
      <c r="E5736" s="240"/>
      <c r="F5736" s="224"/>
      <c r="G5736" s="98"/>
      <c r="H5736" s="98"/>
      <c r="I5736" s="130"/>
      <c r="J5736" s="98"/>
      <c r="K5736" s="98"/>
      <c r="L5736" s="98"/>
      <c r="M5736" s="241"/>
      <c r="N5736" s="241"/>
      <c r="O5736" s="98"/>
      <c r="P5736" s="98"/>
      <c r="Q5736" s="130"/>
    </row>
    <row r="5737" spans="1:17" ht="11.25" x14ac:dyDescent="0.2">
      <c r="A5737" s="234"/>
      <c r="B5737" s="98"/>
      <c r="C5737" s="130"/>
      <c r="D5737" s="240"/>
      <c r="E5737" s="240"/>
      <c r="F5737" s="224"/>
      <c r="G5737" s="98"/>
      <c r="H5737" s="98"/>
      <c r="I5737" s="130"/>
      <c r="J5737" s="98"/>
      <c r="K5737" s="98"/>
      <c r="L5737" s="98"/>
      <c r="M5737" s="241"/>
      <c r="N5737" s="241"/>
      <c r="O5737" s="98"/>
      <c r="P5737" s="98"/>
      <c r="Q5737" s="130"/>
    </row>
    <row r="5738" spans="1:17" ht="11.25" x14ac:dyDescent="0.2">
      <c r="A5738" s="234"/>
      <c r="B5738" s="98"/>
      <c r="C5738" s="130"/>
      <c r="D5738" s="240"/>
      <c r="E5738" s="240"/>
      <c r="F5738" s="224"/>
      <c r="G5738" s="98"/>
      <c r="H5738" s="98"/>
      <c r="I5738" s="130"/>
      <c r="J5738" s="98"/>
      <c r="K5738" s="98"/>
      <c r="L5738" s="98"/>
      <c r="M5738" s="241"/>
      <c r="N5738" s="241"/>
      <c r="O5738" s="98"/>
      <c r="P5738" s="98"/>
      <c r="Q5738" s="130"/>
    </row>
    <row r="5739" spans="1:17" ht="11.25" x14ac:dyDescent="0.2">
      <c r="A5739" s="234"/>
      <c r="B5739" s="98"/>
      <c r="C5739" s="130"/>
      <c r="D5739" s="240"/>
      <c r="E5739" s="240"/>
      <c r="F5739" s="224"/>
      <c r="G5739" s="98"/>
      <c r="H5739" s="98"/>
      <c r="I5739" s="130"/>
      <c r="J5739" s="98"/>
      <c r="K5739" s="98"/>
      <c r="L5739" s="98"/>
      <c r="M5739" s="241"/>
      <c r="N5739" s="241"/>
      <c r="O5739" s="98"/>
      <c r="P5739" s="98"/>
      <c r="Q5739" s="130"/>
    </row>
    <row r="5740" spans="1:17" ht="11.25" x14ac:dyDescent="0.2">
      <c r="A5740" s="234"/>
      <c r="B5740" s="98"/>
      <c r="C5740" s="130"/>
      <c r="D5740" s="240"/>
      <c r="E5740" s="240"/>
      <c r="F5740" s="224"/>
      <c r="G5740" s="98"/>
      <c r="H5740" s="98"/>
      <c r="I5740" s="130"/>
      <c r="J5740" s="98"/>
      <c r="K5740" s="98"/>
      <c r="L5740" s="98"/>
      <c r="M5740" s="241"/>
      <c r="N5740" s="241"/>
      <c r="O5740" s="98"/>
      <c r="P5740" s="98"/>
      <c r="Q5740" s="130"/>
    </row>
    <row r="5741" spans="1:17" ht="11.25" x14ac:dyDescent="0.2">
      <c r="A5741" s="234"/>
      <c r="B5741" s="98"/>
      <c r="C5741" s="130"/>
      <c r="D5741" s="240"/>
      <c r="E5741" s="240"/>
      <c r="F5741" s="224"/>
      <c r="G5741" s="98"/>
      <c r="H5741" s="98"/>
      <c r="I5741" s="130"/>
      <c r="J5741" s="98"/>
      <c r="K5741" s="98"/>
      <c r="L5741" s="98"/>
      <c r="M5741" s="241"/>
      <c r="N5741" s="241"/>
      <c r="O5741" s="98"/>
      <c r="P5741" s="98"/>
      <c r="Q5741" s="130"/>
    </row>
    <row r="5742" spans="1:17" ht="11.25" x14ac:dyDescent="0.2">
      <c r="A5742" s="234"/>
      <c r="B5742" s="98"/>
      <c r="C5742" s="130"/>
      <c r="D5742" s="240"/>
      <c r="E5742" s="240"/>
      <c r="F5742" s="224"/>
      <c r="G5742" s="98"/>
      <c r="H5742" s="98"/>
      <c r="I5742" s="130"/>
      <c r="J5742" s="98"/>
      <c r="K5742" s="98"/>
      <c r="L5742" s="98"/>
      <c r="M5742" s="241"/>
      <c r="N5742" s="241"/>
      <c r="O5742" s="98"/>
      <c r="P5742" s="98"/>
      <c r="Q5742" s="130"/>
    </row>
    <row r="5743" spans="1:17" ht="11.25" x14ac:dyDescent="0.2">
      <c r="A5743" s="234"/>
      <c r="B5743" s="98"/>
      <c r="C5743" s="130"/>
      <c r="D5743" s="240"/>
      <c r="E5743" s="240"/>
      <c r="F5743" s="224"/>
      <c r="G5743" s="98"/>
      <c r="H5743" s="98"/>
      <c r="I5743" s="130"/>
      <c r="J5743" s="98"/>
      <c r="K5743" s="98"/>
      <c r="L5743" s="98"/>
      <c r="M5743" s="241"/>
      <c r="N5743" s="241"/>
      <c r="O5743" s="98"/>
      <c r="P5743" s="98"/>
      <c r="Q5743" s="130"/>
    </row>
    <row r="5744" spans="1:17" ht="11.25" x14ac:dyDescent="0.2">
      <c r="A5744" s="234"/>
      <c r="B5744" s="98"/>
      <c r="C5744" s="130"/>
      <c r="D5744" s="240"/>
      <c r="E5744" s="240"/>
      <c r="F5744" s="224"/>
      <c r="G5744" s="98"/>
      <c r="H5744" s="98"/>
      <c r="I5744" s="130"/>
      <c r="J5744" s="98"/>
      <c r="K5744" s="98"/>
      <c r="L5744" s="98"/>
      <c r="M5744" s="241"/>
      <c r="N5744" s="241"/>
      <c r="O5744" s="98"/>
      <c r="P5744" s="98"/>
      <c r="Q5744" s="130"/>
    </row>
    <row r="5745" spans="1:17" ht="11.25" x14ac:dyDescent="0.2">
      <c r="A5745" s="234"/>
      <c r="B5745" s="98"/>
      <c r="C5745" s="130"/>
      <c r="D5745" s="240"/>
      <c r="E5745" s="240"/>
      <c r="F5745" s="224"/>
      <c r="G5745" s="98"/>
      <c r="H5745" s="98"/>
      <c r="I5745" s="130"/>
      <c r="J5745" s="98"/>
      <c r="K5745" s="98"/>
      <c r="L5745" s="98"/>
      <c r="M5745" s="241"/>
      <c r="N5745" s="241"/>
      <c r="O5745" s="98"/>
      <c r="P5745" s="98"/>
      <c r="Q5745" s="130"/>
    </row>
    <row r="5746" spans="1:17" ht="11.25" x14ac:dyDescent="0.2">
      <c r="A5746" s="234"/>
      <c r="B5746" s="98"/>
      <c r="C5746" s="130"/>
      <c r="D5746" s="240"/>
      <c r="E5746" s="240"/>
      <c r="F5746" s="224"/>
      <c r="G5746" s="98"/>
      <c r="H5746" s="98"/>
      <c r="I5746" s="130"/>
      <c r="J5746" s="98"/>
      <c r="K5746" s="98"/>
      <c r="L5746" s="98"/>
      <c r="M5746" s="241"/>
      <c r="N5746" s="241"/>
      <c r="O5746" s="98"/>
      <c r="P5746" s="98"/>
      <c r="Q5746" s="130"/>
    </row>
    <row r="5747" spans="1:17" ht="11.25" x14ac:dyDescent="0.2">
      <c r="A5747" s="234"/>
      <c r="B5747" s="98"/>
      <c r="C5747" s="130"/>
      <c r="D5747" s="240"/>
      <c r="E5747" s="240"/>
      <c r="F5747" s="224"/>
      <c r="G5747" s="98"/>
      <c r="H5747" s="98"/>
      <c r="I5747" s="130"/>
      <c r="J5747" s="98"/>
      <c r="K5747" s="98"/>
      <c r="L5747" s="98"/>
      <c r="M5747" s="241"/>
      <c r="N5747" s="241"/>
      <c r="O5747" s="98"/>
      <c r="P5747" s="98"/>
      <c r="Q5747" s="130"/>
    </row>
    <row r="5748" spans="1:17" ht="11.25" x14ac:dyDescent="0.2">
      <c r="A5748" s="234"/>
      <c r="B5748" s="98"/>
      <c r="C5748" s="130"/>
      <c r="D5748" s="240"/>
      <c r="E5748" s="240"/>
      <c r="F5748" s="224"/>
      <c r="G5748" s="98"/>
      <c r="H5748" s="98"/>
      <c r="I5748" s="130"/>
      <c r="J5748" s="98"/>
      <c r="K5748" s="98"/>
      <c r="L5748" s="98"/>
      <c r="M5748" s="241"/>
      <c r="N5748" s="241"/>
      <c r="O5748" s="98"/>
      <c r="P5748" s="98"/>
      <c r="Q5748" s="130"/>
    </row>
    <row r="5749" spans="1:17" ht="11.25" x14ac:dyDescent="0.2">
      <c r="A5749" s="234"/>
      <c r="B5749" s="98"/>
      <c r="C5749" s="130"/>
      <c r="D5749" s="240"/>
      <c r="E5749" s="240"/>
      <c r="F5749" s="224"/>
      <c r="G5749" s="98"/>
      <c r="H5749" s="98"/>
      <c r="I5749" s="130"/>
      <c r="J5749" s="98"/>
      <c r="K5749" s="98"/>
      <c r="L5749" s="98"/>
      <c r="M5749" s="241"/>
      <c r="N5749" s="241"/>
      <c r="O5749" s="98"/>
      <c r="P5749" s="98"/>
      <c r="Q5749" s="130"/>
    </row>
    <row r="5750" spans="1:17" ht="11.25" x14ac:dyDescent="0.2">
      <c r="A5750" s="234"/>
      <c r="B5750" s="98"/>
      <c r="C5750" s="130"/>
      <c r="D5750" s="240"/>
      <c r="E5750" s="240"/>
      <c r="F5750" s="224"/>
      <c r="G5750" s="98"/>
      <c r="H5750" s="98"/>
      <c r="I5750" s="130"/>
      <c r="J5750" s="98"/>
      <c r="K5750" s="98"/>
      <c r="L5750" s="98"/>
      <c r="M5750" s="241"/>
      <c r="N5750" s="241"/>
      <c r="O5750" s="98"/>
      <c r="P5750" s="98"/>
      <c r="Q5750" s="130"/>
    </row>
    <row r="5751" spans="1:17" ht="11.25" x14ac:dyDescent="0.2">
      <c r="A5751" s="234"/>
      <c r="B5751" s="98"/>
      <c r="C5751" s="130"/>
      <c r="D5751" s="240"/>
      <c r="E5751" s="240"/>
      <c r="F5751" s="224"/>
      <c r="G5751" s="98"/>
      <c r="H5751" s="98"/>
      <c r="I5751" s="130"/>
      <c r="J5751" s="98"/>
      <c r="K5751" s="98"/>
      <c r="L5751" s="98"/>
      <c r="M5751" s="241"/>
      <c r="N5751" s="241"/>
      <c r="O5751" s="98"/>
      <c r="P5751" s="98"/>
      <c r="Q5751" s="130"/>
    </row>
    <row r="5752" spans="1:17" ht="11.25" x14ac:dyDescent="0.2">
      <c r="A5752" s="234"/>
      <c r="B5752" s="98"/>
      <c r="C5752" s="130"/>
      <c r="D5752" s="240"/>
      <c r="E5752" s="240"/>
      <c r="F5752" s="224"/>
      <c r="G5752" s="98"/>
      <c r="H5752" s="98"/>
      <c r="I5752" s="130"/>
      <c r="J5752" s="98"/>
      <c r="K5752" s="98"/>
      <c r="L5752" s="98"/>
      <c r="M5752" s="241"/>
      <c r="N5752" s="241"/>
      <c r="O5752" s="98"/>
      <c r="P5752" s="98"/>
      <c r="Q5752" s="130"/>
    </row>
    <row r="5753" spans="1:17" ht="11.25" x14ac:dyDescent="0.2">
      <c r="A5753" s="234"/>
      <c r="B5753" s="98"/>
      <c r="C5753" s="130"/>
      <c r="D5753" s="240"/>
      <c r="E5753" s="240"/>
      <c r="F5753" s="224"/>
      <c r="G5753" s="98"/>
      <c r="H5753" s="98"/>
      <c r="I5753" s="130"/>
      <c r="J5753" s="98"/>
      <c r="K5753" s="98"/>
      <c r="L5753" s="98"/>
      <c r="M5753" s="241"/>
      <c r="N5753" s="241"/>
      <c r="O5753" s="98"/>
      <c r="P5753" s="98"/>
      <c r="Q5753" s="130"/>
    </row>
    <row r="5754" spans="1:17" ht="11.25" x14ac:dyDescent="0.2">
      <c r="A5754" s="234"/>
      <c r="B5754" s="98"/>
      <c r="C5754" s="130"/>
      <c r="D5754" s="240"/>
      <c r="E5754" s="240"/>
      <c r="F5754" s="224"/>
      <c r="G5754" s="98"/>
      <c r="H5754" s="98"/>
      <c r="I5754" s="130"/>
      <c r="J5754" s="98"/>
      <c r="K5754" s="98"/>
      <c r="L5754" s="98"/>
      <c r="M5754" s="241"/>
      <c r="N5754" s="241"/>
      <c r="O5754" s="98"/>
      <c r="P5754" s="98"/>
      <c r="Q5754" s="130"/>
    </row>
    <row r="5755" spans="1:17" ht="11.25" x14ac:dyDescent="0.2">
      <c r="A5755" s="234"/>
      <c r="B5755" s="98"/>
      <c r="C5755" s="130"/>
      <c r="D5755" s="240"/>
      <c r="E5755" s="240"/>
      <c r="F5755" s="224"/>
      <c r="G5755" s="98"/>
      <c r="H5755" s="98"/>
      <c r="I5755" s="130"/>
      <c r="J5755" s="98"/>
      <c r="K5755" s="98"/>
      <c r="L5755" s="98"/>
      <c r="M5755" s="241"/>
      <c r="N5755" s="241"/>
      <c r="O5755" s="98"/>
      <c r="P5755" s="98"/>
      <c r="Q5755" s="130"/>
    </row>
    <row r="5756" spans="1:17" ht="11.25" x14ac:dyDescent="0.2">
      <c r="A5756" s="234"/>
      <c r="B5756" s="98"/>
      <c r="C5756" s="130"/>
      <c r="D5756" s="240"/>
      <c r="E5756" s="240"/>
      <c r="F5756" s="224"/>
      <c r="G5756" s="98"/>
      <c r="H5756" s="98"/>
      <c r="I5756" s="130"/>
      <c r="J5756" s="98"/>
      <c r="K5756" s="98"/>
      <c r="L5756" s="98"/>
      <c r="M5756" s="241"/>
      <c r="N5756" s="241"/>
      <c r="O5756" s="98"/>
      <c r="P5756" s="98"/>
      <c r="Q5756" s="130"/>
    </row>
    <row r="5757" spans="1:17" ht="11.25" x14ac:dyDescent="0.2">
      <c r="A5757" s="234"/>
      <c r="B5757" s="98"/>
      <c r="C5757" s="130"/>
      <c r="D5757" s="240"/>
      <c r="E5757" s="240"/>
      <c r="F5757" s="224"/>
      <c r="G5757" s="98"/>
      <c r="H5757" s="98"/>
      <c r="I5757" s="130"/>
      <c r="J5757" s="98"/>
      <c r="K5757" s="98"/>
      <c r="L5757" s="98"/>
      <c r="M5757" s="241"/>
      <c r="N5757" s="241"/>
      <c r="O5757" s="98"/>
      <c r="P5757" s="98"/>
      <c r="Q5757" s="130"/>
    </row>
    <row r="5758" spans="1:17" ht="11.25" x14ac:dyDescent="0.2">
      <c r="A5758" s="234"/>
      <c r="B5758" s="98"/>
      <c r="C5758" s="130"/>
      <c r="D5758" s="240"/>
      <c r="E5758" s="240"/>
      <c r="F5758" s="224"/>
      <c r="G5758" s="98"/>
      <c r="H5758" s="98"/>
      <c r="I5758" s="130"/>
      <c r="J5758" s="98"/>
      <c r="K5758" s="98"/>
      <c r="L5758" s="98"/>
      <c r="M5758" s="241"/>
      <c r="N5758" s="241"/>
      <c r="O5758" s="98"/>
      <c r="P5758" s="98"/>
      <c r="Q5758" s="130"/>
    </row>
    <row r="5759" spans="1:17" ht="11.25" x14ac:dyDescent="0.2">
      <c r="A5759" s="234"/>
      <c r="B5759" s="98"/>
      <c r="C5759" s="130"/>
      <c r="D5759" s="240"/>
      <c r="E5759" s="240"/>
      <c r="F5759" s="224"/>
      <c r="G5759" s="98"/>
      <c r="H5759" s="98"/>
      <c r="I5759" s="130"/>
      <c r="J5759" s="98"/>
      <c r="K5759" s="98"/>
      <c r="L5759" s="98"/>
      <c r="M5759" s="241"/>
      <c r="N5759" s="241"/>
      <c r="O5759" s="98"/>
      <c r="P5759" s="98"/>
      <c r="Q5759" s="130"/>
    </row>
    <row r="5760" spans="1:17" ht="11.25" x14ac:dyDescent="0.2">
      <c r="A5760" s="234"/>
      <c r="B5760" s="98"/>
      <c r="C5760" s="130"/>
      <c r="D5760" s="240"/>
      <c r="E5760" s="240"/>
      <c r="F5760" s="224"/>
      <c r="G5760" s="98"/>
      <c r="H5760" s="98"/>
      <c r="I5760" s="130"/>
      <c r="J5760" s="98"/>
      <c r="K5760" s="98"/>
      <c r="L5760" s="98"/>
      <c r="M5760" s="241"/>
      <c r="N5760" s="241"/>
      <c r="O5760" s="98"/>
      <c r="P5760" s="98"/>
      <c r="Q5760" s="130"/>
    </row>
    <row r="5761" spans="1:17" ht="11.25" x14ac:dyDescent="0.2">
      <c r="A5761" s="234"/>
      <c r="B5761" s="98"/>
      <c r="C5761" s="130"/>
      <c r="D5761" s="240"/>
      <c r="E5761" s="240"/>
      <c r="F5761" s="224"/>
      <c r="G5761" s="98"/>
      <c r="H5761" s="98"/>
      <c r="I5761" s="130"/>
      <c r="J5761" s="98"/>
      <c r="K5761" s="98"/>
      <c r="L5761" s="98"/>
      <c r="M5761" s="241"/>
      <c r="N5761" s="241"/>
      <c r="O5761" s="98"/>
      <c r="P5761" s="98"/>
      <c r="Q5761" s="130"/>
    </row>
    <row r="5762" spans="1:17" ht="11.25" x14ac:dyDescent="0.2">
      <c r="A5762" s="234"/>
      <c r="B5762" s="98"/>
      <c r="C5762" s="130"/>
      <c r="D5762" s="240"/>
      <c r="E5762" s="240"/>
      <c r="F5762" s="224"/>
      <c r="G5762" s="98"/>
      <c r="H5762" s="98"/>
      <c r="I5762" s="130"/>
      <c r="J5762" s="98"/>
      <c r="K5762" s="98"/>
      <c r="L5762" s="98"/>
      <c r="M5762" s="241"/>
      <c r="N5762" s="241"/>
      <c r="O5762" s="98"/>
      <c r="P5762" s="98"/>
      <c r="Q5762" s="130"/>
    </row>
    <row r="5763" spans="1:17" ht="11.25" x14ac:dyDescent="0.2">
      <c r="A5763" s="234"/>
      <c r="B5763" s="98"/>
      <c r="C5763" s="130"/>
      <c r="D5763" s="240"/>
      <c r="E5763" s="240"/>
      <c r="F5763" s="224"/>
      <c r="G5763" s="98"/>
      <c r="H5763" s="98"/>
      <c r="I5763" s="130"/>
      <c r="J5763" s="98"/>
      <c r="K5763" s="98"/>
      <c r="L5763" s="98"/>
      <c r="M5763" s="241"/>
      <c r="N5763" s="241"/>
      <c r="O5763" s="98"/>
      <c r="P5763" s="98"/>
      <c r="Q5763" s="130"/>
    </row>
    <row r="5764" spans="1:17" ht="11.25" x14ac:dyDescent="0.2">
      <c r="A5764" s="234"/>
      <c r="B5764" s="98"/>
      <c r="C5764" s="130"/>
      <c r="D5764" s="240"/>
      <c r="E5764" s="240"/>
      <c r="F5764" s="224"/>
      <c r="G5764" s="98"/>
      <c r="H5764" s="98"/>
      <c r="I5764" s="130"/>
      <c r="J5764" s="98"/>
      <c r="K5764" s="98"/>
      <c r="L5764" s="98"/>
      <c r="M5764" s="241"/>
      <c r="N5764" s="241"/>
      <c r="O5764" s="98"/>
      <c r="P5764" s="98"/>
      <c r="Q5764" s="130"/>
    </row>
    <row r="5765" spans="1:17" ht="11.25" x14ac:dyDescent="0.2">
      <c r="A5765" s="234"/>
      <c r="B5765" s="98"/>
      <c r="C5765" s="130"/>
      <c r="D5765" s="240"/>
      <c r="E5765" s="240"/>
      <c r="F5765" s="224"/>
      <c r="G5765" s="98"/>
      <c r="H5765" s="98"/>
      <c r="I5765" s="130"/>
      <c r="J5765" s="98"/>
      <c r="K5765" s="98"/>
      <c r="L5765" s="98"/>
      <c r="M5765" s="241"/>
      <c r="N5765" s="241"/>
      <c r="O5765" s="98"/>
      <c r="P5765" s="98"/>
      <c r="Q5765" s="130"/>
    </row>
    <row r="5766" spans="1:17" ht="11.25" x14ac:dyDescent="0.2">
      <c r="A5766" s="234"/>
      <c r="B5766" s="98"/>
      <c r="C5766" s="130"/>
      <c r="D5766" s="240"/>
      <c r="E5766" s="240"/>
      <c r="F5766" s="224"/>
      <c r="G5766" s="98"/>
      <c r="H5766" s="98"/>
      <c r="I5766" s="130"/>
      <c r="J5766" s="98"/>
      <c r="K5766" s="98"/>
      <c r="L5766" s="98"/>
      <c r="M5766" s="241"/>
      <c r="N5766" s="241"/>
      <c r="O5766" s="98"/>
      <c r="P5766" s="98"/>
      <c r="Q5766" s="130"/>
    </row>
    <row r="5767" spans="1:17" ht="11.25" x14ac:dyDescent="0.2">
      <c r="A5767" s="234"/>
      <c r="B5767" s="98"/>
      <c r="C5767" s="130"/>
      <c r="D5767" s="240"/>
      <c r="E5767" s="240"/>
      <c r="F5767" s="224"/>
      <c r="G5767" s="98"/>
      <c r="H5767" s="98"/>
      <c r="I5767" s="130"/>
      <c r="J5767" s="98"/>
      <c r="K5767" s="98"/>
      <c r="L5767" s="98"/>
      <c r="M5767" s="241"/>
      <c r="N5767" s="241"/>
      <c r="O5767" s="98"/>
      <c r="P5767" s="98"/>
      <c r="Q5767" s="130"/>
    </row>
    <row r="5768" spans="1:17" ht="11.25" x14ac:dyDescent="0.2">
      <c r="A5768" s="234"/>
      <c r="B5768" s="98"/>
      <c r="C5768" s="130"/>
      <c r="D5768" s="240"/>
      <c r="E5768" s="240"/>
      <c r="F5768" s="224"/>
      <c r="G5768" s="98"/>
      <c r="H5768" s="98"/>
      <c r="I5768" s="130"/>
      <c r="J5768" s="98"/>
      <c r="K5768" s="98"/>
      <c r="L5768" s="98"/>
      <c r="M5768" s="241"/>
      <c r="N5768" s="241"/>
      <c r="O5768" s="98"/>
      <c r="P5768" s="98"/>
      <c r="Q5768" s="130"/>
    </row>
    <row r="5769" spans="1:17" ht="11.25" x14ac:dyDescent="0.2">
      <c r="A5769" s="234"/>
      <c r="B5769" s="98"/>
      <c r="C5769" s="130"/>
      <c r="D5769" s="240"/>
      <c r="E5769" s="240"/>
      <c r="F5769" s="224"/>
      <c r="G5769" s="98"/>
      <c r="H5769" s="98"/>
      <c r="I5769" s="130"/>
      <c r="J5769" s="98"/>
      <c r="K5769" s="98"/>
      <c r="L5769" s="98"/>
      <c r="M5769" s="241"/>
      <c r="N5769" s="241"/>
      <c r="O5769" s="98"/>
      <c r="P5769" s="98"/>
      <c r="Q5769" s="130"/>
    </row>
    <row r="5770" spans="1:17" ht="11.25" x14ac:dyDescent="0.2">
      <c r="A5770" s="234"/>
      <c r="B5770" s="98"/>
      <c r="C5770" s="130"/>
      <c r="D5770" s="240"/>
      <c r="E5770" s="240"/>
      <c r="F5770" s="224"/>
      <c r="G5770" s="98"/>
      <c r="H5770" s="98"/>
      <c r="I5770" s="130"/>
      <c r="J5770" s="98"/>
      <c r="K5770" s="98"/>
      <c r="L5770" s="98"/>
      <c r="M5770" s="241"/>
      <c r="N5770" s="241"/>
      <c r="O5770" s="98"/>
      <c r="P5770" s="98"/>
      <c r="Q5770" s="130"/>
    </row>
    <row r="5771" spans="1:17" ht="11.25" x14ac:dyDescent="0.2">
      <c r="A5771" s="234"/>
      <c r="B5771" s="98"/>
      <c r="C5771" s="130"/>
      <c r="D5771" s="240"/>
      <c r="E5771" s="240"/>
      <c r="F5771" s="224"/>
      <c r="G5771" s="98"/>
      <c r="H5771" s="98"/>
      <c r="I5771" s="130"/>
      <c r="J5771" s="98"/>
      <c r="K5771" s="98"/>
      <c r="L5771" s="98"/>
      <c r="M5771" s="241"/>
      <c r="N5771" s="241"/>
      <c r="O5771" s="98"/>
      <c r="P5771" s="98"/>
      <c r="Q5771" s="130"/>
    </row>
    <row r="5772" spans="1:17" ht="11.25" x14ac:dyDescent="0.2">
      <c r="A5772" s="234"/>
      <c r="B5772" s="98"/>
      <c r="C5772" s="130"/>
      <c r="D5772" s="240"/>
      <c r="E5772" s="240"/>
      <c r="F5772" s="224"/>
      <c r="G5772" s="98"/>
      <c r="H5772" s="98"/>
      <c r="I5772" s="130"/>
      <c r="J5772" s="98"/>
      <c r="K5772" s="98"/>
      <c r="L5772" s="98"/>
      <c r="M5772" s="241"/>
      <c r="N5772" s="241"/>
      <c r="O5772" s="98"/>
      <c r="P5772" s="98"/>
      <c r="Q5772" s="130"/>
    </row>
    <row r="5773" spans="1:17" ht="11.25" x14ac:dyDescent="0.2">
      <c r="A5773" s="234"/>
      <c r="B5773" s="98"/>
      <c r="C5773" s="130"/>
      <c r="D5773" s="240"/>
      <c r="E5773" s="240"/>
      <c r="F5773" s="224"/>
      <c r="G5773" s="98"/>
      <c r="H5773" s="98"/>
      <c r="I5773" s="130"/>
      <c r="J5773" s="98"/>
      <c r="K5773" s="98"/>
      <c r="L5773" s="98"/>
      <c r="M5773" s="241"/>
      <c r="N5773" s="241"/>
      <c r="O5773" s="98"/>
      <c r="P5773" s="98"/>
      <c r="Q5773" s="130"/>
    </row>
    <row r="5774" spans="1:17" ht="11.25" x14ac:dyDescent="0.2">
      <c r="A5774" s="234"/>
      <c r="B5774" s="98"/>
      <c r="C5774" s="130"/>
      <c r="D5774" s="240"/>
      <c r="E5774" s="240"/>
      <c r="F5774" s="224"/>
      <c r="G5774" s="98"/>
      <c r="H5774" s="98"/>
      <c r="I5774" s="130"/>
      <c r="J5774" s="98"/>
      <c r="K5774" s="98"/>
      <c r="L5774" s="98"/>
      <c r="M5774" s="241"/>
      <c r="N5774" s="241"/>
      <c r="O5774" s="98"/>
      <c r="P5774" s="98"/>
      <c r="Q5774" s="130"/>
    </row>
    <row r="5775" spans="1:17" ht="11.25" x14ac:dyDescent="0.2">
      <c r="A5775" s="234"/>
      <c r="B5775" s="98"/>
      <c r="C5775" s="130"/>
      <c r="D5775" s="240"/>
      <c r="E5775" s="240"/>
      <c r="F5775" s="224"/>
      <c r="G5775" s="98"/>
      <c r="H5775" s="98"/>
      <c r="I5775" s="130"/>
      <c r="J5775" s="98"/>
      <c r="K5775" s="98"/>
      <c r="L5775" s="98"/>
      <c r="M5775" s="241"/>
      <c r="N5775" s="241"/>
      <c r="O5775" s="98"/>
      <c r="P5775" s="98"/>
      <c r="Q5775" s="130"/>
    </row>
    <row r="5776" spans="1:17" ht="11.25" x14ac:dyDescent="0.2">
      <c r="A5776" s="234"/>
      <c r="B5776" s="98"/>
      <c r="C5776" s="130"/>
      <c r="D5776" s="240"/>
      <c r="E5776" s="240"/>
      <c r="F5776" s="224"/>
      <c r="G5776" s="98"/>
      <c r="H5776" s="98"/>
      <c r="I5776" s="130"/>
      <c r="J5776" s="98"/>
      <c r="K5776" s="98"/>
      <c r="L5776" s="98"/>
      <c r="M5776" s="241"/>
      <c r="N5776" s="241"/>
      <c r="O5776" s="98"/>
      <c r="P5776" s="98"/>
      <c r="Q5776" s="130"/>
    </row>
    <row r="5777" spans="1:17" ht="11.25" x14ac:dyDescent="0.2">
      <c r="A5777" s="234"/>
      <c r="B5777" s="98"/>
      <c r="C5777" s="130"/>
      <c r="D5777" s="240"/>
      <c r="E5777" s="240"/>
      <c r="F5777" s="224"/>
      <c r="G5777" s="98"/>
      <c r="H5777" s="98"/>
      <c r="I5777" s="130"/>
      <c r="J5777" s="98"/>
      <c r="K5777" s="98"/>
      <c r="L5777" s="98"/>
      <c r="M5777" s="241"/>
      <c r="N5777" s="241"/>
      <c r="O5777" s="98"/>
      <c r="P5777" s="98"/>
      <c r="Q5777" s="130"/>
    </row>
    <row r="5778" spans="1:17" ht="11.25" x14ac:dyDescent="0.2">
      <c r="A5778" s="234"/>
      <c r="B5778" s="98"/>
      <c r="C5778" s="130"/>
      <c r="D5778" s="240"/>
      <c r="E5778" s="240"/>
      <c r="F5778" s="224"/>
      <c r="G5778" s="98"/>
      <c r="H5778" s="98"/>
      <c r="I5778" s="130"/>
      <c r="J5778" s="98"/>
      <c r="K5778" s="98"/>
      <c r="L5778" s="98"/>
      <c r="M5778" s="241"/>
      <c r="N5778" s="241"/>
      <c r="O5778" s="98"/>
      <c r="P5778" s="98"/>
      <c r="Q5778" s="130"/>
    </row>
    <row r="5779" spans="1:17" ht="11.25" x14ac:dyDescent="0.2">
      <c r="A5779" s="234"/>
      <c r="B5779" s="98"/>
      <c r="C5779" s="130"/>
      <c r="D5779" s="240"/>
      <c r="E5779" s="240"/>
      <c r="F5779" s="224"/>
      <c r="G5779" s="98"/>
      <c r="H5779" s="98"/>
      <c r="I5779" s="130"/>
      <c r="J5779" s="98"/>
      <c r="K5779" s="98"/>
      <c r="L5779" s="98"/>
      <c r="M5779" s="241"/>
      <c r="N5779" s="241"/>
      <c r="O5779" s="98"/>
      <c r="P5779" s="98"/>
      <c r="Q5779" s="130"/>
    </row>
    <row r="5780" spans="1:17" ht="11.25" x14ac:dyDescent="0.2">
      <c r="A5780" s="234"/>
      <c r="B5780" s="98"/>
      <c r="C5780" s="130"/>
      <c r="D5780" s="240"/>
      <c r="E5780" s="240"/>
      <c r="F5780" s="224"/>
      <c r="G5780" s="98"/>
      <c r="H5780" s="98"/>
      <c r="I5780" s="130"/>
      <c r="J5780" s="98"/>
      <c r="K5780" s="98"/>
      <c r="L5780" s="98"/>
      <c r="M5780" s="241"/>
      <c r="N5780" s="241"/>
      <c r="O5780" s="98"/>
      <c r="P5780" s="98"/>
      <c r="Q5780" s="130"/>
    </row>
    <row r="5781" spans="1:17" ht="11.25" x14ac:dyDescent="0.2">
      <c r="A5781" s="234"/>
      <c r="B5781" s="98"/>
      <c r="C5781" s="130"/>
      <c r="D5781" s="240"/>
      <c r="E5781" s="240"/>
      <c r="F5781" s="224"/>
      <c r="G5781" s="98"/>
      <c r="H5781" s="98"/>
      <c r="I5781" s="130"/>
      <c r="J5781" s="98"/>
      <c r="K5781" s="98"/>
      <c r="L5781" s="98"/>
      <c r="M5781" s="241"/>
      <c r="N5781" s="241"/>
      <c r="O5781" s="98"/>
      <c r="P5781" s="98"/>
      <c r="Q5781" s="130"/>
    </row>
    <row r="5782" spans="1:17" ht="11.25" x14ac:dyDescent="0.2">
      <c r="A5782" s="234"/>
      <c r="B5782" s="98"/>
      <c r="C5782" s="130"/>
      <c r="D5782" s="240"/>
      <c r="E5782" s="240"/>
      <c r="F5782" s="224"/>
      <c r="G5782" s="98"/>
      <c r="H5782" s="98"/>
      <c r="I5782" s="130"/>
      <c r="J5782" s="98"/>
      <c r="K5782" s="98"/>
      <c r="L5782" s="98"/>
      <c r="M5782" s="241"/>
      <c r="N5782" s="241"/>
      <c r="O5782" s="98"/>
      <c r="P5782" s="98"/>
      <c r="Q5782" s="130"/>
    </row>
    <row r="5783" spans="1:17" ht="11.25" x14ac:dyDescent="0.2">
      <c r="A5783" s="234"/>
      <c r="B5783" s="98"/>
      <c r="C5783" s="130"/>
      <c r="D5783" s="240"/>
      <c r="E5783" s="240"/>
      <c r="F5783" s="224"/>
      <c r="G5783" s="98"/>
      <c r="H5783" s="98"/>
      <c r="I5783" s="130"/>
      <c r="J5783" s="98"/>
      <c r="K5783" s="98"/>
      <c r="L5783" s="98"/>
      <c r="M5783" s="241"/>
      <c r="N5783" s="241"/>
      <c r="O5783" s="98"/>
      <c r="P5783" s="98"/>
      <c r="Q5783" s="130"/>
    </row>
    <row r="5784" spans="1:17" ht="11.25" x14ac:dyDescent="0.2">
      <c r="A5784" s="234"/>
      <c r="B5784" s="98"/>
      <c r="C5784" s="130"/>
      <c r="D5784" s="240"/>
      <c r="E5784" s="240"/>
      <c r="F5784" s="224"/>
      <c r="G5784" s="98"/>
      <c r="H5784" s="98"/>
      <c r="I5784" s="130"/>
      <c r="J5784" s="98"/>
      <c r="K5784" s="98"/>
      <c r="L5784" s="98"/>
      <c r="M5784" s="241"/>
      <c r="N5784" s="241"/>
      <c r="O5784" s="98"/>
      <c r="P5784" s="98"/>
      <c r="Q5784" s="130"/>
    </row>
    <row r="5785" spans="1:17" ht="11.25" x14ac:dyDescent="0.2">
      <c r="A5785" s="234"/>
      <c r="B5785" s="98"/>
      <c r="C5785" s="130"/>
      <c r="D5785" s="240"/>
      <c r="E5785" s="240"/>
      <c r="F5785" s="224"/>
      <c r="G5785" s="98"/>
      <c r="H5785" s="98"/>
      <c r="I5785" s="130"/>
      <c r="J5785" s="98"/>
      <c r="K5785" s="98"/>
      <c r="L5785" s="98"/>
      <c r="M5785" s="241"/>
      <c r="N5785" s="241"/>
      <c r="O5785" s="98"/>
      <c r="P5785" s="98"/>
      <c r="Q5785" s="130"/>
    </row>
    <row r="5786" spans="1:17" ht="11.25" x14ac:dyDescent="0.2">
      <c r="A5786" s="234"/>
      <c r="B5786" s="98"/>
      <c r="C5786" s="130"/>
      <c r="D5786" s="240"/>
      <c r="E5786" s="240"/>
      <c r="F5786" s="224"/>
      <c r="G5786" s="98"/>
      <c r="H5786" s="98"/>
      <c r="I5786" s="130"/>
      <c r="J5786" s="98"/>
      <c r="K5786" s="98"/>
      <c r="L5786" s="98"/>
      <c r="M5786" s="241"/>
      <c r="N5786" s="241"/>
      <c r="O5786" s="98"/>
      <c r="P5786" s="98"/>
      <c r="Q5786" s="130"/>
    </row>
    <row r="5787" spans="1:17" ht="11.25" x14ac:dyDescent="0.2">
      <c r="A5787" s="234"/>
      <c r="B5787" s="98"/>
      <c r="C5787" s="130"/>
      <c r="D5787" s="240"/>
      <c r="E5787" s="240"/>
      <c r="F5787" s="224"/>
      <c r="G5787" s="98"/>
      <c r="H5787" s="98"/>
      <c r="I5787" s="130"/>
      <c r="J5787" s="98"/>
      <c r="K5787" s="98"/>
      <c r="L5787" s="98"/>
      <c r="M5787" s="241"/>
      <c r="N5787" s="241"/>
      <c r="O5787" s="98"/>
      <c r="P5787" s="98"/>
      <c r="Q5787" s="130"/>
    </row>
    <row r="5788" spans="1:17" ht="11.25" x14ac:dyDescent="0.2">
      <c r="A5788" s="234"/>
      <c r="B5788" s="98"/>
      <c r="C5788" s="130"/>
      <c r="D5788" s="240"/>
      <c r="E5788" s="240"/>
      <c r="F5788" s="224"/>
      <c r="G5788" s="98"/>
      <c r="H5788" s="98"/>
      <c r="I5788" s="130"/>
      <c r="J5788" s="98"/>
      <c r="K5788" s="98"/>
      <c r="L5788" s="98"/>
      <c r="M5788" s="241"/>
      <c r="N5788" s="241"/>
      <c r="O5788" s="98"/>
      <c r="P5788" s="98"/>
      <c r="Q5788" s="130"/>
    </row>
    <row r="5789" spans="1:17" ht="11.25" x14ac:dyDescent="0.2">
      <c r="A5789" s="234"/>
      <c r="B5789" s="98"/>
      <c r="C5789" s="130"/>
      <c r="D5789" s="240"/>
      <c r="E5789" s="240"/>
      <c r="F5789" s="224"/>
      <c r="G5789" s="98"/>
      <c r="H5789" s="98"/>
      <c r="I5789" s="130"/>
      <c r="J5789" s="98"/>
      <c r="K5789" s="98"/>
      <c r="L5789" s="98"/>
      <c r="M5789" s="241"/>
      <c r="N5789" s="241"/>
      <c r="O5789" s="98"/>
      <c r="P5789" s="98"/>
      <c r="Q5789" s="130"/>
    </row>
    <row r="5790" spans="1:17" ht="11.25" x14ac:dyDescent="0.2">
      <c r="A5790" s="234"/>
      <c r="B5790" s="98"/>
      <c r="C5790" s="130"/>
      <c r="D5790" s="240"/>
      <c r="E5790" s="240"/>
      <c r="F5790" s="224"/>
      <c r="G5790" s="98"/>
      <c r="H5790" s="98"/>
      <c r="I5790" s="130"/>
      <c r="J5790" s="98"/>
      <c r="K5790" s="98"/>
      <c r="L5790" s="98"/>
      <c r="M5790" s="241"/>
      <c r="N5790" s="241"/>
      <c r="O5790" s="98"/>
      <c r="P5790" s="98"/>
      <c r="Q5790" s="130"/>
    </row>
    <row r="5791" spans="1:17" ht="11.25" x14ac:dyDescent="0.2">
      <c r="A5791" s="234"/>
      <c r="B5791" s="98"/>
      <c r="C5791" s="130"/>
      <c r="D5791" s="240"/>
      <c r="E5791" s="240"/>
      <c r="F5791" s="224"/>
      <c r="G5791" s="98"/>
      <c r="H5791" s="98"/>
      <c r="I5791" s="130"/>
      <c r="J5791" s="98"/>
      <c r="K5791" s="98"/>
      <c r="L5791" s="98"/>
      <c r="M5791" s="241"/>
      <c r="N5791" s="241"/>
      <c r="O5791" s="98"/>
      <c r="P5791" s="98"/>
      <c r="Q5791" s="130"/>
    </row>
    <row r="5792" spans="1:17" ht="11.25" x14ac:dyDescent="0.2">
      <c r="A5792" s="234"/>
      <c r="B5792" s="98"/>
      <c r="C5792" s="130"/>
      <c r="D5792" s="240"/>
      <c r="E5792" s="240"/>
      <c r="F5792" s="224"/>
      <c r="G5792" s="98"/>
      <c r="H5792" s="98"/>
      <c r="I5792" s="130"/>
      <c r="J5792" s="98"/>
      <c r="K5792" s="98"/>
      <c r="L5792" s="98"/>
      <c r="M5792" s="241"/>
      <c r="N5792" s="241"/>
      <c r="O5792" s="98"/>
      <c r="P5792" s="98"/>
      <c r="Q5792" s="130"/>
    </row>
    <row r="5793" spans="1:17" ht="11.25" x14ac:dyDescent="0.2">
      <c r="A5793" s="234"/>
      <c r="B5793" s="98"/>
      <c r="C5793" s="130"/>
      <c r="D5793" s="240"/>
      <c r="E5793" s="240"/>
      <c r="F5793" s="224"/>
      <c r="G5793" s="98"/>
      <c r="H5793" s="98"/>
      <c r="I5793" s="130"/>
      <c r="J5793" s="98"/>
      <c r="K5793" s="98"/>
      <c r="L5793" s="98"/>
      <c r="M5793" s="241"/>
      <c r="N5793" s="241"/>
      <c r="O5793" s="98"/>
      <c r="P5793" s="98"/>
      <c r="Q5793" s="130"/>
    </row>
    <row r="5794" spans="1:17" ht="11.25" x14ac:dyDescent="0.2">
      <c r="A5794" s="234"/>
      <c r="B5794" s="98"/>
      <c r="C5794" s="130"/>
      <c r="D5794" s="240"/>
      <c r="E5794" s="240"/>
      <c r="F5794" s="224"/>
      <c r="G5794" s="98"/>
      <c r="H5794" s="98"/>
      <c r="I5794" s="130"/>
      <c r="J5794" s="98"/>
      <c r="K5794" s="98"/>
      <c r="L5794" s="98"/>
      <c r="M5794" s="241"/>
      <c r="N5794" s="241"/>
      <c r="O5794" s="98"/>
      <c r="P5794" s="98"/>
      <c r="Q5794" s="130"/>
    </row>
    <row r="5795" spans="1:17" ht="11.25" x14ac:dyDescent="0.2">
      <c r="A5795" s="234"/>
      <c r="B5795" s="98"/>
      <c r="C5795" s="130"/>
      <c r="D5795" s="240"/>
      <c r="E5795" s="240"/>
      <c r="F5795" s="224"/>
      <c r="G5795" s="98"/>
      <c r="H5795" s="98"/>
      <c r="I5795" s="130"/>
      <c r="J5795" s="98"/>
      <c r="K5795" s="98"/>
      <c r="L5795" s="98"/>
      <c r="M5795" s="241"/>
      <c r="N5795" s="241"/>
      <c r="O5795" s="98"/>
      <c r="P5795" s="98"/>
      <c r="Q5795" s="130"/>
    </row>
    <row r="5796" spans="1:17" ht="11.25" x14ac:dyDescent="0.2">
      <c r="A5796" s="234"/>
      <c r="B5796" s="98"/>
      <c r="C5796" s="130"/>
      <c r="D5796" s="240"/>
      <c r="E5796" s="240"/>
      <c r="F5796" s="224"/>
      <c r="G5796" s="98"/>
      <c r="H5796" s="98"/>
      <c r="I5796" s="130"/>
      <c r="J5796" s="98"/>
      <c r="K5796" s="98"/>
      <c r="L5796" s="98"/>
      <c r="M5796" s="241"/>
      <c r="N5796" s="241"/>
      <c r="O5796" s="98"/>
      <c r="P5796" s="98"/>
      <c r="Q5796" s="130"/>
    </row>
    <row r="5797" spans="1:17" ht="11.25" x14ac:dyDescent="0.2">
      <c r="A5797" s="234"/>
      <c r="B5797" s="98"/>
      <c r="C5797" s="130"/>
      <c r="D5797" s="240"/>
      <c r="E5797" s="240"/>
      <c r="F5797" s="224"/>
      <c r="G5797" s="98"/>
      <c r="H5797" s="98"/>
      <c r="I5797" s="130"/>
      <c r="J5797" s="98"/>
      <c r="K5797" s="98"/>
      <c r="L5797" s="98"/>
      <c r="M5797" s="241"/>
      <c r="N5797" s="241"/>
      <c r="O5797" s="98"/>
      <c r="P5797" s="98"/>
      <c r="Q5797" s="130"/>
    </row>
    <row r="5798" spans="1:17" ht="11.25" x14ac:dyDescent="0.2">
      <c r="A5798" s="234"/>
      <c r="B5798" s="98"/>
      <c r="C5798" s="130"/>
      <c r="D5798" s="240"/>
      <c r="E5798" s="240"/>
      <c r="F5798" s="224"/>
      <c r="G5798" s="98"/>
      <c r="H5798" s="98"/>
      <c r="I5798" s="130"/>
      <c r="J5798" s="98"/>
      <c r="K5798" s="98"/>
      <c r="L5798" s="98"/>
      <c r="M5798" s="241"/>
      <c r="N5798" s="241"/>
      <c r="O5798" s="98"/>
      <c r="P5798" s="98"/>
      <c r="Q5798" s="130"/>
    </row>
    <row r="5799" spans="1:17" ht="11.25" x14ac:dyDescent="0.2">
      <c r="A5799" s="234"/>
      <c r="B5799" s="98"/>
      <c r="C5799" s="130"/>
      <c r="D5799" s="240"/>
      <c r="E5799" s="240"/>
      <c r="F5799" s="224"/>
      <c r="G5799" s="98"/>
      <c r="H5799" s="98"/>
      <c r="I5799" s="130"/>
      <c r="J5799" s="98"/>
      <c r="K5799" s="98"/>
      <c r="L5799" s="98"/>
      <c r="M5799" s="241"/>
      <c r="N5799" s="241"/>
      <c r="O5799" s="98"/>
      <c r="P5799" s="98"/>
      <c r="Q5799" s="130"/>
    </row>
    <row r="5800" spans="1:17" ht="11.25" x14ac:dyDescent="0.2">
      <c r="A5800" s="234"/>
      <c r="B5800" s="98"/>
      <c r="C5800" s="130"/>
      <c r="D5800" s="240"/>
      <c r="E5800" s="240"/>
      <c r="F5800" s="224"/>
      <c r="G5800" s="98"/>
      <c r="H5800" s="98"/>
      <c r="I5800" s="130"/>
      <c r="J5800" s="98"/>
      <c r="K5800" s="98"/>
      <c r="L5800" s="98"/>
      <c r="M5800" s="241"/>
      <c r="N5800" s="241"/>
      <c r="O5800" s="98"/>
      <c r="P5800" s="98"/>
      <c r="Q5800" s="130"/>
    </row>
    <row r="5801" spans="1:17" ht="11.25" x14ac:dyDescent="0.2">
      <c r="A5801" s="234"/>
      <c r="B5801" s="98"/>
      <c r="C5801" s="130"/>
      <c r="D5801" s="240"/>
      <c r="E5801" s="240"/>
      <c r="F5801" s="224"/>
      <c r="G5801" s="98"/>
      <c r="H5801" s="98"/>
      <c r="I5801" s="130"/>
      <c r="J5801" s="98"/>
      <c r="K5801" s="98"/>
      <c r="L5801" s="98"/>
      <c r="M5801" s="241"/>
      <c r="N5801" s="241"/>
      <c r="O5801" s="98"/>
      <c r="P5801" s="98"/>
      <c r="Q5801" s="130"/>
    </row>
    <row r="5802" spans="1:17" ht="11.25" x14ac:dyDescent="0.2">
      <c r="A5802" s="234"/>
      <c r="B5802" s="98"/>
      <c r="C5802" s="130"/>
      <c r="D5802" s="240"/>
      <c r="E5802" s="240"/>
      <c r="F5802" s="224"/>
      <c r="G5802" s="98"/>
      <c r="H5802" s="98"/>
      <c r="I5802" s="130"/>
      <c r="J5802" s="98"/>
      <c r="K5802" s="98"/>
      <c r="L5802" s="98"/>
      <c r="M5802" s="241"/>
      <c r="N5802" s="241"/>
      <c r="O5802" s="98"/>
      <c r="P5802" s="98"/>
      <c r="Q5802" s="130"/>
    </row>
    <row r="5803" spans="1:17" ht="11.25" x14ac:dyDescent="0.2">
      <c r="A5803" s="234"/>
      <c r="B5803" s="98"/>
      <c r="C5803" s="130"/>
      <c r="D5803" s="240"/>
      <c r="E5803" s="240"/>
      <c r="F5803" s="224"/>
      <c r="G5803" s="98"/>
      <c r="H5803" s="98"/>
      <c r="I5803" s="130"/>
      <c r="J5803" s="98"/>
      <c r="K5803" s="98"/>
      <c r="L5803" s="98"/>
      <c r="M5803" s="241"/>
      <c r="N5803" s="241"/>
      <c r="O5803" s="98"/>
      <c r="P5803" s="98"/>
      <c r="Q5803" s="130"/>
    </row>
    <row r="5804" spans="1:17" ht="11.25" x14ac:dyDescent="0.2">
      <c r="A5804" s="234"/>
      <c r="B5804" s="98"/>
      <c r="C5804" s="130"/>
      <c r="D5804" s="240"/>
      <c r="E5804" s="240"/>
      <c r="F5804" s="224"/>
      <c r="G5804" s="98"/>
      <c r="H5804" s="98"/>
      <c r="I5804" s="130"/>
      <c r="J5804" s="98"/>
      <c r="K5804" s="98"/>
      <c r="L5804" s="98"/>
      <c r="M5804" s="241"/>
      <c r="N5804" s="241"/>
      <c r="O5804" s="98"/>
      <c r="P5804" s="98"/>
      <c r="Q5804" s="130"/>
    </row>
    <row r="5805" spans="1:17" ht="11.25" x14ac:dyDescent="0.2">
      <c r="A5805" s="234"/>
      <c r="B5805" s="98"/>
      <c r="C5805" s="130"/>
      <c r="D5805" s="240"/>
      <c r="E5805" s="240"/>
      <c r="F5805" s="224"/>
      <c r="G5805" s="98"/>
      <c r="H5805" s="98"/>
      <c r="I5805" s="130"/>
      <c r="J5805" s="98"/>
      <c r="K5805" s="98"/>
      <c r="L5805" s="98"/>
      <c r="M5805" s="241"/>
      <c r="N5805" s="241"/>
      <c r="O5805" s="98"/>
      <c r="P5805" s="98"/>
      <c r="Q5805" s="130"/>
    </row>
    <row r="5806" spans="1:17" ht="11.25" x14ac:dyDescent="0.2">
      <c r="A5806" s="234"/>
      <c r="B5806" s="98"/>
      <c r="C5806" s="130"/>
      <c r="D5806" s="240"/>
      <c r="E5806" s="240"/>
      <c r="F5806" s="224"/>
      <c r="G5806" s="98"/>
      <c r="H5806" s="98"/>
      <c r="I5806" s="130"/>
      <c r="J5806" s="98"/>
      <c r="K5806" s="98"/>
      <c r="L5806" s="98"/>
      <c r="M5806" s="241"/>
      <c r="N5806" s="241"/>
      <c r="O5806" s="98"/>
      <c r="P5806" s="98"/>
      <c r="Q5806" s="130"/>
    </row>
    <row r="5807" spans="1:17" ht="11.25" x14ac:dyDescent="0.2">
      <c r="A5807" s="234"/>
      <c r="B5807" s="98"/>
      <c r="C5807" s="130"/>
      <c r="D5807" s="240"/>
      <c r="E5807" s="240"/>
      <c r="F5807" s="224"/>
      <c r="G5807" s="98"/>
      <c r="H5807" s="98"/>
      <c r="I5807" s="130"/>
      <c r="J5807" s="98"/>
      <c r="K5807" s="98"/>
      <c r="L5807" s="98"/>
      <c r="M5807" s="241"/>
      <c r="N5807" s="241"/>
      <c r="O5807" s="98"/>
      <c r="P5807" s="98"/>
      <c r="Q5807" s="130"/>
    </row>
    <row r="5808" spans="1:17" ht="11.25" x14ac:dyDescent="0.2">
      <c r="A5808" s="234"/>
      <c r="B5808" s="98"/>
      <c r="C5808" s="130"/>
      <c r="D5808" s="240"/>
      <c r="E5808" s="240"/>
      <c r="F5808" s="224"/>
      <c r="G5808" s="98"/>
      <c r="H5808" s="98"/>
      <c r="I5808" s="130"/>
      <c r="J5808" s="98"/>
      <c r="K5808" s="98"/>
      <c r="L5808" s="98"/>
      <c r="M5808" s="241"/>
      <c r="N5808" s="241"/>
      <c r="O5808" s="98"/>
      <c r="P5808" s="98"/>
      <c r="Q5808" s="130"/>
    </row>
    <row r="5809" spans="1:17" ht="11.25" x14ac:dyDescent="0.2">
      <c r="A5809" s="234"/>
      <c r="B5809" s="98"/>
      <c r="C5809" s="130"/>
      <c r="D5809" s="240"/>
      <c r="E5809" s="240"/>
      <c r="F5809" s="224"/>
      <c r="G5809" s="98"/>
      <c r="H5809" s="98"/>
      <c r="I5809" s="130"/>
      <c r="J5809" s="98"/>
      <c r="K5809" s="98"/>
      <c r="L5809" s="98"/>
      <c r="M5809" s="241"/>
      <c r="N5809" s="241"/>
      <c r="O5809" s="98"/>
      <c r="P5809" s="98"/>
      <c r="Q5809" s="130"/>
    </row>
    <row r="5810" spans="1:17" ht="11.25" x14ac:dyDescent="0.2">
      <c r="A5810" s="234"/>
      <c r="B5810" s="98"/>
      <c r="C5810" s="130"/>
      <c r="D5810" s="240"/>
      <c r="E5810" s="240"/>
      <c r="F5810" s="224"/>
      <c r="G5810" s="98"/>
      <c r="H5810" s="98"/>
      <c r="I5810" s="130"/>
      <c r="J5810" s="98"/>
      <c r="K5810" s="98"/>
      <c r="L5810" s="98"/>
      <c r="M5810" s="241"/>
      <c r="N5810" s="241"/>
      <c r="O5810" s="98"/>
      <c r="P5810" s="98"/>
      <c r="Q5810" s="130"/>
    </row>
    <row r="5811" spans="1:17" ht="11.25" x14ac:dyDescent="0.2">
      <c r="A5811" s="234"/>
      <c r="B5811" s="98"/>
      <c r="C5811" s="130"/>
      <c r="D5811" s="240"/>
      <c r="E5811" s="240"/>
      <c r="F5811" s="224"/>
      <c r="G5811" s="98"/>
      <c r="H5811" s="98"/>
      <c r="I5811" s="130"/>
      <c r="J5811" s="98"/>
      <c r="K5811" s="98"/>
      <c r="L5811" s="98"/>
      <c r="M5811" s="241"/>
      <c r="N5811" s="241"/>
      <c r="O5811" s="98"/>
      <c r="P5811" s="98"/>
      <c r="Q5811" s="130"/>
    </row>
    <row r="5812" spans="1:17" ht="11.25" x14ac:dyDescent="0.2">
      <c r="A5812" s="234"/>
      <c r="B5812" s="98"/>
      <c r="C5812" s="130"/>
      <c r="D5812" s="240"/>
      <c r="E5812" s="240"/>
      <c r="F5812" s="224"/>
      <c r="G5812" s="98"/>
      <c r="H5812" s="98"/>
      <c r="I5812" s="130"/>
      <c r="J5812" s="98"/>
      <c r="K5812" s="98"/>
      <c r="L5812" s="98"/>
      <c r="M5812" s="241"/>
      <c r="N5812" s="241"/>
      <c r="O5812" s="98"/>
      <c r="P5812" s="98"/>
      <c r="Q5812" s="130"/>
    </row>
    <row r="5813" spans="1:17" ht="11.25" x14ac:dyDescent="0.2">
      <c r="A5813" s="234"/>
      <c r="B5813" s="98"/>
      <c r="C5813" s="130"/>
      <c r="D5813" s="240"/>
      <c r="E5813" s="240"/>
      <c r="F5813" s="224"/>
      <c r="G5813" s="98"/>
      <c r="H5813" s="98"/>
      <c r="I5813" s="130"/>
      <c r="J5813" s="98"/>
      <c r="K5813" s="98"/>
      <c r="L5813" s="98"/>
      <c r="M5813" s="241"/>
      <c r="N5813" s="241"/>
      <c r="O5813" s="98"/>
      <c r="P5813" s="98"/>
      <c r="Q5813" s="130"/>
    </row>
    <row r="5814" spans="1:17" ht="11.25" x14ac:dyDescent="0.2">
      <c r="A5814" s="234"/>
      <c r="B5814" s="98"/>
      <c r="C5814" s="130"/>
      <c r="D5814" s="240"/>
      <c r="E5814" s="240"/>
      <c r="F5814" s="224"/>
      <c r="G5814" s="98"/>
      <c r="H5814" s="98"/>
      <c r="I5814" s="130"/>
      <c r="J5814" s="98"/>
      <c r="K5814" s="98"/>
      <c r="L5814" s="98"/>
      <c r="M5814" s="241"/>
      <c r="N5814" s="241"/>
      <c r="O5814" s="98"/>
      <c r="P5814" s="98"/>
      <c r="Q5814" s="130"/>
    </row>
    <row r="5815" spans="1:17" ht="11.25" x14ac:dyDescent="0.2">
      <c r="A5815" s="234"/>
      <c r="B5815" s="98"/>
      <c r="C5815" s="130"/>
      <c r="D5815" s="240"/>
      <c r="E5815" s="240"/>
      <c r="F5815" s="224"/>
      <c r="G5815" s="98"/>
      <c r="H5815" s="98"/>
      <c r="I5815" s="130"/>
      <c r="J5815" s="98"/>
      <c r="K5815" s="98"/>
      <c r="L5815" s="98"/>
      <c r="M5815" s="241"/>
      <c r="N5815" s="241"/>
      <c r="O5815" s="98"/>
      <c r="P5815" s="98"/>
      <c r="Q5815" s="130"/>
    </row>
    <row r="5816" spans="1:17" ht="11.25" x14ac:dyDescent="0.2">
      <c r="A5816" s="234"/>
      <c r="B5816" s="98"/>
      <c r="C5816" s="130"/>
      <c r="D5816" s="240"/>
      <c r="E5816" s="240"/>
      <c r="F5816" s="224"/>
      <c r="G5816" s="98"/>
      <c r="H5816" s="98"/>
      <c r="I5816" s="130"/>
      <c r="J5816" s="98"/>
      <c r="K5816" s="98"/>
      <c r="L5816" s="98"/>
      <c r="M5816" s="241"/>
      <c r="N5816" s="241"/>
      <c r="O5816" s="98"/>
      <c r="P5816" s="98"/>
      <c r="Q5816" s="130"/>
    </row>
    <row r="5817" spans="1:17" ht="11.25" x14ac:dyDescent="0.2">
      <c r="A5817" s="234"/>
      <c r="B5817" s="98"/>
      <c r="C5817" s="130"/>
      <c r="D5817" s="240"/>
      <c r="E5817" s="240"/>
      <c r="F5817" s="224"/>
      <c r="G5817" s="98"/>
      <c r="H5817" s="98"/>
      <c r="I5817" s="130"/>
      <c r="J5817" s="98"/>
      <c r="K5817" s="98"/>
      <c r="L5817" s="98"/>
      <c r="M5817" s="241"/>
      <c r="N5817" s="241"/>
      <c r="O5817" s="98"/>
      <c r="P5817" s="98"/>
      <c r="Q5817" s="130"/>
    </row>
    <row r="5818" spans="1:17" ht="11.25" x14ac:dyDescent="0.2">
      <c r="A5818" s="234"/>
      <c r="B5818" s="98"/>
      <c r="C5818" s="130"/>
      <c r="D5818" s="240"/>
      <c r="E5818" s="240"/>
      <c r="F5818" s="224"/>
      <c r="G5818" s="98"/>
      <c r="H5818" s="98"/>
      <c r="I5818" s="130"/>
      <c r="J5818" s="98"/>
      <c r="K5818" s="98"/>
      <c r="L5818" s="98"/>
      <c r="M5818" s="241"/>
      <c r="N5818" s="241"/>
      <c r="O5818" s="98"/>
      <c r="P5818" s="98"/>
      <c r="Q5818" s="130"/>
    </row>
    <row r="5819" spans="1:17" ht="11.25" x14ac:dyDescent="0.2">
      <c r="A5819" s="234"/>
      <c r="B5819" s="98"/>
      <c r="C5819" s="130"/>
      <c r="D5819" s="240"/>
      <c r="E5819" s="240"/>
      <c r="F5819" s="224"/>
      <c r="G5819" s="98"/>
      <c r="H5819" s="98"/>
      <c r="I5819" s="130"/>
      <c r="J5819" s="98"/>
      <c r="K5819" s="98"/>
      <c r="L5819" s="98"/>
      <c r="M5819" s="241"/>
      <c r="N5819" s="241"/>
      <c r="O5819" s="98"/>
      <c r="P5819" s="98"/>
      <c r="Q5819" s="130"/>
    </row>
    <row r="5820" spans="1:17" ht="11.25" x14ac:dyDescent="0.2">
      <c r="A5820" s="234"/>
      <c r="B5820" s="98"/>
      <c r="C5820" s="130"/>
      <c r="D5820" s="240"/>
      <c r="E5820" s="240"/>
      <c r="F5820" s="224"/>
      <c r="G5820" s="98"/>
      <c r="H5820" s="98"/>
      <c r="I5820" s="130"/>
      <c r="J5820" s="98"/>
      <c r="K5820" s="98"/>
      <c r="L5820" s="98"/>
      <c r="M5820" s="241"/>
      <c r="N5820" s="241"/>
      <c r="O5820" s="98"/>
      <c r="P5820" s="98"/>
      <c r="Q5820" s="130"/>
    </row>
    <row r="5821" spans="1:17" ht="11.25" x14ac:dyDescent="0.2">
      <c r="A5821" s="234"/>
      <c r="B5821" s="98"/>
      <c r="C5821" s="130"/>
      <c r="D5821" s="240"/>
      <c r="E5821" s="240"/>
      <c r="F5821" s="224"/>
      <c r="G5821" s="98"/>
      <c r="H5821" s="98"/>
      <c r="I5821" s="130"/>
      <c r="J5821" s="98"/>
      <c r="K5821" s="98"/>
      <c r="L5821" s="98"/>
      <c r="M5821" s="241"/>
      <c r="N5821" s="241"/>
      <c r="O5821" s="98"/>
      <c r="P5821" s="98"/>
      <c r="Q5821" s="130"/>
    </row>
    <row r="5822" spans="1:17" ht="11.25" x14ac:dyDescent="0.2">
      <c r="A5822" s="234"/>
      <c r="B5822" s="98"/>
      <c r="C5822" s="130"/>
      <c r="D5822" s="240"/>
      <c r="E5822" s="240"/>
      <c r="F5822" s="224"/>
      <c r="G5822" s="98"/>
      <c r="H5822" s="98"/>
      <c r="I5822" s="130"/>
      <c r="J5822" s="98"/>
      <c r="K5822" s="98"/>
      <c r="L5822" s="98"/>
      <c r="M5822" s="241"/>
      <c r="N5822" s="241"/>
      <c r="O5822" s="98"/>
      <c r="P5822" s="98"/>
      <c r="Q5822" s="130"/>
    </row>
    <row r="5823" spans="1:17" ht="11.25" x14ac:dyDescent="0.2">
      <c r="A5823" s="234"/>
      <c r="B5823" s="98"/>
      <c r="C5823" s="130"/>
      <c r="D5823" s="240"/>
      <c r="E5823" s="240"/>
      <c r="F5823" s="224"/>
      <c r="G5823" s="98"/>
      <c r="H5823" s="98"/>
      <c r="I5823" s="130"/>
      <c r="J5823" s="98"/>
      <c r="K5823" s="98"/>
      <c r="L5823" s="98"/>
      <c r="M5823" s="241"/>
      <c r="N5823" s="241"/>
      <c r="O5823" s="98"/>
      <c r="P5823" s="98"/>
      <c r="Q5823" s="130"/>
    </row>
    <row r="5824" spans="1:17" ht="11.25" x14ac:dyDescent="0.2">
      <c r="A5824" s="234"/>
      <c r="B5824" s="98"/>
      <c r="C5824" s="130"/>
      <c r="D5824" s="240"/>
      <c r="E5824" s="240"/>
      <c r="F5824" s="224"/>
      <c r="G5824" s="98"/>
      <c r="H5824" s="98"/>
      <c r="I5824" s="130"/>
      <c r="J5824" s="98"/>
      <c r="K5824" s="98"/>
      <c r="L5824" s="98"/>
      <c r="M5824" s="241"/>
      <c r="N5824" s="241"/>
      <c r="O5824" s="98"/>
      <c r="P5824" s="98"/>
      <c r="Q5824" s="130"/>
    </row>
    <row r="5825" spans="1:17" ht="11.25" x14ac:dyDescent="0.2">
      <c r="A5825" s="234"/>
      <c r="B5825" s="98"/>
      <c r="C5825" s="130"/>
      <c r="D5825" s="240"/>
      <c r="E5825" s="240"/>
      <c r="F5825" s="224"/>
      <c r="G5825" s="98"/>
      <c r="H5825" s="98"/>
      <c r="I5825" s="130"/>
      <c r="J5825" s="98"/>
      <c r="K5825" s="98"/>
      <c r="L5825" s="98"/>
      <c r="M5825" s="241"/>
      <c r="N5825" s="241"/>
      <c r="O5825" s="98"/>
      <c r="P5825" s="98"/>
      <c r="Q5825" s="130"/>
    </row>
    <row r="5826" spans="1:17" ht="11.25" x14ac:dyDescent="0.2">
      <c r="A5826" s="234"/>
      <c r="B5826" s="98"/>
      <c r="C5826" s="130"/>
      <c r="D5826" s="240"/>
      <c r="E5826" s="240"/>
      <c r="F5826" s="224"/>
      <c r="G5826" s="98"/>
      <c r="H5826" s="98"/>
      <c r="I5826" s="130"/>
      <c r="J5826" s="98"/>
      <c r="K5826" s="98"/>
      <c r="L5826" s="98"/>
      <c r="M5826" s="241"/>
      <c r="N5826" s="241"/>
      <c r="O5826" s="98"/>
      <c r="P5826" s="98"/>
      <c r="Q5826" s="130"/>
    </row>
    <row r="5827" spans="1:17" ht="11.25" x14ac:dyDescent="0.2">
      <c r="A5827" s="234"/>
      <c r="B5827" s="98"/>
      <c r="C5827" s="130"/>
      <c r="D5827" s="240"/>
      <c r="E5827" s="240"/>
      <c r="F5827" s="224"/>
      <c r="G5827" s="98"/>
      <c r="H5827" s="98"/>
      <c r="I5827" s="130"/>
      <c r="J5827" s="98"/>
      <c r="K5827" s="98"/>
      <c r="L5827" s="98"/>
      <c r="M5827" s="241"/>
      <c r="N5827" s="241"/>
      <c r="O5827" s="98"/>
      <c r="P5827" s="98"/>
      <c r="Q5827" s="130"/>
    </row>
    <row r="5828" spans="1:17" ht="11.25" x14ac:dyDescent="0.2">
      <c r="A5828" s="234"/>
      <c r="B5828" s="98"/>
      <c r="C5828" s="130"/>
      <c r="D5828" s="240"/>
      <c r="E5828" s="240"/>
      <c r="F5828" s="224"/>
      <c r="G5828" s="98"/>
      <c r="H5828" s="98"/>
      <c r="I5828" s="130"/>
      <c r="J5828" s="98"/>
      <c r="K5828" s="98"/>
      <c r="L5828" s="98"/>
      <c r="M5828" s="241"/>
      <c r="N5828" s="241"/>
      <c r="O5828" s="98"/>
      <c r="P5828" s="98"/>
      <c r="Q5828" s="130"/>
    </row>
    <row r="5829" spans="1:17" ht="11.25" x14ac:dyDescent="0.2">
      <c r="A5829" s="234"/>
      <c r="B5829" s="98"/>
      <c r="C5829" s="130"/>
      <c r="D5829" s="240"/>
      <c r="E5829" s="240"/>
      <c r="F5829" s="224"/>
      <c r="G5829" s="98"/>
      <c r="H5829" s="98"/>
      <c r="I5829" s="130"/>
      <c r="J5829" s="98"/>
      <c r="K5829" s="98"/>
      <c r="L5829" s="98"/>
      <c r="M5829" s="241"/>
      <c r="N5829" s="241"/>
      <c r="O5829" s="98"/>
      <c r="P5829" s="98"/>
      <c r="Q5829" s="130"/>
    </row>
    <row r="5830" spans="1:17" ht="11.25" x14ac:dyDescent="0.2">
      <c r="A5830" s="234"/>
      <c r="B5830" s="98"/>
      <c r="C5830" s="130"/>
      <c r="D5830" s="240"/>
      <c r="E5830" s="240"/>
      <c r="F5830" s="224"/>
      <c r="G5830" s="98"/>
      <c r="H5830" s="98"/>
      <c r="I5830" s="130"/>
      <c r="J5830" s="98"/>
      <c r="K5830" s="98"/>
      <c r="L5830" s="98"/>
      <c r="M5830" s="241"/>
      <c r="N5830" s="241"/>
      <c r="O5830" s="98"/>
      <c r="P5830" s="98"/>
      <c r="Q5830" s="130"/>
    </row>
    <row r="5831" spans="1:17" ht="11.25" x14ac:dyDescent="0.2">
      <c r="A5831" s="234"/>
      <c r="B5831" s="98"/>
      <c r="C5831" s="130"/>
      <c r="D5831" s="240"/>
      <c r="E5831" s="240"/>
      <c r="F5831" s="224"/>
      <c r="G5831" s="98"/>
      <c r="H5831" s="98"/>
      <c r="I5831" s="130"/>
      <c r="J5831" s="98"/>
      <c r="K5831" s="98"/>
      <c r="L5831" s="98"/>
      <c r="M5831" s="241"/>
      <c r="N5831" s="241"/>
      <c r="O5831" s="98"/>
      <c r="P5831" s="98"/>
      <c r="Q5831" s="130"/>
    </row>
    <row r="5832" spans="1:17" ht="11.25" x14ac:dyDescent="0.2">
      <c r="A5832" s="234"/>
      <c r="B5832" s="98"/>
      <c r="C5832" s="130"/>
      <c r="D5832" s="240"/>
      <c r="E5832" s="240"/>
      <c r="F5832" s="224"/>
      <c r="G5832" s="98"/>
      <c r="H5832" s="98"/>
      <c r="I5832" s="130"/>
      <c r="J5832" s="98"/>
      <c r="K5832" s="98"/>
      <c r="L5832" s="98"/>
      <c r="M5832" s="241"/>
      <c r="N5832" s="241"/>
      <c r="O5832" s="98"/>
      <c r="P5832" s="98"/>
      <c r="Q5832" s="130"/>
    </row>
    <row r="5833" spans="1:17" ht="11.25" x14ac:dyDescent="0.2">
      <c r="A5833" s="234"/>
      <c r="B5833" s="98"/>
      <c r="C5833" s="130"/>
      <c r="D5833" s="240"/>
      <c r="E5833" s="240"/>
      <c r="F5833" s="224"/>
      <c r="G5833" s="98"/>
      <c r="H5833" s="98"/>
      <c r="I5833" s="130"/>
      <c r="J5833" s="98"/>
      <c r="K5833" s="98"/>
      <c r="L5833" s="98"/>
      <c r="M5833" s="241"/>
      <c r="N5833" s="241"/>
      <c r="O5833" s="98"/>
      <c r="P5833" s="98"/>
      <c r="Q5833" s="130"/>
    </row>
    <row r="5834" spans="1:17" ht="11.25" x14ac:dyDescent="0.2">
      <c r="A5834" s="234"/>
      <c r="B5834" s="98"/>
      <c r="C5834" s="130"/>
      <c r="D5834" s="240"/>
      <c r="E5834" s="240"/>
      <c r="F5834" s="224"/>
      <c r="G5834" s="98"/>
      <c r="H5834" s="98"/>
      <c r="I5834" s="130"/>
      <c r="J5834" s="98"/>
      <c r="K5834" s="98"/>
      <c r="L5834" s="98"/>
      <c r="M5834" s="241"/>
      <c r="N5834" s="241"/>
      <c r="O5834" s="98"/>
      <c r="P5834" s="98"/>
      <c r="Q5834" s="130"/>
    </row>
    <row r="5835" spans="1:17" ht="11.25" x14ac:dyDescent="0.2">
      <c r="A5835" s="234"/>
      <c r="B5835" s="98"/>
      <c r="C5835" s="130"/>
      <c r="D5835" s="240"/>
      <c r="E5835" s="240"/>
      <c r="F5835" s="224"/>
      <c r="G5835" s="98"/>
      <c r="H5835" s="98"/>
      <c r="I5835" s="130"/>
      <c r="J5835" s="98"/>
      <c r="K5835" s="98"/>
      <c r="L5835" s="98"/>
      <c r="M5835" s="241"/>
      <c r="N5835" s="241"/>
      <c r="O5835" s="98"/>
      <c r="P5835" s="98"/>
      <c r="Q5835" s="130"/>
    </row>
    <row r="5836" spans="1:17" ht="11.25" x14ac:dyDescent="0.2">
      <c r="A5836" s="234"/>
      <c r="B5836" s="98"/>
      <c r="C5836" s="130"/>
      <c r="D5836" s="240"/>
      <c r="E5836" s="240"/>
      <c r="F5836" s="224"/>
      <c r="G5836" s="98"/>
      <c r="H5836" s="98"/>
      <c r="I5836" s="130"/>
      <c r="J5836" s="98"/>
      <c r="K5836" s="98"/>
      <c r="L5836" s="98"/>
      <c r="M5836" s="241"/>
      <c r="N5836" s="241"/>
      <c r="O5836" s="98"/>
      <c r="P5836" s="98"/>
      <c r="Q5836" s="130"/>
    </row>
    <row r="5837" spans="1:17" ht="11.25" x14ac:dyDescent="0.2">
      <c r="A5837" s="234"/>
      <c r="B5837" s="98"/>
      <c r="C5837" s="130"/>
      <c r="D5837" s="240"/>
      <c r="E5837" s="240"/>
      <c r="F5837" s="224"/>
      <c r="G5837" s="98"/>
      <c r="H5837" s="98"/>
      <c r="I5837" s="130"/>
      <c r="J5837" s="98"/>
      <c r="K5837" s="98"/>
      <c r="L5837" s="98"/>
      <c r="M5837" s="241"/>
      <c r="N5837" s="241"/>
      <c r="O5837" s="98"/>
      <c r="P5837" s="98"/>
      <c r="Q5837" s="130"/>
    </row>
    <row r="5838" spans="1:17" ht="11.25" x14ac:dyDescent="0.2">
      <c r="A5838" s="234"/>
      <c r="B5838" s="98"/>
      <c r="C5838" s="130"/>
      <c r="D5838" s="240"/>
      <c r="E5838" s="240"/>
      <c r="F5838" s="224"/>
      <c r="G5838" s="98"/>
      <c r="H5838" s="98"/>
      <c r="I5838" s="130"/>
      <c r="J5838" s="98"/>
      <c r="K5838" s="98"/>
      <c r="L5838" s="98"/>
      <c r="M5838" s="241"/>
      <c r="N5838" s="241"/>
      <c r="O5838" s="98"/>
      <c r="P5838" s="98"/>
      <c r="Q5838" s="130"/>
    </row>
    <row r="5839" spans="1:17" ht="11.25" x14ac:dyDescent="0.2">
      <c r="A5839" s="234"/>
      <c r="B5839" s="98"/>
      <c r="C5839" s="130"/>
      <c r="D5839" s="240"/>
      <c r="E5839" s="240"/>
      <c r="F5839" s="224"/>
      <c r="G5839" s="98"/>
      <c r="H5839" s="98"/>
      <c r="I5839" s="130"/>
      <c r="J5839" s="98"/>
      <c r="K5839" s="98"/>
      <c r="L5839" s="98"/>
      <c r="M5839" s="241"/>
      <c r="N5839" s="241"/>
      <c r="O5839" s="98"/>
      <c r="P5839" s="98"/>
      <c r="Q5839" s="130"/>
    </row>
    <row r="5840" spans="1:17" ht="11.25" x14ac:dyDescent="0.2">
      <c r="A5840" s="234"/>
      <c r="B5840" s="98"/>
      <c r="C5840" s="130"/>
      <c r="D5840" s="240"/>
      <c r="E5840" s="240"/>
      <c r="F5840" s="224"/>
      <c r="G5840" s="98"/>
      <c r="H5840" s="98"/>
      <c r="I5840" s="130"/>
      <c r="J5840" s="98"/>
      <c r="K5840" s="98"/>
      <c r="L5840" s="98"/>
      <c r="M5840" s="241"/>
      <c r="N5840" s="241"/>
      <c r="O5840" s="98"/>
      <c r="P5840" s="98"/>
      <c r="Q5840" s="130"/>
    </row>
    <row r="5841" spans="1:17" ht="11.25" x14ac:dyDescent="0.2">
      <c r="A5841" s="234"/>
      <c r="B5841" s="98"/>
      <c r="C5841" s="130"/>
      <c r="D5841" s="240"/>
      <c r="E5841" s="240"/>
      <c r="F5841" s="224"/>
      <c r="G5841" s="98"/>
      <c r="H5841" s="98"/>
      <c r="I5841" s="130"/>
      <c r="J5841" s="98"/>
      <c r="K5841" s="98"/>
      <c r="L5841" s="98"/>
      <c r="M5841" s="241"/>
      <c r="N5841" s="241"/>
      <c r="O5841" s="98"/>
      <c r="P5841" s="98"/>
      <c r="Q5841" s="130"/>
    </row>
    <row r="5842" spans="1:17" ht="11.25" x14ac:dyDescent="0.2">
      <c r="A5842" s="234"/>
      <c r="B5842" s="98"/>
      <c r="C5842" s="130"/>
      <c r="D5842" s="240"/>
      <c r="E5842" s="240"/>
      <c r="F5842" s="224"/>
      <c r="G5842" s="98"/>
      <c r="H5842" s="98"/>
      <c r="I5842" s="130"/>
      <c r="J5842" s="98"/>
      <c r="K5842" s="98"/>
      <c r="L5842" s="98"/>
      <c r="M5842" s="241"/>
      <c r="N5842" s="241"/>
      <c r="O5842" s="98"/>
      <c r="P5842" s="98"/>
      <c r="Q5842" s="130"/>
    </row>
    <row r="5843" spans="1:17" ht="11.25" x14ac:dyDescent="0.2">
      <c r="A5843" s="234"/>
      <c r="B5843" s="98"/>
      <c r="C5843" s="130"/>
      <c r="D5843" s="240"/>
      <c r="E5843" s="240"/>
      <c r="F5843" s="224"/>
      <c r="G5843" s="98"/>
      <c r="H5843" s="98"/>
      <c r="I5843" s="130"/>
      <c r="J5843" s="98"/>
      <c r="K5843" s="98"/>
      <c r="L5843" s="98"/>
      <c r="M5843" s="241"/>
      <c r="N5843" s="241"/>
      <c r="O5843" s="98"/>
      <c r="P5843" s="98"/>
      <c r="Q5843" s="130"/>
    </row>
    <row r="5844" spans="1:17" ht="11.25" x14ac:dyDescent="0.2">
      <c r="A5844" s="234"/>
      <c r="B5844" s="98"/>
      <c r="C5844" s="130"/>
      <c r="D5844" s="240"/>
      <c r="E5844" s="240"/>
      <c r="F5844" s="224"/>
      <c r="G5844" s="98"/>
      <c r="H5844" s="98"/>
      <c r="I5844" s="130"/>
      <c r="J5844" s="98"/>
      <c r="K5844" s="98"/>
      <c r="L5844" s="98"/>
      <c r="M5844" s="241"/>
      <c r="N5844" s="241"/>
      <c r="O5844" s="98"/>
      <c r="P5844" s="98"/>
      <c r="Q5844" s="130"/>
    </row>
    <row r="5845" spans="1:17" ht="11.25" x14ac:dyDescent="0.2">
      <c r="A5845" s="234"/>
      <c r="B5845" s="98"/>
      <c r="C5845" s="130"/>
      <c r="D5845" s="240"/>
      <c r="E5845" s="240"/>
      <c r="F5845" s="224"/>
      <c r="G5845" s="98"/>
      <c r="H5845" s="98"/>
      <c r="I5845" s="130"/>
      <c r="J5845" s="98"/>
      <c r="K5845" s="98"/>
      <c r="L5845" s="98"/>
      <c r="M5845" s="241"/>
      <c r="N5845" s="241"/>
      <c r="O5845" s="98"/>
      <c r="P5845" s="98"/>
      <c r="Q5845" s="130"/>
    </row>
    <row r="5846" spans="1:17" ht="11.25" x14ac:dyDescent="0.2">
      <c r="A5846" s="234"/>
      <c r="B5846" s="98"/>
      <c r="C5846" s="130"/>
      <c r="D5846" s="240"/>
      <c r="E5846" s="240"/>
      <c r="F5846" s="224"/>
      <c r="G5846" s="98"/>
      <c r="H5846" s="98"/>
      <c r="I5846" s="130"/>
      <c r="J5846" s="98"/>
      <c r="K5846" s="98"/>
      <c r="L5846" s="98"/>
      <c r="M5846" s="241"/>
      <c r="N5846" s="241"/>
      <c r="O5846" s="98"/>
      <c r="P5846" s="98"/>
      <c r="Q5846" s="130"/>
    </row>
    <row r="5847" spans="1:17" ht="11.25" x14ac:dyDescent="0.2">
      <c r="A5847" s="234"/>
      <c r="B5847" s="98"/>
      <c r="C5847" s="130"/>
      <c r="D5847" s="240"/>
      <c r="E5847" s="240"/>
      <c r="F5847" s="224"/>
      <c r="G5847" s="98"/>
      <c r="H5847" s="98"/>
      <c r="I5847" s="130"/>
      <c r="J5847" s="98"/>
      <c r="K5847" s="98"/>
      <c r="L5847" s="98"/>
      <c r="M5847" s="241"/>
      <c r="N5847" s="241"/>
      <c r="O5847" s="98"/>
      <c r="P5847" s="98"/>
      <c r="Q5847" s="130"/>
    </row>
    <row r="5848" spans="1:17" ht="11.25" x14ac:dyDescent="0.2">
      <c r="A5848" s="234"/>
      <c r="B5848" s="98"/>
      <c r="C5848" s="130"/>
      <c r="D5848" s="240"/>
      <c r="E5848" s="240"/>
      <c r="F5848" s="224"/>
      <c r="G5848" s="98"/>
      <c r="H5848" s="98"/>
      <c r="I5848" s="130"/>
      <c r="J5848" s="98"/>
      <c r="K5848" s="98"/>
      <c r="L5848" s="98"/>
      <c r="M5848" s="241"/>
      <c r="N5848" s="241"/>
      <c r="O5848" s="98"/>
      <c r="P5848" s="98"/>
      <c r="Q5848" s="130"/>
    </row>
    <row r="5849" spans="1:17" ht="11.25" x14ac:dyDescent="0.2">
      <c r="A5849" s="234"/>
      <c r="B5849" s="98"/>
      <c r="C5849" s="130"/>
      <c r="D5849" s="240"/>
      <c r="E5849" s="240"/>
      <c r="F5849" s="224"/>
      <c r="G5849" s="98"/>
      <c r="H5849" s="98"/>
      <c r="I5849" s="130"/>
      <c r="J5849" s="98"/>
      <c r="K5849" s="98"/>
      <c r="L5849" s="98"/>
      <c r="M5849" s="241"/>
      <c r="N5849" s="241"/>
      <c r="O5849" s="98"/>
      <c r="P5849" s="98"/>
      <c r="Q5849" s="130"/>
    </row>
    <row r="5850" spans="1:17" ht="11.25" x14ac:dyDescent="0.2">
      <c r="A5850" s="234"/>
      <c r="B5850" s="98"/>
      <c r="C5850" s="130"/>
      <c r="D5850" s="240"/>
      <c r="E5850" s="240"/>
      <c r="F5850" s="224"/>
      <c r="G5850" s="98"/>
      <c r="H5850" s="98"/>
      <c r="I5850" s="130"/>
      <c r="J5850" s="98"/>
      <c r="K5850" s="98"/>
      <c r="L5850" s="98"/>
      <c r="M5850" s="241"/>
      <c r="N5850" s="241"/>
      <c r="O5850" s="98"/>
      <c r="P5850" s="98"/>
      <c r="Q5850" s="130"/>
    </row>
    <row r="5851" spans="1:17" ht="11.25" x14ac:dyDescent="0.2">
      <c r="A5851" s="234"/>
      <c r="B5851" s="98"/>
      <c r="C5851" s="130"/>
      <c r="D5851" s="240"/>
      <c r="E5851" s="240"/>
      <c r="F5851" s="224"/>
      <c r="G5851" s="98"/>
      <c r="H5851" s="98"/>
      <c r="I5851" s="130"/>
      <c r="J5851" s="98"/>
      <c r="K5851" s="98"/>
      <c r="L5851" s="98"/>
      <c r="M5851" s="241"/>
      <c r="N5851" s="241"/>
      <c r="O5851" s="98"/>
      <c r="P5851" s="98"/>
      <c r="Q5851" s="130"/>
    </row>
    <row r="5852" spans="1:17" ht="11.25" x14ac:dyDescent="0.2">
      <c r="A5852" s="234"/>
      <c r="B5852" s="98"/>
      <c r="C5852" s="130"/>
      <c r="D5852" s="240"/>
      <c r="E5852" s="240"/>
      <c r="F5852" s="224"/>
      <c r="G5852" s="98"/>
      <c r="H5852" s="98"/>
      <c r="I5852" s="130"/>
      <c r="J5852" s="98"/>
      <c r="K5852" s="98"/>
      <c r="L5852" s="98"/>
      <c r="M5852" s="241"/>
      <c r="N5852" s="241"/>
      <c r="O5852" s="98"/>
      <c r="P5852" s="98"/>
      <c r="Q5852" s="130"/>
    </row>
    <row r="5853" spans="1:17" ht="11.25" x14ac:dyDescent="0.2">
      <c r="A5853" s="234"/>
      <c r="B5853" s="98"/>
      <c r="C5853" s="130"/>
      <c r="D5853" s="240"/>
      <c r="E5853" s="240"/>
      <c r="F5853" s="224"/>
      <c r="G5853" s="98"/>
      <c r="H5853" s="98"/>
      <c r="I5853" s="130"/>
      <c r="J5853" s="98"/>
      <c r="K5853" s="98"/>
      <c r="L5853" s="98"/>
      <c r="M5853" s="241"/>
      <c r="N5853" s="241"/>
      <c r="O5853" s="98"/>
      <c r="P5853" s="98"/>
      <c r="Q5853" s="130"/>
    </row>
    <row r="5854" spans="1:17" ht="11.25" x14ac:dyDescent="0.2">
      <c r="A5854" s="234"/>
      <c r="B5854" s="98"/>
      <c r="C5854" s="130"/>
      <c r="D5854" s="240"/>
      <c r="E5854" s="240"/>
      <c r="F5854" s="224"/>
      <c r="G5854" s="98"/>
      <c r="H5854" s="98"/>
      <c r="I5854" s="130"/>
      <c r="J5854" s="98"/>
      <c r="K5854" s="98"/>
      <c r="L5854" s="98"/>
      <c r="M5854" s="241"/>
      <c r="N5854" s="241"/>
      <c r="O5854" s="98"/>
      <c r="P5854" s="98"/>
      <c r="Q5854" s="130"/>
    </row>
    <row r="5855" spans="1:17" ht="11.25" x14ac:dyDescent="0.2">
      <c r="A5855" s="234"/>
      <c r="B5855" s="98"/>
      <c r="C5855" s="130"/>
      <c r="D5855" s="240"/>
      <c r="E5855" s="240"/>
      <c r="F5855" s="224"/>
      <c r="G5855" s="98"/>
      <c r="H5855" s="98"/>
      <c r="I5855" s="130"/>
      <c r="J5855" s="98"/>
      <c r="K5855" s="98"/>
      <c r="L5855" s="98"/>
      <c r="M5855" s="241"/>
      <c r="N5855" s="241"/>
      <c r="O5855" s="98"/>
      <c r="P5855" s="98"/>
      <c r="Q5855" s="130"/>
    </row>
    <row r="5856" spans="1:17" ht="11.25" x14ac:dyDescent="0.2">
      <c r="A5856" s="234"/>
      <c r="B5856" s="98"/>
      <c r="C5856" s="130"/>
      <c r="D5856" s="240"/>
      <c r="E5856" s="240"/>
      <c r="F5856" s="224"/>
      <c r="G5856" s="98"/>
      <c r="H5856" s="98"/>
      <c r="I5856" s="130"/>
      <c r="J5856" s="98"/>
      <c r="K5856" s="98"/>
      <c r="L5856" s="98"/>
      <c r="M5856" s="241"/>
      <c r="N5856" s="241"/>
      <c r="O5856" s="98"/>
      <c r="P5856" s="98"/>
      <c r="Q5856" s="130"/>
    </row>
    <row r="5857" spans="1:17" ht="11.25" x14ac:dyDescent="0.2">
      <c r="A5857" s="234"/>
      <c r="B5857" s="98"/>
      <c r="C5857" s="130"/>
      <c r="D5857" s="240"/>
      <c r="E5857" s="240"/>
      <c r="F5857" s="224"/>
      <c r="G5857" s="98"/>
      <c r="H5857" s="98"/>
      <c r="I5857" s="130"/>
      <c r="J5857" s="98"/>
      <c r="K5857" s="98"/>
      <c r="L5857" s="98"/>
      <c r="M5857" s="241"/>
      <c r="N5857" s="241"/>
      <c r="O5857" s="98"/>
      <c r="P5857" s="98"/>
      <c r="Q5857" s="130"/>
    </row>
    <row r="5858" spans="1:17" ht="11.25" x14ac:dyDescent="0.2">
      <c r="A5858" s="234"/>
      <c r="B5858" s="98"/>
      <c r="C5858" s="130"/>
      <c r="D5858" s="240"/>
      <c r="E5858" s="240"/>
      <c r="F5858" s="224"/>
      <c r="G5858" s="98"/>
      <c r="H5858" s="98"/>
      <c r="I5858" s="130"/>
      <c r="J5858" s="98"/>
      <c r="K5858" s="98"/>
      <c r="L5858" s="98"/>
      <c r="M5858" s="241"/>
      <c r="N5858" s="241"/>
      <c r="O5858" s="98"/>
      <c r="P5858" s="98"/>
      <c r="Q5858" s="130"/>
    </row>
    <row r="5859" spans="1:17" ht="11.25" x14ac:dyDescent="0.2">
      <c r="A5859" s="234"/>
      <c r="B5859" s="98"/>
      <c r="C5859" s="130"/>
      <c r="D5859" s="240"/>
      <c r="E5859" s="240"/>
      <c r="F5859" s="224"/>
      <c r="G5859" s="98"/>
      <c r="H5859" s="98"/>
      <c r="I5859" s="130"/>
      <c r="J5859" s="98"/>
      <c r="K5859" s="98"/>
      <c r="L5859" s="98"/>
      <c r="M5859" s="241"/>
      <c r="N5859" s="241"/>
      <c r="O5859" s="98"/>
      <c r="P5859" s="98"/>
      <c r="Q5859" s="130"/>
    </row>
    <row r="5860" spans="1:17" ht="11.25" x14ac:dyDescent="0.2">
      <c r="A5860" s="234"/>
      <c r="B5860" s="98"/>
      <c r="C5860" s="130"/>
      <c r="D5860" s="240"/>
      <c r="E5860" s="240"/>
      <c r="F5860" s="224"/>
      <c r="G5860" s="98"/>
      <c r="H5860" s="98"/>
      <c r="I5860" s="130"/>
      <c r="J5860" s="98"/>
      <c r="K5860" s="98"/>
      <c r="L5860" s="98"/>
      <c r="M5860" s="241"/>
      <c r="N5860" s="241"/>
      <c r="O5860" s="98"/>
      <c r="P5860" s="98"/>
      <c r="Q5860" s="130"/>
    </row>
    <row r="5861" spans="1:17" ht="11.25" x14ac:dyDescent="0.2">
      <c r="A5861" s="234"/>
      <c r="B5861" s="98"/>
      <c r="C5861" s="130"/>
      <c r="D5861" s="240"/>
      <c r="E5861" s="240"/>
      <c r="F5861" s="224"/>
      <c r="G5861" s="98"/>
      <c r="H5861" s="98"/>
      <c r="I5861" s="130"/>
      <c r="J5861" s="98"/>
      <c r="K5861" s="98"/>
      <c r="L5861" s="98"/>
      <c r="M5861" s="241"/>
      <c r="N5861" s="241"/>
      <c r="O5861" s="98"/>
      <c r="P5861" s="98"/>
      <c r="Q5861" s="130"/>
    </row>
    <row r="5862" spans="1:17" ht="11.25" x14ac:dyDescent="0.2">
      <c r="A5862" s="234"/>
      <c r="B5862" s="98"/>
      <c r="C5862" s="130"/>
      <c r="D5862" s="240"/>
      <c r="E5862" s="240"/>
      <c r="F5862" s="224"/>
      <c r="G5862" s="98"/>
      <c r="H5862" s="98"/>
      <c r="I5862" s="130"/>
      <c r="J5862" s="98"/>
      <c r="K5862" s="98"/>
      <c r="L5862" s="98"/>
      <c r="M5862" s="241"/>
      <c r="N5862" s="241"/>
      <c r="O5862" s="98"/>
      <c r="P5862" s="98"/>
      <c r="Q5862" s="130"/>
    </row>
    <row r="5863" spans="1:17" ht="11.25" x14ac:dyDescent="0.2">
      <c r="A5863" s="234"/>
      <c r="B5863" s="98"/>
      <c r="C5863" s="130"/>
      <c r="D5863" s="240"/>
      <c r="E5863" s="240"/>
      <c r="F5863" s="224"/>
      <c r="G5863" s="98"/>
      <c r="H5863" s="98"/>
      <c r="I5863" s="130"/>
      <c r="J5863" s="98"/>
      <c r="K5863" s="98"/>
      <c r="L5863" s="98"/>
      <c r="M5863" s="241"/>
      <c r="N5863" s="241"/>
      <c r="O5863" s="98"/>
      <c r="P5863" s="98"/>
      <c r="Q5863" s="130"/>
    </row>
    <row r="5864" spans="1:17" ht="11.25" x14ac:dyDescent="0.2">
      <c r="A5864" s="234"/>
      <c r="B5864" s="98"/>
      <c r="C5864" s="130"/>
      <c r="D5864" s="240"/>
      <c r="E5864" s="240"/>
      <c r="F5864" s="224"/>
      <c r="G5864" s="98"/>
      <c r="H5864" s="98"/>
      <c r="I5864" s="130"/>
      <c r="J5864" s="98"/>
      <c r="K5864" s="98"/>
      <c r="L5864" s="98"/>
      <c r="M5864" s="241"/>
      <c r="N5864" s="241"/>
      <c r="O5864" s="98"/>
      <c r="P5864" s="98"/>
      <c r="Q5864" s="130"/>
    </row>
    <row r="5865" spans="1:17" ht="11.25" x14ac:dyDescent="0.2">
      <c r="A5865" s="234"/>
      <c r="B5865" s="98"/>
      <c r="C5865" s="130"/>
      <c r="D5865" s="240"/>
      <c r="E5865" s="240"/>
      <c r="F5865" s="224"/>
      <c r="G5865" s="98"/>
      <c r="H5865" s="98"/>
      <c r="I5865" s="130"/>
      <c r="J5865" s="98"/>
      <c r="K5865" s="98"/>
      <c r="L5865" s="98"/>
      <c r="M5865" s="241"/>
      <c r="N5865" s="241"/>
      <c r="O5865" s="98"/>
      <c r="P5865" s="98"/>
      <c r="Q5865" s="130"/>
    </row>
    <row r="5866" spans="1:17" ht="11.25" x14ac:dyDescent="0.2">
      <c r="A5866" s="234"/>
      <c r="B5866" s="98"/>
      <c r="C5866" s="130"/>
      <c r="D5866" s="240"/>
      <c r="E5866" s="240"/>
      <c r="F5866" s="224"/>
      <c r="G5866" s="98"/>
      <c r="H5866" s="98"/>
      <c r="I5866" s="130"/>
      <c r="J5866" s="98"/>
      <c r="K5866" s="98"/>
      <c r="L5866" s="98"/>
      <c r="M5866" s="241"/>
      <c r="N5866" s="241"/>
      <c r="O5866" s="98"/>
      <c r="P5866" s="98"/>
      <c r="Q5866" s="130"/>
    </row>
    <row r="5867" spans="1:17" ht="11.25" x14ac:dyDescent="0.2">
      <c r="A5867" s="234"/>
      <c r="B5867" s="98"/>
      <c r="C5867" s="130"/>
      <c r="D5867" s="240"/>
      <c r="E5867" s="240"/>
      <c r="F5867" s="224"/>
      <c r="G5867" s="98"/>
      <c r="H5867" s="98"/>
      <c r="I5867" s="130"/>
      <c r="J5867" s="98"/>
      <c r="K5867" s="98"/>
      <c r="L5867" s="98"/>
      <c r="M5867" s="241"/>
      <c r="N5867" s="241"/>
      <c r="O5867" s="98"/>
      <c r="P5867" s="98"/>
      <c r="Q5867" s="130"/>
    </row>
    <row r="5868" spans="1:17" ht="11.25" x14ac:dyDescent="0.2">
      <c r="A5868" s="234"/>
      <c r="B5868" s="98"/>
      <c r="C5868" s="130"/>
      <c r="D5868" s="240"/>
      <c r="E5868" s="240"/>
      <c r="F5868" s="224"/>
      <c r="G5868" s="98"/>
      <c r="H5868" s="98"/>
      <c r="I5868" s="130"/>
      <c r="J5868" s="98"/>
      <c r="K5868" s="98"/>
      <c r="L5868" s="98"/>
      <c r="M5868" s="241"/>
      <c r="N5868" s="241"/>
      <c r="O5868" s="98"/>
      <c r="P5868" s="98"/>
      <c r="Q5868" s="130"/>
    </row>
    <row r="5869" spans="1:17" ht="11.25" x14ac:dyDescent="0.2">
      <c r="A5869" s="234"/>
      <c r="B5869" s="98"/>
      <c r="C5869" s="130"/>
      <c r="D5869" s="240"/>
      <c r="E5869" s="240"/>
      <c r="F5869" s="224"/>
      <c r="G5869" s="98"/>
      <c r="H5869" s="98"/>
      <c r="I5869" s="130"/>
      <c r="J5869" s="98"/>
      <c r="K5869" s="98"/>
      <c r="L5869" s="98"/>
      <c r="M5869" s="241"/>
      <c r="N5869" s="241"/>
      <c r="O5869" s="98"/>
      <c r="P5869" s="98"/>
      <c r="Q5869" s="130"/>
    </row>
    <row r="5870" spans="1:17" ht="11.25" x14ac:dyDescent="0.2">
      <c r="A5870" s="234"/>
      <c r="B5870" s="98"/>
      <c r="C5870" s="130"/>
      <c r="D5870" s="240"/>
      <c r="E5870" s="240"/>
      <c r="F5870" s="224"/>
      <c r="G5870" s="98"/>
      <c r="H5870" s="98"/>
      <c r="I5870" s="130"/>
      <c r="J5870" s="98"/>
      <c r="K5870" s="98"/>
      <c r="L5870" s="98"/>
      <c r="M5870" s="241"/>
      <c r="N5870" s="241"/>
      <c r="O5870" s="98"/>
      <c r="P5870" s="98"/>
      <c r="Q5870" s="130"/>
    </row>
    <row r="5871" spans="1:17" ht="11.25" x14ac:dyDescent="0.2">
      <c r="A5871" s="234"/>
      <c r="B5871" s="98"/>
      <c r="C5871" s="130"/>
      <c r="D5871" s="240"/>
      <c r="E5871" s="240"/>
      <c r="F5871" s="224"/>
      <c r="G5871" s="98"/>
      <c r="H5871" s="98"/>
      <c r="I5871" s="130"/>
      <c r="J5871" s="98"/>
      <c r="K5871" s="98"/>
      <c r="L5871" s="98"/>
      <c r="M5871" s="241"/>
      <c r="N5871" s="241"/>
      <c r="O5871" s="98"/>
      <c r="P5871" s="98"/>
      <c r="Q5871" s="130"/>
    </row>
    <row r="5872" spans="1:17" ht="11.25" x14ac:dyDescent="0.2">
      <c r="A5872" s="234"/>
      <c r="B5872" s="98"/>
      <c r="C5872" s="130"/>
      <c r="D5872" s="240"/>
      <c r="E5872" s="240"/>
      <c r="F5872" s="224"/>
      <c r="G5872" s="98"/>
      <c r="H5872" s="98"/>
      <c r="I5872" s="130"/>
      <c r="J5872" s="98"/>
      <c r="K5872" s="98"/>
      <c r="L5872" s="98"/>
      <c r="M5872" s="241"/>
      <c r="N5872" s="241"/>
      <c r="O5872" s="98"/>
      <c r="P5872" s="98"/>
      <c r="Q5872" s="130"/>
    </row>
    <row r="5873" spans="1:17" ht="11.25" x14ac:dyDescent="0.2">
      <c r="A5873" s="234"/>
      <c r="B5873" s="98"/>
      <c r="C5873" s="130"/>
      <c r="D5873" s="240"/>
      <c r="E5873" s="240"/>
      <c r="F5873" s="224"/>
      <c r="G5873" s="98"/>
      <c r="H5873" s="98"/>
      <c r="I5873" s="130"/>
      <c r="J5873" s="98"/>
      <c r="K5873" s="98"/>
      <c r="L5873" s="98"/>
      <c r="M5873" s="241"/>
      <c r="N5873" s="241"/>
      <c r="O5873" s="98"/>
      <c r="P5873" s="98"/>
      <c r="Q5873" s="130"/>
    </row>
    <row r="5874" spans="1:17" ht="11.25" x14ac:dyDescent="0.2">
      <c r="A5874" s="234"/>
      <c r="B5874" s="98"/>
      <c r="C5874" s="130"/>
      <c r="D5874" s="240"/>
      <c r="E5874" s="240"/>
      <c r="F5874" s="224"/>
      <c r="G5874" s="98"/>
      <c r="H5874" s="98"/>
      <c r="I5874" s="130"/>
      <c r="J5874" s="98"/>
      <c r="K5874" s="98"/>
      <c r="L5874" s="98"/>
      <c r="M5874" s="241"/>
      <c r="N5874" s="241"/>
      <c r="O5874" s="98"/>
      <c r="P5874" s="98"/>
      <c r="Q5874" s="130"/>
    </row>
    <row r="5875" spans="1:17" ht="11.25" x14ac:dyDescent="0.2">
      <c r="A5875" s="234"/>
      <c r="B5875" s="98"/>
      <c r="C5875" s="130"/>
      <c r="D5875" s="240"/>
      <c r="E5875" s="240"/>
      <c r="F5875" s="224"/>
      <c r="G5875" s="98"/>
      <c r="H5875" s="98"/>
      <c r="I5875" s="130"/>
      <c r="J5875" s="98"/>
      <c r="K5875" s="98"/>
      <c r="L5875" s="98"/>
      <c r="M5875" s="241"/>
      <c r="N5875" s="241"/>
      <c r="O5875" s="98"/>
      <c r="P5875" s="98"/>
      <c r="Q5875" s="130"/>
    </row>
    <row r="5876" spans="1:17" ht="11.25" x14ac:dyDescent="0.2">
      <c r="A5876" s="234"/>
      <c r="B5876" s="98"/>
      <c r="C5876" s="130"/>
      <c r="D5876" s="240"/>
      <c r="E5876" s="240"/>
      <c r="F5876" s="224"/>
      <c r="G5876" s="98"/>
      <c r="H5876" s="98"/>
      <c r="I5876" s="130"/>
      <c r="J5876" s="98"/>
      <c r="K5876" s="98"/>
      <c r="L5876" s="98"/>
      <c r="M5876" s="241"/>
      <c r="N5876" s="241"/>
      <c r="O5876" s="98"/>
      <c r="P5876" s="98"/>
      <c r="Q5876" s="130"/>
    </row>
    <row r="5877" spans="1:17" ht="11.25" x14ac:dyDescent="0.2">
      <c r="A5877" s="234"/>
      <c r="B5877" s="98"/>
      <c r="C5877" s="130"/>
      <c r="D5877" s="240"/>
      <c r="E5877" s="240"/>
      <c r="F5877" s="224"/>
      <c r="G5877" s="98"/>
      <c r="H5877" s="98"/>
      <c r="I5877" s="130"/>
      <c r="J5877" s="98"/>
      <c r="K5877" s="98"/>
      <c r="L5877" s="98"/>
      <c r="M5877" s="241"/>
      <c r="N5877" s="241"/>
      <c r="O5877" s="98"/>
      <c r="P5877" s="98"/>
      <c r="Q5877" s="130"/>
    </row>
    <row r="5878" spans="1:17" ht="11.25" x14ac:dyDescent="0.2">
      <c r="A5878" s="234"/>
      <c r="B5878" s="98"/>
      <c r="C5878" s="130"/>
      <c r="D5878" s="240"/>
      <c r="E5878" s="240"/>
      <c r="F5878" s="224"/>
      <c r="G5878" s="98"/>
      <c r="H5878" s="98"/>
      <c r="I5878" s="130"/>
      <c r="J5878" s="98"/>
      <c r="K5878" s="98"/>
      <c r="L5878" s="98"/>
      <c r="M5878" s="241"/>
      <c r="N5878" s="241"/>
      <c r="O5878" s="98"/>
      <c r="P5878" s="98"/>
      <c r="Q5878" s="130"/>
    </row>
    <row r="5879" spans="1:17" ht="11.25" x14ac:dyDescent="0.2">
      <c r="A5879" s="234"/>
      <c r="B5879" s="98"/>
      <c r="C5879" s="130"/>
      <c r="D5879" s="240"/>
      <c r="E5879" s="240"/>
      <c r="F5879" s="224"/>
      <c r="G5879" s="98"/>
      <c r="H5879" s="98"/>
      <c r="I5879" s="130"/>
      <c r="J5879" s="98"/>
      <c r="K5879" s="98"/>
      <c r="L5879" s="98"/>
      <c r="M5879" s="241"/>
      <c r="N5879" s="241"/>
      <c r="O5879" s="98"/>
      <c r="P5879" s="98"/>
      <c r="Q5879" s="130"/>
    </row>
    <row r="5880" spans="1:17" ht="11.25" x14ac:dyDescent="0.2">
      <c r="A5880" s="234"/>
      <c r="B5880" s="98"/>
      <c r="C5880" s="130"/>
      <c r="D5880" s="240"/>
      <c r="E5880" s="240"/>
      <c r="F5880" s="224"/>
      <c r="G5880" s="98"/>
      <c r="H5880" s="98"/>
      <c r="I5880" s="130"/>
      <c r="J5880" s="98"/>
      <c r="K5880" s="98"/>
      <c r="L5880" s="98"/>
      <c r="M5880" s="241"/>
      <c r="N5880" s="241"/>
      <c r="O5880" s="98"/>
      <c r="P5880" s="98"/>
      <c r="Q5880" s="130"/>
    </row>
    <row r="5881" spans="1:17" ht="11.25" x14ac:dyDescent="0.2">
      <c r="A5881" s="234"/>
      <c r="B5881" s="98"/>
      <c r="C5881" s="130"/>
      <c r="D5881" s="240"/>
      <c r="E5881" s="240"/>
      <c r="F5881" s="224"/>
      <c r="G5881" s="98"/>
      <c r="H5881" s="98"/>
      <c r="I5881" s="130"/>
      <c r="J5881" s="98"/>
      <c r="K5881" s="98"/>
      <c r="L5881" s="98"/>
      <c r="M5881" s="241"/>
      <c r="N5881" s="241"/>
      <c r="O5881" s="98"/>
      <c r="P5881" s="98"/>
      <c r="Q5881" s="130"/>
    </row>
    <row r="5882" spans="1:17" ht="11.25" x14ac:dyDescent="0.2">
      <c r="A5882" s="234"/>
      <c r="B5882" s="98"/>
      <c r="C5882" s="130"/>
      <c r="D5882" s="240"/>
      <c r="E5882" s="240"/>
      <c r="F5882" s="224"/>
      <c r="G5882" s="98"/>
      <c r="H5882" s="98"/>
      <c r="I5882" s="130"/>
      <c r="J5882" s="98"/>
      <c r="K5882" s="98"/>
      <c r="L5882" s="98"/>
      <c r="M5882" s="241"/>
      <c r="N5882" s="241"/>
      <c r="O5882" s="98"/>
      <c r="P5882" s="98"/>
      <c r="Q5882" s="130"/>
    </row>
    <row r="5883" spans="1:17" ht="11.25" x14ac:dyDescent="0.2">
      <c r="A5883" s="234"/>
      <c r="B5883" s="98"/>
      <c r="C5883" s="130"/>
      <c r="D5883" s="240"/>
      <c r="E5883" s="240"/>
      <c r="F5883" s="224"/>
      <c r="G5883" s="98"/>
      <c r="H5883" s="98"/>
      <c r="I5883" s="130"/>
      <c r="J5883" s="98"/>
      <c r="K5883" s="98"/>
      <c r="L5883" s="98"/>
      <c r="M5883" s="241"/>
      <c r="N5883" s="241"/>
      <c r="O5883" s="98"/>
      <c r="P5883" s="98"/>
      <c r="Q5883" s="130"/>
    </row>
    <row r="5884" spans="1:17" ht="11.25" x14ac:dyDescent="0.2">
      <c r="A5884" s="234"/>
      <c r="B5884" s="98"/>
      <c r="C5884" s="130"/>
      <c r="D5884" s="240"/>
      <c r="E5884" s="240"/>
      <c r="F5884" s="224"/>
      <c r="G5884" s="98"/>
      <c r="H5884" s="98"/>
      <c r="I5884" s="130"/>
      <c r="J5884" s="98"/>
      <c r="K5884" s="98"/>
      <c r="L5884" s="98"/>
      <c r="M5884" s="241"/>
      <c r="N5884" s="241"/>
      <c r="O5884" s="98"/>
      <c r="P5884" s="98"/>
      <c r="Q5884" s="130"/>
    </row>
    <row r="5885" spans="1:17" ht="11.25" x14ac:dyDescent="0.2">
      <c r="A5885" s="234"/>
      <c r="B5885" s="98"/>
      <c r="C5885" s="130"/>
      <c r="D5885" s="240"/>
      <c r="E5885" s="240"/>
      <c r="F5885" s="224"/>
      <c r="G5885" s="98"/>
      <c r="H5885" s="98"/>
      <c r="I5885" s="130"/>
      <c r="J5885" s="98"/>
      <c r="K5885" s="98"/>
      <c r="L5885" s="98"/>
      <c r="M5885" s="241"/>
      <c r="N5885" s="241"/>
      <c r="O5885" s="98"/>
      <c r="P5885" s="98"/>
      <c r="Q5885" s="130"/>
    </row>
    <row r="5886" spans="1:17" ht="11.25" x14ac:dyDescent="0.2">
      <c r="A5886" s="234"/>
      <c r="B5886" s="98"/>
      <c r="C5886" s="130"/>
      <c r="D5886" s="240"/>
      <c r="E5886" s="240"/>
      <c r="F5886" s="224"/>
      <c r="G5886" s="98"/>
      <c r="H5886" s="98"/>
      <c r="I5886" s="130"/>
      <c r="J5886" s="98"/>
      <c r="K5886" s="98"/>
      <c r="L5886" s="98"/>
      <c r="M5886" s="241"/>
      <c r="N5886" s="241"/>
      <c r="O5886" s="98"/>
      <c r="P5886" s="98"/>
      <c r="Q5886" s="130"/>
    </row>
    <row r="5887" spans="1:17" ht="11.25" x14ac:dyDescent="0.2">
      <c r="A5887" s="234"/>
      <c r="B5887" s="98"/>
      <c r="C5887" s="130"/>
      <c r="D5887" s="240"/>
      <c r="E5887" s="240"/>
      <c r="F5887" s="224"/>
      <c r="G5887" s="98"/>
      <c r="H5887" s="98"/>
      <c r="I5887" s="130"/>
      <c r="J5887" s="98"/>
      <c r="K5887" s="98"/>
      <c r="L5887" s="98"/>
      <c r="M5887" s="241"/>
      <c r="N5887" s="241"/>
      <c r="O5887" s="98"/>
      <c r="P5887" s="98"/>
      <c r="Q5887" s="130"/>
    </row>
    <row r="5888" spans="1:17" ht="11.25" x14ac:dyDescent="0.2">
      <c r="A5888" s="234"/>
      <c r="B5888" s="98"/>
      <c r="C5888" s="130"/>
      <c r="D5888" s="240"/>
      <c r="E5888" s="240"/>
      <c r="F5888" s="224"/>
      <c r="G5888" s="98"/>
      <c r="H5888" s="98"/>
      <c r="I5888" s="130"/>
      <c r="J5888" s="98"/>
      <c r="K5888" s="98"/>
      <c r="L5888" s="98"/>
      <c r="M5888" s="241"/>
      <c r="N5888" s="241"/>
      <c r="O5888" s="98"/>
      <c r="P5888" s="98"/>
      <c r="Q5888" s="130"/>
    </row>
    <row r="5889" spans="1:17" ht="11.25" x14ac:dyDescent="0.2">
      <c r="A5889" s="234"/>
      <c r="B5889" s="98"/>
      <c r="C5889" s="130"/>
      <c r="D5889" s="240"/>
      <c r="E5889" s="240"/>
      <c r="F5889" s="224"/>
      <c r="G5889" s="98"/>
      <c r="H5889" s="98"/>
      <c r="I5889" s="130"/>
      <c r="J5889" s="98"/>
      <c r="K5889" s="98"/>
      <c r="L5889" s="98"/>
      <c r="M5889" s="241"/>
      <c r="N5889" s="241"/>
      <c r="O5889" s="98"/>
      <c r="P5889" s="98"/>
      <c r="Q5889" s="130"/>
    </row>
    <row r="5890" spans="1:17" ht="11.25" x14ac:dyDescent="0.2">
      <c r="A5890" s="234"/>
      <c r="B5890" s="98"/>
      <c r="C5890" s="130"/>
      <c r="D5890" s="240"/>
      <c r="E5890" s="240"/>
      <c r="F5890" s="224"/>
      <c r="G5890" s="98"/>
      <c r="H5890" s="98"/>
      <c r="I5890" s="130"/>
      <c r="J5890" s="98"/>
      <c r="K5890" s="98"/>
      <c r="L5890" s="98"/>
      <c r="M5890" s="241"/>
      <c r="N5890" s="241"/>
      <c r="O5890" s="98"/>
      <c r="P5890" s="98"/>
      <c r="Q5890" s="130"/>
    </row>
    <row r="5891" spans="1:17" ht="11.25" x14ac:dyDescent="0.2">
      <c r="A5891" s="234"/>
      <c r="B5891" s="98"/>
      <c r="C5891" s="130"/>
      <c r="D5891" s="240"/>
      <c r="E5891" s="240"/>
      <c r="F5891" s="224"/>
      <c r="G5891" s="98"/>
      <c r="H5891" s="98"/>
      <c r="I5891" s="130"/>
      <c r="J5891" s="98"/>
      <c r="K5891" s="98"/>
      <c r="L5891" s="98"/>
      <c r="M5891" s="241"/>
      <c r="N5891" s="241"/>
      <c r="O5891" s="98"/>
      <c r="P5891" s="98"/>
      <c r="Q5891" s="130"/>
    </row>
    <row r="5892" spans="1:17" ht="11.25" x14ac:dyDescent="0.2">
      <c r="A5892" s="234"/>
      <c r="B5892" s="98"/>
      <c r="C5892" s="130"/>
      <c r="D5892" s="240"/>
      <c r="E5892" s="240"/>
      <c r="F5892" s="224"/>
      <c r="G5892" s="98"/>
      <c r="H5892" s="98"/>
      <c r="I5892" s="130"/>
      <c r="J5892" s="98"/>
      <c r="K5892" s="98"/>
      <c r="L5892" s="98"/>
      <c r="M5892" s="241"/>
      <c r="N5892" s="241"/>
      <c r="O5892" s="98"/>
      <c r="P5892" s="98"/>
      <c r="Q5892" s="130"/>
    </row>
    <row r="5893" spans="1:17" ht="11.25" x14ac:dyDescent="0.2">
      <c r="A5893" s="234"/>
      <c r="B5893" s="98"/>
      <c r="C5893" s="130"/>
      <c r="D5893" s="240"/>
      <c r="E5893" s="240"/>
      <c r="F5893" s="224"/>
      <c r="G5893" s="98"/>
      <c r="H5893" s="98"/>
      <c r="I5893" s="130"/>
      <c r="J5893" s="98"/>
      <c r="K5893" s="98"/>
      <c r="L5893" s="98"/>
      <c r="M5893" s="241"/>
      <c r="N5893" s="241"/>
      <c r="O5893" s="98"/>
      <c r="P5893" s="98"/>
      <c r="Q5893" s="130"/>
    </row>
    <row r="5894" spans="1:17" ht="11.25" x14ac:dyDescent="0.2">
      <c r="A5894" s="234"/>
      <c r="B5894" s="98"/>
      <c r="C5894" s="130"/>
      <c r="D5894" s="240"/>
      <c r="E5894" s="240"/>
      <c r="F5894" s="224"/>
      <c r="G5894" s="98"/>
      <c r="H5894" s="98"/>
      <c r="I5894" s="130"/>
      <c r="J5894" s="98"/>
      <c r="K5894" s="98"/>
      <c r="L5894" s="98"/>
      <c r="M5894" s="241"/>
      <c r="N5894" s="241"/>
      <c r="O5894" s="98"/>
      <c r="P5894" s="98"/>
      <c r="Q5894" s="130"/>
    </row>
    <row r="5895" spans="1:17" ht="11.25" x14ac:dyDescent="0.2">
      <c r="A5895" s="234"/>
      <c r="B5895" s="98"/>
      <c r="C5895" s="130"/>
      <c r="D5895" s="240"/>
      <c r="E5895" s="240"/>
      <c r="F5895" s="224"/>
      <c r="G5895" s="98"/>
      <c r="H5895" s="98"/>
      <c r="I5895" s="130"/>
      <c r="J5895" s="98"/>
      <c r="K5895" s="98"/>
      <c r="L5895" s="98"/>
      <c r="M5895" s="241"/>
      <c r="N5895" s="241"/>
      <c r="O5895" s="98"/>
      <c r="P5895" s="98"/>
      <c r="Q5895" s="130"/>
    </row>
    <row r="5896" spans="1:17" ht="11.25" x14ac:dyDescent="0.2">
      <c r="A5896" s="234"/>
      <c r="B5896" s="98"/>
      <c r="C5896" s="130"/>
      <c r="D5896" s="240"/>
      <c r="E5896" s="240"/>
      <c r="F5896" s="224"/>
      <c r="G5896" s="98"/>
      <c r="H5896" s="98"/>
      <c r="I5896" s="130"/>
      <c r="J5896" s="98"/>
      <c r="K5896" s="98"/>
      <c r="L5896" s="98"/>
      <c r="M5896" s="241"/>
      <c r="N5896" s="241"/>
      <c r="O5896" s="98"/>
      <c r="P5896" s="98"/>
      <c r="Q5896" s="130"/>
    </row>
    <row r="5897" spans="1:17" ht="11.25" x14ac:dyDescent="0.2">
      <c r="A5897" s="234"/>
      <c r="B5897" s="98"/>
      <c r="C5897" s="130"/>
      <c r="D5897" s="240"/>
      <c r="E5897" s="240"/>
      <c r="F5897" s="224"/>
      <c r="G5897" s="98"/>
      <c r="H5897" s="98"/>
      <c r="I5897" s="130"/>
      <c r="J5897" s="98"/>
      <c r="K5897" s="98"/>
      <c r="L5897" s="98"/>
      <c r="M5897" s="241"/>
      <c r="N5897" s="241"/>
      <c r="O5897" s="98"/>
      <c r="P5897" s="98"/>
      <c r="Q5897" s="130"/>
    </row>
    <row r="5898" spans="1:17" ht="11.25" x14ac:dyDescent="0.2">
      <c r="A5898" s="234"/>
      <c r="B5898" s="98"/>
      <c r="C5898" s="130"/>
      <c r="D5898" s="240"/>
      <c r="E5898" s="240"/>
      <c r="F5898" s="224"/>
      <c r="G5898" s="98"/>
      <c r="H5898" s="98"/>
      <c r="I5898" s="130"/>
      <c r="J5898" s="98"/>
      <c r="K5898" s="98"/>
      <c r="L5898" s="98"/>
      <c r="M5898" s="241"/>
      <c r="N5898" s="241"/>
      <c r="O5898" s="98"/>
      <c r="P5898" s="98"/>
      <c r="Q5898" s="130"/>
    </row>
    <row r="5899" spans="1:17" ht="11.25" x14ac:dyDescent="0.2">
      <c r="A5899" s="234"/>
      <c r="B5899" s="98"/>
      <c r="C5899" s="130"/>
      <c r="D5899" s="240"/>
      <c r="E5899" s="240"/>
      <c r="F5899" s="224"/>
      <c r="G5899" s="98"/>
      <c r="H5899" s="98"/>
      <c r="I5899" s="130"/>
      <c r="J5899" s="98"/>
      <c r="K5899" s="98"/>
      <c r="L5899" s="98"/>
      <c r="M5899" s="241"/>
      <c r="N5899" s="241"/>
      <c r="O5899" s="98"/>
      <c r="P5899" s="98"/>
      <c r="Q5899" s="130"/>
    </row>
    <row r="5900" spans="1:17" ht="11.25" x14ac:dyDescent="0.2">
      <c r="A5900" s="234"/>
      <c r="B5900" s="98"/>
      <c r="C5900" s="130"/>
      <c r="D5900" s="240"/>
      <c r="E5900" s="240"/>
      <c r="F5900" s="224"/>
      <c r="G5900" s="98"/>
      <c r="H5900" s="98"/>
      <c r="I5900" s="130"/>
      <c r="J5900" s="98"/>
      <c r="K5900" s="98"/>
      <c r="L5900" s="98"/>
      <c r="M5900" s="241"/>
      <c r="N5900" s="241"/>
      <c r="O5900" s="98"/>
      <c r="P5900" s="98"/>
      <c r="Q5900" s="130"/>
    </row>
    <row r="5901" spans="1:17" ht="11.25" x14ac:dyDescent="0.2">
      <c r="A5901" s="234"/>
      <c r="B5901" s="98"/>
      <c r="C5901" s="130"/>
      <c r="D5901" s="240"/>
      <c r="E5901" s="240"/>
      <c r="F5901" s="224"/>
      <c r="G5901" s="98"/>
      <c r="H5901" s="98"/>
      <c r="I5901" s="130"/>
      <c r="J5901" s="98"/>
      <c r="K5901" s="98"/>
      <c r="L5901" s="98"/>
      <c r="M5901" s="241"/>
      <c r="N5901" s="241"/>
      <c r="O5901" s="98"/>
      <c r="P5901" s="98"/>
      <c r="Q5901" s="130"/>
    </row>
    <row r="5902" spans="1:17" ht="11.25" x14ac:dyDescent="0.2">
      <c r="A5902" s="234"/>
      <c r="B5902" s="98"/>
      <c r="C5902" s="130"/>
      <c r="D5902" s="240"/>
      <c r="E5902" s="240"/>
      <c r="F5902" s="224"/>
      <c r="G5902" s="98"/>
      <c r="H5902" s="98"/>
      <c r="I5902" s="130"/>
      <c r="J5902" s="98"/>
      <c r="K5902" s="98"/>
      <c r="L5902" s="98"/>
      <c r="M5902" s="241"/>
      <c r="N5902" s="241"/>
      <c r="O5902" s="98"/>
      <c r="P5902" s="98"/>
      <c r="Q5902" s="130"/>
    </row>
    <row r="5903" spans="1:17" ht="11.25" x14ac:dyDescent="0.2">
      <c r="A5903" s="234"/>
      <c r="B5903" s="98"/>
      <c r="C5903" s="130"/>
      <c r="D5903" s="240"/>
      <c r="E5903" s="240"/>
      <c r="F5903" s="224"/>
      <c r="G5903" s="98"/>
      <c r="H5903" s="98"/>
      <c r="I5903" s="130"/>
      <c r="J5903" s="98"/>
      <c r="K5903" s="98"/>
      <c r="L5903" s="98"/>
      <c r="M5903" s="241"/>
      <c r="N5903" s="241"/>
      <c r="O5903" s="98"/>
      <c r="P5903" s="98"/>
      <c r="Q5903" s="130"/>
    </row>
    <row r="5904" spans="1:17" ht="11.25" x14ac:dyDescent="0.2">
      <c r="A5904" s="234"/>
      <c r="B5904" s="98"/>
      <c r="C5904" s="130"/>
      <c r="D5904" s="240"/>
      <c r="E5904" s="240"/>
      <c r="F5904" s="224"/>
      <c r="G5904" s="98"/>
      <c r="H5904" s="98"/>
      <c r="I5904" s="130"/>
      <c r="J5904" s="98"/>
      <c r="K5904" s="98"/>
      <c r="L5904" s="98"/>
      <c r="M5904" s="241"/>
      <c r="N5904" s="241"/>
      <c r="O5904" s="98"/>
      <c r="P5904" s="98"/>
      <c r="Q5904" s="130"/>
    </row>
    <row r="5905" spans="1:17" ht="11.25" x14ac:dyDescent="0.2">
      <c r="A5905" s="234"/>
      <c r="B5905" s="98"/>
      <c r="C5905" s="130"/>
      <c r="D5905" s="240"/>
      <c r="E5905" s="240"/>
      <c r="F5905" s="224"/>
      <c r="G5905" s="98"/>
      <c r="H5905" s="98"/>
      <c r="I5905" s="130"/>
      <c r="J5905" s="98"/>
      <c r="K5905" s="98"/>
      <c r="L5905" s="98"/>
      <c r="M5905" s="241"/>
      <c r="N5905" s="241"/>
      <c r="O5905" s="98"/>
      <c r="P5905" s="98"/>
      <c r="Q5905" s="130"/>
    </row>
    <row r="5906" spans="1:17" ht="11.25" x14ac:dyDescent="0.2">
      <c r="A5906" s="234"/>
      <c r="B5906" s="98"/>
      <c r="C5906" s="130"/>
      <c r="D5906" s="240"/>
      <c r="E5906" s="240"/>
      <c r="F5906" s="224"/>
      <c r="G5906" s="98"/>
      <c r="H5906" s="98"/>
      <c r="I5906" s="130"/>
      <c r="J5906" s="98"/>
      <c r="K5906" s="98"/>
      <c r="L5906" s="98"/>
      <c r="M5906" s="241"/>
      <c r="N5906" s="241"/>
      <c r="O5906" s="98"/>
      <c r="P5906" s="98"/>
      <c r="Q5906" s="130"/>
    </row>
    <row r="5907" spans="1:17" ht="11.25" x14ac:dyDescent="0.2">
      <c r="A5907" s="234"/>
      <c r="B5907" s="98"/>
      <c r="C5907" s="130"/>
      <c r="D5907" s="240"/>
      <c r="E5907" s="240"/>
      <c r="F5907" s="224"/>
      <c r="G5907" s="98"/>
      <c r="H5907" s="98"/>
      <c r="I5907" s="130"/>
      <c r="J5907" s="98"/>
      <c r="K5907" s="98"/>
      <c r="L5907" s="98"/>
      <c r="M5907" s="241"/>
      <c r="N5907" s="241"/>
      <c r="O5907" s="98"/>
      <c r="P5907" s="98"/>
      <c r="Q5907" s="130"/>
    </row>
    <row r="5908" spans="1:17" ht="11.25" x14ac:dyDescent="0.2">
      <c r="A5908" s="234"/>
      <c r="B5908" s="98"/>
      <c r="C5908" s="130"/>
      <c r="D5908" s="240"/>
      <c r="E5908" s="240"/>
      <c r="F5908" s="224"/>
      <c r="G5908" s="98"/>
      <c r="H5908" s="98"/>
      <c r="I5908" s="130"/>
      <c r="J5908" s="98"/>
      <c r="K5908" s="98"/>
      <c r="L5908" s="98"/>
      <c r="M5908" s="241"/>
      <c r="N5908" s="241"/>
      <c r="O5908" s="98"/>
      <c r="P5908" s="98"/>
      <c r="Q5908" s="130"/>
    </row>
    <row r="5909" spans="1:17" ht="11.25" x14ac:dyDescent="0.2">
      <c r="A5909" s="234"/>
      <c r="B5909" s="98"/>
      <c r="C5909" s="130"/>
      <c r="D5909" s="240"/>
      <c r="E5909" s="240"/>
      <c r="F5909" s="224"/>
      <c r="G5909" s="98"/>
      <c r="H5909" s="98"/>
      <c r="I5909" s="130"/>
      <c r="J5909" s="98"/>
      <c r="K5909" s="98"/>
      <c r="L5909" s="98"/>
      <c r="M5909" s="241"/>
      <c r="N5909" s="241"/>
      <c r="O5909" s="98"/>
      <c r="P5909" s="98"/>
      <c r="Q5909" s="130"/>
    </row>
    <row r="5910" spans="1:17" ht="11.25" x14ac:dyDescent="0.2">
      <c r="A5910" s="234"/>
      <c r="B5910" s="98"/>
      <c r="C5910" s="130"/>
      <c r="D5910" s="240"/>
      <c r="E5910" s="240"/>
      <c r="F5910" s="224"/>
      <c r="G5910" s="98"/>
      <c r="H5910" s="98"/>
      <c r="I5910" s="130"/>
      <c r="J5910" s="98"/>
      <c r="K5910" s="98"/>
      <c r="L5910" s="98"/>
      <c r="M5910" s="241"/>
      <c r="N5910" s="241"/>
      <c r="O5910" s="98"/>
      <c r="P5910" s="98"/>
      <c r="Q5910" s="130"/>
    </row>
    <row r="5911" spans="1:17" ht="11.25" x14ac:dyDescent="0.2">
      <c r="A5911" s="234"/>
      <c r="B5911" s="98"/>
      <c r="C5911" s="130"/>
      <c r="D5911" s="240"/>
      <c r="E5911" s="240"/>
      <c r="F5911" s="224"/>
      <c r="G5911" s="98"/>
      <c r="H5911" s="98"/>
      <c r="I5911" s="130"/>
      <c r="J5911" s="98"/>
      <c r="K5911" s="98"/>
      <c r="L5911" s="98"/>
      <c r="M5911" s="241"/>
      <c r="N5911" s="241"/>
      <c r="O5911" s="98"/>
      <c r="P5911" s="98"/>
      <c r="Q5911" s="130"/>
    </row>
    <row r="5912" spans="1:17" ht="11.25" x14ac:dyDescent="0.2">
      <c r="A5912" s="234"/>
      <c r="B5912" s="98"/>
      <c r="C5912" s="130"/>
      <c r="D5912" s="240"/>
      <c r="E5912" s="240"/>
      <c r="F5912" s="224"/>
      <c r="G5912" s="98"/>
      <c r="H5912" s="98"/>
      <c r="I5912" s="130"/>
      <c r="J5912" s="98"/>
      <c r="K5912" s="98"/>
      <c r="L5912" s="98"/>
      <c r="M5912" s="241"/>
      <c r="N5912" s="241"/>
      <c r="O5912" s="98"/>
      <c r="P5912" s="98"/>
      <c r="Q5912" s="130"/>
    </row>
    <row r="5913" spans="1:17" ht="11.25" x14ac:dyDescent="0.2">
      <c r="A5913" s="234"/>
      <c r="B5913" s="98"/>
      <c r="C5913" s="130"/>
      <c r="D5913" s="240"/>
      <c r="E5913" s="240"/>
      <c r="F5913" s="224"/>
      <c r="G5913" s="98"/>
      <c r="H5913" s="98"/>
      <c r="I5913" s="130"/>
      <c r="J5913" s="98"/>
      <c r="K5913" s="98"/>
      <c r="L5913" s="98"/>
      <c r="M5913" s="241"/>
      <c r="N5913" s="241"/>
      <c r="O5913" s="98"/>
      <c r="P5913" s="98"/>
      <c r="Q5913" s="130"/>
    </row>
    <row r="5914" spans="1:17" ht="11.25" x14ac:dyDescent="0.2">
      <c r="A5914" s="234"/>
      <c r="B5914" s="98"/>
      <c r="C5914" s="130"/>
      <c r="D5914" s="240"/>
      <c r="E5914" s="240"/>
      <c r="F5914" s="224"/>
      <c r="G5914" s="98"/>
      <c r="H5914" s="98"/>
      <c r="I5914" s="130"/>
      <c r="J5914" s="98"/>
      <c r="K5914" s="98"/>
      <c r="L5914" s="98"/>
      <c r="M5914" s="241"/>
      <c r="N5914" s="241"/>
      <c r="O5914" s="98"/>
      <c r="P5914" s="98"/>
      <c r="Q5914" s="130"/>
    </row>
    <row r="5915" spans="1:17" ht="11.25" x14ac:dyDescent="0.2">
      <c r="A5915" s="234"/>
      <c r="B5915" s="98"/>
      <c r="C5915" s="130"/>
      <c r="D5915" s="240"/>
      <c r="E5915" s="240"/>
      <c r="F5915" s="224"/>
      <c r="G5915" s="98"/>
      <c r="H5915" s="98"/>
      <c r="I5915" s="130"/>
      <c r="J5915" s="98"/>
      <c r="K5915" s="98"/>
      <c r="L5915" s="98"/>
      <c r="M5915" s="241"/>
      <c r="N5915" s="241"/>
      <c r="O5915" s="98"/>
      <c r="P5915" s="98"/>
      <c r="Q5915" s="130"/>
    </row>
    <row r="5916" spans="1:17" ht="11.25" x14ac:dyDescent="0.2">
      <c r="A5916" s="234"/>
      <c r="B5916" s="98"/>
      <c r="C5916" s="130"/>
      <c r="D5916" s="240"/>
      <c r="E5916" s="240"/>
      <c r="F5916" s="224"/>
      <c r="G5916" s="98"/>
      <c r="H5916" s="98"/>
      <c r="I5916" s="130"/>
      <c r="J5916" s="98"/>
      <c r="K5916" s="98"/>
      <c r="L5916" s="98"/>
      <c r="M5916" s="241"/>
      <c r="N5916" s="241"/>
      <c r="O5916" s="98"/>
      <c r="P5916" s="98"/>
      <c r="Q5916" s="130"/>
    </row>
    <row r="5917" spans="1:17" ht="11.25" x14ac:dyDescent="0.2">
      <c r="A5917" s="234"/>
      <c r="B5917" s="98"/>
      <c r="C5917" s="130"/>
      <c r="D5917" s="240"/>
      <c r="E5917" s="240"/>
      <c r="F5917" s="224"/>
      <c r="G5917" s="98"/>
      <c r="H5917" s="98"/>
      <c r="I5917" s="130"/>
      <c r="J5917" s="98"/>
      <c r="K5917" s="98"/>
      <c r="L5917" s="98"/>
      <c r="M5917" s="241"/>
      <c r="N5917" s="241"/>
      <c r="O5917" s="98"/>
      <c r="P5917" s="98"/>
      <c r="Q5917" s="130"/>
    </row>
    <row r="5918" spans="1:17" ht="11.25" x14ac:dyDescent="0.2">
      <c r="A5918" s="234"/>
      <c r="B5918" s="98"/>
      <c r="C5918" s="130"/>
      <c r="D5918" s="240"/>
      <c r="E5918" s="240"/>
      <c r="F5918" s="224"/>
      <c r="G5918" s="98"/>
      <c r="H5918" s="98"/>
      <c r="I5918" s="130"/>
      <c r="J5918" s="98"/>
      <c r="K5918" s="98"/>
      <c r="L5918" s="98"/>
      <c r="M5918" s="241"/>
      <c r="N5918" s="241"/>
      <c r="O5918" s="98"/>
      <c r="P5918" s="98"/>
      <c r="Q5918" s="130"/>
    </row>
    <row r="5919" spans="1:17" ht="11.25" x14ac:dyDescent="0.2">
      <c r="A5919" s="234"/>
      <c r="B5919" s="98"/>
      <c r="C5919" s="130"/>
      <c r="D5919" s="240"/>
      <c r="E5919" s="240"/>
      <c r="F5919" s="224"/>
      <c r="G5919" s="98"/>
      <c r="H5919" s="98"/>
      <c r="I5919" s="130"/>
      <c r="J5919" s="98"/>
      <c r="K5919" s="98"/>
      <c r="L5919" s="98"/>
      <c r="M5919" s="241"/>
      <c r="N5919" s="241"/>
      <c r="O5919" s="98"/>
      <c r="P5919" s="98"/>
      <c r="Q5919" s="130"/>
    </row>
    <row r="5920" spans="1:17" ht="11.25" x14ac:dyDescent="0.2">
      <c r="A5920" s="234"/>
      <c r="B5920" s="98"/>
      <c r="C5920" s="130"/>
      <c r="D5920" s="240"/>
      <c r="E5920" s="240"/>
      <c r="F5920" s="224"/>
      <c r="G5920" s="98"/>
      <c r="H5920" s="98"/>
      <c r="I5920" s="130"/>
      <c r="J5920" s="98"/>
      <c r="K5920" s="98"/>
      <c r="L5920" s="98"/>
      <c r="M5920" s="241"/>
      <c r="N5920" s="241"/>
      <c r="O5920" s="98"/>
      <c r="P5920" s="98"/>
      <c r="Q5920" s="130"/>
    </row>
    <row r="5921" spans="1:17" ht="11.25" x14ac:dyDescent="0.2">
      <c r="A5921" s="234"/>
      <c r="B5921" s="98"/>
      <c r="C5921" s="130"/>
      <c r="D5921" s="240"/>
      <c r="E5921" s="240"/>
      <c r="F5921" s="224"/>
      <c r="G5921" s="98"/>
      <c r="H5921" s="98"/>
      <c r="I5921" s="130"/>
      <c r="J5921" s="98"/>
      <c r="K5921" s="98"/>
      <c r="L5921" s="98"/>
      <c r="M5921" s="241"/>
      <c r="N5921" s="241"/>
      <c r="O5921" s="98"/>
      <c r="P5921" s="98"/>
      <c r="Q5921" s="130"/>
    </row>
    <row r="5922" spans="1:17" ht="11.25" x14ac:dyDescent="0.2">
      <c r="A5922" s="234"/>
      <c r="B5922" s="98"/>
      <c r="C5922" s="130"/>
      <c r="D5922" s="240"/>
      <c r="E5922" s="240"/>
      <c r="F5922" s="224"/>
      <c r="G5922" s="98"/>
      <c r="H5922" s="98"/>
      <c r="I5922" s="130"/>
      <c r="J5922" s="98"/>
      <c r="K5922" s="98"/>
      <c r="L5922" s="98"/>
      <c r="M5922" s="241"/>
      <c r="N5922" s="241"/>
      <c r="O5922" s="98"/>
      <c r="P5922" s="98"/>
      <c r="Q5922" s="130"/>
    </row>
    <row r="5923" spans="1:17" ht="11.25" x14ac:dyDescent="0.2">
      <c r="A5923" s="234"/>
      <c r="B5923" s="98"/>
      <c r="C5923" s="130"/>
      <c r="D5923" s="240"/>
      <c r="E5923" s="240"/>
      <c r="F5923" s="224"/>
      <c r="G5923" s="98"/>
      <c r="H5923" s="98"/>
      <c r="I5923" s="130"/>
      <c r="J5923" s="98"/>
      <c r="K5923" s="98"/>
      <c r="L5923" s="98"/>
      <c r="M5923" s="241"/>
      <c r="N5923" s="241"/>
      <c r="O5923" s="98"/>
      <c r="P5923" s="98"/>
      <c r="Q5923" s="130"/>
    </row>
    <row r="5924" spans="1:17" ht="11.25" x14ac:dyDescent="0.2">
      <c r="A5924" s="234"/>
      <c r="B5924" s="98"/>
      <c r="C5924" s="130"/>
      <c r="D5924" s="240"/>
      <c r="E5924" s="240"/>
      <c r="F5924" s="224"/>
      <c r="G5924" s="98"/>
      <c r="H5924" s="98"/>
      <c r="I5924" s="130"/>
      <c r="J5924" s="98"/>
      <c r="K5924" s="98"/>
      <c r="L5924" s="98"/>
      <c r="M5924" s="241"/>
      <c r="N5924" s="241"/>
      <c r="O5924" s="98"/>
      <c r="P5924" s="98"/>
      <c r="Q5924" s="130"/>
    </row>
    <row r="5925" spans="1:17" ht="11.25" x14ac:dyDescent="0.2">
      <c r="A5925" s="234"/>
      <c r="B5925" s="98"/>
      <c r="C5925" s="130"/>
      <c r="D5925" s="240"/>
      <c r="E5925" s="240"/>
      <c r="F5925" s="224"/>
      <c r="G5925" s="98"/>
      <c r="H5925" s="98"/>
      <c r="I5925" s="130"/>
      <c r="J5925" s="98"/>
      <c r="K5925" s="98"/>
      <c r="L5925" s="98"/>
      <c r="M5925" s="241"/>
      <c r="N5925" s="241"/>
      <c r="O5925" s="98"/>
      <c r="P5925" s="98"/>
      <c r="Q5925" s="130"/>
    </row>
    <row r="5926" spans="1:17" ht="11.25" x14ac:dyDescent="0.2">
      <c r="A5926" s="234"/>
      <c r="B5926" s="98"/>
      <c r="C5926" s="130"/>
      <c r="D5926" s="240"/>
      <c r="E5926" s="240"/>
      <c r="F5926" s="224"/>
      <c r="G5926" s="98"/>
      <c r="H5926" s="98"/>
      <c r="I5926" s="130"/>
      <c r="J5926" s="98"/>
      <c r="K5926" s="98"/>
      <c r="L5926" s="98"/>
      <c r="M5926" s="241"/>
      <c r="N5926" s="241"/>
      <c r="O5926" s="98"/>
      <c r="P5926" s="98"/>
      <c r="Q5926" s="130"/>
    </row>
    <row r="5927" spans="1:17" ht="11.25" x14ac:dyDescent="0.2">
      <c r="A5927" s="234"/>
      <c r="B5927" s="98"/>
      <c r="C5927" s="130"/>
      <c r="D5927" s="240"/>
      <c r="E5927" s="240"/>
      <c r="F5927" s="224"/>
      <c r="G5927" s="98"/>
      <c r="H5927" s="98"/>
      <c r="I5927" s="130"/>
      <c r="J5927" s="98"/>
      <c r="K5927" s="98"/>
      <c r="L5927" s="98"/>
      <c r="M5927" s="241"/>
      <c r="N5927" s="241"/>
      <c r="O5927" s="98"/>
      <c r="P5927" s="98"/>
      <c r="Q5927" s="130"/>
    </row>
    <row r="5928" spans="1:17" ht="11.25" x14ac:dyDescent="0.2">
      <c r="A5928" s="234"/>
      <c r="B5928" s="98"/>
      <c r="C5928" s="130"/>
      <c r="D5928" s="240"/>
      <c r="E5928" s="240"/>
      <c r="F5928" s="224"/>
      <c r="G5928" s="98"/>
      <c r="H5928" s="98"/>
      <c r="I5928" s="130"/>
      <c r="J5928" s="98"/>
      <c r="K5928" s="98"/>
      <c r="L5928" s="98"/>
      <c r="M5928" s="241"/>
      <c r="N5928" s="241"/>
      <c r="O5928" s="98"/>
      <c r="P5928" s="98"/>
      <c r="Q5928" s="130"/>
    </row>
    <row r="5929" spans="1:17" ht="11.25" x14ac:dyDescent="0.2">
      <c r="A5929" s="234"/>
      <c r="B5929" s="98"/>
      <c r="C5929" s="130"/>
      <c r="D5929" s="240"/>
      <c r="E5929" s="240"/>
      <c r="F5929" s="224"/>
      <c r="G5929" s="98"/>
      <c r="H5929" s="98"/>
      <c r="I5929" s="130"/>
      <c r="J5929" s="98"/>
      <c r="K5929" s="98"/>
      <c r="L5929" s="98"/>
      <c r="M5929" s="241"/>
      <c r="N5929" s="241"/>
      <c r="O5929" s="98"/>
      <c r="P5929" s="98"/>
      <c r="Q5929" s="130"/>
    </row>
    <row r="5930" spans="1:17" ht="11.25" x14ac:dyDescent="0.2">
      <c r="A5930" s="234"/>
      <c r="B5930" s="98"/>
      <c r="C5930" s="130"/>
      <c r="D5930" s="240"/>
      <c r="E5930" s="240"/>
      <c r="F5930" s="224"/>
      <c r="G5930" s="98"/>
      <c r="H5930" s="98"/>
      <c r="I5930" s="130"/>
      <c r="J5930" s="98"/>
      <c r="K5930" s="98"/>
      <c r="L5930" s="98"/>
      <c r="M5930" s="241"/>
      <c r="N5930" s="241"/>
      <c r="O5930" s="98"/>
      <c r="P5930" s="98"/>
      <c r="Q5930" s="130"/>
    </row>
    <row r="5931" spans="1:17" ht="11.25" x14ac:dyDescent="0.2">
      <c r="A5931" s="234"/>
      <c r="B5931" s="98"/>
      <c r="C5931" s="130"/>
      <c r="D5931" s="240"/>
      <c r="E5931" s="240"/>
      <c r="F5931" s="224"/>
      <c r="G5931" s="98"/>
      <c r="H5931" s="98"/>
      <c r="I5931" s="130"/>
      <c r="J5931" s="98"/>
      <c r="K5931" s="98"/>
      <c r="L5931" s="98"/>
      <c r="M5931" s="241"/>
      <c r="N5931" s="241"/>
      <c r="O5931" s="98"/>
      <c r="P5931" s="98"/>
      <c r="Q5931" s="130"/>
    </row>
    <row r="5932" spans="1:17" ht="11.25" x14ac:dyDescent="0.2">
      <c r="A5932" s="234"/>
      <c r="B5932" s="98"/>
      <c r="C5932" s="130"/>
      <c r="D5932" s="240"/>
      <c r="E5932" s="240"/>
      <c r="F5932" s="224"/>
      <c r="G5932" s="98"/>
      <c r="H5932" s="98"/>
      <c r="I5932" s="130"/>
      <c r="J5932" s="98"/>
      <c r="K5932" s="98"/>
      <c r="L5932" s="98"/>
      <c r="M5932" s="241"/>
      <c r="N5932" s="241"/>
      <c r="O5932" s="98"/>
      <c r="P5932" s="98"/>
      <c r="Q5932" s="130"/>
    </row>
    <row r="5933" spans="1:17" ht="11.25" x14ac:dyDescent="0.2">
      <c r="A5933" s="234"/>
      <c r="B5933" s="98"/>
      <c r="C5933" s="130"/>
      <c r="D5933" s="240"/>
      <c r="E5933" s="240"/>
      <c r="F5933" s="224"/>
      <c r="G5933" s="98"/>
      <c r="H5933" s="98"/>
      <c r="I5933" s="130"/>
      <c r="J5933" s="98"/>
      <c r="K5933" s="98"/>
      <c r="L5933" s="98"/>
      <c r="M5933" s="241"/>
      <c r="N5933" s="241"/>
      <c r="O5933" s="98"/>
      <c r="P5933" s="98"/>
      <c r="Q5933" s="130"/>
    </row>
    <row r="5934" spans="1:17" ht="11.25" x14ac:dyDescent="0.2">
      <c r="A5934" s="234"/>
      <c r="B5934" s="98"/>
      <c r="C5934" s="130"/>
      <c r="D5934" s="240"/>
      <c r="E5934" s="240"/>
      <c r="F5934" s="224"/>
      <c r="G5934" s="98"/>
      <c r="H5934" s="98"/>
      <c r="I5934" s="130"/>
      <c r="J5934" s="98"/>
      <c r="K5934" s="98"/>
      <c r="L5934" s="98"/>
      <c r="M5934" s="241"/>
      <c r="N5934" s="241"/>
      <c r="O5934" s="98"/>
      <c r="P5934" s="98"/>
      <c r="Q5934" s="130"/>
    </row>
    <row r="5935" spans="1:17" ht="11.25" x14ac:dyDescent="0.2">
      <c r="A5935" s="234"/>
      <c r="B5935" s="98"/>
      <c r="C5935" s="130"/>
      <c r="D5935" s="240"/>
      <c r="E5935" s="240"/>
      <c r="F5935" s="224"/>
      <c r="G5935" s="98"/>
      <c r="H5935" s="98"/>
      <c r="I5935" s="130"/>
      <c r="J5935" s="98"/>
      <c r="K5935" s="98"/>
      <c r="L5935" s="98"/>
      <c r="M5935" s="241"/>
      <c r="N5935" s="241"/>
      <c r="O5935" s="98"/>
      <c r="P5935" s="98"/>
      <c r="Q5935" s="130"/>
    </row>
    <row r="5936" spans="1:17" ht="11.25" x14ac:dyDescent="0.2">
      <c r="A5936" s="234"/>
      <c r="B5936" s="98"/>
      <c r="C5936" s="130"/>
      <c r="D5936" s="240"/>
      <c r="E5936" s="240"/>
      <c r="F5936" s="224"/>
      <c r="G5936" s="98"/>
      <c r="H5936" s="98"/>
      <c r="I5936" s="130"/>
      <c r="J5936" s="98"/>
      <c r="K5936" s="98"/>
      <c r="L5936" s="98"/>
      <c r="M5936" s="241"/>
      <c r="N5936" s="241"/>
      <c r="O5936" s="98"/>
      <c r="P5936" s="98"/>
      <c r="Q5936" s="130"/>
    </row>
    <row r="5937" spans="1:17" ht="11.25" x14ac:dyDescent="0.2">
      <c r="A5937" s="234"/>
      <c r="B5937" s="98"/>
      <c r="C5937" s="130"/>
      <c r="D5937" s="240"/>
      <c r="E5937" s="240"/>
      <c r="F5937" s="224"/>
      <c r="G5937" s="98"/>
      <c r="H5937" s="98"/>
      <c r="I5937" s="130"/>
      <c r="J5937" s="98"/>
      <c r="K5937" s="98"/>
      <c r="L5937" s="98"/>
      <c r="M5937" s="241"/>
      <c r="N5937" s="241"/>
      <c r="O5937" s="98"/>
      <c r="P5937" s="98"/>
      <c r="Q5937" s="130"/>
    </row>
    <row r="5938" spans="1:17" ht="11.25" x14ac:dyDescent="0.2">
      <c r="A5938" s="234"/>
      <c r="B5938" s="98"/>
      <c r="C5938" s="130"/>
      <c r="D5938" s="240"/>
      <c r="E5938" s="240"/>
      <c r="F5938" s="224"/>
      <c r="G5938" s="98"/>
      <c r="H5938" s="98"/>
      <c r="I5938" s="130"/>
      <c r="J5938" s="98"/>
      <c r="K5938" s="98"/>
      <c r="L5938" s="98"/>
      <c r="M5938" s="241"/>
      <c r="N5938" s="241"/>
      <c r="O5938" s="98"/>
      <c r="P5938" s="98"/>
      <c r="Q5938" s="130"/>
    </row>
    <row r="5939" spans="1:17" ht="11.25" x14ac:dyDescent="0.2">
      <c r="A5939" s="234"/>
      <c r="B5939" s="98"/>
      <c r="C5939" s="130"/>
      <c r="D5939" s="240"/>
      <c r="E5939" s="240"/>
      <c r="F5939" s="224"/>
      <c r="G5939" s="98"/>
      <c r="H5939" s="98"/>
      <c r="I5939" s="130"/>
      <c r="J5939" s="98"/>
      <c r="K5939" s="98"/>
      <c r="L5939" s="98"/>
      <c r="M5939" s="241"/>
      <c r="N5939" s="241"/>
      <c r="O5939" s="98"/>
      <c r="P5939" s="98"/>
      <c r="Q5939" s="130"/>
    </row>
    <row r="5940" spans="1:17" ht="11.25" x14ac:dyDescent="0.2">
      <c r="A5940" s="234"/>
      <c r="B5940" s="98"/>
      <c r="C5940" s="130"/>
      <c r="D5940" s="240"/>
      <c r="E5940" s="240"/>
      <c r="F5940" s="224"/>
      <c r="G5940" s="98"/>
      <c r="H5940" s="98"/>
      <c r="I5940" s="130"/>
      <c r="J5940" s="98"/>
      <c r="K5940" s="98"/>
      <c r="L5940" s="98"/>
      <c r="M5940" s="241"/>
      <c r="N5940" s="241"/>
      <c r="O5940" s="98"/>
      <c r="P5940" s="98"/>
      <c r="Q5940" s="130"/>
    </row>
    <row r="5941" spans="1:17" ht="11.25" x14ac:dyDescent="0.2">
      <c r="A5941" s="234"/>
      <c r="B5941" s="98"/>
      <c r="C5941" s="130"/>
      <c r="D5941" s="240"/>
      <c r="E5941" s="240"/>
      <c r="F5941" s="224"/>
      <c r="G5941" s="98"/>
      <c r="H5941" s="98"/>
      <c r="I5941" s="130"/>
      <c r="J5941" s="98"/>
      <c r="K5941" s="98"/>
      <c r="L5941" s="98"/>
      <c r="M5941" s="241"/>
      <c r="N5941" s="241"/>
      <c r="O5941" s="98"/>
      <c r="P5941" s="98"/>
      <c r="Q5941" s="130"/>
    </row>
    <row r="5942" spans="1:17" ht="11.25" x14ac:dyDescent="0.2">
      <c r="A5942" s="234"/>
      <c r="B5942" s="98"/>
      <c r="C5942" s="130"/>
      <c r="D5942" s="240"/>
      <c r="E5942" s="240"/>
      <c r="F5942" s="224"/>
      <c r="G5942" s="98"/>
      <c r="H5942" s="98"/>
      <c r="I5942" s="130"/>
      <c r="J5942" s="98"/>
      <c r="K5942" s="98"/>
      <c r="L5942" s="98"/>
      <c r="M5942" s="241"/>
      <c r="N5942" s="241"/>
      <c r="O5942" s="98"/>
      <c r="P5942" s="98"/>
      <c r="Q5942" s="130"/>
    </row>
    <row r="5943" spans="1:17" ht="11.25" x14ac:dyDescent="0.2">
      <c r="A5943" s="234"/>
      <c r="B5943" s="98"/>
      <c r="C5943" s="130"/>
      <c r="D5943" s="240"/>
      <c r="E5943" s="240"/>
      <c r="F5943" s="224"/>
      <c r="G5943" s="98"/>
      <c r="H5943" s="98"/>
      <c r="I5943" s="130"/>
      <c r="J5943" s="98"/>
      <c r="K5943" s="98"/>
      <c r="L5943" s="98"/>
      <c r="M5943" s="241"/>
      <c r="N5943" s="241"/>
      <c r="O5943" s="98"/>
      <c r="P5943" s="98"/>
      <c r="Q5943" s="130"/>
    </row>
    <row r="5944" spans="1:17" ht="11.25" x14ac:dyDescent="0.2">
      <c r="A5944" s="234"/>
      <c r="B5944" s="98"/>
      <c r="C5944" s="130"/>
      <c r="D5944" s="240"/>
      <c r="E5944" s="240"/>
      <c r="F5944" s="224"/>
      <c r="G5944" s="98"/>
      <c r="H5944" s="98"/>
      <c r="I5944" s="130"/>
      <c r="J5944" s="98"/>
      <c r="K5944" s="98"/>
      <c r="L5944" s="98"/>
      <c r="M5944" s="241"/>
      <c r="N5944" s="241"/>
      <c r="O5944" s="98"/>
      <c r="P5944" s="98"/>
      <c r="Q5944" s="130"/>
    </row>
    <row r="5945" spans="1:17" ht="11.25" x14ac:dyDescent="0.2">
      <c r="A5945" s="234"/>
      <c r="B5945" s="98"/>
      <c r="C5945" s="130"/>
      <c r="D5945" s="240"/>
      <c r="E5945" s="240"/>
      <c r="F5945" s="224"/>
      <c r="G5945" s="98"/>
      <c r="H5945" s="98"/>
      <c r="I5945" s="130"/>
      <c r="J5945" s="98"/>
      <c r="K5945" s="98"/>
      <c r="L5945" s="98"/>
      <c r="M5945" s="241"/>
      <c r="N5945" s="241"/>
      <c r="O5945" s="98"/>
      <c r="P5945" s="98"/>
      <c r="Q5945" s="130"/>
    </row>
    <row r="5946" spans="1:17" ht="11.25" x14ac:dyDescent="0.2">
      <c r="A5946" s="234"/>
      <c r="B5946" s="98"/>
      <c r="C5946" s="130"/>
      <c r="D5946" s="240"/>
      <c r="E5946" s="240"/>
      <c r="F5946" s="224"/>
      <c r="G5946" s="98"/>
      <c r="H5946" s="98"/>
      <c r="I5946" s="130"/>
      <c r="J5946" s="98"/>
      <c r="K5946" s="98"/>
      <c r="L5946" s="98"/>
      <c r="M5946" s="241"/>
      <c r="N5946" s="241"/>
      <c r="O5946" s="98"/>
      <c r="P5946" s="98"/>
      <c r="Q5946" s="130"/>
    </row>
    <row r="5947" spans="1:17" ht="11.25" x14ac:dyDescent="0.2">
      <c r="A5947" s="234"/>
      <c r="B5947" s="98"/>
      <c r="C5947" s="130"/>
      <c r="D5947" s="240"/>
      <c r="E5947" s="240"/>
      <c r="F5947" s="224"/>
      <c r="G5947" s="98"/>
      <c r="H5947" s="98"/>
      <c r="I5947" s="130"/>
      <c r="J5947" s="98"/>
      <c r="K5947" s="98"/>
      <c r="L5947" s="98"/>
      <c r="M5947" s="241"/>
      <c r="N5947" s="241"/>
      <c r="O5947" s="98"/>
      <c r="P5947" s="98"/>
      <c r="Q5947" s="130"/>
    </row>
    <row r="5948" spans="1:17" ht="11.25" x14ac:dyDescent="0.2">
      <c r="A5948" s="234"/>
      <c r="B5948" s="98"/>
      <c r="C5948" s="130"/>
      <c r="D5948" s="240"/>
      <c r="E5948" s="240"/>
      <c r="F5948" s="224"/>
      <c r="G5948" s="98"/>
      <c r="H5948" s="98"/>
      <c r="I5948" s="130"/>
      <c r="J5948" s="98"/>
      <c r="K5948" s="98"/>
      <c r="L5948" s="98"/>
      <c r="M5948" s="241"/>
      <c r="N5948" s="241"/>
      <c r="O5948" s="98"/>
      <c r="P5948" s="98"/>
      <c r="Q5948" s="130"/>
    </row>
    <row r="5949" spans="1:17" ht="11.25" x14ac:dyDescent="0.2">
      <c r="A5949" s="234"/>
      <c r="B5949" s="98"/>
      <c r="C5949" s="130"/>
      <c r="D5949" s="240"/>
      <c r="E5949" s="240"/>
      <c r="F5949" s="224"/>
      <c r="G5949" s="98"/>
      <c r="H5949" s="98"/>
      <c r="I5949" s="130"/>
      <c r="J5949" s="98"/>
      <c r="K5949" s="98"/>
      <c r="L5949" s="98"/>
      <c r="M5949" s="241"/>
      <c r="N5949" s="241"/>
      <c r="O5949" s="98"/>
      <c r="P5949" s="98"/>
      <c r="Q5949" s="130"/>
    </row>
    <row r="5950" spans="1:17" ht="11.25" x14ac:dyDescent="0.2">
      <c r="A5950" s="234"/>
      <c r="B5950" s="98"/>
      <c r="C5950" s="130"/>
      <c r="D5950" s="240"/>
      <c r="E5950" s="240"/>
      <c r="F5950" s="224"/>
      <c r="G5950" s="98"/>
      <c r="H5950" s="98"/>
      <c r="I5950" s="130"/>
      <c r="J5950" s="98"/>
      <c r="K5950" s="98"/>
      <c r="L5950" s="98"/>
      <c r="M5950" s="241"/>
      <c r="N5950" s="241"/>
      <c r="O5950" s="98"/>
      <c r="P5950" s="98"/>
      <c r="Q5950" s="130"/>
    </row>
    <row r="5951" spans="1:17" ht="11.25" x14ac:dyDescent="0.2">
      <c r="A5951" s="234"/>
      <c r="B5951" s="98"/>
      <c r="C5951" s="130"/>
      <c r="D5951" s="240"/>
      <c r="E5951" s="240"/>
      <c r="F5951" s="224"/>
      <c r="G5951" s="98"/>
      <c r="H5951" s="98"/>
      <c r="I5951" s="130"/>
      <c r="J5951" s="98"/>
      <c r="K5951" s="98"/>
      <c r="L5951" s="98"/>
      <c r="M5951" s="241"/>
      <c r="N5951" s="241"/>
      <c r="O5951" s="98"/>
      <c r="P5951" s="98"/>
      <c r="Q5951" s="130"/>
    </row>
    <row r="5952" spans="1:17" ht="11.25" x14ac:dyDescent="0.2">
      <c r="A5952" s="234"/>
      <c r="B5952" s="98"/>
      <c r="C5952" s="130"/>
      <c r="D5952" s="240"/>
      <c r="E5952" s="240"/>
      <c r="F5952" s="224"/>
      <c r="G5952" s="98"/>
      <c r="H5952" s="98"/>
      <c r="I5952" s="130"/>
      <c r="J5952" s="98"/>
      <c r="K5952" s="98"/>
      <c r="L5952" s="98"/>
      <c r="M5952" s="241"/>
      <c r="N5952" s="241"/>
      <c r="O5952" s="98"/>
      <c r="P5952" s="98"/>
      <c r="Q5952" s="130"/>
    </row>
    <row r="5953" spans="1:17" ht="11.25" x14ac:dyDescent="0.2">
      <c r="A5953" s="234"/>
      <c r="B5953" s="98"/>
      <c r="C5953" s="130"/>
      <c r="D5953" s="240"/>
      <c r="E5953" s="240"/>
      <c r="F5953" s="224"/>
      <c r="G5953" s="98"/>
      <c r="H5953" s="98"/>
      <c r="I5953" s="130"/>
      <c r="J5953" s="98"/>
      <c r="K5953" s="98"/>
      <c r="L5953" s="98"/>
      <c r="M5953" s="241"/>
      <c r="N5953" s="241"/>
      <c r="O5953" s="98"/>
      <c r="P5953" s="98"/>
      <c r="Q5953" s="130"/>
    </row>
    <row r="5954" spans="1:17" ht="11.25" x14ac:dyDescent="0.2">
      <c r="A5954" s="234"/>
      <c r="B5954" s="98"/>
      <c r="C5954" s="130"/>
      <c r="D5954" s="240"/>
      <c r="E5954" s="240"/>
      <c r="F5954" s="224"/>
      <c r="G5954" s="98"/>
      <c r="H5954" s="98"/>
      <c r="I5954" s="130"/>
      <c r="J5954" s="98"/>
      <c r="K5954" s="98"/>
      <c r="L5954" s="98"/>
      <c r="M5954" s="241"/>
      <c r="N5954" s="241"/>
      <c r="O5954" s="98"/>
      <c r="P5954" s="98"/>
      <c r="Q5954" s="130"/>
    </row>
    <row r="5955" spans="1:17" ht="11.25" x14ac:dyDescent="0.2">
      <c r="A5955" s="234"/>
      <c r="B5955" s="98"/>
      <c r="C5955" s="130"/>
      <c r="D5955" s="240"/>
      <c r="E5955" s="240"/>
      <c r="F5955" s="224"/>
      <c r="G5955" s="98"/>
      <c r="H5955" s="98"/>
      <c r="I5955" s="130"/>
      <c r="J5955" s="98"/>
      <c r="K5955" s="98"/>
      <c r="L5955" s="98"/>
      <c r="M5955" s="241"/>
      <c r="N5955" s="241"/>
      <c r="O5955" s="98"/>
      <c r="P5955" s="98"/>
      <c r="Q5955" s="130"/>
    </row>
    <row r="5956" spans="1:17" ht="11.25" x14ac:dyDescent="0.2">
      <c r="A5956" s="234"/>
      <c r="B5956" s="98"/>
      <c r="C5956" s="130"/>
      <c r="D5956" s="240"/>
      <c r="E5956" s="240"/>
      <c r="F5956" s="224"/>
      <c r="G5956" s="98"/>
      <c r="H5956" s="98"/>
      <c r="I5956" s="130"/>
      <c r="J5956" s="98"/>
      <c r="K5956" s="98"/>
      <c r="L5956" s="98"/>
      <c r="M5956" s="241"/>
      <c r="N5956" s="241"/>
      <c r="O5956" s="98"/>
      <c r="P5956" s="98"/>
      <c r="Q5956" s="130"/>
    </row>
    <row r="5957" spans="1:17" ht="11.25" x14ac:dyDescent="0.2">
      <c r="A5957" s="234"/>
      <c r="B5957" s="98"/>
      <c r="C5957" s="130"/>
      <c r="D5957" s="240"/>
      <c r="E5957" s="240"/>
      <c r="F5957" s="224"/>
      <c r="G5957" s="98"/>
      <c r="H5957" s="98"/>
      <c r="I5957" s="130"/>
      <c r="J5957" s="98"/>
      <c r="K5957" s="98"/>
      <c r="L5957" s="98"/>
      <c r="M5957" s="241"/>
      <c r="N5957" s="241"/>
      <c r="O5957" s="98"/>
      <c r="P5957" s="98"/>
      <c r="Q5957" s="130"/>
    </row>
    <row r="5958" spans="1:17" ht="11.25" x14ac:dyDescent="0.2">
      <c r="A5958" s="234"/>
      <c r="B5958" s="98"/>
      <c r="C5958" s="130"/>
      <c r="D5958" s="240"/>
      <c r="E5958" s="240"/>
      <c r="F5958" s="224"/>
      <c r="G5958" s="98"/>
      <c r="H5958" s="98"/>
      <c r="I5958" s="130"/>
      <c r="J5958" s="98"/>
      <c r="K5958" s="98"/>
      <c r="L5958" s="98"/>
      <c r="M5958" s="241"/>
      <c r="N5958" s="241"/>
      <c r="O5958" s="98"/>
      <c r="P5958" s="98"/>
      <c r="Q5958" s="130"/>
    </row>
    <row r="5959" spans="1:17" ht="11.25" x14ac:dyDescent="0.2">
      <c r="A5959" s="234"/>
      <c r="B5959" s="98"/>
      <c r="C5959" s="130"/>
      <c r="D5959" s="240"/>
      <c r="E5959" s="240"/>
      <c r="F5959" s="224"/>
      <c r="G5959" s="98"/>
      <c r="H5959" s="98"/>
      <c r="I5959" s="130"/>
      <c r="J5959" s="98"/>
      <c r="K5959" s="98"/>
      <c r="L5959" s="98"/>
      <c r="M5959" s="241"/>
      <c r="N5959" s="241"/>
      <c r="O5959" s="98"/>
      <c r="P5959" s="98"/>
      <c r="Q5959" s="130"/>
    </row>
    <row r="5960" spans="1:17" ht="11.25" x14ac:dyDescent="0.2">
      <c r="A5960" s="234"/>
      <c r="B5960" s="98"/>
      <c r="C5960" s="130"/>
      <c r="D5960" s="240"/>
      <c r="E5960" s="240"/>
      <c r="F5960" s="224"/>
      <c r="G5960" s="98"/>
      <c r="H5960" s="98"/>
      <c r="I5960" s="130"/>
      <c r="J5960" s="98"/>
      <c r="K5960" s="98"/>
      <c r="L5960" s="98"/>
      <c r="M5960" s="241"/>
      <c r="N5960" s="241"/>
      <c r="O5960" s="98"/>
      <c r="P5960" s="98"/>
      <c r="Q5960" s="130"/>
    </row>
    <row r="5961" spans="1:17" ht="11.25" x14ac:dyDescent="0.2">
      <c r="A5961" s="234"/>
      <c r="B5961" s="98"/>
      <c r="C5961" s="130"/>
      <c r="D5961" s="240"/>
      <c r="E5961" s="240"/>
      <c r="F5961" s="224"/>
      <c r="G5961" s="98"/>
      <c r="H5961" s="98"/>
      <c r="I5961" s="130"/>
      <c r="J5961" s="98"/>
      <c r="K5961" s="98"/>
      <c r="L5961" s="98"/>
      <c r="M5961" s="241"/>
      <c r="N5961" s="241"/>
      <c r="O5961" s="98"/>
      <c r="P5961" s="98"/>
      <c r="Q5961" s="130"/>
    </row>
    <row r="5962" spans="1:17" ht="11.25" x14ac:dyDescent="0.2">
      <c r="A5962" s="234"/>
      <c r="B5962" s="98"/>
      <c r="C5962" s="130"/>
      <c r="D5962" s="240"/>
      <c r="E5962" s="240"/>
      <c r="F5962" s="224"/>
      <c r="G5962" s="98"/>
      <c r="H5962" s="98"/>
      <c r="I5962" s="130"/>
      <c r="J5962" s="98"/>
      <c r="K5962" s="98"/>
      <c r="L5962" s="98"/>
      <c r="M5962" s="241"/>
      <c r="N5962" s="241"/>
      <c r="O5962" s="98"/>
      <c r="P5962" s="98"/>
      <c r="Q5962" s="130"/>
    </row>
    <row r="5963" spans="1:17" ht="11.25" x14ac:dyDescent="0.2">
      <c r="A5963" s="234"/>
      <c r="B5963" s="98"/>
      <c r="C5963" s="130"/>
      <c r="D5963" s="240"/>
      <c r="E5963" s="240"/>
      <c r="F5963" s="224"/>
      <c r="G5963" s="98"/>
      <c r="H5963" s="98"/>
      <c r="I5963" s="130"/>
      <c r="J5963" s="98"/>
      <c r="K5963" s="98"/>
      <c r="L5963" s="98"/>
      <c r="M5963" s="241"/>
      <c r="N5963" s="241"/>
      <c r="O5963" s="98"/>
      <c r="P5963" s="98"/>
      <c r="Q5963" s="130"/>
    </row>
    <row r="5964" spans="1:17" ht="11.25" x14ac:dyDescent="0.2">
      <c r="A5964" s="234"/>
      <c r="B5964" s="98"/>
      <c r="C5964" s="130"/>
      <c r="D5964" s="240"/>
      <c r="E5964" s="240"/>
      <c r="F5964" s="224"/>
      <c r="G5964" s="98"/>
      <c r="H5964" s="98"/>
      <c r="I5964" s="130"/>
      <c r="J5964" s="98"/>
      <c r="K5964" s="98"/>
      <c r="L5964" s="98"/>
      <c r="M5964" s="241"/>
      <c r="N5964" s="241"/>
      <c r="O5964" s="98"/>
      <c r="P5964" s="98"/>
      <c r="Q5964" s="130"/>
    </row>
    <row r="5965" spans="1:17" ht="11.25" x14ac:dyDescent="0.2">
      <c r="A5965" s="234"/>
      <c r="B5965" s="98"/>
      <c r="C5965" s="130"/>
      <c r="D5965" s="240"/>
      <c r="E5965" s="240"/>
      <c r="F5965" s="224"/>
      <c r="G5965" s="98"/>
      <c r="H5965" s="98"/>
      <c r="I5965" s="130"/>
      <c r="J5965" s="98"/>
      <c r="K5965" s="98"/>
      <c r="L5965" s="98"/>
      <c r="M5965" s="241"/>
      <c r="N5965" s="241"/>
      <c r="O5965" s="98"/>
      <c r="P5965" s="98"/>
      <c r="Q5965" s="130"/>
    </row>
    <row r="5966" spans="1:17" ht="11.25" x14ac:dyDescent="0.2">
      <c r="A5966" s="234"/>
      <c r="B5966" s="98"/>
      <c r="C5966" s="130"/>
      <c r="D5966" s="240"/>
      <c r="E5966" s="240"/>
      <c r="F5966" s="224"/>
      <c r="G5966" s="98"/>
      <c r="H5966" s="98"/>
      <c r="I5966" s="130"/>
      <c r="J5966" s="98"/>
      <c r="K5966" s="98"/>
      <c r="L5966" s="98"/>
      <c r="M5966" s="241"/>
      <c r="N5966" s="241"/>
      <c r="O5966" s="98"/>
      <c r="P5966" s="98"/>
      <c r="Q5966" s="130"/>
    </row>
    <row r="5967" spans="1:17" ht="11.25" x14ac:dyDescent="0.2">
      <c r="A5967" s="234"/>
      <c r="B5967" s="98"/>
      <c r="C5967" s="130"/>
      <c r="D5967" s="240"/>
      <c r="E5967" s="240"/>
      <c r="F5967" s="224"/>
      <c r="G5967" s="98"/>
      <c r="H5967" s="98"/>
      <c r="I5967" s="130"/>
      <c r="J5967" s="98"/>
      <c r="K5967" s="98"/>
      <c r="L5967" s="98"/>
      <c r="M5967" s="241"/>
      <c r="N5967" s="241"/>
      <c r="O5967" s="98"/>
      <c r="P5967" s="98"/>
      <c r="Q5967" s="130"/>
    </row>
    <row r="5968" spans="1:17" ht="11.25" x14ac:dyDescent="0.2">
      <c r="A5968" s="234"/>
      <c r="B5968" s="98"/>
      <c r="C5968" s="130"/>
      <c r="D5968" s="240"/>
      <c r="E5968" s="240"/>
      <c r="F5968" s="224"/>
      <c r="G5968" s="98"/>
      <c r="H5968" s="98"/>
      <c r="I5968" s="130"/>
      <c r="J5968" s="98"/>
      <c r="K5968" s="98"/>
      <c r="L5968" s="98"/>
      <c r="M5968" s="241"/>
      <c r="N5968" s="241"/>
      <c r="O5968" s="98"/>
      <c r="P5968" s="98"/>
      <c r="Q5968" s="130"/>
    </row>
    <row r="5969" spans="1:17" ht="11.25" x14ac:dyDescent="0.2">
      <c r="A5969" s="234"/>
      <c r="B5969" s="98"/>
      <c r="C5969" s="130"/>
      <c r="D5969" s="240"/>
      <c r="E5969" s="240"/>
      <c r="F5969" s="224"/>
      <c r="G5969" s="98"/>
      <c r="H5969" s="98"/>
      <c r="I5969" s="130"/>
      <c r="J5969" s="98"/>
      <c r="K5969" s="98"/>
      <c r="L5969" s="98"/>
      <c r="M5969" s="241"/>
      <c r="N5969" s="241"/>
      <c r="O5969" s="98"/>
      <c r="P5969" s="98"/>
      <c r="Q5969" s="130"/>
    </row>
    <row r="5970" spans="1:17" ht="11.25" x14ac:dyDescent="0.2">
      <c r="A5970" s="234"/>
      <c r="B5970" s="98"/>
      <c r="C5970" s="130"/>
      <c r="D5970" s="240"/>
      <c r="E5970" s="240"/>
      <c r="F5970" s="224"/>
      <c r="G5970" s="98"/>
      <c r="H5970" s="98"/>
      <c r="I5970" s="130"/>
      <c r="J5970" s="98"/>
      <c r="K5970" s="98"/>
      <c r="L5970" s="98"/>
      <c r="M5970" s="241"/>
      <c r="N5970" s="241"/>
      <c r="O5970" s="98"/>
      <c r="P5970" s="98"/>
      <c r="Q5970" s="130"/>
    </row>
    <row r="5971" spans="1:17" ht="11.25" x14ac:dyDescent="0.2">
      <c r="A5971" s="234"/>
      <c r="B5971" s="98"/>
      <c r="C5971" s="130"/>
      <c r="D5971" s="240"/>
      <c r="E5971" s="240"/>
      <c r="F5971" s="224"/>
      <c r="G5971" s="98"/>
      <c r="H5971" s="98"/>
      <c r="I5971" s="130"/>
      <c r="J5971" s="98"/>
      <c r="K5971" s="98"/>
      <c r="L5971" s="98"/>
      <c r="M5971" s="241"/>
      <c r="N5971" s="241"/>
      <c r="O5971" s="98"/>
      <c r="P5971" s="98"/>
      <c r="Q5971" s="130"/>
    </row>
    <row r="5972" spans="1:17" ht="11.25" x14ac:dyDescent="0.2">
      <c r="A5972" s="234"/>
      <c r="B5972" s="98"/>
      <c r="C5972" s="130"/>
      <c r="D5972" s="240"/>
      <c r="E5972" s="240"/>
      <c r="F5972" s="224"/>
      <c r="G5972" s="98"/>
      <c r="H5972" s="98"/>
      <c r="I5972" s="130"/>
      <c r="J5972" s="98"/>
      <c r="K5972" s="98"/>
      <c r="L5972" s="98"/>
      <c r="M5972" s="241"/>
      <c r="N5972" s="241"/>
      <c r="O5972" s="98"/>
      <c r="P5972" s="98"/>
      <c r="Q5972" s="130"/>
    </row>
    <row r="5973" spans="1:17" ht="11.25" x14ac:dyDescent="0.2">
      <c r="A5973" s="234"/>
      <c r="B5973" s="98"/>
      <c r="C5973" s="130"/>
      <c r="D5973" s="240"/>
      <c r="E5973" s="240"/>
      <c r="F5973" s="224"/>
      <c r="G5973" s="98"/>
      <c r="H5973" s="98"/>
      <c r="I5973" s="130"/>
      <c r="J5973" s="98"/>
      <c r="K5973" s="98"/>
      <c r="L5973" s="98"/>
      <c r="M5973" s="241"/>
      <c r="N5973" s="241"/>
      <c r="O5973" s="98"/>
      <c r="P5973" s="98"/>
      <c r="Q5973" s="130"/>
    </row>
    <row r="5974" spans="1:17" ht="11.25" x14ac:dyDescent="0.2">
      <c r="A5974" s="234"/>
      <c r="B5974" s="98"/>
      <c r="C5974" s="130"/>
      <c r="D5974" s="240"/>
      <c r="E5974" s="240"/>
      <c r="F5974" s="224"/>
      <c r="G5974" s="98"/>
      <c r="H5974" s="98"/>
      <c r="I5974" s="130"/>
      <c r="J5974" s="98"/>
      <c r="K5974" s="98"/>
      <c r="L5974" s="98"/>
      <c r="M5974" s="241"/>
      <c r="N5974" s="241"/>
      <c r="O5974" s="98"/>
      <c r="P5974" s="98"/>
      <c r="Q5974" s="130"/>
    </row>
    <row r="5975" spans="1:17" ht="11.25" x14ac:dyDescent="0.2">
      <c r="A5975" s="234"/>
      <c r="B5975" s="98"/>
      <c r="C5975" s="130"/>
      <c r="D5975" s="240"/>
      <c r="E5975" s="240"/>
      <c r="F5975" s="224"/>
      <c r="G5975" s="98"/>
      <c r="H5975" s="98"/>
      <c r="I5975" s="130"/>
      <c r="J5975" s="98"/>
      <c r="K5975" s="98"/>
      <c r="L5975" s="98"/>
      <c r="M5975" s="241"/>
      <c r="N5975" s="241"/>
      <c r="O5975" s="98"/>
      <c r="P5975" s="98"/>
      <c r="Q5975" s="130"/>
    </row>
    <row r="5976" spans="1:17" ht="11.25" x14ac:dyDescent="0.2">
      <c r="A5976" s="234"/>
      <c r="B5976" s="98"/>
      <c r="C5976" s="130"/>
      <c r="D5976" s="240"/>
      <c r="E5976" s="240"/>
      <c r="F5976" s="224"/>
      <c r="G5976" s="98"/>
      <c r="H5976" s="98"/>
      <c r="I5976" s="130"/>
      <c r="J5976" s="98"/>
      <c r="K5976" s="98"/>
      <c r="L5976" s="98"/>
      <c r="M5976" s="241"/>
      <c r="N5976" s="241"/>
      <c r="O5976" s="98"/>
      <c r="P5976" s="98"/>
      <c r="Q5976" s="130"/>
    </row>
    <row r="5977" spans="1:17" ht="11.25" x14ac:dyDescent="0.2">
      <c r="A5977" s="234"/>
      <c r="B5977" s="98"/>
      <c r="C5977" s="130"/>
      <c r="D5977" s="240"/>
      <c r="E5977" s="240"/>
      <c r="F5977" s="224"/>
      <c r="G5977" s="98"/>
      <c r="H5977" s="98"/>
      <c r="I5977" s="130"/>
      <c r="J5977" s="98"/>
      <c r="K5977" s="98"/>
      <c r="L5977" s="98"/>
      <c r="M5977" s="241"/>
      <c r="N5977" s="241"/>
      <c r="O5977" s="98"/>
      <c r="P5977" s="98"/>
      <c r="Q5977" s="130"/>
    </row>
    <row r="5978" spans="1:17" ht="11.25" x14ac:dyDescent="0.2">
      <c r="A5978" s="234"/>
      <c r="B5978" s="98"/>
      <c r="C5978" s="130"/>
      <c r="D5978" s="240"/>
      <c r="E5978" s="240"/>
      <c r="F5978" s="224"/>
      <c r="G5978" s="98"/>
      <c r="H5978" s="98"/>
      <c r="I5978" s="130"/>
      <c r="J5978" s="98"/>
      <c r="K5978" s="98"/>
      <c r="L5978" s="98"/>
      <c r="M5978" s="241"/>
      <c r="N5978" s="241"/>
      <c r="O5978" s="98"/>
      <c r="P5978" s="98"/>
      <c r="Q5978" s="130"/>
    </row>
    <row r="5979" spans="1:17" ht="11.25" x14ac:dyDescent="0.2">
      <c r="A5979" s="234"/>
      <c r="B5979" s="98"/>
      <c r="C5979" s="130"/>
      <c r="D5979" s="240"/>
      <c r="E5979" s="240"/>
      <c r="F5979" s="224"/>
      <c r="G5979" s="98"/>
      <c r="H5979" s="98"/>
      <c r="I5979" s="130"/>
      <c r="J5979" s="98"/>
      <c r="K5979" s="98"/>
      <c r="L5979" s="98"/>
      <c r="M5979" s="241"/>
      <c r="N5979" s="241"/>
      <c r="O5979" s="98"/>
      <c r="P5979" s="98"/>
      <c r="Q5979" s="130"/>
    </row>
    <row r="5980" spans="1:17" ht="11.25" x14ac:dyDescent="0.2">
      <c r="A5980" s="234"/>
      <c r="B5980" s="98"/>
      <c r="C5980" s="130"/>
      <c r="D5980" s="240"/>
      <c r="E5980" s="240"/>
      <c r="F5980" s="224"/>
      <c r="G5980" s="98"/>
      <c r="H5980" s="98"/>
      <c r="I5980" s="130"/>
      <c r="J5980" s="98"/>
      <c r="K5980" s="98"/>
      <c r="L5980" s="98"/>
      <c r="M5980" s="241"/>
      <c r="N5980" s="241"/>
      <c r="O5980" s="98"/>
      <c r="P5980" s="98"/>
      <c r="Q5980" s="130"/>
    </row>
    <row r="5981" spans="1:17" ht="11.25" x14ac:dyDescent="0.2">
      <c r="A5981" s="234"/>
      <c r="B5981" s="98"/>
      <c r="C5981" s="130"/>
      <c r="D5981" s="240"/>
      <c r="E5981" s="240"/>
      <c r="F5981" s="224"/>
      <c r="G5981" s="98"/>
      <c r="H5981" s="98"/>
      <c r="I5981" s="130"/>
      <c r="J5981" s="98"/>
      <c r="K5981" s="98"/>
      <c r="L5981" s="98"/>
      <c r="M5981" s="241"/>
      <c r="N5981" s="241"/>
      <c r="O5981" s="98"/>
      <c r="P5981" s="98"/>
      <c r="Q5981" s="130"/>
    </row>
    <row r="5982" spans="1:17" ht="11.25" x14ac:dyDescent="0.2">
      <c r="A5982" s="234"/>
      <c r="B5982" s="98"/>
      <c r="C5982" s="130"/>
      <c r="D5982" s="240"/>
      <c r="E5982" s="240"/>
      <c r="F5982" s="224"/>
      <c r="G5982" s="98"/>
      <c r="H5982" s="98"/>
      <c r="I5982" s="130"/>
      <c r="J5982" s="98"/>
      <c r="K5982" s="98"/>
      <c r="L5982" s="98"/>
      <c r="M5982" s="241"/>
      <c r="N5982" s="241"/>
      <c r="O5982" s="98"/>
      <c r="P5982" s="98"/>
      <c r="Q5982" s="130"/>
    </row>
    <row r="5983" spans="1:17" ht="11.25" x14ac:dyDescent="0.2">
      <c r="A5983" s="234"/>
      <c r="B5983" s="98"/>
      <c r="C5983" s="130"/>
      <c r="D5983" s="240"/>
      <c r="E5983" s="240"/>
      <c r="F5983" s="224"/>
      <c r="G5983" s="98"/>
      <c r="H5983" s="98"/>
      <c r="I5983" s="130"/>
      <c r="J5983" s="98"/>
      <c r="K5983" s="98"/>
      <c r="L5983" s="98"/>
      <c r="M5983" s="241"/>
      <c r="N5983" s="241"/>
      <c r="O5983" s="98"/>
      <c r="P5983" s="98"/>
      <c r="Q5983" s="130"/>
    </row>
    <row r="5984" spans="1:17" ht="11.25" x14ac:dyDescent="0.2">
      <c r="A5984" s="234"/>
      <c r="B5984" s="98"/>
      <c r="C5984" s="130"/>
      <c r="D5984" s="240"/>
      <c r="E5984" s="240"/>
      <c r="F5984" s="224"/>
      <c r="G5984" s="98"/>
      <c r="H5984" s="98"/>
      <c r="I5984" s="130"/>
      <c r="J5984" s="98"/>
      <c r="K5984" s="98"/>
      <c r="L5984" s="98"/>
      <c r="M5984" s="241"/>
      <c r="N5984" s="241"/>
      <c r="O5984" s="98"/>
      <c r="P5984" s="98"/>
      <c r="Q5984" s="130"/>
    </row>
    <row r="5985" spans="1:17" ht="11.25" x14ac:dyDescent="0.2">
      <c r="A5985" s="234"/>
      <c r="B5985" s="98"/>
      <c r="C5985" s="130"/>
      <c r="D5985" s="240"/>
      <c r="E5985" s="240"/>
      <c r="F5985" s="224"/>
      <c r="G5985" s="98"/>
      <c r="H5985" s="98"/>
      <c r="I5985" s="130"/>
      <c r="J5985" s="98"/>
      <c r="K5985" s="98"/>
      <c r="L5985" s="98"/>
      <c r="M5985" s="241"/>
      <c r="N5985" s="241"/>
      <c r="O5985" s="98"/>
      <c r="P5985" s="98"/>
      <c r="Q5985" s="130"/>
    </row>
    <row r="5986" spans="1:17" ht="11.25" x14ac:dyDescent="0.2">
      <c r="A5986" s="234"/>
      <c r="B5986" s="98"/>
      <c r="C5986" s="130"/>
      <c r="D5986" s="240"/>
      <c r="E5986" s="240"/>
      <c r="F5986" s="224"/>
      <c r="G5986" s="98"/>
      <c r="H5986" s="98"/>
      <c r="I5986" s="130"/>
      <c r="J5986" s="98"/>
      <c r="K5986" s="98"/>
      <c r="L5986" s="98"/>
      <c r="M5986" s="241"/>
      <c r="N5986" s="241"/>
      <c r="O5986" s="98"/>
      <c r="P5986" s="98"/>
      <c r="Q5986" s="130"/>
    </row>
    <row r="5987" spans="1:17" ht="11.25" x14ac:dyDescent="0.2">
      <c r="A5987" s="234"/>
      <c r="B5987" s="98"/>
      <c r="C5987" s="130"/>
      <c r="D5987" s="240"/>
      <c r="E5987" s="240"/>
      <c r="F5987" s="224"/>
      <c r="G5987" s="98"/>
      <c r="H5987" s="98"/>
      <c r="I5987" s="130"/>
      <c r="J5987" s="98"/>
      <c r="K5987" s="98"/>
      <c r="L5987" s="98"/>
      <c r="M5987" s="241"/>
      <c r="N5987" s="241"/>
      <c r="O5987" s="98"/>
      <c r="P5987" s="98"/>
      <c r="Q5987" s="130"/>
    </row>
    <row r="5988" spans="1:17" ht="11.25" x14ac:dyDescent="0.2">
      <c r="A5988" s="234"/>
      <c r="B5988" s="98"/>
      <c r="C5988" s="130"/>
      <c r="D5988" s="240"/>
      <c r="E5988" s="240"/>
      <c r="F5988" s="224"/>
      <c r="G5988" s="98"/>
      <c r="H5988" s="98"/>
      <c r="I5988" s="130"/>
      <c r="J5988" s="98"/>
      <c r="K5988" s="98"/>
      <c r="L5988" s="98"/>
      <c r="M5988" s="241"/>
      <c r="N5988" s="241"/>
      <c r="O5988" s="98"/>
      <c r="P5988" s="98"/>
      <c r="Q5988" s="130"/>
    </row>
    <row r="5989" spans="1:17" ht="11.25" x14ac:dyDescent="0.2">
      <c r="A5989" s="234"/>
      <c r="B5989" s="98"/>
      <c r="C5989" s="130"/>
      <c r="D5989" s="240"/>
      <c r="E5989" s="240"/>
      <c r="F5989" s="224"/>
      <c r="G5989" s="98"/>
      <c r="H5989" s="98"/>
      <c r="I5989" s="130"/>
      <c r="J5989" s="98"/>
      <c r="K5989" s="98"/>
      <c r="L5989" s="98"/>
      <c r="M5989" s="241"/>
      <c r="N5989" s="241"/>
      <c r="O5989" s="98"/>
      <c r="P5989" s="98"/>
      <c r="Q5989" s="130"/>
    </row>
    <row r="5990" spans="1:17" ht="11.25" x14ac:dyDescent="0.2">
      <c r="A5990" s="234"/>
      <c r="B5990" s="98"/>
      <c r="C5990" s="130"/>
      <c r="D5990" s="240"/>
      <c r="E5990" s="240"/>
      <c r="F5990" s="224"/>
      <c r="G5990" s="98"/>
      <c r="H5990" s="98"/>
      <c r="I5990" s="130"/>
      <c r="J5990" s="98"/>
      <c r="K5990" s="98"/>
      <c r="L5990" s="98"/>
      <c r="M5990" s="241"/>
      <c r="N5990" s="241"/>
      <c r="O5990" s="98"/>
      <c r="P5990" s="98"/>
      <c r="Q5990" s="130"/>
    </row>
    <row r="5991" spans="1:17" ht="11.25" x14ac:dyDescent="0.2">
      <c r="A5991" s="234"/>
      <c r="B5991" s="98"/>
      <c r="C5991" s="130"/>
      <c r="D5991" s="240"/>
      <c r="E5991" s="240"/>
      <c r="F5991" s="224"/>
      <c r="G5991" s="98"/>
      <c r="H5991" s="98"/>
      <c r="I5991" s="130"/>
      <c r="J5991" s="98"/>
      <c r="K5991" s="98"/>
      <c r="L5991" s="98"/>
      <c r="M5991" s="241"/>
      <c r="N5991" s="241"/>
      <c r="O5991" s="98"/>
      <c r="P5991" s="98"/>
      <c r="Q5991" s="130"/>
    </row>
    <row r="5992" spans="1:17" ht="11.25" x14ac:dyDescent="0.2">
      <c r="A5992" s="234"/>
      <c r="B5992" s="98"/>
      <c r="C5992" s="130"/>
      <c r="D5992" s="240"/>
      <c r="E5992" s="240"/>
      <c r="F5992" s="224"/>
      <c r="G5992" s="98"/>
      <c r="H5992" s="98"/>
      <c r="I5992" s="130"/>
      <c r="J5992" s="98"/>
      <c r="K5992" s="98"/>
      <c r="L5992" s="98"/>
      <c r="M5992" s="241"/>
      <c r="N5992" s="241"/>
      <c r="O5992" s="98"/>
      <c r="P5992" s="98"/>
      <c r="Q5992" s="130"/>
    </row>
    <row r="5993" spans="1:17" ht="11.25" x14ac:dyDescent="0.2">
      <c r="A5993" s="234"/>
      <c r="B5993" s="98"/>
      <c r="C5993" s="130"/>
      <c r="D5993" s="240"/>
      <c r="E5993" s="240"/>
      <c r="F5993" s="224"/>
      <c r="G5993" s="98"/>
      <c r="H5993" s="98"/>
      <c r="I5993" s="130"/>
      <c r="J5993" s="98"/>
      <c r="K5993" s="98"/>
      <c r="L5993" s="98"/>
      <c r="M5993" s="241"/>
      <c r="N5993" s="241"/>
      <c r="O5993" s="98"/>
      <c r="P5993" s="98"/>
      <c r="Q5993" s="130"/>
    </row>
    <row r="5994" spans="1:17" ht="11.25" x14ac:dyDescent="0.2">
      <c r="A5994" s="234"/>
      <c r="B5994" s="98"/>
      <c r="C5994" s="130"/>
      <c r="D5994" s="240"/>
      <c r="E5994" s="240"/>
      <c r="F5994" s="224"/>
      <c r="G5994" s="98"/>
      <c r="H5994" s="98"/>
      <c r="I5994" s="130"/>
      <c r="J5994" s="98"/>
      <c r="K5994" s="98"/>
      <c r="L5994" s="98"/>
      <c r="M5994" s="241"/>
      <c r="N5994" s="241"/>
      <c r="O5994" s="98"/>
      <c r="P5994" s="98"/>
      <c r="Q5994" s="130"/>
    </row>
    <row r="5995" spans="1:17" ht="11.25" x14ac:dyDescent="0.2">
      <c r="A5995" s="234"/>
      <c r="B5995" s="98"/>
      <c r="C5995" s="130"/>
      <c r="D5995" s="240"/>
      <c r="E5995" s="240"/>
      <c r="F5995" s="224"/>
      <c r="G5995" s="98"/>
      <c r="H5995" s="98"/>
      <c r="I5995" s="130"/>
      <c r="J5995" s="98"/>
      <c r="K5995" s="98"/>
      <c r="L5995" s="98"/>
      <c r="M5995" s="241"/>
      <c r="N5995" s="241"/>
      <c r="O5995" s="98"/>
      <c r="P5995" s="98"/>
      <c r="Q5995" s="130"/>
    </row>
    <row r="5996" spans="1:17" ht="11.25" x14ac:dyDescent="0.2">
      <c r="A5996" s="234"/>
      <c r="B5996" s="98"/>
      <c r="C5996" s="130"/>
      <c r="D5996" s="240"/>
      <c r="E5996" s="240"/>
      <c r="F5996" s="224"/>
      <c r="G5996" s="98"/>
      <c r="H5996" s="98"/>
      <c r="I5996" s="130"/>
      <c r="J5996" s="98"/>
      <c r="K5996" s="98"/>
      <c r="L5996" s="98"/>
      <c r="M5996" s="241"/>
      <c r="N5996" s="241"/>
      <c r="O5996" s="98"/>
      <c r="P5996" s="98"/>
      <c r="Q5996" s="130"/>
    </row>
    <row r="5997" spans="1:17" ht="11.25" x14ac:dyDescent="0.2">
      <c r="A5997" s="234"/>
      <c r="B5997" s="98"/>
      <c r="C5997" s="130"/>
      <c r="D5997" s="240"/>
      <c r="E5997" s="240"/>
      <c r="F5997" s="224"/>
      <c r="G5997" s="98"/>
      <c r="H5997" s="98"/>
      <c r="I5997" s="130"/>
      <c r="J5997" s="98"/>
      <c r="K5997" s="98"/>
      <c r="L5997" s="98"/>
      <c r="M5997" s="241"/>
      <c r="N5997" s="241"/>
      <c r="O5997" s="98"/>
      <c r="P5997" s="98"/>
      <c r="Q5997" s="130"/>
    </row>
    <row r="5998" spans="1:17" ht="11.25" x14ac:dyDescent="0.2">
      <c r="A5998" s="234"/>
      <c r="B5998" s="98"/>
      <c r="C5998" s="130"/>
      <c r="D5998" s="240"/>
      <c r="E5998" s="240"/>
      <c r="F5998" s="224"/>
      <c r="G5998" s="98"/>
      <c r="H5998" s="98"/>
      <c r="I5998" s="130"/>
      <c r="J5998" s="98"/>
      <c r="K5998" s="98"/>
      <c r="L5998" s="98"/>
      <c r="M5998" s="241"/>
      <c r="N5998" s="241"/>
      <c r="O5998" s="98"/>
      <c r="P5998" s="98"/>
      <c r="Q5998" s="130"/>
    </row>
    <row r="5999" spans="1:17" ht="11.25" x14ac:dyDescent="0.2">
      <c r="A5999" s="234"/>
      <c r="B5999" s="98"/>
      <c r="C5999" s="130"/>
      <c r="D5999" s="240"/>
      <c r="E5999" s="240"/>
      <c r="F5999" s="224"/>
      <c r="G5999" s="98"/>
      <c r="H5999" s="98"/>
      <c r="I5999" s="130"/>
      <c r="J5999" s="98"/>
      <c r="K5999" s="98"/>
      <c r="L5999" s="98"/>
      <c r="M5999" s="241"/>
      <c r="N5999" s="241"/>
      <c r="O5999" s="98"/>
      <c r="P5999" s="98"/>
      <c r="Q5999" s="130"/>
    </row>
    <row r="6000" spans="1:17" ht="11.25" x14ac:dyDescent="0.2">
      <c r="A6000" s="234"/>
      <c r="B6000" s="98"/>
      <c r="C6000" s="130"/>
      <c r="D6000" s="240"/>
      <c r="E6000" s="240"/>
      <c r="F6000" s="224"/>
      <c r="G6000" s="98"/>
      <c r="H6000" s="98"/>
      <c r="I6000" s="130"/>
      <c r="J6000" s="98"/>
      <c r="K6000" s="98"/>
      <c r="L6000" s="98"/>
      <c r="M6000" s="241"/>
      <c r="N6000" s="241"/>
      <c r="O6000" s="98"/>
      <c r="P6000" s="98"/>
      <c r="Q6000" s="130"/>
    </row>
    <row r="6001" spans="1:17" ht="11.25" x14ac:dyDescent="0.2">
      <c r="A6001" s="234"/>
      <c r="B6001" s="98"/>
      <c r="C6001" s="130"/>
      <c r="D6001" s="240"/>
      <c r="E6001" s="240"/>
      <c r="F6001" s="224"/>
      <c r="G6001" s="98"/>
      <c r="H6001" s="98"/>
      <c r="I6001" s="130"/>
      <c r="J6001" s="98"/>
      <c r="K6001" s="98"/>
      <c r="L6001" s="98"/>
      <c r="M6001" s="241"/>
      <c r="N6001" s="241"/>
      <c r="O6001" s="98"/>
      <c r="P6001" s="98"/>
      <c r="Q6001" s="130"/>
    </row>
    <row r="6002" spans="1:17" ht="11.25" x14ac:dyDescent="0.2">
      <c r="A6002" s="234"/>
      <c r="B6002" s="98"/>
      <c r="C6002" s="130"/>
      <c r="D6002" s="240"/>
      <c r="E6002" s="240"/>
      <c r="F6002" s="224"/>
      <c r="G6002" s="98"/>
      <c r="H6002" s="98"/>
      <c r="I6002" s="130"/>
      <c r="J6002" s="98"/>
      <c r="K6002" s="98"/>
      <c r="L6002" s="98"/>
      <c r="M6002" s="241"/>
      <c r="N6002" s="241"/>
      <c r="O6002" s="98"/>
      <c r="P6002" s="98"/>
      <c r="Q6002" s="130"/>
    </row>
    <row r="6003" spans="1:17" ht="11.25" x14ac:dyDescent="0.2">
      <c r="A6003" s="234"/>
      <c r="B6003" s="98"/>
      <c r="C6003" s="130"/>
      <c r="D6003" s="240"/>
      <c r="E6003" s="240"/>
      <c r="F6003" s="224"/>
      <c r="G6003" s="98"/>
      <c r="H6003" s="98"/>
      <c r="I6003" s="130"/>
      <c r="J6003" s="98"/>
      <c r="K6003" s="98"/>
      <c r="L6003" s="98"/>
      <c r="M6003" s="241"/>
      <c r="N6003" s="241"/>
      <c r="O6003" s="98"/>
      <c r="P6003" s="98"/>
      <c r="Q6003" s="130"/>
    </row>
    <row r="6004" spans="1:17" ht="11.25" x14ac:dyDescent="0.2">
      <c r="A6004" s="234"/>
      <c r="B6004" s="98"/>
      <c r="C6004" s="130"/>
      <c r="D6004" s="240"/>
      <c r="E6004" s="240"/>
      <c r="F6004" s="224"/>
      <c r="G6004" s="98"/>
      <c r="H6004" s="98"/>
      <c r="I6004" s="130"/>
      <c r="J6004" s="98"/>
      <c r="K6004" s="98"/>
      <c r="L6004" s="98"/>
      <c r="M6004" s="241"/>
      <c r="N6004" s="241"/>
      <c r="O6004" s="98"/>
      <c r="P6004" s="98"/>
      <c r="Q6004" s="130"/>
    </row>
    <row r="6005" spans="1:17" ht="11.25" x14ac:dyDescent="0.2">
      <c r="A6005" s="234"/>
      <c r="B6005" s="98"/>
      <c r="C6005" s="130"/>
      <c r="D6005" s="240"/>
      <c r="E6005" s="240"/>
      <c r="F6005" s="224"/>
      <c r="G6005" s="98"/>
      <c r="H6005" s="98"/>
      <c r="I6005" s="130"/>
      <c r="J6005" s="98"/>
      <c r="K6005" s="98"/>
      <c r="L6005" s="98"/>
      <c r="M6005" s="241"/>
      <c r="N6005" s="241"/>
      <c r="O6005" s="98"/>
      <c r="P6005" s="98"/>
      <c r="Q6005" s="130"/>
    </row>
    <row r="6006" spans="1:17" ht="11.25" x14ac:dyDescent="0.2">
      <c r="A6006" s="234"/>
      <c r="B6006" s="98"/>
      <c r="C6006" s="130"/>
      <c r="D6006" s="240"/>
      <c r="E6006" s="240"/>
      <c r="F6006" s="224"/>
      <c r="G6006" s="98"/>
      <c r="H6006" s="98"/>
      <c r="I6006" s="130"/>
      <c r="J6006" s="98"/>
      <c r="K6006" s="98"/>
      <c r="L6006" s="98"/>
      <c r="M6006" s="241"/>
      <c r="N6006" s="241"/>
      <c r="O6006" s="98"/>
      <c r="P6006" s="98"/>
      <c r="Q6006" s="130"/>
    </row>
    <row r="6007" spans="1:17" ht="11.25" x14ac:dyDescent="0.2">
      <c r="A6007" s="234"/>
      <c r="B6007" s="98"/>
      <c r="C6007" s="130"/>
      <c r="D6007" s="240"/>
      <c r="E6007" s="240"/>
      <c r="F6007" s="224"/>
      <c r="G6007" s="98"/>
      <c r="H6007" s="98"/>
      <c r="I6007" s="130"/>
      <c r="J6007" s="98"/>
      <c r="K6007" s="98"/>
      <c r="L6007" s="98"/>
      <c r="M6007" s="241"/>
      <c r="N6007" s="241"/>
      <c r="O6007" s="98"/>
      <c r="P6007" s="98"/>
      <c r="Q6007" s="130"/>
    </row>
    <row r="6008" spans="1:17" ht="11.25" x14ac:dyDescent="0.2">
      <c r="A6008" s="234"/>
      <c r="B6008" s="98"/>
      <c r="C6008" s="130"/>
      <c r="D6008" s="240"/>
      <c r="E6008" s="240"/>
      <c r="F6008" s="224"/>
      <c r="G6008" s="98"/>
      <c r="H6008" s="98"/>
      <c r="I6008" s="130"/>
      <c r="J6008" s="98"/>
      <c r="K6008" s="98"/>
      <c r="L6008" s="98"/>
      <c r="M6008" s="241"/>
      <c r="N6008" s="241"/>
      <c r="O6008" s="98"/>
      <c r="P6008" s="98"/>
      <c r="Q6008" s="130"/>
    </row>
    <row r="6009" spans="1:17" ht="11.25" x14ac:dyDescent="0.2">
      <c r="A6009" s="234"/>
      <c r="B6009" s="98"/>
      <c r="C6009" s="130"/>
      <c r="D6009" s="240"/>
      <c r="E6009" s="240"/>
      <c r="F6009" s="224"/>
      <c r="G6009" s="98"/>
      <c r="H6009" s="98"/>
      <c r="I6009" s="130"/>
      <c r="J6009" s="98"/>
      <c r="K6009" s="98"/>
      <c r="L6009" s="98"/>
      <c r="M6009" s="241"/>
      <c r="N6009" s="241"/>
      <c r="O6009" s="98"/>
      <c r="P6009" s="98"/>
      <c r="Q6009" s="130"/>
    </row>
    <row r="6010" spans="1:17" ht="11.25" x14ac:dyDescent="0.2">
      <c r="A6010" s="234"/>
      <c r="B6010" s="98"/>
      <c r="C6010" s="130"/>
      <c r="D6010" s="240"/>
      <c r="E6010" s="240"/>
      <c r="F6010" s="224"/>
      <c r="G6010" s="98"/>
      <c r="H6010" s="98"/>
      <c r="I6010" s="130"/>
      <c r="J6010" s="98"/>
      <c r="K6010" s="98"/>
      <c r="L6010" s="98"/>
      <c r="M6010" s="241"/>
      <c r="N6010" s="241"/>
      <c r="O6010" s="98"/>
      <c r="P6010" s="98"/>
      <c r="Q6010" s="130"/>
    </row>
    <row r="6011" spans="1:17" ht="11.25" x14ac:dyDescent="0.2">
      <c r="A6011" s="234"/>
      <c r="B6011" s="98"/>
      <c r="C6011" s="130"/>
      <c r="D6011" s="240"/>
      <c r="E6011" s="240"/>
      <c r="F6011" s="224"/>
      <c r="G6011" s="98"/>
      <c r="H6011" s="98"/>
      <c r="I6011" s="130"/>
      <c r="J6011" s="98"/>
      <c r="K6011" s="98"/>
      <c r="L6011" s="98"/>
      <c r="M6011" s="241"/>
      <c r="N6011" s="241"/>
      <c r="O6011" s="98"/>
      <c r="P6011" s="98"/>
      <c r="Q6011" s="130"/>
    </row>
    <row r="6012" spans="1:17" ht="11.25" x14ac:dyDescent="0.2">
      <c r="A6012" s="234"/>
      <c r="B6012" s="98"/>
      <c r="C6012" s="130"/>
      <c r="D6012" s="240"/>
      <c r="E6012" s="240"/>
      <c r="F6012" s="224"/>
      <c r="G6012" s="98"/>
      <c r="H6012" s="98"/>
      <c r="I6012" s="130"/>
      <c r="J6012" s="98"/>
      <c r="K6012" s="98"/>
      <c r="L6012" s="98"/>
      <c r="M6012" s="241"/>
      <c r="N6012" s="241"/>
      <c r="O6012" s="98"/>
      <c r="P6012" s="98"/>
      <c r="Q6012" s="130"/>
    </row>
    <row r="6013" spans="1:17" ht="11.25" x14ac:dyDescent="0.2">
      <c r="A6013" s="234"/>
      <c r="B6013" s="98"/>
      <c r="C6013" s="130"/>
      <c r="D6013" s="240"/>
      <c r="E6013" s="240"/>
      <c r="F6013" s="224"/>
      <c r="G6013" s="98"/>
      <c r="H6013" s="98"/>
      <c r="I6013" s="130"/>
      <c r="J6013" s="98"/>
      <c r="K6013" s="98"/>
      <c r="L6013" s="98"/>
      <c r="M6013" s="241"/>
      <c r="N6013" s="241"/>
      <c r="O6013" s="98"/>
      <c r="P6013" s="98"/>
      <c r="Q6013" s="130"/>
    </row>
    <row r="6014" spans="1:17" ht="11.25" x14ac:dyDescent="0.2">
      <c r="A6014" s="234"/>
      <c r="B6014" s="98"/>
      <c r="C6014" s="130"/>
      <c r="D6014" s="240"/>
      <c r="E6014" s="240"/>
      <c r="F6014" s="224"/>
      <c r="G6014" s="98"/>
      <c r="H6014" s="98"/>
      <c r="I6014" s="130"/>
      <c r="J6014" s="98"/>
      <c r="K6014" s="98"/>
      <c r="L6014" s="98"/>
      <c r="M6014" s="241"/>
      <c r="N6014" s="241"/>
      <c r="O6014" s="98"/>
      <c r="P6014" s="98"/>
      <c r="Q6014" s="130"/>
    </row>
    <row r="6015" spans="1:17" ht="11.25" x14ac:dyDescent="0.2">
      <c r="A6015" s="234"/>
      <c r="B6015" s="98"/>
      <c r="C6015" s="130"/>
      <c r="D6015" s="240"/>
      <c r="E6015" s="240"/>
      <c r="F6015" s="224"/>
      <c r="G6015" s="98"/>
      <c r="H6015" s="98"/>
      <c r="I6015" s="130"/>
      <c r="J6015" s="98"/>
      <c r="K6015" s="98"/>
      <c r="L6015" s="98"/>
      <c r="M6015" s="241"/>
      <c r="N6015" s="241"/>
      <c r="O6015" s="98"/>
      <c r="P6015" s="98"/>
      <c r="Q6015" s="130"/>
    </row>
    <row r="6016" spans="1:17" ht="11.25" x14ac:dyDescent="0.2">
      <c r="A6016" s="234"/>
      <c r="B6016" s="98"/>
      <c r="C6016" s="130"/>
      <c r="D6016" s="240"/>
      <c r="E6016" s="240"/>
      <c r="F6016" s="224"/>
      <c r="G6016" s="98"/>
      <c r="H6016" s="98"/>
      <c r="I6016" s="130"/>
      <c r="J6016" s="98"/>
      <c r="K6016" s="98"/>
      <c r="L6016" s="98"/>
      <c r="M6016" s="241"/>
      <c r="N6016" s="241"/>
      <c r="O6016" s="98"/>
      <c r="P6016" s="98"/>
      <c r="Q6016" s="130"/>
    </row>
    <row r="6017" spans="1:17" ht="11.25" x14ac:dyDescent="0.2">
      <c r="A6017" s="234"/>
      <c r="B6017" s="98"/>
      <c r="C6017" s="130"/>
      <c r="D6017" s="240"/>
      <c r="E6017" s="240"/>
      <c r="F6017" s="224"/>
      <c r="G6017" s="98"/>
      <c r="H6017" s="98"/>
      <c r="I6017" s="130"/>
      <c r="J6017" s="98"/>
      <c r="K6017" s="98"/>
      <c r="L6017" s="98"/>
      <c r="M6017" s="241"/>
      <c r="N6017" s="241"/>
      <c r="O6017" s="98"/>
      <c r="P6017" s="98"/>
      <c r="Q6017" s="130"/>
    </row>
    <row r="6018" spans="1:17" ht="11.25" x14ac:dyDescent="0.2">
      <c r="A6018" s="234"/>
      <c r="B6018" s="98"/>
      <c r="C6018" s="130"/>
      <c r="D6018" s="240"/>
      <c r="E6018" s="240"/>
      <c r="F6018" s="224"/>
      <c r="G6018" s="98"/>
      <c r="H6018" s="98"/>
      <c r="I6018" s="130"/>
      <c r="J6018" s="98"/>
      <c r="K6018" s="98"/>
      <c r="L6018" s="98"/>
      <c r="M6018" s="241"/>
      <c r="N6018" s="241"/>
      <c r="O6018" s="98"/>
      <c r="P6018" s="98"/>
      <c r="Q6018" s="130"/>
    </row>
    <row r="6019" spans="1:17" ht="11.25" x14ac:dyDescent="0.2">
      <c r="A6019" s="234"/>
      <c r="B6019" s="98"/>
      <c r="C6019" s="130"/>
      <c r="D6019" s="240"/>
      <c r="E6019" s="240"/>
      <c r="F6019" s="224"/>
      <c r="G6019" s="98"/>
      <c r="H6019" s="98"/>
      <c r="I6019" s="130"/>
      <c r="J6019" s="98"/>
      <c r="K6019" s="98"/>
      <c r="L6019" s="98"/>
      <c r="M6019" s="241"/>
      <c r="N6019" s="241"/>
      <c r="O6019" s="98"/>
      <c r="P6019" s="98"/>
      <c r="Q6019" s="130"/>
    </row>
    <row r="6020" spans="1:17" ht="11.25" x14ac:dyDescent="0.2">
      <c r="A6020" s="234"/>
      <c r="B6020" s="98"/>
      <c r="C6020" s="130"/>
      <c r="D6020" s="240"/>
      <c r="E6020" s="240"/>
      <c r="F6020" s="224"/>
      <c r="G6020" s="98"/>
      <c r="H6020" s="98"/>
      <c r="I6020" s="130"/>
      <c r="J6020" s="98"/>
      <c r="K6020" s="98"/>
      <c r="L6020" s="98"/>
      <c r="M6020" s="241"/>
      <c r="N6020" s="241"/>
      <c r="O6020" s="98"/>
      <c r="P6020" s="98"/>
      <c r="Q6020" s="130"/>
    </row>
    <row r="6021" spans="1:17" ht="11.25" x14ac:dyDescent="0.2">
      <c r="A6021" s="234"/>
      <c r="B6021" s="98"/>
      <c r="C6021" s="130"/>
      <c r="D6021" s="240"/>
      <c r="E6021" s="240"/>
      <c r="F6021" s="224"/>
      <c r="G6021" s="98"/>
      <c r="H6021" s="98"/>
      <c r="I6021" s="130"/>
      <c r="J6021" s="98"/>
      <c r="K6021" s="98"/>
      <c r="L6021" s="98"/>
      <c r="M6021" s="241"/>
      <c r="N6021" s="241"/>
      <c r="O6021" s="98"/>
      <c r="P6021" s="98"/>
      <c r="Q6021" s="130"/>
    </row>
    <row r="6022" spans="1:17" ht="11.25" x14ac:dyDescent="0.2">
      <c r="A6022" s="234"/>
      <c r="B6022" s="98"/>
      <c r="C6022" s="130"/>
      <c r="D6022" s="240"/>
      <c r="E6022" s="240"/>
      <c r="F6022" s="224"/>
      <c r="G6022" s="98"/>
      <c r="H6022" s="98"/>
      <c r="I6022" s="130"/>
      <c r="J6022" s="98"/>
      <c r="K6022" s="98"/>
      <c r="L6022" s="98"/>
      <c r="M6022" s="241"/>
      <c r="N6022" s="241"/>
      <c r="O6022" s="98"/>
      <c r="P6022" s="98"/>
      <c r="Q6022" s="130"/>
    </row>
    <row r="6023" spans="1:17" ht="11.25" x14ac:dyDescent="0.2">
      <c r="A6023" s="234"/>
      <c r="B6023" s="98"/>
      <c r="C6023" s="130"/>
      <c r="D6023" s="240"/>
      <c r="E6023" s="240"/>
      <c r="F6023" s="224"/>
      <c r="G6023" s="98"/>
      <c r="H6023" s="98"/>
      <c r="I6023" s="130"/>
      <c r="J6023" s="98"/>
      <c r="K6023" s="98"/>
      <c r="L6023" s="98"/>
      <c r="M6023" s="241"/>
      <c r="N6023" s="241"/>
      <c r="O6023" s="98"/>
      <c r="P6023" s="98"/>
      <c r="Q6023" s="130"/>
    </row>
    <row r="6024" spans="1:17" ht="11.25" x14ac:dyDescent="0.2">
      <c r="A6024" s="234"/>
      <c r="B6024" s="98"/>
      <c r="C6024" s="130"/>
      <c r="D6024" s="240"/>
      <c r="E6024" s="240"/>
      <c r="F6024" s="224"/>
      <c r="G6024" s="98"/>
      <c r="H6024" s="98"/>
      <c r="I6024" s="130"/>
      <c r="J6024" s="98"/>
      <c r="K6024" s="98"/>
      <c r="L6024" s="98"/>
      <c r="M6024" s="241"/>
      <c r="N6024" s="241"/>
      <c r="O6024" s="98"/>
      <c r="P6024" s="98"/>
      <c r="Q6024" s="130"/>
    </row>
    <row r="6025" spans="1:17" ht="11.25" x14ac:dyDescent="0.2">
      <c r="A6025" s="234"/>
      <c r="B6025" s="98"/>
      <c r="C6025" s="130"/>
      <c r="D6025" s="240"/>
      <c r="E6025" s="240"/>
      <c r="F6025" s="224"/>
      <c r="G6025" s="98"/>
      <c r="H6025" s="98"/>
      <c r="I6025" s="130"/>
      <c r="J6025" s="98"/>
      <c r="K6025" s="98"/>
      <c r="L6025" s="98"/>
      <c r="M6025" s="241"/>
      <c r="N6025" s="241"/>
      <c r="O6025" s="98"/>
      <c r="P6025" s="98"/>
      <c r="Q6025" s="130"/>
    </row>
    <row r="6026" spans="1:17" ht="11.25" x14ac:dyDescent="0.2">
      <c r="A6026" s="234"/>
      <c r="B6026" s="98"/>
      <c r="C6026" s="130"/>
      <c r="D6026" s="240"/>
      <c r="E6026" s="240"/>
      <c r="F6026" s="224"/>
      <c r="G6026" s="98"/>
      <c r="H6026" s="98"/>
      <c r="I6026" s="130"/>
      <c r="J6026" s="98"/>
      <c r="K6026" s="98"/>
      <c r="L6026" s="98"/>
      <c r="M6026" s="241"/>
      <c r="N6026" s="241"/>
      <c r="O6026" s="98"/>
      <c r="P6026" s="98"/>
      <c r="Q6026" s="130"/>
    </row>
    <row r="6027" spans="1:17" ht="11.25" x14ac:dyDescent="0.2">
      <c r="A6027" s="234"/>
      <c r="B6027" s="98"/>
      <c r="C6027" s="130"/>
      <c r="D6027" s="240"/>
      <c r="E6027" s="240"/>
      <c r="F6027" s="224"/>
      <c r="G6027" s="98"/>
      <c r="H6027" s="98"/>
      <c r="I6027" s="130"/>
      <c r="J6027" s="98"/>
      <c r="K6027" s="98"/>
      <c r="L6027" s="98"/>
      <c r="M6027" s="241"/>
      <c r="N6027" s="241"/>
      <c r="O6027" s="98"/>
      <c r="P6027" s="98"/>
      <c r="Q6027" s="130"/>
    </row>
    <row r="6028" spans="1:17" ht="11.25" x14ac:dyDescent="0.2">
      <c r="A6028" s="234"/>
      <c r="B6028" s="98"/>
      <c r="C6028" s="130"/>
      <c r="D6028" s="240"/>
      <c r="E6028" s="240"/>
      <c r="F6028" s="224"/>
      <c r="G6028" s="98"/>
      <c r="H6028" s="98"/>
      <c r="I6028" s="130"/>
      <c r="J6028" s="98"/>
      <c r="K6028" s="98"/>
      <c r="L6028" s="98"/>
      <c r="M6028" s="241"/>
      <c r="N6028" s="241"/>
      <c r="O6028" s="98"/>
      <c r="P6028" s="98"/>
      <c r="Q6028" s="130"/>
    </row>
    <row r="6029" spans="1:17" ht="11.25" x14ac:dyDescent="0.2">
      <c r="A6029" s="234"/>
      <c r="B6029" s="98"/>
      <c r="C6029" s="130"/>
      <c r="D6029" s="240"/>
      <c r="E6029" s="240"/>
      <c r="F6029" s="224"/>
      <c r="G6029" s="98"/>
      <c r="H6029" s="98"/>
      <c r="I6029" s="130"/>
      <c r="J6029" s="98"/>
      <c r="K6029" s="98"/>
      <c r="L6029" s="98"/>
      <c r="M6029" s="241"/>
      <c r="N6029" s="241"/>
      <c r="O6029" s="98"/>
      <c r="P6029" s="98"/>
      <c r="Q6029" s="130"/>
    </row>
    <row r="6030" spans="1:17" ht="11.25" x14ac:dyDescent="0.2">
      <c r="A6030" s="234"/>
      <c r="B6030" s="98"/>
      <c r="C6030" s="130"/>
      <c r="D6030" s="240"/>
      <c r="E6030" s="240"/>
      <c r="F6030" s="224"/>
      <c r="G6030" s="98"/>
      <c r="H6030" s="98"/>
      <c r="I6030" s="130"/>
      <c r="J6030" s="98"/>
      <c r="K6030" s="98"/>
      <c r="L6030" s="98"/>
      <c r="M6030" s="241"/>
      <c r="N6030" s="241"/>
      <c r="O6030" s="98"/>
      <c r="P6030" s="98"/>
      <c r="Q6030" s="130"/>
    </row>
    <row r="6031" spans="1:17" ht="11.25" x14ac:dyDescent="0.2">
      <c r="A6031" s="234"/>
      <c r="B6031" s="98"/>
      <c r="C6031" s="130"/>
      <c r="D6031" s="240"/>
      <c r="E6031" s="240"/>
      <c r="F6031" s="224"/>
      <c r="G6031" s="98"/>
      <c r="H6031" s="98"/>
      <c r="I6031" s="130"/>
      <c r="J6031" s="98"/>
      <c r="K6031" s="98"/>
      <c r="L6031" s="98"/>
      <c r="M6031" s="241"/>
      <c r="N6031" s="241"/>
      <c r="O6031" s="98"/>
      <c r="P6031" s="98"/>
      <c r="Q6031" s="130"/>
    </row>
    <row r="6032" spans="1:17" ht="11.25" x14ac:dyDescent="0.2">
      <c r="A6032" s="234"/>
      <c r="B6032" s="98"/>
      <c r="C6032" s="130"/>
      <c r="D6032" s="240"/>
      <c r="E6032" s="240"/>
      <c r="F6032" s="224"/>
      <c r="G6032" s="98"/>
      <c r="H6032" s="98"/>
      <c r="I6032" s="130"/>
      <c r="J6032" s="98"/>
      <c r="K6032" s="98"/>
      <c r="L6032" s="98"/>
      <c r="M6032" s="241"/>
      <c r="N6032" s="241"/>
      <c r="O6032" s="98"/>
      <c r="P6032" s="98"/>
      <c r="Q6032" s="130"/>
    </row>
    <row r="6033" spans="1:17" ht="11.25" x14ac:dyDescent="0.2">
      <c r="A6033" s="234"/>
      <c r="B6033" s="98"/>
      <c r="C6033" s="130"/>
      <c r="D6033" s="240"/>
      <c r="E6033" s="240"/>
      <c r="F6033" s="224"/>
      <c r="G6033" s="98"/>
      <c r="H6033" s="98"/>
      <c r="I6033" s="130"/>
      <c r="J6033" s="98"/>
      <c r="K6033" s="98"/>
      <c r="L6033" s="98"/>
      <c r="M6033" s="241"/>
      <c r="N6033" s="241"/>
      <c r="O6033" s="98"/>
      <c r="P6033" s="98"/>
      <c r="Q6033" s="130"/>
    </row>
    <row r="6034" spans="1:17" ht="11.25" x14ac:dyDescent="0.2">
      <c r="A6034" s="234"/>
      <c r="B6034" s="98"/>
      <c r="C6034" s="130"/>
      <c r="D6034" s="240"/>
      <c r="E6034" s="240"/>
      <c r="F6034" s="224"/>
      <c r="G6034" s="98"/>
      <c r="H6034" s="98"/>
      <c r="I6034" s="130"/>
      <c r="J6034" s="98"/>
      <c r="K6034" s="98"/>
      <c r="L6034" s="98"/>
      <c r="M6034" s="241"/>
      <c r="N6034" s="241"/>
      <c r="O6034" s="98"/>
      <c r="P6034" s="98"/>
      <c r="Q6034" s="130"/>
    </row>
    <row r="6035" spans="1:17" ht="11.25" x14ac:dyDescent="0.2">
      <c r="A6035" s="234"/>
      <c r="B6035" s="98"/>
      <c r="C6035" s="130"/>
      <c r="D6035" s="240"/>
      <c r="E6035" s="240"/>
      <c r="F6035" s="224"/>
      <c r="G6035" s="98"/>
      <c r="H6035" s="98"/>
      <c r="I6035" s="130"/>
      <c r="J6035" s="98"/>
      <c r="K6035" s="98"/>
      <c r="L6035" s="98"/>
      <c r="M6035" s="241"/>
      <c r="N6035" s="241"/>
      <c r="O6035" s="98"/>
      <c r="P6035" s="98"/>
      <c r="Q6035" s="130"/>
    </row>
    <row r="6036" spans="1:17" ht="11.25" x14ac:dyDescent="0.2">
      <c r="A6036" s="234"/>
      <c r="B6036" s="98"/>
      <c r="C6036" s="130"/>
      <c r="D6036" s="240"/>
      <c r="E6036" s="240"/>
      <c r="F6036" s="224"/>
      <c r="G6036" s="98"/>
      <c r="H6036" s="98"/>
      <c r="I6036" s="130"/>
      <c r="J6036" s="98"/>
      <c r="K6036" s="98"/>
      <c r="L6036" s="98"/>
      <c r="M6036" s="241"/>
      <c r="N6036" s="241"/>
      <c r="O6036" s="98"/>
      <c r="P6036" s="98"/>
      <c r="Q6036" s="130"/>
    </row>
    <row r="6037" spans="1:17" ht="11.25" x14ac:dyDescent="0.2">
      <c r="A6037" s="234"/>
      <c r="B6037" s="98"/>
      <c r="C6037" s="130"/>
      <c r="D6037" s="240"/>
      <c r="E6037" s="240"/>
      <c r="F6037" s="224"/>
      <c r="G6037" s="98"/>
      <c r="H6037" s="98"/>
      <c r="I6037" s="130"/>
      <c r="J6037" s="98"/>
      <c r="K6037" s="98"/>
      <c r="L6037" s="98"/>
      <c r="M6037" s="241"/>
      <c r="N6037" s="241"/>
      <c r="O6037" s="98"/>
      <c r="P6037" s="98"/>
      <c r="Q6037" s="130"/>
    </row>
    <row r="6038" spans="1:17" ht="11.25" x14ac:dyDescent="0.2">
      <c r="A6038" s="234"/>
      <c r="B6038" s="98"/>
      <c r="C6038" s="130"/>
      <c r="D6038" s="240"/>
      <c r="E6038" s="240"/>
      <c r="F6038" s="224"/>
      <c r="G6038" s="98"/>
      <c r="H6038" s="98"/>
      <c r="I6038" s="130"/>
      <c r="J6038" s="98"/>
      <c r="K6038" s="98"/>
      <c r="L6038" s="98"/>
      <c r="M6038" s="241"/>
      <c r="N6038" s="241"/>
      <c r="O6038" s="98"/>
      <c r="P6038" s="98"/>
      <c r="Q6038" s="130"/>
    </row>
    <row r="6039" spans="1:17" ht="11.25" x14ac:dyDescent="0.2">
      <c r="A6039" s="234"/>
      <c r="B6039" s="98"/>
      <c r="C6039" s="130"/>
      <c r="D6039" s="240"/>
      <c r="E6039" s="240"/>
      <c r="F6039" s="224"/>
      <c r="G6039" s="98"/>
      <c r="H6039" s="98"/>
      <c r="I6039" s="130"/>
      <c r="J6039" s="98"/>
      <c r="K6039" s="98"/>
      <c r="L6039" s="98"/>
      <c r="M6039" s="241"/>
      <c r="N6039" s="241"/>
      <c r="O6039" s="98"/>
      <c r="P6039" s="98"/>
      <c r="Q6039" s="130"/>
    </row>
    <row r="6040" spans="1:17" ht="11.25" x14ac:dyDescent="0.2">
      <c r="A6040" s="234"/>
      <c r="B6040" s="98"/>
      <c r="C6040" s="130"/>
      <c r="D6040" s="240"/>
      <c r="E6040" s="240"/>
      <c r="F6040" s="224"/>
      <c r="G6040" s="98"/>
      <c r="H6040" s="98"/>
      <c r="I6040" s="130"/>
      <c r="J6040" s="98"/>
      <c r="K6040" s="98"/>
      <c r="L6040" s="98"/>
      <c r="M6040" s="241"/>
      <c r="N6040" s="241"/>
      <c r="O6040" s="98"/>
      <c r="P6040" s="98"/>
      <c r="Q6040" s="130"/>
    </row>
    <row r="6041" spans="1:17" ht="11.25" x14ac:dyDescent="0.2">
      <c r="A6041" s="234"/>
      <c r="B6041" s="98"/>
      <c r="C6041" s="130"/>
      <c r="D6041" s="240"/>
      <c r="E6041" s="240"/>
      <c r="F6041" s="224"/>
      <c r="G6041" s="98"/>
      <c r="H6041" s="98"/>
      <c r="I6041" s="130"/>
      <c r="J6041" s="98"/>
      <c r="K6041" s="98"/>
      <c r="L6041" s="98"/>
      <c r="M6041" s="241"/>
      <c r="N6041" s="241"/>
      <c r="O6041" s="98"/>
      <c r="P6041" s="98"/>
      <c r="Q6041" s="130"/>
    </row>
    <row r="6042" spans="1:17" ht="11.25" x14ac:dyDescent="0.2">
      <c r="A6042" s="234"/>
      <c r="B6042" s="98"/>
      <c r="C6042" s="130"/>
      <c r="D6042" s="240"/>
      <c r="E6042" s="240"/>
      <c r="F6042" s="224"/>
      <c r="G6042" s="98"/>
      <c r="H6042" s="98"/>
      <c r="I6042" s="130"/>
      <c r="J6042" s="98"/>
      <c r="K6042" s="98"/>
      <c r="L6042" s="98"/>
      <c r="M6042" s="241"/>
      <c r="N6042" s="241"/>
      <c r="O6042" s="98"/>
      <c r="P6042" s="98"/>
      <c r="Q6042" s="130"/>
    </row>
    <row r="6043" spans="1:17" ht="11.25" x14ac:dyDescent="0.2">
      <c r="A6043" s="234"/>
      <c r="B6043" s="98"/>
      <c r="C6043" s="130"/>
      <c r="D6043" s="240"/>
      <c r="E6043" s="240"/>
      <c r="F6043" s="224"/>
      <c r="G6043" s="98"/>
      <c r="H6043" s="98"/>
      <c r="I6043" s="130"/>
      <c r="J6043" s="98"/>
      <c r="K6043" s="98"/>
      <c r="L6043" s="98"/>
      <c r="M6043" s="241"/>
      <c r="N6043" s="241"/>
      <c r="O6043" s="98"/>
      <c r="P6043" s="98"/>
      <c r="Q6043" s="130"/>
    </row>
    <row r="6044" spans="1:17" ht="11.25" x14ac:dyDescent="0.2">
      <c r="A6044" s="234"/>
      <c r="B6044" s="98"/>
      <c r="C6044" s="130"/>
      <c r="D6044" s="240"/>
      <c r="E6044" s="240"/>
      <c r="F6044" s="224"/>
      <c r="G6044" s="98"/>
      <c r="H6044" s="98"/>
      <c r="I6044" s="130"/>
      <c r="J6044" s="98"/>
      <c r="K6044" s="98"/>
      <c r="L6044" s="98"/>
      <c r="M6044" s="241"/>
      <c r="N6044" s="241"/>
      <c r="O6044" s="98"/>
      <c r="P6044" s="98"/>
      <c r="Q6044" s="130"/>
    </row>
    <row r="6045" spans="1:17" ht="11.25" x14ac:dyDescent="0.2">
      <c r="A6045" s="234"/>
      <c r="B6045" s="98"/>
      <c r="C6045" s="130"/>
      <c r="D6045" s="240"/>
      <c r="E6045" s="240"/>
      <c r="F6045" s="224"/>
      <c r="G6045" s="98"/>
      <c r="H6045" s="98"/>
      <c r="I6045" s="130"/>
      <c r="J6045" s="98"/>
      <c r="K6045" s="98"/>
      <c r="L6045" s="98"/>
      <c r="M6045" s="241"/>
      <c r="N6045" s="241"/>
      <c r="O6045" s="98"/>
      <c r="P6045" s="98"/>
      <c r="Q6045" s="130"/>
    </row>
    <row r="6046" spans="1:17" ht="11.25" x14ac:dyDescent="0.2">
      <c r="A6046" s="234"/>
      <c r="B6046" s="98"/>
      <c r="C6046" s="130"/>
      <c r="D6046" s="240"/>
      <c r="E6046" s="240"/>
      <c r="F6046" s="224"/>
      <c r="G6046" s="98"/>
      <c r="H6046" s="98"/>
      <c r="I6046" s="130"/>
      <c r="J6046" s="98"/>
      <c r="K6046" s="98"/>
      <c r="L6046" s="98"/>
      <c r="M6046" s="241"/>
      <c r="N6046" s="241"/>
      <c r="O6046" s="98"/>
      <c r="P6046" s="98"/>
      <c r="Q6046" s="130"/>
    </row>
    <row r="6047" spans="1:17" ht="11.25" x14ac:dyDescent="0.2">
      <c r="A6047" s="234"/>
      <c r="B6047" s="98"/>
      <c r="C6047" s="130"/>
      <c r="D6047" s="240"/>
      <c r="E6047" s="240"/>
      <c r="F6047" s="224"/>
      <c r="G6047" s="98"/>
      <c r="H6047" s="98"/>
      <c r="I6047" s="130"/>
      <c r="J6047" s="98"/>
      <c r="K6047" s="98"/>
      <c r="L6047" s="98"/>
      <c r="M6047" s="241"/>
      <c r="N6047" s="241"/>
      <c r="O6047" s="98"/>
      <c r="P6047" s="98"/>
      <c r="Q6047" s="130"/>
    </row>
    <row r="6048" spans="1:17" ht="11.25" x14ac:dyDescent="0.2">
      <c r="A6048" s="234"/>
      <c r="B6048" s="98"/>
      <c r="C6048" s="130"/>
      <c r="D6048" s="240"/>
      <c r="E6048" s="240"/>
      <c r="F6048" s="224"/>
      <c r="G6048" s="98"/>
      <c r="H6048" s="98"/>
      <c r="I6048" s="130"/>
      <c r="J6048" s="98"/>
      <c r="K6048" s="98"/>
      <c r="L6048" s="98"/>
      <c r="M6048" s="241"/>
      <c r="N6048" s="241"/>
      <c r="O6048" s="98"/>
      <c r="P6048" s="98"/>
      <c r="Q6048" s="130"/>
    </row>
    <row r="6049" spans="1:17" ht="11.25" x14ac:dyDescent="0.2">
      <c r="A6049" s="234"/>
      <c r="B6049" s="98"/>
      <c r="C6049" s="130"/>
      <c r="D6049" s="240"/>
      <c r="E6049" s="240"/>
      <c r="F6049" s="224"/>
      <c r="G6049" s="98"/>
      <c r="H6049" s="98"/>
      <c r="I6049" s="130"/>
      <c r="J6049" s="98"/>
      <c r="K6049" s="98"/>
      <c r="L6049" s="98"/>
      <c r="M6049" s="241"/>
      <c r="N6049" s="241"/>
      <c r="O6049" s="98"/>
      <c r="P6049" s="98"/>
      <c r="Q6049" s="130"/>
    </row>
    <row r="6050" spans="1:17" ht="11.25" x14ac:dyDescent="0.2">
      <c r="A6050" s="234"/>
      <c r="B6050" s="98"/>
      <c r="C6050" s="130"/>
      <c r="D6050" s="240"/>
      <c r="E6050" s="240"/>
      <c r="F6050" s="224"/>
      <c r="G6050" s="98"/>
      <c r="H6050" s="98"/>
      <c r="I6050" s="130"/>
      <c r="J6050" s="98"/>
      <c r="K6050" s="98"/>
      <c r="L6050" s="98"/>
      <c r="M6050" s="241"/>
      <c r="N6050" s="241"/>
      <c r="O6050" s="98"/>
      <c r="P6050" s="98"/>
      <c r="Q6050" s="130"/>
    </row>
    <row r="6051" spans="1:17" ht="11.25" x14ac:dyDescent="0.2">
      <c r="A6051" s="234"/>
      <c r="B6051" s="98"/>
      <c r="C6051" s="130"/>
      <c r="D6051" s="240"/>
      <c r="E6051" s="240"/>
      <c r="F6051" s="224"/>
      <c r="G6051" s="98"/>
      <c r="H6051" s="98"/>
      <c r="I6051" s="130"/>
      <c r="J6051" s="98"/>
      <c r="K6051" s="98"/>
      <c r="L6051" s="98"/>
      <c r="M6051" s="241"/>
      <c r="N6051" s="241"/>
      <c r="O6051" s="98"/>
      <c r="P6051" s="98"/>
      <c r="Q6051" s="130"/>
    </row>
    <row r="6052" spans="1:17" ht="11.25" x14ac:dyDescent="0.2">
      <c r="A6052" s="234"/>
      <c r="B6052" s="98"/>
      <c r="C6052" s="130"/>
      <c r="D6052" s="240"/>
      <c r="E6052" s="240"/>
      <c r="F6052" s="224"/>
      <c r="G6052" s="98"/>
      <c r="H6052" s="98"/>
      <c r="I6052" s="130"/>
      <c r="J6052" s="98"/>
      <c r="K6052" s="98"/>
      <c r="L6052" s="98"/>
      <c r="M6052" s="241"/>
      <c r="N6052" s="241"/>
      <c r="O6052" s="98"/>
      <c r="P6052" s="98"/>
      <c r="Q6052" s="130"/>
    </row>
    <row r="6053" spans="1:17" ht="11.25" x14ac:dyDescent="0.2">
      <c r="A6053" s="234"/>
      <c r="B6053" s="98"/>
      <c r="C6053" s="130"/>
      <c r="D6053" s="240"/>
      <c r="E6053" s="240"/>
      <c r="F6053" s="224"/>
      <c r="G6053" s="98"/>
      <c r="H6053" s="98"/>
      <c r="I6053" s="130"/>
      <c r="J6053" s="98"/>
      <c r="K6053" s="98"/>
      <c r="L6053" s="98"/>
      <c r="M6053" s="241"/>
      <c r="N6053" s="241"/>
      <c r="O6053" s="98"/>
      <c r="P6053" s="98"/>
      <c r="Q6053" s="130"/>
    </row>
    <row r="6054" spans="1:17" ht="11.25" x14ac:dyDescent="0.2">
      <c r="A6054" s="234"/>
      <c r="B6054" s="98"/>
      <c r="C6054" s="130"/>
      <c r="D6054" s="240"/>
      <c r="E6054" s="240"/>
      <c r="F6054" s="224"/>
      <c r="G6054" s="98"/>
      <c r="H6054" s="98"/>
      <c r="I6054" s="130"/>
      <c r="J6054" s="98"/>
      <c r="K6054" s="98"/>
      <c r="L6054" s="98"/>
      <c r="M6054" s="241"/>
      <c r="N6054" s="241"/>
      <c r="O6054" s="98"/>
      <c r="P6054" s="98"/>
      <c r="Q6054" s="130"/>
    </row>
    <row r="6055" spans="1:17" ht="11.25" x14ac:dyDescent="0.2">
      <c r="A6055" s="234"/>
      <c r="B6055" s="98"/>
      <c r="C6055" s="130"/>
      <c r="D6055" s="240"/>
      <c r="E6055" s="240"/>
      <c r="F6055" s="224"/>
      <c r="G6055" s="98"/>
      <c r="H6055" s="98"/>
      <c r="I6055" s="130"/>
      <c r="J6055" s="98"/>
      <c r="K6055" s="98"/>
      <c r="L6055" s="98"/>
      <c r="M6055" s="241"/>
      <c r="N6055" s="241"/>
      <c r="O6055" s="98"/>
      <c r="P6055" s="98"/>
      <c r="Q6055" s="130"/>
    </row>
    <row r="6056" spans="1:17" ht="11.25" x14ac:dyDescent="0.2">
      <c r="A6056" s="234"/>
      <c r="B6056" s="98"/>
      <c r="C6056" s="130"/>
      <c r="D6056" s="240"/>
      <c r="E6056" s="240"/>
      <c r="F6056" s="224"/>
      <c r="G6056" s="98"/>
      <c r="H6056" s="98"/>
      <c r="I6056" s="130"/>
      <c r="J6056" s="98"/>
      <c r="K6056" s="98"/>
      <c r="L6056" s="98"/>
      <c r="M6056" s="241"/>
      <c r="N6056" s="241"/>
      <c r="O6056" s="98"/>
      <c r="P6056" s="98"/>
      <c r="Q6056" s="130"/>
    </row>
    <row r="6057" spans="1:17" ht="11.25" x14ac:dyDescent="0.2">
      <c r="A6057" s="234"/>
      <c r="B6057" s="98"/>
      <c r="C6057" s="130"/>
      <c r="D6057" s="240"/>
      <c r="E6057" s="240"/>
      <c r="F6057" s="224"/>
      <c r="G6057" s="98"/>
      <c r="H6057" s="98"/>
      <c r="I6057" s="130"/>
      <c r="J6057" s="98"/>
      <c r="K6057" s="98"/>
      <c r="L6057" s="98"/>
      <c r="M6057" s="241"/>
      <c r="N6057" s="241"/>
      <c r="O6057" s="98"/>
      <c r="P6057" s="98"/>
      <c r="Q6057" s="130"/>
    </row>
    <row r="6058" spans="1:17" ht="11.25" x14ac:dyDescent="0.2">
      <c r="A6058" s="234"/>
      <c r="B6058" s="98"/>
      <c r="C6058" s="130"/>
      <c r="D6058" s="240"/>
      <c r="E6058" s="240"/>
      <c r="F6058" s="224"/>
      <c r="G6058" s="98"/>
      <c r="H6058" s="98"/>
      <c r="I6058" s="130"/>
      <c r="J6058" s="98"/>
      <c r="K6058" s="98"/>
      <c r="L6058" s="98"/>
      <c r="M6058" s="241"/>
      <c r="N6058" s="241"/>
      <c r="O6058" s="98"/>
      <c r="P6058" s="98"/>
      <c r="Q6058" s="130"/>
    </row>
    <row r="6059" spans="1:17" ht="11.25" x14ac:dyDescent="0.2">
      <c r="A6059" s="234"/>
      <c r="B6059" s="98"/>
      <c r="C6059" s="130"/>
      <c r="D6059" s="240"/>
      <c r="E6059" s="240"/>
      <c r="F6059" s="224"/>
      <c r="G6059" s="98"/>
      <c r="H6059" s="98"/>
      <c r="I6059" s="130"/>
      <c r="J6059" s="98"/>
      <c r="K6059" s="98"/>
      <c r="L6059" s="98"/>
      <c r="M6059" s="241"/>
      <c r="N6059" s="241"/>
      <c r="O6059" s="98"/>
      <c r="P6059" s="98"/>
      <c r="Q6059" s="130"/>
    </row>
    <row r="6060" spans="1:17" ht="11.25" x14ac:dyDescent="0.2">
      <c r="A6060" s="234"/>
      <c r="B6060" s="98"/>
      <c r="C6060" s="130"/>
      <c r="D6060" s="240"/>
      <c r="E6060" s="240"/>
      <c r="F6060" s="224"/>
      <c r="G6060" s="98"/>
      <c r="H6060" s="98"/>
      <c r="I6060" s="130"/>
      <c r="J6060" s="98"/>
      <c r="K6060" s="98"/>
      <c r="L6060" s="98"/>
      <c r="M6060" s="241"/>
      <c r="N6060" s="241"/>
      <c r="O6060" s="98"/>
      <c r="P6060" s="98"/>
      <c r="Q6060" s="130"/>
    </row>
    <row r="6061" spans="1:17" ht="11.25" x14ac:dyDescent="0.2">
      <c r="A6061" s="234"/>
      <c r="B6061" s="98"/>
      <c r="C6061" s="130"/>
      <c r="D6061" s="240"/>
      <c r="E6061" s="240"/>
      <c r="F6061" s="224"/>
      <c r="G6061" s="98"/>
      <c r="H6061" s="98"/>
      <c r="I6061" s="130"/>
      <c r="J6061" s="98"/>
      <c r="K6061" s="98"/>
      <c r="L6061" s="98"/>
      <c r="M6061" s="241"/>
      <c r="N6061" s="241"/>
      <c r="O6061" s="98"/>
      <c r="P6061" s="98"/>
      <c r="Q6061" s="130"/>
    </row>
    <row r="6062" spans="1:17" ht="11.25" x14ac:dyDescent="0.2">
      <c r="A6062" s="234"/>
      <c r="B6062" s="98"/>
      <c r="C6062" s="130"/>
      <c r="D6062" s="240"/>
      <c r="E6062" s="240"/>
      <c r="F6062" s="224"/>
      <c r="G6062" s="98"/>
      <c r="H6062" s="98"/>
      <c r="I6062" s="130"/>
      <c r="J6062" s="98"/>
      <c r="K6062" s="98"/>
      <c r="L6062" s="98"/>
      <c r="M6062" s="241"/>
      <c r="N6062" s="241"/>
      <c r="O6062" s="98"/>
      <c r="P6062" s="98"/>
      <c r="Q6062" s="130"/>
    </row>
    <row r="6063" spans="1:17" ht="11.25" x14ac:dyDescent="0.2">
      <c r="A6063" s="234"/>
      <c r="B6063" s="98"/>
      <c r="C6063" s="130"/>
      <c r="D6063" s="240"/>
      <c r="E6063" s="240"/>
      <c r="F6063" s="224"/>
      <c r="G6063" s="98"/>
      <c r="H6063" s="98"/>
      <c r="I6063" s="130"/>
      <c r="J6063" s="98"/>
      <c r="K6063" s="98"/>
      <c r="L6063" s="98"/>
      <c r="M6063" s="241"/>
      <c r="N6063" s="241"/>
      <c r="O6063" s="98"/>
      <c r="P6063" s="98"/>
      <c r="Q6063" s="130"/>
    </row>
    <row r="6064" spans="1:17" ht="11.25" x14ac:dyDescent="0.2">
      <c r="A6064" s="234"/>
      <c r="B6064" s="98"/>
      <c r="C6064" s="130"/>
      <c r="D6064" s="240"/>
      <c r="E6064" s="240"/>
      <c r="F6064" s="224"/>
      <c r="G6064" s="98"/>
      <c r="H6064" s="98"/>
      <c r="I6064" s="130"/>
      <c r="J6064" s="98"/>
      <c r="K6064" s="98"/>
      <c r="L6064" s="98"/>
      <c r="M6064" s="241"/>
      <c r="N6064" s="241"/>
      <c r="O6064" s="98"/>
      <c r="P6064" s="98"/>
      <c r="Q6064" s="130"/>
    </row>
    <row r="6065" spans="1:17" ht="11.25" x14ac:dyDescent="0.2">
      <c r="A6065" s="234"/>
      <c r="B6065" s="98"/>
      <c r="C6065" s="130"/>
      <c r="D6065" s="240"/>
      <c r="E6065" s="240"/>
      <c r="F6065" s="224"/>
      <c r="G6065" s="98"/>
      <c r="H6065" s="98"/>
      <c r="I6065" s="130"/>
      <c r="J6065" s="98"/>
      <c r="K6065" s="98"/>
      <c r="L6065" s="98"/>
      <c r="M6065" s="241"/>
      <c r="N6065" s="241"/>
      <c r="O6065" s="98"/>
      <c r="P6065" s="98"/>
      <c r="Q6065" s="130"/>
    </row>
    <row r="6066" spans="1:17" ht="11.25" x14ac:dyDescent="0.2">
      <c r="A6066" s="234"/>
      <c r="B6066" s="98"/>
      <c r="C6066" s="130"/>
      <c r="D6066" s="240"/>
      <c r="E6066" s="240"/>
      <c r="F6066" s="224"/>
      <c r="G6066" s="98"/>
      <c r="H6066" s="98"/>
      <c r="I6066" s="130"/>
      <c r="J6066" s="98"/>
      <c r="K6066" s="98"/>
      <c r="L6066" s="98"/>
      <c r="M6066" s="241"/>
      <c r="N6066" s="241"/>
      <c r="O6066" s="98"/>
      <c r="P6066" s="98"/>
      <c r="Q6066" s="130"/>
    </row>
    <row r="6067" spans="1:17" ht="11.25" x14ac:dyDescent="0.2">
      <c r="A6067" s="234"/>
      <c r="B6067" s="98"/>
      <c r="C6067" s="130"/>
      <c r="D6067" s="240"/>
      <c r="E6067" s="240"/>
      <c r="F6067" s="224"/>
      <c r="G6067" s="98"/>
      <c r="H6067" s="98"/>
      <c r="I6067" s="130"/>
      <c r="J6067" s="98"/>
      <c r="K6067" s="98"/>
      <c r="L6067" s="98"/>
      <c r="M6067" s="241"/>
      <c r="N6067" s="241"/>
      <c r="O6067" s="98"/>
      <c r="P6067" s="98"/>
      <c r="Q6067" s="130"/>
    </row>
    <row r="6068" spans="1:17" ht="11.25" x14ac:dyDescent="0.2">
      <c r="A6068" s="234"/>
      <c r="B6068" s="98"/>
      <c r="C6068" s="130"/>
      <c r="D6068" s="240"/>
      <c r="E6068" s="240"/>
      <c r="F6068" s="224"/>
      <c r="G6068" s="98"/>
      <c r="H6068" s="98"/>
      <c r="I6068" s="130"/>
      <c r="J6068" s="98"/>
      <c r="K6068" s="98"/>
      <c r="L6068" s="98"/>
      <c r="M6068" s="241"/>
      <c r="N6068" s="241"/>
      <c r="O6068" s="98"/>
      <c r="P6068" s="98"/>
      <c r="Q6068" s="130"/>
    </row>
    <row r="6069" spans="1:17" ht="11.25" x14ac:dyDescent="0.2">
      <c r="A6069" s="234"/>
      <c r="B6069" s="98"/>
      <c r="C6069" s="130"/>
      <c r="D6069" s="240"/>
      <c r="E6069" s="240"/>
      <c r="F6069" s="224"/>
      <c r="G6069" s="98"/>
      <c r="H6069" s="98"/>
      <c r="I6069" s="130"/>
      <c r="J6069" s="98"/>
      <c r="K6069" s="98"/>
      <c r="L6069" s="98"/>
      <c r="M6069" s="241"/>
      <c r="N6069" s="241"/>
      <c r="O6069" s="98"/>
      <c r="P6069" s="98"/>
      <c r="Q6069" s="130"/>
    </row>
    <row r="6070" spans="1:17" ht="11.25" x14ac:dyDescent="0.2">
      <c r="A6070" s="234"/>
      <c r="B6070" s="98"/>
      <c r="C6070" s="130"/>
      <c r="D6070" s="240"/>
      <c r="E6070" s="240"/>
      <c r="F6070" s="224"/>
      <c r="G6070" s="98"/>
      <c r="H6070" s="98"/>
      <c r="I6070" s="130"/>
      <c r="J6070" s="98"/>
      <c r="K6070" s="98"/>
      <c r="L6070" s="98"/>
      <c r="M6070" s="241"/>
      <c r="N6070" s="241"/>
      <c r="O6070" s="98"/>
      <c r="P6070" s="98"/>
      <c r="Q6070" s="130"/>
    </row>
    <row r="6071" spans="1:17" ht="11.25" x14ac:dyDescent="0.2">
      <c r="A6071" s="234"/>
      <c r="B6071" s="98"/>
      <c r="C6071" s="130"/>
      <c r="D6071" s="240"/>
      <c r="E6071" s="240"/>
      <c r="F6071" s="224"/>
      <c r="G6071" s="98"/>
      <c r="H6071" s="98"/>
      <c r="I6071" s="130"/>
      <c r="J6071" s="98"/>
      <c r="K6071" s="98"/>
      <c r="L6071" s="98"/>
      <c r="M6071" s="241"/>
      <c r="N6071" s="241"/>
      <c r="O6071" s="98"/>
      <c r="P6071" s="98"/>
      <c r="Q6071" s="130"/>
    </row>
    <row r="6072" spans="1:17" ht="11.25" x14ac:dyDescent="0.2">
      <c r="A6072" s="234"/>
      <c r="B6072" s="98"/>
      <c r="C6072" s="130"/>
      <c r="D6072" s="240"/>
      <c r="E6072" s="240"/>
      <c r="F6072" s="224"/>
      <c r="G6072" s="98"/>
      <c r="H6072" s="98"/>
      <c r="I6072" s="130"/>
      <c r="J6072" s="98"/>
      <c r="K6072" s="98"/>
      <c r="L6072" s="98"/>
      <c r="M6072" s="241"/>
      <c r="N6072" s="241"/>
      <c r="O6072" s="98"/>
      <c r="P6072" s="98"/>
      <c r="Q6072" s="130"/>
    </row>
    <row r="6073" spans="1:17" ht="11.25" x14ac:dyDescent="0.2">
      <c r="A6073" s="234"/>
      <c r="B6073" s="98"/>
      <c r="C6073" s="130"/>
      <c r="D6073" s="240"/>
      <c r="E6073" s="240"/>
      <c r="F6073" s="224"/>
      <c r="G6073" s="98"/>
      <c r="H6073" s="98"/>
      <c r="I6073" s="130"/>
      <c r="J6073" s="98"/>
      <c r="K6073" s="98"/>
      <c r="L6073" s="98"/>
      <c r="M6073" s="241"/>
      <c r="N6073" s="241"/>
      <c r="O6073" s="98"/>
      <c r="P6073" s="98"/>
      <c r="Q6073" s="130"/>
    </row>
    <row r="6074" spans="1:17" ht="11.25" x14ac:dyDescent="0.2">
      <c r="A6074" s="234"/>
      <c r="B6074" s="98"/>
      <c r="C6074" s="130"/>
      <c r="D6074" s="240"/>
      <c r="E6074" s="240"/>
      <c r="F6074" s="224"/>
      <c r="G6074" s="98"/>
      <c r="H6074" s="98"/>
      <c r="I6074" s="130"/>
      <c r="J6074" s="98"/>
      <c r="K6074" s="98"/>
      <c r="L6074" s="98"/>
      <c r="M6074" s="241"/>
      <c r="N6074" s="241"/>
      <c r="O6074" s="98"/>
      <c r="P6074" s="98"/>
      <c r="Q6074" s="130"/>
    </row>
    <row r="6075" spans="1:17" ht="11.25" x14ac:dyDescent="0.2">
      <c r="A6075" s="234"/>
      <c r="B6075" s="98"/>
      <c r="C6075" s="130"/>
      <c r="D6075" s="240"/>
      <c r="E6075" s="240"/>
      <c r="F6075" s="224"/>
      <c r="G6075" s="98"/>
      <c r="H6075" s="98"/>
      <c r="I6075" s="130"/>
      <c r="J6075" s="98"/>
      <c r="K6075" s="98"/>
      <c r="L6075" s="98"/>
      <c r="M6075" s="241"/>
      <c r="N6075" s="241"/>
      <c r="O6075" s="98"/>
      <c r="P6075" s="98"/>
      <c r="Q6075" s="130"/>
    </row>
    <row r="6076" spans="1:17" ht="11.25" x14ac:dyDescent="0.2">
      <c r="A6076" s="234"/>
      <c r="B6076" s="98"/>
      <c r="C6076" s="130"/>
      <c r="D6076" s="240"/>
      <c r="E6076" s="240"/>
      <c r="F6076" s="224"/>
      <c r="G6076" s="98"/>
      <c r="H6076" s="98"/>
      <c r="I6076" s="130"/>
      <c r="J6076" s="98"/>
      <c r="K6076" s="98"/>
      <c r="L6076" s="98"/>
      <c r="M6076" s="241"/>
      <c r="N6076" s="241"/>
      <c r="O6076" s="98"/>
      <c r="P6076" s="98"/>
      <c r="Q6076" s="130"/>
    </row>
    <row r="6077" spans="1:17" ht="11.25" x14ac:dyDescent="0.2">
      <c r="A6077" s="234"/>
      <c r="B6077" s="98"/>
      <c r="C6077" s="130"/>
      <c r="D6077" s="240"/>
      <c r="E6077" s="240"/>
      <c r="F6077" s="224"/>
      <c r="G6077" s="98"/>
      <c r="H6077" s="98"/>
      <c r="I6077" s="130"/>
      <c r="J6077" s="98"/>
      <c r="K6077" s="98"/>
      <c r="L6077" s="98"/>
      <c r="M6077" s="241"/>
      <c r="N6077" s="241"/>
      <c r="O6077" s="98"/>
      <c r="P6077" s="98"/>
      <c r="Q6077" s="130"/>
    </row>
    <row r="6078" spans="1:17" ht="11.25" x14ac:dyDescent="0.2">
      <c r="A6078" s="234"/>
      <c r="B6078" s="98"/>
      <c r="C6078" s="130"/>
      <c r="D6078" s="240"/>
      <c r="E6078" s="240"/>
      <c r="F6078" s="224"/>
      <c r="G6078" s="98"/>
      <c r="H6078" s="98"/>
      <c r="I6078" s="130"/>
      <c r="J6078" s="98"/>
      <c r="K6078" s="98"/>
      <c r="L6078" s="98"/>
      <c r="M6078" s="241"/>
      <c r="N6078" s="241"/>
      <c r="O6078" s="98"/>
      <c r="P6078" s="98"/>
      <c r="Q6078" s="130"/>
    </row>
    <row r="6079" spans="1:17" ht="11.25" x14ac:dyDescent="0.2">
      <c r="A6079" s="234"/>
      <c r="B6079" s="98"/>
      <c r="C6079" s="130"/>
      <c r="D6079" s="240"/>
      <c r="E6079" s="240"/>
      <c r="F6079" s="224"/>
      <c r="G6079" s="98"/>
      <c r="H6079" s="98"/>
      <c r="I6079" s="130"/>
      <c r="J6079" s="98"/>
      <c r="K6079" s="98"/>
      <c r="L6079" s="98"/>
      <c r="M6079" s="241"/>
      <c r="N6079" s="241"/>
      <c r="O6079" s="98"/>
      <c r="P6079" s="98"/>
      <c r="Q6079" s="130"/>
    </row>
    <row r="6080" spans="1:17" ht="11.25" x14ac:dyDescent="0.2">
      <c r="A6080" s="234"/>
      <c r="B6080" s="98"/>
      <c r="C6080" s="130"/>
      <c r="D6080" s="240"/>
      <c r="E6080" s="240"/>
      <c r="F6080" s="224"/>
      <c r="G6080" s="98"/>
      <c r="H6080" s="98"/>
      <c r="I6080" s="130"/>
      <c r="J6080" s="98"/>
      <c r="K6080" s="98"/>
      <c r="L6080" s="98"/>
      <c r="M6080" s="241"/>
      <c r="N6080" s="241"/>
      <c r="O6080" s="98"/>
      <c r="P6080" s="98"/>
      <c r="Q6080" s="130"/>
    </row>
    <row r="6081" spans="1:17" ht="11.25" x14ac:dyDescent="0.2">
      <c r="A6081" s="234"/>
      <c r="B6081" s="98"/>
      <c r="C6081" s="130"/>
      <c r="D6081" s="240"/>
      <c r="E6081" s="240"/>
      <c r="F6081" s="224"/>
      <c r="G6081" s="98"/>
      <c r="H6081" s="98"/>
      <c r="I6081" s="130"/>
      <c r="J6081" s="98"/>
      <c r="K6081" s="98"/>
      <c r="L6081" s="98"/>
      <c r="M6081" s="241"/>
      <c r="N6081" s="241"/>
      <c r="O6081" s="98"/>
      <c r="P6081" s="98"/>
      <c r="Q6081" s="130"/>
    </row>
    <row r="6082" spans="1:17" ht="11.25" x14ac:dyDescent="0.2">
      <c r="A6082" s="234"/>
      <c r="B6082" s="98"/>
      <c r="C6082" s="130"/>
      <c r="D6082" s="240"/>
      <c r="E6082" s="240"/>
      <c r="F6082" s="224"/>
      <c r="G6082" s="98"/>
      <c r="H6082" s="98"/>
      <c r="I6082" s="130"/>
      <c r="J6082" s="98"/>
      <c r="K6082" s="98"/>
      <c r="L6082" s="98"/>
      <c r="M6082" s="241"/>
      <c r="N6082" s="241"/>
      <c r="O6082" s="98"/>
      <c r="P6082" s="98"/>
      <c r="Q6082" s="130"/>
    </row>
    <row r="6083" spans="1:17" ht="11.25" x14ac:dyDescent="0.2">
      <c r="A6083" s="234"/>
      <c r="B6083" s="98"/>
      <c r="C6083" s="130"/>
      <c r="D6083" s="240"/>
      <c r="E6083" s="240"/>
      <c r="F6083" s="224"/>
      <c r="G6083" s="98"/>
      <c r="H6083" s="98"/>
      <c r="I6083" s="130"/>
      <c r="J6083" s="98"/>
      <c r="K6083" s="98"/>
      <c r="L6083" s="98"/>
      <c r="M6083" s="241"/>
      <c r="N6083" s="241"/>
      <c r="O6083" s="98"/>
      <c r="P6083" s="98"/>
      <c r="Q6083" s="130"/>
    </row>
    <row r="6084" spans="1:17" ht="11.25" x14ac:dyDescent="0.2">
      <c r="A6084" s="234"/>
      <c r="B6084" s="98"/>
      <c r="C6084" s="130"/>
      <c r="D6084" s="240"/>
      <c r="E6084" s="240"/>
      <c r="F6084" s="224"/>
      <c r="G6084" s="98"/>
      <c r="H6084" s="98"/>
      <c r="I6084" s="130"/>
      <c r="J6084" s="98"/>
      <c r="K6084" s="98"/>
      <c r="L6084" s="98"/>
      <c r="M6084" s="241"/>
      <c r="N6084" s="241"/>
      <c r="O6084" s="98"/>
      <c r="P6084" s="98"/>
      <c r="Q6084" s="130"/>
    </row>
    <row r="6085" spans="1:17" ht="11.25" x14ac:dyDescent="0.2">
      <c r="A6085" s="234"/>
      <c r="B6085" s="98"/>
      <c r="C6085" s="130"/>
      <c r="D6085" s="240"/>
      <c r="E6085" s="240"/>
      <c r="F6085" s="224"/>
      <c r="G6085" s="98"/>
      <c r="H6085" s="98"/>
      <c r="I6085" s="130"/>
      <c r="J6085" s="98"/>
      <c r="K6085" s="98"/>
      <c r="L6085" s="98"/>
      <c r="M6085" s="241"/>
      <c r="N6085" s="241"/>
      <c r="O6085" s="98"/>
      <c r="P6085" s="98"/>
      <c r="Q6085" s="130"/>
    </row>
    <row r="6086" spans="1:17" ht="11.25" x14ac:dyDescent="0.2">
      <c r="A6086" s="234"/>
      <c r="B6086" s="98"/>
      <c r="C6086" s="130"/>
      <c r="D6086" s="240"/>
      <c r="E6086" s="240"/>
      <c r="F6086" s="224"/>
      <c r="G6086" s="98"/>
      <c r="H6086" s="98"/>
      <c r="I6086" s="130"/>
      <c r="J6086" s="98"/>
      <c r="K6086" s="98"/>
      <c r="L6086" s="98"/>
      <c r="M6086" s="241"/>
      <c r="N6086" s="241"/>
      <c r="O6086" s="98"/>
      <c r="P6086" s="98"/>
      <c r="Q6086" s="130"/>
    </row>
    <row r="6087" spans="1:17" ht="11.25" x14ac:dyDescent="0.2">
      <c r="A6087" s="234"/>
      <c r="B6087" s="98"/>
      <c r="C6087" s="130"/>
      <c r="D6087" s="240"/>
      <c r="E6087" s="240"/>
      <c r="F6087" s="224"/>
      <c r="G6087" s="98"/>
      <c r="H6087" s="98"/>
      <c r="I6087" s="130"/>
      <c r="J6087" s="98"/>
      <c r="K6087" s="98"/>
      <c r="L6087" s="98"/>
      <c r="M6087" s="241"/>
      <c r="N6087" s="241"/>
      <c r="O6087" s="98"/>
      <c r="P6087" s="98"/>
      <c r="Q6087" s="130"/>
    </row>
    <row r="6088" spans="1:17" ht="11.25" x14ac:dyDescent="0.2">
      <c r="A6088" s="234"/>
      <c r="B6088" s="98"/>
      <c r="C6088" s="130"/>
      <c r="D6088" s="240"/>
      <c r="E6088" s="240"/>
      <c r="F6088" s="224"/>
      <c r="G6088" s="98"/>
      <c r="H6088" s="98"/>
      <c r="I6088" s="130"/>
      <c r="J6088" s="98"/>
      <c r="K6088" s="98"/>
      <c r="L6088" s="98"/>
      <c r="M6088" s="241"/>
      <c r="N6088" s="241"/>
      <c r="O6088" s="98"/>
      <c r="P6088" s="98"/>
      <c r="Q6088" s="130"/>
    </row>
    <row r="6089" spans="1:17" ht="11.25" x14ac:dyDescent="0.2">
      <c r="A6089" s="234"/>
      <c r="B6089" s="98"/>
      <c r="C6089" s="130"/>
      <c r="D6089" s="240"/>
      <c r="E6089" s="240"/>
      <c r="F6089" s="224"/>
      <c r="G6089" s="98"/>
      <c r="H6089" s="98"/>
      <c r="I6089" s="130"/>
      <c r="J6089" s="98"/>
      <c r="K6089" s="98"/>
      <c r="L6089" s="98"/>
      <c r="M6089" s="241"/>
      <c r="N6089" s="241"/>
      <c r="O6089" s="98"/>
      <c r="P6089" s="98"/>
      <c r="Q6089" s="130"/>
    </row>
    <row r="6090" spans="1:17" ht="11.25" x14ac:dyDescent="0.2">
      <c r="A6090" s="234"/>
      <c r="B6090" s="98"/>
      <c r="C6090" s="130"/>
      <c r="D6090" s="240"/>
      <c r="E6090" s="240"/>
      <c r="F6090" s="224"/>
      <c r="G6090" s="98"/>
      <c r="H6090" s="98"/>
      <c r="I6090" s="130"/>
      <c r="J6090" s="98"/>
      <c r="K6090" s="98"/>
      <c r="L6090" s="98"/>
      <c r="M6090" s="241"/>
      <c r="N6090" s="241"/>
      <c r="O6090" s="98"/>
      <c r="P6090" s="98"/>
      <c r="Q6090" s="130"/>
    </row>
    <row r="6091" spans="1:17" ht="11.25" x14ac:dyDescent="0.2">
      <c r="A6091" s="234"/>
      <c r="B6091" s="98"/>
      <c r="C6091" s="130"/>
      <c r="D6091" s="240"/>
      <c r="E6091" s="240"/>
      <c r="F6091" s="224"/>
      <c r="G6091" s="98"/>
      <c r="H6091" s="98"/>
      <c r="I6091" s="130"/>
      <c r="J6091" s="98"/>
      <c r="K6091" s="98"/>
      <c r="L6091" s="98"/>
      <c r="M6091" s="241"/>
      <c r="N6091" s="241"/>
      <c r="O6091" s="98"/>
      <c r="P6091" s="98"/>
      <c r="Q6091" s="130"/>
    </row>
    <row r="6092" spans="1:17" ht="11.25" x14ac:dyDescent="0.2">
      <c r="A6092" s="234"/>
      <c r="B6092" s="98"/>
      <c r="C6092" s="130"/>
      <c r="D6092" s="240"/>
      <c r="E6092" s="240"/>
      <c r="F6092" s="224"/>
      <c r="G6092" s="98"/>
      <c r="H6092" s="98"/>
      <c r="I6092" s="130"/>
      <c r="J6092" s="98"/>
      <c r="K6092" s="98"/>
      <c r="L6092" s="98"/>
      <c r="M6092" s="241"/>
      <c r="N6092" s="241"/>
      <c r="O6092" s="98"/>
      <c r="P6092" s="98"/>
      <c r="Q6092" s="130"/>
    </row>
    <row r="6093" spans="1:17" ht="11.25" x14ac:dyDescent="0.2">
      <c r="A6093" s="234"/>
      <c r="B6093" s="98"/>
      <c r="C6093" s="130"/>
      <c r="D6093" s="240"/>
      <c r="E6093" s="240"/>
      <c r="F6093" s="224"/>
      <c r="G6093" s="98"/>
      <c r="H6093" s="98"/>
      <c r="I6093" s="130"/>
      <c r="J6093" s="98"/>
      <c r="K6093" s="98"/>
      <c r="L6093" s="98"/>
      <c r="M6093" s="241"/>
      <c r="N6093" s="241"/>
      <c r="O6093" s="98"/>
      <c r="P6093" s="98"/>
      <c r="Q6093" s="130"/>
    </row>
    <row r="6094" spans="1:17" ht="11.25" x14ac:dyDescent="0.2">
      <c r="A6094" s="234"/>
      <c r="B6094" s="98"/>
      <c r="C6094" s="130"/>
      <c r="D6094" s="240"/>
      <c r="E6094" s="240"/>
      <c r="F6094" s="224"/>
      <c r="G6094" s="98"/>
      <c r="H6094" s="98"/>
      <c r="I6094" s="130"/>
      <c r="J6094" s="98"/>
      <c r="K6094" s="98"/>
      <c r="L6094" s="98"/>
      <c r="M6094" s="241"/>
      <c r="N6094" s="241"/>
      <c r="O6094" s="98"/>
      <c r="P6094" s="98"/>
      <c r="Q6094" s="130"/>
    </row>
    <row r="6095" spans="1:17" ht="11.25" x14ac:dyDescent="0.2">
      <c r="A6095" s="234"/>
      <c r="B6095" s="98"/>
      <c r="C6095" s="130"/>
      <c r="D6095" s="240"/>
      <c r="E6095" s="240"/>
      <c r="F6095" s="224"/>
      <c r="G6095" s="98"/>
      <c r="H6095" s="98"/>
      <c r="I6095" s="130"/>
      <c r="J6095" s="98"/>
      <c r="K6095" s="98"/>
      <c r="L6095" s="98"/>
      <c r="M6095" s="241"/>
      <c r="N6095" s="241"/>
      <c r="O6095" s="98"/>
      <c r="P6095" s="98"/>
      <c r="Q6095" s="130"/>
    </row>
    <row r="6096" spans="1:17" ht="11.25" x14ac:dyDescent="0.2">
      <c r="A6096" s="234"/>
      <c r="B6096" s="98"/>
      <c r="C6096" s="130"/>
      <c r="D6096" s="240"/>
      <c r="E6096" s="240"/>
      <c r="F6096" s="224"/>
      <c r="G6096" s="98"/>
      <c r="H6096" s="98"/>
      <c r="I6096" s="130"/>
      <c r="J6096" s="98"/>
      <c r="K6096" s="98"/>
      <c r="L6096" s="98"/>
      <c r="M6096" s="241"/>
      <c r="N6096" s="241"/>
      <c r="O6096" s="98"/>
      <c r="P6096" s="98"/>
      <c r="Q6096" s="130"/>
    </row>
    <row r="6097" spans="1:17" ht="11.25" x14ac:dyDescent="0.2">
      <c r="A6097" s="234"/>
      <c r="B6097" s="98"/>
      <c r="C6097" s="130"/>
      <c r="D6097" s="240"/>
      <c r="E6097" s="240"/>
      <c r="F6097" s="224"/>
      <c r="G6097" s="98"/>
      <c r="H6097" s="98"/>
      <c r="I6097" s="130"/>
      <c r="J6097" s="98"/>
      <c r="K6097" s="98"/>
      <c r="L6097" s="98"/>
      <c r="M6097" s="241"/>
      <c r="N6097" s="241"/>
      <c r="O6097" s="98"/>
      <c r="P6097" s="98"/>
      <c r="Q6097" s="130"/>
    </row>
    <row r="6098" spans="1:17" ht="11.25" x14ac:dyDescent="0.2">
      <c r="A6098" s="234"/>
      <c r="B6098" s="98"/>
      <c r="C6098" s="130"/>
      <c r="D6098" s="240"/>
      <c r="E6098" s="240"/>
      <c r="F6098" s="224"/>
      <c r="G6098" s="98"/>
      <c r="H6098" s="98"/>
      <c r="I6098" s="130"/>
      <c r="J6098" s="98"/>
      <c r="K6098" s="98"/>
      <c r="L6098" s="98"/>
      <c r="M6098" s="241"/>
      <c r="N6098" s="241"/>
      <c r="O6098" s="98"/>
      <c r="P6098" s="98"/>
      <c r="Q6098" s="130"/>
    </row>
    <row r="6099" spans="1:17" ht="11.25" x14ac:dyDescent="0.2">
      <c r="A6099" s="234"/>
      <c r="B6099" s="98"/>
      <c r="C6099" s="130"/>
      <c r="D6099" s="240"/>
      <c r="E6099" s="240"/>
      <c r="F6099" s="224"/>
      <c r="G6099" s="98"/>
      <c r="H6099" s="98"/>
      <c r="I6099" s="130"/>
      <c r="J6099" s="98"/>
      <c r="K6099" s="98"/>
      <c r="L6099" s="98"/>
      <c r="M6099" s="241"/>
      <c r="N6099" s="241"/>
      <c r="O6099" s="98"/>
      <c r="P6099" s="98"/>
      <c r="Q6099" s="130"/>
    </row>
    <row r="6100" spans="1:17" ht="11.25" x14ac:dyDescent="0.2">
      <c r="A6100" s="234"/>
      <c r="B6100" s="98"/>
      <c r="C6100" s="130"/>
      <c r="D6100" s="240"/>
      <c r="E6100" s="240"/>
      <c r="F6100" s="224"/>
      <c r="G6100" s="98"/>
      <c r="H6100" s="98"/>
      <c r="I6100" s="130"/>
      <c r="J6100" s="98"/>
      <c r="K6100" s="98"/>
      <c r="L6100" s="98"/>
      <c r="M6100" s="241"/>
      <c r="N6100" s="241"/>
      <c r="O6100" s="98"/>
      <c r="P6100" s="98"/>
      <c r="Q6100" s="130"/>
    </row>
    <row r="6101" spans="1:17" ht="11.25" x14ac:dyDescent="0.2">
      <c r="A6101" s="234"/>
      <c r="B6101" s="98"/>
      <c r="C6101" s="130"/>
      <c r="D6101" s="240"/>
      <c r="E6101" s="240"/>
      <c r="F6101" s="224"/>
      <c r="G6101" s="98"/>
      <c r="H6101" s="98"/>
      <c r="I6101" s="130"/>
      <c r="J6101" s="98"/>
      <c r="K6101" s="98"/>
      <c r="L6101" s="98"/>
      <c r="M6101" s="241"/>
      <c r="N6101" s="241"/>
      <c r="O6101" s="98"/>
      <c r="P6101" s="98"/>
      <c r="Q6101" s="130"/>
    </row>
    <row r="6102" spans="1:17" ht="11.25" x14ac:dyDescent="0.2">
      <c r="A6102" s="234"/>
      <c r="B6102" s="98"/>
      <c r="C6102" s="130"/>
      <c r="D6102" s="240"/>
      <c r="E6102" s="240"/>
      <c r="F6102" s="224"/>
      <c r="G6102" s="98"/>
      <c r="H6102" s="98"/>
      <c r="I6102" s="130"/>
      <c r="J6102" s="98"/>
      <c r="K6102" s="98"/>
      <c r="L6102" s="98"/>
      <c r="M6102" s="241"/>
      <c r="N6102" s="241"/>
      <c r="O6102" s="98"/>
      <c r="P6102" s="98"/>
      <c r="Q6102" s="130"/>
    </row>
    <row r="6103" spans="1:17" ht="11.25" x14ac:dyDescent="0.2">
      <c r="A6103" s="234"/>
      <c r="B6103" s="98"/>
      <c r="C6103" s="130"/>
      <c r="D6103" s="240"/>
      <c r="E6103" s="240"/>
      <c r="F6103" s="224"/>
      <c r="G6103" s="98"/>
      <c r="H6103" s="98"/>
      <c r="I6103" s="130"/>
      <c r="J6103" s="98"/>
      <c r="K6103" s="98"/>
      <c r="L6103" s="98"/>
      <c r="M6103" s="241"/>
      <c r="N6103" s="241"/>
      <c r="O6103" s="98"/>
      <c r="P6103" s="98"/>
      <c r="Q6103" s="130"/>
    </row>
    <row r="6104" spans="1:17" ht="11.25" x14ac:dyDescent="0.2">
      <c r="A6104" s="234"/>
      <c r="B6104" s="98"/>
      <c r="C6104" s="130"/>
      <c r="D6104" s="240"/>
      <c r="E6104" s="240"/>
      <c r="F6104" s="224"/>
      <c r="G6104" s="98"/>
      <c r="H6104" s="98"/>
      <c r="I6104" s="130"/>
      <c r="J6104" s="98"/>
      <c r="K6104" s="98"/>
      <c r="L6104" s="98"/>
      <c r="M6104" s="241"/>
      <c r="N6104" s="241"/>
      <c r="O6104" s="98"/>
      <c r="P6104" s="98"/>
      <c r="Q6104" s="130"/>
    </row>
    <row r="6105" spans="1:17" ht="11.25" x14ac:dyDescent="0.2">
      <c r="A6105" s="234"/>
      <c r="B6105" s="98"/>
      <c r="C6105" s="130"/>
      <c r="D6105" s="240"/>
      <c r="E6105" s="240"/>
      <c r="F6105" s="224"/>
      <c r="G6105" s="98"/>
      <c r="H6105" s="98"/>
      <c r="I6105" s="130"/>
      <c r="J6105" s="98"/>
      <c r="K6105" s="98"/>
      <c r="L6105" s="98"/>
      <c r="M6105" s="241"/>
      <c r="N6105" s="241"/>
      <c r="O6105" s="98"/>
      <c r="P6105" s="98"/>
      <c r="Q6105" s="130"/>
    </row>
    <row r="6106" spans="1:17" ht="11.25" x14ac:dyDescent="0.2">
      <c r="A6106" s="234"/>
      <c r="B6106" s="98"/>
      <c r="C6106" s="130"/>
      <c r="D6106" s="240"/>
      <c r="E6106" s="240"/>
      <c r="F6106" s="224"/>
      <c r="G6106" s="98"/>
      <c r="H6106" s="98"/>
      <c r="I6106" s="130"/>
      <c r="J6106" s="98"/>
      <c r="K6106" s="98"/>
      <c r="L6106" s="98"/>
      <c r="M6106" s="241"/>
      <c r="N6106" s="241"/>
      <c r="O6106" s="98"/>
      <c r="P6106" s="98"/>
      <c r="Q6106" s="130"/>
    </row>
    <row r="6107" spans="1:17" ht="11.25" x14ac:dyDescent="0.2">
      <c r="A6107" s="234"/>
      <c r="B6107" s="98"/>
      <c r="C6107" s="130"/>
      <c r="D6107" s="240"/>
      <c r="E6107" s="240"/>
      <c r="F6107" s="224"/>
      <c r="G6107" s="98"/>
      <c r="H6107" s="98"/>
      <c r="I6107" s="130"/>
      <c r="J6107" s="98"/>
      <c r="K6107" s="98"/>
      <c r="L6107" s="98"/>
      <c r="M6107" s="241"/>
      <c r="N6107" s="241"/>
      <c r="O6107" s="98"/>
      <c r="P6107" s="98"/>
      <c r="Q6107" s="130"/>
    </row>
    <row r="6108" spans="1:17" ht="11.25" x14ac:dyDescent="0.2">
      <c r="A6108" s="234"/>
      <c r="B6108" s="98"/>
      <c r="C6108" s="130"/>
      <c r="D6108" s="240"/>
      <c r="E6108" s="240"/>
      <c r="F6108" s="224"/>
      <c r="G6108" s="98"/>
      <c r="H6108" s="98"/>
      <c r="I6108" s="130"/>
      <c r="J6108" s="98"/>
      <c r="K6108" s="98"/>
      <c r="L6108" s="98"/>
      <c r="M6108" s="241"/>
      <c r="N6108" s="241"/>
      <c r="O6108" s="98"/>
      <c r="P6108" s="98"/>
      <c r="Q6108" s="130"/>
    </row>
    <row r="6109" spans="1:17" ht="11.25" x14ac:dyDescent="0.2">
      <c r="A6109" s="234"/>
      <c r="B6109" s="98"/>
      <c r="C6109" s="130"/>
      <c r="D6109" s="240"/>
      <c r="E6109" s="240"/>
      <c r="F6109" s="224"/>
      <c r="G6109" s="98"/>
      <c r="H6109" s="98"/>
      <c r="I6109" s="130"/>
      <c r="J6109" s="98"/>
      <c r="K6109" s="98"/>
      <c r="L6109" s="98"/>
      <c r="M6109" s="241"/>
      <c r="N6109" s="241"/>
      <c r="O6109" s="98"/>
      <c r="P6109" s="98"/>
      <c r="Q6109" s="130"/>
    </row>
    <row r="6110" spans="1:17" ht="11.25" x14ac:dyDescent="0.2">
      <c r="A6110" s="234"/>
      <c r="B6110" s="98"/>
      <c r="C6110" s="130"/>
      <c r="D6110" s="240"/>
      <c r="E6110" s="240"/>
      <c r="F6110" s="224"/>
      <c r="G6110" s="98"/>
      <c r="H6110" s="98"/>
      <c r="I6110" s="130"/>
      <c r="J6110" s="98"/>
      <c r="K6110" s="98"/>
      <c r="L6110" s="98"/>
      <c r="M6110" s="241"/>
      <c r="N6110" s="241"/>
      <c r="O6110" s="98"/>
      <c r="P6110" s="98"/>
      <c r="Q6110" s="130"/>
    </row>
    <row r="6111" spans="1:17" ht="11.25" x14ac:dyDescent="0.2">
      <c r="A6111" s="234"/>
      <c r="B6111" s="98"/>
      <c r="C6111" s="130"/>
      <c r="D6111" s="240"/>
      <c r="E6111" s="240"/>
      <c r="F6111" s="224"/>
      <c r="G6111" s="98"/>
      <c r="H6111" s="98"/>
      <c r="I6111" s="130"/>
      <c r="J6111" s="98"/>
      <c r="K6111" s="98"/>
      <c r="L6111" s="98"/>
      <c r="M6111" s="241"/>
      <c r="N6111" s="241"/>
      <c r="O6111" s="98"/>
      <c r="P6111" s="98"/>
      <c r="Q6111" s="130"/>
    </row>
    <row r="6112" spans="1:17" ht="11.25" x14ac:dyDescent="0.2">
      <c r="A6112" s="234"/>
      <c r="B6112" s="98"/>
      <c r="C6112" s="130"/>
      <c r="D6112" s="240"/>
      <c r="E6112" s="240"/>
      <c r="F6112" s="224"/>
      <c r="G6112" s="98"/>
      <c r="H6112" s="98"/>
      <c r="I6112" s="130"/>
      <c r="J6112" s="98"/>
      <c r="K6112" s="98"/>
      <c r="L6112" s="98"/>
      <c r="M6112" s="241"/>
      <c r="N6112" s="241"/>
      <c r="O6112" s="98"/>
      <c r="P6112" s="98"/>
      <c r="Q6112" s="130"/>
    </row>
    <row r="6113" spans="1:17" ht="11.25" x14ac:dyDescent="0.2">
      <c r="A6113" s="234"/>
      <c r="B6113" s="98"/>
      <c r="C6113" s="130"/>
      <c r="D6113" s="240"/>
      <c r="E6113" s="240"/>
      <c r="F6113" s="224"/>
      <c r="G6113" s="98"/>
      <c r="H6113" s="98"/>
      <c r="I6113" s="130"/>
      <c r="J6113" s="98"/>
      <c r="K6113" s="98"/>
      <c r="L6113" s="98"/>
      <c r="M6113" s="241"/>
      <c r="N6113" s="241"/>
      <c r="O6113" s="98"/>
      <c r="P6113" s="98"/>
      <c r="Q6113" s="130"/>
    </row>
    <row r="6114" spans="1:17" ht="11.25" x14ac:dyDescent="0.2">
      <c r="A6114" s="234"/>
      <c r="B6114" s="98"/>
      <c r="C6114" s="130"/>
      <c r="D6114" s="240"/>
      <c r="E6114" s="240"/>
      <c r="F6114" s="224"/>
      <c r="G6114" s="98"/>
      <c r="H6114" s="98"/>
      <c r="I6114" s="130"/>
      <c r="J6114" s="98"/>
      <c r="K6114" s="98"/>
      <c r="L6114" s="98"/>
      <c r="M6114" s="241"/>
      <c r="N6114" s="241"/>
      <c r="O6114" s="98"/>
      <c r="P6114" s="98"/>
      <c r="Q6114" s="130"/>
    </row>
    <row r="6115" spans="1:17" ht="11.25" x14ac:dyDescent="0.2">
      <c r="A6115" s="234"/>
      <c r="B6115" s="98"/>
      <c r="C6115" s="130"/>
      <c r="D6115" s="240"/>
      <c r="E6115" s="240"/>
      <c r="F6115" s="224"/>
      <c r="G6115" s="98"/>
      <c r="H6115" s="98"/>
      <c r="I6115" s="130"/>
      <c r="J6115" s="98"/>
      <c r="K6115" s="98"/>
      <c r="L6115" s="98"/>
      <c r="M6115" s="241"/>
      <c r="N6115" s="241"/>
      <c r="O6115" s="98"/>
      <c r="P6115" s="98"/>
      <c r="Q6115" s="130"/>
    </row>
    <row r="6116" spans="1:17" ht="11.25" x14ac:dyDescent="0.2">
      <c r="A6116" s="234"/>
      <c r="B6116" s="98"/>
      <c r="C6116" s="130"/>
      <c r="D6116" s="240"/>
      <c r="E6116" s="240"/>
      <c r="F6116" s="224"/>
      <c r="G6116" s="98"/>
      <c r="H6116" s="98"/>
      <c r="I6116" s="130"/>
      <c r="J6116" s="98"/>
      <c r="K6116" s="98"/>
      <c r="L6116" s="98"/>
      <c r="M6116" s="241"/>
      <c r="N6116" s="241"/>
      <c r="O6116" s="98"/>
      <c r="P6116" s="98"/>
      <c r="Q6116" s="130"/>
    </row>
    <row r="6117" spans="1:17" ht="11.25" x14ac:dyDescent="0.2">
      <c r="A6117" s="234"/>
      <c r="B6117" s="98"/>
      <c r="C6117" s="130"/>
      <c r="D6117" s="240"/>
      <c r="E6117" s="240"/>
      <c r="F6117" s="224"/>
      <c r="G6117" s="98"/>
      <c r="H6117" s="98"/>
      <c r="I6117" s="130"/>
      <c r="J6117" s="98"/>
      <c r="K6117" s="98"/>
      <c r="L6117" s="98"/>
      <c r="M6117" s="241"/>
      <c r="N6117" s="241"/>
      <c r="O6117" s="98"/>
      <c r="P6117" s="98"/>
      <c r="Q6117" s="130"/>
    </row>
    <row r="6118" spans="1:17" ht="11.25" x14ac:dyDescent="0.2">
      <c r="A6118" s="234"/>
      <c r="B6118" s="98"/>
      <c r="C6118" s="130"/>
      <c r="D6118" s="240"/>
      <c r="E6118" s="240"/>
      <c r="F6118" s="224"/>
      <c r="G6118" s="98"/>
      <c r="H6118" s="98"/>
      <c r="I6118" s="130"/>
      <c r="J6118" s="98"/>
      <c r="K6118" s="98"/>
      <c r="L6118" s="98"/>
      <c r="M6118" s="241"/>
      <c r="N6118" s="241"/>
      <c r="O6118" s="98"/>
      <c r="P6118" s="98"/>
      <c r="Q6118" s="130"/>
    </row>
    <row r="6119" spans="1:17" ht="11.25" x14ac:dyDescent="0.2">
      <c r="A6119" s="234"/>
      <c r="B6119" s="98"/>
      <c r="C6119" s="130"/>
      <c r="D6119" s="240"/>
      <c r="E6119" s="240"/>
      <c r="F6119" s="224"/>
      <c r="G6119" s="98"/>
      <c r="H6119" s="98"/>
      <c r="I6119" s="130"/>
      <c r="J6119" s="98"/>
      <c r="K6119" s="98"/>
      <c r="L6119" s="98"/>
      <c r="M6119" s="241"/>
      <c r="N6119" s="241"/>
      <c r="O6119" s="98"/>
      <c r="P6119" s="98"/>
      <c r="Q6119" s="130"/>
    </row>
    <row r="6120" spans="1:17" ht="11.25" x14ac:dyDescent="0.2">
      <c r="A6120" s="234"/>
      <c r="B6120" s="98"/>
      <c r="C6120" s="130"/>
      <c r="D6120" s="240"/>
      <c r="E6120" s="240"/>
      <c r="F6120" s="224"/>
      <c r="G6120" s="98"/>
      <c r="H6120" s="98"/>
      <c r="I6120" s="130"/>
      <c r="J6120" s="98"/>
      <c r="K6120" s="98"/>
      <c r="L6120" s="98"/>
      <c r="M6120" s="241"/>
      <c r="N6120" s="241"/>
      <c r="O6120" s="98"/>
      <c r="P6120" s="98"/>
      <c r="Q6120" s="130"/>
    </row>
    <row r="6121" spans="1:17" ht="11.25" x14ac:dyDescent="0.2">
      <c r="A6121" s="234"/>
      <c r="B6121" s="98"/>
      <c r="C6121" s="130"/>
      <c r="D6121" s="240"/>
      <c r="E6121" s="240"/>
      <c r="F6121" s="224"/>
      <c r="G6121" s="98"/>
      <c r="H6121" s="98"/>
      <c r="I6121" s="130"/>
      <c r="J6121" s="98"/>
      <c r="K6121" s="98"/>
      <c r="L6121" s="98"/>
      <c r="M6121" s="241"/>
      <c r="N6121" s="241"/>
      <c r="O6121" s="98"/>
      <c r="P6121" s="98"/>
      <c r="Q6121" s="130"/>
    </row>
    <row r="6122" spans="1:17" ht="11.25" x14ac:dyDescent="0.2">
      <c r="A6122" s="234"/>
      <c r="B6122" s="98"/>
      <c r="C6122" s="130"/>
      <c r="D6122" s="240"/>
      <c r="E6122" s="240"/>
      <c r="F6122" s="224"/>
      <c r="G6122" s="98"/>
      <c r="H6122" s="98"/>
      <c r="I6122" s="130"/>
      <c r="J6122" s="98"/>
      <c r="K6122" s="98"/>
      <c r="L6122" s="98"/>
      <c r="M6122" s="241"/>
      <c r="N6122" s="241"/>
      <c r="O6122" s="98"/>
      <c r="P6122" s="98"/>
      <c r="Q6122" s="130"/>
    </row>
    <row r="6123" spans="1:17" ht="11.25" x14ac:dyDescent="0.2">
      <c r="A6123" s="234"/>
      <c r="B6123" s="98"/>
      <c r="C6123" s="130"/>
      <c r="D6123" s="240"/>
      <c r="E6123" s="240"/>
      <c r="F6123" s="224"/>
      <c r="G6123" s="98"/>
      <c r="H6123" s="98"/>
      <c r="I6123" s="130"/>
      <c r="J6123" s="98"/>
      <c r="K6123" s="98"/>
      <c r="L6123" s="98"/>
      <c r="M6123" s="241"/>
      <c r="N6123" s="241"/>
      <c r="O6123" s="98"/>
      <c r="P6123" s="98"/>
      <c r="Q6123" s="130"/>
    </row>
    <row r="6124" spans="1:17" ht="11.25" x14ac:dyDescent="0.2">
      <c r="A6124" s="234"/>
      <c r="B6124" s="98"/>
      <c r="C6124" s="130"/>
      <c r="D6124" s="240"/>
      <c r="E6124" s="240"/>
      <c r="F6124" s="224"/>
      <c r="G6124" s="98"/>
      <c r="H6124" s="98"/>
      <c r="I6124" s="130"/>
      <c r="J6124" s="98"/>
      <c r="K6124" s="98"/>
      <c r="L6124" s="98"/>
      <c r="M6124" s="241"/>
      <c r="N6124" s="241"/>
      <c r="O6124" s="98"/>
      <c r="P6124" s="98"/>
      <c r="Q6124" s="130"/>
    </row>
    <row r="6125" spans="1:17" ht="11.25" x14ac:dyDescent="0.2">
      <c r="A6125" s="234"/>
      <c r="B6125" s="98"/>
      <c r="C6125" s="130"/>
      <c r="D6125" s="240"/>
      <c r="E6125" s="240"/>
      <c r="F6125" s="224"/>
      <c r="G6125" s="98"/>
      <c r="H6125" s="98"/>
      <c r="I6125" s="130"/>
      <c r="J6125" s="98"/>
      <c r="K6125" s="98"/>
      <c r="L6125" s="98"/>
      <c r="M6125" s="241"/>
      <c r="N6125" s="241"/>
      <c r="O6125" s="98"/>
      <c r="P6125" s="98"/>
      <c r="Q6125" s="130"/>
    </row>
    <row r="6126" spans="1:17" ht="11.25" x14ac:dyDescent="0.2">
      <c r="A6126" s="234"/>
      <c r="B6126" s="98"/>
      <c r="C6126" s="130"/>
      <c r="D6126" s="240"/>
      <c r="E6126" s="240"/>
      <c r="F6126" s="224"/>
      <c r="G6126" s="98"/>
      <c r="H6126" s="98"/>
      <c r="I6126" s="130"/>
      <c r="J6126" s="98"/>
      <c r="K6126" s="98"/>
      <c r="L6126" s="98"/>
      <c r="M6126" s="241"/>
      <c r="N6126" s="241"/>
      <c r="O6126" s="98"/>
      <c r="P6126" s="98"/>
      <c r="Q6126" s="130"/>
    </row>
    <row r="6127" spans="1:17" ht="11.25" x14ac:dyDescent="0.2">
      <c r="A6127" s="234"/>
      <c r="B6127" s="98"/>
      <c r="C6127" s="130"/>
      <c r="D6127" s="240"/>
      <c r="E6127" s="240"/>
      <c r="F6127" s="224"/>
      <c r="G6127" s="98"/>
      <c r="H6127" s="98"/>
      <c r="I6127" s="130"/>
      <c r="J6127" s="98"/>
      <c r="K6127" s="98"/>
      <c r="L6127" s="98"/>
      <c r="M6127" s="241"/>
      <c r="N6127" s="241"/>
      <c r="O6127" s="98"/>
      <c r="P6127" s="98"/>
      <c r="Q6127" s="130"/>
    </row>
    <row r="6128" spans="1:17" ht="11.25" x14ac:dyDescent="0.2">
      <c r="A6128" s="234"/>
      <c r="B6128" s="98"/>
      <c r="C6128" s="130"/>
      <c r="D6128" s="240"/>
      <c r="E6128" s="240"/>
      <c r="F6128" s="224"/>
      <c r="G6128" s="98"/>
      <c r="H6128" s="98"/>
      <c r="I6128" s="130"/>
      <c r="J6128" s="98"/>
      <c r="K6128" s="98"/>
      <c r="L6128" s="98"/>
      <c r="M6128" s="241"/>
      <c r="N6128" s="241"/>
      <c r="O6128" s="98"/>
      <c r="P6128" s="98"/>
      <c r="Q6128" s="130"/>
    </row>
    <row r="6129" spans="1:17" ht="11.25" x14ac:dyDescent="0.2">
      <c r="A6129" s="234"/>
      <c r="B6129" s="98"/>
      <c r="C6129" s="130"/>
      <c r="D6129" s="240"/>
      <c r="E6129" s="240"/>
      <c r="F6129" s="224"/>
      <c r="G6129" s="98"/>
      <c r="H6129" s="98"/>
      <c r="I6129" s="130"/>
      <c r="J6129" s="98"/>
      <c r="K6129" s="98"/>
      <c r="L6129" s="98"/>
      <c r="M6129" s="241"/>
      <c r="N6129" s="241"/>
      <c r="O6129" s="98"/>
      <c r="P6129" s="98"/>
      <c r="Q6129" s="130"/>
    </row>
    <row r="6130" spans="1:17" ht="11.25" x14ac:dyDescent="0.2">
      <c r="A6130" s="234"/>
      <c r="B6130" s="98"/>
      <c r="C6130" s="130"/>
      <c r="D6130" s="240"/>
      <c r="E6130" s="240"/>
      <c r="F6130" s="224"/>
      <c r="G6130" s="98"/>
      <c r="H6130" s="98"/>
      <c r="I6130" s="130"/>
      <c r="J6130" s="98"/>
      <c r="K6130" s="98"/>
      <c r="L6130" s="98"/>
      <c r="M6130" s="241"/>
      <c r="N6130" s="241"/>
      <c r="O6130" s="98"/>
      <c r="P6130" s="98"/>
      <c r="Q6130" s="130"/>
    </row>
    <row r="6131" spans="1:17" ht="11.25" x14ac:dyDescent="0.2">
      <c r="A6131" s="234"/>
      <c r="B6131" s="98"/>
      <c r="C6131" s="130"/>
      <c r="D6131" s="240"/>
      <c r="E6131" s="240"/>
      <c r="F6131" s="224"/>
      <c r="G6131" s="98"/>
      <c r="H6131" s="98"/>
      <c r="I6131" s="130"/>
      <c r="J6131" s="98"/>
      <c r="K6131" s="98"/>
      <c r="L6131" s="98"/>
      <c r="M6131" s="241"/>
      <c r="N6131" s="241"/>
      <c r="O6131" s="98"/>
      <c r="P6131" s="98"/>
      <c r="Q6131" s="130"/>
    </row>
    <row r="6132" spans="1:17" ht="11.25" x14ac:dyDescent="0.2">
      <c r="A6132" s="234"/>
      <c r="B6132" s="98"/>
      <c r="C6132" s="130"/>
      <c r="D6132" s="240"/>
      <c r="E6132" s="240"/>
      <c r="F6132" s="224"/>
      <c r="G6132" s="98"/>
      <c r="H6132" s="98"/>
      <c r="I6132" s="130"/>
      <c r="J6132" s="98"/>
      <c r="K6132" s="98"/>
      <c r="L6132" s="98"/>
      <c r="M6132" s="241"/>
      <c r="N6132" s="241"/>
      <c r="O6132" s="98"/>
      <c r="P6132" s="98"/>
      <c r="Q6132" s="130"/>
    </row>
    <row r="6133" spans="1:17" ht="11.25" x14ac:dyDescent="0.2">
      <c r="A6133" s="234"/>
      <c r="B6133" s="98"/>
      <c r="C6133" s="130"/>
      <c r="D6133" s="240"/>
      <c r="E6133" s="240"/>
      <c r="F6133" s="224"/>
      <c r="G6133" s="98"/>
      <c r="H6133" s="98"/>
      <c r="I6133" s="130"/>
      <c r="J6133" s="98"/>
      <c r="K6133" s="98"/>
      <c r="L6133" s="98"/>
      <c r="M6133" s="241"/>
      <c r="N6133" s="241"/>
      <c r="O6133" s="98"/>
      <c r="P6133" s="98"/>
      <c r="Q6133" s="130"/>
    </row>
    <row r="6134" spans="1:17" ht="11.25" x14ac:dyDescent="0.2">
      <c r="A6134" s="234"/>
      <c r="B6134" s="98"/>
      <c r="C6134" s="130"/>
      <c r="D6134" s="240"/>
      <c r="E6134" s="240"/>
      <c r="F6134" s="224"/>
      <c r="G6134" s="98"/>
      <c r="H6134" s="98"/>
      <c r="I6134" s="130"/>
      <c r="J6134" s="98"/>
      <c r="K6134" s="98"/>
      <c r="L6134" s="98"/>
      <c r="M6134" s="241"/>
      <c r="N6134" s="241"/>
      <c r="O6134" s="98"/>
      <c r="P6134" s="98"/>
      <c r="Q6134" s="130"/>
    </row>
    <row r="6135" spans="1:17" ht="11.25" x14ac:dyDescent="0.2">
      <c r="A6135" s="234"/>
      <c r="B6135" s="98"/>
      <c r="C6135" s="130"/>
      <c r="D6135" s="240"/>
      <c r="E6135" s="240"/>
      <c r="F6135" s="224"/>
      <c r="G6135" s="98"/>
      <c r="H6135" s="98"/>
      <c r="I6135" s="130"/>
      <c r="J6135" s="98"/>
      <c r="K6135" s="98"/>
      <c r="L6135" s="98"/>
      <c r="M6135" s="241"/>
      <c r="N6135" s="241"/>
      <c r="O6135" s="98"/>
      <c r="P6135" s="98"/>
      <c r="Q6135" s="130"/>
    </row>
    <row r="6136" spans="1:17" ht="11.25" x14ac:dyDescent="0.2">
      <c r="A6136" s="234"/>
      <c r="B6136" s="98"/>
      <c r="C6136" s="130"/>
      <c r="D6136" s="240"/>
      <c r="E6136" s="240"/>
      <c r="F6136" s="224"/>
      <c r="G6136" s="98"/>
      <c r="H6136" s="98"/>
      <c r="I6136" s="130"/>
      <c r="J6136" s="98"/>
      <c r="K6136" s="98"/>
      <c r="L6136" s="98"/>
      <c r="M6136" s="241"/>
      <c r="N6136" s="241"/>
      <c r="O6136" s="98"/>
      <c r="P6136" s="98"/>
      <c r="Q6136" s="130"/>
    </row>
    <row r="6137" spans="1:17" ht="11.25" x14ac:dyDescent="0.2">
      <c r="A6137" s="234"/>
      <c r="B6137" s="98"/>
      <c r="C6137" s="130"/>
      <c r="D6137" s="240"/>
      <c r="E6137" s="240"/>
      <c r="F6137" s="224"/>
      <c r="G6137" s="98"/>
      <c r="H6137" s="98"/>
      <c r="I6137" s="130"/>
      <c r="J6137" s="98"/>
      <c r="K6137" s="98"/>
      <c r="L6137" s="98"/>
      <c r="M6137" s="241"/>
      <c r="N6137" s="241"/>
      <c r="O6137" s="98"/>
      <c r="P6137" s="98"/>
      <c r="Q6137" s="130"/>
    </row>
    <row r="6138" spans="1:17" ht="11.25" x14ac:dyDescent="0.2">
      <c r="A6138" s="234"/>
      <c r="B6138" s="98"/>
      <c r="C6138" s="130"/>
      <c r="D6138" s="240"/>
      <c r="E6138" s="240"/>
      <c r="F6138" s="224"/>
      <c r="G6138" s="98"/>
      <c r="H6138" s="98"/>
      <c r="I6138" s="130"/>
      <c r="J6138" s="98"/>
      <c r="K6138" s="98"/>
      <c r="L6138" s="98"/>
      <c r="M6138" s="241"/>
      <c r="N6138" s="241"/>
      <c r="O6138" s="98"/>
      <c r="P6138" s="98"/>
      <c r="Q6138" s="130"/>
    </row>
    <row r="6139" spans="1:17" ht="11.25" x14ac:dyDescent="0.2">
      <c r="A6139" s="234"/>
      <c r="B6139" s="98"/>
      <c r="C6139" s="130"/>
      <c r="D6139" s="240"/>
      <c r="E6139" s="240"/>
      <c r="F6139" s="224"/>
      <c r="G6139" s="98"/>
      <c r="H6139" s="98"/>
      <c r="I6139" s="130"/>
      <c r="J6139" s="98"/>
      <c r="K6139" s="98"/>
      <c r="L6139" s="98"/>
      <c r="M6139" s="241"/>
      <c r="N6139" s="241"/>
      <c r="O6139" s="98"/>
      <c r="P6139" s="98"/>
      <c r="Q6139" s="130"/>
    </row>
    <row r="6140" spans="1:17" ht="11.25" x14ac:dyDescent="0.2">
      <c r="A6140" s="234"/>
      <c r="B6140" s="98"/>
      <c r="C6140" s="130"/>
      <c r="D6140" s="240"/>
      <c r="E6140" s="240"/>
      <c r="F6140" s="224"/>
      <c r="G6140" s="98"/>
      <c r="H6140" s="98"/>
      <c r="I6140" s="130"/>
      <c r="J6140" s="98"/>
      <c r="K6140" s="98"/>
      <c r="L6140" s="98"/>
      <c r="M6140" s="241"/>
      <c r="N6140" s="241"/>
      <c r="O6140" s="98"/>
      <c r="P6140" s="98"/>
      <c r="Q6140" s="130"/>
    </row>
    <row r="6141" spans="1:17" ht="11.25" x14ac:dyDescent="0.2">
      <c r="A6141" s="234"/>
      <c r="B6141" s="98"/>
      <c r="C6141" s="130"/>
      <c r="D6141" s="240"/>
      <c r="E6141" s="240"/>
      <c r="F6141" s="224"/>
      <c r="G6141" s="98"/>
      <c r="H6141" s="98"/>
      <c r="I6141" s="130"/>
      <c r="J6141" s="98"/>
      <c r="K6141" s="98"/>
      <c r="L6141" s="98"/>
      <c r="M6141" s="241"/>
      <c r="N6141" s="241"/>
      <c r="O6141" s="98"/>
      <c r="P6141" s="98"/>
      <c r="Q6141" s="130"/>
    </row>
    <row r="6142" spans="1:17" ht="11.25" x14ac:dyDescent="0.2">
      <c r="A6142" s="234"/>
      <c r="B6142" s="98"/>
      <c r="C6142" s="130"/>
      <c r="D6142" s="240"/>
      <c r="E6142" s="240"/>
      <c r="F6142" s="224"/>
      <c r="G6142" s="98"/>
      <c r="H6142" s="98"/>
      <c r="I6142" s="130"/>
      <c r="J6142" s="98"/>
      <c r="K6142" s="98"/>
      <c r="L6142" s="98"/>
      <c r="M6142" s="241"/>
      <c r="N6142" s="241"/>
      <c r="O6142" s="98"/>
      <c r="P6142" s="98"/>
      <c r="Q6142" s="130"/>
    </row>
    <row r="6143" spans="1:17" ht="11.25" x14ac:dyDescent="0.2">
      <c r="A6143" s="234"/>
      <c r="B6143" s="98"/>
      <c r="C6143" s="130"/>
      <c r="D6143" s="240"/>
      <c r="E6143" s="240"/>
      <c r="F6143" s="224"/>
      <c r="G6143" s="98"/>
      <c r="H6143" s="98"/>
      <c r="I6143" s="130"/>
      <c r="J6143" s="98"/>
      <c r="K6143" s="98"/>
      <c r="L6143" s="98"/>
      <c r="M6143" s="241"/>
      <c r="N6143" s="241"/>
      <c r="O6143" s="98"/>
      <c r="P6143" s="98"/>
      <c r="Q6143" s="130"/>
    </row>
    <row r="6144" spans="1:17" ht="11.25" x14ac:dyDescent="0.2">
      <c r="A6144" s="234"/>
      <c r="B6144" s="98"/>
      <c r="C6144" s="130"/>
      <c r="D6144" s="240"/>
      <c r="E6144" s="240"/>
      <c r="F6144" s="224"/>
      <c r="G6144" s="98"/>
      <c r="H6144" s="98"/>
      <c r="I6144" s="130"/>
      <c r="J6144" s="98"/>
      <c r="K6144" s="98"/>
      <c r="L6144" s="98"/>
      <c r="M6144" s="241"/>
      <c r="N6144" s="241"/>
      <c r="O6144" s="98"/>
      <c r="P6144" s="98"/>
      <c r="Q6144" s="130"/>
    </row>
    <row r="6145" spans="1:17" ht="11.25" x14ac:dyDescent="0.2">
      <c r="A6145" s="234"/>
      <c r="B6145" s="98"/>
      <c r="C6145" s="130"/>
      <c r="D6145" s="240"/>
      <c r="E6145" s="240"/>
      <c r="F6145" s="224"/>
      <c r="G6145" s="98"/>
      <c r="H6145" s="98"/>
      <c r="I6145" s="130"/>
      <c r="J6145" s="98"/>
      <c r="K6145" s="98"/>
      <c r="L6145" s="98"/>
      <c r="M6145" s="241"/>
      <c r="N6145" s="241"/>
      <c r="O6145" s="98"/>
      <c r="P6145" s="98"/>
      <c r="Q6145" s="130"/>
    </row>
    <row r="6146" spans="1:17" ht="11.25" x14ac:dyDescent="0.2">
      <c r="A6146" s="234"/>
      <c r="B6146" s="98"/>
      <c r="C6146" s="130"/>
      <c r="D6146" s="240"/>
      <c r="E6146" s="240"/>
      <c r="F6146" s="224"/>
      <c r="G6146" s="98"/>
      <c r="H6146" s="98"/>
      <c r="I6146" s="130"/>
      <c r="J6146" s="98"/>
      <c r="K6146" s="98"/>
      <c r="L6146" s="98"/>
      <c r="M6146" s="241"/>
      <c r="N6146" s="241"/>
      <c r="O6146" s="98"/>
      <c r="P6146" s="98"/>
      <c r="Q6146" s="130"/>
    </row>
    <row r="6147" spans="1:17" ht="11.25" x14ac:dyDescent="0.2">
      <c r="A6147" s="234"/>
      <c r="B6147" s="98"/>
      <c r="C6147" s="130"/>
      <c r="D6147" s="240"/>
      <c r="E6147" s="240"/>
      <c r="F6147" s="224"/>
      <c r="G6147" s="98"/>
      <c r="H6147" s="98"/>
      <c r="I6147" s="130"/>
      <c r="J6147" s="98"/>
      <c r="K6147" s="98"/>
      <c r="L6147" s="98"/>
      <c r="M6147" s="241"/>
      <c r="N6147" s="241"/>
      <c r="O6147" s="98"/>
      <c r="P6147" s="98"/>
      <c r="Q6147" s="130"/>
    </row>
    <row r="6148" spans="1:17" ht="11.25" x14ac:dyDescent="0.2">
      <c r="A6148" s="234"/>
      <c r="B6148" s="98"/>
      <c r="C6148" s="130"/>
      <c r="D6148" s="240"/>
      <c r="E6148" s="240"/>
      <c r="F6148" s="224"/>
      <c r="G6148" s="98"/>
      <c r="H6148" s="98"/>
      <c r="I6148" s="130"/>
      <c r="J6148" s="98"/>
      <c r="K6148" s="98"/>
      <c r="L6148" s="98"/>
      <c r="M6148" s="241"/>
      <c r="N6148" s="241"/>
      <c r="O6148" s="98"/>
      <c r="P6148" s="98"/>
      <c r="Q6148" s="130"/>
    </row>
    <row r="6149" spans="1:17" ht="11.25" x14ac:dyDescent="0.2">
      <c r="A6149" s="234"/>
      <c r="B6149" s="98"/>
      <c r="C6149" s="130"/>
      <c r="D6149" s="240"/>
      <c r="E6149" s="240"/>
      <c r="F6149" s="224"/>
      <c r="G6149" s="98"/>
      <c r="H6149" s="98"/>
      <c r="I6149" s="130"/>
      <c r="J6149" s="98"/>
      <c r="K6149" s="98"/>
      <c r="L6149" s="98"/>
      <c r="M6149" s="241"/>
      <c r="N6149" s="241"/>
      <c r="O6149" s="98"/>
      <c r="P6149" s="98"/>
      <c r="Q6149" s="130"/>
    </row>
    <row r="6150" spans="1:17" ht="11.25" x14ac:dyDescent="0.2">
      <c r="A6150" s="234"/>
      <c r="B6150" s="98"/>
      <c r="C6150" s="130"/>
      <c r="D6150" s="240"/>
      <c r="E6150" s="240"/>
      <c r="F6150" s="224"/>
      <c r="G6150" s="98"/>
      <c r="H6150" s="98"/>
      <c r="I6150" s="130"/>
      <c r="J6150" s="98"/>
      <c r="K6150" s="98"/>
      <c r="L6150" s="98"/>
      <c r="M6150" s="241"/>
      <c r="N6150" s="241"/>
      <c r="O6150" s="98"/>
      <c r="P6150" s="98"/>
      <c r="Q6150" s="130"/>
    </row>
    <row r="6151" spans="1:17" ht="11.25" x14ac:dyDescent="0.2">
      <c r="A6151" s="234"/>
      <c r="B6151" s="98"/>
      <c r="C6151" s="130"/>
      <c r="D6151" s="240"/>
      <c r="E6151" s="240"/>
      <c r="F6151" s="224"/>
      <c r="G6151" s="98"/>
      <c r="H6151" s="98"/>
      <c r="I6151" s="130"/>
      <c r="J6151" s="98"/>
      <c r="K6151" s="98"/>
      <c r="L6151" s="98"/>
      <c r="M6151" s="241"/>
      <c r="N6151" s="241"/>
      <c r="O6151" s="98"/>
      <c r="P6151" s="98"/>
      <c r="Q6151" s="130"/>
    </row>
    <row r="6152" spans="1:17" ht="11.25" x14ac:dyDescent="0.2">
      <c r="A6152" s="234"/>
      <c r="B6152" s="98"/>
      <c r="C6152" s="130"/>
      <c r="D6152" s="240"/>
      <c r="E6152" s="240"/>
      <c r="F6152" s="224"/>
      <c r="G6152" s="98"/>
      <c r="H6152" s="98"/>
      <c r="I6152" s="130"/>
      <c r="J6152" s="98"/>
      <c r="K6152" s="98"/>
      <c r="L6152" s="98"/>
      <c r="M6152" s="241"/>
      <c r="N6152" s="241"/>
      <c r="O6152" s="98"/>
      <c r="P6152" s="98"/>
      <c r="Q6152" s="130"/>
    </row>
    <row r="6153" spans="1:17" ht="11.25" x14ac:dyDescent="0.2">
      <c r="A6153" s="234"/>
      <c r="B6153" s="98"/>
      <c r="C6153" s="130"/>
      <c r="D6153" s="240"/>
      <c r="E6153" s="240"/>
      <c r="F6153" s="224"/>
      <c r="G6153" s="98"/>
      <c r="H6153" s="98"/>
      <c r="I6153" s="130"/>
      <c r="J6153" s="98"/>
      <c r="K6153" s="98"/>
      <c r="L6153" s="98"/>
      <c r="M6153" s="241"/>
      <c r="N6153" s="241"/>
      <c r="O6153" s="98"/>
      <c r="P6153" s="98"/>
      <c r="Q6153" s="130"/>
    </row>
    <row r="6154" spans="1:17" ht="11.25" x14ac:dyDescent="0.2">
      <c r="A6154" s="234"/>
      <c r="B6154" s="98"/>
      <c r="C6154" s="130"/>
      <c r="D6154" s="240"/>
      <c r="E6154" s="240"/>
      <c r="F6154" s="224"/>
      <c r="G6154" s="98"/>
      <c r="H6154" s="98"/>
      <c r="I6154" s="130"/>
      <c r="J6154" s="98"/>
      <c r="K6154" s="98"/>
      <c r="L6154" s="98"/>
      <c r="M6154" s="241"/>
      <c r="N6154" s="241"/>
      <c r="O6154" s="98"/>
      <c r="P6154" s="98"/>
      <c r="Q6154" s="130"/>
    </row>
    <row r="6155" spans="1:17" ht="11.25" x14ac:dyDescent="0.2">
      <c r="A6155" s="234"/>
      <c r="B6155" s="98"/>
      <c r="C6155" s="130"/>
      <c r="D6155" s="240"/>
      <c r="E6155" s="240"/>
      <c r="F6155" s="224"/>
      <c r="G6155" s="98"/>
      <c r="H6155" s="98"/>
      <c r="I6155" s="130"/>
      <c r="J6155" s="98"/>
      <c r="K6155" s="98"/>
      <c r="L6155" s="98"/>
      <c r="M6155" s="241"/>
      <c r="N6155" s="241"/>
      <c r="O6155" s="98"/>
      <c r="P6155" s="98"/>
      <c r="Q6155" s="130"/>
    </row>
    <row r="6156" spans="1:17" ht="11.25" x14ac:dyDescent="0.2">
      <c r="A6156" s="234"/>
      <c r="B6156" s="98"/>
      <c r="C6156" s="130"/>
      <c r="D6156" s="240"/>
      <c r="E6156" s="240"/>
      <c r="F6156" s="224"/>
      <c r="G6156" s="98"/>
      <c r="H6156" s="98"/>
      <c r="I6156" s="130"/>
      <c r="J6156" s="98"/>
      <c r="K6156" s="98"/>
      <c r="L6156" s="98"/>
      <c r="M6156" s="241"/>
      <c r="N6156" s="241"/>
      <c r="O6156" s="98"/>
      <c r="P6156" s="98"/>
      <c r="Q6156" s="130"/>
    </row>
    <row r="6157" spans="1:17" ht="11.25" x14ac:dyDescent="0.2">
      <c r="A6157" s="234"/>
      <c r="B6157" s="98"/>
      <c r="C6157" s="130"/>
      <c r="D6157" s="240"/>
      <c r="E6157" s="240"/>
      <c r="F6157" s="224"/>
      <c r="G6157" s="98"/>
      <c r="H6157" s="98"/>
      <c r="I6157" s="130"/>
      <c r="J6157" s="98"/>
      <c r="K6157" s="98"/>
      <c r="L6157" s="98"/>
      <c r="M6157" s="241"/>
      <c r="N6157" s="241"/>
      <c r="O6157" s="98"/>
      <c r="P6157" s="98"/>
      <c r="Q6157" s="130"/>
    </row>
    <row r="6158" spans="1:17" ht="11.25" x14ac:dyDescent="0.2">
      <c r="A6158" s="234"/>
      <c r="B6158" s="98"/>
      <c r="C6158" s="130"/>
      <c r="D6158" s="240"/>
      <c r="E6158" s="240"/>
      <c r="F6158" s="224"/>
      <c r="G6158" s="98"/>
      <c r="H6158" s="98"/>
      <c r="I6158" s="130"/>
      <c r="J6158" s="98"/>
      <c r="K6158" s="98"/>
      <c r="L6158" s="98"/>
      <c r="M6158" s="241"/>
      <c r="N6158" s="241"/>
      <c r="O6158" s="98"/>
      <c r="P6158" s="98"/>
      <c r="Q6158" s="130"/>
    </row>
    <row r="6159" spans="1:17" ht="11.25" x14ac:dyDescent="0.2">
      <c r="A6159" s="234"/>
      <c r="B6159" s="98"/>
      <c r="C6159" s="130"/>
      <c r="D6159" s="240"/>
      <c r="E6159" s="240"/>
      <c r="F6159" s="224"/>
      <c r="G6159" s="98"/>
      <c r="H6159" s="98"/>
      <c r="I6159" s="130"/>
      <c r="J6159" s="98"/>
      <c r="K6159" s="98"/>
      <c r="L6159" s="98"/>
      <c r="M6159" s="241"/>
      <c r="N6159" s="241"/>
      <c r="O6159" s="98"/>
      <c r="P6159" s="98"/>
      <c r="Q6159" s="130"/>
    </row>
    <row r="6160" spans="1:17" ht="11.25" x14ac:dyDescent="0.2">
      <c r="A6160" s="234"/>
      <c r="B6160" s="98"/>
      <c r="C6160" s="130"/>
      <c r="D6160" s="240"/>
      <c r="E6160" s="240"/>
      <c r="F6160" s="224"/>
      <c r="G6160" s="98"/>
      <c r="H6160" s="98"/>
      <c r="I6160" s="130"/>
      <c r="J6160" s="98"/>
      <c r="K6160" s="98"/>
      <c r="L6160" s="98"/>
      <c r="M6160" s="241"/>
      <c r="N6160" s="241"/>
      <c r="O6160" s="98"/>
      <c r="P6160" s="98"/>
      <c r="Q6160" s="130"/>
    </row>
    <row r="6161" spans="1:17" ht="11.25" x14ac:dyDescent="0.2">
      <c r="A6161" s="234"/>
      <c r="B6161" s="98"/>
      <c r="C6161" s="130"/>
      <c r="D6161" s="240"/>
      <c r="E6161" s="240"/>
      <c r="F6161" s="224"/>
      <c r="G6161" s="98"/>
      <c r="H6161" s="98"/>
      <c r="I6161" s="130"/>
      <c r="J6161" s="98"/>
      <c r="K6161" s="98"/>
      <c r="L6161" s="98"/>
      <c r="M6161" s="241"/>
      <c r="N6161" s="241"/>
      <c r="O6161" s="98"/>
      <c r="P6161" s="98"/>
      <c r="Q6161" s="130"/>
    </row>
    <row r="6162" spans="1:17" ht="11.25" x14ac:dyDescent="0.2">
      <c r="A6162" s="234"/>
      <c r="B6162" s="98"/>
      <c r="C6162" s="130"/>
      <c r="D6162" s="240"/>
      <c r="E6162" s="240"/>
      <c r="F6162" s="224"/>
      <c r="G6162" s="98"/>
      <c r="H6162" s="98"/>
      <c r="I6162" s="130"/>
      <c r="J6162" s="98"/>
      <c r="K6162" s="98"/>
      <c r="L6162" s="98"/>
      <c r="M6162" s="241"/>
      <c r="N6162" s="241"/>
      <c r="O6162" s="98"/>
      <c r="P6162" s="98"/>
      <c r="Q6162" s="130"/>
    </row>
    <row r="6163" spans="1:17" ht="11.25" x14ac:dyDescent="0.2">
      <c r="A6163" s="234"/>
      <c r="B6163" s="98"/>
      <c r="C6163" s="130"/>
      <c r="D6163" s="240"/>
      <c r="E6163" s="240"/>
      <c r="F6163" s="224"/>
      <c r="G6163" s="98"/>
      <c r="H6163" s="98"/>
      <c r="I6163" s="130"/>
      <c r="J6163" s="98"/>
      <c r="K6163" s="98"/>
      <c r="L6163" s="98"/>
      <c r="M6163" s="241"/>
      <c r="N6163" s="241"/>
      <c r="O6163" s="98"/>
      <c r="P6163" s="98"/>
      <c r="Q6163" s="130"/>
    </row>
    <row r="6164" spans="1:17" ht="11.25" x14ac:dyDescent="0.2">
      <c r="A6164" s="234"/>
      <c r="B6164" s="98"/>
      <c r="C6164" s="130"/>
      <c r="D6164" s="240"/>
      <c r="E6164" s="240"/>
      <c r="F6164" s="224"/>
      <c r="G6164" s="98"/>
      <c r="H6164" s="98"/>
      <c r="I6164" s="130"/>
      <c r="J6164" s="98"/>
      <c r="K6164" s="98"/>
      <c r="L6164" s="98"/>
      <c r="M6164" s="241"/>
      <c r="N6164" s="241"/>
      <c r="O6164" s="98"/>
      <c r="P6164" s="98"/>
      <c r="Q6164" s="130"/>
    </row>
    <row r="6165" spans="1:17" ht="11.25" x14ac:dyDescent="0.2">
      <c r="A6165" s="234"/>
      <c r="B6165" s="98"/>
      <c r="C6165" s="130"/>
      <c r="D6165" s="240"/>
      <c r="E6165" s="240"/>
      <c r="F6165" s="224"/>
      <c r="G6165" s="98"/>
      <c r="H6165" s="98"/>
      <c r="I6165" s="130"/>
      <c r="J6165" s="98"/>
      <c r="K6165" s="98"/>
      <c r="L6165" s="98"/>
      <c r="M6165" s="241"/>
      <c r="N6165" s="241"/>
      <c r="O6165" s="98"/>
      <c r="P6165" s="98"/>
      <c r="Q6165" s="130"/>
    </row>
    <row r="6166" spans="1:17" ht="11.25" x14ac:dyDescent="0.2">
      <c r="A6166" s="234"/>
      <c r="B6166" s="98"/>
      <c r="C6166" s="130"/>
      <c r="D6166" s="240"/>
      <c r="E6166" s="240"/>
      <c r="F6166" s="224"/>
      <c r="G6166" s="98"/>
      <c r="H6166" s="98"/>
      <c r="I6166" s="130"/>
      <c r="J6166" s="98"/>
      <c r="K6166" s="98"/>
      <c r="L6166" s="98"/>
      <c r="M6166" s="241"/>
      <c r="N6166" s="241"/>
      <c r="O6166" s="98"/>
      <c r="P6166" s="98"/>
      <c r="Q6166" s="130"/>
    </row>
    <row r="6167" spans="1:17" ht="11.25" x14ac:dyDescent="0.2">
      <c r="A6167" s="234"/>
      <c r="B6167" s="98"/>
      <c r="C6167" s="130"/>
      <c r="D6167" s="240"/>
      <c r="E6167" s="240"/>
      <c r="F6167" s="224"/>
      <c r="G6167" s="98"/>
      <c r="H6167" s="98"/>
      <c r="I6167" s="130"/>
      <c r="J6167" s="98"/>
      <c r="K6167" s="98"/>
      <c r="L6167" s="98"/>
      <c r="M6167" s="241"/>
      <c r="N6167" s="241"/>
      <c r="O6167" s="98"/>
      <c r="P6167" s="98"/>
      <c r="Q6167" s="130"/>
    </row>
    <row r="6168" spans="1:17" ht="11.25" x14ac:dyDescent="0.2">
      <c r="A6168" s="234"/>
      <c r="B6168" s="98"/>
      <c r="C6168" s="130"/>
      <c r="D6168" s="240"/>
      <c r="E6168" s="240"/>
      <c r="F6168" s="224"/>
      <c r="G6168" s="98"/>
      <c r="H6168" s="98"/>
      <c r="I6168" s="130"/>
      <c r="J6168" s="98"/>
      <c r="K6168" s="98"/>
      <c r="L6168" s="98"/>
      <c r="M6168" s="241"/>
      <c r="N6168" s="241"/>
      <c r="O6168" s="98"/>
      <c r="P6168" s="98"/>
      <c r="Q6168" s="130"/>
    </row>
    <row r="6169" spans="1:17" ht="11.25" x14ac:dyDescent="0.2">
      <c r="A6169" s="234"/>
      <c r="B6169" s="98"/>
      <c r="C6169" s="130"/>
      <c r="D6169" s="240"/>
      <c r="E6169" s="240"/>
      <c r="F6169" s="224"/>
      <c r="G6169" s="98"/>
      <c r="H6169" s="98"/>
      <c r="I6169" s="130"/>
      <c r="J6169" s="98"/>
      <c r="K6169" s="98"/>
      <c r="L6169" s="98"/>
      <c r="M6169" s="241"/>
      <c r="N6169" s="241"/>
      <c r="O6169" s="98"/>
      <c r="P6169" s="98"/>
      <c r="Q6169" s="130"/>
    </row>
    <row r="6170" spans="1:17" ht="11.25" x14ac:dyDescent="0.2">
      <c r="A6170" s="234"/>
      <c r="B6170" s="98"/>
      <c r="C6170" s="130"/>
      <c r="D6170" s="240"/>
      <c r="E6170" s="240"/>
      <c r="F6170" s="224"/>
      <c r="G6170" s="98"/>
      <c r="H6170" s="98"/>
      <c r="I6170" s="130"/>
      <c r="J6170" s="98"/>
      <c r="K6170" s="98"/>
      <c r="L6170" s="98"/>
      <c r="M6170" s="241"/>
      <c r="N6170" s="241"/>
      <c r="O6170" s="98"/>
      <c r="P6170" s="98"/>
      <c r="Q6170" s="130"/>
    </row>
    <row r="6171" spans="1:17" ht="11.25" x14ac:dyDescent="0.2">
      <c r="A6171" s="234"/>
      <c r="B6171" s="98"/>
      <c r="C6171" s="130"/>
      <c r="D6171" s="240"/>
      <c r="E6171" s="240"/>
      <c r="F6171" s="224"/>
      <c r="G6171" s="98"/>
      <c r="H6171" s="98"/>
      <c r="I6171" s="130"/>
      <c r="J6171" s="98"/>
      <c r="K6171" s="98"/>
      <c r="L6171" s="98"/>
      <c r="M6171" s="241"/>
      <c r="N6171" s="241"/>
      <c r="O6171" s="98"/>
      <c r="P6171" s="98"/>
      <c r="Q6171" s="130"/>
    </row>
    <row r="6172" spans="1:17" ht="11.25" x14ac:dyDescent="0.2">
      <c r="A6172" s="234"/>
      <c r="B6172" s="98"/>
      <c r="C6172" s="130"/>
      <c r="D6172" s="240"/>
      <c r="E6172" s="240"/>
      <c r="F6172" s="224"/>
      <c r="G6172" s="98"/>
      <c r="H6172" s="98"/>
      <c r="I6172" s="130"/>
      <c r="J6172" s="98"/>
      <c r="K6172" s="98"/>
      <c r="L6172" s="98"/>
      <c r="M6172" s="241"/>
      <c r="N6172" s="241"/>
      <c r="O6172" s="98"/>
      <c r="P6172" s="98"/>
      <c r="Q6172" s="130"/>
    </row>
    <row r="6173" spans="1:17" ht="11.25" x14ac:dyDescent="0.2">
      <c r="A6173" s="234"/>
      <c r="B6173" s="98"/>
      <c r="C6173" s="130"/>
      <c r="D6173" s="240"/>
      <c r="E6173" s="240"/>
      <c r="F6173" s="224"/>
      <c r="G6173" s="98"/>
      <c r="H6173" s="98"/>
      <c r="I6173" s="130"/>
      <c r="J6173" s="98"/>
      <c r="K6173" s="98"/>
      <c r="L6173" s="98"/>
      <c r="M6173" s="241"/>
      <c r="N6173" s="241"/>
      <c r="O6173" s="98"/>
      <c r="P6173" s="98"/>
      <c r="Q6173" s="130"/>
    </row>
    <row r="6174" spans="1:17" ht="11.25" x14ac:dyDescent="0.2">
      <c r="A6174" s="234"/>
      <c r="B6174" s="98"/>
      <c r="C6174" s="130"/>
      <c r="D6174" s="240"/>
      <c r="E6174" s="240"/>
      <c r="F6174" s="224"/>
      <c r="G6174" s="98"/>
      <c r="H6174" s="98"/>
      <c r="I6174" s="130"/>
      <c r="J6174" s="98"/>
      <c r="K6174" s="98"/>
      <c r="L6174" s="98"/>
      <c r="M6174" s="241"/>
      <c r="N6174" s="241"/>
      <c r="O6174" s="98"/>
      <c r="P6174" s="98"/>
      <c r="Q6174" s="130"/>
    </row>
    <row r="6175" spans="1:17" ht="11.25" x14ac:dyDescent="0.2">
      <c r="A6175" s="234"/>
      <c r="B6175" s="98"/>
      <c r="C6175" s="130"/>
      <c r="D6175" s="240"/>
      <c r="E6175" s="240"/>
      <c r="F6175" s="224"/>
      <c r="G6175" s="98"/>
      <c r="H6175" s="98"/>
      <c r="I6175" s="130"/>
      <c r="J6175" s="98"/>
      <c r="K6175" s="98"/>
      <c r="L6175" s="98"/>
      <c r="M6175" s="241"/>
      <c r="N6175" s="241"/>
      <c r="O6175" s="98"/>
      <c r="P6175" s="98"/>
      <c r="Q6175" s="130"/>
    </row>
    <row r="6176" spans="1:17" ht="11.25" x14ac:dyDescent="0.2">
      <c r="A6176" s="234"/>
      <c r="B6176" s="98"/>
      <c r="C6176" s="130"/>
      <c r="D6176" s="240"/>
      <c r="E6176" s="240"/>
      <c r="F6176" s="224"/>
      <c r="G6176" s="98"/>
      <c r="H6176" s="98"/>
      <c r="I6176" s="130"/>
      <c r="J6176" s="98"/>
      <c r="K6176" s="98"/>
      <c r="L6176" s="98"/>
      <c r="M6176" s="241"/>
      <c r="N6176" s="241"/>
      <c r="O6176" s="98"/>
      <c r="P6176" s="98"/>
      <c r="Q6176" s="130"/>
    </row>
    <row r="6177" spans="1:17" ht="11.25" x14ac:dyDescent="0.2">
      <c r="A6177" s="234"/>
      <c r="B6177" s="98"/>
      <c r="C6177" s="130"/>
      <c r="D6177" s="240"/>
      <c r="E6177" s="240"/>
      <c r="F6177" s="224"/>
      <c r="G6177" s="98"/>
      <c r="H6177" s="98"/>
      <c r="I6177" s="130"/>
      <c r="J6177" s="98"/>
      <c r="K6177" s="98"/>
      <c r="L6177" s="98"/>
      <c r="M6177" s="241"/>
      <c r="N6177" s="241"/>
      <c r="O6177" s="98"/>
      <c r="P6177" s="98"/>
      <c r="Q6177" s="130"/>
    </row>
    <row r="6178" spans="1:17" ht="11.25" x14ac:dyDescent="0.2">
      <c r="A6178" s="234"/>
      <c r="B6178" s="98"/>
      <c r="C6178" s="130"/>
      <c r="D6178" s="240"/>
      <c r="E6178" s="240"/>
      <c r="F6178" s="224"/>
      <c r="G6178" s="98"/>
      <c r="H6178" s="98"/>
      <c r="I6178" s="130"/>
      <c r="J6178" s="98"/>
      <c r="K6178" s="98"/>
      <c r="L6178" s="98"/>
      <c r="M6178" s="241"/>
      <c r="N6178" s="241"/>
      <c r="O6178" s="98"/>
      <c r="P6178" s="98"/>
      <c r="Q6178" s="130"/>
    </row>
    <row r="6179" spans="1:17" ht="11.25" x14ac:dyDescent="0.2">
      <c r="A6179" s="234"/>
      <c r="B6179" s="98"/>
      <c r="C6179" s="130"/>
      <c r="D6179" s="240"/>
      <c r="E6179" s="240"/>
      <c r="F6179" s="224"/>
      <c r="G6179" s="98"/>
      <c r="H6179" s="98"/>
      <c r="I6179" s="130"/>
      <c r="J6179" s="98"/>
      <c r="K6179" s="98"/>
      <c r="L6179" s="98"/>
      <c r="M6179" s="241"/>
      <c r="N6179" s="241"/>
      <c r="O6179" s="98"/>
      <c r="P6179" s="98"/>
      <c r="Q6179" s="130"/>
    </row>
    <row r="6180" spans="1:17" ht="11.25" x14ac:dyDescent="0.2">
      <c r="A6180" s="234"/>
      <c r="B6180" s="98"/>
      <c r="C6180" s="130"/>
      <c r="D6180" s="240"/>
      <c r="E6180" s="240"/>
      <c r="F6180" s="224"/>
      <c r="G6180" s="98"/>
      <c r="H6180" s="98"/>
      <c r="I6180" s="130"/>
      <c r="J6180" s="98"/>
      <c r="K6180" s="98"/>
      <c r="L6180" s="98"/>
      <c r="M6180" s="241"/>
      <c r="N6180" s="241"/>
      <c r="O6180" s="98"/>
      <c r="P6180" s="98"/>
      <c r="Q6180" s="130"/>
    </row>
    <row r="6181" spans="1:17" ht="11.25" x14ac:dyDescent="0.2">
      <c r="A6181" s="234"/>
      <c r="B6181" s="98"/>
      <c r="C6181" s="130"/>
      <c r="D6181" s="240"/>
      <c r="E6181" s="240"/>
      <c r="F6181" s="224"/>
      <c r="G6181" s="98"/>
      <c r="H6181" s="98"/>
      <c r="I6181" s="130"/>
      <c r="J6181" s="98"/>
      <c r="K6181" s="98"/>
      <c r="L6181" s="98"/>
      <c r="M6181" s="241"/>
      <c r="N6181" s="241"/>
      <c r="O6181" s="98"/>
      <c r="P6181" s="98"/>
      <c r="Q6181" s="130"/>
    </row>
    <row r="6182" spans="1:17" ht="11.25" x14ac:dyDescent="0.2">
      <c r="A6182" s="234"/>
      <c r="B6182" s="98"/>
      <c r="C6182" s="130"/>
      <c r="D6182" s="240"/>
      <c r="E6182" s="240"/>
      <c r="F6182" s="224"/>
      <c r="G6182" s="98"/>
      <c r="H6182" s="98"/>
      <c r="I6182" s="130"/>
      <c r="J6182" s="98"/>
      <c r="K6182" s="98"/>
      <c r="L6182" s="98"/>
      <c r="M6182" s="241"/>
      <c r="N6182" s="241"/>
      <c r="O6182" s="98"/>
      <c r="P6182" s="98"/>
      <c r="Q6182" s="130"/>
    </row>
    <row r="6183" spans="1:17" ht="11.25" x14ac:dyDescent="0.2">
      <c r="A6183" s="234"/>
      <c r="B6183" s="98"/>
      <c r="C6183" s="130"/>
      <c r="D6183" s="240"/>
      <c r="E6183" s="240"/>
      <c r="F6183" s="224"/>
      <c r="G6183" s="98"/>
      <c r="H6183" s="98"/>
      <c r="I6183" s="130"/>
      <c r="J6183" s="98"/>
      <c r="K6183" s="98"/>
      <c r="L6183" s="98"/>
      <c r="M6183" s="241"/>
      <c r="N6183" s="241"/>
      <c r="O6183" s="98"/>
      <c r="P6183" s="98"/>
      <c r="Q6183" s="130"/>
    </row>
    <row r="6184" spans="1:17" ht="11.25" x14ac:dyDescent="0.2">
      <c r="A6184" s="234"/>
      <c r="B6184" s="98"/>
      <c r="C6184" s="130"/>
      <c r="D6184" s="240"/>
      <c r="E6184" s="240"/>
      <c r="F6184" s="224"/>
      <c r="G6184" s="98"/>
      <c r="H6184" s="98"/>
      <c r="I6184" s="130"/>
      <c r="J6184" s="98"/>
      <c r="K6184" s="98"/>
      <c r="L6184" s="98"/>
      <c r="M6184" s="241"/>
      <c r="N6184" s="241"/>
      <c r="O6184" s="98"/>
      <c r="P6184" s="98"/>
      <c r="Q6184" s="130"/>
    </row>
    <row r="6185" spans="1:17" ht="11.25" x14ac:dyDescent="0.2">
      <c r="A6185" s="234"/>
      <c r="B6185" s="98"/>
      <c r="C6185" s="130"/>
      <c r="D6185" s="240"/>
      <c r="E6185" s="240"/>
      <c r="F6185" s="224"/>
      <c r="G6185" s="98"/>
      <c r="H6185" s="98"/>
      <c r="I6185" s="130"/>
      <c r="J6185" s="98"/>
      <c r="K6185" s="98"/>
      <c r="L6185" s="98"/>
      <c r="M6185" s="241"/>
      <c r="N6185" s="241"/>
      <c r="O6185" s="98"/>
      <c r="P6185" s="98"/>
      <c r="Q6185" s="130"/>
    </row>
    <row r="6186" spans="1:17" ht="11.25" x14ac:dyDescent="0.2">
      <c r="A6186" s="234"/>
      <c r="B6186" s="98"/>
      <c r="C6186" s="130"/>
      <c r="D6186" s="240"/>
      <c r="E6186" s="240"/>
      <c r="F6186" s="224"/>
      <c r="G6186" s="98"/>
      <c r="H6186" s="98"/>
      <c r="I6186" s="130"/>
      <c r="J6186" s="98"/>
      <c r="K6186" s="98"/>
      <c r="L6186" s="98"/>
      <c r="M6186" s="241"/>
      <c r="N6186" s="241"/>
      <c r="O6186" s="98"/>
      <c r="P6186" s="98"/>
      <c r="Q6186" s="130"/>
    </row>
    <row r="6187" spans="1:17" ht="11.25" x14ac:dyDescent="0.2">
      <c r="A6187" s="234"/>
      <c r="B6187" s="98"/>
      <c r="C6187" s="130"/>
      <c r="D6187" s="240"/>
      <c r="E6187" s="240"/>
      <c r="F6187" s="224"/>
      <c r="G6187" s="98"/>
      <c r="H6187" s="98"/>
      <c r="I6187" s="130"/>
      <c r="J6187" s="98"/>
      <c r="K6187" s="98"/>
      <c r="L6187" s="98"/>
      <c r="M6187" s="241"/>
      <c r="N6187" s="241"/>
      <c r="O6187" s="98"/>
      <c r="P6187" s="98"/>
      <c r="Q6187" s="130"/>
    </row>
    <row r="6188" spans="1:17" ht="11.25" x14ac:dyDescent="0.2">
      <c r="A6188" s="234"/>
      <c r="B6188" s="98"/>
      <c r="C6188" s="130"/>
      <c r="D6188" s="240"/>
      <c r="E6188" s="240"/>
      <c r="F6188" s="224"/>
      <c r="G6188" s="98"/>
      <c r="H6188" s="98"/>
      <c r="I6188" s="130"/>
      <c r="J6188" s="98"/>
      <c r="K6188" s="98"/>
      <c r="L6188" s="98"/>
      <c r="M6188" s="241"/>
      <c r="N6188" s="241"/>
      <c r="O6188" s="98"/>
      <c r="P6188" s="98"/>
      <c r="Q6188" s="130"/>
    </row>
    <row r="6189" spans="1:17" ht="11.25" x14ac:dyDescent="0.2">
      <c r="A6189" s="234"/>
      <c r="B6189" s="98"/>
      <c r="C6189" s="130"/>
      <c r="D6189" s="240"/>
      <c r="E6189" s="240"/>
      <c r="F6189" s="224"/>
      <c r="G6189" s="98"/>
      <c r="H6189" s="98"/>
      <c r="I6189" s="130"/>
      <c r="J6189" s="98"/>
      <c r="K6189" s="98"/>
      <c r="L6189" s="98"/>
      <c r="M6189" s="241"/>
      <c r="N6189" s="241"/>
      <c r="O6189" s="98"/>
      <c r="P6189" s="98"/>
      <c r="Q6189" s="130"/>
    </row>
    <row r="6190" spans="1:17" ht="11.25" x14ac:dyDescent="0.2">
      <c r="A6190" s="234"/>
      <c r="B6190" s="98"/>
      <c r="C6190" s="130"/>
      <c r="D6190" s="240"/>
      <c r="E6190" s="240"/>
      <c r="F6190" s="224"/>
      <c r="G6190" s="98"/>
      <c r="H6190" s="98"/>
      <c r="I6190" s="130"/>
      <c r="J6190" s="98"/>
      <c r="K6190" s="98"/>
      <c r="L6190" s="98"/>
      <c r="M6190" s="241"/>
      <c r="N6190" s="241"/>
      <c r="O6190" s="98"/>
      <c r="P6190" s="98"/>
      <c r="Q6190" s="130"/>
    </row>
    <row r="6191" spans="1:17" ht="11.25" x14ac:dyDescent="0.2">
      <c r="A6191" s="234"/>
      <c r="B6191" s="98"/>
      <c r="C6191" s="130"/>
      <c r="D6191" s="240"/>
      <c r="E6191" s="240"/>
      <c r="F6191" s="224"/>
      <c r="G6191" s="98"/>
      <c r="H6191" s="98"/>
      <c r="I6191" s="130"/>
      <c r="J6191" s="98"/>
      <c r="K6191" s="98"/>
      <c r="L6191" s="98"/>
      <c r="M6191" s="241"/>
      <c r="N6191" s="241"/>
      <c r="O6191" s="98"/>
      <c r="P6191" s="98"/>
      <c r="Q6191" s="130"/>
    </row>
    <row r="6192" spans="1:17" ht="11.25" x14ac:dyDescent="0.2">
      <c r="A6192" s="234"/>
      <c r="B6192" s="98"/>
      <c r="C6192" s="130"/>
      <c r="D6192" s="240"/>
      <c r="E6192" s="240"/>
      <c r="F6192" s="224"/>
      <c r="G6192" s="98"/>
      <c r="H6192" s="98"/>
      <c r="I6192" s="130"/>
      <c r="J6192" s="98"/>
      <c r="K6192" s="98"/>
      <c r="L6192" s="98"/>
      <c r="M6192" s="241"/>
      <c r="N6192" s="241"/>
      <c r="O6192" s="98"/>
      <c r="P6192" s="98"/>
      <c r="Q6192" s="130"/>
    </row>
    <row r="6193" spans="1:17" ht="11.25" x14ac:dyDescent="0.2">
      <c r="A6193" s="234"/>
      <c r="B6193" s="98"/>
      <c r="C6193" s="130"/>
      <c r="D6193" s="240"/>
      <c r="E6193" s="240"/>
      <c r="F6193" s="224"/>
      <c r="G6193" s="98"/>
      <c r="H6193" s="98"/>
      <c r="I6193" s="130"/>
      <c r="J6193" s="98"/>
      <c r="K6193" s="98"/>
      <c r="L6193" s="98"/>
      <c r="M6193" s="241"/>
      <c r="N6193" s="241"/>
      <c r="O6193" s="98"/>
      <c r="P6193" s="98"/>
      <c r="Q6193" s="130"/>
    </row>
    <row r="6194" spans="1:17" ht="11.25" x14ac:dyDescent="0.2">
      <c r="A6194" s="234"/>
      <c r="B6194" s="98"/>
      <c r="C6194" s="130"/>
      <c r="D6194" s="240"/>
      <c r="E6194" s="240"/>
      <c r="F6194" s="224"/>
      <c r="G6194" s="98"/>
      <c r="H6194" s="98"/>
      <c r="I6194" s="130"/>
      <c r="J6194" s="98"/>
      <c r="K6194" s="98"/>
      <c r="L6194" s="98"/>
      <c r="M6194" s="241"/>
      <c r="N6194" s="241"/>
      <c r="O6194" s="98"/>
      <c r="P6194" s="98"/>
      <c r="Q6194" s="130"/>
    </row>
    <row r="6195" spans="1:17" ht="11.25" x14ac:dyDescent="0.2">
      <c r="A6195" s="234"/>
      <c r="B6195" s="98"/>
      <c r="C6195" s="130"/>
      <c r="D6195" s="240"/>
      <c r="E6195" s="240"/>
      <c r="F6195" s="224"/>
      <c r="G6195" s="98"/>
      <c r="H6195" s="98"/>
      <c r="I6195" s="130"/>
      <c r="J6195" s="98"/>
      <c r="K6195" s="98"/>
      <c r="L6195" s="98"/>
      <c r="M6195" s="241"/>
      <c r="N6195" s="241"/>
      <c r="O6195" s="98"/>
      <c r="P6195" s="98"/>
      <c r="Q6195" s="130"/>
    </row>
    <row r="6196" spans="1:17" ht="11.25" x14ac:dyDescent="0.2">
      <c r="A6196" s="234"/>
      <c r="B6196" s="98"/>
      <c r="C6196" s="130"/>
      <c r="D6196" s="240"/>
      <c r="E6196" s="240"/>
      <c r="F6196" s="224"/>
      <c r="G6196" s="98"/>
      <c r="H6196" s="98"/>
      <c r="I6196" s="130"/>
      <c r="J6196" s="98"/>
      <c r="K6196" s="98"/>
      <c r="L6196" s="98"/>
      <c r="M6196" s="241"/>
      <c r="N6196" s="241"/>
      <c r="O6196" s="98"/>
      <c r="P6196" s="98"/>
      <c r="Q6196" s="130"/>
    </row>
    <row r="6197" spans="1:17" ht="11.25" x14ac:dyDescent="0.2">
      <c r="A6197" s="234"/>
      <c r="B6197" s="98"/>
      <c r="C6197" s="130"/>
      <c r="D6197" s="240"/>
      <c r="E6197" s="240"/>
      <c r="F6197" s="224"/>
      <c r="G6197" s="98"/>
      <c r="H6197" s="98"/>
      <c r="I6197" s="130"/>
      <c r="J6197" s="98"/>
      <c r="K6197" s="98"/>
      <c r="L6197" s="98"/>
      <c r="M6197" s="241"/>
      <c r="N6197" s="241"/>
      <c r="O6197" s="98"/>
      <c r="P6197" s="98"/>
      <c r="Q6197" s="130"/>
    </row>
    <row r="6198" spans="1:17" ht="11.25" x14ac:dyDescent="0.2">
      <c r="A6198" s="234"/>
      <c r="B6198" s="98"/>
      <c r="C6198" s="130"/>
      <c r="D6198" s="240"/>
      <c r="E6198" s="240"/>
      <c r="F6198" s="224"/>
      <c r="G6198" s="98"/>
      <c r="H6198" s="98"/>
      <c r="I6198" s="130"/>
      <c r="J6198" s="98"/>
      <c r="K6198" s="98"/>
      <c r="L6198" s="98"/>
      <c r="M6198" s="241"/>
      <c r="N6198" s="241"/>
      <c r="O6198" s="98"/>
      <c r="P6198" s="98"/>
      <c r="Q6198" s="130"/>
    </row>
    <row r="6199" spans="1:17" ht="11.25" x14ac:dyDescent="0.2">
      <c r="A6199" s="234"/>
      <c r="B6199" s="98"/>
      <c r="C6199" s="130"/>
      <c r="D6199" s="240"/>
      <c r="E6199" s="240"/>
      <c r="F6199" s="224"/>
      <c r="G6199" s="98"/>
      <c r="H6199" s="98"/>
      <c r="I6199" s="130"/>
      <c r="J6199" s="98"/>
      <c r="K6199" s="98"/>
      <c r="L6199" s="98"/>
      <c r="M6199" s="241"/>
      <c r="N6199" s="241"/>
      <c r="O6199" s="98"/>
      <c r="P6199" s="98"/>
      <c r="Q6199" s="130"/>
    </row>
    <row r="6200" spans="1:17" ht="11.25" x14ac:dyDescent="0.2">
      <c r="A6200" s="234"/>
      <c r="B6200" s="98"/>
      <c r="C6200" s="130"/>
      <c r="D6200" s="240"/>
      <c r="E6200" s="240"/>
      <c r="F6200" s="224"/>
      <c r="G6200" s="98"/>
      <c r="H6200" s="98"/>
      <c r="I6200" s="130"/>
      <c r="J6200" s="98"/>
      <c r="K6200" s="98"/>
      <c r="L6200" s="98"/>
      <c r="M6200" s="241"/>
      <c r="N6200" s="241"/>
      <c r="O6200" s="98"/>
      <c r="P6200" s="98"/>
      <c r="Q6200" s="130"/>
    </row>
    <row r="6201" spans="1:17" ht="11.25" x14ac:dyDescent="0.2">
      <c r="A6201" s="234"/>
      <c r="B6201" s="98"/>
      <c r="C6201" s="130"/>
      <c r="D6201" s="240"/>
      <c r="E6201" s="240"/>
      <c r="F6201" s="224"/>
      <c r="G6201" s="98"/>
      <c r="H6201" s="98"/>
      <c r="I6201" s="130"/>
      <c r="J6201" s="98"/>
      <c r="K6201" s="98"/>
      <c r="L6201" s="98"/>
      <c r="M6201" s="241"/>
      <c r="N6201" s="241"/>
      <c r="O6201" s="98"/>
      <c r="P6201" s="98"/>
      <c r="Q6201" s="130"/>
    </row>
    <row r="6202" spans="1:17" ht="11.25" x14ac:dyDescent="0.2">
      <c r="A6202" s="234"/>
      <c r="B6202" s="98"/>
      <c r="C6202" s="130"/>
      <c r="D6202" s="240"/>
      <c r="E6202" s="240"/>
      <c r="F6202" s="224"/>
      <c r="G6202" s="98"/>
      <c r="H6202" s="98"/>
      <c r="I6202" s="130"/>
      <c r="J6202" s="98"/>
      <c r="K6202" s="98"/>
      <c r="L6202" s="98"/>
      <c r="M6202" s="241"/>
      <c r="N6202" s="241"/>
      <c r="O6202" s="98"/>
      <c r="P6202" s="98"/>
      <c r="Q6202" s="130"/>
    </row>
    <row r="6203" spans="1:17" ht="11.25" x14ac:dyDescent="0.2">
      <c r="A6203" s="234"/>
      <c r="B6203" s="98"/>
      <c r="C6203" s="130"/>
      <c r="D6203" s="240"/>
      <c r="E6203" s="240"/>
      <c r="F6203" s="224"/>
      <c r="G6203" s="98"/>
      <c r="H6203" s="98"/>
      <c r="I6203" s="130"/>
      <c r="J6203" s="98"/>
      <c r="K6203" s="98"/>
      <c r="L6203" s="98"/>
      <c r="M6203" s="241"/>
      <c r="N6203" s="241"/>
      <c r="O6203" s="98"/>
      <c r="P6203" s="98"/>
      <c r="Q6203" s="130"/>
    </row>
    <row r="6204" spans="1:17" ht="11.25" x14ac:dyDescent="0.2">
      <c r="A6204" s="234"/>
      <c r="B6204" s="98"/>
      <c r="C6204" s="130"/>
      <c r="D6204" s="240"/>
      <c r="E6204" s="240"/>
      <c r="F6204" s="224"/>
      <c r="G6204" s="98"/>
      <c r="H6204" s="98"/>
      <c r="I6204" s="130"/>
      <c r="J6204" s="98"/>
      <c r="K6204" s="98"/>
      <c r="L6204" s="98"/>
      <c r="M6204" s="241"/>
      <c r="N6204" s="241"/>
      <c r="O6204" s="98"/>
      <c r="P6204" s="98"/>
      <c r="Q6204" s="130"/>
    </row>
    <row r="6205" spans="1:17" ht="11.25" x14ac:dyDescent="0.2">
      <c r="A6205" s="234"/>
      <c r="B6205" s="98"/>
      <c r="C6205" s="130"/>
      <c r="D6205" s="240"/>
      <c r="E6205" s="240"/>
      <c r="F6205" s="224"/>
      <c r="G6205" s="98"/>
      <c r="H6205" s="98"/>
      <c r="I6205" s="130"/>
      <c r="J6205" s="98"/>
      <c r="K6205" s="98"/>
      <c r="L6205" s="98"/>
      <c r="M6205" s="241"/>
      <c r="N6205" s="241"/>
      <c r="O6205" s="98"/>
      <c r="P6205" s="98"/>
      <c r="Q6205" s="130"/>
    </row>
    <row r="6206" spans="1:17" ht="11.25" x14ac:dyDescent="0.2">
      <c r="A6206" s="234"/>
      <c r="B6206" s="98"/>
      <c r="C6206" s="130"/>
      <c r="D6206" s="240"/>
      <c r="E6206" s="240"/>
      <c r="F6206" s="224"/>
      <c r="G6206" s="98"/>
      <c r="H6206" s="98"/>
      <c r="I6206" s="130"/>
      <c r="J6206" s="98"/>
      <c r="K6206" s="98"/>
      <c r="L6206" s="98"/>
      <c r="M6206" s="241"/>
      <c r="N6206" s="241"/>
      <c r="O6206" s="98"/>
      <c r="P6206" s="98"/>
      <c r="Q6206" s="130"/>
    </row>
    <row r="6207" spans="1:17" ht="11.25" x14ac:dyDescent="0.2">
      <c r="A6207" s="234"/>
      <c r="B6207" s="98"/>
      <c r="C6207" s="130"/>
      <c r="D6207" s="240"/>
      <c r="E6207" s="240"/>
      <c r="F6207" s="224"/>
      <c r="G6207" s="98"/>
      <c r="H6207" s="98"/>
      <c r="I6207" s="130"/>
      <c r="J6207" s="98"/>
      <c r="K6207" s="98"/>
      <c r="L6207" s="98"/>
      <c r="M6207" s="241"/>
      <c r="N6207" s="241"/>
      <c r="O6207" s="98"/>
      <c r="P6207" s="98"/>
      <c r="Q6207" s="130"/>
    </row>
    <row r="6208" spans="1:17" ht="11.25" x14ac:dyDescent="0.2">
      <c r="A6208" s="234"/>
      <c r="B6208" s="98"/>
      <c r="C6208" s="130"/>
      <c r="D6208" s="240"/>
      <c r="E6208" s="240"/>
      <c r="F6208" s="224"/>
      <c r="G6208" s="98"/>
      <c r="H6208" s="98"/>
      <c r="I6208" s="130"/>
      <c r="J6208" s="98"/>
      <c r="K6208" s="98"/>
      <c r="L6208" s="98"/>
      <c r="M6208" s="241"/>
      <c r="N6208" s="241"/>
      <c r="O6208" s="98"/>
      <c r="P6208" s="98"/>
      <c r="Q6208" s="130"/>
    </row>
    <row r="6209" spans="1:17" ht="11.25" x14ac:dyDescent="0.2">
      <c r="A6209" s="234"/>
      <c r="B6209" s="98"/>
      <c r="C6209" s="130"/>
      <c r="D6209" s="240"/>
      <c r="E6209" s="240"/>
      <c r="F6209" s="224"/>
      <c r="G6209" s="98"/>
      <c r="H6209" s="98"/>
      <c r="I6209" s="130"/>
      <c r="J6209" s="98"/>
      <c r="K6209" s="98"/>
      <c r="L6209" s="98"/>
      <c r="M6209" s="241"/>
      <c r="N6209" s="241"/>
      <c r="O6209" s="98"/>
      <c r="P6209" s="98"/>
      <c r="Q6209" s="130"/>
    </row>
    <row r="6210" spans="1:17" ht="11.25" x14ac:dyDescent="0.2">
      <c r="A6210" s="234"/>
      <c r="B6210" s="98"/>
      <c r="C6210" s="130"/>
      <c r="D6210" s="240"/>
      <c r="E6210" s="240"/>
      <c r="F6210" s="224"/>
      <c r="G6210" s="98"/>
      <c r="H6210" s="98"/>
      <c r="I6210" s="130"/>
      <c r="J6210" s="98"/>
      <c r="K6210" s="98"/>
      <c r="L6210" s="98"/>
      <c r="M6210" s="241"/>
      <c r="N6210" s="241"/>
      <c r="O6210" s="98"/>
      <c r="P6210" s="98"/>
      <c r="Q6210" s="130"/>
    </row>
    <row r="6211" spans="1:17" ht="11.25" x14ac:dyDescent="0.2">
      <c r="A6211" s="234"/>
      <c r="B6211" s="98"/>
      <c r="C6211" s="130"/>
      <c r="D6211" s="240"/>
      <c r="E6211" s="240"/>
      <c r="F6211" s="224"/>
      <c r="G6211" s="98"/>
      <c r="H6211" s="98"/>
      <c r="I6211" s="130"/>
      <c r="J6211" s="98"/>
      <c r="K6211" s="98"/>
      <c r="L6211" s="98"/>
      <c r="M6211" s="241"/>
      <c r="N6211" s="241"/>
      <c r="O6211" s="98"/>
      <c r="P6211" s="98"/>
      <c r="Q6211" s="130"/>
    </row>
    <row r="6212" spans="1:17" ht="11.25" x14ac:dyDescent="0.2">
      <c r="A6212" s="234"/>
      <c r="B6212" s="98"/>
      <c r="C6212" s="130"/>
      <c r="D6212" s="240"/>
      <c r="E6212" s="240"/>
      <c r="F6212" s="224"/>
      <c r="G6212" s="98"/>
      <c r="H6212" s="98"/>
      <c r="I6212" s="130"/>
      <c r="J6212" s="98"/>
      <c r="K6212" s="98"/>
      <c r="L6212" s="98"/>
      <c r="M6212" s="241"/>
      <c r="N6212" s="241"/>
      <c r="O6212" s="98"/>
      <c r="P6212" s="98"/>
      <c r="Q6212" s="130"/>
    </row>
    <row r="6213" spans="1:17" ht="11.25" x14ac:dyDescent="0.2">
      <c r="A6213" s="234"/>
      <c r="B6213" s="98"/>
      <c r="C6213" s="130"/>
      <c r="D6213" s="240"/>
      <c r="E6213" s="240"/>
      <c r="F6213" s="224"/>
      <c r="G6213" s="98"/>
      <c r="H6213" s="98"/>
      <c r="I6213" s="130"/>
      <c r="J6213" s="98"/>
      <c r="K6213" s="98"/>
      <c r="L6213" s="98"/>
      <c r="M6213" s="241"/>
      <c r="N6213" s="241"/>
      <c r="O6213" s="98"/>
      <c r="P6213" s="98"/>
      <c r="Q6213" s="130"/>
    </row>
    <row r="6214" spans="1:17" ht="11.25" x14ac:dyDescent="0.2">
      <c r="A6214" s="234"/>
      <c r="B6214" s="98"/>
      <c r="C6214" s="130"/>
      <c r="D6214" s="240"/>
      <c r="E6214" s="240"/>
      <c r="F6214" s="224"/>
      <c r="G6214" s="98"/>
      <c r="H6214" s="98"/>
      <c r="I6214" s="130"/>
      <c r="J6214" s="98"/>
      <c r="K6214" s="98"/>
      <c r="L6214" s="98"/>
      <c r="M6214" s="241"/>
      <c r="N6214" s="241"/>
      <c r="O6214" s="98"/>
      <c r="P6214" s="98"/>
      <c r="Q6214" s="130"/>
    </row>
    <row r="6215" spans="1:17" ht="11.25" x14ac:dyDescent="0.2">
      <c r="A6215" s="234"/>
      <c r="B6215" s="98"/>
      <c r="C6215" s="130"/>
      <c r="D6215" s="240"/>
      <c r="E6215" s="240"/>
      <c r="F6215" s="224"/>
      <c r="G6215" s="98"/>
      <c r="H6215" s="98"/>
      <c r="I6215" s="130"/>
      <c r="J6215" s="98"/>
      <c r="K6215" s="98"/>
      <c r="L6215" s="98"/>
      <c r="M6215" s="241"/>
      <c r="N6215" s="241"/>
      <c r="O6215" s="98"/>
      <c r="P6215" s="98"/>
      <c r="Q6215" s="130"/>
    </row>
    <row r="6216" spans="1:17" ht="11.25" x14ac:dyDescent="0.2">
      <c r="A6216" s="234"/>
      <c r="B6216" s="98"/>
      <c r="C6216" s="130"/>
      <c r="D6216" s="240"/>
      <c r="E6216" s="240"/>
      <c r="F6216" s="224"/>
      <c r="G6216" s="98"/>
      <c r="H6216" s="98"/>
      <c r="I6216" s="130"/>
      <c r="J6216" s="98"/>
      <c r="K6216" s="98"/>
      <c r="L6216" s="98"/>
      <c r="M6216" s="241"/>
      <c r="N6216" s="241"/>
      <c r="O6216" s="98"/>
      <c r="P6216" s="98"/>
      <c r="Q6216" s="130"/>
    </row>
    <row r="6217" spans="1:17" ht="11.25" x14ac:dyDescent="0.2">
      <c r="A6217" s="234"/>
      <c r="B6217" s="98"/>
      <c r="C6217" s="130"/>
      <c r="D6217" s="240"/>
      <c r="E6217" s="240"/>
      <c r="F6217" s="224"/>
      <c r="G6217" s="98"/>
      <c r="H6217" s="98"/>
      <c r="I6217" s="130"/>
      <c r="J6217" s="98"/>
      <c r="K6217" s="98"/>
      <c r="L6217" s="98"/>
      <c r="M6217" s="241"/>
      <c r="N6217" s="241"/>
      <c r="O6217" s="98"/>
      <c r="P6217" s="98"/>
      <c r="Q6217" s="130"/>
    </row>
    <row r="6218" spans="1:17" ht="11.25" x14ac:dyDescent="0.2">
      <c r="A6218" s="234"/>
      <c r="B6218" s="98"/>
      <c r="C6218" s="130"/>
      <c r="D6218" s="240"/>
      <c r="E6218" s="240"/>
      <c r="F6218" s="224"/>
      <c r="G6218" s="98"/>
      <c r="H6218" s="98"/>
      <c r="I6218" s="130"/>
      <c r="J6218" s="98"/>
      <c r="K6218" s="98"/>
      <c r="L6218" s="98"/>
      <c r="M6218" s="241"/>
      <c r="N6218" s="241"/>
      <c r="O6218" s="98"/>
      <c r="P6218" s="98"/>
      <c r="Q6218" s="130"/>
    </row>
    <row r="6219" spans="1:17" ht="11.25" x14ac:dyDescent="0.2">
      <c r="A6219" s="234"/>
      <c r="B6219" s="98"/>
      <c r="C6219" s="130"/>
      <c r="D6219" s="240"/>
      <c r="E6219" s="240"/>
      <c r="F6219" s="224"/>
      <c r="G6219" s="98"/>
      <c r="H6219" s="98"/>
      <c r="I6219" s="130"/>
      <c r="J6219" s="98"/>
      <c r="K6219" s="98"/>
      <c r="L6219" s="98"/>
      <c r="M6219" s="241"/>
      <c r="N6219" s="241"/>
      <c r="O6219" s="98"/>
      <c r="P6219" s="98"/>
      <c r="Q6219" s="130"/>
    </row>
    <row r="6220" spans="1:17" ht="11.25" x14ac:dyDescent="0.2">
      <c r="A6220" s="234"/>
      <c r="B6220" s="98"/>
      <c r="C6220" s="130"/>
      <c r="D6220" s="240"/>
      <c r="E6220" s="240"/>
      <c r="F6220" s="224"/>
      <c r="G6220" s="98"/>
      <c r="H6220" s="98"/>
      <c r="I6220" s="130"/>
      <c r="J6220" s="98"/>
      <c r="K6220" s="98"/>
      <c r="L6220" s="98"/>
      <c r="M6220" s="241"/>
      <c r="N6220" s="241"/>
      <c r="O6220" s="98"/>
      <c r="P6220" s="98"/>
      <c r="Q6220" s="130"/>
    </row>
    <row r="6221" spans="1:17" ht="11.25" x14ac:dyDescent="0.2">
      <c r="A6221" s="234"/>
      <c r="B6221" s="98"/>
      <c r="C6221" s="130"/>
      <c r="D6221" s="240"/>
      <c r="E6221" s="240"/>
      <c r="F6221" s="224"/>
      <c r="G6221" s="98"/>
      <c r="H6221" s="98"/>
      <c r="I6221" s="130"/>
      <c r="J6221" s="98"/>
      <c r="K6221" s="98"/>
      <c r="L6221" s="98"/>
      <c r="M6221" s="241"/>
      <c r="N6221" s="241"/>
      <c r="O6221" s="98"/>
      <c r="P6221" s="98"/>
      <c r="Q6221" s="130"/>
    </row>
    <row r="6222" spans="1:17" ht="11.25" x14ac:dyDescent="0.2">
      <c r="A6222" s="234"/>
      <c r="B6222" s="98"/>
      <c r="C6222" s="130"/>
      <c r="D6222" s="240"/>
      <c r="E6222" s="240"/>
      <c r="F6222" s="224"/>
      <c r="G6222" s="98"/>
      <c r="H6222" s="98"/>
      <c r="I6222" s="130"/>
      <c r="J6222" s="98"/>
      <c r="K6222" s="98"/>
      <c r="L6222" s="98"/>
      <c r="M6222" s="241"/>
      <c r="N6222" s="241"/>
      <c r="O6222" s="98"/>
      <c r="P6222" s="98"/>
      <c r="Q6222" s="130"/>
    </row>
    <row r="6223" spans="1:17" ht="11.25" x14ac:dyDescent="0.2">
      <c r="A6223" s="234"/>
      <c r="B6223" s="98"/>
      <c r="C6223" s="130"/>
      <c r="D6223" s="240"/>
      <c r="E6223" s="240"/>
      <c r="F6223" s="224"/>
      <c r="G6223" s="98"/>
      <c r="H6223" s="98"/>
      <c r="I6223" s="130"/>
      <c r="J6223" s="98"/>
      <c r="K6223" s="98"/>
      <c r="L6223" s="98"/>
      <c r="M6223" s="241"/>
      <c r="N6223" s="241"/>
      <c r="O6223" s="98"/>
      <c r="P6223" s="98"/>
      <c r="Q6223" s="130"/>
    </row>
    <row r="6224" spans="1:17" ht="11.25" x14ac:dyDescent="0.2">
      <c r="A6224" s="234"/>
      <c r="B6224" s="98"/>
      <c r="C6224" s="130"/>
      <c r="D6224" s="240"/>
      <c r="E6224" s="240"/>
      <c r="F6224" s="224"/>
      <c r="G6224" s="98"/>
      <c r="H6224" s="98"/>
      <c r="I6224" s="130"/>
      <c r="J6224" s="98"/>
      <c r="K6224" s="98"/>
      <c r="L6224" s="98"/>
      <c r="M6224" s="241"/>
      <c r="N6224" s="241"/>
      <c r="O6224" s="98"/>
      <c r="P6224" s="98"/>
      <c r="Q6224" s="130"/>
    </row>
    <row r="6225" spans="1:17" ht="11.25" x14ac:dyDescent="0.2">
      <c r="A6225" s="234"/>
      <c r="B6225" s="98"/>
      <c r="C6225" s="130"/>
      <c r="D6225" s="240"/>
      <c r="E6225" s="240"/>
      <c r="F6225" s="224"/>
      <c r="G6225" s="98"/>
      <c r="H6225" s="98"/>
      <c r="I6225" s="130"/>
      <c r="J6225" s="98"/>
      <c r="K6225" s="98"/>
      <c r="L6225" s="98"/>
      <c r="M6225" s="241"/>
      <c r="N6225" s="241"/>
      <c r="O6225" s="98"/>
      <c r="P6225" s="98"/>
      <c r="Q6225" s="130"/>
    </row>
    <row r="6226" spans="1:17" ht="11.25" x14ac:dyDescent="0.2">
      <c r="A6226" s="234"/>
      <c r="B6226" s="98"/>
      <c r="C6226" s="130"/>
      <c r="D6226" s="240"/>
      <c r="E6226" s="240"/>
      <c r="F6226" s="224"/>
      <c r="G6226" s="98"/>
      <c r="H6226" s="98"/>
      <c r="I6226" s="130"/>
      <c r="J6226" s="98"/>
      <c r="K6226" s="98"/>
      <c r="L6226" s="98"/>
      <c r="M6226" s="241"/>
      <c r="N6226" s="241"/>
      <c r="O6226" s="98"/>
      <c r="P6226" s="98"/>
      <c r="Q6226" s="130"/>
    </row>
    <row r="6227" spans="1:17" ht="11.25" x14ac:dyDescent="0.2">
      <c r="A6227" s="234"/>
      <c r="B6227" s="98"/>
      <c r="C6227" s="130"/>
      <c r="D6227" s="240"/>
      <c r="E6227" s="240"/>
      <c r="F6227" s="224"/>
      <c r="G6227" s="98"/>
      <c r="H6227" s="98"/>
      <c r="I6227" s="130"/>
      <c r="J6227" s="98"/>
      <c r="K6227" s="98"/>
      <c r="L6227" s="98"/>
      <c r="M6227" s="241"/>
      <c r="N6227" s="241"/>
      <c r="O6227" s="98"/>
      <c r="P6227" s="98"/>
      <c r="Q6227" s="130"/>
    </row>
    <row r="6228" spans="1:17" ht="11.25" x14ac:dyDescent="0.2">
      <c r="A6228" s="234"/>
      <c r="B6228" s="98"/>
      <c r="C6228" s="130"/>
      <c r="D6228" s="240"/>
      <c r="E6228" s="240"/>
      <c r="F6228" s="224"/>
      <c r="G6228" s="98"/>
      <c r="H6228" s="98"/>
      <c r="I6228" s="130"/>
      <c r="J6228" s="98"/>
      <c r="K6228" s="98"/>
      <c r="L6228" s="98"/>
      <c r="M6228" s="241"/>
      <c r="N6228" s="241"/>
      <c r="O6228" s="98"/>
      <c r="P6228" s="98"/>
      <c r="Q6228" s="130"/>
    </row>
    <row r="6229" spans="1:17" ht="11.25" x14ac:dyDescent="0.2">
      <c r="A6229" s="234"/>
      <c r="B6229" s="98"/>
      <c r="C6229" s="130"/>
      <c r="D6229" s="240"/>
      <c r="E6229" s="240"/>
      <c r="F6229" s="224"/>
      <c r="G6229" s="98"/>
      <c r="H6229" s="98"/>
      <c r="I6229" s="130"/>
      <c r="J6229" s="98"/>
      <c r="K6229" s="98"/>
      <c r="L6229" s="98"/>
      <c r="M6229" s="241"/>
      <c r="N6229" s="241"/>
      <c r="O6229" s="98"/>
      <c r="P6229" s="98"/>
      <c r="Q6229" s="130"/>
    </row>
    <row r="6230" spans="1:17" ht="11.25" x14ac:dyDescent="0.2">
      <c r="A6230" s="234"/>
      <c r="B6230" s="98"/>
      <c r="C6230" s="130"/>
      <c r="D6230" s="240"/>
      <c r="E6230" s="240"/>
      <c r="F6230" s="224"/>
      <c r="G6230" s="98"/>
      <c r="H6230" s="98"/>
      <c r="I6230" s="130"/>
      <c r="J6230" s="98"/>
      <c r="K6230" s="98"/>
      <c r="L6230" s="98"/>
      <c r="M6230" s="241"/>
      <c r="N6230" s="241"/>
      <c r="O6230" s="98"/>
      <c r="P6230" s="98"/>
      <c r="Q6230" s="130"/>
    </row>
    <row r="6231" spans="1:17" ht="11.25" x14ac:dyDescent="0.2">
      <c r="A6231" s="234"/>
      <c r="B6231" s="98"/>
      <c r="C6231" s="130"/>
      <c r="D6231" s="240"/>
      <c r="E6231" s="240"/>
      <c r="F6231" s="224"/>
      <c r="G6231" s="98"/>
      <c r="H6231" s="98"/>
      <c r="I6231" s="130"/>
      <c r="J6231" s="98"/>
      <c r="K6231" s="98"/>
      <c r="L6231" s="98"/>
      <c r="M6231" s="241"/>
      <c r="N6231" s="241"/>
      <c r="O6231" s="98"/>
      <c r="P6231" s="98"/>
      <c r="Q6231" s="130"/>
    </row>
    <row r="6232" spans="1:17" ht="11.25" x14ac:dyDescent="0.2">
      <c r="A6232" s="234"/>
      <c r="B6232" s="98"/>
      <c r="C6232" s="130"/>
      <c r="D6232" s="240"/>
      <c r="E6232" s="240"/>
      <c r="F6232" s="224"/>
      <c r="G6232" s="98"/>
      <c r="H6232" s="98"/>
      <c r="I6232" s="130"/>
      <c r="J6232" s="98"/>
      <c r="K6232" s="98"/>
      <c r="L6232" s="98"/>
      <c r="M6232" s="241"/>
      <c r="N6232" s="241"/>
      <c r="O6232" s="98"/>
      <c r="P6232" s="98"/>
      <c r="Q6232" s="130"/>
    </row>
    <row r="6233" spans="1:17" ht="11.25" x14ac:dyDescent="0.2">
      <c r="A6233" s="234"/>
      <c r="B6233" s="98"/>
      <c r="C6233" s="130"/>
      <c r="D6233" s="240"/>
      <c r="E6233" s="240"/>
      <c r="F6233" s="224"/>
      <c r="G6233" s="98"/>
      <c r="H6233" s="98"/>
      <c r="I6233" s="130"/>
      <c r="J6233" s="98"/>
      <c r="K6233" s="98"/>
      <c r="L6233" s="98"/>
      <c r="M6233" s="241"/>
      <c r="N6233" s="241"/>
      <c r="O6233" s="98"/>
      <c r="P6233" s="98"/>
      <c r="Q6233" s="130"/>
    </row>
    <row r="6234" spans="1:17" ht="11.25" x14ac:dyDescent="0.2">
      <c r="A6234" s="234"/>
      <c r="B6234" s="98"/>
      <c r="C6234" s="130"/>
      <c r="D6234" s="240"/>
      <c r="E6234" s="240"/>
      <c r="F6234" s="224"/>
      <c r="G6234" s="98"/>
      <c r="H6234" s="98"/>
      <c r="I6234" s="130"/>
      <c r="J6234" s="98"/>
      <c r="K6234" s="98"/>
      <c r="L6234" s="98"/>
      <c r="M6234" s="241"/>
      <c r="N6234" s="241"/>
      <c r="O6234" s="98"/>
      <c r="P6234" s="98"/>
      <c r="Q6234" s="130"/>
    </row>
    <row r="6235" spans="1:17" ht="11.25" x14ac:dyDescent="0.2">
      <c r="A6235" s="234"/>
      <c r="B6235" s="98"/>
      <c r="C6235" s="130"/>
      <c r="D6235" s="240"/>
      <c r="E6235" s="240"/>
      <c r="F6235" s="224"/>
      <c r="G6235" s="98"/>
      <c r="H6235" s="98"/>
      <c r="I6235" s="130"/>
      <c r="J6235" s="98"/>
      <c r="K6235" s="98"/>
      <c r="L6235" s="98"/>
      <c r="M6235" s="241"/>
      <c r="N6235" s="241"/>
      <c r="O6235" s="98"/>
      <c r="P6235" s="98"/>
      <c r="Q6235" s="130"/>
    </row>
    <row r="6236" spans="1:17" ht="11.25" x14ac:dyDescent="0.2">
      <c r="A6236" s="234"/>
      <c r="B6236" s="98"/>
      <c r="C6236" s="130"/>
      <c r="D6236" s="240"/>
      <c r="E6236" s="240"/>
      <c r="F6236" s="224"/>
      <c r="G6236" s="98"/>
      <c r="H6236" s="98"/>
      <c r="I6236" s="130"/>
      <c r="J6236" s="98"/>
      <c r="K6236" s="98"/>
      <c r="L6236" s="98"/>
      <c r="M6236" s="241"/>
      <c r="N6236" s="241"/>
      <c r="O6236" s="98"/>
      <c r="P6236" s="98"/>
      <c r="Q6236" s="130"/>
    </row>
    <row r="6237" spans="1:17" ht="11.25" x14ac:dyDescent="0.2">
      <c r="A6237" s="234"/>
      <c r="B6237" s="98"/>
      <c r="C6237" s="130"/>
      <c r="D6237" s="240"/>
      <c r="E6237" s="240"/>
      <c r="F6237" s="224"/>
      <c r="G6237" s="98"/>
      <c r="H6237" s="98"/>
      <c r="I6237" s="130"/>
      <c r="J6237" s="98"/>
      <c r="K6237" s="98"/>
      <c r="L6237" s="98"/>
      <c r="M6237" s="241"/>
      <c r="N6237" s="241"/>
      <c r="O6237" s="98"/>
      <c r="P6237" s="98"/>
      <c r="Q6237" s="130"/>
    </row>
    <row r="6238" spans="1:17" ht="11.25" x14ac:dyDescent="0.2">
      <c r="A6238" s="234"/>
      <c r="B6238" s="98"/>
      <c r="C6238" s="130"/>
      <c r="D6238" s="240"/>
      <c r="E6238" s="240"/>
      <c r="F6238" s="224"/>
      <c r="G6238" s="98"/>
      <c r="H6238" s="98"/>
      <c r="I6238" s="130"/>
      <c r="J6238" s="98"/>
      <c r="K6238" s="98"/>
      <c r="L6238" s="98"/>
      <c r="M6238" s="241"/>
      <c r="N6238" s="241"/>
      <c r="O6238" s="98"/>
      <c r="P6238" s="98"/>
      <c r="Q6238" s="130"/>
    </row>
    <row r="6239" spans="1:17" ht="11.25" x14ac:dyDescent="0.2">
      <c r="A6239" s="234"/>
      <c r="B6239" s="98"/>
      <c r="C6239" s="130"/>
      <c r="D6239" s="240"/>
      <c r="E6239" s="240"/>
      <c r="F6239" s="224"/>
      <c r="G6239" s="98"/>
      <c r="H6239" s="98"/>
      <c r="I6239" s="130"/>
      <c r="J6239" s="98"/>
      <c r="K6239" s="98"/>
      <c r="L6239" s="98"/>
      <c r="M6239" s="241"/>
      <c r="N6239" s="241"/>
      <c r="O6239" s="98"/>
      <c r="P6239" s="98"/>
      <c r="Q6239" s="130"/>
    </row>
    <row r="6240" spans="1:17" ht="11.25" x14ac:dyDescent="0.2">
      <c r="A6240" s="234"/>
      <c r="B6240" s="98"/>
      <c r="C6240" s="130"/>
      <c r="D6240" s="240"/>
      <c r="E6240" s="240"/>
      <c r="F6240" s="224"/>
      <c r="G6240" s="98"/>
      <c r="H6240" s="98"/>
      <c r="I6240" s="130"/>
      <c r="J6240" s="98"/>
      <c r="K6240" s="98"/>
      <c r="L6240" s="98"/>
      <c r="M6240" s="241"/>
      <c r="N6240" s="241"/>
      <c r="O6240" s="98"/>
      <c r="P6240" s="98"/>
      <c r="Q6240" s="130"/>
    </row>
    <row r="6241" spans="1:17" ht="11.25" x14ac:dyDescent="0.2">
      <c r="A6241" s="234"/>
      <c r="B6241" s="98"/>
      <c r="C6241" s="130"/>
      <c r="D6241" s="240"/>
      <c r="E6241" s="240"/>
      <c r="F6241" s="224"/>
      <c r="G6241" s="98"/>
      <c r="H6241" s="98"/>
      <c r="I6241" s="130"/>
      <c r="J6241" s="98"/>
      <c r="K6241" s="98"/>
      <c r="L6241" s="98"/>
      <c r="M6241" s="241"/>
      <c r="N6241" s="241"/>
      <c r="O6241" s="98"/>
      <c r="P6241" s="98"/>
      <c r="Q6241" s="130"/>
    </row>
    <row r="6242" spans="1:17" ht="11.25" x14ac:dyDescent="0.2">
      <c r="A6242" s="234"/>
      <c r="B6242" s="98"/>
      <c r="C6242" s="130"/>
      <c r="D6242" s="240"/>
      <c r="E6242" s="240"/>
      <c r="F6242" s="224"/>
      <c r="G6242" s="98"/>
      <c r="H6242" s="98"/>
      <c r="I6242" s="130"/>
      <c r="J6242" s="98"/>
      <c r="K6242" s="98"/>
      <c r="L6242" s="98"/>
      <c r="M6242" s="241"/>
      <c r="N6242" s="241"/>
      <c r="O6242" s="98"/>
      <c r="P6242" s="98"/>
      <c r="Q6242" s="130"/>
    </row>
    <row r="6243" spans="1:17" ht="11.25" x14ac:dyDescent="0.2">
      <c r="A6243" s="234"/>
      <c r="B6243" s="98"/>
      <c r="C6243" s="130"/>
      <c r="D6243" s="240"/>
      <c r="E6243" s="240"/>
      <c r="F6243" s="224"/>
      <c r="G6243" s="98"/>
      <c r="H6243" s="98"/>
      <c r="I6243" s="130"/>
      <c r="J6243" s="98"/>
      <c r="K6243" s="98"/>
      <c r="L6243" s="98"/>
      <c r="M6243" s="241"/>
      <c r="N6243" s="241"/>
      <c r="O6243" s="98"/>
      <c r="P6243" s="98"/>
      <c r="Q6243" s="130"/>
    </row>
    <row r="6244" spans="1:17" ht="11.25" x14ac:dyDescent="0.2">
      <c r="A6244" s="234"/>
      <c r="B6244" s="98"/>
      <c r="C6244" s="130"/>
      <c r="D6244" s="240"/>
      <c r="E6244" s="240"/>
      <c r="F6244" s="224"/>
      <c r="G6244" s="98"/>
      <c r="H6244" s="98"/>
      <c r="I6244" s="130"/>
      <c r="J6244" s="98"/>
      <c r="K6244" s="98"/>
      <c r="L6244" s="98"/>
      <c r="M6244" s="241"/>
      <c r="N6244" s="241"/>
      <c r="O6244" s="98"/>
      <c r="P6244" s="98"/>
      <c r="Q6244" s="130"/>
    </row>
    <row r="6245" spans="1:17" ht="11.25" x14ac:dyDescent="0.2">
      <c r="A6245" s="234"/>
      <c r="B6245" s="98"/>
      <c r="C6245" s="130"/>
      <c r="D6245" s="240"/>
      <c r="E6245" s="240"/>
      <c r="F6245" s="224"/>
      <c r="G6245" s="98"/>
      <c r="H6245" s="98"/>
      <c r="I6245" s="130"/>
      <c r="J6245" s="98"/>
      <c r="K6245" s="98"/>
      <c r="L6245" s="98"/>
      <c r="M6245" s="241"/>
      <c r="N6245" s="241"/>
      <c r="O6245" s="98"/>
      <c r="P6245" s="98"/>
      <c r="Q6245" s="130"/>
    </row>
    <row r="6246" spans="1:17" ht="11.25" x14ac:dyDescent="0.2">
      <c r="A6246" s="234"/>
      <c r="B6246" s="98"/>
      <c r="C6246" s="130"/>
      <c r="D6246" s="240"/>
      <c r="E6246" s="240"/>
      <c r="F6246" s="224"/>
      <c r="G6246" s="98"/>
      <c r="H6246" s="98"/>
      <c r="I6246" s="130"/>
      <c r="J6246" s="98"/>
      <c r="K6246" s="98"/>
      <c r="L6246" s="98"/>
      <c r="M6246" s="241"/>
      <c r="N6246" s="241"/>
      <c r="O6246" s="98"/>
      <c r="P6246" s="98"/>
      <c r="Q6246" s="130"/>
    </row>
    <row r="6247" spans="1:17" ht="11.25" x14ac:dyDescent="0.2">
      <c r="A6247" s="234"/>
      <c r="B6247" s="98"/>
      <c r="C6247" s="130"/>
      <c r="D6247" s="240"/>
      <c r="E6247" s="240"/>
      <c r="F6247" s="224"/>
      <c r="G6247" s="98"/>
      <c r="H6247" s="98"/>
      <c r="I6247" s="130"/>
      <c r="J6247" s="98"/>
      <c r="K6247" s="98"/>
      <c r="L6247" s="98"/>
      <c r="M6247" s="241"/>
      <c r="N6247" s="241"/>
      <c r="O6247" s="98"/>
      <c r="P6247" s="98"/>
      <c r="Q6247" s="130"/>
    </row>
    <row r="6248" spans="1:17" ht="11.25" x14ac:dyDescent="0.2">
      <c r="A6248" s="234"/>
      <c r="B6248" s="98"/>
      <c r="C6248" s="130"/>
      <c r="D6248" s="240"/>
      <c r="E6248" s="240"/>
      <c r="F6248" s="224"/>
      <c r="G6248" s="98"/>
      <c r="H6248" s="98"/>
      <c r="I6248" s="130"/>
      <c r="J6248" s="98"/>
      <c r="K6248" s="98"/>
      <c r="L6248" s="98"/>
      <c r="M6248" s="241"/>
      <c r="N6248" s="241"/>
      <c r="O6248" s="98"/>
      <c r="P6248" s="98"/>
      <c r="Q6248" s="130"/>
    </row>
    <row r="6249" spans="1:17" ht="11.25" x14ac:dyDescent="0.2">
      <c r="A6249" s="234"/>
      <c r="B6249" s="98"/>
      <c r="C6249" s="130"/>
      <c r="D6249" s="240"/>
      <c r="E6249" s="240"/>
      <c r="F6249" s="224"/>
      <c r="G6249" s="98"/>
      <c r="H6249" s="98"/>
      <c r="I6249" s="130"/>
      <c r="J6249" s="98"/>
      <c r="K6249" s="98"/>
      <c r="L6249" s="98"/>
      <c r="M6249" s="241"/>
      <c r="N6249" s="241"/>
      <c r="O6249" s="98"/>
      <c r="P6249" s="98"/>
      <c r="Q6249" s="130"/>
    </row>
    <row r="6250" spans="1:17" ht="11.25" x14ac:dyDescent="0.2">
      <c r="A6250" s="234"/>
      <c r="B6250" s="98"/>
      <c r="C6250" s="130"/>
      <c r="D6250" s="240"/>
      <c r="E6250" s="240"/>
      <c r="F6250" s="224"/>
      <c r="G6250" s="98"/>
      <c r="H6250" s="98"/>
      <c r="I6250" s="130"/>
      <c r="J6250" s="98"/>
      <c r="K6250" s="98"/>
      <c r="L6250" s="98"/>
      <c r="M6250" s="241"/>
      <c r="N6250" s="241"/>
      <c r="O6250" s="98"/>
      <c r="P6250" s="98"/>
      <c r="Q6250" s="130"/>
    </row>
    <row r="6251" spans="1:17" ht="11.25" x14ac:dyDescent="0.2">
      <c r="A6251" s="234"/>
      <c r="B6251" s="98"/>
      <c r="C6251" s="130"/>
      <c r="D6251" s="240"/>
      <c r="E6251" s="240"/>
      <c r="F6251" s="224"/>
      <c r="G6251" s="98"/>
      <c r="H6251" s="98"/>
      <c r="I6251" s="130"/>
      <c r="J6251" s="98"/>
      <c r="K6251" s="98"/>
      <c r="L6251" s="98"/>
      <c r="M6251" s="241"/>
      <c r="N6251" s="241"/>
      <c r="O6251" s="98"/>
      <c r="P6251" s="98"/>
      <c r="Q6251" s="130"/>
    </row>
    <row r="6252" spans="1:17" ht="11.25" x14ac:dyDescent="0.2">
      <c r="A6252" s="234"/>
      <c r="B6252" s="98"/>
      <c r="C6252" s="130"/>
      <c r="D6252" s="240"/>
      <c r="E6252" s="240"/>
      <c r="F6252" s="224"/>
      <c r="G6252" s="98"/>
      <c r="H6252" s="98"/>
      <c r="I6252" s="130"/>
      <c r="J6252" s="98"/>
      <c r="K6252" s="98"/>
      <c r="L6252" s="98"/>
      <c r="M6252" s="241"/>
      <c r="N6252" s="241"/>
      <c r="O6252" s="98"/>
      <c r="P6252" s="98"/>
      <c r="Q6252" s="130"/>
    </row>
    <row r="6253" spans="1:17" ht="11.25" x14ac:dyDescent="0.2">
      <c r="A6253" s="234"/>
      <c r="B6253" s="98"/>
      <c r="C6253" s="130"/>
      <c r="D6253" s="240"/>
      <c r="E6253" s="240"/>
      <c r="F6253" s="224"/>
      <c r="G6253" s="98"/>
      <c r="H6253" s="98"/>
      <c r="I6253" s="130"/>
      <c r="J6253" s="98"/>
      <c r="K6253" s="98"/>
      <c r="L6253" s="98"/>
      <c r="M6253" s="241"/>
      <c r="N6253" s="241"/>
      <c r="O6253" s="98"/>
      <c r="P6253" s="98"/>
      <c r="Q6253" s="130"/>
    </row>
    <row r="6254" spans="1:17" ht="11.25" x14ac:dyDescent="0.2">
      <c r="A6254" s="234"/>
      <c r="B6254" s="98"/>
      <c r="C6254" s="130"/>
      <c r="D6254" s="240"/>
      <c r="E6254" s="240"/>
      <c r="F6254" s="224"/>
      <c r="G6254" s="98"/>
      <c r="H6254" s="98"/>
      <c r="I6254" s="130"/>
      <c r="J6254" s="98"/>
      <c r="K6254" s="98"/>
      <c r="L6254" s="98"/>
      <c r="M6254" s="241"/>
      <c r="N6254" s="241"/>
      <c r="O6254" s="98"/>
      <c r="P6254" s="98"/>
      <c r="Q6254" s="130"/>
    </row>
    <row r="6255" spans="1:17" ht="11.25" x14ac:dyDescent="0.2">
      <c r="A6255" s="234"/>
      <c r="B6255" s="98"/>
      <c r="C6255" s="130"/>
      <c r="D6255" s="240"/>
      <c r="E6255" s="240"/>
      <c r="F6255" s="224"/>
      <c r="G6255" s="98"/>
      <c r="H6255" s="98"/>
      <c r="I6255" s="130"/>
      <c r="J6255" s="98"/>
      <c r="K6255" s="98"/>
      <c r="L6255" s="98"/>
      <c r="M6255" s="241"/>
      <c r="N6255" s="241"/>
      <c r="O6255" s="98"/>
      <c r="P6255" s="98"/>
      <c r="Q6255" s="130"/>
    </row>
    <row r="6256" spans="1:17" ht="11.25" x14ac:dyDescent="0.2">
      <c r="A6256" s="234"/>
      <c r="B6256" s="98"/>
      <c r="C6256" s="130"/>
      <c r="D6256" s="240"/>
      <c r="E6256" s="240"/>
      <c r="F6256" s="224"/>
      <c r="G6256" s="98"/>
      <c r="H6256" s="98"/>
      <c r="I6256" s="130"/>
      <c r="J6256" s="98"/>
      <c r="K6256" s="98"/>
      <c r="L6256" s="98"/>
      <c r="M6256" s="241"/>
      <c r="N6256" s="241"/>
      <c r="O6256" s="98"/>
      <c r="P6256" s="98"/>
      <c r="Q6256" s="130"/>
    </row>
    <row r="6257" spans="1:17" ht="11.25" x14ac:dyDescent="0.2">
      <c r="A6257" s="234"/>
      <c r="B6257" s="98"/>
      <c r="C6257" s="130"/>
      <c r="D6257" s="240"/>
      <c r="E6257" s="240"/>
      <c r="F6257" s="224"/>
      <c r="G6257" s="98"/>
      <c r="H6257" s="98"/>
      <c r="I6257" s="130"/>
      <c r="J6257" s="98"/>
      <c r="K6257" s="98"/>
      <c r="L6257" s="98"/>
      <c r="M6257" s="241"/>
      <c r="N6257" s="241"/>
      <c r="O6257" s="98"/>
      <c r="P6257" s="98"/>
      <c r="Q6257" s="130"/>
    </row>
    <row r="6258" spans="1:17" ht="11.25" x14ac:dyDescent="0.2">
      <c r="A6258" s="234"/>
      <c r="B6258" s="98"/>
      <c r="C6258" s="130"/>
      <c r="D6258" s="240"/>
      <c r="E6258" s="240"/>
      <c r="F6258" s="224"/>
      <c r="G6258" s="98"/>
      <c r="H6258" s="98"/>
      <c r="I6258" s="130"/>
      <c r="J6258" s="98"/>
      <c r="K6258" s="98"/>
      <c r="L6258" s="98"/>
      <c r="M6258" s="241"/>
      <c r="N6258" s="241"/>
      <c r="O6258" s="98"/>
      <c r="P6258" s="98"/>
      <c r="Q6258" s="130"/>
    </row>
    <row r="6259" spans="1:17" ht="11.25" x14ac:dyDescent="0.2">
      <c r="A6259" s="234"/>
      <c r="B6259" s="98"/>
      <c r="C6259" s="130"/>
      <c r="D6259" s="240"/>
      <c r="E6259" s="240"/>
      <c r="F6259" s="224"/>
      <c r="G6259" s="98"/>
      <c r="H6259" s="98"/>
      <c r="I6259" s="130"/>
      <c r="J6259" s="98"/>
      <c r="K6259" s="98"/>
      <c r="L6259" s="98"/>
      <c r="M6259" s="241"/>
      <c r="N6259" s="241"/>
      <c r="O6259" s="98"/>
      <c r="P6259" s="98"/>
      <c r="Q6259" s="130"/>
    </row>
    <row r="6260" spans="1:17" ht="11.25" x14ac:dyDescent="0.2">
      <c r="A6260" s="234"/>
      <c r="B6260" s="98"/>
      <c r="C6260" s="130"/>
      <c r="D6260" s="240"/>
      <c r="E6260" s="240"/>
      <c r="F6260" s="224"/>
      <c r="G6260" s="98"/>
      <c r="H6260" s="98"/>
      <c r="I6260" s="130"/>
      <c r="J6260" s="98"/>
      <c r="K6260" s="98"/>
      <c r="L6260" s="98"/>
      <c r="M6260" s="241"/>
      <c r="N6260" s="241"/>
      <c r="O6260" s="98"/>
      <c r="P6260" s="98"/>
      <c r="Q6260" s="130"/>
    </row>
    <row r="6261" spans="1:17" ht="11.25" x14ac:dyDescent="0.2">
      <c r="A6261" s="234"/>
      <c r="B6261" s="98"/>
      <c r="C6261" s="130"/>
      <c r="D6261" s="240"/>
      <c r="E6261" s="240"/>
      <c r="F6261" s="224"/>
      <c r="G6261" s="98"/>
      <c r="H6261" s="98"/>
      <c r="I6261" s="130"/>
      <c r="J6261" s="98"/>
      <c r="K6261" s="98"/>
      <c r="L6261" s="98"/>
      <c r="M6261" s="241"/>
      <c r="N6261" s="241"/>
      <c r="O6261" s="98"/>
      <c r="P6261" s="98"/>
      <c r="Q6261" s="130"/>
    </row>
    <row r="6262" spans="1:17" ht="11.25" x14ac:dyDescent="0.2">
      <c r="A6262" s="234"/>
      <c r="B6262" s="98"/>
      <c r="C6262" s="130"/>
      <c r="D6262" s="240"/>
      <c r="E6262" s="240"/>
      <c r="F6262" s="224"/>
      <c r="G6262" s="98"/>
      <c r="H6262" s="98"/>
      <c r="I6262" s="130"/>
      <c r="J6262" s="98"/>
      <c r="K6262" s="98"/>
      <c r="L6262" s="98"/>
      <c r="M6262" s="241"/>
      <c r="N6262" s="241"/>
      <c r="O6262" s="98"/>
      <c r="P6262" s="98"/>
      <c r="Q6262" s="130"/>
    </row>
    <row r="6263" spans="1:17" ht="11.25" x14ac:dyDescent="0.2">
      <c r="A6263" s="234"/>
      <c r="B6263" s="98"/>
      <c r="C6263" s="130"/>
      <c r="D6263" s="240"/>
      <c r="E6263" s="240"/>
      <c r="F6263" s="224"/>
      <c r="G6263" s="98"/>
      <c r="H6263" s="98"/>
      <c r="I6263" s="130"/>
      <c r="J6263" s="98"/>
      <c r="K6263" s="98"/>
      <c r="L6263" s="98"/>
      <c r="M6263" s="241"/>
      <c r="N6263" s="241"/>
      <c r="O6263" s="98"/>
      <c r="P6263" s="98"/>
      <c r="Q6263" s="130"/>
    </row>
    <row r="6264" spans="1:17" ht="11.25" x14ac:dyDescent="0.2">
      <c r="A6264" s="234"/>
      <c r="B6264" s="98"/>
      <c r="C6264" s="130"/>
      <c r="D6264" s="240"/>
      <c r="E6264" s="240"/>
      <c r="F6264" s="224"/>
      <c r="G6264" s="98"/>
      <c r="H6264" s="98"/>
      <c r="I6264" s="130"/>
      <c r="J6264" s="98"/>
      <c r="K6264" s="98"/>
      <c r="L6264" s="98"/>
      <c r="M6264" s="241"/>
      <c r="N6264" s="241"/>
      <c r="O6264" s="98"/>
      <c r="P6264" s="98"/>
      <c r="Q6264" s="130"/>
    </row>
    <row r="6265" spans="1:17" ht="11.25" x14ac:dyDescent="0.2">
      <c r="A6265" s="234"/>
      <c r="B6265" s="98"/>
      <c r="C6265" s="130"/>
      <c r="D6265" s="240"/>
      <c r="E6265" s="240"/>
      <c r="F6265" s="224"/>
      <c r="G6265" s="98"/>
      <c r="H6265" s="98"/>
      <c r="I6265" s="130"/>
      <c r="J6265" s="98"/>
      <c r="K6265" s="98"/>
      <c r="L6265" s="98"/>
      <c r="M6265" s="241"/>
      <c r="N6265" s="241"/>
      <c r="O6265" s="98"/>
      <c r="P6265" s="98"/>
      <c r="Q6265" s="130"/>
    </row>
    <row r="6266" spans="1:17" ht="11.25" x14ac:dyDescent="0.2">
      <c r="A6266" s="234"/>
      <c r="B6266" s="98"/>
      <c r="C6266" s="130"/>
      <c r="D6266" s="240"/>
      <c r="E6266" s="240"/>
      <c r="F6266" s="224"/>
      <c r="G6266" s="98"/>
      <c r="H6266" s="98"/>
      <c r="I6266" s="130"/>
      <c r="J6266" s="98"/>
      <c r="K6266" s="98"/>
      <c r="L6266" s="98"/>
      <c r="M6266" s="241"/>
      <c r="N6266" s="241"/>
      <c r="O6266" s="98"/>
      <c r="P6266" s="98"/>
      <c r="Q6266" s="130"/>
    </row>
    <row r="6267" spans="1:17" ht="11.25" x14ac:dyDescent="0.2">
      <c r="A6267" s="234"/>
      <c r="B6267" s="98"/>
      <c r="C6267" s="130"/>
      <c r="D6267" s="240"/>
      <c r="E6267" s="240"/>
      <c r="F6267" s="224"/>
      <c r="G6267" s="98"/>
      <c r="H6267" s="98"/>
      <c r="I6267" s="130"/>
      <c r="J6267" s="98"/>
      <c r="K6267" s="98"/>
      <c r="L6267" s="98"/>
      <c r="M6267" s="241"/>
      <c r="N6267" s="241"/>
      <c r="O6267" s="98"/>
      <c r="P6267" s="98"/>
      <c r="Q6267" s="130"/>
    </row>
    <row r="6268" spans="1:17" ht="11.25" x14ac:dyDescent="0.2">
      <c r="A6268" s="234"/>
      <c r="B6268" s="98"/>
      <c r="C6268" s="130"/>
      <c r="D6268" s="240"/>
      <c r="E6268" s="240"/>
      <c r="F6268" s="224"/>
      <c r="G6268" s="98"/>
      <c r="H6268" s="98"/>
      <c r="I6268" s="130"/>
      <c r="J6268" s="98"/>
      <c r="K6268" s="98"/>
      <c r="L6268" s="98"/>
      <c r="M6268" s="241"/>
      <c r="N6268" s="241"/>
      <c r="O6268" s="98"/>
      <c r="P6268" s="98"/>
      <c r="Q6268" s="130"/>
    </row>
    <row r="6269" spans="1:17" ht="11.25" x14ac:dyDescent="0.2">
      <c r="A6269" s="234"/>
      <c r="B6269" s="98"/>
      <c r="C6269" s="130"/>
      <c r="D6269" s="240"/>
      <c r="E6269" s="240"/>
      <c r="F6269" s="224"/>
      <c r="G6269" s="98"/>
      <c r="H6269" s="98"/>
      <c r="I6269" s="130"/>
      <c r="J6269" s="98"/>
      <c r="K6269" s="98"/>
      <c r="L6269" s="98"/>
      <c r="M6269" s="241"/>
      <c r="N6269" s="241"/>
      <c r="O6269" s="98"/>
      <c r="P6269" s="98"/>
      <c r="Q6269" s="130"/>
    </row>
    <row r="6270" spans="1:17" ht="11.25" x14ac:dyDescent="0.2">
      <c r="A6270" s="234"/>
      <c r="B6270" s="98"/>
      <c r="C6270" s="130"/>
      <c r="D6270" s="240"/>
      <c r="E6270" s="240"/>
      <c r="F6270" s="224"/>
      <c r="G6270" s="98"/>
      <c r="H6270" s="98"/>
      <c r="I6270" s="130"/>
      <c r="J6270" s="98"/>
      <c r="K6270" s="98"/>
      <c r="L6270" s="98"/>
      <c r="M6270" s="241"/>
      <c r="N6270" s="241"/>
      <c r="O6270" s="98"/>
      <c r="P6270" s="98"/>
      <c r="Q6270" s="130"/>
    </row>
    <row r="6271" spans="1:17" ht="11.25" x14ac:dyDescent="0.2">
      <c r="A6271" s="234"/>
      <c r="B6271" s="98"/>
      <c r="C6271" s="130"/>
      <c r="D6271" s="240"/>
      <c r="E6271" s="240"/>
      <c r="F6271" s="224"/>
      <c r="G6271" s="98"/>
      <c r="H6271" s="98"/>
      <c r="I6271" s="130"/>
      <c r="J6271" s="98"/>
      <c r="K6271" s="98"/>
      <c r="L6271" s="98"/>
      <c r="M6271" s="241"/>
      <c r="N6271" s="241"/>
      <c r="O6271" s="98"/>
      <c r="P6271" s="98"/>
      <c r="Q6271" s="130"/>
    </row>
    <row r="6272" spans="1:17" ht="11.25" x14ac:dyDescent="0.2">
      <c r="A6272" s="234"/>
      <c r="B6272" s="98"/>
      <c r="C6272" s="130"/>
      <c r="D6272" s="240"/>
      <c r="E6272" s="240"/>
      <c r="F6272" s="224"/>
      <c r="G6272" s="98"/>
      <c r="H6272" s="98"/>
      <c r="I6272" s="130"/>
      <c r="J6272" s="98"/>
      <c r="K6272" s="98"/>
      <c r="L6272" s="98"/>
      <c r="M6272" s="241"/>
      <c r="N6272" s="241"/>
      <c r="O6272" s="98"/>
      <c r="P6272" s="98"/>
      <c r="Q6272" s="130"/>
    </row>
    <row r="6273" spans="1:17" ht="11.25" x14ac:dyDescent="0.2">
      <c r="A6273" s="234"/>
      <c r="B6273" s="98"/>
      <c r="C6273" s="130"/>
      <c r="D6273" s="240"/>
      <c r="E6273" s="240"/>
      <c r="F6273" s="224"/>
      <c r="G6273" s="98"/>
      <c r="H6273" s="98"/>
      <c r="I6273" s="130"/>
      <c r="J6273" s="98"/>
      <c r="K6273" s="98"/>
      <c r="L6273" s="98"/>
      <c r="M6273" s="241"/>
      <c r="N6273" s="241"/>
      <c r="O6273" s="98"/>
      <c r="P6273" s="98"/>
      <c r="Q6273" s="130"/>
    </row>
    <row r="6274" spans="1:17" ht="11.25" x14ac:dyDescent="0.2">
      <c r="A6274" s="234"/>
      <c r="B6274" s="98"/>
      <c r="C6274" s="130"/>
      <c r="D6274" s="240"/>
      <c r="E6274" s="240"/>
      <c r="F6274" s="224"/>
      <c r="G6274" s="98"/>
      <c r="H6274" s="98"/>
      <c r="I6274" s="130"/>
      <c r="J6274" s="98"/>
      <c r="K6274" s="98"/>
      <c r="L6274" s="98"/>
      <c r="M6274" s="241"/>
      <c r="N6274" s="241"/>
      <c r="O6274" s="98"/>
      <c r="P6274" s="98"/>
      <c r="Q6274" s="130"/>
    </row>
    <row r="6275" spans="1:17" ht="11.25" x14ac:dyDescent="0.2">
      <c r="A6275" s="234"/>
      <c r="B6275" s="98"/>
      <c r="C6275" s="130"/>
      <c r="D6275" s="240"/>
      <c r="E6275" s="240"/>
      <c r="F6275" s="224"/>
      <c r="G6275" s="98"/>
      <c r="H6275" s="98"/>
      <c r="I6275" s="130"/>
      <c r="J6275" s="98"/>
      <c r="K6275" s="98"/>
      <c r="L6275" s="98"/>
      <c r="M6275" s="241"/>
      <c r="N6275" s="241"/>
      <c r="O6275" s="98"/>
      <c r="P6275" s="98"/>
      <c r="Q6275" s="130"/>
    </row>
    <row r="6276" spans="1:17" ht="11.25" x14ac:dyDescent="0.2">
      <c r="A6276" s="234"/>
      <c r="B6276" s="98"/>
      <c r="C6276" s="130"/>
      <c r="D6276" s="240"/>
      <c r="E6276" s="240"/>
      <c r="F6276" s="224"/>
      <c r="G6276" s="98"/>
      <c r="H6276" s="98"/>
      <c r="I6276" s="130"/>
      <c r="J6276" s="98"/>
      <c r="K6276" s="98"/>
      <c r="L6276" s="98"/>
      <c r="M6276" s="241"/>
      <c r="N6276" s="241"/>
      <c r="O6276" s="98"/>
      <c r="P6276" s="98"/>
      <c r="Q6276" s="130"/>
    </row>
    <row r="6277" spans="1:17" ht="11.25" x14ac:dyDescent="0.2">
      <c r="A6277" s="234"/>
      <c r="B6277" s="98"/>
      <c r="C6277" s="130"/>
      <c r="D6277" s="240"/>
      <c r="E6277" s="240"/>
      <c r="F6277" s="224"/>
      <c r="G6277" s="98"/>
      <c r="H6277" s="98"/>
      <c r="I6277" s="130"/>
      <c r="J6277" s="98"/>
      <c r="K6277" s="98"/>
      <c r="L6277" s="98"/>
      <c r="M6277" s="241"/>
      <c r="N6277" s="241"/>
      <c r="O6277" s="98"/>
      <c r="P6277" s="98"/>
      <c r="Q6277" s="130"/>
    </row>
    <row r="6278" spans="1:17" ht="11.25" x14ac:dyDescent="0.2">
      <c r="A6278" s="234"/>
      <c r="B6278" s="98"/>
      <c r="C6278" s="130"/>
      <c r="D6278" s="240"/>
      <c r="E6278" s="240"/>
      <c r="F6278" s="224"/>
      <c r="G6278" s="98"/>
      <c r="H6278" s="98"/>
      <c r="I6278" s="130"/>
      <c r="J6278" s="98"/>
      <c r="K6278" s="98"/>
      <c r="L6278" s="98"/>
      <c r="M6278" s="241"/>
      <c r="N6278" s="241"/>
      <c r="O6278" s="98"/>
      <c r="P6278" s="98"/>
      <c r="Q6278" s="130"/>
    </row>
    <row r="6279" spans="1:17" ht="11.25" x14ac:dyDescent="0.2">
      <c r="A6279" s="234"/>
      <c r="B6279" s="98"/>
      <c r="C6279" s="130"/>
      <c r="D6279" s="240"/>
      <c r="E6279" s="240"/>
      <c r="F6279" s="224"/>
      <c r="G6279" s="98"/>
      <c r="H6279" s="98"/>
      <c r="I6279" s="130"/>
      <c r="J6279" s="98"/>
      <c r="K6279" s="98"/>
      <c r="L6279" s="98"/>
      <c r="M6279" s="241"/>
      <c r="N6279" s="241"/>
      <c r="O6279" s="98"/>
      <c r="P6279" s="98"/>
      <c r="Q6279" s="130"/>
    </row>
    <row r="6280" spans="1:17" ht="11.25" x14ac:dyDescent="0.2">
      <c r="A6280" s="234"/>
      <c r="B6280" s="98"/>
      <c r="C6280" s="130"/>
      <c r="D6280" s="240"/>
      <c r="E6280" s="240"/>
      <c r="F6280" s="224"/>
      <c r="G6280" s="98"/>
      <c r="H6280" s="98"/>
      <c r="I6280" s="130"/>
      <c r="J6280" s="98"/>
      <c r="K6280" s="98"/>
      <c r="L6280" s="98"/>
      <c r="M6280" s="241"/>
      <c r="N6280" s="241"/>
      <c r="O6280" s="98"/>
      <c r="P6280" s="98"/>
      <c r="Q6280" s="130"/>
    </row>
    <row r="6281" spans="1:17" ht="11.25" x14ac:dyDescent="0.2">
      <c r="A6281" s="234"/>
      <c r="B6281" s="98"/>
      <c r="C6281" s="130"/>
      <c r="D6281" s="240"/>
      <c r="E6281" s="240"/>
      <c r="F6281" s="224"/>
      <c r="G6281" s="98"/>
      <c r="H6281" s="98"/>
      <c r="I6281" s="130"/>
      <c r="J6281" s="98"/>
      <c r="K6281" s="98"/>
      <c r="L6281" s="98"/>
      <c r="M6281" s="241"/>
      <c r="N6281" s="241"/>
      <c r="O6281" s="98"/>
      <c r="P6281" s="98"/>
      <c r="Q6281" s="130"/>
    </row>
    <row r="6282" spans="1:17" ht="11.25" x14ac:dyDescent="0.2">
      <c r="A6282" s="234"/>
      <c r="B6282" s="98"/>
      <c r="C6282" s="130"/>
      <c r="D6282" s="240"/>
      <c r="E6282" s="240"/>
      <c r="F6282" s="224"/>
      <c r="G6282" s="98"/>
      <c r="H6282" s="98"/>
      <c r="I6282" s="130"/>
      <c r="J6282" s="98"/>
      <c r="K6282" s="98"/>
      <c r="L6282" s="98"/>
      <c r="M6282" s="241"/>
      <c r="N6282" s="241"/>
      <c r="O6282" s="98"/>
      <c r="P6282" s="98"/>
      <c r="Q6282" s="130"/>
    </row>
    <row r="6283" spans="1:17" ht="11.25" x14ac:dyDescent="0.2">
      <c r="A6283" s="234"/>
      <c r="B6283" s="98"/>
      <c r="C6283" s="130"/>
      <c r="D6283" s="240"/>
      <c r="E6283" s="240"/>
      <c r="F6283" s="224"/>
      <c r="G6283" s="98"/>
      <c r="H6283" s="98"/>
      <c r="I6283" s="130"/>
      <c r="J6283" s="98"/>
      <c r="K6283" s="98"/>
      <c r="L6283" s="98"/>
      <c r="M6283" s="241"/>
      <c r="N6283" s="241"/>
      <c r="O6283" s="98"/>
      <c r="P6283" s="98"/>
      <c r="Q6283" s="130"/>
    </row>
    <row r="6284" spans="1:17" ht="11.25" x14ac:dyDescent="0.2">
      <c r="A6284" s="234"/>
      <c r="B6284" s="98"/>
      <c r="C6284" s="130"/>
      <c r="D6284" s="240"/>
      <c r="E6284" s="240"/>
      <c r="F6284" s="224"/>
      <c r="G6284" s="98"/>
      <c r="H6284" s="98"/>
      <c r="I6284" s="130"/>
      <c r="J6284" s="98"/>
      <c r="K6284" s="98"/>
      <c r="L6284" s="98"/>
      <c r="M6284" s="241"/>
      <c r="N6284" s="241"/>
      <c r="O6284" s="98"/>
      <c r="P6284" s="98"/>
      <c r="Q6284" s="130"/>
    </row>
    <row r="6285" spans="1:17" ht="11.25" x14ac:dyDescent="0.2">
      <c r="A6285" s="234"/>
      <c r="B6285" s="98"/>
      <c r="C6285" s="130"/>
      <c r="D6285" s="240"/>
      <c r="E6285" s="240"/>
      <c r="F6285" s="224"/>
      <c r="G6285" s="98"/>
      <c r="H6285" s="98"/>
      <c r="I6285" s="130"/>
      <c r="J6285" s="98"/>
      <c r="K6285" s="98"/>
      <c r="L6285" s="98"/>
      <c r="M6285" s="241"/>
      <c r="N6285" s="241"/>
      <c r="O6285" s="98"/>
      <c r="P6285" s="98"/>
      <c r="Q6285" s="130"/>
    </row>
    <row r="6286" spans="1:17" ht="11.25" x14ac:dyDescent="0.2">
      <c r="A6286" s="234"/>
      <c r="B6286" s="98"/>
      <c r="C6286" s="130"/>
      <c r="D6286" s="240"/>
      <c r="E6286" s="240"/>
      <c r="F6286" s="224"/>
      <c r="G6286" s="98"/>
      <c r="H6286" s="98"/>
      <c r="I6286" s="130"/>
      <c r="J6286" s="98"/>
      <c r="K6286" s="98"/>
      <c r="L6286" s="98"/>
      <c r="M6286" s="241"/>
      <c r="N6286" s="241"/>
      <c r="O6286" s="98"/>
      <c r="P6286" s="98"/>
      <c r="Q6286" s="130"/>
    </row>
    <row r="6287" spans="1:17" ht="11.25" x14ac:dyDescent="0.2">
      <c r="A6287" s="234"/>
      <c r="B6287" s="98"/>
      <c r="C6287" s="130"/>
      <c r="D6287" s="240"/>
      <c r="E6287" s="240"/>
      <c r="F6287" s="224"/>
      <c r="G6287" s="98"/>
      <c r="H6287" s="98"/>
      <c r="I6287" s="130"/>
      <c r="J6287" s="98"/>
      <c r="K6287" s="98"/>
      <c r="L6287" s="98"/>
      <c r="M6287" s="241"/>
      <c r="N6287" s="241"/>
      <c r="O6287" s="98"/>
      <c r="P6287" s="98"/>
      <c r="Q6287" s="130"/>
    </row>
    <row r="6288" spans="1:17" ht="11.25" x14ac:dyDescent="0.2">
      <c r="A6288" s="234"/>
      <c r="B6288" s="98"/>
      <c r="C6288" s="130"/>
      <c r="D6288" s="240"/>
      <c r="E6288" s="240"/>
      <c r="F6288" s="224"/>
      <c r="G6288" s="98"/>
      <c r="H6288" s="98"/>
      <c r="I6288" s="130"/>
      <c r="J6288" s="98"/>
      <c r="K6288" s="98"/>
      <c r="L6288" s="98"/>
      <c r="M6288" s="241"/>
      <c r="N6288" s="241"/>
      <c r="O6288" s="98"/>
      <c r="P6288" s="98"/>
      <c r="Q6288" s="130"/>
    </row>
    <row r="6289" spans="1:17" ht="11.25" x14ac:dyDescent="0.2">
      <c r="A6289" s="234"/>
      <c r="B6289" s="98"/>
      <c r="C6289" s="130"/>
      <c r="D6289" s="240"/>
      <c r="E6289" s="240"/>
      <c r="F6289" s="224"/>
      <c r="G6289" s="98"/>
      <c r="H6289" s="98"/>
      <c r="I6289" s="130"/>
      <c r="J6289" s="98"/>
      <c r="K6289" s="98"/>
      <c r="L6289" s="98"/>
      <c r="M6289" s="241"/>
      <c r="N6289" s="241"/>
      <c r="O6289" s="98"/>
      <c r="P6289" s="98"/>
      <c r="Q6289" s="130"/>
    </row>
    <row r="6290" spans="1:17" ht="11.25" x14ac:dyDescent="0.2">
      <c r="A6290" s="234"/>
      <c r="B6290" s="98"/>
      <c r="C6290" s="130"/>
      <c r="D6290" s="240"/>
      <c r="E6290" s="240"/>
      <c r="F6290" s="224"/>
      <c r="G6290" s="98"/>
      <c r="H6290" s="98"/>
      <c r="I6290" s="130"/>
      <c r="J6290" s="98"/>
      <c r="K6290" s="98"/>
      <c r="L6290" s="98"/>
      <c r="M6290" s="241"/>
      <c r="N6290" s="241"/>
      <c r="O6290" s="98"/>
      <c r="P6290" s="98"/>
      <c r="Q6290" s="130"/>
    </row>
    <row r="6291" spans="1:17" ht="11.25" x14ac:dyDescent="0.2">
      <c r="A6291" s="234"/>
      <c r="B6291" s="98"/>
      <c r="C6291" s="130"/>
      <c r="D6291" s="240"/>
      <c r="E6291" s="240"/>
      <c r="F6291" s="224"/>
      <c r="G6291" s="98"/>
      <c r="H6291" s="98"/>
      <c r="I6291" s="130"/>
      <c r="J6291" s="98"/>
      <c r="K6291" s="98"/>
      <c r="L6291" s="98"/>
      <c r="M6291" s="241"/>
      <c r="N6291" s="241"/>
      <c r="O6291" s="98"/>
      <c r="P6291" s="98"/>
      <c r="Q6291" s="130"/>
    </row>
    <row r="6292" spans="1:17" ht="11.25" x14ac:dyDescent="0.2">
      <c r="A6292" s="234"/>
      <c r="B6292" s="98"/>
      <c r="C6292" s="130"/>
      <c r="D6292" s="240"/>
      <c r="E6292" s="240"/>
      <c r="F6292" s="224"/>
      <c r="G6292" s="98"/>
      <c r="H6292" s="98"/>
      <c r="I6292" s="130"/>
      <c r="J6292" s="98"/>
      <c r="K6292" s="98"/>
      <c r="L6292" s="98"/>
      <c r="M6292" s="241"/>
      <c r="N6292" s="241"/>
      <c r="O6292" s="98"/>
      <c r="P6292" s="98"/>
      <c r="Q6292" s="130"/>
    </row>
    <row r="6293" spans="1:17" ht="11.25" x14ac:dyDescent="0.2">
      <c r="A6293" s="234"/>
      <c r="B6293" s="98"/>
      <c r="C6293" s="130"/>
      <c r="D6293" s="240"/>
      <c r="E6293" s="240"/>
      <c r="F6293" s="224"/>
      <c r="G6293" s="98"/>
      <c r="H6293" s="98"/>
      <c r="I6293" s="130"/>
      <c r="J6293" s="98"/>
      <c r="K6293" s="98"/>
      <c r="L6293" s="98"/>
      <c r="M6293" s="241"/>
      <c r="N6293" s="241"/>
      <c r="O6293" s="98"/>
      <c r="P6293" s="98"/>
      <c r="Q6293" s="130"/>
    </row>
    <row r="6294" spans="1:17" ht="11.25" x14ac:dyDescent="0.2">
      <c r="A6294" s="234"/>
      <c r="B6294" s="98"/>
      <c r="C6294" s="130"/>
      <c r="D6294" s="240"/>
      <c r="E6294" s="240"/>
      <c r="F6294" s="224"/>
      <c r="G6294" s="98"/>
      <c r="H6294" s="98"/>
      <c r="I6294" s="130"/>
      <c r="J6294" s="98"/>
      <c r="K6294" s="98"/>
      <c r="L6294" s="98"/>
      <c r="M6294" s="241"/>
      <c r="N6294" s="241"/>
      <c r="O6294" s="98"/>
      <c r="P6294" s="98"/>
      <c r="Q6294" s="130"/>
    </row>
    <row r="6295" spans="1:17" ht="11.25" x14ac:dyDescent="0.2">
      <c r="A6295" s="234"/>
      <c r="B6295" s="98"/>
      <c r="C6295" s="130"/>
      <c r="D6295" s="240"/>
      <c r="E6295" s="240"/>
      <c r="F6295" s="224"/>
      <c r="G6295" s="98"/>
      <c r="H6295" s="98"/>
      <c r="I6295" s="130"/>
      <c r="J6295" s="98"/>
      <c r="K6295" s="98"/>
      <c r="L6295" s="98"/>
      <c r="M6295" s="241"/>
      <c r="N6295" s="241"/>
      <c r="O6295" s="98"/>
      <c r="P6295" s="98"/>
      <c r="Q6295" s="130"/>
    </row>
    <row r="6296" spans="1:17" ht="11.25" x14ac:dyDescent="0.2">
      <c r="A6296" s="234"/>
      <c r="B6296" s="98"/>
      <c r="C6296" s="130"/>
      <c r="D6296" s="240"/>
      <c r="E6296" s="240"/>
      <c r="F6296" s="224"/>
      <c r="G6296" s="98"/>
      <c r="H6296" s="98"/>
      <c r="I6296" s="130"/>
      <c r="J6296" s="98"/>
      <c r="K6296" s="98"/>
      <c r="L6296" s="98"/>
      <c r="M6296" s="241"/>
      <c r="N6296" s="241"/>
      <c r="O6296" s="98"/>
      <c r="P6296" s="98"/>
      <c r="Q6296" s="130"/>
    </row>
    <row r="6297" spans="1:17" ht="11.25" x14ac:dyDescent="0.2">
      <c r="A6297" s="234"/>
      <c r="B6297" s="98"/>
      <c r="C6297" s="130"/>
      <c r="D6297" s="240"/>
      <c r="E6297" s="240"/>
      <c r="F6297" s="224"/>
      <c r="G6297" s="98"/>
      <c r="H6297" s="98"/>
      <c r="I6297" s="130"/>
      <c r="J6297" s="98"/>
      <c r="K6297" s="98"/>
      <c r="L6297" s="98"/>
      <c r="M6297" s="241"/>
      <c r="N6297" s="241"/>
      <c r="O6297" s="98"/>
      <c r="P6297" s="98"/>
      <c r="Q6297" s="130"/>
    </row>
    <row r="6298" spans="1:17" ht="11.25" x14ac:dyDescent="0.2">
      <c r="A6298" s="234"/>
      <c r="B6298" s="98"/>
      <c r="C6298" s="130"/>
      <c r="D6298" s="240"/>
      <c r="E6298" s="240"/>
      <c r="F6298" s="224"/>
      <c r="G6298" s="98"/>
      <c r="H6298" s="98"/>
      <c r="I6298" s="130"/>
      <c r="J6298" s="98"/>
      <c r="K6298" s="98"/>
      <c r="L6298" s="98"/>
      <c r="M6298" s="241"/>
      <c r="N6298" s="241"/>
      <c r="O6298" s="98"/>
      <c r="P6298" s="98"/>
      <c r="Q6298" s="130"/>
    </row>
    <row r="6299" spans="1:17" ht="11.25" x14ac:dyDescent="0.2">
      <c r="A6299" s="234"/>
      <c r="B6299" s="98"/>
      <c r="C6299" s="130"/>
      <c r="D6299" s="240"/>
      <c r="E6299" s="240"/>
      <c r="F6299" s="224"/>
      <c r="G6299" s="98"/>
      <c r="H6299" s="98"/>
      <c r="I6299" s="130"/>
      <c r="J6299" s="98"/>
      <c r="K6299" s="98"/>
      <c r="L6299" s="98"/>
      <c r="M6299" s="241"/>
      <c r="N6299" s="241"/>
      <c r="O6299" s="98"/>
      <c r="P6299" s="98"/>
      <c r="Q6299" s="130"/>
    </row>
    <row r="6300" spans="1:17" ht="11.25" x14ac:dyDescent="0.2">
      <c r="A6300" s="234"/>
      <c r="B6300" s="98"/>
      <c r="C6300" s="130"/>
      <c r="D6300" s="240"/>
      <c r="E6300" s="240"/>
      <c r="F6300" s="224"/>
      <c r="G6300" s="98"/>
      <c r="H6300" s="98"/>
      <c r="I6300" s="130"/>
      <c r="J6300" s="98"/>
      <c r="K6300" s="98"/>
      <c r="L6300" s="98"/>
      <c r="M6300" s="241"/>
      <c r="N6300" s="241"/>
      <c r="O6300" s="98"/>
      <c r="P6300" s="98"/>
      <c r="Q6300" s="130"/>
    </row>
    <row r="6301" spans="1:17" ht="11.25" x14ac:dyDescent="0.2">
      <c r="A6301" s="234"/>
      <c r="B6301" s="98"/>
      <c r="C6301" s="130"/>
      <c r="D6301" s="240"/>
      <c r="E6301" s="240"/>
      <c r="F6301" s="224"/>
      <c r="G6301" s="98"/>
      <c r="H6301" s="98"/>
      <c r="I6301" s="130"/>
      <c r="J6301" s="98"/>
      <c r="K6301" s="98"/>
      <c r="L6301" s="98"/>
      <c r="M6301" s="241"/>
      <c r="N6301" s="241"/>
      <c r="O6301" s="98"/>
      <c r="P6301" s="98"/>
      <c r="Q6301" s="130"/>
    </row>
    <row r="6302" spans="1:17" ht="11.25" x14ac:dyDescent="0.2">
      <c r="A6302" s="234"/>
      <c r="B6302" s="98"/>
      <c r="C6302" s="130"/>
      <c r="D6302" s="240"/>
      <c r="E6302" s="240"/>
      <c r="F6302" s="224"/>
      <c r="G6302" s="98"/>
      <c r="H6302" s="98"/>
      <c r="I6302" s="130"/>
      <c r="J6302" s="98"/>
      <c r="K6302" s="98"/>
      <c r="L6302" s="98"/>
      <c r="M6302" s="241"/>
      <c r="N6302" s="241"/>
      <c r="O6302" s="98"/>
      <c r="P6302" s="98"/>
      <c r="Q6302" s="130"/>
    </row>
    <row r="6303" spans="1:17" ht="11.25" x14ac:dyDescent="0.2">
      <c r="A6303" s="234"/>
      <c r="B6303" s="98"/>
      <c r="C6303" s="130"/>
      <c r="D6303" s="240"/>
      <c r="E6303" s="240"/>
      <c r="F6303" s="224"/>
      <c r="G6303" s="98"/>
      <c r="H6303" s="98"/>
      <c r="I6303" s="130"/>
      <c r="J6303" s="98"/>
      <c r="K6303" s="98"/>
      <c r="L6303" s="98"/>
      <c r="M6303" s="241"/>
      <c r="N6303" s="241"/>
      <c r="O6303" s="98"/>
      <c r="P6303" s="98"/>
      <c r="Q6303" s="130"/>
    </row>
    <row r="6304" spans="1:17" ht="11.25" x14ac:dyDescent="0.2">
      <c r="A6304" s="234"/>
      <c r="B6304" s="98"/>
      <c r="C6304" s="130"/>
      <c r="D6304" s="240"/>
      <c r="E6304" s="240"/>
      <c r="F6304" s="224"/>
      <c r="G6304" s="98"/>
      <c r="H6304" s="98"/>
      <c r="I6304" s="130"/>
      <c r="J6304" s="98"/>
      <c r="K6304" s="98"/>
      <c r="L6304" s="98"/>
      <c r="M6304" s="241"/>
      <c r="N6304" s="241"/>
      <c r="O6304" s="98"/>
      <c r="P6304" s="98"/>
      <c r="Q6304" s="130"/>
    </row>
    <row r="6305" spans="1:17" ht="11.25" x14ac:dyDescent="0.2">
      <c r="A6305" s="234"/>
      <c r="B6305" s="98"/>
      <c r="C6305" s="130"/>
      <c r="D6305" s="240"/>
      <c r="E6305" s="240"/>
      <c r="F6305" s="224"/>
      <c r="G6305" s="98"/>
      <c r="H6305" s="98"/>
      <c r="I6305" s="130"/>
      <c r="J6305" s="98"/>
      <c r="K6305" s="98"/>
      <c r="L6305" s="98"/>
      <c r="M6305" s="241"/>
      <c r="N6305" s="241"/>
      <c r="O6305" s="98"/>
      <c r="P6305" s="98"/>
      <c r="Q6305" s="130"/>
    </row>
    <row r="6306" spans="1:17" ht="11.25" x14ac:dyDescent="0.2">
      <c r="A6306" s="234"/>
      <c r="B6306" s="98"/>
      <c r="C6306" s="130"/>
      <c r="D6306" s="240"/>
      <c r="E6306" s="240"/>
      <c r="F6306" s="224"/>
      <c r="G6306" s="98"/>
      <c r="H6306" s="98"/>
      <c r="I6306" s="130"/>
      <c r="J6306" s="98"/>
      <c r="K6306" s="98"/>
      <c r="L6306" s="98"/>
      <c r="M6306" s="241"/>
      <c r="N6306" s="241"/>
      <c r="O6306" s="98"/>
      <c r="P6306" s="98"/>
      <c r="Q6306" s="130"/>
    </row>
    <row r="6307" spans="1:17" ht="11.25" x14ac:dyDescent="0.2">
      <c r="A6307" s="234"/>
      <c r="B6307" s="98"/>
      <c r="C6307" s="130"/>
      <c r="D6307" s="240"/>
      <c r="E6307" s="240"/>
      <c r="F6307" s="224"/>
      <c r="G6307" s="98"/>
      <c r="H6307" s="98"/>
      <c r="I6307" s="130"/>
      <c r="J6307" s="98"/>
      <c r="K6307" s="98"/>
      <c r="L6307" s="98"/>
      <c r="M6307" s="241"/>
      <c r="N6307" s="241"/>
      <c r="O6307" s="98"/>
      <c r="P6307" s="98"/>
      <c r="Q6307" s="130"/>
    </row>
    <row r="6308" spans="1:17" ht="11.25" x14ac:dyDescent="0.2">
      <c r="A6308" s="234"/>
      <c r="B6308" s="98"/>
      <c r="C6308" s="130"/>
      <c r="D6308" s="240"/>
      <c r="E6308" s="240"/>
      <c r="F6308" s="224"/>
      <c r="G6308" s="98"/>
      <c r="H6308" s="98"/>
      <c r="I6308" s="130"/>
      <c r="J6308" s="98"/>
      <c r="K6308" s="98"/>
      <c r="L6308" s="98"/>
      <c r="M6308" s="241"/>
      <c r="N6308" s="241"/>
      <c r="O6308" s="98"/>
      <c r="P6308" s="98"/>
      <c r="Q6308" s="130"/>
    </row>
    <row r="6309" spans="1:17" ht="11.25" x14ac:dyDescent="0.2">
      <c r="A6309" s="234"/>
      <c r="B6309" s="98"/>
      <c r="C6309" s="130"/>
      <c r="D6309" s="240"/>
      <c r="E6309" s="240"/>
      <c r="F6309" s="224"/>
      <c r="G6309" s="98"/>
      <c r="H6309" s="98"/>
      <c r="I6309" s="130"/>
      <c r="J6309" s="98"/>
      <c r="K6309" s="98"/>
      <c r="L6309" s="98"/>
      <c r="M6309" s="241"/>
      <c r="N6309" s="241"/>
      <c r="O6309" s="98"/>
      <c r="P6309" s="98"/>
      <c r="Q6309" s="130"/>
    </row>
    <row r="6310" spans="1:17" ht="11.25" x14ac:dyDescent="0.2">
      <c r="A6310" s="234"/>
      <c r="B6310" s="98"/>
      <c r="C6310" s="130"/>
      <c r="D6310" s="240"/>
      <c r="E6310" s="240"/>
      <c r="F6310" s="224"/>
      <c r="G6310" s="98"/>
      <c r="H6310" s="98"/>
      <c r="I6310" s="130"/>
      <c r="J6310" s="98"/>
      <c r="K6310" s="98"/>
      <c r="L6310" s="98"/>
      <c r="M6310" s="241"/>
      <c r="N6310" s="241"/>
      <c r="O6310" s="98"/>
      <c r="P6310" s="98"/>
      <c r="Q6310" s="130"/>
    </row>
    <row r="6311" spans="1:17" ht="11.25" x14ac:dyDescent="0.2">
      <c r="A6311" s="234"/>
      <c r="B6311" s="98"/>
      <c r="C6311" s="130"/>
      <c r="D6311" s="240"/>
      <c r="E6311" s="240"/>
      <c r="F6311" s="224"/>
      <c r="G6311" s="98"/>
      <c r="H6311" s="98"/>
      <c r="I6311" s="130"/>
      <c r="J6311" s="98"/>
      <c r="K6311" s="98"/>
      <c r="L6311" s="98"/>
      <c r="M6311" s="241"/>
      <c r="N6311" s="241"/>
      <c r="O6311" s="98"/>
      <c r="P6311" s="98"/>
      <c r="Q6311" s="130"/>
    </row>
    <row r="6312" spans="1:17" ht="11.25" x14ac:dyDescent="0.2">
      <c r="A6312" s="234"/>
      <c r="B6312" s="98"/>
      <c r="C6312" s="130"/>
      <c r="D6312" s="240"/>
      <c r="E6312" s="240"/>
      <c r="F6312" s="224"/>
      <c r="G6312" s="98"/>
      <c r="H6312" s="98"/>
      <c r="I6312" s="130"/>
      <c r="J6312" s="98"/>
      <c r="K6312" s="98"/>
      <c r="L6312" s="98"/>
      <c r="M6312" s="241"/>
      <c r="N6312" s="241"/>
      <c r="O6312" s="98"/>
      <c r="P6312" s="98"/>
      <c r="Q6312" s="130"/>
    </row>
    <row r="6313" spans="1:17" ht="11.25" x14ac:dyDescent="0.2">
      <c r="A6313" s="234"/>
      <c r="B6313" s="98"/>
      <c r="C6313" s="130"/>
      <c r="D6313" s="240"/>
      <c r="E6313" s="240"/>
      <c r="F6313" s="224"/>
      <c r="G6313" s="98"/>
      <c r="H6313" s="98"/>
      <c r="I6313" s="130"/>
      <c r="J6313" s="98"/>
      <c r="K6313" s="98"/>
      <c r="L6313" s="98"/>
      <c r="M6313" s="241"/>
      <c r="N6313" s="241"/>
      <c r="O6313" s="98"/>
      <c r="P6313" s="98"/>
      <c r="Q6313" s="130"/>
    </row>
    <row r="6314" spans="1:17" ht="11.25" x14ac:dyDescent="0.2">
      <c r="A6314" s="234"/>
      <c r="B6314" s="98"/>
      <c r="C6314" s="130"/>
      <c r="D6314" s="240"/>
      <c r="E6314" s="240"/>
      <c r="F6314" s="224"/>
      <c r="G6314" s="98"/>
      <c r="H6314" s="98"/>
      <c r="I6314" s="130"/>
      <c r="J6314" s="98"/>
      <c r="K6314" s="98"/>
      <c r="L6314" s="98"/>
      <c r="M6314" s="241"/>
      <c r="N6314" s="241"/>
      <c r="O6314" s="98"/>
      <c r="P6314" s="98"/>
      <c r="Q6314" s="130"/>
    </row>
    <row r="6315" spans="1:17" ht="11.25" x14ac:dyDescent="0.2">
      <c r="A6315" s="234"/>
      <c r="B6315" s="98"/>
      <c r="C6315" s="130"/>
      <c r="D6315" s="240"/>
      <c r="E6315" s="240"/>
      <c r="F6315" s="224"/>
      <c r="G6315" s="98"/>
      <c r="H6315" s="98"/>
      <c r="I6315" s="130"/>
      <c r="J6315" s="98"/>
      <c r="K6315" s="98"/>
      <c r="L6315" s="98"/>
      <c r="M6315" s="241"/>
      <c r="N6315" s="241"/>
      <c r="O6315" s="98"/>
      <c r="P6315" s="98"/>
      <c r="Q6315" s="130"/>
    </row>
    <row r="6316" spans="1:17" ht="11.25" x14ac:dyDescent="0.2">
      <c r="A6316" s="234"/>
      <c r="B6316" s="98"/>
      <c r="C6316" s="130"/>
      <c r="D6316" s="240"/>
      <c r="E6316" s="240"/>
      <c r="F6316" s="224"/>
      <c r="G6316" s="98"/>
      <c r="H6316" s="98"/>
      <c r="I6316" s="130"/>
      <c r="J6316" s="98"/>
      <c r="K6316" s="98"/>
      <c r="L6316" s="98"/>
      <c r="M6316" s="241"/>
      <c r="N6316" s="241"/>
      <c r="O6316" s="98"/>
      <c r="P6316" s="98"/>
      <c r="Q6316" s="130"/>
    </row>
    <row r="6317" spans="1:17" ht="11.25" x14ac:dyDescent="0.2">
      <c r="A6317" s="234"/>
      <c r="B6317" s="98"/>
      <c r="C6317" s="130"/>
      <c r="D6317" s="240"/>
      <c r="E6317" s="240"/>
      <c r="F6317" s="224"/>
      <c r="G6317" s="98"/>
      <c r="H6317" s="98"/>
      <c r="I6317" s="130"/>
      <c r="J6317" s="98"/>
      <c r="K6317" s="98"/>
      <c r="L6317" s="98"/>
      <c r="M6317" s="241"/>
      <c r="N6317" s="241"/>
      <c r="O6317" s="98"/>
      <c r="P6317" s="98"/>
      <c r="Q6317" s="130"/>
    </row>
    <row r="6318" spans="1:17" ht="11.25" x14ac:dyDescent="0.2">
      <c r="A6318" s="234"/>
      <c r="B6318" s="98"/>
      <c r="C6318" s="130"/>
      <c r="D6318" s="240"/>
      <c r="E6318" s="240"/>
      <c r="F6318" s="224"/>
      <c r="G6318" s="98"/>
      <c r="H6318" s="98"/>
      <c r="I6318" s="130"/>
      <c r="J6318" s="98"/>
      <c r="K6318" s="98"/>
      <c r="L6318" s="98"/>
      <c r="M6318" s="241"/>
      <c r="N6318" s="241"/>
      <c r="O6318" s="98"/>
      <c r="P6318" s="98"/>
      <c r="Q6318" s="130"/>
    </row>
    <row r="6319" spans="1:17" ht="11.25" x14ac:dyDescent="0.2">
      <c r="A6319" s="234"/>
      <c r="B6319" s="98"/>
      <c r="C6319" s="130"/>
      <c r="D6319" s="240"/>
      <c r="E6319" s="240"/>
      <c r="F6319" s="224"/>
      <c r="G6319" s="98"/>
      <c r="H6319" s="98"/>
      <c r="I6319" s="130"/>
      <c r="J6319" s="98"/>
      <c r="K6319" s="98"/>
      <c r="L6319" s="98"/>
      <c r="M6319" s="241"/>
      <c r="N6319" s="241"/>
      <c r="O6319" s="98"/>
      <c r="P6319" s="98"/>
      <c r="Q6319" s="130"/>
    </row>
    <row r="6320" spans="1:17" ht="11.25" x14ac:dyDescent="0.2">
      <c r="A6320" s="234"/>
      <c r="B6320" s="98"/>
      <c r="C6320" s="130"/>
      <c r="D6320" s="240"/>
      <c r="E6320" s="240"/>
      <c r="F6320" s="224"/>
      <c r="G6320" s="98"/>
      <c r="H6320" s="98"/>
      <c r="I6320" s="130"/>
      <c r="J6320" s="98"/>
      <c r="K6320" s="98"/>
      <c r="L6320" s="98"/>
      <c r="M6320" s="241"/>
      <c r="N6320" s="241"/>
      <c r="O6320" s="98"/>
      <c r="P6320" s="98"/>
      <c r="Q6320" s="130"/>
    </row>
    <row r="6321" spans="1:17" ht="11.25" x14ac:dyDescent="0.2">
      <c r="A6321" s="234"/>
      <c r="B6321" s="98"/>
      <c r="C6321" s="130"/>
      <c r="D6321" s="240"/>
      <c r="E6321" s="240"/>
      <c r="F6321" s="224"/>
      <c r="G6321" s="98"/>
      <c r="H6321" s="98"/>
      <c r="I6321" s="130"/>
      <c r="J6321" s="98"/>
      <c r="K6321" s="98"/>
      <c r="L6321" s="98"/>
      <c r="M6321" s="241"/>
      <c r="N6321" s="241"/>
      <c r="O6321" s="98"/>
      <c r="P6321" s="98"/>
      <c r="Q6321" s="130"/>
    </row>
    <row r="6322" spans="1:17" ht="11.25" x14ac:dyDescent="0.2">
      <c r="A6322" s="234"/>
      <c r="B6322" s="98"/>
      <c r="C6322" s="130"/>
      <c r="D6322" s="240"/>
      <c r="E6322" s="240"/>
      <c r="F6322" s="224"/>
      <c r="G6322" s="98"/>
      <c r="H6322" s="98"/>
      <c r="I6322" s="130"/>
      <c r="J6322" s="98"/>
      <c r="K6322" s="98"/>
      <c r="L6322" s="98"/>
      <c r="M6322" s="241"/>
      <c r="N6322" s="241"/>
      <c r="O6322" s="98"/>
      <c r="P6322" s="98"/>
      <c r="Q6322" s="130"/>
    </row>
    <row r="6323" spans="1:17" ht="11.25" x14ac:dyDescent="0.2">
      <c r="A6323" s="234"/>
      <c r="B6323" s="98"/>
      <c r="C6323" s="130"/>
      <c r="D6323" s="240"/>
      <c r="E6323" s="240"/>
      <c r="F6323" s="224"/>
      <c r="G6323" s="98"/>
      <c r="H6323" s="98"/>
      <c r="I6323" s="130"/>
      <c r="J6323" s="98"/>
      <c r="K6323" s="98"/>
      <c r="L6323" s="98"/>
      <c r="M6323" s="241"/>
      <c r="N6323" s="241"/>
      <c r="O6323" s="98"/>
      <c r="P6323" s="98"/>
      <c r="Q6323" s="130"/>
    </row>
    <row r="6324" spans="1:17" ht="11.25" x14ac:dyDescent="0.2">
      <c r="A6324" s="234"/>
      <c r="B6324" s="98"/>
      <c r="C6324" s="130"/>
      <c r="D6324" s="240"/>
      <c r="E6324" s="240"/>
      <c r="F6324" s="224"/>
      <c r="G6324" s="98"/>
      <c r="H6324" s="98"/>
      <c r="I6324" s="130"/>
      <c r="J6324" s="98"/>
      <c r="K6324" s="98"/>
      <c r="L6324" s="98"/>
      <c r="M6324" s="241"/>
      <c r="N6324" s="241"/>
      <c r="O6324" s="98"/>
      <c r="P6324" s="98"/>
      <c r="Q6324" s="130"/>
    </row>
    <row r="6325" spans="1:17" ht="11.25" x14ac:dyDescent="0.2">
      <c r="A6325" s="234"/>
      <c r="B6325" s="98"/>
      <c r="C6325" s="130"/>
      <c r="D6325" s="240"/>
      <c r="E6325" s="240"/>
      <c r="F6325" s="224"/>
      <c r="G6325" s="98"/>
      <c r="H6325" s="98"/>
      <c r="I6325" s="130"/>
      <c r="J6325" s="98"/>
      <c r="K6325" s="98"/>
      <c r="L6325" s="98"/>
      <c r="M6325" s="241"/>
      <c r="N6325" s="241"/>
      <c r="O6325" s="98"/>
      <c r="P6325" s="98"/>
      <c r="Q6325" s="130"/>
    </row>
    <row r="6326" spans="1:17" ht="11.25" x14ac:dyDescent="0.2">
      <c r="A6326" s="234"/>
      <c r="B6326" s="98"/>
      <c r="C6326" s="130"/>
      <c r="D6326" s="240"/>
      <c r="E6326" s="240"/>
      <c r="F6326" s="224"/>
      <c r="G6326" s="98"/>
      <c r="H6326" s="98"/>
      <c r="I6326" s="130"/>
      <c r="J6326" s="98"/>
      <c r="K6326" s="98"/>
      <c r="L6326" s="98"/>
      <c r="M6326" s="241"/>
      <c r="N6326" s="241"/>
      <c r="O6326" s="98"/>
      <c r="P6326" s="98"/>
      <c r="Q6326" s="130"/>
    </row>
    <row r="6327" spans="1:17" ht="11.25" x14ac:dyDescent="0.2">
      <c r="A6327" s="234"/>
      <c r="B6327" s="98"/>
      <c r="C6327" s="130"/>
      <c r="D6327" s="240"/>
      <c r="E6327" s="240"/>
      <c r="F6327" s="224"/>
      <c r="G6327" s="98"/>
      <c r="H6327" s="98"/>
      <c r="I6327" s="130"/>
      <c r="J6327" s="98"/>
      <c r="K6327" s="98"/>
      <c r="L6327" s="98"/>
      <c r="M6327" s="241"/>
      <c r="N6327" s="241"/>
      <c r="O6327" s="98"/>
      <c r="P6327" s="98"/>
      <c r="Q6327" s="130"/>
    </row>
    <row r="6328" spans="1:17" ht="11.25" x14ac:dyDescent="0.2">
      <c r="A6328" s="234"/>
      <c r="B6328" s="98"/>
      <c r="C6328" s="130"/>
      <c r="D6328" s="240"/>
      <c r="E6328" s="240"/>
      <c r="F6328" s="224"/>
      <c r="G6328" s="98"/>
      <c r="H6328" s="98"/>
      <c r="I6328" s="130"/>
      <c r="J6328" s="98"/>
      <c r="K6328" s="98"/>
      <c r="L6328" s="98"/>
      <c r="M6328" s="241"/>
      <c r="N6328" s="241"/>
      <c r="O6328" s="98"/>
      <c r="P6328" s="98"/>
      <c r="Q6328" s="130"/>
    </row>
    <row r="6329" spans="1:17" ht="11.25" x14ac:dyDescent="0.2">
      <c r="A6329" s="234"/>
      <c r="B6329" s="98"/>
      <c r="C6329" s="130"/>
      <c r="D6329" s="240"/>
      <c r="E6329" s="240"/>
      <c r="F6329" s="224"/>
      <c r="G6329" s="98"/>
      <c r="H6329" s="98"/>
      <c r="I6329" s="130"/>
      <c r="J6329" s="98"/>
      <c r="K6329" s="98"/>
      <c r="L6329" s="98"/>
      <c r="M6329" s="241"/>
      <c r="N6329" s="241"/>
      <c r="O6329" s="98"/>
      <c r="P6329" s="98"/>
      <c r="Q6329" s="130"/>
    </row>
    <row r="6330" spans="1:17" ht="11.25" x14ac:dyDescent="0.2">
      <c r="A6330" s="234"/>
      <c r="B6330" s="98"/>
      <c r="C6330" s="130"/>
      <c r="D6330" s="240"/>
      <c r="E6330" s="240"/>
      <c r="F6330" s="224"/>
      <c r="G6330" s="98"/>
      <c r="H6330" s="98"/>
      <c r="I6330" s="130"/>
      <c r="J6330" s="98"/>
      <c r="K6330" s="98"/>
      <c r="L6330" s="98"/>
      <c r="M6330" s="241"/>
      <c r="N6330" s="241"/>
      <c r="O6330" s="98"/>
      <c r="P6330" s="98"/>
      <c r="Q6330" s="130"/>
    </row>
    <row r="6331" spans="1:17" ht="11.25" x14ac:dyDescent="0.2">
      <c r="A6331" s="234"/>
      <c r="B6331" s="98"/>
      <c r="C6331" s="130"/>
      <c r="D6331" s="240"/>
      <c r="E6331" s="240"/>
      <c r="F6331" s="224"/>
      <c r="G6331" s="98"/>
      <c r="H6331" s="98"/>
      <c r="I6331" s="130"/>
      <c r="J6331" s="98"/>
      <c r="K6331" s="98"/>
      <c r="L6331" s="98"/>
      <c r="M6331" s="241"/>
      <c r="N6331" s="241"/>
      <c r="O6331" s="98"/>
      <c r="P6331" s="98"/>
      <c r="Q6331" s="130"/>
    </row>
    <row r="6332" spans="1:17" ht="11.25" x14ac:dyDescent="0.2">
      <c r="A6332" s="234"/>
      <c r="B6332" s="98"/>
      <c r="C6332" s="130"/>
      <c r="D6332" s="240"/>
      <c r="E6332" s="240"/>
      <c r="F6332" s="224"/>
      <c r="G6332" s="98"/>
      <c r="H6332" s="98"/>
      <c r="I6332" s="130"/>
      <c r="J6332" s="98"/>
      <c r="K6332" s="98"/>
      <c r="L6332" s="98"/>
      <c r="M6332" s="241"/>
      <c r="N6332" s="241"/>
      <c r="O6332" s="98"/>
      <c r="P6332" s="98"/>
      <c r="Q6332" s="130"/>
    </row>
    <row r="6333" spans="1:17" ht="11.25" x14ac:dyDescent="0.2">
      <c r="A6333" s="234"/>
      <c r="B6333" s="98"/>
      <c r="C6333" s="130"/>
      <c r="D6333" s="240"/>
      <c r="E6333" s="240"/>
      <c r="F6333" s="224"/>
      <c r="G6333" s="98"/>
      <c r="H6333" s="98"/>
      <c r="I6333" s="130"/>
      <c r="J6333" s="98"/>
      <c r="K6333" s="98"/>
      <c r="L6333" s="98"/>
      <c r="M6333" s="241"/>
      <c r="N6333" s="241"/>
      <c r="O6333" s="98"/>
      <c r="P6333" s="98"/>
      <c r="Q6333" s="130"/>
    </row>
    <row r="6334" spans="1:17" ht="11.25" x14ac:dyDescent="0.2">
      <c r="A6334" s="234"/>
      <c r="B6334" s="98"/>
      <c r="C6334" s="130"/>
      <c r="D6334" s="240"/>
      <c r="E6334" s="240"/>
      <c r="F6334" s="224"/>
      <c r="G6334" s="98"/>
      <c r="H6334" s="98"/>
      <c r="I6334" s="130"/>
      <c r="J6334" s="98"/>
      <c r="K6334" s="98"/>
      <c r="L6334" s="98"/>
      <c r="M6334" s="241"/>
      <c r="N6334" s="241"/>
      <c r="O6334" s="98"/>
      <c r="P6334" s="98"/>
      <c r="Q6334" s="130"/>
    </row>
    <row r="6335" spans="1:17" ht="11.25" x14ac:dyDescent="0.2">
      <c r="A6335" s="234"/>
      <c r="B6335" s="98"/>
      <c r="C6335" s="130"/>
      <c r="D6335" s="240"/>
      <c r="E6335" s="240"/>
      <c r="F6335" s="224"/>
      <c r="G6335" s="98"/>
      <c r="H6335" s="98"/>
      <c r="I6335" s="130"/>
      <c r="J6335" s="98"/>
      <c r="K6335" s="98"/>
      <c r="L6335" s="98"/>
      <c r="M6335" s="241"/>
      <c r="N6335" s="241"/>
      <c r="O6335" s="98"/>
      <c r="P6335" s="98"/>
      <c r="Q6335" s="130"/>
    </row>
    <row r="6336" spans="1:17" ht="11.25" x14ac:dyDescent="0.2">
      <c r="A6336" s="234"/>
      <c r="B6336" s="98"/>
      <c r="C6336" s="130"/>
      <c r="D6336" s="240"/>
      <c r="E6336" s="240"/>
      <c r="F6336" s="224"/>
      <c r="G6336" s="98"/>
      <c r="H6336" s="98"/>
      <c r="I6336" s="130"/>
      <c r="J6336" s="98"/>
      <c r="K6336" s="98"/>
      <c r="L6336" s="98"/>
      <c r="M6336" s="241"/>
      <c r="N6336" s="241"/>
      <c r="O6336" s="98"/>
      <c r="P6336" s="98"/>
      <c r="Q6336" s="130"/>
    </row>
    <row r="6337" spans="1:17" ht="11.25" x14ac:dyDescent="0.2">
      <c r="A6337" s="234"/>
      <c r="B6337" s="98"/>
      <c r="C6337" s="130"/>
      <c r="D6337" s="240"/>
      <c r="E6337" s="240"/>
      <c r="F6337" s="224"/>
      <c r="G6337" s="98"/>
      <c r="H6337" s="98"/>
      <c r="I6337" s="130"/>
      <c r="J6337" s="98"/>
      <c r="K6337" s="98"/>
      <c r="L6337" s="98"/>
      <c r="M6337" s="241"/>
      <c r="N6337" s="241"/>
      <c r="O6337" s="98"/>
      <c r="P6337" s="98"/>
      <c r="Q6337" s="130"/>
    </row>
    <row r="6338" spans="1:17" ht="11.25" x14ac:dyDescent="0.2">
      <c r="A6338" s="234"/>
      <c r="B6338" s="98"/>
      <c r="C6338" s="130"/>
      <c r="D6338" s="240"/>
      <c r="E6338" s="240"/>
      <c r="F6338" s="224"/>
      <c r="G6338" s="98"/>
      <c r="H6338" s="98"/>
      <c r="I6338" s="130"/>
      <c r="J6338" s="98"/>
      <c r="K6338" s="98"/>
      <c r="L6338" s="98"/>
      <c r="M6338" s="241"/>
      <c r="N6338" s="241"/>
      <c r="O6338" s="98"/>
      <c r="P6338" s="98"/>
      <c r="Q6338" s="130"/>
    </row>
    <row r="6339" spans="1:17" ht="11.25" x14ac:dyDescent="0.2">
      <c r="A6339" s="234"/>
      <c r="B6339" s="98"/>
      <c r="C6339" s="130"/>
      <c r="D6339" s="240"/>
      <c r="E6339" s="240"/>
      <c r="F6339" s="224"/>
      <c r="G6339" s="98"/>
      <c r="H6339" s="98"/>
      <c r="I6339" s="130"/>
      <c r="J6339" s="98"/>
      <c r="K6339" s="98"/>
      <c r="L6339" s="98"/>
      <c r="M6339" s="241"/>
      <c r="N6339" s="241"/>
      <c r="O6339" s="98"/>
      <c r="P6339" s="98"/>
      <c r="Q6339" s="130"/>
    </row>
    <row r="6340" spans="1:17" ht="11.25" x14ac:dyDescent="0.2">
      <c r="A6340" s="234"/>
      <c r="B6340" s="98"/>
      <c r="C6340" s="130"/>
      <c r="D6340" s="240"/>
      <c r="E6340" s="240"/>
      <c r="F6340" s="224"/>
      <c r="G6340" s="98"/>
      <c r="H6340" s="98"/>
      <c r="I6340" s="130"/>
      <c r="J6340" s="98"/>
      <c r="K6340" s="98"/>
      <c r="L6340" s="98"/>
      <c r="M6340" s="241"/>
      <c r="N6340" s="241"/>
      <c r="O6340" s="98"/>
      <c r="P6340" s="98"/>
      <c r="Q6340" s="130"/>
    </row>
    <row r="6341" spans="1:17" ht="11.25" x14ac:dyDescent="0.2">
      <c r="A6341" s="234"/>
      <c r="B6341" s="98"/>
      <c r="C6341" s="130"/>
      <c r="D6341" s="240"/>
      <c r="E6341" s="240"/>
      <c r="F6341" s="224"/>
      <c r="G6341" s="98"/>
      <c r="H6341" s="98"/>
      <c r="I6341" s="130"/>
      <c r="J6341" s="98"/>
      <c r="K6341" s="98"/>
      <c r="L6341" s="98"/>
      <c r="M6341" s="241"/>
      <c r="N6341" s="241"/>
      <c r="O6341" s="98"/>
      <c r="P6341" s="98"/>
      <c r="Q6341" s="130"/>
    </row>
    <row r="6342" spans="1:17" ht="11.25" x14ac:dyDescent="0.2">
      <c r="A6342" s="234"/>
      <c r="B6342" s="98"/>
      <c r="C6342" s="130"/>
      <c r="D6342" s="240"/>
      <c r="E6342" s="240"/>
      <c r="F6342" s="224"/>
      <c r="G6342" s="98"/>
      <c r="H6342" s="98"/>
      <c r="I6342" s="130"/>
      <c r="J6342" s="98"/>
      <c r="K6342" s="98"/>
      <c r="L6342" s="98"/>
      <c r="M6342" s="241"/>
      <c r="N6342" s="241"/>
      <c r="O6342" s="98"/>
      <c r="P6342" s="98"/>
      <c r="Q6342" s="130"/>
    </row>
    <row r="6343" spans="1:17" ht="11.25" x14ac:dyDescent="0.2">
      <c r="A6343" s="234"/>
      <c r="B6343" s="98"/>
      <c r="C6343" s="130"/>
      <c r="D6343" s="240"/>
      <c r="E6343" s="240"/>
      <c r="F6343" s="224"/>
      <c r="G6343" s="98"/>
      <c r="H6343" s="98"/>
      <c r="I6343" s="130"/>
      <c r="J6343" s="98"/>
      <c r="K6343" s="98"/>
      <c r="L6343" s="98"/>
      <c r="M6343" s="241"/>
      <c r="N6343" s="241"/>
      <c r="O6343" s="98"/>
      <c r="P6343" s="98"/>
      <c r="Q6343" s="130"/>
    </row>
    <row r="6344" spans="1:17" ht="11.25" x14ac:dyDescent="0.2">
      <c r="A6344" s="234"/>
      <c r="B6344" s="98"/>
      <c r="C6344" s="130"/>
      <c r="D6344" s="240"/>
      <c r="E6344" s="240"/>
      <c r="F6344" s="224"/>
      <c r="G6344" s="98"/>
      <c r="H6344" s="98"/>
      <c r="I6344" s="130"/>
      <c r="J6344" s="98"/>
      <c r="K6344" s="98"/>
      <c r="L6344" s="98"/>
      <c r="M6344" s="241"/>
      <c r="N6344" s="241"/>
      <c r="O6344" s="98"/>
      <c r="P6344" s="98"/>
      <c r="Q6344" s="130"/>
    </row>
    <row r="6345" spans="1:17" ht="11.25" x14ac:dyDescent="0.2">
      <c r="A6345" s="234"/>
      <c r="B6345" s="98"/>
      <c r="C6345" s="130"/>
      <c r="D6345" s="240"/>
      <c r="E6345" s="240"/>
      <c r="F6345" s="224"/>
      <c r="G6345" s="98"/>
      <c r="H6345" s="98"/>
      <c r="I6345" s="130"/>
      <c r="J6345" s="98"/>
      <c r="K6345" s="98"/>
      <c r="L6345" s="98"/>
      <c r="M6345" s="241"/>
      <c r="N6345" s="241"/>
      <c r="O6345" s="98"/>
      <c r="P6345" s="98"/>
      <c r="Q6345" s="130"/>
    </row>
    <row r="6346" spans="1:17" ht="11.25" x14ac:dyDescent="0.2">
      <c r="A6346" s="234"/>
      <c r="B6346" s="98"/>
      <c r="C6346" s="130"/>
      <c r="D6346" s="240"/>
      <c r="E6346" s="240"/>
      <c r="F6346" s="224"/>
      <c r="G6346" s="98"/>
      <c r="H6346" s="98"/>
      <c r="I6346" s="130"/>
      <c r="J6346" s="98"/>
      <c r="K6346" s="98"/>
      <c r="L6346" s="98"/>
      <c r="M6346" s="241"/>
      <c r="N6346" s="241"/>
      <c r="O6346" s="98"/>
      <c r="P6346" s="98"/>
      <c r="Q6346" s="130"/>
    </row>
    <row r="6347" spans="1:17" ht="11.25" x14ac:dyDescent="0.2">
      <c r="A6347" s="234"/>
      <c r="B6347" s="98"/>
      <c r="C6347" s="130"/>
      <c r="D6347" s="240"/>
      <c r="E6347" s="240"/>
      <c r="F6347" s="224"/>
      <c r="G6347" s="98"/>
      <c r="H6347" s="98"/>
      <c r="I6347" s="130"/>
      <c r="J6347" s="98"/>
      <c r="K6347" s="98"/>
      <c r="L6347" s="98"/>
      <c r="M6347" s="241"/>
      <c r="N6347" s="241"/>
      <c r="O6347" s="98"/>
      <c r="P6347" s="98"/>
      <c r="Q6347" s="130"/>
    </row>
    <row r="6348" spans="1:17" ht="11.25" x14ac:dyDescent="0.2">
      <c r="A6348" s="234"/>
      <c r="B6348" s="98"/>
      <c r="C6348" s="130"/>
      <c r="D6348" s="240"/>
      <c r="E6348" s="240"/>
      <c r="F6348" s="224"/>
      <c r="G6348" s="98"/>
      <c r="H6348" s="98"/>
      <c r="I6348" s="130"/>
      <c r="J6348" s="98"/>
      <c r="K6348" s="98"/>
      <c r="L6348" s="98"/>
      <c r="M6348" s="241"/>
      <c r="N6348" s="241"/>
      <c r="O6348" s="98"/>
      <c r="P6348" s="98"/>
      <c r="Q6348" s="130"/>
    </row>
    <row r="6349" spans="1:17" ht="11.25" x14ac:dyDescent="0.2">
      <c r="A6349" s="234"/>
      <c r="B6349" s="98"/>
      <c r="C6349" s="130"/>
      <c r="D6349" s="240"/>
      <c r="E6349" s="240"/>
      <c r="F6349" s="224"/>
      <c r="G6349" s="98"/>
      <c r="H6349" s="98"/>
      <c r="I6349" s="130"/>
      <c r="J6349" s="98"/>
      <c r="K6349" s="98"/>
      <c r="L6349" s="98"/>
      <c r="M6349" s="241"/>
      <c r="N6349" s="241"/>
      <c r="O6349" s="98"/>
      <c r="P6349" s="98"/>
      <c r="Q6349" s="130"/>
    </row>
    <row r="6350" spans="1:17" ht="11.25" x14ac:dyDescent="0.2">
      <c r="A6350" s="234"/>
      <c r="B6350" s="98"/>
      <c r="C6350" s="130"/>
      <c r="D6350" s="240"/>
      <c r="E6350" s="240"/>
      <c r="F6350" s="224"/>
      <c r="G6350" s="98"/>
      <c r="H6350" s="98"/>
      <c r="I6350" s="130"/>
      <c r="J6350" s="98"/>
      <c r="K6350" s="98"/>
      <c r="L6350" s="98"/>
      <c r="M6350" s="241"/>
      <c r="N6350" s="241"/>
      <c r="O6350" s="98"/>
      <c r="P6350" s="98"/>
      <c r="Q6350" s="130"/>
    </row>
    <row r="6351" spans="1:17" ht="11.25" x14ac:dyDescent="0.2">
      <c r="A6351" s="234"/>
      <c r="B6351" s="98"/>
      <c r="C6351" s="130"/>
      <c r="D6351" s="240"/>
      <c r="E6351" s="240"/>
      <c r="F6351" s="224"/>
      <c r="G6351" s="98"/>
      <c r="H6351" s="98"/>
      <c r="I6351" s="130"/>
      <c r="J6351" s="98"/>
      <c r="K6351" s="98"/>
      <c r="L6351" s="98"/>
      <c r="M6351" s="241"/>
      <c r="N6351" s="241"/>
      <c r="O6351" s="98"/>
      <c r="P6351" s="98"/>
      <c r="Q6351" s="130"/>
    </row>
    <row r="6352" spans="1:17" ht="11.25" x14ac:dyDescent="0.2">
      <c r="A6352" s="234"/>
      <c r="B6352" s="98"/>
      <c r="C6352" s="130"/>
      <c r="D6352" s="240"/>
      <c r="E6352" s="240"/>
      <c r="F6352" s="224"/>
      <c r="G6352" s="98"/>
      <c r="H6352" s="98"/>
      <c r="I6352" s="130"/>
      <c r="J6352" s="98"/>
      <c r="K6352" s="98"/>
      <c r="L6352" s="98"/>
      <c r="M6352" s="241"/>
      <c r="N6352" s="241"/>
      <c r="O6352" s="98"/>
      <c r="P6352" s="98"/>
      <c r="Q6352" s="130"/>
    </row>
    <row r="6353" spans="1:17" ht="11.25" x14ac:dyDescent="0.2">
      <c r="A6353" s="234"/>
      <c r="B6353" s="98"/>
      <c r="C6353" s="130"/>
      <c r="D6353" s="240"/>
      <c r="E6353" s="240"/>
      <c r="F6353" s="224"/>
      <c r="G6353" s="98"/>
      <c r="H6353" s="98"/>
      <c r="I6353" s="130"/>
      <c r="J6353" s="98"/>
      <c r="K6353" s="98"/>
      <c r="L6353" s="98"/>
      <c r="M6353" s="241"/>
      <c r="N6353" s="241"/>
      <c r="O6353" s="98"/>
      <c r="P6353" s="98"/>
      <c r="Q6353" s="130"/>
    </row>
    <row r="6354" spans="1:17" ht="11.25" x14ac:dyDescent="0.2">
      <c r="A6354" s="234"/>
      <c r="B6354" s="98"/>
      <c r="C6354" s="130"/>
      <c r="D6354" s="240"/>
      <c r="E6354" s="240"/>
      <c r="F6354" s="224"/>
      <c r="G6354" s="98"/>
      <c r="H6354" s="98"/>
      <c r="I6354" s="130"/>
      <c r="J6354" s="98"/>
      <c r="K6354" s="98"/>
      <c r="L6354" s="98"/>
      <c r="M6354" s="241"/>
      <c r="N6354" s="241"/>
      <c r="O6354" s="98"/>
      <c r="P6354" s="98"/>
      <c r="Q6354" s="130"/>
    </row>
    <row r="6355" spans="1:17" ht="11.25" x14ac:dyDescent="0.2">
      <c r="A6355" s="234"/>
      <c r="B6355" s="98"/>
      <c r="C6355" s="130"/>
      <c r="D6355" s="240"/>
      <c r="E6355" s="240"/>
      <c r="F6355" s="224"/>
      <c r="G6355" s="98"/>
      <c r="H6355" s="98"/>
      <c r="I6355" s="130"/>
      <c r="J6355" s="98"/>
      <c r="K6355" s="98"/>
      <c r="L6355" s="98"/>
      <c r="M6355" s="241"/>
      <c r="N6355" s="241"/>
      <c r="O6355" s="98"/>
      <c r="P6355" s="98"/>
      <c r="Q6355" s="130"/>
    </row>
    <row r="6356" spans="1:17" ht="11.25" x14ac:dyDescent="0.2">
      <c r="A6356" s="234"/>
      <c r="B6356" s="98"/>
      <c r="C6356" s="130"/>
      <c r="D6356" s="240"/>
      <c r="E6356" s="240"/>
      <c r="F6356" s="224"/>
      <c r="G6356" s="98"/>
      <c r="H6356" s="98"/>
      <c r="I6356" s="130"/>
      <c r="J6356" s="98"/>
      <c r="K6356" s="98"/>
      <c r="L6356" s="98"/>
      <c r="M6356" s="241"/>
      <c r="N6356" s="241"/>
      <c r="O6356" s="98"/>
      <c r="P6356" s="98"/>
      <c r="Q6356" s="130"/>
    </row>
    <row r="6357" spans="1:17" ht="11.25" x14ac:dyDescent="0.2">
      <c r="A6357" s="234"/>
      <c r="B6357" s="98"/>
      <c r="C6357" s="130"/>
      <c r="D6357" s="240"/>
      <c r="E6357" s="240"/>
      <c r="F6357" s="224"/>
      <c r="G6357" s="98"/>
      <c r="H6357" s="98"/>
      <c r="I6357" s="130"/>
      <c r="J6357" s="98"/>
      <c r="K6357" s="98"/>
      <c r="L6357" s="98"/>
      <c r="M6357" s="241"/>
      <c r="N6357" s="241"/>
      <c r="O6357" s="98"/>
      <c r="P6357" s="98"/>
      <c r="Q6357" s="130"/>
    </row>
    <row r="6358" spans="1:17" ht="11.25" x14ac:dyDescent="0.2">
      <c r="A6358" s="234"/>
      <c r="B6358" s="98"/>
      <c r="C6358" s="130"/>
      <c r="D6358" s="240"/>
      <c r="E6358" s="240"/>
      <c r="F6358" s="224"/>
      <c r="G6358" s="98"/>
      <c r="H6358" s="98"/>
      <c r="I6358" s="130"/>
      <c r="J6358" s="98"/>
      <c r="K6358" s="98"/>
      <c r="L6358" s="98"/>
      <c r="M6358" s="241"/>
      <c r="N6358" s="241"/>
      <c r="O6358" s="98"/>
      <c r="P6358" s="98"/>
      <c r="Q6358" s="130"/>
    </row>
    <row r="6359" spans="1:17" ht="11.25" x14ac:dyDescent="0.2">
      <c r="A6359" s="234"/>
      <c r="B6359" s="98"/>
      <c r="C6359" s="130"/>
      <c r="D6359" s="240"/>
      <c r="E6359" s="240"/>
      <c r="F6359" s="224"/>
      <c r="G6359" s="98"/>
      <c r="H6359" s="98"/>
      <c r="I6359" s="130"/>
      <c r="J6359" s="98"/>
      <c r="K6359" s="98"/>
      <c r="L6359" s="98"/>
      <c r="M6359" s="241"/>
      <c r="N6359" s="241"/>
      <c r="O6359" s="98"/>
      <c r="P6359" s="98"/>
      <c r="Q6359" s="130"/>
    </row>
    <row r="6360" spans="1:17" ht="11.25" x14ac:dyDescent="0.2">
      <c r="A6360" s="234"/>
      <c r="B6360" s="98"/>
      <c r="C6360" s="130"/>
      <c r="D6360" s="240"/>
      <c r="E6360" s="240"/>
      <c r="F6360" s="224"/>
      <c r="G6360" s="98"/>
      <c r="H6360" s="98"/>
      <c r="I6360" s="130"/>
      <c r="J6360" s="98"/>
      <c r="K6360" s="98"/>
      <c r="L6360" s="98"/>
      <c r="M6360" s="241"/>
      <c r="N6360" s="241"/>
      <c r="O6360" s="98"/>
      <c r="P6360" s="98"/>
      <c r="Q6360" s="130"/>
    </row>
    <row r="6361" spans="1:17" ht="11.25" x14ac:dyDescent="0.2">
      <c r="A6361" s="234"/>
      <c r="B6361" s="98"/>
      <c r="C6361" s="130"/>
      <c r="D6361" s="240"/>
      <c r="E6361" s="240"/>
      <c r="F6361" s="224"/>
      <c r="G6361" s="98"/>
      <c r="H6361" s="98"/>
      <c r="I6361" s="130"/>
      <c r="J6361" s="98"/>
      <c r="K6361" s="98"/>
      <c r="L6361" s="98"/>
      <c r="M6361" s="241"/>
      <c r="N6361" s="241"/>
      <c r="O6361" s="98"/>
      <c r="P6361" s="98"/>
      <c r="Q6361" s="130"/>
    </row>
    <row r="6362" spans="1:17" ht="11.25" x14ac:dyDescent="0.2">
      <c r="A6362" s="234"/>
      <c r="B6362" s="98"/>
      <c r="C6362" s="130"/>
      <c r="D6362" s="240"/>
      <c r="E6362" s="240"/>
      <c r="F6362" s="224"/>
      <c r="G6362" s="98"/>
      <c r="H6362" s="98"/>
      <c r="I6362" s="130"/>
      <c r="J6362" s="98"/>
      <c r="K6362" s="98"/>
      <c r="L6362" s="98"/>
      <c r="M6362" s="241"/>
      <c r="N6362" s="241"/>
      <c r="O6362" s="98"/>
      <c r="P6362" s="98"/>
      <c r="Q6362" s="130"/>
    </row>
    <row r="6363" spans="1:17" ht="11.25" x14ac:dyDescent="0.2">
      <c r="A6363" s="234"/>
      <c r="B6363" s="98"/>
      <c r="C6363" s="130"/>
      <c r="D6363" s="240"/>
      <c r="E6363" s="240"/>
      <c r="F6363" s="224"/>
      <c r="G6363" s="98"/>
      <c r="H6363" s="98"/>
      <c r="I6363" s="130"/>
      <c r="J6363" s="98"/>
      <c r="K6363" s="98"/>
      <c r="L6363" s="98"/>
      <c r="M6363" s="241"/>
      <c r="N6363" s="241"/>
      <c r="O6363" s="98"/>
      <c r="P6363" s="98"/>
      <c r="Q6363" s="130"/>
    </row>
    <row r="6364" spans="1:17" ht="11.25" x14ac:dyDescent="0.2">
      <c r="A6364" s="234"/>
      <c r="B6364" s="98"/>
      <c r="C6364" s="130"/>
      <c r="D6364" s="240"/>
      <c r="E6364" s="240"/>
      <c r="F6364" s="224"/>
      <c r="G6364" s="98"/>
      <c r="H6364" s="98"/>
      <c r="I6364" s="130"/>
      <c r="J6364" s="98"/>
      <c r="K6364" s="98"/>
      <c r="L6364" s="98"/>
      <c r="M6364" s="241"/>
      <c r="N6364" s="241"/>
      <c r="O6364" s="98"/>
      <c r="P6364" s="98"/>
      <c r="Q6364" s="130"/>
    </row>
    <row r="6365" spans="1:17" ht="11.25" x14ac:dyDescent="0.2">
      <c r="A6365" s="234"/>
      <c r="B6365" s="98"/>
      <c r="C6365" s="130"/>
      <c r="D6365" s="240"/>
      <c r="E6365" s="240"/>
      <c r="F6365" s="224"/>
      <c r="G6365" s="98"/>
      <c r="H6365" s="98"/>
      <c r="I6365" s="130"/>
      <c r="J6365" s="98"/>
      <c r="K6365" s="98"/>
      <c r="L6365" s="98"/>
      <c r="M6365" s="241"/>
      <c r="N6365" s="241"/>
      <c r="O6365" s="98"/>
      <c r="P6365" s="98"/>
      <c r="Q6365" s="130"/>
    </row>
    <row r="6366" spans="1:17" ht="11.25" x14ac:dyDescent="0.2">
      <c r="A6366" s="234"/>
      <c r="B6366" s="98"/>
      <c r="C6366" s="130"/>
      <c r="D6366" s="240"/>
      <c r="E6366" s="240"/>
      <c r="F6366" s="224"/>
      <c r="G6366" s="98"/>
      <c r="H6366" s="98"/>
      <c r="I6366" s="130"/>
      <c r="J6366" s="98"/>
      <c r="K6366" s="98"/>
      <c r="L6366" s="98"/>
      <c r="M6366" s="241"/>
      <c r="N6366" s="241"/>
      <c r="O6366" s="98"/>
      <c r="P6366" s="98"/>
      <c r="Q6366" s="130"/>
    </row>
    <row r="6367" spans="1:17" ht="11.25" x14ac:dyDescent="0.2">
      <c r="A6367" s="234"/>
      <c r="B6367" s="98"/>
      <c r="C6367" s="130"/>
      <c r="D6367" s="240"/>
      <c r="E6367" s="240"/>
      <c r="F6367" s="224"/>
      <c r="G6367" s="98"/>
      <c r="H6367" s="98"/>
      <c r="I6367" s="130"/>
      <c r="J6367" s="98"/>
      <c r="K6367" s="98"/>
      <c r="L6367" s="98"/>
      <c r="M6367" s="241"/>
      <c r="N6367" s="241"/>
      <c r="O6367" s="98"/>
      <c r="P6367" s="98"/>
      <c r="Q6367" s="130"/>
    </row>
    <row r="6368" spans="1:17" ht="11.25" x14ac:dyDescent="0.2">
      <c r="A6368" s="234"/>
      <c r="B6368" s="98"/>
      <c r="C6368" s="130"/>
      <c r="D6368" s="240"/>
      <c r="E6368" s="240"/>
      <c r="F6368" s="224"/>
      <c r="G6368" s="98"/>
      <c r="H6368" s="98"/>
      <c r="I6368" s="130"/>
      <c r="J6368" s="98"/>
      <c r="K6368" s="98"/>
      <c r="L6368" s="98"/>
      <c r="M6368" s="241"/>
      <c r="N6368" s="241"/>
      <c r="O6368" s="98"/>
      <c r="P6368" s="98"/>
      <c r="Q6368" s="130"/>
    </row>
    <row r="6369" spans="1:17" ht="11.25" x14ac:dyDescent="0.2">
      <c r="A6369" s="234"/>
      <c r="B6369" s="98"/>
      <c r="C6369" s="130"/>
      <c r="D6369" s="240"/>
      <c r="E6369" s="240"/>
      <c r="F6369" s="224"/>
      <c r="G6369" s="98"/>
      <c r="H6369" s="98"/>
      <c r="I6369" s="130"/>
      <c r="J6369" s="98"/>
      <c r="K6369" s="98"/>
      <c r="L6369" s="98"/>
      <c r="M6369" s="241"/>
      <c r="N6369" s="241"/>
      <c r="O6369" s="98"/>
      <c r="P6369" s="98"/>
      <c r="Q6369" s="130"/>
    </row>
    <row r="6370" spans="1:17" ht="11.25" x14ac:dyDescent="0.2">
      <c r="A6370" s="234"/>
      <c r="B6370" s="98"/>
      <c r="C6370" s="130"/>
      <c r="D6370" s="240"/>
      <c r="E6370" s="240"/>
      <c r="F6370" s="224"/>
      <c r="G6370" s="98"/>
      <c r="H6370" s="98"/>
      <c r="I6370" s="130"/>
      <c r="J6370" s="98"/>
      <c r="K6370" s="98"/>
      <c r="L6370" s="98"/>
      <c r="M6370" s="241"/>
      <c r="N6370" s="241"/>
      <c r="O6370" s="98"/>
      <c r="P6370" s="98"/>
      <c r="Q6370" s="130"/>
    </row>
    <row r="6371" spans="1:17" ht="11.25" x14ac:dyDescent="0.2">
      <c r="A6371" s="234"/>
      <c r="B6371" s="98"/>
      <c r="C6371" s="130"/>
      <c r="D6371" s="240"/>
      <c r="E6371" s="240"/>
      <c r="F6371" s="224"/>
      <c r="G6371" s="98"/>
      <c r="H6371" s="98"/>
      <c r="I6371" s="130"/>
      <c r="J6371" s="98"/>
      <c r="K6371" s="98"/>
      <c r="L6371" s="98"/>
      <c r="M6371" s="241"/>
      <c r="N6371" s="241"/>
      <c r="O6371" s="98"/>
      <c r="P6371" s="98"/>
      <c r="Q6371" s="130"/>
    </row>
    <row r="6372" spans="1:17" ht="11.25" x14ac:dyDescent="0.2">
      <c r="A6372" s="234"/>
      <c r="B6372" s="98"/>
      <c r="C6372" s="130"/>
      <c r="D6372" s="240"/>
      <c r="E6372" s="240"/>
      <c r="F6372" s="224"/>
      <c r="G6372" s="98"/>
      <c r="H6372" s="98"/>
      <c r="I6372" s="130"/>
      <c r="J6372" s="98"/>
      <c r="K6372" s="98"/>
      <c r="L6372" s="98"/>
      <c r="M6372" s="241"/>
      <c r="N6372" s="241"/>
      <c r="O6372" s="98"/>
      <c r="P6372" s="98"/>
      <c r="Q6372" s="130"/>
    </row>
    <row r="6373" spans="1:17" ht="11.25" x14ac:dyDescent="0.2">
      <c r="A6373" s="234"/>
      <c r="B6373" s="98"/>
      <c r="C6373" s="130"/>
      <c r="D6373" s="240"/>
      <c r="E6373" s="240"/>
      <c r="F6373" s="224"/>
      <c r="G6373" s="98"/>
      <c r="H6373" s="98"/>
      <c r="I6373" s="130"/>
      <c r="J6373" s="98"/>
      <c r="K6373" s="98"/>
      <c r="L6373" s="98"/>
      <c r="M6373" s="241"/>
      <c r="N6373" s="241"/>
      <c r="O6373" s="98"/>
      <c r="P6373" s="98"/>
      <c r="Q6373" s="130"/>
    </row>
    <row r="6374" spans="1:17" ht="11.25" x14ac:dyDescent="0.2">
      <c r="A6374" s="234"/>
      <c r="B6374" s="98"/>
      <c r="C6374" s="130"/>
      <c r="D6374" s="240"/>
      <c r="E6374" s="240"/>
      <c r="F6374" s="224"/>
      <c r="G6374" s="98"/>
      <c r="H6374" s="98"/>
      <c r="I6374" s="130"/>
      <c r="J6374" s="98"/>
      <c r="K6374" s="98"/>
      <c r="L6374" s="98"/>
      <c r="M6374" s="241"/>
      <c r="N6374" s="241"/>
      <c r="O6374" s="98"/>
      <c r="P6374" s="98"/>
      <c r="Q6374" s="130"/>
    </row>
    <row r="6375" spans="1:17" ht="11.25" x14ac:dyDescent="0.2">
      <c r="A6375" s="234"/>
      <c r="B6375" s="98"/>
      <c r="C6375" s="130"/>
      <c r="D6375" s="240"/>
      <c r="E6375" s="240"/>
      <c r="F6375" s="224"/>
      <c r="G6375" s="98"/>
      <c r="H6375" s="98"/>
      <c r="I6375" s="130"/>
      <c r="J6375" s="98"/>
      <c r="K6375" s="98"/>
      <c r="L6375" s="98"/>
      <c r="M6375" s="241"/>
      <c r="N6375" s="241"/>
      <c r="O6375" s="98"/>
      <c r="P6375" s="98"/>
      <c r="Q6375" s="130"/>
    </row>
    <row r="6376" spans="1:17" ht="11.25" x14ac:dyDescent="0.2">
      <c r="A6376" s="234"/>
      <c r="B6376" s="98"/>
      <c r="C6376" s="130"/>
      <c r="D6376" s="240"/>
      <c r="E6376" s="240"/>
      <c r="F6376" s="224"/>
      <c r="G6376" s="98"/>
      <c r="H6376" s="98"/>
      <c r="I6376" s="130"/>
      <c r="J6376" s="98"/>
      <c r="K6376" s="98"/>
      <c r="L6376" s="98"/>
      <c r="M6376" s="241"/>
      <c r="N6376" s="241"/>
      <c r="O6376" s="98"/>
      <c r="P6376" s="98"/>
      <c r="Q6376" s="130"/>
    </row>
    <row r="6377" spans="1:17" ht="11.25" x14ac:dyDescent="0.2">
      <c r="A6377" s="234"/>
      <c r="B6377" s="98"/>
      <c r="C6377" s="130"/>
      <c r="D6377" s="240"/>
      <c r="E6377" s="240"/>
      <c r="F6377" s="224"/>
      <c r="G6377" s="98"/>
      <c r="H6377" s="98"/>
      <c r="I6377" s="130"/>
      <c r="J6377" s="98"/>
      <c r="K6377" s="98"/>
      <c r="L6377" s="98"/>
      <c r="M6377" s="241"/>
      <c r="N6377" s="241"/>
      <c r="O6377" s="98"/>
      <c r="P6377" s="98"/>
      <c r="Q6377" s="130"/>
    </row>
    <row r="6378" spans="1:17" ht="11.25" x14ac:dyDescent="0.2">
      <c r="A6378" s="234"/>
      <c r="B6378" s="98"/>
      <c r="C6378" s="130"/>
      <c r="D6378" s="240"/>
      <c r="E6378" s="240"/>
      <c r="F6378" s="224"/>
      <c r="G6378" s="98"/>
      <c r="H6378" s="98"/>
      <c r="I6378" s="130"/>
      <c r="J6378" s="98"/>
      <c r="K6378" s="98"/>
      <c r="L6378" s="98"/>
      <c r="M6378" s="241"/>
      <c r="N6378" s="241"/>
      <c r="O6378" s="98"/>
      <c r="P6378" s="98"/>
      <c r="Q6378" s="130"/>
    </row>
    <row r="6379" spans="1:17" ht="11.25" x14ac:dyDescent="0.2">
      <c r="A6379" s="234"/>
      <c r="B6379" s="98"/>
      <c r="C6379" s="130"/>
      <c r="D6379" s="240"/>
      <c r="E6379" s="240"/>
      <c r="F6379" s="224"/>
      <c r="G6379" s="98"/>
      <c r="H6379" s="98"/>
      <c r="I6379" s="130"/>
      <c r="J6379" s="98"/>
      <c r="K6379" s="98"/>
      <c r="L6379" s="98"/>
      <c r="M6379" s="241"/>
      <c r="N6379" s="241"/>
      <c r="O6379" s="98"/>
      <c r="P6379" s="98"/>
      <c r="Q6379" s="130"/>
    </row>
    <row r="6380" spans="1:17" ht="11.25" x14ac:dyDescent="0.2">
      <c r="A6380" s="234"/>
      <c r="B6380" s="98"/>
      <c r="C6380" s="130"/>
      <c r="D6380" s="240"/>
      <c r="E6380" s="240"/>
      <c r="F6380" s="224"/>
      <c r="G6380" s="98"/>
      <c r="H6380" s="98"/>
      <c r="I6380" s="130"/>
      <c r="J6380" s="98"/>
      <c r="K6380" s="98"/>
      <c r="L6380" s="98"/>
      <c r="M6380" s="241"/>
      <c r="N6380" s="241"/>
      <c r="O6380" s="98"/>
      <c r="P6380" s="98"/>
      <c r="Q6380" s="130"/>
    </row>
    <row r="6381" spans="1:17" ht="11.25" x14ac:dyDescent="0.2">
      <c r="A6381" s="234"/>
      <c r="B6381" s="98"/>
      <c r="C6381" s="130"/>
      <c r="D6381" s="240"/>
      <c r="E6381" s="240"/>
      <c r="F6381" s="224"/>
      <c r="G6381" s="98"/>
      <c r="H6381" s="98"/>
      <c r="I6381" s="130"/>
      <c r="J6381" s="98"/>
      <c r="K6381" s="98"/>
      <c r="L6381" s="98"/>
      <c r="M6381" s="241"/>
      <c r="N6381" s="241"/>
      <c r="O6381" s="98"/>
      <c r="P6381" s="98"/>
      <c r="Q6381" s="130"/>
    </row>
    <row r="6382" spans="1:17" ht="11.25" x14ac:dyDescent="0.2">
      <c r="A6382" s="234"/>
      <c r="B6382" s="98"/>
      <c r="C6382" s="130"/>
      <c r="D6382" s="240"/>
      <c r="E6382" s="240"/>
      <c r="F6382" s="224"/>
      <c r="G6382" s="98"/>
      <c r="H6382" s="98"/>
      <c r="I6382" s="130"/>
      <c r="J6382" s="98"/>
      <c r="K6382" s="98"/>
      <c r="L6382" s="98"/>
      <c r="M6382" s="241"/>
      <c r="N6382" s="241"/>
      <c r="O6382" s="98"/>
      <c r="P6382" s="98"/>
      <c r="Q6382" s="130"/>
    </row>
    <row r="6383" spans="1:17" ht="11.25" x14ac:dyDescent="0.2">
      <c r="A6383" s="234"/>
      <c r="B6383" s="98"/>
      <c r="C6383" s="130"/>
      <c r="D6383" s="240"/>
      <c r="E6383" s="240"/>
      <c r="F6383" s="224"/>
      <c r="G6383" s="98"/>
      <c r="H6383" s="98"/>
      <c r="I6383" s="130"/>
      <c r="J6383" s="98"/>
      <c r="K6383" s="98"/>
      <c r="L6383" s="98"/>
      <c r="M6383" s="241"/>
      <c r="N6383" s="241"/>
      <c r="O6383" s="98"/>
      <c r="P6383" s="98"/>
      <c r="Q6383" s="130"/>
    </row>
    <row r="6384" spans="1:17" ht="11.25" x14ac:dyDescent="0.2">
      <c r="A6384" s="234"/>
      <c r="B6384" s="98"/>
      <c r="C6384" s="130"/>
      <c r="D6384" s="240"/>
      <c r="E6384" s="240"/>
      <c r="F6384" s="224"/>
      <c r="G6384" s="98"/>
      <c r="H6384" s="98"/>
      <c r="I6384" s="130"/>
      <c r="J6384" s="98"/>
      <c r="K6384" s="98"/>
      <c r="L6384" s="98"/>
      <c r="M6384" s="241"/>
      <c r="N6384" s="241"/>
      <c r="O6384" s="98"/>
      <c r="P6384" s="98"/>
      <c r="Q6384" s="130"/>
    </row>
    <row r="6385" spans="1:17" ht="11.25" x14ac:dyDescent="0.2">
      <c r="A6385" s="234"/>
      <c r="B6385" s="98"/>
      <c r="C6385" s="130"/>
      <c r="D6385" s="240"/>
      <c r="E6385" s="240"/>
      <c r="F6385" s="224"/>
      <c r="G6385" s="98"/>
      <c r="H6385" s="98"/>
      <c r="I6385" s="130"/>
      <c r="J6385" s="98"/>
      <c r="K6385" s="98"/>
      <c r="L6385" s="98"/>
      <c r="M6385" s="241"/>
      <c r="N6385" s="241"/>
      <c r="O6385" s="98"/>
      <c r="P6385" s="98"/>
      <c r="Q6385" s="130"/>
    </row>
    <row r="6386" spans="1:17" ht="11.25" x14ac:dyDescent="0.2">
      <c r="A6386" s="234"/>
      <c r="B6386" s="98"/>
      <c r="C6386" s="130"/>
      <c r="D6386" s="240"/>
      <c r="E6386" s="240"/>
      <c r="F6386" s="224"/>
      <c r="G6386" s="98"/>
      <c r="H6386" s="98"/>
      <c r="I6386" s="130"/>
      <c r="J6386" s="98"/>
      <c r="K6386" s="98"/>
      <c r="L6386" s="98"/>
      <c r="M6386" s="241"/>
      <c r="N6386" s="241"/>
      <c r="O6386" s="98"/>
      <c r="P6386" s="98"/>
      <c r="Q6386" s="130"/>
    </row>
    <row r="6387" spans="1:17" ht="11.25" x14ac:dyDescent="0.2">
      <c r="A6387" s="234"/>
      <c r="B6387" s="98"/>
      <c r="C6387" s="130"/>
      <c r="D6387" s="240"/>
      <c r="E6387" s="240"/>
      <c r="F6387" s="224"/>
      <c r="G6387" s="98"/>
      <c r="H6387" s="98"/>
      <c r="I6387" s="130"/>
      <c r="J6387" s="98"/>
      <c r="K6387" s="98"/>
      <c r="L6387" s="98"/>
      <c r="M6387" s="241"/>
      <c r="N6387" s="241"/>
      <c r="O6387" s="98"/>
      <c r="P6387" s="98"/>
      <c r="Q6387" s="130"/>
    </row>
    <row r="6388" spans="1:17" ht="11.25" x14ac:dyDescent="0.2">
      <c r="A6388" s="234"/>
      <c r="B6388" s="98"/>
      <c r="C6388" s="130"/>
      <c r="D6388" s="240"/>
      <c r="E6388" s="240"/>
      <c r="F6388" s="224"/>
      <c r="G6388" s="98"/>
      <c r="H6388" s="98"/>
      <c r="I6388" s="130"/>
      <c r="J6388" s="98"/>
      <c r="K6388" s="98"/>
      <c r="L6388" s="98"/>
      <c r="M6388" s="241"/>
      <c r="N6388" s="241"/>
      <c r="O6388" s="98"/>
      <c r="P6388" s="98"/>
      <c r="Q6388" s="130"/>
    </row>
    <row r="6389" spans="1:17" ht="11.25" x14ac:dyDescent="0.2">
      <c r="A6389" s="234"/>
      <c r="B6389" s="98"/>
      <c r="C6389" s="130"/>
      <c r="D6389" s="240"/>
      <c r="E6389" s="240"/>
      <c r="F6389" s="224"/>
      <c r="G6389" s="98"/>
      <c r="H6389" s="98"/>
      <c r="I6389" s="130"/>
      <c r="J6389" s="98"/>
      <c r="K6389" s="98"/>
      <c r="L6389" s="98"/>
      <c r="M6389" s="241"/>
      <c r="N6389" s="241"/>
      <c r="O6389" s="98"/>
      <c r="P6389" s="98"/>
      <c r="Q6389" s="130"/>
    </row>
    <row r="6390" spans="1:17" ht="11.25" x14ac:dyDescent="0.2">
      <c r="A6390" s="234"/>
      <c r="B6390" s="98"/>
      <c r="C6390" s="130"/>
      <c r="D6390" s="240"/>
      <c r="E6390" s="240"/>
      <c r="F6390" s="224"/>
      <c r="G6390" s="98"/>
      <c r="H6390" s="98"/>
      <c r="I6390" s="130"/>
      <c r="J6390" s="98"/>
      <c r="K6390" s="98"/>
      <c r="L6390" s="98"/>
      <c r="M6390" s="241"/>
      <c r="N6390" s="241"/>
      <c r="O6390" s="98"/>
      <c r="P6390" s="98"/>
      <c r="Q6390" s="130"/>
    </row>
    <row r="6391" spans="1:17" ht="11.25" x14ac:dyDescent="0.2">
      <c r="A6391" s="234"/>
      <c r="B6391" s="98"/>
      <c r="C6391" s="130"/>
      <c r="D6391" s="240"/>
      <c r="E6391" s="240"/>
      <c r="F6391" s="224"/>
      <c r="G6391" s="98"/>
      <c r="H6391" s="98"/>
      <c r="I6391" s="130"/>
      <c r="J6391" s="98"/>
      <c r="K6391" s="98"/>
      <c r="L6391" s="98"/>
      <c r="M6391" s="241"/>
      <c r="N6391" s="241"/>
      <c r="O6391" s="98"/>
      <c r="P6391" s="98"/>
      <c r="Q6391" s="130"/>
    </row>
    <row r="6392" spans="1:17" ht="11.25" x14ac:dyDescent="0.2">
      <c r="A6392" s="234"/>
      <c r="B6392" s="98"/>
      <c r="C6392" s="130"/>
      <c r="D6392" s="240"/>
      <c r="E6392" s="240"/>
      <c r="F6392" s="224"/>
      <c r="G6392" s="98"/>
      <c r="H6392" s="98"/>
      <c r="I6392" s="130"/>
      <c r="J6392" s="98"/>
      <c r="K6392" s="98"/>
      <c r="L6392" s="98"/>
      <c r="M6392" s="241"/>
      <c r="N6392" s="241"/>
      <c r="O6392" s="98"/>
      <c r="P6392" s="98"/>
      <c r="Q6392" s="130"/>
    </row>
    <row r="6393" spans="1:17" ht="11.25" x14ac:dyDescent="0.2">
      <c r="A6393" s="234"/>
      <c r="B6393" s="98"/>
      <c r="C6393" s="130"/>
      <c r="D6393" s="240"/>
      <c r="E6393" s="240"/>
      <c r="F6393" s="224"/>
      <c r="G6393" s="98"/>
      <c r="H6393" s="98"/>
      <c r="I6393" s="130"/>
      <c r="J6393" s="98"/>
      <c r="K6393" s="98"/>
      <c r="L6393" s="98"/>
      <c r="M6393" s="241"/>
      <c r="N6393" s="241"/>
      <c r="O6393" s="98"/>
      <c r="P6393" s="98"/>
      <c r="Q6393" s="130"/>
    </row>
    <row r="6394" spans="1:17" ht="11.25" x14ac:dyDescent="0.2">
      <c r="A6394" s="234"/>
      <c r="B6394" s="98"/>
      <c r="C6394" s="130"/>
      <c r="D6394" s="240"/>
      <c r="E6394" s="240"/>
      <c r="F6394" s="224"/>
      <c r="G6394" s="98"/>
      <c r="H6394" s="98"/>
      <c r="I6394" s="130"/>
      <c r="J6394" s="98"/>
      <c r="K6394" s="98"/>
      <c r="L6394" s="98"/>
      <c r="M6394" s="241"/>
      <c r="N6394" s="241"/>
      <c r="O6394" s="98"/>
      <c r="P6394" s="98"/>
      <c r="Q6394" s="130"/>
    </row>
    <row r="6395" spans="1:17" ht="11.25" x14ac:dyDescent="0.2">
      <c r="A6395" s="234"/>
      <c r="B6395" s="98"/>
      <c r="C6395" s="130"/>
      <c r="D6395" s="240"/>
      <c r="E6395" s="240"/>
      <c r="F6395" s="224"/>
      <c r="G6395" s="98"/>
      <c r="H6395" s="98"/>
      <c r="I6395" s="130"/>
      <c r="J6395" s="98"/>
      <c r="K6395" s="98"/>
      <c r="L6395" s="98"/>
      <c r="M6395" s="241"/>
      <c r="N6395" s="241"/>
      <c r="O6395" s="98"/>
      <c r="P6395" s="98"/>
      <c r="Q6395" s="130"/>
    </row>
    <row r="6396" spans="1:17" ht="11.25" x14ac:dyDescent="0.2">
      <c r="A6396" s="234"/>
      <c r="B6396" s="98"/>
      <c r="C6396" s="130"/>
      <c r="D6396" s="240"/>
      <c r="E6396" s="240"/>
      <c r="F6396" s="224"/>
      <c r="G6396" s="98"/>
      <c r="H6396" s="98"/>
      <c r="I6396" s="130"/>
      <c r="J6396" s="98"/>
      <c r="K6396" s="98"/>
      <c r="L6396" s="98"/>
      <c r="M6396" s="241"/>
      <c r="N6396" s="241"/>
      <c r="O6396" s="98"/>
      <c r="P6396" s="98"/>
      <c r="Q6396" s="130"/>
    </row>
    <row r="6397" spans="1:17" ht="11.25" x14ac:dyDescent="0.2">
      <c r="A6397" s="234"/>
      <c r="B6397" s="98"/>
      <c r="C6397" s="130"/>
      <c r="D6397" s="240"/>
      <c r="E6397" s="240"/>
      <c r="F6397" s="224"/>
      <c r="G6397" s="98"/>
      <c r="H6397" s="98"/>
      <c r="I6397" s="130"/>
      <c r="J6397" s="98"/>
      <c r="K6397" s="98"/>
      <c r="L6397" s="98"/>
      <c r="M6397" s="241"/>
      <c r="N6397" s="241"/>
      <c r="O6397" s="98"/>
      <c r="P6397" s="98"/>
      <c r="Q6397" s="130"/>
    </row>
    <row r="6398" spans="1:17" ht="11.25" x14ac:dyDescent="0.2">
      <c r="A6398" s="234"/>
      <c r="B6398" s="98"/>
      <c r="C6398" s="130"/>
      <c r="D6398" s="240"/>
      <c r="E6398" s="240"/>
      <c r="F6398" s="224"/>
      <c r="G6398" s="98"/>
      <c r="H6398" s="98"/>
      <c r="I6398" s="130"/>
      <c r="J6398" s="98"/>
      <c r="K6398" s="98"/>
      <c r="L6398" s="98"/>
      <c r="M6398" s="241"/>
      <c r="N6398" s="241"/>
      <c r="O6398" s="98"/>
      <c r="P6398" s="98"/>
      <c r="Q6398" s="130"/>
    </row>
    <row r="6399" spans="1:17" ht="11.25" x14ac:dyDescent="0.2">
      <c r="A6399" s="234"/>
      <c r="B6399" s="98"/>
      <c r="C6399" s="130"/>
      <c r="D6399" s="240"/>
      <c r="E6399" s="240"/>
      <c r="F6399" s="224"/>
      <c r="G6399" s="98"/>
      <c r="H6399" s="98"/>
      <c r="I6399" s="130"/>
      <c r="J6399" s="98"/>
      <c r="K6399" s="98"/>
      <c r="L6399" s="98"/>
      <c r="M6399" s="241"/>
      <c r="N6399" s="241"/>
      <c r="O6399" s="98"/>
      <c r="P6399" s="98"/>
      <c r="Q6399" s="130"/>
    </row>
    <row r="6400" spans="1:17" ht="11.25" x14ac:dyDescent="0.2">
      <c r="A6400" s="234"/>
      <c r="B6400" s="98"/>
      <c r="C6400" s="130"/>
      <c r="D6400" s="240"/>
      <c r="E6400" s="240"/>
      <c r="F6400" s="224"/>
      <c r="G6400" s="98"/>
      <c r="H6400" s="98"/>
      <c r="I6400" s="130"/>
      <c r="J6400" s="98"/>
      <c r="K6400" s="98"/>
      <c r="L6400" s="98"/>
      <c r="M6400" s="241"/>
      <c r="N6400" s="241"/>
      <c r="O6400" s="98"/>
      <c r="P6400" s="98"/>
      <c r="Q6400" s="130"/>
    </row>
    <row r="6401" spans="1:17" ht="11.25" x14ac:dyDescent="0.2">
      <c r="A6401" s="234"/>
      <c r="B6401" s="98"/>
      <c r="C6401" s="130"/>
      <c r="D6401" s="240"/>
      <c r="E6401" s="240"/>
      <c r="F6401" s="224"/>
      <c r="G6401" s="98"/>
      <c r="H6401" s="98"/>
      <c r="I6401" s="130"/>
      <c r="J6401" s="98"/>
      <c r="K6401" s="98"/>
      <c r="L6401" s="98"/>
      <c r="M6401" s="241"/>
      <c r="N6401" s="241"/>
      <c r="O6401" s="98"/>
      <c r="P6401" s="98"/>
      <c r="Q6401" s="130"/>
    </row>
    <row r="6402" spans="1:17" ht="11.25" x14ac:dyDescent="0.2">
      <c r="A6402" s="234"/>
      <c r="B6402" s="98"/>
      <c r="C6402" s="130"/>
      <c r="D6402" s="240"/>
      <c r="E6402" s="240"/>
      <c r="F6402" s="224"/>
      <c r="G6402" s="98"/>
      <c r="H6402" s="98"/>
      <c r="I6402" s="130"/>
      <c r="J6402" s="98"/>
      <c r="K6402" s="98"/>
      <c r="L6402" s="98"/>
      <c r="M6402" s="241"/>
      <c r="N6402" s="241"/>
      <c r="O6402" s="98"/>
      <c r="P6402" s="98"/>
      <c r="Q6402" s="130"/>
    </row>
    <row r="6403" spans="1:17" ht="11.25" x14ac:dyDescent="0.2">
      <c r="A6403" s="234"/>
      <c r="B6403" s="98"/>
      <c r="C6403" s="130"/>
      <c r="D6403" s="240"/>
      <c r="E6403" s="240"/>
      <c r="F6403" s="224"/>
      <c r="G6403" s="98"/>
      <c r="H6403" s="98"/>
      <c r="I6403" s="130"/>
      <c r="J6403" s="98"/>
      <c r="K6403" s="98"/>
      <c r="L6403" s="98"/>
      <c r="M6403" s="241"/>
      <c r="N6403" s="241"/>
      <c r="O6403" s="98"/>
      <c r="P6403" s="98"/>
      <c r="Q6403" s="130"/>
    </row>
    <row r="6404" spans="1:17" ht="11.25" x14ac:dyDescent="0.2">
      <c r="A6404" s="234"/>
      <c r="B6404" s="98"/>
      <c r="C6404" s="130"/>
      <c r="D6404" s="240"/>
      <c r="E6404" s="240"/>
      <c r="F6404" s="224"/>
      <c r="G6404" s="98"/>
      <c r="H6404" s="98"/>
      <c r="I6404" s="130"/>
      <c r="J6404" s="98"/>
      <c r="K6404" s="98"/>
      <c r="L6404" s="98"/>
      <c r="M6404" s="241"/>
      <c r="N6404" s="241"/>
      <c r="O6404" s="98"/>
      <c r="P6404" s="98"/>
      <c r="Q6404" s="130"/>
    </row>
    <row r="6405" spans="1:17" ht="11.25" x14ac:dyDescent="0.2">
      <c r="A6405" s="234"/>
      <c r="B6405" s="98"/>
      <c r="C6405" s="130"/>
      <c r="D6405" s="240"/>
      <c r="E6405" s="240"/>
      <c r="F6405" s="224"/>
      <c r="G6405" s="98"/>
      <c r="H6405" s="98"/>
      <c r="I6405" s="130"/>
      <c r="J6405" s="98"/>
      <c r="K6405" s="98"/>
      <c r="L6405" s="98"/>
      <c r="M6405" s="241"/>
      <c r="N6405" s="241"/>
      <c r="O6405" s="98"/>
      <c r="P6405" s="98"/>
      <c r="Q6405" s="130"/>
    </row>
    <row r="6406" spans="1:17" ht="11.25" x14ac:dyDescent="0.2">
      <c r="A6406" s="234"/>
      <c r="B6406" s="98"/>
      <c r="C6406" s="130"/>
      <c r="D6406" s="240"/>
      <c r="E6406" s="240"/>
      <c r="F6406" s="224"/>
      <c r="G6406" s="98"/>
      <c r="H6406" s="98"/>
      <c r="I6406" s="130"/>
      <c r="J6406" s="98"/>
      <c r="K6406" s="98"/>
      <c r="L6406" s="98"/>
      <c r="M6406" s="241"/>
      <c r="N6406" s="241"/>
      <c r="O6406" s="98"/>
      <c r="P6406" s="98"/>
      <c r="Q6406" s="130"/>
    </row>
    <row r="6407" spans="1:17" ht="11.25" x14ac:dyDescent="0.2">
      <c r="A6407" s="234"/>
      <c r="B6407" s="98"/>
      <c r="C6407" s="130"/>
      <c r="D6407" s="240"/>
      <c r="E6407" s="240"/>
      <c r="F6407" s="224"/>
      <c r="G6407" s="98"/>
      <c r="H6407" s="98"/>
      <c r="I6407" s="130"/>
      <c r="J6407" s="98"/>
      <c r="K6407" s="98"/>
      <c r="L6407" s="98"/>
      <c r="M6407" s="241"/>
      <c r="N6407" s="241"/>
      <c r="O6407" s="98"/>
      <c r="P6407" s="98"/>
      <c r="Q6407" s="130"/>
    </row>
    <row r="6408" spans="1:17" ht="11.25" x14ac:dyDescent="0.2">
      <c r="A6408" s="234"/>
      <c r="B6408" s="98"/>
      <c r="C6408" s="130"/>
      <c r="D6408" s="240"/>
      <c r="E6408" s="240"/>
      <c r="F6408" s="224"/>
      <c r="G6408" s="98"/>
      <c r="H6408" s="98"/>
      <c r="I6408" s="130"/>
      <c r="J6408" s="98"/>
      <c r="K6408" s="98"/>
      <c r="L6408" s="98"/>
      <c r="M6408" s="241"/>
      <c r="N6408" s="241"/>
      <c r="O6408" s="98"/>
      <c r="P6408" s="98"/>
      <c r="Q6408" s="130"/>
    </row>
    <row r="6409" spans="1:17" ht="11.25" x14ac:dyDescent="0.2">
      <c r="A6409" s="234"/>
      <c r="B6409" s="98"/>
      <c r="C6409" s="130"/>
      <c r="D6409" s="240"/>
      <c r="E6409" s="240"/>
      <c r="F6409" s="224"/>
      <c r="G6409" s="98"/>
      <c r="H6409" s="98"/>
      <c r="I6409" s="130"/>
      <c r="J6409" s="98"/>
      <c r="K6409" s="98"/>
      <c r="L6409" s="98"/>
      <c r="M6409" s="241"/>
      <c r="N6409" s="241"/>
      <c r="O6409" s="98"/>
      <c r="P6409" s="98"/>
      <c r="Q6409" s="130"/>
    </row>
    <row r="6410" spans="1:17" ht="11.25" x14ac:dyDescent="0.2">
      <c r="A6410" s="234"/>
      <c r="B6410" s="98"/>
      <c r="C6410" s="130"/>
      <c r="D6410" s="240"/>
      <c r="E6410" s="240"/>
      <c r="F6410" s="224"/>
      <c r="G6410" s="98"/>
      <c r="H6410" s="98"/>
      <c r="I6410" s="130"/>
      <c r="J6410" s="98"/>
      <c r="K6410" s="98"/>
      <c r="L6410" s="98"/>
      <c r="M6410" s="241"/>
      <c r="N6410" s="241"/>
      <c r="O6410" s="98"/>
      <c r="P6410" s="98"/>
      <c r="Q6410" s="130"/>
    </row>
    <row r="6411" spans="1:17" ht="11.25" x14ac:dyDescent="0.2">
      <c r="A6411" s="234"/>
      <c r="B6411" s="98"/>
      <c r="C6411" s="130"/>
      <c r="D6411" s="240"/>
      <c r="E6411" s="240"/>
      <c r="F6411" s="224"/>
      <c r="G6411" s="98"/>
      <c r="H6411" s="98"/>
      <c r="I6411" s="130"/>
      <c r="J6411" s="98"/>
      <c r="K6411" s="98"/>
      <c r="L6411" s="98"/>
      <c r="M6411" s="241"/>
      <c r="N6411" s="241"/>
      <c r="O6411" s="98"/>
      <c r="P6411" s="98"/>
      <c r="Q6411" s="130"/>
    </row>
    <row r="6412" spans="1:17" ht="11.25" x14ac:dyDescent="0.2">
      <c r="A6412" s="234"/>
      <c r="B6412" s="98"/>
      <c r="C6412" s="130"/>
      <c r="D6412" s="240"/>
      <c r="E6412" s="240"/>
      <c r="F6412" s="224"/>
      <c r="G6412" s="98"/>
      <c r="H6412" s="98"/>
      <c r="I6412" s="130"/>
      <c r="J6412" s="98"/>
      <c r="K6412" s="98"/>
      <c r="L6412" s="98"/>
      <c r="M6412" s="241"/>
      <c r="N6412" s="241"/>
      <c r="O6412" s="98"/>
      <c r="P6412" s="98"/>
      <c r="Q6412" s="130"/>
    </row>
    <row r="6413" spans="1:17" ht="11.25" x14ac:dyDescent="0.2">
      <c r="A6413" s="234"/>
      <c r="B6413" s="98"/>
      <c r="C6413" s="130"/>
      <c r="D6413" s="240"/>
      <c r="E6413" s="240"/>
      <c r="F6413" s="224"/>
      <c r="G6413" s="98"/>
      <c r="H6413" s="98"/>
      <c r="I6413" s="130"/>
      <c r="J6413" s="98"/>
      <c r="K6413" s="98"/>
      <c r="L6413" s="98"/>
      <c r="M6413" s="241"/>
      <c r="N6413" s="241"/>
      <c r="O6413" s="98"/>
      <c r="P6413" s="98"/>
      <c r="Q6413" s="130"/>
    </row>
    <row r="6414" spans="1:17" ht="11.25" x14ac:dyDescent="0.2">
      <c r="A6414" s="234"/>
      <c r="B6414" s="98"/>
      <c r="C6414" s="130"/>
      <c r="D6414" s="240"/>
      <c r="E6414" s="240"/>
      <c r="F6414" s="224"/>
      <c r="G6414" s="98"/>
      <c r="H6414" s="98"/>
      <c r="I6414" s="130"/>
      <c r="J6414" s="98"/>
      <c r="K6414" s="98"/>
      <c r="L6414" s="98"/>
      <c r="M6414" s="241"/>
      <c r="N6414" s="241"/>
      <c r="O6414" s="98"/>
      <c r="P6414" s="98"/>
      <c r="Q6414" s="130"/>
    </row>
    <row r="6415" spans="1:17" ht="11.25" x14ac:dyDescent="0.2">
      <c r="A6415" s="234"/>
      <c r="B6415" s="98"/>
      <c r="C6415" s="130"/>
      <c r="D6415" s="240"/>
      <c r="E6415" s="240"/>
      <c r="F6415" s="224"/>
      <c r="G6415" s="98"/>
      <c r="H6415" s="98"/>
      <c r="I6415" s="130"/>
      <c r="J6415" s="98"/>
      <c r="K6415" s="98"/>
      <c r="L6415" s="98"/>
      <c r="M6415" s="241"/>
      <c r="N6415" s="241"/>
      <c r="O6415" s="98"/>
      <c r="P6415" s="98"/>
      <c r="Q6415" s="130"/>
    </row>
    <row r="6416" spans="1:17" ht="11.25" x14ac:dyDescent="0.2">
      <c r="A6416" s="234"/>
      <c r="B6416" s="98"/>
      <c r="C6416" s="130"/>
      <c r="D6416" s="240"/>
      <c r="E6416" s="240"/>
      <c r="F6416" s="224"/>
      <c r="G6416" s="98"/>
      <c r="H6416" s="98"/>
      <c r="I6416" s="130"/>
      <c r="J6416" s="98"/>
      <c r="K6416" s="98"/>
      <c r="L6416" s="98"/>
      <c r="M6416" s="241"/>
      <c r="N6416" s="241"/>
      <c r="O6416" s="98"/>
      <c r="P6416" s="98"/>
      <c r="Q6416" s="130"/>
    </row>
    <row r="6417" spans="1:17" ht="11.25" x14ac:dyDescent="0.2">
      <c r="A6417" s="234"/>
      <c r="B6417" s="98"/>
      <c r="C6417" s="130"/>
      <c r="D6417" s="240"/>
      <c r="E6417" s="240"/>
      <c r="F6417" s="224"/>
      <c r="G6417" s="98"/>
      <c r="H6417" s="98"/>
      <c r="I6417" s="130"/>
      <c r="J6417" s="98"/>
      <c r="K6417" s="98"/>
      <c r="L6417" s="98"/>
      <c r="M6417" s="241"/>
      <c r="N6417" s="241"/>
      <c r="O6417" s="98"/>
      <c r="P6417" s="98"/>
      <c r="Q6417" s="130"/>
    </row>
    <row r="6418" spans="1:17" ht="11.25" x14ac:dyDescent="0.2">
      <c r="A6418" s="234"/>
      <c r="B6418" s="98"/>
      <c r="C6418" s="130"/>
      <c r="D6418" s="240"/>
      <c r="E6418" s="240"/>
      <c r="F6418" s="224"/>
      <c r="G6418" s="98"/>
      <c r="H6418" s="98"/>
      <c r="I6418" s="130"/>
      <c r="J6418" s="98"/>
      <c r="K6418" s="98"/>
      <c r="L6418" s="98"/>
      <c r="M6418" s="241"/>
      <c r="N6418" s="241"/>
      <c r="O6418" s="98"/>
      <c r="P6418" s="98"/>
      <c r="Q6418" s="130"/>
    </row>
    <row r="6419" spans="1:17" ht="11.25" x14ac:dyDescent="0.2">
      <c r="A6419" s="234"/>
      <c r="B6419" s="98"/>
      <c r="C6419" s="130"/>
      <c r="D6419" s="240"/>
      <c r="E6419" s="240"/>
      <c r="F6419" s="224"/>
      <c r="G6419" s="98"/>
      <c r="H6419" s="98"/>
      <c r="I6419" s="130"/>
      <c r="J6419" s="98"/>
      <c r="K6419" s="98"/>
      <c r="L6419" s="98"/>
      <c r="M6419" s="241"/>
      <c r="N6419" s="241"/>
      <c r="O6419" s="98"/>
      <c r="P6419" s="98"/>
      <c r="Q6419" s="130"/>
    </row>
    <row r="6420" spans="1:17" ht="11.25" x14ac:dyDescent="0.2">
      <c r="A6420" s="234"/>
      <c r="B6420" s="98"/>
      <c r="C6420" s="130"/>
      <c r="D6420" s="240"/>
      <c r="E6420" s="240"/>
      <c r="F6420" s="224"/>
      <c r="G6420" s="98"/>
      <c r="H6420" s="98"/>
      <c r="I6420" s="130"/>
      <c r="J6420" s="98"/>
      <c r="K6420" s="98"/>
      <c r="L6420" s="98"/>
      <c r="M6420" s="241"/>
      <c r="N6420" s="241"/>
      <c r="O6420" s="98"/>
      <c r="P6420" s="98"/>
      <c r="Q6420" s="130"/>
    </row>
    <row r="6421" spans="1:17" ht="11.25" x14ac:dyDescent="0.2">
      <c r="A6421" s="234"/>
      <c r="B6421" s="98"/>
      <c r="C6421" s="130"/>
      <c r="D6421" s="240"/>
      <c r="E6421" s="240"/>
      <c r="F6421" s="224"/>
      <c r="G6421" s="98"/>
      <c r="H6421" s="98"/>
      <c r="I6421" s="130"/>
      <c r="J6421" s="98"/>
      <c r="K6421" s="98"/>
      <c r="L6421" s="98"/>
      <c r="M6421" s="241"/>
      <c r="N6421" s="241"/>
      <c r="O6421" s="98"/>
      <c r="P6421" s="98"/>
      <c r="Q6421" s="130"/>
    </row>
    <row r="6422" spans="1:17" ht="11.25" x14ac:dyDescent="0.2">
      <c r="A6422" s="234"/>
      <c r="B6422" s="98"/>
      <c r="C6422" s="130"/>
      <c r="D6422" s="240"/>
      <c r="E6422" s="240"/>
      <c r="F6422" s="224"/>
      <c r="G6422" s="98"/>
      <c r="H6422" s="98"/>
      <c r="I6422" s="130"/>
      <c r="J6422" s="98"/>
      <c r="K6422" s="98"/>
      <c r="L6422" s="98"/>
      <c r="M6422" s="241"/>
      <c r="N6422" s="241"/>
      <c r="O6422" s="98"/>
      <c r="P6422" s="98"/>
      <c r="Q6422" s="130"/>
    </row>
    <row r="6423" spans="1:17" ht="11.25" x14ac:dyDescent="0.2">
      <c r="A6423" s="234"/>
      <c r="B6423" s="98"/>
      <c r="C6423" s="130"/>
      <c r="D6423" s="240"/>
      <c r="E6423" s="240"/>
      <c r="F6423" s="224"/>
      <c r="G6423" s="98"/>
      <c r="H6423" s="98"/>
      <c r="I6423" s="130"/>
      <c r="J6423" s="98"/>
      <c r="K6423" s="98"/>
      <c r="L6423" s="98"/>
      <c r="M6423" s="241"/>
      <c r="N6423" s="241"/>
      <c r="O6423" s="98"/>
      <c r="P6423" s="98"/>
      <c r="Q6423" s="130"/>
    </row>
    <row r="6424" spans="1:17" ht="11.25" x14ac:dyDescent="0.2">
      <c r="A6424" s="234"/>
      <c r="B6424" s="98"/>
      <c r="C6424" s="130"/>
      <c r="D6424" s="240"/>
      <c r="E6424" s="240"/>
      <c r="F6424" s="224"/>
      <c r="G6424" s="98"/>
      <c r="H6424" s="98"/>
      <c r="I6424" s="130"/>
      <c r="J6424" s="98"/>
      <c r="K6424" s="98"/>
      <c r="L6424" s="98"/>
      <c r="M6424" s="241"/>
      <c r="N6424" s="241"/>
      <c r="O6424" s="98"/>
      <c r="P6424" s="98"/>
      <c r="Q6424" s="130"/>
    </row>
    <row r="6425" spans="1:17" ht="11.25" x14ac:dyDescent="0.2">
      <c r="A6425" s="234"/>
      <c r="B6425" s="98"/>
      <c r="C6425" s="130"/>
      <c r="D6425" s="240"/>
      <c r="E6425" s="240"/>
      <c r="F6425" s="224"/>
      <c r="G6425" s="98"/>
      <c r="H6425" s="98"/>
      <c r="I6425" s="130"/>
      <c r="J6425" s="98"/>
      <c r="K6425" s="98"/>
      <c r="L6425" s="98"/>
      <c r="M6425" s="241"/>
      <c r="N6425" s="241"/>
      <c r="O6425" s="98"/>
      <c r="P6425" s="98"/>
      <c r="Q6425" s="130"/>
    </row>
    <row r="6426" spans="1:17" ht="11.25" x14ac:dyDescent="0.2">
      <c r="A6426" s="234"/>
      <c r="B6426" s="98"/>
      <c r="C6426" s="130"/>
      <c r="D6426" s="240"/>
      <c r="E6426" s="240"/>
      <c r="F6426" s="224"/>
      <c r="G6426" s="98"/>
      <c r="H6426" s="98"/>
      <c r="I6426" s="130"/>
      <c r="J6426" s="98"/>
      <c r="K6426" s="98"/>
      <c r="L6426" s="98"/>
      <c r="M6426" s="241"/>
      <c r="N6426" s="241"/>
      <c r="O6426" s="98"/>
      <c r="P6426" s="98"/>
      <c r="Q6426" s="130"/>
    </row>
    <row r="6427" spans="1:17" ht="11.25" x14ac:dyDescent="0.2">
      <c r="A6427" s="234"/>
      <c r="B6427" s="98"/>
      <c r="C6427" s="130"/>
      <c r="D6427" s="240"/>
      <c r="E6427" s="240"/>
      <c r="F6427" s="224"/>
      <c r="G6427" s="98"/>
      <c r="H6427" s="98"/>
      <c r="I6427" s="130"/>
      <c r="J6427" s="98"/>
      <c r="K6427" s="98"/>
      <c r="L6427" s="98"/>
      <c r="M6427" s="241"/>
      <c r="N6427" s="241"/>
      <c r="O6427" s="98"/>
      <c r="P6427" s="98"/>
      <c r="Q6427" s="130"/>
    </row>
    <row r="6428" spans="1:17" ht="11.25" x14ac:dyDescent="0.2">
      <c r="A6428" s="234"/>
      <c r="B6428" s="98"/>
      <c r="C6428" s="130"/>
      <c r="D6428" s="240"/>
      <c r="E6428" s="240"/>
      <c r="F6428" s="224"/>
      <c r="G6428" s="98"/>
      <c r="H6428" s="98"/>
      <c r="I6428" s="130"/>
      <c r="J6428" s="98"/>
      <c r="K6428" s="98"/>
      <c r="L6428" s="98"/>
      <c r="M6428" s="241"/>
      <c r="N6428" s="241"/>
      <c r="O6428" s="98"/>
      <c r="P6428" s="98"/>
      <c r="Q6428" s="130"/>
    </row>
    <row r="6429" spans="1:17" ht="11.25" x14ac:dyDescent="0.2">
      <c r="A6429" s="234"/>
      <c r="B6429" s="98"/>
      <c r="C6429" s="130"/>
      <c r="D6429" s="240"/>
      <c r="E6429" s="240"/>
      <c r="F6429" s="224"/>
      <c r="G6429" s="98"/>
      <c r="H6429" s="98"/>
      <c r="I6429" s="130"/>
      <c r="J6429" s="98"/>
      <c r="K6429" s="98"/>
      <c r="L6429" s="98"/>
      <c r="M6429" s="241"/>
      <c r="N6429" s="241"/>
      <c r="O6429" s="98"/>
      <c r="P6429" s="98"/>
      <c r="Q6429" s="130"/>
    </row>
    <row r="6430" spans="1:17" ht="11.25" x14ac:dyDescent="0.2">
      <c r="A6430" s="234"/>
      <c r="B6430" s="98"/>
      <c r="C6430" s="130"/>
      <c r="D6430" s="240"/>
      <c r="E6430" s="240"/>
      <c r="F6430" s="224"/>
      <c r="G6430" s="98"/>
      <c r="H6430" s="98"/>
      <c r="I6430" s="130"/>
      <c r="J6430" s="98"/>
      <c r="K6430" s="98"/>
      <c r="L6430" s="98"/>
      <c r="M6430" s="241"/>
      <c r="N6430" s="241"/>
      <c r="O6430" s="98"/>
      <c r="P6430" s="98"/>
      <c r="Q6430" s="130"/>
    </row>
    <row r="6431" spans="1:17" ht="11.25" x14ac:dyDescent="0.2">
      <c r="A6431" s="234"/>
      <c r="B6431" s="98"/>
      <c r="C6431" s="130"/>
      <c r="D6431" s="240"/>
      <c r="E6431" s="240"/>
      <c r="F6431" s="224"/>
      <c r="G6431" s="98"/>
      <c r="H6431" s="98"/>
      <c r="I6431" s="130"/>
      <c r="J6431" s="98"/>
      <c r="K6431" s="98"/>
      <c r="L6431" s="98"/>
      <c r="M6431" s="241"/>
      <c r="N6431" s="241"/>
      <c r="O6431" s="98"/>
      <c r="P6431" s="98"/>
      <c r="Q6431" s="130"/>
    </row>
    <row r="6432" spans="1:17" ht="11.25" x14ac:dyDescent="0.2">
      <c r="A6432" s="234"/>
      <c r="B6432" s="98"/>
      <c r="C6432" s="130"/>
      <c r="D6432" s="240"/>
      <c r="E6432" s="240"/>
      <c r="F6432" s="224"/>
      <c r="G6432" s="98"/>
      <c r="H6432" s="98"/>
      <c r="I6432" s="130"/>
      <c r="J6432" s="98"/>
      <c r="K6432" s="98"/>
      <c r="L6432" s="98"/>
      <c r="M6432" s="241"/>
      <c r="N6432" s="241"/>
      <c r="O6432" s="98"/>
      <c r="P6432" s="98"/>
      <c r="Q6432" s="130"/>
    </row>
    <row r="6433" spans="1:17" ht="11.25" x14ac:dyDescent="0.2">
      <c r="A6433" s="234"/>
      <c r="B6433" s="98"/>
      <c r="C6433" s="130"/>
      <c r="D6433" s="240"/>
      <c r="E6433" s="240"/>
      <c r="F6433" s="224"/>
      <c r="G6433" s="98"/>
      <c r="H6433" s="98"/>
      <c r="I6433" s="130"/>
      <c r="J6433" s="98"/>
      <c r="K6433" s="98"/>
      <c r="L6433" s="98"/>
      <c r="M6433" s="241"/>
      <c r="N6433" s="241"/>
      <c r="O6433" s="98"/>
      <c r="P6433" s="98"/>
      <c r="Q6433" s="130"/>
    </row>
    <row r="6434" spans="1:17" ht="11.25" x14ac:dyDescent="0.2">
      <c r="A6434" s="234"/>
      <c r="B6434" s="98"/>
      <c r="C6434" s="130"/>
      <c r="D6434" s="240"/>
      <c r="E6434" s="240"/>
      <c r="F6434" s="224"/>
      <c r="G6434" s="98"/>
      <c r="H6434" s="98"/>
      <c r="I6434" s="130"/>
      <c r="J6434" s="98"/>
      <c r="K6434" s="98"/>
      <c r="L6434" s="98"/>
      <c r="M6434" s="241"/>
      <c r="N6434" s="241"/>
      <c r="O6434" s="98"/>
      <c r="P6434" s="98"/>
      <c r="Q6434" s="130"/>
    </row>
    <row r="6435" spans="1:17" ht="11.25" x14ac:dyDescent="0.2">
      <c r="A6435" s="234"/>
      <c r="B6435" s="98"/>
      <c r="C6435" s="130"/>
      <c r="D6435" s="240"/>
      <c r="E6435" s="240"/>
      <c r="F6435" s="224"/>
      <c r="G6435" s="98"/>
      <c r="H6435" s="98"/>
      <c r="I6435" s="130"/>
      <c r="J6435" s="98"/>
      <c r="K6435" s="98"/>
      <c r="L6435" s="98"/>
      <c r="M6435" s="241"/>
      <c r="N6435" s="241"/>
      <c r="O6435" s="98"/>
      <c r="P6435" s="98"/>
      <c r="Q6435" s="130"/>
    </row>
    <row r="6436" spans="1:17" ht="11.25" x14ac:dyDescent="0.2">
      <c r="A6436" s="234"/>
      <c r="B6436" s="98"/>
      <c r="C6436" s="130"/>
      <c r="D6436" s="240"/>
      <c r="E6436" s="240"/>
      <c r="F6436" s="224"/>
      <c r="G6436" s="98"/>
      <c r="H6436" s="98"/>
      <c r="I6436" s="130"/>
      <c r="J6436" s="98"/>
      <c r="K6436" s="98"/>
      <c r="L6436" s="98"/>
      <c r="M6436" s="241"/>
      <c r="N6436" s="241"/>
      <c r="O6436" s="98"/>
      <c r="P6436" s="98"/>
      <c r="Q6436" s="130"/>
    </row>
    <row r="6437" spans="1:17" ht="11.25" x14ac:dyDescent="0.2">
      <c r="A6437" s="234"/>
      <c r="B6437" s="98"/>
      <c r="C6437" s="130"/>
      <c r="D6437" s="240"/>
      <c r="E6437" s="240"/>
      <c r="F6437" s="224"/>
      <c r="G6437" s="98"/>
      <c r="H6437" s="98"/>
      <c r="I6437" s="130"/>
      <c r="J6437" s="98"/>
      <c r="K6437" s="98"/>
      <c r="L6437" s="98"/>
      <c r="M6437" s="241"/>
      <c r="N6437" s="241"/>
      <c r="O6437" s="98"/>
      <c r="P6437" s="98"/>
      <c r="Q6437" s="130"/>
    </row>
    <row r="6438" spans="1:17" ht="11.25" x14ac:dyDescent="0.2">
      <c r="A6438" s="234"/>
      <c r="B6438" s="98"/>
      <c r="C6438" s="130"/>
      <c r="D6438" s="240"/>
      <c r="E6438" s="240"/>
      <c r="F6438" s="224"/>
      <c r="G6438" s="98"/>
      <c r="H6438" s="98"/>
      <c r="I6438" s="130"/>
      <c r="J6438" s="98"/>
      <c r="K6438" s="98"/>
      <c r="L6438" s="98"/>
      <c r="M6438" s="241"/>
      <c r="N6438" s="241"/>
      <c r="O6438" s="98"/>
      <c r="P6438" s="98"/>
      <c r="Q6438" s="130"/>
    </row>
    <row r="6439" spans="1:17" ht="11.25" x14ac:dyDescent="0.2">
      <c r="A6439" s="234"/>
      <c r="B6439" s="98"/>
      <c r="C6439" s="130"/>
      <c r="D6439" s="240"/>
      <c r="E6439" s="240"/>
      <c r="F6439" s="224"/>
      <c r="G6439" s="98"/>
      <c r="H6439" s="98"/>
      <c r="I6439" s="130"/>
      <c r="J6439" s="98"/>
      <c r="K6439" s="98"/>
      <c r="L6439" s="98"/>
      <c r="M6439" s="241"/>
      <c r="N6439" s="241"/>
      <c r="O6439" s="98"/>
      <c r="P6439" s="98"/>
      <c r="Q6439" s="130"/>
    </row>
    <row r="6440" spans="1:17" ht="11.25" x14ac:dyDescent="0.2">
      <c r="A6440" s="234"/>
      <c r="B6440" s="98"/>
      <c r="C6440" s="130"/>
      <c r="D6440" s="240"/>
      <c r="E6440" s="240"/>
      <c r="F6440" s="224"/>
      <c r="G6440" s="98"/>
      <c r="H6440" s="98"/>
      <c r="I6440" s="130"/>
      <c r="J6440" s="98"/>
      <c r="K6440" s="98"/>
      <c r="L6440" s="98"/>
      <c r="M6440" s="241"/>
      <c r="N6440" s="241"/>
      <c r="O6440" s="98"/>
      <c r="P6440" s="98"/>
      <c r="Q6440" s="130"/>
    </row>
    <row r="6441" spans="1:17" ht="11.25" x14ac:dyDescent="0.2">
      <c r="A6441" s="234"/>
      <c r="B6441" s="98"/>
      <c r="C6441" s="130"/>
      <c r="D6441" s="240"/>
      <c r="E6441" s="240"/>
      <c r="F6441" s="224"/>
      <c r="G6441" s="98"/>
      <c r="H6441" s="98"/>
      <c r="I6441" s="130"/>
      <c r="J6441" s="98"/>
      <c r="K6441" s="98"/>
      <c r="L6441" s="98"/>
      <c r="M6441" s="241"/>
      <c r="N6441" s="241"/>
      <c r="O6441" s="98"/>
      <c r="P6441" s="98"/>
      <c r="Q6441" s="130"/>
    </row>
    <row r="6442" spans="1:17" ht="11.25" x14ac:dyDescent="0.2">
      <c r="A6442" s="234"/>
      <c r="B6442" s="98"/>
      <c r="C6442" s="130"/>
      <c r="D6442" s="240"/>
      <c r="E6442" s="240"/>
      <c r="F6442" s="224"/>
      <c r="G6442" s="98"/>
      <c r="H6442" s="98"/>
      <c r="I6442" s="130"/>
      <c r="J6442" s="98"/>
      <c r="K6442" s="98"/>
      <c r="L6442" s="98"/>
      <c r="M6442" s="241"/>
      <c r="N6442" s="241"/>
      <c r="O6442" s="98"/>
      <c r="P6442" s="98"/>
      <c r="Q6442" s="130"/>
    </row>
    <row r="6443" spans="1:17" ht="11.25" x14ac:dyDescent="0.2">
      <c r="A6443" s="234"/>
      <c r="B6443" s="98"/>
      <c r="C6443" s="130"/>
      <c r="D6443" s="240"/>
      <c r="E6443" s="240"/>
      <c r="F6443" s="224"/>
      <c r="G6443" s="98"/>
      <c r="H6443" s="98"/>
      <c r="I6443" s="130"/>
      <c r="J6443" s="98"/>
      <c r="K6443" s="98"/>
      <c r="L6443" s="98"/>
      <c r="M6443" s="241"/>
      <c r="N6443" s="241"/>
      <c r="O6443" s="98"/>
      <c r="P6443" s="98"/>
      <c r="Q6443" s="130"/>
    </row>
    <row r="6444" spans="1:17" ht="11.25" x14ac:dyDescent="0.2">
      <c r="A6444" s="234"/>
      <c r="B6444" s="98"/>
      <c r="C6444" s="130"/>
      <c r="D6444" s="240"/>
      <c r="E6444" s="240"/>
      <c r="F6444" s="224"/>
      <c r="G6444" s="98"/>
      <c r="H6444" s="98"/>
      <c r="I6444" s="130"/>
      <c r="J6444" s="98"/>
      <c r="K6444" s="98"/>
      <c r="L6444" s="98"/>
      <c r="M6444" s="241"/>
      <c r="N6444" s="241"/>
      <c r="O6444" s="98"/>
      <c r="P6444" s="98"/>
      <c r="Q6444" s="130"/>
    </row>
    <row r="6445" spans="1:17" ht="11.25" x14ac:dyDescent="0.2">
      <c r="A6445" s="234"/>
      <c r="B6445" s="98"/>
      <c r="C6445" s="130"/>
      <c r="D6445" s="240"/>
      <c r="E6445" s="240"/>
      <c r="F6445" s="224"/>
      <c r="G6445" s="98"/>
      <c r="H6445" s="98"/>
      <c r="I6445" s="130"/>
      <c r="J6445" s="98"/>
      <c r="K6445" s="98"/>
      <c r="L6445" s="98"/>
      <c r="M6445" s="241"/>
      <c r="N6445" s="241"/>
      <c r="O6445" s="98"/>
      <c r="P6445" s="98"/>
      <c r="Q6445" s="130"/>
    </row>
    <row r="6446" spans="1:17" ht="11.25" x14ac:dyDescent="0.2">
      <c r="A6446" s="234"/>
      <c r="B6446" s="98"/>
      <c r="C6446" s="130"/>
      <c r="D6446" s="240"/>
      <c r="E6446" s="240"/>
      <c r="F6446" s="224"/>
      <c r="G6446" s="98"/>
      <c r="H6446" s="98"/>
      <c r="I6446" s="130"/>
      <c r="J6446" s="98"/>
      <c r="K6446" s="98"/>
      <c r="L6446" s="98"/>
      <c r="M6446" s="241"/>
      <c r="N6446" s="241"/>
      <c r="O6446" s="98"/>
      <c r="P6446" s="98"/>
      <c r="Q6446" s="130"/>
    </row>
    <row r="6447" spans="1:17" ht="11.25" x14ac:dyDescent="0.2">
      <c r="A6447" s="234"/>
      <c r="B6447" s="98"/>
      <c r="C6447" s="130"/>
      <c r="D6447" s="240"/>
      <c r="E6447" s="240"/>
      <c r="F6447" s="224"/>
      <c r="G6447" s="98"/>
      <c r="H6447" s="98"/>
      <c r="I6447" s="130"/>
      <c r="J6447" s="98"/>
      <c r="K6447" s="98"/>
      <c r="L6447" s="98"/>
      <c r="M6447" s="241"/>
      <c r="N6447" s="241"/>
      <c r="O6447" s="98"/>
      <c r="P6447" s="98"/>
      <c r="Q6447" s="130"/>
    </row>
    <row r="6448" spans="1:17" ht="11.25" x14ac:dyDescent="0.2">
      <c r="A6448" s="234"/>
      <c r="B6448" s="98"/>
      <c r="C6448" s="130"/>
      <c r="D6448" s="240"/>
      <c r="E6448" s="240"/>
      <c r="F6448" s="224"/>
      <c r="G6448" s="98"/>
      <c r="H6448" s="98"/>
      <c r="I6448" s="130"/>
      <c r="J6448" s="98"/>
      <c r="K6448" s="98"/>
      <c r="L6448" s="98"/>
      <c r="M6448" s="241"/>
      <c r="N6448" s="241"/>
      <c r="O6448" s="98"/>
      <c r="P6448" s="98"/>
      <c r="Q6448" s="130"/>
    </row>
    <row r="6449" spans="1:17" ht="11.25" x14ac:dyDescent="0.2">
      <c r="A6449" s="234"/>
      <c r="B6449" s="98"/>
      <c r="C6449" s="130"/>
      <c r="D6449" s="240"/>
      <c r="E6449" s="240"/>
      <c r="F6449" s="224"/>
      <c r="G6449" s="98"/>
      <c r="H6449" s="98"/>
      <c r="I6449" s="130"/>
      <c r="J6449" s="98"/>
      <c r="K6449" s="98"/>
      <c r="L6449" s="98"/>
      <c r="M6449" s="241"/>
      <c r="N6449" s="241"/>
      <c r="O6449" s="98"/>
      <c r="P6449" s="98"/>
      <c r="Q6449" s="130"/>
    </row>
    <row r="6450" spans="1:17" ht="11.25" x14ac:dyDescent="0.2">
      <c r="A6450" s="234"/>
      <c r="B6450" s="98"/>
      <c r="C6450" s="130"/>
      <c r="D6450" s="240"/>
      <c r="E6450" s="240"/>
      <c r="F6450" s="224"/>
      <c r="G6450" s="98"/>
      <c r="H6450" s="98"/>
      <c r="I6450" s="130"/>
      <c r="J6450" s="98"/>
      <c r="K6450" s="98"/>
      <c r="L6450" s="98"/>
      <c r="M6450" s="241"/>
      <c r="N6450" s="241"/>
      <c r="O6450" s="98"/>
      <c r="P6450" s="98"/>
      <c r="Q6450" s="130"/>
    </row>
    <row r="6451" spans="1:17" ht="11.25" x14ac:dyDescent="0.2">
      <c r="A6451" s="234"/>
      <c r="B6451" s="98"/>
      <c r="C6451" s="130"/>
      <c r="D6451" s="240"/>
      <c r="E6451" s="240"/>
      <c r="F6451" s="224"/>
      <c r="G6451" s="98"/>
      <c r="H6451" s="98"/>
      <c r="I6451" s="130"/>
      <c r="J6451" s="98"/>
      <c r="K6451" s="98"/>
      <c r="L6451" s="98"/>
      <c r="M6451" s="241"/>
      <c r="N6451" s="241"/>
      <c r="O6451" s="98"/>
      <c r="P6451" s="98"/>
      <c r="Q6451" s="130"/>
    </row>
    <row r="6452" spans="1:17" ht="11.25" x14ac:dyDescent="0.2">
      <c r="A6452" s="234"/>
      <c r="B6452" s="98"/>
      <c r="C6452" s="130"/>
      <c r="D6452" s="240"/>
      <c r="E6452" s="240"/>
      <c r="F6452" s="224"/>
      <c r="G6452" s="98"/>
      <c r="H6452" s="98"/>
      <c r="I6452" s="130"/>
      <c r="J6452" s="98"/>
      <c r="K6452" s="98"/>
      <c r="L6452" s="98"/>
      <c r="M6452" s="241"/>
      <c r="N6452" s="241"/>
      <c r="O6452" s="98"/>
      <c r="P6452" s="98"/>
      <c r="Q6452" s="130"/>
    </row>
    <row r="6453" spans="1:17" ht="11.25" x14ac:dyDescent="0.2">
      <c r="A6453" s="234"/>
      <c r="B6453" s="98"/>
      <c r="C6453" s="130"/>
      <c r="D6453" s="240"/>
      <c r="E6453" s="240"/>
      <c r="F6453" s="224"/>
      <c r="G6453" s="98"/>
      <c r="H6453" s="98"/>
      <c r="I6453" s="130"/>
      <c r="J6453" s="98"/>
      <c r="K6453" s="98"/>
      <c r="L6453" s="98"/>
      <c r="M6453" s="241"/>
      <c r="N6453" s="241"/>
      <c r="O6453" s="98"/>
      <c r="P6453" s="98"/>
      <c r="Q6453" s="130"/>
    </row>
    <row r="6454" spans="1:17" ht="11.25" x14ac:dyDescent="0.2">
      <c r="A6454" s="234"/>
      <c r="B6454" s="98"/>
      <c r="C6454" s="130"/>
      <c r="D6454" s="240"/>
      <c r="E6454" s="240"/>
      <c r="F6454" s="224"/>
      <c r="G6454" s="98"/>
      <c r="H6454" s="98"/>
      <c r="I6454" s="130"/>
      <c r="J6454" s="98"/>
      <c r="K6454" s="98"/>
      <c r="L6454" s="98"/>
      <c r="M6454" s="241"/>
      <c r="N6454" s="241"/>
      <c r="O6454" s="98"/>
      <c r="P6454" s="98"/>
      <c r="Q6454" s="130"/>
    </row>
    <row r="6455" spans="1:17" ht="11.25" x14ac:dyDescent="0.2">
      <c r="A6455" s="234"/>
      <c r="B6455" s="98"/>
      <c r="C6455" s="130"/>
      <c r="D6455" s="240"/>
      <c r="E6455" s="240"/>
      <c r="F6455" s="224"/>
      <c r="G6455" s="98"/>
      <c r="H6455" s="98"/>
      <c r="I6455" s="130"/>
      <c r="J6455" s="98"/>
      <c r="K6455" s="98"/>
      <c r="L6455" s="98"/>
      <c r="M6455" s="241"/>
      <c r="N6455" s="241"/>
      <c r="O6455" s="98"/>
      <c r="P6455" s="98"/>
      <c r="Q6455" s="130"/>
    </row>
    <row r="6456" spans="1:17" ht="11.25" x14ac:dyDescent="0.2">
      <c r="A6456" s="234"/>
      <c r="B6456" s="98"/>
      <c r="C6456" s="130"/>
      <c r="D6456" s="240"/>
      <c r="E6456" s="240"/>
      <c r="F6456" s="224"/>
      <c r="G6456" s="98"/>
      <c r="H6456" s="98"/>
      <c r="I6456" s="130"/>
      <c r="J6456" s="98"/>
      <c r="K6456" s="98"/>
      <c r="L6456" s="98"/>
      <c r="M6456" s="241"/>
      <c r="N6456" s="241"/>
      <c r="O6456" s="98"/>
      <c r="P6456" s="98"/>
      <c r="Q6456" s="130"/>
    </row>
    <row r="6457" spans="1:17" ht="11.25" x14ac:dyDescent="0.2">
      <c r="A6457" s="234"/>
      <c r="B6457" s="98"/>
      <c r="C6457" s="130"/>
      <c r="D6457" s="240"/>
      <c r="E6457" s="240"/>
      <c r="F6457" s="224"/>
      <c r="G6457" s="98"/>
      <c r="H6457" s="98"/>
      <c r="I6457" s="130"/>
      <c r="J6457" s="98"/>
      <c r="K6457" s="98"/>
      <c r="L6457" s="98"/>
      <c r="M6457" s="241"/>
      <c r="N6457" s="241"/>
      <c r="O6457" s="98"/>
      <c r="P6457" s="98"/>
      <c r="Q6457" s="130"/>
    </row>
    <row r="6458" spans="1:17" ht="11.25" x14ac:dyDescent="0.2">
      <c r="A6458" s="234"/>
      <c r="B6458" s="98"/>
      <c r="C6458" s="130"/>
      <c r="D6458" s="240"/>
      <c r="E6458" s="240"/>
      <c r="F6458" s="224"/>
      <c r="G6458" s="98"/>
      <c r="H6458" s="98"/>
      <c r="I6458" s="130"/>
      <c r="J6458" s="98"/>
      <c r="K6458" s="98"/>
      <c r="L6458" s="98"/>
      <c r="M6458" s="241"/>
      <c r="N6458" s="241"/>
      <c r="O6458" s="98"/>
      <c r="P6458" s="98"/>
      <c r="Q6458" s="130"/>
    </row>
    <row r="6459" spans="1:17" ht="11.25" x14ac:dyDescent="0.2">
      <c r="A6459" s="234"/>
      <c r="B6459" s="98"/>
      <c r="C6459" s="130"/>
      <c r="D6459" s="240"/>
      <c r="E6459" s="240"/>
      <c r="F6459" s="224"/>
      <c r="G6459" s="98"/>
      <c r="H6459" s="98"/>
      <c r="I6459" s="130"/>
      <c r="J6459" s="98"/>
      <c r="K6459" s="98"/>
      <c r="L6459" s="98"/>
      <c r="M6459" s="241"/>
      <c r="N6459" s="241"/>
      <c r="O6459" s="98"/>
      <c r="P6459" s="98"/>
      <c r="Q6459" s="130"/>
    </row>
    <row r="6460" spans="1:17" ht="11.25" x14ac:dyDescent="0.2">
      <c r="A6460" s="234"/>
      <c r="B6460" s="98"/>
      <c r="C6460" s="130"/>
      <c r="D6460" s="240"/>
      <c r="E6460" s="240"/>
      <c r="F6460" s="224"/>
      <c r="G6460" s="98"/>
      <c r="H6460" s="98"/>
      <c r="I6460" s="130"/>
      <c r="J6460" s="98"/>
      <c r="K6460" s="98"/>
      <c r="L6460" s="98"/>
      <c r="M6460" s="241"/>
      <c r="N6460" s="241"/>
      <c r="O6460" s="98"/>
      <c r="P6460" s="98"/>
      <c r="Q6460" s="130"/>
    </row>
    <row r="6461" spans="1:17" ht="11.25" x14ac:dyDescent="0.2">
      <c r="A6461" s="234"/>
      <c r="B6461" s="98"/>
      <c r="C6461" s="130"/>
      <c r="D6461" s="240"/>
      <c r="E6461" s="240"/>
      <c r="F6461" s="224"/>
      <c r="G6461" s="98"/>
      <c r="H6461" s="98"/>
      <c r="I6461" s="130"/>
      <c r="J6461" s="98"/>
      <c r="K6461" s="98"/>
      <c r="L6461" s="98"/>
      <c r="M6461" s="241"/>
      <c r="N6461" s="241"/>
      <c r="O6461" s="98"/>
      <c r="P6461" s="98"/>
      <c r="Q6461" s="130"/>
    </row>
    <row r="6462" spans="1:17" ht="11.25" x14ac:dyDescent="0.2">
      <c r="A6462" s="234"/>
      <c r="B6462" s="98"/>
      <c r="C6462" s="130"/>
      <c r="D6462" s="240"/>
      <c r="E6462" s="240"/>
      <c r="F6462" s="224"/>
      <c r="G6462" s="98"/>
      <c r="H6462" s="98"/>
      <c r="I6462" s="130"/>
      <c r="J6462" s="98"/>
      <c r="K6462" s="98"/>
      <c r="L6462" s="98"/>
      <c r="M6462" s="241"/>
      <c r="N6462" s="241"/>
      <c r="O6462" s="98"/>
      <c r="P6462" s="98"/>
      <c r="Q6462" s="130"/>
    </row>
    <row r="6463" spans="1:17" ht="11.25" x14ac:dyDescent="0.2">
      <c r="A6463" s="234"/>
      <c r="B6463" s="98"/>
      <c r="C6463" s="130"/>
      <c r="D6463" s="240"/>
      <c r="E6463" s="240"/>
      <c r="F6463" s="224"/>
      <c r="G6463" s="98"/>
      <c r="H6463" s="98"/>
      <c r="I6463" s="130"/>
      <c r="J6463" s="98"/>
      <c r="K6463" s="98"/>
      <c r="L6463" s="98"/>
      <c r="M6463" s="241"/>
      <c r="N6463" s="241"/>
      <c r="O6463" s="98"/>
      <c r="P6463" s="98"/>
      <c r="Q6463" s="130"/>
    </row>
    <row r="6464" spans="1:17" ht="11.25" x14ac:dyDescent="0.2">
      <c r="A6464" s="234"/>
      <c r="B6464" s="98"/>
      <c r="C6464" s="130"/>
      <c r="D6464" s="240"/>
      <c r="E6464" s="240"/>
      <c r="F6464" s="224"/>
      <c r="G6464" s="98"/>
      <c r="H6464" s="98"/>
      <c r="I6464" s="130"/>
      <c r="J6464" s="98"/>
      <c r="K6464" s="98"/>
      <c r="L6464" s="98"/>
      <c r="M6464" s="241"/>
      <c r="N6464" s="241"/>
      <c r="O6464" s="98"/>
      <c r="P6464" s="98"/>
      <c r="Q6464" s="130"/>
    </row>
    <row r="6465" spans="1:17" ht="11.25" x14ac:dyDescent="0.2">
      <c r="A6465" s="234"/>
      <c r="B6465" s="98"/>
      <c r="C6465" s="130"/>
      <c r="D6465" s="240"/>
      <c r="E6465" s="240"/>
      <c r="F6465" s="224"/>
      <c r="G6465" s="98"/>
      <c r="H6465" s="98"/>
      <c r="I6465" s="130"/>
      <c r="J6465" s="98"/>
      <c r="K6465" s="98"/>
      <c r="L6465" s="98"/>
      <c r="M6465" s="241"/>
      <c r="N6465" s="241"/>
      <c r="O6465" s="98"/>
      <c r="P6465" s="98"/>
      <c r="Q6465" s="130"/>
    </row>
    <row r="6466" spans="1:17" ht="11.25" x14ac:dyDescent="0.2">
      <c r="A6466" s="234"/>
      <c r="B6466" s="98"/>
      <c r="C6466" s="130"/>
      <c r="D6466" s="240"/>
      <c r="E6466" s="240"/>
      <c r="F6466" s="224"/>
      <c r="G6466" s="98"/>
      <c r="H6466" s="98"/>
      <c r="I6466" s="130"/>
      <c r="J6466" s="98"/>
      <c r="K6466" s="98"/>
      <c r="L6466" s="98"/>
      <c r="M6466" s="241"/>
      <c r="N6466" s="241"/>
      <c r="O6466" s="98"/>
      <c r="P6466" s="98"/>
      <c r="Q6466" s="130"/>
    </row>
    <row r="6467" spans="1:17" ht="11.25" x14ac:dyDescent="0.2">
      <c r="A6467" s="234"/>
      <c r="B6467" s="98"/>
      <c r="C6467" s="130"/>
      <c r="D6467" s="240"/>
      <c r="E6467" s="240"/>
      <c r="F6467" s="224"/>
      <c r="G6467" s="98"/>
      <c r="H6467" s="98"/>
      <c r="I6467" s="130"/>
      <c r="J6467" s="98"/>
      <c r="K6467" s="98"/>
      <c r="L6467" s="98"/>
      <c r="M6467" s="241"/>
      <c r="N6467" s="241"/>
      <c r="O6467" s="98"/>
      <c r="P6467" s="98"/>
      <c r="Q6467" s="130"/>
    </row>
    <row r="6468" spans="1:17" ht="11.25" x14ac:dyDescent="0.2">
      <c r="A6468" s="234"/>
      <c r="B6468" s="98"/>
      <c r="C6468" s="130"/>
      <c r="D6468" s="240"/>
      <c r="E6468" s="240"/>
      <c r="F6468" s="224"/>
      <c r="G6468" s="98"/>
      <c r="H6468" s="98"/>
      <c r="I6468" s="130"/>
      <c r="J6468" s="98"/>
      <c r="K6468" s="98"/>
      <c r="L6468" s="98"/>
      <c r="M6468" s="241"/>
      <c r="N6468" s="241"/>
      <c r="O6468" s="98"/>
      <c r="P6468" s="98"/>
      <c r="Q6468" s="130"/>
    </row>
    <row r="6469" spans="1:17" ht="11.25" x14ac:dyDescent="0.2">
      <c r="A6469" s="234"/>
      <c r="B6469" s="98"/>
      <c r="C6469" s="130"/>
      <c r="D6469" s="240"/>
      <c r="E6469" s="240"/>
      <c r="F6469" s="224"/>
      <c r="G6469" s="98"/>
      <c r="H6469" s="98"/>
      <c r="I6469" s="130"/>
      <c r="J6469" s="98"/>
      <c r="K6469" s="98"/>
      <c r="L6469" s="98"/>
      <c r="M6469" s="241"/>
      <c r="N6469" s="241"/>
      <c r="O6469" s="98"/>
      <c r="P6469" s="98"/>
      <c r="Q6469" s="130"/>
    </row>
    <row r="6470" spans="1:17" ht="11.25" x14ac:dyDescent="0.2">
      <c r="A6470" s="234"/>
      <c r="B6470" s="98"/>
      <c r="C6470" s="130"/>
      <c r="D6470" s="240"/>
      <c r="E6470" s="240"/>
      <c r="F6470" s="224"/>
      <c r="G6470" s="98"/>
      <c r="H6470" s="98"/>
      <c r="I6470" s="130"/>
      <c r="J6470" s="98"/>
      <c r="K6470" s="98"/>
      <c r="L6470" s="98"/>
      <c r="M6470" s="241"/>
      <c r="N6470" s="241"/>
      <c r="O6470" s="98"/>
      <c r="P6470" s="98"/>
      <c r="Q6470" s="130"/>
    </row>
    <row r="6471" spans="1:17" ht="11.25" x14ac:dyDescent="0.2">
      <c r="A6471" s="234"/>
      <c r="B6471" s="98"/>
      <c r="C6471" s="130"/>
      <c r="D6471" s="240"/>
      <c r="E6471" s="240"/>
      <c r="F6471" s="224"/>
      <c r="G6471" s="98"/>
      <c r="H6471" s="98"/>
      <c r="I6471" s="130"/>
      <c r="J6471" s="98"/>
      <c r="K6471" s="98"/>
      <c r="L6471" s="98"/>
      <c r="M6471" s="241"/>
      <c r="N6471" s="241"/>
      <c r="O6471" s="98"/>
      <c r="P6471" s="98"/>
      <c r="Q6471" s="130"/>
    </row>
    <row r="6472" spans="1:17" ht="11.25" x14ac:dyDescent="0.2">
      <c r="A6472" s="234"/>
      <c r="B6472" s="98"/>
      <c r="C6472" s="130"/>
      <c r="D6472" s="240"/>
      <c r="E6472" s="240"/>
      <c r="F6472" s="224"/>
      <c r="G6472" s="98"/>
      <c r="H6472" s="98"/>
      <c r="I6472" s="130"/>
      <c r="J6472" s="98"/>
      <c r="K6472" s="98"/>
      <c r="L6472" s="98"/>
      <c r="M6472" s="241"/>
      <c r="N6472" s="241"/>
      <c r="O6472" s="98"/>
      <c r="P6472" s="98"/>
      <c r="Q6472" s="130"/>
    </row>
    <row r="6473" spans="1:17" ht="11.25" x14ac:dyDescent="0.2">
      <c r="A6473" s="234"/>
      <c r="B6473" s="98"/>
      <c r="C6473" s="130"/>
      <c r="D6473" s="240"/>
      <c r="E6473" s="240"/>
      <c r="F6473" s="224"/>
      <c r="G6473" s="98"/>
      <c r="H6473" s="98"/>
      <c r="I6473" s="130"/>
      <c r="J6473" s="98"/>
      <c r="K6473" s="98"/>
      <c r="L6473" s="98"/>
      <c r="M6473" s="241"/>
      <c r="N6473" s="241"/>
      <c r="O6473" s="98"/>
      <c r="P6473" s="98"/>
      <c r="Q6473" s="130"/>
    </row>
    <row r="6474" spans="1:17" ht="11.25" x14ac:dyDescent="0.2">
      <c r="A6474" s="234"/>
      <c r="B6474" s="98"/>
      <c r="C6474" s="130"/>
      <c r="D6474" s="240"/>
      <c r="E6474" s="240"/>
      <c r="F6474" s="224"/>
      <c r="G6474" s="98"/>
      <c r="H6474" s="98"/>
      <c r="I6474" s="130"/>
      <c r="J6474" s="98"/>
      <c r="K6474" s="98"/>
      <c r="L6474" s="98"/>
      <c r="M6474" s="241"/>
      <c r="N6474" s="241"/>
      <c r="O6474" s="98"/>
      <c r="P6474" s="98"/>
      <c r="Q6474" s="130"/>
    </row>
    <row r="6475" spans="1:17" ht="11.25" x14ac:dyDescent="0.2">
      <c r="A6475" s="234"/>
      <c r="B6475" s="98"/>
      <c r="C6475" s="130"/>
      <c r="D6475" s="240"/>
      <c r="E6475" s="240"/>
      <c r="F6475" s="224"/>
      <c r="G6475" s="98"/>
      <c r="H6475" s="98"/>
      <c r="I6475" s="130"/>
      <c r="J6475" s="98"/>
      <c r="K6475" s="98"/>
      <c r="L6475" s="98"/>
      <c r="M6475" s="241"/>
      <c r="N6475" s="241"/>
      <c r="O6475" s="98"/>
      <c r="P6475" s="98"/>
      <c r="Q6475" s="130"/>
    </row>
    <row r="6476" spans="1:17" ht="11.25" x14ac:dyDescent="0.2">
      <c r="A6476" s="234"/>
      <c r="B6476" s="98"/>
      <c r="C6476" s="130"/>
      <c r="D6476" s="240"/>
      <c r="E6476" s="240"/>
      <c r="F6476" s="224"/>
      <c r="G6476" s="98"/>
      <c r="H6476" s="98"/>
      <c r="I6476" s="130"/>
      <c r="J6476" s="98"/>
      <c r="K6476" s="98"/>
      <c r="L6476" s="98"/>
      <c r="M6476" s="241"/>
      <c r="N6476" s="241"/>
      <c r="O6476" s="98"/>
      <c r="P6476" s="98"/>
      <c r="Q6476" s="130"/>
    </row>
    <row r="6477" spans="1:17" ht="11.25" x14ac:dyDescent="0.2">
      <c r="A6477" s="234"/>
      <c r="B6477" s="98"/>
      <c r="C6477" s="130"/>
      <c r="D6477" s="240"/>
      <c r="E6477" s="240"/>
      <c r="F6477" s="224"/>
      <c r="G6477" s="98"/>
      <c r="H6477" s="98"/>
      <c r="I6477" s="130"/>
      <c r="J6477" s="98"/>
      <c r="K6477" s="98"/>
      <c r="L6477" s="98"/>
      <c r="M6477" s="241"/>
      <c r="N6477" s="241"/>
      <c r="O6477" s="98"/>
      <c r="P6477" s="98"/>
      <c r="Q6477" s="130"/>
    </row>
    <row r="6478" spans="1:17" ht="11.25" x14ac:dyDescent="0.2">
      <c r="A6478" s="234"/>
      <c r="B6478" s="98"/>
      <c r="C6478" s="130"/>
      <c r="D6478" s="240"/>
      <c r="E6478" s="240"/>
      <c r="F6478" s="224"/>
      <c r="G6478" s="98"/>
      <c r="H6478" s="98"/>
      <c r="I6478" s="130"/>
      <c r="J6478" s="98"/>
      <c r="K6478" s="98"/>
      <c r="L6478" s="98"/>
      <c r="M6478" s="241"/>
      <c r="N6478" s="241"/>
      <c r="O6478" s="98"/>
      <c r="P6478" s="98"/>
      <c r="Q6478" s="130"/>
    </row>
    <row r="6479" spans="1:17" ht="11.25" x14ac:dyDescent="0.2">
      <c r="A6479" s="234"/>
      <c r="B6479" s="98"/>
      <c r="C6479" s="130"/>
      <c r="D6479" s="240"/>
      <c r="E6479" s="240"/>
      <c r="F6479" s="224"/>
      <c r="G6479" s="98"/>
      <c r="H6479" s="98"/>
      <c r="I6479" s="130"/>
      <c r="J6479" s="98"/>
      <c r="K6479" s="98"/>
      <c r="L6479" s="98"/>
      <c r="M6479" s="241"/>
      <c r="N6479" s="241"/>
      <c r="O6479" s="98"/>
      <c r="P6479" s="98"/>
      <c r="Q6479" s="130"/>
    </row>
    <row r="6480" spans="1:17" ht="11.25" x14ac:dyDescent="0.2">
      <c r="A6480" s="234"/>
      <c r="B6480" s="98"/>
      <c r="C6480" s="130"/>
      <c r="D6480" s="240"/>
      <c r="E6480" s="240"/>
      <c r="F6480" s="224"/>
      <c r="G6480" s="98"/>
      <c r="H6480" s="98"/>
      <c r="I6480" s="130"/>
      <c r="J6480" s="98"/>
      <c r="K6480" s="98"/>
      <c r="L6480" s="98"/>
      <c r="M6480" s="241"/>
      <c r="N6480" s="241"/>
      <c r="O6480" s="98"/>
      <c r="P6480" s="98"/>
      <c r="Q6480" s="130"/>
    </row>
    <row r="6481" spans="1:17" ht="11.25" x14ac:dyDescent="0.2">
      <c r="A6481" s="234"/>
      <c r="B6481" s="98"/>
      <c r="C6481" s="130"/>
      <c r="D6481" s="240"/>
      <c r="E6481" s="240"/>
      <c r="F6481" s="224"/>
      <c r="G6481" s="98"/>
      <c r="H6481" s="98"/>
      <c r="I6481" s="130"/>
      <c r="J6481" s="98"/>
      <c r="K6481" s="98"/>
      <c r="L6481" s="98"/>
      <c r="M6481" s="241"/>
      <c r="N6481" s="241"/>
      <c r="O6481" s="98"/>
      <c r="P6481" s="98"/>
      <c r="Q6481" s="130"/>
    </row>
    <row r="6482" spans="1:17" ht="11.25" x14ac:dyDescent="0.2">
      <c r="A6482" s="234"/>
      <c r="B6482" s="98"/>
      <c r="C6482" s="130"/>
      <c r="D6482" s="240"/>
      <c r="E6482" s="240"/>
      <c r="F6482" s="224"/>
      <c r="G6482" s="98"/>
      <c r="H6482" s="98"/>
      <c r="I6482" s="130"/>
      <c r="J6482" s="98"/>
      <c r="K6482" s="98"/>
      <c r="L6482" s="98"/>
      <c r="M6482" s="241"/>
      <c r="N6482" s="241"/>
      <c r="O6482" s="98"/>
      <c r="P6482" s="98"/>
      <c r="Q6482" s="130"/>
    </row>
    <row r="6483" spans="1:17" ht="11.25" x14ac:dyDescent="0.2">
      <c r="A6483" s="234"/>
      <c r="B6483" s="98"/>
      <c r="C6483" s="130"/>
      <c r="D6483" s="240"/>
      <c r="E6483" s="240"/>
      <c r="F6483" s="224"/>
      <c r="G6483" s="98"/>
      <c r="H6483" s="98"/>
      <c r="I6483" s="130"/>
      <c r="J6483" s="98"/>
      <c r="K6483" s="98"/>
      <c r="L6483" s="98"/>
      <c r="M6483" s="241"/>
      <c r="N6483" s="241"/>
      <c r="O6483" s="98"/>
      <c r="P6483" s="98"/>
      <c r="Q6483" s="130"/>
    </row>
    <row r="6484" spans="1:17" ht="11.25" x14ac:dyDescent="0.2">
      <c r="A6484" s="234"/>
      <c r="B6484" s="98"/>
      <c r="C6484" s="130"/>
      <c r="D6484" s="240"/>
      <c r="E6484" s="240"/>
      <c r="F6484" s="224"/>
      <c r="G6484" s="98"/>
      <c r="H6484" s="98"/>
      <c r="I6484" s="130"/>
      <c r="J6484" s="98"/>
      <c r="K6484" s="98"/>
      <c r="L6484" s="98"/>
      <c r="M6484" s="241"/>
      <c r="N6484" s="241"/>
      <c r="O6484" s="98"/>
      <c r="P6484" s="98"/>
      <c r="Q6484" s="130"/>
    </row>
    <row r="6485" spans="1:17" ht="11.25" x14ac:dyDescent="0.2">
      <c r="A6485" s="234"/>
      <c r="B6485" s="98"/>
      <c r="C6485" s="130"/>
      <c r="D6485" s="240"/>
      <c r="E6485" s="240"/>
      <c r="F6485" s="224"/>
      <c r="G6485" s="98"/>
      <c r="H6485" s="98"/>
      <c r="I6485" s="130"/>
      <c r="J6485" s="98"/>
      <c r="K6485" s="98"/>
      <c r="L6485" s="98"/>
      <c r="M6485" s="241"/>
      <c r="N6485" s="241"/>
      <c r="O6485" s="98"/>
      <c r="P6485" s="98"/>
      <c r="Q6485" s="130"/>
    </row>
    <row r="6486" spans="1:17" ht="11.25" x14ac:dyDescent="0.2">
      <c r="A6486" s="234"/>
      <c r="B6486" s="98"/>
      <c r="C6486" s="130"/>
      <c r="D6486" s="240"/>
      <c r="E6486" s="240"/>
      <c r="F6486" s="224"/>
      <c r="G6486" s="98"/>
      <c r="H6486" s="98"/>
      <c r="I6486" s="130"/>
      <c r="J6486" s="98"/>
      <c r="K6486" s="98"/>
      <c r="L6486" s="98"/>
      <c r="M6486" s="241"/>
      <c r="N6486" s="241"/>
      <c r="O6486" s="98"/>
      <c r="P6486" s="98"/>
      <c r="Q6486" s="130"/>
    </row>
    <row r="6487" spans="1:17" ht="11.25" x14ac:dyDescent="0.2">
      <c r="A6487" s="234"/>
      <c r="B6487" s="98"/>
      <c r="C6487" s="130"/>
      <c r="D6487" s="240"/>
      <c r="E6487" s="240"/>
      <c r="F6487" s="224"/>
      <c r="G6487" s="98"/>
      <c r="H6487" s="98"/>
      <c r="I6487" s="130"/>
      <c r="J6487" s="98"/>
      <c r="K6487" s="98"/>
      <c r="L6487" s="98"/>
      <c r="M6487" s="241"/>
      <c r="N6487" s="241"/>
      <c r="O6487" s="98"/>
      <c r="P6487" s="98"/>
      <c r="Q6487" s="130"/>
    </row>
    <row r="6488" spans="1:17" ht="11.25" x14ac:dyDescent="0.2">
      <c r="A6488" s="234"/>
      <c r="B6488" s="98"/>
      <c r="C6488" s="130"/>
      <c r="D6488" s="240"/>
      <c r="E6488" s="240"/>
      <c r="F6488" s="224"/>
      <c r="G6488" s="98"/>
      <c r="H6488" s="98"/>
      <c r="I6488" s="130"/>
      <c r="J6488" s="98"/>
      <c r="K6488" s="98"/>
      <c r="L6488" s="98"/>
      <c r="M6488" s="241"/>
      <c r="N6488" s="241"/>
      <c r="O6488" s="98"/>
      <c r="P6488" s="98"/>
      <c r="Q6488" s="130"/>
    </row>
    <row r="6489" spans="1:17" ht="11.25" x14ac:dyDescent="0.2">
      <c r="A6489" s="234"/>
      <c r="B6489" s="98"/>
      <c r="C6489" s="130"/>
      <c r="D6489" s="240"/>
      <c r="E6489" s="240"/>
      <c r="F6489" s="224"/>
      <c r="G6489" s="98"/>
      <c r="H6489" s="98"/>
      <c r="I6489" s="130"/>
      <c r="J6489" s="98"/>
      <c r="K6489" s="98"/>
      <c r="L6489" s="98"/>
      <c r="M6489" s="241"/>
      <c r="N6489" s="241"/>
      <c r="O6489" s="98"/>
      <c r="P6489" s="98"/>
      <c r="Q6489" s="130"/>
    </row>
    <row r="6490" spans="1:17" ht="11.25" x14ac:dyDescent="0.2">
      <c r="A6490" s="234"/>
      <c r="B6490" s="98"/>
      <c r="C6490" s="130"/>
      <c r="D6490" s="240"/>
      <c r="E6490" s="240"/>
      <c r="F6490" s="224"/>
      <c r="G6490" s="98"/>
      <c r="H6490" s="98"/>
      <c r="I6490" s="130"/>
      <c r="J6490" s="98"/>
      <c r="K6490" s="98"/>
      <c r="L6490" s="98"/>
      <c r="M6490" s="241"/>
      <c r="N6490" s="241"/>
      <c r="O6490" s="98"/>
      <c r="P6490" s="98"/>
      <c r="Q6490" s="130"/>
    </row>
    <row r="6491" spans="1:17" ht="11.25" x14ac:dyDescent="0.2">
      <c r="A6491" s="234"/>
      <c r="B6491" s="98"/>
      <c r="C6491" s="130"/>
      <c r="D6491" s="240"/>
      <c r="E6491" s="240"/>
      <c r="F6491" s="224"/>
      <c r="G6491" s="98"/>
      <c r="H6491" s="98"/>
      <c r="I6491" s="130"/>
      <c r="J6491" s="98"/>
      <c r="K6491" s="98"/>
      <c r="L6491" s="98"/>
      <c r="M6491" s="241"/>
      <c r="N6491" s="241"/>
      <c r="O6491" s="98"/>
      <c r="P6491" s="98"/>
      <c r="Q6491" s="130"/>
    </row>
    <row r="6492" spans="1:17" ht="11.25" x14ac:dyDescent="0.2">
      <c r="A6492" s="234"/>
      <c r="B6492" s="98"/>
      <c r="C6492" s="130"/>
      <c r="D6492" s="240"/>
      <c r="E6492" s="240"/>
      <c r="F6492" s="224"/>
      <c r="G6492" s="98"/>
      <c r="H6492" s="98"/>
      <c r="I6492" s="130"/>
      <c r="J6492" s="98"/>
      <c r="K6492" s="98"/>
      <c r="L6492" s="98"/>
      <c r="M6492" s="241"/>
      <c r="N6492" s="241"/>
      <c r="O6492" s="98"/>
      <c r="P6492" s="98"/>
      <c r="Q6492" s="130"/>
    </row>
    <row r="6493" spans="1:17" ht="11.25" x14ac:dyDescent="0.2">
      <c r="A6493" s="234"/>
      <c r="B6493" s="98"/>
      <c r="C6493" s="130"/>
      <c r="D6493" s="240"/>
      <c r="E6493" s="240"/>
      <c r="F6493" s="224"/>
      <c r="G6493" s="98"/>
      <c r="H6493" s="98"/>
      <c r="I6493" s="130"/>
      <c r="J6493" s="98"/>
      <c r="K6493" s="98"/>
      <c r="L6493" s="98"/>
      <c r="M6493" s="241"/>
      <c r="N6493" s="241"/>
      <c r="O6493" s="98"/>
      <c r="P6493" s="98"/>
      <c r="Q6493" s="130"/>
    </row>
    <row r="6494" spans="1:17" ht="11.25" x14ac:dyDescent="0.2">
      <c r="A6494" s="234"/>
      <c r="B6494" s="98"/>
      <c r="C6494" s="130"/>
      <c r="D6494" s="240"/>
      <c r="E6494" s="240"/>
      <c r="F6494" s="224"/>
      <c r="G6494" s="98"/>
      <c r="H6494" s="98"/>
      <c r="I6494" s="130"/>
      <c r="J6494" s="98"/>
      <c r="K6494" s="98"/>
      <c r="L6494" s="98"/>
      <c r="M6494" s="241"/>
      <c r="N6494" s="241"/>
      <c r="O6494" s="98"/>
      <c r="P6494" s="98"/>
      <c r="Q6494" s="130"/>
    </row>
    <row r="6495" spans="1:17" ht="11.25" x14ac:dyDescent="0.2">
      <c r="A6495" s="234"/>
      <c r="B6495" s="98"/>
      <c r="C6495" s="130"/>
      <c r="D6495" s="240"/>
      <c r="E6495" s="240"/>
      <c r="F6495" s="224"/>
      <c r="G6495" s="98"/>
      <c r="H6495" s="98"/>
      <c r="I6495" s="130"/>
      <c r="J6495" s="98"/>
      <c r="K6495" s="98"/>
      <c r="L6495" s="98"/>
      <c r="M6495" s="241"/>
      <c r="N6495" s="241"/>
      <c r="O6495" s="98"/>
      <c r="P6495" s="98"/>
      <c r="Q6495" s="130"/>
    </row>
    <row r="6496" spans="1:17" ht="11.25" x14ac:dyDescent="0.2">
      <c r="A6496" s="234"/>
      <c r="B6496" s="98"/>
      <c r="C6496" s="130"/>
      <c r="D6496" s="240"/>
      <c r="E6496" s="240"/>
      <c r="F6496" s="224"/>
      <c r="G6496" s="98"/>
      <c r="H6496" s="98"/>
      <c r="I6496" s="130"/>
      <c r="J6496" s="98"/>
      <c r="K6496" s="98"/>
      <c r="L6496" s="98"/>
      <c r="M6496" s="241"/>
      <c r="N6496" s="241"/>
      <c r="O6496" s="98"/>
      <c r="P6496" s="98"/>
      <c r="Q6496" s="130"/>
    </row>
    <row r="6497" spans="1:17" ht="11.25" x14ac:dyDescent="0.2">
      <c r="A6497" s="234"/>
      <c r="B6497" s="98"/>
      <c r="C6497" s="130"/>
      <c r="D6497" s="240"/>
      <c r="E6497" s="240"/>
      <c r="F6497" s="224"/>
      <c r="G6497" s="98"/>
      <c r="H6497" s="98"/>
      <c r="I6497" s="130"/>
      <c r="J6497" s="98"/>
      <c r="K6497" s="98"/>
      <c r="L6497" s="98"/>
      <c r="M6497" s="241"/>
      <c r="N6497" s="241"/>
      <c r="O6497" s="98"/>
      <c r="P6497" s="98"/>
      <c r="Q6497" s="130"/>
    </row>
    <row r="6498" spans="1:17" ht="11.25" x14ac:dyDescent="0.2">
      <c r="A6498" s="234"/>
      <c r="B6498" s="98"/>
      <c r="C6498" s="130"/>
      <c r="D6498" s="240"/>
      <c r="E6498" s="240"/>
      <c r="F6498" s="224"/>
      <c r="G6498" s="98"/>
      <c r="H6498" s="98"/>
      <c r="I6498" s="130"/>
      <c r="J6498" s="98"/>
      <c r="K6498" s="98"/>
      <c r="L6498" s="98"/>
      <c r="M6498" s="241"/>
      <c r="N6498" s="241"/>
      <c r="O6498" s="98"/>
      <c r="P6498" s="98"/>
      <c r="Q6498" s="130"/>
    </row>
    <row r="6499" spans="1:17" ht="11.25" x14ac:dyDescent="0.2">
      <c r="A6499" s="234"/>
      <c r="B6499" s="98"/>
      <c r="C6499" s="130"/>
      <c r="D6499" s="240"/>
      <c r="E6499" s="240"/>
      <c r="F6499" s="224"/>
      <c r="G6499" s="98"/>
      <c r="H6499" s="98"/>
      <c r="I6499" s="130"/>
      <c r="J6499" s="98"/>
      <c r="K6499" s="98"/>
      <c r="L6499" s="98"/>
      <c r="M6499" s="241"/>
      <c r="N6499" s="241"/>
      <c r="O6499" s="98"/>
      <c r="P6499" s="98"/>
      <c r="Q6499" s="130"/>
    </row>
    <row r="6500" spans="1:17" ht="11.25" x14ac:dyDescent="0.2">
      <c r="A6500" s="234"/>
      <c r="B6500" s="98"/>
      <c r="C6500" s="130"/>
      <c r="D6500" s="240"/>
      <c r="E6500" s="240"/>
      <c r="F6500" s="224"/>
      <c r="G6500" s="98"/>
      <c r="H6500" s="98"/>
      <c r="I6500" s="130"/>
      <c r="J6500" s="98"/>
      <c r="K6500" s="98"/>
      <c r="L6500" s="98"/>
      <c r="M6500" s="241"/>
      <c r="N6500" s="241"/>
      <c r="O6500" s="98"/>
      <c r="P6500" s="98"/>
      <c r="Q6500" s="130"/>
    </row>
    <row r="6501" spans="1:17" ht="11.25" x14ac:dyDescent="0.2">
      <c r="A6501" s="234"/>
      <c r="B6501" s="98"/>
      <c r="C6501" s="130"/>
      <c r="D6501" s="240"/>
      <c r="E6501" s="240"/>
      <c r="F6501" s="224"/>
      <c r="G6501" s="98"/>
      <c r="H6501" s="98"/>
      <c r="I6501" s="130"/>
      <c r="J6501" s="98"/>
      <c r="K6501" s="98"/>
      <c r="L6501" s="98"/>
      <c r="M6501" s="241"/>
      <c r="N6501" s="241"/>
      <c r="O6501" s="98"/>
      <c r="P6501" s="98"/>
      <c r="Q6501" s="130"/>
    </row>
    <row r="6502" spans="1:17" ht="11.25" x14ac:dyDescent="0.2">
      <c r="A6502" s="234"/>
      <c r="B6502" s="98"/>
      <c r="C6502" s="130"/>
      <c r="D6502" s="240"/>
      <c r="E6502" s="240"/>
      <c r="F6502" s="224"/>
      <c r="G6502" s="98"/>
      <c r="H6502" s="98"/>
      <c r="I6502" s="130"/>
      <c r="J6502" s="98"/>
      <c r="K6502" s="98"/>
      <c r="L6502" s="98"/>
      <c r="M6502" s="241"/>
      <c r="N6502" s="241"/>
      <c r="O6502" s="98"/>
      <c r="P6502" s="98"/>
      <c r="Q6502" s="130"/>
    </row>
    <row r="6503" spans="1:17" ht="11.25" x14ac:dyDescent="0.2">
      <c r="A6503" s="234"/>
      <c r="B6503" s="98"/>
      <c r="C6503" s="130"/>
      <c r="D6503" s="240"/>
      <c r="E6503" s="240"/>
      <c r="F6503" s="224"/>
      <c r="G6503" s="98"/>
      <c r="H6503" s="98"/>
      <c r="I6503" s="130"/>
      <c r="J6503" s="98"/>
      <c r="K6503" s="98"/>
      <c r="L6503" s="98"/>
      <c r="M6503" s="241"/>
      <c r="N6503" s="241"/>
      <c r="O6503" s="98"/>
      <c r="P6503" s="98"/>
      <c r="Q6503" s="130"/>
    </row>
    <row r="6504" spans="1:17" ht="11.25" x14ac:dyDescent="0.2">
      <c r="A6504" s="234"/>
      <c r="B6504" s="98"/>
      <c r="C6504" s="130"/>
      <c r="D6504" s="240"/>
      <c r="E6504" s="240"/>
      <c r="F6504" s="224"/>
      <c r="G6504" s="98"/>
      <c r="H6504" s="98"/>
      <c r="I6504" s="130"/>
      <c r="J6504" s="98"/>
      <c r="K6504" s="98"/>
      <c r="L6504" s="98"/>
      <c r="M6504" s="241"/>
      <c r="N6504" s="241"/>
      <c r="O6504" s="98"/>
      <c r="P6504" s="98"/>
      <c r="Q6504" s="130"/>
    </row>
    <row r="6505" spans="1:17" ht="11.25" x14ac:dyDescent="0.2">
      <c r="A6505" s="234"/>
      <c r="B6505" s="98"/>
      <c r="C6505" s="130"/>
      <c r="D6505" s="240"/>
      <c r="E6505" s="240"/>
      <c r="F6505" s="224"/>
      <c r="G6505" s="98"/>
      <c r="H6505" s="98"/>
      <c r="I6505" s="130"/>
      <c r="J6505" s="98"/>
      <c r="K6505" s="98"/>
      <c r="L6505" s="98"/>
      <c r="M6505" s="241"/>
      <c r="N6505" s="241"/>
      <c r="O6505" s="98"/>
      <c r="P6505" s="98"/>
      <c r="Q6505" s="130"/>
    </row>
    <row r="6506" spans="1:17" ht="11.25" x14ac:dyDescent="0.2">
      <c r="A6506" s="234"/>
      <c r="B6506" s="98"/>
      <c r="C6506" s="130"/>
      <c r="D6506" s="240"/>
      <c r="E6506" s="240"/>
      <c r="F6506" s="224"/>
      <c r="G6506" s="98"/>
      <c r="H6506" s="98"/>
      <c r="I6506" s="130"/>
      <c r="J6506" s="98"/>
      <c r="K6506" s="98"/>
      <c r="L6506" s="98"/>
      <c r="M6506" s="241"/>
      <c r="N6506" s="241"/>
      <c r="O6506" s="98"/>
      <c r="P6506" s="98"/>
      <c r="Q6506" s="130"/>
    </row>
    <row r="6507" spans="1:17" ht="11.25" x14ac:dyDescent="0.2">
      <c r="A6507" s="234"/>
      <c r="B6507" s="98"/>
      <c r="C6507" s="130"/>
      <c r="D6507" s="240"/>
      <c r="E6507" s="240"/>
      <c r="F6507" s="224"/>
      <c r="G6507" s="98"/>
      <c r="H6507" s="98"/>
      <c r="I6507" s="130"/>
      <c r="J6507" s="98"/>
      <c r="K6507" s="98"/>
      <c r="L6507" s="98"/>
      <c r="M6507" s="241"/>
      <c r="N6507" s="241"/>
      <c r="O6507" s="98"/>
      <c r="P6507" s="98"/>
      <c r="Q6507" s="130"/>
    </row>
    <row r="6508" spans="1:17" ht="11.25" x14ac:dyDescent="0.2">
      <c r="A6508" s="234"/>
      <c r="B6508" s="98"/>
      <c r="C6508" s="130"/>
      <c r="D6508" s="240"/>
      <c r="E6508" s="240"/>
      <c r="F6508" s="224"/>
      <c r="G6508" s="98"/>
      <c r="H6508" s="98"/>
      <c r="I6508" s="130"/>
      <c r="J6508" s="98"/>
      <c r="K6508" s="98"/>
      <c r="L6508" s="98"/>
      <c r="M6508" s="241"/>
      <c r="N6508" s="241"/>
      <c r="O6508" s="98"/>
      <c r="P6508" s="98"/>
      <c r="Q6508" s="130"/>
    </row>
    <row r="6509" spans="1:17" ht="11.25" x14ac:dyDescent="0.2">
      <c r="A6509" s="234"/>
      <c r="B6509" s="98"/>
      <c r="C6509" s="130"/>
      <c r="D6509" s="240"/>
      <c r="E6509" s="240"/>
      <c r="F6509" s="224"/>
      <c r="G6509" s="98"/>
      <c r="H6509" s="98"/>
      <c r="I6509" s="130"/>
      <c r="J6509" s="98"/>
      <c r="K6509" s="98"/>
      <c r="L6509" s="98"/>
      <c r="M6509" s="241"/>
      <c r="N6509" s="241"/>
      <c r="O6509" s="98"/>
      <c r="P6509" s="98"/>
      <c r="Q6509" s="130"/>
    </row>
    <row r="6510" spans="1:17" ht="11.25" x14ac:dyDescent="0.2">
      <c r="A6510" s="234"/>
      <c r="B6510" s="98"/>
      <c r="C6510" s="130"/>
      <c r="D6510" s="240"/>
      <c r="E6510" s="240"/>
      <c r="F6510" s="224"/>
      <c r="G6510" s="98"/>
      <c r="H6510" s="98"/>
      <c r="I6510" s="130"/>
      <c r="J6510" s="98"/>
      <c r="K6510" s="98"/>
      <c r="L6510" s="98"/>
      <c r="M6510" s="241"/>
      <c r="N6510" s="241"/>
      <c r="O6510" s="98"/>
      <c r="P6510" s="98"/>
      <c r="Q6510" s="130"/>
    </row>
    <row r="6511" spans="1:17" ht="11.25" x14ac:dyDescent="0.2">
      <c r="A6511" s="234"/>
      <c r="B6511" s="98"/>
      <c r="C6511" s="130"/>
      <c r="D6511" s="240"/>
      <c r="E6511" s="240"/>
      <c r="F6511" s="224"/>
      <c r="G6511" s="98"/>
      <c r="H6511" s="98"/>
      <c r="I6511" s="130"/>
      <c r="J6511" s="98"/>
      <c r="K6511" s="98"/>
      <c r="L6511" s="98"/>
      <c r="M6511" s="241"/>
      <c r="N6511" s="241"/>
      <c r="O6511" s="98"/>
      <c r="P6511" s="98"/>
      <c r="Q6511" s="130"/>
    </row>
    <row r="6512" spans="1:17" ht="11.25" x14ac:dyDescent="0.2">
      <c r="A6512" s="234"/>
      <c r="B6512" s="98"/>
      <c r="C6512" s="130"/>
      <c r="D6512" s="240"/>
      <c r="E6512" s="240"/>
      <c r="F6512" s="224"/>
      <c r="G6512" s="98"/>
      <c r="H6512" s="98"/>
      <c r="I6512" s="130"/>
      <c r="J6512" s="98"/>
      <c r="K6512" s="98"/>
      <c r="L6512" s="98"/>
      <c r="M6512" s="241"/>
      <c r="N6512" s="241"/>
      <c r="O6512" s="98"/>
      <c r="P6512" s="98"/>
      <c r="Q6512" s="130"/>
    </row>
    <row r="6513" spans="1:17" ht="11.25" x14ac:dyDescent="0.2">
      <c r="A6513" s="234"/>
      <c r="B6513" s="98"/>
      <c r="C6513" s="130"/>
      <c r="D6513" s="240"/>
      <c r="E6513" s="240"/>
      <c r="F6513" s="224"/>
      <c r="G6513" s="98"/>
      <c r="H6513" s="98"/>
      <c r="I6513" s="130"/>
      <c r="J6513" s="98"/>
      <c r="K6513" s="98"/>
      <c r="L6513" s="98"/>
      <c r="M6513" s="241"/>
      <c r="N6513" s="241"/>
      <c r="O6513" s="98"/>
      <c r="P6513" s="98"/>
      <c r="Q6513" s="130"/>
    </row>
    <row r="6514" spans="1:17" ht="11.25" x14ac:dyDescent="0.2">
      <c r="A6514" s="234"/>
      <c r="B6514" s="98"/>
      <c r="C6514" s="130"/>
      <c r="D6514" s="240"/>
      <c r="E6514" s="240"/>
      <c r="F6514" s="224"/>
      <c r="G6514" s="98"/>
      <c r="H6514" s="98"/>
      <c r="I6514" s="130"/>
      <c r="J6514" s="98"/>
      <c r="K6514" s="98"/>
      <c r="L6514" s="98"/>
      <c r="M6514" s="241"/>
      <c r="N6514" s="241"/>
      <c r="O6514" s="98"/>
      <c r="P6514" s="98"/>
      <c r="Q6514" s="130"/>
    </row>
    <row r="6515" spans="1:17" ht="11.25" x14ac:dyDescent="0.2">
      <c r="A6515" s="234"/>
      <c r="B6515" s="98"/>
      <c r="C6515" s="130"/>
      <c r="D6515" s="240"/>
      <c r="E6515" s="240"/>
      <c r="F6515" s="224"/>
      <c r="G6515" s="98"/>
      <c r="H6515" s="98"/>
      <c r="I6515" s="130"/>
      <c r="J6515" s="98"/>
      <c r="K6515" s="98"/>
      <c r="L6515" s="98"/>
      <c r="M6515" s="241"/>
      <c r="N6515" s="241"/>
      <c r="O6515" s="98"/>
      <c r="P6515" s="98"/>
      <c r="Q6515" s="130"/>
    </row>
    <row r="6516" spans="1:17" ht="11.25" x14ac:dyDescent="0.2">
      <c r="A6516" s="234"/>
      <c r="B6516" s="98"/>
      <c r="C6516" s="130"/>
      <c r="D6516" s="240"/>
      <c r="E6516" s="240"/>
      <c r="F6516" s="224"/>
      <c r="G6516" s="98"/>
      <c r="H6516" s="98"/>
      <c r="I6516" s="130"/>
      <c r="J6516" s="98"/>
      <c r="K6516" s="98"/>
      <c r="L6516" s="98"/>
      <c r="M6516" s="241"/>
      <c r="N6516" s="241"/>
      <c r="O6516" s="98"/>
      <c r="P6516" s="98"/>
      <c r="Q6516" s="130"/>
    </row>
    <row r="6517" spans="1:17" ht="11.25" x14ac:dyDescent="0.2">
      <c r="A6517" s="234"/>
      <c r="B6517" s="98"/>
      <c r="C6517" s="130"/>
      <c r="D6517" s="240"/>
      <c r="E6517" s="240"/>
      <c r="F6517" s="224"/>
      <c r="G6517" s="98"/>
      <c r="H6517" s="98"/>
      <c r="I6517" s="130"/>
      <c r="J6517" s="98"/>
      <c r="K6517" s="98"/>
      <c r="L6517" s="98"/>
      <c r="M6517" s="241"/>
      <c r="N6517" s="241"/>
      <c r="O6517" s="98"/>
      <c r="P6517" s="98"/>
      <c r="Q6517" s="130"/>
    </row>
    <row r="6518" spans="1:17" ht="11.25" x14ac:dyDescent="0.2">
      <c r="A6518" s="234"/>
      <c r="B6518" s="98"/>
      <c r="C6518" s="130"/>
      <c r="D6518" s="240"/>
      <c r="E6518" s="240"/>
      <c r="F6518" s="224"/>
      <c r="G6518" s="98"/>
      <c r="H6518" s="98"/>
      <c r="I6518" s="130"/>
      <c r="J6518" s="98"/>
      <c r="K6518" s="98"/>
      <c r="L6518" s="98"/>
      <c r="M6518" s="241"/>
      <c r="N6518" s="241"/>
      <c r="O6518" s="98"/>
      <c r="P6518" s="98"/>
      <c r="Q6518" s="130"/>
    </row>
    <row r="6519" spans="1:17" ht="11.25" x14ac:dyDescent="0.2">
      <c r="A6519" s="234"/>
      <c r="B6519" s="98"/>
      <c r="C6519" s="130"/>
      <c r="D6519" s="240"/>
      <c r="E6519" s="240"/>
      <c r="F6519" s="224"/>
      <c r="G6519" s="98"/>
      <c r="H6519" s="98"/>
      <c r="I6519" s="130"/>
      <c r="J6519" s="98"/>
      <c r="K6519" s="98"/>
      <c r="L6519" s="98"/>
      <c r="M6519" s="241"/>
      <c r="N6519" s="241"/>
      <c r="O6519" s="98"/>
      <c r="P6519" s="98"/>
      <c r="Q6519" s="130"/>
    </row>
    <row r="6520" spans="1:17" ht="11.25" x14ac:dyDescent="0.2">
      <c r="A6520" s="234"/>
      <c r="B6520" s="98"/>
      <c r="C6520" s="130"/>
      <c r="D6520" s="240"/>
      <c r="E6520" s="240"/>
      <c r="F6520" s="224"/>
      <c r="G6520" s="98"/>
      <c r="H6520" s="98"/>
      <c r="I6520" s="130"/>
      <c r="J6520" s="98"/>
      <c r="K6520" s="98"/>
      <c r="L6520" s="98"/>
      <c r="M6520" s="241"/>
      <c r="N6520" s="241"/>
      <c r="O6520" s="98"/>
      <c r="P6520" s="98"/>
      <c r="Q6520" s="130"/>
    </row>
    <row r="6521" spans="1:17" ht="11.25" x14ac:dyDescent="0.2">
      <c r="A6521" s="234"/>
      <c r="B6521" s="98"/>
      <c r="C6521" s="130"/>
      <c r="D6521" s="240"/>
      <c r="E6521" s="240"/>
      <c r="F6521" s="224"/>
      <c r="G6521" s="98"/>
      <c r="H6521" s="98"/>
      <c r="I6521" s="130"/>
      <c r="J6521" s="98"/>
      <c r="K6521" s="98"/>
      <c r="L6521" s="98"/>
      <c r="M6521" s="241"/>
      <c r="N6521" s="241"/>
      <c r="O6521" s="98"/>
      <c r="P6521" s="98"/>
      <c r="Q6521" s="130"/>
    </row>
    <row r="6522" spans="1:17" ht="11.25" x14ac:dyDescent="0.2">
      <c r="A6522" s="234"/>
      <c r="B6522" s="98"/>
      <c r="C6522" s="130"/>
      <c r="D6522" s="240"/>
      <c r="E6522" s="240"/>
      <c r="F6522" s="224"/>
      <c r="G6522" s="98"/>
      <c r="H6522" s="98"/>
      <c r="I6522" s="130"/>
      <c r="J6522" s="98"/>
      <c r="K6522" s="98"/>
      <c r="L6522" s="98"/>
      <c r="M6522" s="241"/>
      <c r="N6522" s="241"/>
      <c r="O6522" s="98"/>
      <c r="P6522" s="98"/>
      <c r="Q6522" s="130"/>
    </row>
    <row r="6523" spans="1:17" ht="11.25" x14ac:dyDescent="0.2">
      <c r="A6523" s="234"/>
      <c r="B6523" s="98"/>
      <c r="C6523" s="130"/>
      <c r="D6523" s="240"/>
      <c r="E6523" s="240"/>
      <c r="F6523" s="224"/>
      <c r="G6523" s="98"/>
      <c r="H6523" s="98"/>
      <c r="I6523" s="130"/>
      <c r="J6523" s="98"/>
      <c r="K6523" s="98"/>
      <c r="L6523" s="98"/>
      <c r="M6523" s="241"/>
      <c r="N6523" s="241"/>
      <c r="O6523" s="98"/>
      <c r="P6523" s="98"/>
      <c r="Q6523" s="130"/>
    </row>
    <row r="6524" spans="1:17" ht="11.25" x14ac:dyDescent="0.2">
      <c r="A6524" s="234"/>
      <c r="B6524" s="98"/>
      <c r="C6524" s="130"/>
      <c r="D6524" s="240"/>
      <c r="E6524" s="240"/>
      <c r="F6524" s="224"/>
      <c r="G6524" s="98"/>
      <c r="H6524" s="98"/>
      <c r="I6524" s="130"/>
      <c r="J6524" s="98"/>
      <c r="K6524" s="98"/>
      <c r="L6524" s="98"/>
      <c r="M6524" s="241"/>
      <c r="N6524" s="241"/>
      <c r="O6524" s="98"/>
      <c r="P6524" s="98"/>
      <c r="Q6524" s="130"/>
    </row>
    <row r="6525" spans="1:17" ht="11.25" x14ac:dyDescent="0.2">
      <c r="A6525" s="234"/>
      <c r="B6525" s="98"/>
      <c r="C6525" s="130"/>
      <c r="D6525" s="240"/>
      <c r="E6525" s="240"/>
      <c r="F6525" s="224"/>
      <c r="G6525" s="98"/>
      <c r="H6525" s="98"/>
      <c r="I6525" s="130"/>
      <c r="J6525" s="98"/>
      <c r="K6525" s="98"/>
      <c r="L6525" s="98"/>
      <c r="M6525" s="241"/>
      <c r="N6525" s="241"/>
      <c r="O6525" s="98"/>
      <c r="P6525" s="98"/>
      <c r="Q6525" s="130"/>
    </row>
    <row r="6526" spans="1:17" ht="11.25" x14ac:dyDescent="0.2">
      <c r="A6526" s="234"/>
      <c r="B6526" s="98"/>
      <c r="C6526" s="130"/>
      <c r="D6526" s="240"/>
      <c r="E6526" s="240"/>
      <c r="F6526" s="224"/>
      <c r="G6526" s="98"/>
      <c r="H6526" s="98"/>
      <c r="I6526" s="130"/>
      <c r="J6526" s="98"/>
      <c r="K6526" s="98"/>
      <c r="L6526" s="98"/>
      <c r="M6526" s="241"/>
      <c r="N6526" s="241"/>
      <c r="O6526" s="98"/>
      <c r="P6526" s="98"/>
      <c r="Q6526" s="130"/>
    </row>
    <row r="6527" spans="1:17" ht="11.25" x14ac:dyDescent="0.2">
      <c r="A6527" s="234"/>
      <c r="B6527" s="98"/>
      <c r="C6527" s="130"/>
      <c r="D6527" s="240"/>
      <c r="E6527" s="240"/>
      <c r="F6527" s="224"/>
      <c r="G6527" s="98"/>
      <c r="H6527" s="98"/>
      <c r="I6527" s="130"/>
      <c r="J6527" s="98"/>
      <c r="K6527" s="98"/>
      <c r="L6527" s="98"/>
      <c r="M6527" s="241"/>
      <c r="N6527" s="241"/>
      <c r="O6527" s="98"/>
      <c r="P6527" s="98"/>
      <c r="Q6527" s="130"/>
    </row>
    <row r="6528" spans="1:17" ht="11.25" x14ac:dyDescent="0.2">
      <c r="A6528" s="234"/>
      <c r="B6528" s="98"/>
      <c r="C6528" s="130"/>
      <c r="D6528" s="240"/>
      <c r="E6528" s="240"/>
      <c r="F6528" s="224"/>
      <c r="G6528" s="98"/>
      <c r="H6528" s="98"/>
      <c r="I6528" s="130"/>
      <c r="J6528" s="98"/>
      <c r="K6528" s="98"/>
      <c r="L6528" s="98"/>
      <c r="M6528" s="241"/>
      <c r="N6528" s="241"/>
      <c r="O6528" s="98"/>
      <c r="P6528" s="98"/>
      <c r="Q6528" s="130"/>
    </row>
    <row r="6529" spans="1:17" ht="11.25" x14ac:dyDescent="0.2">
      <c r="A6529" s="234"/>
      <c r="B6529" s="98"/>
      <c r="C6529" s="130"/>
      <c r="D6529" s="240"/>
      <c r="E6529" s="240"/>
      <c r="F6529" s="224"/>
      <c r="G6529" s="98"/>
      <c r="H6529" s="98"/>
      <c r="I6529" s="130"/>
      <c r="J6529" s="98"/>
      <c r="K6529" s="98"/>
      <c r="L6529" s="98"/>
      <c r="M6529" s="241"/>
      <c r="N6529" s="241"/>
      <c r="O6529" s="98"/>
      <c r="P6529" s="98"/>
      <c r="Q6529" s="130"/>
    </row>
    <row r="6530" spans="1:17" ht="11.25" x14ac:dyDescent="0.2">
      <c r="A6530" s="234"/>
      <c r="B6530" s="98"/>
      <c r="C6530" s="130"/>
      <c r="D6530" s="240"/>
      <c r="E6530" s="240"/>
      <c r="F6530" s="224"/>
      <c r="G6530" s="98"/>
      <c r="H6530" s="98"/>
      <c r="I6530" s="130"/>
      <c r="J6530" s="98"/>
      <c r="K6530" s="98"/>
      <c r="L6530" s="98"/>
      <c r="M6530" s="241"/>
      <c r="N6530" s="241"/>
      <c r="O6530" s="98"/>
      <c r="P6530" s="98"/>
      <c r="Q6530" s="130"/>
    </row>
    <row r="6531" spans="1:17" ht="11.25" x14ac:dyDescent="0.2">
      <c r="A6531" s="234"/>
      <c r="B6531" s="98"/>
      <c r="C6531" s="130"/>
      <c r="D6531" s="240"/>
      <c r="E6531" s="240"/>
      <c r="F6531" s="224"/>
      <c r="G6531" s="98"/>
      <c r="H6531" s="98"/>
      <c r="I6531" s="130"/>
      <c r="J6531" s="98"/>
      <c r="K6531" s="98"/>
      <c r="L6531" s="98"/>
      <c r="M6531" s="241"/>
      <c r="N6531" s="241"/>
      <c r="O6531" s="98"/>
      <c r="P6531" s="98"/>
      <c r="Q6531" s="130"/>
    </row>
    <row r="6532" spans="1:17" ht="11.25" x14ac:dyDescent="0.2">
      <c r="A6532" s="234"/>
      <c r="B6532" s="98"/>
      <c r="C6532" s="130"/>
      <c r="D6532" s="240"/>
      <c r="E6532" s="240"/>
      <c r="F6532" s="224"/>
      <c r="G6532" s="98"/>
      <c r="H6532" s="98"/>
      <c r="I6532" s="130"/>
      <c r="J6532" s="98"/>
      <c r="K6532" s="98"/>
      <c r="L6532" s="98"/>
      <c r="M6532" s="241"/>
      <c r="N6532" s="241"/>
      <c r="O6532" s="98"/>
      <c r="P6532" s="98"/>
      <c r="Q6532" s="130"/>
    </row>
    <row r="6533" spans="1:17" ht="11.25" x14ac:dyDescent="0.2">
      <c r="A6533" s="234"/>
      <c r="B6533" s="98"/>
      <c r="C6533" s="130"/>
      <c r="D6533" s="240"/>
      <c r="E6533" s="240"/>
      <c r="F6533" s="224"/>
      <c r="G6533" s="98"/>
      <c r="H6533" s="98"/>
      <c r="I6533" s="130"/>
      <c r="J6533" s="98"/>
      <c r="K6533" s="98"/>
      <c r="L6533" s="98"/>
      <c r="M6533" s="241"/>
      <c r="N6533" s="241"/>
      <c r="O6533" s="98"/>
      <c r="P6533" s="98"/>
      <c r="Q6533" s="130"/>
    </row>
    <row r="6534" spans="1:17" ht="11.25" x14ac:dyDescent="0.2">
      <c r="A6534" s="234"/>
      <c r="B6534" s="98"/>
      <c r="C6534" s="130"/>
      <c r="D6534" s="240"/>
      <c r="E6534" s="240"/>
      <c r="F6534" s="224"/>
      <c r="G6534" s="98"/>
      <c r="H6534" s="98"/>
      <c r="I6534" s="130"/>
      <c r="J6534" s="98"/>
      <c r="K6534" s="98"/>
      <c r="L6534" s="98"/>
      <c r="M6534" s="241"/>
      <c r="N6534" s="241"/>
      <c r="O6534" s="98"/>
      <c r="P6534" s="98"/>
      <c r="Q6534" s="130"/>
    </row>
    <row r="6535" spans="1:17" ht="11.25" x14ac:dyDescent="0.2">
      <c r="A6535" s="234"/>
      <c r="B6535" s="98"/>
      <c r="C6535" s="130"/>
      <c r="D6535" s="240"/>
      <c r="E6535" s="240"/>
      <c r="F6535" s="224"/>
      <c r="G6535" s="98"/>
      <c r="H6535" s="98"/>
      <c r="I6535" s="130"/>
      <c r="J6535" s="98"/>
      <c r="K6535" s="98"/>
      <c r="L6535" s="98"/>
      <c r="M6535" s="241"/>
      <c r="N6535" s="241"/>
      <c r="O6535" s="98"/>
      <c r="P6535" s="98"/>
      <c r="Q6535" s="130"/>
    </row>
    <row r="6536" spans="1:17" ht="11.25" x14ac:dyDescent="0.2">
      <c r="A6536" s="234"/>
      <c r="B6536" s="98"/>
      <c r="C6536" s="130"/>
      <c r="D6536" s="240"/>
      <c r="E6536" s="240"/>
      <c r="F6536" s="224"/>
      <c r="G6536" s="98"/>
      <c r="H6536" s="98"/>
      <c r="I6536" s="130"/>
      <c r="J6536" s="98"/>
      <c r="K6536" s="98"/>
      <c r="L6536" s="98"/>
      <c r="M6536" s="241"/>
      <c r="N6536" s="241"/>
      <c r="O6536" s="98"/>
      <c r="P6536" s="98"/>
      <c r="Q6536" s="130"/>
    </row>
    <row r="6537" spans="1:17" ht="11.25" x14ac:dyDescent="0.2">
      <c r="A6537" s="234"/>
      <c r="B6537" s="98"/>
      <c r="C6537" s="130"/>
      <c r="D6537" s="240"/>
      <c r="E6537" s="240"/>
      <c r="F6537" s="224"/>
      <c r="G6537" s="98"/>
      <c r="H6537" s="98"/>
      <c r="I6537" s="130"/>
      <c r="J6537" s="98"/>
      <c r="K6537" s="98"/>
      <c r="L6537" s="98"/>
      <c r="M6537" s="241"/>
      <c r="N6537" s="241"/>
      <c r="O6537" s="98"/>
      <c r="P6537" s="98"/>
      <c r="Q6537" s="130"/>
    </row>
    <row r="6538" spans="1:17" ht="11.25" x14ac:dyDescent="0.2">
      <c r="A6538" s="234"/>
      <c r="B6538" s="98"/>
      <c r="C6538" s="130"/>
      <c r="D6538" s="240"/>
      <c r="E6538" s="240"/>
      <c r="F6538" s="224"/>
      <c r="G6538" s="98"/>
      <c r="H6538" s="98"/>
      <c r="I6538" s="130"/>
      <c r="J6538" s="98"/>
      <c r="K6538" s="98"/>
      <c r="L6538" s="98"/>
      <c r="M6538" s="241"/>
      <c r="N6538" s="241"/>
      <c r="O6538" s="98"/>
      <c r="P6538" s="98"/>
      <c r="Q6538" s="130"/>
    </row>
    <row r="6539" spans="1:17" ht="11.25" x14ac:dyDescent="0.2">
      <c r="A6539" s="234"/>
      <c r="B6539" s="98"/>
      <c r="C6539" s="130"/>
      <c r="D6539" s="240"/>
      <c r="E6539" s="240"/>
      <c r="F6539" s="224"/>
      <c r="G6539" s="98"/>
      <c r="H6539" s="98"/>
      <c r="I6539" s="130"/>
      <c r="J6539" s="98"/>
      <c r="K6539" s="98"/>
      <c r="L6539" s="98"/>
      <c r="M6539" s="241"/>
      <c r="N6539" s="241"/>
      <c r="O6539" s="98"/>
      <c r="P6539" s="98"/>
      <c r="Q6539" s="130"/>
    </row>
    <row r="6540" spans="1:17" ht="11.25" x14ac:dyDescent="0.2">
      <c r="A6540" s="234"/>
      <c r="B6540" s="98"/>
      <c r="C6540" s="130"/>
      <c r="D6540" s="240"/>
      <c r="E6540" s="240"/>
      <c r="F6540" s="224"/>
      <c r="G6540" s="98"/>
      <c r="H6540" s="98"/>
      <c r="I6540" s="130"/>
      <c r="J6540" s="98"/>
      <c r="K6540" s="98"/>
      <c r="L6540" s="98"/>
      <c r="M6540" s="241"/>
      <c r="N6540" s="241"/>
      <c r="O6540" s="98"/>
      <c r="P6540" s="98"/>
      <c r="Q6540" s="130"/>
    </row>
    <row r="6541" spans="1:17" ht="11.25" x14ac:dyDescent="0.2">
      <c r="A6541" s="234"/>
      <c r="B6541" s="98"/>
      <c r="C6541" s="130"/>
      <c r="D6541" s="240"/>
      <c r="E6541" s="240"/>
      <c r="F6541" s="224"/>
      <c r="G6541" s="98"/>
      <c r="H6541" s="98"/>
      <c r="I6541" s="130"/>
      <c r="J6541" s="98"/>
      <c r="K6541" s="98"/>
      <c r="L6541" s="98"/>
      <c r="M6541" s="241"/>
      <c r="N6541" s="241"/>
      <c r="O6541" s="98"/>
      <c r="P6541" s="98"/>
      <c r="Q6541" s="130"/>
    </row>
    <row r="6542" spans="1:17" ht="11.25" x14ac:dyDescent="0.2">
      <c r="A6542" s="234"/>
      <c r="B6542" s="98"/>
      <c r="C6542" s="130"/>
      <c r="D6542" s="240"/>
      <c r="E6542" s="240"/>
      <c r="F6542" s="224"/>
      <c r="G6542" s="98"/>
      <c r="H6542" s="98"/>
      <c r="I6542" s="130"/>
      <c r="J6542" s="98"/>
      <c r="K6542" s="98"/>
      <c r="L6542" s="98"/>
      <c r="M6542" s="241"/>
      <c r="N6542" s="241"/>
      <c r="O6542" s="98"/>
      <c r="P6542" s="98"/>
      <c r="Q6542" s="130"/>
    </row>
    <row r="6543" spans="1:17" ht="11.25" x14ac:dyDescent="0.2">
      <c r="A6543" s="234"/>
      <c r="B6543" s="98"/>
      <c r="C6543" s="130"/>
      <c r="D6543" s="240"/>
      <c r="E6543" s="240"/>
      <c r="F6543" s="224"/>
      <c r="G6543" s="98"/>
      <c r="H6543" s="98"/>
      <c r="I6543" s="130"/>
      <c r="J6543" s="98"/>
      <c r="K6543" s="98"/>
      <c r="L6543" s="98"/>
      <c r="M6543" s="241"/>
      <c r="N6543" s="241"/>
      <c r="O6543" s="98"/>
      <c r="P6543" s="98"/>
      <c r="Q6543" s="130"/>
    </row>
    <row r="6544" spans="1:17" ht="11.25" x14ac:dyDescent="0.2">
      <c r="A6544" s="234"/>
      <c r="B6544" s="98"/>
      <c r="C6544" s="130"/>
      <c r="D6544" s="240"/>
      <c r="E6544" s="240"/>
      <c r="F6544" s="224"/>
      <c r="G6544" s="98"/>
      <c r="H6544" s="98"/>
      <c r="I6544" s="130"/>
      <c r="J6544" s="98"/>
      <c r="K6544" s="98"/>
      <c r="L6544" s="98"/>
      <c r="M6544" s="241"/>
      <c r="N6544" s="241"/>
      <c r="O6544" s="98"/>
      <c r="P6544" s="98"/>
      <c r="Q6544" s="130"/>
    </row>
    <row r="6545" spans="1:17" ht="11.25" x14ac:dyDescent="0.2">
      <c r="A6545" s="234"/>
      <c r="B6545" s="98"/>
      <c r="C6545" s="130"/>
      <c r="D6545" s="240"/>
      <c r="E6545" s="240"/>
      <c r="F6545" s="224"/>
      <c r="G6545" s="98"/>
      <c r="H6545" s="98"/>
      <c r="I6545" s="130"/>
      <c r="J6545" s="98"/>
      <c r="K6545" s="98"/>
      <c r="L6545" s="98"/>
      <c r="M6545" s="241"/>
      <c r="N6545" s="241"/>
      <c r="O6545" s="98"/>
      <c r="P6545" s="98"/>
      <c r="Q6545" s="130"/>
    </row>
    <row r="6546" spans="1:17" ht="11.25" x14ac:dyDescent="0.2">
      <c r="A6546" s="234"/>
      <c r="B6546" s="98"/>
      <c r="C6546" s="130"/>
      <c r="D6546" s="240"/>
      <c r="E6546" s="240"/>
      <c r="F6546" s="224"/>
      <c r="G6546" s="98"/>
      <c r="H6546" s="98"/>
      <c r="I6546" s="130"/>
      <c r="J6546" s="98"/>
      <c r="K6546" s="98"/>
      <c r="L6546" s="98"/>
      <c r="M6546" s="241"/>
      <c r="N6546" s="241"/>
      <c r="O6546" s="98"/>
      <c r="P6546" s="98"/>
      <c r="Q6546" s="130"/>
    </row>
    <row r="6547" spans="1:17" ht="11.25" x14ac:dyDescent="0.2">
      <c r="A6547" s="234"/>
      <c r="B6547" s="98"/>
      <c r="C6547" s="130"/>
      <c r="D6547" s="240"/>
      <c r="E6547" s="240"/>
      <c r="F6547" s="224"/>
      <c r="G6547" s="98"/>
      <c r="H6547" s="98"/>
      <c r="I6547" s="130"/>
      <c r="J6547" s="98"/>
      <c r="K6547" s="98"/>
      <c r="L6547" s="98"/>
      <c r="M6547" s="241"/>
      <c r="N6547" s="241"/>
      <c r="O6547" s="98"/>
      <c r="P6547" s="98"/>
      <c r="Q6547" s="130"/>
    </row>
    <row r="6548" spans="1:17" ht="11.25" x14ac:dyDescent="0.2">
      <c r="A6548" s="234"/>
      <c r="B6548" s="98"/>
      <c r="C6548" s="130"/>
      <c r="D6548" s="240"/>
      <c r="E6548" s="240"/>
      <c r="F6548" s="224"/>
      <c r="G6548" s="98"/>
      <c r="H6548" s="98"/>
      <c r="I6548" s="130"/>
      <c r="J6548" s="98"/>
      <c r="K6548" s="98"/>
      <c r="L6548" s="98"/>
      <c r="M6548" s="241"/>
      <c r="N6548" s="241"/>
      <c r="O6548" s="98"/>
      <c r="P6548" s="98"/>
      <c r="Q6548" s="130"/>
    </row>
    <row r="6549" spans="1:17" ht="11.25" x14ac:dyDescent="0.2">
      <c r="A6549" s="234"/>
      <c r="B6549" s="98"/>
      <c r="C6549" s="130"/>
      <c r="D6549" s="240"/>
      <c r="E6549" s="240"/>
      <c r="F6549" s="224"/>
      <c r="G6549" s="98"/>
      <c r="H6549" s="98"/>
      <c r="I6549" s="130"/>
      <c r="J6549" s="98"/>
      <c r="K6549" s="98"/>
      <c r="L6549" s="98"/>
      <c r="M6549" s="241"/>
      <c r="N6549" s="241"/>
      <c r="O6549" s="98"/>
      <c r="P6549" s="98"/>
      <c r="Q6549" s="130"/>
    </row>
    <row r="6550" spans="1:17" ht="11.25" x14ac:dyDescent="0.2">
      <c r="A6550" s="234"/>
      <c r="B6550" s="98"/>
      <c r="C6550" s="130"/>
      <c r="D6550" s="240"/>
      <c r="E6550" s="240"/>
      <c r="F6550" s="224"/>
      <c r="G6550" s="98"/>
      <c r="H6550" s="98"/>
      <c r="I6550" s="130"/>
      <c r="J6550" s="98"/>
      <c r="K6550" s="98"/>
      <c r="L6550" s="98"/>
      <c r="M6550" s="241"/>
      <c r="N6550" s="241"/>
      <c r="O6550" s="98"/>
      <c r="P6550" s="98"/>
      <c r="Q6550" s="130"/>
    </row>
    <row r="6551" spans="1:17" ht="11.25" x14ac:dyDescent="0.2">
      <c r="A6551" s="234"/>
      <c r="B6551" s="98"/>
      <c r="C6551" s="130"/>
      <c r="D6551" s="240"/>
      <c r="E6551" s="240"/>
      <c r="F6551" s="224"/>
      <c r="G6551" s="98"/>
      <c r="H6551" s="98"/>
      <c r="I6551" s="130"/>
      <c r="J6551" s="98"/>
      <c r="K6551" s="98"/>
      <c r="L6551" s="98"/>
      <c r="M6551" s="241"/>
      <c r="N6551" s="241"/>
      <c r="O6551" s="98"/>
      <c r="P6551" s="98"/>
      <c r="Q6551" s="130"/>
    </row>
    <row r="6552" spans="1:17" ht="11.25" x14ac:dyDescent="0.2">
      <c r="A6552" s="234"/>
      <c r="B6552" s="98"/>
      <c r="C6552" s="130"/>
      <c r="D6552" s="240"/>
      <c r="E6552" s="240"/>
      <c r="F6552" s="224"/>
      <c r="G6552" s="98"/>
      <c r="H6552" s="98"/>
      <c r="I6552" s="130"/>
      <c r="J6552" s="98"/>
      <c r="K6552" s="98"/>
      <c r="L6552" s="98"/>
      <c r="M6552" s="241"/>
      <c r="N6552" s="241"/>
      <c r="O6552" s="98"/>
      <c r="P6552" s="98"/>
      <c r="Q6552" s="130"/>
    </row>
    <row r="6553" spans="1:17" ht="11.25" x14ac:dyDescent="0.2">
      <c r="A6553" s="234"/>
      <c r="B6553" s="98"/>
      <c r="C6553" s="130"/>
      <c r="D6553" s="240"/>
      <c r="E6553" s="240"/>
      <c r="F6553" s="224"/>
      <c r="G6553" s="98"/>
      <c r="H6553" s="98"/>
      <c r="I6553" s="130"/>
      <c r="J6553" s="98"/>
      <c r="K6553" s="98"/>
      <c r="L6553" s="98"/>
      <c r="M6553" s="241"/>
      <c r="N6553" s="241"/>
      <c r="O6553" s="98"/>
      <c r="P6553" s="98"/>
      <c r="Q6553" s="130"/>
    </row>
    <row r="6554" spans="1:17" ht="11.25" x14ac:dyDescent="0.2">
      <c r="A6554" s="234"/>
      <c r="B6554" s="98"/>
      <c r="C6554" s="130"/>
      <c r="D6554" s="240"/>
      <c r="E6554" s="240"/>
      <c r="F6554" s="224"/>
      <c r="G6554" s="98"/>
      <c r="H6554" s="98"/>
      <c r="I6554" s="130"/>
      <c r="J6554" s="98"/>
      <c r="K6554" s="98"/>
      <c r="L6554" s="98"/>
      <c r="M6554" s="241"/>
      <c r="N6554" s="241"/>
      <c r="O6554" s="98"/>
      <c r="P6554" s="98"/>
      <c r="Q6554" s="130"/>
    </row>
    <row r="6555" spans="1:17" ht="11.25" x14ac:dyDescent="0.2">
      <c r="A6555" s="234"/>
      <c r="B6555" s="98"/>
      <c r="C6555" s="130"/>
      <c r="D6555" s="240"/>
      <c r="E6555" s="240"/>
      <c r="F6555" s="224"/>
      <c r="G6555" s="98"/>
      <c r="H6555" s="98"/>
      <c r="I6555" s="130"/>
      <c r="J6555" s="98"/>
      <c r="K6555" s="98"/>
      <c r="L6555" s="98"/>
      <c r="M6555" s="241"/>
      <c r="N6555" s="241"/>
      <c r="O6555" s="98"/>
      <c r="P6555" s="98"/>
      <c r="Q6555" s="130"/>
    </row>
    <row r="6556" spans="1:17" ht="11.25" x14ac:dyDescent="0.2">
      <c r="A6556" s="234"/>
      <c r="B6556" s="98"/>
      <c r="C6556" s="130"/>
      <c r="D6556" s="240"/>
      <c r="E6556" s="240"/>
      <c r="F6556" s="224"/>
      <c r="G6556" s="98"/>
      <c r="H6556" s="98"/>
      <c r="I6556" s="130"/>
      <c r="J6556" s="98"/>
      <c r="K6556" s="98"/>
      <c r="L6556" s="98"/>
      <c r="M6556" s="241"/>
      <c r="N6556" s="241"/>
      <c r="O6556" s="98"/>
      <c r="P6556" s="98"/>
      <c r="Q6556" s="130"/>
    </row>
    <row r="6557" spans="1:17" ht="11.25" x14ac:dyDescent="0.2">
      <c r="A6557" s="234"/>
      <c r="B6557" s="98"/>
      <c r="C6557" s="130"/>
      <c r="D6557" s="240"/>
      <c r="E6557" s="240"/>
      <c r="F6557" s="224"/>
      <c r="G6557" s="98"/>
      <c r="H6557" s="98"/>
      <c r="I6557" s="130"/>
      <c r="J6557" s="98"/>
      <c r="K6557" s="98"/>
      <c r="L6557" s="98"/>
      <c r="M6557" s="241"/>
      <c r="N6557" s="241"/>
      <c r="O6557" s="98"/>
      <c r="P6557" s="98"/>
      <c r="Q6557" s="130"/>
    </row>
    <row r="6558" spans="1:17" ht="11.25" x14ac:dyDescent="0.2">
      <c r="A6558" s="234"/>
      <c r="B6558" s="98"/>
      <c r="C6558" s="130"/>
      <c r="D6558" s="240"/>
      <c r="E6558" s="240"/>
      <c r="F6558" s="224"/>
      <c r="G6558" s="98"/>
      <c r="H6558" s="98"/>
      <c r="I6558" s="130"/>
      <c r="J6558" s="98"/>
      <c r="K6558" s="98"/>
      <c r="L6558" s="98"/>
      <c r="M6558" s="241"/>
      <c r="N6558" s="241"/>
      <c r="O6558" s="98"/>
      <c r="P6558" s="98"/>
      <c r="Q6558" s="130"/>
    </row>
    <row r="6559" spans="1:17" ht="11.25" x14ac:dyDescent="0.2">
      <c r="A6559" s="234"/>
      <c r="B6559" s="98"/>
      <c r="C6559" s="130"/>
      <c r="D6559" s="240"/>
      <c r="E6559" s="240"/>
      <c r="F6559" s="224"/>
      <c r="G6559" s="98"/>
      <c r="H6559" s="98"/>
      <c r="I6559" s="130"/>
      <c r="J6559" s="98"/>
      <c r="K6559" s="98"/>
      <c r="L6559" s="98"/>
      <c r="M6559" s="241"/>
      <c r="N6559" s="241"/>
      <c r="O6559" s="98"/>
      <c r="P6559" s="98"/>
      <c r="Q6559" s="130"/>
    </row>
    <row r="6560" spans="1:17" ht="11.25" x14ac:dyDescent="0.2">
      <c r="A6560" s="234"/>
      <c r="B6560" s="98"/>
      <c r="C6560" s="130"/>
      <c r="D6560" s="240"/>
      <c r="E6560" s="240"/>
      <c r="F6560" s="224"/>
      <c r="G6560" s="98"/>
      <c r="H6560" s="98"/>
      <c r="I6560" s="130"/>
      <c r="J6560" s="98"/>
      <c r="K6560" s="98"/>
      <c r="L6560" s="98"/>
      <c r="M6560" s="241"/>
      <c r="N6560" s="241"/>
      <c r="O6560" s="98"/>
      <c r="P6560" s="98"/>
      <c r="Q6560" s="130"/>
    </row>
    <row r="6561" spans="1:17" ht="11.25" x14ac:dyDescent="0.2">
      <c r="A6561" s="234"/>
      <c r="B6561" s="98"/>
      <c r="C6561" s="130"/>
      <c r="D6561" s="240"/>
      <c r="E6561" s="240"/>
      <c r="F6561" s="224"/>
      <c r="G6561" s="98"/>
      <c r="H6561" s="98"/>
      <c r="I6561" s="130"/>
      <c r="J6561" s="98"/>
      <c r="K6561" s="98"/>
      <c r="L6561" s="98"/>
      <c r="M6561" s="241"/>
      <c r="N6561" s="241"/>
      <c r="O6561" s="98"/>
      <c r="P6561" s="98"/>
      <c r="Q6561" s="130"/>
    </row>
    <row r="6562" spans="1:17" ht="11.25" x14ac:dyDescent="0.2">
      <c r="A6562" s="234"/>
      <c r="B6562" s="98"/>
      <c r="C6562" s="130"/>
      <c r="D6562" s="240"/>
      <c r="E6562" s="240"/>
      <c r="F6562" s="224"/>
      <c r="G6562" s="98"/>
      <c r="H6562" s="98"/>
      <c r="I6562" s="130"/>
      <c r="J6562" s="98"/>
      <c r="K6562" s="98"/>
      <c r="L6562" s="98"/>
      <c r="M6562" s="241"/>
      <c r="N6562" s="241"/>
      <c r="O6562" s="98"/>
      <c r="P6562" s="98"/>
      <c r="Q6562" s="130"/>
    </row>
    <row r="6563" spans="1:17" ht="11.25" x14ac:dyDescent="0.2">
      <c r="A6563" s="234"/>
      <c r="B6563" s="98"/>
      <c r="C6563" s="130"/>
      <c r="D6563" s="240"/>
      <c r="E6563" s="240"/>
      <c r="F6563" s="224"/>
      <c r="G6563" s="98"/>
      <c r="H6563" s="98"/>
      <c r="I6563" s="130"/>
      <c r="J6563" s="98"/>
      <c r="K6563" s="98"/>
      <c r="L6563" s="98"/>
      <c r="M6563" s="241"/>
      <c r="N6563" s="241"/>
      <c r="O6563" s="98"/>
      <c r="P6563" s="98"/>
      <c r="Q6563" s="130"/>
    </row>
    <row r="6564" spans="1:17" ht="11.25" x14ac:dyDescent="0.2">
      <c r="A6564" s="234"/>
      <c r="B6564" s="98"/>
      <c r="C6564" s="130"/>
      <c r="D6564" s="240"/>
      <c r="E6564" s="240"/>
      <c r="F6564" s="224"/>
      <c r="G6564" s="98"/>
      <c r="H6564" s="98"/>
      <c r="I6564" s="130"/>
      <c r="J6564" s="98"/>
      <c r="K6564" s="98"/>
      <c r="L6564" s="98"/>
      <c r="M6564" s="241"/>
      <c r="N6564" s="241"/>
      <c r="O6564" s="98"/>
      <c r="P6564" s="98"/>
      <c r="Q6564" s="130"/>
    </row>
    <row r="6565" spans="1:17" ht="11.25" x14ac:dyDescent="0.2">
      <c r="A6565" s="234"/>
      <c r="B6565" s="98"/>
      <c r="C6565" s="130"/>
      <c r="D6565" s="240"/>
      <c r="E6565" s="240"/>
      <c r="F6565" s="224"/>
      <c r="G6565" s="98"/>
      <c r="H6565" s="98"/>
      <c r="I6565" s="130"/>
      <c r="J6565" s="98"/>
      <c r="K6565" s="98"/>
      <c r="L6565" s="98"/>
      <c r="M6565" s="241"/>
      <c r="N6565" s="241"/>
      <c r="O6565" s="98"/>
      <c r="P6565" s="98"/>
      <c r="Q6565" s="130"/>
    </row>
    <row r="6566" spans="1:17" ht="11.25" x14ac:dyDescent="0.2">
      <c r="A6566" s="234"/>
      <c r="B6566" s="98"/>
      <c r="C6566" s="130"/>
      <c r="D6566" s="240"/>
      <c r="E6566" s="240"/>
      <c r="F6566" s="224"/>
      <c r="G6566" s="98"/>
      <c r="H6566" s="98"/>
      <c r="I6566" s="130"/>
      <c r="J6566" s="98"/>
      <c r="K6566" s="98"/>
      <c r="L6566" s="98"/>
      <c r="M6566" s="241"/>
      <c r="N6566" s="241"/>
      <c r="O6566" s="98"/>
      <c r="P6566" s="98"/>
      <c r="Q6566" s="130"/>
    </row>
    <row r="6567" spans="1:17" ht="11.25" x14ac:dyDescent="0.2">
      <c r="A6567" s="234"/>
      <c r="B6567" s="98"/>
      <c r="C6567" s="130"/>
      <c r="D6567" s="240"/>
      <c r="E6567" s="240"/>
      <c r="F6567" s="224"/>
      <c r="G6567" s="98"/>
      <c r="H6567" s="98"/>
      <c r="I6567" s="130"/>
      <c r="J6567" s="98"/>
      <c r="K6567" s="98"/>
      <c r="L6567" s="98"/>
      <c r="M6567" s="241"/>
      <c r="N6567" s="241"/>
      <c r="O6567" s="98"/>
      <c r="P6567" s="98"/>
      <c r="Q6567" s="130"/>
    </row>
    <row r="6568" spans="1:17" ht="11.25" x14ac:dyDescent="0.2">
      <c r="A6568" s="234"/>
      <c r="B6568" s="98"/>
      <c r="C6568" s="130"/>
      <c r="D6568" s="240"/>
      <c r="E6568" s="240"/>
      <c r="F6568" s="224"/>
      <c r="G6568" s="98"/>
      <c r="H6568" s="98"/>
      <c r="I6568" s="130"/>
      <c r="J6568" s="98"/>
      <c r="K6568" s="98"/>
      <c r="L6568" s="98"/>
      <c r="M6568" s="241"/>
      <c r="N6568" s="241"/>
      <c r="O6568" s="98"/>
      <c r="P6568" s="98"/>
      <c r="Q6568" s="130"/>
    </row>
    <row r="6569" spans="1:17" ht="11.25" x14ac:dyDescent="0.2">
      <c r="A6569" s="234"/>
      <c r="B6569" s="98"/>
      <c r="C6569" s="130"/>
      <c r="D6569" s="240"/>
      <c r="E6569" s="240"/>
      <c r="F6569" s="224"/>
      <c r="G6569" s="98"/>
      <c r="H6569" s="98"/>
      <c r="I6569" s="130"/>
      <c r="J6569" s="98"/>
      <c r="K6569" s="98"/>
      <c r="L6569" s="98"/>
      <c r="M6569" s="241"/>
      <c r="N6569" s="241"/>
      <c r="O6569" s="98"/>
      <c r="P6569" s="98"/>
      <c r="Q6569" s="130"/>
    </row>
    <row r="6570" spans="1:17" ht="11.25" x14ac:dyDescent="0.2">
      <c r="A6570" s="234"/>
      <c r="B6570" s="98"/>
      <c r="C6570" s="130"/>
      <c r="D6570" s="240"/>
      <c r="E6570" s="240"/>
      <c r="F6570" s="224"/>
      <c r="G6570" s="98"/>
      <c r="H6570" s="98"/>
      <c r="I6570" s="130"/>
      <c r="J6570" s="98"/>
      <c r="K6570" s="98"/>
      <c r="L6570" s="98"/>
      <c r="M6570" s="241"/>
      <c r="N6570" s="241"/>
      <c r="O6570" s="98"/>
      <c r="P6570" s="98"/>
      <c r="Q6570" s="130"/>
    </row>
    <row r="6571" spans="1:17" ht="11.25" x14ac:dyDescent="0.2">
      <c r="A6571" s="234"/>
      <c r="B6571" s="98"/>
      <c r="C6571" s="130"/>
      <c r="D6571" s="240"/>
      <c r="E6571" s="240"/>
      <c r="F6571" s="224"/>
      <c r="G6571" s="98"/>
      <c r="H6571" s="98"/>
      <c r="I6571" s="130"/>
      <c r="J6571" s="98"/>
      <c r="K6571" s="98"/>
      <c r="L6571" s="98"/>
      <c r="M6571" s="241"/>
      <c r="N6571" s="241"/>
      <c r="O6571" s="98"/>
      <c r="P6571" s="98"/>
      <c r="Q6571" s="130"/>
    </row>
    <row r="6572" spans="1:17" ht="11.25" x14ac:dyDescent="0.2">
      <c r="A6572" s="234"/>
      <c r="B6572" s="98"/>
      <c r="C6572" s="130"/>
      <c r="D6572" s="240"/>
      <c r="E6572" s="240"/>
      <c r="F6572" s="224"/>
      <c r="G6572" s="98"/>
      <c r="H6572" s="98"/>
      <c r="I6572" s="130"/>
      <c r="J6572" s="98"/>
      <c r="K6572" s="98"/>
      <c r="L6572" s="98"/>
      <c r="M6572" s="241"/>
      <c r="N6572" s="241"/>
      <c r="O6572" s="98"/>
      <c r="P6572" s="98"/>
      <c r="Q6572" s="130"/>
    </row>
    <row r="6573" spans="1:17" ht="11.25" x14ac:dyDescent="0.2">
      <c r="A6573" s="234"/>
      <c r="B6573" s="98"/>
      <c r="C6573" s="130"/>
      <c r="D6573" s="240"/>
      <c r="E6573" s="240"/>
      <c r="F6573" s="224"/>
      <c r="G6573" s="98"/>
      <c r="H6573" s="98"/>
      <c r="I6573" s="130"/>
      <c r="J6573" s="98"/>
      <c r="K6573" s="98"/>
      <c r="L6573" s="98"/>
      <c r="M6573" s="241"/>
      <c r="N6573" s="241"/>
      <c r="O6573" s="98"/>
      <c r="P6573" s="98"/>
      <c r="Q6573" s="130"/>
    </row>
    <row r="6574" spans="1:17" ht="11.25" x14ac:dyDescent="0.2">
      <c r="A6574" s="234"/>
      <c r="B6574" s="98"/>
      <c r="C6574" s="130"/>
      <c r="D6574" s="240"/>
      <c r="E6574" s="240"/>
      <c r="F6574" s="224"/>
      <c r="G6574" s="98"/>
      <c r="H6574" s="98"/>
      <c r="I6574" s="130"/>
      <c r="J6574" s="98"/>
      <c r="K6574" s="98"/>
      <c r="L6574" s="98"/>
      <c r="M6574" s="241"/>
      <c r="N6574" s="241"/>
      <c r="O6574" s="98"/>
      <c r="P6574" s="98"/>
      <c r="Q6574" s="130"/>
    </row>
    <row r="6575" spans="1:17" ht="11.25" x14ac:dyDescent="0.2">
      <c r="A6575" s="234"/>
      <c r="B6575" s="98"/>
      <c r="C6575" s="130"/>
      <c r="D6575" s="240"/>
      <c r="E6575" s="240"/>
      <c r="F6575" s="224"/>
      <c r="G6575" s="98"/>
      <c r="H6575" s="98"/>
      <c r="I6575" s="130"/>
      <c r="J6575" s="98"/>
      <c r="K6575" s="98"/>
      <c r="L6575" s="98"/>
      <c r="M6575" s="241"/>
      <c r="N6575" s="241"/>
      <c r="O6575" s="98"/>
      <c r="P6575" s="98"/>
      <c r="Q6575" s="130"/>
    </row>
    <row r="6576" spans="1:17" ht="11.25" x14ac:dyDescent="0.2">
      <c r="A6576" s="234"/>
      <c r="B6576" s="98"/>
      <c r="C6576" s="130"/>
      <c r="D6576" s="240"/>
      <c r="E6576" s="240"/>
      <c r="F6576" s="224"/>
      <c r="G6576" s="98"/>
      <c r="H6576" s="98"/>
      <c r="I6576" s="130"/>
      <c r="J6576" s="98"/>
      <c r="K6576" s="98"/>
      <c r="L6576" s="98"/>
      <c r="M6576" s="241"/>
      <c r="N6576" s="241"/>
      <c r="O6576" s="98"/>
      <c r="P6576" s="98"/>
      <c r="Q6576" s="130"/>
    </row>
    <row r="6577" spans="1:17" ht="11.25" x14ac:dyDescent="0.2">
      <c r="A6577" s="234"/>
      <c r="B6577" s="98"/>
      <c r="C6577" s="130"/>
      <c r="D6577" s="240"/>
      <c r="E6577" s="240"/>
      <c r="F6577" s="224"/>
      <c r="G6577" s="98"/>
      <c r="H6577" s="98"/>
      <c r="I6577" s="130"/>
      <c r="J6577" s="98"/>
      <c r="K6577" s="98"/>
      <c r="L6577" s="98"/>
      <c r="M6577" s="241"/>
      <c r="N6577" s="241"/>
      <c r="O6577" s="98"/>
      <c r="P6577" s="98"/>
      <c r="Q6577" s="130"/>
    </row>
    <row r="6578" spans="1:17" ht="11.25" x14ac:dyDescent="0.2">
      <c r="A6578" s="234"/>
      <c r="B6578" s="98"/>
      <c r="C6578" s="130"/>
      <c r="D6578" s="240"/>
      <c r="E6578" s="240"/>
      <c r="F6578" s="224"/>
      <c r="G6578" s="98"/>
      <c r="H6578" s="98"/>
      <c r="I6578" s="130"/>
      <c r="J6578" s="98"/>
      <c r="K6578" s="98"/>
      <c r="L6578" s="98"/>
      <c r="M6578" s="241"/>
      <c r="N6578" s="241"/>
      <c r="O6578" s="98"/>
      <c r="P6578" s="98"/>
      <c r="Q6578" s="130"/>
    </row>
    <row r="6579" spans="1:17" ht="11.25" x14ac:dyDescent="0.2">
      <c r="A6579" s="234"/>
      <c r="B6579" s="98"/>
      <c r="C6579" s="130"/>
      <c r="D6579" s="240"/>
      <c r="E6579" s="240"/>
      <c r="F6579" s="224"/>
      <c r="G6579" s="98"/>
      <c r="H6579" s="98"/>
      <c r="I6579" s="130"/>
      <c r="J6579" s="98"/>
      <c r="K6579" s="98"/>
      <c r="L6579" s="98"/>
      <c r="M6579" s="241"/>
      <c r="N6579" s="241"/>
      <c r="O6579" s="98"/>
      <c r="P6579" s="98"/>
      <c r="Q6579" s="130"/>
    </row>
    <row r="6580" spans="1:17" ht="11.25" x14ac:dyDescent="0.2">
      <c r="A6580" s="234"/>
      <c r="B6580" s="98"/>
      <c r="C6580" s="130"/>
      <c r="D6580" s="240"/>
      <c r="E6580" s="240"/>
      <c r="F6580" s="224"/>
      <c r="G6580" s="98"/>
      <c r="H6580" s="98"/>
      <c r="I6580" s="130"/>
      <c r="J6580" s="98"/>
      <c r="K6580" s="98"/>
      <c r="L6580" s="98"/>
      <c r="M6580" s="241"/>
      <c r="N6580" s="241"/>
      <c r="O6580" s="98"/>
      <c r="P6580" s="98"/>
      <c r="Q6580" s="130"/>
    </row>
    <row r="6581" spans="1:17" ht="11.25" x14ac:dyDescent="0.2">
      <c r="A6581" s="234"/>
      <c r="B6581" s="98"/>
      <c r="C6581" s="130"/>
      <c r="D6581" s="240"/>
      <c r="E6581" s="240"/>
      <c r="F6581" s="224"/>
      <c r="G6581" s="98"/>
      <c r="H6581" s="98"/>
      <c r="I6581" s="130"/>
      <c r="J6581" s="98"/>
      <c r="K6581" s="98"/>
      <c r="L6581" s="98"/>
      <c r="M6581" s="241"/>
      <c r="N6581" s="241"/>
      <c r="O6581" s="98"/>
      <c r="P6581" s="98"/>
      <c r="Q6581" s="130"/>
    </row>
    <row r="6582" spans="1:17" ht="11.25" x14ac:dyDescent="0.2">
      <c r="A6582" s="234"/>
      <c r="B6582" s="98"/>
      <c r="C6582" s="130"/>
      <c r="D6582" s="240"/>
      <c r="E6582" s="240"/>
      <c r="F6582" s="224"/>
      <c r="G6582" s="98"/>
      <c r="H6582" s="98"/>
      <c r="I6582" s="130"/>
      <c r="J6582" s="98"/>
      <c r="K6582" s="98"/>
      <c r="L6582" s="98"/>
      <c r="M6582" s="241"/>
      <c r="N6582" s="241"/>
      <c r="O6582" s="98"/>
      <c r="P6582" s="98"/>
      <c r="Q6582" s="130"/>
    </row>
    <row r="6583" spans="1:17" ht="11.25" x14ac:dyDescent="0.2">
      <c r="A6583" s="234"/>
      <c r="B6583" s="98"/>
      <c r="C6583" s="130"/>
      <c r="D6583" s="240"/>
      <c r="E6583" s="240"/>
      <c r="F6583" s="224"/>
      <c r="G6583" s="98"/>
      <c r="H6583" s="98"/>
      <c r="I6583" s="130"/>
      <c r="J6583" s="98"/>
      <c r="K6583" s="98"/>
      <c r="L6583" s="98"/>
      <c r="M6583" s="241"/>
      <c r="N6583" s="241"/>
      <c r="O6583" s="98"/>
      <c r="P6583" s="98"/>
      <c r="Q6583" s="130"/>
    </row>
    <row r="6584" spans="1:17" ht="11.25" x14ac:dyDescent="0.2">
      <c r="A6584" s="234"/>
      <c r="B6584" s="98"/>
      <c r="C6584" s="130"/>
      <c r="D6584" s="240"/>
      <c r="E6584" s="240"/>
      <c r="F6584" s="224"/>
      <c r="G6584" s="98"/>
      <c r="H6584" s="98"/>
      <c r="I6584" s="130"/>
      <c r="J6584" s="98"/>
      <c r="K6584" s="98"/>
      <c r="L6584" s="98"/>
      <c r="M6584" s="241"/>
      <c r="N6584" s="241"/>
      <c r="O6584" s="98"/>
      <c r="P6584" s="98"/>
      <c r="Q6584" s="130"/>
    </row>
    <row r="6585" spans="1:17" ht="11.25" x14ac:dyDescent="0.2">
      <c r="A6585" s="234"/>
      <c r="B6585" s="98"/>
      <c r="C6585" s="130"/>
      <c r="D6585" s="240"/>
      <c r="E6585" s="240"/>
      <c r="F6585" s="224"/>
      <c r="G6585" s="98"/>
      <c r="H6585" s="98"/>
      <c r="I6585" s="130"/>
      <c r="J6585" s="98"/>
      <c r="K6585" s="98"/>
      <c r="L6585" s="98"/>
      <c r="M6585" s="241"/>
      <c r="N6585" s="241"/>
      <c r="O6585" s="98"/>
      <c r="P6585" s="98"/>
      <c r="Q6585" s="130"/>
    </row>
    <row r="6586" spans="1:17" ht="11.25" x14ac:dyDescent="0.2">
      <c r="A6586" s="234"/>
      <c r="B6586" s="98"/>
      <c r="C6586" s="130"/>
      <c r="D6586" s="240"/>
      <c r="E6586" s="240"/>
      <c r="F6586" s="224"/>
      <c r="G6586" s="98"/>
      <c r="H6586" s="98"/>
      <c r="I6586" s="130"/>
      <c r="J6586" s="98"/>
      <c r="K6586" s="98"/>
      <c r="L6586" s="98"/>
      <c r="M6586" s="241"/>
      <c r="N6586" s="241"/>
      <c r="O6586" s="98"/>
      <c r="P6586" s="98"/>
      <c r="Q6586" s="130"/>
    </row>
    <row r="6587" spans="1:17" ht="11.25" x14ac:dyDescent="0.2">
      <c r="A6587" s="234"/>
      <c r="B6587" s="98"/>
      <c r="C6587" s="130"/>
      <c r="D6587" s="240"/>
      <c r="E6587" s="240"/>
      <c r="F6587" s="224"/>
      <c r="G6587" s="98"/>
      <c r="H6587" s="98"/>
      <c r="I6587" s="130"/>
      <c r="J6587" s="98"/>
      <c r="K6587" s="98"/>
      <c r="L6587" s="98"/>
      <c r="M6587" s="241"/>
      <c r="N6587" s="241"/>
      <c r="O6587" s="98"/>
      <c r="P6587" s="98"/>
      <c r="Q6587" s="130"/>
    </row>
    <row r="6588" spans="1:17" ht="11.25" x14ac:dyDescent="0.2">
      <c r="A6588" s="234"/>
      <c r="B6588" s="98"/>
      <c r="C6588" s="130"/>
      <c r="D6588" s="240"/>
      <c r="E6588" s="240"/>
      <c r="F6588" s="224"/>
      <c r="G6588" s="98"/>
      <c r="H6588" s="98"/>
      <c r="I6588" s="130"/>
      <c r="J6588" s="98"/>
      <c r="K6588" s="98"/>
      <c r="L6588" s="98"/>
      <c r="M6588" s="241"/>
      <c r="N6588" s="241"/>
      <c r="O6588" s="98"/>
      <c r="P6588" s="98"/>
      <c r="Q6588" s="130"/>
    </row>
    <row r="6589" spans="1:17" ht="11.25" x14ac:dyDescent="0.2">
      <c r="A6589" s="234"/>
      <c r="B6589" s="98"/>
      <c r="C6589" s="130"/>
      <c r="D6589" s="240"/>
      <c r="E6589" s="240"/>
      <c r="F6589" s="224"/>
      <c r="G6589" s="98"/>
      <c r="H6589" s="98"/>
      <c r="I6589" s="130"/>
      <c r="J6589" s="98"/>
      <c r="K6589" s="98"/>
      <c r="L6589" s="98"/>
      <c r="M6589" s="241"/>
      <c r="N6589" s="241"/>
      <c r="O6589" s="98"/>
      <c r="P6589" s="98"/>
      <c r="Q6589" s="130"/>
    </row>
    <row r="6590" spans="1:17" ht="11.25" x14ac:dyDescent="0.2">
      <c r="A6590" s="234"/>
      <c r="B6590" s="98"/>
      <c r="C6590" s="130"/>
      <c r="D6590" s="240"/>
      <c r="E6590" s="240"/>
      <c r="F6590" s="224"/>
      <c r="G6590" s="98"/>
      <c r="H6590" s="98"/>
      <c r="I6590" s="130"/>
      <c r="J6590" s="98"/>
      <c r="K6590" s="98"/>
      <c r="L6590" s="98"/>
      <c r="M6590" s="241"/>
      <c r="N6590" s="241"/>
      <c r="O6590" s="98"/>
      <c r="P6590" s="98"/>
      <c r="Q6590" s="130"/>
    </row>
    <row r="6591" spans="1:17" ht="11.25" x14ac:dyDescent="0.2">
      <c r="A6591" s="234"/>
      <c r="B6591" s="98"/>
      <c r="C6591" s="130"/>
      <c r="D6591" s="240"/>
      <c r="E6591" s="240"/>
      <c r="F6591" s="224"/>
      <c r="G6591" s="98"/>
      <c r="H6591" s="98"/>
      <c r="I6591" s="130"/>
      <c r="J6591" s="98"/>
      <c r="K6591" s="98"/>
      <c r="L6591" s="98"/>
      <c r="M6591" s="241"/>
      <c r="N6591" s="241"/>
      <c r="O6591" s="98"/>
      <c r="P6591" s="98"/>
      <c r="Q6591" s="130"/>
    </row>
    <row r="6592" spans="1:17" ht="11.25" x14ac:dyDescent="0.2">
      <c r="A6592" s="234"/>
      <c r="B6592" s="98"/>
      <c r="C6592" s="130"/>
      <c r="D6592" s="240"/>
      <c r="E6592" s="240"/>
      <c r="F6592" s="224"/>
      <c r="G6592" s="98"/>
      <c r="H6592" s="98"/>
      <c r="I6592" s="130"/>
      <c r="J6592" s="98"/>
      <c r="K6592" s="98"/>
      <c r="L6592" s="98"/>
      <c r="M6592" s="241"/>
      <c r="N6592" s="241"/>
      <c r="O6592" s="98"/>
      <c r="P6592" s="98"/>
      <c r="Q6592" s="130"/>
    </row>
    <row r="6593" spans="1:17" ht="11.25" x14ac:dyDescent="0.2">
      <c r="A6593" s="234"/>
      <c r="B6593" s="98"/>
      <c r="C6593" s="130"/>
      <c r="D6593" s="240"/>
      <c r="E6593" s="240"/>
      <c r="F6593" s="224"/>
      <c r="G6593" s="98"/>
      <c r="H6593" s="98"/>
      <c r="I6593" s="130"/>
      <c r="J6593" s="98"/>
      <c r="K6593" s="98"/>
      <c r="L6593" s="98"/>
      <c r="M6593" s="241"/>
      <c r="N6593" s="241"/>
      <c r="O6593" s="98"/>
      <c r="P6593" s="98"/>
      <c r="Q6593" s="130"/>
    </row>
    <row r="6594" spans="1:17" ht="11.25" x14ac:dyDescent="0.2">
      <c r="A6594" s="234"/>
      <c r="B6594" s="98"/>
      <c r="C6594" s="130"/>
      <c r="D6594" s="240"/>
      <c r="E6594" s="240"/>
      <c r="F6594" s="224"/>
      <c r="G6594" s="98"/>
      <c r="H6594" s="98"/>
      <c r="I6594" s="130"/>
      <c r="J6594" s="98"/>
      <c r="K6594" s="98"/>
      <c r="L6594" s="98"/>
      <c r="M6594" s="241"/>
      <c r="N6594" s="241"/>
      <c r="O6594" s="98"/>
      <c r="P6594" s="98"/>
      <c r="Q6594" s="130"/>
    </row>
    <row r="6595" spans="1:17" ht="11.25" x14ac:dyDescent="0.2">
      <c r="A6595" s="234"/>
      <c r="B6595" s="98"/>
      <c r="C6595" s="130"/>
      <c r="D6595" s="240"/>
      <c r="E6595" s="240"/>
      <c r="F6595" s="224"/>
      <c r="G6595" s="98"/>
      <c r="H6595" s="98"/>
      <c r="I6595" s="130"/>
      <c r="J6595" s="98"/>
      <c r="K6595" s="98"/>
      <c r="L6595" s="98"/>
      <c r="M6595" s="241"/>
      <c r="N6595" s="241"/>
      <c r="O6595" s="98"/>
      <c r="P6595" s="98"/>
      <c r="Q6595" s="130"/>
    </row>
    <row r="6596" spans="1:17" ht="11.25" x14ac:dyDescent="0.2">
      <c r="A6596" s="234"/>
      <c r="B6596" s="98"/>
      <c r="C6596" s="130"/>
      <c r="D6596" s="240"/>
      <c r="E6596" s="240"/>
      <c r="F6596" s="224"/>
      <c r="G6596" s="98"/>
      <c r="H6596" s="98"/>
      <c r="I6596" s="130"/>
      <c r="J6596" s="98"/>
      <c r="K6596" s="98"/>
      <c r="L6596" s="98"/>
      <c r="M6596" s="241"/>
      <c r="N6596" s="241"/>
      <c r="O6596" s="98"/>
      <c r="P6596" s="98"/>
      <c r="Q6596" s="130"/>
    </row>
    <row r="6597" spans="1:17" ht="11.25" x14ac:dyDescent="0.2">
      <c r="A6597" s="234"/>
      <c r="B6597" s="98"/>
      <c r="C6597" s="130"/>
      <c r="D6597" s="240"/>
      <c r="E6597" s="240"/>
      <c r="F6597" s="224"/>
      <c r="G6597" s="98"/>
      <c r="H6597" s="98"/>
      <c r="I6597" s="130"/>
      <c r="J6597" s="98"/>
      <c r="K6597" s="98"/>
      <c r="L6597" s="98"/>
      <c r="M6597" s="241"/>
      <c r="N6597" s="241"/>
      <c r="O6597" s="98"/>
      <c r="P6597" s="98"/>
      <c r="Q6597" s="130"/>
    </row>
    <row r="6598" spans="1:17" ht="11.25" x14ac:dyDescent="0.2">
      <c r="A6598" s="234"/>
      <c r="B6598" s="98"/>
      <c r="C6598" s="130"/>
      <c r="D6598" s="240"/>
      <c r="E6598" s="240"/>
      <c r="F6598" s="224"/>
      <c r="G6598" s="98"/>
      <c r="H6598" s="98"/>
      <c r="I6598" s="130"/>
      <c r="J6598" s="98"/>
      <c r="K6598" s="98"/>
      <c r="L6598" s="98"/>
      <c r="M6598" s="241"/>
      <c r="N6598" s="241"/>
      <c r="O6598" s="98"/>
      <c r="P6598" s="98"/>
      <c r="Q6598" s="130"/>
    </row>
    <row r="6599" spans="1:17" ht="11.25" x14ac:dyDescent="0.2">
      <c r="A6599" s="234"/>
      <c r="B6599" s="98"/>
      <c r="C6599" s="130"/>
      <c r="D6599" s="240"/>
      <c r="E6599" s="240"/>
      <c r="F6599" s="224"/>
      <c r="G6599" s="98"/>
      <c r="H6599" s="98"/>
      <c r="I6599" s="130"/>
      <c r="J6599" s="98"/>
      <c r="K6599" s="98"/>
      <c r="L6599" s="98"/>
      <c r="M6599" s="241"/>
      <c r="N6599" s="241"/>
      <c r="O6599" s="98"/>
      <c r="P6599" s="98"/>
      <c r="Q6599" s="130"/>
    </row>
    <row r="6600" spans="1:17" ht="11.25" x14ac:dyDescent="0.2">
      <c r="A6600" s="234"/>
      <c r="B6600" s="98"/>
      <c r="C6600" s="130"/>
      <c r="D6600" s="240"/>
      <c r="E6600" s="240"/>
      <c r="F6600" s="224"/>
      <c r="G6600" s="98"/>
      <c r="H6600" s="98"/>
      <c r="I6600" s="130"/>
      <c r="J6600" s="98"/>
      <c r="K6600" s="98"/>
      <c r="L6600" s="98"/>
      <c r="M6600" s="241"/>
      <c r="N6600" s="241"/>
      <c r="O6600" s="98"/>
      <c r="P6600" s="98"/>
      <c r="Q6600" s="130"/>
    </row>
    <row r="6601" spans="1:17" ht="11.25" x14ac:dyDescent="0.2">
      <c r="A6601" s="234"/>
      <c r="B6601" s="98"/>
      <c r="C6601" s="130"/>
      <c r="D6601" s="240"/>
      <c r="E6601" s="240"/>
      <c r="F6601" s="224"/>
      <c r="G6601" s="98"/>
      <c r="H6601" s="98"/>
      <c r="I6601" s="130"/>
      <c r="J6601" s="98"/>
      <c r="K6601" s="98"/>
      <c r="L6601" s="98"/>
      <c r="M6601" s="241"/>
      <c r="N6601" s="241"/>
      <c r="O6601" s="98"/>
      <c r="P6601" s="98"/>
      <c r="Q6601" s="130"/>
    </row>
    <row r="6602" spans="1:17" ht="11.25" x14ac:dyDescent="0.2">
      <c r="A6602" s="234"/>
      <c r="B6602" s="98"/>
      <c r="C6602" s="130"/>
      <c r="D6602" s="240"/>
      <c r="E6602" s="240"/>
      <c r="F6602" s="224"/>
      <c r="G6602" s="98"/>
      <c r="H6602" s="98"/>
      <c r="I6602" s="130"/>
      <c r="J6602" s="98"/>
      <c r="K6602" s="98"/>
      <c r="L6602" s="98"/>
      <c r="M6602" s="241"/>
      <c r="N6602" s="241"/>
      <c r="O6602" s="98"/>
      <c r="P6602" s="98"/>
      <c r="Q6602" s="130"/>
    </row>
    <row r="6603" spans="1:17" ht="11.25" x14ac:dyDescent="0.2">
      <c r="A6603" s="234"/>
      <c r="B6603" s="98"/>
      <c r="C6603" s="130"/>
      <c r="D6603" s="240"/>
      <c r="E6603" s="240"/>
      <c r="F6603" s="224"/>
      <c r="G6603" s="98"/>
      <c r="H6603" s="98"/>
      <c r="I6603" s="130"/>
      <c r="J6603" s="98"/>
      <c r="K6603" s="98"/>
      <c r="L6603" s="98"/>
      <c r="M6603" s="241"/>
      <c r="N6603" s="241"/>
      <c r="O6603" s="98"/>
      <c r="P6603" s="98"/>
      <c r="Q6603" s="130"/>
    </row>
    <row r="6604" spans="1:17" ht="11.25" x14ac:dyDescent="0.2">
      <c r="A6604" s="234"/>
      <c r="B6604" s="98"/>
      <c r="C6604" s="130"/>
      <c r="D6604" s="240"/>
      <c r="E6604" s="240"/>
      <c r="F6604" s="224"/>
      <c r="G6604" s="98"/>
      <c r="H6604" s="98"/>
      <c r="I6604" s="130"/>
      <c r="J6604" s="98"/>
      <c r="K6604" s="98"/>
      <c r="L6604" s="98"/>
      <c r="M6604" s="241"/>
      <c r="N6604" s="241"/>
      <c r="O6604" s="98"/>
      <c r="P6604" s="98"/>
      <c r="Q6604" s="130"/>
    </row>
    <row r="6605" spans="1:17" ht="11.25" x14ac:dyDescent="0.2">
      <c r="A6605" s="234"/>
      <c r="B6605" s="98"/>
      <c r="C6605" s="130"/>
      <c r="D6605" s="240"/>
      <c r="E6605" s="240"/>
      <c r="F6605" s="224"/>
      <c r="G6605" s="98"/>
      <c r="H6605" s="98"/>
      <c r="I6605" s="130"/>
      <c r="J6605" s="98"/>
      <c r="K6605" s="98"/>
      <c r="L6605" s="98"/>
      <c r="M6605" s="241"/>
      <c r="N6605" s="241"/>
      <c r="O6605" s="98"/>
      <c r="P6605" s="98"/>
      <c r="Q6605" s="130"/>
    </row>
    <row r="6606" spans="1:17" ht="11.25" x14ac:dyDescent="0.2">
      <c r="A6606" s="234"/>
      <c r="B6606" s="98"/>
      <c r="C6606" s="130"/>
      <c r="D6606" s="240"/>
      <c r="E6606" s="240"/>
      <c r="F6606" s="224"/>
      <c r="G6606" s="98"/>
      <c r="H6606" s="98"/>
      <c r="I6606" s="130"/>
      <c r="J6606" s="98"/>
      <c r="K6606" s="98"/>
      <c r="L6606" s="98"/>
      <c r="M6606" s="241"/>
      <c r="N6606" s="241"/>
      <c r="O6606" s="98"/>
      <c r="P6606" s="98"/>
      <c r="Q6606" s="130"/>
    </row>
    <row r="6607" spans="1:17" ht="11.25" x14ac:dyDescent="0.2">
      <c r="A6607" s="234"/>
      <c r="B6607" s="98"/>
      <c r="C6607" s="130"/>
      <c r="D6607" s="240"/>
      <c r="E6607" s="240"/>
      <c r="F6607" s="224"/>
      <c r="G6607" s="98"/>
      <c r="H6607" s="98"/>
      <c r="I6607" s="130"/>
      <c r="J6607" s="98"/>
      <c r="K6607" s="98"/>
      <c r="L6607" s="98"/>
      <c r="M6607" s="241"/>
      <c r="N6607" s="241"/>
      <c r="O6607" s="98"/>
      <c r="P6607" s="98"/>
      <c r="Q6607" s="130"/>
    </row>
    <row r="6608" spans="1:17" ht="11.25" x14ac:dyDescent="0.2">
      <c r="A6608" s="234"/>
      <c r="B6608" s="98"/>
      <c r="C6608" s="130"/>
      <c r="D6608" s="240"/>
      <c r="E6608" s="240"/>
      <c r="F6608" s="224"/>
      <c r="G6608" s="98"/>
      <c r="H6608" s="98"/>
      <c r="I6608" s="130"/>
      <c r="J6608" s="98"/>
      <c r="K6608" s="98"/>
      <c r="L6608" s="98"/>
      <c r="M6608" s="241"/>
      <c r="N6608" s="241"/>
      <c r="O6608" s="98"/>
      <c r="P6608" s="98"/>
      <c r="Q6608" s="130"/>
    </row>
    <row r="6609" spans="1:17" ht="11.25" x14ac:dyDescent="0.2">
      <c r="A6609" s="234"/>
      <c r="B6609" s="98"/>
      <c r="C6609" s="130"/>
      <c r="D6609" s="240"/>
      <c r="E6609" s="240"/>
      <c r="F6609" s="224"/>
      <c r="G6609" s="98"/>
      <c r="H6609" s="98"/>
      <c r="I6609" s="130"/>
      <c r="J6609" s="98"/>
      <c r="K6609" s="98"/>
      <c r="L6609" s="98"/>
      <c r="M6609" s="241"/>
      <c r="N6609" s="241"/>
      <c r="O6609" s="98"/>
      <c r="P6609" s="98"/>
      <c r="Q6609" s="130"/>
    </row>
    <row r="6610" spans="1:17" ht="11.25" x14ac:dyDescent="0.2">
      <c r="A6610" s="234"/>
      <c r="B6610" s="98"/>
      <c r="C6610" s="130"/>
      <c r="D6610" s="240"/>
      <c r="E6610" s="240"/>
      <c r="F6610" s="224"/>
      <c r="G6610" s="98"/>
      <c r="H6610" s="98"/>
      <c r="I6610" s="130"/>
      <c r="J6610" s="98"/>
      <c r="K6610" s="98"/>
      <c r="L6610" s="98"/>
      <c r="M6610" s="241"/>
      <c r="N6610" s="241"/>
      <c r="O6610" s="98"/>
      <c r="P6610" s="98"/>
      <c r="Q6610" s="130"/>
    </row>
    <row r="6611" spans="1:17" ht="11.25" x14ac:dyDescent="0.2">
      <c r="A6611" s="234"/>
      <c r="B6611" s="98"/>
      <c r="C6611" s="130"/>
      <c r="D6611" s="240"/>
      <c r="E6611" s="240"/>
      <c r="F6611" s="224"/>
      <c r="G6611" s="98"/>
      <c r="H6611" s="98"/>
      <c r="I6611" s="130"/>
      <c r="J6611" s="98"/>
      <c r="K6611" s="98"/>
      <c r="L6611" s="98"/>
      <c r="M6611" s="241"/>
      <c r="N6611" s="241"/>
      <c r="O6611" s="98"/>
      <c r="P6611" s="98"/>
      <c r="Q6611" s="130"/>
    </row>
    <row r="6612" spans="1:17" ht="11.25" x14ac:dyDescent="0.2">
      <c r="A6612" s="234"/>
      <c r="B6612" s="98"/>
      <c r="C6612" s="130"/>
      <c r="D6612" s="240"/>
      <c r="E6612" s="240"/>
      <c r="F6612" s="224"/>
      <c r="G6612" s="98"/>
      <c r="H6612" s="98"/>
      <c r="I6612" s="130"/>
      <c r="J6612" s="98"/>
      <c r="K6612" s="98"/>
      <c r="L6612" s="98"/>
      <c r="M6612" s="241"/>
      <c r="N6612" s="241"/>
      <c r="O6612" s="98"/>
      <c r="P6612" s="98"/>
      <c r="Q6612" s="130"/>
    </row>
    <row r="6613" spans="1:17" ht="11.25" x14ac:dyDescent="0.2">
      <c r="A6613" s="234"/>
      <c r="B6613" s="98"/>
      <c r="C6613" s="130"/>
      <c r="D6613" s="240"/>
      <c r="E6613" s="240"/>
      <c r="F6613" s="224"/>
      <c r="G6613" s="98"/>
      <c r="H6613" s="98"/>
      <c r="I6613" s="130"/>
      <c r="J6613" s="98"/>
      <c r="K6613" s="98"/>
      <c r="L6613" s="98"/>
      <c r="M6613" s="241"/>
      <c r="N6613" s="241"/>
      <c r="O6613" s="98"/>
      <c r="P6613" s="98"/>
      <c r="Q6613" s="130"/>
    </row>
    <row r="6614" spans="1:17" ht="11.25" x14ac:dyDescent="0.2">
      <c r="A6614" s="234"/>
      <c r="B6614" s="98"/>
      <c r="C6614" s="130"/>
      <c r="D6614" s="240"/>
      <c r="E6614" s="240"/>
      <c r="F6614" s="224"/>
      <c r="G6614" s="98"/>
      <c r="H6614" s="98"/>
      <c r="I6614" s="130"/>
      <c r="J6614" s="98"/>
      <c r="K6614" s="98"/>
      <c r="L6614" s="98"/>
      <c r="M6614" s="241"/>
      <c r="N6614" s="241"/>
      <c r="O6614" s="98"/>
      <c r="P6614" s="98"/>
      <c r="Q6614" s="130"/>
    </row>
    <row r="6615" spans="1:17" ht="11.25" x14ac:dyDescent="0.2">
      <c r="A6615" s="234"/>
      <c r="B6615" s="98"/>
      <c r="C6615" s="130"/>
      <c r="D6615" s="240"/>
      <c r="E6615" s="240"/>
      <c r="F6615" s="224"/>
      <c r="G6615" s="98"/>
      <c r="H6615" s="98"/>
      <c r="I6615" s="130"/>
      <c r="J6615" s="98"/>
      <c r="K6615" s="98"/>
      <c r="L6615" s="98"/>
      <c r="M6615" s="241"/>
      <c r="N6615" s="241"/>
      <c r="O6615" s="98"/>
      <c r="P6615" s="98"/>
      <c r="Q6615" s="130"/>
    </row>
    <row r="6616" spans="1:17" ht="11.25" x14ac:dyDescent="0.2">
      <c r="A6616" s="234"/>
      <c r="B6616" s="98"/>
      <c r="C6616" s="130"/>
      <c r="D6616" s="240"/>
      <c r="E6616" s="240"/>
      <c r="F6616" s="224"/>
      <c r="G6616" s="98"/>
      <c r="H6616" s="98"/>
      <c r="I6616" s="130"/>
      <c r="J6616" s="98"/>
      <c r="K6616" s="98"/>
      <c r="L6616" s="98"/>
      <c r="M6616" s="241"/>
      <c r="N6616" s="241"/>
      <c r="O6616" s="98"/>
      <c r="P6616" s="98"/>
      <c r="Q6616" s="130"/>
    </row>
    <row r="6617" spans="1:17" ht="11.25" x14ac:dyDescent="0.2">
      <c r="A6617" s="234"/>
      <c r="B6617" s="98"/>
      <c r="C6617" s="130"/>
      <c r="D6617" s="240"/>
      <c r="E6617" s="240"/>
      <c r="F6617" s="224"/>
      <c r="G6617" s="98"/>
      <c r="H6617" s="98"/>
      <c r="I6617" s="130"/>
      <c r="J6617" s="98"/>
      <c r="K6617" s="98"/>
      <c r="L6617" s="98"/>
      <c r="M6617" s="241"/>
      <c r="N6617" s="241"/>
      <c r="O6617" s="98"/>
      <c r="P6617" s="98"/>
      <c r="Q6617" s="130"/>
    </row>
    <row r="6618" spans="1:17" ht="11.25" x14ac:dyDescent="0.2">
      <c r="A6618" s="234"/>
      <c r="B6618" s="98"/>
      <c r="C6618" s="130"/>
      <c r="D6618" s="240"/>
      <c r="E6618" s="240"/>
      <c r="F6618" s="224"/>
      <c r="G6618" s="98"/>
      <c r="H6618" s="98"/>
      <c r="I6618" s="130"/>
      <c r="J6618" s="98"/>
      <c r="K6618" s="98"/>
      <c r="L6618" s="98"/>
      <c r="M6618" s="241"/>
      <c r="N6618" s="241"/>
      <c r="O6618" s="98"/>
      <c r="P6618" s="98"/>
      <c r="Q6618" s="130"/>
    </row>
    <row r="6619" spans="1:17" ht="11.25" x14ac:dyDescent="0.2">
      <c r="A6619" s="234"/>
      <c r="B6619" s="98"/>
      <c r="C6619" s="130"/>
      <c r="D6619" s="240"/>
      <c r="E6619" s="240"/>
      <c r="F6619" s="224"/>
      <c r="G6619" s="98"/>
      <c r="H6619" s="98"/>
      <c r="I6619" s="130"/>
      <c r="J6619" s="98"/>
      <c r="K6619" s="98"/>
      <c r="L6619" s="98"/>
      <c r="M6619" s="241"/>
      <c r="N6619" s="241"/>
      <c r="O6619" s="98"/>
      <c r="P6619" s="98"/>
      <c r="Q6619" s="130"/>
    </row>
    <row r="6620" spans="1:17" ht="11.25" x14ac:dyDescent="0.2">
      <c r="A6620" s="234"/>
      <c r="B6620" s="98"/>
      <c r="C6620" s="130"/>
      <c r="D6620" s="240"/>
      <c r="E6620" s="240"/>
      <c r="F6620" s="224"/>
      <c r="G6620" s="98"/>
      <c r="H6620" s="98"/>
      <c r="I6620" s="130"/>
      <c r="J6620" s="98"/>
      <c r="K6620" s="98"/>
      <c r="L6620" s="98"/>
      <c r="M6620" s="241"/>
      <c r="N6620" s="241"/>
      <c r="O6620" s="98"/>
      <c r="P6620" s="98"/>
      <c r="Q6620" s="130"/>
    </row>
    <row r="6621" spans="1:17" ht="11.25" x14ac:dyDescent="0.2">
      <c r="A6621" s="234"/>
      <c r="B6621" s="98"/>
      <c r="C6621" s="130"/>
      <c r="D6621" s="240"/>
      <c r="E6621" s="240"/>
      <c r="F6621" s="224"/>
      <c r="G6621" s="98"/>
      <c r="H6621" s="98"/>
      <c r="I6621" s="130"/>
      <c r="J6621" s="98"/>
      <c r="K6621" s="98"/>
      <c r="L6621" s="98"/>
      <c r="M6621" s="241"/>
      <c r="N6621" s="241"/>
      <c r="O6621" s="98"/>
      <c r="P6621" s="98"/>
      <c r="Q6621" s="130"/>
    </row>
    <row r="6622" spans="1:17" ht="11.25" x14ac:dyDescent="0.2">
      <c r="A6622" s="234"/>
      <c r="B6622" s="98"/>
      <c r="C6622" s="130"/>
      <c r="D6622" s="240"/>
      <c r="E6622" s="240"/>
      <c r="F6622" s="224"/>
      <c r="G6622" s="98"/>
      <c r="H6622" s="98"/>
      <c r="I6622" s="130"/>
      <c r="J6622" s="98"/>
      <c r="K6622" s="98"/>
      <c r="L6622" s="98"/>
      <c r="M6622" s="241"/>
      <c r="N6622" s="241"/>
      <c r="O6622" s="98"/>
      <c r="P6622" s="98"/>
      <c r="Q6622" s="130"/>
    </row>
    <row r="6623" spans="1:17" ht="11.25" x14ac:dyDescent="0.2">
      <c r="A6623" s="234"/>
      <c r="B6623" s="98"/>
      <c r="C6623" s="130"/>
      <c r="D6623" s="240"/>
      <c r="E6623" s="240"/>
      <c r="F6623" s="224"/>
      <c r="G6623" s="98"/>
      <c r="H6623" s="98"/>
      <c r="I6623" s="130"/>
      <c r="J6623" s="98"/>
      <c r="K6623" s="98"/>
      <c r="L6623" s="98"/>
      <c r="M6623" s="241"/>
      <c r="N6623" s="241"/>
      <c r="O6623" s="98"/>
      <c r="P6623" s="98"/>
      <c r="Q6623" s="130"/>
    </row>
    <row r="6624" spans="1:17" ht="11.25" x14ac:dyDescent="0.2">
      <c r="A6624" s="234"/>
      <c r="B6624" s="98"/>
      <c r="C6624" s="130"/>
      <c r="D6624" s="240"/>
      <c r="E6624" s="240"/>
      <c r="F6624" s="224"/>
      <c r="G6624" s="98"/>
      <c r="H6624" s="98"/>
      <c r="I6624" s="130"/>
      <c r="J6624" s="98"/>
      <c r="K6624" s="98"/>
      <c r="L6624" s="98"/>
      <c r="M6624" s="241"/>
      <c r="N6624" s="241"/>
      <c r="O6624" s="98"/>
      <c r="P6624" s="98"/>
      <c r="Q6624" s="130"/>
    </row>
    <row r="6625" spans="1:17" ht="11.25" x14ac:dyDescent="0.2">
      <c r="A6625" s="234"/>
      <c r="B6625" s="98"/>
      <c r="C6625" s="130"/>
      <c r="D6625" s="240"/>
      <c r="E6625" s="240"/>
      <c r="F6625" s="224"/>
      <c r="G6625" s="98"/>
      <c r="H6625" s="98"/>
      <c r="I6625" s="130"/>
      <c r="J6625" s="98"/>
      <c r="K6625" s="98"/>
      <c r="L6625" s="98"/>
      <c r="M6625" s="241"/>
      <c r="N6625" s="241"/>
      <c r="O6625" s="98"/>
      <c r="P6625" s="98"/>
      <c r="Q6625" s="130"/>
    </row>
    <row r="6626" spans="1:17" ht="11.25" x14ac:dyDescent="0.2">
      <c r="A6626" s="234"/>
      <c r="B6626" s="98"/>
      <c r="C6626" s="130"/>
      <c r="D6626" s="240"/>
      <c r="E6626" s="240"/>
      <c r="F6626" s="224"/>
      <c r="G6626" s="98"/>
      <c r="H6626" s="98"/>
      <c r="I6626" s="130"/>
      <c r="J6626" s="98"/>
      <c r="K6626" s="98"/>
      <c r="L6626" s="98"/>
      <c r="M6626" s="241"/>
      <c r="N6626" s="241"/>
      <c r="O6626" s="98"/>
      <c r="P6626" s="98"/>
      <c r="Q6626" s="130"/>
    </row>
    <row r="6627" spans="1:17" ht="11.25" x14ac:dyDescent="0.2">
      <c r="A6627" s="234"/>
      <c r="B6627" s="98"/>
      <c r="C6627" s="130"/>
      <c r="D6627" s="240"/>
      <c r="E6627" s="240"/>
      <c r="F6627" s="224"/>
      <c r="G6627" s="98"/>
      <c r="H6627" s="98"/>
      <c r="I6627" s="130"/>
      <c r="J6627" s="98"/>
      <c r="K6627" s="98"/>
      <c r="L6627" s="98"/>
      <c r="M6627" s="241"/>
      <c r="N6627" s="241"/>
      <c r="O6627" s="98"/>
      <c r="P6627" s="98"/>
      <c r="Q6627" s="130"/>
    </row>
    <row r="6628" spans="1:17" ht="11.25" x14ac:dyDescent="0.2">
      <c r="A6628" s="234"/>
      <c r="B6628" s="98"/>
      <c r="C6628" s="130"/>
      <c r="D6628" s="240"/>
      <c r="E6628" s="240"/>
      <c r="F6628" s="224"/>
      <c r="G6628" s="98"/>
      <c r="H6628" s="98"/>
      <c r="I6628" s="130"/>
      <c r="J6628" s="98"/>
      <c r="K6628" s="98"/>
      <c r="L6628" s="98"/>
      <c r="M6628" s="241"/>
      <c r="N6628" s="241"/>
      <c r="O6628" s="98"/>
      <c r="P6628" s="98"/>
      <c r="Q6628" s="130"/>
    </row>
    <row r="6629" spans="1:17" ht="11.25" x14ac:dyDescent="0.2">
      <c r="A6629" s="234"/>
      <c r="B6629" s="98"/>
      <c r="C6629" s="130"/>
      <c r="D6629" s="240"/>
      <c r="E6629" s="240"/>
      <c r="F6629" s="224"/>
      <c r="G6629" s="98"/>
      <c r="H6629" s="98"/>
      <c r="I6629" s="130"/>
      <c r="J6629" s="98"/>
      <c r="K6629" s="98"/>
      <c r="L6629" s="98"/>
      <c r="M6629" s="241"/>
      <c r="N6629" s="241"/>
      <c r="O6629" s="98"/>
      <c r="P6629" s="98"/>
      <c r="Q6629" s="130"/>
    </row>
    <row r="6630" spans="1:17" ht="11.25" x14ac:dyDescent="0.2">
      <c r="A6630" s="234"/>
      <c r="B6630" s="98"/>
      <c r="C6630" s="130"/>
      <c r="D6630" s="240"/>
      <c r="E6630" s="240"/>
      <c r="F6630" s="224"/>
      <c r="G6630" s="98"/>
      <c r="H6630" s="98"/>
      <c r="I6630" s="130"/>
      <c r="J6630" s="98"/>
      <c r="K6630" s="98"/>
      <c r="L6630" s="98"/>
      <c r="M6630" s="241"/>
      <c r="N6630" s="241"/>
      <c r="O6630" s="98"/>
      <c r="P6630" s="98"/>
      <c r="Q6630" s="130"/>
    </row>
    <row r="6631" spans="1:17" ht="11.25" x14ac:dyDescent="0.2">
      <c r="A6631" s="234"/>
      <c r="B6631" s="98"/>
      <c r="C6631" s="130"/>
      <c r="D6631" s="240"/>
      <c r="E6631" s="240"/>
      <c r="F6631" s="224"/>
      <c r="G6631" s="98"/>
      <c r="H6631" s="98"/>
      <c r="I6631" s="130"/>
      <c r="J6631" s="98"/>
      <c r="K6631" s="98"/>
      <c r="L6631" s="98"/>
      <c r="M6631" s="241"/>
      <c r="N6631" s="241"/>
      <c r="O6631" s="98"/>
      <c r="P6631" s="98"/>
      <c r="Q6631" s="130"/>
    </row>
    <row r="6632" spans="1:17" ht="11.25" x14ac:dyDescent="0.2">
      <c r="A6632" s="234"/>
      <c r="B6632" s="98"/>
      <c r="C6632" s="130"/>
      <c r="D6632" s="240"/>
      <c r="E6632" s="240"/>
      <c r="F6632" s="224"/>
      <c r="G6632" s="98"/>
      <c r="H6632" s="98"/>
      <c r="I6632" s="130"/>
      <c r="J6632" s="98"/>
      <c r="K6632" s="98"/>
      <c r="L6632" s="98"/>
      <c r="M6632" s="241"/>
      <c r="N6632" s="241"/>
      <c r="O6632" s="98"/>
      <c r="P6632" s="98"/>
      <c r="Q6632" s="130"/>
    </row>
    <row r="6633" spans="1:17" ht="11.25" x14ac:dyDescent="0.2">
      <c r="A6633" s="234"/>
      <c r="B6633" s="98"/>
      <c r="C6633" s="130"/>
      <c r="D6633" s="240"/>
      <c r="E6633" s="240"/>
      <c r="F6633" s="224"/>
      <c r="G6633" s="98"/>
      <c r="H6633" s="98"/>
      <c r="I6633" s="130"/>
      <c r="J6633" s="98"/>
      <c r="K6633" s="98"/>
      <c r="L6633" s="98"/>
      <c r="M6633" s="241"/>
      <c r="N6633" s="241"/>
      <c r="O6633" s="98"/>
      <c r="P6633" s="98"/>
      <c r="Q6633" s="130"/>
    </row>
    <row r="6634" spans="1:17" ht="11.25" x14ac:dyDescent="0.2">
      <c r="A6634" s="234"/>
      <c r="B6634" s="98"/>
      <c r="C6634" s="130"/>
      <c r="D6634" s="240"/>
      <c r="E6634" s="240"/>
      <c r="F6634" s="224"/>
      <c r="G6634" s="98"/>
      <c r="H6634" s="98"/>
      <c r="I6634" s="130"/>
      <c r="J6634" s="98"/>
      <c r="K6634" s="98"/>
      <c r="L6634" s="98"/>
      <c r="M6634" s="241"/>
      <c r="N6634" s="241"/>
      <c r="O6634" s="98"/>
      <c r="P6634" s="98"/>
      <c r="Q6634" s="130"/>
    </row>
    <row r="6635" spans="1:17" ht="11.25" x14ac:dyDescent="0.2">
      <c r="A6635" s="234"/>
      <c r="B6635" s="98"/>
      <c r="C6635" s="130"/>
      <c r="D6635" s="240"/>
      <c r="E6635" s="240"/>
      <c r="F6635" s="224"/>
      <c r="G6635" s="98"/>
      <c r="H6635" s="98"/>
      <c r="I6635" s="130"/>
      <c r="J6635" s="98"/>
      <c r="K6635" s="98"/>
      <c r="L6635" s="98"/>
      <c r="M6635" s="241"/>
      <c r="N6635" s="241"/>
      <c r="O6635" s="98"/>
      <c r="P6635" s="98"/>
      <c r="Q6635" s="130"/>
    </row>
    <row r="6636" spans="1:17" ht="11.25" x14ac:dyDescent="0.2">
      <c r="A6636" s="234"/>
      <c r="B6636" s="98"/>
      <c r="C6636" s="130"/>
      <c r="D6636" s="240"/>
      <c r="E6636" s="240"/>
      <c r="F6636" s="224"/>
      <c r="G6636" s="98"/>
      <c r="H6636" s="98"/>
      <c r="I6636" s="130"/>
      <c r="J6636" s="98"/>
      <c r="K6636" s="98"/>
      <c r="L6636" s="98"/>
      <c r="M6636" s="241"/>
      <c r="N6636" s="241"/>
      <c r="O6636" s="98"/>
      <c r="P6636" s="98"/>
      <c r="Q6636" s="130"/>
    </row>
    <row r="6637" spans="1:17" ht="11.25" x14ac:dyDescent="0.2">
      <c r="A6637" s="234"/>
      <c r="B6637" s="98"/>
      <c r="C6637" s="130"/>
      <c r="D6637" s="240"/>
      <c r="E6637" s="240"/>
      <c r="F6637" s="224"/>
      <c r="G6637" s="98"/>
      <c r="H6637" s="98"/>
      <c r="I6637" s="130"/>
      <c r="J6637" s="98"/>
      <c r="K6637" s="98"/>
      <c r="L6637" s="98"/>
      <c r="M6637" s="241"/>
      <c r="N6637" s="241"/>
      <c r="O6637" s="98"/>
      <c r="P6637" s="98"/>
      <c r="Q6637" s="130"/>
    </row>
    <row r="6638" spans="1:17" ht="11.25" x14ac:dyDescent="0.2">
      <c r="A6638" s="234"/>
      <c r="B6638" s="98"/>
      <c r="C6638" s="130"/>
      <c r="D6638" s="240"/>
      <c r="E6638" s="240"/>
      <c r="F6638" s="224"/>
      <c r="G6638" s="98"/>
      <c r="H6638" s="98"/>
      <c r="I6638" s="130"/>
      <c r="J6638" s="98"/>
      <c r="K6638" s="98"/>
      <c r="L6638" s="98"/>
      <c r="M6638" s="241"/>
      <c r="N6638" s="241"/>
      <c r="O6638" s="98"/>
      <c r="P6638" s="98"/>
      <c r="Q6638" s="130"/>
    </row>
    <row r="6639" spans="1:17" ht="11.25" x14ac:dyDescent="0.2">
      <c r="A6639" s="234"/>
      <c r="B6639" s="98"/>
      <c r="C6639" s="130"/>
      <c r="D6639" s="240"/>
      <c r="E6639" s="240"/>
      <c r="F6639" s="224"/>
      <c r="G6639" s="98"/>
      <c r="H6639" s="98"/>
      <c r="I6639" s="130"/>
      <c r="J6639" s="98"/>
      <c r="K6639" s="98"/>
      <c r="L6639" s="98"/>
      <c r="M6639" s="241"/>
      <c r="N6639" s="241"/>
      <c r="O6639" s="98"/>
      <c r="P6639" s="98"/>
      <c r="Q6639" s="130"/>
    </row>
    <row r="6640" spans="1:17" ht="11.25" x14ac:dyDescent="0.2">
      <c r="A6640" s="234"/>
      <c r="B6640" s="98"/>
      <c r="C6640" s="130"/>
      <c r="D6640" s="240"/>
      <c r="E6640" s="240"/>
      <c r="F6640" s="224"/>
      <c r="G6640" s="98"/>
      <c r="H6640" s="98"/>
      <c r="I6640" s="130"/>
      <c r="J6640" s="98"/>
      <c r="K6640" s="98"/>
      <c r="L6640" s="98"/>
      <c r="M6640" s="241"/>
      <c r="N6640" s="241"/>
      <c r="O6640" s="98"/>
      <c r="P6640" s="98"/>
      <c r="Q6640" s="130"/>
    </row>
    <row r="6641" spans="1:17" ht="11.25" x14ac:dyDescent="0.2">
      <c r="A6641" s="234"/>
      <c r="B6641" s="98"/>
      <c r="C6641" s="130"/>
      <c r="D6641" s="240"/>
      <c r="E6641" s="240"/>
      <c r="F6641" s="224"/>
      <c r="G6641" s="98"/>
      <c r="H6641" s="98"/>
      <c r="I6641" s="130"/>
      <c r="J6641" s="98"/>
      <c r="K6641" s="98"/>
      <c r="L6641" s="98"/>
      <c r="M6641" s="241"/>
      <c r="N6641" s="241"/>
      <c r="O6641" s="98"/>
      <c r="P6641" s="98"/>
      <c r="Q6641" s="130"/>
    </row>
    <row r="6642" spans="1:17" ht="11.25" x14ac:dyDescent="0.2">
      <c r="A6642" s="234"/>
      <c r="B6642" s="98"/>
      <c r="C6642" s="130"/>
      <c r="D6642" s="240"/>
      <c r="E6642" s="240"/>
      <c r="F6642" s="224"/>
      <c r="G6642" s="98"/>
      <c r="H6642" s="98"/>
      <c r="I6642" s="130"/>
      <c r="J6642" s="98"/>
      <c r="K6642" s="98"/>
      <c r="L6642" s="98"/>
      <c r="M6642" s="241"/>
      <c r="N6642" s="241"/>
      <c r="O6642" s="98"/>
      <c r="P6642" s="98"/>
      <c r="Q6642" s="130"/>
    </row>
    <row r="6643" spans="1:17" ht="11.25" x14ac:dyDescent="0.2">
      <c r="A6643" s="234"/>
      <c r="B6643" s="98"/>
      <c r="C6643" s="130"/>
      <c r="D6643" s="240"/>
      <c r="E6643" s="240"/>
      <c r="F6643" s="224"/>
      <c r="G6643" s="98"/>
      <c r="H6643" s="98"/>
      <c r="I6643" s="130"/>
      <c r="J6643" s="98"/>
      <c r="K6643" s="98"/>
      <c r="L6643" s="98"/>
      <c r="M6643" s="241"/>
      <c r="N6643" s="241"/>
      <c r="O6643" s="98"/>
      <c r="P6643" s="98"/>
      <c r="Q6643" s="130"/>
    </row>
    <row r="6644" spans="1:17" ht="11.25" x14ac:dyDescent="0.2">
      <c r="A6644" s="234"/>
      <c r="B6644" s="98"/>
      <c r="C6644" s="130"/>
      <c r="D6644" s="240"/>
      <c r="E6644" s="240"/>
      <c r="F6644" s="224"/>
      <c r="G6644" s="98"/>
      <c r="H6644" s="98"/>
      <c r="I6644" s="130"/>
      <c r="J6644" s="98"/>
      <c r="K6644" s="98"/>
      <c r="L6644" s="98"/>
      <c r="M6644" s="241"/>
      <c r="N6644" s="241"/>
      <c r="O6644" s="98"/>
      <c r="P6644" s="98"/>
      <c r="Q6644" s="130"/>
    </row>
    <row r="6645" spans="1:17" ht="11.25" x14ac:dyDescent="0.2">
      <c r="A6645" s="234"/>
      <c r="B6645" s="98"/>
      <c r="C6645" s="130"/>
      <c r="D6645" s="240"/>
      <c r="E6645" s="240"/>
      <c r="F6645" s="224"/>
      <c r="G6645" s="98"/>
      <c r="H6645" s="98"/>
      <c r="I6645" s="130"/>
      <c r="J6645" s="98"/>
      <c r="K6645" s="98"/>
      <c r="L6645" s="98"/>
      <c r="M6645" s="241"/>
      <c r="N6645" s="241"/>
      <c r="O6645" s="98"/>
      <c r="P6645" s="98"/>
      <c r="Q6645" s="130"/>
    </row>
    <row r="6646" spans="1:17" ht="11.25" x14ac:dyDescent="0.2">
      <c r="A6646" s="234"/>
      <c r="B6646" s="98"/>
      <c r="C6646" s="130"/>
      <c r="D6646" s="240"/>
      <c r="E6646" s="240"/>
      <c r="F6646" s="224"/>
      <c r="G6646" s="98"/>
      <c r="H6646" s="98"/>
      <c r="I6646" s="130"/>
      <c r="J6646" s="98"/>
      <c r="K6646" s="98"/>
      <c r="L6646" s="98"/>
      <c r="M6646" s="241"/>
      <c r="N6646" s="241"/>
      <c r="O6646" s="98"/>
      <c r="P6646" s="98"/>
      <c r="Q6646" s="130"/>
    </row>
    <row r="6647" spans="1:17" ht="11.25" x14ac:dyDescent="0.2">
      <c r="A6647" s="234"/>
      <c r="B6647" s="98"/>
      <c r="C6647" s="130"/>
      <c r="D6647" s="240"/>
      <c r="E6647" s="240"/>
      <c r="F6647" s="224"/>
      <c r="G6647" s="98"/>
      <c r="H6647" s="98"/>
      <c r="I6647" s="130"/>
      <c r="J6647" s="98"/>
      <c r="K6647" s="98"/>
      <c r="L6647" s="98"/>
      <c r="M6647" s="241"/>
      <c r="N6647" s="241"/>
      <c r="O6647" s="98"/>
      <c r="P6647" s="98"/>
      <c r="Q6647" s="130"/>
    </row>
    <row r="6648" spans="1:17" ht="11.25" x14ac:dyDescent="0.2">
      <c r="A6648" s="234"/>
      <c r="B6648" s="98"/>
      <c r="C6648" s="130"/>
      <c r="D6648" s="240"/>
      <c r="E6648" s="240"/>
      <c r="F6648" s="224"/>
      <c r="G6648" s="98"/>
      <c r="H6648" s="98"/>
      <c r="I6648" s="130"/>
      <c r="J6648" s="98"/>
      <c r="K6648" s="98"/>
      <c r="L6648" s="98"/>
      <c r="M6648" s="241"/>
      <c r="N6648" s="241"/>
      <c r="O6648" s="98"/>
      <c r="P6648" s="98"/>
      <c r="Q6648" s="130"/>
    </row>
    <row r="6649" spans="1:17" ht="11.25" x14ac:dyDescent="0.2">
      <c r="A6649" s="234"/>
      <c r="B6649" s="98"/>
      <c r="C6649" s="130"/>
      <c r="D6649" s="240"/>
      <c r="E6649" s="240"/>
      <c r="F6649" s="224"/>
      <c r="G6649" s="98"/>
      <c r="H6649" s="98"/>
      <c r="I6649" s="130"/>
      <c r="J6649" s="98"/>
      <c r="K6649" s="98"/>
      <c r="L6649" s="98"/>
      <c r="M6649" s="241"/>
      <c r="N6649" s="241"/>
      <c r="O6649" s="98"/>
      <c r="P6649" s="98"/>
      <c r="Q6649" s="130"/>
    </row>
    <row r="6650" spans="1:17" ht="11.25" x14ac:dyDescent="0.2">
      <c r="A6650" s="234"/>
      <c r="B6650" s="98"/>
      <c r="C6650" s="130"/>
      <c r="D6650" s="240"/>
      <c r="E6650" s="240"/>
      <c r="F6650" s="224"/>
      <c r="G6650" s="98"/>
      <c r="H6650" s="98"/>
      <c r="I6650" s="130"/>
      <c r="J6650" s="98"/>
      <c r="K6650" s="98"/>
      <c r="L6650" s="98"/>
      <c r="M6650" s="241"/>
      <c r="N6650" s="241"/>
      <c r="O6650" s="98"/>
      <c r="P6650" s="98"/>
      <c r="Q6650" s="130"/>
    </row>
    <row r="6651" spans="1:17" ht="11.25" x14ac:dyDescent="0.2">
      <c r="A6651" s="234"/>
      <c r="B6651" s="98"/>
      <c r="C6651" s="130"/>
      <c r="D6651" s="240"/>
      <c r="E6651" s="240"/>
      <c r="F6651" s="224"/>
      <c r="G6651" s="98"/>
      <c r="H6651" s="98"/>
      <c r="I6651" s="130"/>
      <c r="J6651" s="98"/>
      <c r="K6651" s="98"/>
      <c r="L6651" s="98"/>
      <c r="M6651" s="241"/>
      <c r="N6651" s="241"/>
      <c r="O6651" s="98"/>
      <c r="P6651" s="98"/>
      <c r="Q6651" s="130"/>
    </row>
    <row r="6652" spans="1:17" ht="11.25" x14ac:dyDescent="0.2">
      <c r="A6652" s="234"/>
      <c r="B6652" s="98"/>
      <c r="C6652" s="130"/>
      <c r="D6652" s="240"/>
      <c r="E6652" s="240"/>
      <c r="F6652" s="224"/>
      <c r="G6652" s="98"/>
      <c r="H6652" s="98"/>
      <c r="I6652" s="130"/>
      <c r="J6652" s="98"/>
      <c r="K6652" s="98"/>
      <c r="L6652" s="98"/>
      <c r="M6652" s="241"/>
      <c r="N6652" s="241"/>
      <c r="O6652" s="98"/>
      <c r="P6652" s="98"/>
      <c r="Q6652" s="130"/>
    </row>
    <row r="6653" spans="1:17" ht="11.25" x14ac:dyDescent="0.2">
      <c r="A6653" s="234"/>
      <c r="B6653" s="98"/>
      <c r="C6653" s="130"/>
      <c r="D6653" s="240"/>
      <c r="E6653" s="240"/>
      <c r="F6653" s="224"/>
      <c r="G6653" s="98"/>
      <c r="H6653" s="98"/>
      <c r="I6653" s="130"/>
      <c r="J6653" s="98"/>
      <c r="K6653" s="98"/>
      <c r="L6653" s="98"/>
      <c r="M6653" s="241"/>
      <c r="N6653" s="241"/>
      <c r="O6653" s="98"/>
      <c r="P6653" s="98"/>
      <c r="Q6653" s="130"/>
    </row>
    <row r="6654" spans="1:17" ht="11.25" x14ac:dyDescent="0.2">
      <c r="A6654" s="234"/>
      <c r="B6654" s="98"/>
      <c r="C6654" s="130"/>
      <c r="D6654" s="240"/>
      <c r="E6654" s="240"/>
      <c r="F6654" s="224"/>
      <c r="G6654" s="98"/>
      <c r="H6654" s="98"/>
      <c r="I6654" s="130"/>
      <c r="J6654" s="98"/>
      <c r="K6654" s="98"/>
      <c r="L6654" s="98"/>
      <c r="M6654" s="241"/>
      <c r="N6654" s="241"/>
      <c r="O6654" s="98"/>
      <c r="P6654" s="98"/>
      <c r="Q6654" s="130"/>
    </row>
    <row r="6655" spans="1:17" ht="11.25" x14ac:dyDescent="0.2">
      <c r="A6655" s="234"/>
      <c r="B6655" s="98"/>
      <c r="C6655" s="130"/>
      <c r="D6655" s="240"/>
      <c r="E6655" s="240"/>
      <c r="F6655" s="224"/>
      <c r="G6655" s="98"/>
      <c r="H6655" s="98"/>
      <c r="I6655" s="130"/>
      <c r="J6655" s="98"/>
      <c r="K6655" s="98"/>
      <c r="L6655" s="98"/>
      <c r="M6655" s="241"/>
      <c r="N6655" s="241"/>
      <c r="O6655" s="98"/>
      <c r="P6655" s="98"/>
      <c r="Q6655" s="130"/>
    </row>
    <row r="6656" spans="1:17" ht="11.25" x14ac:dyDescent="0.2">
      <c r="A6656" s="234"/>
      <c r="B6656" s="98"/>
      <c r="C6656" s="130"/>
      <c r="D6656" s="240"/>
      <c r="E6656" s="240"/>
      <c r="F6656" s="224"/>
      <c r="G6656" s="98"/>
      <c r="H6656" s="98"/>
      <c r="I6656" s="130"/>
      <c r="J6656" s="98"/>
      <c r="K6656" s="98"/>
      <c r="L6656" s="98"/>
      <c r="M6656" s="241"/>
      <c r="N6656" s="241"/>
      <c r="O6656" s="98"/>
      <c r="P6656" s="98"/>
      <c r="Q6656" s="130"/>
    </row>
    <row r="6657" spans="1:17" ht="11.25" x14ac:dyDescent="0.2">
      <c r="A6657" s="234"/>
      <c r="B6657" s="98"/>
      <c r="C6657" s="130"/>
      <c r="D6657" s="240"/>
      <c r="E6657" s="240"/>
      <c r="F6657" s="224"/>
      <c r="G6657" s="98"/>
      <c r="H6657" s="98"/>
      <c r="I6657" s="130"/>
      <c r="J6657" s="98"/>
      <c r="K6657" s="98"/>
      <c r="L6657" s="98"/>
      <c r="M6657" s="241"/>
      <c r="N6657" s="241"/>
      <c r="O6657" s="98"/>
      <c r="P6657" s="98"/>
      <c r="Q6657" s="130"/>
    </row>
    <row r="6658" spans="1:17" ht="11.25" x14ac:dyDescent="0.2">
      <c r="A6658" s="234"/>
      <c r="B6658" s="98"/>
      <c r="C6658" s="130"/>
      <c r="D6658" s="240"/>
      <c r="E6658" s="240"/>
      <c r="F6658" s="224"/>
      <c r="G6658" s="98"/>
      <c r="H6658" s="98"/>
      <c r="I6658" s="130"/>
      <c r="J6658" s="98"/>
      <c r="K6658" s="98"/>
      <c r="L6658" s="98"/>
      <c r="M6658" s="241"/>
      <c r="N6658" s="241"/>
      <c r="O6658" s="98"/>
      <c r="P6658" s="98"/>
      <c r="Q6658" s="130"/>
    </row>
    <row r="6659" spans="1:17" ht="11.25" x14ac:dyDescent="0.2">
      <c r="A6659" s="234"/>
      <c r="B6659" s="98"/>
      <c r="C6659" s="130"/>
      <c r="D6659" s="240"/>
      <c r="E6659" s="240"/>
      <c r="F6659" s="224"/>
      <c r="G6659" s="98"/>
      <c r="H6659" s="98"/>
      <c r="I6659" s="130"/>
      <c r="J6659" s="98"/>
      <c r="K6659" s="98"/>
      <c r="L6659" s="98"/>
      <c r="M6659" s="241"/>
      <c r="N6659" s="241"/>
      <c r="O6659" s="98"/>
      <c r="P6659" s="98"/>
      <c r="Q6659" s="130"/>
    </row>
    <row r="6660" spans="1:17" ht="11.25" x14ac:dyDescent="0.2">
      <c r="A6660" s="234"/>
      <c r="B6660" s="98"/>
      <c r="C6660" s="130"/>
      <c r="D6660" s="240"/>
      <c r="E6660" s="240"/>
      <c r="F6660" s="224"/>
      <c r="G6660" s="98"/>
      <c r="H6660" s="98"/>
      <c r="I6660" s="130"/>
      <c r="J6660" s="98"/>
      <c r="K6660" s="98"/>
      <c r="L6660" s="98"/>
      <c r="M6660" s="241"/>
      <c r="N6660" s="241"/>
      <c r="O6660" s="98"/>
      <c r="P6660" s="98"/>
      <c r="Q6660" s="130"/>
    </row>
    <row r="6661" spans="1:17" ht="11.25" x14ac:dyDescent="0.2">
      <c r="A6661" s="234"/>
      <c r="B6661" s="98"/>
      <c r="C6661" s="130"/>
      <c r="D6661" s="240"/>
      <c r="E6661" s="240"/>
      <c r="F6661" s="224"/>
      <c r="G6661" s="98"/>
      <c r="H6661" s="98"/>
      <c r="I6661" s="130"/>
      <c r="J6661" s="98"/>
      <c r="K6661" s="98"/>
      <c r="L6661" s="98"/>
      <c r="M6661" s="241"/>
      <c r="N6661" s="241"/>
      <c r="O6661" s="98"/>
      <c r="P6661" s="98"/>
      <c r="Q6661" s="130"/>
    </row>
    <row r="6662" spans="1:17" ht="11.25" x14ac:dyDescent="0.2">
      <c r="A6662" s="234"/>
      <c r="B6662" s="98"/>
      <c r="C6662" s="130"/>
      <c r="D6662" s="240"/>
      <c r="E6662" s="240"/>
      <c r="F6662" s="224"/>
      <c r="G6662" s="98"/>
      <c r="H6662" s="98"/>
      <c r="I6662" s="130"/>
      <c r="J6662" s="98"/>
      <c r="K6662" s="98"/>
      <c r="L6662" s="98"/>
      <c r="M6662" s="241"/>
      <c r="N6662" s="241"/>
      <c r="O6662" s="98"/>
      <c r="P6662" s="98"/>
      <c r="Q6662" s="130"/>
    </row>
    <row r="6663" spans="1:17" ht="11.25" x14ac:dyDescent="0.2">
      <c r="A6663" s="234"/>
      <c r="B6663" s="98"/>
      <c r="C6663" s="130"/>
      <c r="D6663" s="240"/>
      <c r="E6663" s="240"/>
      <c r="F6663" s="224"/>
      <c r="G6663" s="98"/>
      <c r="H6663" s="98"/>
      <c r="I6663" s="130"/>
      <c r="J6663" s="98"/>
      <c r="K6663" s="98"/>
      <c r="L6663" s="98"/>
      <c r="M6663" s="241"/>
      <c r="N6663" s="241"/>
      <c r="O6663" s="98"/>
      <c r="P6663" s="98"/>
      <c r="Q6663" s="130"/>
    </row>
    <row r="6664" spans="1:17" ht="11.25" x14ac:dyDescent="0.2">
      <c r="A6664" s="234"/>
      <c r="B6664" s="98"/>
      <c r="C6664" s="130"/>
      <c r="D6664" s="240"/>
      <c r="E6664" s="240"/>
      <c r="F6664" s="224"/>
      <c r="G6664" s="98"/>
      <c r="H6664" s="98"/>
      <c r="I6664" s="130"/>
      <c r="J6664" s="98"/>
      <c r="K6664" s="98"/>
      <c r="L6664" s="98"/>
      <c r="M6664" s="241"/>
      <c r="N6664" s="241"/>
      <c r="O6664" s="98"/>
      <c r="P6664" s="98"/>
      <c r="Q6664" s="130"/>
    </row>
    <row r="6665" spans="1:17" ht="11.25" x14ac:dyDescent="0.2">
      <c r="A6665" s="234"/>
      <c r="B6665" s="98"/>
      <c r="C6665" s="130"/>
      <c r="D6665" s="240"/>
      <c r="E6665" s="240"/>
      <c r="F6665" s="224"/>
      <c r="G6665" s="98"/>
      <c r="H6665" s="98"/>
      <c r="I6665" s="130"/>
      <c r="J6665" s="98"/>
      <c r="K6665" s="98"/>
      <c r="L6665" s="98"/>
      <c r="M6665" s="241"/>
      <c r="N6665" s="241"/>
      <c r="O6665" s="98"/>
      <c r="P6665" s="98"/>
      <c r="Q6665" s="130"/>
    </row>
    <row r="6666" spans="1:17" ht="11.25" x14ac:dyDescent="0.2">
      <c r="A6666" s="234"/>
      <c r="B6666" s="98"/>
      <c r="C6666" s="130"/>
      <c r="D6666" s="240"/>
      <c r="E6666" s="240"/>
      <c r="F6666" s="224"/>
      <c r="G6666" s="98"/>
      <c r="H6666" s="98"/>
      <c r="I6666" s="130"/>
      <c r="J6666" s="98"/>
      <c r="K6666" s="98"/>
      <c r="L6666" s="98"/>
      <c r="M6666" s="241"/>
      <c r="N6666" s="241"/>
      <c r="O6666" s="98"/>
      <c r="P6666" s="98"/>
      <c r="Q6666" s="130"/>
    </row>
    <row r="6667" spans="1:17" ht="11.25" x14ac:dyDescent="0.2">
      <c r="A6667" s="234"/>
      <c r="B6667" s="98"/>
      <c r="C6667" s="130"/>
      <c r="D6667" s="240"/>
      <c r="E6667" s="240"/>
      <c r="F6667" s="224"/>
      <c r="G6667" s="98"/>
      <c r="H6667" s="98"/>
      <c r="I6667" s="130"/>
      <c r="J6667" s="98"/>
      <c r="K6667" s="98"/>
      <c r="L6667" s="98"/>
      <c r="M6667" s="241"/>
      <c r="N6667" s="241"/>
      <c r="O6667" s="98"/>
      <c r="P6667" s="98"/>
      <c r="Q6667" s="130"/>
    </row>
    <row r="6668" spans="1:17" ht="11.25" x14ac:dyDescent="0.2">
      <c r="A6668" s="234"/>
      <c r="B6668" s="98"/>
      <c r="C6668" s="130"/>
      <c r="D6668" s="240"/>
      <c r="E6668" s="240"/>
      <c r="F6668" s="224"/>
      <c r="G6668" s="98"/>
      <c r="H6668" s="98"/>
      <c r="I6668" s="130"/>
      <c r="J6668" s="98"/>
      <c r="K6668" s="98"/>
      <c r="L6668" s="98"/>
      <c r="M6668" s="241"/>
      <c r="N6668" s="241"/>
      <c r="O6668" s="98"/>
      <c r="P6668" s="98"/>
      <c r="Q6668" s="130"/>
    </row>
    <row r="6669" spans="1:17" ht="11.25" x14ac:dyDescent="0.2">
      <c r="A6669" s="234"/>
      <c r="B6669" s="98"/>
      <c r="C6669" s="130"/>
      <c r="D6669" s="240"/>
      <c r="E6669" s="240"/>
      <c r="F6669" s="224"/>
      <c r="G6669" s="98"/>
      <c r="H6669" s="98"/>
      <c r="I6669" s="130"/>
      <c r="J6669" s="98"/>
      <c r="K6669" s="98"/>
      <c r="L6669" s="98"/>
      <c r="M6669" s="241"/>
      <c r="N6669" s="241"/>
      <c r="O6669" s="98"/>
      <c r="P6669" s="98"/>
      <c r="Q6669" s="130"/>
    </row>
    <row r="6670" spans="1:17" ht="11.25" x14ac:dyDescent="0.2">
      <c r="A6670" s="234"/>
      <c r="B6670" s="98"/>
      <c r="C6670" s="130"/>
      <c r="D6670" s="240"/>
      <c r="E6670" s="240"/>
      <c r="F6670" s="224"/>
      <c r="G6670" s="98"/>
      <c r="H6670" s="98"/>
      <c r="I6670" s="130"/>
      <c r="J6670" s="98"/>
      <c r="K6670" s="98"/>
      <c r="L6670" s="98"/>
      <c r="M6670" s="241"/>
      <c r="N6670" s="241"/>
      <c r="O6670" s="98"/>
      <c r="P6670" s="98"/>
      <c r="Q6670" s="130"/>
    </row>
    <row r="6671" spans="1:17" ht="11.25" x14ac:dyDescent="0.2">
      <c r="A6671" s="234"/>
      <c r="B6671" s="98"/>
      <c r="C6671" s="130"/>
      <c r="D6671" s="240"/>
      <c r="E6671" s="240"/>
      <c r="F6671" s="224"/>
      <c r="G6671" s="98"/>
      <c r="H6671" s="98"/>
      <c r="I6671" s="130"/>
      <c r="J6671" s="98"/>
      <c r="K6671" s="98"/>
      <c r="L6671" s="98"/>
      <c r="M6671" s="241"/>
      <c r="N6671" s="241"/>
      <c r="O6671" s="98"/>
      <c r="P6671" s="98"/>
      <c r="Q6671" s="130"/>
    </row>
    <row r="6672" spans="1:17" ht="11.25" x14ac:dyDescent="0.2">
      <c r="A6672" s="234"/>
      <c r="B6672" s="98"/>
      <c r="C6672" s="130"/>
      <c r="D6672" s="240"/>
      <c r="E6672" s="240"/>
      <c r="F6672" s="224"/>
      <c r="G6672" s="98"/>
      <c r="H6672" s="98"/>
      <c r="I6672" s="130"/>
      <c r="J6672" s="98"/>
      <c r="K6672" s="98"/>
      <c r="L6672" s="98"/>
      <c r="M6672" s="241"/>
      <c r="N6672" s="241"/>
      <c r="O6672" s="98"/>
      <c r="P6672" s="98"/>
      <c r="Q6672" s="130"/>
    </row>
    <row r="6673" spans="1:17" ht="11.25" x14ac:dyDescent="0.2">
      <c r="A6673" s="234"/>
      <c r="B6673" s="98"/>
      <c r="C6673" s="130"/>
      <c r="D6673" s="240"/>
      <c r="E6673" s="240"/>
      <c r="F6673" s="224"/>
      <c r="G6673" s="98"/>
      <c r="H6673" s="98"/>
      <c r="I6673" s="130"/>
      <c r="J6673" s="98"/>
      <c r="K6673" s="98"/>
      <c r="L6673" s="98"/>
      <c r="M6673" s="241"/>
      <c r="N6673" s="241"/>
      <c r="O6673" s="98"/>
      <c r="P6673" s="98"/>
      <c r="Q6673" s="130"/>
    </row>
    <row r="6674" spans="1:17" ht="11.25" x14ac:dyDescent="0.2">
      <c r="A6674" s="234"/>
      <c r="B6674" s="98"/>
      <c r="C6674" s="130"/>
      <c r="D6674" s="240"/>
      <c r="E6674" s="240"/>
      <c r="F6674" s="224"/>
      <c r="G6674" s="98"/>
      <c r="H6674" s="98"/>
      <c r="I6674" s="130"/>
      <c r="J6674" s="98"/>
      <c r="K6674" s="98"/>
      <c r="L6674" s="98"/>
      <c r="M6674" s="241"/>
      <c r="N6674" s="241"/>
      <c r="O6674" s="98"/>
      <c r="P6674" s="98"/>
      <c r="Q6674" s="130"/>
    </row>
    <row r="6675" spans="1:17" ht="11.25" x14ac:dyDescent="0.2">
      <c r="A6675" s="234"/>
      <c r="B6675" s="98"/>
      <c r="C6675" s="130"/>
      <c r="D6675" s="240"/>
      <c r="E6675" s="240"/>
      <c r="F6675" s="224"/>
      <c r="G6675" s="98"/>
      <c r="H6675" s="98"/>
      <c r="I6675" s="130"/>
      <c r="J6675" s="98"/>
      <c r="K6675" s="98"/>
      <c r="L6675" s="98"/>
      <c r="M6675" s="241"/>
      <c r="N6675" s="241"/>
      <c r="O6675" s="98"/>
      <c r="P6675" s="98"/>
      <c r="Q6675" s="130"/>
    </row>
    <row r="6676" spans="1:17" ht="11.25" x14ac:dyDescent="0.2">
      <c r="A6676" s="234"/>
      <c r="B6676" s="98"/>
      <c r="C6676" s="130"/>
      <c r="D6676" s="240"/>
      <c r="E6676" s="240"/>
      <c r="F6676" s="224"/>
      <c r="G6676" s="98"/>
      <c r="H6676" s="98"/>
      <c r="I6676" s="130"/>
      <c r="J6676" s="98"/>
      <c r="K6676" s="98"/>
      <c r="L6676" s="98"/>
      <c r="M6676" s="241"/>
      <c r="N6676" s="241"/>
      <c r="O6676" s="98"/>
      <c r="P6676" s="98"/>
      <c r="Q6676" s="130"/>
    </row>
    <row r="6677" spans="1:17" ht="11.25" x14ac:dyDescent="0.2">
      <c r="A6677" s="234"/>
      <c r="B6677" s="98"/>
      <c r="C6677" s="130"/>
      <c r="D6677" s="240"/>
      <c r="E6677" s="240"/>
      <c r="F6677" s="224"/>
      <c r="G6677" s="98"/>
      <c r="H6677" s="98"/>
      <c r="I6677" s="130"/>
      <c r="J6677" s="98"/>
      <c r="K6677" s="98"/>
      <c r="L6677" s="98"/>
      <c r="M6677" s="241"/>
      <c r="N6677" s="241"/>
      <c r="O6677" s="98"/>
      <c r="P6677" s="98"/>
      <c r="Q6677" s="130"/>
    </row>
    <row r="6678" spans="1:17" ht="11.25" x14ac:dyDescent="0.2">
      <c r="A6678" s="234"/>
      <c r="B6678" s="98"/>
      <c r="C6678" s="130"/>
      <c r="D6678" s="240"/>
      <c r="E6678" s="240"/>
      <c r="F6678" s="224"/>
      <c r="G6678" s="98"/>
      <c r="H6678" s="98"/>
      <c r="I6678" s="130"/>
      <c r="J6678" s="98"/>
      <c r="K6678" s="98"/>
      <c r="L6678" s="98"/>
      <c r="M6678" s="241"/>
      <c r="N6678" s="241"/>
      <c r="O6678" s="98"/>
      <c r="P6678" s="98"/>
      <c r="Q6678" s="130"/>
    </row>
    <row r="6679" spans="1:17" ht="11.25" x14ac:dyDescent="0.2">
      <c r="A6679" s="234"/>
      <c r="B6679" s="98"/>
      <c r="C6679" s="130"/>
      <c r="D6679" s="240"/>
      <c r="E6679" s="240"/>
      <c r="F6679" s="224"/>
      <c r="G6679" s="98"/>
      <c r="H6679" s="98"/>
      <c r="I6679" s="130"/>
      <c r="J6679" s="98"/>
      <c r="K6679" s="98"/>
      <c r="L6679" s="98"/>
      <c r="M6679" s="241"/>
      <c r="N6679" s="241"/>
      <c r="O6679" s="98"/>
      <c r="P6679" s="98"/>
      <c r="Q6679" s="130"/>
    </row>
    <row r="6680" spans="1:17" ht="11.25" x14ac:dyDescent="0.2">
      <c r="A6680" s="234"/>
      <c r="B6680" s="98"/>
      <c r="C6680" s="130"/>
      <c r="D6680" s="240"/>
      <c r="E6680" s="240"/>
      <c r="F6680" s="224"/>
      <c r="G6680" s="98"/>
      <c r="H6680" s="98"/>
      <c r="I6680" s="130"/>
      <c r="J6680" s="98"/>
      <c r="K6680" s="98"/>
      <c r="L6680" s="98"/>
      <c r="M6680" s="241"/>
      <c r="N6680" s="241"/>
      <c r="O6680" s="98"/>
      <c r="P6680" s="98"/>
      <c r="Q6680" s="130"/>
    </row>
    <row r="6681" spans="1:17" ht="11.25" x14ac:dyDescent="0.2">
      <c r="A6681" s="234"/>
      <c r="B6681" s="98"/>
      <c r="C6681" s="130"/>
      <c r="D6681" s="240"/>
      <c r="E6681" s="240"/>
      <c r="F6681" s="224"/>
      <c r="G6681" s="98"/>
      <c r="H6681" s="98"/>
      <c r="I6681" s="130"/>
      <c r="J6681" s="98"/>
      <c r="K6681" s="98"/>
      <c r="L6681" s="98"/>
      <c r="M6681" s="241"/>
      <c r="N6681" s="241"/>
      <c r="O6681" s="98"/>
      <c r="P6681" s="98"/>
      <c r="Q6681" s="130"/>
    </row>
    <row r="6682" spans="1:17" ht="11.25" x14ac:dyDescent="0.2">
      <c r="A6682" s="234"/>
      <c r="B6682" s="98"/>
      <c r="C6682" s="130"/>
      <c r="D6682" s="240"/>
      <c r="E6682" s="240"/>
      <c r="F6682" s="224"/>
      <c r="G6682" s="98"/>
      <c r="H6682" s="98"/>
      <c r="I6682" s="130"/>
      <c r="J6682" s="98"/>
      <c r="K6682" s="98"/>
      <c r="L6682" s="98"/>
      <c r="M6682" s="241"/>
      <c r="N6682" s="241"/>
      <c r="O6682" s="98"/>
      <c r="P6682" s="98"/>
      <c r="Q6682" s="130"/>
    </row>
    <row r="6683" spans="1:17" ht="11.25" x14ac:dyDescent="0.2">
      <c r="A6683" s="234"/>
      <c r="B6683" s="98"/>
      <c r="C6683" s="130"/>
      <c r="D6683" s="240"/>
      <c r="E6683" s="240"/>
      <c r="F6683" s="224"/>
      <c r="G6683" s="98"/>
      <c r="H6683" s="98"/>
      <c r="I6683" s="130"/>
      <c r="J6683" s="98"/>
      <c r="K6683" s="98"/>
      <c r="L6683" s="98"/>
      <c r="M6683" s="241"/>
      <c r="N6683" s="241"/>
      <c r="O6683" s="98"/>
      <c r="P6683" s="98"/>
      <c r="Q6683" s="130"/>
    </row>
    <row r="6684" spans="1:17" ht="11.25" x14ac:dyDescent="0.2">
      <c r="A6684" s="234"/>
      <c r="B6684" s="98"/>
      <c r="C6684" s="130"/>
      <c r="D6684" s="240"/>
      <c r="E6684" s="240"/>
      <c r="F6684" s="224"/>
      <c r="G6684" s="98"/>
      <c r="H6684" s="98"/>
      <c r="I6684" s="130"/>
      <c r="J6684" s="98"/>
      <c r="K6684" s="98"/>
      <c r="L6684" s="98"/>
      <c r="M6684" s="241"/>
      <c r="N6684" s="241"/>
      <c r="O6684" s="98"/>
      <c r="P6684" s="98"/>
      <c r="Q6684" s="130"/>
    </row>
    <row r="6685" spans="1:17" ht="11.25" x14ac:dyDescent="0.2">
      <c r="A6685" s="234"/>
      <c r="B6685" s="98"/>
      <c r="C6685" s="130"/>
      <c r="D6685" s="240"/>
      <c r="E6685" s="240"/>
      <c r="F6685" s="224"/>
      <c r="G6685" s="98"/>
      <c r="H6685" s="98"/>
      <c r="I6685" s="130"/>
      <c r="J6685" s="98"/>
      <c r="K6685" s="98"/>
      <c r="L6685" s="98"/>
      <c r="M6685" s="241"/>
      <c r="N6685" s="241"/>
      <c r="O6685" s="98"/>
      <c r="P6685" s="98"/>
      <c r="Q6685" s="130"/>
    </row>
    <row r="6686" spans="1:17" ht="11.25" x14ac:dyDescent="0.2">
      <c r="A6686" s="234"/>
      <c r="B6686" s="98"/>
      <c r="C6686" s="130"/>
      <c r="D6686" s="240"/>
      <c r="E6686" s="240"/>
      <c r="F6686" s="224"/>
      <c r="G6686" s="98"/>
      <c r="H6686" s="98"/>
      <c r="I6686" s="130"/>
      <c r="J6686" s="98"/>
      <c r="K6686" s="98"/>
      <c r="L6686" s="98"/>
      <c r="M6686" s="241"/>
      <c r="N6686" s="241"/>
      <c r="O6686" s="98"/>
      <c r="P6686" s="98"/>
      <c r="Q6686" s="130"/>
    </row>
    <row r="6687" spans="1:17" ht="11.25" x14ac:dyDescent="0.2">
      <c r="A6687" s="234"/>
      <c r="B6687" s="98"/>
      <c r="C6687" s="130"/>
      <c r="D6687" s="240"/>
      <c r="E6687" s="240"/>
      <c r="F6687" s="224"/>
      <c r="G6687" s="98"/>
      <c r="H6687" s="98"/>
      <c r="I6687" s="130"/>
      <c r="J6687" s="98"/>
      <c r="K6687" s="98"/>
      <c r="L6687" s="98"/>
      <c r="M6687" s="241"/>
      <c r="N6687" s="241"/>
      <c r="O6687" s="98"/>
      <c r="P6687" s="98"/>
      <c r="Q6687" s="130"/>
    </row>
    <row r="6688" spans="1:17" ht="11.25" x14ac:dyDescent="0.2">
      <c r="A6688" s="234"/>
      <c r="B6688" s="98"/>
      <c r="C6688" s="130"/>
      <c r="D6688" s="240"/>
      <c r="E6688" s="240"/>
      <c r="F6688" s="224"/>
      <c r="G6688" s="98"/>
      <c r="H6688" s="98"/>
      <c r="I6688" s="130"/>
      <c r="J6688" s="98"/>
      <c r="K6688" s="98"/>
      <c r="L6688" s="98"/>
      <c r="M6688" s="241"/>
      <c r="N6688" s="241"/>
      <c r="O6688" s="98"/>
      <c r="P6688" s="98"/>
      <c r="Q6688" s="130"/>
    </row>
    <row r="6689" spans="1:17" ht="11.25" x14ac:dyDescent="0.2">
      <c r="A6689" s="234"/>
      <c r="B6689" s="98"/>
      <c r="C6689" s="130"/>
      <c r="D6689" s="240"/>
      <c r="E6689" s="240"/>
      <c r="F6689" s="224"/>
      <c r="G6689" s="98"/>
      <c r="H6689" s="98"/>
      <c r="I6689" s="130"/>
      <c r="J6689" s="98"/>
      <c r="K6689" s="98"/>
      <c r="L6689" s="98"/>
      <c r="M6689" s="241"/>
      <c r="N6689" s="241"/>
      <c r="O6689" s="98"/>
      <c r="P6689" s="98"/>
      <c r="Q6689" s="130"/>
    </row>
    <row r="6690" spans="1:17" ht="11.25" x14ac:dyDescent="0.2">
      <c r="A6690" s="234"/>
      <c r="B6690" s="98"/>
      <c r="C6690" s="130"/>
      <c r="D6690" s="240"/>
      <c r="E6690" s="240"/>
      <c r="F6690" s="224"/>
      <c r="G6690" s="98"/>
      <c r="H6690" s="98"/>
      <c r="I6690" s="130"/>
      <c r="J6690" s="98"/>
      <c r="K6690" s="98"/>
      <c r="L6690" s="98"/>
      <c r="M6690" s="241"/>
      <c r="N6690" s="241"/>
      <c r="O6690" s="98"/>
      <c r="P6690" s="98"/>
      <c r="Q6690" s="130"/>
    </row>
    <row r="6691" spans="1:17" ht="11.25" x14ac:dyDescent="0.2">
      <c r="A6691" s="234"/>
      <c r="B6691" s="98"/>
      <c r="C6691" s="130"/>
      <c r="D6691" s="240"/>
      <c r="E6691" s="240"/>
      <c r="F6691" s="224"/>
      <c r="G6691" s="98"/>
      <c r="H6691" s="98"/>
      <c r="I6691" s="130"/>
      <c r="J6691" s="98"/>
      <c r="K6691" s="98"/>
      <c r="L6691" s="98"/>
      <c r="M6691" s="241"/>
      <c r="N6691" s="241"/>
      <c r="O6691" s="98"/>
      <c r="P6691" s="98"/>
      <c r="Q6691" s="130"/>
    </row>
    <row r="6692" spans="1:17" ht="11.25" x14ac:dyDescent="0.2">
      <c r="A6692" s="234"/>
      <c r="B6692" s="98"/>
      <c r="C6692" s="130"/>
      <c r="D6692" s="240"/>
      <c r="E6692" s="240"/>
      <c r="F6692" s="224"/>
      <c r="G6692" s="98"/>
      <c r="H6692" s="98"/>
      <c r="I6692" s="130"/>
      <c r="J6692" s="98"/>
      <c r="K6692" s="98"/>
      <c r="L6692" s="98"/>
      <c r="M6692" s="241"/>
      <c r="N6692" s="241"/>
      <c r="O6692" s="98"/>
      <c r="P6692" s="98"/>
      <c r="Q6692" s="130"/>
    </row>
    <row r="6693" spans="1:17" ht="11.25" x14ac:dyDescent="0.2">
      <c r="A6693" s="234"/>
      <c r="B6693" s="98"/>
      <c r="C6693" s="130"/>
      <c r="D6693" s="240"/>
      <c r="E6693" s="240"/>
      <c r="F6693" s="224"/>
      <c r="G6693" s="98"/>
      <c r="H6693" s="98"/>
      <c r="I6693" s="130"/>
      <c r="J6693" s="98"/>
      <c r="K6693" s="98"/>
      <c r="L6693" s="98"/>
      <c r="M6693" s="241"/>
      <c r="N6693" s="241"/>
      <c r="O6693" s="98"/>
      <c r="P6693" s="98"/>
      <c r="Q6693" s="130"/>
    </row>
    <row r="6694" spans="1:17" ht="11.25" x14ac:dyDescent="0.2">
      <c r="A6694" s="234"/>
      <c r="B6694" s="98"/>
      <c r="C6694" s="130"/>
      <c r="D6694" s="240"/>
      <c r="E6694" s="240"/>
      <c r="F6694" s="224"/>
      <c r="G6694" s="98"/>
      <c r="H6694" s="98"/>
      <c r="I6694" s="130"/>
      <c r="J6694" s="98"/>
      <c r="K6694" s="98"/>
      <c r="L6694" s="98"/>
      <c r="M6694" s="241"/>
      <c r="N6694" s="241"/>
      <c r="O6694" s="98"/>
      <c r="P6694" s="98"/>
      <c r="Q6694" s="130"/>
    </row>
    <row r="6695" spans="1:17" ht="11.25" x14ac:dyDescent="0.2">
      <c r="A6695" s="234"/>
      <c r="B6695" s="98"/>
      <c r="C6695" s="130"/>
      <c r="D6695" s="240"/>
      <c r="E6695" s="240"/>
      <c r="F6695" s="224"/>
      <c r="G6695" s="98"/>
      <c r="H6695" s="98"/>
      <c r="I6695" s="130"/>
      <c r="J6695" s="98"/>
      <c r="K6695" s="98"/>
      <c r="L6695" s="98"/>
      <c r="M6695" s="241"/>
      <c r="N6695" s="241"/>
      <c r="O6695" s="98"/>
      <c r="P6695" s="98"/>
      <c r="Q6695" s="130"/>
    </row>
    <row r="6696" spans="1:17" ht="11.25" x14ac:dyDescent="0.2">
      <c r="A6696" s="234"/>
      <c r="B6696" s="98"/>
      <c r="C6696" s="130"/>
      <c r="D6696" s="240"/>
      <c r="E6696" s="240"/>
      <c r="F6696" s="224"/>
      <c r="G6696" s="98"/>
      <c r="H6696" s="98"/>
      <c r="I6696" s="130"/>
      <c r="J6696" s="98"/>
      <c r="K6696" s="98"/>
      <c r="L6696" s="98"/>
      <c r="M6696" s="241"/>
      <c r="N6696" s="241"/>
      <c r="O6696" s="98"/>
      <c r="P6696" s="98"/>
      <c r="Q6696" s="130"/>
    </row>
    <row r="6697" spans="1:17" ht="11.25" x14ac:dyDescent="0.2">
      <c r="A6697" s="234"/>
      <c r="B6697" s="98"/>
      <c r="C6697" s="130"/>
      <c r="D6697" s="240"/>
      <c r="E6697" s="240"/>
      <c r="F6697" s="224"/>
      <c r="G6697" s="98"/>
      <c r="H6697" s="98"/>
      <c r="I6697" s="130"/>
      <c r="J6697" s="98"/>
      <c r="K6697" s="98"/>
      <c r="L6697" s="98"/>
      <c r="M6697" s="241"/>
      <c r="N6697" s="241"/>
      <c r="O6697" s="98"/>
      <c r="P6697" s="98"/>
      <c r="Q6697" s="130"/>
    </row>
    <row r="6698" spans="1:17" ht="11.25" x14ac:dyDescent="0.2">
      <c r="A6698" s="234"/>
      <c r="B6698" s="98"/>
      <c r="C6698" s="130"/>
      <c r="D6698" s="240"/>
      <c r="E6698" s="240"/>
      <c r="F6698" s="224"/>
      <c r="G6698" s="98"/>
      <c r="H6698" s="98"/>
      <c r="I6698" s="130"/>
      <c r="J6698" s="98"/>
      <c r="K6698" s="98"/>
      <c r="L6698" s="98"/>
      <c r="M6698" s="241"/>
      <c r="N6698" s="241"/>
      <c r="O6698" s="98"/>
      <c r="P6698" s="98"/>
      <c r="Q6698" s="130"/>
    </row>
    <row r="6699" spans="1:17" ht="11.25" x14ac:dyDescent="0.2">
      <c r="A6699" s="234"/>
      <c r="B6699" s="98"/>
      <c r="C6699" s="130"/>
      <c r="D6699" s="240"/>
      <c r="E6699" s="240"/>
      <c r="F6699" s="224"/>
      <c r="G6699" s="98"/>
      <c r="H6699" s="98"/>
      <c r="I6699" s="130"/>
      <c r="J6699" s="98"/>
      <c r="K6699" s="98"/>
      <c r="L6699" s="98"/>
      <c r="M6699" s="241"/>
      <c r="N6699" s="241"/>
      <c r="O6699" s="98"/>
      <c r="P6699" s="98"/>
      <c r="Q6699" s="130"/>
    </row>
    <row r="6700" spans="1:17" ht="11.25" x14ac:dyDescent="0.2">
      <c r="A6700" s="234"/>
      <c r="B6700" s="98"/>
      <c r="C6700" s="130"/>
      <c r="D6700" s="240"/>
      <c r="E6700" s="240"/>
      <c r="F6700" s="224"/>
      <c r="G6700" s="98"/>
      <c r="H6700" s="98"/>
      <c r="I6700" s="130"/>
      <c r="J6700" s="98"/>
      <c r="K6700" s="98"/>
      <c r="L6700" s="98"/>
      <c r="M6700" s="241"/>
      <c r="N6700" s="241"/>
      <c r="O6700" s="98"/>
      <c r="P6700" s="98"/>
      <c r="Q6700" s="130"/>
    </row>
    <row r="6701" spans="1:17" ht="11.25" x14ac:dyDescent="0.2">
      <c r="A6701" s="234"/>
      <c r="B6701" s="98"/>
      <c r="C6701" s="130"/>
      <c r="D6701" s="240"/>
      <c r="E6701" s="240"/>
      <c r="F6701" s="224"/>
      <c r="G6701" s="98"/>
      <c r="H6701" s="98"/>
      <c r="I6701" s="130"/>
      <c r="J6701" s="98"/>
      <c r="K6701" s="98"/>
      <c r="L6701" s="98"/>
      <c r="M6701" s="241"/>
      <c r="N6701" s="241"/>
      <c r="O6701" s="98"/>
      <c r="P6701" s="98"/>
      <c r="Q6701" s="130"/>
    </row>
    <row r="6702" spans="1:17" ht="11.25" x14ac:dyDescent="0.2">
      <c r="A6702" s="234"/>
      <c r="B6702" s="98"/>
      <c r="C6702" s="130"/>
      <c r="D6702" s="240"/>
      <c r="E6702" s="240"/>
      <c r="F6702" s="224"/>
      <c r="G6702" s="98"/>
      <c r="H6702" s="98"/>
      <c r="I6702" s="130"/>
      <c r="J6702" s="98"/>
      <c r="K6702" s="98"/>
      <c r="L6702" s="98"/>
      <c r="M6702" s="241"/>
      <c r="N6702" s="241"/>
      <c r="O6702" s="98"/>
      <c r="P6702" s="98"/>
      <c r="Q6702" s="130"/>
    </row>
    <row r="6703" spans="1:17" ht="11.25" x14ac:dyDescent="0.2">
      <c r="A6703" s="234"/>
      <c r="B6703" s="98"/>
      <c r="C6703" s="130"/>
      <c r="D6703" s="240"/>
      <c r="E6703" s="240"/>
      <c r="F6703" s="224"/>
      <c r="G6703" s="98"/>
      <c r="H6703" s="98"/>
      <c r="I6703" s="130"/>
      <c r="J6703" s="98"/>
      <c r="K6703" s="98"/>
      <c r="L6703" s="98"/>
      <c r="M6703" s="241"/>
      <c r="N6703" s="241"/>
      <c r="O6703" s="98"/>
      <c r="P6703" s="98"/>
      <c r="Q6703" s="130"/>
    </row>
    <row r="6704" spans="1:17" ht="11.25" x14ac:dyDescent="0.2">
      <c r="A6704" s="234"/>
      <c r="B6704" s="98"/>
      <c r="C6704" s="130"/>
      <c r="D6704" s="240"/>
      <c r="E6704" s="240"/>
      <c r="F6704" s="224"/>
      <c r="G6704" s="98"/>
      <c r="H6704" s="98"/>
      <c r="I6704" s="130"/>
      <c r="J6704" s="98"/>
      <c r="K6704" s="98"/>
      <c r="L6704" s="98"/>
      <c r="M6704" s="241"/>
      <c r="N6704" s="241"/>
      <c r="O6704" s="98"/>
      <c r="P6704" s="98"/>
      <c r="Q6704" s="130"/>
    </row>
    <row r="6705" spans="1:17" ht="11.25" x14ac:dyDescent="0.2">
      <c r="A6705" s="234"/>
      <c r="B6705" s="98"/>
      <c r="C6705" s="130"/>
      <c r="D6705" s="240"/>
      <c r="E6705" s="240"/>
      <c r="F6705" s="224"/>
      <c r="G6705" s="98"/>
      <c r="H6705" s="98"/>
      <c r="I6705" s="130"/>
      <c r="J6705" s="98"/>
      <c r="K6705" s="98"/>
      <c r="L6705" s="98"/>
      <c r="M6705" s="241"/>
      <c r="N6705" s="241"/>
      <c r="O6705" s="98"/>
      <c r="P6705" s="98"/>
      <c r="Q6705" s="130"/>
    </row>
    <row r="6706" spans="1:17" ht="11.25" x14ac:dyDescent="0.2">
      <c r="A6706" s="234"/>
      <c r="B6706" s="98"/>
      <c r="C6706" s="130"/>
      <c r="D6706" s="240"/>
      <c r="E6706" s="240"/>
      <c r="F6706" s="224"/>
      <c r="G6706" s="98"/>
      <c r="H6706" s="98"/>
      <c r="I6706" s="130"/>
      <c r="J6706" s="98"/>
      <c r="K6706" s="98"/>
      <c r="L6706" s="98"/>
      <c r="M6706" s="241"/>
      <c r="N6706" s="241"/>
      <c r="O6706" s="98"/>
      <c r="P6706" s="98"/>
      <c r="Q6706" s="130"/>
    </row>
    <row r="6707" spans="1:17" ht="11.25" x14ac:dyDescent="0.2">
      <c r="A6707" s="234"/>
      <c r="B6707" s="98"/>
      <c r="C6707" s="130"/>
      <c r="D6707" s="240"/>
      <c r="E6707" s="240"/>
      <c r="F6707" s="224"/>
      <c r="G6707" s="98"/>
      <c r="H6707" s="98"/>
      <c r="I6707" s="130"/>
      <c r="J6707" s="98"/>
      <c r="K6707" s="98"/>
      <c r="L6707" s="98"/>
      <c r="M6707" s="241"/>
      <c r="N6707" s="241"/>
      <c r="O6707" s="98"/>
      <c r="P6707" s="98"/>
      <c r="Q6707" s="130"/>
    </row>
    <row r="6708" spans="1:17" ht="11.25" x14ac:dyDescent="0.2">
      <c r="A6708" s="234"/>
      <c r="B6708" s="98"/>
      <c r="C6708" s="130"/>
      <c r="D6708" s="240"/>
      <c r="E6708" s="240"/>
      <c r="F6708" s="224"/>
      <c r="G6708" s="98"/>
      <c r="H6708" s="98"/>
      <c r="I6708" s="130"/>
      <c r="J6708" s="98"/>
      <c r="K6708" s="98"/>
      <c r="L6708" s="98"/>
      <c r="M6708" s="241"/>
      <c r="N6708" s="241"/>
      <c r="O6708" s="98"/>
      <c r="P6708" s="98"/>
      <c r="Q6708" s="130"/>
    </row>
    <row r="6709" spans="1:17" ht="11.25" x14ac:dyDescent="0.2">
      <c r="A6709" s="234"/>
      <c r="B6709" s="98"/>
      <c r="C6709" s="130"/>
      <c r="D6709" s="240"/>
      <c r="E6709" s="240"/>
      <c r="F6709" s="224"/>
      <c r="G6709" s="98"/>
      <c r="H6709" s="98"/>
      <c r="I6709" s="130"/>
      <c r="J6709" s="98"/>
      <c r="K6709" s="98"/>
      <c r="L6709" s="98"/>
      <c r="M6709" s="241"/>
      <c r="N6709" s="241"/>
      <c r="O6709" s="98"/>
      <c r="P6709" s="98"/>
      <c r="Q6709" s="130"/>
    </row>
    <row r="6710" spans="1:17" ht="11.25" x14ac:dyDescent="0.2">
      <c r="A6710" s="234"/>
      <c r="B6710" s="98"/>
      <c r="C6710" s="130"/>
      <c r="D6710" s="240"/>
      <c r="E6710" s="240"/>
      <c r="F6710" s="224"/>
      <c r="G6710" s="98"/>
      <c r="H6710" s="98"/>
      <c r="I6710" s="130"/>
      <c r="J6710" s="98"/>
      <c r="K6710" s="98"/>
      <c r="L6710" s="98"/>
      <c r="M6710" s="241"/>
      <c r="N6710" s="241"/>
      <c r="O6710" s="98"/>
      <c r="P6710" s="98"/>
      <c r="Q6710" s="130"/>
    </row>
    <row r="6711" spans="1:17" ht="11.25" x14ac:dyDescent="0.2">
      <c r="A6711" s="234"/>
      <c r="B6711" s="98"/>
      <c r="C6711" s="130"/>
      <c r="D6711" s="240"/>
      <c r="E6711" s="240"/>
      <c r="F6711" s="224"/>
      <c r="G6711" s="98"/>
      <c r="H6711" s="98"/>
      <c r="I6711" s="130"/>
      <c r="J6711" s="98"/>
      <c r="K6711" s="98"/>
      <c r="L6711" s="98"/>
      <c r="M6711" s="241"/>
      <c r="N6711" s="241"/>
      <c r="O6711" s="98"/>
      <c r="P6711" s="98"/>
      <c r="Q6711" s="130"/>
    </row>
    <row r="6712" spans="1:17" ht="11.25" x14ac:dyDescent="0.2">
      <c r="A6712" s="234"/>
      <c r="B6712" s="98"/>
      <c r="C6712" s="130"/>
      <c r="D6712" s="240"/>
      <c r="E6712" s="240"/>
      <c r="F6712" s="224"/>
      <c r="G6712" s="98"/>
      <c r="H6712" s="98"/>
      <c r="I6712" s="130"/>
      <c r="J6712" s="98"/>
      <c r="K6712" s="98"/>
      <c r="L6712" s="98"/>
      <c r="M6712" s="241"/>
      <c r="N6712" s="241"/>
      <c r="O6712" s="98"/>
      <c r="P6712" s="98"/>
      <c r="Q6712" s="130"/>
    </row>
    <row r="6713" spans="1:17" ht="11.25" x14ac:dyDescent="0.2">
      <c r="A6713" s="234"/>
      <c r="B6713" s="98"/>
      <c r="C6713" s="130"/>
      <c r="D6713" s="240"/>
      <c r="E6713" s="240"/>
      <c r="F6713" s="224"/>
      <c r="G6713" s="98"/>
      <c r="H6713" s="98"/>
      <c r="I6713" s="130"/>
      <c r="J6713" s="98"/>
      <c r="K6713" s="98"/>
      <c r="L6713" s="98"/>
      <c r="M6713" s="241"/>
      <c r="N6713" s="241"/>
      <c r="O6713" s="98"/>
      <c r="P6713" s="98"/>
      <c r="Q6713" s="130"/>
    </row>
    <row r="6714" spans="1:17" ht="11.25" x14ac:dyDescent="0.2">
      <c r="A6714" s="234"/>
      <c r="B6714" s="98"/>
      <c r="C6714" s="130"/>
      <c r="D6714" s="240"/>
      <c r="E6714" s="240"/>
      <c r="F6714" s="224"/>
      <c r="G6714" s="98"/>
      <c r="H6714" s="98"/>
      <c r="I6714" s="130"/>
      <c r="J6714" s="98"/>
      <c r="K6714" s="98"/>
      <c r="L6714" s="98"/>
      <c r="M6714" s="241"/>
      <c r="N6714" s="241"/>
      <c r="O6714" s="98"/>
      <c r="P6714" s="98"/>
      <c r="Q6714" s="130"/>
    </row>
    <row r="6715" spans="1:17" ht="11.25" x14ac:dyDescent="0.2">
      <c r="A6715" s="234"/>
      <c r="B6715" s="98"/>
      <c r="C6715" s="130"/>
      <c r="D6715" s="240"/>
      <c r="E6715" s="240"/>
      <c r="F6715" s="224"/>
      <c r="G6715" s="98"/>
      <c r="H6715" s="98"/>
      <c r="I6715" s="130"/>
      <c r="J6715" s="98"/>
      <c r="K6715" s="98"/>
      <c r="L6715" s="98"/>
      <c r="M6715" s="241"/>
      <c r="N6715" s="241"/>
      <c r="O6715" s="98"/>
      <c r="P6715" s="98"/>
      <c r="Q6715" s="130"/>
    </row>
    <row r="6716" spans="1:17" ht="11.25" x14ac:dyDescent="0.2">
      <c r="A6716" s="234"/>
      <c r="B6716" s="98"/>
      <c r="C6716" s="130"/>
      <c r="D6716" s="240"/>
      <c r="E6716" s="240"/>
      <c r="F6716" s="224"/>
      <c r="G6716" s="98"/>
      <c r="H6716" s="98"/>
      <c r="I6716" s="130"/>
      <c r="J6716" s="98"/>
      <c r="K6716" s="98"/>
      <c r="L6716" s="98"/>
      <c r="M6716" s="241"/>
      <c r="N6716" s="241"/>
      <c r="O6716" s="98"/>
      <c r="P6716" s="98"/>
      <c r="Q6716" s="130"/>
    </row>
    <row r="6717" spans="1:17" ht="11.25" x14ac:dyDescent="0.2">
      <c r="A6717" s="234"/>
      <c r="B6717" s="98"/>
      <c r="C6717" s="130"/>
      <c r="D6717" s="240"/>
      <c r="E6717" s="240"/>
      <c r="F6717" s="224"/>
      <c r="G6717" s="98"/>
      <c r="H6717" s="98"/>
      <c r="I6717" s="130"/>
      <c r="J6717" s="98"/>
      <c r="K6717" s="98"/>
      <c r="L6717" s="98"/>
      <c r="M6717" s="241"/>
      <c r="N6717" s="241"/>
      <c r="O6717" s="98"/>
      <c r="P6717" s="98"/>
      <c r="Q6717" s="130"/>
    </row>
    <row r="6718" spans="1:17" ht="11.25" x14ac:dyDescent="0.2">
      <c r="A6718" s="234"/>
      <c r="B6718" s="98"/>
      <c r="C6718" s="130"/>
      <c r="D6718" s="240"/>
      <c r="E6718" s="240"/>
      <c r="F6718" s="224"/>
      <c r="G6718" s="98"/>
      <c r="H6718" s="98"/>
      <c r="I6718" s="130"/>
      <c r="J6718" s="98"/>
      <c r="K6718" s="98"/>
      <c r="L6718" s="98"/>
      <c r="M6718" s="241"/>
      <c r="N6718" s="241"/>
      <c r="O6718" s="98"/>
      <c r="P6718" s="98"/>
      <c r="Q6718" s="130"/>
    </row>
    <row r="6719" spans="1:17" ht="11.25" x14ac:dyDescent="0.2">
      <c r="A6719" s="234"/>
      <c r="B6719" s="98"/>
      <c r="C6719" s="130"/>
      <c r="D6719" s="240"/>
      <c r="E6719" s="240"/>
      <c r="F6719" s="224"/>
      <c r="G6719" s="98"/>
      <c r="H6719" s="98"/>
      <c r="I6719" s="130"/>
      <c r="J6719" s="98"/>
      <c r="K6719" s="98"/>
      <c r="L6719" s="98"/>
      <c r="M6719" s="241"/>
      <c r="N6719" s="241"/>
      <c r="O6719" s="98"/>
      <c r="P6719" s="98"/>
      <c r="Q6719" s="130"/>
    </row>
    <row r="6720" spans="1:17" ht="11.25" x14ac:dyDescent="0.2">
      <c r="A6720" s="234"/>
      <c r="B6720" s="98"/>
      <c r="C6720" s="130"/>
      <c r="D6720" s="240"/>
      <c r="E6720" s="240"/>
      <c r="F6720" s="224"/>
      <c r="G6720" s="98"/>
      <c r="H6720" s="98"/>
      <c r="I6720" s="130"/>
      <c r="J6720" s="98"/>
      <c r="K6720" s="98"/>
      <c r="L6720" s="98"/>
      <c r="M6720" s="241"/>
      <c r="N6720" s="241"/>
      <c r="O6720" s="98"/>
      <c r="P6720" s="98"/>
      <c r="Q6720" s="130"/>
    </row>
    <row r="6721" spans="1:17" ht="11.25" x14ac:dyDescent="0.2">
      <c r="A6721" s="234"/>
      <c r="B6721" s="98"/>
      <c r="C6721" s="130"/>
      <c r="D6721" s="240"/>
      <c r="E6721" s="240"/>
      <c r="F6721" s="224"/>
      <c r="G6721" s="98"/>
      <c r="H6721" s="98"/>
      <c r="I6721" s="130"/>
      <c r="J6721" s="98"/>
      <c r="K6721" s="98"/>
      <c r="L6721" s="98"/>
      <c r="M6721" s="241"/>
      <c r="N6721" s="241"/>
      <c r="O6721" s="98"/>
      <c r="P6721" s="98"/>
      <c r="Q6721" s="130"/>
    </row>
    <row r="6722" spans="1:17" ht="11.25" x14ac:dyDescent="0.2">
      <c r="A6722" s="234"/>
      <c r="B6722" s="98"/>
      <c r="C6722" s="130"/>
      <c r="D6722" s="240"/>
      <c r="E6722" s="240"/>
      <c r="F6722" s="224"/>
      <c r="G6722" s="98"/>
      <c r="H6722" s="98"/>
      <c r="I6722" s="130"/>
      <c r="J6722" s="98"/>
      <c r="K6722" s="98"/>
      <c r="L6722" s="98"/>
      <c r="M6722" s="241"/>
      <c r="N6722" s="241"/>
      <c r="O6722" s="98"/>
      <c r="P6722" s="98"/>
      <c r="Q6722" s="130"/>
    </row>
    <row r="6723" spans="1:17" ht="11.25" x14ac:dyDescent="0.2">
      <c r="A6723" s="234"/>
      <c r="B6723" s="98"/>
      <c r="C6723" s="130"/>
      <c r="D6723" s="240"/>
      <c r="E6723" s="240"/>
      <c r="F6723" s="224"/>
      <c r="G6723" s="98"/>
      <c r="H6723" s="98"/>
      <c r="I6723" s="130"/>
      <c r="J6723" s="98"/>
      <c r="K6723" s="98"/>
      <c r="L6723" s="98"/>
      <c r="M6723" s="241"/>
      <c r="N6723" s="241"/>
      <c r="O6723" s="98"/>
      <c r="P6723" s="98"/>
      <c r="Q6723" s="130"/>
    </row>
    <row r="6724" spans="1:17" ht="11.25" x14ac:dyDescent="0.2">
      <c r="A6724" s="234"/>
      <c r="B6724" s="98"/>
      <c r="C6724" s="130"/>
      <c r="D6724" s="240"/>
      <c r="E6724" s="240"/>
      <c r="F6724" s="224"/>
      <c r="G6724" s="98"/>
      <c r="H6724" s="98"/>
      <c r="I6724" s="130"/>
      <c r="J6724" s="98"/>
      <c r="K6724" s="98"/>
      <c r="L6724" s="98"/>
      <c r="M6724" s="241"/>
      <c r="N6724" s="241"/>
      <c r="O6724" s="98"/>
      <c r="P6724" s="98"/>
      <c r="Q6724" s="130"/>
    </row>
    <row r="6725" spans="1:17" ht="11.25" x14ac:dyDescent="0.2">
      <c r="A6725" s="234"/>
      <c r="B6725" s="98"/>
      <c r="C6725" s="130"/>
      <c r="D6725" s="240"/>
      <c r="E6725" s="240"/>
      <c r="F6725" s="224"/>
      <c r="G6725" s="98"/>
      <c r="H6725" s="98"/>
      <c r="I6725" s="130"/>
      <c r="J6725" s="98"/>
      <c r="K6725" s="98"/>
      <c r="L6725" s="98"/>
      <c r="M6725" s="241"/>
      <c r="N6725" s="241"/>
      <c r="O6725" s="98"/>
      <c r="P6725" s="98"/>
      <c r="Q6725" s="130"/>
    </row>
    <row r="6726" spans="1:17" ht="11.25" x14ac:dyDescent="0.2">
      <c r="A6726" s="234"/>
      <c r="B6726" s="98"/>
      <c r="C6726" s="130"/>
      <c r="D6726" s="240"/>
      <c r="E6726" s="240"/>
      <c r="F6726" s="224"/>
      <c r="G6726" s="98"/>
      <c r="H6726" s="98"/>
      <c r="I6726" s="130"/>
      <c r="J6726" s="98"/>
      <c r="K6726" s="98"/>
      <c r="L6726" s="98"/>
      <c r="M6726" s="241"/>
      <c r="N6726" s="241"/>
      <c r="O6726" s="98"/>
      <c r="P6726" s="98"/>
      <c r="Q6726" s="130"/>
    </row>
    <row r="6727" spans="1:17" ht="11.25" x14ac:dyDescent="0.2">
      <c r="A6727" s="234"/>
      <c r="B6727" s="98"/>
      <c r="C6727" s="130"/>
      <c r="D6727" s="240"/>
      <c r="E6727" s="240"/>
      <c r="F6727" s="224"/>
      <c r="G6727" s="98"/>
      <c r="H6727" s="98"/>
      <c r="I6727" s="130"/>
      <c r="J6727" s="98"/>
      <c r="K6727" s="98"/>
      <c r="L6727" s="98"/>
      <c r="M6727" s="241"/>
      <c r="N6727" s="241"/>
      <c r="O6727" s="98"/>
      <c r="P6727" s="98"/>
      <c r="Q6727" s="130"/>
    </row>
    <row r="6728" spans="1:17" ht="11.25" x14ac:dyDescent="0.2">
      <c r="A6728" s="234"/>
      <c r="B6728" s="98"/>
      <c r="C6728" s="130"/>
      <c r="D6728" s="240"/>
      <c r="E6728" s="240"/>
      <c r="F6728" s="224"/>
      <c r="G6728" s="98"/>
      <c r="H6728" s="98"/>
      <c r="I6728" s="130"/>
      <c r="J6728" s="98"/>
      <c r="K6728" s="98"/>
      <c r="L6728" s="98"/>
      <c r="M6728" s="241"/>
      <c r="N6728" s="241"/>
      <c r="O6728" s="98"/>
      <c r="P6728" s="98"/>
      <c r="Q6728" s="130"/>
    </row>
    <row r="6729" spans="1:17" ht="11.25" x14ac:dyDescent="0.2">
      <c r="A6729" s="234"/>
      <c r="B6729" s="98"/>
      <c r="C6729" s="130"/>
      <c r="D6729" s="240"/>
      <c r="E6729" s="240"/>
      <c r="F6729" s="224"/>
      <c r="G6729" s="98"/>
      <c r="H6729" s="98"/>
      <c r="I6729" s="130"/>
      <c r="J6729" s="98"/>
      <c r="K6729" s="98"/>
      <c r="L6729" s="98"/>
      <c r="M6729" s="241"/>
      <c r="N6729" s="241"/>
      <c r="O6729" s="98"/>
      <c r="P6729" s="98"/>
      <c r="Q6729" s="130"/>
    </row>
    <row r="6730" spans="1:17" ht="11.25" x14ac:dyDescent="0.2">
      <c r="A6730" s="234"/>
      <c r="B6730" s="98"/>
      <c r="C6730" s="130"/>
      <c r="D6730" s="240"/>
      <c r="E6730" s="240"/>
      <c r="F6730" s="224"/>
      <c r="G6730" s="98"/>
      <c r="H6730" s="98"/>
      <c r="I6730" s="130"/>
      <c r="J6730" s="98"/>
      <c r="K6730" s="98"/>
      <c r="L6730" s="98"/>
      <c r="M6730" s="241"/>
      <c r="N6730" s="241"/>
      <c r="O6730" s="98"/>
      <c r="P6730" s="98"/>
      <c r="Q6730" s="130"/>
    </row>
    <row r="6731" spans="1:17" ht="11.25" x14ac:dyDescent="0.2">
      <c r="A6731" s="234"/>
      <c r="B6731" s="98"/>
      <c r="C6731" s="130"/>
      <c r="D6731" s="240"/>
      <c r="E6731" s="240"/>
      <c r="F6731" s="224"/>
      <c r="G6731" s="98"/>
      <c r="H6731" s="98"/>
      <c r="I6731" s="130"/>
      <c r="J6731" s="98"/>
      <c r="K6731" s="98"/>
      <c r="L6731" s="98"/>
      <c r="M6731" s="241"/>
      <c r="N6731" s="241"/>
      <c r="O6731" s="98"/>
      <c r="P6731" s="98"/>
      <c r="Q6731" s="130"/>
    </row>
    <row r="6732" spans="1:17" ht="11.25" x14ac:dyDescent="0.2">
      <c r="A6732" s="234"/>
      <c r="B6732" s="98"/>
      <c r="C6732" s="130"/>
      <c r="D6732" s="240"/>
      <c r="E6732" s="240"/>
      <c r="F6732" s="224"/>
      <c r="G6732" s="98"/>
      <c r="H6732" s="98"/>
      <c r="I6732" s="130"/>
      <c r="J6732" s="98"/>
      <c r="K6732" s="98"/>
      <c r="L6732" s="98"/>
      <c r="M6732" s="241"/>
      <c r="N6732" s="241"/>
      <c r="O6732" s="98"/>
      <c r="P6732" s="98"/>
      <c r="Q6732" s="130"/>
    </row>
    <row r="6733" spans="1:17" ht="11.25" x14ac:dyDescent="0.2">
      <c r="A6733" s="234"/>
      <c r="B6733" s="98"/>
      <c r="C6733" s="130"/>
      <c r="D6733" s="240"/>
      <c r="E6733" s="240"/>
      <c r="F6733" s="224"/>
      <c r="G6733" s="98"/>
      <c r="H6733" s="98"/>
      <c r="I6733" s="130"/>
      <c r="J6733" s="98"/>
      <c r="K6733" s="98"/>
      <c r="L6733" s="98"/>
      <c r="M6733" s="241"/>
      <c r="N6733" s="241"/>
      <c r="O6733" s="98"/>
      <c r="P6733" s="98"/>
      <c r="Q6733" s="130"/>
    </row>
    <row r="6734" spans="1:17" ht="11.25" x14ac:dyDescent="0.2">
      <c r="A6734" s="234"/>
      <c r="B6734" s="98"/>
      <c r="C6734" s="130"/>
      <c r="D6734" s="240"/>
      <c r="E6734" s="240"/>
      <c r="F6734" s="224"/>
      <c r="G6734" s="98"/>
      <c r="H6734" s="98"/>
      <c r="I6734" s="130"/>
      <c r="J6734" s="98"/>
      <c r="K6734" s="98"/>
      <c r="L6734" s="98"/>
      <c r="M6734" s="241"/>
      <c r="N6734" s="241"/>
      <c r="O6734" s="98"/>
      <c r="P6734" s="98"/>
      <c r="Q6734" s="130"/>
    </row>
    <row r="6735" spans="1:17" ht="11.25" x14ac:dyDescent="0.2">
      <c r="A6735" s="234"/>
      <c r="B6735" s="98"/>
      <c r="C6735" s="130"/>
      <c r="D6735" s="240"/>
      <c r="E6735" s="240"/>
      <c r="F6735" s="224"/>
      <c r="G6735" s="98"/>
      <c r="H6735" s="98"/>
      <c r="I6735" s="130"/>
      <c r="J6735" s="98"/>
      <c r="K6735" s="98"/>
      <c r="L6735" s="98"/>
      <c r="M6735" s="241"/>
      <c r="N6735" s="241"/>
      <c r="O6735" s="98"/>
      <c r="P6735" s="98"/>
      <c r="Q6735" s="130"/>
    </row>
    <row r="6736" spans="1:17" ht="11.25" x14ac:dyDescent="0.2">
      <c r="A6736" s="234"/>
      <c r="B6736" s="98"/>
      <c r="C6736" s="130"/>
      <c r="D6736" s="240"/>
      <c r="E6736" s="240"/>
      <c r="F6736" s="224"/>
      <c r="G6736" s="98"/>
      <c r="H6736" s="98"/>
      <c r="I6736" s="130"/>
      <c r="J6736" s="98"/>
      <c r="K6736" s="98"/>
      <c r="L6736" s="98"/>
      <c r="M6736" s="241"/>
      <c r="N6736" s="241"/>
      <c r="O6736" s="98"/>
      <c r="P6736" s="98"/>
      <c r="Q6736" s="130"/>
    </row>
    <row r="6737" spans="1:17" ht="11.25" x14ac:dyDescent="0.2">
      <c r="A6737" s="234"/>
      <c r="B6737" s="98"/>
      <c r="C6737" s="130"/>
      <c r="D6737" s="240"/>
      <c r="E6737" s="240"/>
      <c r="F6737" s="224"/>
      <c r="G6737" s="98"/>
      <c r="H6737" s="98"/>
      <c r="I6737" s="130"/>
      <c r="J6737" s="98"/>
      <c r="K6737" s="98"/>
      <c r="L6737" s="98"/>
      <c r="M6737" s="241"/>
      <c r="N6737" s="241"/>
      <c r="O6737" s="98"/>
      <c r="P6737" s="98"/>
      <c r="Q6737" s="130"/>
    </row>
    <row r="6738" spans="1:17" ht="11.25" x14ac:dyDescent="0.2">
      <c r="A6738" s="234"/>
      <c r="B6738" s="98"/>
      <c r="C6738" s="130"/>
      <c r="D6738" s="240"/>
      <c r="E6738" s="240"/>
      <c r="F6738" s="224"/>
      <c r="G6738" s="98"/>
      <c r="H6738" s="98"/>
      <c r="I6738" s="130"/>
      <c r="J6738" s="98"/>
      <c r="K6738" s="98"/>
      <c r="L6738" s="98"/>
      <c r="M6738" s="241"/>
      <c r="N6738" s="241"/>
      <c r="O6738" s="98"/>
      <c r="P6738" s="98"/>
      <c r="Q6738" s="130"/>
    </row>
    <row r="6739" spans="1:17" ht="11.25" x14ac:dyDescent="0.2">
      <c r="A6739" s="234"/>
      <c r="B6739" s="98"/>
      <c r="C6739" s="130"/>
      <c r="D6739" s="240"/>
      <c r="E6739" s="240"/>
      <c r="F6739" s="224"/>
      <c r="G6739" s="98"/>
      <c r="H6739" s="98"/>
      <c r="I6739" s="130"/>
      <c r="J6739" s="98"/>
      <c r="K6739" s="98"/>
      <c r="L6739" s="98"/>
      <c r="M6739" s="241"/>
      <c r="N6739" s="241"/>
      <c r="O6739" s="98"/>
      <c r="P6739" s="98"/>
      <c r="Q6739" s="130"/>
    </row>
    <row r="6740" spans="1:17" ht="11.25" x14ac:dyDescent="0.2">
      <c r="A6740" s="234"/>
      <c r="B6740" s="98"/>
      <c r="C6740" s="130"/>
      <c r="D6740" s="240"/>
      <c r="E6740" s="240"/>
      <c r="F6740" s="224"/>
      <c r="G6740" s="98"/>
      <c r="H6740" s="98"/>
      <c r="I6740" s="130"/>
      <c r="J6740" s="98"/>
      <c r="K6740" s="98"/>
      <c r="L6740" s="98"/>
      <c r="M6740" s="241"/>
      <c r="N6740" s="241"/>
      <c r="O6740" s="98"/>
      <c r="P6740" s="98"/>
      <c r="Q6740" s="130"/>
    </row>
    <row r="6741" spans="1:17" ht="11.25" x14ac:dyDescent="0.2">
      <c r="A6741" s="234"/>
      <c r="B6741" s="98"/>
      <c r="C6741" s="130"/>
      <c r="D6741" s="240"/>
      <c r="E6741" s="240"/>
      <c r="F6741" s="224"/>
      <c r="G6741" s="98"/>
      <c r="H6741" s="98"/>
      <c r="I6741" s="130"/>
      <c r="J6741" s="98"/>
      <c r="K6741" s="98"/>
      <c r="L6741" s="98"/>
      <c r="M6741" s="241"/>
      <c r="N6741" s="241"/>
      <c r="O6741" s="98"/>
      <c r="P6741" s="98"/>
      <c r="Q6741" s="130"/>
    </row>
    <row r="6742" spans="1:17" ht="11.25" x14ac:dyDescent="0.2">
      <c r="A6742" s="234"/>
      <c r="B6742" s="98"/>
      <c r="C6742" s="130"/>
      <c r="D6742" s="240"/>
      <c r="E6742" s="240"/>
      <c r="F6742" s="224"/>
      <c r="G6742" s="98"/>
      <c r="H6742" s="98"/>
      <c r="I6742" s="130"/>
      <c r="J6742" s="98"/>
      <c r="K6742" s="98"/>
      <c r="L6742" s="98"/>
      <c r="M6742" s="241"/>
      <c r="N6742" s="241"/>
      <c r="O6742" s="98"/>
      <c r="P6742" s="98"/>
      <c r="Q6742" s="130"/>
    </row>
    <row r="6743" spans="1:17" ht="11.25" x14ac:dyDescent="0.2">
      <c r="A6743" s="234"/>
      <c r="B6743" s="98"/>
      <c r="C6743" s="130"/>
      <c r="D6743" s="240"/>
      <c r="E6743" s="240"/>
      <c r="F6743" s="224"/>
      <c r="G6743" s="98"/>
      <c r="H6743" s="98"/>
      <c r="I6743" s="130"/>
      <c r="J6743" s="98"/>
      <c r="K6743" s="98"/>
      <c r="L6743" s="98"/>
      <c r="M6743" s="241"/>
      <c r="N6743" s="241"/>
      <c r="O6743" s="98"/>
      <c r="P6743" s="98"/>
      <c r="Q6743" s="130"/>
    </row>
    <row r="6744" spans="1:17" ht="11.25" x14ac:dyDescent="0.2">
      <c r="A6744" s="234"/>
      <c r="B6744" s="98"/>
      <c r="C6744" s="130"/>
      <c r="D6744" s="240"/>
      <c r="E6744" s="240"/>
      <c r="F6744" s="224"/>
      <c r="G6744" s="98"/>
      <c r="H6744" s="98"/>
      <c r="I6744" s="130"/>
      <c r="J6744" s="98"/>
      <c r="K6744" s="98"/>
      <c r="L6744" s="98"/>
      <c r="M6744" s="241"/>
      <c r="N6744" s="241"/>
      <c r="O6744" s="98"/>
      <c r="P6744" s="98"/>
      <c r="Q6744" s="130"/>
    </row>
    <row r="6745" spans="1:17" ht="11.25" x14ac:dyDescent="0.2">
      <c r="A6745" s="234"/>
      <c r="B6745" s="98"/>
      <c r="C6745" s="130"/>
      <c r="D6745" s="240"/>
      <c r="E6745" s="240"/>
      <c r="F6745" s="224"/>
      <c r="G6745" s="98"/>
      <c r="H6745" s="98"/>
      <c r="I6745" s="130"/>
      <c r="J6745" s="98"/>
      <c r="K6745" s="98"/>
      <c r="L6745" s="98"/>
      <c r="M6745" s="241"/>
      <c r="N6745" s="241"/>
      <c r="O6745" s="98"/>
      <c r="P6745" s="98"/>
      <c r="Q6745" s="130"/>
    </row>
    <row r="6746" spans="1:17" ht="11.25" x14ac:dyDescent="0.2">
      <c r="A6746" s="234"/>
      <c r="B6746" s="98"/>
      <c r="C6746" s="130"/>
      <c r="D6746" s="240"/>
      <c r="E6746" s="240"/>
      <c r="F6746" s="224"/>
      <c r="G6746" s="98"/>
      <c r="H6746" s="98"/>
      <c r="I6746" s="130"/>
      <c r="J6746" s="98"/>
      <c r="K6746" s="98"/>
      <c r="L6746" s="98"/>
      <c r="M6746" s="241"/>
      <c r="N6746" s="241"/>
      <c r="O6746" s="98"/>
      <c r="P6746" s="98"/>
      <c r="Q6746" s="130"/>
    </row>
    <row r="6747" spans="1:17" ht="11.25" x14ac:dyDescent="0.2">
      <c r="A6747" s="234"/>
      <c r="B6747" s="98"/>
      <c r="C6747" s="130"/>
      <c r="D6747" s="240"/>
      <c r="E6747" s="240"/>
      <c r="F6747" s="224"/>
      <c r="G6747" s="98"/>
      <c r="H6747" s="98"/>
      <c r="I6747" s="130"/>
      <c r="J6747" s="98"/>
      <c r="K6747" s="98"/>
      <c r="L6747" s="98"/>
      <c r="M6747" s="241"/>
      <c r="N6747" s="241"/>
      <c r="O6747" s="98"/>
      <c r="P6747" s="98"/>
      <c r="Q6747" s="130"/>
    </row>
    <row r="6748" spans="1:17" ht="11.25" x14ac:dyDescent="0.2">
      <c r="A6748" s="234"/>
      <c r="B6748" s="98"/>
      <c r="C6748" s="130"/>
      <c r="D6748" s="240"/>
      <c r="E6748" s="240"/>
      <c r="F6748" s="224"/>
      <c r="G6748" s="98"/>
      <c r="H6748" s="98"/>
      <c r="I6748" s="130"/>
      <c r="J6748" s="98"/>
      <c r="K6748" s="98"/>
      <c r="L6748" s="98"/>
      <c r="M6748" s="241"/>
      <c r="N6748" s="241"/>
      <c r="O6748" s="98"/>
      <c r="P6748" s="98"/>
      <c r="Q6748" s="130"/>
    </row>
    <row r="6749" spans="1:17" ht="11.25" x14ac:dyDescent="0.2">
      <c r="A6749" s="234"/>
      <c r="B6749" s="98"/>
      <c r="C6749" s="130"/>
      <c r="D6749" s="240"/>
      <c r="E6749" s="240"/>
      <c r="F6749" s="224"/>
      <c r="G6749" s="98"/>
      <c r="H6749" s="98"/>
      <c r="I6749" s="130"/>
      <c r="J6749" s="98"/>
      <c r="K6749" s="98"/>
      <c r="L6749" s="98"/>
      <c r="M6749" s="241"/>
      <c r="N6749" s="241"/>
      <c r="O6749" s="98"/>
      <c r="P6749" s="98"/>
      <c r="Q6749" s="130"/>
    </row>
    <row r="6750" spans="1:17" ht="11.25" x14ac:dyDescent="0.2">
      <c r="A6750" s="234"/>
      <c r="B6750" s="98"/>
      <c r="C6750" s="130"/>
      <c r="D6750" s="240"/>
      <c r="E6750" s="240"/>
      <c r="F6750" s="224"/>
      <c r="G6750" s="98"/>
      <c r="H6750" s="98"/>
      <c r="I6750" s="130"/>
      <c r="J6750" s="98"/>
      <c r="K6750" s="98"/>
      <c r="L6750" s="98"/>
      <c r="M6750" s="241"/>
      <c r="N6750" s="241"/>
      <c r="O6750" s="98"/>
      <c r="P6750" s="98"/>
      <c r="Q6750" s="130"/>
    </row>
    <row r="6751" spans="1:17" ht="11.25" x14ac:dyDescent="0.2">
      <c r="A6751" s="234"/>
      <c r="B6751" s="98"/>
      <c r="C6751" s="130"/>
      <c r="D6751" s="240"/>
      <c r="E6751" s="240"/>
      <c r="F6751" s="224"/>
      <c r="G6751" s="98"/>
      <c r="H6751" s="98"/>
      <c r="I6751" s="130"/>
      <c r="J6751" s="98"/>
      <c r="K6751" s="98"/>
      <c r="L6751" s="98"/>
      <c r="M6751" s="241"/>
      <c r="N6751" s="241"/>
      <c r="O6751" s="98"/>
      <c r="P6751" s="98"/>
      <c r="Q6751" s="130"/>
    </row>
    <row r="6752" spans="1:17" ht="11.25" x14ac:dyDescent="0.2">
      <c r="A6752" s="234"/>
      <c r="B6752" s="98"/>
      <c r="C6752" s="130"/>
      <c r="D6752" s="240"/>
      <c r="E6752" s="240"/>
      <c r="F6752" s="224"/>
      <c r="G6752" s="98"/>
      <c r="H6752" s="98"/>
      <c r="I6752" s="130"/>
      <c r="J6752" s="98"/>
      <c r="K6752" s="98"/>
      <c r="L6752" s="98"/>
      <c r="M6752" s="241"/>
      <c r="N6752" s="241"/>
      <c r="O6752" s="98"/>
      <c r="P6752" s="98"/>
      <c r="Q6752" s="130"/>
    </row>
    <row r="6753" spans="1:17" ht="11.25" x14ac:dyDescent="0.2">
      <c r="A6753" s="234"/>
      <c r="B6753" s="98"/>
      <c r="C6753" s="130"/>
      <c r="D6753" s="240"/>
      <c r="E6753" s="240"/>
      <c r="F6753" s="224"/>
      <c r="G6753" s="98"/>
      <c r="H6753" s="98"/>
      <c r="I6753" s="130"/>
      <c r="J6753" s="98"/>
      <c r="K6753" s="98"/>
      <c r="L6753" s="98"/>
      <c r="M6753" s="241"/>
      <c r="N6753" s="241"/>
      <c r="O6753" s="98"/>
      <c r="P6753" s="98"/>
      <c r="Q6753" s="130"/>
    </row>
    <row r="6754" spans="1:17" ht="11.25" x14ac:dyDescent="0.2">
      <c r="A6754" s="234"/>
      <c r="B6754" s="98"/>
      <c r="C6754" s="130"/>
      <c r="D6754" s="240"/>
      <c r="E6754" s="240"/>
      <c r="F6754" s="224"/>
      <c r="G6754" s="98"/>
      <c r="H6754" s="98"/>
      <c r="I6754" s="130"/>
      <c r="J6754" s="98"/>
      <c r="K6754" s="98"/>
      <c r="L6754" s="98"/>
      <c r="M6754" s="241"/>
      <c r="N6754" s="241"/>
      <c r="O6754" s="98"/>
      <c r="P6754" s="98"/>
      <c r="Q6754" s="130"/>
    </row>
    <row r="6755" spans="1:17" ht="11.25" x14ac:dyDescent="0.2">
      <c r="A6755" s="234"/>
      <c r="B6755" s="98"/>
      <c r="C6755" s="130"/>
      <c r="D6755" s="240"/>
      <c r="E6755" s="240"/>
      <c r="F6755" s="224"/>
      <c r="G6755" s="98"/>
      <c r="H6755" s="98"/>
      <c r="I6755" s="130"/>
      <c r="J6755" s="98"/>
      <c r="K6755" s="98"/>
      <c r="L6755" s="98"/>
      <c r="M6755" s="241"/>
      <c r="N6755" s="241"/>
      <c r="O6755" s="98"/>
      <c r="P6755" s="98"/>
      <c r="Q6755" s="130"/>
    </row>
    <row r="6756" spans="1:17" ht="11.25" x14ac:dyDescent="0.2">
      <c r="A6756" s="234"/>
      <c r="B6756" s="98"/>
      <c r="C6756" s="130"/>
      <c r="D6756" s="240"/>
      <c r="E6756" s="240"/>
      <c r="F6756" s="224"/>
      <c r="G6756" s="98"/>
      <c r="H6756" s="98"/>
      <c r="I6756" s="130"/>
      <c r="J6756" s="98"/>
      <c r="K6756" s="98"/>
      <c r="L6756" s="98"/>
      <c r="M6756" s="241"/>
      <c r="N6756" s="241"/>
      <c r="O6756" s="98"/>
      <c r="P6756" s="98"/>
      <c r="Q6756" s="130"/>
    </row>
    <row r="6757" spans="1:17" ht="11.25" x14ac:dyDescent="0.2">
      <c r="A6757" s="234"/>
      <c r="B6757" s="98"/>
      <c r="C6757" s="130"/>
      <c r="D6757" s="240"/>
      <c r="E6757" s="240"/>
      <c r="F6757" s="224"/>
      <c r="G6757" s="98"/>
      <c r="H6757" s="98"/>
      <c r="I6757" s="130"/>
      <c r="J6757" s="98"/>
      <c r="K6757" s="98"/>
      <c r="L6757" s="98"/>
      <c r="M6757" s="241"/>
      <c r="N6757" s="241"/>
      <c r="O6757" s="98"/>
      <c r="P6757" s="98"/>
      <c r="Q6757" s="130"/>
    </row>
    <row r="6758" spans="1:17" ht="11.25" x14ac:dyDescent="0.2">
      <c r="A6758" s="234"/>
      <c r="B6758" s="98"/>
      <c r="C6758" s="130"/>
      <c r="D6758" s="240"/>
      <c r="E6758" s="240"/>
      <c r="F6758" s="224"/>
      <c r="G6758" s="98"/>
      <c r="H6758" s="98"/>
      <c r="I6758" s="130"/>
      <c r="J6758" s="98"/>
      <c r="K6758" s="98"/>
      <c r="L6758" s="98"/>
      <c r="M6758" s="241"/>
      <c r="N6758" s="241"/>
      <c r="O6758" s="98"/>
      <c r="P6758" s="98"/>
      <c r="Q6758" s="130"/>
    </row>
    <row r="6759" spans="1:17" ht="11.25" x14ac:dyDescent="0.2">
      <c r="A6759" s="234"/>
      <c r="B6759" s="98"/>
      <c r="C6759" s="130"/>
      <c r="D6759" s="240"/>
      <c r="E6759" s="240"/>
      <c r="F6759" s="224"/>
      <c r="G6759" s="98"/>
      <c r="H6759" s="98"/>
      <c r="I6759" s="130"/>
      <c r="J6759" s="98"/>
      <c r="K6759" s="98"/>
      <c r="L6759" s="98"/>
      <c r="M6759" s="241"/>
      <c r="N6759" s="241"/>
      <c r="O6759" s="98"/>
      <c r="P6759" s="98"/>
      <c r="Q6759" s="130"/>
    </row>
    <row r="6760" spans="1:17" ht="11.25" x14ac:dyDescent="0.2">
      <c r="A6760" s="234"/>
      <c r="B6760" s="98"/>
      <c r="C6760" s="130"/>
      <c r="D6760" s="240"/>
      <c r="E6760" s="240"/>
      <c r="F6760" s="224"/>
      <c r="G6760" s="98"/>
      <c r="H6760" s="98"/>
      <c r="I6760" s="130"/>
      <c r="J6760" s="98"/>
      <c r="K6760" s="98"/>
      <c r="L6760" s="98"/>
      <c r="M6760" s="241"/>
      <c r="N6760" s="241"/>
      <c r="O6760" s="98"/>
      <c r="P6760" s="98"/>
      <c r="Q6760" s="130"/>
    </row>
    <row r="6761" spans="1:17" ht="11.25" x14ac:dyDescent="0.2">
      <c r="A6761" s="234"/>
      <c r="B6761" s="98"/>
      <c r="C6761" s="130"/>
      <c r="D6761" s="240"/>
      <c r="E6761" s="240"/>
      <c r="F6761" s="224"/>
      <c r="G6761" s="98"/>
      <c r="H6761" s="98"/>
      <c r="I6761" s="130"/>
      <c r="J6761" s="98"/>
      <c r="K6761" s="98"/>
      <c r="L6761" s="98"/>
      <c r="M6761" s="241"/>
      <c r="N6761" s="241"/>
      <c r="O6761" s="98"/>
      <c r="P6761" s="98"/>
      <c r="Q6761" s="130"/>
    </row>
    <row r="6762" spans="1:17" ht="11.25" x14ac:dyDescent="0.2">
      <c r="A6762" s="234"/>
      <c r="B6762" s="98"/>
      <c r="C6762" s="130"/>
      <c r="D6762" s="240"/>
      <c r="E6762" s="240"/>
      <c r="F6762" s="224"/>
      <c r="G6762" s="98"/>
      <c r="H6762" s="98"/>
      <c r="I6762" s="130"/>
      <c r="J6762" s="98"/>
      <c r="K6762" s="98"/>
      <c r="L6762" s="98"/>
      <c r="M6762" s="241"/>
      <c r="N6762" s="241"/>
      <c r="O6762" s="98"/>
      <c r="P6762" s="98"/>
      <c r="Q6762" s="130"/>
    </row>
    <row r="6763" spans="1:17" ht="11.25" x14ac:dyDescent="0.2">
      <c r="A6763" s="234"/>
      <c r="B6763" s="98"/>
      <c r="C6763" s="130"/>
      <c r="D6763" s="240"/>
      <c r="E6763" s="240"/>
      <c r="F6763" s="224"/>
      <c r="G6763" s="98"/>
      <c r="H6763" s="98"/>
      <c r="I6763" s="130"/>
      <c r="J6763" s="98"/>
      <c r="K6763" s="98"/>
      <c r="L6763" s="98"/>
      <c r="M6763" s="241"/>
      <c r="N6763" s="241"/>
      <c r="O6763" s="98"/>
      <c r="P6763" s="98"/>
      <c r="Q6763" s="130"/>
    </row>
    <row r="6764" spans="1:17" ht="11.25" x14ac:dyDescent="0.2">
      <c r="A6764" s="234"/>
      <c r="B6764" s="98"/>
      <c r="C6764" s="130"/>
      <c r="D6764" s="240"/>
      <c r="E6764" s="240"/>
      <c r="F6764" s="224"/>
      <c r="G6764" s="98"/>
      <c r="H6764" s="98"/>
      <c r="I6764" s="130"/>
      <c r="J6764" s="98"/>
      <c r="K6764" s="98"/>
      <c r="L6764" s="98"/>
      <c r="M6764" s="241"/>
      <c r="N6764" s="241"/>
      <c r="O6764" s="98"/>
      <c r="P6764" s="98"/>
      <c r="Q6764" s="130"/>
    </row>
    <row r="6765" spans="1:17" ht="11.25" x14ac:dyDescent="0.2">
      <c r="A6765" s="234"/>
      <c r="B6765" s="98"/>
      <c r="C6765" s="130"/>
      <c r="D6765" s="240"/>
      <c r="E6765" s="240"/>
      <c r="F6765" s="224"/>
      <c r="G6765" s="98"/>
      <c r="H6765" s="98"/>
      <c r="I6765" s="130"/>
      <c r="J6765" s="98"/>
      <c r="K6765" s="98"/>
      <c r="L6765" s="98"/>
      <c r="M6765" s="241"/>
      <c r="N6765" s="241"/>
      <c r="O6765" s="98"/>
      <c r="P6765" s="98"/>
      <c r="Q6765" s="130"/>
    </row>
    <row r="6766" spans="1:17" ht="11.25" x14ac:dyDescent="0.2">
      <c r="A6766" s="234"/>
      <c r="B6766" s="98"/>
      <c r="C6766" s="130"/>
      <c r="D6766" s="240"/>
      <c r="E6766" s="240"/>
      <c r="F6766" s="224"/>
      <c r="G6766" s="98"/>
      <c r="H6766" s="98"/>
      <c r="I6766" s="130"/>
      <c r="J6766" s="98"/>
      <c r="K6766" s="98"/>
      <c r="L6766" s="98"/>
      <c r="M6766" s="241"/>
      <c r="N6766" s="241"/>
      <c r="O6766" s="98"/>
      <c r="P6766" s="98"/>
      <c r="Q6766" s="130"/>
    </row>
    <row r="6767" spans="1:17" ht="11.25" x14ac:dyDescent="0.2">
      <c r="A6767" s="234"/>
      <c r="B6767" s="98"/>
      <c r="C6767" s="130"/>
      <c r="D6767" s="240"/>
      <c r="E6767" s="240"/>
      <c r="F6767" s="224"/>
      <c r="G6767" s="98"/>
      <c r="H6767" s="98"/>
      <c r="I6767" s="130"/>
      <c r="J6767" s="98"/>
      <c r="K6767" s="98"/>
      <c r="L6767" s="98"/>
      <c r="M6767" s="241"/>
      <c r="N6767" s="241"/>
      <c r="O6767" s="98"/>
      <c r="P6767" s="98"/>
      <c r="Q6767" s="130"/>
    </row>
    <row r="6768" spans="1:17" ht="11.25" x14ac:dyDescent="0.2">
      <c r="A6768" s="234"/>
      <c r="B6768" s="98"/>
      <c r="C6768" s="130"/>
      <c r="D6768" s="240"/>
      <c r="E6768" s="240"/>
      <c r="F6768" s="224"/>
      <c r="G6768" s="98"/>
      <c r="H6768" s="98"/>
      <c r="I6768" s="130"/>
      <c r="J6768" s="98"/>
      <c r="K6768" s="98"/>
      <c r="L6768" s="98"/>
      <c r="M6768" s="241"/>
      <c r="N6768" s="241"/>
      <c r="O6768" s="98"/>
      <c r="P6768" s="98"/>
      <c r="Q6768" s="130"/>
    </row>
    <row r="6769" spans="1:17" ht="11.25" x14ac:dyDescent="0.2">
      <c r="A6769" s="234"/>
      <c r="B6769" s="98"/>
      <c r="C6769" s="130"/>
      <c r="D6769" s="240"/>
      <c r="E6769" s="240"/>
      <c r="F6769" s="224"/>
      <c r="G6769" s="98"/>
      <c r="H6769" s="98"/>
      <c r="I6769" s="130"/>
      <c r="J6769" s="98"/>
      <c r="K6769" s="98"/>
      <c r="L6769" s="98"/>
      <c r="M6769" s="241"/>
      <c r="N6769" s="241"/>
      <c r="O6769" s="98"/>
      <c r="P6769" s="98"/>
      <c r="Q6769" s="130"/>
    </row>
    <row r="6770" spans="1:17" ht="11.25" x14ac:dyDescent="0.2">
      <c r="A6770" s="234"/>
      <c r="B6770" s="98"/>
      <c r="C6770" s="130"/>
      <c r="D6770" s="240"/>
      <c r="E6770" s="240"/>
      <c r="F6770" s="224"/>
      <c r="G6770" s="98"/>
      <c r="H6770" s="98"/>
      <c r="I6770" s="130"/>
      <c r="J6770" s="98"/>
      <c r="K6770" s="98"/>
      <c r="L6770" s="98"/>
      <c r="M6770" s="241"/>
      <c r="N6770" s="241"/>
      <c r="O6770" s="98"/>
      <c r="P6770" s="98"/>
      <c r="Q6770" s="130"/>
    </row>
    <row r="6771" spans="1:17" ht="11.25" x14ac:dyDescent="0.2">
      <c r="A6771" s="234"/>
      <c r="B6771" s="98"/>
      <c r="C6771" s="130"/>
      <c r="D6771" s="240"/>
      <c r="E6771" s="240"/>
      <c r="F6771" s="224"/>
      <c r="G6771" s="98"/>
      <c r="H6771" s="98"/>
      <c r="I6771" s="130"/>
      <c r="J6771" s="98"/>
      <c r="K6771" s="98"/>
      <c r="L6771" s="98"/>
      <c r="M6771" s="241"/>
      <c r="N6771" s="241"/>
      <c r="O6771" s="98"/>
      <c r="P6771" s="98"/>
      <c r="Q6771" s="130"/>
    </row>
    <row r="6772" spans="1:17" ht="11.25" x14ac:dyDescent="0.2">
      <c r="A6772" s="234"/>
      <c r="B6772" s="98"/>
      <c r="C6772" s="130"/>
      <c r="D6772" s="240"/>
      <c r="E6772" s="240"/>
      <c r="F6772" s="224"/>
      <c r="G6772" s="98"/>
      <c r="H6772" s="98"/>
      <c r="I6772" s="130"/>
      <c r="J6772" s="98"/>
      <c r="K6772" s="98"/>
      <c r="L6772" s="98"/>
      <c r="M6772" s="241"/>
      <c r="N6772" s="241"/>
      <c r="O6772" s="98"/>
      <c r="P6772" s="98"/>
      <c r="Q6772" s="130"/>
    </row>
    <row r="6773" spans="1:17" ht="11.25" x14ac:dyDescent="0.2">
      <c r="A6773" s="234"/>
      <c r="B6773" s="98"/>
      <c r="C6773" s="130"/>
      <c r="D6773" s="240"/>
      <c r="E6773" s="240"/>
      <c r="F6773" s="224"/>
      <c r="G6773" s="98"/>
      <c r="H6773" s="98"/>
      <c r="I6773" s="130"/>
      <c r="J6773" s="98"/>
      <c r="K6773" s="98"/>
      <c r="L6773" s="98"/>
      <c r="M6773" s="241"/>
      <c r="N6773" s="241"/>
      <c r="O6773" s="98"/>
      <c r="P6773" s="98"/>
      <c r="Q6773" s="130"/>
    </row>
    <row r="6774" spans="1:17" ht="11.25" x14ac:dyDescent="0.2">
      <c r="A6774" s="234"/>
      <c r="B6774" s="98"/>
      <c r="C6774" s="130"/>
      <c r="D6774" s="240"/>
      <c r="E6774" s="240"/>
      <c r="F6774" s="224"/>
      <c r="G6774" s="98"/>
      <c r="H6774" s="98"/>
      <c r="I6774" s="130"/>
      <c r="J6774" s="98"/>
      <c r="K6774" s="98"/>
      <c r="L6774" s="98"/>
      <c r="M6774" s="241"/>
      <c r="N6774" s="241"/>
      <c r="O6774" s="98"/>
      <c r="P6774" s="98"/>
      <c r="Q6774" s="130"/>
    </row>
    <row r="6775" spans="1:17" ht="11.25" x14ac:dyDescent="0.2">
      <c r="A6775" s="234"/>
      <c r="B6775" s="98"/>
      <c r="C6775" s="130"/>
      <c r="D6775" s="240"/>
      <c r="E6775" s="240"/>
      <c r="F6775" s="224"/>
      <c r="G6775" s="98"/>
      <c r="H6775" s="98"/>
      <c r="I6775" s="130"/>
      <c r="J6775" s="98"/>
      <c r="K6775" s="98"/>
      <c r="L6775" s="98"/>
      <c r="M6775" s="241"/>
      <c r="N6775" s="241"/>
      <c r="O6775" s="98"/>
      <c r="P6775" s="98"/>
      <c r="Q6775" s="130"/>
    </row>
    <row r="6776" spans="1:17" ht="11.25" x14ac:dyDescent="0.2">
      <c r="A6776" s="234"/>
      <c r="B6776" s="98"/>
      <c r="C6776" s="130"/>
      <c r="D6776" s="240"/>
      <c r="E6776" s="240"/>
      <c r="F6776" s="224"/>
      <c r="G6776" s="98"/>
      <c r="H6776" s="98"/>
      <c r="I6776" s="130"/>
      <c r="J6776" s="98"/>
      <c r="K6776" s="98"/>
      <c r="L6776" s="98"/>
      <c r="M6776" s="241"/>
      <c r="N6776" s="241"/>
      <c r="O6776" s="98"/>
      <c r="P6776" s="98"/>
      <c r="Q6776" s="130"/>
    </row>
    <row r="6777" spans="1:17" ht="11.25" x14ac:dyDescent="0.2">
      <c r="A6777" s="234"/>
      <c r="B6777" s="98"/>
      <c r="C6777" s="130"/>
      <c r="D6777" s="240"/>
      <c r="E6777" s="240"/>
      <c r="F6777" s="224"/>
      <c r="G6777" s="98"/>
      <c r="H6777" s="98"/>
      <c r="I6777" s="130"/>
      <c r="J6777" s="98"/>
      <c r="K6777" s="98"/>
      <c r="L6777" s="98"/>
      <c r="M6777" s="241"/>
      <c r="N6777" s="241"/>
      <c r="O6777" s="98"/>
      <c r="P6777" s="98"/>
      <c r="Q6777" s="130"/>
    </row>
    <row r="6778" spans="1:17" ht="11.25" x14ac:dyDescent="0.2">
      <c r="A6778" s="234"/>
      <c r="B6778" s="98"/>
      <c r="C6778" s="130"/>
      <c r="D6778" s="240"/>
      <c r="E6778" s="240"/>
      <c r="F6778" s="224"/>
      <c r="G6778" s="98"/>
      <c r="H6778" s="98"/>
      <c r="I6778" s="130"/>
      <c r="J6778" s="98"/>
      <c r="K6778" s="98"/>
      <c r="L6778" s="98"/>
      <c r="M6778" s="241"/>
      <c r="N6778" s="241"/>
      <c r="O6778" s="98"/>
      <c r="P6778" s="98"/>
      <c r="Q6778" s="130"/>
    </row>
    <row r="6779" spans="1:17" ht="11.25" x14ac:dyDescent="0.2">
      <c r="A6779" s="234"/>
      <c r="B6779" s="98"/>
      <c r="C6779" s="130"/>
      <c r="D6779" s="240"/>
      <c r="E6779" s="240"/>
      <c r="F6779" s="224"/>
      <c r="G6779" s="98"/>
      <c r="H6779" s="98"/>
      <c r="I6779" s="130"/>
      <c r="J6779" s="98"/>
      <c r="K6779" s="98"/>
      <c r="L6779" s="98"/>
      <c r="M6779" s="241"/>
      <c r="N6779" s="241"/>
      <c r="O6779" s="98"/>
      <c r="P6779" s="98"/>
      <c r="Q6779" s="130"/>
    </row>
    <row r="6780" spans="1:17" ht="11.25" x14ac:dyDescent="0.2">
      <c r="A6780" s="234"/>
      <c r="B6780" s="98"/>
      <c r="C6780" s="130"/>
      <c r="D6780" s="240"/>
      <c r="E6780" s="240"/>
      <c r="F6780" s="224"/>
      <c r="G6780" s="98"/>
      <c r="H6780" s="98"/>
      <c r="I6780" s="130"/>
      <c r="J6780" s="98"/>
      <c r="K6780" s="98"/>
      <c r="L6780" s="98"/>
      <c r="M6780" s="241"/>
      <c r="N6780" s="241"/>
      <c r="O6780" s="98"/>
      <c r="P6780" s="98"/>
      <c r="Q6780" s="130"/>
    </row>
    <row r="6781" spans="1:17" ht="11.25" x14ac:dyDescent="0.2">
      <c r="A6781" s="234"/>
      <c r="B6781" s="98"/>
      <c r="C6781" s="130"/>
      <c r="D6781" s="240"/>
      <c r="E6781" s="240"/>
      <c r="F6781" s="224"/>
      <c r="G6781" s="98"/>
      <c r="H6781" s="98"/>
      <c r="I6781" s="130"/>
      <c r="J6781" s="98"/>
      <c r="K6781" s="98"/>
      <c r="L6781" s="98"/>
      <c r="M6781" s="241"/>
      <c r="N6781" s="241"/>
      <c r="O6781" s="98"/>
      <c r="P6781" s="98"/>
      <c r="Q6781" s="130"/>
    </row>
    <row r="6782" spans="1:17" ht="11.25" x14ac:dyDescent="0.2">
      <c r="A6782" s="234"/>
      <c r="B6782" s="98"/>
      <c r="C6782" s="130"/>
      <c r="D6782" s="240"/>
      <c r="E6782" s="240"/>
      <c r="F6782" s="224"/>
      <c r="G6782" s="98"/>
      <c r="H6782" s="98"/>
      <c r="I6782" s="130"/>
      <c r="J6782" s="98"/>
      <c r="K6782" s="98"/>
      <c r="L6782" s="98"/>
      <c r="M6782" s="241"/>
      <c r="N6782" s="241"/>
      <c r="O6782" s="98"/>
      <c r="P6782" s="98"/>
      <c r="Q6782" s="130"/>
    </row>
    <row r="6783" spans="1:17" ht="11.25" x14ac:dyDescent="0.2">
      <c r="A6783" s="234"/>
      <c r="B6783" s="98"/>
      <c r="C6783" s="130"/>
      <c r="D6783" s="240"/>
      <c r="E6783" s="240"/>
      <c r="F6783" s="224"/>
      <c r="G6783" s="98"/>
      <c r="H6783" s="98"/>
      <c r="I6783" s="130"/>
      <c r="J6783" s="98"/>
      <c r="K6783" s="98"/>
      <c r="L6783" s="98"/>
      <c r="M6783" s="241"/>
      <c r="N6783" s="241"/>
      <c r="O6783" s="98"/>
      <c r="P6783" s="98"/>
      <c r="Q6783" s="130"/>
    </row>
    <row r="6784" spans="1:17" ht="11.25" x14ac:dyDescent="0.2">
      <c r="A6784" s="234"/>
      <c r="B6784" s="98"/>
      <c r="C6784" s="130"/>
      <c r="D6784" s="240"/>
      <c r="E6784" s="240"/>
      <c r="F6784" s="224"/>
      <c r="G6784" s="98"/>
      <c r="H6784" s="98"/>
      <c r="I6784" s="130"/>
      <c r="J6784" s="98"/>
      <c r="K6784" s="98"/>
      <c r="L6784" s="98"/>
      <c r="M6784" s="241"/>
      <c r="N6784" s="241"/>
      <c r="O6784" s="98"/>
      <c r="P6784" s="98"/>
      <c r="Q6784" s="130"/>
    </row>
    <row r="6785" spans="1:17" ht="11.25" x14ac:dyDescent="0.2">
      <c r="A6785" s="234"/>
      <c r="B6785" s="98"/>
      <c r="C6785" s="130"/>
      <c r="D6785" s="240"/>
      <c r="E6785" s="240"/>
      <c r="F6785" s="224"/>
      <c r="G6785" s="98"/>
      <c r="H6785" s="98"/>
      <c r="I6785" s="130"/>
      <c r="J6785" s="98"/>
      <c r="K6785" s="98"/>
      <c r="L6785" s="98"/>
      <c r="M6785" s="241"/>
      <c r="N6785" s="241"/>
      <c r="O6785" s="98"/>
      <c r="P6785" s="98"/>
      <c r="Q6785" s="130"/>
    </row>
    <row r="6786" spans="1:17" ht="11.25" x14ac:dyDescent="0.2">
      <c r="A6786" s="234"/>
      <c r="B6786" s="98"/>
      <c r="C6786" s="130"/>
      <c r="D6786" s="240"/>
      <c r="E6786" s="240"/>
      <c r="F6786" s="224"/>
      <c r="G6786" s="98"/>
      <c r="H6786" s="98"/>
      <c r="I6786" s="130"/>
      <c r="J6786" s="98"/>
      <c r="K6786" s="98"/>
      <c r="L6786" s="98"/>
      <c r="M6786" s="241"/>
      <c r="N6786" s="241"/>
      <c r="O6786" s="98"/>
      <c r="P6786" s="98"/>
      <c r="Q6786" s="130"/>
    </row>
    <row r="6787" spans="1:17" ht="11.25" x14ac:dyDescent="0.2">
      <c r="A6787" s="234"/>
      <c r="B6787" s="98"/>
      <c r="C6787" s="130"/>
      <c r="D6787" s="240"/>
      <c r="E6787" s="240"/>
      <c r="F6787" s="224"/>
      <c r="G6787" s="98"/>
      <c r="H6787" s="98"/>
      <c r="I6787" s="130"/>
      <c r="J6787" s="98"/>
      <c r="K6787" s="98"/>
      <c r="L6787" s="98"/>
      <c r="M6787" s="241"/>
      <c r="N6787" s="241"/>
      <c r="O6787" s="98"/>
      <c r="P6787" s="98"/>
      <c r="Q6787" s="130"/>
    </row>
    <row r="6788" spans="1:17" ht="11.25" x14ac:dyDescent="0.2">
      <c r="A6788" s="234"/>
      <c r="B6788" s="98"/>
      <c r="C6788" s="130"/>
      <c r="D6788" s="240"/>
      <c r="E6788" s="240"/>
      <c r="F6788" s="224"/>
      <c r="G6788" s="98"/>
      <c r="H6788" s="98"/>
      <c r="I6788" s="130"/>
      <c r="J6788" s="98"/>
      <c r="K6788" s="98"/>
      <c r="L6788" s="98"/>
      <c r="M6788" s="241"/>
      <c r="N6788" s="241"/>
      <c r="O6788" s="98"/>
      <c r="P6788" s="98"/>
      <c r="Q6788" s="130"/>
    </row>
    <row r="6789" spans="1:17" ht="11.25" x14ac:dyDescent="0.2">
      <c r="A6789" s="234"/>
      <c r="B6789" s="98"/>
      <c r="C6789" s="130"/>
      <c r="D6789" s="240"/>
      <c r="E6789" s="240"/>
      <c r="F6789" s="224"/>
      <c r="G6789" s="98"/>
      <c r="H6789" s="98"/>
      <c r="I6789" s="130"/>
      <c r="J6789" s="98"/>
      <c r="K6789" s="98"/>
      <c r="L6789" s="98"/>
      <c r="M6789" s="241"/>
      <c r="N6789" s="241"/>
      <c r="O6789" s="98"/>
      <c r="P6789" s="98"/>
      <c r="Q6789" s="130"/>
    </row>
    <row r="6790" spans="1:17" ht="11.25" x14ac:dyDescent="0.2">
      <c r="A6790" s="234"/>
      <c r="B6790" s="98"/>
      <c r="C6790" s="130"/>
      <c r="D6790" s="240"/>
      <c r="E6790" s="240"/>
      <c r="F6790" s="224"/>
      <c r="G6790" s="98"/>
      <c r="H6790" s="98"/>
      <c r="I6790" s="130"/>
      <c r="J6790" s="98"/>
      <c r="K6790" s="98"/>
      <c r="L6790" s="98"/>
      <c r="M6790" s="241"/>
      <c r="N6790" s="241"/>
      <c r="O6790" s="98"/>
      <c r="P6790" s="98"/>
      <c r="Q6790" s="130"/>
    </row>
    <row r="6791" spans="1:17" ht="11.25" x14ac:dyDescent="0.2">
      <c r="A6791" s="234"/>
      <c r="B6791" s="98"/>
      <c r="C6791" s="130"/>
      <c r="D6791" s="240"/>
      <c r="E6791" s="240"/>
      <c r="F6791" s="224"/>
      <c r="G6791" s="98"/>
      <c r="H6791" s="98"/>
      <c r="I6791" s="130"/>
      <c r="J6791" s="98"/>
      <c r="K6791" s="98"/>
      <c r="L6791" s="98"/>
      <c r="M6791" s="241"/>
      <c r="N6791" s="241"/>
      <c r="O6791" s="98"/>
      <c r="P6791" s="98"/>
      <c r="Q6791" s="130"/>
    </row>
    <row r="6792" spans="1:17" ht="11.25" x14ac:dyDescent="0.2">
      <c r="A6792" s="234"/>
      <c r="B6792" s="98"/>
      <c r="C6792" s="130"/>
      <c r="D6792" s="240"/>
      <c r="E6792" s="240"/>
      <c r="F6792" s="224"/>
      <c r="G6792" s="98"/>
      <c r="H6792" s="98"/>
      <c r="I6792" s="130"/>
      <c r="J6792" s="98"/>
      <c r="K6792" s="98"/>
      <c r="L6792" s="98"/>
      <c r="M6792" s="241"/>
      <c r="N6792" s="241"/>
      <c r="O6792" s="98"/>
      <c r="P6792" s="98"/>
      <c r="Q6792" s="130"/>
    </row>
    <row r="6793" spans="1:17" ht="11.25" x14ac:dyDescent="0.2">
      <c r="A6793" s="234"/>
      <c r="B6793" s="98"/>
      <c r="C6793" s="130"/>
      <c r="D6793" s="240"/>
      <c r="E6793" s="240"/>
      <c r="F6793" s="224"/>
      <c r="G6793" s="98"/>
      <c r="H6793" s="98"/>
      <c r="I6793" s="130"/>
      <c r="J6793" s="98"/>
      <c r="K6793" s="98"/>
      <c r="L6793" s="98"/>
      <c r="M6793" s="241"/>
      <c r="N6793" s="241"/>
      <c r="O6793" s="98"/>
      <c r="P6793" s="98"/>
      <c r="Q6793" s="130"/>
    </row>
    <row r="6794" spans="1:17" ht="11.25" x14ac:dyDescent="0.2">
      <c r="A6794" s="234"/>
      <c r="B6794" s="98"/>
      <c r="C6794" s="130"/>
      <c r="D6794" s="240"/>
      <c r="E6794" s="240"/>
      <c r="F6794" s="224"/>
      <c r="G6794" s="98"/>
      <c r="H6794" s="98"/>
      <c r="I6794" s="130"/>
      <c r="J6794" s="98"/>
      <c r="K6794" s="98"/>
      <c r="L6794" s="98"/>
      <c r="M6794" s="241"/>
      <c r="N6794" s="241"/>
      <c r="O6794" s="98"/>
      <c r="P6794" s="98"/>
      <c r="Q6794" s="130"/>
    </row>
    <row r="6795" spans="1:17" ht="11.25" x14ac:dyDescent="0.2">
      <c r="A6795" s="234"/>
      <c r="B6795" s="98"/>
      <c r="C6795" s="130"/>
      <c r="D6795" s="240"/>
      <c r="E6795" s="240"/>
      <c r="F6795" s="224"/>
      <c r="G6795" s="98"/>
      <c r="H6795" s="98"/>
      <c r="I6795" s="130"/>
      <c r="J6795" s="98"/>
      <c r="K6795" s="98"/>
      <c r="L6795" s="98"/>
      <c r="M6795" s="241"/>
      <c r="N6795" s="241"/>
      <c r="O6795" s="98"/>
      <c r="P6795" s="98"/>
      <c r="Q6795" s="130"/>
    </row>
    <row r="6796" spans="1:17" ht="11.25" x14ac:dyDescent="0.2">
      <c r="A6796" s="234"/>
      <c r="B6796" s="98"/>
      <c r="C6796" s="130"/>
      <c r="D6796" s="240"/>
      <c r="E6796" s="240"/>
      <c r="F6796" s="224"/>
      <c r="G6796" s="98"/>
      <c r="H6796" s="98"/>
      <c r="I6796" s="130"/>
      <c r="J6796" s="98"/>
      <c r="K6796" s="98"/>
      <c r="L6796" s="98"/>
      <c r="M6796" s="241"/>
      <c r="N6796" s="241"/>
      <c r="O6796" s="98"/>
      <c r="P6796" s="98"/>
      <c r="Q6796" s="130"/>
    </row>
    <row r="6797" spans="1:17" ht="11.25" x14ac:dyDescent="0.2">
      <c r="A6797" s="234"/>
      <c r="B6797" s="98"/>
      <c r="C6797" s="130"/>
      <c r="D6797" s="240"/>
      <c r="E6797" s="240"/>
      <c r="F6797" s="224"/>
      <c r="G6797" s="98"/>
      <c r="H6797" s="98"/>
      <c r="I6797" s="130"/>
      <c r="J6797" s="98"/>
      <c r="K6797" s="98"/>
      <c r="L6797" s="98"/>
      <c r="M6797" s="241"/>
      <c r="N6797" s="241"/>
      <c r="O6797" s="98"/>
      <c r="P6797" s="98"/>
      <c r="Q6797" s="130"/>
    </row>
    <row r="6798" spans="1:17" ht="11.25" x14ac:dyDescent="0.2">
      <c r="A6798" s="234"/>
      <c r="B6798" s="98"/>
      <c r="C6798" s="130"/>
      <c r="D6798" s="240"/>
      <c r="E6798" s="240"/>
      <c r="F6798" s="224"/>
      <c r="G6798" s="98"/>
      <c r="H6798" s="98"/>
      <c r="I6798" s="130"/>
      <c r="J6798" s="98"/>
      <c r="K6798" s="98"/>
      <c r="L6798" s="98"/>
      <c r="M6798" s="241"/>
      <c r="N6798" s="241"/>
      <c r="O6798" s="98"/>
      <c r="P6798" s="98"/>
      <c r="Q6798" s="130"/>
    </row>
    <row r="6799" spans="1:17" ht="11.25" x14ac:dyDescent="0.2">
      <c r="A6799" s="234"/>
      <c r="B6799" s="98"/>
      <c r="C6799" s="130"/>
      <c r="D6799" s="240"/>
      <c r="E6799" s="240"/>
      <c r="F6799" s="224"/>
      <c r="G6799" s="98"/>
      <c r="H6799" s="98"/>
      <c r="I6799" s="130"/>
      <c r="J6799" s="98"/>
      <c r="K6799" s="98"/>
      <c r="L6799" s="98"/>
      <c r="M6799" s="241"/>
      <c r="N6799" s="241"/>
      <c r="O6799" s="98"/>
      <c r="P6799" s="98"/>
      <c r="Q6799" s="130"/>
    </row>
    <row r="6800" spans="1:17" ht="11.25" x14ac:dyDescent="0.2">
      <c r="A6800" s="234"/>
      <c r="B6800" s="98"/>
      <c r="C6800" s="130"/>
      <c r="D6800" s="240"/>
      <c r="E6800" s="240"/>
      <c r="F6800" s="224"/>
      <c r="G6800" s="98"/>
      <c r="H6800" s="98"/>
      <c r="I6800" s="130"/>
      <c r="J6800" s="98"/>
      <c r="K6800" s="98"/>
      <c r="L6800" s="98"/>
      <c r="M6800" s="241"/>
      <c r="N6800" s="241"/>
      <c r="O6800" s="98"/>
      <c r="P6800" s="98"/>
      <c r="Q6800" s="130"/>
    </row>
    <row r="6801" spans="1:17" ht="11.25" x14ac:dyDescent="0.2">
      <c r="A6801" s="234"/>
      <c r="B6801" s="98"/>
      <c r="C6801" s="130"/>
      <c r="D6801" s="240"/>
      <c r="E6801" s="240"/>
      <c r="F6801" s="224"/>
      <c r="G6801" s="98"/>
      <c r="H6801" s="98"/>
      <c r="I6801" s="130"/>
      <c r="J6801" s="98"/>
      <c r="K6801" s="98"/>
      <c r="L6801" s="98"/>
      <c r="M6801" s="241"/>
      <c r="N6801" s="241"/>
      <c r="O6801" s="98"/>
      <c r="P6801" s="98"/>
      <c r="Q6801" s="130"/>
    </row>
    <row r="6802" spans="1:17" ht="11.25" x14ac:dyDescent="0.2">
      <c r="A6802" s="234"/>
      <c r="B6802" s="98"/>
      <c r="C6802" s="130"/>
      <c r="D6802" s="240"/>
      <c r="E6802" s="240"/>
      <c r="F6802" s="224"/>
      <c r="G6802" s="98"/>
      <c r="H6802" s="98"/>
      <c r="I6802" s="130"/>
      <c r="J6802" s="98"/>
      <c r="K6802" s="98"/>
      <c r="L6802" s="98"/>
      <c r="M6802" s="241"/>
      <c r="N6802" s="241"/>
      <c r="O6802" s="98"/>
      <c r="P6802" s="98"/>
      <c r="Q6802" s="130"/>
    </row>
    <row r="6803" spans="1:17" ht="11.25" x14ac:dyDescent="0.2">
      <c r="A6803" s="234"/>
      <c r="B6803" s="98"/>
      <c r="C6803" s="130"/>
      <c r="D6803" s="240"/>
      <c r="E6803" s="240"/>
      <c r="F6803" s="224"/>
      <c r="G6803" s="98"/>
      <c r="H6803" s="98"/>
      <c r="I6803" s="130"/>
      <c r="J6803" s="98"/>
      <c r="K6803" s="98"/>
      <c r="L6803" s="98"/>
      <c r="M6803" s="241"/>
      <c r="N6803" s="241"/>
      <c r="O6803" s="98"/>
      <c r="P6803" s="98"/>
      <c r="Q6803" s="130"/>
    </row>
    <row r="6804" spans="1:17" ht="11.25" x14ac:dyDescent="0.2">
      <c r="A6804" s="234"/>
      <c r="B6804" s="98"/>
      <c r="C6804" s="130"/>
      <c r="D6804" s="240"/>
      <c r="E6804" s="240"/>
      <c r="F6804" s="224"/>
      <c r="G6804" s="98"/>
      <c r="H6804" s="98"/>
      <c r="I6804" s="130"/>
      <c r="J6804" s="98"/>
      <c r="K6804" s="98"/>
      <c r="L6804" s="98"/>
      <c r="M6804" s="241"/>
      <c r="N6804" s="241"/>
      <c r="O6804" s="98"/>
      <c r="P6804" s="98"/>
      <c r="Q6804" s="130"/>
    </row>
    <row r="6805" spans="1:17" ht="11.25" x14ac:dyDescent="0.2">
      <c r="A6805" s="234"/>
      <c r="B6805" s="98"/>
      <c r="C6805" s="130"/>
      <c r="D6805" s="240"/>
      <c r="E6805" s="240"/>
      <c r="F6805" s="224"/>
      <c r="G6805" s="98"/>
      <c r="H6805" s="98"/>
      <c r="I6805" s="130"/>
      <c r="J6805" s="98"/>
      <c r="K6805" s="98"/>
      <c r="L6805" s="98"/>
      <c r="M6805" s="241"/>
      <c r="N6805" s="241"/>
      <c r="O6805" s="98"/>
      <c r="P6805" s="98"/>
      <c r="Q6805" s="130"/>
    </row>
    <row r="6806" spans="1:17" ht="11.25" x14ac:dyDescent="0.2">
      <c r="A6806" s="234"/>
      <c r="B6806" s="98"/>
      <c r="C6806" s="130"/>
      <c r="D6806" s="240"/>
      <c r="E6806" s="240"/>
      <c r="F6806" s="224"/>
      <c r="G6806" s="98"/>
      <c r="H6806" s="98"/>
      <c r="I6806" s="130"/>
      <c r="J6806" s="98"/>
      <c r="K6806" s="98"/>
      <c r="L6806" s="98"/>
      <c r="M6806" s="241"/>
      <c r="N6806" s="241"/>
      <c r="O6806" s="98"/>
      <c r="P6806" s="98"/>
      <c r="Q6806" s="130"/>
    </row>
    <row r="6807" spans="1:17" ht="11.25" x14ac:dyDescent="0.2">
      <c r="A6807" s="234"/>
      <c r="B6807" s="98"/>
      <c r="C6807" s="130"/>
      <c r="D6807" s="240"/>
      <c r="E6807" s="240"/>
      <c r="F6807" s="224"/>
      <c r="G6807" s="98"/>
      <c r="H6807" s="98"/>
      <c r="I6807" s="130"/>
      <c r="J6807" s="98"/>
      <c r="K6807" s="98"/>
      <c r="L6807" s="98"/>
      <c r="M6807" s="241"/>
      <c r="N6807" s="241"/>
      <c r="O6807" s="98"/>
      <c r="P6807" s="98"/>
      <c r="Q6807" s="130"/>
    </row>
    <row r="6808" spans="1:17" ht="11.25" x14ac:dyDescent="0.2">
      <c r="A6808" s="234"/>
      <c r="B6808" s="98"/>
      <c r="C6808" s="130"/>
      <c r="D6808" s="240"/>
      <c r="E6808" s="240"/>
      <c r="F6808" s="224"/>
      <c r="G6808" s="98"/>
      <c r="H6808" s="98"/>
      <c r="I6808" s="130"/>
      <c r="J6808" s="98"/>
      <c r="K6808" s="98"/>
      <c r="L6808" s="98"/>
      <c r="M6808" s="241"/>
      <c r="N6808" s="241"/>
      <c r="O6808" s="98"/>
      <c r="P6808" s="98"/>
      <c r="Q6808" s="130"/>
    </row>
    <row r="6809" spans="1:17" ht="11.25" x14ac:dyDescent="0.2">
      <c r="A6809" s="234"/>
      <c r="B6809" s="98"/>
      <c r="C6809" s="130"/>
      <c r="D6809" s="240"/>
      <c r="E6809" s="240"/>
      <c r="F6809" s="224"/>
      <c r="G6809" s="98"/>
      <c r="H6809" s="98"/>
      <c r="I6809" s="130"/>
      <c r="J6809" s="98"/>
      <c r="K6809" s="98"/>
      <c r="L6809" s="98"/>
      <c r="M6809" s="241"/>
      <c r="N6809" s="241"/>
      <c r="O6809" s="98"/>
      <c r="P6809" s="98"/>
      <c r="Q6809" s="130"/>
    </row>
    <row r="6810" spans="1:17" ht="11.25" x14ac:dyDescent="0.2">
      <c r="A6810" s="234"/>
      <c r="B6810" s="98"/>
      <c r="C6810" s="130"/>
      <c r="D6810" s="240"/>
      <c r="E6810" s="240"/>
      <c r="F6810" s="224"/>
      <c r="G6810" s="98"/>
      <c r="H6810" s="98"/>
      <c r="I6810" s="130"/>
      <c r="J6810" s="98"/>
      <c r="K6810" s="98"/>
      <c r="L6810" s="98"/>
      <c r="M6810" s="241"/>
      <c r="N6810" s="241"/>
      <c r="O6810" s="98"/>
      <c r="P6810" s="98"/>
      <c r="Q6810" s="130"/>
    </row>
    <row r="6811" spans="1:17" ht="11.25" x14ac:dyDescent="0.2">
      <c r="A6811" s="234"/>
      <c r="B6811" s="98"/>
      <c r="C6811" s="130"/>
      <c r="D6811" s="240"/>
      <c r="E6811" s="240"/>
      <c r="F6811" s="224"/>
      <c r="G6811" s="98"/>
      <c r="H6811" s="98"/>
      <c r="I6811" s="130"/>
      <c r="J6811" s="98"/>
      <c r="K6811" s="98"/>
      <c r="L6811" s="98"/>
      <c r="M6811" s="241"/>
      <c r="N6811" s="241"/>
      <c r="O6811" s="98"/>
      <c r="P6811" s="98"/>
      <c r="Q6811" s="130"/>
    </row>
    <row r="6812" spans="1:17" ht="11.25" x14ac:dyDescent="0.2">
      <c r="A6812" s="234"/>
      <c r="B6812" s="98"/>
      <c r="C6812" s="130"/>
      <c r="D6812" s="240"/>
      <c r="E6812" s="240"/>
      <c r="F6812" s="224"/>
      <c r="G6812" s="98"/>
      <c r="H6812" s="98"/>
      <c r="I6812" s="130"/>
      <c r="J6812" s="98"/>
      <c r="K6812" s="98"/>
      <c r="L6812" s="98"/>
      <c r="M6812" s="241"/>
      <c r="N6812" s="241"/>
      <c r="O6812" s="98"/>
      <c r="P6812" s="98"/>
      <c r="Q6812" s="130"/>
    </row>
    <row r="6813" spans="1:17" ht="11.25" x14ac:dyDescent="0.2">
      <c r="A6813" s="234"/>
      <c r="B6813" s="98"/>
      <c r="C6813" s="130"/>
      <c r="D6813" s="240"/>
      <c r="E6813" s="240"/>
      <c r="F6813" s="224"/>
      <c r="G6813" s="98"/>
      <c r="H6813" s="98"/>
      <c r="I6813" s="130"/>
      <c r="J6813" s="98"/>
      <c r="K6813" s="98"/>
      <c r="L6813" s="98"/>
      <c r="M6813" s="241"/>
      <c r="N6813" s="241"/>
      <c r="O6813" s="98"/>
      <c r="P6813" s="98"/>
      <c r="Q6813" s="130"/>
    </row>
    <row r="6814" spans="1:17" ht="11.25" x14ac:dyDescent="0.2">
      <c r="A6814" s="234"/>
      <c r="B6814" s="98"/>
      <c r="C6814" s="130"/>
      <c r="D6814" s="240"/>
      <c r="E6814" s="240"/>
      <c r="F6814" s="224"/>
      <c r="G6814" s="98"/>
      <c r="H6814" s="98"/>
      <c r="I6814" s="130"/>
      <c r="J6814" s="98"/>
      <c r="K6814" s="98"/>
      <c r="L6814" s="98"/>
      <c r="M6814" s="241"/>
      <c r="N6814" s="241"/>
      <c r="O6814" s="98"/>
      <c r="P6814" s="98"/>
      <c r="Q6814" s="130"/>
    </row>
    <row r="6815" spans="1:17" ht="11.25" x14ac:dyDescent="0.2">
      <c r="A6815" s="234"/>
      <c r="B6815" s="98"/>
      <c r="C6815" s="130"/>
      <c r="D6815" s="240"/>
      <c r="E6815" s="240"/>
      <c r="F6815" s="224"/>
      <c r="G6815" s="98"/>
      <c r="H6815" s="98"/>
      <c r="I6815" s="130"/>
      <c r="J6815" s="98"/>
      <c r="K6815" s="98"/>
      <c r="L6815" s="98"/>
      <c r="M6815" s="241"/>
      <c r="N6815" s="241"/>
      <c r="O6815" s="98"/>
      <c r="P6815" s="98"/>
      <c r="Q6815" s="130"/>
    </row>
    <row r="6816" spans="1:17" ht="11.25" x14ac:dyDescent="0.2">
      <c r="A6816" s="234"/>
      <c r="B6816" s="98"/>
      <c r="C6816" s="130"/>
      <c r="D6816" s="240"/>
      <c r="E6816" s="240"/>
      <c r="F6816" s="224"/>
      <c r="G6816" s="98"/>
      <c r="H6816" s="98"/>
      <c r="I6816" s="130"/>
      <c r="J6816" s="98"/>
      <c r="K6816" s="98"/>
      <c r="L6816" s="98"/>
      <c r="M6816" s="241"/>
      <c r="N6816" s="241"/>
      <c r="O6816" s="98"/>
      <c r="P6816" s="98"/>
      <c r="Q6816" s="130"/>
    </row>
    <row r="6817" spans="1:17" ht="11.25" x14ac:dyDescent="0.2">
      <c r="A6817" s="234"/>
      <c r="B6817" s="98"/>
      <c r="C6817" s="130"/>
      <c r="D6817" s="240"/>
      <c r="E6817" s="240"/>
      <c r="F6817" s="224"/>
      <c r="G6817" s="98"/>
      <c r="H6817" s="98"/>
      <c r="I6817" s="130"/>
      <c r="J6817" s="98"/>
      <c r="K6817" s="98"/>
      <c r="L6817" s="98"/>
      <c r="M6817" s="241"/>
      <c r="N6817" s="241"/>
      <c r="O6817" s="98"/>
      <c r="P6817" s="98"/>
      <c r="Q6817" s="130"/>
    </row>
    <row r="6818" spans="1:17" ht="11.25" x14ac:dyDescent="0.2">
      <c r="A6818" s="234"/>
      <c r="B6818" s="98"/>
      <c r="C6818" s="130"/>
      <c r="D6818" s="240"/>
      <c r="E6818" s="240"/>
      <c r="F6818" s="224"/>
      <c r="G6818" s="98"/>
      <c r="H6818" s="98"/>
      <c r="I6818" s="130"/>
      <c r="J6818" s="98"/>
      <c r="K6818" s="98"/>
      <c r="L6818" s="98"/>
      <c r="M6818" s="241"/>
      <c r="N6818" s="241"/>
      <c r="O6818" s="98"/>
      <c r="P6818" s="98"/>
      <c r="Q6818" s="130"/>
    </row>
    <row r="6819" spans="1:17" ht="11.25" x14ac:dyDescent="0.2">
      <c r="A6819" s="234"/>
      <c r="B6819" s="98"/>
      <c r="C6819" s="130"/>
      <c r="D6819" s="240"/>
      <c r="E6819" s="240"/>
      <c r="F6819" s="224"/>
      <c r="G6819" s="98"/>
      <c r="H6819" s="98"/>
      <c r="I6819" s="130"/>
      <c r="J6819" s="98"/>
      <c r="K6819" s="98"/>
      <c r="L6819" s="98"/>
      <c r="M6819" s="241"/>
      <c r="N6819" s="241"/>
      <c r="O6819" s="98"/>
      <c r="P6819" s="98"/>
      <c r="Q6819" s="130"/>
    </row>
    <row r="6820" spans="1:17" ht="11.25" x14ac:dyDescent="0.2">
      <c r="A6820" s="234"/>
      <c r="B6820" s="98"/>
      <c r="C6820" s="130"/>
      <c r="D6820" s="240"/>
      <c r="E6820" s="240"/>
      <c r="F6820" s="224"/>
      <c r="G6820" s="98"/>
      <c r="H6820" s="98"/>
      <c r="I6820" s="130"/>
      <c r="J6820" s="98"/>
      <c r="K6820" s="98"/>
      <c r="L6820" s="98"/>
      <c r="M6820" s="241"/>
      <c r="N6820" s="241"/>
      <c r="O6820" s="98"/>
      <c r="P6820" s="98"/>
      <c r="Q6820" s="130"/>
    </row>
    <row r="6821" spans="1:17" ht="11.25" x14ac:dyDescent="0.2">
      <c r="A6821" s="234"/>
      <c r="B6821" s="98"/>
      <c r="C6821" s="130"/>
      <c r="D6821" s="240"/>
      <c r="E6821" s="240"/>
      <c r="F6821" s="224"/>
      <c r="G6821" s="98"/>
      <c r="H6821" s="98"/>
      <c r="I6821" s="130"/>
      <c r="J6821" s="98"/>
      <c r="K6821" s="98"/>
      <c r="L6821" s="98"/>
      <c r="M6821" s="241"/>
      <c r="N6821" s="241"/>
      <c r="O6821" s="98"/>
      <c r="P6821" s="98"/>
      <c r="Q6821" s="130"/>
    </row>
    <row r="6822" spans="1:17" ht="11.25" x14ac:dyDescent="0.2">
      <c r="A6822" s="234"/>
      <c r="B6822" s="98"/>
      <c r="C6822" s="130"/>
      <c r="D6822" s="240"/>
      <c r="E6822" s="240"/>
      <c r="F6822" s="224"/>
      <c r="G6822" s="98"/>
      <c r="H6822" s="98"/>
      <c r="I6822" s="130"/>
      <c r="J6822" s="98"/>
      <c r="K6822" s="98"/>
      <c r="L6822" s="98"/>
      <c r="M6822" s="241"/>
      <c r="N6822" s="241"/>
      <c r="O6822" s="98"/>
      <c r="P6822" s="98"/>
      <c r="Q6822" s="130"/>
    </row>
    <row r="6823" spans="1:17" ht="11.25" x14ac:dyDescent="0.2">
      <c r="A6823" s="234"/>
      <c r="B6823" s="98"/>
      <c r="C6823" s="130"/>
      <c r="D6823" s="240"/>
      <c r="E6823" s="240"/>
      <c r="F6823" s="224"/>
      <c r="G6823" s="98"/>
      <c r="H6823" s="98"/>
      <c r="I6823" s="130"/>
      <c r="J6823" s="98"/>
      <c r="K6823" s="98"/>
      <c r="L6823" s="98"/>
      <c r="M6823" s="241"/>
      <c r="N6823" s="241"/>
      <c r="O6823" s="98"/>
      <c r="P6823" s="98"/>
      <c r="Q6823" s="130"/>
    </row>
    <row r="6824" spans="1:17" ht="11.25" x14ac:dyDescent="0.2">
      <c r="A6824" s="234"/>
      <c r="B6824" s="98"/>
      <c r="C6824" s="130"/>
      <c r="D6824" s="240"/>
      <c r="E6824" s="240"/>
      <c r="F6824" s="224"/>
      <c r="G6824" s="98"/>
      <c r="H6824" s="98"/>
      <c r="I6824" s="130"/>
      <c r="J6824" s="98"/>
      <c r="K6824" s="98"/>
      <c r="L6824" s="98"/>
      <c r="M6824" s="241"/>
      <c r="N6824" s="241"/>
      <c r="O6824" s="98"/>
      <c r="P6824" s="98"/>
      <c r="Q6824" s="130"/>
    </row>
    <row r="6825" spans="1:17" ht="11.25" x14ac:dyDescent="0.2">
      <c r="A6825" s="234"/>
      <c r="B6825" s="98"/>
      <c r="C6825" s="130"/>
      <c r="D6825" s="240"/>
      <c r="E6825" s="240"/>
      <c r="F6825" s="224"/>
      <c r="G6825" s="98"/>
      <c r="H6825" s="98"/>
      <c r="I6825" s="130"/>
      <c r="J6825" s="98"/>
      <c r="K6825" s="98"/>
      <c r="L6825" s="98"/>
      <c r="M6825" s="241"/>
      <c r="N6825" s="241"/>
      <c r="O6825" s="98"/>
      <c r="P6825" s="98"/>
      <c r="Q6825" s="130"/>
    </row>
    <row r="6826" spans="1:17" ht="11.25" x14ac:dyDescent="0.2">
      <c r="A6826" s="234"/>
      <c r="B6826" s="98"/>
      <c r="C6826" s="130"/>
      <c r="D6826" s="240"/>
      <c r="E6826" s="240"/>
      <c r="F6826" s="224"/>
      <c r="G6826" s="98"/>
      <c r="H6826" s="98"/>
      <c r="I6826" s="130"/>
      <c r="J6826" s="98"/>
      <c r="K6826" s="98"/>
      <c r="L6826" s="98"/>
      <c r="M6826" s="241"/>
      <c r="N6826" s="241"/>
      <c r="O6826" s="98"/>
      <c r="P6826" s="98"/>
      <c r="Q6826" s="130"/>
    </row>
    <row r="6827" spans="1:17" ht="11.25" x14ac:dyDescent="0.2">
      <c r="A6827" s="234"/>
      <c r="B6827" s="98"/>
      <c r="C6827" s="130"/>
      <c r="D6827" s="240"/>
      <c r="E6827" s="240"/>
      <c r="F6827" s="224"/>
      <c r="G6827" s="98"/>
      <c r="H6827" s="98"/>
      <c r="I6827" s="130"/>
      <c r="J6827" s="98"/>
      <c r="K6827" s="98"/>
      <c r="L6827" s="98"/>
      <c r="M6827" s="241"/>
      <c r="N6827" s="241"/>
      <c r="O6827" s="98"/>
      <c r="P6827" s="98"/>
      <c r="Q6827" s="130"/>
    </row>
    <row r="6828" spans="1:17" ht="11.25" x14ac:dyDescent="0.2">
      <c r="A6828" s="234"/>
      <c r="B6828" s="98"/>
      <c r="C6828" s="130"/>
      <c r="D6828" s="240"/>
      <c r="E6828" s="240"/>
      <c r="F6828" s="224"/>
      <c r="G6828" s="98"/>
      <c r="H6828" s="98"/>
      <c r="I6828" s="130"/>
      <c r="J6828" s="98"/>
      <c r="K6828" s="98"/>
      <c r="L6828" s="98"/>
      <c r="M6828" s="241"/>
      <c r="N6828" s="241"/>
      <c r="O6828" s="98"/>
      <c r="P6828" s="98"/>
      <c r="Q6828" s="130"/>
    </row>
    <row r="6829" spans="1:17" ht="11.25" x14ac:dyDescent="0.2">
      <c r="A6829" s="234"/>
      <c r="B6829" s="98"/>
      <c r="C6829" s="130"/>
      <c r="D6829" s="240"/>
      <c r="E6829" s="240"/>
      <c r="F6829" s="224"/>
      <c r="G6829" s="98"/>
      <c r="H6829" s="98"/>
      <c r="I6829" s="130"/>
      <c r="J6829" s="98"/>
      <c r="K6829" s="98"/>
      <c r="L6829" s="98"/>
      <c r="M6829" s="241"/>
      <c r="N6829" s="241"/>
      <c r="O6829" s="98"/>
      <c r="P6829" s="98"/>
      <c r="Q6829" s="130"/>
    </row>
    <row r="6830" spans="1:17" ht="11.25" x14ac:dyDescent="0.2">
      <c r="A6830" s="234"/>
      <c r="B6830" s="98"/>
      <c r="C6830" s="130"/>
      <c r="D6830" s="240"/>
      <c r="E6830" s="240"/>
      <c r="F6830" s="224"/>
      <c r="G6830" s="98"/>
      <c r="H6830" s="98"/>
      <c r="I6830" s="130"/>
      <c r="J6830" s="98"/>
      <c r="K6830" s="98"/>
      <c r="L6830" s="98"/>
      <c r="M6830" s="241"/>
      <c r="N6830" s="241"/>
      <c r="O6830" s="98"/>
      <c r="P6830" s="98"/>
      <c r="Q6830" s="130"/>
    </row>
    <row r="6831" spans="1:17" ht="11.25" x14ac:dyDescent="0.2">
      <c r="A6831" s="234"/>
      <c r="B6831" s="98"/>
      <c r="C6831" s="130"/>
      <c r="D6831" s="240"/>
      <c r="E6831" s="240"/>
      <c r="F6831" s="224"/>
      <c r="G6831" s="98"/>
      <c r="H6831" s="98"/>
      <c r="I6831" s="130"/>
      <c r="J6831" s="98"/>
      <c r="K6831" s="98"/>
      <c r="L6831" s="98"/>
      <c r="M6831" s="241"/>
      <c r="N6831" s="241"/>
      <c r="O6831" s="98"/>
      <c r="P6831" s="98"/>
      <c r="Q6831" s="130"/>
    </row>
    <row r="6832" spans="1:17" ht="11.25" x14ac:dyDescent="0.2">
      <c r="A6832" s="234"/>
      <c r="B6832" s="98"/>
      <c r="C6832" s="130"/>
      <c r="D6832" s="240"/>
      <c r="E6832" s="240"/>
      <c r="F6832" s="224"/>
      <c r="G6832" s="98"/>
      <c r="H6832" s="98"/>
      <c r="I6832" s="130"/>
      <c r="J6832" s="98"/>
      <c r="K6832" s="98"/>
      <c r="L6832" s="98"/>
      <c r="M6832" s="241"/>
      <c r="N6832" s="241"/>
      <c r="O6832" s="98"/>
      <c r="P6832" s="98"/>
      <c r="Q6832" s="130"/>
    </row>
    <row r="6833" spans="1:17" ht="11.25" x14ac:dyDescent="0.2">
      <c r="A6833" s="234"/>
      <c r="B6833" s="98"/>
      <c r="C6833" s="130"/>
      <c r="D6833" s="240"/>
      <c r="E6833" s="240"/>
      <c r="F6833" s="224"/>
      <c r="G6833" s="98"/>
      <c r="H6833" s="98"/>
      <c r="I6833" s="130"/>
      <c r="J6833" s="98"/>
      <c r="K6833" s="98"/>
      <c r="L6833" s="98"/>
      <c r="M6833" s="241"/>
      <c r="N6833" s="241"/>
      <c r="O6833" s="98"/>
      <c r="P6833" s="98"/>
      <c r="Q6833" s="130"/>
    </row>
    <row r="6834" spans="1:17" ht="11.25" x14ac:dyDescent="0.2">
      <c r="A6834" s="234"/>
      <c r="B6834" s="98"/>
      <c r="C6834" s="130"/>
      <c r="D6834" s="240"/>
      <c r="E6834" s="240"/>
      <c r="F6834" s="224"/>
      <c r="G6834" s="98"/>
      <c r="H6834" s="98"/>
      <c r="I6834" s="130"/>
      <c r="J6834" s="98"/>
      <c r="K6834" s="98"/>
      <c r="L6834" s="98"/>
      <c r="M6834" s="241"/>
      <c r="N6834" s="241"/>
      <c r="O6834" s="98"/>
      <c r="P6834" s="98"/>
      <c r="Q6834" s="130"/>
    </row>
    <row r="6835" spans="1:17" ht="11.25" x14ac:dyDescent="0.2">
      <c r="A6835" s="234"/>
      <c r="B6835" s="98"/>
      <c r="C6835" s="130"/>
      <c r="D6835" s="240"/>
      <c r="E6835" s="240"/>
      <c r="F6835" s="224"/>
      <c r="G6835" s="98"/>
      <c r="H6835" s="98"/>
      <c r="I6835" s="130"/>
      <c r="J6835" s="98"/>
      <c r="K6835" s="98"/>
      <c r="L6835" s="98"/>
      <c r="M6835" s="241"/>
      <c r="N6835" s="241"/>
      <c r="O6835" s="98"/>
      <c r="P6835" s="98"/>
      <c r="Q6835" s="130"/>
    </row>
    <row r="6836" spans="1:17" ht="11.25" x14ac:dyDescent="0.2">
      <c r="A6836" s="234"/>
      <c r="B6836" s="98"/>
      <c r="C6836" s="130"/>
      <c r="D6836" s="240"/>
      <c r="E6836" s="240"/>
      <c r="F6836" s="224"/>
      <c r="G6836" s="98"/>
      <c r="H6836" s="98"/>
      <c r="I6836" s="130"/>
      <c r="J6836" s="98"/>
      <c r="K6836" s="98"/>
      <c r="L6836" s="98"/>
      <c r="M6836" s="241"/>
      <c r="N6836" s="241"/>
      <c r="O6836" s="98"/>
      <c r="P6836" s="98"/>
      <c r="Q6836" s="130"/>
    </row>
    <row r="6837" spans="1:17" ht="11.25" x14ac:dyDescent="0.2">
      <c r="A6837" s="234"/>
      <c r="B6837" s="98"/>
      <c r="C6837" s="130"/>
      <c r="D6837" s="240"/>
      <c r="E6837" s="240"/>
      <c r="F6837" s="224"/>
      <c r="G6837" s="98"/>
      <c r="H6837" s="98"/>
      <c r="I6837" s="130"/>
      <c r="J6837" s="98"/>
      <c r="K6837" s="98"/>
      <c r="L6837" s="98"/>
      <c r="M6837" s="241"/>
      <c r="N6837" s="241"/>
      <c r="O6837" s="98"/>
      <c r="P6837" s="98"/>
      <c r="Q6837" s="130"/>
    </row>
    <row r="6838" spans="1:17" ht="11.25" x14ac:dyDescent="0.2">
      <c r="A6838" s="234"/>
      <c r="B6838" s="98"/>
      <c r="C6838" s="130"/>
      <c r="D6838" s="240"/>
      <c r="E6838" s="240"/>
      <c r="F6838" s="224"/>
      <c r="G6838" s="98"/>
      <c r="H6838" s="98"/>
      <c r="I6838" s="130"/>
      <c r="J6838" s="98"/>
      <c r="K6838" s="98"/>
      <c r="L6838" s="98"/>
      <c r="M6838" s="241"/>
      <c r="N6838" s="241"/>
      <c r="O6838" s="98"/>
      <c r="P6838" s="98"/>
      <c r="Q6838" s="130"/>
    </row>
    <row r="6839" spans="1:17" ht="11.25" x14ac:dyDescent="0.2">
      <c r="A6839" s="234"/>
      <c r="B6839" s="98"/>
      <c r="C6839" s="130"/>
      <c r="D6839" s="240"/>
      <c r="E6839" s="240"/>
      <c r="F6839" s="224"/>
      <c r="G6839" s="98"/>
      <c r="H6839" s="98"/>
      <c r="I6839" s="130"/>
      <c r="J6839" s="98"/>
      <c r="K6839" s="98"/>
      <c r="L6839" s="98"/>
      <c r="M6839" s="241"/>
      <c r="N6839" s="241"/>
      <c r="O6839" s="98"/>
      <c r="P6839" s="98"/>
      <c r="Q6839" s="130"/>
    </row>
    <row r="6840" spans="1:17" ht="11.25" x14ac:dyDescent="0.2">
      <c r="A6840" s="234"/>
      <c r="B6840" s="98"/>
      <c r="C6840" s="130"/>
      <c r="D6840" s="240"/>
      <c r="E6840" s="240"/>
      <c r="F6840" s="224"/>
      <c r="G6840" s="98"/>
      <c r="H6840" s="98"/>
      <c r="I6840" s="130"/>
      <c r="J6840" s="98"/>
      <c r="K6840" s="98"/>
      <c r="L6840" s="98"/>
      <c r="M6840" s="241"/>
      <c r="N6840" s="241"/>
      <c r="O6840" s="98"/>
      <c r="P6840" s="98"/>
      <c r="Q6840" s="130"/>
    </row>
    <row r="6841" spans="1:17" ht="11.25" x14ac:dyDescent="0.2">
      <c r="A6841" s="234"/>
      <c r="B6841" s="98"/>
      <c r="C6841" s="130"/>
      <c r="D6841" s="240"/>
      <c r="E6841" s="240"/>
      <c r="F6841" s="224"/>
      <c r="G6841" s="98"/>
      <c r="H6841" s="98"/>
      <c r="I6841" s="130"/>
      <c r="J6841" s="98"/>
      <c r="K6841" s="98"/>
      <c r="L6841" s="98"/>
      <c r="M6841" s="241"/>
      <c r="N6841" s="241"/>
      <c r="O6841" s="98"/>
      <c r="P6841" s="98"/>
      <c r="Q6841" s="130"/>
    </row>
    <row r="6842" spans="1:17" ht="11.25" x14ac:dyDescent="0.2">
      <c r="A6842" s="234"/>
      <c r="B6842" s="98"/>
      <c r="C6842" s="130"/>
      <c r="D6842" s="240"/>
      <c r="E6842" s="240"/>
      <c r="F6842" s="224"/>
      <c r="G6842" s="98"/>
      <c r="H6842" s="98"/>
      <c r="I6842" s="130"/>
      <c r="J6842" s="98"/>
      <c r="K6842" s="98"/>
      <c r="L6842" s="98"/>
      <c r="M6842" s="241"/>
      <c r="N6842" s="241"/>
      <c r="O6842" s="98"/>
      <c r="P6842" s="98"/>
      <c r="Q6842" s="130"/>
    </row>
    <row r="6843" spans="1:17" ht="11.25" x14ac:dyDescent="0.2">
      <c r="A6843" s="234"/>
      <c r="B6843" s="98"/>
      <c r="C6843" s="130"/>
      <c r="D6843" s="240"/>
      <c r="E6843" s="240"/>
      <c r="F6843" s="224"/>
      <c r="G6843" s="98"/>
      <c r="H6843" s="98"/>
      <c r="I6843" s="130"/>
      <c r="J6843" s="98"/>
      <c r="K6843" s="98"/>
      <c r="L6843" s="98"/>
      <c r="M6843" s="241"/>
      <c r="N6843" s="241"/>
      <c r="O6843" s="98"/>
      <c r="P6843" s="98"/>
      <c r="Q6843" s="130"/>
    </row>
    <row r="6844" spans="1:17" ht="11.25" x14ac:dyDescent="0.2">
      <c r="A6844" s="234"/>
      <c r="B6844" s="98"/>
      <c r="C6844" s="130"/>
      <c r="D6844" s="240"/>
      <c r="E6844" s="240"/>
      <c r="F6844" s="224"/>
      <c r="G6844" s="98"/>
      <c r="H6844" s="98"/>
      <c r="I6844" s="130"/>
      <c r="J6844" s="98"/>
      <c r="K6844" s="98"/>
      <c r="L6844" s="98"/>
      <c r="M6844" s="241"/>
      <c r="N6844" s="241"/>
      <c r="O6844" s="98"/>
      <c r="P6844" s="98"/>
      <c r="Q6844" s="130"/>
    </row>
    <row r="6845" spans="1:17" ht="11.25" x14ac:dyDescent="0.2">
      <c r="A6845" s="234"/>
      <c r="B6845" s="98"/>
      <c r="C6845" s="130"/>
      <c r="D6845" s="240"/>
      <c r="E6845" s="240"/>
      <c r="F6845" s="224"/>
      <c r="G6845" s="98"/>
      <c r="H6845" s="98"/>
      <c r="I6845" s="130"/>
      <c r="J6845" s="98"/>
      <c r="K6845" s="98"/>
      <c r="L6845" s="98"/>
      <c r="M6845" s="241"/>
      <c r="N6845" s="241"/>
      <c r="O6845" s="98"/>
      <c r="P6845" s="98"/>
      <c r="Q6845" s="130"/>
    </row>
    <row r="6846" spans="1:17" ht="11.25" x14ac:dyDescent="0.2">
      <c r="A6846" s="234"/>
      <c r="B6846" s="98"/>
      <c r="C6846" s="130"/>
      <c r="D6846" s="240"/>
      <c r="E6846" s="240"/>
      <c r="F6846" s="224"/>
      <c r="G6846" s="98"/>
      <c r="H6846" s="98"/>
      <c r="I6846" s="130"/>
      <c r="J6846" s="98"/>
      <c r="K6846" s="98"/>
      <c r="L6846" s="98"/>
      <c r="M6846" s="241"/>
      <c r="N6846" s="241"/>
      <c r="O6846" s="98"/>
      <c r="P6846" s="98"/>
      <c r="Q6846" s="130"/>
    </row>
    <row r="6847" spans="1:17" ht="11.25" x14ac:dyDescent="0.2">
      <c r="A6847" s="234"/>
      <c r="B6847" s="98"/>
      <c r="C6847" s="130"/>
      <c r="D6847" s="240"/>
      <c r="E6847" s="240"/>
      <c r="F6847" s="224"/>
      <c r="G6847" s="98"/>
      <c r="H6847" s="98"/>
      <c r="I6847" s="130"/>
      <c r="J6847" s="98"/>
      <c r="K6847" s="98"/>
      <c r="L6847" s="98"/>
      <c r="M6847" s="241"/>
      <c r="N6847" s="241"/>
      <c r="O6847" s="98"/>
      <c r="P6847" s="98"/>
      <c r="Q6847" s="130"/>
    </row>
    <row r="6848" spans="1:17" ht="11.25" x14ac:dyDescent="0.2">
      <c r="A6848" s="234"/>
      <c r="B6848" s="98"/>
      <c r="C6848" s="130"/>
      <c r="D6848" s="240"/>
      <c r="E6848" s="240"/>
      <c r="F6848" s="224"/>
      <c r="G6848" s="98"/>
      <c r="H6848" s="98"/>
      <c r="I6848" s="130"/>
      <c r="J6848" s="98"/>
      <c r="K6848" s="98"/>
      <c r="L6848" s="98"/>
      <c r="M6848" s="241"/>
      <c r="N6848" s="241"/>
      <c r="O6848" s="98"/>
      <c r="P6848" s="98"/>
      <c r="Q6848" s="130"/>
    </row>
    <row r="6849" spans="1:17" ht="11.25" x14ac:dyDescent="0.2">
      <c r="A6849" s="234"/>
      <c r="B6849" s="98"/>
      <c r="C6849" s="130"/>
      <c r="D6849" s="240"/>
      <c r="E6849" s="240"/>
      <c r="F6849" s="224"/>
      <c r="G6849" s="98"/>
      <c r="H6849" s="98"/>
      <c r="I6849" s="130"/>
      <c r="J6849" s="98"/>
      <c r="K6849" s="98"/>
      <c r="L6849" s="98"/>
      <c r="M6849" s="241"/>
      <c r="N6849" s="241"/>
      <c r="O6849" s="98"/>
      <c r="P6849" s="98"/>
      <c r="Q6849" s="130"/>
    </row>
    <row r="6850" spans="1:17" ht="11.25" x14ac:dyDescent="0.2">
      <c r="A6850" s="234"/>
      <c r="B6850" s="98"/>
      <c r="C6850" s="130"/>
      <c r="D6850" s="240"/>
      <c r="E6850" s="240"/>
      <c r="F6850" s="224"/>
      <c r="G6850" s="98"/>
      <c r="H6850" s="98"/>
      <c r="I6850" s="130"/>
      <c r="J6850" s="98"/>
      <c r="K6850" s="98"/>
      <c r="L6850" s="98"/>
      <c r="M6850" s="241"/>
      <c r="N6850" s="241"/>
      <c r="O6850" s="98"/>
      <c r="P6850" s="98"/>
      <c r="Q6850" s="130"/>
    </row>
    <row r="6851" spans="1:17" ht="11.25" x14ac:dyDescent="0.2">
      <c r="A6851" s="234"/>
      <c r="B6851" s="98"/>
      <c r="C6851" s="130"/>
      <c r="D6851" s="240"/>
      <c r="E6851" s="240"/>
      <c r="F6851" s="224"/>
      <c r="G6851" s="98"/>
      <c r="H6851" s="98"/>
      <c r="I6851" s="130"/>
      <c r="J6851" s="98"/>
      <c r="K6851" s="98"/>
      <c r="L6851" s="98"/>
      <c r="M6851" s="241"/>
      <c r="N6851" s="241"/>
      <c r="O6851" s="98"/>
      <c r="P6851" s="98"/>
      <c r="Q6851" s="130"/>
    </row>
    <row r="6852" spans="1:17" ht="11.25" x14ac:dyDescent="0.2">
      <c r="A6852" s="234"/>
      <c r="B6852" s="98"/>
      <c r="C6852" s="130"/>
      <c r="D6852" s="240"/>
      <c r="E6852" s="240"/>
      <c r="F6852" s="224"/>
      <c r="G6852" s="98"/>
      <c r="H6852" s="98"/>
      <c r="I6852" s="130"/>
      <c r="J6852" s="98"/>
      <c r="K6852" s="98"/>
      <c r="L6852" s="98"/>
      <c r="M6852" s="241"/>
      <c r="N6852" s="241"/>
      <c r="O6852" s="98"/>
      <c r="P6852" s="98"/>
      <c r="Q6852" s="130"/>
    </row>
    <row r="6853" spans="1:17" ht="11.25" x14ac:dyDescent="0.2">
      <c r="A6853" s="234"/>
      <c r="B6853" s="98"/>
      <c r="C6853" s="130"/>
      <c r="D6853" s="240"/>
      <c r="E6853" s="240"/>
      <c r="F6853" s="224"/>
      <c r="G6853" s="98"/>
      <c r="H6853" s="98"/>
      <c r="I6853" s="130"/>
      <c r="J6853" s="98"/>
      <c r="K6853" s="98"/>
      <c r="L6853" s="98"/>
      <c r="M6853" s="241"/>
      <c r="N6853" s="241"/>
      <c r="O6853" s="98"/>
      <c r="P6853" s="98"/>
      <c r="Q6853" s="130"/>
    </row>
    <row r="6854" spans="1:17" ht="11.25" x14ac:dyDescent="0.2">
      <c r="A6854" s="234"/>
      <c r="B6854" s="98"/>
      <c r="C6854" s="130"/>
      <c r="D6854" s="240"/>
      <c r="E6854" s="240"/>
      <c r="F6854" s="224"/>
      <c r="G6854" s="98"/>
      <c r="H6854" s="98"/>
      <c r="I6854" s="130"/>
      <c r="J6854" s="98"/>
      <c r="K6854" s="98"/>
      <c r="L6854" s="98"/>
      <c r="M6854" s="241"/>
      <c r="N6854" s="241"/>
      <c r="O6854" s="98"/>
      <c r="P6854" s="98"/>
      <c r="Q6854" s="130"/>
    </row>
    <row r="6855" spans="1:17" ht="11.25" x14ac:dyDescent="0.2">
      <c r="A6855" s="234"/>
      <c r="B6855" s="98"/>
      <c r="C6855" s="130"/>
      <c r="D6855" s="240"/>
      <c r="E6855" s="240"/>
      <c r="F6855" s="224"/>
      <c r="G6855" s="98"/>
      <c r="H6855" s="98"/>
      <c r="I6855" s="130"/>
      <c r="J6855" s="98"/>
      <c r="K6855" s="98"/>
      <c r="L6855" s="98"/>
      <c r="M6855" s="241"/>
      <c r="N6855" s="241"/>
      <c r="O6855" s="98"/>
      <c r="P6855" s="98"/>
      <c r="Q6855" s="130"/>
    </row>
    <row r="6856" spans="1:17" ht="11.25" x14ac:dyDescent="0.2">
      <c r="A6856" s="234"/>
      <c r="B6856" s="98"/>
      <c r="C6856" s="130"/>
      <c r="D6856" s="240"/>
      <c r="E6856" s="240"/>
      <c r="F6856" s="224"/>
      <c r="G6856" s="98"/>
      <c r="H6856" s="98"/>
      <c r="I6856" s="130"/>
      <c r="J6856" s="98"/>
      <c r="K6856" s="98"/>
      <c r="L6856" s="98"/>
      <c r="M6856" s="241"/>
      <c r="N6856" s="241"/>
      <c r="O6856" s="98"/>
      <c r="P6856" s="98"/>
      <c r="Q6856" s="130"/>
    </row>
    <row r="6857" spans="1:17" ht="11.25" x14ac:dyDescent="0.2">
      <c r="A6857" s="234"/>
      <c r="B6857" s="98"/>
      <c r="C6857" s="130"/>
      <c r="D6857" s="240"/>
      <c r="E6857" s="240"/>
      <c r="F6857" s="224"/>
      <c r="G6857" s="98"/>
      <c r="H6857" s="98"/>
      <c r="I6857" s="130"/>
      <c r="J6857" s="98"/>
      <c r="K6857" s="98"/>
      <c r="L6857" s="98"/>
      <c r="M6857" s="241"/>
      <c r="N6857" s="241"/>
      <c r="O6857" s="98"/>
      <c r="P6857" s="98"/>
      <c r="Q6857" s="130"/>
    </row>
    <row r="6858" spans="1:17" ht="11.25" x14ac:dyDescent="0.2">
      <c r="A6858" s="234"/>
      <c r="B6858" s="98"/>
      <c r="C6858" s="130"/>
      <c r="D6858" s="240"/>
      <c r="E6858" s="240"/>
      <c r="F6858" s="224"/>
      <c r="G6858" s="98"/>
      <c r="H6858" s="98"/>
      <c r="I6858" s="130"/>
      <c r="J6858" s="98"/>
      <c r="K6858" s="98"/>
      <c r="L6858" s="98"/>
      <c r="M6858" s="241"/>
      <c r="N6858" s="241"/>
      <c r="O6858" s="98"/>
      <c r="P6858" s="98"/>
      <c r="Q6858" s="130"/>
    </row>
    <row r="6859" spans="1:17" ht="11.25" x14ac:dyDescent="0.2">
      <c r="A6859" s="234"/>
      <c r="B6859" s="98"/>
      <c r="C6859" s="130"/>
      <c r="D6859" s="240"/>
      <c r="E6859" s="240"/>
      <c r="F6859" s="224"/>
      <c r="G6859" s="98"/>
      <c r="H6859" s="98"/>
      <c r="I6859" s="130"/>
      <c r="J6859" s="98"/>
      <c r="K6859" s="98"/>
      <c r="L6859" s="98"/>
      <c r="M6859" s="241"/>
      <c r="N6859" s="241"/>
      <c r="O6859" s="98"/>
      <c r="P6859" s="98"/>
      <c r="Q6859" s="130"/>
    </row>
    <row r="6860" spans="1:17" ht="11.25" x14ac:dyDescent="0.2">
      <c r="A6860" s="234"/>
      <c r="B6860" s="98"/>
      <c r="C6860" s="130"/>
      <c r="D6860" s="240"/>
      <c r="E6860" s="240"/>
      <c r="F6860" s="224"/>
      <c r="G6860" s="98"/>
      <c r="H6860" s="98"/>
      <c r="I6860" s="130"/>
      <c r="J6860" s="98"/>
      <c r="K6860" s="98"/>
      <c r="L6860" s="98"/>
      <c r="M6860" s="241"/>
      <c r="N6860" s="241"/>
      <c r="O6860" s="98"/>
      <c r="P6860" s="98"/>
      <c r="Q6860" s="130"/>
    </row>
    <row r="6861" spans="1:17" ht="11.25" x14ac:dyDescent="0.2">
      <c r="A6861" s="234"/>
      <c r="B6861" s="98"/>
      <c r="C6861" s="130"/>
      <c r="D6861" s="240"/>
      <c r="E6861" s="240"/>
      <c r="F6861" s="224"/>
      <c r="G6861" s="98"/>
      <c r="H6861" s="98"/>
      <c r="I6861" s="130"/>
      <c r="J6861" s="98"/>
      <c r="K6861" s="98"/>
      <c r="L6861" s="98"/>
      <c r="M6861" s="241"/>
      <c r="N6861" s="241"/>
      <c r="O6861" s="98"/>
      <c r="P6861" s="98"/>
      <c r="Q6861" s="130"/>
    </row>
    <row r="6862" spans="1:17" ht="11.25" x14ac:dyDescent="0.2">
      <c r="A6862" s="234"/>
      <c r="B6862" s="98"/>
      <c r="C6862" s="130"/>
      <c r="D6862" s="240"/>
      <c r="E6862" s="240"/>
      <c r="F6862" s="224"/>
      <c r="G6862" s="98"/>
      <c r="H6862" s="98"/>
      <c r="I6862" s="130"/>
      <c r="J6862" s="98"/>
      <c r="K6862" s="98"/>
      <c r="L6862" s="98"/>
      <c r="M6862" s="241"/>
      <c r="N6862" s="241"/>
      <c r="O6862" s="98"/>
      <c r="P6862" s="98"/>
      <c r="Q6862" s="130"/>
    </row>
    <row r="6863" spans="1:17" ht="11.25" x14ac:dyDescent="0.2">
      <c r="A6863" s="234"/>
      <c r="B6863" s="98"/>
      <c r="C6863" s="130"/>
      <c r="D6863" s="240"/>
      <c r="E6863" s="240"/>
      <c r="F6863" s="224"/>
      <c r="G6863" s="98"/>
      <c r="H6863" s="98"/>
      <c r="I6863" s="130"/>
      <c r="J6863" s="98"/>
      <c r="K6863" s="98"/>
      <c r="L6863" s="98"/>
      <c r="M6863" s="241"/>
      <c r="N6863" s="241"/>
      <c r="O6863" s="98"/>
      <c r="P6863" s="98"/>
      <c r="Q6863" s="130"/>
    </row>
    <row r="6864" spans="1:17" ht="11.25" x14ac:dyDescent="0.2">
      <c r="A6864" s="234"/>
      <c r="B6864" s="98"/>
      <c r="C6864" s="130"/>
      <c r="D6864" s="240"/>
      <c r="E6864" s="240"/>
      <c r="F6864" s="224"/>
      <c r="G6864" s="98"/>
      <c r="H6864" s="98"/>
      <c r="I6864" s="130"/>
      <c r="J6864" s="98"/>
      <c r="K6864" s="98"/>
      <c r="L6864" s="98"/>
      <c r="M6864" s="241"/>
      <c r="N6864" s="241"/>
      <c r="O6864" s="98"/>
      <c r="P6864" s="98"/>
      <c r="Q6864" s="130"/>
    </row>
    <row r="6865" spans="1:17" ht="11.25" x14ac:dyDescent="0.2">
      <c r="A6865" s="234"/>
      <c r="B6865" s="98"/>
      <c r="C6865" s="130"/>
      <c r="D6865" s="240"/>
      <c r="E6865" s="240"/>
      <c r="F6865" s="224"/>
      <c r="G6865" s="98"/>
      <c r="H6865" s="98"/>
      <c r="I6865" s="130"/>
      <c r="J6865" s="98"/>
      <c r="K6865" s="98"/>
      <c r="L6865" s="98"/>
      <c r="M6865" s="241"/>
      <c r="N6865" s="241"/>
      <c r="O6865" s="98"/>
      <c r="P6865" s="98"/>
      <c r="Q6865" s="130"/>
    </row>
    <row r="6866" spans="1:17" ht="11.25" x14ac:dyDescent="0.2">
      <c r="A6866" s="234"/>
      <c r="B6866" s="98"/>
      <c r="C6866" s="130"/>
      <c r="D6866" s="240"/>
      <c r="E6866" s="240"/>
      <c r="F6866" s="224"/>
      <c r="G6866" s="98"/>
      <c r="H6866" s="98"/>
      <c r="I6866" s="130"/>
      <c r="J6866" s="98"/>
      <c r="K6866" s="98"/>
      <c r="L6866" s="98"/>
      <c r="M6866" s="241"/>
      <c r="N6866" s="241"/>
      <c r="O6866" s="98"/>
      <c r="P6866" s="98"/>
      <c r="Q6866" s="130"/>
    </row>
    <row r="6867" spans="1:17" ht="11.25" x14ac:dyDescent="0.2">
      <c r="A6867" s="234"/>
      <c r="B6867" s="98"/>
      <c r="C6867" s="130"/>
      <c r="D6867" s="240"/>
      <c r="E6867" s="240"/>
      <c r="F6867" s="224"/>
      <c r="G6867" s="98"/>
      <c r="H6867" s="98"/>
      <c r="I6867" s="130"/>
      <c r="J6867" s="98"/>
      <c r="K6867" s="98"/>
      <c r="L6867" s="98"/>
      <c r="M6867" s="241"/>
      <c r="N6867" s="241"/>
      <c r="O6867" s="98"/>
      <c r="P6867" s="98"/>
      <c r="Q6867" s="130"/>
    </row>
    <row r="6868" spans="1:17" ht="11.25" x14ac:dyDescent="0.2">
      <c r="A6868" s="234"/>
      <c r="B6868" s="98"/>
      <c r="C6868" s="130"/>
      <c r="D6868" s="240"/>
      <c r="E6868" s="240"/>
      <c r="F6868" s="224"/>
      <c r="G6868" s="98"/>
      <c r="H6868" s="98"/>
      <c r="I6868" s="130"/>
      <c r="J6868" s="98"/>
      <c r="K6868" s="98"/>
      <c r="L6868" s="98"/>
      <c r="M6868" s="241"/>
      <c r="N6868" s="241"/>
      <c r="O6868" s="98"/>
      <c r="P6868" s="98"/>
      <c r="Q6868" s="130"/>
    </row>
    <row r="6869" spans="1:17" ht="11.25" x14ac:dyDescent="0.2">
      <c r="A6869" s="234"/>
      <c r="B6869" s="98"/>
      <c r="C6869" s="130"/>
      <c r="D6869" s="240"/>
      <c r="E6869" s="240"/>
      <c r="F6869" s="224"/>
      <c r="G6869" s="98"/>
      <c r="H6869" s="98"/>
      <c r="I6869" s="130"/>
      <c r="J6869" s="98"/>
      <c r="K6869" s="98"/>
      <c r="L6869" s="98"/>
      <c r="M6869" s="241"/>
      <c r="N6869" s="241"/>
      <c r="O6869" s="98"/>
      <c r="P6869" s="98"/>
      <c r="Q6869" s="130"/>
    </row>
    <row r="6870" spans="1:17" ht="11.25" x14ac:dyDescent="0.2">
      <c r="A6870" s="234"/>
      <c r="B6870" s="98"/>
      <c r="C6870" s="130"/>
      <c r="D6870" s="240"/>
      <c r="E6870" s="240"/>
      <c r="F6870" s="224"/>
      <c r="G6870" s="98"/>
      <c r="H6870" s="98"/>
      <c r="I6870" s="130"/>
      <c r="J6870" s="98"/>
      <c r="K6870" s="98"/>
      <c r="L6870" s="98"/>
      <c r="M6870" s="241"/>
      <c r="N6870" s="241"/>
      <c r="O6870" s="98"/>
      <c r="P6870" s="98"/>
      <c r="Q6870" s="130"/>
    </row>
    <row r="6871" spans="1:17" ht="11.25" x14ac:dyDescent="0.2">
      <c r="A6871" s="234"/>
      <c r="B6871" s="98"/>
      <c r="C6871" s="130"/>
      <c r="D6871" s="240"/>
      <c r="E6871" s="240"/>
      <c r="F6871" s="224"/>
      <c r="G6871" s="98"/>
      <c r="H6871" s="98"/>
      <c r="I6871" s="130"/>
      <c r="J6871" s="98"/>
      <c r="K6871" s="98"/>
      <c r="L6871" s="98"/>
      <c r="M6871" s="241"/>
      <c r="N6871" s="241"/>
      <c r="O6871" s="98"/>
      <c r="P6871" s="98"/>
      <c r="Q6871" s="130"/>
    </row>
    <row r="6872" spans="1:17" ht="11.25" x14ac:dyDescent="0.2">
      <c r="A6872" s="234"/>
      <c r="B6872" s="98"/>
      <c r="C6872" s="130"/>
      <c r="D6872" s="240"/>
      <c r="E6872" s="240"/>
      <c r="F6872" s="224"/>
      <c r="G6872" s="98"/>
      <c r="H6872" s="98"/>
      <c r="I6872" s="130"/>
      <c r="J6872" s="98"/>
      <c r="K6872" s="98"/>
      <c r="L6872" s="98"/>
      <c r="M6872" s="241"/>
      <c r="N6872" s="241"/>
      <c r="O6872" s="98"/>
      <c r="P6872" s="98"/>
      <c r="Q6872" s="130"/>
    </row>
    <row r="6873" spans="1:17" ht="11.25" x14ac:dyDescent="0.2">
      <c r="A6873" s="234"/>
      <c r="B6873" s="98"/>
      <c r="C6873" s="130"/>
      <c r="D6873" s="240"/>
      <c r="E6873" s="240"/>
      <c r="F6873" s="224"/>
      <c r="G6873" s="98"/>
      <c r="H6873" s="98"/>
      <c r="I6873" s="130"/>
      <c r="J6873" s="98"/>
      <c r="K6873" s="98"/>
      <c r="L6873" s="98"/>
      <c r="M6873" s="241"/>
      <c r="N6873" s="241"/>
      <c r="O6873" s="98"/>
      <c r="P6873" s="98"/>
      <c r="Q6873" s="130"/>
    </row>
    <row r="6874" spans="1:17" ht="11.25" x14ac:dyDescent="0.2">
      <c r="A6874" s="234"/>
      <c r="B6874" s="98"/>
      <c r="C6874" s="130"/>
      <c r="D6874" s="240"/>
      <c r="E6874" s="240"/>
      <c r="F6874" s="224"/>
      <c r="G6874" s="98"/>
      <c r="H6874" s="98"/>
      <c r="I6874" s="130"/>
      <c r="J6874" s="98"/>
      <c r="K6874" s="98"/>
      <c r="L6874" s="98"/>
      <c r="M6874" s="241"/>
      <c r="N6874" s="241"/>
      <c r="O6874" s="98"/>
      <c r="P6874" s="98"/>
      <c r="Q6874" s="130"/>
    </row>
    <row r="6875" spans="1:17" ht="11.25" x14ac:dyDescent="0.2">
      <c r="A6875" s="234"/>
      <c r="B6875" s="98"/>
      <c r="C6875" s="130"/>
      <c r="D6875" s="240"/>
      <c r="E6875" s="240"/>
      <c r="F6875" s="224"/>
      <c r="G6875" s="98"/>
      <c r="H6875" s="98"/>
      <c r="I6875" s="130"/>
      <c r="J6875" s="98"/>
      <c r="K6875" s="98"/>
      <c r="L6875" s="98"/>
      <c r="M6875" s="241"/>
      <c r="N6875" s="241"/>
      <c r="O6875" s="98"/>
      <c r="P6875" s="98"/>
      <c r="Q6875" s="130"/>
    </row>
    <row r="6876" spans="1:17" ht="11.25" x14ac:dyDescent="0.2">
      <c r="A6876" s="234"/>
      <c r="B6876" s="98"/>
      <c r="C6876" s="130"/>
      <c r="D6876" s="240"/>
      <c r="E6876" s="240"/>
      <c r="F6876" s="224"/>
      <c r="G6876" s="98"/>
      <c r="H6876" s="98"/>
      <c r="I6876" s="130"/>
      <c r="J6876" s="98"/>
      <c r="K6876" s="98"/>
      <c r="L6876" s="98"/>
      <c r="M6876" s="241"/>
      <c r="N6876" s="241"/>
      <c r="O6876" s="98"/>
      <c r="P6876" s="98"/>
      <c r="Q6876" s="130"/>
    </row>
    <row r="6877" spans="1:17" ht="11.25" x14ac:dyDescent="0.2">
      <c r="A6877" s="234"/>
      <c r="B6877" s="98"/>
      <c r="C6877" s="130"/>
      <c r="D6877" s="240"/>
      <c r="E6877" s="240"/>
      <c r="F6877" s="224"/>
      <c r="G6877" s="98"/>
      <c r="H6877" s="98"/>
      <c r="I6877" s="130"/>
      <c r="J6877" s="98"/>
      <c r="K6877" s="98"/>
      <c r="L6877" s="98"/>
      <c r="M6877" s="241"/>
      <c r="N6877" s="241"/>
      <c r="O6877" s="98"/>
      <c r="P6877" s="98"/>
      <c r="Q6877" s="130"/>
    </row>
    <row r="6878" spans="1:17" ht="11.25" x14ac:dyDescent="0.2">
      <c r="A6878" s="234"/>
      <c r="B6878" s="98"/>
      <c r="C6878" s="130"/>
      <c r="D6878" s="240"/>
      <c r="E6878" s="240"/>
      <c r="F6878" s="224"/>
      <c r="G6878" s="98"/>
      <c r="H6878" s="98"/>
      <c r="I6878" s="130"/>
      <c r="J6878" s="98"/>
      <c r="K6878" s="98"/>
      <c r="L6878" s="98"/>
      <c r="M6878" s="241"/>
      <c r="N6878" s="241"/>
      <c r="O6878" s="98"/>
      <c r="P6878" s="98"/>
      <c r="Q6878" s="130"/>
    </row>
    <row r="6879" spans="1:17" ht="11.25" x14ac:dyDescent="0.2">
      <c r="A6879" s="234"/>
      <c r="B6879" s="98"/>
      <c r="C6879" s="130"/>
      <c r="D6879" s="240"/>
      <c r="E6879" s="240"/>
      <c r="F6879" s="224"/>
      <c r="G6879" s="98"/>
      <c r="H6879" s="98"/>
      <c r="I6879" s="130"/>
      <c r="J6879" s="98"/>
      <c r="K6879" s="98"/>
      <c r="L6879" s="98"/>
      <c r="M6879" s="241"/>
      <c r="N6879" s="241"/>
      <c r="O6879" s="98"/>
      <c r="P6879" s="98"/>
      <c r="Q6879" s="130"/>
    </row>
    <row r="6880" spans="1:17" ht="11.25" x14ac:dyDescent="0.2">
      <c r="A6880" s="234"/>
      <c r="B6880" s="98"/>
      <c r="C6880" s="130"/>
      <c r="D6880" s="240"/>
      <c r="E6880" s="240"/>
      <c r="F6880" s="224"/>
      <c r="G6880" s="98"/>
      <c r="H6880" s="98"/>
      <c r="I6880" s="130"/>
      <c r="J6880" s="98"/>
      <c r="K6880" s="98"/>
      <c r="L6880" s="98"/>
      <c r="M6880" s="241"/>
      <c r="N6880" s="241"/>
      <c r="O6880" s="98"/>
      <c r="P6880" s="98"/>
      <c r="Q6880" s="130"/>
    </row>
    <row r="6881" spans="1:17" ht="11.25" x14ac:dyDescent="0.2">
      <c r="A6881" s="234"/>
      <c r="B6881" s="98"/>
      <c r="C6881" s="130"/>
      <c r="D6881" s="240"/>
      <c r="E6881" s="240"/>
      <c r="F6881" s="224"/>
      <c r="G6881" s="98"/>
      <c r="H6881" s="98"/>
      <c r="I6881" s="130"/>
      <c r="J6881" s="98"/>
      <c r="K6881" s="98"/>
      <c r="L6881" s="98"/>
      <c r="M6881" s="241"/>
      <c r="N6881" s="241"/>
      <c r="O6881" s="98"/>
      <c r="P6881" s="98"/>
      <c r="Q6881" s="130"/>
    </row>
    <row r="6882" spans="1:17" ht="11.25" x14ac:dyDescent="0.2">
      <c r="A6882" s="234"/>
      <c r="B6882" s="98"/>
      <c r="C6882" s="130"/>
      <c r="D6882" s="240"/>
      <c r="E6882" s="240"/>
      <c r="F6882" s="224"/>
      <c r="G6882" s="98"/>
      <c r="H6882" s="98"/>
      <c r="I6882" s="130"/>
      <c r="J6882" s="98"/>
      <c r="K6882" s="98"/>
      <c r="L6882" s="98"/>
      <c r="M6882" s="241"/>
      <c r="N6882" s="241"/>
      <c r="O6882" s="98"/>
      <c r="P6882" s="98"/>
      <c r="Q6882" s="130"/>
    </row>
    <row r="6883" spans="1:17" ht="11.25" x14ac:dyDescent="0.2">
      <c r="A6883" s="234"/>
      <c r="B6883" s="98"/>
      <c r="C6883" s="130"/>
      <c r="D6883" s="240"/>
      <c r="E6883" s="240"/>
      <c r="F6883" s="224"/>
      <c r="G6883" s="98"/>
      <c r="H6883" s="98"/>
      <c r="I6883" s="130"/>
      <c r="J6883" s="98"/>
      <c r="K6883" s="98"/>
      <c r="L6883" s="98"/>
      <c r="M6883" s="241"/>
      <c r="N6883" s="241"/>
      <c r="O6883" s="98"/>
      <c r="P6883" s="98"/>
      <c r="Q6883" s="130"/>
    </row>
    <row r="6884" spans="1:17" ht="11.25" x14ac:dyDescent="0.2">
      <c r="A6884" s="234"/>
      <c r="B6884" s="98"/>
      <c r="C6884" s="130"/>
      <c r="D6884" s="240"/>
      <c r="E6884" s="240"/>
      <c r="F6884" s="224"/>
      <c r="G6884" s="98"/>
      <c r="H6884" s="98"/>
      <c r="I6884" s="130"/>
      <c r="J6884" s="98"/>
      <c r="K6884" s="98"/>
      <c r="L6884" s="98"/>
      <c r="M6884" s="241"/>
      <c r="N6884" s="241"/>
      <c r="O6884" s="98"/>
      <c r="P6884" s="98"/>
      <c r="Q6884" s="130"/>
    </row>
    <row r="6885" spans="1:17" ht="11.25" x14ac:dyDescent="0.2">
      <c r="A6885" s="234"/>
      <c r="B6885" s="98"/>
      <c r="C6885" s="130"/>
      <c r="D6885" s="240"/>
      <c r="E6885" s="240"/>
      <c r="F6885" s="224"/>
      <c r="G6885" s="98"/>
      <c r="H6885" s="98"/>
      <c r="I6885" s="130"/>
      <c r="J6885" s="98"/>
      <c r="K6885" s="98"/>
      <c r="L6885" s="98"/>
      <c r="M6885" s="241"/>
      <c r="N6885" s="241"/>
      <c r="O6885" s="98"/>
      <c r="P6885" s="98"/>
      <c r="Q6885" s="130"/>
    </row>
    <row r="6886" spans="1:17" ht="11.25" x14ac:dyDescent="0.2">
      <c r="A6886" s="234"/>
      <c r="B6886" s="98"/>
      <c r="C6886" s="130"/>
      <c r="D6886" s="240"/>
      <c r="E6886" s="240"/>
      <c r="F6886" s="224"/>
      <c r="G6886" s="98"/>
      <c r="H6886" s="98"/>
      <c r="I6886" s="130"/>
      <c r="J6886" s="98"/>
      <c r="K6886" s="98"/>
      <c r="L6886" s="98"/>
      <c r="M6886" s="241"/>
      <c r="N6886" s="241"/>
      <c r="O6886" s="98"/>
      <c r="P6886" s="98"/>
      <c r="Q6886" s="130"/>
    </row>
    <row r="6887" spans="1:17" ht="11.25" x14ac:dyDescent="0.2">
      <c r="A6887" s="234"/>
      <c r="B6887" s="98"/>
      <c r="C6887" s="130"/>
      <c r="D6887" s="240"/>
      <c r="E6887" s="240"/>
      <c r="F6887" s="224"/>
      <c r="G6887" s="98"/>
      <c r="H6887" s="98"/>
      <c r="I6887" s="130"/>
      <c r="J6887" s="98"/>
      <c r="K6887" s="98"/>
      <c r="L6887" s="98"/>
      <c r="M6887" s="241"/>
      <c r="N6887" s="241"/>
      <c r="O6887" s="98"/>
      <c r="P6887" s="98"/>
      <c r="Q6887" s="130"/>
    </row>
    <row r="6888" spans="1:17" ht="11.25" x14ac:dyDescent="0.2">
      <c r="A6888" s="234"/>
      <c r="B6888" s="98"/>
      <c r="C6888" s="130"/>
      <c r="D6888" s="240"/>
      <c r="E6888" s="240"/>
      <c r="F6888" s="224"/>
      <c r="G6888" s="98"/>
      <c r="H6888" s="98"/>
      <c r="I6888" s="130"/>
      <c r="J6888" s="98"/>
      <c r="K6888" s="98"/>
      <c r="L6888" s="98"/>
      <c r="M6888" s="241"/>
      <c r="N6888" s="241"/>
      <c r="O6888" s="98"/>
      <c r="P6888" s="98"/>
      <c r="Q6888" s="130"/>
    </row>
    <row r="6889" spans="1:17" ht="11.25" x14ac:dyDescent="0.2">
      <c r="A6889" s="234"/>
      <c r="B6889" s="98"/>
      <c r="C6889" s="130"/>
      <c r="D6889" s="240"/>
      <c r="E6889" s="240"/>
      <c r="F6889" s="224"/>
      <c r="G6889" s="98"/>
      <c r="H6889" s="98"/>
      <c r="I6889" s="130"/>
      <c r="J6889" s="98"/>
      <c r="K6889" s="98"/>
      <c r="L6889" s="98"/>
      <c r="M6889" s="241"/>
      <c r="N6889" s="241"/>
      <c r="O6889" s="98"/>
      <c r="P6889" s="98"/>
      <c r="Q6889" s="130"/>
    </row>
    <row r="6890" spans="1:17" ht="11.25" x14ac:dyDescent="0.2">
      <c r="A6890" s="234"/>
      <c r="B6890" s="98"/>
      <c r="C6890" s="130"/>
      <c r="D6890" s="240"/>
      <c r="E6890" s="240"/>
      <c r="F6890" s="224"/>
      <c r="G6890" s="98"/>
      <c r="H6890" s="98"/>
      <c r="I6890" s="130"/>
      <c r="J6890" s="98"/>
      <c r="K6890" s="98"/>
      <c r="L6890" s="98"/>
      <c r="M6890" s="241"/>
      <c r="N6890" s="241"/>
      <c r="O6890" s="98"/>
      <c r="P6890" s="98"/>
      <c r="Q6890" s="130"/>
    </row>
    <row r="6891" spans="1:17" ht="11.25" x14ac:dyDescent="0.2">
      <c r="A6891" s="234"/>
      <c r="B6891" s="98"/>
      <c r="C6891" s="130"/>
      <c r="D6891" s="240"/>
      <c r="E6891" s="240"/>
      <c r="F6891" s="224"/>
      <c r="G6891" s="98"/>
      <c r="H6891" s="98"/>
      <c r="I6891" s="130"/>
      <c r="J6891" s="98"/>
      <c r="K6891" s="98"/>
      <c r="L6891" s="98"/>
      <c r="M6891" s="241"/>
      <c r="N6891" s="241"/>
      <c r="O6891" s="98"/>
      <c r="P6891" s="98"/>
      <c r="Q6891" s="130"/>
    </row>
    <row r="6892" spans="1:17" ht="11.25" x14ac:dyDescent="0.2">
      <c r="A6892" s="234"/>
      <c r="B6892" s="98"/>
      <c r="C6892" s="130"/>
      <c r="D6892" s="240"/>
      <c r="E6892" s="240"/>
      <c r="F6892" s="224"/>
      <c r="G6892" s="98"/>
      <c r="H6892" s="98"/>
      <c r="I6892" s="130"/>
      <c r="J6892" s="98"/>
      <c r="K6892" s="98"/>
      <c r="L6892" s="98"/>
      <c r="M6892" s="241"/>
      <c r="N6892" s="241"/>
      <c r="O6892" s="98"/>
      <c r="P6892" s="98"/>
      <c r="Q6892" s="130"/>
    </row>
    <row r="6893" spans="1:17" ht="11.25" x14ac:dyDescent="0.2">
      <c r="A6893" s="234"/>
      <c r="B6893" s="98"/>
      <c r="C6893" s="130"/>
      <c r="D6893" s="240"/>
      <c r="E6893" s="240"/>
      <c r="F6893" s="224"/>
      <c r="G6893" s="98"/>
      <c r="H6893" s="98"/>
      <c r="I6893" s="130"/>
      <c r="J6893" s="98"/>
      <c r="K6893" s="98"/>
      <c r="L6893" s="98"/>
      <c r="M6893" s="241"/>
      <c r="N6893" s="241"/>
      <c r="O6893" s="98"/>
      <c r="P6893" s="98"/>
      <c r="Q6893" s="130"/>
    </row>
    <row r="6894" spans="1:17" ht="11.25" x14ac:dyDescent="0.2">
      <c r="A6894" s="234"/>
      <c r="B6894" s="98"/>
      <c r="C6894" s="130"/>
      <c r="D6894" s="240"/>
      <c r="E6894" s="240"/>
      <c r="F6894" s="224"/>
      <c r="G6894" s="98"/>
      <c r="H6894" s="98"/>
      <c r="I6894" s="130"/>
      <c r="J6894" s="98"/>
      <c r="K6894" s="98"/>
      <c r="L6894" s="98"/>
      <c r="M6894" s="241"/>
      <c r="N6894" s="241"/>
      <c r="O6894" s="98"/>
      <c r="P6894" s="98"/>
      <c r="Q6894" s="130"/>
    </row>
    <row r="6895" spans="1:17" ht="11.25" x14ac:dyDescent="0.2">
      <c r="A6895" s="234"/>
      <c r="B6895" s="98"/>
      <c r="C6895" s="130"/>
      <c r="D6895" s="240"/>
      <c r="E6895" s="240"/>
      <c r="F6895" s="224"/>
      <c r="G6895" s="98"/>
      <c r="H6895" s="98"/>
      <c r="I6895" s="130"/>
      <c r="J6895" s="98"/>
      <c r="K6895" s="98"/>
      <c r="L6895" s="98"/>
      <c r="M6895" s="241"/>
      <c r="N6895" s="241"/>
      <c r="O6895" s="98"/>
      <c r="P6895" s="98"/>
      <c r="Q6895" s="130"/>
    </row>
    <row r="6896" spans="1:17" ht="11.25" x14ac:dyDescent="0.2">
      <c r="A6896" s="234"/>
      <c r="B6896" s="98"/>
      <c r="C6896" s="130"/>
      <c r="D6896" s="240"/>
      <c r="E6896" s="240"/>
      <c r="F6896" s="224"/>
      <c r="G6896" s="98"/>
      <c r="H6896" s="98"/>
      <c r="I6896" s="130"/>
      <c r="J6896" s="98"/>
      <c r="K6896" s="98"/>
      <c r="L6896" s="98"/>
      <c r="M6896" s="241"/>
      <c r="N6896" s="241"/>
      <c r="O6896" s="98"/>
      <c r="P6896" s="98"/>
      <c r="Q6896" s="130"/>
    </row>
    <row r="6897" spans="1:17" ht="11.25" x14ac:dyDescent="0.2">
      <c r="A6897" s="234"/>
      <c r="B6897" s="98"/>
      <c r="C6897" s="130"/>
      <c r="D6897" s="240"/>
      <c r="E6897" s="240"/>
      <c r="F6897" s="224"/>
      <c r="G6897" s="98"/>
      <c r="H6897" s="98"/>
      <c r="I6897" s="130"/>
      <c r="J6897" s="98"/>
      <c r="K6897" s="98"/>
      <c r="L6897" s="98"/>
      <c r="M6897" s="241"/>
      <c r="N6897" s="241"/>
      <c r="O6897" s="98"/>
      <c r="P6897" s="98"/>
      <c r="Q6897" s="130"/>
    </row>
    <row r="6898" spans="1:17" ht="11.25" x14ac:dyDescent="0.2">
      <c r="A6898" s="234"/>
      <c r="B6898" s="98"/>
      <c r="C6898" s="130"/>
      <c r="D6898" s="240"/>
      <c r="E6898" s="240"/>
      <c r="F6898" s="224"/>
      <c r="G6898" s="98"/>
      <c r="H6898" s="98"/>
      <c r="I6898" s="130"/>
      <c r="J6898" s="98"/>
      <c r="K6898" s="98"/>
      <c r="L6898" s="98"/>
      <c r="M6898" s="241"/>
      <c r="N6898" s="241"/>
      <c r="O6898" s="98"/>
      <c r="P6898" s="98"/>
      <c r="Q6898" s="130"/>
    </row>
    <row r="6899" spans="1:17" ht="11.25" x14ac:dyDescent="0.2">
      <c r="A6899" s="234"/>
      <c r="B6899" s="98"/>
      <c r="C6899" s="130"/>
      <c r="D6899" s="240"/>
      <c r="E6899" s="240"/>
      <c r="F6899" s="224"/>
      <c r="G6899" s="98"/>
      <c r="H6899" s="98"/>
      <c r="I6899" s="130"/>
      <c r="J6899" s="98"/>
      <c r="K6899" s="98"/>
      <c r="L6899" s="98"/>
      <c r="M6899" s="241"/>
      <c r="N6899" s="241"/>
      <c r="O6899" s="98"/>
      <c r="P6899" s="98"/>
      <c r="Q6899" s="130"/>
    </row>
    <row r="6900" spans="1:17" ht="11.25" x14ac:dyDescent="0.2">
      <c r="A6900" s="234"/>
      <c r="B6900" s="98"/>
      <c r="C6900" s="130"/>
      <c r="D6900" s="240"/>
      <c r="E6900" s="240"/>
      <c r="F6900" s="224"/>
      <c r="G6900" s="98"/>
      <c r="H6900" s="98"/>
      <c r="I6900" s="130"/>
      <c r="J6900" s="98"/>
      <c r="K6900" s="98"/>
      <c r="L6900" s="98"/>
      <c r="M6900" s="241"/>
      <c r="N6900" s="241"/>
      <c r="O6900" s="98"/>
      <c r="P6900" s="98"/>
      <c r="Q6900" s="130"/>
    </row>
    <row r="6901" spans="1:17" ht="11.25" x14ac:dyDescent="0.2">
      <c r="A6901" s="234"/>
      <c r="B6901" s="98"/>
      <c r="C6901" s="130"/>
      <c r="D6901" s="240"/>
      <c r="E6901" s="240"/>
      <c r="F6901" s="224"/>
      <c r="G6901" s="98"/>
      <c r="H6901" s="98"/>
      <c r="I6901" s="130"/>
      <c r="J6901" s="98"/>
      <c r="K6901" s="98"/>
      <c r="L6901" s="98"/>
      <c r="M6901" s="241"/>
      <c r="N6901" s="241"/>
      <c r="O6901" s="98"/>
      <c r="P6901" s="98"/>
      <c r="Q6901" s="130"/>
    </row>
    <row r="6902" spans="1:17" ht="11.25" x14ac:dyDescent="0.2">
      <c r="A6902" s="234"/>
      <c r="B6902" s="98"/>
      <c r="C6902" s="130"/>
      <c r="D6902" s="240"/>
      <c r="E6902" s="240"/>
      <c r="F6902" s="224"/>
      <c r="G6902" s="98"/>
      <c r="H6902" s="98"/>
      <c r="I6902" s="130"/>
      <c r="J6902" s="98"/>
      <c r="K6902" s="98"/>
      <c r="L6902" s="98"/>
      <c r="M6902" s="241"/>
      <c r="N6902" s="241"/>
      <c r="O6902" s="98"/>
      <c r="P6902" s="98"/>
      <c r="Q6902" s="130"/>
    </row>
    <row r="6903" spans="1:17" ht="11.25" x14ac:dyDescent="0.2">
      <c r="A6903" s="234"/>
      <c r="B6903" s="98"/>
      <c r="C6903" s="130"/>
      <c r="D6903" s="240"/>
      <c r="E6903" s="240"/>
      <c r="F6903" s="224"/>
      <c r="G6903" s="98"/>
      <c r="H6903" s="98"/>
      <c r="I6903" s="130"/>
      <c r="J6903" s="98"/>
      <c r="K6903" s="98"/>
      <c r="L6903" s="98"/>
      <c r="M6903" s="241"/>
      <c r="N6903" s="241"/>
      <c r="O6903" s="98"/>
      <c r="P6903" s="98"/>
      <c r="Q6903" s="130"/>
    </row>
    <row r="6904" spans="1:17" ht="11.25" x14ac:dyDescent="0.2">
      <c r="A6904" s="234"/>
      <c r="B6904" s="98"/>
      <c r="C6904" s="130"/>
      <c r="D6904" s="240"/>
      <c r="E6904" s="240"/>
      <c r="F6904" s="224"/>
      <c r="G6904" s="98"/>
      <c r="H6904" s="98"/>
      <c r="I6904" s="130"/>
      <c r="J6904" s="98"/>
      <c r="K6904" s="98"/>
      <c r="L6904" s="98"/>
      <c r="M6904" s="241"/>
      <c r="N6904" s="241"/>
      <c r="O6904" s="98"/>
      <c r="P6904" s="98"/>
      <c r="Q6904" s="130"/>
    </row>
    <row r="6905" spans="1:17" ht="11.25" x14ac:dyDescent="0.2">
      <c r="A6905" s="234"/>
      <c r="B6905" s="98"/>
      <c r="C6905" s="130"/>
      <c r="D6905" s="240"/>
      <c r="E6905" s="240"/>
      <c r="F6905" s="224"/>
      <c r="G6905" s="98"/>
      <c r="H6905" s="98"/>
      <c r="I6905" s="130"/>
      <c r="J6905" s="98"/>
      <c r="K6905" s="98"/>
      <c r="L6905" s="98"/>
      <c r="M6905" s="241"/>
      <c r="N6905" s="241"/>
      <c r="O6905" s="98"/>
      <c r="P6905" s="98"/>
      <c r="Q6905" s="130"/>
    </row>
    <row r="6906" spans="1:17" ht="11.25" x14ac:dyDescent="0.2">
      <c r="A6906" s="234"/>
      <c r="B6906" s="98"/>
      <c r="C6906" s="130"/>
      <c r="D6906" s="240"/>
      <c r="E6906" s="240"/>
      <c r="F6906" s="224"/>
      <c r="G6906" s="98"/>
      <c r="H6906" s="98"/>
      <c r="I6906" s="130"/>
      <c r="J6906" s="98"/>
      <c r="K6906" s="98"/>
      <c r="L6906" s="98"/>
      <c r="M6906" s="241"/>
      <c r="N6906" s="241"/>
      <c r="O6906" s="98"/>
      <c r="P6906" s="98"/>
      <c r="Q6906" s="130"/>
    </row>
    <row r="6907" spans="1:17" ht="11.25" x14ac:dyDescent="0.2">
      <c r="A6907" s="234"/>
      <c r="B6907" s="98"/>
      <c r="C6907" s="130"/>
      <c r="D6907" s="240"/>
      <c r="E6907" s="240"/>
      <c r="F6907" s="224"/>
      <c r="G6907" s="98"/>
      <c r="H6907" s="98"/>
      <c r="I6907" s="130"/>
      <c r="J6907" s="98"/>
      <c r="K6907" s="98"/>
      <c r="L6907" s="98"/>
      <c r="M6907" s="241"/>
      <c r="N6907" s="241"/>
      <c r="O6907" s="98"/>
      <c r="P6907" s="98"/>
      <c r="Q6907" s="130"/>
    </row>
    <row r="6908" spans="1:17" ht="11.25" x14ac:dyDescent="0.2">
      <c r="A6908" s="234"/>
      <c r="B6908" s="98"/>
      <c r="C6908" s="130"/>
      <c r="D6908" s="240"/>
      <c r="E6908" s="240"/>
      <c r="F6908" s="224"/>
      <c r="G6908" s="98"/>
      <c r="H6908" s="98"/>
      <c r="I6908" s="130"/>
      <c r="J6908" s="98"/>
      <c r="K6908" s="98"/>
      <c r="L6908" s="98"/>
      <c r="M6908" s="241"/>
      <c r="N6908" s="241"/>
      <c r="O6908" s="98"/>
      <c r="P6908" s="98"/>
      <c r="Q6908" s="130"/>
    </row>
    <row r="6909" spans="1:17" ht="11.25" x14ac:dyDescent="0.2">
      <c r="A6909" s="234"/>
      <c r="B6909" s="98"/>
      <c r="C6909" s="130"/>
      <c r="D6909" s="240"/>
      <c r="E6909" s="240"/>
      <c r="F6909" s="224"/>
      <c r="G6909" s="98"/>
      <c r="H6909" s="98"/>
      <c r="I6909" s="130"/>
      <c r="J6909" s="98"/>
      <c r="K6909" s="98"/>
      <c r="L6909" s="98"/>
      <c r="M6909" s="241"/>
      <c r="N6909" s="241"/>
      <c r="O6909" s="98"/>
      <c r="P6909" s="98"/>
      <c r="Q6909" s="130"/>
    </row>
    <row r="6910" spans="1:17" ht="11.25" x14ac:dyDescent="0.2">
      <c r="A6910" s="234"/>
      <c r="B6910" s="98"/>
      <c r="C6910" s="130"/>
      <c r="D6910" s="240"/>
      <c r="E6910" s="240"/>
      <c r="F6910" s="224"/>
      <c r="G6910" s="98"/>
      <c r="H6910" s="98"/>
      <c r="I6910" s="130"/>
      <c r="J6910" s="98"/>
      <c r="K6910" s="98"/>
      <c r="L6910" s="98"/>
      <c r="M6910" s="241"/>
      <c r="N6910" s="241"/>
      <c r="O6910" s="98"/>
      <c r="P6910" s="98"/>
      <c r="Q6910" s="130"/>
    </row>
    <row r="6911" spans="1:17" ht="11.25" x14ac:dyDescent="0.2">
      <c r="A6911" s="234"/>
      <c r="B6911" s="98"/>
      <c r="C6911" s="130"/>
      <c r="D6911" s="240"/>
      <c r="E6911" s="240"/>
      <c r="F6911" s="224"/>
      <c r="G6911" s="98"/>
      <c r="H6911" s="98"/>
      <c r="I6911" s="130"/>
      <c r="J6911" s="98"/>
      <c r="K6911" s="98"/>
      <c r="L6911" s="98"/>
      <c r="M6911" s="241"/>
      <c r="N6911" s="241"/>
      <c r="O6911" s="98"/>
      <c r="P6911" s="98"/>
      <c r="Q6911" s="130"/>
    </row>
    <row r="6912" spans="1:17" ht="11.25" x14ac:dyDescent="0.2">
      <c r="A6912" s="234"/>
      <c r="B6912" s="98"/>
      <c r="C6912" s="130"/>
      <c r="D6912" s="240"/>
      <c r="E6912" s="240"/>
      <c r="F6912" s="224"/>
      <c r="G6912" s="98"/>
      <c r="H6912" s="98"/>
      <c r="I6912" s="130"/>
      <c r="J6912" s="98"/>
      <c r="K6912" s="98"/>
      <c r="L6912" s="98"/>
      <c r="M6912" s="241"/>
      <c r="N6912" s="241"/>
      <c r="O6912" s="98"/>
      <c r="P6912" s="98"/>
      <c r="Q6912" s="130"/>
    </row>
    <row r="6913" spans="1:17" ht="11.25" x14ac:dyDescent="0.2">
      <c r="A6913" s="234"/>
      <c r="B6913" s="98"/>
      <c r="C6913" s="130"/>
      <c r="D6913" s="240"/>
      <c r="E6913" s="240"/>
      <c r="F6913" s="224"/>
      <c r="G6913" s="98"/>
      <c r="H6913" s="98"/>
      <c r="I6913" s="130"/>
      <c r="J6913" s="98"/>
      <c r="K6913" s="98"/>
      <c r="L6913" s="98"/>
      <c r="M6913" s="241"/>
      <c r="N6913" s="241"/>
      <c r="O6913" s="98"/>
      <c r="P6913" s="98"/>
      <c r="Q6913" s="130"/>
    </row>
    <row r="6914" spans="1:17" ht="11.25" x14ac:dyDescent="0.2">
      <c r="A6914" s="234"/>
      <c r="B6914" s="98"/>
      <c r="C6914" s="130"/>
      <c r="D6914" s="240"/>
      <c r="E6914" s="240"/>
      <c r="F6914" s="224"/>
      <c r="G6914" s="98"/>
      <c r="H6914" s="98"/>
      <c r="I6914" s="130"/>
      <c r="J6914" s="98"/>
      <c r="K6914" s="98"/>
      <c r="L6914" s="98"/>
      <c r="M6914" s="241"/>
      <c r="N6914" s="241"/>
      <c r="O6914" s="98"/>
      <c r="P6914" s="98"/>
      <c r="Q6914" s="130"/>
    </row>
    <row r="6915" spans="1:17" ht="11.25" x14ac:dyDescent="0.2">
      <c r="A6915" s="234"/>
      <c r="B6915" s="98"/>
      <c r="C6915" s="130"/>
      <c r="D6915" s="240"/>
      <c r="E6915" s="240"/>
      <c r="F6915" s="224"/>
      <c r="G6915" s="98"/>
      <c r="H6915" s="98"/>
      <c r="I6915" s="130"/>
      <c r="J6915" s="98"/>
      <c r="K6915" s="98"/>
      <c r="L6915" s="98"/>
      <c r="M6915" s="241"/>
      <c r="N6915" s="241"/>
      <c r="O6915" s="98"/>
      <c r="P6915" s="98"/>
      <c r="Q6915" s="130"/>
    </row>
    <row r="6916" spans="1:17" ht="11.25" x14ac:dyDescent="0.2">
      <c r="A6916" s="234"/>
      <c r="B6916" s="98"/>
      <c r="C6916" s="130"/>
      <c r="D6916" s="240"/>
      <c r="E6916" s="240"/>
      <c r="F6916" s="224"/>
      <c r="G6916" s="98"/>
      <c r="H6916" s="98"/>
      <c r="I6916" s="130"/>
      <c r="J6916" s="98"/>
      <c r="K6916" s="98"/>
      <c r="L6916" s="98"/>
      <c r="M6916" s="241"/>
      <c r="N6916" s="241"/>
      <c r="O6916" s="98"/>
      <c r="P6916" s="98"/>
      <c r="Q6916" s="130"/>
    </row>
    <row r="6917" spans="1:17" ht="11.25" x14ac:dyDescent="0.2">
      <c r="A6917" s="234"/>
      <c r="B6917" s="98"/>
      <c r="C6917" s="130"/>
      <c r="D6917" s="240"/>
      <c r="E6917" s="240"/>
      <c r="F6917" s="224"/>
      <c r="G6917" s="98"/>
      <c r="H6917" s="98"/>
      <c r="I6917" s="130"/>
      <c r="J6917" s="98"/>
      <c r="K6917" s="98"/>
      <c r="L6917" s="98"/>
      <c r="M6917" s="241"/>
      <c r="N6917" s="241"/>
      <c r="O6917" s="98"/>
      <c r="P6917" s="98"/>
      <c r="Q6917" s="130"/>
    </row>
    <row r="6918" spans="1:17" ht="11.25" x14ac:dyDescent="0.2">
      <c r="A6918" s="234"/>
      <c r="B6918" s="98"/>
      <c r="C6918" s="130"/>
      <c r="D6918" s="240"/>
      <c r="E6918" s="240"/>
      <c r="F6918" s="224"/>
      <c r="G6918" s="98"/>
      <c r="H6918" s="98"/>
      <c r="I6918" s="130"/>
      <c r="J6918" s="98"/>
      <c r="K6918" s="98"/>
      <c r="L6918" s="98"/>
      <c r="M6918" s="241"/>
      <c r="N6918" s="241"/>
      <c r="O6918" s="98"/>
      <c r="P6918" s="98"/>
      <c r="Q6918" s="130"/>
    </row>
    <row r="6919" spans="1:17" ht="11.25" x14ac:dyDescent="0.2">
      <c r="A6919" s="234"/>
      <c r="B6919" s="98"/>
      <c r="C6919" s="130"/>
      <c r="D6919" s="240"/>
      <c r="E6919" s="240"/>
      <c r="F6919" s="224"/>
      <c r="G6919" s="98"/>
      <c r="H6919" s="98"/>
      <c r="I6919" s="130"/>
      <c r="J6919" s="98"/>
      <c r="K6919" s="98"/>
      <c r="L6919" s="98"/>
      <c r="M6919" s="241"/>
      <c r="N6919" s="241"/>
      <c r="O6919" s="98"/>
      <c r="P6919" s="98"/>
      <c r="Q6919" s="130"/>
    </row>
    <row r="6920" spans="1:17" ht="11.25" x14ac:dyDescent="0.2">
      <c r="A6920" s="234"/>
      <c r="B6920" s="98"/>
      <c r="C6920" s="130"/>
      <c r="D6920" s="240"/>
      <c r="E6920" s="240"/>
      <c r="F6920" s="224"/>
      <c r="G6920" s="98"/>
      <c r="H6920" s="98"/>
      <c r="I6920" s="130"/>
      <c r="J6920" s="98"/>
      <c r="K6920" s="98"/>
      <c r="L6920" s="98"/>
      <c r="M6920" s="241"/>
      <c r="N6920" s="241"/>
      <c r="O6920" s="98"/>
      <c r="P6920" s="98"/>
      <c r="Q6920" s="130"/>
    </row>
    <row r="6921" spans="1:17" ht="11.25" x14ac:dyDescent="0.2">
      <c r="A6921" s="234"/>
      <c r="B6921" s="98"/>
      <c r="C6921" s="130"/>
      <c r="D6921" s="240"/>
      <c r="E6921" s="240"/>
      <c r="F6921" s="224"/>
      <c r="G6921" s="98"/>
      <c r="H6921" s="98"/>
      <c r="I6921" s="130"/>
      <c r="J6921" s="98"/>
      <c r="K6921" s="98"/>
      <c r="L6921" s="98"/>
      <c r="M6921" s="241"/>
      <c r="N6921" s="241"/>
      <c r="O6921" s="98"/>
      <c r="P6921" s="98"/>
      <c r="Q6921" s="130"/>
    </row>
    <row r="6922" spans="1:17" ht="11.25" x14ac:dyDescent="0.2">
      <c r="A6922" s="234"/>
      <c r="B6922" s="98"/>
      <c r="C6922" s="130"/>
      <c r="D6922" s="240"/>
      <c r="E6922" s="240"/>
      <c r="F6922" s="224"/>
      <c r="G6922" s="98"/>
      <c r="H6922" s="98"/>
      <c r="I6922" s="130"/>
      <c r="J6922" s="98"/>
      <c r="K6922" s="98"/>
      <c r="L6922" s="98"/>
      <c r="M6922" s="241"/>
      <c r="N6922" s="241"/>
      <c r="O6922" s="98"/>
      <c r="P6922" s="98"/>
      <c r="Q6922" s="130"/>
    </row>
    <row r="6923" spans="1:17" ht="11.25" x14ac:dyDescent="0.2">
      <c r="A6923" s="234"/>
      <c r="B6923" s="98"/>
      <c r="C6923" s="130"/>
      <c r="D6923" s="240"/>
      <c r="E6923" s="240"/>
      <c r="F6923" s="224"/>
      <c r="G6923" s="98"/>
      <c r="H6923" s="98"/>
      <c r="I6923" s="130"/>
      <c r="J6923" s="98"/>
      <c r="K6923" s="98"/>
      <c r="L6923" s="98"/>
      <c r="M6923" s="241"/>
      <c r="N6923" s="241"/>
      <c r="O6923" s="98"/>
      <c r="P6923" s="98"/>
      <c r="Q6923" s="130"/>
    </row>
    <row r="6924" spans="1:17" ht="11.25" x14ac:dyDescent="0.2">
      <c r="A6924" s="234"/>
      <c r="B6924" s="98"/>
      <c r="C6924" s="130"/>
      <c r="D6924" s="240"/>
      <c r="E6924" s="240"/>
      <c r="F6924" s="224"/>
      <c r="G6924" s="98"/>
      <c r="H6924" s="98"/>
      <c r="I6924" s="130"/>
      <c r="J6924" s="98"/>
      <c r="K6924" s="98"/>
      <c r="L6924" s="98"/>
      <c r="M6924" s="241"/>
      <c r="N6924" s="241"/>
      <c r="O6924" s="98"/>
      <c r="P6924" s="98"/>
      <c r="Q6924" s="130"/>
    </row>
    <row r="6925" spans="1:17" ht="11.25" x14ac:dyDescent="0.2">
      <c r="A6925" s="234"/>
      <c r="B6925" s="98"/>
      <c r="C6925" s="130"/>
      <c r="D6925" s="240"/>
      <c r="E6925" s="240"/>
      <c r="F6925" s="224"/>
      <c r="G6925" s="98"/>
      <c r="H6925" s="98"/>
      <c r="I6925" s="130"/>
      <c r="J6925" s="98"/>
      <c r="K6925" s="98"/>
      <c r="L6925" s="98"/>
      <c r="M6925" s="241"/>
      <c r="N6925" s="241"/>
      <c r="O6925" s="98"/>
      <c r="P6925" s="98"/>
      <c r="Q6925" s="130"/>
    </row>
    <row r="6926" spans="1:17" ht="11.25" x14ac:dyDescent="0.2">
      <c r="A6926" s="234"/>
      <c r="B6926" s="98"/>
      <c r="C6926" s="130"/>
      <c r="D6926" s="240"/>
      <c r="E6926" s="240"/>
      <c r="F6926" s="224"/>
      <c r="G6926" s="98"/>
      <c r="H6926" s="98"/>
      <c r="I6926" s="130"/>
      <c r="J6926" s="98"/>
      <c r="K6926" s="98"/>
      <c r="L6926" s="98"/>
      <c r="M6926" s="241"/>
      <c r="N6926" s="241"/>
      <c r="O6926" s="98"/>
      <c r="P6926" s="98"/>
      <c r="Q6926" s="130"/>
    </row>
    <row r="6927" spans="1:17" ht="11.25" x14ac:dyDescent="0.2">
      <c r="A6927" s="234"/>
      <c r="B6927" s="98"/>
      <c r="C6927" s="130"/>
      <c r="D6927" s="240"/>
      <c r="E6927" s="240"/>
      <c r="F6927" s="224"/>
      <c r="G6927" s="98"/>
      <c r="H6927" s="98"/>
      <c r="I6927" s="130"/>
      <c r="J6927" s="98"/>
      <c r="K6927" s="98"/>
      <c r="L6927" s="98"/>
      <c r="M6927" s="241"/>
      <c r="N6927" s="241"/>
      <c r="O6927" s="98"/>
      <c r="P6927" s="98"/>
      <c r="Q6927" s="130"/>
    </row>
    <row r="6928" spans="1:17" ht="11.25" x14ac:dyDescent="0.2">
      <c r="A6928" s="234"/>
      <c r="B6928" s="98"/>
      <c r="C6928" s="130"/>
      <c r="D6928" s="240"/>
      <c r="E6928" s="240"/>
      <c r="F6928" s="224"/>
      <c r="G6928" s="98"/>
      <c r="H6928" s="98"/>
      <c r="I6928" s="130"/>
      <c r="J6928" s="98"/>
      <c r="K6928" s="98"/>
      <c r="L6928" s="98"/>
      <c r="M6928" s="241"/>
      <c r="N6928" s="241"/>
      <c r="O6928" s="98"/>
      <c r="P6928" s="98"/>
      <c r="Q6928" s="130"/>
    </row>
    <row r="6929" spans="1:17" ht="11.25" x14ac:dyDescent="0.2">
      <c r="A6929" s="234"/>
      <c r="B6929" s="98"/>
      <c r="C6929" s="130"/>
      <c r="D6929" s="240"/>
      <c r="E6929" s="240"/>
      <c r="F6929" s="224"/>
      <c r="G6929" s="98"/>
      <c r="H6929" s="98"/>
      <c r="I6929" s="130"/>
      <c r="J6929" s="98"/>
      <c r="K6929" s="98"/>
      <c r="L6929" s="98"/>
      <c r="M6929" s="241"/>
      <c r="N6929" s="241"/>
      <c r="O6929" s="98"/>
      <c r="P6929" s="98"/>
      <c r="Q6929" s="130"/>
    </row>
    <row r="6930" spans="1:17" ht="11.25" x14ac:dyDescent="0.2">
      <c r="A6930" s="234"/>
      <c r="B6930" s="98"/>
      <c r="C6930" s="130"/>
      <c r="D6930" s="240"/>
      <c r="E6930" s="240"/>
      <c r="F6930" s="224"/>
      <c r="G6930" s="98"/>
      <c r="H6930" s="98"/>
      <c r="I6930" s="130"/>
      <c r="J6930" s="98"/>
      <c r="K6930" s="98"/>
      <c r="L6930" s="98"/>
      <c r="M6930" s="241"/>
      <c r="N6930" s="241"/>
      <c r="O6930" s="98"/>
      <c r="P6930" s="98"/>
      <c r="Q6930" s="130"/>
    </row>
    <row r="6931" spans="1:17" ht="11.25" x14ac:dyDescent="0.2">
      <c r="A6931" s="234"/>
      <c r="B6931" s="98"/>
      <c r="C6931" s="130"/>
      <c r="D6931" s="240"/>
      <c r="E6931" s="240"/>
      <c r="F6931" s="224"/>
      <c r="G6931" s="98"/>
      <c r="H6931" s="98"/>
      <c r="I6931" s="130"/>
      <c r="J6931" s="98"/>
      <c r="K6931" s="98"/>
      <c r="L6931" s="98"/>
      <c r="M6931" s="241"/>
      <c r="N6931" s="241"/>
      <c r="O6931" s="98"/>
      <c r="P6931" s="98"/>
      <c r="Q6931" s="130"/>
    </row>
    <row r="6932" spans="1:17" ht="11.25" x14ac:dyDescent="0.2">
      <c r="A6932" s="234"/>
      <c r="B6932" s="98"/>
      <c r="C6932" s="130"/>
      <c r="D6932" s="240"/>
      <c r="E6932" s="240"/>
      <c r="F6932" s="224"/>
      <c r="G6932" s="98"/>
      <c r="H6932" s="98"/>
      <c r="I6932" s="130"/>
      <c r="J6932" s="98"/>
      <c r="K6932" s="98"/>
      <c r="L6932" s="98"/>
      <c r="M6932" s="241"/>
      <c r="N6932" s="241"/>
      <c r="O6932" s="98"/>
      <c r="P6932" s="98"/>
      <c r="Q6932" s="130"/>
    </row>
    <row r="6933" spans="1:17" ht="11.25" x14ac:dyDescent="0.2">
      <c r="A6933" s="234"/>
      <c r="B6933" s="98"/>
      <c r="C6933" s="130"/>
      <c r="D6933" s="240"/>
      <c r="E6933" s="240"/>
      <c r="F6933" s="224"/>
      <c r="G6933" s="98"/>
      <c r="H6933" s="98"/>
      <c r="I6933" s="130"/>
      <c r="J6933" s="98"/>
      <c r="K6933" s="98"/>
      <c r="L6933" s="98"/>
      <c r="M6933" s="241"/>
      <c r="N6933" s="241"/>
      <c r="O6933" s="98"/>
      <c r="P6933" s="98"/>
      <c r="Q6933" s="130"/>
    </row>
    <row r="6934" spans="1:17" ht="11.25" x14ac:dyDescent="0.2">
      <c r="A6934" s="234"/>
      <c r="B6934" s="98"/>
      <c r="C6934" s="130"/>
      <c r="D6934" s="240"/>
      <c r="E6934" s="240"/>
      <c r="F6934" s="224"/>
      <c r="G6934" s="98"/>
      <c r="H6934" s="98"/>
      <c r="I6934" s="130"/>
      <c r="J6934" s="98"/>
      <c r="K6934" s="98"/>
      <c r="L6934" s="98"/>
      <c r="M6934" s="241"/>
      <c r="N6934" s="241"/>
      <c r="O6934" s="98"/>
      <c r="P6934" s="98"/>
      <c r="Q6934" s="130"/>
    </row>
    <row r="6935" spans="1:17" ht="11.25" x14ac:dyDescent="0.2">
      <c r="A6935" s="234"/>
      <c r="B6935" s="98"/>
      <c r="C6935" s="130"/>
      <c r="D6935" s="240"/>
      <c r="E6935" s="240"/>
      <c r="F6935" s="224"/>
      <c r="G6935" s="98"/>
      <c r="H6935" s="98"/>
      <c r="I6935" s="130"/>
      <c r="J6935" s="98"/>
      <c r="K6935" s="98"/>
      <c r="L6935" s="98"/>
      <c r="M6935" s="241"/>
      <c r="N6935" s="241"/>
      <c r="O6935" s="98"/>
      <c r="P6935" s="98"/>
      <c r="Q6935" s="130"/>
    </row>
    <row r="6936" spans="1:17" ht="11.25" x14ac:dyDescent="0.2">
      <c r="A6936" s="234"/>
      <c r="B6936" s="98"/>
      <c r="C6936" s="130"/>
      <c r="D6936" s="240"/>
      <c r="E6936" s="240"/>
      <c r="F6936" s="224"/>
      <c r="G6936" s="98"/>
      <c r="H6936" s="98"/>
      <c r="I6936" s="130"/>
      <c r="J6936" s="98"/>
      <c r="K6936" s="98"/>
      <c r="L6936" s="98"/>
      <c r="M6936" s="241"/>
      <c r="N6936" s="241"/>
      <c r="O6936" s="98"/>
      <c r="P6936" s="98"/>
      <c r="Q6936" s="130"/>
    </row>
    <row r="6937" spans="1:17" ht="11.25" x14ac:dyDescent="0.2">
      <c r="A6937" s="234"/>
      <c r="B6937" s="98"/>
      <c r="C6937" s="130"/>
      <c r="D6937" s="240"/>
      <c r="E6937" s="240"/>
      <c r="F6937" s="224"/>
      <c r="G6937" s="98"/>
      <c r="H6937" s="98"/>
      <c r="I6937" s="130"/>
      <c r="J6937" s="98"/>
      <c r="K6937" s="98"/>
      <c r="L6937" s="98"/>
      <c r="M6937" s="241"/>
      <c r="N6937" s="241"/>
      <c r="O6937" s="98"/>
      <c r="P6937" s="98"/>
      <c r="Q6937" s="130"/>
    </row>
    <row r="6938" spans="1:17" ht="11.25" x14ac:dyDescent="0.2">
      <c r="A6938" s="234"/>
      <c r="B6938" s="98"/>
      <c r="C6938" s="130"/>
      <c r="D6938" s="240"/>
      <c r="E6938" s="240"/>
      <c r="F6938" s="224"/>
      <c r="G6938" s="98"/>
      <c r="H6938" s="98"/>
      <c r="I6938" s="130"/>
      <c r="J6938" s="98"/>
      <c r="K6938" s="98"/>
      <c r="L6938" s="98"/>
      <c r="M6938" s="241"/>
      <c r="N6938" s="241"/>
      <c r="O6938" s="98"/>
      <c r="P6938" s="98"/>
      <c r="Q6938" s="130"/>
    </row>
    <row r="6939" spans="1:17" ht="11.25" x14ac:dyDescent="0.2">
      <c r="A6939" s="234"/>
      <c r="B6939" s="98"/>
      <c r="C6939" s="130"/>
      <c r="D6939" s="240"/>
      <c r="E6939" s="240"/>
      <c r="F6939" s="224"/>
      <c r="G6939" s="98"/>
      <c r="H6939" s="98"/>
      <c r="I6939" s="130"/>
      <c r="J6939" s="98"/>
      <c r="K6939" s="98"/>
      <c r="L6939" s="98"/>
      <c r="M6939" s="241"/>
      <c r="N6939" s="241"/>
      <c r="O6939" s="98"/>
      <c r="P6939" s="98"/>
      <c r="Q6939" s="130"/>
    </row>
    <row r="6940" spans="1:17" ht="11.25" x14ac:dyDescent="0.2">
      <c r="A6940" s="234"/>
      <c r="B6940" s="98"/>
      <c r="C6940" s="130"/>
      <c r="D6940" s="240"/>
      <c r="E6940" s="240"/>
      <c r="F6940" s="224"/>
      <c r="G6940" s="98"/>
      <c r="H6940" s="98"/>
      <c r="I6940" s="130"/>
      <c r="J6940" s="98"/>
      <c r="K6940" s="98"/>
      <c r="L6940" s="98"/>
      <c r="M6940" s="241"/>
      <c r="N6940" s="241"/>
      <c r="O6940" s="98"/>
      <c r="P6940" s="98"/>
      <c r="Q6940" s="130"/>
    </row>
    <row r="6941" spans="1:17" ht="11.25" x14ac:dyDescent="0.2">
      <c r="A6941" s="234"/>
      <c r="B6941" s="98"/>
      <c r="C6941" s="130"/>
      <c r="D6941" s="240"/>
      <c r="E6941" s="240"/>
      <c r="F6941" s="224"/>
      <c r="G6941" s="98"/>
      <c r="H6941" s="98"/>
      <c r="I6941" s="130"/>
      <c r="J6941" s="98"/>
      <c r="K6941" s="98"/>
      <c r="L6941" s="98"/>
      <c r="M6941" s="241"/>
      <c r="N6941" s="241"/>
      <c r="O6941" s="98"/>
      <c r="P6941" s="98"/>
      <c r="Q6941" s="130"/>
    </row>
    <row r="6942" spans="1:17" ht="11.25" x14ac:dyDescent="0.2">
      <c r="A6942" s="234"/>
      <c r="B6942" s="98"/>
      <c r="C6942" s="130"/>
      <c r="D6942" s="240"/>
      <c r="E6942" s="240"/>
      <c r="F6942" s="224"/>
      <c r="G6942" s="98"/>
      <c r="H6942" s="98"/>
      <c r="I6942" s="130"/>
      <c r="J6942" s="98"/>
      <c r="K6942" s="98"/>
      <c r="L6942" s="98"/>
      <c r="M6942" s="241"/>
      <c r="N6942" s="241"/>
      <c r="O6942" s="98"/>
      <c r="P6942" s="98"/>
      <c r="Q6942" s="130"/>
    </row>
    <row r="6943" spans="1:17" ht="11.25" x14ac:dyDescent="0.2">
      <c r="A6943" s="234"/>
      <c r="B6943" s="98"/>
      <c r="C6943" s="130"/>
      <c r="D6943" s="240"/>
      <c r="E6943" s="240"/>
      <c r="F6943" s="224"/>
      <c r="G6943" s="98"/>
      <c r="H6943" s="98"/>
      <c r="I6943" s="130"/>
      <c r="J6943" s="98"/>
      <c r="K6943" s="98"/>
      <c r="L6943" s="98"/>
      <c r="M6943" s="241"/>
      <c r="N6943" s="241"/>
      <c r="O6943" s="98"/>
      <c r="P6943" s="98"/>
      <c r="Q6943" s="130"/>
    </row>
    <row r="6944" spans="1:17" ht="11.25" x14ac:dyDescent="0.2">
      <c r="A6944" s="234"/>
      <c r="B6944" s="98"/>
      <c r="C6944" s="130"/>
      <c r="D6944" s="240"/>
      <c r="E6944" s="240"/>
      <c r="F6944" s="224"/>
      <c r="G6944" s="98"/>
      <c r="H6944" s="98"/>
      <c r="I6944" s="130"/>
      <c r="J6944" s="98"/>
      <c r="K6944" s="98"/>
      <c r="L6944" s="98"/>
      <c r="M6944" s="241"/>
      <c r="N6944" s="241"/>
      <c r="O6944" s="98"/>
      <c r="P6944" s="98"/>
      <c r="Q6944" s="130"/>
    </row>
    <row r="6945" spans="1:17" ht="11.25" x14ac:dyDescent="0.2">
      <c r="A6945" s="234"/>
      <c r="B6945" s="98"/>
      <c r="C6945" s="130"/>
      <c r="D6945" s="240"/>
      <c r="E6945" s="240"/>
      <c r="F6945" s="224"/>
      <c r="G6945" s="98"/>
      <c r="H6945" s="98"/>
      <c r="I6945" s="130"/>
      <c r="J6945" s="98"/>
      <c r="K6945" s="98"/>
      <c r="L6945" s="98"/>
      <c r="M6945" s="241"/>
      <c r="N6945" s="241"/>
      <c r="O6945" s="98"/>
      <c r="P6945" s="98"/>
      <c r="Q6945" s="130"/>
    </row>
    <row r="6946" spans="1:17" ht="11.25" x14ac:dyDescent="0.2">
      <c r="A6946" s="234"/>
      <c r="B6946" s="98"/>
      <c r="C6946" s="130"/>
      <c r="D6946" s="240"/>
      <c r="E6946" s="240"/>
      <c r="F6946" s="224"/>
      <c r="G6946" s="98"/>
      <c r="H6946" s="98"/>
      <c r="I6946" s="130"/>
      <c r="J6946" s="98"/>
      <c r="K6946" s="98"/>
      <c r="L6946" s="98"/>
      <c r="M6946" s="241"/>
      <c r="N6946" s="241"/>
      <c r="O6946" s="98"/>
      <c r="P6946" s="98"/>
      <c r="Q6946" s="130"/>
    </row>
    <row r="6947" spans="1:17" ht="11.25" x14ac:dyDescent="0.2">
      <c r="A6947" s="234"/>
      <c r="B6947" s="98"/>
      <c r="C6947" s="130"/>
      <c r="D6947" s="240"/>
      <c r="E6947" s="240"/>
      <c r="F6947" s="224"/>
      <c r="G6947" s="98"/>
      <c r="H6947" s="98"/>
      <c r="I6947" s="130"/>
      <c r="J6947" s="98"/>
      <c r="K6947" s="98"/>
      <c r="L6947" s="98"/>
      <c r="M6947" s="241"/>
      <c r="N6947" s="241"/>
      <c r="O6947" s="98"/>
      <c r="P6947" s="98"/>
      <c r="Q6947" s="130"/>
    </row>
    <row r="6948" spans="1:17" ht="11.25" x14ac:dyDescent="0.2">
      <c r="A6948" s="234"/>
      <c r="B6948" s="98"/>
      <c r="C6948" s="130"/>
      <c r="D6948" s="240"/>
      <c r="E6948" s="240"/>
      <c r="F6948" s="224"/>
      <c r="G6948" s="98"/>
      <c r="H6948" s="98"/>
      <c r="I6948" s="130"/>
      <c r="J6948" s="98"/>
      <c r="K6948" s="98"/>
      <c r="L6948" s="98"/>
      <c r="M6948" s="241"/>
      <c r="N6948" s="241"/>
      <c r="O6948" s="98"/>
      <c r="P6948" s="98"/>
      <c r="Q6948" s="130"/>
    </row>
    <row r="6949" spans="1:17" ht="11.25" x14ac:dyDescent="0.2">
      <c r="A6949" s="234"/>
      <c r="B6949" s="98"/>
      <c r="C6949" s="130"/>
      <c r="D6949" s="240"/>
      <c r="E6949" s="240"/>
      <c r="F6949" s="224"/>
      <c r="G6949" s="98"/>
      <c r="H6949" s="98"/>
      <c r="I6949" s="130"/>
      <c r="J6949" s="98"/>
      <c r="K6949" s="98"/>
      <c r="L6949" s="98"/>
      <c r="M6949" s="241"/>
      <c r="N6949" s="241"/>
      <c r="O6949" s="98"/>
      <c r="P6949" s="98"/>
      <c r="Q6949" s="130"/>
    </row>
    <row r="6950" spans="1:17" ht="11.25" x14ac:dyDescent="0.2">
      <c r="A6950" s="234"/>
      <c r="B6950" s="98"/>
      <c r="C6950" s="130"/>
      <c r="D6950" s="240"/>
      <c r="E6950" s="240"/>
      <c r="F6950" s="224"/>
      <c r="G6950" s="98"/>
      <c r="H6950" s="98"/>
      <c r="I6950" s="130"/>
      <c r="J6950" s="98"/>
      <c r="K6950" s="98"/>
      <c r="L6950" s="98"/>
      <c r="M6950" s="241"/>
      <c r="N6950" s="241"/>
      <c r="O6950" s="98"/>
      <c r="P6950" s="98"/>
      <c r="Q6950" s="130"/>
    </row>
    <row r="6951" spans="1:17" ht="11.25" x14ac:dyDescent="0.2">
      <c r="A6951" s="234"/>
      <c r="B6951" s="98"/>
      <c r="C6951" s="130"/>
      <c r="D6951" s="240"/>
      <c r="E6951" s="240"/>
      <c r="F6951" s="224"/>
      <c r="G6951" s="98"/>
      <c r="H6951" s="98"/>
      <c r="I6951" s="130"/>
      <c r="J6951" s="98"/>
      <c r="K6951" s="98"/>
      <c r="L6951" s="98"/>
      <c r="M6951" s="241"/>
      <c r="N6951" s="241"/>
      <c r="O6951" s="98"/>
      <c r="P6951" s="98"/>
      <c r="Q6951" s="130"/>
    </row>
    <row r="6952" spans="1:17" ht="11.25" x14ac:dyDescent="0.2">
      <c r="A6952" s="234"/>
      <c r="B6952" s="98"/>
      <c r="C6952" s="130"/>
      <c r="D6952" s="240"/>
      <c r="E6952" s="240"/>
      <c r="F6952" s="224"/>
      <c r="G6952" s="98"/>
      <c r="H6952" s="98"/>
      <c r="I6952" s="130"/>
      <c r="J6952" s="98"/>
      <c r="K6952" s="98"/>
      <c r="L6952" s="98"/>
      <c r="M6952" s="241"/>
      <c r="N6952" s="241"/>
      <c r="O6952" s="98"/>
      <c r="P6952" s="98"/>
      <c r="Q6952" s="130"/>
    </row>
    <row r="6953" spans="1:17" ht="11.25" x14ac:dyDescent="0.2">
      <c r="A6953" s="234"/>
      <c r="B6953" s="98"/>
      <c r="C6953" s="130"/>
      <c r="D6953" s="240"/>
      <c r="E6953" s="240"/>
      <c r="F6953" s="224"/>
      <c r="G6953" s="98"/>
      <c r="H6953" s="98"/>
      <c r="I6953" s="130"/>
      <c r="J6953" s="98"/>
      <c r="K6953" s="98"/>
      <c r="L6953" s="98"/>
      <c r="M6953" s="241"/>
      <c r="N6953" s="241"/>
      <c r="O6953" s="98"/>
      <c r="P6953" s="98"/>
      <c r="Q6953" s="130"/>
    </row>
    <row r="6954" spans="1:17" ht="11.25" x14ac:dyDescent="0.2">
      <c r="A6954" s="234"/>
      <c r="B6954" s="98"/>
      <c r="C6954" s="130"/>
      <c r="D6954" s="240"/>
      <c r="E6954" s="240"/>
      <c r="F6954" s="224"/>
      <c r="G6954" s="98"/>
      <c r="H6954" s="98"/>
      <c r="I6954" s="130"/>
      <c r="J6954" s="98"/>
      <c r="K6954" s="98"/>
      <c r="L6954" s="98"/>
      <c r="M6954" s="241"/>
      <c r="N6954" s="241"/>
      <c r="O6954" s="98"/>
      <c r="P6954" s="98"/>
      <c r="Q6954" s="130"/>
    </row>
    <row r="6955" spans="1:17" ht="11.25" x14ac:dyDescent="0.2">
      <c r="A6955" s="234"/>
      <c r="B6955" s="98"/>
      <c r="C6955" s="130"/>
      <c r="D6955" s="240"/>
      <c r="E6955" s="240"/>
      <c r="F6955" s="224"/>
      <c r="G6955" s="98"/>
      <c r="H6955" s="98"/>
      <c r="I6955" s="130"/>
      <c r="J6955" s="98"/>
      <c r="K6955" s="98"/>
      <c r="L6955" s="98"/>
      <c r="M6955" s="241"/>
      <c r="N6955" s="241"/>
      <c r="O6955" s="98"/>
      <c r="P6955" s="98"/>
      <c r="Q6955" s="130"/>
    </row>
    <row r="6956" spans="1:17" ht="11.25" x14ac:dyDescent="0.2">
      <c r="A6956" s="234"/>
      <c r="B6956" s="98"/>
      <c r="C6956" s="130"/>
      <c r="D6956" s="240"/>
      <c r="E6956" s="240"/>
      <c r="F6956" s="224"/>
      <c r="G6956" s="98"/>
      <c r="H6956" s="98"/>
      <c r="I6956" s="130"/>
      <c r="J6956" s="98"/>
      <c r="K6956" s="98"/>
      <c r="L6956" s="98"/>
      <c r="M6956" s="241"/>
      <c r="N6956" s="241"/>
      <c r="O6956" s="98"/>
      <c r="P6956" s="98"/>
      <c r="Q6956" s="130"/>
    </row>
    <row r="6957" spans="1:17" ht="11.25" x14ac:dyDescent="0.2">
      <c r="A6957" s="234"/>
      <c r="B6957" s="98"/>
      <c r="C6957" s="130"/>
      <c r="D6957" s="240"/>
      <c r="E6957" s="240"/>
      <c r="F6957" s="224"/>
      <c r="G6957" s="98"/>
      <c r="H6957" s="98"/>
      <c r="I6957" s="130"/>
      <c r="J6957" s="98"/>
      <c r="K6957" s="98"/>
      <c r="L6957" s="98"/>
      <c r="M6957" s="241"/>
      <c r="N6957" s="241"/>
      <c r="O6957" s="98"/>
      <c r="P6957" s="98"/>
      <c r="Q6957" s="130"/>
    </row>
    <row r="6958" spans="1:17" ht="11.25" x14ac:dyDescent="0.2">
      <c r="A6958" s="234"/>
      <c r="B6958" s="98"/>
      <c r="C6958" s="130"/>
      <c r="D6958" s="240"/>
      <c r="E6958" s="240"/>
      <c r="F6958" s="224"/>
      <c r="G6958" s="98"/>
      <c r="H6958" s="98"/>
      <c r="I6958" s="130"/>
      <c r="J6958" s="98"/>
      <c r="K6958" s="98"/>
      <c r="L6958" s="98"/>
      <c r="M6958" s="241"/>
      <c r="N6958" s="241"/>
      <c r="O6958" s="98"/>
      <c r="P6958" s="98"/>
      <c r="Q6958" s="130"/>
    </row>
    <row r="6959" spans="1:17" ht="11.25" x14ac:dyDescent="0.2">
      <c r="A6959" s="234"/>
      <c r="B6959" s="98"/>
      <c r="C6959" s="130"/>
      <c r="D6959" s="240"/>
      <c r="E6959" s="240"/>
      <c r="F6959" s="224"/>
      <c r="G6959" s="98"/>
      <c r="H6959" s="98"/>
      <c r="I6959" s="130"/>
      <c r="J6959" s="98"/>
      <c r="K6959" s="98"/>
      <c r="L6959" s="98"/>
      <c r="M6959" s="241"/>
      <c r="N6959" s="241"/>
      <c r="O6959" s="98"/>
      <c r="P6959" s="98"/>
      <c r="Q6959" s="130"/>
    </row>
    <row r="6960" spans="1:17" ht="11.25" x14ac:dyDescent="0.2">
      <c r="A6960" s="234"/>
      <c r="B6960" s="98"/>
      <c r="C6960" s="130"/>
      <c r="D6960" s="240"/>
      <c r="E6960" s="240"/>
      <c r="F6960" s="224"/>
      <c r="G6960" s="98"/>
      <c r="H6960" s="98"/>
      <c r="I6960" s="130"/>
      <c r="J6960" s="98"/>
      <c r="K6960" s="98"/>
      <c r="L6960" s="98"/>
      <c r="M6960" s="241"/>
      <c r="N6960" s="241"/>
      <c r="O6960" s="98"/>
      <c r="P6960" s="98"/>
      <c r="Q6960" s="130"/>
    </row>
    <row r="6961" spans="1:17" ht="11.25" x14ac:dyDescent="0.2">
      <c r="A6961" s="234"/>
      <c r="B6961" s="98"/>
      <c r="C6961" s="130"/>
      <c r="D6961" s="240"/>
      <c r="E6961" s="240"/>
      <c r="F6961" s="224"/>
      <c r="G6961" s="98"/>
      <c r="H6961" s="98"/>
      <c r="I6961" s="130"/>
      <c r="J6961" s="98"/>
      <c r="K6961" s="98"/>
      <c r="L6961" s="98"/>
      <c r="M6961" s="241"/>
      <c r="N6961" s="241"/>
      <c r="O6961" s="98"/>
      <c r="P6961" s="98"/>
      <c r="Q6961" s="130"/>
    </row>
    <row r="6962" spans="1:17" ht="11.25" x14ac:dyDescent="0.2">
      <c r="A6962" s="234"/>
      <c r="B6962" s="98"/>
      <c r="C6962" s="130"/>
      <c r="D6962" s="240"/>
      <c r="E6962" s="240"/>
      <c r="F6962" s="224"/>
      <c r="G6962" s="98"/>
      <c r="H6962" s="98"/>
      <c r="I6962" s="130"/>
      <c r="J6962" s="98"/>
      <c r="K6962" s="98"/>
      <c r="L6962" s="98"/>
      <c r="M6962" s="241"/>
      <c r="N6962" s="241"/>
      <c r="O6962" s="98"/>
      <c r="P6962" s="98"/>
      <c r="Q6962" s="130"/>
    </row>
    <row r="6963" spans="1:17" ht="11.25" x14ac:dyDescent="0.2">
      <c r="A6963" s="234"/>
      <c r="B6963" s="98"/>
      <c r="C6963" s="130"/>
      <c r="D6963" s="240"/>
      <c r="E6963" s="240"/>
      <c r="F6963" s="224"/>
      <c r="G6963" s="98"/>
      <c r="H6963" s="98"/>
      <c r="I6963" s="130"/>
      <c r="J6963" s="98"/>
      <c r="K6963" s="98"/>
      <c r="L6963" s="98"/>
      <c r="M6963" s="241"/>
      <c r="N6963" s="241"/>
      <c r="O6963" s="98"/>
      <c r="P6963" s="98"/>
      <c r="Q6963" s="130"/>
    </row>
    <row r="6964" spans="1:17" ht="11.25" x14ac:dyDescent="0.2">
      <c r="A6964" s="234"/>
      <c r="B6964" s="98"/>
      <c r="C6964" s="130"/>
      <c r="D6964" s="240"/>
      <c r="E6964" s="240"/>
      <c r="F6964" s="224"/>
      <c r="G6964" s="98"/>
      <c r="H6964" s="98"/>
      <c r="I6964" s="130"/>
      <c r="J6964" s="98"/>
      <c r="K6964" s="98"/>
      <c r="L6964" s="98"/>
      <c r="M6964" s="241"/>
      <c r="N6964" s="241"/>
      <c r="O6964" s="98"/>
      <c r="P6964" s="98"/>
      <c r="Q6964" s="130"/>
    </row>
    <row r="6965" spans="1:17" ht="11.25" x14ac:dyDescent="0.2">
      <c r="A6965" s="234"/>
      <c r="B6965" s="98"/>
      <c r="C6965" s="130"/>
      <c r="D6965" s="240"/>
      <c r="E6965" s="240"/>
      <c r="F6965" s="224"/>
      <c r="G6965" s="98"/>
      <c r="H6965" s="98"/>
      <c r="I6965" s="130"/>
      <c r="J6965" s="98"/>
      <c r="K6965" s="98"/>
      <c r="L6965" s="98"/>
      <c r="M6965" s="241"/>
      <c r="N6965" s="241"/>
      <c r="O6965" s="98"/>
      <c r="P6965" s="98"/>
      <c r="Q6965" s="130"/>
    </row>
    <row r="6966" spans="1:17" ht="11.25" x14ac:dyDescent="0.2">
      <c r="A6966" s="234"/>
      <c r="B6966" s="98"/>
      <c r="C6966" s="130"/>
      <c r="D6966" s="240"/>
      <c r="E6966" s="240"/>
      <c r="F6966" s="224"/>
      <c r="G6966" s="98"/>
      <c r="H6966" s="98"/>
      <c r="I6966" s="130"/>
      <c r="J6966" s="98"/>
      <c r="K6966" s="98"/>
      <c r="L6966" s="98"/>
      <c r="M6966" s="241"/>
      <c r="N6966" s="241"/>
      <c r="O6966" s="98"/>
      <c r="P6966" s="98"/>
      <c r="Q6966" s="130"/>
    </row>
    <row r="6967" spans="1:17" ht="11.25" x14ac:dyDescent="0.2">
      <c r="A6967" s="234"/>
      <c r="B6967" s="98"/>
      <c r="C6967" s="130"/>
      <c r="D6967" s="240"/>
      <c r="E6967" s="240"/>
      <c r="F6967" s="224"/>
      <c r="G6967" s="98"/>
      <c r="H6967" s="98"/>
      <c r="I6967" s="130"/>
      <c r="J6967" s="98"/>
      <c r="K6967" s="98"/>
      <c r="L6967" s="98"/>
      <c r="M6967" s="241"/>
      <c r="N6967" s="241"/>
      <c r="O6967" s="98"/>
      <c r="P6967" s="98"/>
      <c r="Q6967" s="130"/>
    </row>
    <row r="6968" spans="1:17" ht="11.25" x14ac:dyDescent="0.2">
      <c r="A6968" s="234"/>
      <c r="B6968" s="98"/>
      <c r="C6968" s="130"/>
      <c r="D6968" s="240"/>
      <c r="E6968" s="240"/>
      <c r="F6968" s="224"/>
      <c r="G6968" s="98"/>
      <c r="H6968" s="98"/>
      <c r="I6968" s="130"/>
      <c r="J6968" s="98"/>
      <c r="K6968" s="98"/>
      <c r="L6968" s="98"/>
      <c r="M6968" s="241"/>
      <c r="N6968" s="241"/>
      <c r="O6968" s="98"/>
      <c r="P6968" s="98"/>
      <c r="Q6968" s="130"/>
    </row>
    <row r="6969" spans="1:17" ht="11.25" x14ac:dyDescent="0.2">
      <c r="A6969" s="234"/>
      <c r="B6969" s="98"/>
      <c r="C6969" s="130"/>
      <c r="D6969" s="240"/>
      <c r="E6969" s="240"/>
      <c r="F6969" s="224"/>
      <c r="G6969" s="98"/>
      <c r="H6969" s="98"/>
      <c r="I6969" s="130"/>
      <c r="J6969" s="98"/>
      <c r="K6969" s="98"/>
      <c r="L6969" s="98"/>
      <c r="M6969" s="241"/>
      <c r="N6969" s="241"/>
      <c r="O6969" s="98"/>
      <c r="P6969" s="98"/>
      <c r="Q6969" s="130"/>
    </row>
    <row r="6970" spans="1:17" ht="11.25" x14ac:dyDescent="0.2">
      <c r="A6970" s="234"/>
      <c r="B6970" s="98"/>
      <c r="C6970" s="130"/>
      <c r="D6970" s="240"/>
      <c r="E6970" s="240"/>
      <c r="F6970" s="224"/>
      <c r="G6970" s="98"/>
      <c r="H6970" s="98"/>
      <c r="I6970" s="130"/>
      <c r="J6970" s="98"/>
      <c r="K6970" s="98"/>
      <c r="L6970" s="98"/>
      <c r="M6970" s="241"/>
      <c r="N6970" s="241"/>
      <c r="O6970" s="98"/>
      <c r="P6970" s="98"/>
      <c r="Q6970" s="130"/>
    </row>
    <row r="6971" spans="1:17" ht="11.25" x14ac:dyDescent="0.2">
      <c r="A6971" s="234"/>
      <c r="B6971" s="98"/>
      <c r="C6971" s="130"/>
      <c r="D6971" s="240"/>
      <c r="E6971" s="240"/>
      <c r="F6971" s="224"/>
      <c r="G6971" s="98"/>
      <c r="H6971" s="98"/>
      <c r="I6971" s="130"/>
      <c r="J6971" s="98"/>
      <c r="K6971" s="98"/>
      <c r="L6971" s="98"/>
      <c r="M6971" s="241"/>
      <c r="N6971" s="241"/>
      <c r="O6971" s="98"/>
      <c r="P6971" s="98"/>
      <c r="Q6971" s="130"/>
    </row>
    <row r="6972" spans="1:17" ht="11.25" x14ac:dyDescent="0.2">
      <c r="A6972" s="234"/>
      <c r="B6972" s="98"/>
      <c r="C6972" s="130"/>
      <c r="D6972" s="240"/>
      <c r="E6972" s="240"/>
      <c r="F6972" s="224"/>
      <c r="G6972" s="98"/>
      <c r="H6972" s="98"/>
      <c r="I6972" s="130"/>
      <c r="J6972" s="98"/>
      <c r="K6972" s="98"/>
      <c r="L6972" s="98"/>
      <c r="M6972" s="241"/>
      <c r="N6972" s="241"/>
      <c r="O6972" s="98"/>
      <c r="P6972" s="98"/>
      <c r="Q6972" s="130"/>
    </row>
    <row r="6973" spans="1:17" ht="11.25" x14ac:dyDescent="0.2">
      <c r="A6973" s="234"/>
      <c r="B6973" s="98"/>
      <c r="C6973" s="130"/>
      <c r="D6973" s="240"/>
      <c r="E6973" s="240"/>
      <c r="F6973" s="224"/>
      <c r="G6973" s="98"/>
      <c r="H6973" s="98"/>
      <c r="I6973" s="130"/>
      <c r="J6973" s="98"/>
      <c r="K6973" s="98"/>
      <c r="L6973" s="98"/>
      <c r="M6973" s="241"/>
      <c r="N6973" s="241"/>
      <c r="O6973" s="98"/>
      <c r="P6973" s="98"/>
      <c r="Q6973" s="130"/>
    </row>
    <row r="6974" spans="1:17" ht="11.25" x14ac:dyDescent="0.2">
      <c r="A6974" s="234"/>
      <c r="B6974" s="98"/>
      <c r="C6974" s="130"/>
      <c r="D6974" s="240"/>
      <c r="E6974" s="240"/>
      <c r="F6974" s="224"/>
      <c r="G6974" s="98"/>
      <c r="H6974" s="98"/>
      <c r="I6974" s="130"/>
      <c r="J6974" s="98"/>
      <c r="K6974" s="98"/>
      <c r="L6974" s="98"/>
      <c r="M6974" s="241"/>
      <c r="N6974" s="241"/>
      <c r="O6974" s="98"/>
      <c r="P6974" s="98"/>
      <c r="Q6974" s="130"/>
    </row>
    <row r="6975" spans="1:17" ht="11.25" x14ac:dyDescent="0.2">
      <c r="A6975" s="234"/>
      <c r="B6975" s="98"/>
      <c r="C6975" s="130"/>
      <c r="D6975" s="240"/>
      <c r="E6975" s="240"/>
      <c r="F6975" s="224"/>
      <c r="G6975" s="98"/>
      <c r="H6975" s="98"/>
      <c r="I6975" s="130"/>
      <c r="J6975" s="98"/>
      <c r="K6975" s="98"/>
      <c r="L6975" s="98"/>
      <c r="M6975" s="241"/>
      <c r="N6975" s="241"/>
      <c r="O6975" s="98"/>
      <c r="P6975" s="98"/>
      <c r="Q6975" s="130"/>
    </row>
    <row r="6976" spans="1:17" ht="11.25" x14ac:dyDescent="0.2">
      <c r="A6976" s="234"/>
      <c r="B6976" s="98"/>
      <c r="C6976" s="130"/>
      <c r="D6976" s="240"/>
      <c r="E6976" s="240"/>
      <c r="F6976" s="224"/>
      <c r="G6976" s="98"/>
      <c r="H6976" s="98"/>
      <c r="I6976" s="130"/>
      <c r="J6976" s="98"/>
      <c r="K6976" s="98"/>
      <c r="L6976" s="98"/>
      <c r="M6976" s="241"/>
      <c r="N6976" s="241"/>
      <c r="O6976" s="98"/>
      <c r="P6976" s="98"/>
      <c r="Q6976" s="130"/>
    </row>
    <row r="6977" spans="1:17" ht="11.25" x14ac:dyDescent="0.2">
      <c r="A6977" s="234"/>
      <c r="B6977" s="98"/>
      <c r="C6977" s="130"/>
      <c r="D6977" s="240"/>
      <c r="E6977" s="240"/>
      <c r="F6977" s="224"/>
      <c r="G6977" s="98"/>
      <c r="H6977" s="98"/>
      <c r="I6977" s="130"/>
      <c r="J6977" s="98"/>
      <c r="K6977" s="98"/>
      <c r="L6977" s="98"/>
      <c r="M6977" s="241"/>
      <c r="N6977" s="241"/>
      <c r="O6977" s="98"/>
      <c r="P6977" s="98"/>
      <c r="Q6977" s="130"/>
    </row>
    <row r="6978" spans="1:17" ht="11.25" x14ac:dyDescent="0.2">
      <c r="A6978" s="234"/>
      <c r="B6978" s="98"/>
      <c r="C6978" s="130"/>
      <c r="D6978" s="240"/>
      <c r="E6978" s="240"/>
      <c r="F6978" s="224"/>
      <c r="G6978" s="98"/>
      <c r="H6978" s="98"/>
      <c r="I6978" s="130"/>
      <c r="J6978" s="98"/>
      <c r="K6978" s="98"/>
      <c r="L6978" s="98"/>
      <c r="M6978" s="241"/>
      <c r="N6978" s="241"/>
      <c r="O6978" s="98"/>
      <c r="P6978" s="98"/>
      <c r="Q6978" s="130"/>
    </row>
    <row r="6979" spans="1:17" ht="11.25" x14ac:dyDescent="0.2">
      <c r="A6979" s="234"/>
      <c r="B6979" s="98"/>
      <c r="C6979" s="130"/>
      <c r="D6979" s="240"/>
      <c r="E6979" s="240"/>
      <c r="F6979" s="224"/>
      <c r="G6979" s="98"/>
      <c r="H6979" s="98"/>
      <c r="I6979" s="130"/>
      <c r="J6979" s="98"/>
      <c r="K6979" s="98"/>
      <c r="L6979" s="98"/>
      <c r="M6979" s="241"/>
      <c r="N6979" s="241"/>
      <c r="O6979" s="98"/>
      <c r="P6979" s="98"/>
      <c r="Q6979" s="130"/>
    </row>
    <row r="6980" spans="1:17" ht="11.25" x14ac:dyDescent="0.2">
      <c r="A6980" s="234"/>
      <c r="B6980" s="98"/>
      <c r="C6980" s="130"/>
      <c r="D6980" s="240"/>
      <c r="E6980" s="240"/>
      <c r="F6980" s="224"/>
      <c r="G6980" s="98"/>
      <c r="H6980" s="98"/>
      <c r="I6980" s="130"/>
      <c r="J6980" s="98"/>
      <c r="K6980" s="98"/>
      <c r="L6980" s="98"/>
      <c r="M6980" s="241"/>
      <c r="N6980" s="241"/>
      <c r="O6980" s="98"/>
      <c r="P6980" s="98"/>
      <c r="Q6980" s="130"/>
    </row>
    <row r="6981" spans="1:17" ht="11.25" x14ac:dyDescent="0.2">
      <c r="A6981" s="234"/>
      <c r="B6981" s="98"/>
      <c r="C6981" s="130"/>
      <c r="D6981" s="240"/>
      <c r="E6981" s="240"/>
      <c r="F6981" s="224"/>
      <c r="G6981" s="98"/>
      <c r="H6981" s="98"/>
      <c r="I6981" s="130"/>
      <c r="J6981" s="98"/>
      <c r="K6981" s="98"/>
      <c r="L6981" s="98"/>
      <c r="M6981" s="241"/>
      <c r="N6981" s="241"/>
      <c r="O6981" s="98"/>
      <c r="P6981" s="98"/>
      <c r="Q6981" s="130"/>
    </row>
    <row r="6982" spans="1:17" ht="11.25" x14ac:dyDescent="0.2">
      <c r="A6982" s="234"/>
      <c r="B6982" s="98"/>
      <c r="C6982" s="130"/>
      <c r="D6982" s="240"/>
      <c r="E6982" s="240"/>
      <c r="F6982" s="224"/>
      <c r="G6982" s="98"/>
      <c r="H6982" s="98"/>
      <c r="I6982" s="130"/>
      <c r="J6982" s="98"/>
      <c r="K6982" s="98"/>
      <c r="L6982" s="98"/>
      <c r="M6982" s="241"/>
      <c r="N6982" s="241"/>
      <c r="O6982" s="98"/>
      <c r="P6982" s="98"/>
      <c r="Q6982" s="130"/>
    </row>
    <row r="6983" spans="1:17" ht="11.25" x14ac:dyDescent="0.2">
      <c r="A6983" s="234"/>
      <c r="B6983" s="98"/>
      <c r="C6983" s="130"/>
      <c r="D6983" s="240"/>
      <c r="E6983" s="240"/>
      <c r="F6983" s="224"/>
      <c r="G6983" s="98"/>
      <c r="H6983" s="98"/>
      <c r="I6983" s="130"/>
      <c r="J6983" s="98"/>
      <c r="K6983" s="98"/>
      <c r="L6983" s="98"/>
      <c r="M6983" s="241"/>
      <c r="N6983" s="241"/>
      <c r="O6983" s="98"/>
      <c r="P6983" s="98"/>
      <c r="Q6983" s="130"/>
    </row>
    <row r="6984" spans="1:17" ht="11.25" x14ac:dyDescent="0.2">
      <c r="A6984" s="234"/>
      <c r="B6984" s="98"/>
      <c r="C6984" s="130"/>
      <c r="D6984" s="240"/>
      <c r="E6984" s="240"/>
      <c r="F6984" s="224"/>
      <c r="G6984" s="98"/>
      <c r="H6984" s="98"/>
      <c r="I6984" s="130"/>
      <c r="J6984" s="98"/>
      <c r="K6984" s="98"/>
      <c r="L6984" s="98"/>
      <c r="M6984" s="241"/>
      <c r="N6984" s="241"/>
      <c r="O6984" s="98"/>
      <c r="P6984" s="98"/>
      <c r="Q6984" s="130"/>
    </row>
    <row r="6985" spans="1:17" ht="11.25" x14ac:dyDescent="0.2">
      <c r="A6985" s="234"/>
      <c r="B6985" s="98"/>
      <c r="C6985" s="130"/>
      <c r="D6985" s="240"/>
      <c r="E6985" s="240"/>
      <c r="F6985" s="224"/>
      <c r="G6985" s="98"/>
      <c r="H6985" s="98"/>
      <c r="I6985" s="130"/>
      <c r="J6985" s="98"/>
      <c r="K6985" s="98"/>
      <c r="L6985" s="98"/>
      <c r="M6985" s="241"/>
      <c r="N6985" s="241"/>
      <c r="O6985" s="98"/>
      <c r="P6985" s="98"/>
      <c r="Q6985" s="130"/>
    </row>
    <row r="6986" spans="1:17" ht="11.25" x14ac:dyDescent="0.2">
      <c r="A6986" s="234"/>
      <c r="B6986" s="98"/>
      <c r="C6986" s="130"/>
      <c r="D6986" s="240"/>
      <c r="E6986" s="240"/>
      <c r="F6986" s="224"/>
      <c r="G6986" s="98"/>
      <c r="H6986" s="98"/>
      <c r="I6986" s="130"/>
      <c r="J6986" s="98"/>
      <c r="K6986" s="98"/>
      <c r="L6986" s="98"/>
      <c r="M6986" s="241"/>
      <c r="N6986" s="241"/>
      <c r="O6986" s="98"/>
      <c r="P6986" s="98"/>
      <c r="Q6986" s="130"/>
    </row>
    <row r="6987" spans="1:17" ht="11.25" x14ac:dyDescent="0.2">
      <c r="A6987" s="234"/>
      <c r="B6987" s="98"/>
      <c r="C6987" s="130"/>
      <c r="D6987" s="240"/>
      <c r="E6987" s="240"/>
      <c r="F6987" s="224"/>
      <c r="G6987" s="98"/>
      <c r="H6987" s="98"/>
      <c r="I6987" s="130"/>
      <c r="J6987" s="98"/>
      <c r="K6987" s="98"/>
      <c r="L6987" s="98"/>
      <c r="M6987" s="241"/>
      <c r="N6987" s="241"/>
      <c r="O6987" s="98"/>
      <c r="P6987" s="98"/>
      <c r="Q6987" s="130"/>
    </row>
    <row r="6988" spans="1:17" ht="11.25" x14ac:dyDescent="0.2">
      <c r="A6988" s="234"/>
      <c r="B6988" s="98"/>
      <c r="C6988" s="130"/>
      <c r="D6988" s="240"/>
      <c r="E6988" s="240"/>
      <c r="F6988" s="224"/>
      <c r="G6988" s="98"/>
      <c r="H6988" s="98"/>
      <c r="I6988" s="130"/>
      <c r="J6988" s="98"/>
      <c r="K6988" s="98"/>
      <c r="L6988" s="98"/>
      <c r="M6988" s="241"/>
      <c r="N6988" s="241"/>
      <c r="O6988" s="98"/>
      <c r="P6988" s="98"/>
      <c r="Q6988" s="130"/>
    </row>
    <row r="6989" spans="1:17" ht="11.25" x14ac:dyDescent="0.2">
      <c r="A6989" s="234"/>
      <c r="B6989" s="98"/>
      <c r="C6989" s="130"/>
      <c r="D6989" s="240"/>
      <c r="E6989" s="240"/>
      <c r="F6989" s="224"/>
      <c r="G6989" s="98"/>
      <c r="H6989" s="98"/>
      <c r="I6989" s="130"/>
      <c r="J6989" s="98"/>
      <c r="K6989" s="98"/>
      <c r="L6989" s="98"/>
      <c r="M6989" s="241"/>
      <c r="N6989" s="241"/>
      <c r="O6989" s="98"/>
      <c r="P6989" s="98"/>
      <c r="Q6989" s="130"/>
    </row>
    <row r="6990" spans="1:17" ht="11.25" x14ac:dyDescent="0.2">
      <c r="A6990" s="234"/>
      <c r="B6990" s="98"/>
      <c r="C6990" s="130"/>
      <c r="D6990" s="240"/>
      <c r="E6990" s="240"/>
      <c r="F6990" s="224"/>
      <c r="G6990" s="98"/>
      <c r="H6990" s="98"/>
      <c r="I6990" s="130"/>
      <c r="J6990" s="98"/>
      <c r="K6990" s="98"/>
      <c r="L6990" s="98"/>
      <c r="M6990" s="241"/>
      <c r="N6990" s="241"/>
      <c r="O6990" s="98"/>
      <c r="P6990" s="98"/>
      <c r="Q6990" s="130"/>
    </row>
    <row r="6991" spans="1:17" ht="11.25" x14ac:dyDescent="0.2">
      <c r="A6991" s="234"/>
      <c r="B6991" s="98"/>
      <c r="C6991" s="130"/>
      <c r="D6991" s="240"/>
      <c r="E6991" s="240"/>
      <c r="F6991" s="224"/>
      <c r="G6991" s="98"/>
      <c r="H6991" s="98"/>
      <c r="I6991" s="130"/>
      <c r="J6991" s="98"/>
      <c r="K6991" s="98"/>
      <c r="L6991" s="98"/>
      <c r="M6991" s="241"/>
      <c r="N6991" s="241"/>
      <c r="O6991" s="98"/>
      <c r="P6991" s="98"/>
      <c r="Q6991" s="130"/>
    </row>
    <row r="6992" spans="1:17" ht="11.25" x14ac:dyDescent="0.2">
      <c r="A6992" s="234"/>
      <c r="B6992" s="98"/>
      <c r="C6992" s="130"/>
      <c r="D6992" s="240"/>
      <c r="E6992" s="240"/>
      <c r="F6992" s="224"/>
      <c r="G6992" s="98"/>
      <c r="H6992" s="98"/>
      <c r="I6992" s="130"/>
      <c r="J6992" s="98"/>
      <c r="K6992" s="98"/>
      <c r="L6992" s="98"/>
      <c r="M6992" s="241"/>
      <c r="N6992" s="241"/>
      <c r="O6992" s="98"/>
      <c r="P6992" s="98"/>
      <c r="Q6992" s="130"/>
    </row>
    <row r="6993" spans="1:17" ht="11.25" x14ac:dyDescent="0.2">
      <c r="A6993" s="234"/>
      <c r="B6993" s="98"/>
      <c r="C6993" s="130"/>
      <c r="D6993" s="240"/>
      <c r="E6993" s="240"/>
      <c r="F6993" s="224"/>
      <c r="G6993" s="98"/>
      <c r="H6993" s="98"/>
      <c r="I6993" s="130"/>
      <c r="J6993" s="98"/>
      <c r="K6993" s="98"/>
      <c r="L6993" s="98"/>
      <c r="M6993" s="241"/>
      <c r="N6993" s="241"/>
      <c r="O6993" s="98"/>
      <c r="P6993" s="98"/>
      <c r="Q6993" s="130"/>
    </row>
    <row r="6994" spans="1:17" ht="11.25" x14ac:dyDescent="0.2">
      <c r="A6994" s="234"/>
      <c r="B6994" s="98"/>
      <c r="C6994" s="130"/>
      <c r="D6994" s="240"/>
      <c r="E6994" s="240"/>
      <c r="F6994" s="224"/>
      <c r="G6994" s="98"/>
      <c r="H6994" s="98"/>
      <c r="I6994" s="130"/>
      <c r="J6994" s="98"/>
      <c r="K6994" s="98"/>
      <c r="L6994" s="98"/>
      <c r="M6994" s="241"/>
      <c r="N6994" s="241"/>
      <c r="O6994" s="98"/>
      <c r="P6994" s="98"/>
      <c r="Q6994" s="130"/>
    </row>
    <row r="6995" spans="1:17" ht="11.25" x14ac:dyDescent="0.2">
      <c r="A6995" s="234"/>
      <c r="B6995" s="98"/>
      <c r="C6995" s="130"/>
      <c r="D6995" s="240"/>
      <c r="E6995" s="240"/>
      <c r="F6995" s="224"/>
      <c r="G6995" s="98"/>
      <c r="H6995" s="98"/>
      <c r="I6995" s="130"/>
      <c r="J6995" s="98"/>
      <c r="K6995" s="98"/>
      <c r="L6995" s="98"/>
      <c r="M6995" s="241"/>
      <c r="N6995" s="241"/>
      <c r="O6995" s="98"/>
      <c r="P6995" s="98"/>
      <c r="Q6995" s="130"/>
    </row>
    <row r="6996" spans="1:17" ht="11.25" x14ac:dyDescent="0.2">
      <c r="A6996" s="234"/>
      <c r="B6996" s="98"/>
      <c r="C6996" s="130"/>
      <c r="D6996" s="240"/>
      <c r="E6996" s="240"/>
      <c r="F6996" s="224"/>
      <c r="G6996" s="98"/>
      <c r="H6996" s="98"/>
      <c r="I6996" s="130"/>
      <c r="J6996" s="98"/>
      <c r="K6996" s="98"/>
      <c r="L6996" s="98"/>
      <c r="M6996" s="241"/>
      <c r="N6996" s="241"/>
      <c r="O6996" s="98"/>
      <c r="P6996" s="98"/>
      <c r="Q6996" s="130"/>
    </row>
    <row r="6997" spans="1:17" ht="11.25" x14ac:dyDescent="0.2">
      <c r="A6997" s="234"/>
      <c r="B6997" s="98"/>
      <c r="C6997" s="130"/>
      <c r="D6997" s="240"/>
      <c r="E6997" s="240"/>
      <c r="F6997" s="224"/>
      <c r="G6997" s="98"/>
      <c r="H6997" s="98"/>
      <c r="I6997" s="130"/>
      <c r="J6997" s="98"/>
      <c r="K6997" s="98"/>
      <c r="L6997" s="98"/>
      <c r="M6997" s="241"/>
      <c r="N6997" s="241"/>
      <c r="O6997" s="98"/>
      <c r="P6997" s="98"/>
      <c r="Q6997" s="130"/>
    </row>
    <row r="6998" spans="1:17" ht="11.25" x14ac:dyDescent="0.2">
      <c r="A6998" s="234"/>
      <c r="B6998" s="98"/>
      <c r="C6998" s="130"/>
      <c r="D6998" s="240"/>
      <c r="E6998" s="240"/>
      <c r="F6998" s="224"/>
      <c r="G6998" s="98"/>
      <c r="H6998" s="98"/>
      <c r="I6998" s="130"/>
      <c r="J6998" s="98"/>
      <c r="K6998" s="98"/>
      <c r="L6998" s="98"/>
      <c r="M6998" s="241"/>
      <c r="N6998" s="241"/>
      <c r="O6998" s="98"/>
      <c r="P6998" s="98"/>
      <c r="Q6998" s="130"/>
    </row>
    <row r="6999" spans="1:17" ht="11.25" x14ac:dyDescent="0.2">
      <c r="A6999" s="234"/>
      <c r="B6999" s="98"/>
      <c r="C6999" s="130"/>
      <c r="D6999" s="240"/>
      <c r="E6999" s="240"/>
      <c r="F6999" s="224"/>
      <c r="G6999" s="98"/>
      <c r="H6999" s="98"/>
      <c r="I6999" s="130"/>
      <c r="J6999" s="98"/>
      <c r="K6999" s="98"/>
      <c r="L6999" s="98"/>
      <c r="M6999" s="241"/>
      <c r="N6999" s="241"/>
      <c r="O6999" s="98"/>
      <c r="P6999" s="98"/>
      <c r="Q6999" s="130"/>
    </row>
    <row r="7000" spans="1:17" ht="11.25" x14ac:dyDescent="0.2">
      <c r="A7000" s="234"/>
      <c r="B7000" s="98"/>
      <c r="C7000" s="130"/>
      <c r="D7000" s="240"/>
      <c r="E7000" s="240"/>
      <c r="F7000" s="224"/>
      <c r="G7000" s="98"/>
      <c r="H7000" s="98"/>
      <c r="I7000" s="130"/>
      <c r="J7000" s="98"/>
      <c r="K7000" s="98"/>
      <c r="L7000" s="98"/>
      <c r="M7000" s="241"/>
      <c r="N7000" s="241"/>
      <c r="O7000" s="98"/>
      <c r="P7000" s="98"/>
      <c r="Q7000" s="130"/>
    </row>
    <row r="7001" spans="1:17" ht="11.25" x14ac:dyDescent="0.2">
      <c r="A7001" s="234"/>
      <c r="B7001" s="98"/>
      <c r="C7001" s="130"/>
      <c r="D7001" s="240"/>
      <c r="E7001" s="240"/>
      <c r="F7001" s="224"/>
      <c r="G7001" s="98"/>
      <c r="H7001" s="98"/>
      <c r="I7001" s="130"/>
      <c r="J7001" s="98"/>
      <c r="K7001" s="98"/>
      <c r="L7001" s="98"/>
      <c r="M7001" s="241"/>
      <c r="N7001" s="241"/>
      <c r="O7001" s="98"/>
      <c r="P7001" s="98"/>
      <c r="Q7001" s="130"/>
    </row>
    <row r="7002" spans="1:17" ht="11.25" x14ac:dyDescent="0.2">
      <c r="A7002" s="234"/>
      <c r="B7002" s="98"/>
      <c r="C7002" s="130"/>
      <c r="D7002" s="240"/>
      <c r="E7002" s="240"/>
      <c r="F7002" s="224"/>
      <c r="G7002" s="98"/>
      <c r="H7002" s="98"/>
      <c r="I7002" s="130"/>
      <c r="J7002" s="98"/>
      <c r="K7002" s="98"/>
      <c r="L7002" s="98"/>
      <c r="M7002" s="241"/>
      <c r="N7002" s="241"/>
      <c r="O7002" s="98"/>
      <c r="P7002" s="98"/>
      <c r="Q7002" s="130"/>
    </row>
    <row r="7003" spans="1:17" ht="11.25" x14ac:dyDescent="0.2">
      <c r="A7003" s="234"/>
      <c r="B7003" s="98"/>
      <c r="C7003" s="130"/>
      <c r="D7003" s="240"/>
      <c r="E7003" s="240"/>
      <c r="F7003" s="224"/>
      <c r="G7003" s="98"/>
      <c r="H7003" s="98"/>
      <c r="I7003" s="130"/>
      <c r="J7003" s="98"/>
      <c r="K7003" s="98"/>
      <c r="L7003" s="98"/>
      <c r="M7003" s="241"/>
      <c r="N7003" s="241"/>
      <c r="O7003" s="98"/>
      <c r="P7003" s="98"/>
      <c r="Q7003" s="130"/>
    </row>
    <row r="7004" spans="1:17" ht="11.25" x14ac:dyDescent="0.2">
      <c r="A7004" s="234"/>
      <c r="B7004" s="98"/>
      <c r="C7004" s="130"/>
      <c r="D7004" s="240"/>
      <c r="E7004" s="240"/>
      <c r="F7004" s="224"/>
      <c r="G7004" s="98"/>
      <c r="H7004" s="98"/>
      <c r="I7004" s="130"/>
      <c r="J7004" s="98"/>
      <c r="K7004" s="98"/>
      <c r="L7004" s="98"/>
      <c r="M7004" s="241"/>
      <c r="N7004" s="241"/>
      <c r="O7004" s="98"/>
      <c r="P7004" s="98"/>
      <c r="Q7004" s="130"/>
    </row>
    <row r="7005" spans="1:17" ht="11.25" x14ac:dyDescent="0.2">
      <c r="A7005" s="234"/>
      <c r="B7005" s="98"/>
      <c r="C7005" s="130"/>
      <c r="D7005" s="240"/>
      <c r="E7005" s="240"/>
      <c r="F7005" s="224"/>
      <c r="G7005" s="98"/>
      <c r="H7005" s="98"/>
      <c r="I7005" s="130"/>
      <c r="J7005" s="98"/>
      <c r="K7005" s="98"/>
      <c r="L7005" s="98"/>
      <c r="M7005" s="241"/>
      <c r="N7005" s="241"/>
      <c r="O7005" s="98"/>
      <c r="P7005" s="98"/>
      <c r="Q7005" s="130"/>
    </row>
    <row r="7006" spans="1:17" ht="11.25" x14ac:dyDescent="0.2">
      <c r="A7006" s="234"/>
      <c r="B7006" s="98"/>
      <c r="C7006" s="130"/>
      <c r="D7006" s="240"/>
      <c r="E7006" s="240"/>
      <c r="F7006" s="224"/>
      <c r="G7006" s="98"/>
      <c r="H7006" s="98"/>
      <c r="I7006" s="130"/>
      <c r="J7006" s="98"/>
      <c r="K7006" s="98"/>
      <c r="L7006" s="98"/>
      <c r="M7006" s="241"/>
      <c r="N7006" s="241"/>
      <c r="O7006" s="98"/>
      <c r="P7006" s="98"/>
      <c r="Q7006" s="130"/>
    </row>
    <row r="7007" spans="1:17" ht="11.25" x14ac:dyDescent="0.2">
      <c r="A7007" s="234"/>
      <c r="B7007" s="98"/>
      <c r="C7007" s="130"/>
      <c r="D7007" s="240"/>
      <c r="E7007" s="240"/>
      <c r="F7007" s="224"/>
      <c r="G7007" s="98"/>
      <c r="H7007" s="98"/>
      <c r="I7007" s="130"/>
      <c r="J7007" s="98"/>
      <c r="K7007" s="98"/>
      <c r="L7007" s="98"/>
      <c r="M7007" s="241"/>
      <c r="N7007" s="241"/>
      <c r="O7007" s="98"/>
      <c r="P7007" s="98"/>
      <c r="Q7007" s="130"/>
    </row>
    <row r="7008" spans="1:17" ht="11.25" x14ac:dyDescent="0.2">
      <c r="A7008" s="234"/>
      <c r="B7008" s="98"/>
      <c r="C7008" s="130"/>
      <c r="D7008" s="240"/>
      <c r="E7008" s="240"/>
      <c r="F7008" s="224"/>
      <c r="G7008" s="98"/>
      <c r="H7008" s="98"/>
      <c r="I7008" s="130"/>
      <c r="J7008" s="98"/>
      <c r="K7008" s="98"/>
      <c r="L7008" s="98"/>
      <c r="M7008" s="241"/>
      <c r="N7008" s="241"/>
      <c r="O7008" s="98"/>
      <c r="P7008" s="98"/>
      <c r="Q7008" s="130"/>
    </row>
    <row r="7009" spans="1:17" ht="11.25" x14ac:dyDescent="0.2">
      <c r="A7009" s="234"/>
      <c r="B7009" s="98"/>
      <c r="C7009" s="130"/>
      <c r="D7009" s="240"/>
      <c r="E7009" s="240"/>
      <c r="F7009" s="224"/>
      <c r="G7009" s="98"/>
      <c r="H7009" s="98"/>
      <c r="I7009" s="130"/>
      <c r="J7009" s="98"/>
      <c r="K7009" s="98"/>
      <c r="L7009" s="98"/>
      <c r="M7009" s="241"/>
      <c r="N7009" s="241"/>
      <c r="O7009" s="98"/>
      <c r="P7009" s="98"/>
      <c r="Q7009" s="130"/>
    </row>
    <row r="7010" spans="1:17" ht="11.25" x14ac:dyDescent="0.2">
      <c r="A7010" s="234"/>
      <c r="B7010" s="98"/>
      <c r="C7010" s="130"/>
      <c r="D7010" s="240"/>
      <c r="E7010" s="240"/>
      <c r="F7010" s="224"/>
      <c r="G7010" s="98"/>
      <c r="H7010" s="98"/>
      <c r="I7010" s="130"/>
      <c r="J7010" s="98"/>
      <c r="K7010" s="98"/>
      <c r="L7010" s="98"/>
      <c r="M7010" s="241"/>
      <c r="N7010" s="241"/>
      <c r="O7010" s="98"/>
      <c r="P7010" s="98"/>
      <c r="Q7010" s="130"/>
    </row>
    <row r="7011" spans="1:17" ht="11.25" x14ac:dyDescent="0.2">
      <c r="A7011" s="234"/>
      <c r="B7011" s="98"/>
      <c r="C7011" s="130"/>
      <c r="D7011" s="240"/>
      <c r="E7011" s="240"/>
      <c r="F7011" s="224"/>
      <c r="G7011" s="98"/>
      <c r="H7011" s="98"/>
      <c r="I7011" s="130"/>
      <c r="J7011" s="98"/>
      <c r="K7011" s="98"/>
      <c r="L7011" s="98"/>
      <c r="M7011" s="241"/>
      <c r="N7011" s="241"/>
      <c r="O7011" s="98"/>
      <c r="P7011" s="98"/>
      <c r="Q7011" s="130"/>
    </row>
    <row r="7012" spans="1:17" ht="11.25" x14ac:dyDescent="0.2">
      <c r="A7012" s="234"/>
      <c r="B7012" s="98"/>
      <c r="C7012" s="130"/>
      <c r="D7012" s="240"/>
      <c r="E7012" s="240"/>
      <c r="F7012" s="224"/>
      <c r="G7012" s="98"/>
      <c r="H7012" s="98"/>
      <c r="I7012" s="130"/>
      <c r="J7012" s="98"/>
      <c r="K7012" s="98"/>
      <c r="L7012" s="98"/>
      <c r="M7012" s="241"/>
      <c r="N7012" s="241"/>
      <c r="O7012" s="98"/>
      <c r="P7012" s="98"/>
      <c r="Q7012" s="130"/>
    </row>
    <row r="7013" spans="1:17" ht="11.25" x14ac:dyDescent="0.2">
      <c r="A7013" s="234"/>
      <c r="B7013" s="98"/>
      <c r="C7013" s="130"/>
      <c r="D7013" s="240"/>
      <c r="E7013" s="240"/>
      <c r="F7013" s="224"/>
      <c r="G7013" s="98"/>
      <c r="H7013" s="98"/>
      <c r="I7013" s="130"/>
      <c r="J7013" s="98"/>
      <c r="K7013" s="98"/>
      <c r="L7013" s="98"/>
      <c r="M7013" s="241"/>
      <c r="N7013" s="241"/>
      <c r="O7013" s="98"/>
      <c r="P7013" s="98"/>
      <c r="Q7013" s="130"/>
    </row>
    <row r="7014" spans="1:17" ht="11.25" x14ac:dyDescent="0.2">
      <c r="A7014" s="234"/>
      <c r="B7014" s="98"/>
      <c r="C7014" s="130"/>
      <c r="D7014" s="240"/>
      <c r="E7014" s="240"/>
      <c r="F7014" s="224"/>
      <c r="G7014" s="98"/>
      <c r="H7014" s="98"/>
      <c r="I7014" s="130"/>
      <c r="J7014" s="98"/>
      <c r="K7014" s="98"/>
      <c r="L7014" s="98"/>
      <c r="M7014" s="241"/>
      <c r="N7014" s="241"/>
      <c r="O7014" s="98"/>
      <c r="P7014" s="98"/>
      <c r="Q7014" s="130"/>
    </row>
    <row r="7015" spans="1:17" ht="11.25" x14ac:dyDescent="0.2">
      <c r="A7015" s="234"/>
      <c r="B7015" s="98"/>
      <c r="C7015" s="130"/>
      <c r="D7015" s="240"/>
      <c r="E7015" s="240"/>
      <c r="F7015" s="224"/>
      <c r="G7015" s="98"/>
      <c r="H7015" s="98"/>
      <c r="I7015" s="130"/>
      <c r="J7015" s="98"/>
      <c r="K7015" s="98"/>
      <c r="L7015" s="98"/>
      <c r="M7015" s="241"/>
      <c r="N7015" s="241"/>
      <c r="O7015" s="98"/>
      <c r="P7015" s="98"/>
      <c r="Q7015" s="130"/>
    </row>
    <row r="7016" spans="1:17" ht="11.25" x14ac:dyDescent="0.2">
      <c r="A7016" s="234"/>
      <c r="B7016" s="98"/>
      <c r="C7016" s="130"/>
      <c r="D7016" s="240"/>
      <c r="E7016" s="240"/>
      <c r="F7016" s="224"/>
      <c r="G7016" s="98"/>
      <c r="H7016" s="98"/>
      <c r="I7016" s="130"/>
      <c r="J7016" s="98"/>
      <c r="K7016" s="98"/>
      <c r="L7016" s="98"/>
      <c r="M7016" s="241"/>
      <c r="N7016" s="241"/>
      <c r="O7016" s="98"/>
      <c r="P7016" s="98"/>
      <c r="Q7016" s="130"/>
    </row>
    <row r="7017" spans="1:17" ht="11.25" x14ac:dyDescent="0.2">
      <c r="A7017" s="234"/>
      <c r="B7017" s="98"/>
      <c r="C7017" s="130"/>
      <c r="D7017" s="240"/>
      <c r="E7017" s="240"/>
      <c r="F7017" s="224"/>
      <c r="G7017" s="98"/>
      <c r="H7017" s="98"/>
      <c r="I7017" s="130"/>
      <c r="J7017" s="98"/>
      <c r="K7017" s="98"/>
      <c r="L7017" s="98"/>
      <c r="M7017" s="241"/>
      <c r="N7017" s="241"/>
      <c r="O7017" s="98"/>
      <c r="P7017" s="98"/>
      <c r="Q7017" s="130"/>
    </row>
    <row r="7018" spans="1:17" ht="11.25" x14ac:dyDescent="0.2">
      <c r="A7018" s="234"/>
      <c r="B7018" s="98"/>
      <c r="C7018" s="130"/>
      <c r="D7018" s="240"/>
      <c r="E7018" s="240"/>
      <c r="F7018" s="224"/>
      <c r="G7018" s="98"/>
      <c r="H7018" s="98"/>
      <c r="I7018" s="130"/>
      <c r="J7018" s="98"/>
      <c r="K7018" s="98"/>
      <c r="L7018" s="98"/>
      <c r="M7018" s="241"/>
      <c r="N7018" s="241"/>
      <c r="O7018" s="98"/>
      <c r="P7018" s="98"/>
      <c r="Q7018" s="130"/>
    </row>
    <row r="7019" spans="1:17" ht="11.25" x14ac:dyDescent="0.2">
      <c r="A7019" s="234"/>
      <c r="B7019" s="98"/>
      <c r="C7019" s="130"/>
      <c r="D7019" s="240"/>
      <c r="E7019" s="240"/>
      <c r="F7019" s="224"/>
      <c r="G7019" s="98"/>
      <c r="H7019" s="98"/>
      <c r="I7019" s="130"/>
      <c r="J7019" s="98"/>
      <c r="K7019" s="98"/>
      <c r="L7019" s="98"/>
      <c r="M7019" s="241"/>
      <c r="N7019" s="241"/>
      <c r="O7019" s="98"/>
      <c r="P7019" s="98"/>
      <c r="Q7019" s="130"/>
    </row>
    <row r="7020" spans="1:17" ht="11.25" x14ac:dyDescent="0.2">
      <c r="A7020" s="234"/>
      <c r="B7020" s="98"/>
      <c r="C7020" s="130"/>
      <c r="D7020" s="240"/>
      <c r="E7020" s="240"/>
      <c r="F7020" s="224"/>
      <c r="G7020" s="98"/>
      <c r="H7020" s="98"/>
      <c r="I7020" s="130"/>
      <c r="J7020" s="98"/>
      <c r="K7020" s="98"/>
      <c r="L7020" s="98"/>
      <c r="M7020" s="241"/>
      <c r="N7020" s="241"/>
      <c r="O7020" s="98"/>
      <c r="P7020" s="98"/>
      <c r="Q7020" s="130"/>
    </row>
    <row r="7021" spans="1:17" ht="11.25" x14ac:dyDescent="0.2">
      <c r="A7021" s="234"/>
      <c r="B7021" s="98"/>
      <c r="C7021" s="130"/>
      <c r="D7021" s="240"/>
      <c r="E7021" s="240"/>
      <c r="F7021" s="224"/>
      <c r="G7021" s="98"/>
      <c r="H7021" s="98"/>
      <c r="I7021" s="130"/>
      <c r="J7021" s="98"/>
      <c r="K7021" s="98"/>
      <c r="L7021" s="98"/>
      <c r="M7021" s="241"/>
      <c r="N7021" s="241"/>
      <c r="O7021" s="98"/>
      <c r="P7021" s="98"/>
      <c r="Q7021" s="130"/>
    </row>
    <row r="7022" spans="1:17" ht="11.25" x14ac:dyDescent="0.2">
      <c r="A7022" s="234"/>
      <c r="B7022" s="98"/>
      <c r="C7022" s="130"/>
      <c r="D7022" s="240"/>
      <c r="E7022" s="240"/>
      <c r="F7022" s="224"/>
      <c r="G7022" s="98"/>
      <c r="H7022" s="98"/>
      <c r="I7022" s="130"/>
      <c r="J7022" s="98"/>
      <c r="K7022" s="98"/>
      <c r="L7022" s="98"/>
      <c r="M7022" s="241"/>
      <c r="N7022" s="241"/>
      <c r="O7022" s="98"/>
      <c r="P7022" s="98"/>
      <c r="Q7022" s="130"/>
    </row>
    <row r="7023" spans="1:17" ht="11.25" x14ac:dyDescent="0.2">
      <c r="A7023" s="234"/>
      <c r="B7023" s="98"/>
      <c r="C7023" s="130"/>
      <c r="D7023" s="240"/>
      <c r="E7023" s="240"/>
      <c r="F7023" s="224"/>
      <c r="G7023" s="98"/>
      <c r="H7023" s="98"/>
      <c r="I7023" s="130"/>
      <c r="J7023" s="98"/>
      <c r="K7023" s="98"/>
      <c r="L7023" s="98"/>
      <c r="M7023" s="241"/>
      <c r="N7023" s="241"/>
      <c r="O7023" s="98"/>
      <c r="P7023" s="98"/>
      <c r="Q7023" s="130"/>
    </row>
    <row r="7024" spans="1:17" ht="11.25" x14ac:dyDescent="0.2">
      <c r="A7024" s="234"/>
      <c r="B7024" s="98"/>
      <c r="C7024" s="130"/>
      <c r="D7024" s="240"/>
      <c r="E7024" s="240"/>
      <c r="F7024" s="224"/>
      <c r="G7024" s="98"/>
      <c r="H7024" s="98"/>
      <c r="I7024" s="130"/>
      <c r="J7024" s="98"/>
      <c r="K7024" s="98"/>
      <c r="L7024" s="98"/>
      <c r="M7024" s="241"/>
      <c r="N7024" s="241"/>
      <c r="O7024" s="98"/>
      <c r="P7024" s="98"/>
      <c r="Q7024" s="130"/>
    </row>
    <row r="7025" spans="1:17" ht="11.25" x14ac:dyDescent="0.2">
      <c r="A7025" s="234"/>
      <c r="B7025" s="98"/>
      <c r="C7025" s="130"/>
      <c r="D7025" s="240"/>
      <c r="E7025" s="240"/>
      <c r="F7025" s="224"/>
      <c r="G7025" s="98"/>
      <c r="H7025" s="98"/>
      <c r="I7025" s="130"/>
      <c r="J7025" s="98"/>
      <c r="K7025" s="98"/>
      <c r="L7025" s="98"/>
      <c r="M7025" s="241"/>
      <c r="N7025" s="241"/>
      <c r="O7025" s="98"/>
      <c r="P7025" s="98"/>
      <c r="Q7025" s="130"/>
    </row>
    <row r="7026" spans="1:17" ht="11.25" x14ac:dyDescent="0.2">
      <c r="A7026" s="234"/>
      <c r="B7026" s="98"/>
      <c r="C7026" s="130"/>
      <c r="D7026" s="240"/>
      <c r="E7026" s="240"/>
      <c r="F7026" s="224"/>
      <c r="G7026" s="98"/>
      <c r="H7026" s="98"/>
      <c r="I7026" s="130"/>
      <c r="J7026" s="98"/>
      <c r="K7026" s="98"/>
      <c r="L7026" s="98"/>
      <c r="M7026" s="241"/>
      <c r="N7026" s="241"/>
      <c r="O7026" s="98"/>
      <c r="P7026" s="98"/>
      <c r="Q7026" s="130"/>
    </row>
    <row r="7027" spans="1:17" ht="11.25" x14ac:dyDescent="0.2">
      <c r="A7027" s="234"/>
      <c r="B7027" s="98"/>
      <c r="C7027" s="130"/>
      <c r="D7027" s="240"/>
      <c r="E7027" s="240"/>
      <c r="F7027" s="224"/>
      <c r="G7027" s="98"/>
      <c r="H7027" s="98"/>
      <c r="I7027" s="130"/>
      <c r="J7027" s="98"/>
      <c r="K7027" s="98"/>
      <c r="L7027" s="98"/>
      <c r="M7027" s="241"/>
      <c r="N7027" s="241"/>
      <c r="O7027" s="98"/>
      <c r="P7027" s="98"/>
      <c r="Q7027" s="130"/>
    </row>
    <row r="7028" spans="1:17" ht="11.25" x14ac:dyDescent="0.2">
      <c r="A7028" s="234"/>
      <c r="B7028" s="98"/>
      <c r="C7028" s="130"/>
      <c r="D7028" s="240"/>
      <c r="E7028" s="240"/>
      <c r="F7028" s="224"/>
      <c r="G7028" s="98"/>
      <c r="H7028" s="98"/>
      <c r="I7028" s="130"/>
      <c r="J7028" s="98"/>
      <c r="K7028" s="98"/>
      <c r="L7028" s="98"/>
      <c r="M7028" s="241"/>
      <c r="N7028" s="241"/>
      <c r="O7028" s="98"/>
      <c r="P7028" s="98"/>
      <c r="Q7028" s="130"/>
    </row>
    <row r="7029" spans="1:17" ht="11.25" x14ac:dyDescent="0.2">
      <c r="A7029" s="234"/>
      <c r="B7029" s="98"/>
      <c r="C7029" s="130"/>
      <c r="D7029" s="240"/>
      <c r="E7029" s="240"/>
      <c r="F7029" s="224"/>
      <c r="G7029" s="98"/>
      <c r="H7029" s="98"/>
      <c r="I7029" s="130"/>
      <c r="J7029" s="98"/>
      <c r="K7029" s="98"/>
      <c r="L7029" s="98"/>
      <c r="M7029" s="241"/>
      <c r="N7029" s="241"/>
      <c r="O7029" s="98"/>
      <c r="P7029" s="98"/>
      <c r="Q7029" s="130"/>
    </row>
    <row r="7030" spans="1:17" ht="11.25" x14ac:dyDescent="0.2">
      <c r="A7030" s="234"/>
      <c r="B7030" s="98"/>
      <c r="C7030" s="130"/>
      <c r="D7030" s="240"/>
      <c r="E7030" s="240"/>
      <c r="F7030" s="224"/>
      <c r="G7030" s="98"/>
      <c r="H7030" s="98"/>
      <c r="I7030" s="130"/>
      <c r="J7030" s="98"/>
      <c r="K7030" s="98"/>
      <c r="L7030" s="98"/>
      <c r="M7030" s="241"/>
      <c r="N7030" s="241"/>
      <c r="O7030" s="98"/>
      <c r="P7030" s="98"/>
      <c r="Q7030" s="130"/>
    </row>
    <row r="7031" spans="1:17" ht="11.25" x14ac:dyDescent="0.2">
      <c r="A7031" s="234"/>
      <c r="B7031" s="98"/>
      <c r="C7031" s="130"/>
      <c r="D7031" s="240"/>
      <c r="E7031" s="240"/>
      <c r="F7031" s="224"/>
      <c r="G7031" s="98"/>
      <c r="H7031" s="98"/>
      <c r="I7031" s="130"/>
      <c r="J7031" s="98"/>
      <c r="K7031" s="98"/>
      <c r="L7031" s="98"/>
      <c r="M7031" s="241"/>
      <c r="N7031" s="241"/>
      <c r="O7031" s="98"/>
      <c r="P7031" s="98"/>
      <c r="Q7031" s="130"/>
    </row>
    <row r="7032" spans="1:17" ht="11.25" x14ac:dyDescent="0.2">
      <c r="A7032" s="234"/>
      <c r="B7032" s="98"/>
      <c r="C7032" s="130"/>
      <c r="D7032" s="240"/>
      <c r="E7032" s="240"/>
      <c r="F7032" s="224"/>
      <c r="G7032" s="98"/>
      <c r="H7032" s="98"/>
      <c r="I7032" s="130"/>
      <c r="J7032" s="98"/>
      <c r="K7032" s="98"/>
      <c r="L7032" s="98"/>
      <c r="M7032" s="241"/>
      <c r="N7032" s="241"/>
      <c r="O7032" s="98"/>
      <c r="P7032" s="98"/>
      <c r="Q7032" s="130"/>
    </row>
    <row r="7033" spans="1:17" ht="11.25" x14ac:dyDescent="0.2">
      <c r="A7033" s="234"/>
      <c r="B7033" s="98"/>
      <c r="C7033" s="130"/>
      <c r="D7033" s="240"/>
      <c r="E7033" s="240"/>
      <c r="F7033" s="224"/>
      <c r="G7033" s="98"/>
      <c r="H7033" s="98"/>
      <c r="I7033" s="130"/>
      <c r="J7033" s="98"/>
      <c r="K7033" s="98"/>
      <c r="L7033" s="98"/>
      <c r="M7033" s="241"/>
      <c r="N7033" s="241"/>
      <c r="O7033" s="98"/>
      <c r="P7033" s="98"/>
      <c r="Q7033" s="130"/>
    </row>
    <row r="7034" spans="1:17" ht="11.25" x14ac:dyDescent="0.2">
      <c r="A7034" s="234"/>
      <c r="B7034" s="98"/>
      <c r="C7034" s="130"/>
      <c r="D7034" s="240"/>
      <c r="E7034" s="240"/>
      <c r="F7034" s="224"/>
      <c r="G7034" s="98"/>
      <c r="H7034" s="98"/>
      <c r="I7034" s="130"/>
      <c r="J7034" s="98"/>
      <c r="K7034" s="98"/>
      <c r="L7034" s="98"/>
      <c r="M7034" s="241"/>
      <c r="N7034" s="241"/>
      <c r="O7034" s="98"/>
      <c r="P7034" s="98"/>
      <c r="Q7034" s="130"/>
    </row>
    <row r="7035" spans="1:17" ht="11.25" x14ac:dyDescent="0.2">
      <c r="A7035" s="234"/>
      <c r="B7035" s="98"/>
      <c r="C7035" s="130"/>
      <c r="D7035" s="240"/>
      <c r="E7035" s="240"/>
      <c r="F7035" s="224"/>
      <c r="G7035" s="98"/>
      <c r="H7035" s="98"/>
      <c r="I7035" s="130"/>
      <c r="J7035" s="98"/>
      <c r="K7035" s="98"/>
      <c r="L7035" s="98"/>
      <c r="M7035" s="241"/>
      <c r="N7035" s="241"/>
      <c r="O7035" s="98"/>
      <c r="P7035" s="98"/>
      <c r="Q7035" s="130"/>
    </row>
    <row r="7036" spans="1:17" ht="11.25" x14ac:dyDescent="0.2">
      <c r="A7036" s="234"/>
      <c r="B7036" s="98"/>
      <c r="C7036" s="130"/>
      <c r="D7036" s="240"/>
      <c r="E7036" s="240"/>
      <c r="F7036" s="224"/>
      <c r="G7036" s="98"/>
      <c r="H7036" s="98"/>
      <c r="I7036" s="130"/>
      <c r="J7036" s="98"/>
      <c r="K7036" s="98"/>
      <c r="L7036" s="98"/>
      <c r="M7036" s="241"/>
      <c r="N7036" s="241"/>
      <c r="O7036" s="98"/>
      <c r="P7036" s="98"/>
      <c r="Q7036" s="130"/>
    </row>
    <row r="7037" spans="1:17" ht="11.25" x14ac:dyDescent="0.2">
      <c r="A7037" s="234"/>
      <c r="B7037" s="98"/>
      <c r="C7037" s="130"/>
      <c r="D7037" s="240"/>
      <c r="E7037" s="240"/>
      <c r="F7037" s="224"/>
      <c r="G7037" s="98"/>
      <c r="H7037" s="98"/>
      <c r="I7037" s="130"/>
      <c r="J7037" s="98"/>
      <c r="K7037" s="98"/>
      <c r="L7037" s="98"/>
      <c r="M7037" s="241"/>
      <c r="N7037" s="241"/>
      <c r="O7037" s="98"/>
      <c r="P7037" s="98"/>
      <c r="Q7037" s="130"/>
    </row>
    <row r="7038" spans="1:17" ht="11.25" x14ac:dyDescent="0.2">
      <c r="A7038" s="234"/>
      <c r="B7038" s="98"/>
      <c r="C7038" s="130"/>
      <c r="D7038" s="240"/>
      <c r="E7038" s="240"/>
      <c r="F7038" s="224"/>
      <c r="G7038" s="98"/>
      <c r="H7038" s="98"/>
      <c r="I7038" s="130"/>
      <c r="J7038" s="98"/>
      <c r="K7038" s="98"/>
      <c r="L7038" s="98"/>
      <c r="M7038" s="241"/>
      <c r="N7038" s="241"/>
      <c r="O7038" s="98"/>
      <c r="P7038" s="98"/>
      <c r="Q7038" s="130"/>
    </row>
    <row r="7039" spans="1:17" ht="11.25" x14ac:dyDescent="0.2">
      <c r="A7039" s="234"/>
      <c r="B7039" s="98"/>
      <c r="C7039" s="130"/>
      <c r="D7039" s="240"/>
      <c r="E7039" s="240"/>
      <c r="F7039" s="224"/>
      <c r="G7039" s="98"/>
      <c r="H7039" s="98"/>
      <c r="I7039" s="130"/>
      <c r="J7039" s="98"/>
      <c r="K7039" s="98"/>
      <c r="L7039" s="98"/>
      <c r="M7039" s="241"/>
      <c r="N7039" s="241"/>
      <c r="O7039" s="98"/>
      <c r="P7039" s="98"/>
      <c r="Q7039" s="130"/>
    </row>
    <row r="7040" spans="1:17" ht="11.25" x14ac:dyDescent="0.2">
      <c r="A7040" s="234"/>
      <c r="B7040" s="98"/>
      <c r="C7040" s="130"/>
      <c r="D7040" s="240"/>
      <c r="E7040" s="240"/>
      <c r="F7040" s="224"/>
      <c r="G7040" s="98"/>
      <c r="H7040" s="98"/>
      <c r="I7040" s="130"/>
      <c r="J7040" s="98"/>
      <c r="K7040" s="98"/>
      <c r="L7040" s="98"/>
      <c r="M7040" s="241"/>
      <c r="N7040" s="241"/>
      <c r="O7040" s="98"/>
      <c r="P7040" s="98"/>
      <c r="Q7040" s="130"/>
    </row>
    <row r="7041" spans="1:17" ht="11.25" x14ac:dyDescent="0.2">
      <c r="A7041" s="234"/>
      <c r="B7041" s="98"/>
      <c r="C7041" s="130"/>
      <c r="D7041" s="240"/>
      <c r="E7041" s="240"/>
      <c r="F7041" s="224"/>
      <c r="G7041" s="98"/>
      <c r="H7041" s="98"/>
      <c r="I7041" s="130"/>
      <c r="J7041" s="98"/>
      <c r="K7041" s="98"/>
      <c r="L7041" s="98"/>
      <c r="M7041" s="241"/>
      <c r="N7041" s="241"/>
      <c r="O7041" s="98"/>
      <c r="P7041" s="98"/>
      <c r="Q7041" s="130"/>
    </row>
    <row r="7042" spans="1:17" ht="11.25" x14ac:dyDescent="0.2">
      <c r="A7042" s="234"/>
      <c r="B7042" s="98"/>
      <c r="C7042" s="130"/>
      <c r="D7042" s="240"/>
      <c r="E7042" s="240"/>
      <c r="F7042" s="224"/>
      <c r="G7042" s="98"/>
      <c r="H7042" s="98"/>
      <c r="I7042" s="130"/>
      <c r="J7042" s="98"/>
      <c r="K7042" s="98"/>
      <c r="L7042" s="98"/>
      <c r="M7042" s="241"/>
      <c r="N7042" s="241"/>
      <c r="O7042" s="98"/>
      <c r="P7042" s="98"/>
      <c r="Q7042" s="130"/>
    </row>
    <row r="7043" spans="1:17" ht="11.25" x14ac:dyDescent="0.2">
      <c r="A7043" s="234"/>
      <c r="B7043" s="98"/>
      <c r="C7043" s="130"/>
      <c r="D7043" s="240"/>
      <c r="E7043" s="240"/>
      <c r="F7043" s="224"/>
      <c r="G7043" s="98"/>
      <c r="H7043" s="98"/>
      <c r="I7043" s="130"/>
      <c r="J7043" s="98"/>
      <c r="K7043" s="98"/>
      <c r="L7043" s="98"/>
      <c r="M7043" s="241"/>
      <c r="N7043" s="241"/>
      <c r="O7043" s="98"/>
      <c r="P7043" s="98"/>
      <c r="Q7043" s="130"/>
    </row>
    <row r="7044" spans="1:17" ht="11.25" x14ac:dyDescent="0.2">
      <c r="A7044" s="234"/>
      <c r="B7044" s="98"/>
      <c r="C7044" s="130"/>
      <c r="D7044" s="240"/>
      <c r="E7044" s="240"/>
      <c r="F7044" s="224"/>
      <c r="G7044" s="98"/>
      <c r="H7044" s="98"/>
      <c r="I7044" s="130"/>
      <c r="J7044" s="98"/>
      <c r="K7044" s="98"/>
      <c r="L7044" s="98"/>
      <c r="M7044" s="241"/>
      <c r="N7044" s="241"/>
      <c r="O7044" s="98"/>
      <c r="P7044" s="98"/>
      <c r="Q7044" s="130"/>
    </row>
    <row r="7045" spans="1:17" ht="11.25" x14ac:dyDescent="0.2">
      <c r="A7045" s="234"/>
      <c r="B7045" s="98"/>
      <c r="C7045" s="130"/>
      <c r="D7045" s="240"/>
      <c r="E7045" s="240"/>
      <c r="F7045" s="224"/>
      <c r="G7045" s="98"/>
      <c r="H7045" s="98"/>
      <c r="I7045" s="130"/>
      <c r="J7045" s="98"/>
      <c r="K7045" s="98"/>
      <c r="L7045" s="98"/>
      <c r="M7045" s="241"/>
      <c r="N7045" s="241"/>
      <c r="O7045" s="98"/>
      <c r="P7045" s="98"/>
      <c r="Q7045" s="130"/>
    </row>
    <row r="7046" spans="1:17" ht="11.25" x14ac:dyDescent="0.2">
      <c r="A7046" s="234"/>
      <c r="B7046" s="98"/>
      <c r="C7046" s="130"/>
      <c r="D7046" s="240"/>
      <c r="E7046" s="240"/>
      <c r="F7046" s="224"/>
      <c r="G7046" s="98"/>
      <c r="H7046" s="98"/>
      <c r="I7046" s="130"/>
      <c r="J7046" s="98"/>
      <c r="K7046" s="98"/>
      <c r="L7046" s="98"/>
      <c r="M7046" s="241"/>
      <c r="N7046" s="241"/>
      <c r="O7046" s="98"/>
      <c r="P7046" s="98"/>
      <c r="Q7046" s="130"/>
    </row>
    <row r="7047" spans="1:17" ht="11.25" x14ac:dyDescent="0.2">
      <c r="A7047" s="234"/>
      <c r="B7047" s="98"/>
      <c r="C7047" s="130"/>
      <c r="D7047" s="240"/>
      <c r="E7047" s="240"/>
      <c r="F7047" s="224"/>
      <c r="G7047" s="98"/>
      <c r="H7047" s="98"/>
      <c r="I7047" s="130"/>
      <c r="J7047" s="98"/>
      <c r="K7047" s="98"/>
      <c r="L7047" s="98"/>
      <c r="M7047" s="241"/>
      <c r="N7047" s="241"/>
      <c r="O7047" s="98"/>
      <c r="P7047" s="98"/>
      <c r="Q7047" s="130"/>
    </row>
    <row r="7048" spans="1:17" ht="11.25" x14ac:dyDescent="0.2">
      <c r="A7048" s="234"/>
      <c r="B7048" s="98"/>
      <c r="C7048" s="130"/>
      <c r="D7048" s="240"/>
      <c r="E7048" s="240"/>
      <c r="F7048" s="224"/>
      <c r="G7048" s="98"/>
      <c r="H7048" s="98"/>
      <c r="I7048" s="130"/>
      <c r="J7048" s="98"/>
      <c r="K7048" s="98"/>
      <c r="L7048" s="98"/>
      <c r="M7048" s="241"/>
      <c r="N7048" s="241"/>
      <c r="O7048" s="98"/>
      <c r="P7048" s="98"/>
      <c r="Q7048" s="130"/>
    </row>
    <row r="7049" spans="1:17" ht="11.25" x14ac:dyDescent="0.2">
      <c r="A7049" s="234"/>
      <c r="B7049" s="98"/>
      <c r="C7049" s="130"/>
      <c r="D7049" s="240"/>
      <c r="E7049" s="240"/>
      <c r="F7049" s="224"/>
      <c r="G7049" s="98"/>
      <c r="H7049" s="98"/>
      <c r="I7049" s="130"/>
      <c r="J7049" s="98"/>
      <c r="K7049" s="98"/>
      <c r="L7049" s="98"/>
      <c r="M7049" s="241"/>
      <c r="N7049" s="241"/>
      <c r="O7049" s="98"/>
      <c r="P7049" s="98"/>
      <c r="Q7049" s="130"/>
    </row>
    <row r="7050" spans="1:17" ht="11.25" x14ac:dyDescent="0.2">
      <c r="A7050" s="234"/>
      <c r="B7050" s="98"/>
      <c r="C7050" s="130"/>
      <c r="D7050" s="240"/>
      <c r="E7050" s="240"/>
      <c r="F7050" s="224"/>
      <c r="G7050" s="98"/>
      <c r="H7050" s="98"/>
      <c r="I7050" s="130"/>
      <c r="J7050" s="98"/>
      <c r="K7050" s="98"/>
      <c r="L7050" s="98"/>
      <c r="M7050" s="241"/>
      <c r="N7050" s="241"/>
      <c r="O7050" s="98"/>
      <c r="P7050" s="98"/>
      <c r="Q7050" s="130"/>
    </row>
    <row r="7051" spans="1:17" ht="11.25" x14ac:dyDescent="0.2">
      <c r="A7051" s="234"/>
      <c r="B7051" s="98"/>
      <c r="C7051" s="130"/>
      <c r="D7051" s="240"/>
      <c r="E7051" s="240"/>
      <c r="F7051" s="224"/>
      <c r="G7051" s="98"/>
      <c r="H7051" s="98"/>
      <c r="I7051" s="130"/>
      <c r="J7051" s="98"/>
      <c r="K7051" s="98"/>
      <c r="L7051" s="98"/>
      <c r="M7051" s="241"/>
      <c r="N7051" s="241"/>
      <c r="O7051" s="98"/>
      <c r="P7051" s="98"/>
      <c r="Q7051" s="130"/>
    </row>
    <row r="7052" spans="1:17" ht="11.25" x14ac:dyDescent="0.2">
      <c r="A7052" s="234"/>
      <c r="B7052" s="98"/>
      <c r="C7052" s="130"/>
      <c r="D7052" s="240"/>
      <c r="E7052" s="240"/>
      <c r="F7052" s="224"/>
      <c r="G7052" s="98"/>
      <c r="H7052" s="98"/>
      <c r="I7052" s="130"/>
      <c r="J7052" s="98"/>
      <c r="K7052" s="98"/>
      <c r="L7052" s="98"/>
      <c r="M7052" s="241"/>
      <c r="N7052" s="241"/>
      <c r="O7052" s="98"/>
      <c r="P7052" s="98"/>
      <c r="Q7052" s="130"/>
    </row>
    <row r="7053" spans="1:17" ht="11.25" x14ac:dyDescent="0.2">
      <c r="A7053" s="234"/>
      <c r="B7053" s="98"/>
      <c r="C7053" s="130"/>
      <c r="D7053" s="240"/>
      <c r="E7053" s="240"/>
      <c r="F7053" s="224"/>
      <c r="G7053" s="98"/>
      <c r="H7053" s="98"/>
      <c r="I7053" s="130"/>
      <c r="J7053" s="98"/>
      <c r="K7053" s="98"/>
      <c r="L7053" s="98"/>
      <c r="M7053" s="241"/>
      <c r="N7053" s="241"/>
      <c r="O7053" s="98"/>
      <c r="P7053" s="98"/>
      <c r="Q7053" s="130"/>
    </row>
    <row r="7054" spans="1:17" ht="11.25" x14ac:dyDescent="0.2">
      <c r="A7054" s="234"/>
      <c r="B7054" s="98"/>
      <c r="C7054" s="130"/>
      <c r="D7054" s="240"/>
      <c r="E7054" s="240"/>
      <c r="F7054" s="224"/>
      <c r="G7054" s="98"/>
      <c r="H7054" s="98"/>
      <c r="I7054" s="130"/>
      <c r="J7054" s="98"/>
      <c r="K7054" s="98"/>
      <c r="L7054" s="98"/>
      <c r="M7054" s="241"/>
      <c r="N7054" s="241"/>
      <c r="O7054" s="98"/>
      <c r="P7054" s="98"/>
      <c r="Q7054" s="130"/>
    </row>
    <row r="7055" spans="1:17" ht="11.25" x14ac:dyDescent="0.2">
      <c r="A7055" s="234"/>
      <c r="B7055" s="98"/>
      <c r="C7055" s="130"/>
      <c r="D7055" s="240"/>
      <c r="E7055" s="240"/>
      <c r="F7055" s="224"/>
      <c r="G7055" s="98"/>
      <c r="H7055" s="98"/>
      <c r="I7055" s="130"/>
      <c r="J7055" s="98"/>
      <c r="K7055" s="98"/>
      <c r="L7055" s="98"/>
      <c r="M7055" s="241"/>
      <c r="N7055" s="241"/>
      <c r="O7055" s="98"/>
      <c r="P7055" s="98"/>
      <c r="Q7055" s="130"/>
    </row>
    <row r="7056" spans="1:17" ht="11.25" x14ac:dyDescent="0.2">
      <c r="A7056" s="234"/>
      <c r="B7056" s="98"/>
      <c r="C7056" s="130"/>
      <c r="D7056" s="240"/>
      <c r="E7056" s="240"/>
      <c r="F7056" s="224"/>
      <c r="G7056" s="98"/>
      <c r="H7056" s="98"/>
      <c r="I7056" s="130"/>
      <c r="J7056" s="98"/>
      <c r="K7056" s="98"/>
      <c r="L7056" s="98"/>
      <c r="M7056" s="241"/>
      <c r="N7056" s="241"/>
      <c r="O7056" s="98"/>
      <c r="P7056" s="98"/>
      <c r="Q7056" s="130"/>
    </row>
    <row r="7057" spans="1:17" ht="11.25" x14ac:dyDescent="0.2">
      <c r="A7057" s="234"/>
      <c r="B7057" s="98"/>
      <c r="C7057" s="130"/>
      <c r="D7057" s="240"/>
      <c r="E7057" s="240"/>
      <c r="F7057" s="224"/>
      <c r="G7057" s="98"/>
      <c r="H7057" s="98"/>
      <c r="I7057" s="130"/>
      <c r="J7057" s="98"/>
      <c r="K7057" s="98"/>
      <c r="L7057" s="98"/>
      <c r="M7057" s="241"/>
      <c r="N7057" s="241"/>
      <c r="O7057" s="98"/>
      <c r="P7057" s="98"/>
      <c r="Q7057" s="130"/>
    </row>
    <row r="7058" spans="1:17" ht="11.25" x14ac:dyDescent="0.2">
      <c r="A7058" s="234"/>
      <c r="B7058" s="98"/>
      <c r="C7058" s="130"/>
      <c r="D7058" s="240"/>
      <c r="E7058" s="240"/>
      <c r="F7058" s="224"/>
      <c r="G7058" s="98"/>
      <c r="H7058" s="98"/>
      <c r="I7058" s="130"/>
      <c r="J7058" s="98"/>
      <c r="K7058" s="98"/>
      <c r="L7058" s="98"/>
      <c r="M7058" s="241"/>
      <c r="N7058" s="241"/>
      <c r="O7058" s="98"/>
      <c r="P7058" s="98"/>
      <c r="Q7058" s="130"/>
    </row>
    <row r="7059" spans="1:17" ht="11.25" x14ac:dyDescent="0.2">
      <c r="A7059" s="234"/>
      <c r="B7059" s="98"/>
      <c r="C7059" s="130"/>
      <c r="D7059" s="240"/>
      <c r="E7059" s="240"/>
      <c r="F7059" s="224"/>
      <c r="G7059" s="98"/>
      <c r="H7059" s="98"/>
      <c r="I7059" s="130"/>
      <c r="J7059" s="98"/>
      <c r="K7059" s="98"/>
      <c r="L7059" s="98"/>
      <c r="M7059" s="241"/>
      <c r="N7059" s="241"/>
      <c r="O7059" s="98"/>
      <c r="P7059" s="98"/>
      <c r="Q7059" s="130"/>
    </row>
    <row r="7060" spans="1:17" ht="11.25" x14ac:dyDescent="0.2">
      <c r="A7060" s="234"/>
      <c r="B7060" s="98"/>
      <c r="C7060" s="130"/>
      <c r="D7060" s="240"/>
      <c r="E7060" s="240"/>
      <c r="F7060" s="224"/>
      <c r="G7060" s="98"/>
      <c r="H7060" s="98"/>
      <c r="I7060" s="130"/>
      <c r="J7060" s="98"/>
      <c r="K7060" s="98"/>
      <c r="L7060" s="98"/>
      <c r="M7060" s="241"/>
      <c r="N7060" s="241"/>
      <c r="O7060" s="98"/>
      <c r="P7060" s="98"/>
      <c r="Q7060" s="130"/>
    </row>
    <row r="7061" spans="1:17" ht="11.25" x14ac:dyDescent="0.2">
      <c r="A7061" s="234"/>
      <c r="B7061" s="98"/>
      <c r="C7061" s="130"/>
      <c r="D7061" s="240"/>
      <c r="E7061" s="240"/>
      <c r="F7061" s="224"/>
      <c r="G7061" s="98"/>
      <c r="H7061" s="98"/>
      <c r="I7061" s="130"/>
      <c r="J7061" s="98"/>
      <c r="K7061" s="98"/>
      <c r="L7061" s="98"/>
      <c r="M7061" s="241"/>
      <c r="N7061" s="241"/>
      <c r="O7061" s="98"/>
      <c r="P7061" s="98"/>
      <c r="Q7061" s="130"/>
    </row>
    <row r="7062" spans="1:17" ht="11.25" x14ac:dyDescent="0.2">
      <c r="A7062" s="234"/>
      <c r="B7062" s="98"/>
      <c r="C7062" s="130"/>
      <c r="D7062" s="240"/>
      <c r="E7062" s="240"/>
      <c r="F7062" s="224"/>
      <c r="G7062" s="98"/>
      <c r="H7062" s="98"/>
      <c r="I7062" s="130"/>
      <c r="J7062" s="98"/>
      <c r="K7062" s="98"/>
      <c r="L7062" s="98"/>
      <c r="M7062" s="241"/>
      <c r="N7062" s="241"/>
      <c r="O7062" s="98"/>
      <c r="P7062" s="98"/>
      <c r="Q7062" s="130"/>
    </row>
    <row r="7063" spans="1:17" ht="11.25" x14ac:dyDescent="0.2">
      <c r="A7063" s="234"/>
      <c r="B7063" s="98"/>
      <c r="C7063" s="130"/>
      <c r="D7063" s="240"/>
      <c r="E7063" s="240"/>
      <c r="F7063" s="224"/>
      <c r="G7063" s="98"/>
      <c r="H7063" s="98"/>
      <c r="I7063" s="130"/>
      <c r="J7063" s="98"/>
      <c r="K7063" s="98"/>
      <c r="L7063" s="98"/>
      <c r="M7063" s="241"/>
      <c r="N7063" s="241"/>
      <c r="O7063" s="98"/>
      <c r="P7063" s="98"/>
      <c r="Q7063" s="130"/>
    </row>
    <row r="7064" spans="1:17" ht="11.25" x14ac:dyDescent="0.2">
      <c r="A7064" s="234"/>
      <c r="B7064" s="98"/>
      <c r="C7064" s="130"/>
      <c r="D7064" s="240"/>
      <c r="E7064" s="240"/>
      <c r="F7064" s="224"/>
      <c r="G7064" s="98"/>
      <c r="H7064" s="98"/>
      <c r="I7064" s="130"/>
      <c r="J7064" s="98"/>
      <c r="K7064" s="98"/>
      <c r="L7064" s="98"/>
      <c r="M7064" s="241"/>
      <c r="N7064" s="241"/>
      <c r="O7064" s="98"/>
      <c r="P7064" s="98"/>
      <c r="Q7064" s="130"/>
    </row>
    <row r="7065" spans="1:17" ht="11.25" x14ac:dyDescent="0.2">
      <c r="A7065" s="234"/>
      <c r="B7065" s="98"/>
      <c r="C7065" s="130"/>
      <c r="D7065" s="240"/>
      <c r="E7065" s="240"/>
      <c r="F7065" s="224"/>
      <c r="G7065" s="98"/>
      <c r="H7065" s="98"/>
      <c r="I7065" s="130"/>
      <c r="J7065" s="98"/>
      <c r="K7065" s="98"/>
      <c r="L7065" s="98"/>
      <c r="M7065" s="241"/>
      <c r="N7065" s="241"/>
      <c r="O7065" s="98"/>
      <c r="P7065" s="98"/>
      <c r="Q7065" s="130"/>
    </row>
    <row r="7066" spans="1:17" ht="11.25" x14ac:dyDescent="0.2">
      <c r="A7066" s="234"/>
      <c r="B7066" s="98"/>
      <c r="C7066" s="130"/>
      <c r="D7066" s="240"/>
      <c r="E7066" s="240"/>
      <c r="F7066" s="224"/>
      <c r="G7066" s="98"/>
      <c r="H7066" s="98"/>
      <c r="I7066" s="130"/>
      <c r="J7066" s="98"/>
      <c r="K7066" s="98"/>
      <c r="L7066" s="98"/>
      <c r="M7066" s="241"/>
      <c r="N7066" s="241"/>
      <c r="O7066" s="98"/>
      <c r="P7066" s="98"/>
      <c r="Q7066" s="130"/>
    </row>
    <row r="7067" spans="1:17" ht="11.25" x14ac:dyDescent="0.2">
      <c r="A7067" s="234"/>
      <c r="B7067" s="98"/>
      <c r="C7067" s="130"/>
      <c r="D7067" s="240"/>
      <c r="E7067" s="240"/>
      <c r="F7067" s="224"/>
      <c r="G7067" s="98"/>
      <c r="H7067" s="98"/>
      <c r="I7067" s="130"/>
      <c r="J7067" s="98"/>
      <c r="K7067" s="98"/>
      <c r="L7067" s="98"/>
      <c r="M7067" s="241"/>
      <c r="N7067" s="241"/>
      <c r="O7067" s="98"/>
      <c r="P7067" s="98"/>
      <c r="Q7067" s="130"/>
    </row>
    <row r="7068" spans="1:17" ht="11.25" x14ac:dyDescent="0.2">
      <c r="A7068" s="234"/>
      <c r="B7068" s="98"/>
      <c r="C7068" s="130"/>
      <c r="D7068" s="240"/>
      <c r="E7068" s="240"/>
      <c r="F7068" s="224"/>
      <c r="G7068" s="98"/>
      <c r="H7068" s="98"/>
      <c r="I7068" s="130"/>
      <c r="J7068" s="98"/>
      <c r="K7068" s="98"/>
      <c r="L7068" s="98"/>
      <c r="M7068" s="241"/>
      <c r="N7068" s="241"/>
      <c r="O7068" s="98"/>
      <c r="P7068" s="98"/>
      <c r="Q7068" s="130"/>
    </row>
    <row r="7069" spans="1:17" ht="11.25" x14ac:dyDescent="0.2">
      <c r="A7069" s="234"/>
      <c r="B7069" s="98"/>
      <c r="C7069" s="130"/>
      <c r="D7069" s="240"/>
      <c r="E7069" s="240"/>
      <c r="F7069" s="224"/>
      <c r="G7069" s="98"/>
      <c r="H7069" s="98"/>
      <c r="I7069" s="130"/>
      <c r="J7069" s="98"/>
      <c r="K7069" s="98"/>
      <c r="L7069" s="98"/>
      <c r="M7069" s="241"/>
      <c r="N7069" s="241"/>
      <c r="O7069" s="98"/>
      <c r="P7069" s="98"/>
      <c r="Q7069" s="130"/>
    </row>
    <row r="7070" spans="1:17" ht="11.25" x14ac:dyDescent="0.2">
      <c r="A7070" s="234"/>
      <c r="B7070" s="98"/>
      <c r="C7070" s="130"/>
      <c r="D7070" s="240"/>
      <c r="E7070" s="240"/>
      <c r="F7070" s="224"/>
      <c r="G7070" s="98"/>
      <c r="H7070" s="98"/>
      <c r="I7070" s="130"/>
      <c r="J7070" s="98"/>
      <c r="K7070" s="98"/>
      <c r="L7070" s="98"/>
      <c r="M7070" s="241"/>
      <c r="N7070" s="241"/>
      <c r="O7070" s="98"/>
      <c r="P7070" s="98"/>
      <c r="Q7070" s="130"/>
    </row>
    <row r="7071" spans="1:17" ht="11.25" x14ac:dyDescent="0.2">
      <c r="A7071" s="234"/>
      <c r="B7071" s="98"/>
      <c r="C7071" s="130"/>
      <c r="D7071" s="240"/>
      <c r="E7071" s="240"/>
      <c r="F7071" s="224"/>
      <c r="G7071" s="98"/>
      <c r="H7071" s="98"/>
      <c r="I7071" s="130"/>
      <c r="J7071" s="98"/>
      <c r="K7071" s="98"/>
      <c r="L7071" s="98"/>
      <c r="M7071" s="241"/>
      <c r="N7071" s="241"/>
      <c r="O7071" s="98"/>
      <c r="P7071" s="98"/>
      <c r="Q7071" s="130"/>
    </row>
    <row r="7072" spans="1:17" ht="11.25" x14ac:dyDescent="0.2">
      <c r="A7072" s="234"/>
      <c r="B7072" s="98"/>
      <c r="C7072" s="130"/>
      <c r="D7072" s="240"/>
      <c r="E7072" s="240"/>
      <c r="F7072" s="224"/>
      <c r="G7072" s="98"/>
      <c r="H7072" s="98"/>
      <c r="I7072" s="130"/>
      <c r="J7072" s="98"/>
      <c r="K7072" s="98"/>
      <c r="L7072" s="98"/>
      <c r="M7072" s="241"/>
      <c r="N7072" s="241"/>
      <c r="O7072" s="98"/>
      <c r="P7072" s="98"/>
      <c r="Q7072" s="130"/>
    </row>
    <row r="7073" spans="1:17" ht="11.25" x14ac:dyDescent="0.2">
      <c r="A7073" s="234"/>
      <c r="B7073" s="98"/>
      <c r="C7073" s="130"/>
      <c r="D7073" s="240"/>
      <c r="E7073" s="240"/>
      <c r="F7073" s="224"/>
      <c r="G7073" s="98"/>
      <c r="H7073" s="98"/>
      <c r="I7073" s="130"/>
      <c r="J7073" s="98"/>
      <c r="K7073" s="98"/>
      <c r="L7073" s="98"/>
      <c r="M7073" s="241"/>
      <c r="N7073" s="241"/>
      <c r="O7073" s="98"/>
      <c r="P7073" s="98"/>
      <c r="Q7073" s="130"/>
    </row>
    <row r="7074" spans="1:17" ht="11.25" x14ac:dyDescent="0.2">
      <c r="A7074" s="234"/>
      <c r="B7074" s="98"/>
      <c r="C7074" s="130"/>
      <c r="D7074" s="240"/>
      <c r="E7074" s="240"/>
      <c r="F7074" s="224"/>
      <c r="G7074" s="98"/>
      <c r="H7074" s="98"/>
      <c r="I7074" s="130"/>
      <c r="J7074" s="98"/>
      <c r="K7074" s="98"/>
      <c r="L7074" s="98"/>
      <c r="M7074" s="241"/>
      <c r="N7074" s="241"/>
      <c r="O7074" s="98"/>
      <c r="P7074" s="98"/>
      <c r="Q7074" s="130"/>
    </row>
    <row r="7075" spans="1:17" ht="11.25" x14ac:dyDescent="0.2">
      <c r="A7075" s="234"/>
      <c r="B7075" s="98"/>
      <c r="C7075" s="130"/>
      <c r="D7075" s="240"/>
      <c r="E7075" s="240"/>
      <c r="F7075" s="224"/>
      <c r="G7075" s="98"/>
      <c r="H7075" s="98"/>
      <c r="I7075" s="130"/>
      <c r="J7075" s="98"/>
      <c r="K7075" s="98"/>
      <c r="L7075" s="98"/>
      <c r="M7075" s="241"/>
      <c r="N7075" s="241"/>
      <c r="O7075" s="98"/>
      <c r="P7075" s="98"/>
      <c r="Q7075" s="130"/>
    </row>
    <row r="7076" spans="1:17" ht="11.25" x14ac:dyDescent="0.2">
      <c r="A7076" s="234"/>
      <c r="B7076" s="98"/>
      <c r="C7076" s="130"/>
      <c r="D7076" s="240"/>
      <c r="E7076" s="240"/>
      <c r="F7076" s="224"/>
      <c r="G7076" s="98"/>
      <c r="H7076" s="98"/>
      <c r="I7076" s="130"/>
      <c r="J7076" s="98"/>
      <c r="K7076" s="98"/>
      <c r="L7076" s="98"/>
      <c r="M7076" s="241"/>
      <c r="N7076" s="241"/>
      <c r="O7076" s="98"/>
      <c r="P7076" s="98"/>
      <c r="Q7076" s="130"/>
    </row>
    <row r="7077" spans="1:17" ht="11.25" x14ac:dyDescent="0.2">
      <c r="A7077" s="234"/>
      <c r="B7077" s="98"/>
      <c r="C7077" s="130"/>
      <c r="D7077" s="240"/>
      <c r="E7077" s="240"/>
      <c r="F7077" s="224"/>
      <c r="G7077" s="98"/>
      <c r="H7077" s="98"/>
      <c r="I7077" s="130"/>
      <c r="J7077" s="98"/>
      <c r="K7077" s="98"/>
      <c r="L7077" s="98"/>
      <c r="M7077" s="241"/>
      <c r="N7077" s="241"/>
      <c r="O7077" s="98"/>
      <c r="P7077" s="98"/>
      <c r="Q7077" s="130"/>
    </row>
    <row r="7078" spans="1:17" ht="11.25" x14ac:dyDescent="0.2">
      <c r="A7078" s="234"/>
      <c r="B7078" s="98"/>
      <c r="C7078" s="130"/>
      <c r="D7078" s="240"/>
      <c r="E7078" s="240"/>
      <c r="F7078" s="224"/>
      <c r="G7078" s="98"/>
      <c r="H7078" s="98"/>
      <c r="I7078" s="130"/>
      <c r="J7078" s="98"/>
      <c r="K7078" s="98"/>
      <c r="L7078" s="98"/>
      <c r="M7078" s="241"/>
      <c r="N7078" s="241"/>
      <c r="O7078" s="98"/>
      <c r="P7078" s="98"/>
      <c r="Q7078" s="130"/>
    </row>
    <row r="7079" spans="1:17" ht="11.25" x14ac:dyDescent="0.2">
      <c r="A7079" s="234"/>
      <c r="B7079" s="98"/>
      <c r="C7079" s="130"/>
      <c r="D7079" s="240"/>
      <c r="E7079" s="240"/>
      <c r="F7079" s="224"/>
      <c r="G7079" s="98"/>
      <c r="H7079" s="98"/>
      <c r="I7079" s="130"/>
      <c r="J7079" s="98"/>
      <c r="K7079" s="98"/>
      <c r="L7079" s="98"/>
      <c r="M7079" s="241"/>
      <c r="N7079" s="241"/>
      <c r="O7079" s="98"/>
      <c r="P7079" s="98"/>
      <c r="Q7079" s="130"/>
    </row>
    <row r="7080" spans="1:17" ht="11.25" x14ac:dyDescent="0.2">
      <c r="A7080" s="234"/>
      <c r="B7080" s="98"/>
      <c r="C7080" s="130"/>
      <c r="D7080" s="240"/>
      <c r="E7080" s="240"/>
      <c r="F7080" s="224"/>
      <c r="G7080" s="98"/>
      <c r="H7080" s="98"/>
      <c r="I7080" s="130"/>
      <c r="J7080" s="98"/>
      <c r="K7080" s="98"/>
      <c r="L7080" s="98"/>
      <c r="M7080" s="241"/>
      <c r="N7080" s="241"/>
      <c r="O7080" s="98"/>
      <c r="P7080" s="98"/>
      <c r="Q7080" s="130"/>
    </row>
    <row r="7081" spans="1:17" ht="11.25" x14ac:dyDescent="0.2">
      <c r="A7081" s="234"/>
      <c r="B7081" s="98"/>
      <c r="C7081" s="130"/>
      <c r="D7081" s="240"/>
      <c r="E7081" s="240"/>
      <c r="F7081" s="224"/>
      <c r="G7081" s="98"/>
      <c r="H7081" s="98"/>
      <c r="I7081" s="130"/>
      <c r="J7081" s="98"/>
      <c r="K7081" s="98"/>
      <c r="L7081" s="98"/>
      <c r="M7081" s="241"/>
      <c r="N7081" s="241"/>
      <c r="O7081" s="98"/>
      <c r="P7081" s="98"/>
      <c r="Q7081" s="130"/>
    </row>
    <row r="7082" spans="1:17" ht="11.25" x14ac:dyDescent="0.2">
      <c r="A7082" s="234"/>
      <c r="B7082" s="98"/>
      <c r="C7082" s="130"/>
      <c r="D7082" s="240"/>
      <c r="E7082" s="240"/>
      <c r="F7082" s="224"/>
      <c r="G7082" s="98"/>
      <c r="H7082" s="98"/>
      <c r="I7082" s="130"/>
      <c r="J7082" s="98"/>
      <c r="K7082" s="98"/>
      <c r="L7082" s="98"/>
      <c r="M7082" s="241"/>
      <c r="N7082" s="241"/>
      <c r="O7082" s="98"/>
      <c r="P7082" s="98"/>
      <c r="Q7082" s="130"/>
    </row>
    <row r="7083" spans="1:17" ht="11.25" x14ac:dyDescent="0.2">
      <c r="A7083" s="234"/>
      <c r="B7083" s="98"/>
      <c r="C7083" s="130"/>
      <c r="D7083" s="240"/>
      <c r="E7083" s="240"/>
      <c r="F7083" s="224"/>
      <c r="G7083" s="98"/>
      <c r="H7083" s="98"/>
      <c r="I7083" s="130"/>
      <c r="J7083" s="98"/>
      <c r="K7083" s="98"/>
      <c r="L7083" s="98"/>
      <c r="M7083" s="241"/>
      <c r="N7083" s="241"/>
      <c r="O7083" s="98"/>
      <c r="P7083" s="98"/>
      <c r="Q7083" s="130"/>
    </row>
    <row r="7084" spans="1:17" ht="11.25" x14ac:dyDescent="0.2">
      <c r="A7084" s="234"/>
      <c r="B7084" s="98"/>
      <c r="C7084" s="130"/>
      <c r="D7084" s="240"/>
      <c r="E7084" s="240"/>
      <c r="F7084" s="224"/>
      <c r="G7084" s="98"/>
      <c r="H7084" s="98"/>
      <c r="I7084" s="130"/>
      <c r="J7084" s="98"/>
      <c r="K7084" s="98"/>
      <c r="L7084" s="98"/>
      <c r="M7084" s="241"/>
      <c r="N7084" s="241"/>
      <c r="O7084" s="98"/>
      <c r="P7084" s="98"/>
      <c r="Q7084" s="130"/>
    </row>
    <row r="7085" spans="1:17" ht="11.25" x14ac:dyDescent="0.2">
      <c r="A7085" s="234"/>
      <c r="B7085" s="98"/>
      <c r="C7085" s="130"/>
      <c r="D7085" s="240"/>
      <c r="E7085" s="240"/>
      <c r="F7085" s="224"/>
      <c r="G7085" s="98"/>
      <c r="H7085" s="98"/>
      <c r="I7085" s="130"/>
      <c r="J7085" s="98"/>
      <c r="K7085" s="98"/>
      <c r="L7085" s="98"/>
      <c r="M7085" s="241"/>
      <c r="N7085" s="241"/>
      <c r="O7085" s="98"/>
      <c r="P7085" s="98"/>
      <c r="Q7085" s="130"/>
    </row>
    <row r="7086" spans="1:17" ht="11.25" x14ac:dyDescent="0.2">
      <c r="A7086" s="234"/>
      <c r="B7086" s="98"/>
      <c r="C7086" s="130"/>
      <c r="D7086" s="240"/>
      <c r="E7086" s="240"/>
      <c r="F7086" s="224"/>
      <c r="G7086" s="98"/>
      <c r="H7086" s="98"/>
      <c r="I7086" s="130"/>
      <c r="J7086" s="98"/>
      <c r="K7086" s="98"/>
      <c r="L7086" s="98"/>
      <c r="M7086" s="241"/>
      <c r="N7086" s="241"/>
      <c r="O7086" s="98"/>
      <c r="P7086" s="98"/>
      <c r="Q7086" s="130"/>
    </row>
    <row r="7087" spans="1:17" ht="11.25" x14ac:dyDescent="0.2">
      <c r="A7087" s="234"/>
      <c r="B7087" s="98"/>
      <c r="C7087" s="130"/>
      <c r="D7087" s="240"/>
      <c r="E7087" s="240"/>
      <c r="F7087" s="224"/>
      <c r="G7087" s="98"/>
      <c r="H7087" s="98"/>
      <c r="I7087" s="130"/>
      <c r="J7087" s="98"/>
      <c r="K7087" s="98"/>
      <c r="L7087" s="98"/>
      <c r="M7087" s="241"/>
      <c r="N7087" s="241"/>
      <c r="O7087" s="98"/>
      <c r="P7087" s="98"/>
      <c r="Q7087" s="130"/>
    </row>
    <row r="7088" spans="1:17" ht="11.25" x14ac:dyDescent="0.2">
      <c r="A7088" s="234"/>
      <c r="B7088" s="98"/>
      <c r="C7088" s="130"/>
      <c r="D7088" s="240"/>
      <c r="E7088" s="240"/>
      <c r="F7088" s="224"/>
      <c r="G7088" s="98"/>
      <c r="H7088" s="98"/>
      <c r="I7088" s="130"/>
      <c r="J7088" s="98"/>
      <c r="K7088" s="98"/>
      <c r="L7088" s="98"/>
      <c r="M7088" s="241"/>
      <c r="N7088" s="241"/>
      <c r="O7088" s="98"/>
      <c r="P7088" s="98"/>
      <c r="Q7088" s="130"/>
    </row>
    <row r="7089" spans="1:17" ht="11.25" x14ac:dyDescent="0.2">
      <c r="A7089" s="234"/>
      <c r="B7089" s="98"/>
      <c r="C7089" s="130"/>
      <c r="D7089" s="240"/>
      <c r="E7089" s="240"/>
      <c r="F7089" s="224"/>
      <c r="G7089" s="98"/>
      <c r="H7089" s="98"/>
      <c r="I7089" s="130"/>
      <c r="J7089" s="98"/>
      <c r="K7089" s="98"/>
      <c r="L7089" s="98"/>
      <c r="M7089" s="241"/>
      <c r="N7089" s="241"/>
      <c r="O7089" s="98"/>
      <c r="P7089" s="98"/>
      <c r="Q7089" s="130"/>
    </row>
    <row r="7090" spans="1:17" ht="11.25" x14ac:dyDescent="0.2">
      <c r="A7090" s="234"/>
      <c r="B7090" s="98"/>
      <c r="C7090" s="130"/>
      <c r="D7090" s="240"/>
      <c r="E7090" s="240"/>
      <c r="F7090" s="224"/>
      <c r="G7090" s="98"/>
      <c r="H7090" s="98"/>
      <c r="I7090" s="130"/>
      <c r="J7090" s="98"/>
      <c r="K7090" s="98"/>
      <c r="L7090" s="98"/>
      <c r="M7090" s="241"/>
      <c r="N7090" s="241"/>
      <c r="O7090" s="98"/>
      <c r="P7090" s="98"/>
      <c r="Q7090" s="130"/>
    </row>
    <row r="7091" spans="1:17" ht="11.25" x14ac:dyDescent="0.2">
      <c r="A7091" s="234"/>
      <c r="B7091" s="98"/>
      <c r="C7091" s="130"/>
      <c r="D7091" s="240"/>
      <c r="E7091" s="240"/>
      <c r="F7091" s="224"/>
      <c r="G7091" s="98"/>
      <c r="H7091" s="98"/>
      <c r="I7091" s="130"/>
      <c r="J7091" s="98"/>
      <c r="K7091" s="98"/>
      <c r="L7091" s="98"/>
      <c r="M7091" s="241"/>
      <c r="N7091" s="241"/>
      <c r="O7091" s="98"/>
      <c r="P7091" s="98"/>
      <c r="Q7091" s="130"/>
    </row>
    <row r="7092" spans="1:17" ht="11.25" x14ac:dyDescent="0.2">
      <c r="A7092" s="234"/>
      <c r="B7092" s="98"/>
      <c r="C7092" s="130"/>
      <c r="D7092" s="240"/>
      <c r="E7092" s="240"/>
      <c r="F7092" s="224"/>
      <c r="G7092" s="98"/>
      <c r="H7092" s="98"/>
      <c r="I7092" s="130"/>
      <c r="J7092" s="98"/>
      <c r="K7092" s="98"/>
      <c r="L7092" s="98"/>
      <c r="M7092" s="241"/>
      <c r="N7092" s="241"/>
      <c r="O7092" s="98"/>
      <c r="P7092" s="98"/>
      <c r="Q7092" s="130"/>
    </row>
    <row r="7093" spans="1:17" ht="11.25" x14ac:dyDescent="0.2">
      <c r="A7093" s="234"/>
      <c r="B7093" s="98"/>
      <c r="C7093" s="130"/>
      <c r="D7093" s="240"/>
      <c r="E7093" s="240"/>
      <c r="F7093" s="224"/>
      <c r="G7093" s="98"/>
      <c r="H7093" s="98"/>
      <c r="I7093" s="130"/>
      <c r="J7093" s="98"/>
      <c r="K7093" s="98"/>
      <c r="L7093" s="98"/>
      <c r="M7093" s="241"/>
      <c r="N7093" s="241"/>
      <c r="O7093" s="98"/>
      <c r="P7093" s="98"/>
      <c r="Q7093" s="130"/>
    </row>
    <row r="7094" spans="1:17" ht="11.25" x14ac:dyDescent="0.2">
      <c r="A7094" s="234"/>
      <c r="B7094" s="98"/>
      <c r="C7094" s="130"/>
      <c r="D7094" s="240"/>
      <c r="E7094" s="240"/>
      <c r="F7094" s="224"/>
      <c r="G7094" s="98"/>
      <c r="H7094" s="98"/>
      <c r="I7094" s="130"/>
      <c r="J7094" s="98"/>
      <c r="K7094" s="98"/>
      <c r="L7094" s="98"/>
      <c r="M7094" s="241"/>
      <c r="N7094" s="241"/>
      <c r="O7094" s="98"/>
      <c r="P7094" s="98"/>
      <c r="Q7094" s="130"/>
    </row>
    <row r="7095" spans="1:17" ht="11.25" x14ac:dyDescent="0.2">
      <c r="A7095" s="234"/>
      <c r="B7095" s="98"/>
      <c r="C7095" s="130"/>
      <c r="D7095" s="240"/>
      <c r="E7095" s="240"/>
      <c r="F7095" s="224"/>
      <c r="G7095" s="98"/>
      <c r="H7095" s="98"/>
      <c r="I7095" s="130"/>
      <c r="J7095" s="98"/>
      <c r="K7095" s="98"/>
      <c r="L7095" s="98"/>
      <c r="M7095" s="241"/>
      <c r="N7095" s="241"/>
      <c r="O7095" s="98"/>
      <c r="P7095" s="98"/>
      <c r="Q7095" s="130"/>
    </row>
    <row r="7096" spans="1:17" ht="11.25" x14ac:dyDescent="0.2">
      <c r="A7096" s="234"/>
      <c r="B7096" s="98"/>
      <c r="C7096" s="130"/>
      <c r="D7096" s="240"/>
      <c r="E7096" s="240"/>
      <c r="F7096" s="224"/>
      <c r="G7096" s="98"/>
      <c r="H7096" s="98"/>
      <c r="I7096" s="130"/>
      <c r="J7096" s="98"/>
      <c r="K7096" s="98"/>
      <c r="L7096" s="98"/>
      <c r="M7096" s="241"/>
      <c r="N7096" s="241"/>
      <c r="O7096" s="98"/>
      <c r="P7096" s="98"/>
      <c r="Q7096" s="130"/>
    </row>
    <row r="7097" spans="1:17" ht="11.25" x14ac:dyDescent="0.2">
      <c r="A7097" s="234"/>
      <c r="B7097" s="98"/>
      <c r="C7097" s="130"/>
      <c r="D7097" s="240"/>
      <c r="E7097" s="240"/>
      <c r="F7097" s="224"/>
      <c r="G7097" s="98"/>
      <c r="H7097" s="98"/>
      <c r="I7097" s="130"/>
      <c r="J7097" s="98"/>
      <c r="K7097" s="98"/>
      <c r="L7097" s="98"/>
      <c r="M7097" s="241"/>
      <c r="N7097" s="241"/>
      <c r="O7097" s="98"/>
      <c r="P7097" s="98"/>
      <c r="Q7097" s="130"/>
    </row>
    <row r="7098" spans="1:17" ht="11.25" x14ac:dyDescent="0.2">
      <c r="A7098" s="234"/>
      <c r="B7098" s="98"/>
      <c r="C7098" s="130"/>
      <c r="D7098" s="240"/>
      <c r="E7098" s="240"/>
      <c r="F7098" s="224"/>
      <c r="G7098" s="98"/>
      <c r="H7098" s="98"/>
      <c r="I7098" s="130"/>
      <c r="J7098" s="98"/>
      <c r="K7098" s="98"/>
      <c r="L7098" s="98"/>
      <c r="M7098" s="241"/>
      <c r="N7098" s="241"/>
      <c r="O7098" s="98"/>
      <c r="P7098" s="98"/>
      <c r="Q7098" s="130"/>
    </row>
    <row r="7099" spans="1:17" ht="11.25" x14ac:dyDescent="0.2">
      <c r="A7099" s="234"/>
      <c r="B7099" s="98"/>
      <c r="C7099" s="130"/>
      <c r="D7099" s="240"/>
      <c r="E7099" s="240"/>
      <c r="F7099" s="224"/>
      <c r="G7099" s="98"/>
      <c r="H7099" s="98"/>
      <c r="I7099" s="130"/>
      <c r="J7099" s="98"/>
      <c r="K7099" s="98"/>
      <c r="L7099" s="98"/>
      <c r="M7099" s="241"/>
      <c r="N7099" s="241"/>
      <c r="O7099" s="98"/>
      <c r="P7099" s="98"/>
      <c r="Q7099" s="130"/>
    </row>
    <row r="7100" spans="1:17" ht="11.25" x14ac:dyDescent="0.2">
      <c r="A7100" s="234"/>
      <c r="B7100" s="98"/>
      <c r="C7100" s="130"/>
      <c r="D7100" s="240"/>
      <c r="E7100" s="240"/>
      <c r="F7100" s="224"/>
      <c r="G7100" s="98"/>
      <c r="H7100" s="98"/>
      <c r="I7100" s="130"/>
      <c r="J7100" s="98"/>
      <c r="K7100" s="98"/>
      <c r="L7100" s="98"/>
      <c r="M7100" s="241"/>
      <c r="N7100" s="241"/>
      <c r="O7100" s="98"/>
      <c r="P7100" s="98"/>
      <c r="Q7100" s="130"/>
    </row>
    <row r="7101" spans="1:17" ht="11.25" x14ac:dyDescent="0.2">
      <c r="A7101" s="234"/>
      <c r="B7101" s="98"/>
      <c r="C7101" s="130"/>
      <c r="D7101" s="240"/>
      <c r="E7101" s="240"/>
      <c r="F7101" s="224"/>
      <c r="G7101" s="98"/>
      <c r="H7101" s="98"/>
      <c r="I7101" s="130"/>
      <c r="J7101" s="98"/>
      <c r="K7101" s="98"/>
      <c r="L7101" s="98"/>
      <c r="M7101" s="241"/>
      <c r="N7101" s="241"/>
      <c r="O7101" s="98"/>
      <c r="P7101" s="98"/>
      <c r="Q7101" s="130"/>
    </row>
    <row r="7102" spans="1:17" ht="11.25" x14ac:dyDescent="0.2">
      <c r="A7102" s="234"/>
      <c r="B7102" s="98"/>
      <c r="C7102" s="130"/>
      <c r="D7102" s="240"/>
      <c r="E7102" s="240"/>
      <c r="F7102" s="224"/>
      <c r="G7102" s="98"/>
      <c r="H7102" s="98"/>
      <c r="I7102" s="130"/>
      <c r="J7102" s="98"/>
      <c r="K7102" s="98"/>
      <c r="L7102" s="98"/>
      <c r="M7102" s="241"/>
      <c r="N7102" s="241"/>
      <c r="O7102" s="98"/>
      <c r="P7102" s="98"/>
      <c r="Q7102" s="130"/>
    </row>
    <row r="7103" spans="1:17" ht="11.25" x14ac:dyDescent="0.2">
      <c r="A7103" s="234"/>
      <c r="B7103" s="98"/>
      <c r="C7103" s="130"/>
      <c r="D7103" s="240"/>
      <c r="E7103" s="240"/>
      <c r="F7103" s="224"/>
      <c r="G7103" s="98"/>
      <c r="H7103" s="98"/>
      <c r="I7103" s="130"/>
      <c r="J7103" s="98"/>
      <c r="K7103" s="98"/>
      <c r="L7103" s="98"/>
      <c r="M7103" s="241"/>
      <c r="N7103" s="241"/>
      <c r="O7103" s="98"/>
      <c r="P7103" s="98"/>
      <c r="Q7103" s="130"/>
    </row>
    <row r="7104" spans="1:17" ht="11.25" x14ac:dyDescent="0.2">
      <c r="A7104" s="234"/>
      <c r="B7104" s="98"/>
      <c r="C7104" s="130"/>
      <c r="D7104" s="240"/>
      <c r="E7104" s="240"/>
      <c r="F7104" s="224"/>
      <c r="G7104" s="98"/>
      <c r="H7104" s="98"/>
      <c r="I7104" s="130"/>
      <c r="J7104" s="98"/>
      <c r="K7104" s="98"/>
      <c r="L7104" s="98"/>
      <c r="M7104" s="241"/>
      <c r="N7104" s="241"/>
      <c r="O7104" s="98"/>
      <c r="P7104" s="98"/>
      <c r="Q7104" s="130"/>
    </row>
    <row r="7105" spans="1:17" ht="11.25" x14ac:dyDescent="0.2">
      <c r="A7105" s="234"/>
      <c r="B7105" s="98"/>
      <c r="C7105" s="130"/>
      <c r="D7105" s="240"/>
      <c r="E7105" s="240"/>
      <c r="F7105" s="224"/>
      <c r="G7105" s="98"/>
      <c r="H7105" s="98"/>
      <c r="I7105" s="130"/>
      <c r="J7105" s="98"/>
      <c r="K7105" s="98"/>
      <c r="L7105" s="98"/>
      <c r="M7105" s="241"/>
      <c r="N7105" s="241"/>
      <c r="O7105" s="98"/>
      <c r="P7105" s="98"/>
      <c r="Q7105" s="130"/>
    </row>
    <row r="7106" spans="1:17" ht="11.25" x14ac:dyDescent="0.2">
      <c r="A7106" s="234"/>
      <c r="B7106" s="98"/>
      <c r="C7106" s="130"/>
      <c r="D7106" s="240"/>
      <c r="E7106" s="240"/>
      <c r="F7106" s="224"/>
      <c r="G7106" s="98"/>
      <c r="H7106" s="98"/>
      <c r="I7106" s="130"/>
      <c r="J7106" s="98"/>
      <c r="K7106" s="98"/>
      <c r="L7106" s="98"/>
      <c r="M7106" s="241"/>
      <c r="N7106" s="241"/>
      <c r="O7106" s="98"/>
      <c r="P7106" s="98"/>
      <c r="Q7106" s="130"/>
    </row>
    <row r="7107" spans="1:17" ht="11.25" x14ac:dyDescent="0.2">
      <c r="A7107" s="234"/>
      <c r="B7107" s="98"/>
      <c r="C7107" s="130"/>
      <c r="D7107" s="240"/>
      <c r="E7107" s="240"/>
      <c r="F7107" s="224"/>
      <c r="G7107" s="98"/>
      <c r="H7107" s="98"/>
      <c r="I7107" s="130"/>
      <c r="J7107" s="98"/>
      <c r="K7107" s="98"/>
      <c r="L7107" s="98"/>
      <c r="M7107" s="241"/>
      <c r="N7107" s="241"/>
      <c r="O7107" s="98"/>
      <c r="P7107" s="98"/>
      <c r="Q7107" s="130"/>
    </row>
    <row r="7108" spans="1:17" ht="11.25" x14ac:dyDescent="0.2">
      <c r="A7108" s="234"/>
      <c r="B7108" s="98"/>
      <c r="C7108" s="130"/>
      <c r="D7108" s="240"/>
      <c r="E7108" s="240"/>
      <c r="F7108" s="224"/>
      <c r="G7108" s="98"/>
      <c r="H7108" s="98"/>
      <c r="I7108" s="130"/>
      <c r="J7108" s="98"/>
      <c r="K7108" s="98"/>
      <c r="L7108" s="98"/>
      <c r="M7108" s="241"/>
      <c r="N7108" s="241"/>
      <c r="O7108" s="98"/>
      <c r="P7108" s="98"/>
      <c r="Q7108" s="130"/>
    </row>
    <row r="7109" spans="1:17" ht="11.25" x14ac:dyDescent="0.2">
      <c r="A7109" s="234"/>
      <c r="B7109" s="98"/>
      <c r="C7109" s="130"/>
      <c r="D7109" s="240"/>
      <c r="E7109" s="240"/>
      <c r="F7109" s="224"/>
      <c r="G7109" s="98"/>
      <c r="H7109" s="98"/>
      <c r="I7109" s="130"/>
      <c r="J7109" s="98"/>
      <c r="K7109" s="98"/>
      <c r="L7109" s="98"/>
      <c r="M7109" s="241"/>
      <c r="N7109" s="241"/>
      <c r="O7109" s="98"/>
      <c r="P7109" s="98"/>
      <c r="Q7109" s="130"/>
    </row>
    <row r="7110" spans="1:17" ht="11.25" x14ac:dyDescent="0.2">
      <c r="A7110" s="234"/>
      <c r="B7110" s="98"/>
      <c r="C7110" s="130"/>
      <c r="D7110" s="240"/>
      <c r="E7110" s="240"/>
      <c r="F7110" s="224"/>
      <c r="G7110" s="98"/>
      <c r="H7110" s="98"/>
      <c r="I7110" s="130"/>
      <c r="J7110" s="98"/>
      <c r="K7110" s="98"/>
      <c r="L7110" s="98"/>
      <c r="M7110" s="241"/>
      <c r="N7110" s="241"/>
      <c r="O7110" s="98"/>
      <c r="P7110" s="98"/>
      <c r="Q7110" s="130"/>
    </row>
    <row r="7111" spans="1:17" ht="11.25" x14ac:dyDescent="0.2">
      <c r="A7111" s="234"/>
      <c r="B7111" s="98"/>
      <c r="C7111" s="130"/>
      <c r="D7111" s="240"/>
      <c r="E7111" s="240"/>
      <c r="F7111" s="224"/>
      <c r="G7111" s="98"/>
      <c r="H7111" s="98"/>
      <c r="I7111" s="130"/>
      <c r="J7111" s="98"/>
      <c r="K7111" s="98"/>
      <c r="L7111" s="98"/>
      <c r="M7111" s="241"/>
      <c r="N7111" s="241"/>
      <c r="O7111" s="98"/>
      <c r="P7111" s="98"/>
      <c r="Q7111" s="130"/>
    </row>
    <row r="7112" spans="1:17" ht="11.25" x14ac:dyDescent="0.2">
      <c r="A7112" s="234"/>
      <c r="B7112" s="98"/>
      <c r="C7112" s="130"/>
      <c r="D7112" s="240"/>
      <c r="E7112" s="240"/>
      <c r="F7112" s="224"/>
      <c r="G7112" s="98"/>
      <c r="H7112" s="98"/>
      <c r="I7112" s="130"/>
      <c r="J7112" s="98"/>
      <c r="K7112" s="98"/>
      <c r="L7112" s="98"/>
      <c r="M7112" s="241"/>
      <c r="N7112" s="241"/>
      <c r="O7112" s="98"/>
      <c r="P7112" s="98"/>
      <c r="Q7112" s="130"/>
    </row>
    <row r="7113" spans="1:17" ht="11.25" x14ac:dyDescent="0.2">
      <c r="A7113" s="234"/>
      <c r="B7113" s="98"/>
      <c r="C7113" s="130"/>
      <c r="D7113" s="240"/>
      <c r="E7113" s="240"/>
      <c r="F7113" s="224"/>
      <c r="G7113" s="98"/>
      <c r="H7113" s="98"/>
      <c r="I7113" s="130"/>
      <c r="J7113" s="98"/>
      <c r="K7113" s="98"/>
      <c r="L7113" s="98"/>
      <c r="M7113" s="241"/>
      <c r="N7113" s="241"/>
      <c r="O7113" s="98"/>
      <c r="P7113" s="98"/>
      <c r="Q7113" s="130"/>
    </row>
    <row r="7114" spans="1:17" ht="11.25" x14ac:dyDescent="0.2">
      <c r="A7114" s="234"/>
      <c r="B7114" s="98"/>
      <c r="C7114" s="130"/>
      <c r="D7114" s="240"/>
      <c r="E7114" s="240"/>
      <c r="F7114" s="224"/>
      <c r="G7114" s="98"/>
      <c r="H7114" s="98"/>
      <c r="I7114" s="130"/>
      <c r="J7114" s="98"/>
      <c r="K7114" s="98"/>
      <c r="L7114" s="98"/>
      <c r="M7114" s="241"/>
      <c r="N7114" s="241"/>
      <c r="O7114" s="98"/>
      <c r="P7114" s="98"/>
      <c r="Q7114" s="130"/>
    </row>
    <row r="7115" spans="1:17" ht="11.25" x14ac:dyDescent="0.2">
      <c r="A7115" s="234"/>
      <c r="B7115" s="98"/>
      <c r="C7115" s="130"/>
      <c r="D7115" s="240"/>
      <c r="E7115" s="240"/>
      <c r="F7115" s="224"/>
      <c r="G7115" s="98"/>
      <c r="H7115" s="98"/>
      <c r="I7115" s="130"/>
      <c r="J7115" s="98"/>
      <c r="K7115" s="98"/>
      <c r="L7115" s="98"/>
      <c r="M7115" s="241"/>
      <c r="N7115" s="241"/>
      <c r="O7115" s="98"/>
      <c r="P7115" s="98"/>
      <c r="Q7115" s="130"/>
    </row>
    <row r="7116" spans="1:17" ht="11.25" x14ac:dyDescent="0.2">
      <c r="A7116" s="234"/>
      <c r="B7116" s="98"/>
      <c r="C7116" s="130"/>
      <c r="D7116" s="240"/>
      <c r="E7116" s="240"/>
      <c r="F7116" s="224"/>
      <c r="G7116" s="98"/>
      <c r="H7116" s="98"/>
      <c r="I7116" s="130"/>
      <c r="J7116" s="98"/>
      <c r="K7116" s="98"/>
      <c r="L7116" s="98"/>
      <c r="M7116" s="241"/>
      <c r="N7116" s="241"/>
      <c r="O7116" s="98"/>
      <c r="P7116" s="98"/>
      <c r="Q7116" s="130"/>
    </row>
    <row r="7117" spans="1:17" ht="11.25" x14ac:dyDescent="0.2">
      <c r="A7117" s="234"/>
      <c r="B7117" s="98"/>
      <c r="C7117" s="130"/>
      <c r="D7117" s="240"/>
      <c r="E7117" s="240"/>
      <c r="F7117" s="224"/>
      <c r="G7117" s="98"/>
      <c r="H7117" s="98"/>
      <c r="I7117" s="130"/>
      <c r="J7117" s="98"/>
      <c r="K7117" s="98"/>
      <c r="L7117" s="98"/>
      <c r="M7117" s="241"/>
      <c r="N7117" s="241"/>
      <c r="O7117" s="98"/>
      <c r="P7117" s="98"/>
      <c r="Q7117" s="130"/>
    </row>
    <row r="7118" spans="1:17" ht="11.25" x14ac:dyDescent="0.2">
      <c r="A7118" s="234"/>
      <c r="B7118" s="98"/>
      <c r="C7118" s="130"/>
      <c r="D7118" s="240"/>
      <c r="E7118" s="240"/>
      <c r="F7118" s="224"/>
      <c r="G7118" s="98"/>
      <c r="H7118" s="98"/>
      <c r="I7118" s="130"/>
      <c r="J7118" s="98"/>
      <c r="K7118" s="98"/>
      <c r="L7118" s="98"/>
      <c r="M7118" s="241"/>
      <c r="N7118" s="241"/>
      <c r="O7118" s="98"/>
      <c r="P7118" s="98"/>
      <c r="Q7118" s="130"/>
    </row>
    <row r="7119" spans="1:17" ht="11.25" x14ac:dyDescent="0.2">
      <c r="A7119" s="234"/>
      <c r="B7119" s="98"/>
      <c r="C7119" s="130"/>
      <c r="D7119" s="240"/>
      <c r="E7119" s="240"/>
      <c r="F7119" s="224"/>
      <c r="G7119" s="98"/>
      <c r="H7119" s="98"/>
      <c r="I7119" s="130"/>
      <c r="J7119" s="98"/>
      <c r="K7119" s="98"/>
      <c r="L7119" s="98"/>
      <c r="M7119" s="241"/>
      <c r="N7119" s="241"/>
      <c r="O7119" s="98"/>
      <c r="P7119" s="98"/>
      <c r="Q7119" s="130"/>
    </row>
    <row r="7120" spans="1:17" ht="11.25" x14ac:dyDescent="0.2">
      <c r="A7120" s="234"/>
      <c r="B7120" s="98"/>
      <c r="C7120" s="130"/>
      <c r="D7120" s="240"/>
      <c r="E7120" s="240"/>
      <c r="F7120" s="224"/>
      <c r="G7120" s="98"/>
      <c r="H7120" s="98"/>
      <c r="I7120" s="130"/>
      <c r="J7120" s="98"/>
      <c r="K7120" s="98"/>
      <c r="L7120" s="98"/>
      <c r="M7120" s="241"/>
      <c r="N7120" s="241"/>
      <c r="O7120" s="98"/>
      <c r="P7120" s="98"/>
      <c r="Q7120" s="130"/>
    </row>
    <row r="7121" spans="1:17" ht="11.25" x14ac:dyDescent="0.2">
      <c r="A7121" s="234"/>
      <c r="B7121" s="98"/>
      <c r="C7121" s="130"/>
      <c r="D7121" s="240"/>
      <c r="E7121" s="240"/>
      <c r="F7121" s="224"/>
      <c r="G7121" s="98"/>
      <c r="H7121" s="98"/>
      <c r="I7121" s="130"/>
      <c r="J7121" s="98"/>
      <c r="K7121" s="98"/>
      <c r="L7121" s="98"/>
      <c r="M7121" s="241"/>
      <c r="N7121" s="241"/>
      <c r="O7121" s="98"/>
      <c r="P7121" s="98"/>
      <c r="Q7121" s="130"/>
    </row>
    <row r="7122" spans="1:17" ht="11.25" x14ac:dyDescent="0.2">
      <c r="A7122" s="234"/>
      <c r="B7122" s="98"/>
      <c r="C7122" s="130"/>
      <c r="D7122" s="240"/>
      <c r="E7122" s="240"/>
      <c r="F7122" s="224"/>
      <c r="G7122" s="98"/>
      <c r="H7122" s="98"/>
      <c r="I7122" s="130"/>
      <c r="J7122" s="98"/>
      <c r="K7122" s="98"/>
      <c r="L7122" s="98"/>
      <c r="M7122" s="241"/>
      <c r="N7122" s="241"/>
      <c r="O7122" s="98"/>
      <c r="P7122" s="98"/>
      <c r="Q7122" s="130"/>
    </row>
    <row r="7123" spans="1:17" ht="11.25" x14ac:dyDescent="0.2">
      <c r="A7123" s="234"/>
      <c r="B7123" s="98"/>
      <c r="C7123" s="130"/>
      <c r="D7123" s="240"/>
      <c r="E7123" s="240"/>
      <c r="F7123" s="224"/>
      <c r="G7123" s="98"/>
      <c r="H7123" s="98"/>
      <c r="I7123" s="130"/>
      <c r="J7123" s="98"/>
      <c r="K7123" s="98"/>
      <c r="L7123" s="98"/>
      <c r="M7123" s="241"/>
      <c r="N7123" s="241"/>
      <c r="O7123" s="98"/>
      <c r="P7123" s="98"/>
      <c r="Q7123" s="130"/>
    </row>
    <row r="7124" spans="1:17" ht="11.25" x14ac:dyDescent="0.2">
      <c r="A7124" s="234"/>
      <c r="B7124" s="98"/>
      <c r="C7124" s="130"/>
      <c r="D7124" s="240"/>
      <c r="E7124" s="240"/>
      <c r="F7124" s="224"/>
      <c r="G7124" s="98"/>
      <c r="H7124" s="98"/>
      <c r="I7124" s="130"/>
      <c r="J7124" s="98"/>
      <c r="K7124" s="98"/>
      <c r="L7124" s="98"/>
      <c r="M7124" s="241"/>
      <c r="N7124" s="241"/>
      <c r="O7124" s="98"/>
      <c r="P7124" s="98"/>
      <c r="Q7124" s="130"/>
    </row>
    <row r="7125" spans="1:17" ht="11.25" x14ac:dyDescent="0.2">
      <c r="A7125" s="234"/>
      <c r="B7125" s="98"/>
      <c r="C7125" s="130"/>
      <c r="D7125" s="240"/>
      <c r="E7125" s="240"/>
      <c r="F7125" s="224"/>
      <c r="G7125" s="98"/>
      <c r="H7125" s="98"/>
      <c r="I7125" s="130"/>
      <c r="J7125" s="98"/>
      <c r="K7125" s="98"/>
      <c r="L7125" s="98"/>
      <c r="M7125" s="241"/>
      <c r="N7125" s="241"/>
      <c r="O7125" s="98"/>
      <c r="P7125" s="98"/>
      <c r="Q7125" s="130"/>
    </row>
    <row r="7126" spans="1:17" ht="11.25" x14ac:dyDescent="0.2">
      <c r="A7126" s="234"/>
      <c r="B7126" s="98"/>
      <c r="C7126" s="130"/>
      <c r="D7126" s="240"/>
      <c r="E7126" s="240"/>
      <c r="F7126" s="224"/>
      <c r="G7126" s="98"/>
      <c r="H7126" s="98"/>
      <c r="I7126" s="130"/>
      <c r="J7126" s="98"/>
      <c r="K7126" s="98"/>
      <c r="L7126" s="98"/>
      <c r="M7126" s="241"/>
      <c r="N7126" s="241"/>
      <c r="O7126" s="98"/>
      <c r="P7126" s="98"/>
      <c r="Q7126" s="130"/>
    </row>
    <row r="7127" spans="1:17" ht="11.25" x14ac:dyDescent="0.2">
      <c r="A7127" s="234"/>
      <c r="B7127" s="98"/>
      <c r="C7127" s="130"/>
      <c r="D7127" s="240"/>
      <c r="E7127" s="240"/>
      <c r="F7127" s="224"/>
      <c r="G7127" s="98"/>
      <c r="H7127" s="98"/>
      <c r="I7127" s="130"/>
      <c r="J7127" s="98"/>
      <c r="K7127" s="98"/>
      <c r="L7127" s="98"/>
      <c r="M7127" s="241"/>
      <c r="N7127" s="241"/>
      <c r="O7127" s="98"/>
      <c r="P7127" s="98"/>
      <c r="Q7127" s="130"/>
    </row>
    <row r="7128" spans="1:17" ht="11.25" x14ac:dyDescent="0.2">
      <c r="A7128" s="234"/>
      <c r="B7128" s="98"/>
      <c r="C7128" s="130"/>
      <c r="D7128" s="240"/>
      <c r="E7128" s="240"/>
      <c r="F7128" s="224"/>
      <c r="G7128" s="98"/>
      <c r="H7128" s="98"/>
      <c r="I7128" s="130"/>
      <c r="J7128" s="98"/>
      <c r="K7128" s="98"/>
      <c r="L7128" s="98"/>
      <c r="M7128" s="241"/>
      <c r="N7128" s="241"/>
      <c r="O7128" s="98"/>
      <c r="P7128" s="98"/>
      <c r="Q7128" s="130"/>
    </row>
    <row r="7129" spans="1:17" ht="11.25" x14ac:dyDescent="0.2">
      <c r="A7129" s="234"/>
      <c r="B7129" s="98"/>
      <c r="C7129" s="130"/>
      <c r="D7129" s="240"/>
      <c r="E7129" s="240"/>
      <c r="F7129" s="224"/>
      <c r="G7129" s="98"/>
      <c r="H7129" s="98"/>
      <c r="I7129" s="130"/>
      <c r="J7129" s="98"/>
      <c r="K7129" s="98"/>
      <c r="L7129" s="98"/>
      <c r="M7129" s="241"/>
      <c r="N7129" s="241"/>
      <c r="O7129" s="98"/>
      <c r="P7129" s="98"/>
      <c r="Q7129" s="130"/>
    </row>
    <row r="7130" spans="1:17" ht="11.25" x14ac:dyDescent="0.2">
      <c r="A7130" s="234"/>
      <c r="B7130" s="98"/>
      <c r="C7130" s="130"/>
      <c r="D7130" s="240"/>
      <c r="E7130" s="240"/>
      <c r="F7130" s="224"/>
      <c r="G7130" s="98"/>
      <c r="H7130" s="98"/>
      <c r="I7130" s="130"/>
      <c r="J7130" s="98"/>
      <c r="K7130" s="98"/>
      <c r="L7130" s="98"/>
      <c r="M7130" s="241"/>
      <c r="N7130" s="241"/>
      <c r="O7130" s="98"/>
      <c r="P7130" s="98"/>
      <c r="Q7130" s="130"/>
    </row>
    <row r="7131" spans="1:17" ht="11.25" x14ac:dyDescent="0.2">
      <c r="A7131" s="234"/>
      <c r="B7131" s="98"/>
      <c r="C7131" s="130"/>
      <c r="D7131" s="240"/>
      <c r="E7131" s="240"/>
      <c r="F7131" s="224"/>
      <c r="G7131" s="98"/>
      <c r="H7131" s="98"/>
      <c r="I7131" s="130"/>
      <c r="J7131" s="98"/>
      <c r="K7131" s="98"/>
      <c r="L7131" s="98"/>
      <c r="M7131" s="241"/>
      <c r="N7131" s="241"/>
      <c r="O7131" s="98"/>
      <c r="P7131" s="98"/>
      <c r="Q7131" s="130"/>
    </row>
    <row r="7132" spans="1:17" ht="11.25" x14ac:dyDescent="0.2">
      <c r="A7132" s="234"/>
      <c r="B7132" s="98"/>
      <c r="C7132" s="130"/>
      <c r="D7132" s="240"/>
      <c r="E7132" s="240"/>
      <c r="F7132" s="224"/>
      <c r="G7132" s="98"/>
      <c r="H7132" s="98"/>
      <c r="I7132" s="130"/>
      <c r="J7132" s="98"/>
      <c r="K7132" s="98"/>
      <c r="L7132" s="98"/>
      <c r="M7132" s="241"/>
      <c r="N7132" s="241"/>
      <c r="O7132" s="98"/>
      <c r="P7132" s="98"/>
      <c r="Q7132" s="130"/>
    </row>
    <row r="7133" spans="1:17" ht="11.25" x14ac:dyDescent="0.2">
      <c r="A7133" s="234"/>
      <c r="B7133" s="98"/>
      <c r="C7133" s="130"/>
      <c r="D7133" s="240"/>
      <c r="E7133" s="240"/>
      <c r="F7133" s="224"/>
      <c r="G7133" s="98"/>
      <c r="H7133" s="98"/>
      <c r="I7133" s="130"/>
      <c r="J7133" s="98"/>
      <c r="K7133" s="98"/>
      <c r="L7133" s="98"/>
      <c r="M7133" s="241"/>
      <c r="N7133" s="241"/>
      <c r="O7133" s="98"/>
      <c r="P7133" s="98"/>
      <c r="Q7133" s="130"/>
    </row>
    <row r="7134" spans="1:17" ht="11.25" x14ac:dyDescent="0.2">
      <c r="A7134" s="234"/>
      <c r="B7134" s="98"/>
      <c r="C7134" s="130"/>
      <c r="D7134" s="240"/>
      <c r="E7134" s="240"/>
      <c r="F7134" s="224"/>
      <c r="G7134" s="98"/>
      <c r="H7134" s="98"/>
      <c r="I7134" s="130"/>
      <c r="J7134" s="98"/>
      <c r="K7134" s="98"/>
      <c r="L7134" s="98"/>
      <c r="M7134" s="241"/>
      <c r="N7134" s="241"/>
      <c r="O7134" s="98"/>
      <c r="P7134" s="98"/>
      <c r="Q7134" s="130"/>
    </row>
    <row r="7135" spans="1:17" ht="11.25" x14ac:dyDescent="0.2">
      <c r="A7135" s="234"/>
      <c r="B7135" s="98"/>
      <c r="C7135" s="130"/>
      <c r="D7135" s="240"/>
      <c r="E7135" s="240"/>
      <c r="F7135" s="224"/>
      <c r="G7135" s="98"/>
      <c r="H7135" s="98"/>
      <c r="I7135" s="130"/>
      <c r="J7135" s="98"/>
      <c r="K7135" s="98"/>
      <c r="L7135" s="98"/>
      <c r="M7135" s="241"/>
      <c r="N7135" s="241"/>
      <c r="O7135" s="98"/>
      <c r="P7135" s="98"/>
      <c r="Q7135" s="130"/>
    </row>
    <row r="7136" spans="1:17" ht="11.25" x14ac:dyDescent="0.2">
      <c r="A7136" s="234"/>
      <c r="B7136" s="98"/>
      <c r="C7136" s="130"/>
      <c r="D7136" s="240"/>
      <c r="E7136" s="240"/>
      <c r="F7136" s="224"/>
      <c r="G7136" s="98"/>
      <c r="H7136" s="98"/>
      <c r="I7136" s="130"/>
      <c r="J7136" s="98"/>
      <c r="K7136" s="98"/>
      <c r="L7136" s="98"/>
      <c r="M7136" s="241"/>
      <c r="N7136" s="241"/>
      <c r="O7136" s="98"/>
      <c r="P7136" s="98"/>
      <c r="Q7136" s="130"/>
    </row>
    <row r="7137" spans="1:17" ht="11.25" x14ac:dyDescent="0.2">
      <c r="A7137" s="234"/>
      <c r="B7137" s="98"/>
      <c r="C7137" s="130"/>
      <c r="D7137" s="240"/>
      <c r="E7137" s="240"/>
      <c r="F7137" s="224"/>
      <c r="G7137" s="98"/>
      <c r="H7137" s="98"/>
      <c r="I7137" s="130"/>
      <c r="J7137" s="98"/>
      <c r="K7137" s="98"/>
      <c r="L7137" s="98"/>
      <c r="M7137" s="241"/>
      <c r="N7137" s="241"/>
      <c r="O7137" s="98"/>
      <c r="P7137" s="98"/>
      <c r="Q7137" s="130"/>
    </row>
    <row r="7138" spans="1:17" ht="11.25" x14ac:dyDescent="0.2">
      <c r="A7138" s="234"/>
      <c r="B7138" s="98"/>
      <c r="C7138" s="130"/>
      <c r="D7138" s="240"/>
      <c r="E7138" s="240"/>
      <c r="F7138" s="224"/>
      <c r="G7138" s="98"/>
      <c r="H7138" s="98"/>
      <c r="I7138" s="130"/>
      <c r="J7138" s="98"/>
      <c r="K7138" s="98"/>
      <c r="L7138" s="98"/>
      <c r="M7138" s="241"/>
      <c r="N7138" s="241"/>
      <c r="O7138" s="98"/>
      <c r="P7138" s="98"/>
      <c r="Q7138" s="130"/>
    </row>
    <row r="7139" spans="1:17" ht="11.25" x14ac:dyDescent="0.2">
      <c r="A7139" s="234"/>
      <c r="B7139" s="98"/>
      <c r="C7139" s="130"/>
      <c r="D7139" s="240"/>
      <c r="E7139" s="240"/>
      <c r="F7139" s="224"/>
      <c r="G7139" s="98"/>
      <c r="H7139" s="98"/>
      <c r="I7139" s="130"/>
      <c r="J7139" s="98"/>
      <c r="K7139" s="98"/>
      <c r="L7139" s="98"/>
      <c r="M7139" s="241"/>
      <c r="N7139" s="241"/>
      <c r="O7139" s="98"/>
      <c r="P7139" s="98"/>
      <c r="Q7139" s="130"/>
    </row>
    <row r="7140" spans="1:17" ht="11.25" x14ac:dyDescent="0.2">
      <c r="A7140" s="234"/>
      <c r="B7140" s="98"/>
      <c r="C7140" s="130"/>
      <c r="D7140" s="240"/>
      <c r="E7140" s="240"/>
      <c r="F7140" s="224"/>
      <c r="G7140" s="98"/>
      <c r="H7140" s="98"/>
      <c r="I7140" s="130"/>
      <c r="J7140" s="98"/>
      <c r="K7140" s="98"/>
      <c r="L7140" s="98"/>
      <c r="M7140" s="241"/>
      <c r="N7140" s="241"/>
      <c r="O7140" s="98"/>
      <c r="P7140" s="98"/>
      <c r="Q7140" s="130"/>
    </row>
    <row r="7141" spans="1:17" ht="11.25" x14ac:dyDescent="0.2">
      <c r="A7141" s="234"/>
      <c r="B7141" s="98"/>
      <c r="C7141" s="130"/>
      <c r="D7141" s="240"/>
      <c r="E7141" s="240"/>
      <c r="F7141" s="224"/>
      <c r="G7141" s="98"/>
      <c r="H7141" s="98"/>
      <c r="I7141" s="130"/>
      <c r="J7141" s="98"/>
      <c r="K7141" s="98"/>
      <c r="L7141" s="98"/>
      <c r="M7141" s="241"/>
      <c r="N7141" s="241"/>
      <c r="O7141" s="98"/>
      <c r="P7141" s="98"/>
      <c r="Q7141" s="130"/>
    </row>
    <row r="7142" spans="1:17" ht="11.25" x14ac:dyDescent="0.2">
      <c r="A7142" s="234"/>
      <c r="B7142" s="98"/>
      <c r="C7142" s="130"/>
      <c r="D7142" s="240"/>
      <c r="E7142" s="240"/>
      <c r="F7142" s="224"/>
      <c r="G7142" s="98"/>
      <c r="H7142" s="98"/>
      <c r="I7142" s="130"/>
      <c r="J7142" s="98"/>
      <c r="K7142" s="98"/>
      <c r="L7142" s="98"/>
      <c r="M7142" s="241"/>
      <c r="N7142" s="241"/>
      <c r="O7142" s="98"/>
      <c r="P7142" s="98"/>
      <c r="Q7142" s="130"/>
    </row>
    <row r="7143" spans="1:17" ht="11.25" x14ac:dyDescent="0.2">
      <c r="A7143" s="234"/>
      <c r="B7143" s="98"/>
      <c r="C7143" s="130"/>
      <c r="D7143" s="240"/>
      <c r="E7143" s="240"/>
      <c r="F7143" s="224"/>
      <c r="G7143" s="98"/>
      <c r="H7143" s="98"/>
      <c r="I7143" s="130"/>
      <c r="J7143" s="98"/>
      <c r="K7143" s="98"/>
      <c r="L7143" s="98"/>
      <c r="M7143" s="241"/>
      <c r="N7143" s="241"/>
      <c r="O7143" s="98"/>
      <c r="P7143" s="98"/>
      <c r="Q7143" s="130"/>
    </row>
    <row r="7144" spans="1:17" ht="11.25" x14ac:dyDescent="0.2">
      <c r="A7144" s="234"/>
      <c r="B7144" s="98"/>
      <c r="C7144" s="130"/>
      <c r="D7144" s="240"/>
      <c r="E7144" s="240"/>
      <c r="F7144" s="224"/>
      <c r="G7144" s="98"/>
      <c r="H7144" s="98"/>
      <c r="I7144" s="130"/>
      <c r="J7144" s="98"/>
      <c r="K7144" s="98"/>
      <c r="L7144" s="98"/>
      <c r="M7144" s="241"/>
      <c r="N7144" s="241"/>
      <c r="O7144" s="98"/>
      <c r="P7144" s="98"/>
      <c r="Q7144" s="130"/>
    </row>
    <row r="7145" spans="1:17" ht="11.25" x14ac:dyDescent="0.2">
      <c r="A7145" s="234"/>
      <c r="B7145" s="98"/>
      <c r="C7145" s="130"/>
      <c r="D7145" s="240"/>
      <c r="E7145" s="240"/>
      <c r="F7145" s="224"/>
      <c r="G7145" s="98"/>
      <c r="H7145" s="98"/>
      <c r="I7145" s="130"/>
      <c r="J7145" s="98"/>
      <c r="K7145" s="98"/>
      <c r="L7145" s="98"/>
      <c r="M7145" s="241"/>
      <c r="N7145" s="241"/>
      <c r="O7145" s="98"/>
      <c r="P7145" s="98"/>
      <c r="Q7145" s="130"/>
    </row>
    <row r="7146" spans="1:17" ht="11.25" x14ac:dyDescent="0.2">
      <c r="A7146" s="234"/>
      <c r="B7146" s="98"/>
      <c r="C7146" s="130"/>
      <c r="D7146" s="240"/>
      <c r="E7146" s="240"/>
      <c r="F7146" s="224"/>
      <c r="G7146" s="98"/>
      <c r="H7146" s="98"/>
      <c r="I7146" s="130"/>
      <c r="J7146" s="98"/>
      <c r="K7146" s="98"/>
      <c r="L7146" s="98"/>
      <c r="M7146" s="241"/>
      <c r="N7146" s="241"/>
      <c r="O7146" s="98"/>
      <c r="P7146" s="98"/>
      <c r="Q7146" s="130"/>
    </row>
    <row r="7147" spans="1:17" ht="11.25" x14ac:dyDescent="0.2">
      <c r="A7147" s="234"/>
      <c r="B7147" s="98"/>
      <c r="C7147" s="130"/>
      <c r="D7147" s="240"/>
      <c r="E7147" s="240"/>
      <c r="F7147" s="224"/>
      <c r="G7147" s="98"/>
      <c r="H7147" s="98"/>
      <c r="I7147" s="130"/>
      <c r="J7147" s="98"/>
      <c r="K7147" s="98"/>
      <c r="L7147" s="98"/>
      <c r="M7147" s="241"/>
      <c r="N7147" s="241"/>
      <c r="O7147" s="98"/>
      <c r="P7147" s="98"/>
      <c r="Q7147" s="130"/>
    </row>
    <row r="7148" spans="1:17" ht="11.25" x14ac:dyDescent="0.2">
      <c r="A7148" s="234"/>
      <c r="B7148" s="98"/>
      <c r="C7148" s="130"/>
      <c r="D7148" s="240"/>
      <c r="E7148" s="240"/>
      <c r="F7148" s="224"/>
      <c r="G7148" s="98"/>
      <c r="H7148" s="98"/>
      <c r="I7148" s="130"/>
      <c r="J7148" s="98"/>
      <c r="K7148" s="98"/>
      <c r="L7148" s="98"/>
      <c r="M7148" s="241"/>
      <c r="N7148" s="241"/>
      <c r="O7148" s="98"/>
      <c r="P7148" s="98"/>
      <c r="Q7148" s="130"/>
    </row>
    <row r="7149" spans="1:17" ht="11.25" x14ac:dyDescent="0.2">
      <c r="A7149" s="234"/>
      <c r="B7149" s="98"/>
      <c r="C7149" s="130"/>
      <c r="D7149" s="240"/>
      <c r="E7149" s="240"/>
      <c r="F7149" s="224"/>
      <c r="G7149" s="98"/>
      <c r="H7149" s="98"/>
      <c r="I7149" s="130"/>
      <c r="J7149" s="98"/>
      <c r="K7149" s="98"/>
      <c r="L7149" s="98"/>
      <c r="M7149" s="241"/>
      <c r="N7149" s="241"/>
      <c r="O7149" s="98"/>
      <c r="P7149" s="98"/>
      <c r="Q7149" s="130"/>
    </row>
    <row r="7150" spans="1:17" ht="11.25" x14ac:dyDescent="0.2">
      <c r="A7150" s="234"/>
      <c r="B7150" s="98"/>
      <c r="C7150" s="130"/>
      <c r="D7150" s="240"/>
      <c r="E7150" s="240"/>
      <c r="F7150" s="224"/>
      <c r="G7150" s="98"/>
      <c r="H7150" s="98"/>
      <c r="I7150" s="130"/>
      <c r="J7150" s="98"/>
      <c r="K7150" s="98"/>
      <c r="L7150" s="98"/>
      <c r="M7150" s="241"/>
      <c r="N7150" s="241"/>
      <c r="O7150" s="98"/>
      <c r="P7150" s="98"/>
      <c r="Q7150" s="130"/>
    </row>
    <row r="7151" spans="1:17" ht="11.25" x14ac:dyDescent="0.2">
      <c r="A7151" s="234"/>
      <c r="B7151" s="98"/>
      <c r="C7151" s="130"/>
      <c r="D7151" s="240"/>
      <c r="E7151" s="240"/>
      <c r="F7151" s="224"/>
      <c r="G7151" s="98"/>
      <c r="H7151" s="98"/>
      <c r="I7151" s="130"/>
      <c r="J7151" s="98"/>
      <c r="K7151" s="98"/>
      <c r="L7151" s="98"/>
      <c r="M7151" s="241"/>
      <c r="N7151" s="241"/>
      <c r="O7151" s="98"/>
      <c r="P7151" s="98"/>
      <c r="Q7151" s="130"/>
    </row>
    <row r="7152" spans="1:17" ht="11.25" x14ac:dyDescent="0.2">
      <c r="A7152" s="234"/>
      <c r="B7152" s="98"/>
      <c r="C7152" s="130"/>
      <c r="D7152" s="240"/>
      <c r="E7152" s="240"/>
      <c r="F7152" s="224"/>
      <c r="G7152" s="98"/>
      <c r="H7152" s="98"/>
      <c r="I7152" s="130"/>
      <c r="J7152" s="98"/>
      <c r="K7152" s="98"/>
      <c r="L7152" s="98"/>
      <c r="M7152" s="241"/>
      <c r="N7152" s="241"/>
      <c r="O7152" s="98"/>
      <c r="P7152" s="98"/>
      <c r="Q7152" s="130"/>
    </row>
    <row r="7153" spans="1:17" ht="11.25" x14ac:dyDescent="0.2">
      <c r="A7153" s="234"/>
      <c r="B7153" s="98"/>
      <c r="C7153" s="130"/>
      <c r="D7153" s="240"/>
      <c r="E7153" s="240"/>
      <c r="F7153" s="224"/>
      <c r="G7153" s="98"/>
      <c r="H7153" s="98"/>
      <c r="I7153" s="130"/>
      <c r="J7153" s="98"/>
      <c r="K7153" s="98"/>
      <c r="L7153" s="98"/>
      <c r="M7153" s="241"/>
      <c r="N7153" s="241"/>
      <c r="O7153" s="98"/>
      <c r="P7153" s="98"/>
      <c r="Q7153" s="130"/>
    </row>
    <row r="7154" spans="1:17" ht="11.25" x14ac:dyDescent="0.2">
      <c r="A7154" s="234"/>
      <c r="B7154" s="98"/>
      <c r="C7154" s="130"/>
      <c r="D7154" s="240"/>
      <c r="E7154" s="240"/>
      <c r="F7154" s="224"/>
      <c r="G7154" s="98"/>
      <c r="H7154" s="98"/>
      <c r="I7154" s="130"/>
      <c r="J7154" s="98"/>
      <c r="K7154" s="98"/>
      <c r="L7154" s="98"/>
      <c r="M7154" s="241"/>
      <c r="N7154" s="241"/>
      <c r="O7154" s="98"/>
      <c r="P7154" s="98"/>
      <c r="Q7154" s="130"/>
    </row>
    <row r="7155" spans="1:17" ht="11.25" x14ac:dyDescent="0.2">
      <c r="A7155" s="234"/>
      <c r="B7155" s="98"/>
      <c r="C7155" s="130"/>
      <c r="D7155" s="240"/>
      <c r="E7155" s="240"/>
      <c r="F7155" s="224"/>
      <c r="G7155" s="98"/>
      <c r="H7155" s="98"/>
      <c r="I7155" s="130"/>
      <c r="J7155" s="98"/>
      <c r="K7155" s="98"/>
      <c r="L7155" s="98"/>
      <c r="M7155" s="241"/>
      <c r="N7155" s="241"/>
      <c r="O7155" s="98"/>
      <c r="P7155" s="98"/>
      <c r="Q7155" s="130"/>
    </row>
    <row r="7156" spans="1:17" ht="11.25" x14ac:dyDescent="0.2">
      <c r="A7156" s="234"/>
      <c r="B7156" s="98"/>
      <c r="C7156" s="130"/>
      <c r="D7156" s="240"/>
      <c r="E7156" s="240"/>
      <c r="F7156" s="224"/>
      <c r="G7156" s="98"/>
      <c r="H7156" s="98"/>
      <c r="I7156" s="130"/>
      <c r="J7156" s="98"/>
      <c r="K7156" s="98"/>
      <c r="L7156" s="98"/>
      <c r="M7156" s="241"/>
      <c r="N7156" s="241"/>
      <c r="O7156" s="98"/>
      <c r="P7156" s="98"/>
      <c r="Q7156" s="130"/>
    </row>
    <row r="7157" spans="1:17" ht="11.25" x14ac:dyDescent="0.2">
      <c r="A7157" s="234"/>
      <c r="B7157" s="98"/>
      <c r="C7157" s="130"/>
      <c r="D7157" s="240"/>
      <c r="E7157" s="240"/>
      <c r="F7157" s="224"/>
      <c r="G7157" s="98"/>
      <c r="H7157" s="98"/>
      <c r="I7157" s="130"/>
      <c r="J7157" s="98"/>
      <c r="K7157" s="98"/>
      <c r="L7157" s="98"/>
      <c r="M7157" s="241"/>
      <c r="N7157" s="241"/>
      <c r="O7157" s="98"/>
      <c r="P7157" s="98"/>
      <c r="Q7157" s="130"/>
    </row>
    <row r="7158" spans="1:17" ht="11.25" x14ac:dyDescent="0.2">
      <c r="A7158" s="234"/>
      <c r="B7158" s="98"/>
      <c r="C7158" s="130"/>
      <c r="D7158" s="240"/>
      <c r="E7158" s="240"/>
      <c r="F7158" s="224"/>
      <c r="G7158" s="98"/>
      <c r="H7158" s="98"/>
      <c r="I7158" s="130"/>
      <c r="J7158" s="98"/>
      <c r="K7158" s="98"/>
      <c r="L7158" s="98"/>
      <c r="M7158" s="241"/>
      <c r="N7158" s="241"/>
      <c r="O7158" s="98"/>
      <c r="P7158" s="98"/>
      <c r="Q7158" s="130"/>
    </row>
    <row r="7159" spans="1:17" ht="11.25" x14ac:dyDescent="0.2">
      <c r="A7159" s="234"/>
      <c r="B7159" s="98"/>
      <c r="C7159" s="130"/>
      <c r="D7159" s="240"/>
      <c r="E7159" s="240"/>
      <c r="F7159" s="224"/>
      <c r="G7159" s="98"/>
      <c r="H7159" s="98"/>
      <c r="I7159" s="130"/>
      <c r="J7159" s="98"/>
      <c r="K7159" s="98"/>
      <c r="L7159" s="98"/>
      <c r="M7159" s="241"/>
      <c r="N7159" s="241"/>
      <c r="O7159" s="98"/>
      <c r="P7159" s="98"/>
      <c r="Q7159" s="130"/>
    </row>
    <row r="7160" spans="1:17" ht="11.25" x14ac:dyDescent="0.2">
      <c r="A7160" s="234"/>
      <c r="B7160" s="98"/>
      <c r="C7160" s="130"/>
      <c r="D7160" s="240"/>
      <c r="E7160" s="240"/>
      <c r="F7160" s="224"/>
      <c r="G7160" s="98"/>
      <c r="H7160" s="98"/>
      <c r="I7160" s="130"/>
      <c r="J7160" s="98"/>
      <c r="K7160" s="98"/>
      <c r="L7160" s="98"/>
      <c r="M7160" s="241"/>
      <c r="N7160" s="241"/>
      <c r="O7160" s="98"/>
      <c r="P7160" s="98"/>
      <c r="Q7160" s="130"/>
    </row>
    <row r="7161" spans="1:17" ht="11.25" x14ac:dyDescent="0.2">
      <c r="A7161" s="234"/>
      <c r="B7161" s="98"/>
      <c r="C7161" s="130"/>
      <c r="D7161" s="240"/>
      <c r="E7161" s="240"/>
      <c r="F7161" s="224"/>
      <c r="G7161" s="98"/>
      <c r="H7161" s="98"/>
      <c r="I7161" s="130"/>
      <c r="J7161" s="98"/>
      <c r="K7161" s="98"/>
      <c r="L7161" s="98"/>
      <c r="M7161" s="241"/>
      <c r="N7161" s="241"/>
      <c r="O7161" s="98"/>
      <c r="P7161" s="98"/>
      <c r="Q7161" s="130"/>
    </row>
    <row r="7162" spans="1:17" ht="11.25" x14ac:dyDescent="0.2">
      <c r="A7162" s="234"/>
      <c r="B7162" s="98"/>
      <c r="C7162" s="130"/>
      <c r="D7162" s="240"/>
      <c r="E7162" s="240"/>
      <c r="F7162" s="224"/>
      <c r="G7162" s="98"/>
      <c r="H7162" s="98"/>
      <c r="I7162" s="130"/>
      <c r="J7162" s="98"/>
      <c r="K7162" s="98"/>
      <c r="L7162" s="98"/>
      <c r="M7162" s="241"/>
      <c r="N7162" s="241"/>
      <c r="O7162" s="98"/>
      <c r="P7162" s="98"/>
      <c r="Q7162" s="130"/>
    </row>
    <row r="7163" spans="1:17" ht="11.25" x14ac:dyDescent="0.2">
      <c r="A7163" s="234"/>
      <c r="B7163" s="98"/>
      <c r="C7163" s="130"/>
      <c r="D7163" s="240"/>
      <c r="E7163" s="240"/>
      <c r="F7163" s="224"/>
      <c r="G7163" s="98"/>
      <c r="H7163" s="98"/>
      <c r="I7163" s="130"/>
      <c r="J7163" s="98"/>
      <c r="K7163" s="98"/>
      <c r="L7163" s="98"/>
      <c r="M7163" s="241"/>
      <c r="N7163" s="241"/>
      <c r="O7163" s="98"/>
      <c r="P7163" s="98"/>
      <c r="Q7163" s="130"/>
    </row>
    <row r="7164" spans="1:17" ht="11.25" x14ac:dyDescent="0.2">
      <c r="A7164" s="234"/>
      <c r="B7164" s="98"/>
      <c r="C7164" s="130"/>
      <c r="D7164" s="240"/>
      <c r="E7164" s="240"/>
      <c r="F7164" s="224"/>
      <c r="G7164" s="98"/>
      <c r="H7164" s="98"/>
      <c r="I7164" s="130"/>
      <c r="J7164" s="98"/>
      <c r="K7164" s="98"/>
      <c r="L7164" s="98"/>
      <c r="M7164" s="241"/>
      <c r="N7164" s="241"/>
      <c r="O7164" s="98"/>
      <c r="P7164" s="98"/>
      <c r="Q7164" s="130"/>
    </row>
    <row r="7165" spans="1:17" ht="11.25" x14ac:dyDescent="0.2">
      <c r="A7165" s="234"/>
      <c r="B7165" s="98"/>
      <c r="C7165" s="130"/>
      <c r="D7165" s="240"/>
      <c r="E7165" s="240"/>
      <c r="F7165" s="224"/>
      <c r="G7165" s="98"/>
      <c r="H7165" s="98"/>
      <c r="I7165" s="130"/>
      <c r="J7165" s="98"/>
      <c r="K7165" s="98"/>
      <c r="L7165" s="98"/>
      <c r="M7165" s="241"/>
      <c r="N7165" s="241"/>
      <c r="O7165" s="98"/>
      <c r="P7165" s="98"/>
      <c r="Q7165" s="130"/>
    </row>
    <row r="7166" spans="1:17" ht="11.25" x14ac:dyDescent="0.2">
      <c r="A7166" s="234"/>
      <c r="B7166" s="98"/>
      <c r="C7166" s="130"/>
      <c r="D7166" s="240"/>
      <c r="E7166" s="240"/>
      <c r="F7166" s="224"/>
      <c r="G7166" s="98"/>
      <c r="H7166" s="98"/>
      <c r="I7166" s="130"/>
      <c r="J7166" s="98"/>
      <c r="K7166" s="98"/>
      <c r="L7166" s="98"/>
      <c r="M7166" s="241"/>
      <c r="N7166" s="241"/>
      <c r="O7166" s="98"/>
      <c r="P7166" s="98"/>
      <c r="Q7166" s="130"/>
    </row>
    <row r="7167" spans="1:17" ht="11.25" x14ac:dyDescent="0.2">
      <c r="A7167" s="234"/>
      <c r="B7167" s="98"/>
      <c r="C7167" s="130"/>
      <c r="D7167" s="240"/>
      <c r="E7167" s="240"/>
      <c r="F7167" s="224"/>
      <c r="G7167" s="98"/>
      <c r="H7167" s="98"/>
      <c r="I7167" s="130"/>
      <c r="J7167" s="98"/>
      <c r="K7167" s="98"/>
      <c r="L7167" s="98"/>
      <c r="M7167" s="241"/>
      <c r="N7167" s="241"/>
      <c r="O7167" s="98"/>
      <c r="P7167" s="98"/>
      <c r="Q7167" s="130"/>
    </row>
    <row r="7168" spans="1:17" ht="11.25" x14ac:dyDescent="0.2">
      <c r="A7168" s="234"/>
      <c r="B7168" s="98"/>
      <c r="C7168" s="130"/>
      <c r="D7168" s="240"/>
      <c r="E7168" s="240"/>
      <c r="F7168" s="224"/>
      <c r="G7168" s="98"/>
      <c r="H7168" s="98"/>
      <c r="I7168" s="130"/>
      <c r="J7168" s="98"/>
      <c r="K7168" s="98"/>
      <c r="L7168" s="98"/>
      <c r="M7168" s="241"/>
      <c r="N7168" s="241"/>
      <c r="O7168" s="98"/>
      <c r="P7168" s="98"/>
      <c r="Q7168" s="130"/>
    </row>
    <row r="7169" spans="1:17" ht="11.25" x14ac:dyDescent="0.2">
      <c r="A7169" s="234"/>
      <c r="B7169" s="98"/>
      <c r="C7169" s="130"/>
      <c r="D7169" s="240"/>
      <c r="E7169" s="240"/>
      <c r="F7169" s="224"/>
      <c r="G7169" s="98"/>
      <c r="H7169" s="98"/>
      <c r="I7169" s="130"/>
      <c r="J7169" s="98"/>
      <c r="K7169" s="98"/>
      <c r="L7169" s="98"/>
      <c r="M7169" s="241"/>
      <c r="N7169" s="241"/>
      <c r="O7169" s="98"/>
      <c r="P7169" s="98"/>
      <c r="Q7169" s="130"/>
    </row>
    <row r="7170" spans="1:17" ht="11.25" x14ac:dyDescent="0.2">
      <c r="A7170" s="234"/>
      <c r="B7170" s="98"/>
      <c r="C7170" s="130"/>
      <c r="D7170" s="240"/>
      <c r="E7170" s="240"/>
      <c r="F7170" s="224"/>
      <c r="G7170" s="98"/>
      <c r="H7170" s="98"/>
      <c r="I7170" s="130"/>
      <c r="J7170" s="98"/>
      <c r="K7170" s="98"/>
      <c r="L7170" s="98"/>
      <c r="M7170" s="241"/>
      <c r="N7170" s="241"/>
      <c r="O7170" s="98"/>
      <c r="P7170" s="98"/>
      <c r="Q7170" s="130"/>
    </row>
    <row r="7171" spans="1:17" ht="11.25" x14ac:dyDescent="0.2">
      <c r="A7171" s="234"/>
      <c r="B7171" s="98"/>
      <c r="C7171" s="130"/>
      <c r="D7171" s="240"/>
      <c r="E7171" s="240"/>
      <c r="F7171" s="224"/>
      <c r="G7171" s="98"/>
      <c r="H7171" s="98"/>
      <c r="I7171" s="130"/>
      <c r="J7171" s="98"/>
      <c r="K7171" s="98"/>
      <c r="L7171" s="98"/>
      <c r="M7171" s="241"/>
      <c r="N7171" s="241"/>
      <c r="O7171" s="98"/>
      <c r="P7171" s="98"/>
      <c r="Q7171" s="130"/>
    </row>
    <row r="7172" spans="1:17" ht="11.25" x14ac:dyDescent="0.2">
      <c r="A7172" s="234"/>
      <c r="B7172" s="98"/>
      <c r="C7172" s="130"/>
      <c r="D7172" s="240"/>
      <c r="E7172" s="240"/>
      <c r="F7172" s="224"/>
      <c r="G7172" s="98"/>
      <c r="H7172" s="98"/>
      <c r="I7172" s="130"/>
      <c r="J7172" s="98"/>
      <c r="K7172" s="98"/>
      <c r="L7172" s="98"/>
      <c r="M7172" s="241"/>
      <c r="N7172" s="241"/>
      <c r="O7172" s="98"/>
      <c r="P7172" s="98"/>
      <c r="Q7172" s="130"/>
    </row>
    <row r="7173" spans="1:17" ht="11.25" x14ac:dyDescent="0.2">
      <c r="A7173" s="234"/>
      <c r="B7173" s="98"/>
      <c r="C7173" s="130"/>
      <c r="D7173" s="240"/>
      <c r="E7173" s="240"/>
      <c r="F7173" s="224"/>
      <c r="G7173" s="98"/>
      <c r="H7173" s="98"/>
      <c r="I7173" s="130"/>
      <c r="J7173" s="98"/>
      <c r="K7173" s="98"/>
      <c r="L7173" s="98"/>
      <c r="M7173" s="241"/>
      <c r="N7173" s="241"/>
      <c r="O7173" s="98"/>
      <c r="P7173" s="98"/>
      <c r="Q7173" s="130"/>
    </row>
    <row r="7174" spans="1:17" ht="11.25" x14ac:dyDescent="0.2">
      <c r="A7174" s="234"/>
      <c r="B7174" s="98"/>
      <c r="C7174" s="130"/>
      <c r="D7174" s="240"/>
      <c r="E7174" s="240"/>
      <c r="F7174" s="224"/>
      <c r="G7174" s="98"/>
      <c r="H7174" s="98"/>
      <c r="I7174" s="130"/>
      <c r="J7174" s="98"/>
      <c r="K7174" s="98"/>
      <c r="L7174" s="98"/>
      <c r="M7174" s="241"/>
      <c r="N7174" s="241"/>
      <c r="O7174" s="98"/>
      <c r="P7174" s="98"/>
      <c r="Q7174" s="130"/>
    </row>
    <row r="7175" spans="1:17" ht="11.25" x14ac:dyDescent="0.2">
      <c r="A7175" s="234"/>
      <c r="B7175" s="98"/>
      <c r="C7175" s="130"/>
      <c r="D7175" s="240"/>
      <c r="E7175" s="240"/>
      <c r="F7175" s="224"/>
      <c r="G7175" s="98"/>
      <c r="H7175" s="98"/>
      <c r="I7175" s="130"/>
      <c r="J7175" s="98"/>
      <c r="K7175" s="98"/>
      <c r="L7175" s="98"/>
      <c r="M7175" s="241"/>
      <c r="N7175" s="241"/>
      <c r="O7175" s="98"/>
      <c r="P7175" s="98"/>
      <c r="Q7175" s="130"/>
    </row>
    <row r="7176" spans="1:17" ht="11.25" x14ac:dyDescent="0.2">
      <c r="A7176" s="234"/>
      <c r="B7176" s="98"/>
      <c r="C7176" s="130"/>
      <c r="D7176" s="240"/>
      <c r="E7176" s="240"/>
      <c r="F7176" s="224"/>
      <c r="G7176" s="98"/>
      <c r="H7176" s="98"/>
      <c r="I7176" s="130"/>
      <c r="J7176" s="98"/>
      <c r="K7176" s="98"/>
      <c r="L7176" s="98"/>
      <c r="M7176" s="241"/>
      <c r="N7176" s="241"/>
      <c r="O7176" s="98"/>
      <c r="P7176" s="98"/>
      <c r="Q7176" s="130"/>
    </row>
    <row r="7177" spans="1:17" ht="11.25" x14ac:dyDescent="0.2">
      <c r="A7177" s="234"/>
      <c r="B7177" s="98"/>
      <c r="C7177" s="130"/>
      <c r="D7177" s="240"/>
      <c r="E7177" s="240"/>
      <c r="F7177" s="224"/>
      <c r="G7177" s="98"/>
      <c r="H7177" s="98"/>
      <c r="I7177" s="130"/>
      <c r="J7177" s="98"/>
      <c r="K7177" s="98"/>
      <c r="L7177" s="98"/>
      <c r="M7177" s="241"/>
      <c r="N7177" s="241"/>
      <c r="O7177" s="98"/>
      <c r="P7177" s="98"/>
      <c r="Q7177" s="130"/>
    </row>
    <row r="7178" spans="1:17" ht="11.25" x14ac:dyDescent="0.2">
      <c r="A7178" s="234"/>
      <c r="B7178" s="98"/>
      <c r="C7178" s="130"/>
      <c r="D7178" s="240"/>
      <c r="E7178" s="240"/>
      <c r="F7178" s="224"/>
      <c r="G7178" s="98"/>
      <c r="H7178" s="98"/>
      <c r="I7178" s="130"/>
      <c r="J7178" s="98"/>
      <c r="K7178" s="98"/>
      <c r="L7178" s="98"/>
      <c r="M7178" s="241"/>
      <c r="N7178" s="241"/>
      <c r="O7178" s="98"/>
      <c r="P7178" s="98"/>
      <c r="Q7178" s="130"/>
    </row>
    <row r="7179" spans="1:17" ht="11.25" x14ac:dyDescent="0.2">
      <c r="A7179" s="234"/>
      <c r="B7179" s="98"/>
      <c r="C7179" s="130"/>
      <c r="D7179" s="240"/>
      <c r="E7179" s="240"/>
      <c r="F7179" s="224"/>
      <c r="G7179" s="98"/>
      <c r="H7179" s="98"/>
      <c r="I7179" s="130"/>
      <c r="J7179" s="98"/>
      <c r="K7179" s="98"/>
      <c r="L7179" s="98"/>
      <c r="M7179" s="241"/>
      <c r="N7179" s="241"/>
      <c r="O7179" s="98"/>
      <c r="P7179" s="98"/>
      <c r="Q7179" s="130"/>
    </row>
    <row r="7180" spans="1:17" ht="11.25" x14ac:dyDescent="0.2">
      <c r="A7180" s="234"/>
      <c r="B7180" s="98"/>
      <c r="C7180" s="130"/>
      <c r="D7180" s="240"/>
      <c r="E7180" s="240"/>
      <c r="F7180" s="224"/>
      <c r="G7180" s="98"/>
      <c r="H7180" s="98"/>
      <c r="I7180" s="130"/>
      <c r="J7180" s="98"/>
      <c r="K7180" s="98"/>
      <c r="L7180" s="98"/>
      <c r="M7180" s="241"/>
      <c r="N7180" s="241"/>
      <c r="O7180" s="98"/>
      <c r="P7180" s="98"/>
      <c r="Q7180" s="130"/>
    </row>
    <row r="7181" spans="1:17" ht="11.25" x14ac:dyDescent="0.2">
      <c r="A7181" s="234"/>
      <c r="B7181" s="98"/>
      <c r="C7181" s="130"/>
      <c r="D7181" s="240"/>
      <c r="E7181" s="240"/>
      <c r="F7181" s="224"/>
      <c r="G7181" s="98"/>
      <c r="H7181" s="98"/>
      <c r="I7181" s="130"/>
      <c r="J7181" s="98"/>
      <c r="K7181" s="98"/>
      <c r="L7181" s="98"/>
      <c r="M7181" s="241"/>
      <c r="N7181" s="241"/>
      <c r="O7181" s="98"/>
      <c r="P7181" s="98"/>
      <c r="Q7181" s="130"/>
    </row>
    <row r="7182" spans="1:17" ht="11.25" x14ac:dyDescent="0.2">
      <c r="A7182" s="234"/>
      <c r="B7182" s="98"/>
      <c r="C7182" s="130"/>
      <c r="D7182" s="240"/>
      <c r="E7182" s="240"/>
      <c r="F7182" s="224"/>
      <c r="G7182" s="98"/>
      <c r="H7182" s="98"/>
      <c r="I7182" s="130"/>
      <c r="J7182" s="98"/>
      <c r="K7182" s="98"/>
      <c r="L7182" s="98"/>
      <c r="M7182" s="241"/>
      <c r="N7182" s="241"/>
      <c r="O7182" s="98"/>
      <c r="P7182" s="98"/>
      <c r="Q7182" s="130"/>
    </row>
    <row r="7183" spans="1:17" ht="11.25" x14ac:dyDescent="0.2">
      <c r="A7183" s="234"/>
      <c r="B7183" s="98"/>
      <c r="C7183" s="130"/>
      <c r="D7183" s="240"/>
      <c r="E7183" s="240"/>
      <c r="F7183" s="224"/>
      <c r="G7183" s="98"/>
      <c r="H7183" s="98"/>
      <c r="I7183" s="130"/>
      <c r="J7183" s="98"/>
      <c r="K7183" s="98"/>
      <c r="L7183" s="98"/>
      <c r="M7183" s="241"/>
      <c r="N7183" s="241"/>
      <c r="O7183" s="98"/>
      <c r="P7183" s="98"/>
      <c r="Q7183" s="130"/>
    </row>
    <row r="7184" spans="1:17" ht="11.25" x14ac:dyDescent="0.2">
      <c r="A7184" s="234"/>
      <c r="B7184" s="98"/>
      <c r="C7184" s="130"/>
      <c r="D7184" s="240"/>
      <c r="E7184" s="240"/>
      <c r="F7184" s="224"/>
      <c r="G7184" s="98"/>
      <c r="H7184" s="98"/>
      <c r="I7184" s="130"/>
      <c r="J7184" s="98"/>
      <c r="K7184" s="98"/>
      <c r="L7184" s="98"/>
      <c r="M7184" s="241"/>
      <c r="N7184" s="241"/>
      <c r="O7184" s="98"/>
      <c r="P7184" s="98"/>
      <c r="Q7184" s="130"/>
    </row>
    <row r="7185" spans="1:17" ht="11.25" x14ac:dyDescent="0.2">
      <c r="A7185" s="234"/>
      <c r="B7185" s="98"/>
      <c r="C7185" s="130"/>
      <c r="D7185" s="240"/>
      <c r="E7185" s="240"/>
      <c r="F7185" s="224"/>
      <c r="G7185" s="98"/>
      <c r="H7185" s="98"/>
      <c r="I7185" s="130"/>
      <c r="J7185" s="98"/>
      <c r="K7185" s="98"/>
      <c r="L7185" s="98"/>
      <c r="M7185" s="241"/>
      <c r="N7185" s="241"/>
      <c r="O7185" s="98"/>
      <c r="P7185" s="98"/>
      <c r="Q7185" s="130"/>
    </row>
    <row r="7186" spans="1:17" ht="11.25" x14ac:dyDescent="0.2">
      <c r="A7186" s="234"/>
      <c r="B7186" s="98"/>
      <c r="C7186" s="130"/>
      <c r="D7186" s="240"/>
      <c r="E7186" s="240"/>
      <c r="F7186" s="224"/>
      <c r="G7186" s="98"/>
      <c r="H7186" s="98"/>
      <c r="I7186" s="130"/>
      <c r="J7186" s="98"/>
      <c r="K7186" s="98"/>
      <c r="L7186" s="98"/>
      <c r="M7186" s="241"/>
      <c r="N7186" s="241"/>
      <c r="O7186" s="98"/>
      <c r="P7186" s="98"/>
      <c r="Q7186" s="130"/>
    </row>
    <row r="7187" spans="1:17" ht="11.25" x14ac:dyDescent="0.2">
      <c r="A7187" s="234"/>
      <c r="B7187" s="98"/>
      <c r="C7187" s="130"/>
      <c r="D7187" s="240"/>
      <c r="E7187" s="240"/>
      <c r="F7187" s="224"/>
      <c r="G7187" s="98"/>
      <c r="H7187" s="98"/>
      <c r="I7187" s="130"/>
      <c r="J7187" s="98"/>
      <c r="K7187" s="98"/>
      <c r="L7187" s="98"/>
      <c r="M7187" s="241"/>
      <c r="N7187" s="241"/>
      <c r="O7187" s="98"/>
      <c r="P7187" s="98"/>
      <c r="Q7187" s="130"/>
    </row>
    <row r="7188" spans="1:17" ht="11.25" x14ac:dyDescent="0.2">
      <c r="A7188" s="234"/>
      <c r="B7188" s="98"/>
      <c r="C7188" s="130"/>
      <c r="D7188" s="240"/>
      <c r="E7188" s="240"/>
      <c r="F7188" s="224"/>
      <c r="G7188" s="98"/>
      <c r="H7188" s="98"/>
      <c r="I7188" s="130"/>
      <c r="J7188" s="98"/>
      <c r="K7188" s="98"/>
      <c r="L7188" s="98"/>
      <c r="M7188" s="241"/>
      <c r="N7188" s="241"/>
      <c r="O7188" s="98"/>
      <c r="P7188" s="98"/>
      <c r="Q7188" s="130"/>
    </row>
    <row r="7189" spans="1:17" ht="11.25" x14ac:dyDescent="0.2">
      <c r="A7189" s="234"/>
      <c r="B7189" s="98"/>
      <c r="C7189" s="130"/>
      <c r="D7189" s="240"/>
      <c r="E7189" s="240"/>
      <c r="F7189" s="224"/>
      <c r="G7189" s="98"/>
      <c r="H7189" s="98"/>
      <c r="I7189" s="130"/>
      <c r="J7189" s="98"/>
      <c r="K7189" s="98"/>
      <c r="L7189" s="98"/>
      <c r="M7189" s="241"/>
      <c r="N7189" s="241"/>
      <c r="O7189" s="98"/>
      <c r="P7189" s="98"/>
      <c r="Q7189" s="130"/>
    </row>
    <row r="7190" spans="1:17" ht="11.25" x14ac:dyDescent="0.2">
      <c r="A7190" s="234"/>
      <c r="B7190" s="98"/>
      <c r="C7190" s="130"/>
      <c r="D7190" s="240"/>
      <c r="E7190" s="240"/>
      <c r="F7190" s="224"/>
      <c r="G7190" s="98"/>
      <c r="H7190" s="98"/>
      <c r="I7190" s="130"/>
      <c r="J7190" s="98"/>
      <c r="K7190" s="98"/>
      <c r="L7190" s="98"/>
      <c r="M7190" s="241"/>
      <c r="N7190" s="241"/>
      <c r="O7190" s="98"/>
      <c r="P7190" s="98"/>
      <c r="Q7190" s="130"/>
    </row>
    <row r="7191" spans="1:17" ht="11.25" x14ac:dyDescent="0.2">
      <c r="A7191" s="234"/>
      <c r="B7191" s="98"/>
      <c r="C7191" s="130"/>
      <c r="D7191" s="240"/>
      <c r="E7191" s="240"/>
      <c r="F7191" s="224"/>
      <c r="G7191" s="98"/>
      <c r="H7191" s="98"/>
      <c r="I7191" s="130"/>
      <c r="J7191" s="98"/>
      <c r="K7191" s="98"/>
      <c r="L7191" s="98"/>
      <c r="M7191" s="241"/>
      <c r="N7191" s="241"/>
      <c r="O7191" s="98"/>
      <c r="P7191" s="98"/>
      <c r="Q7191" s="130"/>
    </row>
    <row r="7192" spans="1:17" ht="11.25" x14ac:dyDescent="0.2">
      <c r="A7192" s="234"/>
      <c r="B7192" s="98"/>
      <c r="C7192" s="130"/>
      <c r="D7192" s="240"/>
      <c r="E7192" s="240"/>
      <c r="F7192" s="224"/>
      <c r="G7192" s="98"/>
      <c r="H7192" s="98"/>
      <c r="I7192" s="130"/>
      <c r="J7192" s="98"/>
      <c r="K7192" s="98"/>
      <c r="L7192" s="98"/>
      <c r="M7192" s="241"/>
      <c r="N7192" s="241"/>
      <c r="O7192" s="98"/>
      <c r="P7192" s="98"/>
      <c r="Q7192" s="130"/>
    </row>
    <row r="7193" spans="1:17" ht="11.25" x14ac:dyDescent="0.2">
      <c r="A7193" s="234"/>
      <c r="B7193" s="98"/>
      <c r="C7193" s="130"/>
      <c r="D7193" s="240"/>
      <c r="E7193" s="240"/>
      <c r="F7193" s="224"/>
      <c r="G7193" s="98"/>
      <c r="H7193" s="98"/>
      <c r="I7193" s="130"/>
      <c r="J7193" s="98"/>
      <c r="K7193" s="98"/>
      <c r="L7193" s="98"/>
      <c r="M7193" s="241"/>
      <c r="N7193" s="241"/>
      <c r="O7193" s="98"/>
      <c r="P7193" s="98"/>
      <c r="Q7193" s="130"/>
    </row>
    <row r="7194" spans="1:17" ht="11.25" x14ac:dyDescent="0.2">
      <c r="A7194" s="234"/>
      <c r="B7194" s="98"/>
      <c r="C7194" s="130"/>
      <c r="D7194" s="240"/>
      <c r="E7194" s="240"/>
      <c r="F7194" s="224"/>
      <c r="G7194" s="98"/>
      <c r="H7194" s="98"/>
      <c r="I7194" s="130"/>
      <c r="J7194" s="98"/>
      <c r="K7194" s="98"/>
      <c r="L7194" s="98"/>
      <c r="M7194" s="241"/>
      <c r="N7194" s="241"/>
      <c r="O7194" s="98"/>
      <c r="P7194" s="98"/>
      <c r="Q7194" s="130"/>
    </row>
    <row r="7195" spans="1:17" ht="11.25" x14ac:dyDescent="0.2">
      <c r="A7195" s="234"/>
      <c r="B7195" s="98"/>
      <c r="C7195" s="130"/>
      <c r="D7195" s="240"/>
      <c r="E7195" s="240"/>
      <c r="F7195" s="224"/>
      <c r="G7195" s="98"/>
      <c r="H7195" s="98"/>
      <c r="I7195" s="130"/>
      <c r="J7195" s="98"/>
      <c r="K7195" s="98"/>
      <c r="L7195" s="98"/>
      <c r="M7195" s="241"/>
      <c r="N7195" s="241"/>
      <c r="O7195" s="98"/>
      <c r="P7195" s="98"/>
      <c r="Q7195" s="130"/>
    </row>
    <row r="7196" spans="1:17" ht="11.25" x14ac:dyDescent="0.2">
      <c r="A7196" s="234"/>
      <c r="B7196" s="98"/>
      <c r="C7196" s="130"/>
      <c r="D7196" s="240"/>
      <c r="E7196" s="240"/>
      <c r="F7196" s="224"/>
      <c r="G7196" s="98"/>
      <c r="H7196" s="98"/>
      <c r="I7196" s="130"/>
      <c r="J7196" s="98"/>
      <c r="K7196" s="98"/>
      <c r="L7196" s="98"/>
      <c r="M7196" s="241"/>
      <c r="N7196" s="241"/>
      <c r="O7196" s="98"/>
      <c r="P7196" s="98"/>
      <c r="Q7196" s="130"/>
    </row>
    <row r="7197" spans="1:17" ht="11.25" x14ac:dyDescent="0.2">
      <c r="A7197" s="234"/>
      <c r="B7197" s="98"/>
      <c r="C7197" s="130"/>
      <c r="D7197" s="240"/>
      <c r="E7197" s="240"/>
      <c r="F7197" s="224"/>
      <c r="G7197" s="98"/>
      <c r="H7197" s="98"/>
      <c r="I7197" s="130"/>
      <c r="J7197" s="98"/>
      <c r="K7197" s="98"/>
      <c r="L7197" s="98"/>
      <c r="M7197" s="241"/>
      <c r="N7197" s="241"/>
      <c r="O7197" s="98"/>
      <c r="P7197" s="98"/>
      <c r="Q7197" s="130"/>
    </row>
    <row r="7198" spans="1:17" ht="11.25" x14ac:dyDescent="0.2">
      <c r="A7198" s="234"/>
      <c r="B7198" s="98"/>
      <c r="C7198" s="130"/>
      <c r="D7198" s="240"/>
      <c r="E7198" s="240"/>
      <c r="F7198" s="224"/>
      <c r="G7198" s="98"/>
      <c r="H7198" s="98"/>
      <c r="I7198" s="130"/>
      <c r="J7198" s="98"/>
      <c r="K7198" s="98"/>
      <c r="L7198" s="98"/>
      <c r="M7198" s="241"/>
      <c r="N7198" s="241"/>
      <c r="O7198" s="98"/>
      <c r="P7198" s="98"/>
      <c r="Q7198" s="130"/>
    </row>
    <row r="7199" spans="1:17" ht="11.25" x14ac:dyDescent="0.2">
      <c r="A7199" s="234"/>
      <c r="B7199" s="98"/>
      <c r="C7199" s="130"/>
      <c r="D7199" s="240"/>
      <c r="E7199" s="240"/>
      <c r="F7199" s="224"/>
      <c r="G7199" s="98"/>
      <c r="H7199" s="98"/>
      <c r="I7199" s="130"/>
      <c r="J7199" s="98"/>
      <c r="K7199" s="98"/>
      <c r="L7199" s="98"/>
      <c r="M7199" s="241"/>
      <c r="N7199" s="241"/>
      <c r="O7199" s="98"/>
      <c r="P7199" s="98"/>
      <c r="Q7199" s="130"/>
    </row>
    <row r="7200" spans="1:17" ht="11.25" x14ac:dyDescent="0.2">
      <c r="A7200" s="234"/>
      <c r="B7200" s="98"/>
      <c r="C7200" s="130"/>
      <c r="D7200" s="240"/>
      <c r="E7200" s="240"/>
      <c r="F7200" s="224"/>
      <c r="G7200" s="98"/>
      <c r="H7200" s="98"/>
      <c r="I7200" s="130"/>
      <c r="J7200" s="98"/>
      <c r="K7200" s="98"/>
      <c r="L7200" s="98"/>
      <c r="M7200" s="241"/>
      <c r="N7200" s="241"/>
      <c r="O7200" s="98"/>
      <c r="P7200" s="98"/>
      <c r="Q7200" s="130"/>
    </row>
    <row r="7201" spans="1:17" ht="11.25" x14ac:dyDescent="0.2">
      <c r="A7201" s="234"/>
      <c r="B7201" s="98"/>
      <c r="C7201" s="130"/>
      <c r="D7201" s="240"/>
      <c r="E7201" s="240"/>
      <c r="F7201" s="224"/>
      <c r="G7201" s="98"/>
      <c r="H7201" s="98"/>
      <c r="I7201" s="130"/>
      <c r="J7201" s="98"/>
      <c r="K7201" s="98"/>
      <c r="L7201" s="98"/>
      <c r="M7201" s="241"/>
      <c r="N7201" s="241"/>
      <c r="O7201" s="98"/>
      <c r="P7201" s="98"/>
      <c r="Q7201" s="130"/>
    </row>
    <row r="7202" spans="1:17" ht="11.25" x14ac:dyDescent="0.2">
      <c r="A7202" s="234"/>
      <c r="B7202" s="98"/>
      <c r="C7202" s="130"/>
      <c r="D7202" s="240"/>
      <c r="E7202" s="240"/>
      <c r="F7202" s="224"/>
      <c r="G7202" s="98"/>
      <c r="H7202" s="98"/>
      <c r="I7202" s="130"/>
      <c r="J7202" s="98"/>
      <c r="K7202" s="98"/>
      <c r="L7202" s="98"/>
      <c r="M7202" s="241"/>
      <c r="N7202" s="241"/>
      <c r="O7202" s="98"/>
      <c r="P7202" s="98"/>
      <c r="Q7202" s="130"/>
    </row>
    <row r="7203" spans="1:17" ht="11.25" x14ac:dyDescent="0.2">
      <c r="A7203" s="234"/>
      <c r="B7203" s="98"/>
      <c r="C7203" s="130"/>
      <c r="D7203" s="240"/>
      <c r="E7203" s="240"/>
      <c r="F7203" s="224"/>
      <c r="G7203" s="98"/>
      <c r="H7203" s="98"/>
      <c r="I7203" s="130"/>
      <c r="J7203" s="98"/>
      <c r="K7203" s="98"/>
      <c r="L7203" s="98"/>
      <c r="M7203" s="241"/>
      <c r="N7203" s="241"/>
      <c r="O7203" s="98"/>
      <c r="P7203" s="98"/>
      <c r="Q7203" s="130"/>
    </row>
    <row r="7204" spans="1:17" ht="11.25" x14ac:dyDescent="0.2">
      <c r="A7204" s="234"/>
      <c r="B7204" s="98"/>
      <c r="C7204" s="130"/>
      <c r="D7204" s="240"/>
      <c r="E7204" s="240"/>
      <c r="F7204" s="224"/>
      <c r="G7204" s="98"/>
      <c r="H7204" s="98"/>
      <c r="I7204" s="130"/>
      <c r="J7204" s="98"/>
      <c r="K7204" s="98"/>
      <c r="L7204" s="98"/>
      <c r="M7204" s="241"/>
      <c r="N7204" s="241"/>
      <c r="O7204" s="98"/>
      <c r="P7204" s="98"/>
      <c r="Q7204" s="130"/>
    </row>
    <row r="7205" spans="1:17" ht="11.25" x14ac:dyDescent="0.2">
      <c r="A7205" s="234"/>
      <c r="B7205" s="98"/>
      <c r="C7205" s="130"/>
      <c r="D7205" s="240"/>
      <c r="E7205" s="240"/>
      <c r="F7205" s="224"/>
      <c r="G7205" s="98"/>
      <c r="H7205" s="98"/>
      <c r="I7205" s="130"/>
      <c r="J7205" s="98"/>
      <c r="K7205" s="98"/>
      <c r="L7205" s="98"/>
      <c r="M7205" s="241"/>
      <c r="N7205" s="241"/>
      <c r="O7205" s="98"/>
      <c r="P7205" s="98"/>
      <c r="Q7205" s="130"/>
    </row>
    <row r="7206" spans="1:17" ht="11.25" x14ac:dyDescent="0.2">
      <c r="A7206" s="234"/>
      <c r="B7206" s="98"/>
      <c r="C7206" s="130"/>
      <c r="D7206" s="240"/>
      <c r="E7206" s="240"/>
      <c r="F7206" s="224"/>
      <c r="G7206" s="98"/>
      <c r="H7206" s="98"/>
      <c r="I7206" s="130"/>
      <c r="J7206" s="98"/>
      <c r="K7206" s="98"/>
      <c r="L7206" s="98"/>
      <c r="M7206" s="241"/>
      <c r="N7206" s="241"/>
      <c r="O7206" s="98"/>
      <c r="P7206" s="98"/>
      <c r="Q7206" s="130"/>
    </row>
    <row r="7207" spans="1:17" ht="11.25" x14ac:dyDescent="0.2">
      <c r="A7207" s="234"/>
      <c r="B7207" s="98"/>
      <c r="C7207" s="130"/>
      <c r="D7207" s="240"/>
      <c r="E7207" s="240"/>
      <c r="F7207" s="224"/>
      <c r="G7207" s="98"/>
      <c r="H7207" s="98"/>
      <c r="I7207" s="130"/>
      <c r="J7207" s="98"/>
      <c r="K7207" s="98"/>
      <c r="L7207" s="98"/>
      <c r="M7207" s="241"/>
      <c r="N7207" s="241"/>
      <c r="O7207" s="98"/>
      <c r="P7207" s="98"/>
      <c r="Q7207" s="130"/>
    </row>
    <row r="7208" spans="1:17" ht="11.25" x14ac:dyDescent="0.2">
      <c r="A7208" s="234"/>
      <c r="B7208" s="98"/>
      <c r="C7208" s="130"/>
      <c r="D7208" s="240"/>
      <c r="E7208" s="240"/>
      <c r="F7208" s="224"/>
      <c r="G7208" s="98"/>
      <c r="H7208" s="98"/>
      <c r="I7208" s="130"/>
      <c r="J7208" s="98"/>
      <c r="K7208" s="98"/>
      <c r="L7208" s="98"/>
      <c r="M7208" s="241"/>
      <c r="N7208" s="241"/>
      <c r="O7208" s="98"/>
      <c r="P7208" s="98"/>
      <c r="Q7208" s="130"/>
    </row>
    <row r="7209" spans="1:17" ht="11.25" x14ac:dyDescent="0.2">
      <c r="A7209" s="234"/>
      <c r="B7209" s="98"/>
      <c r="C7209" s="130"/>
      <c r="D7209" s="240"/>
      <c r="E7209" s="240"/>
      <c r="F7209" s="224"/>
      <c r="G7209" s="98"/>
      <c r="H7209" s="98"/>
      <c r="I7209" s="130"/>
      <c r="J7209" s="98"/>
      <c r="K7209" s="98"/>
      <c r="L7209" s="98"/>
      <c r="M7209" s="241"/>
      <c r="N7209" s="241"/>
      <c r="O7209" s="98"/>
      <c r="P7209" s="98"/>
      <c r="Q7209" s="130"/>
    </row>
    <row r="7210" spans="1:17" ht="11.25" x14ac:dyDescent="0.2">
      <c r="A7210" s="234"/>
      <c r="B7210" s="98"/>
      <c r="C7210" s="130"/>
      <c r="D7210" s="240"/>
      <c r="E7210" s="240"/>
      <c r="F7210" s="224"/>
      <c r="G7210" s="98"/>
      <c r="H7210" s="98"/>
      <c r="I7210" s="130"/>
      <c r="J7210" s="98"/>
      <c r="K7210" s="98"/>
      <c r="L7210" s="98"/>
      <c r="M7210" s="241"/>
      <c r="N7210" s="241"/>
      <c r="O7210" s="98"/>
      <c r="P7210" s="98"/>
      <c r="Q7210" s="130"/>
    </row>
    <row r="7211" spans="1:17" ht="11.25" x14ac:dyDescent="0.2">
      <c r="A7211" s="234"/>
      <c r="B7211" s="98"/>
      <c r="C7211" s="130"/>
      <c r="D7211" s="240"/>
      <c r="E7211" s="240"/>
      <c r="F7211" s="224"/>
      <c r="G7211" s="98"/>
      <c r="H7211" s="98"/>
      <c r="I7211" s="130"/>
      <c r="J7211" s="98"/>
      <c r="K7211" s="98"/>
      <c r="L7211" s="98"/>
      <c r="M7211" s="241"/>
      <c r="N7211" s="241"/>
      <c r="O7211" s="98"/>
      <c r="P7211" s="98"/>
      <c r="Q7211" s="130"/>
    </row>
    <row r="7212" spans="1:17" ht="11.25" x14ac:dyDescent="0.2">
      <c r="A7212" s="234"/>
      <c r="B7212" s="98"/>
      <c r="C7212" s="130"/>
      <c r="D7212" s="240"/>
      <c r="E7212" s="240"/>
      <c r="F7212" s="224"/>
      <c r="G7212" s="98"/>
      <c r="H7212" s="98"/>
      <c r="I7212" s="130"/>
      <c r="J7212" s="98"/>
      <c r="K7212" s="98"/>
      <c r="L7212" s="98"/>
      <c r="M7212" s="241"/>
      <c r="N7212" s="241"/>
      <c r="O7212" s="98"/>
      <c r="P7212" s="98"/>
      <c r="Q7212" s="130"/>
    </row>
    <row r="7213" spans="1:17" ht="11.25" x14ac:dyDescent="0.2">
      <c r="A7213" s="234"/>
      <c r="B7213" s="98"/>
      <c r="C7213" s="130"/>
      <c r="D7213" s="240"/>
      <c r="E7213" s="240"/>
      <c r="F7213" s="224"/>
      <c r="G7213" s="98"/>
      <c r="H7213" s="98"/>
      <c r="I7213" s="130"/>
      <c r="J7213" s="98"/>
      <c r="K7213" s="98"/>
      <c r="L7213" s="98"/>
      <c r="M7213" s="241"/>
      <c r="N7213" s="241"/>
      <c r="O7213" s="98"/>
      <c r="P7213" s="98"/>
      <c r="Q7213" s="130"/>
    </row>
    <row r="7214" spans="1:17" ht="11.25" x14ac:dyDescent="0.2">
      <c r="A7214" s="234"/>
      <c r="B7214" s="98"/>
      <c r="C7214" s="130"/>
      <c r="D7214" s="240"/>
      <c r="E7214" s="240"/>
      <c r="F7214" s="224"/>
      <c r="G7214" s="98"/>
      <c r="H7214" s="98"/>
      <c r="I7214" s="130"/>
      <c r="J7214" s="98"/>
      <c r="K7214" s="98"/>
      <c r="L7214" s="98"/>
      <c r="M7214" s="241"/>
      <c r="N7214" s="241"/>
      <c r="O7214" s="98"/>
      <c r="P7214" s="98"/>
      <c r="Q7214" s="130"/>
    </row>
    <row r="7215" spans="1:17" ht="11.25" x14ac:dyDescent="0.2">
      <c r="A7215" s="234"/>
      <c r="B7215" s="98"/>
      <c r="C7215" s="130"/>
      <c r="D7215" s="240"/>
      <c r="E7215" s="240"/>
      <c r="F7215" s="224"/>
      <c r="G7215" s="98"/>
      <c r="H7215" s="98"/>
      <c r="I7215" s="130"/>
      <c r="J7215" s="98"/>
      <c r="K7215" s="98"/>
      <c r="L7215" s="98"/>
      <c r="M7215" s="241"/>
      <c r="N7215" s="241"/>
      <c r="O7215" s="98"/>
      <c r="P7215" s="98"/>
      <c r="Q7215" s="130"/>
    </row>
    <row r="7216" spans="1:17" ht="11.25" x14ac:dyDescent="0.2">
      <c r="A7216" s="234"/>
      <c r="B7216" s="98"/>
      <c r="C7216" s="130"/>
      <c r="D7216" s="240"/>
      <c r="E7216" s="240"/>
      <c r="F7216" s="224"/>
      <c r="G7216" s="98"/>
      <c r="H7216" s="98"/>
      <c r="I7216" s="130"/>
      <c r="J7216" s="98"/>
      <c r="K7216" s="98"/>
      <c r="L7216" s="98"/>
      <c r="M7216" s="241"/>
      <c r="N7216" s="241"/>
      <c r="O7216" s="98"/>
      <c r="P7216" s="98"/>
      <c r="Q7216" s="130"/>
    </row>
    <row r="7217" spans="1:17" ht="11.25" x14ac:dyDescent="0.2">
      <c r="A7217" s="234"/>
      <c r="B7217" s="98"/>
      <c r="C7217" s="130"/>
      <c r="D7217" s="240"/>
      <c r="E7217" s="240"/>
      <c r="F7217" s="224"/>
      <c r="G7217" s="98"/>
      <c r="H7217" s="98"/>
      <c r="I7217" s="130"/>
      <c r="J7217" s="98"/>
      <c r="K7217" s="98"/>
      <c r="L7217" s="98"/>
      <c r="M7217" s="241"/>
      <c r="N7217" s="241"/>
      <c r="O7217" s="98"/>
      <c r="P7217" s="98"/>
      <c r="Q7217" s="130"/>
    </row>
    <row r="7218" spans="1:17" ht="11.25" x14ac:dyDescent="0.2">
      <c r="A7218" s="234"/>
      <c r="B7218" s="98"/>
      <c r="C7218" s="130"/>
      <c r="D7218" s="240"/>
      <c r="E7218" s="240"/>
      <c r="F7218" s="224"/>
      <c r="G7218" s="98"/>
      <c r="H7218" s="98"/>
      <c r="I7218" s="130"/>
      <c r="J7218" s="98"/>
      <c r="K7218" s="98"/>
      <c r="L7218" s="98"/>
      <c r="M7218" s="241"/>
      <c r="N7218" s="241"/>
      <c r="O7218" s="98"/>
      <c r="P7218" s="98"/>
      <c r="Q7218" s="130"/>
    </row>
    <row r="7219" spans="1:17" ht="11.25" x14ac:dyDescent="0.2">
      <c r="A7219" s="234"/>
      <c r="B7219" s="98"/>
      <c r="C7219" s="130"/>
      <c r="D7219" s="240"/>
      <c r="E7219" s="240"/>
      <c r="F7219" s="224"/>
      <c r="G7219" s="98"/>
      <c r="H7219" s="98"/>
      <c r="I7219" s="130"/>
      <c r="J7219" s="98"/>
      <c r="K7219" s="98"/>
      <c r="L7219" s="98"/>
      <c r="M7219" s="241"/>
      <c r="N7219" s="241"/>
      <c r="O7219" s="98"/>
      <c r="P7219" s="98"/>
      <c r="Q7219" s="130"/>
    </row>
    <row r="7220" spans="1:17" ht="11.25" x14ac:dyDescent="0.2">
      <c r="A7220" s="234"/>
      <c r="B7220" s="98"/>
      <c r="C7220" s="130"/>
      <c r="D7220" s="240"/>
      <c r="E7220" s="240"/>
      <c r="F7220" s="224"/>
      <c r="G7220" s="98"/>
      <c r="H7220" s="98"/>
      <c r="I7220" s="130"/>
      <c r="J7220" s="98"/>
      <c r="K7220" s="98"/>
      <c r="L7220" s="98"/>
      <c r="M7220" s="241"/>
      <c r="N7220" s="241"/>
      <c r="O7220" s="98"/>
      <c r="P7220" s="98"/>
      <c r="Q7220" s="130"/>
    </row>
    <row r="7221" spans="1:17" ht="11.25" x14ac:dyDescent="0.2">
      <c r="A7221" s="234"/>
      <c r="B7221" s="98"/>
      <c r="C7221" s="130"/>
      <c r="D7221" s="240"/>
      <c r="E7221" s="240"/>
      <c r="F7221" s="224"/>
      <c r="G7221" s="98"/>
      <c r="H7221" s="98"/>
      <c r="I7221" s="130"/>
      <c r="J7221" s="98"/>
      <c r="K7221" s="98"/>
      <c r="L7221" s="98"/>
      <c r="M7221" s="241"/>
      <c r="N7221" s="241"/>
      <c r="O7221" s="98"/>
      <c r="P7221" s="98"/>
      <c r="Q7221" s="130"/>
    </row>
    <row r="7222" spans="1:17" ht="11.25" x14ac:dyDescent="0.2">
      <c r="A7222" s="234"/>
      <c r="B7222" s="98"/>
      <c r="C7222" s="130"/>
      <c r="D7222" s="240"/>
      <c r="E7222" s="240"/>
      <c r="F7222" s="224"/>
      <c r="G7222" s="98"/>
      <c r="H7222" s="98"/>
      <c r="I7222" s="130"/>
      <c r="J7222" s="98"/>
      <c r="K7222" s="98"/>
      <c r="L7222" s="98"/>
      <c r="M7222" s="241"/>
      <c r="N7222" s="241"/>
      <c r="O7222" s="98"/>
      <c r="P7222" s="98"/>
      <c r="Q7222" s="130"/>
    </row>
    <row r="7223" spans="1:17" ht="11.25" x14ac:dyDescent="0.2">
      <c r="A7223" s="234"/>
      <c r="B7223" s="98"/>
      <c r="C7223" s="130"/>
      <c r="D7223" s="240"/>
      <c r="E7223" s="240"/>
      <c r="F7223" s="224"/>
      <c r="G7223" s="98"/>
      <c r="H7223" s="98"/>
      <c r="I7223" s="130"/>
      <c r="J7223" s="98"/>
      <c r="K7223" s="98"/>
      <c r="L7223" s="98"/>
      <c r="M7223" s="241"/>
      <c r="N7223" s="241"/>
      <c r="O7223" s="98"/>
      <c r="P7223" s="98"/>
      <c r="Q7223" s="130"/>
    </row>
    <row r="7224" spans="1:17" ht="11.25" x14ac:dyDescent="0.2">
      <c r="A7224" s="234"/>
      <c r="B7224" s="98"/>
      <c r="C7224" s="130"/>
      <c r="D7224" s="240"/>
      <c r="E7224" s="240"/>
      <c r="F7224" s="224"/>
      <c r="G7224" s="98"/>
      <c r="H7224" s="98"/>
      <c r="I7224" s="130"/>
      <c r="J7224" s="98"/>
      <c r="K7224" s="98"/>
      <c r="L7224" s="98"/>
      <c r="M7224" s="241"/>
      <c r="N7224" s="241"/>
      <c r="O7224" s="98"/>
      <c r="P7224" s="98"/>
      <c r="Q7224" s="130"/>
    </row>
    <row r="7225" spans="1:17" ht="11.25" x14ac:dyDescent="0.2">
      <c r="A7225" s="234"/>
      <c r="B7225" s="98"/>
      <c r="C7225" s="130"/>
      <c r="D7225" s="240"/>
      <c r="E7225" s="240"/>
      <c r="F7225" s="224"/>
      <c r="G7225" s="98"/>
      <c r="H7225" s="98"/>
      <c r="I7225" s="130"/>
      <c r="J7225" s="98"/>
      <c r="K7225" s="98"/>
      <c r="L7225" s="98"/>
      <c r="M7225" s="241"/>
      <c r="N7225" s="241"/>
      <c r="O7225" s="98"/>
      <c r="P7225" s="98"/>
      <c r="Q7225" s="130"/>
    </row>
    <row r="7226" spans="1:17" ht="11.25" x14ac:dyDescent="0.2">
      <c r="A7226" s="234"/>
      <c r="B7226" s="98"/>
      <c r="C7226" s="130"/>
      <c r="D7226" s="240"/>
      <c r="E7226" s="240"/>
      <c r="F7226" s="224"/>
      <c r="G7226" s="98"/>
      <c r="H7226" s="98"/>
      <c r="I7226" s="130"/>
      <c r="J7226" s="98"/>
      <c r="K7226" s="98"/>
      <c r="L7226" s="98"/>
      <c r="M7226" s="241"/>
      <c r="N7226" s="241"/>
      <c r="O7226" s="98"/>
      <c r="P7226" s="98"/>
      <c r="Q7226" s="130"/>
    </row>
    <row r="7227" spans="1:17" ht="11.25" x14ac:dyDescent="0.2">
      <c r="A7227" s="234"/>
      <c r="B7227" s="98"/>
      <c r="C7227" s="130"/>
      <c r="D7227" s="240"/>
      <c r="E7227" s="240"/>
      <c r="F7227" s="224"/>
      <c r="G7227" s="98"/>
      <c r="H7227" s="98"/>
      <c r="I7227" s="130"/>
      <c r="J7227" s="98"/>
      <c r="K7227" s="98"/>
      <c r="L7227" s="98"/>
      <c r="M7227" s="241"/>
      <c r="N7227" s="241"/>
      <c r="O7227" s="98"/>
      <c r="P7227" s="98"/>
      <c r="Q7227" s="130"/>
    </row>
    <row r="7228" spans="1:17" ht="11.25" x14ac:dyDescent="0.2">
      <c r="A7228" s="234"/>
      <c r="B7228" s="98"/>
      <c r="C7228" s="130"/>
      <c r="D7228" s="240"/>
      <c r="E7228" s="240"/>
      <c r="F7228" s="224"/>
      <c r="G7228" s="98"/>
      <c r="H7228" s="98"/>
      <c r="I7228" s="130"/>
      <c r="J7228" s="98"/>
      <c r="K7228" s="98"/>
      <c r="L7228" s="98"/>
      <c r="M7228" s="241"/>
      <c r="N7228" s="241"/>
      <c r="O7228" s="98"/>
      <c r="P7228" s="98"/>
      <c r="Q7228" s="130"/>
    </row>
    <row r="7229" spans="1:17" ht="11.25" x14ac:dyDescent="0.2">
      <c r="A7229" s="234"/>
      <c r="B7229" s="98"/>
      <c r="C7229" s="130"/>
      <c r="D7229" s="240"/>
      <c r="E7229" s="240"/>
      <c r="F7229" s="224"/>
      <c r="G7229" s="98"/>
      <c r="H7229" s="98"/>
      <c r="I7229" s="130"/>
      <c r="J7229" s="98"/>
      <c r="K7229" s="98"/>
      <c r="L7229" s="98"/>
      <c r="M7229" s="241"/>
      <c r="N7229" s="241"/>
      <c r="O7229" s="98"/>
      <c r="P7229" s="98"/>
      <c r="Q7229" s="130"/>
    </row>
    <row r="7230" spans="1:17" ht="11.25" x14ac:dyDescent="0.2">
      <c r="A7230" s="234"/>
      <c r="B7230" s="98"/>
      <c r="C7230" s="130"/>
      <c r="D7230" s="240"/>
      <c r="E7230" s="240"/>
      <c r="F7230" s="224"/>
      <c r="G7230" s="98"/>
      <c r="H7230" s="98"/>
      <c r="I7230" s="130"/>
      <c r="J7230" s="98"/>
      <c r="K7230" s="98"/>
      <c r="L7230" s="98"/>
      <c r="M7230" s="241"/>
      <c r="N7230" s="241"/>
      <c r="O7230" s="98"/>
      <c r="P7230" s="98"/>
      <c r="Q7230" s="130"/>
    </row>
    <row r="7231" spans="1:17" ht="11.25" x14ac:dyDescent="0.2">
      <c r="A7231" s="234"/>
      <c r="B7231" s="98"/>
      <c r="C7231" s="130"/>
      <c r="D7231" s="240"/>
      <c r="E7231" s="240"/>
      <c r="F7231" s="224"/>
      <c r="G7231" s="98"/>
      <c r="H7231" s="98"/>
      <c r="I7231" s="130"/>
      <c r="J7231" s="98"/>
      <c r="K7231" s="98"/>
      <c r="L7231" s="98"/>
      <c r="M7231" s="241"/>
      <c r="N7231" s="241"/>
      <c r="O7231" s="98"/>
      <c r="P7231" s="98"/>
      <c r="Q7231" s="130"/>
    </row>
    <row r="7232" spans="1:17" ht="11.25" x14ac:dyDescent="0.2">
      <c r="A7232" s="234"/>
      <c r="B7232" s="98"/>
      <c r="C7232" s="130"/>
      <c r="D7232" s="240"/>
      <c r="E7232" s="240"/>
      <c r="F7232" s="224"/>
      <c r="G7232" s="98"/>
      <c r="H7232" s="98"/>
      <c r="I7232" s="130"/>
      <c r="J7232" s="98"/>
      <c r="K7232" s="98"/>
      <c r="L7232" s="98"/>
      <c r="M7232" s="241"/>
      <c r="N7232" s="241"/>
      <c r="O7232" s="98"/>
      <c r="P7232" s="98"/>
      <c r="Q7232" s="130"/>
    </row>
    <row r="7233" spans="1:17" ht="11.25" x14ac:dyDescent="0.2">
      <c r="A7233" s="234"/>
      <c r="B7233" s="98"/>
      <c r="C7233" s="130"/>
      <c r="D7233" s="240"/>
      <c r="E7233" s="240"/>
      <c r="F7233" s="224"/>
      <c r="G7233" s="98"/>
      <c r="H7233" s="98"/>
      <c r="I7233" s="130"/>
      <c r="J7233" s="98"/>
      <c r="K7233" s="98"/>
      <c r="L7233" s="98"/>
      <c r="M7233" s="241"/>
      <c r="N7233" s="241"/>
      <c r="O7233" s="98"/>
      <c r="P7233" s="98"/>
      <c r="Q7233" s="130"/>
    </row>
    <row r="7234" spans="1:17" ht="11.25" x14ac:dyDescent="0.2">
      <c r="A7234" s="234"/>
      <c r="B7234" s="98"/>
      <c r="C7234" s="130"/>
      <c r="D7234" s="240"/>
      <c r="E7234" s="240"/>
      <c r="F7234" s="224"/>
      <c r="G7234" s="98"/>
      <c r="H7234" s="98"/>
      <c r="I7234" s="130"/>
      <c r="J7234" s="98"/>
      <c r="K7234" s="98"/>
      <c r="L7234" s="98"/>
      <c r="M7234" s="241"/>
      <c r="N7234" s="241"/>
      <c r="O7234" s="98"/>
      <c r="P7234" s="98"/>
      <c r="Q7234" s="130"/>
    </row>
    <row r="7235" spans="1:17" ht="11.25" x14ac:dyDescent="0.2">
      <c r="A7235" s="234"/>
      <c r="B7235" s="98"/>
      <c r="C7235" s="130"/>
      <c r="D7235" s="240"/>
      <c r="E7235" s="240"/>
      <c r="F7235" s="224"/>
      <c r="G7235" s="98"/>
      <c r="H7235" s="98"/>
      <c r="I7235" s="130"/>
      <c r="J7235" s="98"/>
      <c r="K7235" s="98"/>
      <c r="L7235" s="98"/>
      <c r="M7235" s="241"/>
      <c r="N7235" s="241"/>
      <c r="O7235" s="98"/>
      <c r="P7235" s="98"/>
      <c r="Q7235" s="130"/>
    </row>
    <row r="7236" spans="1:17" ht="11.25" x14ac:dyDescent="0.2">
      <c r="A7236" s="234"/>
      <c r="B7236" s="98"/>
      <c r="C7236" s="130"/>
      <c r="D7236" s="240"/>
      <c r="E7236" s="240"/>
      <c r="F7236" s="224"/>
      <c r="G7236" s="98"/>
      <c r="H7236" s="98"/>
      <c r="I7236" s="130"/>
      <c r="J7236" s="98"/>
      <c r="K7236" s="98"/>
      <c r="L7236" s="98"/>
      <c r="M7236" s="241"/>
      <c r="N7236" s="241"/>
      <c r="O7236" s="98"/>
      <c r="P7236" s="98"/>
      <c r="Q7236" s="130"/>
    </row>
    <row r="7237" spans="1:17" ht="11.25" x14ac:dyDescent="0.2">
      <c r="A7237" s="234"/>
      <c r="B7237" s="98"/>
      <c r="C7237" s="130"/>
      <c r="D7237" s="240"/>
      <c r="E7237" s="240"/>
      <c r="F7237" s="224"/>
      <c r="G7237" s="98"/>
      <c r="H7237" s="98"/>
      <c r="I7237" s="130"/>
      <c r="J7237" s="98"/>
      <c r="K7237" s="98"/>
      <c r="L7237" s="98"/>
      <c r="M7237" s="241"/>
      <c r="N7237" s="241"/>
      <c r="O7237" s="98"/>
      <c r="P7237" s="98"/>
      <c r="Q7237" s="130"/>
    </row>
    <row r="7238" spans="1:17" ht="11.25" x14ac:dyDescent="0.2">
      <c r="A7238" s="234"/>
      <c r="B7238" s="98"/>
      <c r="C7238" s="130"/>
      <c r="D7238" s="240"/>
      <c r="E7238" s="240"/>
      <c r="F7238" s="224"/>
      <c r="G7238" s="98"/>
      <c r="H7238" s="98"/>
      <c r="I7238" s="130"/>
      <c r="J7238" s="98"/>
      <c r="K7238" s="98"/>
      <c r="L7238" s="98"/>
      <c r="M7238" s="241"/>
      <c r="N7238" s="241"/>
      <c r="O7238" s="98"/>
      <c r="P7238" s="98"/>
      <c r="Q7238" s="130"/>
    </row>
    <row r="7239" spans="1:17" ht="11.25" x14ac:dyDescent="0.2">
      <c r="A7239" s="234"/>
      <c r="B7239" s="98"/>
      <c r="C7239" s="130"/>
      <c r="D7239" s="240"/>
      <c r="E7239" s="240"/>
      <c r="F7239" s="224"/>
      <c r="G7239" s="98"/>
      <c r="H7239" s="98"/>
      <c r="I7239" s="130"/>
      <c r="J7239" s="98"/>
      <c r="K7239" s="98"/>
      <c r="L7239" s="98"/>
      <c r="M7239" s="241"/>
      <c r="N7239" s="241"/>
      <c r="O7239" s="98"/>
      <c r="P7239" s="98"/>
      <c r="Q7239" s="130"/>
    </row>
    <row r="7240" spans="1:17" ht="11.25" x14ac:dyDescent="0.2">
      <c r="A7240" s="234"/>
      <c r="B7240" s="98"/>
      <c r="C7240" s="130"/>
      <c r="D7240" s="240"/>
      <c r="E7240" s="240"/>
      <c r="F7240" s="224"/>
      <c r="G7240" s="98"/>
      <c r="H7240" s="98"/>
      <c r="I7240" s="130"/>
      <c r="J7240" s="98"/>
      <c r="K7240" s="98"/>
      <c r="L7240" s="98"/>
      <c r="M7240" s="241"/>
      <c r="N7240" s="241"/>
      <c r="O7240" s="98"/>
      <c r="P7240" s="98"/>
      <c r="Q7240" s="130"/>
    </row>
    <row r="7241" spans="1:17" ht="11.25" x14ac:dyDescent="0.2">
      <c r="A7241" s="234"/>
      <c r="B7241" s="98"/>
      <c r="C7241" s="130"/>
      <c r="D7241" s="240"/>
      <c r="E7241" s="240"/>
      <c r="F7241" s="224"/>
      <c r="G7241" s="98"/>
      <c r="H7241" s="98"/>
      <c r="I7241" s="130"/>
      <c r="J7241" s="98"/>
      <c r="K7241" s="98"/>
      <c r="L7241" s="98"/>
      <c r="M7241" s="241"/>
      <c r="N7241" s="241"/>
      <c r="O7241" s="98"/>
      <c r="P7241" s="98"/>
      <c r="Q7241" s="130"/>
    </row>
    <row r="7242" spans="1:17" ht="11.25" x14ac:dyDescent="0.2">
      <c r="A7242" s="234"/>
      <c r="B7242" s="98"/>
      <c r="C7242" s="130"/>
      <c r="D7242" s="240"/>
      <c r="E7242" s="240"/>
      <c r="F7242" s="224"/>
      <c r="G7242" s="98"/>
      <c r="H7242" s="98"/>
      <c r="I7242" s="130"/>
      <c r="J7242" s="98"/>
      <c r="K7242" s="98"/>
      <c r="L7242" s="98"/>
      <c r="M7242" s="241"/>
      <c r="N7242" s="241"/>
      <c r="O7242" s="98"/>
      <c r="P7242" s="98"/>
      <c r="Q7242" s="130"/>
    </row>
    <row r="7243" spans="1:17" ht="11.25" x14ac:dyDescent="0.2">
      <c r="A7243" s="234"/>
      <c r="B7243" s="98"/>
      <c r="C7243" s="130"/>
      <c r="D7243" s="240"/>
      <c r="E7243" s="240"/>
      <c r="F7243" s="224"/>
      <c r="G7243" s="98"/>
      <c r="H7243" s="98"/>
      <c r="I7243" s="130"/>
      <c r="J7243" s="98"/>
      <c r="K7243" s="98"/>
      <c r="L7243" s="98"/>
      <c r="M7243" s="241"/>
      <c r="N7243" s="241"/>
      <c r="O7243" s="98"/>
      <c r="P7243" s="98"/>
      <c r="Q7243" s="130"/>
    </row>
    <row r="7244" spans="1:17" ht="11.25" x14ac:dyDescent="0.2">
      <c r="A7244" s="234"/>
      <c r="B7244" s="98"/>
      <c r="C7244" s="130"/>
      <c r="D7244" s="240"/>
      <c r="E7244" s="240"/>
      <c r="F7244" s="224"/>
      <c r="G7244" s="98"/>
      <c r="H7244" s="98"/>
      <c r="I7244" s="130"/>
      <c r="J7244" s="98"/>
      <c r="K7244" s="98"/>
      <c r="L7244" s="98"/>
      <c r="M7244" s="241"/>
      <c r="N7244" s="241"/>
      <c r="O7244" s="98"/>
      <c r="P7244" s="98"/>
      <c r="Q7244" s="130"/>
    </row>
    <row r="7245" spans="1:17" ht="11.25" x14ac:dyDescent="0.2">
      <c r="A7245" s="234"/>
      <c r="B7245" s="98"/>
      <c r="C7245" s="130"/>
      <c r="D7245" s="240"/>
      <c r="E7245" s="240"/>
      <c r="F7245" s="224"/>
      <c r="G7245" s="98"/>
      <c r="H7245" s="98"/>
      <c r="I7245" s="130"/>
      <c r="J7245" s="98"/>
      <c r="K7245" s="98"/>
      <c r="L7245" s="98"/>
      <c r="M7245" s="241"/>
      <c r="N7245" s="241"/>
      <c r="O7245" s="98"/>
      <c r="P7245" s="98"/>
      <c r="Q7245" s="130"/>
    </row>
    <row r="7246" spans="1:17" ht="11.25" x14ac:dyDescent="0.2">
      <c r="A7246" s="234"/>
      <c r="B7246" s="98"/>
      <c r="C7246" s="130"/>
      <c r="D7246" s="240"/>
      <c r="E7246" s="240"/>
      <c r="F7246" s="224"/>
      <c r="G7246" s="98"/>
      <c r="H7246" s="98"/>
      <c r="I7246" s="130"/>
      <c r="J7246" s="98"/>
      <c r="K7246" s="98"/>
      <c r="L7246" s="98"/>
      <c r="M7246" s="241"/>
      <c r="N7246" s="241"/>
      <c r="O7246" s="98"/>
      <c r="P7246" s="98"/>
      <c r="Q7246" s="130"/>
    </row>
    <row r="7247" spans="1:17" ht="11.25" x14ac:dyDescent="0.2">
      <c r="A7247" s="234"/>
      <c r="B7247" s="98"/>
      <c r="C7247" s="130"/>
      <c r="D7247" s="240"/>
      <c r="E7247" s="240"/>
      <c r="F7247" s="224"/>
      <c r="G7247" s="98"/>
      <c r="H7247" s="98"/>
      <c r="I7247" s="130"/>
      <c r="J7247" s="98"/>
      <c r="K7247" s="98"/>
      <c r="L7247" s="98"/>
      <c r="M7247" s="241"/>
      <c r="N7247" s="241"/>
      <c r="O7247" s="98"/>
      <c r="P7247" s="98"/>
      <c r="Q7247" s="130"/>
    </row>
    <row r="7248" spans="1:17" ht="11.25" x14ac:dyDescent="0.2">
      <c r="A7248" s="234"/>
      <c r="B7248" s="98"/>
      <c r="C7248" s="130"/>
      <c r="D7248" s="240"/>
      <c r="E7248" s="240"/>
      <c r="F7248" s="224"/>
      <c r="G7248" s="98"/>
      <c r="H7248" s="98"/>
      <c r="I7248" s="130"/>
      <c r="J7248" s="98"/>
      <c r="K7248" s="98"/>
      <c r="L7248" s="98"/>
      <c r="M7248" s="241"/>
      <c r="N7248" s="241"/>
      <c r="O7248" s="98"/>
      <c r="P7248" s="98"/>
      <c r="Q7248" s="130"/>
    </row>
    <row r="7249" spans="1:17" ht="11.25" x14ac:dyDescent="0.2">
      <c r="A7249" s="234"/>
      <c r="B7249" s="98"/>
      <c r="C7249" s="130"/>
      <c r="D7249" s="240"/>
      <c r="E7249" s="240"/>
      <c r="F7249" s="224"/>
      <c r="G7249" s="98"/>
      <c r="H7249" s="98"/>
      <c r="I7249" s="130"/>
      <c r="J7249" s="98"/>
      <c r="K7249" s="98"/>
      <c r="L7249" s="98"/>
      <c r="M7249" s="241"/>
      <c r="N7249" s="241"/>
      <c r="O7249" s="98"/>
      <c r="P7249" s="98"/>
      <c r="Q7249" s="130"/>
    </row>
    <row r="7250" spans="1:17" ht="11.25" x14ac:dyDescent="0.2">
      <c r="A7250" s="234"/>
      <c r="B7250" s="98"/>
      <c r="C7250" s="130"/>
      <c r="D7250" s="240"/>
      <c r="E7250" s="240"/>
      <c r="F7250" s="224"/>
      <c r="G7250" s="98"/>
      <c r="H7250" s="98"/>
      <c r="I7250" s="130"/>
      <c r="J7250" s="98"/>
      <c r="K7250" s="98"/>
      <c r="L7250" s="98"/>
      <c r="M7250" s="241"/>
      <c r="N7250" s="241"/>
      <c r="O7250" s="98"/>
      <c r="P7250" s="98"/>
      <c r="Q7250" s="130"/>
    </row>
    <row r="7251" spans="1:17" ht="11.25" x14ac:dyDescent="0.2">
      <c r="A7251" s="234"/>
      <c r="B7251" s="98"/>
      <c r="C7251" s="130"/>
      <c r="D7251" s="240"/>
      <c r="E7251" s="240"/>
      <c r="F7251" s="224"/>
      <c r="G7251" s="98"/>
      <c r="H7251" s="98"/>
      <c r="I7251" s="130"/>
      <c r="J7251" s="98"/>
      <c r="K7251" s="98"/>
      <c r="L7251" s="98"/>
      <c r="M7251" s="241"/>
      <c r="N7251" s="241"/>
      <c r="O7251" s="98"/>
      <c r="P7251" s="98"/>
      <c r="Q7251" s="130"/>
    </row>
    <row r="7252" spans="1:17" ht="11.25" x14ac:dyDescent="0.2">
      <c r="A7252" s="234"/>
      <c r="B7252" s="98"/>
      <c r="C7252" s="130"/>
      <c r="D7252" s="240"/>
      <c r="E7252" s="240"/>
      <c r="F7252" s="224"/>
      <c r="G7252" s="98"/>
      <c r="H7252" s="98"/>
      <c r="I7252" s="130"/>
      <c r="J7252" s="98"/>
      <c r="K7252" s="98"/>
      <c r="L7252" s="98"/>
      <c r="M7252" s="241"/>
      <c r="N7252" s="241"/>
      <c r="O7252" s="98"/>
      <c r="P7252" s="98"/>
      <c r="Q7252" s="130"/>
    </row>
    <row r="7253" spans="1:17" ht="11.25" x14ac:dyDescent="0.2">
      <c r="A7253" s="234"/>
      <c r="B7253" s="98"/>
      <c r="C7253" s="130"/>
      <c r="D7253" s="240"/>
      <c r="E7253" s="240"/>
      <c r="F7253" s="224"/>
      <c r="G7253" s="98"/>
      <c r="H7253" s="98"/>
      <c r="I7253" s="130"/>
      <c r="J7253" s="98"/>
      <c r="K7253" s="98"/>
      <c r="L7253" s="98"/>
      <c r="M7253" s="241"/>
      <c r="N7253" s="241"/>
      <c r="O7253" s="98"/>
      <c r="P7253" s="98"/>
      <c r="Q7253" s="130"/>
    </row>
    <row r="7254" spans="1:17" ht="11.25" x14ac:dyDescent="0.2">
      <c r="A7254" s="234"/>
      <c r="B7254" s="98"/>
      <c r="C7254" s="130"/>
      <c r="D7254" s="240"/>
      <c r="E7254" s="240"/>
      <c r="F7254" s="224"/>
      <c r="G7254" s="98"/>
      <c r="H7254" s="98"/>
      <c r="I7254" s="130"/>
      <c r="J7254" s="98"/>
      <c r="K7254" s="98"/>
      <c r="L7254" s="98"/>
      <c r="M7254" s="241"/>
      <c r="N7254" s="241"/>
      <c r="O7254" s="98"/>
      <c r="P7254" s="98"/>
      <c r="Q7254" s="130"/>
    </row>
    <row r="7255" spans="1:17" ht="11.25" x14ac:dyDescent="0.2">
      <c r="A7255" s="234"/>
      <c r="B7255" s="98"/>
      <c r="C7255" s="130"/>
      <c r="D7255" s="240"/>
      <c r="E7255" s="240"/>
      <c r="F7255" s="224"/>
      <c r="G7255" s="98"/>
      <c r="H7255" s="98"/>
      <c r="I7255" s="130"/>
      <c r="J7255" s="98"/>
      <c r="K7255" s="98"/>
      <c r="L7255" s="98"/>
      <c r="M7255" s="241"/>
      <c r="N7255" s="241"/>
      <c r="O7255" s="98"/>
      <c r="P7255" s="98"/>
      <c r="Q7255" s="130"/>
    </row>
    <row r="7256" spans="1:17" ht="11.25" x14ac:dyDescent="0.2">
      <c r="A7256" s="234"/>
      <c r="B7256" s="98"/>
      <c r="C7256" s="130"/>
      <c r="D7256" s="240"/>
      <c r="E7256" s="240"/>
      <c r="F7256" s="224"/>
      <c r="G7256" s="98"/>
      <c r="H7256" s="98"/>
      <c r="I7256" s="130"/>
      <c r="J7256" s="98"/>
      <c r="K7256" s="98"/>
      <c r="L7256" s="98"/>
      <c r="M7256" s="241"/>
      <c r="N7256" s="241"/>
      <c r="O7256" s="98"/>
      <c r="P7256" s="98"/>
      <c r="Q7256" s="130"/>
    </row>
    <row r="7257" spans="1:17" ht="11.25" x14ac:dyDescent="0.2">
      <c r="A7257" s="234"/>
      <c r="B7257" s="98"/>
      <c r="C7257" s="130"/>
      <c r="D7257" s="240"/>
      <c r="E7257" s="240"/>
      <c r="F7257" s="224"/>
      <c r="G7257" s="98"/>
      <c r="H7257" s="98"/>
      <c r="I7257" s="130"/>
      <c r="J7257" s="98"/>
      <c r="K7257" s="98"/>
      <c r="L7257" s="98"/>
      <c r="M7257" s="241"/>
      <c r="N7257" s="241"/>
      <c r="O7257" s="98"/>
      <c r="P7257" s="98"/>
      <c r="Q7257" s="130"/>
    </row>
    <row r="7258" spans="1:17" ht="11.25" x14ac:dyDescent="0.2">
      <c r="A7258" s="234"/>
      <c r="B7258" s="98"/>
      <c r="C7258" s="130"/>
      <c r="D7258" s="240"/>
      <c r="E7258" s="240"/>
      <c r="F7258" s="224"/>
      <c r="G7258" s="98"/>
      <c r="H7258" s="98"/>
      <c r="I7258" s="130"/>
      <c r="J7258" s="98"/>
      <c r="K7258" s="98"/>
      <c r="L7258" s="98"/>
      <c r="M7258" s="241"/>
      <c r="N7258" s="241"/>
      <c r="O7258" s="98"/>
      <c r="P7258" s="98"/>
      <c r="Q7258" s="130"/>
    </row>
    <row r="7259" spans="1:17" ht="11.25" x14ac:dyDescent="0.2">
      <c r="A7259" s="234"/>
      <c r="B7259" s="98"/>
      <c r="C7259" s="130"/>
      <c r="D7259" s="240"/>
      <c r="E7259" s="240"/>
      <c r="F7259" s="224"/>
      <c r="G7259" s="98"/>
      <c r="H7259" s="98"/>
      <c r="I7259" s="130"/>
      <c r="J7259" s="98"/>
      <c r="K7259" s="98"/>
      <c r="L7259" s="98"/>
      <c r="M7259" s="241"/>
      <c r="N7259" s="241"/>
      <c r="O7259" s="98"/>
      <c r="P7259" s="98"/>
      <c r="Q7259" s="130"/>
    </row>
    <row r="7260" spans="1:17" ht="11.25" x14ac:dyDescent="0.2">
      <c r="A7260" s="234"/>
      <c r="B7260" s="98"/>
      <c r="C7260" s="130"/>
      <c r="D7260" s="240"/>
      <c r="E7260" s="240"/>
      <c r="F7260" s="224"/>
      <c r="G7260" s="98"/>
      <c r="H7260" s="98"/>
      <c r="I7260" s="130"/>
      <c r="J7260" s="98"/>
      <c r="K7260" s="98"/>
      <c r="L7260" s="98"/>
      <c r="M7260" s="241"/>
      <c r="N7260" s="241"/>
      <c r="O7260" s="98"/>
      <c r="P7260" s="98"/>
      <c r="Q7260" s="130"/>
    </row>
    <row r="7261" spans="1:17" ht="11.25" x14ac:dyDescent="0.2">
      <c r="A7261" s="234"/>
      <c r="B7261" s="98"/>
      <c r="C7261" s="130"/>
      <c r="D7261" s="240"/>
      <c r="E7261" s="240"/>
      <c r="F7261" s="224"/>
      <c r="G7261" s="98"/>
      <c r="H7261" s="98"/>
      <c r="I7261" s="130"/>
      <c r="J7261" s="98"/>
      <c r="K7261" s="98"/>
      <c r="L7261" s="98"/>
      <c r="M7261" s="241"/>
      <c r="N7261" s="241"/>
      <c r="O7261" s="98"/>
      <c r="P7261" s="98"/>
      <c r="Q7261" s="130"/>
    </row>
    <row r="7262" spans="1:17" ht="11.25" x14ac:dyDescent="0.2">
      <c r="A7262" s="234"/>
      <c r="B7262" s="98"/>
      <c r="C7262" s="130"/>
      <c r="D7262" s="240"/>
      <c r="E7262" s="240"/>
      <c r="F7262" s="224"/>
      <c r="G7262" s="98"/>
      <c r="H7262" s="98"/>
      <c r="I7262" s="130"/>
      <c r="J7262" s="98"/>
      <c r="K7262" s="98"/>
      <c r="L7262" s="98"/>
      <c r="M7262" s="241"/>
      <c r="N7262" s="241"/>
      <c r="O7262" s="98"/>
      <c r="P7262" s="98"/>
      <c r="Q7262" s="130"/>
    </row>
    <row r="7263" spans="1:17" ht="11.25" x14ac:dyDescent="0.2">
      <c r="A7263" s="234"/>
      <c r="B7263" s="98"/>
      <c r="C7263" s="130"/>
      <c r="D7263" s="240"/>
      <c r="E7263" s="240"/>
      <c r="F7263" s="224"/>
      <c r="G7263" s="98"/>
      <c r="H7263" s="98"/>
      <c r="I7263" s="130"/>
      <c r="J7263" s="98"/>
      <c r="K7263" s="98"/>
      <c r="L7263" s="98"/>
      <c r="M7263" s="241"/>
      <c r="N7263" s="241"/>
      <c r="O7263" s="98"/>
      <c r="P7263" s="98"/>
      <c r="Q7263" s="130"/>
    </row>
    <row r="7264" spans="1:17" ht="11.25" x14ac:dyDescent="0.2">
      <c r="A7264" s="234"/>
      <c r="B7264" s="98"/>
      <c r="C7264" s="130"/>
      <c r="D7264" s="240"/>
      <c r="E7264" s="240"/>
      <c r="F7264" s="224"/>
      <c r="G7264" s="98"/>
      <c r="H7264" s="98"/>
      <c r="I7264" s="130"/>
      <c r="J7264" s="98"/>
      <c r="K7264" s="98"/>
      <c r="L7264" s="98"/>
      <c r="M7264" s="241"/>
      <c r="N7264" s="241"/>
      <c r="O7264" s="98"/>
      <c r="P7264" s="98"/>
      <c r="Q7264" s="130"/>
    </row>
    <row r="7265" spans="1:17" ht="11.25" x14ac:dyDescent="0.2">
      <c r="A7265" s="234"/>
      <c r="B7265" s="98"/>
      <c r="C7265" s="130"/>
      <c r="D7265" s="240"/>
      <c r="E7265" s="240"/>
      <c r="F7265" s="224"/>
      <c r="G7265" s="98"/>
      <c r="H7265" s="98"/>
      <c r="I7265" s="130"/>
      <c r="J7265" s="98"/>
      <c r="K7265" s="98"/>
      <c r="L7265" s="98"/>
      <c r="M7265" s="241"/>
      <c r="N7265" s="241"/>
      <c r="O7265" s="98"/>
      <c r="P7265" s="98"/>
      <c r="Q7265" s="130"/>
    </row>
    <row r="7266" spans="1:17" ht="11.25" x14ac:dyDescent="0.2">
      <c r="A7266" s="234"/>
      <c r="B7266" s="98"/>
      <c r="C7266" s="130"/>
      <c r="D7266" s="240"/>
      <c r="E7266" s="240"/>
      <c r="F7266" s="224"/>
      <c r="G7266" s="98"/>
      <c r="H7266" s="98"/>
      <c r="I7266" s="130"/>
      <c r="J7266" s="98"/>
      <c r="K7266" s="98"/>
      <c r="L7266" s="98"/>
      <c r="M7266" s="241"/>
      <c r="N7266" s="241"/>
      <c r="O7266" s="98"/>
      <c r="P7266" s="98"/>
      <c r="Q7266" s="130"/>
    </row>
    <row r="7267" spans="1:17" ht="11.25" x14ac:dyDescent="0.2">
      <c r="A7267" s="234"/>
      <c r="B7267" s="98"/>
      <c r="C7267" s="130"/>
      <c r="D7267" s="240"/>
      <c r="E7267" s="240"/>
      <c r="F7267" s="224"/>
      <c r="G7267" s="98"/>
      <c r="H7267" s="98"/>
      <c r="I7267" s="130"/>
      <c r="J7267" s="98"/>
      <c r="K7267" s="98"/>
      <c r="L7267" s="98"/>
      <c r="M7267" s="241"/>
      <c r="N7267" s="241"/>
      <c r="O7267" s="98"/>
      <c r="P7267" s="98"/>
      <c r="Q7267" s="130"/>
    </row>
    <row r="7268" spans="1:17" ht="11.25" x14ac:dyDescent="0.2">
      <c r="A7268" s="234"/>
      <c r="B7268" s="98"/>
      <c r="C7268" s="130"/>
      <c r="D7268" s="240"/>
      <c r="E7268" s="240"/>
      <c r="F7268" s="224"/>
      <c r="G7268" s="98"/>
      <c r="H7268" s="98"/>
      <c r="I7268" s="130"/>
      <c r="J7268" s="98"/>
      <c r="K7268" s="98"/>
      <c r="L7268" s="98"/>
      <c r="M7268" s="241"/>
      <c r="N7268" s="241"/>
      <c r="O7268" s="98"/>
      <c r="P7268" s="98"/>
      <c r="Q7268" s="130"/>
    </row>
    <row r="7269" spans="1:17" ht="11.25" x14ac:dyDescent="0.2">
      <c r="A7269" s="234"/>
      <c r="B7269" s="98"/>
      <c r="C7269" s="130"/>
      <c r="D7269" s="240"/>
      <c r="E7269" s="240"/>
      <c r="F7269" s="224"/>
      <c r="G7269" s="98"/>
      <c r="H7269" s="98"/>
      <c r="I7269" s="130"/>
      <c r="J7269" s="98"/>
      <c r="K7269" s="98"/>
      <c r="L7269" s="98"/>
      <c r="M7269" s="241"/>
      <c r="N7269" s="241"/>
      <c r="O7269" s="98"/>
      <c r="P7269" s="98"/>
      <c r="Q7269" s="130"/>
    </row>
    <row r="7270" spans="1:17" ht="11.25" x14ac:dyDescent="0.2">
      <c r="A7270" s="234"/>
      <c r="B7270" s="98"/>
      <c r="C7270" s="130"/>
      <c r="D7270" s="240"/>
      <c r="E7270" s="240"/>
      <c r="F7270" s="224"/>
      <c r="G7270" s="98"/>
      <c r="H7270" s="98"/>
      <c r="I7270" s="130"/>
      <c r="J7270" s="98"/>
      <c r="K7270" s="98"/>
      <c r="L7270" s="98"/>
      <c r="M7270" s="241"/>
      <c r="N7270" s="241"/>
      <c r="O7270" s="98"/>
      <c r="P7270" s="98"/>
      <c r="Q7270" s="130"/>
    </row>
    <row r="7271" spans="1:17" ht="11.25" x14ac:dyDescent="0.2">
      <c r="A7271" s="234"/>
      <c r="B7271" s="98"/>
      <c r="C7271" s="130"/>
      <c r="D7271" s="240"/>
      <c r="E7271" s="240"/>
      <c r="F7271" s="224"/>
      <c r="G7271" s="98"/>
      <c r="H7271" s="98"/>
      <c r="I7271" s="130"/>
      <c r="J7271" s="98"/>
      <c r="K7271" s="98"/>
      <c r="L7271" s="98"/>
      <c r="M7271" s="241"/>
      <c r="N7271" s="241"/>
      <c r="O7271" s="98"/>
      <c r="P7271" s="98"/>
      <c r="Q7271" s="130"/>
    </row>
    <row r="7272" spans="1:17" ht="11.25" x14ac:dyDescent="0.2">
      <c r="A7272" s="234"/>
      <c r="B7272" s="98"/>
      <c r="C7272" s="130"/>
      <c r="D7272" s="240"/>
      <c r="E7272" s="240"/>
      <c r="F7272" s="224"/>
      <c r="G7272" s="98"/>
      <c r="H7272" s="98"/>
      <c r="I7272" s="130"/>
      <c r="J7272" s="98"/>
      <c r="K7272" s="98"/>
      <c r="L7272" s="98"/>
      <c r="M7272" s="241"/>
      <c r="N7272" s="241"/>
      <c r="O7272" s="98"/>
      <c r="P7272" s="98"/>
      <c r="Q7272" s="130"/>
    </row>
    <row r="7273" spans="1:17" ht="11.25" x14ac:dyDescent="0.2">
      <c r="A7273" s="234"/>
      <c r="B7273" s="98"/>
      <c r="C7273" s="130"/>
      <c r="D7273" s="240"/>
      <c r="E7273" s="240"/>
      <c r="F7273" s="224"/>
      <c r="G7273" s="98"/>
      <c r="H7273" s="98"/>
      <c r="I7273" s="130"/>
      <c r="J7273" s="98"/>
      <c r="K7273" s="98"/>
      <c r="L7273" s="98"/>
      <c r="M7273" s="241"/>
      <c r="N7273" s="241"/>
      <c r="O7273" s="98"/>
      <c r="P7273" s="98"/>
      <c r="Q7273" s="130"/>
    </row>
    <row r="7274" spans="1:17" ht="11.25" x14ac:dyDescent="0.2">
      <c r="A7274" s="234"/>
      <c r="B7274" s="98"/>
      <c r="C7274" s="130"/>
      <c r="D7274" s="240"/>
      <c r="E7274" s="240"/>
      <c r="F7274" s="224"/>
      <c r="G7274" s="98"/>
      <c r="H7274" s="98"/>
      <c r="I7274" s="130"/>
      <c r="J7274" s="98"/>
      <c r="K7274" s="98"/>
      <c r="L7274" s="98"/>
      <c r="M7274" s="241"/>
      <c r="N7274" s="241"/>
      <c r="O7274" s="98"/>
      <c r="P7274" s="98"/>
      <c r="Q7274" s="130"/>
    </row>
    <row r="7275" spans="1:17" ht="11.25" x14ac:dyDescent="0.2">
      <c r="A7275" s="234"/>
      <c r="B7275" s="98"/>
      <c r="C7275" s="130"/>
      <c r="D7275" s="240"/>
      <c r="E7275" s="240"/>
      <c r="F7275" s="224"/>
      <c r="G7275" s="98"/>
      <c r="H7275" s="98"/>
      <c r="I7275" s="130"/>
      <c r="J7275" s="98"/>
      <c r="K7275" s="98"/>
      <c r="L7275" s="98"/>
      <c r="M7275" s="241"/>
      <c r="N7275" s="241"/>
      <c r="O7275" s="98"/>
      <c r="P7275" s="98"/>
      <c r="Q7275" s="130"/>
    </row>
    <row r="7276" spans="1:17" ht="11.25" x14ac:dyDescent="0.2">
      <c r="A7276" s="234"/>
      <c r="B7276" s="98"/>
      <c r="C7276" s="130"/>
      <c r="D7276" s="240"/>
      <c r="E7276" s="240"/>
      <c r="F7276" s="224"/>
      <c r="G7276" s="98"/>
      <c r="H7276" s="98"/>
      <c r="I7276" s="130"/>
      <c r="J7276" s="98"/>
      <c r="K7276" s="98"/>
      <c r="L7276" s="98"/>
      <c r="M7276" s="241"/>
      <c r="N7276" s="241"/>
      <c r="O7276" s="98"/>
      <c r="P7276" s="98"/>
      <c r="Q7276" s="130"/>
    </row>
    <row r="7277" spans="1:17" ht="11.25" x14ac:dyDescent="0.2">
      <c r="A7277" s="234"/>
      <c r="B7277" s="98"/>
      <c r="C7277" s="130"/>
      <c r="D7277" s="240"/>
      <c r="E7277" s="240"/>
      <c r="F7277" s="224"/>
      <c r="G7277" s="98"/>
      <c r="H7277" s="98"/>
      <c r="I7277" s="130"/>
      <c r="J7277" s="98"/>
      <c r="K7277" s="98"/>
      <c r="L7277" s="98"/>
      <c r="M7277" s="241"/>
      <c r="N7277" s="241"/>
      <c r="O7277" s="98"/>
      <c r="P7277" s="98"/>
      <c r="Q7277" s="130"/>
    </row>
    <row r="7278" spans="1:17" ht="11.25" x14ac:dyDescent="0.2">
      <c r="A7278" s="234"/>
      <c r="B7278" s="98"/>
      <c r="C7278" s="130"/>
      <c r="D7278" s="240"/>
      <c r="E7278" s="240"/>
      <c r="F7278" s="224"/>
      <c r="G7278" s="98"/>
      <c r="H7278" s="98"/>
      <c r="I7278" s="130"/>
      <c r="J7278" s="98"/>
      <c r="K7278" s="98"/>
      <c r="L7278" s="98"/>
      <c r="M7278" s="241"/>
      <c r="N7278" s="241"/>
      <c r="O7278" s="98"/>
      <c r="P7278" s="98"/>
      <c r="Q7278" s="130"/>
    </row>
    <row r="7279" spans="1:17" ht="11.25" x14ac:dyDescent="0.2">
      <c r="A7279" s="234"/>
      <c r="B7279" s="98"/>
      <c r="C7279" s="130"/>
      <c r="D7279" s="240"/>
      <c r="E7279" s="240"/>
      <c r="F7279" s="224"/>
      <c r="G7279" s="98"/>
      <c r="H7279" s="98"/>
      <c r="I7279" s="130"/>
      <c r="J7279" s="98"/>
      <c r="K7279" s="98"/>
      <c r="L7279" s="98"/>
      <c r="M7279" s="241"/>
      <c r="N7279" s="241"/>
      <c r="O7279" s="98"/>
      <c r="P7279" s="98"/>
      <c r="Q7279" s="130"/>
    </row>
    <row r="7280" spans="1:17" ht="11.25" x14ac:dyDescent="0.2">
      <c r="A7280" s="234"/>
      <c r="B7280" s="98"/>
      <c r="C7280" s="130"/>
      <c r="D7280" s="240"/>
      <c r="E7280" s="240"/>
      <c r="F7280" s="224"/>
      <c r="G7280" s="98"/>
      <c r="H7280" s="98"/>
      <c r="I7280" s="130"/>
      <c r="J7280" s="98"/>
      <c r="K7280" s="98"/>
      <c r="L7280" s="98"/>
      <c r="M7280" s="241"/>
      <c r="N7280" s="241"/>
      <c r="O7280" s="98"/>
      <c r="P7280" s="98"/>
      <c r="Q7280" s="130"/>
    </row>
    <row r="7281" spans="1:17" ht="11.25" x14ac:dyDescent="0.2">
      <c r="A7281" s="234"/>
      <c r="B7281" s="98"/>
      <c r="C7281" s="130"/>
      <c r="D7281" s="240"/>
      <c r="E7281" s="240"/>
      <c r="F7281" s="224"/>
      <c r="G7281" s="98"/>
      <c r="H7281" s="98"/>
      <c r="I7281" s="130"/>
      <c r="J7281" s="98"/>
      <c r="K7281" s="98"/>
      <c r="L7281" s="98"/>
      <c r="M7281" s="241"/>
      <c r="N7281" s="241"/>
      <c r="O7281" s="98"/>
      <c r="P7281" s="98"/>
      <c r="Q7281" s="130"/>
    </row>
    <row r="7282" spans="1:17" ht="11.25" x14ac:dyDescent="0.2">
      <c r="A7282" s="234"/>
      <c r="B7282" s="98"/>
      <c r="C7282" s="130"/>
      <c r="D7282" s="240"/>
      <c r="E7282" s="240"/>
      <c r="F7282" s="224"/>
      <c r="G7282" s="98"/>
      <c r="H7282" s="98"/>
      <c r="I7282" s="130"/>
      <c r="J7282" s="98"/>
      <c r="K7282" s="98"/>
      <c r="L7282" s="98"/>
      <c r="M7282" s="241"/>
      <c r="N7282" s="241"/>
      <c r="O7282" s="98"/>
      <c r="P7282" s="98"/>
      <c r="Q7282" s="130"/>
    </row>
    <row r="7283" spans="1:17" ht="11.25" x14ac:dyDescent="0.2">
      <c r="A7283" s="234"/>
      <c r="B7283" s="98"/>
      <c r="C7283" s="130"/>
      <c r="D7283" s="240"/>
      <c r="E7283" s="240"/>
      <c r="F7283" s="224"/>
      <c r="G7283" s="98"/>
      <c r="H7283" s="98"/>
      <c r="I7283" s="130"/>
      <c r="J7283" s="98"/>
      <c r="K7283" s="98"/>
      <c r="L7283" s="98"/>
      <c r="M7283" s="241"/>
      <c r="N7283" s="241"/>
      <c r="O7283" s="98"/>
      <c r="P7283" s="98"/>
      <c r="Q7283" s="130"/>
    </row>
    <row r="7284" spans="1:17" ht="11.25" x14ac:dyDescent="0.2">
      <c r="A7284" s="234"/>
      <c r="B7284" s="98"/>
      <c r="C7284" s="130"/>
      <c r="D7284" s="240"/>
      <c r="E7284" s="240"/>
      <c r="F7284" s="224"/>
      <c r="G7284" s="98"/>
      <c r="H7284" s="98"/>
      <c r="I7284" s="130"/>
      <c r="J7284" s="98"/>
      <c r="K7284" s="98"/>
      <c r="L7284" s="98"/>
      <c r="M7284" s="241"/>
      <c r="N7284" s="241"/>
      <c r="O7284" s="98"/>
      <c r="P7284" s="98"/>
      <c r="Q7284" s="130"/>
    </row>
    <row r="7285" spans="1:17" ht="11.25" x14ac:dyDescent="0.2">
      <c r="A7285" s="234"/>
      <c r="B7285" s="98"/>
      <c r="C7285" s="130"/>
      <c r="D7285" s="240"/>
      <c r="E7285" s="240"/>
      <c r="F7285" s="224"/>
      <c r="G7285" s="98"/>
      <c r="H7285" s="98"/>
      <c r="I7285" s="130"/>
      <c r="J7285" s="98"/>
      <c r="K7285" s="98"/>
      <c r="L7285" s="98"/>
      <c r="M7285" s="241"/>
      <c r="N7285" s="241"/>
      <c r="O7285" s="98"/>
      <c r="P7285" s="98"/>
      <c r="Q7285" s="130"/>
    </row>
    <row r="7286" spans="1:17" ht="11.25" x14ac:dyDescent="0.2">
      <c r="A7286" s="234"/>
      <c r="B7286" s="98"/>
      <c r="C7286" s="130"/>
      <c r="D7286" s="240"/>
      <c r="E7286" s="240"/>
      <c r="F7286" s="224"/>
      <c r="G7286" s="98"/>
      <c r="H7286" s="98"/>
      <c r="I7286" s="130"/>
      <c r="J7286" s="98"/>
      <c r="K7286" s="98"/>
      <c r="L7286" s="98"/>
      <c r="M7286" s="241"/>
      <c r="N7286" s="241"/>
      <c r="O7286" s="98"/>
      <c r="P7286" s="98"/>
      <c r="Q7286" s="130"/>
    </row>
    <row r="7287" spans="1:17" ht="11.25" x14ac:dyDescent="0.2">
      <c r="A7287" s="234"/>
      <c r="B7287" s="98"/>
      <c r="C7287" s="130"/>
      <c r="D7287" s="240"/>
      <c r="E7287" s="240"/>
      <c r="F7287" s="224"/>
      <c r="G7287" s="98"/>
      <c r="H7287" s="98"/>
      <c r="I7287" s="130"/>
      <c r="J7287" s="98"/>
      <c r="K7287" s="98"/>
      <c r="L7287" s="98"/>
      <c r="M7287" s="241"/>
      <c r="N7287" s="241"/>
      <c r="O7287" s="98"/>
      <c r="P7287" s="98"/>
      <c r="Q7287" s="130"/>
    </row>
    <row r="7288" spans="1:17" ht="11.25" x14ac:dyDescent="0.2">
      <c r="A7288" s="234"/>
      <c r="B7288" s="98"/>
      <c r="C7288" s="130"/>
      <c r="D7288" s="240"/>
      <c r="E7288" s="240"/>
      <c r="F7288" s="224"/>
      <c r="G7288" s="98"/>
      <c r="H7288" s="98"/>
      <c r="I7288" s="130"/>
      <c r="J7288" s="98"/>
      <c r="K7288" s="98"/>
      <c r="L7288" s="98"/>
      <c r="M7288" s="241"/>
      <c r="N7288" s="241"/>
      <c r="O7288" s="98"/>
      <c r="P7288" s="98"/>
      <c r="Q7288" s="130"/>
    </row>
    <row r="7289" spans="1:17" ht="11.25" x14ac:dyDescent="0.2">
      <c r="A7289" s="234"/>
      <c r="B7289" s="98"/>
      <c r="C7289" s="130"/>
      <c r="D7289" s="240"/>
      <c r="E7289" s="240"/>
      <c r="F7289" s="224"/>
      <c r="G7289" s="98"/>
      <c r="H7289" s="98"/>
      <c r="I7289" s="130"/>
      <c r="J7289" s="98"/>
      <c r="K7289" s="98"/>
      <c r="L7289" s="98"/>
      <c r="M7289" s="241"/>
      <c r="N7289" s="241"/>
      <c r="O7289" s="98"/>
      <c r="P7289" s="98"/>
      <c r="Q7289" s="130"/>
    </row>
    <row r="7290" spans="1:17" ht="11.25" x14ac:dyDescent="0.2">
      <c r="A7290" s="234"/>
      <c r="B7290" s="98"/>
      <c r="C7290" s="130"/>
      <c r="D7290" s="240"/>
      <c r="E7290" s="240"/>
      <c r="F7290" s="224"/>
      <c r="G7290" s="98"/>
      <c r="H7290" s="98"/>
      <c r="I7290" s="130"/>
      <c r="J7290" s="98"/>
      <c r="K7290" s="98"/>
      <c r="L7290" s="98"/>
      <c r="M7290" s="241"/>
      <c r="N7290" s="241"/>
      <c r="O7290" s="98"/>
      <c r="P7290" s="98"/>
      <c r="Q7290" s="130"/>
    </row>
    <row r="7291" spans="1:17" ht="11.25" x14ac:dyDescent="0.2">
      <c r="A7291" s="234"/>
      <c r="B7291" s="98"/>
      <c r="C7291" s="130"/>
      <c r="D7291" s="240"/>
      <c r="E7291" s="240"/>
      <c r="F7291" s="224"/>
      <c r="G7291" s="98"/>
      <c r="H7291" s="98"/>
      <c r="I7291" s="130"/>
      <c r="J7291" s="98"/>
      <c r="K7291" s="98"/>
      <c r="L7291" s="98"/>
      <c r="M7291" s="241"/>
      <c r="N7291" s="241"/>
      <c r="O7291" s="98"/>
      <c r="P7291" s="98"/>
      <c r="Q7291" s="130"/>
    </row>
    <row r="7292" spans="1:17" ht="11.25" x14ac:dyDescent="0.2">
      <c r="A7292" s="234"/>
      <c r="B7292" s="98"/>
      <c r="C7292" s="130"/>
      <c r="D7292" s="240"/>
      <c r="E7292" s="240"/>
      <c r="F7292" s="224"/>
      <c r="G7292" s="98"/>
      <c r="H7292" s="98"/>
      <c r="I7292" s="130"/>
      <c r="J7292" s="98"/>
      <c r="K7292" s="98"/>
      <c r="L7292" s="98"/>
      <c r="M7292" s="241"/>
      <c r="N7292" s="241"/>
      <c r="O7292" s="98"/>
      <c r="P7292" s="98"/>
      <c r="Q7292" s="130"/>
    </row>
    <row r="7293" spans="1:17" ht="11.25" x14ac:dyDescent="0.2">
      <c r="A7293" s="234"/>
      <c r="B7293" s="98"/>
      <c r="C7293" s="130"/>
      <c r="D7293" s="240"/>
      <c r="E7293" s="240"/>
      <c r="F7293" s="224"/>
      <c r="G7293" s="98"/>
      <c r="H7293" s="98"/>
      <c r="I7293" s="130"/>
      <c r="J7293" s="98"/>
      <c r="K7293" s="98"/>
      <c r="L7293" s="98"/>
      <c r="M7293" s="241"/>
      <c r="N7293" s="241"/>
      <c r="O7293" s="98"/>
      <c r="P7293" s="98"/>
      <c r="Q7293" s="130"/>
    </row>
    <row r="7294" spans="1:17" ht="11.25" x14ac:dyDescent="0.2">
      <c r="A7294" s="234"/>
      <c r="B7294" s="98"/>
      <c r="C7294" s="130"/>
      <c r="D7294" s="240"/>
      <c r="E7294" s="240"/>
      <c r="F7294" s="224"/>
      <c r="G7294" s="98"/>
      <c r="H7294" s="98"/>
      <c r="I7294" s="130"/>
      <c r="J7294" s="98"/>
      <c r="K7294" s="98"/>
      <c r="L7294" s="98"/>
      <c r="M7294" s="241"/>
      <c r="N7294" s="241"/>
      <c r="O7294" s="98"/>
      <c r="P7294" s="98"/>
      <c r="Q7294" s="130"/>
    </row>
    <row r="7295" spans="1:17" ht="11.25" x14ac:dyDescent="0.2">
      <c r="A7295" s="234"/>
      <c r="B7295" s="98"/>
      <c r="C7295" s="130"/>
      <c r="D7295" s="240"/>
      <c r="E7295" s="240"/>
      <c r="F7295" s="224"/>
      <c r="G7295" s="98"/>
      <c r="H7295" s="98"/>
      <c r="I7295" s="130"/>
      <c r="J7295" s="98"/>
      <c r="K7295" s="98"/>
      <c r="L7295" s="98"/>
      <c r="M7295" s="241"/>
      <c r="N7295" s="241"/>
      <c r="O7295" s="98"/>
      <c r="P7295" s="98"/>
      <c r="Q7295" s="130"/>
    </row>
    <row r="7296" spans="1:17" ht="11.25" x14ac:dyDescent="0.2">
      <c r="A7296" s="234"/>
      <c r="B7296" s="98"/>
      <c r="C7296" s="130"/>
      <c r="D7296" s="240"/>
      <c r="E7296" s="240"/>
      <c r="F7296" s="224"/>
      <c r="G7296" s="98"/>
      <c r="H7296" s="98"/>
      <c r="I7296" s="130"/>
      <c r="J7296" s="98"/>
      <c r="K7296" s="98"/>
      <c r="L7296" s="98"/>
      <c r="M7296" s="241"/>
      <c r="N7296" s="241"/>
      <c r="O7296" s="98"/>
      <c r="P7296" s="98"/>
      <c r="Q7296" s="130"/>
    </row>
    <row r="7297" spans="1:17" ht="11.25" x14ac:dyDescent="0.2">
      <c r="A7297" s="234"/>
      <c r="B7297" s="98"/>
      <c r="C7297" s="130"/>
      <c r="D7297" s="240"/>
      <c r="E7297" s="240"/>
      <c r="F7297" s="224"/>
      <c r="G7297" s="98"/>
      <c r="H7297" s="98"/>
      <c r="I7297" s="130"/>
      <c r="J7297" s="98"/>
      <c r="K7297" s="98"/>
      <c r="L7297" s="98"/>
      <c r="M7297" s="241"/>
      <c r="N7297" s="241"/>
      <c r="O7297" s="98"/>
      <c r="P7297" s="98"/>
      <c r="Q7297" s="130"/>
    </row>
    <row r="7298" spans="1:17" ht="11.25" x14ac:dyDescent="0.2">
      <c r="A7298" s="234"/>
      <c r="B7298" s="98"/>
      <c r="C7298" s="130"/>
      <c r="D7298" s="240"/>
      <c r="E7298" s="240"/>
      <c r="F7298" s="224"/>
      <c r="G7298" s="98"/>
      <c r="H7298" s="98"/>
      <c r="I7298" s="130"/>
      <c r="J7298" s="98"/>
      <c r="K7298" s="98"/>
      <c r="L7298" s="98"/>
      <c r="M7298" s="241"/>
      <c r="N7298" s="241"/>
      <c r="O7298" s="98"/>
      <c r="P7298" s="98"/>
      <c r="Q7298" s="130"/>
    </row>
    <row r="7299" spans="1:17" ht="11.25" x14ac:dyDescent="0.2">
      <c r="A7299" s="234"/>
      <c r="B7299" s="98"/>
      <c r="C7299" s="130"/>
      <c r="D7299" s="240"/>
      <c r="E7299" s="240"/>
      <c r="F7299" s="224"/>
      <c r="G7299" s="98"/>
      <c r="H7299" s="98"/>
      <c r="I7299" s="130"/>
      <c r="J7299" s="98"/>
      <c r="K7299" s="98"/>
      <c r="L7299" s="98"/>
      <c r="M7299" s="241"/>
      <c r="N7299" s="241"/>
      <c r="O7299" s="98"/>
      <c r="P7299" s="98"/>
      <c r="Q7299" s="130"/>
    </row>
    <row r="7300" spans="1:17" ht="11.25" x14ac:dyDescent="0.2">
      <c r="A7300" s="234"/>
      <c r="B7300" s="98"/>
      <c r="C7300" s="130"/>
      <c r="D7300" s="240"/>
      <c r="E7300" s="240"/>
      <c r="F7300" s="224"/>
      <c r="G7300" s="98"/>
      <c r="H7300" s="98"/>
      <c r="I7300" s="130"/>
      <c r="J7300" s="98"/>
      <c r="K7300" s="98"/>
      <c r="L7300" s="98"/>
      <c r="M7300" s="241"/>
      <c r="N7300" s="241"/>
      <c r="O7300" s="98"/>
      <c r="P7300" s="98"/>
      <c r="Q7300" s="130"/>
    </row>
    <row r="7301" spans="1:17" ht="11.25" x14ac:dyDescent="0.2">
      <c r="A7301" s="234"/>
      <c r="B7301" s="98"/>
      <c r="C7301" s="130"/>
      <c r="D7301" s="240"/>
      <c r="E7301" s="240"/>
      <c r="F7301" s="224"/>
      <c r="G7301" s="98"/>
      <c r="H7301" s="98"/>
      <c r="I7301" s="130"/>
      <c r="J7301" s="98"/>
      <c r="K7301" s="98"/>
      <c r="L7301" s="98"/>
      <c r="M7301" s="241"/>
      <c r="N7301" s="241"/>
      <c r="O7301" s="98"/>
      <c r="P7301" s="98"/>
      <c r="Q7301" s="130"/>
    </row>
    <row r="7302" spans="1:17" ht="11.25" x14ac:dyDescent="0.2">
      <c r="A7302" s="234"/>
      <c r="B7302" s="98"/>
      <c r="C7302" s="130"/>
      <c r="D7302" s="240"/>
      <c r="E7302" s="240"/>
      <c r="F7302" s="224"/>
      <c r="G7302" s="98"/>
      <c r="H7302" s="98"/>
      <c r="I7302" s="130"/>
      <c r="J7302" s="98"/>
      <c r="K7302" s="98"/>
      <c r="L7302" s="98"/>
      <c r="M7302" s="241"/>
      <c r="N7302" s="241"/>
      <c r="O7302" s="98"/>
      <c r="P7302" s="98"/>
      <c r="Q7302" s="130"/>
    </row>
    <row r="7303" spans="1:17" ht="11.25" x14ac:dyDescent="0.2">
      <c r="A7303" s="234"/>
      <c r="B7303" s="98"/>
      <c r="C7303" s="130"/>
      <c r="D7303" s="240"/>
      <c r="E7303" s="240"/>
      <c r="F7303" s="224"/>
      <c r="G7303" s="98"/>
      <c r="H7303" s="98"/>
      <c r="I7303" s="130"/>
      <c r="J7303" s="98"/>
      <c r="K7303" s="98"/>
      <c r="L7303" s="98"/>
      <c r="M7303" s="241"/>
      <c r="N7303" s="241"/>
      <c r="O7303" s="98"/>
      <c r="P7303" s="98"/>
      <c r="Q7303" s="130"/>
    </row>
    <row r="7304" spans="1:17" ht="11.25" x14ac:dyDescent="0.2">
      <c r="A7304" s="234"/>
      <c r="B7304" s="98"/>
      <c r="C7304" s="130"/>
      <c r="D7304" s="240"/>
      <c r="E7304" s="240"/>
      <c r="F7304" s="224"/>
      <c r="G7304" s="98"/>
      <c r="H7304" s="98"/>
      <c r="I7304" s="130"/>
      <c r="J7304" s="98"/>
      <c r="K7304" s="98"/>
      <c r="L7304" s="98"/>
      <c r="M7304" s="241"/>
      <c r="N7304" s="241"/>
      <c r="O7304" s="98"/>
      <c r="P7304" s="98"/>
      <c r="Q7304" s="130"/>
    </row>
    <row r="7305" spans="1:17" ht="11.25" x14ac:dyDescent="0.2">
      <c r="A7305" s="234"/>
      <c r="B7305" s="98"/>
      <c r="C7305" s="130"/>
      <c r="D7305" s="240"/>
      <c r="E7305" s="240"/>
      <c r="F7305" s="224"/>
      <c r="G7305" s="98"/>
      <c r="H7305" s="98"/>
      <c r="I7305" s="130"/>
      <c r="J7305" s="98"/>
      <c r="K7305" s="98"/>
      <c r="L7305" s="98"/>
      <c r="M7305" s="241"/>
      <c r="N7305" s="241"/>
      <c r="O7305" s="98"/>
      <c r="P7305" s="98"/>
      <c r="Q7305" s="130"/>
    </row>
    <row r="7306" spans="1:17" ht="11.25" x14ac:dyDescent="0.2">
      <c r="A7306" s="234"/>
      <c r="B7306" s="98"/>
      <c r="C7306" s="130"/>
      <c r="D7306" s="240"/>
      <c r="E7306" s="240"/>
      <c r="F7306" s="224"/>
      <c r="G7306" s="98"/>
      <c r="H7306" s="98"/>
      <c r="I7306" s="130"/>
      <c r="J7306" s="98"/>
      <c r="K7306" s="98"/>
      <c r="L7306" s="98"/>
      <c r="M7306" s="241"/>
      <c r="N7306" s="241"/>
      <c r="O7306" s="98"/>
      <c r="P7306" s="98"/>
      <c r="Q7306" s="130"/>
    </row>
    <row r="7307" spans="1:17" ht="11.25" x14ac:dyDescent="0.2">
      <c r="A7307" s="234"/>
      <c r="B7307" s="98"/>
      <c r="C7307" s="130"/>
      <c r="D7307" s="240"/>
      <c r="E7307" s="240"/>
      <c r="F7307" s="224"/>
      <c r="G7307" s="98"/>
      <c r="H7307" s="98"/>
      <c r="I7307" s="130"/>
      <c r="J7307" s="98"/>
      <c r="K7307" s="98"/>
      <c r="L7307" s="98"/>
      <c r="M7307" s="241"/>
      <c r="N7307" s="241"/>
      <c r="O7307" s="98"/>
      <c r="P7307" s="98"/>
      <c r="Q7307" s="130"/>
    </row>
    <row r="7308" spans="1:17" ht="11.25" x14ac:dyDescent="0.2">
      <c r="A7308" s="234"/>
      <c r="B7308" s="98"/>
      <c r="C7308" s="130"/>
      <c r="D7308" s="240"/>
      <c r="E7308" s="240"/>
      <c r="F7308" s="224"/>
      <c r="G7308" s="98"/>
      <c r="H7308" s="98"/>
      <c r="I7308" s="130"/>
      <c r="J7308" s="98"/>
      <c r="K7308" s="98"/>
      <c r="L7308" s="98"/>
      <c r="M7308" s="241"/>
      <c r="N7308" s="241"/>
      <c r="O7308" s="98"/>
      <c r="P7308" s="98"/>
      <c r="Q7308" s="130"/>
    </row>
    <row r="7309" spans="1:17" ht="11.25" x14ac:dyDescent="0.2">
      <c r="A7309" s="234"/>
      <c r="B7309" s="98"/>
      <c r="C7309" s="130"/>
      <c r="D7309" s="240"/>
      <c r="E7309" s="240"/>
      <c r="F7309" s="224"/>
      <c r="G7309" s="98"/>
      <c r="H7309" s="98"/>
      <c r="I7309" s="130"/>
      <c r="J7309" s="98"/>
      <c r="K7309" s="98"/>
      <c r="L7309" s="98"/>
      <c r="M7309" s="241"/>
      <c r="N7309" s="241"/>
      <c r="O7309" s="98"/>
      <c r="P7309" s="98"/>
      <c r="Q7309" s="130"/>
    </row>
    <row r="7310" spans="1:17" ht="11.25" x14ac:dyDescent="0.2">
      <c r="A7310" s="234"/>
      <c r="B7310" s="98"/>
      <c r="C7310" s="130"/>
      <c r="D7310" s="240"/>
      <c r="E7310" s="240"/>
      <c r="F7310" s="224"/>
      <c r="G7310" s="98"/>
      <c r="H7310" s="98"/>
      <c r="I7310" s="130"/>
      <c r="J7310" s="98"/>
      <c r="K7310" s="98"/>
      <c r="L7310" s="98"/>
      <c r="M7310" s="241"/>
      <c r="N7310" s="241"/>
      <c r="O7310" s="98"/>
      <c r="P7310" s="98"/>
      <c r="Q7310" s="130"/>
    </row>
    <row r="7311" spans="1:17" ht="11.25" x14ac:dyDescent="0.2">
      <c r="A7311" s="234"/>
      <c r="B7311" s="98"/>
      <c r="C7311" s="130"/>
      <c r="D7311" s="240"/>
      <c r="E7311" s="240"/>
      <c r="F7311" s="224"/>
      <c r="G7311" s="98"/>
      <c r="H7311" s="98"/>
      <c r="I7311" s="130"/>
      <c r="J7311" s="98"/>
      <c r="K7311" s="98"/>
      <c r="L7311" s="98"/>
      <c r="M7311" s="241"/>
      <c r="N7311" s="241"/>
      <c r="O7311" s="98"/>
      <c r="P7311" s="98"/>
      <c r="Q7311" s="130"/>
    </row>
    <row r="7312" spans="1:17" ht="11.25" x14ac:dyDescent="0.2">
      <c r="A7312" s="234"/>
      <c r="B7312" s="98"/>
      <c r="C7312" s="130"/>
      <c r="D7312" s="240"/>
      <c r="E7312" s="240"/>
      <c r="F7312" s="224"/>
      <c r="G7312" s="98"/>
      <c r="H7312" s="98"/>
      <c r="I7312" s="130"/>
      <c r="J7312" s="98"/>
      <c r="K7312" s="98"/>
      <c r="L7312" s="98"/>
      <c r="M7312" s="241"/>
      <c r="N7312" s="241"/>
      <c r="O7312" s="98"/>
      <c r="P7312" s="98"/>
      <c r="Q7312" s="130"/>
    </row>
    <row r="7313" spans="1:17" ht="11.25" x14ac:dyDescent="0.2">
      <c r="A7313" s="234"/>
      <c r="B7313" s="98"/>
      <c r="C7313" s="130"/>
      <c r="D7313" s="240"/>
      <c r="E7313" s="240"/>
      <c r="F7313" s="224"/>
      <c r="G7313" s="98"/>
      <c r="H7313" s="98"/>
      <c r="I7313" s="130"/>
      <c r="J7313" s="98"/>
      <c r="K7313" s="98"/>
      <c r="L7313" s="98"/>
      <c r="M7313" s="241"/>
      <c r="N7313" s="241"/>
      <c r="O7313" s="98"/>
      <c r="P7313" s="98"/>
      <c r="Q7313" s="130"/>
    </row>
    <row r="7314" spans="1:17" ht="11.25" x14ac:dyDescent="0.2">
      <c r="A7314" s="234"/>
      <c r="B7314" s="98"/>
      <c r="C7314" s="130"/>
      <c r="D7314" s="240"/>
      <c r="E7314" s="240"/>
      <c r="F7314" s="224"/>
      <c r="G7314" s="98"/>
      <c r="H7314" s="98"/>
      <c r="I7314" s="130"/>
      <c r="J7314" s="98"/>
      <c r="K7314" s="98"/>
      <c r="L7314" s="98"/>
      <c r="M7314" s="241"/>
      <c r="N7314" s="241"/>
      <c r="O7314" s="98"/>
      <c r="P7314" s="98"/>
      <c r="Q7314" s="130"/>
    </row>
    <row r="7315" spans="1:17" ht="11.25" x14ac:dyDescent="0.2">
      <c r="A7315" s="234"/>
      <c r="B7315" s="98"/>
      <c r="C7315" s="130"/>
      <c r="D7315" s="240"/>
      <c r="E7315" s="240"/>
      <c r="F7315" s="224"/>
      <c r="G7315" s="98"/>
      <c r="H7315" s="98"/>
      <c r="I7315" s="130"/>
      <c r="J7315" s="98"/>
      <c r="K7315" s="98"/>
      <c r="L7315" s="98"/>
      <c r="M7315" s="241"/>
      <c r="N7315" s="241"/>
      <c r="O7315" s="98"/>
      <c r="P7315" s="98"/>
      <c r="Q7315" s="130"/>
    </row>
    <row r="7316" spans="1:17" ht="11.25" x14ac:dyDescent="0.2">
      <c r="A7316" s="234"/>
      <c r="B7316" s="98"/>
      <c r="C7316" s="130"/>
      <c r="D7316" s="240"/>
      <c r="E7316" s="240"/>
      <c r="F7316" s="224"/>
      <c r="G7316" s="98"/>
      <c r="H7316" s="98"/>
      <c r="I7316" s="130"/>
      <c r="J7316" s="98"/>
      <c r="K7316" s="98"/>
      <c r="L7316" s="98"/>
      <c r="M7316" s="241"/>
      <c r="N7316" s="241"/>
      <c r="O7316" s="98"/>
      <c r="P7316" s="98"/>
      <c r="Q7316" s="130"/>
    </row>
    <row r="7317" spans="1:17" ht="11.25" x14ac:dyDescent="0.2">
      <c r="A7317" s="234"/>
      <c r="B7317" s="98"/>
      <c r="C7317" s="130"/>
      <c r="D7317" s="240"/>
      <c r="E7317" s="240"/>
      <c r="F7317" s="224"/>
      <c r="G7317" s="98"/>
      <c r="H7317" s="98"/>
      <c r="I7317" s="130"/>
      <c r="J7317" s="98"/>
      <c r="K7317" s="98"/>
      <c r="L7317" s="98"/>
      <c r="M7317" s="241"/>
      <c r="N7317" s="241"/>
      <c r="O7317" s="98"/>
      <c r="P7317" s="98"/>
      <c r="Q7317" s="130"/>
    </row>
    <row r="7318" spans="1:17" ht="11.25" x14ac:dyDescent="0.2">
      <c r="A7318" s="234"/>
      <c r="B7318" s="98"/>
      <c r="C7318" s="130"/>
      <c r="D7318" s="240"/>
      <c r="E7318" s="240"/>
      <c r="F7318" s="224"/>
      <c r="G7318" s="98"/>
      <c r="H7318" s="98"/>
      <c r="I7318" s="130"/>
      <c r="J7318" s="98"/>
      <c r="K7318" s="98"/>
      <c r="L7318" s="98"/>
      <c r="M7318" s="241"/>
      <c r="N7318" s="241"/>
      <c r="O7318" s="98"/>
      <c r="P7318" s="98"/>
      <c r="Q7318" s="130"/>
    </row>
    <row r="7319" spans="1:17" ht="11.25" x14ac:dyDescent="0.2">
      <c r="A7319" s="234"/>
      <c r="B7319" s="98"/>
      <c r="C7319" s="130"/>
      <c r="D7319" s="240"/>
      <c r="E7319" s="240"/>
      <c r="F7319" s="224"/>
      <c r="G7319" s="98"/>
      <c r="H7319" s="98"/>
      <c r="I7319" s="130"/>
      <c r="J7319" s="98"/>
      <c r="K7319" s="98"/>
      <c r="L7319" s="98"/>
      <c r="M7319" s="241"/>
      <c r="N7319" s="241"/>
      <c r="O7319" s="98"/>
      <c r="P7319" s="98"/>
      <c r="Q7319" s="130"/>
    </row>
    <row r="7320" spans="1:17" ht="11.25" x14ac:dyDescent="0.2">
      <c r="A7320" s="234"/>
      <c r="B7320" s="98"/>
      <c r="C7320" s="130"/>
      <c r="D7320" s="240"/>
      <c r="E7320" s="240"/>
      <c r="F7320" s="224"/>
      <c r="G7320" s="98"/>
      <c r="H7320" s="98"/>
      <c r="I7320" s="130"/>
      <c r="J7320" s="98"/>
      <c r="K7320" s="98"/>
      <c r="L7320" s="98"/>
      <c r="M7320" s="241"/>
      <c r="N7320" s="241"/>
      <c r="O7320" s="98"/>
      <c r="P7320" s="98"/>
      <c r="Q7320" s="130"/>
    </row>
    <row r="7321" spans="1:17" ht="11.25" x14ac:dyDescent="0.2">
      <c r="A7321" s="234"/>
      <c r="B7321" s="98"/>
      <c r="C7321" s="130"/>
      <c r="D7321" s="240"/>
      <c r="E7321" s="240"/>
      <c r="F7321" s="224"/>
      <c r="G7321" s="98"/>
      <c r="H7321" s="98"/>
      <c r="I7321" s="130"/>
      <c r="J7321" s="98"/>
      <c r="K7321" s="98"/>
      <c r="L7321" s="98"/>
      <c r="M7321" s="241"/>
      <c r="N7321" s="241"/>
      <c r="O7321" s="98"/>
      <c r="P7321" s="98"/>
      <c r="Q7321" s="130"/>
    </row>
    <row r="7322" spans="1:17" ht="11.25" x14ac:dyDescent="0.2">
      <c r="A7322" s="234"/>
      <c r="B7322" s="98"/>
      <c r="C7322" s="130"/>
      <c r="D7322" s="240"/>
      <c r="E7322" s="240"/>
      <c r="F7322" s="224"/>
      <c r="G7322" s="98"/>
      <c r="H7322" s="98"/>
      <c r="I7322" s="130"/>
      <c r="J7322" s="98"/>
      <c r="K7322" s="98"/>
      <c r="L7322" s="98"/>
      <c r="M7322" s="241"/>
      <c r="N7322" s="241"/>
      <c r="O7322" s="98"/>
      <c r="P7322" s="98"/>
      <c r="Q7322" s="130"/>
    </row>
    <row r="7323" spans="1:17" ht="11.25" x14ac:dyDescent="0.2">
      <c r="A7323" s="234"/>
      <c r="B7323" s="98"/>
      <c r="C7323" s="130"/>
      <c r="D7323" s="240"/>
      <c r="E7323" s="240"/>
      <c r="F7323" s="224"/>
      <c r="G7323" s="98"/>
      <c r="H7323" s="98"/>
      <c r="I7323" s="130"/>
      <c r="J7323" s="98"/>
      <c r="K7323" s="98"/>
      <c r="L7323" s="98"/>
      <c r="M7323" s="241"/>
      <c r="N7323" s="241"/>
      <c r="O7323" s="98"/>
      <c r="P7323" s="98"/>
      <c r="Q7323" s="130"/>
    </row>
    <row r="7324" spans="1:17" ht="11.25" x14ac:dyDescent="0.2">
      <c r="A7324" s="234"/>
      <c r="B7324" s="98"/>
      <c r="C7324" s="130"/>
      <c r="D7324" s="240"/>
      <c r="E7324" s="240"/>
      <c r="F7324" s="224"/>
      <c r="G7324" s="98"/>
      <c r="H7324" s="98"/>
      <c r="I7324" s="130"/>
      <c r="J7324" s="98"/>
      <c r="K7324" s="98"/>
      <c r="L7324" s="98"/>
      <c r="M7324" s="241"/>
      <c r="N7324" s="241"/>
      <c r="O7324" s="98"/>
      <c r="P7324" s="98"/>
      <c r="Q7324" s="130"/>
    </row>
    <row r="7325" spans="1:17" ht="11.25" x14ac:dyDescent="0.2">
      <c r="A7325" s="234"/>
      <c r="B7325" s="98"/>
      <c r="C7325" s="130"/>
      <c r="D7325" s="240"/>
      <c r="E7325" s="240"/>
      <c r="F7325" s="224"/>
      <c r="G7325" s="98"/>
      <c r="H7325" s="98"/>
      <c r="I7325" s="130"/>
      <c r="J7325" s="98"/>
      <c r="K7325" s="98"/>
      <c r="L7325" s="98"/>
      <c r="M7325" s="241"/>
      <c r="N7325" s="241"/>
      <c r="O7325" s="98"/>
      <c r="P7325" s="98"/>
      <c r="Q7325" s="130"/>
    </row>
    <row r="7326" spans="1:17" ht="11.25" x14ac:dyDescent="0.2">
      <c r="A7326" s="234"/>
      <c r="B7326" s="98"/>
      <c r="C7326" s="130"/>
      <c r="D7326" s="240"/>
      <c r="E7326" s="240"/>
      <c r="F7326" s="224"/>
      <c r="G7326" s="98"/>
      <c r="H7326" s="98"/>
      <c r="I7326" s="130"/>
      <c r="J7326" s="98"/>
      <c r="K7326" s="98"/>
      <c r="L7326" s="98"/>
      <c r="M7326" s="241"/>
      <c r="N7326" s="241"/>
      <c r="O7326" s="98"/>
      <c r="P7326" s="98"/>
      <c r="Q7326" s="130"/>
    </row>
    <row r="7327" spans="1:17" ht="11.25" x14ac:dyDescent="0.2">
      <c r="A7327" s="234"/>
      <c r="B7327" s="98"/>
      <c r="C7327" s="130"/>
      <c r="D7327" s="240"/>
      <c r="E7327" s="240"/>
      <c r="F7327" s="224"/>
      <c r="G7327" s="98"/>
      <c r="H7327" s="98"/>
      <c r="I7327" s="130"/>
      <c r="J7327" s="98"/>
      <c r="K7327" s="98"/>
      <c r="L7327" s="98"/>
      <c r="M7327" s="241"/>
      <c r="N7327" s="241"/>
      <c r="O7327" s="98"/>
      <c r="P7327" s="98"/>
      <c r="Q7327" s="130"/>
    </row>
    <row r="7328" spans="1:17" ht="11.25" x14ac:dyDescent="0.2">
      <c r="A7328" s="234"/>
      <c r="B7328" s="98"/>
      <c r="C7328" s="130"/>
      <c r="D7328" s="240"/>
      <c r="E7328" s="240"/>
      <c r="F7328" s="224"/>
      <c r="G7328" s="98"/>
      <c r="H7328" s="98"/>
      <c r="I7328" s="130"/>
      <c r="J7328" s="98"/>
      <c r="K7328" s="98"/>
      <c r="L7328" s="98"/>
      <c r="M7328" s="241"/>
      <c r="N7328" s="241"/>
      <c r="O7328" s="98"/>
      <c r="P7328" s="98"/>
      <c r="Q7328" s="130"/>
    </row>
    <row r="7329" spans="1:17" ht="11.25" x14ac:dyDescent="0.2">
      <c r="A7329" s="234"/>
      <c r="B7329" s="98"/>
      <c r="C7329" s="130"/>
      <c r="D7329" s="240"/>
      <c r="E7329" s="240"/>
      <c r="F7329" s="224"/>
      <c r="G7329" s="98"/>
      <c r="H7329" s="98"/>
      <c r="I7329" s="130"/>
      <c r="J7329" s="98"/>
      <c r="K7329" s="98"/>
      <c r="L7329" s="98"/>
      <c r="M7329" s="241"/>
      <c r="N7329" s="241"/>
      <c r="O7329" s="98"/>
      <c r="P7329" s="98"/>
      <c r="Q7329" s="130"/>
    </row>
    <row r="7330" spans="1:17" ht="11.25" x14ac:dyDescent="0.2">
      <c r="A7330" s="234"/>
      <c r="B7330" s="98"/>
      <c r="C7330" s="130"/>
      <c r="D7330" s="240"/>
      <c r="E7330" s="240"/>
      <c r="F7330" s="224"/>
      <c r="G7330" s="98"/>
      <c r="H7330" s="98"/>
      <c r="I7330" s="130"/>
      <c r="J7330" s="98"/>
      <c r="K7330" s="98"/>
      <c r="L7330" s="98"/>
      <c r="M7330" s="241"/>
      <c r="N7330" s="241"/>
      <c r="O7330" s="98"/>
      <c r="P7330" s="98"/>
      <c r="Q7330" s="130"/>
    </row>
    <row r="7331" spans="1:17" ht="11.25" x14ac:dyDescent="0.2">
      <c r="A7331" s="234"/>
      <c r="B7331" s="98"/>
      <c r="C7331" s="130"/>
      <c r="D7331" s="240"/>
      <c r="E7331" s="240"/>
      <c r="F7331" s="224"/>
      <c r="G7331" s="98"/>
      <c r="H7331" s="98"/>
      <c r="I7331" s="130"/>
      <c r="J7331" s="98"/>
      <c r="K7331" s="98"/>
      <c r="L7331" s="98"/>
      <c r="M7331" s="241"/>
      <c r="N7331" s="241"/>
      <c r="O7331" s="98"/>
      <c r="P7331" s="98"/>
      <c r="Q7331" s="130"/>
    </row>
    <row r="7332" spans="1:17" ht="11.25" x14ac:dyDescent="0.2">
      <c r="A7332" s="234"/>
      <c r="B7332" s="98"/>
      <c r="C7332" s="130"/>
      <c r="D7332" s="240"/>
      <c r="E7332" s="240"/>
      <c r="F7332" s="224"/>
      <c r="G7332" s="98"/>
      <c r="H7332" s="98"/>
      <c r="I7332" s="130"/>
      <c r="J7332" s="98"/>
      <c r="K7332" s="98"/>
      <c r="L7332" s="98"/>
      <c r="M7332" s="241"/>
      <c r="N7332" s="241"/>
      <c r="O7332" s="98"/>
      <c r="P7332" s="98"/>
      <c r="Q7332" s="130"/>
    </row>
    <row r="7333" spans="1:17" ht="11.25" x14ac:dyDescent="0.2">
      <c r="A7333" s="234"/>
      <c r="B7333" s="98"/>
      <c r="C7333" s="130"/>
      <c r="D7333" s="240"/>
      <c r="E7333" s="240"/>
      <c r="F7333" s="224"/>
      <c r="G7333" s="98"/>
      <c r="H7333" s="98"/>
      <c r="I7333" s="130"/>
      <c r="J7333" s="98"/>
      <c r="K7333" s="98"/>
      <c r="L7333" s="98"/>
      <c r="M7333" s="241"/>
      <c r="N7333" s="241"/>
      <c r="O7333" s="98"/>
      <c r="P7333" s="98"/>
      <c r="Q7333" s="130"/>
    </row>
    <row r="7334" spans="1:17" ht="11.25" x14ac:dyDescent="0.2">
      <c r="A7334" s="234"/>
      <c r="B7334" s="98"/>
      <c r="C7334" s="130"/>
      <c r="D7334" s="240"/>
      <c r="E7334" s="240"/>
      <c r="F7334" s="224"/>
      <c r="G7334" s="98"/>
      <c r="H7334" s="98"/>
      <c r="I7334" s="130"/>
      <c r="J7334" s="98"/>
      <c r="K7334" s="98"/>
      <c r="L7334" s="98"/>
      <c r="M7334" s="241"/>
      <c r="N7334" s="241"/>
      <c r="O7334" s="98"/>
      <c r="P7334" s="98"/>
      <c r="Q7334" s="130"/>
    </row>
    <row r="7335" spans="1:17" ht="11.25" x14ac:dyDescent="0.2">
      <c r="A7335" s="234"/>
      <c r="B7335" s="98"/>
      <c r="C7335" s="130"/>
      <c r="D7335" s="240"/>
      <c r="E7335" s="240"/>
      <c r="F7335" s="224"/>
      <c r="G7335" s="98"/>
      <c r="H7335" s="98"/>
      <c r="I7335" s="130"/>
      <c r="J7335" s="98"/>
      <c r="K7335" s="98"/>
      <c r="L7335" s="98"/>
      <c r="M7335" s="241"/>
      <c r="N7335" s="241"/>
      <c r="O7335" s="98"/>
      <c r="P7335" s="98"/>
      <c r="Q7335" s="130"/>
    </row>
    <row r="7336" spans="1:17" ht="11.25" x14ac:dyDescent="0.2">
      <c r="A7336" s="234"/>
      <c r="B7336" s="98"/>
      <c r="C7336" s="130"/>
      <c r="D7336" s="240"/>
      <c r="E7336" s="240"/>
      <c r="F7336" s="224"/>
      <c r="G7336" s="98"/>
      <c r="H7336" s="98"/>
      <c r="I7336" s="130"/>
      <c r="J7336" s="98"/>
      <c r="K7336" s="98"/>
      <c r="L7336" s="98"/>
      <c r="M7336" s="241"/>
      <c r="N7336" s="241"/>
      <c r="O7336" s="98"/>
      <c r="P7336" s="98"/>
      <c r="Q7336" s="130"/>
    </row>
    <row r="7337" spans="1:17" ht="11.25" x14ac:dyDescent="0.2">
      <c r="A7337" s="234"/>
      <c r="B7337" s="98"/>
      <c r="C7337" s="130"/>
      <c r="D7337" s="240"/>
      <c r="E7337" s="240"/>
      <c r="F7337" s="224"/>
      <c r="G7337" s="98"/>
      <c r="H7337" s="98"/>
      <c r="I7337" s="130"/>
      <c r="J7337" s="98"/>
      <c r="K7337" s="98"/>
      <c r="L7337" s="98"/>
      <c r="M7337" s="241"/>
      <c r="N7337" s="241"/>
      <c r="O7337" s="98"/>
      <c r="P7337" s="98"/>
      <c r="Q7337" s="130"/>
    </row>
    <row r="7338" spans="1:17" ht="11.25" x14ac:dyDescent="0.2">
      <c r="A7338" s="234"/>
      <c r="B7338" s="98"/>
      <c r="C7338" s="130"/>
      <c r="D7338" s="240"/>
      <c r="E7338" s="240"/>
      <c r="F7338" s="224"/>
      <c r="G7338" s="98"/>
      <c r="H7338" s="98"/>
      <c r="I7338" s="130"/>
      <c r="J7338" s="98"/>
      <c r="K7338" s="98"/>
      <c r="L7338" s="98"/>
      <c r="M7338" s="241"/>
      <c r="N7338" s="241"/>
      <c r="O7338" s="98"/>
      <c r="P7338" s="98"/>
      <c r="Q7338" s="130"/>
    </row>
    <row r="7339" spans="1:17" ht="11.25" x14ac:dyDescent="0.2">
      <c r="A7339" s="234"/>
      <c r="B7339" s="98"/>
      <c r="C7339" s="130"/>
      <c r="D7339" s="240"/>
      <c r="E7339" s="240"/>
      <c r="F7339" s="224"/>
      <c r="G7339" s="98"/>
      <c r="H7339" s="98"/>
      <c r="I7339" s="130"/>
      <c r="J7339" s="98"/>
      <c r="K7339" s="98"/>
      <c r="L7339" s="98"/>
      <c r="M7339" s="241"/>
      <c r="N7339" s="241"/>
      <c r="O7339" s="98"/>
      <c r="P7339" s="98"/>
      <c r="Q7339" s="130"/>
    </row>
    <row r="7340" spans="1:17" ht="11.25" x14ac:dyDescent="0.2">
      <c r="A7340" s="234"/>
      <c r="B7340" s="98"/>
      <c r="C7340" s="130"/>
      <c r="D7340" s="240"/>
      <c r="E7340" s="240"/>
      <c r="F7340" s="224"/>
      <c r="G7340" s="98"/>
      <c r="H7340" s="98"/>
      <c r="I7340" s="130"/>
      <c r="J7340" s="98"/>
      <c r="K7340" s="98"/>
      <c r="L7340" s="98"/>
      <c r="M7340" s="241"/>
      <c r="N7340" s="241"/>
      <c r="O7340" s="98"/>
      <c r="P7340" s="98"/>
      <c r="Q7340" s="130"/>
    </row>
    <row r="7341" spans="1:17" ht="11.25" x14ac:dyDescent="0.2">
      <c r="A7341" s="234"/>
      <c r="B7341" s="98"/>
      <c r="C7341" s="130"/>
      <c r="D7341" s="240"/>
      <c r="E7341" s="240"/>
      <c r="F7341" s="224"/>
      <c r="G7341" s="98"/>
      <c r="H7341" s="98"/>
      <c r="I7341" s="130"/>
      <c r="J7341" s="98"/>
      <c r="K7341" s="98"/>
      <c r="L7341" s="98"/>
      <c r="M7341" s="241"/>
      <c r="N7341" s="241"/>
      <c r="O7341" s="98"/>
      <c r="P7341" s="98"/>
      <c r="Q7341" s="130"/>
    </row>
    <row r="7342" spans="1:17" ht="11.25" x14ac:dyDescent="0.2">
      <c r="A7342" s="234"/>
      <c r="B7342" s="98"/>
      <c r="C7342" s="130"/>
      <c r="D7342" s="240"/>
      <c r="E7342" s="240"/>
      <c r="F7342" s="224"/>
      <c r="G7342" s="98"/>
      <c r="H7342" s="98"/>
      <c r="I7342" s="130"/>
      <c r="J7342" s="98"/>
      <c r="K7342" s="98"/>
      <c r="L7342" s="98"/>
      <c r="M7342" s="241"/>
      <c r="N7342" s="241"/>
      <c r="O7342" s="98"/>
      <c r="P7342" s="98"/>
      <c r="Q7342" s="130"/>
    </row>
    <row r="7343" spans="1:17" ht="11.25" x14ac:dyDescent="0.2">
      <c r="A7343" s="234"/>
      <c r="B7343" s="98"/>
      <c r="C7343" s="130"/>
      <c r="D7343" s="240"/>
      <c r="E7343" s="240"/>
      <c r="F7343" s="224"/>
      <c r="G7343" s="98"/>
      <c r="H7343" s="98"/>
      <c r="I7343" s="130"/>
      <c r="J7343" s="98"/>
      <c r="K7343" s="98"/>
      <c r="L7343" s="98"/>
      <c r="M7343" s="241"/>
      <c r="N7343" s="241"/>
      <c r="O7343" s="98"/>
      <c r="P7343" s="98"/>
      <c r="Q7343" s="130"/>
    </row>
    <row r="7344" spans="1:17" ht="11.25" x14ac:dyDescent="0.2">
      <c r="A7344" s="234"/>
      <c r="B7344" s="98"/>
      <c r="C7344" s="130"/>
      <c r="D7344" s="240"/>
      <c r="E7344" s="240"/>
      <c r="F7344" s="224"/>
      <c r="G7344" s="98"/>
      <c r="H7344" s="98"/>
      <c r="I7344" s="130"/>
      <c r="J7344" s="98"/>
      <c r="K7344" s="98"/>
      <c r="L7344" s="98"/>
      <c r="M7344" s="241"/>
      <c r="N7344" s="241"/>
      <c r="O7344" s="98"/>
      <c r="P7344" s="98"/>
      <c r="Q7344" s="130"/>
    </row>
    <row r="7345" spans="1:17" ht="11.25" x14ac:dyDescent="0.2">
      <c r="A7345" s="234"/>
      <c r="B7345" s="98"/>
      <c r="C7345" s="130"/>
      <c r="D7345" s="240"/>
      <c r="E7345" s="240"/>
      <c r="F7345" s="224"/>
      <c r="G7345" s="98"/>
      <c r="H7345" s="98"/>
      <c r="I7345" s="130"/>
      <c r="J7345" s="98"/>
      <c r="K7345" s="98"/>
      <c r="L7345" s="98"/>
      <c r="M7345" s="241"/>
      <c r="N7345" s="241"/>
      <c r="O7345" s="98"/>
      <c r="P7345" s="98"/>
      <c r="Q7345" s="130"/>
    </row>
    <row r="7346" spans="1:17" ht="11.25" x14ac:dyDescent="0.2">
      <c r="A7346" s="234"/>
      <c r="B7346" s="98"/>
      <c r="C7346" s="130"/>
      <c r="D7346" s="240"/>
      <c r="E7346" s="240"/>
      <c r="F7346" s="224"/>
      <c r="G7346" s="98"/>
      <c r="H7346" s="98"/>
      <c r="I7346" s="130"/>
      <c r="J7346" s="98"/>
      <c r="K7346" s="98"/>
      <c r="L7346" s="98"/>
      <c r="M7346" s="241"/>
      <c r="N7346" s="241"/>
      <c r="O7346" s="98"/>
      <c r="P7346" s="98"/>
      <c r="Q7346" s="130"/>
    </row>
    <row r="7347" spans="1:17" ht="11.25" x14ac:dyDescent="0.2">
      <c r="A7347" s="234"/>
      <c r="B7347" s="98"/>
      <c r="C7347" s="130"/>
      <c r="D7347" s="240"/>
      <c r="E7347" s="240"/>
      <c r="F7347" s="224"/>
      <c r="G7347" s="98"/>
      <c r="H7347" s="98"/>
      <c r="I7347" s="130"/>
      <c r="J7347" s="98"/>
      <c r="K7347" s="98"/>
      <c r="L7347" s="98"/>
      <c r="M7347" s="241"/>
      <c r="N7347" s="241"/>
      <c r="O7347" s="98"/>
      <c r="P7347" s="98"/>
      <c r="Q7347" s="130"/>
    </row>
    <row r="7348" spans="1:17" ht="11.25" x14ac:dyDescent="0.2">
      <c r="A7348" s="234"/>
      <c r="B7348" s="98"/>
      <c r="C7348" s="130"/>
      <c r="D7348" s="240"/>
      <c r="E7348" s="240"/>
      <c r="F7348" s="224"/>
      <c r="G7348" s="98"/>
      <c r="H7348" s="98"/>
      <c r="I7348" s="130"/>
      <c r="J7348" s="98"/>
      <c r="K7348" s="98"/>
      <c r="L7348" s="98"/>
      <c r="M7348" s="241"/>
      <c r="N7348" s="241"/>
      <c r="O7348" s="98"/>
      <c r="P7348" s="98"/>
      <c r="Q7348" s="130"/>
    </row>
    <row r="7349" spans="1:17" ht="11.25" x14ac:dyDescent="0.2">
      <c r="A7349" s="234"/>
      <c r="B7349" s="98"/>
      <c r="C7349" s="130"/>
      <c r="D7349" s="240"/>
      <c r="E7349" s="240"/>
      <c r="F7349" s="224"/>
      <c r="G7349" s="98"/>
      <c r="H7349" s="98"/>
      <c r="I7349" s="130"/>
      <c r="J7349" s="98"/>
      <c r="K7349" s="98"/>
      <c r="L7349" s="98"/>
      <c r="M7349" s="241"/>
      <c r="N7349" s="241"/>
      <c r="O7349" s="98"/>
      <c r="P7349" s="98"/>
      <c r="Q7349" s="130"/>
    </row>
    <row r="7350" spans="1:17" ht="11.25" x14ac:dyDescent="0.2">
      <c r="A7350" s="234"/>
      <c r="B7350" s="98"/>
      <c r="C7350" s="130"/>
      <c r="D7350" s="240"/>
      <c r="E7350" s="240"/>
      <c r="F7350" s="224"/>
      <c r="G7350" s="98"/>
      <c r="H7350" s="98"/>
      <c r="I7350" s="130"/>
      <c r="J7350" s="98"/>
      <c r="K7350" s="98"/>
      <c r="L7350" s="98"/>
      <c r="M7350" s="241"/>
      <c r="N7350" s="241"/>
      <c r="O7350" s="98"/>
      <c r="P7350" s="98"/>
      <c r="Q7350" s="130"/>
    </row>
    <row r="7351" spans="1:17" ht="11.25" x14ac:dyDescent="0.2">
      <c r="A7351" s="234"/>
      <c r="B7351" s="98"/>
      <c r="C7351" s="130"/>
      <c r="D7351" s="240"/>
      <c r="E7351" s="240"/>
      <c r="F7351" s="224"/>
      <c r="G7351" s="98"/>
      <c r="H7351" s="98"/>
      <c r="I7351" s="130"/>
      <c r="J7351" s="98"/>
      <c r="K7351" s="98"/>
      <c r="L7351" s="98"/>
      <c r="M7351" s="241"/>
      <c r="N7351" s="241"/>
      <c r="O7351" s="98"/>
      <c r="P7351" s="98"/>
      <c r="Q7351" s="130"/>
    </row>
    <row r="7352" spans="1:17" ht="11.25" x14ac:dyDescent="0.2">
      <c r="A7352" s="234"/>
      <c r="B7352" s="98"/>
      <c r="C7352" s="130"/>
      <c r="D7352" s="240"/>
      <c r="E7352" s="240"/>
      <c r="F7352" s="224"/>
      <c r="G7352" s="98"/>
      <c r="H7352" s="98"/>
      <c r="I7352" s="130"/>
      <c r="J7352" s="98"/>
      <c r="K7352" s="98"/>
      <c r="L7352" s="98"/>
      <c r="M7352" s="241"/>
      <c r="N7352" s="241"/>
      <c r="O7352" s="98"/>
      <c r="P7352" s="98"/>
      <c r="Q7352" s="130"/>
    </row>
    <row r="7353" spans="1:17" ht="11.25" x14ac:dyDescent="0.2">
      <c r="A7353" s="234"/>
      <c r="B7353" s="98"/>
      <c r="C7353" s="130"/>
      <c r="D7353" s="240"/>
      <c r="E7353" s="240"/>
      <c r="F7353" s="224"/>
      <c r="G7353" s="98"/>
      <c r="H7353" s="98"/>
      <c r="I7353" s="130"/>
      <c r="J7353" s="98"/>
      <c r="K7353" s="98"/>
      <c r="L7353" s="98"/>
      <c r="M7353" s="241"/>
      <c r="N7353" s="241"/>
      <c r="O7353" s="98"/>
      <c r="P7353" s="98"/>
      <c r="Q7353" s="130"/>
    </row>
    <row r="7354" spans="1:17" ht="11.25" x14ac:dyDescent="0.2">
      <c r="A7354" s="234"/>
      <c r="B7354" s="98"/>
      <c r="C7354" s="130"/>
      <c r="D7354" s="240"/>
      <c r="E7354" s="240"/>
      <c r="F7354" s="224"/>
      <c r="G7354" s="98"/>
      <c r="H7354" s="98"/>
      <c r="I7354" s="130"/>
      <c r="J7354" s="98"/>
      <c r="K7354" s="98"/>
      <c r="L7354" s="98"/>
      <c r="M7354" s="241"/>
      <c r="N7354" s="241"/>
      <c r="O7354" s="98"/>
      <c r="P7354" s="98"/>
      <c r="Q7354" s="130"/>
    </row>
    <row r="7355" spans="1:17" ht="11.25" x14ac:dyDescent="0.2">
      <c r="A7355" s="234"/>
      <c r="B7355" s="98"/>
      <c r="C7355" s="130"/>
      <c r="D7355" s="240"/>
      <c r="E7355" s="240"/>
      <c r="F7355" s="224"/>
      <c r="G7355" s="98"/>
      <c r="H7355" s="98"/>
      <c r="I7355" s="130"/>
      <c r="J7355" s="98"/>
      <c r="K7355" s="98"/>
      <c r="L7355" s="98"/>
      <c r="M7355" s="241"/>
      <c r="N7355" s="241"/>
      <c r="O7355" s="98"/>
      <c r="P7355" s="98"/>
      <c r="Q7355" s="130"/>
    </row>
    <row r="7356" spans="1:17" ht="11.25" x14ac:dyDescent="0.2">
      <c r="A7356" s="234"/>
      <c r="B7356" s="98"/>
      <c r="C7356" s="130"/>
      <c r="D7356" s="240"/>
      <c r="E7356" s="240"/>
      <c r="F7356" s="224"/>
      <c r="G7356" s="98"/>
      <c r="H7356" s="98"/>
      <c r="I7356" s="130"/>
      <c r="J7356" s="98"/>
      <c r="K7356" s="98"/>
      <c r="L7356" s="98"/>
      <c r="M7356" s="241"/>
      <c r="N7356" s="241"/>
      <c r="O7356" s="98"/>
      <c r="P7356" s="98"/>
      <c r="Q7356" s="130"/>
    </row>
    <row r="7357" spans="1:17" ht="11.25" x14ac:dyDescent="0.2">
      <c r="A7357" s="234"/>
      <c r="B7357" s="98"/>
      <c r="C7357" s="130"/>
      <c r="D7357" s="240"/>
      <c r="E7357" s="240"/>
      <c r="F7357" s="224"/>
      <c r="G7357" s="98"/>
      <c r="H7357" s="98"/>
      <c r="I7357" s="130"/>
      <c r="J7357" s="98"/>
      <c r="K7357" s="98"/>
      <c r="L7357" s="98"/>
      <c r="M7357" s="241"/>
      <c r="N7357" s="241"/>
      <c r="O7357" s="98"/>
      <c r="P7357" s="98"/>
      <c r="Q7357" s="130"/>
    </row>
    <row r="7358" spans="1:17" ht="11.25" x14ac:dyDescent="0.2">
      <c r="A7358" s="234"/>
      <c r="B7358" s="98"/>
      <c r="C7358" s="130"/>
      <c r="D7358" s="240"/>
      <c r="E7358" s="240"/>
      <c r="F7358" s="224"/>
      <c r="G7358" s="98"/>
      <c r="H7358" s="98"/>
      <c r="I7358" s="130"/>
      <c r="J7358" s="98"/>
      <c r="K7358" s="98"/>
      <c r="L7358" s="98"/>
      <c r="M7358" s="241"/>
      <c r="N7358" s="241"/>
      <c r="O7358" s="98"/>
      <c r="P7358" s="98"/>
      <c r="Q7358" s="130"/>
    </row>
    <row r="7359" spans="1:17" ht="11.25" x14ac:dyDescent="0.2">
      <c r="A7359" s="234"/>
      <c r="B7359" s="98"/>
      <c r="C7359" s="130"/>
      <c r="D7359" s="240"/>
      <c r="E7359" s="240"/>
      <c r="F7359" s="224"/>
      <c r="G7359" s="98"/>
      <c r="H7359" s="98"/>
      <c r="I7359" s="130"/>
      <c r="J7359" s="98"/>
      <c r="K7359" s="98"/>
      <c r="L7359" s="98"/>
      <c r="M7359" s="241"/>
      <c r="N7359" s="241"/>
      <c r="O7359" s="98"/>
      <c r="P7359" s="98"/>
      <c r="Q7359" s="130"/>
    </row>
    <row r="7360" spans="1:17" ht="11.25" x14ac:dyDescent="0.2">
      <c r="A7360" s="234"/>
      <c r="B7360" s="98"/>
      <c r="C7360" s="130"/>
      <c r="D7360" s="240"/>
      <c r="E7360" s="240"/>
      <c r="F7360" s="224"/>
      <c r="G7360" s="98"/>
      <c r="H7360" s="98"/>
      <c r="I7360" s="130"/>
      <c r="J7360" s="98"/>
      <c r="K7360" s="98"/>
      <c r="L7360" s="98"/>
      <c r="M7360" s="241"/>
      <c r="N7360" s="241"/>
      <c r="O7360" s="98"/>
      <c r="P7360" s="98"/>
      <c r="Q7360" s="130"/>
    </row>
    <row r="7361" spans="1:17" ht="11.25" x14ac:dyDescent="0.2">
      <c r="A7361" s="234"/>
      <c r="B7361" s="98"/>
      <c r="C7361" s="130"/>
      <c r="D7361" s="240"/>
      <c r="E7361" s="240"/>
      <c r="F7361" s="224"/>
      <c r="G7361" s="98"/>
      <c r="H7361" s="98"/>
      <c r="I7361" s="130"/>
      <c r="J7361" s="98"/>
      <c r="K7361" s="98"/>
      <c r="L7361" s="98"/>
      <c r="M7361" s="241"/>
      <c r="N7361" s="241"/>
      <c r="O7361" s="98"/>
      <c r="P7361" s="98"/>
      <c r="Q7361" s="130"/>
    </row>
    <row r="7362" spans="1:17" ht="11.25" x14ac:dyDescent="0.2">
      <c r="A7362" s="234"/>
      <c r="B7362" s="98"/>
      <c r="C7362" s="130"/>
      <c r="D7362" s="240"/>
      <c r="E7362" s="240"/>
      <c r="F7362" s="224"/>
      <c r="G7362" s="98"/>
      <c r="H7362" s="98"/>
      <c r="I7362" s="130"/>
      <c r="J7362" s="98"/>
      <c r="K7362" s="98"/>
      <c r="L7362" s="98"/>
      <c r="M7362" s="241"/>
      <c r="N7362" s="241"/>
      <c r="O7362" s="98"/>
      <c r="P7362" s="98"/>
      <c r="Q7362" s="130"/>
    </row>
    <row r="7363" spans="1:17" ht="11.25" x14ac:dyDescent="0.2">
      <c r="A7363" s="234"/>
      <c r="B7363" s="98"/>
      <c r="C7363" s="130"/>
      <c r="D7363" s="240"/>
      <c r="E7363" s="240"/>
      <c r="F7363" s="224"/>
      <c r="G7363" s="98"/>
      <c r="H7363" s="98"/>
      <c r="I7363" s="130"/>
      <c r="J7363" s="98"/>
      <c r="K7363" s="98"/>
      <c r="L7363" s="98"/>
      <c r="M7363" s="241"/>
      <c r="N7363" s="241"/>
      <c r="O7363" s="98"/>
      <c r="P7363" s="98"/>
      <c r="Q7363" s="130"/>
    </row>
    <row r="7364" spans="1:17" ht="11.25" x14ac:dyDescent="0.2">
      <c r="A7364" s="234"/>
      <c r="B7364" s="98"/>
      <c r="C7364" s="130"/>
      <c r="D7364" s="240"/>
      <c r="E7364" s="240"/>
      <c r="F7364" s="224"/>
      <c r="G7364" s="98"/>
      <c r="H7364" s="98"/>
      <c r="I7364" s="130"/>
      <c r="J7364" s="98"/>
      <c r="K7364" s="98"/>
      <c r="L7364" s="98"/>
      <c r="M7364" s="241"/>
      <c r="N7364" s="241"/>
      <c r="O7364" s="98"/>
      <c r="P7364" s="98"/>
      <c r="Q7364" s="130"/>
    </row>
    <row r="7365" spans="1:17" ht="11.25" x14ac:dyDescent="0.2">
      <c r="A7365" s="234"/>
      <c r="B7365" s="98"/>
      <c r="C7365" s="130"/>
      <c r="D7365" s="240"/>
      <c r="E7365" s="240"/>
      <c r="F7365" s="224"/>
      <c r="G7365" s="98"/>
      <c r="H7365" s="98"/>
      <c r="I7365" s="130"/>
      <c r="J7365" s="98"/>
      <c r="K7365" s="98"/>
      <c r="L7365" s="98"/>
      <c r="M7365" s="241"/>
      <c r="N7365" s="241"/>
      <c r="O7365" s="98"/>
      <c r="P7365" s="98"/>
      <c r="Q7365" s="130"/>
    </row>
    <row r="7366" spans="1:17" ht="11.25" x14ac:dyDescent="0.2">
      <c r="A7366" s="234"/>
      <c r="B7366" s="98"/>
      <c r="C7366" s="130"/>
      <c r="D7366" s="240"/>
      <c r="E7366" s="240"/>
      <c r="F7366" s="224"/>
      <c r="G7366" s="98"/>
      <c r="H7366" s="98"/>
      <c r="I7366" s="130"/>
      <c r="J7366" s="98"/>
      <c r="K7366" s="98"/>
      <c r="L7366" s="98"/>
      <c r="M7366" s="241"/>
      <c r="N7366" s="241"/>
      <c r="O7366" s="98"/>
      <c r="P7366" s="98"/>
      <c r="Q7366" s="130"/>
    </row>
    <row r="7367" spans="1:17" ht="11.25" x14ac:dyDescent="0.2">
      <c r="A7367" s="234"/>
      <c r="B7367" s="98"/>
      <c r="C7367" s="130"/>
      <c r="D7367" s="240"/>
      <c r="E7367" s="240"/>
      <c r="F7367" s="224"/>
      <c r="G7367" s="98"/>
      <c r="H7367" s="98"/>
      <c r="I7367" s="130"/>
      <c r="J7367" s="98"/>
      <c r="K7367" s="98"/>
      <c r="L7367" s="98"/>
      <c r="M7367" s="241"/>
      <c r="N7367" s="241"/>
      <c r="O7367" s="98"/>
      <c r="P7367" s="98"/>
      <c r="Q7367" s="130"/>
    </row>
    <row r="7368" spans="1:17" ht="11.25" x14ac:dyDescent="0.2">
      <c r="A7368" s="234"/>
      <c r="B7368" s="98"/>
      <c r="C7368" s="130"/>
      <c r="D7368" s="240"/>
      <c r="E7368" s="240"/>
      <c r="F7368" s="224"/>
      <c r="G7368" s="98"/>
      <c r="H7368" s="98"/>
      <c r="I7368" s="130"/>
      <c r="J7368" s="98"/>
      <c r="K7368" s="98"/>
      <c r="L7368" s="98"/>
      <c r="M7368" s="241"/>
      <c r="N7368" s="241"/>
      <c r="O7368" s="98"/>
      <c r="P7368" s="98"/>
      <c r="Q7368" s="130"/>
    </row>
    <row r="7369" spans="1:17" ht="11.25" x14ac:dyDescent="0.2">
      <c r="A7369" s="234"/>
      <c r="B7369" s="98"/>
      <c r="C7369" s="130"/>
      <c r="D7369" s="240"/>
      <c r="E7369" s="240"/>
      <c r="F7369" s="224"/>
      <c r="G7369" s="98"/>
      <c r="H7369" s="98"/>
      <c r="I7369" s="130"/>
      <c r="J7369" s="98"/>
      <c r="K7369" s="98"/>
      <c r="L7369" s="98"/>
      <c r="M7369" s="241"/>
      <c r="N7369" s="241"/>
      <c r="O7369" s="98"/>
      <c r="P7369" s="98"/>
      <c r="Q7369" s="130"/>
    </row>
    <row r="7370" spans="1:17" ht="11.25" x14ac:dyDescent="0.2">
      <c r="A7370" s="234"/>
      <c r="B7370" s="98"/>
      <c r="C7370" s="130"/>
      <c r="D7370" s="240"/>
      <c r="E7370" s="240"/>
      <c r="F7370" s="224"/>
      <c r="G7370" s="98"/>
      <c r="H7370" s="98"/>
      <c r="I7370" s="130"/>
      <c r="J7370" s="98"/>
      <c r="K7370" s="98"/>
      <c r="L7370" s="98"/>
      <c r="M7370" s="241"/>
      <c r="N7370" s="241"/>
      <c r="O7370" s="98"/>
      <c r="P7370" s="98"/>
      <c r="Q7370" s="130"/>
    </row>
    <row r="7371" spans="1:17" ht="11.25" x14ac:dyDescent="0.2">
      <c r="A7371" s="234"/>
      <c r="B7371" s="98"/>
      <c r="C7371" s="130"/>
      <c r="D7371" s="240"/>
      <c r="E7371" s="240"/>
      <c r="F7371" s="224"/>
      <c r="G7371" s="98"/>
      <c r="H7371" s="98"/>
      <c r="I7371" s="130"/>
      <c r="J7371" s="98"/>
      <c r="K7371" s="98"/>
      <c r="L7371" s="98"/>
      <c r="M7371" s="241"/>
      <c r="N7371" s="241"/>
      <c r="O7371" s="98"/>
      <c r="P7371" s="98"/>
      <c r="Q7371" s="130"/>
    </row>
    <row r="7372" spans="1:17" ht="11.25" x14ac:dyDescent="0.2">
      <c r="A7372" s="234"/>
      <c r="B7372" s="98"/>
      <c r="C7372" s="130"/>
      <c r="D7372" s="240"/>
      <c r="E7372" s="240"/>
      <c r="F7372" s="224"/>
      <c r="G7372" s="98"/>
      <c r="H7372" s="98"/>
      <c r="I7372" s="130"/>
      <c r="J7372" s="98"/>
      <c r="K7372" s="98"/>
      <c r="L7372" s="98"/>
      <c r="M7372" s="241"/>
      <c r="N7372" s="241"/>
      <c r="O7372" s="98"/>
      <c r="P7372" s="98"/>
      <c r="Q7372" s="130"/>
    </row>
    <row r="7373" spans="1:17" ht="11.25" x14ac:dyDescent="0.2">
      <c r="A7373" s="234"/>
      <c r="B7373" s="98"/>
      <c r="C7373" s="130"/>
      <c r="D7373" s="240"/>
      <c r="E7373" s="240"/>
      <c r="F7373" s="224"/>
      <c r="G7373" s="98"/>
      <c r="H7373" s="98"/>
      <c r="I7373" s="130"/>
      <c r="J7373" s="98"/>
      <c r="K7373" s="98"/>
      <c r="L7373" s="98"/>
      <c r="M7373" s="241"/>
      <c r="N7373" s="241"/>
      <c r="O7373" s="98"/>
      <c r="P7373" s="98"/>
      <c r="Q7373" s="130"/>
    </row>
    <row r="7374" spans="1:17" ht="11.25" x14ac:dyDescent="0.2">
      <c r="A7374" s="234"/>
      <c r="B7374" s="98"/>
      <c r="C7374" s="130"/>
      <c r="D7374" s="240"/>
      <c r="E7374" s="240"/>
      <c r="F7374" s="224"/>
      <c r="G7374" s="98"/>
      <c r="H7374" s="98"/>
      <c r="I7374" s="130"/>
      <c r="J7374" s="98"/>
      <c r="K7374" s="98"/>
      <c r="L7374" s="98"/>
      <c r="M7374" s="241"/>
      <c r="N7374" s="241"/>
      <c r="O7374" s="98"/>
      <c r="P7374" s="98"/>
      <c r="Q7374" s="130"/>
    </row>
    <row r="7375" spans="1:17" ht="11.25" x14ac:dyDescent="0.2">
      <c r="A7375" s="234"/>
      <c r="B7375" s="98"/>
      <c r="C7375" s="130"/>
      <c r="D7375" s="240"/>
      <c r="E7375" s="240"/>
      <c r="F7375" s="224"/>
      <c r="G7375" s="98"/>
      <c r="H7375" s="98"/>
      <c r="I7375" s="130"/>
      <c r="J7375" s="98"/>
      <c r="K7375" s="98"/>
      <c r="L7375" s="98"/>
      <c r="M7375" s="241"/>
      <c r="N7375" s="241"/>
      <c r="O7375" s="98"/>
      <c r="P7375" s="98"/>
      <c r="Q7375" s="130"/>
    </row>
    <row r="7376" spans="1:17" ht="11.25" x14ac:dyDescent="0.2">
      <c r="A7376" s="234"/>
      <c r="B7376" s="98"/>
      <c r="C7376" s="130"/>
      <c r="D7376" s="240"/>
      <c r="E7376" s="240"/>
      <c r="F7376" s="224"/>
      <c r="G7376" s="98"/>
      <c r="H7376" s="98"/>
      <c r="I7376" s="130"/>
      <c r="J7376" s="98"/>
      <c r="K7376" s="98"/>
      <c r="L7376" s="98"/>
      <c r="M7376" s="241"/>
      <c r="N7376" s="241"/>
      <c r="O7376" s="98"/>
      <c r="P7376" s="98"/>
      <c r="Q7376" s="130"/>
    </row>
    <row r="7377" spans="1:17" ht="11.25" x14ac:dyDescent="0.2">
      <c r="A7377" s="234"/>
      <c r="B7377" s="98"/>
      <c r="C7377" s="130"/>
      <c r="D7377" s="240"/>
      <c r="E7377" s="240"/>
      <c r="F7377" s="224"/>
      <c r="G7377" s="98"/>
      <c r="H7377" s="98"/>
      <c r="I7377" s="130"/>
      <c r="J7377" s="98"/>
      <c r="K7377" s="98"/>
      <c r="L7377" s="98"/>
      <c r="M7377" s="241"/>
      <c r="N7377" s="241"/>
      <c r="O7377" s="98"/>
      <c r="P7377" s="98"/>
      <c r="Q7377" s="130"/>
    </row>
    <row r="7378" spans="1:17" ht="11.25" x14ac:dyDescent="0.2">
      <c r="A7378" s="234"/>
      <c r="B7378" s="98"/>
      <c r="C7378" s="130"/>
      <c r="D7378" s="240"/>
      <c r="E7378" s="240"/>
      <c r="F7378" s="224"/>
      <c r="G7378" s="98"/>
      <c r="H7378" s="98"/>
      <c r="I7378" s="130"/>
      <c r="J7378" s="98"/>
      <c r="K7378" s="98"/>
      <c r="L7378" s="98"/>
      <c r="M7378" s="241"/>
      <c r="N7378" s="241"/>
      <c r="O7378" s="98"/>
      <c r="P7378" s="98"/>
      <c r="Q7378" s="130"/>
    </row>
    <row r="7379" spans="1:17" ht="11.25" x14ac:dyDescent="0.2">
      <c r="A7379" s="234"/>
      <c r="B7379" s="98"/>
      <c r="C7379" s="130"/>
      <c r="D7379" s="240"/>
      <c r="E7379" s="240"/>
      <c r="F7379" s="224"/>
      <c r="G7379" s="98"/>
      <c r="H7379" s="98"/>
      <c r="I7379" s="130"/>
      <c r="J7379" s="98"/>
      <c r="K7379" s="98"/>
      <c r="L7379" s="98"/>
      <c r="M7379" s="241"/>
      <c r="N7379" s="241"/>
      <c r="O7379" s="98"/>
      <c r="P7379" s="98"/>
      <c r="Q7379" s="130"/>
    </row>
    <row r="7380" spans="1:17" ht="11.25" x14ac:dyDescent="0.2">
      <c r="A7380" s="234"/>
      <c r="B7380" s="98"/>
      <c r="C7380" s="130"/>
      <c r="D7380" s="240"/>
      <c r="E7380" s="240"/>
      <c r="F7380" s="224"/>
      <c r="G7380" s="98"/>
      <c r="H7380" s="98"/>
      <c r="I7380" s="130"/>
      <c r="J7380" s="98"/>
      <c r="K7380" s="98"/>
      <c r="L7380" s="98"/>
      <c r="M7380" s="241"/>
      <c r="N7380" s="241"/>
      <c r="O7380" s="98"/>
      <c r="P7380" s="98"/>
      <c r="Q7380" s="130"/>
    </row>
    <row r="7381" spans="1:17" ht="11.25" x14ac:dyDescent="0.2">
      <c r="A7381" s="234"/>
      <c r="B7381" s="98"/>
      <c r="C7381" s="130"/>
      <c r="D7381" s="240"/>
      <c r="E7381" s="240"/>
      <c r="F7381" s="224"/>
      <c r="G7381" s="98"/>
      <c r="H7381" s="98"/>
      <c r="I7381" s="130"/>
      <c r="J7381" s="98"/>
      <c r="K7381" s="98"/>
      <c r="L7381" s="98"/>
      <c r="M7381" s="241"/>
      <c r="N7381" s="241"/>
      <c r="O7381" s="98"/>
      <c r="P7381" s="98"/>
      <c r="Q7381" s="130"/>
    </row>
    <row r="7382" spans="1:17" ht="11.25" x14ac:dyDescent="0.2">
      <c r="A7382" s="234"/>
      <c r="B7382" s="98"/>
      <c r="C7382" s="130"/>
      <c r="D7382" s="240"/>
      <c r="E7382" s="240"/>
      <c r="F7382" s="224"/>
      <c r="G7382" s="98"/>
      <c r="H7382" s="98"/>
      <c r="I7382" s="130"/>
      <c r="J7382" s="98"/>
      <c r="K7382" s="98"/>
      <c r="L7382" s="98"/>
      <c r="M7382" s="241"/>
      <c r="N7382" s="241"/>
      <c r="O7382" s="98"/>
      <c r="P7382" s="98"/>
      <c r="Q7382" s="130"/>
    </row>
    <row r="7383" spans="1:17" ht="11.25" x14ac:dyDescent="0.2">
      <c r="A7383" s="234"/>
      <c r="B7383" s="98"/>
      <c r="C7383" s="130"/>
      <c r="D7383" s="240"/>
      <c r="E7383" s="240"/>
      <c r="F7383" s="224"/>
      <c r="G7383" s="98"/>
      <c r="H7383" s="98"/>
      <c r="I7383" s="130"/>
      <c r="J7383" s="98"/>
      <c r="K7383" s="98"/>
      <c r="L7383" s="98"/>
      <c r="M7383" s="241"/>
      <c r="N7383" s="241"/>
      <c r="O7383" s="98"/>
      <c r="P7383" s="98"/>
      <c r="Q7383" s="130"/>
    </row>
    <row r="7384" spans="1:17" ht="11.25" x14ac:dyDescent="0.2">
      <c r="A7384" s="234"/>
      <c r="B7384" s="98"/>
      <c r="C7384" s="130"/>
      <c r="D7384" s="240"/>
      <c r="E7384" s="240"/>
      <c r="F7384" s="224"/>
      <c r="G7384" s="98"/>
      <c r="H7384" s="98"/>
      <c r="I7384" s="130"/>
      <c r="J7384" s="98"/>
      <c r="K7384" s="98"/>
      <c r="L7384" s="98"/>
      <c r="M7384" s="241"/>
      <c r="N7384" s="241"/>
      <c r="O7384" s="98"/>
      <c r="P7384" s="98"/>
      <c r="Q7384" s="130"/>
    </row>
    <row r="7385" spans="1:17" ht="11.25" x14ac:dyDescent="0.2">
      <c r="A7385" s="234"/>
      <c r="B7385" s="98"/>
      <c r="C7385" s="130"/>
      <c r="D7385" s="240"/>
      <c r="E7385" s="240"/>
      <c r="F7385" s="224"/>
      <c r="G7385" s="98"/>
      <c r="H7385" s="98"/>
      <c r="I7385" s="130"/>
      <c r="J7385" s="98"/>
      <c r="K7385" s="98"/>
      <c r="L7385" s="98"/>
      <c r="M7385" s="241"/>
      <c r="N7385" s="241"/>
      <c r="O7385" s="98"/>
      <c r="P7385" s="98"/>
      <c r="Q7385" s="130"/>
    </row>
    <row r="7386" spans="1:17" ht="11.25" x14ac:dyDescent="0.2">
      <c r="A7386" s="234"/>
      <c r="B7386" s="98"/>
      <c r="C7386" s="130"/>
      <c r="D7386" s="240"/>
      <c r="E7386" s="240"/>
      <c r="F7386" s="224"/>
      <c r="G7386" s="98"/>
      <c r="H7386" s="98"/>
      <c r="I7386" s="130"/>
      <c r="J7386" s="98"/>
      <c r="K7386" s="98"/>
      <c r="L7386" s="98"/>
      <c r="M7386" s="241"/>
      <c r="N7386" s="241"/>
      <c r="O7386" s="98"/>
      <c r="P7386" s="98"/>
      <c r="Q7386" s="130"/>
    </row>
    <row r="7387" spans="1:17" ht="11.25" x14ac:dyDescent="0.2">
      <c r="A7387" s="234"/>
      <c r="B7387" s="98"/>
      <c r="C7387" s="130"/>
      <c r="D7387" s="240"/>
      <c r="E7387" s="240"/>
      <c r="F7387" s="224"/>
      <c r="G7387" s="98"/>
      <c r="H7387" s="98"/>
      <c r="I7387" s="130"/>
      <c r="J7387" s="98"/>
      <c r="K7387" s="98"/>
      <c r="L7387" s="98"/>
      <c r="M7387" s="241"/>
      <c r="N7387" s="241"/>
      <c r="O7387" s="98"/>
      <c r="P7387" s="98"/>
      <c r="Q7387" s="130"/>
    </row>
    <row r="7388" spans="1:17" ht="11.25" x14ac:dyDescent="0.2">
      <c r="A7388" s="234"/>
      <c r="B7388" s="98"/>
      <c r="C7388" s="130"/>
      <c r="D7388" s="240"/>
      <c r="E7388" s="240"/>
      <c r="F7388" s="224"/>
      <c r="G7388" s="98"/>
      <c r="H7388" s="98"/>
      <c r="I7388" s="130"/>
      <c r="J7388" s="98"/>
      <c r="K7388" s="98"/>
      <c r="L7388" s="98"/>
      <c r="M7388" s="241"/>
      <c r="N7388" s="241"/>
      <c r="O7388" s="98"/>
      <c r="P7388" s="98"/>
      <c r="Q7388" s="130"/>
    </row>
    <row r="7389" spans="1:17" ht="11.25" x14ac:dyDescent="0.2">
      <c r="A7389" s="234"/>
      <c r="B7389" s="98"/>
      <c r="C7389" s="130"/>
      <c r="D7389" s="240"/>
      <c r="E7389" s="240"/>
      <c r="F7389" s="224"/>
      <c r="G7389" s="98"/>
      <c r="H7389" s="98"/>
      <c r="I7389" s="130"/>
      <c r="J7389" s="98"/>
      <c r="K7389" s="98"/>
      <c r="L7389" s="98"/>
      <c r="M7389" s="241"/>
      <c r="N7389" s="241"/>
      <c r="O7389" s="98"/>
      <c r="P7389" s="98"/>
      <c r="Q7389" s="130"/>
    </row>
    <row r="7390" spans="1:17" ht="11.25" x14ac:dyDescent="0.2">
      <c r="A7390" s="234"/>
      <c r="B7390" s="98"/>
      <c r="C7390" s="130"/>
      <c r="D7390" s="240"/>
      <c r="E7390" s="240"/>
      <c r="F7390" s="224"/>
      <c r="G7390" s="98"/>
      <c r="H7390" s="98"/>
      <c r="I7390" s="130"/>
      <c r="J7390" s="98"/>
      <c r="K7390" s="98"/>
      <c r="L7390" s="98"/>
      <c r="M7390" s="241"/>
      <c r="N7390" s="241"/>
      <c r="O7390" s="98"/>
      <c r="P7390" s="98"/>
      <c r="Q7390" s="130"/>
    </row>
    <row r="7391" spans="1:17" ht="11.25" x14ac:dyDescent="0.2">
      <c r="A7391" s="234"/>
      <c r="B7391" s="98"/>
      <c r="C7391" s="130"/>
      <c r="D7391" s="240"/>
      <c r="E7391" s="240"/>
      <c r="F7391" s="224"/>
      <c r="G7391" s="98"/>
      <c r="H7391" s="98"/>
      <c r="I7391" s="130"/>
      <c r="J7391" s="98"/>
      <c r="K7391" s="98"/>
      <c r="L7391" s="98"/>
      <c r="M7391" s="241"/>
      <c r="N7391" s="241"/>
      <c r="O7391" s="98"/>
      <c r="P7391" s="98"/>
      <c r="Q7391" s="130"/>
    </row>
    <row r="7392" spans="1:17" ht="11.25" x14ac:dyDescent="0.2">
      <c r="A7392" s="234"/>
      <c r="B7392" s="98"/>
      <c r="C7392" s="130"/>
      <c r="D7392" s="240"/>
      <c r="E7392" s="240"/>
      <c r="F7392" s="224"/>
      <c r="G7392" s="98"/>
      <c r="H7392" s="98"/>
      <c r="I7392" s="130"/>
      <c r="J7392" s="98"/>
      <c r="K7392" s="98"/>
      <c r="L7392" s="98"/>
      <c r="M7392" s="241"/>
      <c r="N7392" s="241"/>
      <c r="O7392" s="98"/>
      <c r="P7392" s="98"/>
      <c r="Q7392" s="130"/>
    </row>
    <row r="7393" spans="1:17" ht="11.25" x14ac:dyDescent="0.2">
      <c r="A7393" s="234"/>
      <c r="B7393" s="98"/>
      <c r="C7393" s="130"/>
      <c r="D7393" s="240"/>
      <c r="E7393" s="240"/>
      <c r="F7393" s="224"/>
      <c r="G7393" s="98"/>
      <c r="H7393" s="98"/>
      <c r="I7393" s="130"/>
      <c r="J7393" s="98"/>
      <c r="K7393" s="98"/>
      <c r="L7393" s="98"/>
      <c r="M7393" s="241"/>
      <c r="N7393" s="241"/>
      <c r="O7393" s="98"/>
      <c r="P7393" s="98"/>
      <c r="Q7393" s="130"/>
    </row>
    <row r="7394" spans="1:17" ht="11.25" x14ac:dyDescent="0.2">
      <c r="A7394" s="234"/>
      <c r="B7394" s="98"/>
      <c r="C7394" s="130"/>
      <c r="D7394" s="240"/>
      <c r="E7394" s="240"/>
      <c r="F7394" s="224"/>
      <c r="G7394" s="98"/>
      <c r="H7394" s="98"/>
      <c r="I7394" s="130"/>
      <c r="J7394" s="98"/>
      <c r="K7394" s="98"/>
      <c r="L7394" s="98"/>
      <c r="M7394" s="241"/>
      <c r="N7394" s="241"/>
      <c r="O7394" s="98"/>
      <c r="P7394" s="98"/>
      <c r="Q7394" s="130"/>
    </row>
    <row r="7395" spans="1:17" ht="11.25" x14ac:dyDescent="0.2">
      <c r="A7395" s="234"/>
      <c r="B7395" s="98"/>
      <c r="C7395" s="130"/>
      <c r="D7395" s="240"/>
      <c r="E7395" s="240"/>
      <c r="F7395" s="224"/>
      <c r="G7395" s="98"/>
      <c r="H7395" s="98"/>
      <c r="I7395" s="130"/>
      <c r="J7395" s="98"/>
      <c r="K7395" s="98"/>
      <c r="L7395" s="98"/>
      <c r="M7395" s="241"/>
      <c r="N7395" s="241"/>
      <c r="O7395" s="98"/>
      <c r="P7395" s="98"/>
      <c r="Q7395" s="130"/>
    </row>
    <row r="7396" spans="1:17" ht="11.25" x14ac:dyDescent="0.2">
      <c r="A7396" s="234"/>
      <c r="B7396" s="98"/>
      <c r="C7396" s="130"/>
      <c r="D7396" s="240"/>
      <c r="E7396" s="240"/>
      <c r="F7396" s="224"/>
      <c r="G7396" s="98"/>
      <c r="H7396" s="98"/>
      <c r="I7396" s="130"/>
      <c r="J7396" s="98"/>
      <c r="K7396" s="98"/>
      <c r="L7396" s="98"/>
      <c r="M7396" s="241"/>
      <c r="N7396" s="241"/>
      <c r="O7396" s="98"/>
      <c r="P7396" s="98"/>
      <c r="Q7396" s="130"/>
    </row>
    <row r="7397" spans="1:17" ht="11.25" x14ac:dyDescent="0.2">
      <c r="A7397" s="234"/>
      <c r="B7397" s="98"/>
      <c r="C7397" s="130"/>
      <c r="D7397" s="240"/>
      <c r="E7397" s="240"/>
      <c r="F7397" s="224"/>
      <c r="G7397" s="98"/>
      <c r="H7397" s="98"/>
      <c r="I7397" s="130"/>
      <c r="J7397" s="98"/>
      <c r="K7397" s="98"/>
      <c r="L7397" s="98"/>
      <c r="M7397" s="241"/>
      <c r="N7397" s="241"/>
      <c r="O7397" s="98"/>
      <c r="P7397" s="98"/>
      <c r="Q7397" s="130"/>
    </row>
    <row r="7398" spans="1:17" ht="11.25" x14ac:dyDescent="0.2">
      <c r="A7398" s="234"/>
      <c r="B7398" s="98"/>
      <c r="C7398" s="130"/>
      <c r="D7398" s="240"/>
      <c r="E7398" s="240"/>
      <c r="F7398" s="224"/>
      <c r="G7398" s="98"/>
      <c r="H7398" s="98"/>
      <c r="I7398" s="130"/>
      <c r="J7398" s="98"/>
      <c r="K7398" s="98"/>
      <c r="L7398" s="98"/>
      <c r="M7398" s="241"/>
      <c r="N7398" s="241"/>
      <c r="O7398" s="98"/>
      <c r="P7398" s="98"/>
      <c r="Q7398" s="130"/>
    </row>
    <row r="7399" spans="1:17" ht="11.25" x14ac:dyDescent="0.2">
      <c r="A7399" s="234"/>
      <c r="B7399" s="98"/>
      <c r="C7399" s="130"/>
      <c r="D7399" s="240"/>
      <c r="E7399" s="240"/>
      <c r="F7399" s="224"/>
      <c r="G7399" s="98"/>
      <c r="H7399" s="98"/>
      <c r="I7399" s="130"/>
      <c r="J7399" s="98"/>
      <c r="K7399" s="98"/>
      <c r="L7399" s="98"/>
      <c r="M7399" s="241"/>
      <c r="N7399" s="241"/>
      <c r="O7399" s="98"/>
      <c r="P7399" s="98"/>
      <c r="Q7399" s="130"/>
    </row>
    <row r="7400" spans="1:17" ht="11.25" x14ac:dyDescent="0.2">
      <c r="A7400" s="234"/>
      <c r="B7400" s="98"/>
      <c r="C7400" s="130"/>
      <c r="D7400" s="240"/>
      <c r="E7400" s="240"/>
      <c r="F7400" s="224"/>
      <c r="G7400" s="98"/>
      <c r="H7400" s="98"/>
      <c r="I7400" s="130"/>
      <c r="J7400" s="98"/>
      <c r="K7400" s="98"/>
      <c r="L7400" s="98"/>
      <c r="M7400" s="241"/>
      <c r="N7400" s="241"/>
      <c r="O7400" s="98"/>
      <c r="P7400" s="98"/>
      <c r="Q7400" s="130"/>
    </row>
    <row r="7401" spans="1:17" ht="11.25" x14ac:dyDescent="0.2">
      <c r="A7401" s="234"/>
      <c r="B7401" s="98"/>
      <c r="C7401" s="130"/>
      <c r="D7401" s="240"/>
      <c r="E7401" s="240"/>
      <c r="F7401" s="224"/>
      <c r="G7401" s="98"/>
      <c r="H7401" s="98"/>
      <c r="I7401" s="130"/>
      <c r="J7401" s="98"/>
      <c r="K7401" s="98"/>
      <c r="L7401" s="98"/>
      <c r="M7401" s="241"/>
      <c r="N7401" s="241"/>
      <c r="O7401" s="98"/>
      <c r="P7401" s="98"/>
      <c r="Q7401" s="130"/>
    </row>
    <row r="7402" spans="1:17" ht="11.25" x14ac:dyDescent="0.2">
      <c r="A7402" s="234"/>
      <c r="B7402" s="98"/>
      <c r="C7402" s="130"/>
      <c r="D7402" s="240"/>
      <c r="E7402" s="240"/>
      <c r="F7402" s="224"/>
      <c r="G7402" s="98"/>
      <c r="H7402" s="98"/>
      <c r="I7402" s="130"/>
      <c r="J7402" s="98"/>
      <c r="K7402" s="98"/>
      <c r="L7402" s="98"/>
      <c r="M7402" s="241"/>
      <c r="N7402" s="241"/>
      <c r="O7402" s="98"/>
      <c r="P7402" s="98"/>
      <c r="Q7402" s="130"/>
    </row>
    <row r="7403" spans="1:17" ht="11.25" x14ac:dyDescent="0.2">
      <c r="A7403" s="234"/>
      <c r="B7403" s="98"/>
      <c r="C7403" s="130"/>
      <c r="D7403" s="240"/>
      <c r="E7403" s="240"/>
      <c r="F7403" s="224"/>
      <c r="G7403" s="98"/>
      <c r="H7403" s="98"/>
      <c r="I7403" s="130"/>
      <c r="J7403" s="98"/>
      <c r="K7403" s="98"/>
      <c r="L7403" s="98"/>
      <c r="M7403" s="241"/>
      <c r="N7403" s="241"/>
      <c r="O7403" s="98"/>
      <c r="P7403" s="98"/>
      <c r="Q7403" s="130"/>
    </row>
    <row r="7404" spans="1:17" ht="11.25" x14ac:dyDescent="0.2">
      <c r="A7404" s="234"/>
      <c r="B7404" s="98"/>
      <c r="C7404" s="130"/>
      <c r="D7404" s="240"/>
      <c r="E7404" s="240"/>
      <c r="F7404" s="224"/>
      <c r="G7404" s="98"/>
      <c r="H7404" s="98"/>
      <c r="I7404" s="130"/>
      <c r="J7404" s="98"/>
      <c r="K7404" s="98"/>
      <c r="L7404" s="98"/>
      <c r="M7404" s="241"/>
      <c r="N7404" s="241"/>
      <c r="O7404" s="98"/>
      <c r="P7404" s="98"/>
      <c r="Q7404" s="130"/>
    </row>
    <row r="7405" spans="1:17" ht="11.25" x14ac:dyDescent="0.2">
      <c r="A7405" s="234"/>
      <c r="B7405" s="98"/>
      <c r="C7405" s="130"/>
      <c r="D7405" s="240"/>
      <c r="E7405" s="240"/>
      <c r="F7405" s="224"/>
      <c r="G7405" s="98"/>
      <c r="H7405" s="98"/>
      <c r="I7405" s="130"/>
      <c r="J7405" s="98"/>
      <c r="K7405" s="98"/>
      <c r="L7405" s="98"/>
      <c r="M7405" s="241"/>
      <c r="N7405" s="241"/>
      <c r="O7405" s="98"/>
      <c r="P7405" s="98"/>
      <c r="Q7405" s="130"/>
    </row>
    <row r="7406" spans="1:17" ht="11.25" x14ac:dyDescent="0.2">
      <c r="A7406" s="234"/>
      <c r="B7406" s="98"/>
      <c r="C7406" s="130"/>
      <c r="D7406" s="240"/>
      <c r="E7406" s="240"/>
      <c r="F7406" s="224"/>
      <c r="G7406" s="98"/>
      <c r="H7406" s="98"/>
      <c r="I7406" s="130"/>
      <c r="J7406" s="98"/>
      <c r="K7406" s="98"/>
      <c r="L7406" s="98"/>
      <c r="M7406" s="241"/>
      <c r="N7406" s="241"/>
      <c r="O7406" s="98"/>
      <c r="P7406" s="98"/>
      <c r="Q7406" s="130"/>
    </row>
    <row r="7407" spans="1:17" ht="11.25" x14ac:dyDescent="0.2">
      <c r="A7407" s="234"/>
      <c r="B7407" s="98"/>
      <c r="C7407" s="130"/>
      <c r="D7407" s="240"/>
      <c r="E7407" s="240"/>
      <c r="F7407" s="224"/>
      <c r="G7407" s="98"/>
      <c r="H7407" s="98"/>
      <c r="I7407" s="130"/>
      <c r="J7407" s="98"/>
      <c r="K7407" s="98"/>
      <c r="L7407" s="98"/>
      <c r="M7407" s="241"/>
      <c r="N7407" s="241"/>
      <c r="O7407" s="98"/>
      <c r="P7407" s="98"/>
      <c r="Q7407" s="130"/>
    </row>
    <row r="7408" spans="1:17" ht="11.25" x14ac:dyDescent="0.2">
      <c r="A7408" s="234"/>
      <c r="B7408" s="98"/>
      <c r="C7408" s="130"/>
      <c r="D7408" s="240"/>
      <c r="E7408" s="240"/>
      <c r="F7408" s="224"/>
      <c r="G7408" s="98"/>
      <c r="H7408" s="98"/>
      <c r="I7408" s="130"/>
      <c r="J7408" s="98"/>
      <c r="K7408" s="98"/>
      <c r="L7408" s="98"/>
      <c r="M7408" s="241"/>
      <c r="N7408" s="241"/>
      <c r="O7408" s="98"/>
      <c r="P7408" s="98"/>
      <c r="Q7408" s="130"/>
    </row>
    <row r="7409" spans="1:17" ht="11.25" x14ac:dyDescent="0.2">
      <c r="A7409" s="234"/>
      <c r="B7409" s="98"/>
      <c r="C7409" s="130"/>
      <c r="D7409" s="240"/>
      <c r="E7409" s="240"/>
      <c r="F7409" s="224"/>
      <c r="G7409" s="98"/>
      <c r="H7409" s="98"/>
      <c r="I7409" s="130"/>
      <c r="J7409" s="98"/>
      <c r="K7409" s="98"/>
      <c r="L7409" s="98"/>
      <c r="M7409" s="241"/>
      <c r="N7409" s="241"/>
      <c r="O7409" s="98"/>
      <c r="P7409" s="98"/>
      <c r="Q7409" s="130"/>
    </row>
    <row r="7410" spans="1:17" ht="11.25" x14ac:dyDescent="0.2">
      <c r="A7410" s="234"/>
      <c r="B7410" s="98"/>
      <c r="C7410" s="130"/>
      <c r="D7410" s="240"/>
      <c r="E7410" s="240"/>
      <c r="F7410" s="224"/>
      <c r="G7410" s="98"/>
      <c r="H7410" s="98"/>
      <c r="I7410" s="130"/>
      <c r="J7410" s="98"/>
      <c r="K7410" s="98"/>
      <c r="L7410" s="98"/>
      <c r="M7410" s="241"/>
      <c r="N7410" s="241"/>
      <c r="O7410" s="98"/>
      <c r="P7410" s="98"/>
      <c r="Q7410" s="130"/>
    </row>
    <row r="7411" spans="1:17" ht="11.25" x14ac:dyDescent="0.2">
      <c r="A7411" s="234"/>
      <c r="B7411" s="98"/>
      <c r="C7411" s="130"/>
      <c r="D7411" s="240"/>
      <c r="E7411" s="240"/>
      <c r="F7411" s="224"/>
      <c r="G7411" s="98"/>
      <c r="H7411" s="98"/>
      <c r="I7411" s="130"/>
      <c r="J7411" s="98"/>
      <c r="K7411" s="98"/>
      <c r="L7411" s="98"/>
      <c r="M7411" s="241"/>
      <c r="N7411" s="241"/>
      <c r="O7411" s="98"/>
      <c r="P7411" s="98"/>
      <c r="Q7411" s="130"/>
    </row>
    <row r="7412" spans="1:17" ht="11.25" x14ac:dyDescent="0.2">
      <c r="A7412" s="234"/>
      <c r="B7412" s="98"/>
      <c r="C7412" s="130"/>
      <c r="D7412" s="240"/>
      <c r="E7412" s="240"/>
      <c r="F7412" s="224"/>
      <c r="G7412" s="98"/>
      <c r="H7412" s="98"/>
      <c r="I7412" s="130"/>
      <c r="J7412" s="98"/>
      <c r="K7412" s="98"/>
      <c r="L7412" s="98"/>
      <c r="M7412" s="241"/>
      <c r="N7412" s="241"/>
      <c r="O7412" s="98"/>
      <c r="P7412" s="98"/>
      <c r="Q7412" s="130"/>
    </row>
    <row r="7413" spans="1:17" ht="11.25" x14ac:dyDescent="0.2">
      <c r="A7413" s="234"/>
      <c r="B7413" s="98"/>
      <c r="C7413" s="130"/>
      <c r="D7413" s="240"/>
      <c r="E7413" s="240"/>
      <c r="F7413" s="224"/>
      <c r="G7413" s="98"/>
      <c r="H7413" s="98"/>
      <c r="I7413" s="130"/>
      <c r="J7413" s="98"/>
      <c r="K7413" s="98"/>
      <c r="L7413" s="98"/>
      <c r="M7413" s="241"/>
      <c r="N7413" s="241"/>
      <c r="O7413" s="98"/>
      <c r="P7413" s="98"/>
      <c r="Q7413" s="130"/>
    </row>
    <row r="7414" spans="1:17" ht="11.25" x14ac:dyDescent="0.2">
      <c r="A7414" s="234"/>
      <c r="B7414" s="98"/>
      <c r="C7414" s="130"/>
      <c r="D7414" s="240"/>
      <c r="E7414" s="240"/>
      <c r="F7414" s="224"/>
      <c r="G7414" s="98"/>
      <c r="H7414" s="98"/>
      <c r="I7414" s="130"/>
      <c r="J7414" s="98"/>
      <c r="K7414" s="98"/>
      <c r="L7414" s="98"/>
      <c r="M7414" s="241"/>
      <c r="N7414" s="241"/>
      <c r="O7414" s="98"/>
      <c r="P7414" s="98"/>
      <c r="Q7414" s="130"/>
    </row>
    <row r="7415" spans="1:17" ht="11.25" x14ac:dyDescent="0.2">
      <c r="A7415" s="234"/>
      <c r="B7415" s="98"/>
      <c r="C7415" s="130"/>
      <c r="D7415" s="240"/>
      <c r="E7415" s="240"/>
      <c r="F7415" s="224"/>
      <c r="G7415" s="98"/>
      <c r="H7415" s="98"/>
      <c r="I7415" s="130"/>
      <c r="J7415" s="98"/>
      <c r="K7415" s="98"/>
      <c r="L7415" s="98"/>
      <c r="M7415" s="241"/>
      <c r="N7415" s="241"/>
      <c r="O7415" s="98"/>
      <c r="P7415" s="98"/>
      <c r="Q7415" s="130"/>
    </row>
    <row r="7416" spans="1:17" ht="11.25" x14ac:dyDescent="0.2">
      <c r="A7416" s="234"/>
      <c r="B7416" s="98"/>
      <c r="C7416" s="130"/>
      <c r="D7416" s="240"/>
      <c r="E7416" s="240"/>
      <c r="F7416" s="224"/>
      <c r="G7416" s="98"/>
      <c r="H7416" s="98"/>
      <c r="I7416" s="130"/>
      <c r="J7416" s="98"/>
      <c r="K7416" s="98"/>
      <c r="L7416" s="98"/>
      <c r="M7416" s="241"/>
      <c r="N7416" s="241"/>
      <c r="O7416" s="98"/>
      <c r="P7416" s="98"/>
      <c r="Q7416" s="130"/>
    </row>
    <row r="7417" spans="1:17" ht="11.25" x14ac:dyDescent="0.2">
      <c r="A7417" s="234"/>
      <c r="B7417" s="98"/>
      <c r="C7417" s="130"/>
      <c r="D7417" s="240"/>
      <c r="E7417" s="240"/>
      <c r="F7417" s="224"/>
      <c r="G7417" s="98"/>
      <c r="H7417" s="98"/>
      <c r="I7417" s="130"/>
      <c r="J7417" s="98"/>
      <c r="K7417" s="98"/>
      <c r="L7417" s="98"/>
      <c r="M7417" s="241"/>
      <c r="N7417" s="241"/>
      <c r="O7417" s="98"/>
      <c r="P7417" s="98"/>
      <c r="Q7417" s="130"/>
    </row>
    <row r="7418" spans="1:17" ht="11.25" x14ac:dyDescent="0.2">
      <c r="A7418" s="234"/>
      <c r="B7418" s="98"/>
      <c r="C7418" s="130"/>
      <c r="D7418" s="240"/>
      <c r="E7418" s="240"/>
      <c r="F7418" s="224"/>
      <c r="G7418" s="98"/>
      <c r="H7418" s="98"/>
      <c r="I7418" s="130"/>
      <c r="J7418" s="98"/>
      <c r="K7418" s="98"/>
      <c r="L7418" s="98"/>
      <c r="M7418" s="241"/>
      <c r="N7418" s="241"/>
      <c r="O7418" s="98"/>
      <c r="P7418" s="98"/>
      <c r="Q7418" s="130"/>
    </row>
    <row r="7419" spans="1:17" ht="11.25" x14ac:dyDescent="0.2">
      <c r="A7419" s="234"/>
      <c r="B7419" s="98"/>
      <c r="C7419" s="130"/>
      <c r="D7419" s="240"/>
      <c r="E7419" s="240"/>
      <c r="F7419" s="224"/>
      <c r="G7419" s="98"/>
      <c r="H7419" s="98"/>
      <c r="I7419" s="130"/>
      <c r="J7419" s="98"/>
      <c r="K7419" s="98"/>
      <c r="L7419" s="98"/>
      <c r="M7419" s="241"/>
      <c r="N7419" s="241"/>
      <c r="O7419" s="98"/>
      <c r="P7419" s="98"/>
      <c r="Q7419" s="130"/>
    </row>
    <row r="7420" spans="1:17" ht="11.25" x14ac:dyDescent="0.2">
      <c r="A7420" s="234"/>
      <c r="B7420" s="98"/>
      <c r="C7420" s="130"/>
      <c r="D7420" s="240"/>
      <c r="E7420" s="240"/>
      <c r="F7420" s="224"/>
      <c r="G7420" s="98"/>
      <c r="H7420" s="98"/>
      <c r="I7420" s="130"/>
      <c r="J7420" s="98"/>
      <c r="K7420" s="98"/>
      <c r="L7420" s="98"/>
      <c r="M7420" s="241"/>
      <c r="N7420" s="241"/>
      <c r="O7420" s="98"/>
      <c r="P7420" s="98"/>
      <c r="Q7420" s="130"/>
    </row>
    <row r="7421" spans="1:17" ht="11.25" x14ac:dyDescent="0.2">
      <c r="A7421" s="234"/>
      <c r="B7421" s="98"/>
      <c r="C7421" s="130"/>
      <c r="D7421" s="240"/>
      <c r="E7421" s="240"/>
      <c r="F7421" s="224"/>
      <c r="G7421" s="98"/>
      <c r="H7421" s="98"/>
      <c r="I7421" s="130"/>
      <c r="J7421" s="98"/>
      <c r="K7421" s="98"/>
      <c r="L7421" s="98"/>
      <c r="M7421" s="241"/>
      <c r="N7421" s="241"/>
      <c r="O7421" s="98"/>
      <c r="P7421" s="98"/>
      <c r="Q7421" s="130"/>
    </row>
    <row r="7422" spans="1:17" ht="11.25" x14ac:dyDescent="0.2">
      <c r="A7422" s="234"/>
      <c r="B7422" s="98"/>
      <c r="C7422" s="130"/>
      <c r="D7422" s="240"/>
      <c r="E7422" s="240"/>
      <c r="F7422" s="224"/>
      <c r="G7422" s="98"/>
      <c r="H7422" s="98"/>
      <c r="I7422" s="130"/>
      <c r="J7422" s="98"/>
      <c r="K7422" s="98"/>
      <c r="L7422" s="98"/>
      <c r="M7422" s="241"/>
      <c r="N7422" s="241"/>
      <c r="O7422" s="98"/>
      <c r="P7422" s="98"/>
      <c r="Q7422" s="130"/>
    </row>
    <row r="7423" spans="1:17" ht="11.25" x14ac:dyDescent="0.2">
      <c r="A7423" s="234"/>
      <c r="B7423" s="98"/>
      <c r="C7423" s="130"/>
      <c r="D7423" s="240"/>
      <c r="E7423" s="240"/>
      <c r="F7423" s="224"/>
      <c r="G7423" s="98"/>
      <c r="H7423" s="98"/>
      <c r="I7423" s="130"/>
      <c r="J7423" s="98"/>
      <c r="K7423" s="98"/>
      <c r="L7423" s="98"/>
      <c r="M7423" s="241"/>
      <c r="N7423" s="241"/>
      <c r="O7423" s="98"/>
      <c r="P7423" s="98"/>
      <c r="Q7423" s="130"/>
    </row>
    <row r="7424" spans="1:17" ht="11.25" x14ac:dyDescent="0.2">
      <c r="A7424" s="234"/>
      <c r="B7424" s="98"/>
      <c r="C7424" s="130"/>
      <c r="D7424" s="240"/>
      <c r="E7424" s="240"/>
      <c r="F7424" s="224"/>
      <c r="G7424" s="98"/>
      <c r="H7424" s="98"/>
      <c r="I7424" s="130"/>
      <c r="J7424" s="98"/>
      <c r="K7424" s="98"/>
      <c r="L7424" s="98"/>
      <c r="M7424" s="241"/>
      <c r="N7424" s="241"/>
      <c r="O7424" s="98"/>
      <c r="P7424" s="98"/>
      <c r="Q7424" s="130"/>
    </row>
    <row r="7425" spans="1:17" ht="11.25" x14ac:dyDescent="0.2">
      <c r="A7425" s="234"/>
      <c r="B7425" s="98"/>
      <c r="C7425" s="130"/>
      <c r="D7425" s="240"/>
      <c r="E7425" s="240"/>
      <c r="F7425" s="224"/>
      <c r="G7425" s="98"/>
      <c r="H7425" s="98"/>
      <c r="I7425" s="130"/>
      <c r="J7425" s="98"/>
      <c r="K7425" s="98"/>
      <c r="L7425" s="98"/>
      <c r="M7425" s="241"/>
      <c r="N7425" s="241"/>
      <c r="O7425" s="98"/>
      <c r="P7425" s="98"/>
      <c r="Q7425" s="130"/>
    </row>
    <row r="7426" spans="1:17" ht="11.25" x14ac:dyDescent="0.2">
      <c r="A7426" s="234"/>
      <c r="B7426" s="98"/>
      <c r="C7426" s="130"/>
      <c r="D7426" s="240"/>
      <c r="E7426" s="240"/>
      <c r="F7426" s="224"/>
      <c r="G7426" s="98"/>
      <c r="H7426" s="98"/>
      <c r="I7426" s="130"/>
      <c r="J7426" s="98"/>
      <c r="K7426" s="98"/>
      <c r="L7426" s="98"/>
      <c r="M7426" s="241"/>
      <c r="N7426" s="241"/>
      <c r="O7426" s="98"/>
      <c r="P7426" s="98"/>
      <c r="Q7426" s="130"/>
    </row>
    <row r="7427" spans="1:17" ht="11.25" x14ac:dyDescent="0.2">
      <c r="A7427" s="234"/>
      <c r="B7427" s="98"/>
      <c r="C7427" s="130"/>
      <c r="D7427" s="240"/>
      <c r="E7427" s="240"/>
      <c r="F7427" s="224"/>
      <c r="G7427" s="98"/>
      <c r="H7427" s="98"/>
      <c r="I7427" s="130"/>
      <c r="J7427" s="98"/>
      <c r="K7427" s="98"/>
      <c r="L7427" s="98"/>
      <c r="M7427" s="241"/>
      <c r="N7427" s="241"/>
      <c r="O7427" s="98"/>
      <c r="P7427" s="98"/>
      <c r="Q7427" s="130"/>
    </row>
    <row r="7428" spans="1:17" ht="11.25" x14ac:dyDescent="0.2">
      <c r="A7428" s="234"/>
      <c r="B7428" s="98"/>
      <c r="C7428" s="130"/>
      <c r="D7428" s="240"/>
      <c r="E7428" s="240"/>
      <c r="F7428" s="224"/>
      <c r="G7428" s="98"/>
      <c r="H7428" s="98"/>
      <c r="I7428" s="130"/>
      <c r="J7428" s="98"/>
      <c r="K7428" s="98"/>
      <c r="L7428" s="98"/>
      <c r="M7428" s="241"/>
      <c r="N7428" s="241"/>
      <c r="O7428" s="98"/>
      <c r="P7428" s="98"/>
      <c r="Q7428" s="130"/>
    </row>
    <row r="7429" spans="1:17" ht="11.25" x14ac:dyDescent="0.2">
      <c r="A7429" s="234"/>
      <c r="B7429" s="98"/>
      <c r="C7429" s="130"/>
      <c r="D7429" s="240"/>
      <c r="E7429" s="240"/>
      <c r="F7429" s="224"/>
      <c r="G7429" s="98"/>
      <c r="H7429" s="98"/>
      <c r="I7429" s="130"/>
      <c r="J7429" s="98"/>
      <c r="K7429" s="98"/>
      <c r="L7429" s="98"/>
      <c r="M7429" s="241"/>
      <c r="N7429" s="241"/>
      <c r="O7429" s="98"/>
      <c r="P7429" s="98"/>
      <c r="Q7429" s="130"/>
    </row>
    <row r="7430" spans="1:17" ht="11.25" x14ac:dyDescent="0.2">
      <c r="A7430" s="234"/>
      <c r="B7430" s="98"/>
      <c r="C7430" s="130"/>
      <c r="D7430" s="240"/>
      <c r="E7430" s="240"/>
      <c r="F7430" s="224"/>
      <c r="G7430" s="98"/>
      <c r="H7430" s="98"/>
      <c r="I7430" s="130"/>
      <c r="J7430" s="98"/>
      <c r="K7430" s="98"/>
      <c r="L7430" s="98"/>
      <c r="M7430" s="241"/>
      <c r="N7430" s="241"/>
      <c r="O7430" s="98"/>
      <c r="P7430" s="98"/>
      <c r="Q7430" s="130"/>
    </row>
    <row r="7431" spans="1:17" ht="11.25" x14ac:dyDescent="0.2">
      <c r="A7431" s="234"/>
      <c r="B7431" s="98"/>
      <c r="C7431" s="130"/>
      <c r="D7431" s="240"/>
      <c r="E7431" s="240"/>
      <c r="F7431" s="224"/>
      <c r="G7431" s="98"/>
      <c r="H7431" s="98"/>
      <c r="I7431" s="130"/>
      <c r="J7431" s="98"/>
      <c r="K7431" s="98"/>
      <c r="L7431" s="98"/>
      <c r="M7431" s="241"/>
      <c r="N7431" s="241"/>
      <c r="O7431" s="98"/>
      <c r="P7431" s="98"/>
      <c r="Q7431" s="130"/>
    </row>
    <row r="7432" spans="1:17" ht="11.25" x14ac:dyDescent="0.2">
      <c r="A7432" s="234"/>
      <c r="B7432" s="98"/>
      <c r="C7432" s="130"/>
      <c r="D7432" s="240"/>
      <c r="E7432" s="240"/>
      <c r="F7432" s="224"/>
      <c r="G7432" s="98"/>
      <c r="H7432" s="98"/>
      <c r="I7432" s="130"/>
      <c r="J7432" s="98"/>
      <c r="K7432" s="98"/>
      <c r="L7432" s="98"/>
      <c r="M7432" s="241"/>
      <c r="N7432" s="241"/>
      <c r="O7432" s="98"/>
      <c r="P7432" s="98"/>
      <c r="Q7432" s="130"/>
    </row>
    <row r="7433" spans="1:17" ht="11.25" x14ac:dyDescent="0.2">
      <c r="A7433" s="234"/>
      <c r="B7433" s="98"/>
      <c r="C7433" s="130"/>
      <c r="D7433" s="240"/>
      <c r="E7433" s="240"/>
      <c r="F7433" s="224"/>
      <c r="G7433" s="98"/>
      <c r="H7433" s="98"/>
      <c r="I7433" s="130"/>
      <c r="J7433" s="98"/>
      <c r="K7433" s="98"/>
      <c r="L7433" s="98"/>
      <c r="M7433" s="241"/>
      <c r="N7433" s="241"/>
      <c r="O7433" s="98"/>
      <c r="P7433" s="98"/>
      <c r="Q7433" s="130"/>
    </row>
    <row r="7434" spans="1:17" ht="11.25" x14ac:dyDescent="0.2">
      <c r="A7434" s="234"/>
      <c r="B7434" s="98"/>
      <c r="C7434" s="130"/>
      <c r="D7434" s="240"/>
      <c r="E7434" s="240"/>
      <c r="F7434" s="224"/>
      <c r="G7434" s="98"/>
      <c r="H7434" s="98"/>
      <c r="I7434" s="130"/>
      <c r="J7434" s="98"/>
      <c r="K7434" s="98"/>
      <c r="L7434" s="98"/>
      <c r="M7434" s="241"/>
      <c r="N7434" s="241"/>
      <c r="O7434" s="98"/>
      <c r="P7434" s="98"/>
      <c r="Q7434" s="130"/>
    </row>
    <row r="7435" spans="1:17" ht="11.25" x14ac:dyDescent="0.2">
      <c r="A7435" s="234"/>
      <c r="B7435" s="98"/>
      <c r="C7435" s="130"/>
      <c r="D7435" s="240"/>
      <c r="E7435" s="240"/>
      <c r="F7435" s="224"/>
      <c r="G7435" s="98"/>
      <c r="H7435" s="98"/>
      <c r="I7435" s="130"/>
      <c r="J7435" s="98"/>
      <c r="K7435" s="98"/>
      <c r="L7435" s="98"/>
      <c r="M7435" s="241"/>
      <c r="N7435" s="241"/>
      <c r="O7435" s="98"/>
      <c r="P7435" s="98"/>
      <c r="Q7435" s="130"/>
    </row>
    <row r="7436" spans="1:17" ht="11.25" x14ac:dyDescent="0.2">
      <c r="A7436" s="234"/>
      <c r="B7436" s="98"/>
      <c r="C7436" s="130"/>
      <c r="D7436" s="240"/>
      <c r="E7436" s="240"/>
      <c r="F7436" s="224"/>
      <c r="G7436" s="98"/>
      <c r="H7436" s="98"/>
      <c r="I7436" s="130"/>
      <c r="J7436" s="98"/>
      <c r="K7436" s="98"/>
      <c r="L7436" s="98"/>
      <c r="M7436" s="241"/>
      <c r="N7436" s="241"/>
      <c r="O7436" s="98"/>
      <c r="P7436" s="98"/>
      <c r="Q7436" s="130"/>
    </row>
    <row r="7437" spans="1:17" ht="11.25" x14ac:dyDescent="0.2">
      <c r="A7437" s="234"/>
      <c r="B7437" s="98"/>
      <c r="C7437" s="130"/>
      <c r="D7437" s="240"/>
      <c r="E7437" s="240"/>
      <c r="F7437" s="224"/>
      <c r="G7437" s="98"/>
      <c r="H7437" s="98"/>
      <c r="I7437" s="130"/>
      <c r="J7437" s="98"/>
      <c r="K7437" s="98"/>
      <c r="L7437" s="98"/>
      <c r="M7437" s="241"/>
      <c r="N7437" s="241"/>
      <c r="O7437" s="98"/>
      <c r="P7437" s="98"/>
      <c r="Q7437" s="130"/>
    </row>
    <row r="7438" spans="1:17" ht="11.25" x14ac:dyDescent="0.2">
      <c r="A7438" s="234"/>
      <c r="B7438" s="98"/>
      <c r="C7438" s="130"/>
      <c r="D7438" s="240"/>
      <c r="E7438" s="240"/>
      <c r="F7438" s="224"/>
      <c r="G7438" s="98"/>
      <c r="H7438" s="98"/>
      <c r="I7438" s="130"/>
      <c r="J7438" s="98"/>
      <c r="K7438" s="98"/>
      <c r="L7438" s="98"/>
      <c r="M7438" s="241"/>
      <c r="N7438" s="241"/>
      <c r="O7438" s="98"/>
      <c r="P7438" s="98"/>
      <c r="Q7438" s="130"/>
    </row>
    <row r="7439" spans="1:17" ht="11.25" x14ac:dyDescent="0.2">
      <c r="A7439" s="234"/>
      <c r="B7439" s="98"/>
      <c r="C7439" s="130"/>
      <c r="D7439" s="240"/>
      <c r="E7439" s="240"/>
      <c r="F7439" s="224"/>
      <c r="G7439" s="98"/>
      <c r="H7439" s="98"/>
      <c r="I7439" s="130"/>
      <c r="J7439" s="98"/>
      <c r="K7439" s="98"/>
      <c r="L7439" s="98"/>
      <c r="M7439" s="241"/>
      <c r="N7439" s="241"/>
      <c r="O7439" s="98"/>
      <c r="P7439" s="98"/>
      <c r="Q7439" s="130"/>
    </row>
    <row r="7440" spans="1:17" ht="11.25" x14ac:dyDescent="0.2">
      <c r="A7440" s="234"/>
      <c r="B7440" s="98"/>
      <c r="C7440" s="130"/>
      <c r="D7440" s="240"/>
      <c r="E7440" s="240"/>
      <c r="F7440" s="224"/>
      <c r="G7440" s="98"/>
      <c r="H7440" s="98"/>
      <c r="I7440" s="130"/>
      <c r="J7440" s="98"/>
      <c r="K7440" s="98"/>
      <c r="L7440" s="98"/>
      <c r="M7440" s="241"/>
      <c r="N7440" s="241"/>
      <c r="O7440" s="98"/>
      <c r="P7440" s="98"/>
      <c r="Q7440" s="130"/>
    </row>
    <row r="7441" spans="1:17" ht="11.25" x14ac:dyDescent="0.2">
      <c r="A7441" s="234"/>
      <c r="B7441" s="98"/>
      <c r="C7441" s="130"/>
      <c r="D7441" s="240"/>
      <c r="E7441" s="240"/>
      <c r="F7441" s="224"/>
      <c r="G7441" s="98"/>
      <c r="H7441" s="98"/>
      <c r="I7441" s="130"/>
      <c r="J7441" s="98"/>
      <c r="K7441" s="98"/>
      <c r="L7441" s="98"/>
      <c r="M7441" s="241"/>
      <c r="N7441" s="241"/>
      <c r="O7441" s="98"/>
      <c r="P7441" s="98"/>
      <c r="Q7441" s="130"/>
    </row>
    <row r="7442" spans="1:17" ht="11.25" x14ac:dyDescent="0.2">
      <c r="A7442" s="234"/>
      <c r="B7442" s="98"/>
      <c r="C7442" s="130"/>
      <c r="D7442" s="240"/>
      <c r="E7442" s="240"/>
      <c r="F7442" s="224"/>
      <c r="G7442" s="98"/>
      <c r="H7442" s="98"/>
      <c r="I7442" s="130"/>
      <c r="J7442" s="98"/>
      <c r="K7442" s="98"/>
      <c r="L7442" s="98"/>
      <c r="M7442" s="241"/>
      <c r="N7442" s="241"/>
      <c r="O7442" s="98"/>
      <c r="P7442" s="98"/>
      <c r="Q7442" s="130"/>
    </row>
    <row r="7443" spans="1:17" ht="11.25" x14ac:dyDescent="0.2">
      <c r="A7443" s="234"/>
      <c r="B7443" s="98"/>
      <c r="C7443" s="130"/>
      <c r="D7443" s="240"/>
      <c r="E7443" s="240"/>
      <c r="F7443" s="224"/>
      <c r="G7443" s="98"/>
      <c r="H7443" s="98"/>
      <c r="I7443" s="130"/>
      <c r="J7443" s="98"/>
      <c r="K7443" s="98"/>
      <c r="L7443" s="98"/>
      <c r="M7443" s="241"/>
      <c r="N7443" s="241"/>
      <c r="O7443" s="98"/>
      <c r="P7443" s="98"/>
      <c r="Q7443" s="130"/>
    </row>
    <row r="7444" spans="1:17" ht="11.25" x14ac:dyDescent="0.2">
      <c r="A7444" s="234"/>
      <c r="B7444" s="98"/>
      <c r="C7444" s="130"/>
      <c r="D7444" s="240"/>
      <c r="E7444" s="240"/>
      <c r="F7444" s="224"/>
      <c r="G7444" s="98"/>
      <c r="H7444" s="98"/>
      <c r="I7444" s="130"/>
      <c r="J7444" s="98"/>
      <c r="K7444" s="98"/>
      <c r="L7444" s="98"/>
      <c r="M7444" s="241"/>
      <c r="N7444" s="241"/>
      <c r="O7444" s="98"/>
      <c r="P7444" s="98"/>
      <c r="Q7444" s="130"/>
    </row>
    <row r="7445" spans="1:17" ht="11.25" x14ac:dyDescent="0.2">
      <c r="A7445" s="234"/>
      <c r="B7445" s="98"/>
      <c r="C7445" s="130"/>
      <c r="D7445" s="240"/>
      <c r="E7445" s="240"/>
      <c r="F7445" s="224"/>
      <c r="G7445" s="98"/>
      <c r="H7445" s="98"/>
      <c r="I7445" s="130"/>
      <c r="J7445" s="98"/>
      <c r="K7445" s="98"/>
      <c r="L7445" s="98"/>
      <c r="M7445" s="241"/>
      <c r="N7445" s="241"/>
      <c r="O7445" s="98"/>
      <c r="P7445" s="98"/>
      <c r="Q7445" s="130"/>
    </row>
    <row r="7446" spans="1:17" ht="11.25" x14ac:dyDescent="0.2">
      <c r="A7446" s="234"/>
      <c r="B7446" s="98"/>
      <c r="C7446" s="130"/>
      <c r="D7446" s="240"/>
      <c r="E7446" s="240"/>
      <c r="F7446" s="224"/>
      <c r="G7446" s="98"/>
      <c r="H7446" s="98"/>
      <c r="I7446" s="130"/>
      <c r="J7446" s="98"/>
      <c r="K7446" s="98"/>
      <c r="L7446" s="98"/>
      <c r="M7446" s="241"/>
      <c r="N7446" s="241"/>
      <c r="O7446" s="98"/>
      <c r="P7446" s="98"/>
      <c r="Q7446" s="130"/>
    </row>
    <row r="7447" spans="1:17" ht="11.25" x14ac:dyDescent="0.2">
      <c r="A7447" s="234"/>
      <c r="B7447" s="98"/>
      <c r="C7447" s="130"/>
      <c r="D7447" s="240"/>
      <c r="E7447" s="240"/>
      <c r="F7447" s="224"/>
      <c r="G7447" s="98"/>
      <c r="H7447" s="98"/>
      <c r="I7447" s="130"/>
      <c r="J7447" s="98"/>
      <c r="K7447" s="98"/>
      <c r="L7447" s="98"/>
      <c r="M7447" s="241"/>
      <c r="N7447" s="241"/>
      <c r="O7447" s="98"/>
      <c r="P7447" s="98"/>
      <c r="Q7447" s="130"/>
    </row>
    <row r="7448" spans="1:17" ht="11.25" x14ac:dyDescent="0.2">
      <c r="A7448" s="234"/>
      <c r="B7448" s="98"/>
      <c r="C7448" s="130"/>
      <c r="D7448" s="240"/>
      <c r="E7448" s="240"/>
      <c r="F7448" s="224"/>
      <c r="G7448" s="98"/>
      <c r="H7448" s="98"/>
      <c r="I7448" s="130"/>
      <c r="J7448" s="98"/>
      <c r="K7448" s="98"/>
      <c r="L7448" s="98"/>
      <c r="M7448" s="241"/>
      <c r="N7448" s="241"/>
      <c r="O7448" s="98"/>
      <c r="P7448" s="98"/>
      <c r="Q7448" s="130"/>
    </row>
    <row r="7449" spans="1:17" ht="11.25" x14ac:dyDescent="0.2">
      <c r="A7449" s="234"/>
      <c r="B7449" s="98"/>
      <c r="C7449" s="130"/>
      <c r="D7449" s="240"/>
      <c r="E7449" s="240"/>
      <c r="F7449" s="224"/>
      <c r="G7449" s="98"/>
      <c r="H7449" s="98"/>
      <c r="I7449" s="130"/>
      <c r="J7449" s="98"/>
      <c r="K7449" s="98"/>
      <c r="L7449" s="98"/>
      <c r="M7449" s="241"/>
      <c r="N7449" s="241"/>
      <c r="O7449" s="98"/>
      <c r="P7449" s="98"/>
      <c r="Q7449" s="130"/>
    </row>
    <row r="7450" spans="1:17" ht="11.25" x14ac:dyDescent="0.2">
      <c r="A7450" s="234"/>
      <c r="B7450" s="98"/>
      <c r="C7450" s="130"/>
      <c r="D7450" s="240"/>
      <c r="E7450" s="240"/>
      <c r="F7450" s="224"/>
      <c r="G7450" s="98"/>
      <c r="H7450" s="98"/>
      <c r="I7450" s="130"/>
      <c r="J7450" s="98"/>
      <c r="K7450" s="98"/>
      <c r="L7450" s="98"/>
      <c r="M7450" s="241"/>
      <c r="N7450" s="241"/>
      <c r="O7450" s="98"/>
      <c r="P7450" s="98"/>
      <c r="Q7450" s="130"/>
    </row>
    <row r="7451" spans="1:17" ht="11.25" x14ac:dyDescent="0.2">
      <c r="A7451" s="234"/>
      <c r="B7451" s="98"/>
      <c r="C7451" s="130"/>
      <c r="D7451" s="240"/>
      <c r="E7451" s="240"/>
      <c r="F7451" s="224"/>
      <c r="G7451" s="98"/>
      <c r="H7451" s="98"/>
      <c r="I7451" s="130"/>
      <c r="J7451" s="98"/>
      <c r="K7451" s="98"/>
      <c r="L7451" s="98"/>
      <c r="M7451" s="241"/>
      <c r="N7451" s="241"/>
      <c r="O7451" s="98"/>
      <c r="P7451" s="98"/>
      <c r="Q7451" s="130"/>
    </row>
    <row r="7452" spans="1:17" ht="11.25" x14ac:dyDescent="0.2">
      <c r="A7452" s="234"/>
      <c r="B7452" s="98"/>
      <c r="C7452" s="130"/>
      <c r="D7452" s="240"/>
      <c r="E7452" s="240"/>
      <c r="F7452" s="224"/>
      <c r="G7452" s="98"/>
      <c r="H7452" s="98"/>
      <c r="I7452" s="130"/>
      <c r="J7452" s="98"/>
      <c r="K7452" s="98"/>
      <c r="L7452" s="98"/>
      <c r="M7452" s="241"/>
      <c r="N7452" s="241"/>
      <c r="O7452" s="98"/>
      <c r="P7452" s="98"/>
      <c r="Q7452" s="130"/>
    </row>
    <row r="7453" spans="1:17" ht="11.25" x14ac:dyDescent="0.2">
      <c r="A7453" s="234"/>
      <c r="B7453" s="98"/>
      <c r="C7453" s="130"/>
      <c r="D7453" s="240"/>
      <c r="E7453" s="240"/>
      <c r="F7453" s="224"/>
      <c r="G7453" s="98"/>
      <c r="H7453" s="98"/>
      <c r="I7453" s="130"/>
      <c r="J7453" s="98"/>
      <c r="K7453" s="98"/>
      <c r="L7453" s="98"/>
      <c r="M7453" s="241"/>
      <c r="N7453" s="241"/>
      <c r="O7453" s="98"/>
      <c r="P7453" s="98"/>
      <c r="Q7453" s="130"/>
    </row>
    <row r="7454" spans="1:17" ht="11.25" x14ac:dyDescent="0.2">
      <c r="A7454" s="234"/>
      <c r="B7454" s="98"/>
      <c r="C7454" s="130"/>
      <c r="D7454" s="240"/>
      <c r="E7454" s="240"/>
      <c r="F7454" s="224"/>
      <c r="G7454" s="98"/>
      <c r="H7454" s="98"/>
      <c r="I7454" s="130"/>
      <c r="J7454" s="98"/>
      <c r="K7454" s="98"/>
      <c r="L7454" s="98"/>
      <c r="M7454" s="241"/>
      <c r="N7454" s="241"/>
      <c r="O7454" s="98"/>
      <c r="P7454" s="98"/>
      <c r="Q7454" s="130"/>
    </row>
    <row r="7455" spans="1:17" ht="11.25" x14ac:dyDescent="0.2">
      <c r="A7455" s="234"/>
      <c r="B7455" s="98"/>
      <c r="C7455" s="130"/>
      <c r="D7455" s="240"/>
      <c r="E7455" s="240"/>
      <c r="F7455" s="224"/>
      <c r="G7455" s="98"/>
      <c r="H7455" s="98"/>
      <c r="I7455" s="130"/>
      <c r="J7455" s="98"/>
      <c r="K7455" s="98"/>
      <c r="L7455" s="98"/>
      <c r="M7455" s="241"/>
      <c r="N7455" s="241"/>
      <c r="O7455" s="98"/>
      <c r="P7455" s="98"/>
      <c r="Q7455" s="130"/>
    </row>
    <row r="7456" spans="1:17" ht="11.25" x14ac:dyDescent="0.2">
      <c r="A7456" s="234"/>
      <c r="B7456" s="98"/>
      <c r="C7456" s="130"/>
      <c r="D7456" s="240"/>
      <c r="E7456" s="240"/>
      <c r="F7456" s="224"/>
      <c r="G7456" s="98"/>
      <c r="H7456" s="98"/>
      <c r="I7456" s="130"/>
      <c r="J7456" s="98"/>
      <c r="K7456" s="98"/>
      <c r="L7456" s="98"/>
      <c r="M7456" s="241"/>
      <c r="N7456" s="241"/>
      <c r="O7456" s="98"/>
      <c r="P7456" s="98"/>
      <c r="Q7456" s="130"/>
    </row>
    <row r="7457" spans="1:17" ht="11.25" x14ac:dyDescent="0.2">
      <c r="A7457" s="234"/>
      <c r="B7457" s="98"/>
      <c r="C7457" s="130"/>
      <c r="D7457" s="240"/>
      <c r="E7457" s="240"/>
      <c r="F7457" s="224"/>
      <c r="G7457" s="98"/>
      <c r="H7457" s="98"/>
      <c r="I7457" s="130"/>
      <c r="J7457" s="98"/>
      <c r="K7457" s="98"/>
      <c r="L7457" s="98"/>
      <c r="M7457" s="241"/>
      <c r="N7457" s="241"/>
      <c r="O7457" s="98"/>
      <c r="P7457" s="98"/>
      <c r="Q7457" s="130"/>
    </row>
    <row r="7458" spans="1:17" ht="11.25" x14ac:dyDescent="0.2">
      <c r="A7458" s="234"/>
      <c r="B7458" s="98"/>
      <c r="C7458" s="130"/>
      <c r="D7458" s="240"/>
      <c r="E7458" s="240"/>
      <c r="F7458" s="224"/>
      <c r="G7458" s="98"/>
      <c r="H7458" s="98"/>
      <c r="I7458" s="130"/>
      <c r="J7458" s="98"/>
      <c r="K7458" s="98"/>
      <c r="L7458" s="98"/>
      <c r="M7458" s="241"/>
      <c r="N7458" s="241"/>
      <c r="O7458" s="98"/>
      <c r="P7458" s="98"/>
      <c r="Q7458" s="130"/>
    </row>
    <row r="7459" spans="1:17" ht="11.25" x14ac:dyDescent="0.2">
      <c r="A7459" s="234"/>
      <c r="B7459" s="98"/>
      <c r="C7459" s="130"/>
      <c r="D7459" s="240"/>
      <c r="E7459" s="240"/>
      <c r="F7459" s="224"/>
      <c r="G7459" s="98"/>
      <c r="H7459" s="98"/>
      <c r="I7459" s="130"/>
      <c r="J7459" s="98"/>
      <c r="K7459" s="98"/>
      <c r="L7459" s="98"/>
      <c r="M7459" s="241"/>
      <c r="N7459" s="241"/>
      <c r="O7459" s="98"/>
      <c r="P7459" s="98"/>
      <c r="Q7459" s="130"/>
    </row>
    <row r="7460" spans="1:17" ht="11.25" x14ac:dyDescent="0.2">
      <c r="A7460" s="234"/>
      <c r="B7460" s="98"/>
      <c r="C7460" s="130"/>
      <c r="D7460" s="240"/>
      <c r="E7460" s="240"/>
      <c r="F7460" s="224"/>
      <c r="G7460" s="98"/>
      <c r="H7460" s="98"/>
      <c r="I7460" s="130"/>
      <c r="J7460" s="98"/>
      <c r="K7460" s="98"/>
      <c r="L7460" s="98"/>
      <c r="M7460" s="241"/>
      <c r="N7460" s="241"/>
      <c r="O7460" s="98"/>
      <c r="P7460" s="98"/>
      <c r="Q7460" s="130"/>
    </row>
    <row r="7461" spans="1:17" ht="11.25" x14ac:dyDescent="0.2">
      <c r="A7461" s="234"/>
      <c r="B7461" s="98"/>
      <c r="C7461" s="130"/>
      <c r="D7461" s="240"/>
      <c r="E7461" s="240"/>
      <c r="F7461" s="224"/>
      <c r="G7461" s="98"/>
      <c r="H7461" s="98"/>
      <c r="I7461" s="130"/>
      <c r="J7461" s="98"/>
      <c r="K7461" s="98"/>
      <c r="L7461" s="98"/>
      <c r="M7461" s="241"/>
      <c r="N7461" s="241"/>
      <c r="O7461" s="98"/>
      <c r="P7461" s="98"/>
      <c r="Q7461" s="130"/>
    </row>
    <row r="7462" spans="1:17" ht="11.25" x14ac:dyDescent="0.2">
      <c r="A7462" s="234"/>
      <c r="B7462" s="98"/>
      <c r="C7462" s="130"/>
      <c r="D7462" s="240"/>
      <c r="E7462" s="240"/>
      <c r="F7462" s="224"/>
      <c r="G7462" s="98"/>
      <c r="H7462" s="98"/>
      <c r="I7462" s="130"/>
      <c r="J7462" s="98"/>
      <c r="K7462" s="98"/>
      <c r="L7462" s="98"/>
      <c r="M7462" s="241"/>
      <c r="N7462" s="241"/>
      <c r="O7462" s="98"/>
      <c r="P7462" s="98"/>
      <c r="Q7462" s="130"/>
    </row>
    <row r="7463" spans="1:17" ht="11.25" x14ac:dyDescent="0.2">
      <c r="A7463" s="234"/>
      <c r="B7463" s="98"/>
      <c r="C7463" s="130"/>
      <c r="D7463" s="240"/>
      <c r="E7463" s="240"/>
      <c r="F7463" s="224"/>
      <c r="G7463" s="98"/>
      <c r="H7463" s="98"/>
      <c r="I7463" s="130"/>
      <c r="J7463" s="98"/>
      <c r="K7463" s="98"/>
      <c r="L7463" s="98"/>
      <c r="M7463" s="241"/>
      <c r="N7463" s="241"/>
      <c r="O7463" s="98"/>
      <c r="P7463" s="98"/>
      <c r="Q7463" s="130"/>
    </row>
    <row r="7464" spans="1:17" ht="11.25" x14ac:dyDescent="0.2">
      <c r="A7464" s="234"/>
      <c r="B7464" s="98"/>
      <c r="C7464" s="130"/>
      <c r="D7464" s="240"/>
      <c r="E7464" s="240"/>
      <c r="F7464" s="224"/>
      <c r="G7464" s="98"/>
      <c r="H7464" s="98"/>
      <c r="I7464" s="130"/>
      <c r="J7464" s="98"/>
      <c r="K7464" s="98"/>
      <c r="L7464" s="98"/>
      <c r="M7464" s="241"/>
      <c r="N7464" s="241"/>
      <c r="O7464" s="98"/>
      <c r="P7464" s="98"/>
      <c r="Q7464" s="130"/>
    </row>
    <row r="7465" spans="1:17" ht="11.25" x14ac:dyDescent="0.2">
      <c r="A7465" s="234"/>
      <c r="B7465" s="98"/>
      <c r="C7465" s="130"/>
      <c r="D7465" s="240"/>
      <c r="E7465" s="240"/>
      <c r="F7465" s="224"/>
      <c r="G7465" s="98"/>
      <c r="H7465" s="98"/>
      <c r="I7465" s="130"/>
      <c r="J7465" s="98"/>
      <c r="K7465" s="98"/>
      <c r="L7465" s="98"/>
      <c r="M7465" s="241"/>
      <c r="N7465" s="241"/>
      <c r="O7465" s="98"/>
      <c r="P7465" s="98"/>
      <c r="Q7465" s="130"/>
    </row>
    <row r="7466" spans="1:17" ht="11.25" x14ac:dyDescent="0.2">
      <c r="A7466" s="234"/>
      <c r="B7466" s="98"/>
      <c r="C7466" s="130"/>
      <c r="D7466" s="240"/>
      <c r="E7466" s="240"/>
      <c r="F7466" s="224"/>
      <c r="G7466" s="98"/>
      <c r="H7466" s="98"/>
      <c r="I7466" s="130"/>
      <c r="J7466" s="98"/>
      <c r="K7466" s="98"/>
      <c r="L7466" s="98"/>
      <c r="M7466" s="241"/>
      <c r="N7466" s="241"/>
      <c r="O7466" s="98"/>
      <c r="P7466" s="98"/>
      <c r="Q7466" s="130"/>
    </row>
    <row r="7467" spans="1:17" ht="11.25" x14ac:dyDescent="0.2">
      <c r="A7467" s="234"/>
      <c r="B7467" s="98"/>
      <c r="C7467" s="130"/>
      <c r="D7467" s="240"/>
      <c r="E7467" s="240"/>
      <c r="F7467" s="224"/>
      <c r="G7467" s="98"/>
      <c r="H7467" s="98"/>
      <c r="I7467" s="130"/>
      <c r="J7467" s="98"/>
      <c r="K7467" s="98"/>
      <c r="L7467" s="98"/>
      <c r="M7467" s="241"/>
      <c r="N7467" s="241"/>
      <c r="O7467" s="98"/>
      <c r="P7467" s="98"/>
      <c r="Q7467" s="130"/>
    </row>
    <row r="7468" spans="1:17" ht="11.25" x14ac:dyDescent="0.2">
      <c r="A7468" s="234"/>
      <c r="B7468" s="98"/>
      <c r="C7468" s="130"/>
      <c r="D7468" s="240"/>
      <c r="E7468" s="240"/>
      <c r="F7468" s="224"/>
      <c r="G7468" s="98"/>
      <c r="H7468" s="98"/>
      <c r="I7468" s="130"/>
      <c r="J7468" s="98"/>
      <c r="K7468" s="98"/>
      <c r="L7468" s="98"/>
      <c r="M7468" s="241"/>
      <c r="N7468" s="241"/>
      <c r="O7468" s="98"/>
      <c r="P7468" s="98"/>
      <c r="Q7468" s="130"/>
    </row>
    <row r="7469" spans="1:17" ht="11.25" x14ac:dyDescent="0.2">
      <c r="A7469" s="234"/>
      <c r="B7469" s="98"/>
      <c r="C7469" s="130"/>
      <c r="D7469" s="240"/>
      <c r="E7469" s="240"/>
      <c r="F7469" s="224"/>
      <c r="G7469" s="98"/>
      <c r="H7469" s="98"/>
      <c r="I7469" s="130"/>
      <c r="J7469" s="98"/>
      <c r="K7469" s="98"/>
      <c r="L7469" s="98"/>
      <c r="M7469" s="241"/>
      <c r="N7469" s="241"/>
      <c r="O7469" s="98"/>
      <c r="P7469" s="98"/>
      <c r="Q7469" s="130"/>
    </row>
    <row r="7470" spans="1:17" ht="11.25" x14ac:dyDescent="0.2">
      <c r="A7470" s="234"/>
      <c r="B7470" s="98"/>
      <c r="C7470" s="130"/>
      <c r="D7470" s="240"/>
      <c r="E7470" s="240"/>
      <c r="F7470" s="224"/>
      <c r="G7470" s="98"/>
      <c r="H7470" s="98"/>
      <c r="I7470" s="130"/>
      <c r="J7470" s="98"/>
      <c r="K7470" s="98"/>
      <c r="L7470" s="98"/>
      <c r="M7470" s="241"/>
      <c r="N7470" s="241"/>
      <c r="O7470" s="98"/>
      <c r="P7470" s="98"/>
      <c r="Q7470" s="130"/>
    </row>
    <row r="7471" spans="1:17" ht="11.25" x14ac:dyDescent="0.2">
      <c r="A7471" s="234"/>
      <c r="B7471" s="98"/>
      <c r="C7471" s="130"/>
      <c r="D7471" s="240"/>
      <c r="E7471" s="240"/>
      <c r="F7471" s="224"/>
      <c r="G7471" s="98"/>
      <c r="H7471" s="98"/>
      <c r="I7471" s="130"/>
      <c r="J7471" s="98"/>
      <c r="K7471" s="98"/>
      <c r="L7471" s="98"/>
      <c r="M7471" s="241"/>
      <c r="N7471" s="241"/>
      <c r="O7471" s="98"/>
      <c r="P7471" s="98"/>
      <c r="Q7471" s="130"/>
    </row>
    <row r="7472" spans="1:17" ht="11.25" x14ac:dyDescent="0.2">
      <c r="A7472" s="234"/>
      <c r="B7472" s="98"/>
      <c r="C7472" s="130"/>
      <c r="D7472" s="240"/>
      <c r="E7472" s="240"/>
      <c r="F7472" s="224"/>
      <c r="G7472" s="98"/>
      <c r="H7472" s="98"/>
      <c r="I7472" s="130"/>
      <c r="J7472" s="98"/>
      <c r="K7472" s="98"/>
      <c r="L7472" s="98"/>
      <c r="M7472" s="241"/>
      <c r="N7472" s="241"/>
      <c r="O7472" s="98"/>
      <c r="P7472" s="98"/>
      <c r="Q7472" s="130"/>
    </row>
    <row r="7473" spans="1:17" ht="11.25" x14ac:dyDescent="0.2">
      <c r="A7473" s="234"/>
      <c r="B7473" s="98"/>
      <c r="C7473" s="130"/>
      <c r="D7473" s="240"/>
      <c r="E7473" s="240"/>
      <c r="F7473" s="224"/>
      <c r="G7473" s="98"/>
      <c r="H7473" s="98"/>
      <c r="I7473" s="130"/>
      <c r="J7473" s="98"/>
      <c r="K7473" s="98"/>
      <c r="L7473" s="98"/>
      <c r="M7473" s="241"/>
      <c r="N7473" s="241"/>
      <c r="O7473" s="98"/>
      <c r="P7473" s="98"/>
      <c r="Q7473" s="130"/>
    </row>
    <row r="7474" spans="1:17" ht="11.25" x14ac:dyDescent="0.2">
      <c r="A7474" s="234"/>
      <c r="B7474" s="98"/>
      <c r="C7474" s="130"/>
      <c r="D7474" s="240"/>
      <c r="E7474" s="240"/>
      <c r="F7474" s="224"/>
      <c r="G7474" s="98"/>
      <c r="H7474" s="98"/>
      <c r="I7474" s="130"/>
      <c r="J7474" s="98"/>
      <c r="K7474" s="98"/>
      <c r="L7474" s="98"/>
      <c r="M7474" s="241"/>
      <c r="N7474" s="241"/>
      <c r="O7474" s="98"/>
      <c r="P7474" s="98"/>
      <c r="Q7474" s="130"/>
    </row>
    <row r="7475" spans="1:17" ht="11.25" x14ac:dyDescent="0.2">
      <c r="A7475" s="234"/>
      <c r="B7475" s="98"/>
      <c r="C7475" s="130"/>
      <c r="D7475" s="240"/>
      <c r="E7475" s="240"/>
      <c r="F7475" s="224"/>
      <c r="G7475" s="98"/>
      <c r="H7475" s="98"/>
      <c r="I7475" s="130"/>
      <c r="J7475" s="98"/>
      <c r="K7475" s="98"/>
      <c r="L7475" s="98"/>
      <c r="M7475" s="241"/>
      <c r="N7475" s="241"/>
      <c r="O7475" s="98"/>
      <c r="P7475" s="98"/>
      <c r="Q7475" s="130"/>
    </row>
    <row r="7476" spans="1:17" ht="11.25" x14ac:dyDescent="0.2">
      <c r="A7476" s="234"/>
      <c r="B7476" s="98"/>
      <c r="C7476" s="130"/>
      <c r="D7476" s="240"/>
      <c r="E7476" s="240"/>
      <c r="F7476" s="224"/>
      <c r="G7476" s="98"/>
      <c r="H7476" s="98"/>
      <c r="I7476" s="130"/>
      <c r="J7476" s="98"/>
      <c r="K7476" s="98"/>
      <c r="L7476" s="98"/>
      <c r="M7476" s="241"/>
      <c r="N7476" s="241"/>
      <c r="O7476" s="98"/>
      <c r="P7476" s="98"/>
      <c r="Q7476" s="130"/>
    </row>
    <row r="7477" spans="1:17" ht="11.25" x14ac:dyDescent="0.2">
      <c r="A7477" s="234"/>
      <c r="B7477" s="98"/>
      <c r="C7477" s="130"/>
      <c r="D7477" s="240"/>
      <c r="E7477" s="240"/>
      <c r="F7477" s="224"/>
      <c r="G7477" s="98"/>
      <c r="H7477" s="98"/>
      <c r="I7477" s="130"/>
      <c r="J7477" s="98"/>
      <c r="K7477" s="98"/>
      <c r="L7477" s="98"/>
      <c r="M7477" s="241"/>
      <c r="N7477" s="241"/>
      <c r="O7477" s="98"/>
      <c r="P7477" s="98"/>
      <c r="Q7477" s="130"/>
    </row>
    <row r="7478" spans="1:17" ht="11.25" x14ac:dyDescent="0.2">
      <c r="A7478" s="234"/>
      <c r="B7478" s="98"/>
      <c r="C7478" s="130"/>
      <c r="D7478" s="240"/>
      <c r="E7478" s="240"/>
      <c r="F7478" s="224"/>
      <c r="G7478" s="98"/>
      <c r="H7478" s="98"/>
      <c r="I7478" s="130"/>
      <c r="J7478" s="98"/>
      <c r="K7478" s="98"/>
      <c r="L7478" s="98"/>
      <c r="M7478" s="241"/>
      <c r="N7478" s="241"/>
      <c r="O7478" s="98"/>
      <c r="P7478" s="98"/>
      <c r="Q7478" s="130"/>
    </row>
    <row r="7479" spans="1:17" ht="11.25" x14ac:dyDescent="0.2">
      <c r="A7479" s="234"/>
      <c r="B7479" s="98"/>
      <c r="C7479" s="130"/>
      <c r="D7479" s="240"/>
      <c r="E7479" s="240"/>
      <c r="F7479" s="224"/>
      <c r="G7479" s="98"/>
      <c r="H7479" s="98"/>
      <c r="I7479" s="130"/>
      <c r="J7479" s="98"/>
      <c r="K7479" s="98"/>
      <c r="L7479" s="98"/>
      <c r="M7479" s="241"/>
      <c r="N7479" s="241"/>
      <c r="O7479" s="98"/>
      <c r="P7479" s="98"/>
      <c r="Q7479" s="130"/>
    </row>
    <row r="7480" spans="1:17" ht="11.25" x14ac:dyDescent="0.2">
      <c r="A7480" s="234"/>
      <c r="B7480" s="98"/>
      <c r="C7480" s="130"/>
      <c r="D7480" s="240"/>
      <c r="E7480" s="240"/>
      <c r="F7480" s="224"/>
      <c r="G7480" s="98"/>
      <c r="H7480" s="98"/>
      <c r="I7480" s="130"/>
      <c r="J7480" s="98"/>
      <c r="K7480" s="98"/>
      <c r="L7480" s="98"/>
      <c r="M7480" s="241"/>
      <c r="N7480" s="241"/>
      <c r="O7480" s="98"/>
      <c r="P7480" s="98"/>
      <c r="Q7480" s="130"/>
    </row>
    <row r="7481" spans="1:17" ht="11.25" x14ac:dyDescent="0.2">
      <c r="A7481" s="234"/>
      <c r="B7481" s="98"/>
      <c r="C7481" s="130"/>
      <c r="D7481" s="240"/>
      <c r="E7481" s="240"/>
      <c r="F7481" s="224"/>
      <c r="G7481" s="98"/>
      <c r="H7481" s="98"/>
      <c r="I7481" s="130"/>
      <c r="J7481" s="98"/>
      <c r="K7481" s="98"/>
      <c r="L7481" s="98"/>
      <c r="M7481" s="241"/>
      <c r="N7481" s="241"/>
      <c r="O7481" s="98"/>
      <c r="P7481" s="98"/>
      <c r="Q7481" s="130"/>
    </row>
    <row r="7482" spans="1:17" ht="11.25" x14ac:dyDescent="0.2">
      <c r="A7482" s="234"/>
      <c r="B7482" s="98"/>
      <c r="C7482" s="130"/>
      <c r="D7482" s="240"/>
      <c r="E7482" s="240"/>
      <c r="F7482" s="224"/>
      <c r="G7482" s="98"/>
      <c r="H7482" s="98"/>
      <c r="I7482" s="130"/>
      <c r="J7482" s="98"/>
      <c r="K7482" s="98"/>
      <c r="L7482" s="98"/>
      <c r="M7482" s="241"/>
      <c r="N7482" s="241"/>
      <c r="O7482" s="98"/>
      <c r="P7482" s="98"/>
      <c r="Q7482" s="130"/>
    </row>
    <row r="7483" spans="1:17" ht="11.25" x14ac:dyDescent="0.2">
      <c r="A7483" s="234"/>
      <c r="B7483" s="98"/>
      <c r="C7483" s="130"/>
      <c r="D7483" s="240"/>
      <c r="E7483" s="240"/>
      <c r="F7483" s="224"/>
      <c r="G7483" s="98"/>
      <c r="H7483" s="98"/>
      <c r="I7483" s="130"/>
      <c r="J7483" s="98"/>
      <c r="K7483" s="98"/>
      <c r="L7483" s="98"/>
      <c r="M7483" s="241"/>
      <c r="N7483" s="241"/>
      <c r="O7483" s="98"/>
      <c r="P7483" s="98"/>
      <c r="Q7483" s="130"/>
    </row>
    <row r="7484" spans="1:17" ht="11.25" x14ac:dyDescent="0.2">
      <c r="A7484" s="234"/>
      <c r="B7484" s="98"/>
      <c r="C7484" s="130"/>
      <c r="D7484" s="240"/>
      <c r="E7484" s="240"/>
      <c r="F7484" s="224"/>
      <c r="G7484" s="98"/>
      <c r="H7484" s="98"/>
      <c r="I7484" s="130"/>
      <c r="J7484" s="98"/>
      <c r="K7484" s="98"/>
      <c r="L7484" s="98"/>
      <c r="M7484" s="241"/>
      <c r="N7484" s="241"/>
      <c r="O7484" s="98"/>
      <c r="P7484" s="98"/>
      <c r="Q7484" s="130"/>
    </row>
    <row r="7485" spans="1:17" ht="11.25" x14ac:dyDescent="0.2">
      <c r="A7485" s="234"/>
      <c r="B7485" s="98"/>
      <c r="C7485" s="130"/>
      <c r="D7485" s="240"/>
      <c r="E7485" s="240"/>
      <c r="F7485" s="224"/>
      <c r="G7485" s="98"/>
      <c r="H7485" s="98"/>
      <c r="I7485" s="130"/>
      <c r="J7485" s="98"/>
      <c r="K7485" s="98"/>
      <c r="L7485" s="98"/>
      <c r="M7485" s="241"/>
      <c r="N7485" s="241"/>
      <c r="O7485" s="98"/>
      <c r="P7485" s="98"/>
      <c r="Q7485" s="130"/>
    </row>
    <row r="7486" spans="1:17" ht="11.25" x14ac:dyDescent="0.2">
      <c r="A7486" s="234"/>
      <c r="B7486" s="98"/>
      <c r="C7486" s="130"/>
      <c r="D7486" s="240"/>
      <c r="E7486" s="240"/>
      <c r="F7486" s="224"/>
      <c r="G7486" s="98"/>
      <c r="H7486" s="98"/>
      <c r="I7486" s="130"/>
      <c r="J7486" s="98"/>
      <c r="K7486" s="98"/>
      <c r="L7486" s="98"/>
      <c r="M7486" s="241"/>
      <c r="N7486" s="241"/>
      <c r="O7486" s="98"/>
      <c r="P7486" s="98"/>
      <c r="Q7486" s="130"/>
    </row>
    <row r="7487" spans="1:17" ht="11.25" x14ac:dyDescent="0.2">
      <c r="A7487" s="234"/>
      <c r="B7487" s="98"/>
      <c r="C7487" s="130"/>
      <c r="D7487" s="240"/>
      <c r="E7487" s="240"/>
      <c r="F7487" s="224"/>
      <c r="G7487" s="98"/>
      <c r="H7487" s="98"/>
      <c r="I7487" s="130"/>
      <c r="J7487" s="98"/>
      <c r="K7487" s="98"/>
      <c r="L7487" s="98"/>
      <c r="M7487" s="241"/>
      <c r="N7487" s="241"/>
      <c r="O7487" s="98"/>
      <c r="P7487" s="98"/>
      <c r="Q7487" s="130"/>
    </row>
    <row r="7488" spans="1:17" ht="11.25" x14ac:dyDescent="0.2">
      <c r="A7488" s="234"/>
      <c r="B7488" s="98"/>
      <c r="C7488" s="130"/>
      <c r="D7488" s="240"/>
      <c r="E7488" s="240"/>
      <c r="F7488" s="224"/>
      <c r="G7488" s="98"/>
      <c r="H7488" s="98"/>
      <c r="I7488" s="130"/>
      <c r="J7488" s="98"/>
      <c r="K7488" s="98"/>
      <c r="L7488" s="98"/>
      <c r="M7488" s="241"/>
      <c r="N7488" s="241"/>
      <c r="O7488" s="98"/>
      <c r="P7488" s="98"/>
      <c r="Q7488" s="130"/>
    </row>
    <row r="7489" spans="1:17" ht="11.25" x14ac:dyDescent="0.2">
      <c r="A7489" s="234"/>
      <c r="B7489" s="98"/>
      <c r="C7489" s="130"/>
      <c r="D7489" s="240"/>
      <c r="E7489" s="240"/>
      <c r="F7489" s="224"/>
      <c r="G7489" s="98"/>
      <c r="H7489" s="98"/>
      <c r="I7489" s="130"/>
      <c r="J7489" s="98"/>
      <c r="K7489" s="98"/>
      <c r="L7489" s="98"/>
      <c r="M7489" s="241"/>
      <c r="N7489" s="241"/>
      <c r="O7489" s="98"/>
      <c r="P7489" s="98"/>
      <c r="Q7489" s="130"/>
    </row>
    <row r="7490" spans="1:17" ht="11.25" x14ac:dyDescent="0.2">
      <c r="A7490" s="234"/>
      <c r="B7490" s="98"/>
      <c r="C7490" s="130"/>
      <c r="D7490" s="240"/>
      <c r="E7490" s="240"/>
      <c r="F7490" s="224"/>
      <c r="G7490" s="98"/>
      <c r="H7490" s="98"/>
      <c r="I7490" s="130"/>
      <c r="J7490" s="98"/>
      <c r="K7490" s="98"/>
      <c r="L7490" s="98"/>
      <c r="M7490" s="241"/>
      <c r="N7490" s="241"/>
      <c r="O7490" s="98"/>
      <c r="P7490" s="98"/>
      <c r="Q7490" s="130"/>
    </row>
    <row r="7491" spans="1:17" ht="11.25" x14ac:dyDescent="0.2">
      <c r="A7491" s="234"/>
      <c r="B7491" s="98"/>
      <c r="C7491" s="130"/>
      <c r="D7491" s="240"/>
      <c r="E7491" s="240"/>
      <c r="F7491" s="224"/>
      <c r="G7491" s="98"/>
      <c r="H7491" s="98"/>
      <c r="I7491" s="130"/>
      <c r="J7491" s="98"/>
      <c r="K7491" s="98"/>
      <c r="L7491" s="98"/>
      <c r="M7491" s="241"/>
      <c r="N7491" s="241"/>
      <c r="O7491" s="98"/>
      <c r="P7491" s="98"/>
      <c r="Q7491" s="130"/>
    </row>
    <row r="7492" spans="1:17" ht="11.25" x14ac:dyDescent="0.2">
      <c r="A7492" s="234"/>
      <c r="B7492" s="98"/>
      <c r="C7492" s="130"/>
      <c r="D7492" s="240"/>
      <c r="E7492" s="240"/>
      <c r="F7492" s="224"/>
      <c r="G7492" s="98"/>
      <c r="H7492" s="98"/>
      <c r="I7492" s="130"/>
      <c r="J7492" s="98"/>
      <c r="K7492" s="98"/>
      <c r="L7492" s="98"/>
      <c r="M7492" s="241"/>
      <c r="N7492" s="241"/>
      <c r="O7492" s="98"/>
      <c r="P7492" s="98"/>
      <c r="Q7492" s="130"/>
    </row>
    <row r="7493" spans="1:17" ht="11.25" x14ac:dyDescent="0.2">
      <c r="A7493" s="234"/>
      <c r="B7493" s="98"/>
      <c r="C7493" s="130"/>
      <c r="D7493" s="240"/>
      <c r="E7493" s="240"/>
      <c r="F7493" s="224"/>
      <c r="G7493" s="98"/>
      <c r="H7493" s="98"/>
      <c r="I7493" s="130"/>
      <c r="J7493" s="98"/>
      <c r="K7493" s="98"/>
      <c r="L7493" s="98"/>
      <c r="M7493" s="241"/>
      <c r="N7493" s="241"/>
      <c r="O7493" s="98"/>
      <c r="P7493" s="98"/>
      <c r="Q7493" s="130"/>
    </row>
    <row r="7494" spans="1:17" ht="11.25" x14ac:dyDescent="0.2">
      <c r="A7494" s="234"/>
      <c r="B7494" s="98"/>
      <c r="C7494" s="130"/>
      <c r="D7494" s="240"/>
      <c r="E7494" s="240"/>
      <c r="F7494" s="224"/>
      <c r="G7494" s="98"/>
      <c r="H7494" s="98"/>
      <c r="I7494" s="130"/>
      <c r="J7494" s="98"/>
      <c r="K7494" s="98"/>
      <c r="L7494" s="98"/>
      <c r="M7494" s="241"/>
      <c r="N7494" s="241"/>
      <c r="O7494" s="98"/>
      <c r="P7494" s="98"/>
      <c r="Q7494" s="130"/>
    </row>
    <row r="7495" spans="1:17" ht="11.25" x14ac:dyDescent="0.2">
      <c r="A7495" s="234"/>
      <c r="B7495" s="98"/>
      <c r="C7495" s="130"/>
      <c r="D7495" s="240"/>
      <c r="E7495" s="240"/>
      <c r="F7495" s="224"/>
      <c r="G7495" s="98"/>
      <c r="H7495" s="98"/>
      <c r="I7495" s="130"/>
      <c r="J7495" s="98"/>
      <c r="K7495" s="98"/>
      <c r="L7495" s="98"/>
      <c r="M7495" s="241"/>
      <c r="N7495" s="241"/>
      <c r="O7495" s="98"/>
      <c r="P7495" s="98"/>
      <c r="Q7495" s="130"/>
    </row>
    <row r="7496" spans="1:17" ht="11.25" x14ac:dyDescent="0.2">
      <c r="A7496" s="234"/>
      <c r="B7496" s="98"/>
      <c r="C7496" s="130"/>
      <c r="D7496" s="240"/>
      <c r="E7496" s="240"/>
      <c r="F7496" s="224"/>
      <c r="G7496" s="98"/>
      <c r="H7496" s="98"/>
      <c r="I7496" s="130"/>
      <c r="J7496" s="98"/>
      <c r="K7496" s="98"/>
      <c r="L7496" s="98"/>
      <c r="M7496" s="241"/>
      <c r="N7496" s="241"/>
      <c r="O7496" s="98"/>
      <c r="P7496" s="98"/>
      <c r="Q7496" s="130"/>
    </row>
    <row r="7497" spans="1:17" ht="11.25" x14ac:dyDescent="0.2">
      <c r="A7497" s="234"/>
      <c r="B7497" s="98"/>
      <c r="C7497" s="130"/>
      <c r="D7497" s="240"/>
      <c r="E7497" s="240"/>
      <c r="F7497" s="224"/>
      <c r="G7497" s="98"/>
      <c r="H7497" s="98"/>
      <c r="I7497" s="130"/>
      <c r="J7497" s="98"/>
      <c r="K7497" s="98"/>
      <c r="L7497" s="98"/>
      <c r="M7497" s="241"/>
      <c r="N7497" s="241"/>
      <c r="O7497" s="98"/>
      <c r="P7497" s="98"/>
      <c r="Q7497" s="130"/>
    </row>
    <row r="7498" spans="1:17" ht="11.25" x14ac:dyDescent="0.2">
      <c r="A7498" s="234"/>
      <c r="B7498" s="98"/>
      <c r="C7498" s="130"/>
      <c r="D7498" s="240"/>
      <c r="E7498" s="240"/>
      <c r="F7498" s="224"/>
      <c r="G7498" s="98"/>
      <c r="H7498" s="98"/>
      <c r="I7498" s="130"/>
      <c r="J7498" s="98"/>
      <c r="K7498" s="98"/>
      <c r="L7498" s="98"/>
      <c r="M7498" s="241"/>
      <c r="N7498" s="241"/>
      <c r="O7498" s="98"/>
      <c r="P7498" s="98"/>
      <c r="Q7498" s="130"/>
    </row>
    <row r="7499" spans="1:17" ht="11.25" x14ac:dyDescent="0.2">
      <c r="A7499" s="234"/>
      <c r="B7499" s="98"/>
      <c r="C7499" s="130"/>
      <c r="D7499" s="240"/>
      <c r="E7499" s="240"/>
      <c r="F7499" s="224"/>
      <c r="G7499" s="98"/>
      <c r="H7499" s="98"/>
      <c r="I7499" s="130"/>
      <c r="J7499" s="98"/>
      <c r="K7499" s="98"/>
      <c r="L7499" s="98"/>
      <c r="M7499" s="241"/>
      <c r="N7499" s="241"/>
      <c r="O7499" s="98"/>
      <c r="P7499" s="98"/>
      <c r="Q7499" s="130"/>
    </row>
    <row r="7500" spans="1:17" ht="11.25" x14ac:dyDescent="0.2">
      <c r="A7500" s="234"/>
      <c r="B7500" s="98"/>
      <c r="C7500" s="130"/>
      <c r="D7500" s="240"/>
      <c r="E7500" s="240"/>
      <c r="F7500" s="224"/>
      <c r="G7500" s="98"/>
      <c r="H7500" s="98"/>
      <c r="I7500" s="130"/>
      <c r="J7500" s="98"/>
      <c r="K7500" s="98"/>
      <c r="L7500" s="98"/>
      <c r="M7500" s="241"/>
      <c r="N7500" s="241"/>
      <c r="O7500" s="98"/>
      <c r="P7500" s="98"/>
      <c r="Q7500" s="130"/>
    </row>
    <row r="7501" spans="1:17" ht="11.25" x14ac:dyDescent="0.2">
      <c r="A7501" s="234"/>
      <c r="B7501" s="98"/>
      <c r="C7501" s="130"/>
      <c r="D7501" s="240"/>
      <c r="E7501" s="240"/>
      <c r="F7501" s="224"/>
      <c r="G7501" s="98"/>
      <c r="H7501" s="98"/>
      <c r="I7501" s="130"/>
      <c r="J7501" s="98"/>
      <c r="K7501" s="98"/>
      <c r="L7501" s="98"/>
      <c r="M7501" s="241"/>
      <c r="N7501" s="241"/>
      <c r="O7501" s="98"/>
      <c r="P7501" s="98"/>
      <c r="Q7501" s="130"/>
    </row>
    <row r="7502" spans="1:17" ht="11.25" x14ac:dyDescent="0.2">
      <c r="A7502" s="234"/>
      <c r="B7502" s="98"/>
      <c r="C7502" s="130"/>
      <c r="D7502" s="240"/>
      <c r="E7502" s="240"/>
      <c r="F7502" s="224"/>
      <c r="G7502" s="98"/>
      <c r="H7502" s="98"/>
      <c r="I7502" s="130"/>
      <c r="J7502" s="98"/>
      <c r="K7502" s="98"/>
      <c r="L7502" s="98"/>
      <c r="M7502" s="241"/>
      <c r="N7502" s="241"/>
      <c r="O7502" s="98"/>
      <c r="P7502" s="98"/>
      <c r="Q7502" s="130"/>
    </row>
    <row r="7503" spans="1:17" ht="11.25" x14ac:dyDescent="0.2">
      <c r="A7503" s="234"/>
      <c r="B7503" s="98"/>
      <c r="C7503" s="130"/>
      <c r="D7503" s="240"/>
      <c r="E7503" s="240"/>
      <c r="F7503" s="224"/>
      <c r="G7503" s="98"/>
      <c r="H7503" s="98"/>
      <c r="I7503" s="130"/>
      <c r="J7503" s="98"/>
      <c r="K7503" s="98"/>
      <c r="L7503" s="98"/>
      <c r="M7503" s="241"/>
      <c r="N7503" s="241"/>
      <c r="O7503" s="98"/>
      <c r="P7503" s="98"/>
      <c r="Q7503" s="130"/>
    </row>
    <row r="7504" spans="1:17" ht="11.25" x14ac:dyDescent="0.2">
      <c r="A7504" s="234"/>
      <c r="B7504" s="98"/>
      <c r="C7504" s="130"/>
      <c r="D7504" s="240"/>
      <c r="E7504" s="240"/>
      <c r="F7504" s="224"/>
      <c r="G7504" s="98"/>
      <c r="H7504" s="98"/>
      <c r="I7504" s="130"/>
      <c r="J7504" s="98"/>
      <c r="K7504" s="98"/>
      <c r="L7504" s="98"/>
      <c r="M7504" s="241"/>
      <c r="N7504" s="241"/>
      <c r="O7504" s="98"/>
      <c r="P7504" s="98"/>
      <c r="Q7504" s="130"/>
    </row>
    <row r="7505" spans="1:17" ht="11.25" x14ac:dyDescent="0.2">
      <c r="A7505" s="234"/>
      <c r="B7505" s="98"/>
      <c r="C7505" s="130"/>
      <c r="D7505" s="240"/>
      <c r="E7505" s="240"/>
      <c r="F7505" s="224"/>
      <c r="G7505" s="98"/>
      <c r="H7505" s="98"/>
      <c r="I7505" s="130"/>
      <c r="J7505" s="98"/>
      <c r="K7505" s="98"/>
      <c r="L7505" s="98"/>
      <c r="M7505" s="241"/>
      <c r="N7505" s="241"/>
      <c r="O7505" s="98"/>
      <c r="P7505" s="98"/>
      <c r="Q7505" s="130"/>
    </row>
    <row r="7506" spans="1:17" ht="11.25" x14ac:dyDescent="0.2">
      <c r="A7506" s="234"/>
      <c r="B7506" s="98"/>
      <c r="C7506" s="130"/>
      <c r="D7506" s="240"/>
      <c r="E7506" s="240"/>
      <c r="F7506" s="224"/>
      <c r="G7506" s="98"/>
      <c r="H7506" s="98"/>
      <c r="I7506" s="130"/>
      <c r="J7506" s="98"/>
      <c r="K7506" s="98"/>
      <c r="L7506" s="98"/>
      <c r="M7506" s="241"/>
      <c r="N7506" s="241"/>
      <c r="O7506" s="98"/>
      <c r="P7506" s="98"/>
      <c r="Q7506" s="130"/>
    </row>
    <row r="7507" spans="1:17" ht="11.25" x14ac:dyDescent="0.2">
      <c r="A7507" s="234"/>
      <c r="B7507" s="98"/>
      <c r="C7507" s="130"/>
      <c r="D7507" s="240"/>
      <c r="E7507" s="240"/>
      <c r="F7507" s="224"/>
      <c r="G7507" s="98"/>
      <c r="H7507" s="98"/>
      <c r="I7507" s="130"/>
      <c r="J7507" s="98"/>
      <c r="K7507" s="98"/>
      <c r="L7507" s="98"/>
      <c r="M7507" s="241"/>
      <c r="N7507" s="241"/>
      <c r="O7507" s="98"/>
      <c r="P7507" s="98"/>
      <c r="Q7507" s="130"/>
    </row>
    <row r="7508" spans="1:17" ht="11.25" x14ac:dyDescent="0.2">
      <c r="A7508" s="234"/>
      <c r="B7508" s="98"/>
      <c r="C7508" s="130"/>
      <c r="D7508" s="240"/>
      <c r="E7508" s="240"/>
      <c r="F7508" s="224"/>
      <c r="G7508" s="98"/>
      <c r="H7508" s="98"/>
      <c r="I7508" s="130"/>
      <c r="J7508" s="98"/>
      <c r="K7508" s="98"/>
      <c r="L7508" s="98"/>
      <c r="M7508" s="241"/>
      <c r="N7508" s="241"/>
      <c r="O7508" s="98"/>
      <c r="P7508" s="98"/>
      <c r="Q7508" s="130"/>
    </row>
    <row r="7509" spans="1:17" ht="11.25" x14ac:dyDescent="0.2">
      <c r="A7509" s="234"/>
      <c r="B7509" s="98"/>
      <c r="C7509" s="130"/>
      <c r="D7509" s="240"/>
      <c r="E7509" s="240"/>
      <c r="F7509" s="224"/>
      <c r="G7509" s="98"/>
      <c r="H7509" s="98"/>
      <c r="I7509" s="130"/>
      <c r="J7509" s="98"/>
      <c r="K7509" s="98"/>
      <c r="L7509" s="98"/>
      <c r="M7509" s="241"/>
      <c r="N7509" s="241"/>
      <c r="O7509" s="98"/>
      <c r="P7509" s="98"/>
      <c r="Q7509" s="130"/>
    </row>
    <row r="7510" spans="1:17" ht="11.25" x14ac:dyDescent="0.2">
      <c r="A7510" s="234"/>
      <c r="B7510" s="98"/>
      <c r="C7510" s="130"/>
      <c r="D7510" s="240"/>
      <c r="E7510" s="240"/>
      <c r="F7510" s="224"/>
      <c r="G7510" s="98"/>
      <c r="H7510" s="98"/>
      <c r="I7510" s="130"/>
      <c r="J7510" s="98"/>
      <c r="K7510" s="98"/>
      <c r="L7510" s="98"/>
      <c r="M7510" s="241"/>
      <c r="N7510" s="241"/>
      <c r="O7510" s="98"/>
      <c r="P7510" s="98"/>
      <c r="Q7510" s="130"/>
    </row>
    <row r="7511" spans="1:17" ht="11.25" x14ac:dyDescent="0.2">
      <c r="A7511" s="234"/>
      <c r="B7511" s="98"/>
      <c r="C7511" s="130"/>
      <c r="D7511" s="240"/>
      <c r="E7511" s="240"/>
      <c r="F7511" s="224"/>
      <c r="G7511" s="98"/>
      <c r="H7511" s="98"/>
      <c r="I7511" s="130"/>
      <c r="J7511" s="98"/>
      <c r="K7511" s="98"/>
      <c r="L7511" s="98"/>
      <c r="M7511" s="241"/>
      <c r="N7511" s="241"/>
      <c r="O7511" s="98"/>
      <c r="P7511" s="98"/>
      <c r="Q7511" s="130"/>
    </row>
    <row r="7512" spans="1:17" ht="11.25" x14ac:dyDescent="0.2">
      <c r="A7512" s="234"/>
      <c r="B7512" s="98"/>
      <c r="C7512" s="130"/>
      <c r="D7512" s="240"/>
      <c r="E7512" s="240"/>
      <c r="F7512" s="224"/>
      <c r="G7512" s="98"/>
      <c r="H7512" s="98"/>
      <c r="I7512" s="130"/>
      <c r="J7512" s="98"/>
      <c r="K7512" s="98"/>
      <c r="L7512" s="98"/>
      <c r="M7512" s="241"/>
      <c r="N7512" s="241"/>
      <c r="O7512" s="98"/>
      <c r="P7512" s="98"/>
      <c r="Q7512" s="130"/>
    </row>
    <row r="7513" spans="1:17" ht="11.25" x14ac:dyDescent="0.2">
      <c r="A7513" s="234"/>
      <c r="B7513" s="98"/>
      <c r="C7513" s="130"/>
      <c r="D7513" s="240"/>
      <c r="E7513" s="240"/>
      <c r="F7513" s="224"/>
      <c r="G7513" s="98"/>
      <c r="H7513" s="98"/>
      <c r="I7513" s="130"/>
      <c r="J7513" s="98"/>
      <c r="K7513" s="98"/>
      <c r="L7513" s="98"/>
      <c r="M7513" s="241"/>
      <c r="N7513" s="241"/>
      <c r="O7513" s="98"/>
      <c r="P7513" s="98"/>
      <c r="Q7513" s="130"/>
    </row>
    <row r="7514" spans="1:17" ht="11.25" x14ac:dyDescent="0.2">
      <c r="A7514" s="234"/>
      <c r="B7514" s="98"/>
      <c r="C7514" s="130"/>
      <c r="D7514" s="240"/>
      <c r="E7514" s="240"/>
      <c r="F7514" s="224"/>
      <c r="G7514" s="98"/>
      <c r="H7514" s="98"/>
      <c r="I7514" s="130"/>
      <c r="J7514" s="98"/>
      <c r="K7514" s="98"/>
      <c r="L7514" s="98"/>
      <c r="M7514" s="241"/>
      <c r="N7514" s="241"/>
      <c r="O7514" s="98"/>
      <c r="P7514" s="98"/>
      <c r="Q7514" s="130"/>
    </row>
    <row r="7515" spans="1:17" ht="11.25" x14ac:dyDescent="0.2">
      <c r="A7515" s="234"/>
      <c r="B7515" s="98"/>
      <c r="C7515" s="130"/>
      <c r="D7515" s="240"/>
      <c r="E7515" s="240"/>
      <c r="F7515" s="224"/>
      <c r="G7515" s="98"/>
      <c r="H7515" s="98"/>
      <c r="I7515" s="130"/>
      <c r="J7515" s="98"/>
      <c r="K7515" s="98"/>
      <c r="L7515" s="98"/>
      <c r="M7515" s="241"/>
      <c r="N7515" s="241"/>
      <c r="O7515" s="98"/>
      <c r="P7515" s="98"/>
      <c r="Q7515" s="130"/>
    </row>
    <row r="7516" spans="1:17" ht="11.25" x14ac:dyDescent="0.2">
      <c r="A7516" s="234"/>
      <c r="B7516" s="98"/>
      <c r="C7516" s="130"/>
      <c r="D7516" s="240"/>
      <c r="E7516" s="240"/>
      <c r="F7516" s="224"/>
      <c r="G7516" s="98"/>
      <c r="H7516" s="98"/>
      <c r="I7516" s="130"/>
      <c r="J7516" s="98"/>
      <c r="K7516" s="98"/>
      <c r="L7516" s="98"/>
      <c r="M7516" s="241"/>
      <c r="N7516" s="241"/>
      <c r="O7516" s="98"/>
      <c r="P7516" s="98"/>
      <c r="Q7516" s="130"/>
    </row>
    <row r="7517" spans="1:17" ht="11.25" x14ac:dyDescent="0.2">
      <c r="A7517" s="234"/>
      <c r="B7517" s="98"/>
      <c r="C7517" s="130"/>
      <c r="D7517" s="240"/>
      <c r="E7517" s="240"/>
      <c r="F7517" s="224"/>
      <c r="G7517" s="98"/>
      <c r="H7517" s="98"/>
      <c r="I7517" s="130"/>
      <c r="J7517" s="98"/>
      <c r="K7517" s="98"/>
      <c r="L7517" s="98"/>
      <c r="M7517" s="241"/>
      <c r="N7517" s="241"/>
      <c r="O7517" s="98"/>
      <c r="P7517" s="98"/>
      <c r="Q7517" s="130"/>
    </row>
    <row r="7518" spans="1:17" ht="11.25" x14ac:dyDescent="0.2">
      <c r="A7518" s="234"/>
      <c r="B7518" s="98"/>
      <c r="C7518" s="130"/>
      <c r="D7518" s="240"/>
      <c r="E7518" s="240"/>
      <c r="F7518" s="224"/>
      <c r="G7518" s="98"/>
      <c r="H7518" s="98"/>
      <c r="I7518" s="130"/>
      <c r="J7518" s="98"/>
      <c r="K7518" s="98"/>
      <c r="L7518" s="98"/>
      <c r="M7518" s="241"/>
      <c r="N7518" s="241"/>
      <c r="O7518" s="98"/>
      <c r="P7518" s="98"/>
      <c r="Q7518" s="130"/>
    </row>
    <row r="7519" spans="1:17" ht="11.25" x14ac:dyDescent="0.2">
      <c r="A7519" s="234"/>
      <c r="B7519" s="98"/>
      <c r="C7519" s="130"/>
      <c r="D7519" s="240"/>
      <c r="E7519" s="240"/>
      <c r="F7519" s="224"/>
      <c r="G7519" s="98"/>
      <c r="H7519" s="98"/>
      <c r="I7519" s="130"/>
      <c r="J7519" s="98"/>
      <c r="K7519" s="98"/>
      <c r="L7519" s="98"/>
      <c r="M7519" s="241"/>
      <c r="N7519" s="241"/>
      <c r="O7519" s="98"/>
      <c r="P7519" s="98"/>
      <c r="Q7519" s="130"/>
    </row>
    <row r="7520" spans="1:17" ht="11.25" x14ac:dyDescent="0.2">
      <c r="A7520" s="234"/>
      <c r="B7520" s="98"/>
      <c r="C7520" s="130"/>
      <c r="D7520" s="240"/>
      <c r="E7520" s="240"/>
      <c r="F7520" s="224"/>
      <c r="G7520" s="98"/>
      <c r="H7520" s="98"/>
      <c r="I7520" s="130"/>
      <c r="J7520" s="98"/>
      <c r="K7520" s="98"/>
      <c r="L7520" s="98"/>
      <c r="M7520" s="241"/>
      <c r="N7520" s="241"/>
      <c r="O7520" s="98"/>
      <c r="P7520" s="98"/>
      <c r="Q7520" s="130"/>
    </row>
    <row r="7521" spans="1:17" ht="11.25" x14ac:dyDescent="0.2">
      <c r="A7521" s="234"/>
      <c r="B7521" s="98"/>
      <c r="C7521" s="130"/>
      <c r="D7521" s="240"/>
      <c r="E7521" s="240"/>
      <c r="F7521" s="224"/>
      <c r="G7521" s="98"/>
      <c r="H7521" s="98"/>
      <c r="I7521" s="130"/>
      <c r="J7521" s="98"/>
      <c r="K7521" s="98"/>
      <c r="L7521" s="98"/>
      <c r="M7521" s="241"/>
      <c r="N7521" s="241"/>
      <c r="O7521" s="98"/>
      <c r="P7521" s="98"/>
      <c r="Q7521" s="130"/>
    </row>
    <row r="7522" spans="1:17" ht="11.25" x14ac:dyDescent="0.2">
      <c r="A7522" s="234"/>
      <c r="B7522" s="98"/>
      <c r="C7522" s="130"/>
      <c r="D7522" s="240"/>
      <c r="E7522" s="240"/>
      <c r="F7522" s="224"/>
      <c r="G7522" s="98"/>
      <c r="H7522" s="98"/>
      <c r="I7522" s="130"/>
      <c r="J7522" s="98"/>
      <c r="K7522" s="98"/>
      <c r="L7522" s="98"/>
      <c r="M7522" s="241"/>
      <c r="N7522" s="241"/>
      <c r="O7522" s="98"/>
      <c r="P7522" s="98"/>
      <c r="Q7522" s="130"/>
    </row>
    <row r="7523" spans="1:17" ht="11.25" x14ac:dyDescent="0.2">
      <c r="A7523" s="234"/>
      <c r="B7523" s="98"/>
      <c r="C7523" s="130"/>
      <c r="D7523" s="240"/>
      <c r="E7523" s="240"/>
      <c r="F7523" s="224"/>
      <c r="G7523" s="98"/>
      <c r="H7523" s="98"/>
      <c r="I7523" s="130"/>
      <c r="J7523" s="98"/>
      <c r="K7523" s="98"/>
      <c r="L7523" s="98"/>
      <c r="M7523" s="241"/>
      <c r="N7523" s="241"/>
      <c r="O7523" s="98"/>
      <c r="P7523" s="98"/>
      <c r="Q7523" s="130"/>
    </row>
    <row r="7524" spans="1:17" ht="11.25" x14ac:dyDescent="0.2">
      <c r="A7524" s="234"/>
      <c r="B7524" s="98"/>
      <c r="C7524" s="130"/>
      <c r="D7524" s="240"/>
      <c r="E7524" s="240"/>
      <c r="F7524" s="224"/>
      <c r="G7524" s="98"/>
      <c r="H7524" s="98"/>
      <c r="I7524" s="130"/>
      <c r="J7524" s="98"/>
      <c r="K7524" s="98"/>
      <c r="L7524" s="98"/>
      <c r="M7524" s="241"/>
      <c r="N7524" s="241"/>
      <c r="O7524" s="98"/>
      <c r="P7524" s="98"/>
      <c r="Q7524" s="130"/>
    </row>
    <row r="7525" spans="1:17" ht="11.25" x14ac:dyDescent="0.2">
      <c r="A7525" s="234"/>
      <c r="B7525" s="98"/>
      <c r="C7525" s="130"/>
      <c r="D7525" s="240"/>
      <c r="E7525" s="240"/>
      <c r="F7525" s="224"/>
      <c r="G7525" s="98"/>
      <c r="H7525" s="98"/>
      <c r="I7525" s="130"/>
      <c r="J7525" s="98"/>
      <c r="K7525" s="98"/>
      <c r="L7525" s="98"/>
      <c r="M7525" s="241"/>
      <c r="N7525" s="241"/>
      <c r="O7525" s="98"/>
      <c r="P7525" s="98"/>
      <c r="Q7525" s="130"/>
    </row>
    <row r="7526" spans="1:17" ht="11.25" x14ac:dyDescent="0.2">
      <c r="A7526" s="234"/>
      <c r="B7526" s="98"/>
      <c r="C7526" s="130"/>
      <c r="D7526" s="240"/>
      <c r="E7526" s="240"/>
      <c r="F7526" s="224"/>
      <c r="G7526" s="98"/>
      <c r="H7526" s="98"/>
      <c r="I7526" s="130"/>
      <c r="J7526" s="98"/>
      <c r="K7526" s="98"/>
      <c r="L7526" s="98"/>
      <c r="M7526" s="241"/>
      <c r="N7526" s="241"/>
      <c r="O7526" s="98"/>
      <c r="P7526" s="98"/>
      <c r="Q7526" s="130"/>
    </row>
    <row r="7527" spans="1:17" ht="11.25" x14ac:dyDescent="0.2">
      <c r="A7527" s="234"/>
      <c r="B7527" s="98"/>
      <c r="C7527" s="130"/>
      <c r="D7527" s="240"/>
      <c r="E7527" s="240"/>
      <c r="F7527" s="224"/>
      <c r="G7527" s="98"/>
      <c r="H7527" s="98"/>
      <c r="I7527" s="130"/>
      <c r="J7527" s="98"/>
      <c r="K7527" s="98"/>
      <c r="L7527" s="98"/>
      <c r="M7527" s="241"/>
      <c r="N7527" s="241"/>
      <c r="O7527" s="98"/>
      <c r="P7527" s="98"/>
      <c r="Q7527" s="130"/>
    </row>
    <row r="7528" spans="1:17" ht="11.25" x14ac:dyDescent="0.2">
      <c r="A7528" s="234"/>
      <c r="B7528" s="98"/>
      <c r="C7528" s="130"/>
      <c r="D7528" s="240"/>
      <c r="E7528" s="240"/>
      <c r="F7528" s="224"/>
      <c r="G7528" s="98"/>
      <c r="H7528" s="98"/>
      <c r="I7528" s="130"/>
      <c r="J7528" s="98"/>
      <c r="K7528" s="98"/>
      <c r="L7528" s="98"/>
      <c r="M7528" s="241"/>
      <c r="N7528" s="241"/>
      <c r="O7528" s="98"/>
      <c r="P7528" s="98"/>
      <c r="Q7528" s="130"/>
    </row>
    <row r="7529" spans="1:17" ht="11.25" x14ac:dyDescent="0.2">
      <c r="A7529" s="234"/>
      <c r="B7529" s="98"/>
      <c r="C7529" s="130"/>
      <c r="D7529" s="240"/>
      <c r="E7529" s="240"/>
      <c r="F7529" s="224"/>
      <c r="G7529" s="98"/>
      <c r="H7529" s="98"/>
      <c r="I7529" s="130"/>
      <c r="J7529" s="98"/>
      <c r="K7529" s="98"/>
      <c r="L7529" s="98"/>
      <c r="M7529" s="241"/>
      <c r="N7529" s="241"/>
      <c r="O7529" s="98"/>
      <c r="P7529" s="98"/>
      <c r="Q7529" s="130"/>
    </row>
    <row r="7530" spans="1:17" ht="11.25" x14ac:dyDescent="0.2">
      <c r="A7530" s="234"/>
      <c r="B7530" s="98"/>
      <c r="C7530" s="130"/>
      <c r="D7530" s="240"/>
      <c r="E7530" s="240"/>
      <c r="F7530" s="224"/>
      <c r="G7530" s="98"/>
      <c r="H7530" s="98"/>
      <c r="I7530" s="130"/>
      <c r="J7530" s="98"/>
      <c r="K7530" s="98"/>
      <c r="L7530" s="98"/>
      <c r="M7530" s="241"/>
      <c r="N7530" s="241"/>
      <c r="O7530" s="98"/>
      <c r="P7530" s="98"/>
      <c r="Q7530" s="130"/>
    </row>
    <row r="7531" spans="1:17" ht="11.25" x14ac:dyDescent="0.2">
      <c r="A7531" s="234"/>
      <c r="B7531" s="98"/>
      <c r="C7531" s="130"/>
      <c r="D7531" s="240"/>
      <c r="E7531" s="240"/>
      <c r="F7531" s="224"/>
      <c r="G7531" s="98"/>
      <c r="H7531" s="98"/>
      <c r="I7531" s="130"/>
      <c r="J7531" s="98"/>
      <c r="K7531" s="98"/>
      <c r="L7531" s="98"/>
      <c r="M7531" s="241"/>
      <c r="N7531" s="241"/>
      <c r="O7531" s="98"/>
      <c r="P7531" s="98"/>
      <c r="Q7531" s="130"/>
    </row>
    <row r="7532" spans="1:17" ht="11.25" x14ac:dyDescent="0.2">
      <c r="A7532" s="234"/>
      <c r="B7532" s="98"/>
      <c r="C7532" s="130"/>
      <c r="D7532" s="240"/>
      <c r="E7532" s="240"/>
      <c r="F7532" s="224"/>
      <c r="G7532" s="98"/>
      <c r="H7532" s="98"/>
      <c r="I7532" s="130"/>
      <c r="J7532" s="98"/>
      <c r="K7532" s="98"/>
      <c r="L7532" s="98"/>
      <c r="M7532" s="241"/>
      <c r="N7532" s="241"/>
      <c r="O7532" s="98"/>
      <c r="P7532" s="98"/>
      <c r="Q7532" s="130"/>
    </row>
    <row r="7533" spans="1:17" ht="11.25" x14ac:dyDescent="0.2">
      <c r="A7533" s="234"/>
      <c r="B7533" s="98"/>
      <c r="C7533" s="130"/>
      <c r="D7533" s="240"/>
      <c r="E7533" s="240"/>
      <c r="F7533" s="224"/>
      <c r="G7533" s="98"/>
      <c r="H7533" s="98"/>
      <c r="I7533" s="130"/>
      <c r="J7533" s="98"/>
      <c r="K7533" s="98"/>
      <c r="L7533" s="98"/>
      <c r="M7533" s="241"/>
      <c r="N7533" s="241"/>
      <c r="O7533" s="98"/>
      <c r="P7533" s="98"/>
      <c r="Q7533" s="130"/>
    </row>
    <row r="7534" spans="1:17" ht="11.25" x14ac:dyDescent="0.2">
      <c r="A7534" s="234"/>
      <c r="B7534" s="98"/>
      <c r="C7534" s="130"/>
      <c r="D7534" s="240"/>
      <c r="E7534" s="240"/>
      <c r="F7534" s="224"/>
      <c r="G7534" s="98"/>
      <c r="H7534" s="98"/>
      <c r="I7534" s="130"/>
      <c r="J7534" s="98"/>
      <c r="K7534" s="98"/>
      <c r="L7534" s="98"/>
      <c r="M7534" s="241"/>
      <c r="N7534" s="241"/>
      <c r="O7534" s="98"/>
      <c r="P7534" s="98"/>
      <c r="Q7534" s="130"/>
    </row>
    <row r="7535" spans="1:17" ht="11.25" x14ac:dyDescent="0.2">
      <c r="A7535" s="234"/>
      <c r="B7535" s="98"/>
      <c r="C7535" s="130"/>
      <c r="D7535" s="240"/>
      <c r="E7535" s="240"/>
      <c r="F7535" s="224"/>
      <c r="G7535" s="98"/>
      <c r="H7535" s="98"/>
      <c r="I7535" s="130"/>
      <c r="J7535" s="98"/>
      <c r="K7535" s="98"/>
      <c r="L7535" s="98"/>
      <c r="M7535" s="241"/>
      <c r="N7535" s="241"/>
      <c r="O7535" s="98"/>
      <c r="P7535" s="98"/>
      <c r="Q7535" s="130"/>
    </row>
    <row r="7536" spans="1:17" ht="11.25" x14ac:dyDescent="0.2">
      <c r="A7536" s="234"/>
      <c r="B7536" s="98"/>
      <c r="C7536" s="130"/>
      <c r="D7536" s="240"/>
      <c r="E7536" s="240"/>
      <c r="F7536" s="224"/>
      <c r="G7536" s="98"/>
      <c r="H7536" s="98"/>
      <c r="I7536" s="130"/>
      <c r="J7536" s="98"/>
      <c r="K7536" s="98"/>
      <c r="L7536" s="98"/>
      <c r="M7536" s="241"/>
      <c r="N7536" s="241"/>
      <c r="O7536" s="98"/>
      <c r="P7536" s="98"/>
      <c r="Q7536" s="130"/>
    </row>
    <row r="7537" spans="1:17" ht="11.25" x14ac:dyDescent="0.2">
      <c r="A7537" s="234"/>
      <c r="B7537" s="98"/>
      <c r="C7537" s="130"/>
      <c r="D7537" s="240"/>
      <c r="E7537" s="240"/>
      <c r="F7537" s="224"/>
      <c r="G7537" s="98"/>
      <c r="H7537" s="98"/>
      <c r="I7537" s="130"/>
      <c r="J7537" s="98"/>
      <c r="K7537" s="98"/>
      <c r="L7537" s="98"/>
      <c r="M7537" s="241"/>
      <c r="N7537" s="241"/>
      <c r="O7537" s="98"/>
      <c r="P7537" s="98"/>
      <c r="Q7537" s="130"/>
    </row>
    <row r="7538" spans="1:17" ht="11.25" x14ac:dyDescent="0.2">
      <c r="A7538" s="234"/>
      <c r="B7538" s="98"/>
      <c r="C7538" s="130"/>
      <c r="D7538" s="240"/>
      <c r="E7538" s="240"/>
      <c r="F7538" s="224"/>
      <c r="G7538" s="98"/>
      <c r="H7538" s="98"/>
      <c r="I7538" s="130"/>
      <c r="J7538" s="98"/>
      <c r="K7538" s="98"/>
      <c r="L7538" s="98"/>
      <c r="M7538" s="241"/>
      <c r="N7538" s="241"/>
      <c r="O7538" s="98"/>
      <c r="P7538" s="98"/>
      <c r="Q7538" s="130"/>
    </row>
    <row r="7539" spans="1:17" ht="11.25" x14ac:dyDescent="0.2">
      <c r="A7539" s="234"/>
      <c r="B7539" s="98"/>
      <c r="C7539" s="130"/>
      <c r="D7539" s="240"/>
      <c r="E7539" s="240"/>
      <c r="F7539" s="224"/>
      <c r="G7539" s="98"/>
      <c r="H7539" s="98"/>
      <c r="I7539" s="130"/>
      <c r="J7539" s="98"/>
      <c r="K7539" s="98"/>
      <c r="L7539" s="98"/>
      <c r="M7539" s="241"/>
      <c r="N7539" s="241"/>
      <c r="O7539" s="98"/>
      <c r="P7539" s="98"/>
      <c r="Q7539" s="130"/>
    </row>
    <row r="7540" spans="1:17" ht="11.25" x14ac:dyDescent="0.2">
      <c r="A7540" s="234"/>
      <c r="B7540" s="98"/>
      <c r="C7540" s="130"/>
      <c r="D7540" s="240"/>
      <c r="E7540" s="240"/>
      <c r="F7540" s="224"/>
      <c r="G7540" s="98"/>
      <c r="H7540" s="98"/>
      <c r="I7540" s="130"/>
      <c r="J7540" s="98"/>
      <c r="K7540" s="98"/>
      <c r="L7540" s="98"/>
      <c r="M7540" s="241"/>
      <c r="N7540" s="241"/>
      <c r="O7540" s="98"/>
      <c r="P7540" s="98"/>
      <c r="Q7540" s="130"/>
    </row>
    <row r="7541" spans="1:17" ht="11.25" x14ac:dyDescent="0.2">
      <c r="A7541" s="234"/>
      <c r="B7541" s="98"/>
      <c r="C7541" s="130"/>
      <c r="D7541" s="240"/>
      <c r="E7541" s="240"/>
      <c r="F7541" s="224"/>
      <c r="G7541" s="98"/>
      <c r="H7541" s="98"/>
      <c r="I7541" s="130"/>
      <c r="J7541" s="98"/>
      <c r="K7541" s="98"/>
      <c r="L7541" s="98"/>
      <c r="M7541" s="241"/>
      <c r="N7541" s="241"/>
      <c r="O7541" s="98"/>
      <c r="P7541" s="98"/>
      <c r="Q7541" s="130"/>
    </row>
    <row r="7542" spans="1:17" ht="11.25" x14ac:dyDescent="0.2">
      <c r="A7542" s="234"/>
      <c r="B7542" s="98"/>
      <c r="C7542" s="130"/>
      <c r="D7542" s="240"/>
      <c r="E7542" s="240"/>
      <c r="F7542" s="224"/>
      <c r="G7542" s="98"/>
      <c r="H7542" s="98"/>
      <c r="I7542" s="130"/>
      <c r="J7542" s="98"/>
      <c r="K7542" s="98"/>
      <c r="L7542" s="98"/>
      <c r="M7542" s="241"/>
      <c r="N7542" s="241"/>
      <c r="O7542" s="98"/>
      <c r="P7542" s="98"/>
      <c r="Q7542" s="130"/>
    </row>
    <row r="7543" spans="1:17" ht="11.25" x14ac:dyDescent="0.2">
      <c r="A7543" s="234"/>
      <c r="B7543" s="98"/>
      <c r="C7543" s="130"/>
      <c r="D7543" s="240"/>
      <c r="E7543" s="240"/>
      <c r="F7543" s="224"/>
      <c r="G7543" s="98"/>
      <c r="H7543" s="98"/>
      <c r="I7543" s="130"/>
      <c r="J7543" s="98"/>
      <c r="K7543" s="98"/>
      <c r="L7543" s="98"/>
      <c r="M7543" s="241"/>
      <c r="N7543" s="241"/>
      <c r="O7543" s="98"/>
      <c r="P7543" s="98"/>
      <c r="Q7543" s="130"/>
    </row>
    <row r="7544" spans="1:17" ht="11.25" x14ac:dyDescent="0.2">
      <c r="A7544" s="234"/>
      <c r="B7544" s="98"/>
      <c r="C7544" s="130"/>
      <c r="D7544" s="240"/>
      <c r="E7544" s="240"/>
      <c r="F7544" s="224"/>
      <c r="G7544" s="98"/>
      <c r="H7544" s="98"/>
      <c r="I7544" s="130"/>
      <c r="J7544" s="98"/>
      <c r="K7544" s="98"/>
      <c r="L7544" s="98"/>
      <c r="M7544" s="241"/>
      <c r="N7544" s="241"/>
      <c r="O7544" s="98"/>
      <c r="P7544" s="98"/>
      <c r="Q7544" s="130"/>
    </row>
    <row r="7545" spans="1:17" ht="11.25" x14ac:dyDescent="0.2">
      <c r="A7545" s="234"/>
      <c r="B7545" s="98"/>
      <c r="C7545" s="130"/>
      <c r="D7545" s="240"/>
      <c r="E7545" s="240"/>
      <c r="F7545" s="224"/>
      <c r="G7545" s="98"/>
      <c r="H7545" s="98"/>
      <c r="I7545" s="130"/>
      <c r="J7545" s="98"/>
      <c r="K7545" s="98"/>
      <c r="L7545" s="98"/>
      <c r="M7545" s="241"/>
      <c r="N7545" s="241"/>
      <c r="O7545" s="98"/>
      <c r="P7545" s="98"/>
      <c r="Q7545" s="130"/>
    </row>
    <row r="7546" spans="1:17" ht="11.25" x14ac:dyDescent="0.2">
      <c r="A7546" s="234"/>
      <c r="B7546" s="98"/>
      <c r="C7546" s="130"/>
      <c r="D7546" s="240"/>
      <c r="E7546" s="240"/>
      <c r="F7546" s="224"/>
      <c r="G7546" s="98"/>
      <c r="H7546" s="98"/>
      <c r="I7546" s="130"/>
      <c r="J7546" s="98"/>
      <c r="K7546" s="98"/>
      <c r="L7546" s="98"/>
      <c r="M7546" s="241"/>
      <c r="N7546" s="241"/>
      <c r="O7546" s="98"/>
      <c r="P7546" s="98"/>
      <c r="Q7546" s="130"/>
    </row>
    <row r="7547" spans="1:17" ht="11.25" x14ac:dyDescent="0.2">
      <c r="A7547" s="234"/>
      <c r="B7547" s="98"/>
      <c r="C7547" s="130"/>
      <c r="D7547" s="240"/>
      <c r="E7547" s="240"/>
      <c r="F7547" s="224"/>
      <c r="G7547" s="98"/>
      <c r="H7547" s="98"/>
      <c r="I7547" s="130"/>
      <c r="J7547" s="98"/>
      <c r="K7547" s="98"/>
      <c r="L7547" s="98"/>
      <c r="M7547" s="241"/>
      <c r="N7547" s="241"/>
      <c r="O7547" s="98"/>
      <c r="P7547" s="98"/>
      <c r="Q7547" s="130"/>
    </row>
    <row r="7548" spans="1:17" ht="11.25" x14ac:dyDescent="0.2">
      <c r="A7548" s="234"/>
      <c r="B7548" s="98"/>
      <c r="C7548" s="130"/>
      <c r="D7548" s="240"/>
      <c r="E7548" s="240"/>
      <c r="F7548" s="224"/>
      <c r="G7548" s="98"/>
      <c r="H7548" s="98"/>
      <c r="I7548" s="130"/>
      <c r="J7548" s="98"/>
      <c r="K7548" s="98"/>
      <c r="L7548" s="98"/>
      <c r="M7548" s="241"/>
      <c r="N7548" s="241"/>
      <c r="O7548" s="98"/>
      <c r="P7548" s="98"/>
      <c r="Q7548" s="130"/>
    </row>
    <row r="7549" spans="1:17" ht="11.25" x14ac:dyDescent="0.2">
      <c r="A7549" s="234"/>
      <c r="B7549" s="98"/>
      <c r="C7549" s="130"/>
      <c r="D7549" s="240"/>
      <c r="E7549" s="240"/>
      <c r="F7549" s="224"/>
      <c r="G7549" s="98"/>
      <c r="H7549" s="98"/>
      <c r="I7549" s="130"/>
      <c r="J7549" s="98"/>
      <c r="K7549" s="98"/>
      <c r="L7549" s="98"/>
      <c r="M7549" s="241"/>
      <c r="N7549" s="241"/>
      <c r="O7549" s="98"/>
      <c r="P7549" s="98"/>
      <c r="Q7549" s="130"/>
    </row>
    <row r="7550" spans="1:17" ht="11.25" x14ac:dyDescent="0.2">
      <c r="A7550" s="234"/>
      <c r="B7550" s="98"/>
      <c r="C7550" s="130"/>
      <c r="D7550" s="240"/>
      <c r="E7550" s="240"/>
      <c r="F7550" s="224"/>
      <c r="G7550" s="98"/>
      <c r="H7550" s="98"/>
      <c r="I7550" s="130"/>
      <c r="J7550" s="98"/>
      <c r="K7550" s="98"/>
      <c r="L7550" s="98"/>
      <c r="M7550" s="241"/>
      <c r="N7550" s="241"/>
      <c r="O7550" s="98"/>
      <c r="P7550" s="98"/>
      <c r="Q7550" s="130"/>
    </row>
    <row r="7551" spans="1:17" ht="11.25" x14ac:dyDescent="0.2">
      <c r="A7551" s="234"/>
      <c r="B7551" s="98"/>
      <c r="C7551" s="130"/>
      <c r="D7551" s="240"/>
      <c r="E7551" s="240"/>
      <c r="F7551" s="224"/>
      <c r="G7551" s="98"/>
      <c r="H7551" s="98"/>
      <c r="I7551" s="130"/>
      <c r="J7551" s="98"/>
      <c r="K7551" s="98"/>
      <c r="L7551" s="98"/>
      <c r="M7551" s="241"/>
      <c r="N7551" s="241"/>
      <c r="O7551" s="98"/>
      <c r="P7551" s="98"/>
      <c r="Q7551" s="130"/>
    </row>
    <row r="7552" spans="1:17" ht="11.25" x14ac:dyDescent="0.2">
      <c r="A7552" s="234"/>
      <c r="B7552" s="98"/>
      <c r="C7552" s="130"/>
      <c r="D7552" s="240"/>
      <c r="E7552" s="240"/>
      <c r="F7552" s="224"/>
      <c r="G7552" s="98"/>
      <c r="H7552" s="98"/>
      <c r="I7552" s="130"/>
      <c r="J7552" s="98"/>
      <c r="K7552" s="98"/>
      <c r="L7552" s="98"/>
      <c r="M7552" s="241"/>
      <c r="N7552" s="241"/>
      <c r="O7552" s="98"/>
      <c r="P7552" s="98"/>
      <c r="Q7552" s="130"/>
    </row>
    <row r="7553" spans="1:17" ht="11.25" x14ac:dyDescent="0.2">
      <c r="A7553" s="234"/>
      <c r="B7553" s="98"/>
      <c r="C7553" s="130"/>
      <c r="D7553" s="240"/>
      <c r="E7553" s="240"/>
      <c r="F7553" s="224"/>
      <c r="G7553" s="98"/>
      <c r="H7553" s="98"/>
      <c r="I7553" s="130"/>
      <c r="J7553" s="98"/>
      <c r="K7553" s="98"/>
      <c r="L7553" s="98"/>
      <c r="M7553" s="241"/>
      <c r="N7553" s="241"/>
      <c r="O7553" s="98"/>
      <c r="P7553" s="98"/>
      <c r="Q7553" s="130"/>
    </row>
    <row r="7554" spans="1:17" ht="11.25" x14ac:dyDescent="0.2">
      <c r="A7554" s="234"/>
      <c r="B7554" s="98"/>
      <c r="C7554" s="130"/>
      <c r="D7554" s="240"/>
      <c r="E7554" s="240"/>
      <c r="F7554" s="224"/>
      <c r="G7554" s="98"/>
      <c r="H7554" s="98"/>
      <c r="I7554" s="130"/>
      <c r="J7554" s="98"/>
      <c r="K7554" s="98"/>
      <c r="L7554" s="98"/>
      <c r="M7554" s="241"/>
      <c r="N7554" s="241"/>
      <c r="O7554" s="98"/>
      <c r="P7554" s="98"/>
      <c r="Q7554" s="130"/>
    </row>
    <row r="7555" spans="1:17" ht="11.25" x14ac:dyDescent="0.2">
      <c r="A7555" s="234"/>
      <c r="B7555" s="98"/>
      <c r="C7555" s="130"/>
      <c r="D7555" s="240"/>
      <c r="E7555" s="240"/>
      <c r="F7555" s="224"/>
      <c r="G7555" s="98"/>
      <c r="H7555" s="98"/>
      <c r="I7555" s="130"/>
      <c r="J7555" s="98"/>
      <c r="K7555" s="98"/>
      <c r="L7555" s="98"/>
      <c r="M7555" s="241"/>
      <c r="N7555" s="241"/>
      <c r="O7555" s="98"/>
      <c r="P7555" s="98"/>
      <c r="Q7555" s="130"/>
    </row>
    <row r="7556" spans="1:17" ht="11.25" x14ac:dyDescent="0.2">
      <c r="A7556" s="234"/>
      <c r="B7556" s="98"/>
      <c r="C7556" s="130"/>
      <c r="D7556" s="240"/>
      <c r="E7556" s="240"/>
      <c r="F7556" s="224"/>
      <c r="G7556" s="98"/>
      <c r="H7556" s="98"/>
      <c r="I7556" s="130"/>
      <c r="J7556" s="98"/>
      <c r="K7556" s="98"/>
      <c r="L7556" s="98"/>
      <c r="M7556" s="241"/>
      <c r="N7556" s="241"/>
      <c r="O7556" s="98"/>
      <c r="P7556" s="98"/>
      <c r="Q7556" s="130"/>
    </row>
    <row r="7557" spans="1:17" ht="11.25" x14ac:dyDescent="0.2">
      <c r="A7557" s="234"/>
      <c r="B7557" s="98"/>
      <c r="C7557" s="130"/>
      <c r="D7557" s="240"/>
      <c r="E7557" s="240"/>
      <c r="F7557" s="224"/>
      <c r="G7557" s="98"/>
      <c r="H7557" s="98"/>
      <c r="I7557" s="130"/>
      <c r="J7557" s="98"/>
      <c r="K7557" s="98"/>
      <c r="L7557" s="98"/>
      <c r="M7557" s="241"/>
      <c r="N7557" s="241"/>
      <c r="O7557" s="98"/>
      <c r="P7557" s="98"/>
      <c r="Q7557" s="130"/>
    </row>
    <row r="7558" spans="1:17" ht="11.25" x14ac:dyDescent="0.2">
      <c r="A7558" s="234"/>
      <c r="B7558" s="98"/>
      <c r="C7558" s="130"/>
      <c r="D7558" s="240"/>
      <c r="E7558" s="240"/>
      <c r="F7558" s="224"/>
      <c r="G7558" s="98"/>
      <c r="H7558" s="98"/>
      <c r="I7558" s="130"/>
      <c r="J7558" s="98"/>
      <c r="K7558" s="98"/>
      <c r="L7558" s="98"/>
      <c r="M7558" s="241"/>
      <c r="N7558" s="241"/>
      <c r="O7558" s="98"/>
      <c r="P7558" s="98"/>
      <c r="Q7558" s="130"/>
    </row>
    <row r="7559" spans="1:17" ht="11.25" x14ac:dyDescent="0.2">
      <c r="A7559" s="234"/>
      <c r="B7559" s="98"/>
      <c r="C7559" s="130"/>
      <c r="D7559" s="240"/>
      <c r="E7559" s="240"/>
      <c r="F7559" s="224"/>
      <c r="G7559" s="98"/>
      <c r="H7559" s="98"/>
      <c r="I7559" s="130"/>
      <c r="J7559" s="98"/>
      <c r="K7559" s="98"/>
      <c r="L7559" s="98"/>
      <c r="M7559" s="241"/>
      <c r="N7559" s="241"/>
      <c r="O7559" s="98"/>
      <c r="P7559" s="98"/>
      <c r="Q7559" s="130"/>
    </row>
    <row r="7560" spans="1:17" ht="11.25" x14ac:dyDescent="0.2">
      <c r="A7560" s="234"/>
      <c r="B7560" s="98"/>
      <c r="C7560" s="130"/>
      <c r="D7560" s="240"/>
      <c r="E7560" s="240"/>
      <c r="F7560" s="224"/>
      <c r="G7560" s="98"/>
      <c r="H7560" s="98"/>
      <c r="I7560" s="130"/>
      <c r="J7560" s="98"/>
      <c r="K7560" s="98"/>
      <c r="L7560" s="98"/>
      <c r="M7560" s="241"/>
      <c r="N7560" s="241"/>
      <c r="O7560" s="98"/>
      <c r="P7560" s="98"/>
      <c r="Q7560" s="130"/>
    </row>
    <row r="7561" spans="1:17" ht="11.25" x14ac:dyDescent="0.2">
      <c r="A7561" s="234"/>
      <c r="B7561" s="98"/>
      <c r="C7561" s="130"/>
      <c r="D7561" s="240"/>
      <c r="E7561" s="240"/>
      <c r="F7561" s="224"/>
      <c r="G7561" s="98"/>
      <c r="H7561" s="98"/>
      <c r="I7561" s="130"/>
      <c r="J7561" s="98"/>
      <c r="K7561" s="98"/>
      <c r="L7561" s="98"/>
      <c r="M7561" s="241"/>
      <c r="N7561" s="241"/>
      <c r="O7561" s="98"/>
      <c r="P7561" s="98"/>
      <c r="Q7561" s="130"/>
    </row>
    <row r="7562" spans="1:17" ht="11.25" x14ac:dyDescent="0.2">
      <c r="A7562" s="234"/>
      <c r="B7562" s="98"/>
      <c r="C7562" s="130"/>
      <c r="D7562" s="240"/>
      <c r="E7562" s="240"/>
      <c r="F7562" s="224"/>
      <c r="G7562" s="98"/>
      <c r="H7562" s="98"/>
      <c r="I7562" s="130"/>
      <c r="J7562" s="98"/>
      <c r="K7562" s="98"/>
      <c r="L7562" s="98"/>
      <c r="M7562" s="241"/>
      <c r="N7562" s="241"/>
      <c r="O7562" s="98"/>
      <c r="P7562" s="98"/>
      <c r="Q7562" s="130"/>
    </row>
    <row r="7563" spans="1:17" ht="11.25" x14ac:dyDescent="0.2">
      <c r="A7563" s="234"/>
      <c r="B7563" s="98"/>
      <c r="C7563" s="130"/>
      <c r="D7563" s="240"/>
      <c r="E7563" s="240"/>
      <c r="F7563" s="224"/>
      <c r="G7563" s="98"/>
      <c r="H7563" s="98"/>
      <c r="I7563" s="130"/>
      <c r="J7563" s="98"/>
      <c r="K7563" s="98"/>
      <c r="L7563" s="98"/>
      <c r="M7563" s="241"/>
      <c r="N7563" s="241"/>
      <c r="O7563" s="98"/>
      <c r="P7563" s="98"/>
      <c r="Q7563" s="130"/>
    </row>
    <row r="7564" spans="1:17" ht="11.25" x14ac:dyDescent="0.2">
      <c r="A7564" s="234"/>
      <c r="B7564" s="98"/>
      <c r="C7564" s="130"/>
      <c r="D7564" s="240"/>
      <c r="E7564" s="240"/>
      <c r="F7564" s="224"/>
      <c r="G7564" s="98"/>
      <c r="H7564" s="98"/>
      <c r="I7564" s="130"/>
      <c r="J7564" s="98"/>
      <c r="K7564" s="98"/>
      <c r="L7564" s="98"/>
      <c r="M7564" s="241"/>
      <c r="N7564" s="241"/>
      <c r="O7564" s="98"/>
      <c r="P7564" s="98"/>
      <c r="Q7564" s="130"/>
    </row>
    <row r="7565" spans="1:17" ht="11.25" x14ac:dyDescent="0.2">
      <c r="A7565" s="234"/>
      <c r="B7565" s="98"/>
      <c r="C7565" s="130"/>
      <c r="D7565" s="240"/>
      <c r="E7565" s="240"/>
      <c r="F7565" s="224"/>
      <c r="G7565" s="98"/>
      <c r="H7565" s="98"/>
      <c r="I7565" s="130"/>
      <c r="J7565" s="98"/>
      <c r="K7565" s="98"/>
      <c r="L7565" s="98"/>
      <c r="M7565" s="241"/>
      <c r="N7565" s="241"/>
      <c r="O7565" s="98"/>
      <c r="P7565" s="98"/>
      <c r="Q7565" s="130"/>
    </row>
    <row r="7566" spans="1:17" ht="11.25" x14ac:dyDescent="0.2">
      <c r="A7566" s="234"/>
      <c r="B7566" s="98"/>
      <c r="C7566" s="130"/>
      <c r="D7566" s="240"/>
      <c r="E7566" s="240"/>
      <c r="F7566" s="224"/>
      <c r="G7566" s="98"/>
      <c r="H7566" s="98"/>
      <c r="I7566" s="130"/>
      <c r="J7566" s="98"/>
      <c r="K7566" s="98"/>
      <c r="L7566" s="98"/>
      <c r="M7566" s="241"/>
      <c r="N7566" s="241"/>
      <c r="O7566" s="98"/>
      <c r="P7566" s="98"/>
      <c r="Q7566" s="130"/>
    </row>
    <row r="7567" spans="1:17" ht="11.25" x14ac:dyDescent="0.2">
      <c r="A7567" s="234"/>
      <c r="B7567" s="98"/>
      <c r="C7567" s="130"/>
      <c r="D7567" s="240"/>
      <c r="E7567" s="240"/>
      <c r="F7567" s="224"/>
      <c r="G7567" s="98"/>
      <c r="H7567" s="98"/>
      <c r="I7567" s="130"/>
      <c r="J7567" s="98"/>
      <c r="K7567" s="98"/>
      <c r="L7567" s="98"/>
      <c r="M7567" s="241"/>
      <c r="N7567" s="241"/>
      <c r="O7567" s="98"/>
      <c r="P7567" s="98"/>
      <c r="Q7567" s="130"/>
    </row>
    <row r="7568" spans="1:17" ht="11.25" x14ac:dyDescent="0.2">
      <c r="A7568" s="234"/>
      <c r="B7568" s="98"/>
      <c r="C7568" s="130"/>
      <c r="D7568" s="240"/>
      <c r="E7568" s="240"/>
      <c r="F7568" s="224"/>
      <c r="G7568" s="98"/>
      <c r="H7568" s="98"/>
      <c r="I7568" s="130"/>
      <c r="J7568" s="98"/>
      <c r="K7568" s="98"/>
      <c r="L7568" s="98"/>
      <c r="M7568" s="241"/>
      <c r="N7568" s="241"/>
      <c r="O7568" s="98"/>
      <c r="P7568" s="98"/>
      <c r="Q7568" s="130"/>
    </row>
    <row r="7569" spans="1:17" ht="11.25" x14ac:dyDescent="0.2">
      <c r="A7569" s="234"/>
      <c r="B7569" s="98"/>
      <c r="C7569" s="130"/>
      <c r="D7569" s="240"/>
      <c r="E7569" s="240"/>
      <c r="F7569" s="224"/>
      <c r="G7569" s="98"/>
      <c r="H7569" s="98"/>
      <c r="I7569" s="130"/>
      <c r="J7569" s="98"/>
      <c r="K7569" s="98"/>
      <c r="L7569" s="98"/>
      <c r="M7569" s="241"/>
      <c r="N7569" s="241"/>
      <c r="O7569" s="98"/>
      <c r="P7569" s="98"/>
      <c r="Q7569" s="130"/>
    </row>
    <row r="7570" spans="1:17" ht="11.25" x14ac:dyDescent="0.2">
      <c r="A7570" s="234"/>
      <c r="B7570" s="98"/>
      <c r="C7570" s="130"/>
      <c r="D7570" s="240"/>
      <c r="E7570" s="240"/>
      <c r="F7570" s="224"/>
      <c r="G7570" s="98"/>
      <c r="H7570" s="98"/>
      <c r="I7570" s="130"/>
      <c r="J7570" s="98"/>
      <c r="K7570" s="98"/>
      <c r="L7570" s="98"/>
      <c r="M7570" s="241"/>
      <c r="N7570" s="241"/>
      <c r="O7570" s="98"/>
      <c r="P7570" s="98"/>
      <c r="Q7570" s="130"/>
    </row>
    <row r="7571" spans="1:17" ht="11.25" x14ac:dyDescent="0.2">
      <c r="A7571" s="234"/>
      <c r="B7571" s="98"/>
      <c r="C7571" s="130"/>
      <c r="D7571" s="240"/>
      <c r="E7571" s="240"/>
      <c r="F7571" s="224"/>
      <c r="G7571" s="98"/>
      <c r="H7571" s="98"/>
      <c r="I7571" s="130"/>
      <c r="J7571" s="98"/>
      <c r="K7571" s="98"/>
      <c r="L7571" s="98"/>
      <c r="M7571" s="241"/>
      <c r="N7571" s="241"/>
      <c r="O7571" s="98"/>
      <c r="P7571" s="98"/>
      <c r="Q7571" s="130"/>
    </row>
    <row r="7572" spans="1:17" ht="11.25" x14ac:dyDescent="0.2">
      <c r="A7572" s="234"/>
      <c r="B7572" s="98"/>
      <c r="C7572" s="130"/>
      <c r="D7572" s="240"/>
      <c r="E7572" s="240"/>
      <c r="F7572" s="224"/>
      <c r="G7572" s="98"/>
      <c r="H7572" s="98"/>
      <c r="I7572" s="130"/>
      <c r="J7572" s="98"/>
      <c r="K7572" s="98"/>
      <c r="L7572" s="98"/>
      <c r="M7572" s="241"/>
      <c r="N7572" s="241"/>
      <c r="O7572" s="98"/>
      <c r="P7572" s="98"/>
      <c r="Q7572" s="130"/>
    </row>
    <row r="7573" spans="1:17" ht="11.25" x14ac:dyDescent="0.2">
      <c r="A7573" s="234"/>
      <c r="B7573" s="98"/>
      <c r="C7573" s="130"/>
      <c r="D7573" s="240"/>
      <c r="E7573" s="240"/>
      <c r="F7573" s="224"/>
      <c r="G7573" s="98"/>
      <c r="H7573" s="98"/>
      <c r="I7573" s="130"/>
      <c r="J7573" s="98"/>
      <c r="K7573" s="98"/>
      <c r="L7573" s="98"/>
      <c r="M7573" s="241"/>
      <c r="N7573" s="241"/>
      <c r="O7573" s="98"/>
      <c r="P7573" s="98"/>
      <c r="Q7573" s="130"/>
    </row>
    <row r="7574" spans="1:17" ht="11.25" x14ac:dyDescent="0.2">
      <c r="A7574" s="234"/>
      <c r="B7574" s="98"/>
      <c r="C7574" s="130"/>
      <c r="D7574" s="240"/>
      <c r="E7574" s="240"/>
      <c r="F7574" s="224"/>
      <c r="G7574" s="98"/>
      <c r="H7574" s="98"/>
      <c r="I7574" s="130"/>
      <c r="J7574" s="98"/>
      <c r="K7574" s="98"/>
      <c r="L7574" s="98"/>
      <c r="M7574" s="241"/>
      <c r="N7574" s="241"/>
      <c r="O7574" s="98"/>
      <c r="P7574" s="98"/>
      <c r="Q7574" s="130"/>
    </row>
    <row r="7575" spans="1:17" ht="11.25" x14ac:dyDescent="0.2">
      <c r="A7575" s="234"/>
      <c r="B7575" s="98"/>
      <c r="C7575" s="130"/>
      <c r="D7575" s="240"/>
      <c r="E7575" s="240"/>
      <c r="F7575" s="224"/>
      <c r="G7575" s="98"/>
      <c r="H7575" s="98"/>
      <c r="I7575" s="130"/>
      <c r="J7575" s="98"/>
      <c r="K7575" s="98"/>
      <c r="L7575" s="98"/>
      <c r="M7575" s="241"/>
      <c r="N7575" s="241"/>
      <c r="O7575" s="98"/>
      <c r="P7575" s="98"/>
      <c r="Q7575" s="130"/>
    </row>
    <row r="7576" spans="1:17" ht="11.25" x14ac:dyDescent="0.2">
      <c r="A7576" s="234"/>
      <c r="B7576" s="98"/>
      <c r="C7576" s="130"/>
      <c r="D7576" s="240"/>
      <c r="E7576" s="240"/>
      <c r="F7576" s="224"/>
      <c r="G7576" s="98"/>
      <c r="H7576" s="98"/>
      <c r="I7576" s="130"/>
      <c r="J7576" s="98"/>
      <c r="K7576" s="98"/>
      <c r="L7576" s="98"/>
      <c r="M7576" s="241"/>
      <c r="N7576" s="241"/>
      <c r="O7576" s="98"/>
      <c r="P7576" s="98"/>
      <c r="Q7576" s="130"/>
    </row>
    <row r="7577" spans="1:17" ht="11.25" x14ac:dyDescent="0.2">
      <c r="A7577" s="234"/>
      <c r="B7577" s="98"/>
      <c r="C7577" s="130"/>
      <c r="D7577" s="240"/>
      <c r="E7577" s="240"/>
      <c r="F7577" s="224"/>
      <c r="G7577" s="98"/>
      <c r="H7577" s="98"/>
      <c r="I7577" s="130"/>
      <c r="J7577" s="98"/>
      <c r="K7577" s="98"/>
      <c r="L7577" s="98"/>
      <c r="M7577" s="241"/>
      <c r="N7577" s="241"/>
      <c r="O7577" s="98"/>
      <c r="P7577" s="98"/>
      <c r="Q7577" s="130"/>
    </row>
    <row r="7578" spans="1:17" ht="11.25" x14ac:dyDescent="0.2">
      <c r="A7578" s="234"/>
      <c r="B7578" s="98"/>
      <c r="C7578" s="130"/>
      <c r="D7578" s="240"/>
      <c r="E7578" s="240"/>
      <c r="F7578" s="224"/>
      <c r="G7578" s="98"/>
      <c r="H7578" s="98"/>
      <c r="I7578" s="130"/>
      <c r="J7578" s="98"/>
      <c r="K7578" s="98"/>
      <c r="L7578" s="98"/>
      <c r="M7578" s="241"/>
      <c r="N7578" s="241"/>
      <c r="O7578" s="98"/>
      <c r="P7578" s="98"/>
      <c r="Q7578" s="130"/>
    </row>
    <row r="7579" spans="1:17" ht="11.25" x14ac:dyDescent="0.2">
      <c r="A7579" s="234"/>
      <c r="B7579" s="98"/>
      <c r="C7579" s="130"/>
      <c r="D7579" s="240"/>
      <c r="E7579" s="240"/>
      <c r="F7579" s="224"/>
      <c r="G7579" s="98"/>
      <c r="H7579" s="98"/>
      <c r="I7579" s="130"/>
      <c r="J7579" s="98"/>
      <c r="K7579" s="98"/>
      <c r="L7579" s="98"/>
      <c r="M7579" s="241"/>
      <c r="N7579" s="241"/>
      <c r="O7579" s="98"/>
      <c r="P7579" s="98"/>
      <c r="Q7579" s="130"/>
    </row>
    <row r="7580" spans="1:17" ht="11.25" x14ac:dyDescent="0.2">
      <c r="A7580" s="234"/>
      <c r="B7580" s="98"/>
      <c r="C7580" s="130"/>
      <c r="D7580" s="240"/>
      <c r="E7580" s="240"/>
      <c r="F7580" s="224"/>
      <c r="G7580" s="98"/>
      <c r="H7580" s="98"/>
      <c r="I7580" s="130"/>
      <c r="J7580" s="98"/>
      <c r="K7580" s="98"/>
      <c r="L7580" s="98"/>
      <c r="M7580" s="241"/>
      <c r="N7580" s="241"/>
      <c r="O7580" s="98"/>
      <c r="P7580" s="98"/>
      <c r="Q7580" s="130"/>
    </row>
    <row r="7581" spans="1:17" ht="11.25" x14ac:dyDescent="0.2">
      <c r="A7581" s="234"/>
      <c r="B7581" s="98"/>
      <c r="C7581" s="130"/>
      <c r="D7581" s="240"/>
      <c r="E7581" s="240"/>
      <c r="F7581" s="224"/>
      <c r="G7581" s="98"/>
      <c r="H7581" s="98"/>
      <c r="I7581" s="130"/>
      <c r="J7581" s="98"/>
      <c r="K7581" s="98"/>
      <c r="L7581" s="98"/>
      <c r="M7581" s="241"/>
      <c r="N7581" s="241"/>
      <c r="O7581" s="98"/>
      <c r="P7581" s="98"/>
      <c r="Q7581" s="130"/>
    </row>
    <row r="7582" spans="1:17" ht="11.25" x14ac:dyDescent="0.2">
      <c r="A7582" s="234"/>
      <c r="B7582" s="98"/>
      <c r="C7582" s="130"/>
      <c r="D7582" s="240"/>
      <c r="E7582" s="240"/>
      <c r="F7582" s="224"/>
      <c r="G7582" s="98"/>
      <c r="H7582" s="98"/>
      <c r="I7582" s="130"/>
      <c r="J7582" s="98"/>
      <c r="K7582" s="98"/>
      <c r="L7582" s="98"/>
      <c r="M7582" s="241"/>
      <c r="N7582" s="241"/>
      <c r="O7582" s="98"/>
      <c r="P7582" s="98"/>
      <c r="Q7582" s="130"/>
    </row>
    <row r="7583" spans="1:17" ht="11.25" x14ac:dyDescent="0.2">
      <c r="A7583" s="234"/>
      <c r="B7583" s="98"/>
      <c r="C7583" s="130"/>
      <c r="D7583" s="240"/>
      <c r="E7583" s="240"/>
      <c r="F7583" s="224"/>
      <c r="G7583" s="98"/>
      <c r="H7583" s="98"/>
      <c r="I7583" s="130"/>
      <c r="J7583" s="98"/>
      <c r="K7583" s="98"/>
      <c r="L7583" s="98"/>
      <c r="M7583" s="241"/>
      <c r="N7583" s="241"/>
      <c r="O7583" s="98"/>
      <c r="P7583" s="98"/>
      <c r="Q7583" s="130"/>
    </row>
    <row r="7584" spans="1:17" ht="11.25" x14ac:dyDescent="0.2">
      <c r="A7584" s="234"/>
      <c r="B7584" s="98"/>
      <c r="C7584" s="130"/>
      <c r="D7584" s="240"/>
      <c r="E7584" s="240"/>
      <c r="F7584" s="224"/>
      <c r="G7584" s="98"/>
      <c r="H7584" s="98"/>
      <c r="I7584" s="130"/>
      <c r="J7584" s="98"/>
      <c r="K7584" s="98"/>
      <c r="L7584" s="98"/>
      <c r="M7584" s="241"/>
      <c r="N7584" s="241"/>
      <c r="O7584" s="98"/>
      <c r="P7584" s="98"/>
      <c r="Q7584" s="130"/>
    </row>
    <row r="7585" spans="1:17" ht="11.25" x14ac:dyDescent="0.2">
      <c r="A7585" s="234"/>
      <c r="B7585" s="98"/>
      <c r="C7585" s="130"/>
      <c r="D7585" s="240"/>
      <c r="E7585" s="240"/>
      <c r="F7585" s="224"/>
      <c r="G7585" s="98"/>
      <c r="H7585" s="98"/>
      <c r="I7585" s="130"/>
      <c r="J7585" s="98"/>
      <c r="K7585" s="98"/>
      <c r="L7585" s="98"/>
      <c r="M7585" s="241"/>
      <c r="N7585" s="241"/>
      <c r="O7585" s="98"/>
      <c r="P7585" s="98"/>
      <c r="Q7585" s="130"/>
    </row>
    <row r="7586" spans="1:17" ht="11.25" x14ac:dyDescent="0.2">
      <c r="A7586" s="234"/>
      <c r="B7586" s="98"/>
      <c r="C7586" s="130"/>
      <c r="D7586" s="240"/>
      <c r="E7586" s="240"/>
      <c r="F7586" s="224"/>
      <c r="G7586" s="98"/>
      <c r="H7586" s="98"/>
      <c r="I7586" s="130"/>
      <c r="J7586" s="98"/>
      <c r="K7586" s="98"/>
      <c r="L7586" s="98"/>
      <c r="M7586" s="241"/>
      <c r="N7586" s="241"/>
      <c r="O7586" s="98"/>
      <c r="P7586" s="98"/>
      <c r="Q7586" s="130"/>
    </row>
    <row r="7587" spans="1:17" ht="11.25" x14ac:dyDescent="0.2">
      <c r="A7587" s="234"/>
      <c r="B7587" s="98"/>
      <c r="C7587" s="130"/>
      <c r="D7587" s="240"/>
      <c r="E7587" s="240"/>
      <c r="F7587" s="224"/>
      <c r="G7587" s="98"/>
      <c r="H7587" s="98"/>
      <c r="I7587" s="130"/>
      <c r="J7587" s="98"/>
      <c r="K7587" s="98"/>
      <c r="L7587" s="98"/>
      <c r="M7587" s="241"/>
      <c r="N7587" s="241"/>
      <c r="O7587" s="98"/>
      <c r="P7587" s="98"/>
      <c r="Q7587" s="130"/>
    </row>
    <row r="7588" spans="1:17" ht="11.25" x14ac:dyDescent="0.2">
      <c r="A7588" s="234"/>
      <c r="B7588" s="98"/>
      <c r="C7588" s="130"/>
      <c r="D7588" s="240"/>
      <c r="E7588" s="240"/>
      <c r="F7588" s="224"/>
      <c r="G7588" s="98"/>
      <c r="H7588" s="98"/>
      <c r="I7588" s="130"/>
      <c r="J7588" s="98"/>
      <c r="K7588" s="98"/>
      <c r="L7588" s="98"/>
      <c r="M7588" s="241"/>
      <c r="N7588" s="241"/>
      <c r="O7588" s="98"/>
      <c r="P7588" s="98"/>
      <c r="Q7588" s="130"/>
    </row>
    <row r="7589" spans="1:17" ht="11.25" x14ac:dyDescent="0.2">
      <c r="A7589" s="234"/>
      <c r="B7589" s="98"/>
      <c r="C7589" s="130"/>
      <c r="D7589" s="240"/>
      <c r="E7589" s="240"/>
      <c r="F7589" s="224"/>
      <c r="G7589" s="98"/>
      <c r="H7589" s="98"/>
      <c r="I7589" s="130"/>
      <c r="J7589" s="98"/>
      <c r="K7589" s="98"/>
      <c r="L7589" s="98"/>
      <c r="M7589" s="241"/>
      <c r="N7589" s="241"/>
      <c r="O7589" s="98"/>
      <c r="P7589" s="98"/>
      <c r="Q7589" s="130"/>
    </row>
    <row r="7590" spans="1:17" ht="11.25" x14ac:dyDescent="0.2">
      <c r="A7590" s="234"/>
      <c r="B7590" s="98"/>
      <c r="C7590" s="130"/>
      <c r="D7590" s="240"/>
      <c r="E7590" s="240"/>
      <c r="F7590" s="224"/>
      <c r="G7590" s="98"/>
      <c r="H7590" s="98"/>
      <c r="I7590" s="130"/>
      <c r="J7590" s="98"/>
      <c r="K7590" s="98"/>
      <c r="L7590" s="98"/>
      <c r="M7590" s="241"/>
      <c r="N7590" s="241"/>
      <c r="O7590" s="98"/>
      <c r="P7590" s="98"/>
      <c r="Q7590" s="130"/>
    </row>
    <row r="7591" spans="1:17" ht="11.25" x14ac:dyDescent="0.2">
      <c r="A7591" s="234"/>
      <c r="B7591" s="98"/>
      <c r="C7591" s="130"/>
      <c r="D7591" s="240"/>
      <c r="E7591" s="240"/>
      <c r="F7591" s="224"/>
      <c r="G7591" s="98"/>
      <c r="H7591" s="98"/>
      <c r="I7591" s="130"/>
      <c r="J7591" s="98"/>
      <c r="K7591" s="98"/>
      <c r="L7591" s="98"/>
      <c r="M7591" s="241"/>
      <c r="N7591" s="241"/>
      <c r="O7591" s="98"/>
      <c r="P7591" s="98"/>
      <c r="Q7591" s="130"/>
    </row>
    <row r="7592" spans="1:17" ht="11.25" x14ac:dyDescent="0.2">
      <c r="A7592" s="234"/>
      <c r="B7592" s="98"/>
      <c r="C7592" s="130"/>
      <c r="D7592" s="240"/>
      <c r="E7592" s="240"/>
      <c r="F7592" s="224"/>
      <c r="G7592" s="98"/>
      <c r="H7592" s="98"/>
      <c r="I7592" s="130"/>
      <c r="J7592" s="98"/>
      <c r="K7592" s="98"/>
      <c r="L7592" s="98"/>
      <c r="M7592" s="241"/>
      <c r="N7592" s="241"/>
      <c r="O7592" s="98"/>
      <c r="P7592" s="98"/>
      <c r="Q7592" s="130"/>
    </row>
    <row r="7593" spans="1:17" ht="11.25" x14ac:dyDescent="0.2">
      <c r="A7593" s="234"/>
      <c r="B7593" s="98"/>
      <c r="C7593" s="130"/>
      <c r="D7593" s="240"/>
      <c r="E7593" s="240"/>
      <c r="F7593" s="224"/>
      <c r="G7593" s="98"/>
      <c r="H7593" s="98"/>
      <c r="I7593" s="130"/>
      <c r="J7593" s="98"/>
      <c r="K7593" s="98"/>
      <c r="L7593" s="98"/>
      <c r="M7593" s="241"/>
      <c r="N7593" s="241"/>
      <c r="O7593" s="98"/>
      <c r="P7593" s="98"/>
      <c r="Q7593" s="130"/>
    </row>
    <row r="7594" spans="1:17" ht="11.25" x14ac:dyDescent="0.2">
      <c r="A7594" s="234"/>
      <c r="B7594" s="98"/>
      <c r="C7594" s="130"/>
      <c r="D7594" s="240"/>
      <c r="E7594" s="240"/>
      <c r="F7594" s="224"/>
      <c r="G7594" s="98"/>
      <c r="H7594" s="98"/>
      <c r="I7594" s="130"/>
      <c r="J7594" s="98"/>
      <c r="K7594" s="98"/>
      <c r="L7594" s="98"/>
      <c r="M7594" s="241"/>
      <c r="N7594" s="241"/>
      <c r="O7594" s="98"/>
      <c r="P7594" s="98"/>
      <c r="Q7594" s="130"/>
    </row>
    <row r="7595" spans="1:17" ht="11.25" x14ac:dyDescent="0.2">
      <c r="A7595" s="234"/>
      <c r="B7595" s="98"/>
      <c r="C7595" s="130"/>
      <c r="D7595" s="240"/>
      <c r="E7595" s="240"/>
      <c r="F7595" s="224"/>
      <c r="G7595" s="98"/>
      <c r="H7595" s="98"/>
      <c r="I7595" s="130"/>
      <c r="J7595" s="98"/>
      <c r="K7595" s="98"/>
      <c r="L7595" s="98"/>
      <c r="M7595" s="241"/>
      <c r="N7595" s="241"/>
      <c r="O7595" s="98"/>
      <c r="P7595" s="98"/>
      <c r="Q7595" s="130"/>
    </row>
    <row r="7596" spans="1:17" ht="11.25" x14ac:dyDescent="0.2">
      <c r="A7596" s="234"/>
      <c r="B7596" s="98"/>
      <c r="C7596" s="130"/>
      <c r="D7596" s="240"/>
      <c r="E7596" s="240"/>
      <c r="F7596" s="224"/>
      <c r="G7596" s="98"/>
      <c r="H7596" s="98"/>
      <c r="I7596" s="130"/>
      <c r="J7596" s="98"/>
      <c r="K7596" s="98"/>
      <c r="L7596" s="98"/>
      <c r="M7596" s="241"/>
      <c r="N7596" s="241"/>
      <c r="O7596" s="98"/>
      <c r="P7596" s="98"/>
      <c r="Q7596" s="130"/>
    </row>
    <row r="7597" spans="1:17" ht="11.25" x14ac:dyDescent="0.2">
      <c r="A7597" s="234"/>
      <c r="B7597" s="98"/>
      <c r="C7597" s="130"/>
      <c r="D7597" s="240"/>
      <c r="E7597" s="240"/>
      <c r="F7597" s="224"/>
      <c r="G7597" s="98"/>
      <c r="H7597" s="98"/>
      <c r="I7597" s="130"/>
      <c r="J7597" s="98"/>
      <c r="K7597" s="98"/>
      <c r="L7597" s="98"/>
      <c r="M7597" s="241"/>
      <c r="N7597" s="241"/>
      <c r="O7597" s="98"/>
      <c r="P7597" s="98"/>
      <c r="Q7597" s="130"/>
    </row>
    <row r="7598" spans="1:17" ht="11.25" x14ac:dyDescent="0.2">
      <c r="A7598" s="234"/>
      <c r="B7598" s="98"/>
      <c r="C7598" s="130"/>
      <c r="D7598" s="240"/>
      <c r="E7598" s="240"/>
      <c r="F7598" s="224"/>
      <c r="G7598" s="98"/>
      <c r="H7598" s="98"/>
      <c r="I7598" s="130"/>
      <c r="J7598" s="98"/>
      <c r="K7598" s="98"/>
      <c r="L7598" s="98"/>
      <c r="M7598" s="241"/>
      <c r="N7598" s="241"/>
      <c r="O7598" s="98"/>
      <c r="P7598" s="98"/>
      <c r="Q7598" s="130"/>
    </row>
    <row r="7599" spans="1:17" ht="11.25" x14ac:dyDescent="0.2">
      <c r="A7599" s="234"/>
      <c r="B7599" s="98"/>
      <c r="C7599" s="130"/>
      <c r="D7599" s="240"/>
      <c r="E7599" s="240"/>
      <c r="F7599" s="224"/>
      <c r="G7599" s="98"/>
      <c r="H7599" s="98"/>
      <c r="I7599" s="130"/>
      <c r="J7599" s="98"/>
      <c r="K7599" s="98"/>
      <c r="L7599" s="98"/>
      <c r="M7599" s="241"/>
      <c r="N7599" s="241"/>
      <c r="O7599" s="98"/>
      <c r="P7599" s="98"/>
      <c r="Q7599" s="130"/>
    </row>
    <row r="7600" spans="1:17" ht="11.25" x14ac:dyDescent="0.2">
      <c r="A7600" s="234"/>
      <c r="B7600" s="98"/>
      <c r="C7600" s="130"/>
      <c r="D7600" s="240"/>
      <c r="E7600" s="240"/>
      <c r="F7600" s="224"/>
      <c r="G7600" s="98"/>
      <c r="H7600" s="98"/>
      <c r="I7600" s="130"/>
      <c r="J7600" s="98"/>
      <c r="K7600" s="98"/>
      <c r="L7600" s="98"/>
      <c r="M7600" s="241"/>
      <c r="N7600" s="241"/>
      <c r="O7600" s="98"/>
      <c r="P7600" s="98"/>
      <c r="Q7600" s="130"/>
    </row>
    <row r="7601" spans="1:17" ht="11.25" x14ac:dyDescent="0.2">
      <c r="A7601" s="234"/>
      <c r="B7601" s="98"/>
      <c r="C7601" s="130"/>
      <c r="D7601" s="240"/>
      <c r="E7601" s="240"/>
      <c r="F7601" s="224"/>
      <c r="G7601" s="98"/>
      <c r="H7601" s="98"/>
      <c r="I7601" s="130"/>
      <c r="J7601" s="98"/>
      <c r="K7601" s="98"/>
      <c r="L7601" s="98"/>
      <c r="M7601" s="241"/>
      <c r="N7601" s="241"/>
      <c r="O7601" s="98"/>
      <c r="P7601" s="98"/>
      <c r="Q7601" s="130"/>
    </row>
    <row r="7602" spans="1:17" ht="11.25" x14ac:dyDescent="0.2">
      <c r="A7602" s="234"/>
      <c r="B7602" s="98"/>
      <c r="C7602" s="130"/>
      <c r="D7602" s="240"/>
      <c r="E7602" s="240"/>
      <c r="F7602" s="224"/>
      <c r="G7602" s="98"/>
      <c r="H7602" s="98"/>
      <c r="I7602" s="130"/>
      <c r="J7602" s="98"/>
      <c r="K7602" s="98"/>
      <c r="L7602" s="98"/>
      <c r="M7602" s="241"/>
      <c r="N7602" s="241"/>
      <c r="O7602" s="98"/>
      <c r="P7602" s="98"/>
      <c r="Q7602" s="130"/>
    </row>
    <row r="7603" spans="1:17" ht="11.25" x14ac:dyDescent="0.2">
      <c r="A7603" s="234"/>
      <c r="B7603" s="98"/>
      <c r="C7603" s="130"/>
      <c r="D7603" s="240"/>
      <c r="E7603" s="240"/>
      <c r="F7603" s="224"/>
      <c r="G7603" s="98"/>
      <c r="H7603" s="98"/>
      <c r="I7603" s="130"/>
      <c r="J7603" s="98"/>
      <c r="K7603" s="98"/>
      <c r="L7603" s="98"/>
      <c r="M7603" s="241"/>
      <c r="N7603" s="241"/>
      <c r="O7603" s="98"/>
      <c r="P7603" s="98"/>
      <c r="Q7603" s="130"/>
    </row>
    <row r="7604" spans="1:17" ht="11.25" x14ac:dyDescent="0.2">
      <c r="A7604" s="234"/>
      <c r="B7604" s="98"/>
      <c r="C7604" s="130"/>
      <c r="D7604" s="240"/>
      <c r="E7604" s="240"/>
      <c r="F7604" s="224"/>
      <c r="G7604" s="98"/>
      <c r="H7604" s="98"/>
      <c r="I7604" s="130"/>
      <c r="J7604" s="98"/>
      <c r="K7604" s="98"/>
      <c r="L7604" s="98"/>
      <c r="M7604" s="241"/>
      <c r="N7604" s="241"/>
      <c r="O7604" s="98"/>
      <c r="P7604" s="98"/>
      <c r="Q7604" s="130"/>
    </row>
    <row r="7605" spans="1:17" ht="11.25" x14ac:dyDescent="0.2">
      <c r="A7605" s="234"/>
      <c r="B7605" s="98"/>
      <c r="C7605" s="130"/>
      <c r="D7605" s="240"/>
      <c r="E7605" s="240"/>
      <c r="F7605" s="224"/>
      <c r="G7605" s="98"/>
      <c r="H7605" s="98"/>
      <c r="I7605" s="130"/>
      <c r="J7605" s="98"/>
      <c r="K7605" s="98"/>
      <c r="L7605" s="98"/>
      <c r="M7605" s="241"/>
      <c r="N7605" s="241"/>
      <c r="O7605" s="98"/>
      <c r="P7605" s="98"/>
      <c r="Q7605" s="130"/>
    </row>
    <row r="7606" spans="1:17" ht="11.25" x14ac:dyDescent="0.2">
      <c r="A7606" s="234"/>
      <c r="B7606" s="98"/>
      <c r="C7606" s="130"/>
      <c r="D7606" s="240"/>
      <c r="E7606" s="240"/>
      <c r="F7606" s="224"/>
      <c r="G7606" s="98"/>
      <c r="H7606" s="98"/>
      <c r="I7606" s="130"/>
      <c r="J7606" s="98"/>
      <c r="K7606" s="98"/>
      <c r="L7606" s="98"/>
      <c r="M7606" s="241"/>
      <c r="N7606" s="241"/>
      <c r="O7606" s="98"/>
      <c r="P7606" s="98"/>
      <c r="Q7606" s="130"/>
    </row>
    <row r="7607" spans="1:17" ht="11.25" x14ac:dyDescent="0.2">
      <c r="A7607" s="234"/>
      <c r="B7607" s="98"/>
      <c r="C7607" s="130"/>
      <c r="D7607" s="240"/>
      <c r="E7607" s="240"/>
      <c r="F7607" s="224"/>
      <c r="G7607" s="98"/>
      <c r="H7607" s="98"/>
      <c r="I7607" s="130"/>
      <c r="J7607" s="98"/>
      <c r="K7607" s="98"/>
      <c r="L7607" s="98"/>
      <c r="M7607" s="241"/>
      <c r="N7607" s="241"/>
      <c r="O7607" s="98"/>
      <c r="P7607" s="98"/>
      <c r="Q7607" s="130"/>
    </row>
    <row r="7608" spans="1:17" ht="11.25" x14ac:dyDescent="0.2">
      <c r="A7608" s="234"/>
      <c r="B7608" s="98"/>
      <c r="C7608" s="130"/>
      <c r="D7608" s="240"/>
      <c r="E7608" s="240"/>
      <c r="F7608" s="224"/>
      <c r="G7608" s="98"/>
      <c r="H7608" s="98"/>
      <c r="I7608" s="130"/>
      <c r="J7608" s="98"/>
      <c r="K7608" s="98"/>
      <c r="L7608" s="98"/>
      <c r="M7608" s="241"/>
      <c r="N7608" s="241"/>
      <c r="O7608" s="98"/>
      <c r="P7608" s="98"/>
      <c r="Q7608" s="130"/>
    </row>
    <row r="7609" spans="1:17" ht="11.25" x14ac:dyDescent="0.2">
      <c r="A7609" s="234"/>
      <c r="B7609" s="98"/>
      <c r="C7609" s="130"/>
      <c r="D7609" s="240"/>
      <c r="E7609" s="240"/>
      <c r="F7609" s="224"/>
      <c r="G7609" s="98"/>
      <c r="H7609" s="98"/>
      <c r="I7609" s="130"/>
      <c r="J7609" s="98"/>
      <c r="K7609" s="98"/>
      <c r="L7609" s="98"/>
      <c r="M7609" s="241"/>
      <c r="N7609" s="241"/>
      <c r="O7609" s="98"/>
      <c r="P7609" s="98"/>
      <c r="Q7609" s="130"/>
    </row>
    <row r="7610" spans="1:17" ht="11.25" x14ac:dyDescent="0.2">
      <c r="A7610" s="234"/>
      <c r="B7610" s="98"/>
      <c r="C7610" s="130"/>
      <c r="D7610" s="240"/>
      <c r="E7610" s="240"/>
      <c r="F7610" s="224"/>
      <c r="G7610" s="98"/>
      <c r="H7610" s="98"/>
      <c r="I7610" s="130"/>
      <c r="J7610" s="98"/>
      <c r="K7610" s="98"/>
      <c r="L7610" s="98"/>
      <c r="M7610" s="241"/>
      <c r="N7610" s="241"/>
      <c r="O7610" s="98"/>
      <c r="P7610" s="98"/>
      <c r="Q7610" s="130"/>
    </row>
    <row r="7611" spans="1:17" ht="11.25" x14ac:dyDescent="0.2">
      <c r="A7611" s="234"/>
      <c r="B7611" s="98"/>
      <c r="C7611" s="130"/>
      <c r="D7611" s="240"/>
      <c r="E7611" s="240"/>
      <c r="F7611" s="224"/>
      <c r="G7611" s="98"/>
      <c r="H7611" s="98"/>
      <c r="I7611" s="130"/>
      <c r="J7611" s="98"/>
      <c r="K7611" s="98"/>
      <c r="L7611" s="98"/>
      <c r="M7611" s="241"/>
      <c r="N7611" s="241"/>
      <c r="O7611" s="98"/>
      <c r="P7611" s="98"/>
      <c r="Q7611" s="130"/>
    </row>
    <row r="7612" spans="1:17" ht="11.25" x14ac:dyDescent="0.2">
      <c r="A7612" s="234"/>
      <c r="B7612" s="98"/>
      <c r="C7612" s="130"/>
      <c r="D7612" s="240"/>
      <c r="E7612" s="240"/>
      <c r="F7612" s="224"/>
      <c r="G7612" s="98"/>
      <c r="H7612" s="98"/>
      <c r="I7612" s="130"/>
      <c r="J7612" s="98"/>
      <c r="K7612" s="98"/>
      <c r="L7612" s="98"/>
      <c r="M7612" s="241"/>
      <c r="N7612" s="241"/>
      <c r="O7612" s="98"/>
      <c r="P7612" s="98"/>
      <c r="Q7612" s="130"/>
    </row>
    <row r="7613" spans="1:17" ht="11.25" x14ac:dyDescent="0.2">
      <c r="A7613" s="234"/>
      <c r="B7613" s="98"/>
      <c r="C7613" s="130"/>
      <c r="D7613" s="240"/>
      <c r="E7613" s="240"/>
      <c r="F7613" s="224"/>
      <c r="G7613" s="98"/>
      <c r="H7613" s="98"/>
      <c r="I7613" s="130"/>
      <c r="J7613" s="98"/>
      <c r="K7613" s="98"/>
      <c r="L7613" s="98"/>
      <c r="M7613" s="241"/>
      <c r="N7613" s="241"/>
      <c r="O7613" s="98"/>
      <c r="P7613" s="98"/>
      <c r="Q7613" s="130"/>
    </row>
    <row r="7614" spans="1:17" ht="11.25" x14ac:dyDescent="0.2">
      <c r="A7614" s="234"/>
      <c r="B7614" s="98"/>
      <c r="C7614" s="130"/>
      <c r="D7614" s="240"/>
      <c r="E7614" s="240"/>
      <c r="F7614" s="224"/>
      <c r="G7614" s="98"/>
      <c r="H7614" s="98"/>
      <c r="I7614" s="130"/>
      <c r="J7614" s="98"/>
      <c r="K7614" s="98"/>
      <c r="L7614" s="98"/>
      <c r="M7614" s="241"/>
      <c r="N7614" s="241"/>
      <c r="O7614" s="98"/>
      <c r="P7614" s="98"/>
      <c r="Q7614" s="130"/>
    </row>
    <row r="7615" spans="1:17" ht="11.25" x14ac:dyDescent="0.2">
      <c r="A7615" s="234"/>
      <c r="B7615" s="98"/>
      <c r="C7615" s="130"/>
      <c r="D7615" s="240"/>
      <c r="E7615" s="240"/>
      <c r="F7615" s="224"/>
      <c r="G7615" s="98"/>
      <c r="H7615" s="98"/>
      <c r="I7615" s="130"/>
      <c r="J7615" s="98"/>
      <c r="K7615" s="98"/>
      <c r="L7615" s="98"/>
      <c r="M7615" s="241"/>
      <c r="N7615" s="241"/>
      <c r="O7615" s="98"/>
      <c r="P7615" s="98"/>
      <c r="Q7615" s="130"/>
    </row>
    <row r="7616" spans="1:17" ht="11.25" x14ac:dyDescent="0.2">
      <c r="A7616" s="234"/>
      <c r="B7616" s="98"/>
      <c r="C7616" s="130"/>
      <c r="D7616" s="240"/>
      <c r="E7616" s="240"/>
      <c r="F7616" s="224"/>
      <c r="G7616" s="98"/>
      <c r="H7616" s="98"/>
      <c r="I7616" s="130"/>
      <c r="J7616" s="98"/>
      <c r="K7616" s="98"/>
      <c r="L7616" s="98"/>
      <c r="M7616" s="241"/>
      <c r="N7616" s="241"/>
      <c r="O7616" s="98"/>
      <c r="P7616" s="98"/>
      <c r="Q7616" s="130"/>
    </row>
    <row r="7617" spans="1:17" ht="11.25" x14ac:dyDescent="0.2">
      <c r="A7617" s="234"/>
      <c r="B7617" s="98"/>
      <c r="C7617" s="130"/>
      <c r="D7617" s="240"/>
      <c r="E7617" s="240"/>
      <c r="F7617" s="224"/>
      <c r="G7617" s="98"/>
      <c r="H7617" s="98"/>
      <c r="I7617" s="130"/>
      <c r="J7617" s="98"/>
      <c r="K7617" s="98"/>
      <c r="L7617" s="98"/>
      <c r="M7617" s="241"/>
      <c r="N7617" s="241"/>
      <c r="O7617" s="98"/>
      <c r="P7617" s="98"/>
      <c r="Q7617" s="130"/>
    </row>
    <row r="7618" spans="1:17" ht="11.25" x14ac:dyDescent="0.2">
      <c r="A7618" s="234"/>
      <c r="B7618" s="98"/>
      <c r="C7618" s="130"/>
      <c r="D7618" s="240"/>
      <c r="E7618" s="240"/>
      <c r="F7618" s="224"/>
      <c r="G7618" s="98"/>
      <c r="H7618" s="98"/>
      <c r="I7618" s="130"/>
      <c r="J7618" s="98"/>
      <c r="K7618" s="98"/>
      <c r="L7618" s="98"/>
      <c r="M7618" s="241"/>
      <c r="N7618" s="241"/>
      <c r="O7618" s="98"/>
      <c r="P7618" s="98"/>
      <c r="Q7618" s="130"/>
    </row>
    <row r="7619" spans="1:17" ht="11.25" x14ac:dyDescent="0.2">
      <c r="A7619" s="234"/>
      <c r="B7619" s="98"/>
      <c r="C7619" s="130"/>
      <c r="D7619" s="240"/>
      <c r="E7619" s="240"/>
      <c r="F7619" s="224"/>
      <c r="G7619" s="98"/>
      <c r="H7619" s="98"/>
      <c r="I7619" s="130"/>
      <c r="J7619" s="98"/>
      <c r="K7619" s="98"/>
      <c r="L7619" s="98"/>
      <c r="M7619" s="241"/>
      <c r="N7619" s="241"/>
      <c r="O7619" s="98"/>
      <c r="P7619" s="98"/>
      <c r="Q7619" s="130"/>
    </row>
    <row r="7620" spans="1:17" ht="11.25" x14ac:dyDescent="0.2">
      <c r="A7620" s="234"/>
      <c r="B7620" s="98"/>
      <c r="C7620" s="130"/>
      <c r="D7620" s="240"/>
      <c r="E7620" s="240"/>
      <c r="F7620" s="224"/>
      <c r="G7620" s="98"/>
      <c r="H7620" s="98"/>
      <c r="I7620" s="130"/>
      <c r="J7620" s="98"/>
      <c r="K7620" s="98"/>
      <c r="L7620" s="98"/>
      <c r="M7620" s="241"/>
      <c r="N7620" s="241"/>
      <c r="O7620" s="98"/>
      <c r="P7620" s="98"/>
      <c r="Q7620" s="130"/>
    </row>
    <row r="7621" spans="1:17" ht="11.25" x14ac:dyDescent="0.2">
      <c r="A7621" s="234"/>
      <c r="B7621" s="98"/>
      <c r="C7621" s="130"/>
      <c r="D7621" s="240"/>
      <c r="E7621" s="240"/>
      <c r="F7621" s="224"/>
      <c r="G7621" s="98"/>
      <c r="H7621" s="98"/>
      <c r="I7621" s="130"/>
      <c r="J7621" s="98"/>
      <c r="K7621" s="98"/>
      <c r="L7621" s="98"/>
      <c r="M7621" s="241"/>
      <c r="N7621" s="241"/>
      <c r="O7621" s="98"/>
      <c r="P7621" s="98"/>
      <c r="Q7621" s="130"/>
    </row>
    <row r="7622" spans="1:17" ht="11.25" x14ac:dyDescent="0.2">
      <c r="A7622" s="234"/>
      <c r="B7622" s="98"/>
      <c r="C7622" s="130"/>
      <c r="D7622" s="240"/>
      <c r="E7622" s="240"/>
      <c r="F7622" s="224"/>
      <c r="G7622" s="98"/>
      <c r="H7622" s="98"/>
      <c r="I7622" s="130"/>
      <c r="J7622" s="98"/>
      <c r="K7622" s="98"/>
      <c r="L7622" s="98"/>
      <c r="M7622" s="241"/>
      <c r="N7622" s="241"/>
      <c r="O7622" s="98"/>
      <c r="P7622" s="98"/>
      <c r="Q7622" s="130"/>
    </row>
    <row r="7623" spans="1:17" ht="11.25" x14ac:dyDescent="0.2">
      <c r="A7623" s="234"/>
      <c r="B7623" s="98"/>
      <c r="C7623" s="130"/>
      <c r="D7623" s="240"/>
      <c r="E7623" s="240"/>
      <c r="F7623" s="224"/>
      <c r="G7623" s="98"/>
      <c r="H7623" s="98"/>
      <c r="I7623" s="130"/>
      <c r="J7623" s="98"/>
      <c r="K7623" s="98"/>
      <c r="L7623" s="98"/>
      <c r="M7623" s="241"/>
      <c r="N7623" s="241"/>
      <c r="O7623" s="98"/>
      <c r="P7623" s="98"/>
      <c r="Q7623" s="130"/>
    </row>
    <row r="7624" spans="1:17" ht="11.25" x14ac:dyDescent="0.2">
      <c r="A7624" s="234"/>
      <c r="B7624" s="98"/>
      <c r="C7624" s="130"/>
      <c r="D7624" s="240"/>
      <c r="E7624" s="240"/>
      <c r="F7624" s="224"/>
      <c r="G7624" s="98"/>
      <c r="H7624" s="98"/>
      <c r="I7624" s="130"/>
      <c r="J7624" s="98"/>
      <c r="K7624" s="98"/>
      <c r="L7624" s="98"/>
      <c r="M7624" s="241"/>
      <c r="N7624" s="241"/>
      <c r="O7624" s="98"/>
      <c r="P7624" s="98"/>
      <c r="Q7624" s="130"/>
    </row>
    <row r="7625" spans="1:17" ht="11.25" x14ac:dyDescent="0.2">
      <c r="A7625" s="234"/>
      <c r="B7625" s="98"/>
      <c r="C7625" s="130"/>
      <c r="D7625" s="240"/>
      <c r="E7625" s="240"/>
      <c r="F7625" s="224"/>
      <c r="G7625" s="98"/>
      <c r="H7625" s="98"/>
      <c r="I7625" s="130"/>
      <c r="J7625" s="98"/>
      <c r="K7625" s="98"/>
      <c r="L7625" s="98"/>
      <c r="M7625" s="241"/>
      <c r="N7625" s="241"/>
      <c r="O7625" s="98"/>
      <c r="P7625" s="98"/>
      <c r="Q7625" s="130"/>
    </row>
    <row r="7626" spans="1:17" ht="11.25" x14ac:dyDescent="0.2">
      <c r="A7626" s="234"/>
      <c r="B7626" s="98"/>
      <c r="C7626" s="130"/>
      <c r="D7626" s="240"/>
      <c r="E7626" s="240"/>
      <c r="F7626" s="224"/>
      <c r="G7626" s="98"/>
      <c r="H7626" s="98"/>
      <c r="I7626" s="130"/>
      <c r="J7626" s="98"/>
      <c r="K7626" s="98"/>
      <c r="L7626" s="98"/>
      <c r="M7626" s="241"/>
      <c r="N7626" s="241"/>
      <c r="O7626" s="98"/>
      <c r="P7626" s="98"/>
      <c r="Q7626" s="130"/>
    </row>
    <row r="7627" spans="1:17" ht="11.25" x14ac:dyDescent="0.2">
      <c r="A7627" s="234"/>
      <c r="B7627" s="98"/>
      <c r="C7627" s="130"/>
      <c r="D7627" s="240"/>
      <c r="E7627" s="240"/>
      <c r="F7627" s="224"/>
      <c r="G7627" s="98"/>
      <c r="H7627" s="98"/>
      <c r="I7627" s="130"/>
      <c r="J7627" s="98"/>
      <c r="K7627" s="98"/>
      <c r="L7627" s="98"/>
      <c r="M7627" s="241"/>
      <c r="N7627" s="241"/>
      <c r="O7627" s="98"/>
      <c r="P7627" s="98"/>
      <c r="Q7627" s="130"/>
    </row>
    <row r="7628" spans="1:17" ht="11.25" x14ac:dyDescent="0.2">
      <c r="A7628" s="234"/>
      <c r="B7628" s="98"/>
      <c r="C7628" s="130"/>
      <c r="D7628" s="240"/>
      <c r="E7628" s="240"/>
      <c r="F7628" s="224"/>
      <c r="G7628" s="98"/>
      <c r="H7628" s="98"/>
      <c r="I7628" s="130"/>
      <c r="J7628" s="98"/>
      <c r="K7628" s="98"/>
      <c r="L7628" s="98"/>
      <c r="M7628" s="241"/>
      <c r="N7628" s="241"/>
      <c r="O7628" s="98"/>
      <c r="P7628" s="98"/>
      <c r="Q7628" s="130"/>
    </row>
    <row r="7629" spans="1:17" ht="11.25" x14ac:dyDescent="0.2">
      <c r="A7629" s="234"/>
      <c r="B7629" s="98"/>
      <c r="C7629" s="130"/>
      <c r="D7629" s="240"/>
      <c r="E7629" s="240"/>
      <c r="F7629" s="224"/>
      <c r="G7629" s="98"/>
      <c r="H7629" s="98"/>
      <c r="I7629" s="130"/>
      <c r="J7629" s="98"/>
      <c r="K7629" s="98"/>
      <c r="L7629" s="98"/>
      <c r="M7629" s="241"/>
      <c r="N7629" s="241"/>
      <c r="O7629" s="98"/>
      <c r="P7629" s="98"/>
      <c r="Q7629" s="130"/>
    </row>
    <row r="7630" spans="1:17" ht="11.25" x14ac:dyDescent="0.2">
      <c r="A7630" s="234"/>
      <c r="B7630" s="98"/>
      <c r="C7630" s="130"/>
      <c r="D7630" s="240"/>
      <c r="E7630" s="240"/>
      <c r="F7630" s="224"/>
      <c r="G7630" s="98"/>
      <c r="H7630" s="98"/>
      <c r="I7630" s="130"/>
      <c r="J7630" s="98"/>
      <c r="K7630" s="98"/>
      <c r="L7630" s="98"/>
      <c r="M7630" s="241"/>
      <c r="N7630" s="241"/>
      <c r="O7630" s="98"/>
      <c r="P7630" s="98"/>
      <c r="Q7630" s="130"/>
    </row>
    <row r="7631" spans="1:17" ht="11.25" x14ac:dyDescent="0.2">
      <c r="A7631" s="234"/>
      <c r="B7631" s="98"/>
      <c r="C7631" s="130"/>
      <c r="D7631" s="240"/>
      <c r="E7631" s="240"/>
      <c r="F7631" s="224"/>
      <c r="G7631" s="98"/>
      <c r="H7631" s="98"/>
      <c r="I7631" s="130"/>
      <c r="J7631" s="98"/>
      <c r="K7631" s="98"/>
      <c r="L7631" s="98"/>
      <c r="M7631" s="241"/>
      <c r="N7631" s="241"/>
      <c r="O7631" s="98"/>
      <c r="P7631" s="98"/>
      <c r="Q7631" s="130"/>
    </row>
    <row r="7632" spans="1:17" ht="11.25" x14ac:dyDescent="0.2">
      <c r="A7632" s="234"/>
      <c r="B7632" s="98"/>
      <c r="C7632" s="130"/>
      <c r="D7632" s="240"/>
      <c r="E7632" s="240"/>
      <c r="F7632" s="224"/>
      <c r="G7632" s="98"/>
      <c r="H7632" s="98"/>
      <c r="I7632" s="130"/>
      <c r="J7632" s="98"/>
      <c r="K7632" s="98"/>
      <c r="L7632" s="98"/>
      <c r="M7632" s="241"/>
      <c r="N7632" s="241"/>
      <c r="O7632" s="98"/>
      <c r="P7632" s="98"/>
      <c r="Q7632" s="130"/>
    </row>
    <row r="7633" spans="1:17" ht="11.25" x14ac:dyDescent="0.2">
      <c r="A7633" s="234"/>
      <c r="B7633" s="98"/>
      <c r="C7633" s="130"/>
      <c r="D7633" s="240"/>
      <c r="E7633" s="240"/>
      <c r="F7633" s="224"/>
      <c r="G7633" s="98"/>
      <c r="H7633" s="98"/>
      <c r="I7633" s="130"/>
      <c r="J7633" s="98"/>
      <c r="K7633" s="98"/>
      <c r="L7633" s="98"/>
      <c r="M7633" s="241"/>
      <c r="N7633" s="241"/>
      <c r="O7633" s="98"/>
      <c r="P7633" s="98"/>
      <c r="Q7633" s="130"/>
    </row>
    <row r="7634" spans="1:17" ht="11.25" x14ac:dyDescent="0.2">
      <c r="A7634" s="234"/>
      <c r="B7634" s="98"/>
      <c r="C7634" s="130"/>
      <c r="D7634" s="240"/>
      <c r="E7634" s="240"/>
      <c r="F7634" s="224"/>
      <c r="G7634" s="98"/>
      <c r="H7634" s="98"/>
      <c r="I7634" s="130"/>
      <c r="J7634" s="98"/>
      <c r="K7634" s="98"/>
      <c r="L7634" s="98"/>
      <c r="M7634" s="241"/>
      <c r="N7634" s="241"/>
      <c r="O7634" s="98"/>
      <c r="P7634" s="98"/>
      <c r="Q7634" s="130"/>
    </row>
    <row r="7635" spans="1:17" ht="11.25" x14ac:dyDescent="0.2">
      <c r="A7635" s="234"/>
      <c r="B7635" s="98"/>
      <c r="C7635" s="130"/>
      <c r="D7635" s="240"/>
      <c r="E7635" s="240"/>
      <c r="F7635" s="224"/>
      <c r="G7635" s="98"/>
      <c r="H7635" s="98"/>
      <c r="I7635" s="130"/>
      <c r="J7635" s="98"/>
      <c r="K7635" s="98"/>
      <c r="L7635" s="98"/>
      <c r="M7635" s="241"/>
      <c r="N7635" s="241"/>
      <c r="O7635" s="98"/>
      <c r="P7635" s="98"/>
      <c r="Q7635" s="130"/>
    </row>
    <row r="7636" spans="1:17" ht="11.25" x14ac:dyDescent="0.2">
      <c r="A7636" s="234"/>
      <c r="B7636" s="98"/>
      <c r="C7636" s="130"/>
      <c r="D7636" s="240"/>
      <c r="E7636" s="240"/>
      <c r="F7636" s="224"/>
      <c r="G7636" s="98"/>
      <c r="H7636" s="98"/>
      <c r="I7636" s="130"/>
      <c r="J7636" s="98"/>
      <c r="K7636" s="98"/>
      <c r="L7636" s="98"/>
      <c r="M7636" s="241"/>
      <c r="N7636" s="241"/>
      <c r="O7636" s="98"/>
      <c r="P7636" s="98"/>
      <c r="Q7636" s="130"/>
    </row>
    <row r="7637" spans="1:17" ht="11.25" x14ac:dyDescent="0.2">
      <c r="A7637" s="234"/>
      <c r="B7637" s="98"/>
      <c r="C7637" s="130"/>
      <c r="D7637" s="240"/>
      <c r="E7637" s="240"/>
      <c r="F7637" s="224"/>
      <c r="G7637" s="98"/>
      <c r="H7637" s="98"/>
      <c r="I7637" s="130"/>
      <c r="J7637" s="98"/>
      <c r="K7637" s="98"/>
      <c r="L7637" s="98"/>
      <c r="M7637" s="241"/>
      <c r="N7637" s="241"/>
      <c r="O7637" s="98"/>
      <c r="P7637" s="98"/>
      <c r="Q7637" s="130"/>
    </row>
    <row r="7638" spans="1:17" ht="11.25" x14ac:dyDescent="0.2">
      <c r="A7638" s="234"/>
      <c r="B7638" s="98"/>
      <c r="C7638" s="130"/>
      <c r="D7638" s="240"/>
      <c r="E7638" s="240"/>
      <c r="F7638" s="224"/>
      <c r="G7638" s="98"/>
      <c r="H7638" s="98"/>
      <c r="I7638" s="130"/>
      <c r="J7638" s="98"/>
      <c r="K7638" s="98"/>
      <c r="L7638" s="98"/>
      <c r="M7638" s="241"/>
      <c r="N7638" s="241"/>
      <c r="O7638" s="98"/>
      <c r="P7638" s="98"/>
      <c r="Q7638" s="130"/>
    </row>
    <row r="7639" spans="1:17" ht="11.25" x14ac:dyDescent="0.2">
      <c r="A7639" s="234"/>
      <c r="B7639" s="98"/>
      <c r="C7639" s="130"/>
      <c r="D7639" s="240"/>
      <c r="E7639" s="240"/>
      <c r="F7639" s="224"/>
      <c r="G7639" s="98"/>
      <c r="H7639" s="98"/>
      <c r="I7639" s="130"/>
      <c r="J7639" s="98"/>
      <c r="K7639" s="98"/>
      <c r="L7639" s="98"/>
      <c r="M7639" s="241"/>
      <c r="N7639" s="241"/>
      <c r="O7639" s="98"/>
      <c r="P7639" s="98"/>
      <c r="Q7639" s="130"/>
    </row>
    <row r="7640" spans="1:17" ht="11.25" x14ac:dyDescent="0.2">
      <c r="A7640" s="234"/>
      <c r="B7640" s="98"/>
      <c r="C7640" s="130"/>
      <c r="D7640" s="240"/>
      <c r="E7640" s="240"/>
      <c r="F7640" s="224"/>
      <c r="G7640" s="98"/>
      <c r="H7640" s="98"/>
      <c r="I7640" s="130"/>
      <c r="J7640" s="98"/>
      <c r="K7640" s="98"/>
      <c r="L7640" s="98"/>
      <c r="M7640" s="241"/>
      <c r="N7640" s="241"/>
      <c r="O7640" s="98"/>
      <c r="P7640" s="98"/>
      <c r="Q7640" s="130"/>
    </row>
    <row r="7641" spans="1:17" ht="11.25" x14ac:dyDescent="0.2">
      <c r="A7641" s="234"/>
      <c r="B7641" s="98"/>
      <c r="C7641" s="130"/>
      <c r="D7641" s="240"/>
      <c r="E7641" s="240"/>
      <c r="F7641" s="224"/>
      <c r="G7641" s="98"/>
      <c r="H7641" s="98"/>
      <c r="I7641" s="130"/>
      <c r="J7641" s="98"/>
      <c r="K7641" s="98"/>
      <c r="L7641" s="98"/>
      <c r="M7641" s="241"/>
      <c r="N7641" s="241"/>
      <c r="O7641" s="98"/>
      <c r="P7641" s="98"/>
      <c r="Q7641" s="130"/>
    </row>
    <row r="7642" spans="1:17" ht="11.25" x14ac:dyDescent="0.2">
      <c r="A7642" s="234"/>
      <c r="B7642" s="98"/>
      <c r="C7642" s="130"/>
      <c r="D7642" s="240"/>
      <c r="E7642" s="240"/>
      <c r="F7642" s="224"/>
      <c r="G7642" s="98"/>
      <c r="H7642" s="98"/>
      <c r="I7642" s="130"/>
      <c r="J7642" s="98"/>
      <c r="K7642" s="98"/>
      <c r="L7642" s="98"/>
      <c r="M7642" s="241"/>
      <c r="N7642" s="241"/>
      <c r="O7642" s="98"/>
      <c r="P7642" s="98"/>
      <c r="Q7642" s="130"/>
    </row>
    <row r="7643" spans="1:17" ht="11.25" x14ac:dyDescent="0.2">
      <c r="A7643" s="234"/>
      <c r="B7643" s="98"/>
      <c r="C7643" s="130"/>
      <c r="D7643" s="240"/>
      <c r="E7643" s="240"/>
      <c r="F7643" s="224"/>
      <c r="G7643" s="98"/>
      <c r="H7643" s="98"/>
      <c r="I7643" s="130"/>
      <c r="J7643" s="98"/>
      <c r="K7643" s="98"/>
      <c r="L7643" s="98"/>
      <c r="M7643" s="241"/>
      <c r="N7643" s="241"/>
      <c r="O7643" s="98"/>
      <c r="P7643" s="98"/>
      <c r="Q7643" s="130"/>
    </row>
    <row r="7644" spans="1:17" ht="11.25" x14ac:dyDescent="0.2">
      <c r="A7644" s="234"/>
      <c r="B7644" s="98"/>
      <c r="C7644" s="130"/>
      <c r="D7644" s="240"/>
      <c r="E7644" s="240"/>
      <c r="F7644" s="224"/>
      <c r="G7644" s="98"/>
      <c r="H7644" s="98"/>
      <c r="I7644" s="130"/>
      <c r="J7644" s="98"/>
      <c r="K7644" s="98"/>
      <c r="L7644" s="98"/>
      <c r="M7644" s="241"/>
      <c r="N7644" s="241"/>
      <c r="O7644" s="98"/>
      <c r="P7644" s="98"/>
      <c r="Q7644" s="130"/>
    </row>
    <row r="7645" spans="1:17" ht="11.25" x14ac:dyDescent="0.2">
      <c r="A7645" s="234"/>
      <c r="B7645" s="98"/>
      <c r="C7645" s="130"/>
      <c r="D7645" s="240"/>
      <c r="E7645" s="240"/>
      <c r="F7645" s="224"/>
      <c r="G7645" s="98"/>
      <c r="H7645" s="98"/>
      <c r="I7645" s="130"/>
      <c r="J7645" s="98"/>
      <c r="K7645" s="98"/>
      <c r="L7645" s="98"/>
      <c r="M7645" s="241"/>
      <c r="N7645" s="241"/>
      <c r="O7645" s="98"/>
      <c r="P7645" s="98"/>
      <c r="Q7645" s="130"/>
    </row>
    <row r="7646" spans="1:17" ht="11.25" x14ac:dyDescent="0.2">
      <c r="A7646" s="234"/>
      <c r="B7646" s="98"/>
      <c r="C7646" s="130"/>
      <c r="D7646" s="240"/>
      <c r="E7646" s="240"/>
      <c r="F7646" s="224"/>
      <c r="G7646" s="98"/>
      <c r="H7646" s="98"/>
      <c r="I7646" s="130"/>
      <c r="J7646" s="98"/>
      <c r="K7646" s="98"/>
      <c r="L7646" s="98"/>
      <c r="M7646" s="241"/>
      <c r="N7646" s="241"/>
      <c r="O7646" s="98"/>
      <c r="P7646" s="98"/>
      <c r="Q7646" s="130"/>
    </row>
    <row r="7647" spans="1:17" ht="11.25" x14ac:dyDescent="0.2">
      <c r="A7647" s="234"/>
      <c r="B7647" s="98"/>
      <c r="C7647" s="130"/>
      <c r="D7647" s="240"/>
      <c r="E7647" s="240"/>
      <c r="F7647" s="224"/>
      <c r="G7647" s="98"/>
      <c r="H7647" s="98"/>
      <c r="I7647" s="130"/>
      <c r="J7647" s="98"/>
      <c r="K7647" s="98"/>
      <c r="L7647" s="98"/>
      <c r="M7647" s="241"/>
      <c r="N7647" s="241"/>
      <c r="O7647" s="98"/>
      <c r="P7647" s="98"/>
      <c r="Q7647" s="130"/>
    </row>
    <row r="7648" spans="1:17" ht="11.25" x14ac:dyDescent="0.2">
      <c r="A7648" s="234"/>
      <c r="B7648" s="98"/>
      <c r="C7648" s="130"/>
      <c r="D7648" s="240"/>
      <c r="E7648" s="240"/>
      <c r="F7648" s="224"/>
      <c r="G7648" s="98"/>
      <c r="H7648" s="98"/>
      <c r="I7648" s="130"/>
      <c r="J7648" s="98"/>
      <c r="K7648" s="98"/>
      <c r="L7648" s="98"/>
      <c r="M7648" s="241"/>
      <c r="N7648" s="241"/>
      <c r="O7648" s="98"/>
      <c r="P7648" s="98"/>
      <c r="Q7648" s="130"/>
    </row>
    <row r="7649" spans="1:17" ht="11.25" x14ac:dyDescent="0.2">
      <c r="A7649" s="234"/>
      <c r="B7649" s="98"/>
      <c r="C7649" s="130"/>
      <c r="D7649" s="240"/>
      <c r="E7649" s="240"/>
      <c r="F7649" s="224"/>
      <c r="G7649" s="98"/>
      <c r="H7649" s="98"/>
      <c r="I7649" s="130"/>
      <c r="J7649" s="98"/>
      <c r="K7649" s="98"/>
      <c r="L7649" s="98"/>
      <c r="M7649" s="241"/>
      <c r="N7649" s="241"/>
      <c r="O7649" s="98"/>
      <c r="P7649" s="98"/>
      <c r="Q7649" s="130"/>
    </row>
    <row r="7650" spans="1:17" ht="11.25" x14ac:dyDescent="0.2">
      <c r="A7650" s="234"/>
      <c r="B7650" s="98"/>
      <c r="C7650" s="130"/>
      <c r="D7650" s="240"/>
      <c r="E7650" s="240"/>
      <c r="F7650" s="224"/>
      <c r="G7650" s="98"/>
      <c r="H7650" s="98"/>
      <c r="I7650" s="130"/>
      <c r="J7650" s="98"/>
      <c r="K7650" s="98"/>
      <c r="L7650" s="98"/>
      <c r="M7650" s="241"/>
      <c r="N7650" s="241"/>
      <c r="O7650" s="98"/>
      <c r="P7650" s="98"/>
      <c r="Q7650" s="130"/>
    </row>
    <row r="7651" spans="1:17" ht="11.25" x14ac:dyDescent="0.2">
      <c r="A7651" s="234"/>
      <c r="B7651" s="98"/>
      <c r="C7651" s="130"/>
      <c r="D7651" s="240"/>
      <c r="E7651" s="240"/>
      <c r="F7651" s="224"/>
      <c r="G7651" s="98"/>
      <c r="H7651" s="98"/>
      <c r="I7651" s="130"/>
      <c r="J7651" s="98"/>
      <c r="K7651" s="98"/>
      <c r="L7651" s="98"/>
      <c r="M7651" s="241"/>
      <c r="N7651" s="241"/>
      <c r="O7651" s="98"/>
      <c r="P7651" s="98"/>
      <c r="Q7651" s="130"/>
    </row>
    <row r="7652" spans="1:17" ht="11.25" x14ac:dyDescent="0.2">
      <c r="A7652" s="234"/>
      <c r="B7652" s="98"/>
      <c r="C7652" s="130"/>
      <c r="D7652" s="240"/>
      <c r="E7652" s="240"/>
      <c r="F7652" s="224"/>
      <c r="G7652" s="98"/>
      <c r="H7652" s="98"/>
      <c r="I7652" s="130"/>
      <c r="J7652" s="98"/>
      <c r="K7652" s="98"/>
      <c r="L7652" s="98"/>
      <c r="M7652" s="241"/>
      <c r="N7652" s="241"/>
      <c r="O7652" s="98"/>
      <c r="P7652" s="98"/>
      <c r="Q7652" s="130"/>
    </row>
    <row r="7653" spans="1:17" ht="11.25" x14ac:dyDescent="0.2">
      <c r="A7653" s="234"/>
      <c r="B7653" s="98"/>
      <c r="C7653" s="130"/>
      <c r="D7653" s="240"/>
      <c r="E7653" s="240"/>
      <c r="F7653" s="224"/>
      <c r="G7653" s="98"/>
      <c r="H7653" s="98"/>
      <c r="I7653" s="130"/>
      <c r="J7653" s="98"/>
      <c r="K7653" s="98"/>
      <c r="L7653" s="98"/>
      <c r="M7653" s="241"/>
      <c r="N7653" s="241"/>
      <c r="O7653" s="98"/>
      <c r="P7653" s="98"/>
      <c r="Q7653" s="130"/>
    </row>
    <row r="7654" spans="1:17" ht="11.25" x14ac:dyDescent="0.2">
      <c r="A7654" s="234"/>
      <c r="B7654" s="98"/>
      <c r="C7654" s="130"/>
      <c r="D7654" s="240"/>
      <c r="E7654" s="240"/>
      <c r="F7654" s="224"/>
      <c r="G7654" s="98"/>
      <c r="H7654" s="98"/>
      <c r="I7654" s="130"/>
      <c r="J7654" s="98"/>
      <c r="K7654" s="98"/>
      <c r="L7654" s="98"/>
      <c r="M7654" s="241"/>
      <c r="N7654" s="241"/>
      <c r="O7654" s="98"/>
      <c r="P7654" s="98"/>
      <c r="Q7654" s="130"/>
    </row>
    <row r="7655" spans="1:17" ht="11.25" x14ac:dyDescent="0.2">
      <c r="A7655" s="234"/>
      <c r="B7655" s="98"/>
      <c r="C7655" s="130"/>
      <c r="D7655" s="240"/>
      <c r="E7655" s="240"/>
      <c r="F7655" s="224"/>
      <c r="G7655" s="98"/>
      <c r="H7655" s="98"/>
      <c r="I7655" s="130"/>
      <c r="J7655" s="98"/>
      <c r="K7655" s="98"/>
      <c r="L7655" s="98"/>
      <c r="M7655" s="241"/>
      <c r="N7655" s="241"/>
      <c r="O7655" s="98"/>
      <c r="P7655" s="98"/>
      <c r="Q7655" s="130"/>
    </row>
    <row r="7656" spans="1:17" ht="11.25" x14ac:dyDescent="0.2">
      <c r="A7656" s="234"/>
      <c r="B7656" s="98"/>
      <c r="C7656" s="130"/>
      <c r="D7656" s="240"/>
      <c r="E7656" s="240"/>
      <c r="F7656" s="224"/>
      <c r="G7656" s="98"/>
      <c r="H7656" s="98"/>
      <c r="I7656" s="130"/>
      <c r="J7656" s="98"/>
      <c r="K7656" s="98"/>
      <c r="L7656" s="98"/>
      <c r="M7656" s="241"/>
      <c r="N7656" s="241"/>
      <c r="O7656" s="98"/>
      <c r="P7656" s="98"/>
      <c r="Q7656" s="130"/>
    </row>
    <row r="7657" spans="1:17" ht="11.25" x14ac:dyDescent="0.2">
      <c r="A7657" s="234"/>
      <c r="B7657" s="98"/>
      <c r="C7657" s="130"/>
      <c r="D7657" s="240"/>
      <c r="E7657" s="240"/>
      <c r="F7657" s="224"/>
      <c r="G7657" s="98"/>
      <c r="H7657" s="98"/>
      <c r="I7657" s="130"/>
      <c r="J7657" s="98"/>
      <c r="K7657" s="98"/>
      <c r="L7657" s="98"/>
      <c r="M7657" s="241"/>
      <c r="N7657" s="241"/>
      <c r="O7657" s="98"/>
      <c r="P7657" s="98"/>
      <c r="Q7657" s="130"/>
    </row>
    <row r="7658" spans="1:17" ht="11.25" x14ac:dyDescent="0.2">
      <c r="A7658" s="234"/>
      <c r="B7658" s="98"/>
      <c r="C7658" s="130"/>
      <c r="D7658" s="240"/>
      <c r="E7658" s="240"/>
      <c r="F7658" s="224"/>
      <c r="G7658" s="98"/>
      <c r="H7658" s="98"/>
      <c r="I7658" s="130"/>
      <c r="J7658" s="98"/>
      <c r="K7658" s="98"/>
      <c r="L7658" s="98"/>
      <c r="M7658" s="241"/>
      <c r="N7658" s="241"/>
      <c r="O7658" s="98"/>
      <c r="P7658" s="98"/>
      <c r="Q7658" s="130"/>
    </row>
    <row r="7659" spans="1:17" ht="11.25" x14ac:dyDescent="0.2">
      <c r="A7659" s="234"/>
      <c r="B7659" s="98"/>
      <c r="C7659" s="130"/>
      <c r="D7659" s="240"/>
      <c r="E7659" s="240"/>
      <c r="F7659" s="224"/>
      <c r="G7659" s="98"/>
      <c r="H7659" s="98"/>
      <c r="I7659" s="130"/>
      <c r="J7659" s="98"/>
      <c r="K7659" s="98"/>
      <c r="L7659" s="98"/>
      <c r="M7659" s="241"/>
      <c r="N7659" s="241"/>
      <c r="O7659" s="98"/>
      <c r="P7659" s="98"/>
      <c r="Q7659" s="130"/>
    </row>
    <row r="7660" spans="1:17" ht="11.25" x14ac:dyDescent="0.2">
      <c r="A7660" s="234"/>
      <c r="B7660" s="98"/>
      <c r="C7660" s="130"/>
      <c r="D7660" s="240"/>
      <c r="E7660" s="240"/>
      <c r="F7660" s="224"/>
      <c r="G7660" s="98"/>
      <c r="H7660" s="98"/>
      <c r="I7660" s="130"/>
      <c r="J7660" s="98"/>
      <c r="K7660" s="98"/>
      <c r="L7660" s="98"/>
      <c r="M7660" s="241"/>
      <c r="N7660" s="241"/>
      <c r="O7660" s="98"/>
      <c r="P7660" s="98"/>
      <c r="Q7660" s="130"/>
    </row>
    <row r="7661" spans="1:17" ht="11.25" x14ac:dyDescent="0.2">
      <c r="A7661" s="234"/>
      <c r="B7661" s="98"/>
      <c r="C7661" s="130"/>
      <c r="D7661" s="240"/>
      <c r="E7661" s="240"/>
      <c r="F7661" s="224"/>
      <c r="G7661" s="98"/>
      <c r="H7661" s="98"/>
      <c r="I7661" s="130"/>
      <c r="J7661" s="98"/>
      <c r="K7661" s="98"/>
      <c r="L7661" s="98"/>
      <c r="M7661" s="241"/>
      <c r="N7661" s="241"/>
      <c r="O7661" s="98"/>
      <c r="P7661" s="98"/>
      <c r="Q7661" s="130"/>
    </row>
    <row r="7662" spans="1:17" ht="11.25" x14ac:dyDescent="0.2">
      <c r="A7662" s="234"/>
      <c r="B7662" s="98"/>
      <c r="C7662" s="130"/>
      <c r="D7662" s="240"/>
      <c r="E7662" s="240"/>
      <c r="F7662" s="224"/>
      <c r="G7662" s="98"/>
      <c r="H7662" s="98"/>
      <c r="I7662" s="130"/>
      <c r="J7662" s="98"/>
      <c r="K7662" s="98"/>
      <c r="L7662" s="98"/>
      <c r="M7662" s="241"/>
      <c r="N7662" s="241"/>
      <c r="O7662" s="98"/>
      <c r="P7662" s="98"/>
      <c r="Q7662" s="130"/>
    </row>
    <row r="7663" spans="1:17" ht="11.25" x14ac:dyDescent="0.2">
      <c r="A7663" s="234"/>
      <c r="B7663" s="98"/>
      <c r="C7663" s="130"/>
      <c r="D7663" s="240"/>
      <c r="E7663" s="240"/>
      <c r="F7663" s="224"/>
      <c r="G7663" s="98"/>
      <c r="H7663" s="98"/>
      <c r="I7663" s="130"/>
      <c r="J7663" s="98"/>
      <c r="K7663" s="98"/>
      <c r="L7663" s="98"/>
      <c r="M7663" s="241"/>
      <c r="N7663" s="241"/>
      <c r="O7663" s="98"/>
      <c r="P7663" s="98"/>
      <c r="Q7663" s="130"/>
    </row>
    <row r="7664" spans="1:17" ht="11.25" x14ac:dyDescent="0.2">
      <c r="A7664" s="234"/>
      <c r="B7664" s="98"/>
      <c r="C7664" s="130"/>
      <c r="D7664" s="240"/>
      <c r="E7664" s="240"/>
      <c r="F7664" s="224"/>
      <c r="G7664" s="98"/>
      <c r="H7664" s="98"/>
      <c r="I7664" s="130"/>
      <c r="J7664" s="98"/>
      <c r="K7664" s="98"/>
      <c r="L7664" s="98"/>
      <c r="M7664" s="241"/>
      <c r="N7664" s="241"/>
      <c r="O7664" s="98"/>
      <c r="P7664" s="98"/>
      <c r="Q7664" s="130"/>
    </row>
    <row r="7665" spans="1:17" ht="11.25" x14ac:dyDescent="0.2">
      <c r="A7665" s="234"/>
      <c r="B7665" s="98"/>
      <c r="C7665" s="130"/>
      <c r="D7665" s="240"/>
      <c r="E7665" s="240"/>
      <c r="F7665" s="224"/>
      <c r="G7665" s="98"/>
      <c r="H7665" s="98"/>
      <c r="I7665" s="130"/>
      <c r="J7665" s="98"/>
      <c r="K7665" s="98"/>
      <c r="L7665" s="98"/>
      <c r="M7665" s="241"/>
      <c r="N7665" s="241"/>
      <c r="O7665" s="98"/>
      <c r="P7665" s="98"/>
      <c r="Q7665" s="130"/>
    </row>
    <row r="7666" spans="1:17" ht="11.25" x14ac:dyDescent="0.2">
      <c r="A7666" s="234"/>
      <c r="B7666" s="98"/>
      <c r="C7666" s="130"/>
      <c r="D7666" s="240"/>
      <c r="E7666" s="240"/>
      <c r="F7666" s="224"/>
      <c r="G7666" s="98"/>
      <c r="H7666" s="98"/>
      <c r="I7666" s="130"/>
      <c r="J7666" s="98"/>
      <c r="K7666" s="98"/>
      <c r="L7666" s="98"/>
      <c r="M7666" s="241"/>
      <c r="N7666" s="241"/>
      <c r="O7666" s="98"/>
      <c r="P7666" s="98"/>
      <c r="Q7666" s="130"/>
    </row>
    <row r="7667" spans="1:17" ht="11.25" x14ac:dyDescent="0.2">
      <c r="A7667" s="234"/>
      <c r="B7667" s="98"/>
      <c r="C7667" s="130"/>
      <c r="D7667" s="240"/>
      <c r="E7667" s="240"/>
      <c r="F7667" s="224"/>
      <c r="G7667" s="98"/>
      <c r="H7667" s="98"/>
      <c r="I7667" s="130"/>
      <c r="J7667" s="98"/>
      <c r="K7667" s="98"/>
      <c r="L7667" s="98"/>
      <c r="M7667" s="241"/>
      <c r="N7667" s="241"/>
      <c r="O7667" s="98"/>
      <c r="P7667" s="98"/>
      <c r="Q7667" s="130"/>
    </row>
    <row r="7668" spans="1:17" ht="11.25" x14ac:dyDescent="0.2">
      <c r="A7668" s="234"/>
      <c r="B7668" s="98"/>
      <c r="C7668" s="130"/>
      <c r="D7668" s="240"/>
      <c r="E7668" s="240"/>
      <c r="F7668" s="224"/>
      <c r="G7668" s="98"/>
      <c r="H7668" s="98"/>
      <c r="I7668" s="130"/>
      <c r="J7668" s="98"/>
      <c r="K7668" s="98"/>
      <c r="L7668" s="98"/>
      <c r="M7668" s="241"/>
      <c r="N7668" s="241"/>
      <c r="O7668" s="98"/>
      <c r="P7668" s="98"/>
      <c r="Q7668" s="130"/>
    </row>
    <row r="7669" spans="1:17" ht="11.25" x14ac:dyDescent="0.2">
      <c r="A7669" s="234"/>
      <c r="B7669" s="98"/>
      <c r="C7669" s="130"/>
      <c r="D7669" s="240"/>
      <c r="E7669" s="240"/>
      <c r="F7669" s="224"/>
      <c r="G7669" s="98"/>
      <c r="H7669" s="98"/>
      <c r="I7669" s="130"/>
      <c r="J7669" s="98"/>
      <c r="K7669" s="98"/>
      <c r="L7669" s="98"/>
      <c r="M7669" s="241"/>
      <c r="N7669" s="241"/>
      <c r="O7669" s="98"/>
      <c r="P7669" s="98"/>
      <c r="Q7669" s="130"/>
    </row>
    <row r="7670" spans="1:17" ht="11.25" x14ac:dyDescent="0.2">
      <c r="A7670" s="234"/>
      <c r="B7670" s="98"/>
      <c r="C7670" s="130"/>
      <c r="D7670" s="240"/>
      <c r="E7670" s="240"/>
      <c r="F7670" s="224"/>
      <c r="G7670" s="98"/>
      <c r="H7670" s="98"/>
      <c r="I7670" s="130"/>
      <c r="J7670" s="98"/>
      <c r="K7670" s="98"/>
      <c r="L7670" s="98"/>
      <c r="M7670" s="241"/>
      <c r="N7670" s="241"/>
      <c r="O7670" s="98"/>
      <c r="P7670" s="98"/>
      <c r="Q7670" s="130"/>
    </row>
    <row r="7671" spans="1:17" ht="11.25" x14ac:dyDescent="0.2">
      <c r="A7671" s="234"/>
      <c r="B7671" s="98"/>
      <c r="C7671" s="130"/>
      <c r="D7671" s="240"/>
      <c r="E7671" s="240"/>
      <c r="F7671" s="224"/>
      <c r="G7671" s="98"/>
      <c r="H7671" s="98"/>
      <c r="I7671" s="130"/>
      <c r="J7671" s="98"/>
      <c r="K7671" s="98"/>
      <c r="L7671" s="98"/>
      <c r="M7671" s="241"/>
      <c r="N7671" s="241"/>
      <c r="O7671" s="98"/>
      <c r="P7671" s="98"/>
      <c r="Q7671" s="130"/>
    </row>
    <row r="7672" spans="1:17" ht="11.25" x14ac:dyDescent="0.2">
      <c r="A7672" s="234"/>
      <c r="B7672" s="98"/>
      <c r="C7672" s="130"/>
      <c r="D7672" s="240"/>
      <c r="E7672" s="240"/>
      <c r="F7672" s="224"/>
      <c r="G7672" s="98"/>
      <c r="H7672" s="98"/>
      <c r="I7672" s="130"/>
      <c r="J7672" s="98"/>
      <c r="K7672" s="98"/>
      <c r="L7672" s="98"/>
      <c r="M7672" s="241"/>
      <c r="N7672" s="241"/>
      <c r="O7672" s="98"/>
      <c r="P7672" s="98"/>
      <c r="Q7672" s="130"/>
    </row>
    <row r="7673" spans="1:17" ht="11.25" x14ac:dyDescent="0.2">
      <c r="A7673" s="234"/>
      <c r="B7673" s="98"/>
      <c r="C7673" s="130"/>
      <c r="D7673" s="240"/>
      <c r="E7673" s="240"/>
      <c r="F7673" s="224"/>
      <c r="G7673" s="98"/>
      <c r="H7673" s="98"/>
      <c r="I7673" s="130"/>
      <c r="J7673" s="98"/>
      <c r="K7673" s="98"/>
      <c r="L7673" s="98"/>
      <c r="M7673" s="241"/>
      <c r="N7673" s="241"/>
      <c r="O7673" s="98"/>
      <c r="P7673" s="98"/>
      <c r="Q7673" s="130"/>
    </row>
    <row r="7674" spans="1:17" ht="11.25" x14ac:dyDescent="0.2">
      <c r="A7674" s="234"/>
      <c r="B7674" s="98"/>
      <c r="C7674" s="130"/>
      <c r="D7674" s="240"/>
      <c r="E7674" s="240"/>
      <c r="F7674" s="224"/>
      <c r="G7674" s="98"/>
      <c r="H7674" s="98"/>
      <c r="I7674" s="130"/>
      <c r="J7674" s="98"/>
      <c r="K7674" s="98"/>
      <c r="L7674" s="98"/>
      <c r="M7674" s="241"/>
      <c r="N7674" s="241"/>
      <c r="O7674" s="98"/>
      <c r="P7674" s="98"/>
      <c r="Q7674" s="130"/>
    </row>
    <row r="7675" spans="1:17" ht="11.25" x14ac:dyDescent="0.2">
      <c r="A7675" s="234"/>
      <c r="B7675" s="98"/>
      <c r="C7675" s="130"/>
      <c r="D7675" s="240"/>
      <c r="E7675" s="240"/>
      <c r="F7675" s="224"/>
      <c r="G7675" s="98"/>
      <c r="H7675" s="98"/>
      <c r="I7675" s="130"/>
      <c r="J7675" s="98"/>
      <c r="K7675" s="98"/>
      <c r="L7675" s="98"/>
      <c r="M7675" s="241"/>
      <c r="N7675" s="241"/>
      <c r="O7675" s="98"/>
      <c r="P7675" s="98"/>
      <c r="Q7675" s="130"/>
    </row>
    <row r="7676" spans="1:17" ht="11.25" x14ac:dyDescent="0.2">
      <c r="A7676" s="234"/>
      <c r="B7676" s="98"/>
      <c r="C7676" s="130"/>
      <c r="D7676" s="240"/>
      <c r="E7676" s="240"/>
      <c r="F7676" s="224"/>
      <c r="G7676" s="98"/>
      <c r="H7676" s="98"/>
      <c r="I7676" s="130"/>
      <c r="J7676" s="98"/>
      <c r="K7676" s="98"/>
      <c r="L7676" s="98"/>
      <c r="M7676" s="241"/>
      <c r="N7676" s="241"/>
      <c r="O7676" s="98"/>
      <c r="P7676" s="98"/>
      <c r="Q7676" s="130"/>
    </row>
    <row r="7677" spans="1:17" ht="11.25" x14ac:dyDescent="0.2">
      <c r="A7677" s="234"/>
      <c r="B7677" s="98"/>
      <c r="C7677" s="130"/>
      <c r="D7677" s="240"/>
      <c r="E7677" s="240"/>
      <c r="F7677" s="224"/>
      <c r="G7677" s="98"/>
      <c r="H7677" s="98"/>
      <c r="I7677" s="130"/>
      <c r="J7677" s="98"/>
      <c r="K7677" s="98"/>
      <c r="L7677" s="98"/>
      <c r="M7677" s="241"/>
      <c r="N7677" s="241"/>
      <c r="O7677" s="98"/>
      <c r="P7677" s="98"/>
      <c r="Q7677" s="130"/>
    </row>
    <row r="7678" spans="1:17" ht="11.25" x14ac:dyDescent="0.2">
      <c r="A7678" s="234"/>
      <c r="B7678" s="98"/>
      <c r="C7678" s="130"/>
      <c r="D7678" s="240"/>
      <c r="E7678" s="240"/>
      <c r="F7678" s="224"/>
      <c r="G7678" s="98"/>
      <c r="H7678" s="98"/>
      <c r="I7678" s="130"/>
      <c r="J7678" s="98"/>
      <c r="K7678" s="98"/>
      <c r="L7678" s="98"/>
      <c r="M7678" s="241"/>
      <c r="N7678" s="241"/>
      <c r="O7678" s="98"/>
      <c r="P7678" s="98"/>
      <c r="Q7678" s="130"/>
    </row>
    <row r="7679" spans="1:17" ht="11.25" x14ac:dyDescent="0.2">
      <c r="A7679" s="234"/>
      <c r="B7679" s="98"/>
      <c r="C7679" s="130"/>
      <c r="D7679" s="240"/>
      <c r="E7679" s="240"/>
      <c r="F7679" s="224"/>
      <c r="G7679" s="98"/>
      <c r="H7679" s="98"/>
      <c r="I7679" s="130"/>
      <c r="J7679" s="98"/>
      <c r="K7679" s="98"/>
      <c r="L7679" s="98"/>
      <c r="M7679" s="241"/>
      <c r="N7679" s="241"/>
      <c r="O7679" s="98"/>
      <c r="P7679" s="98"/>
      <c r="Q7679" s="130"/>
    </row>
    <row r="7680" spans="1:17" ht="11.25" x14ac:dyDescent="0.2">
      <c r="A7680" s="234"/>
      <c r="B7680" s="98"/>
      <c r="C7680" s="130"/>
      <c r="D7680" s="240"/>
      <c r="E7680" s="240"/>
      <c r="F7680" s="224"/>
      <c r="G7680" s="98"/>
      <c r="H7680" s="98"/>
      <c r="I7680" s="130"/>
      <c r="J7680" s="98"/>
      <c r="K7680" s="98"/>
      <c r="L7680" s="98"/>
      <c r="M7680" s="241"/>
      <c r="N7680" s="241"/>
      <c r="O7680" s="98"/>
      <c r="P7680" s="98"/>
      <c r="Q7680" s="130"/>
    </row>
    <row r="7681" spans="1:17" ht="11.25" x14ac:dyDescent="0.2">
      <c r="A7681" s="234"/>
      <c r="B7681" s="98"/>
      <c r="C7681" s="130"/>
      <c r="D7681" s="240"/>
      <c r="E7681" s="240"/>
      <c r="F7681" s="224"/>
      <c r="G7681" s="98"/>
      <c r="H7681" s="98"/>
      <c r="I7681" s="130"/>
      <c r="J7681" s="98"/>
      <c r="K7681" s="98"/>
      <c r="L7681" s="98"/>
      <c r="M7681" s="241"/>
      <c r="N7681" s="241"/>
      <c r="O7681" s="98"/>
      <c r="P7681" s="98"/>
      <c r="Q7681" s="130"/>
    </row>
    <row r="7682" spans="1:17" ht="11.25" x14ac:dyDescent="0.2">
      <c r="A7682" s="234"/>
      <c r="B7682" s="98"/>
      <c r="C7682" s="130"/>
      <c r="D7682" s="240"/>
      <c r="E7682" s="240"/>
      <c r="F7682" s="224"/>
      <c r="G7682" s="98"/>
      <c r="H7682" s="98"/>
      <c r="I7682" s="130"/>
      <c r="J7682" s="98"/>
      <c r="K7682" s="98"/>
      <c r="L7682" s="98"/>
      <c r="M7682" s="241"/>
      <c r="N7682" s="241"/>
      <c r="O7682" s="98"/>
      <c r="P7682" s="98"/>
      <c r="Q7682" s="130"/>
    </row>
    <row r="7683" spans="1:17" ht="11.25" x14ac:dyDescent="0.2">
      <c r="A7683" s="234"/>
      <c r="B7683" s="98"/>
      <c r="C7683" s="130"/>
      <c r="D7683" s="240"/>
      <c r="E7683" s="240"/>
      <c r="F7683" s="224"/>
      <c r="G7683" s="98"/>
      <c r="H7683" s="98"/>
      <c r="I7683" s="130"/>
      <c r="J7683" s="98"/>
      <c r="K7683" s="98"/>
      <c r="L7683" s="98"/>
      <c r="M7683" s="241"/>
      <c r="N7683" s="241"/>
      <c r="O7683" s="98"/>
      <c r="P7683" s="98"/>
      <c r="Q7683" s="130"/>
    </row>
    <row r="7684" spans="1:17" ht="11.25" x14ac:dyDescent="0.2">
      <c r="A7684" s="234"/>
      <c r="B7684" s="98"/>
      <c r="C7684" s="130"/>
      <c r="D7684" s="240"/>
      <c r="E7684" s="240"/>
      <c r="F7684" s="224"/>
      <c r="G7684" s="98"/>
      <c r="H7684" s="98"/>
      <c r="I7684" s="130"/>
      <c r="J7684" s="98"/>
      <c r="K7684" s="98"/>
      <c r="L7684" s="98"/>
      <c r="M7684" s="241"/>
      <c r="N7684" s="241"/>
      <c r="O7684" s="98"/>
      <c r="P7684" s="98"/>
      <c r="Q7684" s="130"/>
    </row>
    <row r="7685" spans="1:17" ht="11.25" x14ac:dyDescent="0.2">
      <c r="A7685" s="234"/>
      <c r="B7685" s="98"/>
      <c r="C7685" s="130"/>
      <c r="D7685" s="240"/>
      <c r="E7685" s="240"/>
      <c r="F7685" s="224"/>
      <c r="G7685" s="98"/>
      <c r="H7685" s="98"/>
      <c r="I7685" s="130"/>
      <c r="J7685" s="98"/>
      <c r="K7685" s="98"/>
      <c r="L7685" s="98"/>
      <c r="M7685" s="241"/>
      <c r="N7685" s="241"/>
      <c r="O7685" s="98"/>
      <c r="P7685" s="98"/>
      <c r="Q7685" s="130"/>
    </row>
    <row r="7686" spans="1:17" ht="11.25" x14ac:dyDescent="0.2">
      <c r="A7686" s="234"/>
      <c r="B7686" s="98"/>
      <c r="C7686" s="130"/>
      <c r="D7686" s="240"/>
      <c r="E7686" s="240"/>
      <c r="F7686" s="224"/>
      <c r="G7686" s="98"/>
      <c r="H7686" s="98"/>
      <c r="I7686" s="130"/>
      <c r="J7686" s="98"/>
      <c r="K7686" s="98"/>
      <c r="L7686" s="98"/>
      <c r="M7686" s="241"/>
      <c r="N7686" s="241"/>
      <c r="O7686" s="98"/>
      <c r="P7686" s="98"/>
      <c r="Q7686" s="130"/>
    </row>
    <row r="7687" spans="1:17" ht="11.25" x14ac:dyDescent="0.2">
      <c r="A7687" s="234"/>
      <c r="B7687" s="98"/>
      <c r="C7687" s="130"/>
      <c r="D7687" s="240"/>
      <c r="E7687" s="240"/>
      <c r="F7687" s="224"/>
      <c r="G7687" s="98"/>
      <c r="H7687" s="98"/>
      <c r="I7687" s="130"/>
      <c r="J7687" s="98"/>
      <c r="K7687" s="98"/>
      <c r="L7687" s="98"/>
      <c r="M7687" s="241"/>
      <c r="N7687" s="241"/>
      <c r="O7687" s="98"/>
      <c r="P7687" s="98"/>
      <c r="Q7687" s="130"/>
    </row>
    <row r="7688" spans="1:17" ht="11.25" x14ac:dyDescent="0.2">
      <c r="A7688" s="234"/>
      <c r="B7688" s="98"/>
      <c r="C7688" s="130"/>
      <c r="D7688" s="240"/>
      <c r="E7688" s="240"/>
      <c r="F7688" s="224"/>
      <c r="G7688" s="98"/>
      <c r="H7688" s="98"/>
      <c r="I7688" s="130"/>
      <c r="J7688" s="98"/>
      <c r="K7688" s="98"/>
      <c r="L7688" s="98"/>
      <c r="M7688" s="241"/>
      <c r="N7688" s="241"/>
      <c r="O7688" s="98"/>
      <c r="P7688" s="98"/>
      <c r="Q7688" s="130"/>
    </row>
    <row r="7689" spans="1:17" ht="11.25" x14ac:dyDescent="0.2">
      <c r="A7689" s="234"/>
      <c r="B7689" s="98"/>
      <c r="C7689" s="130"/>
      <c r="D7689" s="240"/>
      <c r="E7689" s="240"/>
      <c r="F7689" s="224"/>
      <c r="G7689" s="98"/>
      <c r="H7689" s="98"/>
      <c r="I7689" s="130"/>
      <c r="J7689" s="98"/>
      <c r="K7689" s="98"/>
      <c r="L7689" s="98"/>
      <c r="M7689" s="241"/>
      <c r="N7689" s="241"/>
      <c r="O7689" s="98"/>
      <c r="P7689" s="98"/>
      <c r="Q7689" s="130"/>
    </row>
    <row r="7690" spans="1:17" ht="11.25" x14ac:dyDescent="0.2">
      <c r="A7690" s="234"/>
      <c r="B7690" s="98"/>
      <c r="C7690" s="130"/>
      <c r="D7690" s="240"/>
      <c r="E7690" s="240"/>
      <c r="F7690" s="224"/>
      <c r="G7690" s="98"/>
      <c r="H7690" s="98"/>
      <c r="I7690" s="130"/>
      <c r="J7690" s="98"/>
      <c r="K7690" s="98"/>
      <c r="L7690" s="98"/>
      <c r="M7690" s="241"/>
      <c r="N7690" s="241"/>
      <c r="O7690" s="98"/>
      <c r="P7690" s="98"/>
      <c r="Q7690" s="130"/>
    </row>
    <row r="7691" spans="1:17" ht="11.25" x14ac:dyDescent="0.2">
      <c r="A7691" s="234"/>
      <c r="B7691" s="98"/>
      <c r="C7691" s="130"/>
      <c r="D7691" s="240"/>
      <c r="E7691" s="240"/>
      <c r="F7691" s="224"/>
      <c r="G7691" s="98"/>
      <c r="H7691" s="98"/>
      <c r="I7691" s="130"/>
      <c r="J7691" s="98"/>
      <c r="K7691" s="98"/>
      <c r="L7691" s="98"/>
      <c r="M7691" s="241"/>
      <c r="N7691" s="241"/>
      <c r="O7691" s="98"/>
      <c r="P7691" s="98"/>
      <c r="Q7691" s="130"/>
    </row>
    <row r="7692" spans="1:17" ht="11.25" x14ac:dyDescent="0.2">
      <c r="A7692" s="234"/>
      <c r="B7692" s="98"/>
      <c r="C7692" s="130"/>
      <c r="D7692" s="240"/>
      <c r="E7692" s="240"/>
      <c r="F7692" s="224"/>
      <c r="G7692" s="98"/>
      <c r="H7692" s="98"/>
      <c r="I7692" s="130"/>
      <c r="J7692" s="98"/>
      <c r="K7692" s="98"/>
      <c r="L7692" s="98"/>
      <c r="M7692" s="241"/>
      <c r="N7692" s="241"/>
      <c r="O7692" s="98"/>
      <c r="P7692" s="98"/>
      <c r="Q7692" s="130"/>
    </row>
    <row r="7693" spans="1:17" ht="11.25" x14ac:dyDescent="0.2">
      <c r="A7693" s="234"/>
      <c r="B7693" s="98"/>
      <c r="C7693" s="130"/>
      <c r="D7693" s="240"/>
      <c r="E7693" s="240"/>
      <c r="F7693" s="224"/>
      <c r="G7693" s="98"/>
      <c r="H7693" s="98"/>
      <c r="I7693" s="130"/>
      <c r="J7693" s="98"/>
      <c r="K7693" s="98"/>
      <c r="L7693" s="98"/>
      <c r="M7693" s="241"/>
      <c r="N7693" s="241"/>
      <c r="O7693" s="98"/>
      <c r="P7693" s="98"/>
      <c r="Q7693" s="130"/>
    </row>
    <row r="7694" spans="1:17" ht="11.25" x14ac:dyDescent="0.2">
      <c r="A7694" s="234"/>
      <c r="B7694" s="98"/>
      <c r="C7694" s="130"/>
      <c r="D7694" s="240"/>
      <c r="E7694" s="240"/>
      <c r="F7694" s="224"/>
      <c r="G7694" s="98"/>
      <c r="H7694" s="98"/>
      <c r="I7694" s="130"/>
      <c r="J7694" s="98"/>
      <c r="K7694" s="98"/>
      <c r="L7694" s="98"/>
      <c r="M7694" s="241"/>
      <c r="N7694" s="241"/>
      <c r="O7694" s="98"/>
      <c r="P7694" s="98"/>
      <c r="Q7694" s="130"/>
    </row>
    <row r="7695" spans="1:17" ht="11.25" x14ac:dyDescent="0.2">
      <c r="A7695" s="234"/>
      <c r="B7695" s="98"/>
      <c r="C7695" s="130"/>
      <c r="D7695" s="240"/>
      <c r="E7695" s="240"/>
      <c r="F7695" s="224"/>
      <c r="G7695" s="98"/>
      <c r="H7695" s="98"/>
      <c r="I7695" s="130"/>
      <c r="J7695" s="98"/>
      <c r="K7695" s="98"/>
      <c r="L7695" s="98"/>
      <c r="M7695" s="241"/>
      <c r="N7695" s="241"/>
      <c r="O7695" s="98"/>
      <c r="P7695" s="98"/>
      <c r="Q7695" s="130"/>
    </row>
    <row r="7696" spans="1:17" ht="11.25" x14ac:dyDescent="0.2">
      <c r="A7696" s="234"/>
      <c r="B7696" s="98"/>
      <c r="C7696" s="130"/>
      <c r="D7696" s="240"/>
      <c r="E7696" s="240"/>
      <c r="F7696" s="224"/>
      <c r="G7696" s="98"/>
      <c r="H7696" s="98"/>
      <c r="I7696" s="130"/>
      <c r="J7696" s="98"/>
      <c r="K7696" s="98"/>
      <c r="L7696" s="98"/>
      <c r="M7696" s="241"/>
      <c r="N7696" s="241"/>
      <c r="O7696" s="98"/>
      <c r="P7696" s="98"/>
      <c r="Q7696" s="130"/>
    </row>
    <row r="7697" spans="1:17" ht="11.25" x14ac:dyDescent="0.2">
      <c r="A7697" s="234"/>
      <c r="B7697" s="98"/>
      <c r="C7697" s="130"/>
      <c r="D7697" s="240"/>
      <c r="E7697" s="240"/>
      <c r="F7697" s="224"/>
      <c r="G7697" s="98"/>
      <c r="H7697" s="98"/>
      <c r="I7697" s="130"/>
      <c r="J7697" s="98"/>
      <c r="K7697" s="98"/>
      <c r="L7697" s="98"/>
      <c r="M7697" s="241"/>
      <c r="N7697" s="241"/>
      <c r="O7697" s="98"/>
      <c r="P7697" s="98"/>
      <c r="Q7697" s="130"/>
    </row>
    <row r="7698" spans="1:17" ht="11.25" x14ac:dyDescent="0.2">
      <c r="A7698" s="234"/>
      <c r="B7698" s="98"/>
      <c r="C7698" s="130"/>
      <c r="D7698" s="240"/>
      <c r="E7698" s="240"/>
      <c r="F7698" s="224"/>
      <c r="G7698" s="98"/>
      <c r="H7698" s="98"/>
      <c r="I7698" s="130"/>
      <c r="J7698" s="98"/>
      <c r="K7698" s="98"/>
      <c r="L7698" s="98"/>
      <c r="M7698" s="241"/>
      <c r="N7698" s="241"/>
      <c r="O7698" s="98"/>
      <c r="P7698" s="98"/>
      <c r="Q7698" s="130"/>
    </row>
    <row r="7699" spans="1:17" ht="11.25" x14ac:dyDescent="0.2">
      <c r="A7699" s="234"/>
      <c r="B7699" s="98"/>
      <c r="C7699" s="130"/>
      <c r="D7699" s="240"/>
      <c r="E7699" s="240"/>
      <c r="F7699" s="224"/>
      <c r="G7699" s="98"/>
      <c r="H7699" s="98"/>
      <c r="I7699" s="130"/>
      <c r="J7699" s="98"/>
      <c r="K7699" s="98"/>
      <c r="L7699" s="98"/>
      <c r="M7699" s="241"/>
      <c r="N7699" s="241"/>
      <c r="O7699" s="98"/>
      <c r="P7699" s="98"/>
      <c r="Q7699" s="130"/>
    </row>
    <row r="7700" spans="1:17" ht="11.25" x14ac:dyDescent="0.2">
      <c r="A7700" s="234"/>
      <c r="B7700" s="98"/>
      <c r="C7700" s="130"/>
      <c r="D7700" s="240"/>
      <c r="E7700" s="240"/>
      <c r="F7700" s="224"/>
      <c r="G7700" s="98"/>
      <c r="H7700" s="98"/>
      <c r="I7700" s="130"/>
      <c r="J7700" s="98"/>
      <c r="K7700" s="98"/>
      <c r="L7700" s="98"/>
      <c r="M7700" s="241"/>
      <c r="N7700" s="241"/>
      <c r="O7700" s="98"/>
      <c r="P7700" s="98"/>
      <c r="Q7700" s="130"/>
    </row>
    <row r="7701" spans="1:17" ht="11.25" x14ac:dyDescent="0.2">
      <c r="A7701" s="234"/>
      <c r="B7701" s="98"/>
      <c r="C7701" s="130"/>
      <c r="D7701" s="240"/>
      <c r="E7701" s="240"/>
      <c r="F7701" s="224"/>
      <c r="G7701" s="98"/>
      <c r="H7701" s="98"/>
      <c r="I7701" s="130"/>
      <c r="J7701" s="98"/>
      <c r="K7701" s="98"/>
      <c r="L7701" s="98"/>
      <c r="M7701" s="241"/>
      <c r="N7701" s="241"/>
      <c r="O7701" s="98"/>
      <c r="P7701" s="98"/>
      <c r="Q7701" s="130"/>
    </row>
    <row r="7702" spans="1:17" ht="11.25" x14ac:dyDescent="0.2">
      <c r="A7702" s="234"/>
      <c r="B7702" s="98"/>
      <c r="C7702" s="130"/>
      <c r="D7702" s="240"/>
      <c r="E7702" s="240"/>
      <c r="F7702" s="224"/>
      <c r="G7702" s="98"/>
      <c r="H7702" s="98"/>
      <c r="I7702" s="130"/>
      <c r="J7702" s="98"/>
      <c r="K7702" s="98"/>
      <c r="L7702" s="98"/>
      <c r="M7702" s="241"/>
      <c r="N7702" s="241"/>
      <c r="O7702" s="98"/>
      <c r="P7702" s="98"/>
      <c r="Q7702" s="130"/>
    </row>
    <row r="7703" spans="1:17" ht="11.25" x14ac:dyDescent="0.2">
      <c r="A7703" s="234"/>
      <c r="B7703" s="98"/>
      <c r="C7703" s="130"/>
      <c r="D7703" s="240"/>
      <c r="E7703" s="240"/>
      <c r="F7703" s="224"/>
      <c r="G7703" s="98"/>
      <c r="H7703" s="98"/>
      <c r="I7703" s="130"/>
      <c r="J7703" s="98"/>
      <c r="K7703" s="98"/>
      <c r="L7703" s="98"/>
      <c r="M7703" s="241"/>
      <c r="N7703" s="241"/>
      <c r="O7703" s="98"/>
      <c r="P7703" s="98"/>
      <c r="Q7703" s="130"/>
    </row>
    <row r="7704" spans="1:17" ht="11.25" x14ac:dyDescent="0.2">
      <c r="A7704" s="234"/>
      <c r="B7704" s="98"/>
      <c r="C7704" s="130"/>
      <c r="D7704" s="240"/>
      <c r="E7704" s="240"/>
      <c r="F7704" s="224"/>
      <c r="G7704" s="98"/>
      <c r="H7704" s="98"/>
      <c r="I7704" s="130"/>
      <c r="J7704" s="98"/>
      <c r="K7704" s="98"/>
      <c r="L7704" s="98"/>
      <c r="M7704" s="241"/>
      <c r="N7704" s="241"/>
      <c r="O7704" s="98"/>
      <c r="P7704" s="98"/>
      <c r="Q7704" s="130"/>
    </row>
    <row r="7705" spans="1:17" ht="11.25" x14ac:dyDescent="0.2">
      <c r="A7705" s="234"/>
      <c r="B7705" s="98"/>
      <c r="C7705" s="130"/>
      <c r="D7705" s="240"/>
      <c r="E7705" s="240"/>
      <c r="F7705" s="224"/>
      <c r="G7705" s="98"/>
      <c r="H7705" s="98"/>
      <c r="I7705" s="130"/>
      <c r="J7705" s="98"/>
      <c r="K7705" s="98"/>
      <c r="L7705" s="98"/>
      <c r="M7705" s="241"/>
      <c r="N7705" s="241"/>
      <c r="O7705" s="98"/>
      <c r="P7705" s="98"/>
      <c r="Q7705" s="130"/>
    </row>
    <row r="7706" spans="1:17" ht="11.25" x14ac:dyDescent="0.2">
      <c r="A7706" s="234"/>
      <c r="B7706" s="98"/>
      <c r="C7706" s="130"/>
      <c r="D7706" s="240"/>
      <c r="E7706" s="240"/>
      <c r="F7706" s="224"/>
      <c r="G7706" s="98"/>
      <c r="H7706" s="98"/>
      <c r="I7706" s="130"/>
      <c r="J7706" s="98"/>
      <c r="K7706" s="98"/>
      <c r="L7706" s="98"/>
      <c r="M7706" s="241"/>
      <c r="N7706" s="241"/>
      <c r="O7706" s="98"/>
      <c r="P7706" s="98"/>
      <c r="Q7706" s="130"/>
    </row>
    <row r="7707" spans="1:17" ht="11.25" x14ac:dyDescent="0.2">
      <c r="A7707" s="234"/>
      <c r="B7707" s="98"/>
      <c r="C7707" s="130"/>
      <c r="D7707" s="240"/>
      <c r="E7707" s="240"/>
      <c r="F7707" s="224"/>
      <c r="G7707" s="98"/>
      <c r="H7707" s="98"/>
      <c r="I7707" s="130"/>
      <c r="J7707" s="98"/>
      <c r="K7707" s="98"/>
      <c r="L7707" s="98"/>
      <c r="M7707" s="241"/>
      <c r="N7707" s="241"/>
      <c r="O7707" s="98"/>
      <c r="P7707" s="98"/>
      <c r="Q7707" s="130"/>
    </row>
    <row r="7708" spans="1:17" ht="11.25" x14ac:dyDescent="0.2">
      <c r="A7708" s="234"/>
      <c r="B7708" s="98"/>
      <c r="C7708" s="130"/>
      <c r="D7708" s="240"/>
      <c r="E7708" s="240"/>
      <c r="F7708" s="224"/>
      <c r="G7708" s="98"/>
      <c r="H7708" s="98"/>
      <c r="I7708" s="130"/>
      <c r="J7708" s="98"/>
      <c r="K7708" s="98"/>
      <c r="L7708" s="98"/>
      <c r="M7708" s="241"/>
      <c r="N7708" s="241"/>
      <c r="O7708" s="98"/>
      <c r="P7708" s="98"/>
      <c r="Q7708" s="130"/>
    </row>
    <row r="7709" spans="1:17" ht="11.25" x14ac:dyDescent="0.2">
      <c r="A7709" s="234"/>
      <c r="B7709" s="98"/>
      <c r="C7709" s="130"/>
      <c r="D7709" s="240"/>
      <c r="E7709" s="240"/>
      <c r="F7709" s="224"/>
      <c r="G7709" s="98"/>
      <c r="H7709" s="98"/>
      <c r="I7709" s="130"/>
      <c r="J7709" s="98"/>
      <c r="K7709" s="98"/>
      <c r="L7709" s="98"/>
      <c r="M7709" s="241"/>
      <c r="N7709" s="241"/>
      <c r="O7709" s="98"/>
      <c r="P7709" s="98"/>
      <c r="Q7709" s="130"/>
    </row>
    <row r="7710" spans="1:17" ht="11.25" x14ac:dyDescent="0.2">
      <c r="A7710" s="234"/>
      <c r="B7710" s="98"/>
      <c r="C7710" s="130"/>
      <c r="D7710" s="240"/>
      <c r="E7710" s="240"/>
      <c r="F7710" s="224"/>
      <c r="G7710" s="98"/>
      <c r="H7710" s="98"/>
      <c r="I7710" s="130"/>
      <c r="J7710" s="98"/>
      <c r="K7710" s="98"/>
      <c r="L7710" s="98"/>
      <c r="M7710" s="241"/>
      <c r="N7710" s="241"/>
      <c r="O7710" s="98"/>
      <c r="P7710" s="98"/>
      <c r="Q7710" s="130"/>
    </row>
    <row r="7711" spans="1:17" ht="11.25" x14ac:dyDescent="0.2">
      <c r="A7711" s="234"/>
      <c r="B7711" s="98"/>
      <c r="C7711" s="130"/>
      <c r="D7711" s="240"/>
      <c r="E7711" s="240"/>
      <c r="F7711" s="224"/>
      <c r="G7711" s="98"/>
      <c r="H7711" s="98"/>
      <c r="I7711" s="130"/>
      <c r="J7711" s="98"/>
      <c r="K7711" s="98"/>
      <c r="L7711" s="98"/>
      <c r="M7711" s="241"/>
      <c r="N7711" s="241"/>
      <c r="O7711" s="98"/>
      <c r="P7711" s="98"/>
      <c r="Q7711" s="130"/>
    </row>
    <row r="7712" spans="1:17" ht="11.25" x14ac:dyDescent="0.2">
      <c r="A7712" s="234"/>
      <c r="B7712" s="98"/>
      <c r="C7712" s="130"/>
      <c r="D7712" s="240"/>
      <c r="E7712" s="240"/>
      <c r="F7712" s="224"/>
      <c r="G7712" s="98"/>
      <c r="H7712" s="98"/>
      <c r="I7712" s="130"/>
      <c r="J7712" s="98"/>
      <c r="K7712" s="98"/>
      <c r="L7712" s="98"/>
      <c r="M7712" s="241"/>
      <c r="N7712" s="241"/>
      <c r="O7712" s="98"/>
      <c r="P7712" s="98"/>
      <c r="Q7712" s="130"/>
    </row>
    <row r="7713" spans="1:17" ht="11.25" x14ac:dyDescent="0.2">
      <c r="A7713" s="234"/>
      <c r="B7713" s="98"/>
      <c r="C7713" s="130"/>
      <c r="D7713" s="240"/>
      <c r="E7713" s="240"/>
      <c r="F7713" s="224"/>
      <c r="G7713" s="98"/>
      <c r="H7713" s="98"/>
      <c r="I7713" s="130"/>
      <c r="J7713" s="98"/>
      <c r="K7713" s="98"/>
      <c r="L7713" s="98"/>
      <c r="M7713" s="241"/>
      <c r="N7713" s="241"/>
      <c r="O7713" s="98"/>
      <c r="P7713" s="98"/>
      <c r="Q7713" s="130"/>
    </row>
    <row r="7714" spans="1:17" ht="11.25" x14ac:dyDescent="0.2">
      <c r="A7714" s="234"/>
      <c r="B7714" s="98"/>
      <c r="C7714" s="130"/>
      <c r="D7714" s="240"/>
      <c r="E7714" s="240"/>
      <c r="F7714" s="224"/>
      <c r="G7714" s="98"/>
      <c r="H7714" s="98"/>
      <c r="I7714" s="130"/>
      <c r="J7714" s="98"/>
      <c r="K7714" s="98"/>
      <c r="L7714" s="98"/>
      <c r="M7714" s="241"/>
      <c r="N7714" s="241"/>
      <c r="O7714" s="98"/>
      <c r="P7714" s="98"/>
      <c r="Q7714" s="130"/>
    </row>
    <row r="7715" spans="1:17" ht="11.25" x14ac:dyDescent="0.2">
      <c r="A7715" s="234"/>
      <c r="B7715" s="98"/>
      <c r="C7715" s="130"/>
      <c r="D7715" s="240"/>
      <c r="E7715" s="240"/>
      <c r="F7715" s="224"/>
      <c r="G7715" s="98"/>
      <c r="H7715" s="98"/>
      <c r="I7715" s="130"/>
      <c r="J7715" s="98"/>
      <c r="K7715" s="98"/>
      <c r="L7715" s="98"/>
      <c r="M7715" s="241"/>
      <c r="N7715" s="241"/>
      <c r="O7715" s="98"/>
      <c r="P7715" s="98"/>
      <c r="Q7715" s="130"/>
    </row>
    <row r="7716" spans="1:17" ht="11.25" x14ac:dyDescent="0.2">
      <c r="A7716" s="234"/>
      <c r="B7716" s="98"/>
      <c r="C7716" s="130"/>
      <c r="D7716" s="240"/>
      <c r="E7716" s="240"/>
      <c r="F7716" s="224"/>
      <c r="G7716" s="98"/>
      <c r="H7716" s="98"/>
      <c r="I7716" s="130"/>
      <c r="J7716" s="98"/>
      <c r="K7716" s="98"/>
      <c r="L7716" s="98"/>
      <c r="M7716" s="241"/>
      <c r="N7716" s="241"/>
      <c r="O7716" s="98"/>
      <c r="P7716" s="98"/>
      <c r="Q7716" s="130"/>
    </row>
    <row r="7717" spans="1:17" ht="11.25" x14ac:dyDescent="0.2">
      <c r="A7717" s="234"/>
      <c r="B7717" s="98"/>
      <c r="C7717" s="130"/>
      <c r="D7717" s="240"/>
      <c r="E7717" s="240"/>
      <c r="F7717" s="224"/>
      <c r="G7717" s="98"/>
      <c r="H7717" s="98"/>
      <c r="I7717" s="130"/>
      <c r="J7717" s="98"/>
      <c r="K7717" s="98"/>
      <c r="L7717" s="98"/>
      <c r="M7717" s="241"/>
      <c r="N7717" s="241"/>
      <c r="O7717" s="98"/>
      <c r="P7717" s="98"/>
      <c r="Q7717" s="130"/>
    </row>
    <row r="7718" spans="1:17" ht="11.25" x14ac:dyDescent="0.2">
      <c r="A7718" s="234"/>
      <c r="B7718" s="98"/>
      <c r="C7718" s="130"/>
      <c r="D7718" s="240"/>
      <c r="E7718" s="240"/>
      <c r="F7718" s="224"/>
      <c r="G7718" s="98"/>
      <c r="H7718" s="98"/>
      <c r="I7718" s="130"/>
      <c r="J7718" s="98"/>
      <c r="K7718" s="98"/>
      <c r="L7718" s="98"/>
      <c r="M7718" s="241"/>
      <c r="N7718" s="241"/>
      <c r="O7718" s="98"/>
      <c r="P7718" s="98"/>
      <c r="Q7718" s="130"/>
    </row>
    <row r="7719" spans="1:17" ht="11.25" x14ac:dyDescent="0.2">
      <c r="A7719" s="234"/>
      <c r="B7719" s="98"/>
      <c r="C7719" s="130"/>
      <c r="D7719" s="240"/>
      <c r="E7719" s="240"/>
      <c r="F7719" s="224"/>
      <c r="G7719" s="98"/>
      <c r="H7719" s="98"/>
      <c r="I7719" s="130"/>
      <c r="J7719" s="98"/>
      <c r="K7719" s="98"/>
      <c r="L7719" s="98"/>
      <c r="M7719" s="241"/>
      <c r="N7719" s="241"/>
      <c r="O7719" s="98"/>
      <c r="P7719" s="98"/>
      <c r="Q7719" s="130"/>
    </row>
    <row r="7720" spans="1:17" ht="11.25" x14ac:dyDescent="0.2">
      <c r="A7720" s="234"/>
      <c r="B7720" s="98"/>
      <c r="C7720" s="130"/>
      <c r="D7720" s="240"/>
      <c r="E7720" s="240"/>
      <c r="F7720" s="224"/>
      <c r="G7720" s="98"/>
      <c r="H7720" s="98"/>
      <c r="I7720" s="130"/>
      <c r="J7720" s="98"/>
      <c r="K7720" s="98"/>
      <c r="L7720" s="98"/>
      <c r="M7720" s="241"/>
      <c r="N7720" s="241"/>
      <c r="O7720" s="98"/>
      <c r="P7720" s="98"/>
      <c r="Q7720" s="130"/>
    </row>
    <row r="7721" spans="1:17" ht="11.25" x14ac:dyDescent="0.2">
      <c r="A7721" s="234"/>
      <c r="B7721" s="98"/>
      <c r="C7721" s="130"/>
      <c r="D7721" s="240"/>
      <c r="E7721" s="240"/>
      <c r="F7721" s="224"/>
      <c r="G7721" s="98"/>
      <c r="H7721" s="98"/>
      <c r="I7721" s="130"/>
      <c r="J7721" s="98"/>
      <c r="K7721" s="98"/>
      <c r="L7721" s="98"/>
      <c r="M7721" s="241"/>
      <c r="N7721" s="241"/>
      <c r="O7721" s="98"/>
      <c r="P7721" s="98"/>
      <c r="Q7721" s="130"/>
    </row>
    <row r="7722" spans="1:17" ht="11.25" x14ac:dyDescent="0.2">
      <c r="A7722" s="234"/>
      <c r="B7722" s="98"/>
      <c r="C7722" s="130"/>
      <c r="D7722" s="240"/>
      <c r="E7722" s="240"/>
      <c r="F7722" s="224"/>
      <c r="G7722" s="98"/>
      <c r="H7722" s="98"/>
      <c r="I7722" s="130"/>
      <c r="J7722" s="98"/>
      <c r="K7722" s="98"/>
      <c r="L7722" s="98"/>
      <c r="M7722" s="241"/>
      <c r="N7722" s="241"/>
      <c r="O7722" s="98"/>
      <c r="P7722" s="98"/>
      <c r="Q7722" s="130"/>
    </row>
    <row r="7723" spans="1:17" ht="11.25" x14ac:dyDescent="0.2">
      <c r="A7723" s="234"/>
      <c r="B7723" s="98"/>
      <c r="C7723" s="130"/>
      <c r="D7723" s="240"/>
      <c r="E7723" s="240"/>
      <c r="F7723" s="224"/>
      <c r="G7723" s="98"/>
      <c r="H7723" s="98"/>
      <c r="I7723" s="130"/>
      <c r="J7723" s="98"/>
      <c r="K7723" s="98"/>
      <c r="L7723" s="98"/>
      <c r="M7723" s="241"/>
      <c r="N7723" s="241"/>
      <c r="O7723" s="98"/>
      <c r="P7723" s="98"/>
      <c r="Q7723" s="130"/>
    </row>
    <row r="7724" spans="1:17" ht="11.25" x14ac:dyDescent="0.2">
      <c r="A7724" s="234"/>
      <c r="B7724" s="98"/>
      <c r="C7724" s="130"/>
      <c r="D7724" s="240"/>
      <c r="E7724" s="240"/>
      <c r="F7724" s="224"/>
      <c r="G7724" s="98"/>
      <c r="H7724" s="98"/>
      <c r="I7724" s="130"/>
      <c r="J7724" s="98"/>
      <c r="K7724" s="98"/>
      <c r="L7724" s="98"/>
      <c r="M7724" s="241"/>
      <c r="N7724" s="241"/>
      <c r="O7724" s="98"/>
      <c r="P7724" s="98"/>
      <c r="Q7724" s="130"/>
    </row>
    <row r="7725" spans="1:17" ht="11.25" x14ac:dyDescent="0.2">
      <c r="A7725" s="234"/>
      <c r="B7725" s="98"/>
      <c r="C7725" s="130"/>
      <c r="D7725" s="240"/>
      <c r="E7725" s="240"/>
      <c r="F7725" s="224"/>
      <c r="G7725" s="98"/>
      <c r="H7725" s="98"/>
      <c r="I7725" s="130"/>
      <c r="J7725" s="98"/>
      <c r="K7725" s="98"/>
      <c r="L7725" s="98"/>
      <c r="M7725" s="241"/>
      <c r="N7725" s="241"/>
      <c r="O7725" s="98"/>
      <c r="P7725" s="98"/>
      <c r="Q7725" s="130"/>
    </row>
    <row r="7726" spans="1:17" ht="11.25" x14ac:dyDescent="0.2">
      <c r="A7726" s="234"/>
      <c r="B7726" s="98"/>
      <c r="C7726" s="130"/>
      <c r="D7726" s="240"/>
      <c r="E7726" s="240"/>
      <c r="F7726" s="224"/>
      <c r="G7726" s="98"/>
      <c r="H7726" s="98"/>
      <c r="I7726" s="130"/>
      <c r="J7726" s="98"/>
      <c r="K7726" s="98"/>
      <c r="L7726" s="98"/>
      <c r="M7726" s="241"/>
      <c r="N7726" s="241"/>
      <c r="O7726" s="98"/>
      <c r="P7726" s="98"/>
      <c r="Q7726" s="130"/>
    </row>
    <row r="7727" spans="1:17" ht="11.25" x14ac:dyDescent="0.2">
      <c r="A7727" s="234"/>
      <c r="B7727" s="98"/>
      <c r="C7727" s="130"/>
      <c r="D7727" s="240"/>
      <c r="E7727" s="240"/>
      <c r="F7727" s="224"/>
      <c r="G7727" s="98"/>
      <c r="H7727" s="98"/>
      <c r="I7727" s="130"/>
      <c r="J7727" s="98"/>
      <c r="K7727" s="98"/>
      <c r="L7727" s="98"/>
      <c r="M7727" s="241"/>
      <c r="N7727" s="241"/>
      <c r="O7727" s="98"/>
      <c r="P7727" s="98"/>
      <c r="Q7727" s="130"/>
    </row>
    <row r="7728" spans="1:17" ht="11.25" x14ac:dyDescent="0.2">
      <c r="A7728" s="234"/>
      <c r="B7728" s="98"/>
      <c r="C7728" s="130"/>
      <c r="D7728" s="240"/>
      <c r="E7728" s="240"/>
      <c r="F7728" s="224"/>
      <c r="G7728" s="98"/>
      <c r="H7728" s="98"/>
      <c r="I7728" s="130"/>
      <c r="J7728" s="98"/>
      <c r="K7728" s="98"/>
      <c r="L7728" s="98"/>
      <c r="M7728" s="241"/>
      <c r="N7728" s="241"/>
      <c r="O7728" s="98"/>
      <c r="P7728" s="98"/>
      <c r="Q7728" s="130"/>
    </row>
    <row r="7729" spans="1:17" ht="11.25" x14ac:dyDescent="0.2">
      <c r="A7729" s="234"/>
      <c r="B7729" s="98"/>
      <c r="C7729" s="130"/>
      <c r="D7729" s="240"/>
      <c r="E7729" s="240"/>
      <c r="F7729" s="224"/>
      <c r="G7729" s="98"/>
      <c r="H7729" s="98"/>
      <c r="I7729" s="130"/>
      <c r="J7729" s="98"/>
      <c r="K7729" s="98"/>
      <c r="L7729" s="98"/>
      <c r="M7729" s="241"/>
      <c r="N7729" s="241"/>
      <c r="O7729" s="98"/>
      <c r="P7729" s="98"/>
      <c r="Q7729" s="130"/>
    </row>
    <row r="7730" spans="1:17" ht="11.25" x14ac:dyDescent="0.2">
      <c r="A7730" s="234"/>
      <c r="B7730" s="98"/>
      <c r="C7730" s="130"/>
      <c r="D7730" s="240"/>
      <c r="E7730" s="240"/>
      <c r="F7730" s="224"/>
      <c r="G7730" s="98"/>
      <c r="H7730" s="98"/>
      <c r="I7730" s="130"/>
      <c r="J7730" s="98"/>
      <c r="K7730" s="98"/>
      <c r="L7730" s="98"/>
      <c r="M7730" s="241"/>
      <c r="N7730" s="241"/>
      <c r="O7730" s="98"/>
      <c r="P7730" s="98"/>
      <c r="Q7730" s="130"/>
    </row>
    <row r="7731" spans="1:17" ht="11.25" x14ac:dyDescent="0.2">
      <c r="A7731" s="234"/>
      <c r="B7731" s="98"/>
      <c r="C7731" s="130"/>
      <c r="D7731" s="240"/>
      <c r="E7731" s="240"/>
      <c r="F7731" s="224"/>
      <c r="G7731" s="98"/>
      <c r="H7731" s="98"/>
      <c r="I7731" s="130"/>
      <c r="J7731" s="98"/>
      <c r="K7731" s="98"/>
      <c r="L7731" s="98"/>
      <c r="M7731" s="241"/>
      <c r="N7731" s="241"/>
      <c r="O7731" s="98"/>
      <c r="P7731" s="98"/>
      <c r="Q7731" s="130"/>
    </row>
    <row r="7732" spans="1:17" ht="11.25" x14ac:dyDescent="0.2">
      <c r="A7732" s="234"/>
      <c r="B7732" s="98"/>
      <c r="C7732" s="130"/>
      <c r="D7732" s="240"/>
      <c r="E7732" s="240"/>
      <c r="F7732" s="224"/>
      <c r="G7732" s="98"/>
      <c r="H7732" s="98"/>
      <c r="I7732" s="130"/>
      <c r="J7732" s="98"/>
      <c r="K7732" s="98"/>
      <c r="L7732" s="98"/>
      <c r="M7732" s="241"/>
      <c r="N7732" s="241"/>
      <c r="O7732" s="98"/>
      <c r="P7732" s="98"/>
      <c r="Q7732" s="130"/>
    </row>
    <row r="7733" spans="1:17" ht="11.25" x14ac:dyDescent="0.2">
      <c r="A7733" s="234"/>
      <c r="B7733" s="98"/>
      <c r="C7733" s="130"/>
      <c r="D7733" s="240"/>
      <c r="E7733" s="240"/>
      <c r="F7733" s="224"/>
      <c r="G7733" s="98"/>
      <c r="H7733" s="98"/>
      <c r="I7733" s="130"/>
      <c r="J7733" s="98"/>
      <c r="K7733" s="98"/>
      <c r="L7733" s="98"/>
      <c r="M7733" s="241"/>
      <c r="N7733" s="241"/>
      <c r="O7733" s="98"/>
      <c r="P7733" s="98"/>
      <c r="Q7733" s="130"/>
    </row>
    <row r="7734" spans="1:17" ht="11.25" x14ac:dyDescent="0.2">
      <c r="A7734" s="234"/>
      <c r="B7734" s="98"/>
      <c r="C7734" s="130"/>
      <c r="D7734" s="240"/>
      <c r="E7734" s="240"/>
      <c r="F7734" s="224"/>
      <c r="G7734" s="98"/>
      <c r="H7734" s="98"/>
      <c r="I7734" s="130"/>
      <c r="J7734" s="98"/>
      <c r="K7734" s="98"/>
      <c r="L7734" s="98"/>
      <c r="M7734" s="241"/>
      <c r="N7734" s="241"/>
      <c r="O7734" s="98"/>
      <c r="P7734" s="98"/>
      <c r="Q7734" s="130"/>
    </row>
    <row r="7735" spans="1:17" ht="11.25" x14ac:dyDescent="0.2">
      <c r="A7735" s="234"/>
      <c r="B7735" s="98"/>
      <c r="C7735" s="130"/>
      <c r="D7735" s="240"/>
      <c r="E7735" s="240"/>
      <c r="F7735" s="224"/>
      <c r="G7735" s="98"/>
      <c r="H7735" s="98"/>
      <c r="I7735" s="130"/>
      <c r="J7735" s="98"/>
      <c r="K7735" s="98"/>
      <c r="L7735" s="98"/>
      <c r="M7735" s="241"/>
      <c r="N7735" s="241"/>
      <c r="O7735" s="98"/>
      <c r="P7735" s="98"/>
      <c r="Q7735" s="130"/>
    </row>
    <row r="7736" spans="1:17" ht="11.25" x14ac:dyDescent="0.2">
      <c r="A7736" s="234"/>
      <c r="B7736" s="98"/>
      <c r="C7736" s="130"/>
      <c r="D7736" s="240"/>
      <c r="E7736" s="240"/>
      <c r="F7736" s="224"/>
      <c r="G7736" s="98"/>
      <c r="H7736" s="98"/>
      <c r="I7736" s="130"/>
      <c r="J7736" s="98"/>
      <c r="K7736" s="98"/>
      <c r="L7736" s="98"/>
      <c r="M7736" s="241"/>
      <c r="N7736" s="241"/>
      <c r="O7736" s="98"/>
      <c r="P7736" s="98"/>
      <c r="Q7736" s="130"/>
    </row>
    <row r="7737" spans="1:17" ht="11.25" x14ac:dyDescent="0.2">
      <c r="A7737" s="234"/>
      <c r="B7737" s="98"/>
      <c r="C7737" s="130"/>
      <c r="D7737" s="240"/>
      <c r="E7737" s="240"/>
      <c r="F7737" s="224"/>
      <c r="G7737" s="98"/>
      <c r="H7737" s="98"/>
      <c r="I7737" s="130"/>
      <c r="J7737" s="98"/>
      <c r="K7737" s="98"/>
      <c r="L7737" s="98"/>
      <c r="M7737" s="241"/>
      <c r="N7737" s="241"/>
      <c r="O7737" s="98"/>
      <c r="P7737" s="98"/>
      <c r="Q7737" s="130"/>
    </row>
    <row r="7738" spans="1:17" ht="11.25" x14ac:dyDescent="0.2">
      <c r="A7738" s="234"/>
      <c r="B7738" s="98"/>
      <c r="C7738" s="130"/>
      <c r="D7738" s="240"/>
      <c r="E7738" s="240"/>
      <c r="F7738" s="224"/>
      <c r="G7738" s="98"/>
      <c r="H7738" s="98"/>
      <c r="I7738" s="130"/>
      <c r="J7738" s="98"/>
      <c r="K7738" s="98"/>
      <c r="L7738" s="98"/>
      <c r="M7738" s="241"/>
      <c r="N7738" s="241"/>
      <c r="O7738" s="98"/>
      <c r="P7738" s="98"/>
      <c r="Q7738" s="130"/>
    </row>
    <row r="7739" spans="1:17" ht="11.25" x14ac:dyDescent="0.2">
      <c r="A7739" s="234"/>
      <c r="B7739" s="98"/>
      <c r="C7739" s="130"/>
      <c r="D7739" s="240"/>
      <c r="E7739" s="240"/>
      <c r="F7739" s="224"/>
      <c r="G7739" s="98"/>
      <c r="H7739" s="98"/>
      <c r="I7739" s="130"/>
      <c r="J7739" s="98"/>
      <c r="K7739" s="98"/>
      <c r="L7739" s="98"/>
      <c r="M7739" s="241"/>
      <c r="N7739" s="241"/>
      <c r="O7739" s="98"/>
      <c r="P7739" s="98"/>
      <c r="Q7739" s="130"/>
    </row>
    <row r="7740" spans="1:17" ht="11.25" x14ac:dyDescent="0.2">
      <c r="A7740" s="234"/>
      <c r="B7740" s="98"/>
      <c r="C7740" s="130"/>
      <c r="D7740" s="240"/>
      <c r="E7740" s="240"/>
      <c r="F7740" s="224"/>
      <c r="G7740" s="98"/>
      <c r="H7740" s="98"/>
      <c r="I7740" s="130"/>
      <c r="J7740" s="98"/>
      <c r="K7740" s="98"/>
      <c r="L7740" s="98"/>
      <c r="M7740" s="241"/>
      <c r="N7740" s="241"/>
      <c r="O7740" s="98"/>
      <c r="P7740" s="98"/>
      <c r="Q7740" s="130"/>
    </row>
    <row r="7741" spans="1:17" ht="11.25" x14ac:dyDescent="0.2">
      <c r="A7741" s="234"/>
      <c r="B7741" s="98"/>
      <c r="C7741" s="130"/>
      <c r="D7741" s="240"/>
      <c r="E7741" s="240"/>
      <c r="F7741" s="224"/>
      <c r="G7741" s="98"/>
      <c r="H7741" s="98"/>
      <c r="I7741" s="130"/>
      <c r="J7741" s="98"/>
      <c r="K7741" s="98"/>
      <c r="L7741" s="98"/>
      <c r="M7741" s="241"/>
      <c r="N7741" s="241"/>
      <c r="O7741" s="98"/>
      <c r="P7741" s="98"/>
      <c r="Q7741" s="130"/>
    </row>
    <row r="7742" spans="1:17" ht="11.25" x14ac:dyDescent="0.2">
      <c r="A7742" s="234"/>
      <c r="B7742" s="98"/>
      <c r="C7742" s="130"/>
      <c r="D7742" s="240"/>
      <c r="E7742" s="240"/>
      <c r="F7742" s="224"/>
      <c r="G7742" s="98"/>
      <c r="H7742" s="98"/>
      <c r="I7742" s="130"/>
      <c r="J7742" s="98"/>
      <c r="K7742" s="98"/>
      <c r="L7742" s="98"/>
      <c r="M7742" s="241"/>
      <c r="N7742" s="241"/>
      <c r="O7742" s="98"/>
      <c r="P7742" s="98"/>
      <c r="Q7742" s="130"/>
    </row>
    <row r="7743" spans="1:17" ht="11.25" x14ac:dyDescent="0.2">
      <c r="A7743" s="234"/>
      <c r="B7743" s="98"/>
      <c r="C7743" s="130"/>
      <c r="D7743" s="240"/>
      <c r="E7743" s="240"/>
      <c r="F7743" s="224"/>
      <c r="G7743" s="98"/>
      <c r="H7743" s="98"/>
      <c r="I7743" s="130"/>
      <c r="J7743" s="98"/>
      <c r="K7743" s="98"/>
      <c r="L7743" s="98"/>
      <c r="M7743" s="241"/>
      <c r="N7743" s="241"/>
      <c r="O7743" s="98"/>
      <c r="P7743" s="98"/>
      <c r="Q7743" s="130"/>
    </row>
    <row r="7744" spans="1:17" ht="11.25" x14ac:dyDescent="0.2">
      <c r="A7744" s="234"/>
      <c r="B7744" s="98"/>
      <c r="C7744" s="130"/>
      <c r="D7744" s="240"/>
      <c r="E7744" s="240"/>
      <c r="F7744" s="224"/>
      <c r="G7744" s="98"/>
      <c r="H7744" s="98"/>
      <c r="I7744" s="130"/>
      <c r="J7744" s="98"/>
      <c r="K7744" s="98"/>
      <c r="L7744" s="98"/>
      <c r="M7744" s="241"/>
      <c r="N7744" s="241"/>
      <c r="O7744" s="98"/>
      <c r="P7744" s="98"/>
      <c r="Q7744" s="130"/>
    </row>
    <row r="7745" spans="1:17" ht="11.25" x14ac:dyDescent="0.2">
      <c r="A7745" s="234"/>
      <c r="B7745" s="98"/>
      <c r="C7745" s="130"/>
      <c r="D7745" s="240"/>
      <c r="E7745" s="240"/>
      <c r="F7745" s="224"/>
      <c r="G7745" s="98"/>
      <c r="H7745" s="98"/>
      <c r="I7745" s="130"/>
      <c r="J7745" s="98"/>
      <c r="K7745" s="98"/>
      <c r="L7745" s="98"/>
      <c r="M7745" s="241"/>
      <c r="N7745" s="241"/>
      <c r="O7745" s="98"/>
      <c r="P7745" s="98"/>
      <c r="Q7745" s="130"/>
    </row>
    <row r="7746" spans="1:17" ht="11.25" x14ac:dyDescent="0.2">
      <c r="A7746" s="234"/>
      <c r="B7746" s="98"/>
      <c r="C7746" s="130"/>
      <c r="D7746" s="240"/>
      <c r="E7746" s="240"/>
      <c r="F7746" s="224"/>
      <c r="G7746" s="98"/>
      <c r="H7746" s="98"/>
      <c r="I7746" s="130"/>
      <c r="J7746" s="98"/>
      <c r="K7746" s="98"/>
      <c r="L7746" s="98"/>
      <c r="M7746" s="241"/>
      <c r="N7746" s="241"/>
      <c r="O7746" s="98"/>
      <c r="P7746" s="98"/>
      <c r="Q7746" s="130"/>
    </row>
    <row r="7747" spans="1:17" ht="11.25" x14ac:dyDescent="0.2">
      <c r="A7747" s="234"/>
      <c r="B7747" s="98"/>
      <c r="C7747" s="130"/>
      <c r="D7747" s="240"/>
      <c r="E7747" s="240"/>
      <c r="F7747" s="224"/>
      <c r="G7747" s="98"/>
      <c r="H7747" s="98"/>
      <c r="I7747" s="130"/>
      <c r="J7747" s="98"/>
      <c r="K7747" s="98"/>
      <c r="L7747" s="98"/>
      <c r="M7747" s="241"/>
      <c r="N7747" s="241"/>
      <c r="O7747" s="98"/>
      <c r="P7747" s="98"/>
      <c r="Q7747" s="130"/>
    </row>
    <row r="7748" spans="1:17" ht="11.25" x14ac:dyDescent="0.2">
      <c r="A7748" s="234"/>
      <c r="B7748" s="98"/>
      <c r="C7748" s="130"/>
      <c r="D7748" s="240"/>
      <c r="E7748" s="240"/>
      <c r="F7748" s="224"/>
      <c r="G7748" s="98"/>
      <c r="H7748" s="98"/>
      <c r="I7748" s="130"/>
      <c r="J7748" s="98"/>
      <c r="K7748" s="98"/>
      <c r="L7748" s="98"/>
      <c r="M7748" s="241"/>
      <c r="N7748" s="241"/>
      <c r="O7748" s="98"/>
      <c r="P7748" s="98"/>
      <c r="Q7748" s="130"/>
    </row>
    <row r="7749" spans="1:17" ht="11.25" x14ac:dyDescent="0.2">
      <c r="A7749" s="234"/>
      <c r="B7749" s="98"/>
      <c r="C7749" s="130"/>
      <c r="D7749" s="240"/>
      <c r="E7749" s="240"/>
      <c r="F7749" s="224"/>
      <c r="G7749" s="98"/>
      <c r="H7749" s="98"/>
      <c r="I7749" s="130"/>
      <c r="J7749" s="98"/>
      <c r="K7749" s="98"/>
      <c r="L7749" s="98"/>
      <c r="M7749" s="241"/>
      <c r="N7749" s="241"/>
      <c r="O7749" s="98"/>
      <c r="P7749" s="98"/>
      <c r="Q7749" s="130"/>
    </row>
    <row r="7750" spans="1:17" ht="11.25" x14ac:dyDescent="0.2">
      <c r="A7750" s="234"/>
      <c r="B7750" s="98"/>
      <c r="C7750" s="130"/>
      <c r="D7750" s="240"/>
      <c r="E7750" s="240"/>
      <c r="F7750" s="224"/>
      <c r="G7750" s="98"/>
      <c r="H7750" s="98"/>
      <c r="I7750" s="130"/>
      <c r="J7750" s="98"/>
      <c r="K7750" s="98"/>
      <c r="L7750" s="98"/>
      <c r="M7750" s="241"/>
      <c r="N7750" s="241"/>
      <c r="O7750" s="98"/>
      <c r="P7750" s="98"/>
      <c r="Q7750" s="130"/>
    </row>
    <row r="7751" spans="1:17" ht="11.25" x14ac:dyDescent="0.2">
      <c r="A7751" s="234"/>
      <c r="B7751" s="98"/>
      <c r="C7751" s="130"/>
      <c r="D7751" s="240"/>
      <c r="E7751" s="240"/>
      <c r="F7751" s="224"/>
      <c r="G7751" s="98"/>
      <c r="H7751" s="98"/>
      <c r="I7751" s="130"/>
      <c r="J7751" s="98"/>
      <c r="K7751" s="98"/>
      <c r="L7751" s="98"/>
      <c r="M7751" s="241"/>
      <c r="N7751" s="241"/>
      <c r="O7751" s="98"/>
      <c r="P7751" s="98"/>
      <c r="Q7751" s="130"/>
    </row>
    <row r="7752" spans="1:17" ht="11.25" x14ac:dyDescent="0.2">
      <c r="A7752" s="234"/>
      <c r="B7752" s="98"/>
      <c r="C7752" s="130"/>
      <c r="D7752" s="240"/>
      <c r="E7752" s="240"/>
      <c r="F7752" s="224"/>
      <c r="G7752" s="98"/>
      <c r="H7752" s="98"/>
      <c r="I7752" s="130"/>
      <c r="J7752" s="98"/>
      <c r="K7752" s="98"/>
      <c r="L7752" s="98"/>
      <c r="M7752" s="241"/>
      <c r="N7752" s="241"/>
      <c r="O7752" s="98"/>
      <c r="P7752" s="98"/>
      <c r="Q7752" s="130"/>
    </row>
    <row r="7753" spans="1:17" ht="11.25" x14ac:dyDescent="0.2">
      <c r="A7753" s="234"/>
      <c r="B7753" s="98"/>
      <c r="C7753" s="130"/>
      <c r="D7753" s="240"/>
      <c r="E7753" s="240"/>
      <c r="F7753" s="224"/>
      <c r="G7753" s="98"/>
      <c r="H7753" s="98"/>
      <c r="I7753" s="130"/>
      <c r="J7753" s="98"/>
      <c r="K7753" s="98"/>
      <c r="L7753" s="98"/>
      <c r="M7753" s="241"/>
      <c r="N7753" s="241"/>
      <c r="O7753" s="98"/>
      <c r="P7753" s="98"/>
      <c r="Q7753" s="130"/>
    </row>
    <row r="7754" spans="1:17" ht="11.25" x14ac:dyDescent="0.2">
      <c r="A7754" s="234"/>
      <c r="B7754" s="98"/>
      <c r="C7754" s="130"/>
      <c r="D7754" s="240"/>
      <c r="E7754" s="240"/>
      <c r="F7754" s="224"/>
      <c r="G7754" s="98"/>
      <c r="H7754" s="98"/>
      <c r="I7754" s="130"/>
      <c r="J7754" s="98"/>
      <c r="K7754" s="98"/>
      <c r="L7754" s="98"/>
      <c r="M7754" s="241"/>
      <c r="N7754" s="241"/>
      <c r="O7754" s="98"/>
      <c r="P7754" s="98"/>
      <c r="Q7754" s="130"/>
    </row>
    <row r="7755" spans="1:17" ht="11.25" x14ac:dyDescent="0.2">
      <c r="A7755" s="234"/>
      <c r="B7755" s="98"/>
      <c r="C7755" s="130"/>
      <c r="D7755" s="240"/>
      <c r="E7755" s="240"/>
      <c r="F7755" s="224"/>
      <c r="G7755" s="98"/>
      <c r="H7755" s="98"/>
      <c r="I7755" s="130"/>
      <c r="J7755" s="98"/>
      <c r="K7755" s="98"/>
      <c r="L7755" s="98"/>
      <c r="M7755" s="241"/>
      <c r="N7755" s="241"/>
      <c r="O7755" s="98"/>
      <c r="P7755" s="98"/>
      <c r="Q7755" s="130"/>
    </row>
    <row r="7756" spans="1:17" ht="11.25" x14ac:dyDescent="0.2">
      <c r="A7756" s="234"/>
      <c r="B7756" s="98"/>
      <c r="C7756" s="130"/>
      <c r="D7756" s="240"/>
      <c r="E7756" s="240"/>
      <c r="F7756" s="224"/>
      <c r="G7756" s="98"/>
      <c r="H7756" s="98"/>
      <c r="I7756" s="130"/>
      <c r="J7756" s="98"/>
      <c r="K7756" s="98"/>
      <c r="L7756" s="98"/>
      <c r="M7756" s="241"/>
      <c r="N7756" s="241"/>
      <c r="O7756" s="98"/>
      <c r="P7756" s="98"/>
      <c r="Q7756" s="130"/>
    </row>
    <row r="7757" spans="1:17" ht="11.25" x14ac:dyDescent="0.2">
      <c r="A7757" s="234"/>
      <c r="B7757" s="98"/>
      <c r="C7757" s="130"/>
      <c r="D7757" s="240"/>
      <c r="E7757" s="240"/>
      <c r="F7757" s="224"/>
      <c r="G7757" s="98"/>
      <c r="H7757" s="98"/>
      <c r="I7757" s="130"/>
      <c r="J7757" s="98"/>
      <c r="K7757" s="98"/>
      <c r="L7757" s="98"/>
      <c r="M7757" s="241"/>
      <c r="N7757" s="241"/>
      <c r="O7757" s="98"/>
      <c r="P7757" s="98"/>
      <c r="Q7757" s="130"/>
    </row>
    <row r="7758" spans="1:17" ht="11.25" x14ac:dyDescent="0.2">
      <c r="A7758" s="234"/>
      <c r="B7758" s="98"/>
      <c r="C7758" s="130"/>
      <c r="D7758" s="240"/>
      <c r="E7758" s="240"/>
      <c r="F7758" s="224"/>
      <c r="G7758" s="98"/>
      <c r="H7758" s="98"/>
      <c r="I7758" s="130"/>
      <c r="J7758" s="98"/>
      <c r="K7758" s="98"/>
      <c r="L7758" s="98"/>
      <c r="M7758" s="241"/>
      <c r="N7758" s="241"/>
      <c r="O7758" s="98"/>
      <c r="P7758" s="98"/>
      <c r="Q7758" s="130"/>
    </row>
    <row r="7759" spans="1:17" ht="11.25" x14ac:dyDescent="0.2">
      <c r="A7759" s="234"/>
      <c r="B7759" s="98"/>
      <c r="C7759" s="130"/>
      <c r="D7759" s="240"/>
      <c r="E7759" s="240"/>
      <c r="F7759" s="224"/>
      <c r="G7759" s="98"/>
      <c r="H7759" s="98"/>
      <c r="I7759" s="130"/>
      <c r="J7759" s="98"/>
      <c r="K7759" s="98"/>
      <c r="L7759" s="98"/>
      <c r="M7759" s="241"/>
      <c r="N7759" s="241"/>
      <c r="O7759" s="98"/>
      <c r="P7759" s="98"/>
      <c r="Q7759" s="130"/>
    </row>
    <row r="7760" spans="1:17" ht="11.25" x14ac:dyDescent="0.2">
      <c r="A7760" s="234"/>
      <c r="B7760" s="98"/>
      <c r="C7760" s="130"/>
      <c r="D7760" s="240"/>
      <c r="E7760" s="240"/>
      <c r="F7760" s="224"/>
      <c r="G7760" s="98"/>
      <c r="H7760" s="98"/>
      <c r="I7760" s="130"/>
      <c r="J7760" s="98"/>
      <c r="K7760" s="98"/>
      <c r="L7760" s="98"/>
      <c r="M7760" s="241"/>
      <c r="N7760" s="241"/>
      <c r="O7760" s="98"/>
      <c r="P7760" s="98"/>
      <c r="Q7760" s="130"/>
    </row>
    <row r="7761" spans="1:17" ht="11.25" x14ac:dyDescent="0.2">
      <c r="A7761" s="234"/>
      <c r="B7761" s="98"/>
      <c r="C7761" s="130"/>
      <c r="D7761" s="240"/>
      <c r="E7761" s="240"/>
      <c r="F7761" s="224"/>
      <c r="G7761" s="98"/>
      <c r="H7761" s="98"/>
      <c r="I7761" s="130"/>
      <c r="J7761" s="98"/>
      <c r="K7761" s="98"/>
      <c r="L7761" s="98"/>
      <c r="M7761" s="241"/>
      <c r="N7761" s="241"/>
      <c r="O7761" s="98"/>
      <c r="P7761" s="98"/>
      <c r="Q7761" s="130"/>
    </row>
    <row r="7762" spans="1:17" ht="11.25" x14ac:dyDescent="0.2">
      <c r="A7762" s="234"/>
      <c r="B7762" s="98"/>
      <c r="C7762" s="130"/>
      <c r="D7762" s="240"/>
      <c r="E7762" s="240"/>
      <c r="F7762" s="224"/>
      <c r="G7762" s="98"/>
      <c r="H7762" s="98"/>
      <c r="I7762" s="130"/>
      <c r="J7762" s="98"/>
      <c r="K7762" s="98"/>
      <c r="L7762" s="98"/>
      <c r="M7762" s="241"/>
      <c r="N7762" s="241"/>
      <c r="O7762" s="98"/>
      <c r="P7762" s="98"/>
      <c r="Q7762" s="130"/>
    </row>
    <row r="7763" spans="1:17" ht="11.25" x14ac:dyDescent="0.2">
      <c r="A7763" s="234"/>
      <c r="B7763" s="98"/>
      <c r="C7763" s="130"/>
      <c r="D7763" s="240"/>
      <c r="E7763" s="240"/>
      <c r="F7763" s="224"/>
      <c r="G7763" s="98"/>
      <c r="H7763" s="98"/>
      <c r="I7763" s="130"/>
      <c r="J7763" s="98"/>
      <c r="K7763" s="98"/>
      <c r="L7763" s="98"/>
      <c r="M7763" s="241"/>
      <c r="N7763" s="241"/>
      <c r="O7763" s="98"/>
      <c r="P7763" s="98"/>
      <c r="Q7763" s="130"/>
    </row>
    <row r="7764" spans="1:17" ht="11.25" x14ac:dyDescent="0.2">
      <c r="A7764" s="234"/>
      <c r="B7764" s="98"/>
      <c r="C7764" s="130"/>
      <c r="D7764" s="240"/>
      <c r="E7764" s="240"/>
      <c r="F7764" s="224"/>
      <c r="G7764" s="98"/>
      <c r="H7764" s="98"/>
      <c r="I7764" s="130"/>
      <c r="J7764" s="98"/>
      <c r="K7764" s="98"/>
      <c r="L7764" s="98"/>
      <c r="M7764" s="241"/>
      <c r="N7764" s="241"/>
      <c r="O7764" s="98"/>
      <c r="P7764" s="98"/>
      <c r="Q7764" s="130"/>
    </row>
    <row r="7765" spans="1:17" ht="11.25" x14ac:dyDescent="0.2">
      <c r="A7765" s="234"/>
      <c r="B7765" s="98"/>
      <c r="C7765" s="130"/>
      <c r="D7765" s="240"/>
      <c r="E7765" s="240"/>
      <c r="F7765" s="224"/>
      <c r="G7765" s="98"/>
      <c r="H7765" s="98"/>
      <c r="I7765" s="130"/>
      <c r="J7765" s="98"/>
      <c r="K7765" s="98"/>
      <c r="L7765" s="98"/>
      <c r="M7765" s="241"/>
      <c r="N7765" s="241"/>
      <c r="O7765" s="98"/>
      <c r="P7765" s="98"/>
      <c r="Q7765" s="130"/>
    </row>
    <row r="7766" spans="1:17" ht="11.25" x14ac:dyDescent="0.2">
      <c r="A7766" s="234"/>
      <c r="B7766" s="98"/>
      <c r="C7766" s="130"/>
      <c r="D7766" s="240"/>
      <c r="E7766" s="240"/>
      <c r="F7766" s="224"/>
      <c r="G7766" s="98"/>
      <c r="H7766" s="98"/>
      <c r="I7766" s="130"/>
      <c r="J7766" s="98"/>
      <c r="K7766" s="98"/>
      <c r="L7766" s="98"/>
      <c r="M7766" s="241"/>
      <c r="N7766" s="241"/>
      <c r="O7766" s="98"/>
      <c r="P7766" s="98"/>
      <c r="Q7766" s="130"/>
    </row>
    <row r="7767" spans="1:17" ht="11.25" x14ac:dyDescent="0.2">
      <c r="A7767" s="234"/>
      <c r="B7767" s="98"/>
      <c r="C7767" s="130"/>
      <c r="D7767" s="240"/>
      <c r="E7767" s="240"/>
      <c r="F7767" s="224"/>
      <c r="G7767" s="98"/>
      <c r="H7767" s="98"/>
      <c r="I7767" s="130"/>
      <c r="J7767" s="98"/>
      <c r="K7767" s="98"/>
      <c r="L7767" s="98"/>
      <c r="M7767" s="241"/>
      <c r="N7767" s="241"/>
      <c r="O7767" s="98"/>
      <c r="P7767" s="98"/>
      <c r="Q7767" s="130"/>
    </row>
    <row r="7768" spans="1:17" ht="11.25" x14ac:dyDescent="0.2">
      <c r="A7768" s="234"/>
      <c r="B7768" s="98"/>
      <c r="C7768" s="130"/>
      <c r="D7768" s="240"/>
      <c r="E7768" s="240"/>
      <c r="F7768" s="224"/>
      <c r="G7768" s="98"/>
      <c r="H7768" s="98"/>
      <c r="I7768" s="130"/>
      <c r="J7768" s="98"/>
      <c r="K7768" s="98"/>
      <c r="L7768" s="98"/>
      <c r="M7768" s="241"/>
      <c r="N7768" s="241"/>
      <c r="O7768" s="98"/>
      <c r="P7768" s="98"/>
      <c r="Q7768" s="130"/>
    </row>
    <row r="7769" spans="1:17" ht="11.25" x14ac:dyDescent="0.2">
      <c r="A7769" s="234"/>
      <c r="B7769" s="98"/>
      <c r="C7769" s="130"/>
      <c r="D7769" s="240"/>
      <c r="E7769" s="240"/>
      <c r="F7769" s="224"/>
      <c r="G7769" s="98"/>
      <c r="H7769" s="98"/>
      <c r="I7769" s="130"/>
      <c r="J7769" s="98"/>
      <c r="K7769" s="98"/>
      <c r="L7769" s="98"/>
      <c r="M7769" s="241"/>
      <c r="N7769" s="241"/>
      <c r="O7769" s="98"/>
      <c r="P7769" s="98"/>
      <c r="Q7769" s="130"/>
    </row>
    <row r="7770" spans="1:17" ht="11.25" x14ac:dyDescent="0.2">
      <c r="A7770" s="234"/>
      <c r="B7770" s="98"/>
      <c r="C7770" s="130"/>
      <c r="D7770" s="240"/>
      <c r="E7770" s="240"/>
      <c r="F7770" s="224"/>
      <c r="G7770" s="98"/>
      <c r="H7770" s="98"/>
      <c r="I7770" s="130"/>
      <c r="J7770" s="98"/>
      <c r="K7770" s="98"/>
      <c r="L7770" s="98"/>
      <c r="M7770" s="241"/>
      <c r="N7770" s="241"/>
      <c r="O7770" s="98"/>
      <c r="P7770" s="98"/>
      <c r="Q7770" s="130"/>
    </row>
    <row r="7771" spans="1:17" ht="11.25" x14ac:dyDescent="0.2">
      <c r="A7771" s="234"/>
      <c r="B7771" s="98"/>
      <c r="C7771" s="130"/>
      <c r="D7771" s="240"/>
      <c r="E7771" s="240"/>
      <c r="F7771" s="224"/>
      <c r="G7771" s="98"/>
      <c r="H7771" s="98"/>
      <c r="I7771" s="130"/>
      <c r="J7771" s="98"/>
      <c r="K7771" s="98"/>
      <c r="L7771" s="98"/>
      <c r="M7771" s="241"/>
      <c r="N7771" s="241"/>
      <c r="O7771" s="98"/>
      <c r="P7771" s="98"/>
      <c r="Q7771" s="130"/>
    </row>
    <row r="7772" spans="1:17" ht="11.25" x14ac:dyDescent="0.2">
      <c r="A7772" s="234"/>
      <c r="B7772" s="98"/>
      <c r="C7772" s="130"/>
      <c r="D7772" s="240"/>
      <c r="E7772" s="240"/>
      <c r="F7772" s="224"/>
      <c r="G7772" s="98"/>
      <c r="H7772" s="98"/>
      <c r="I7772" s="130"/>
      <c r="J7772" s="98"/>
      <c r="K7772" s="98"/>
      <c r="L7772" s="98"/>
      <c r="M7772" s="241"/>
      <c r="N7772" s="241"/>
      <c r="O7772" s="98"/>
      <c r="P7772" s="98"/>
      <c r="Q7772" s="130"/>
    </row>
    <row r="7773" spans="1:17" ht="11.25" x14ac:dyDescent="0.2">
      <c r="A7773" s="234"/>
      <c r="B7773" s="98"/>
      <c r="C7773" s="130"/>
      <c r="D7773" s="240"/>
      <c r="E7773" s="240"/>
      <c r="F7773" s="224"/>
      <c r="G7773" s="98"/>
      <c r="H7773" s="98"/>
      <c r="I7773" s="130"/>
      <c r="J7773" s="98"/>
      <c r="K7773" s="98"/>
      <c r="L7773" s="98"/>
      <c r="M7773" s="241"/>
      <c r="N7773" s="241"/>
      <c r="O7773" s="98"/>
      <c r="P7773" s="98"/>
      <c r="Q7773" s="130"/>
    </row>
    <row r="7774" spans="1:17" ht="11.25" x14ac:dyDescent="0.2">
      <c r="A7774" s="234"/>
      <c r="B7774" s="98"/>
      <c r="C7774" s="130"/>
      <c r="D7774" s="240"/>
      <c r="E7774" s="240"/>
      <c r="F7774" s="224"/>
      <c r="G7774" s="98"/>
      <c r="H7774" s="98"/>
      <c r="I7774" s="130"/>
      <c r="J7774" s="98"/>
      <c r="K7774" s="98"/>
      <c r="L7774" s="98"/>
      <c r="M7774" s="241"/>
      <c r="N7774" s="241"/>
      <c r="O7774" s="98"/>
      <c r="P7774" s="98"/>
      <c r="Q7774" s="130"/>
    </row>
    <row r="7775" spans="1:17" ht="11.25" x14ac:dyDescent="0.2">
      <c r="A7775" s="234"/>
      <c r="B7775" s="98"/>
      <c r="C7775" s="130"/>
      <c r="D7775" s="240"/>
      <c r="E7775" s="240"/>
      <c r="F7775" s="224"/>
      <c r="G7775" s="98"/>
      <c r="H7775" s="98"/>
      <c r="I7775" s="130"/>
      <c r="J7775" s="98"/>
      <c r="K7775" s="98"/>
      <c r="L7775" s="98"/>
      <c r="M7775" s="241"/>
      <c r="N7775" s="241"/>
      <c r="O7775" s="98"/>
      <c r="P7775" s="98"/>
      <c r="Q7775" s="130"/>
    </row>
    <row r="7776" spans="1:17" ht="11.25" x14ac:dyDescent="0.2">
      <c r="A7776" s="234"/>
      <c r="B7776" s="98"/>
      <c r="C7776" s="130"/>
      <c r="D7776" s="240"/>
      <c r="E7776" s="240"/>
      <c r="F7776" s="224"/>
      <c r="G7776" s="98"/>
      <c r="H7776" s="98"/>
      <c r="I7776" s="130"/>
      <c r="J7776" s="98"/>
      <c r="K7776" s="98"/>
      <c r="L7776" s="98"/>
      <c r="M7776" s="241"/>
      <c r="N7776" s="241"/>
      <c r="O7776" s="98"/>
      <c r="P7776" s="98"/>
      <c r="Q7776" s="130"/>
    </row>
    <row r="7777" spans="1:17" ht="11.25" x14ac:dyDescent="0.2">
      <c r="A7777" s="234"/>
      <c r="B7777" s="98"/>
      <c r="C7777" s="130"/>
      <c r="D7777" s="240"/>
      <c r="E7777" s="240"/>
      <c r="F7777" s="224"/>
      <c r="G7777" s="98"/>
      <c r="H7777" s="98"/>
      <c r="I7777" s="130"/>
      <c r="J7777" s="98"/>
      <c r="K7777" s="98"/>
      <c r="L7777" s="98"/>
      <c r="M7777" s="241"/>
      <c r="N7777" s="241"/>
      <c r="O7777" s="98"/>
      <c r="P7777" s="98"/>
      <c r="Q7777" s="130"/>
    </row>
    <row r="7778" spans="1:17" ht="11.25" x14ac:dyDescent="0.2">
      <c r="A7778" s="234"/>
      <c r="B7778" s="98"/>
      <c r="C7778" s="130"/>
      <c r="D7778" s="240"/>
      <c r="E7778" s="240"/>
      <c r="F7778" s="224"/>
      <c r="G7778" s="98"/>
      <c r="H7778" s="98"/>
      <c r="I7778" s="130"/>
      <c r="J7778" s="98"/>
      <c r="K7778" s="98"/>
      <c r="L7778" s="98"/>
      <c r="M7778" s="241"/>
      <c r="N7778" s="241"/>
      <c r="O7778" s="98"/>
      <c r="P7778" s="98"/>
      <c r="Q7778" s="130"/>
    </row>
    <row r="7779" spans="1:17" ht="11.25" x14ac:dyDescent="0.2">
      <c r="A7779" s="234"/>
      <c r="B7779" s="98"/>
      <c r="C7779" s="130"/>
      <c r="D7779" s="240"/>
      <c r="E7779" s="240"/>
      <c r="F7779" s="224"/>
      <c r="G7779" s="98"/>
      <c r="H7779" s="98"/>
      <c r="I7779" s="130"/>
      <c r="J7779" s="98"/>
      <c r="K7779" s="98"/>
      <c r="L7779" s="98"/>
      <c r="M7779" s="241"/>
      <c r="N7779" s="241"/>
      <c r="O7779" s="98"/>
      <c r="P7779" s="98"/>
      <c r="Q7779" s="130"/>
    </row>
    <row r="7780" spans="1:17" ht="11.25" x14ac:dyDescent="0.2">
      <c r="A7780" s="234"/>
      <c r="B7780" s="98"/>
      <c r="C7780" s="130"/>
      <c r="D7780" s="240"/>
      <c r="E7780" s="240"/>
      <c r="F7780" s="224"/>
      <c r="G7780" s="98"/>
      <c r="H7780" s="98"/>
      <c r="I7780" s="130"/>
      <c r="J7780" s="98"/>
      <c r="K7780" s="98"/>
      <c r="L7780" s="98"/>
      <c r="M7780" s="241"/>
      <c r="N7780" s="241"/>
      <c r="O7780" s="98"/>
      <c r="P7780" s="98"/>
      <c r="Q7780" s="130"/>
    </row>
    <row r="7781" spans="1:17" ht="11.25" x14ac:dyDescent="0.2">
      <c r="A7781" s="234"/>
      <c r="B7781" s="98"/>
      <c r="C7781" s="130"/>
      <c r="D7781" s="240"/>
      <c r="E7781" s="240"/>
      <c r="F7781" s="224"/>
      <c r="G7781" s="98"/>
      <c r="H7781" s="98"/>
      <c r="I7781" s="130"/>
      <c r="J7781" s="98"/>
      <c r="K7781" s="98"/>
      <c r="L7781" s="98"/>
      <c r="M7781" s="241"/>
      <c r="N7781" s="241"/>
      <c r="O7781" s="98"/>
      <c r="P7781" s="98"/>
      <c r="Q7781" s="130"/>
    </row>
    <row r="7782" spans="1:17" ht="11.25" x14ac:dyDescent="0.2">
      <c r="A7782" s="234"/>
      <c r="B7782" s="98"/>
      <c r="C7782" s="130"/>
      <c r="D7782" s="240"/>
      <c r="E7782" s="240"/>
      <c r="F7782" s="224"/>
      <c r="G7782" s="98"/>
      <c r="H7782" s="98"/>
      <c r="I7782" s="130"/>
      <c r="J7782" s="98"/>
      <c r="K7782" s="98"/>
      <c r="L7782" s="98"/>
      <c r="M7782" s="241"/>
      <c r="N7782" s="241"/>
      <c r="O7782" s="98"/>
      <c r="P7782" s="98"/>
      <c r="Q7782" s="130"/>
    </row>
    <row r="7783" spans="1:17" ht="11.25" x14ac:dyDescent="0.2">
      <c r="A7783" s="234"/>
      <c r="B7783" s="98"/>
      <c r="C7783" s="130"/>
      <c r="D7783" s="240"/>
      <c r="E7783" s="240"/>
      <c r="F7783" s="224"/>
      <c r="G7783" s="98"/>
      <c r="H7783" s="98"/>
      <c r="I7783" s="130"/>
      <c r="J7783" s="98"/>
      <c r="K7783" s="98"/>
      <c r="L7783" s="98"/>
      <c r="M7783" s="241"/>
      <c r="N7783" s="241"/>
      <c r="O7783" s="98"/>
      <c r="P7783" s="98"/>
      <c r="Q7783" s="130"/>
    </row>
    <row r="7784" spans="1:17" ht="11.25" x14ac:dyDescent="0.2">
      <c r="A7784" s="234"/>
      <c r="B7784" s="98"/>
      <c r="C7784" s="130"/>
      <c r="D7784" s="240"/>
      <c r="E7784" s="240"/>
      <c r="F7784" s="224"/>
      <c r="G7784" s="98"/>
      <c r="H7784" s="98"/>
      <c r="I7784" s="130"/>
      <c r="J7784" s="98"/>
      <c r="K7784" s="98"/>
      <c r="L7784" s="98"/>
      <c r="M7784" s="241"/>
      <c r="N7784" s="241"/>
      <c r="O7784" s="98"/>
      <c r="P7784" s="98"/>
      <c r="Q7784" s="130"/>
    </row>
    <row r="7785" spans="1:17" ht="11.25" x14ac:dyDescent="0.2">
      <c r="A7785" s="234"/>
      <c r="B7785" s="98"/>
      <c r="C7785" s="130"/>
      <c r="D7785" s="240"/>
      <c r="E7785" s="240"/>
      <c r="F7785" s="224"/>
      <c r="G7785" s="98"/>
      <c r="H7785" s="98"/>
      <c r="I7785" s="130"/>
      <c r="J7785" s="98"/>
      <c r="K7785" s="98"/>
      <c r="L7785" s="98"/>
      <c r="M7785" s="241"/>
      <c r="N7785" s="241"/>
      <c r="O7785" s="98"/>
      <c r="P7785" s="98"/>
      <c r="Q7785" s="130"/>
    </row>
    <row r="7786" spans="1:17" ht="11.25" x14ac:dyDescent="0.2">
      <c r="A7786" s="234"/>
      <c r="B7786" s="98"/>
      <c r="C7786" s="130"/>
      <c r="D7786" s="240"/>
      <c r="E7786" s="240"/>
      <c r="F7786" s="224"/>
      <c r="G7786" s="98"/>
      <c r="H7786" s="98"/>
      <c r="I7786" s="130"/>
      <c r="J7786" s="98"/>
      <c r="K7786" s="98"/>
      <c r="L7786" s="98"/>
      <c r="M7786" s="241"/>
      <c r="N7786" s="241"/>
      <c r="O7786" s="98"/>
      <c r="P7786" s="98"/>
      <c r="Q7786" s="130"/>
    </row>
    <row r="7787" spans="1:17" ht="11.25" x14ac:dyDescent="0.2">
      <c r="A7787" s="234"/>
      <c r="B7787" s="98"/>
      <c r="C7787" s="130"/>
      <c r="D7787" s="240"/>
      <c r="E7787" s="240"/>
      <c r="F7787" s="224"/>
      <c r="G7787" s="98"/>
      <c r="H7787" s="98"/>
      <c r="I7787" s="130"/>
      <c r="J7787" s="98"/>
      <c r="K7787" s="98"/>
      <c r="L7787" s="98"/>
      <c r="M7787" s="241"/>
      <c r="N7787" s="241"/>
      <c r="O7787" s="98"/>
      <c r="P7787" s="98"/>
      <c r="Q7787" s="130"/>
    </row>
    <row r="7788" spans="1:17" ht="11.25" x14ac:dyDescent="0.2">
      <c r="A7788" s="234"/>
      <c r="B7788" s="98"/>
      <c r="C7788" s="130"/>
      <c r="D7788" s="240"/>
      <c r="E7788" s="240"/>
      <c r="F7788" s="224"/>
      <c r="G7788" s="98"/>
      <c r="H7788" s="98"/>
      <c r="I7788" s="130"/>
      <c r="J7788" s="98"/>
      <c r="K7788" s="98"/>
      <c r="L7788" s="98"/>
      <c r="M7788" s="241"/>
      <c r="N7788" s="241"/>
      <c r="O7788" s="98"/>
      <c r="P7788" s="98"/>
      <c r="Q7788" s="130"/>
    </row>
    <row r="7789" spans="1:17" ht="11.25" x14ac:dyDescent="0.2">
      <c r="A7789" s="234"/>
      <c r="B7789" s="98"/>
      <c r="C7789" s="130"/>
      <c r="D7789" s="240"/>
      <c r="E7789" s="240"/>
      <c r="F7789" s="224"/>
      <c r="G7789" s="98"/>
      <c r="H7789" s="98"/>
      <c r="I7789" s="130"/>
      <c r="J7789" s="98"/>
      <c r="K7789" s="98"/>
      <c r="L7789" s="98"/>
      <c r="M7789" s="241"/>
      <c r="N7789" s="241"/>
      <c r="O7789" s="98"/>
      <c r="P7789" s="98"/>
      <c r="Q7789" s="130"/>
    </row>
    <row r="7790" spans="1:17" ht="11.25" x14ac:dyDescent="0.2">
      <c r="A7790" s="234"/>
      <c r="B7790" s="98"/>
      <c r="C7790" s="130"/>
      <c r="D7790" s="240"/>
      <c r="E7790" s="240"/>
      <c r="F7790" s="224"/>
      <c r="G7790" s="98"/>
      <c r="H7790" s="98"/>
      <c r="I7790" s="130"/>
      <c r="J7790" s="98"/>
      <c r="K7790" s="98"/>
      <c r="L7790" s="98"/>
      <c r="M7790" s="241"/>
      <c r="N7790" s="241"/>
      <c r="O7790" s="98"/>
      <c r="P7790" s="98"/>
      <c r="Q7790" s="130"/>
    </row>
    <row r="7791" spans="1:17" ht="11.25" x14ac:dyDescent="0.2">
      <c r="A7791" s="234"/>
      <c r="B7791" s="98"/>
      <c r="C7791" s="130"/>
      <c r="D7791" s="240"/>
      <c r="E7791" s="240"/>
      <c r="F7791" s="224"/>
      <c r="G7791" s="98"/>
      <c r="H7791" s="98"/>
      <c r="I7791" s="130"/>
      <c r="J7791" s="98"/>
      <c r="K7791" s="98"/>
      <c r="L7791" s="98"/>
      <c r="M7791" s="241"/>
      <c r="N7791" s="241"/>
      <c r="O7791" s="98"/>
      <c r="P7791" s="98"/>
      <c r="Q7791" s="130"/>
    </row>
    <row r="7792" spans="1:17" ht="11.25" x14ac:dyDescent="0.2">
      <c r="A7792" s="234"/>
      <c r="B7792" s="98"/>
      <c r="C7792" s="130"/>
      <c r="D7792" s="240"/>
      <c r="E7792" s="240"/>
      <c r="F7792" s="224"/>
      <c r="G7792" s="98"/>
      <c r="H7792" s="98"/>
      <c r="I7792" s="130"/>
      <c r="J7792" s="98"/>
      <c r="K7792" s="98"/>
      <c r="L7792" s="98"/>
      <c r="M7792" s="241"/>
      <c r="N7792" s="241"/>
      <c r="O7792" s="98"/>
      <c r="P7792" s="98"/>
      <c r="Q7792" s="130"/>
    </row>
    <row r="7793" spans="1:17" ht="11.25" x14ac:dyDescent="0.2">
      <c r="A7793" s="234"/>
      <c r="B7793" s="98"/>
      <c r="C7793" s="130"/>
      <c r="D7793" s="240"/>
      <c r="E7793" s="240"/>
      <c r="F7793" s="224"/>
      <c r="G7793" s="98"/>
      <c r="H7793" s="98"/>
      <c r="I7793" s="130"/>
      <c r="J7793" s="98"/>
      <c r="K7793" s="98"/>
      <c r="L7793" s="98"/>
      <c r="M7793" s="241"/>
      <c r="N7793" s="241"/>
      <c r="O7793" s="98"/>
      <c r="P7793" s="98"/>
      <c r="Q7793" s="130"/>
    </row>
    <row r="7794" spans="1:17" ht="11.25" x14ac:dyDescent="0.2">
      <c r="A7794" s="234"/>
      <c r="B7794" s="98"/>
      <c r="C7794" s="130"/>
      <c r="D7794" s="240"/>
      <c r="E7794" s="240"/>
      <c r="F7794" s="224"/>
      <c r="G7794" s="98"/>
      <c r="H7794" s="98"/>
      <c r="I7794" s="130"/>
      <c r="J7794" s="98"/>
      <c r="K7794" s="98"/>
      <c r="L7794" s="98"/>
      <c r="M7794" s="241"/>
      <c r="N7794" s="241"/>
      <c r="O7794" s="98"/>
      <c r="P7794" s="98"/>
      <c r="Q7794" s="130"/>
    </row>
    <row r="7795" spans="1:17" ht="11.25" x14ac:dyDescent="0.2">
      <c r="A7795" s="234"/>
      <c r="B7795" s="98"/>
      <c r="C7795" s="130"/>
      <c r="D7795" s="240"/>
      <c r="E7795" s="240"/>
      <c r="F7795" s="224"/>
      <c r="G7795" s="98"/>
      <c r="H7795" s="98"/>
      <c r="I7795" s="130"/>
      <c r="J7795" s="98"/>
      <c r="K7795" s="98"/>
      <c r="L7795" s="98"/>
      <c r="M7795" s="241"/>
      <c r="N7795" s="241"/>
      <c r="O7795" s="98"/>
      <c r="P7795" s="98"/>
      <c r="Q7795" s="130"/>
    </row>
    <row r="7796" spans="1:17" ht="11.25" x14ac:dyDescent="0.2">
      <c r="A7796" s="234"/>
      <c r="B7796" s="98"/>
      <c r="C7796" s="130"/>
      <c r="D7796" s="240"/>
      <c r="E7796" s="240"/>
      <c r="F7796" s="224"/>
      <c r="G7796" s="98"/>
      <c r="H7796" s="98"/>
      <c r="I7796" s="130"/>
      <c r="J7796" s="98"/>
      <c r="K7796" s="98"/>
      <c r="L7796" s="98"/>
      <c r="M7796" s="241"/>
      <c r="N7796" s="241"/>
      <c r="O7796" s="98"/>
      <c r="P7796" s="98"/>
      <c r="Q7796" s="130"/>
    </row>
    <row r="7797" spans="1:17" ht="11.25" x14ac:dyDescent="0.2">
      <c r="A7797" s="234"/>
      <c r="B7797" s="98"/>
      <c r="C7797" s="130"/>
      <c r="D7797" s="240"/>
      <c r="E7797" s="240"/>
      <c r="F7797" s="224"/>
      <c r="G7797" s="98"/>
      <c r="H7797" s="98"/>
      <c r="I7797" s="130"/>
      <c r="J7797" s="98"/>
      <c r="K7797" s="98"/>
      <c r="L7797" s="98"/>
      <c r="M7797" s="241"/>
      <c r="N7797" s="241"/>
      <c r="O7797" s="98"/>
      <c r="P7797" s="98"/>
      <c r="Q7797" s="130"/>
    </row>
    <row r="7798" spans="1:17" ht="11.25" x14ac:dyDescent="0.2">
      <c r="A7798" s="234"/>
      <c r="B7798" s="98"/>
      <c r="C7798" s="130"/>
      <c r="D7798" s="240"/>
      <c r="E7798" s="240"/>
      <c r="F7798" s="224"/>
      <c r="G7798" s="98"/>
      <c r="H7798" s="98"/>
      <c r="I7798" s="130"/>
      <c r="J7798" s="98"/>
      <c r="K7798" s="98"/>
      <c r="L7798" s="98"/>
      <c r="M7798" s="241"/>
      <c r="N7798" s="241"/>
      <c r="O7798" s="98"/>
      <c r="P7798" s="98"/>
      <c r="Q7798" s="130"/>
    </row>
    <row r="7799" spans="1:17" ht="11.25" x14ac:dyDescent="0.2">
      <c r="A7799" s="234"/>
      <c r="B7799" s="98"/>
      <c r="C7799" s="130"/>
      <c r="D7799" s="240"/>
      <c r="E7799" s="240"/>
      <c r="F7799" s="224"/>
      <c r="G7799" s="98"/>
      <c r="H7799" s="98"/>
      <c r="I7799" s="130"/>
      <c r="J7799" s="98"/>
      <c r="K7799" s="98"/>
      <c r="L7799" s="98"/>
      <c r="M7799" s="241"/>
      <c r="N7799" s="241"/>
      <c r="O7799" s="98"/>
      <c r="P7799" s="98"/>
      <c r="Q7799" s="130"/>
    </row>
    <row r="7800" spans="1:17" ht="11.25" x14ac:dyDescent="0.2">
      <c r="A7800" s="234"/>
      <c r="B7800" s="98"/>
      <c r="C7800" s="130"/>
      <c r="D7800" s="240"/>
      <c r="E7800" s="240"/>
      <c r="F7800" s="224"/>
      <c r="G7800" s="98"/>
      <c r="H7800" s="98"/>
      <c r="I7800" s="130"/>
      <c r="J7800" s="98"/>
      <c r="K7800" s="98"/>
      <c r="L7800" s="98"/>
      <c r="M7800" s="241"/>
      <c r="N7800" s="241"/>
      <c r="O7800" s="98"/>
      <c r="P7800" s="98"/>
      <c r="Q7800" s="130"/>
    </row>
    <row r="7801" spans="1:17" ht="11.25" x14ac:dyDescent="0.2">
      <c r="A7801" s="234"/>
      <c r="B7801" s="98"/>
      <c r="C7801" s="130"/>
      <c r="D7801" s="240"/>
      <c r="E7801" s="240"/>
      <c r="F7801" s="224"/>
      <c r="G7801" s="98"/>
      <c r="H7801" s="98"/>
      <c r="I7801" s="130"/>
      <c r="J7801" s="98"/>
      <c r="K7801" s="98"/>
      <c r="L7801" s="98"/>
      <c r="M7801" s="241"/>
      <c r="N7801" s="241"/>
      <c r="O7801" s="98"/>
      <c r="P7801" s="98"/>
      <c r="Q7801" s="130"/>
    </row>
    <row r="7802" spans="1:17" ht="11.25" x14ac:dyDescent="0.2">
      <c r="A7802" s="234"/>
      <c r="B7802" s="98"/>
      <c r="C7802" s="130"/>
      <c r="D7802" s="240"/>
      <c r="E7802" s="240"/>
      <c r="F7802" s="224"/>
      <c r="G7802" s="98"/>
      <c r="H7802" s="98"/>
      <c r="I7802" s="130"/>
      <c r="J7802" s="98"/>
      <c r="K7802" s="98"/>
      <c r="L7802" s="98"/>
      <c r="M7802" s="241"/>
      <c r="N7802" s="241"/>
      <c r="O7802" s="98"/>
      <c r="P7802" s="98"/>
      <c r="Q7802" s="130"/>
    </row>
    <row r="7803" spans="1:17" ht="11.25" x14ac:dyDescent="0.2">
      <c r="A7803" s="234"/>
      <c r="B7803" s="98"/>
      <c r="C7803" s="130"/>
      <c r="D7803" s="240"/>
      <c r="E7803" s="240"/>
      <c r="F7803" s="224"/>
      <c r="G7803" s="98"/>
      <c r="H7803" s="98"/>
      <c r="I7803" s="130"/>
      <c r="J7803" s="98"/>
      <c r="K7803" s="98"/>
      <c r="L7803" s="98"/>
      <c r="M7803" s="241"/>
      <c r="N7803" s="241"/>
      <c r="O7803" s="98"/>
      <c r="P7803" s="98"/>
      <c r="Q7803" s="130"/>
    </row>
    <row r="7804" spans="1:17" ht="11.25" x14ac:dyDescent="0.2">
      <c r="A7804" s="234"/>
      <c r="B7804" s="98"/>
      <c r="C7804" s="130"/>
      <c r="D7804" s="240"/>
      <c r="E7804" s="240"/>
      <c r="F7804" s="224"/>
      <c r="G7804" s="98"/>
      <c r="H7804" s="98"/>
      <c r="I7804" s="130"/>
      <c r="J7804" s="98"/>
      <c r="K7804" s="98"/>
      <c r="L7804" s="98"/>
      <c r="M7804" s="241"/>
      <c r="N7804" s="241"/>
      <c r="O7804" s="98"/>
      <c r="P7804" s="98"/>
      <c r="Q7804" s="130"/>
    </row>
    <row r="7805" spans="1:17" ht="11.25" x14ac:dyDescent="0.2">
      <c r="A7805" s="234"/>
      <c r="B7805" s="98"/>
      <c r="C7805" s="130"/>
      <c r="D7805" s="240"/>
      <c r="E7805" s="240"/>
      <c r="F7805" s="224"/>
      <c r="G7805" s="98"/>
      <c r="H7805" s="98"/>
      <c r="I7805" s="130"/>
      <c r="J7805" s="98"/>
      <c r="K7805" s="98"/>
      <c r="L7805" s="98"/>
      <c r="M7805" s="241"/>
      <c r="N7805" s="241"/>
      <c r="O7805" s="98"/>
      <c r="P7805" s="98"/>
      <c r="Q7805" s="130"/>
    </row>
    <row r="7806" spans="1:17" ht="11.25" x14ac:dyDescent="0.2">
      <c r="A7806" s="234"/>
      <c r="B7806" s="98"/>
      <c r="C7806" s="130"/>
      <c r="D7806" s="240"/>
      <c r="E7806" s="240"/>
      <c r="F7806" s="224"/>
      <c r="G7806" s="98"/>
      <c r="H7806" s="98"/>
      <c r="I7806" s="130"/>
      <c r="J7806" s="98"/>
      <c r="K7806" s="98"/>
      <c r="L7806" s="98"/>
      <c r="M7806" s="241"/>
      <c r="N7806" s="241"/>
      <c r="O7806" s="98"/>
      <c r="P7806" s="98"/>
      <c r="Q7806" s="130"/>
    </row>
    <row r="7807" spans="1:17" ht="11.25" x14ac:dyDescent="0.2">
      <c r="A7807" s="234"/>
      <c r="B7807" s="98"/>
      <c r="C7807" s="130"/>
      <c r="D7807" s="240"/>
      <c r="E7807" s="240"/>
      <c r="F7807" s="224"/>
      <c r="G7807" s="98"/>
      <c r="H7807" s="98"/>
      <c r="I7807" s="130"/>
      <c r="J7807" s="98"/>
      <c r="K7807" s="98"/>
      <c r="L7807" s="98"/>
      <c r="M7807" s="241"/>
      <c r="N7807" s="241"/>
      <c r="O7807" s="98"/>
      <c r="P7807" s="98"/>
      <c r="Q7807" s="130"/>
    </row>
    <row r="7808" spans="1:17" ht="11.25" x14ac:dyDescent="0.2">
      <c r="A7808" s="234"/>
      <c r="B7808" s="98"/>
      <c r="C7808" s="130"/>
      <c r="D7808" s="240"/>
      <c r="E7808" s="240"/>
      <c r="F7808" s="224"/>
      <c r="G7808" s="98"/>
      <c r="H7808" s="98"/>
      <c r="I7808" s="130"/>
      <c r="J7808" s="98"/>
      <c r="K7808" s="98"/>
      <c r="L7808" s="98"/>
      <c r="M7808" s="241"/>
      <c r="N7808" s="241"/>
      <c r="O7808" s="98"/>
      <c r="P7808" s="98"/>
      <c r="Q7808" s="130"/>
    </row>
    <row r="7809" spans="1:17" ht="11.25" x14ac:dyDescent="0.2">
      <c r="A7809" s="234"/>
      <c r="B7809" s="98"/>
      <c r="C7809" s="130"/>
      <c r="D7809" s="240"/>
      <c r="E7809" s="240"/>
      <c r="F7809" s="224"/>
      <c r="G7809" s="98"/>
      <c r="H7809" s="98"/>
      <c r="I7809" s="130"/>
      <c r="J7809" s="98"/>
      <c r="K7809" s="98"/>
      <c r="L7809" s="98"/>
      <c r="M7809" s="241"/>
      <c r="N7809" s="241"/>
      <c r="O7809" s="98"/>
      <c r="P7809" s="98"/>
      <c r="Q7809" s="130"/>
    </row>
    <row r="7810" spans="1:17" ht="11.25" x14ac:dyDescent="0.2">
      <c r="A7810" s="234"/>
      <c r="B7810" s="98"/>
      <c r="C7810" s="130"/>
      <c r="D7810" s="240"/>
      <c r="E7810" s="240"/>
      <c r="F7810" s="224"/>
      <c r="G7810" s="98"/>
      <c r="H7810" s="98"/>
      <c r="I7810" s="130"/>
      <c r="J7810" s="98"/>
      <c r="K7810" s="98"/>
      <c r="L7810" s="98"/>
      <c r="M7810" s="241"/>
      <c r="N7810" s="241"/>
      <c r="O7810" s="98"/>
      <c r="P7810" s="98"/>
      <c r="Q7810" s="130"/>
    </row>
    <row r="7811" spans="1:17" ht="11.25" x14ac:dyDescent="0.2">
      <c r="A7811" s="234"/>
      <c r="B7811" s="98"/>
      <c r="C7811" s="130"/>
      <c r="D7811" s="240"/>
      <c r="E7811" s="240"/>
      <c r="F7811" s="224"/>
      <c r="G7811" s="98"/>
      <c r="H7811" s="98"/>
      <c r="I7811" s="130"/>
      <c r="J7811" s="98"/>
      <c r="K7811" s="98"/>
      <c r="L7811" s="98"/>
      <c r="M7811" s="241"/>
      <c r="N7811" s="241"/>
      <c r="O7811" s="98"/>
      <c r="P7811" s="98"/>
      <c r="Q7811" s="130"/>
    </row>
    <row r="7812" spans="1:17" ht="11.25" x14ac:dyDescent="0.2">
      <c r="A7812" s="234"/>
      <c r="B7812" s="98"/>
      <c r="C7812" s="130"/>
      <c r="D7812" s="240"/>
      <c r="E7812" s="240"/>
      <c r="F7812" s="224"/>
      <c r="G7812" s="98"/>
      <c r="H7812" s="98"/>
      <c r="I7812" s="130"/>
      <c r="J7812" s="98"/>
      <c r="K7812" s="98"/>
      <c r="L7812" s="98"/>
      <c r="M7812" s="241"/>
      <c r="N7812" s="241"/>
      <c r="O7812" s="98"/>
      <c r="P7812" s="98"/>
      <c r="Q7812" s="130"/>
    </row>
    <row r="7813" spans="1:17" ht="11.25" x14ac:dyDescent="0.2">
      <c r="A7813" s="234"/>
      <c r="B7813" s="98"/>
      <c r="C7813" s="130"/>
      <c r="D7813" s="240"/>
      <c r="E7813" s="240"/>
      <c r="F7813" s="224"/>
      <c r="G7813" s="98"/>
      <c r="H7813" s="98"/>
      <c r="I7813" s="130"/>
      <c r="J7813" s="98"/>
      <c r="K7813" s="98"/>
      <c r="L7813" s="98"/>
      <c r="M7813" s="241"/>
      <c r="N7813" s="241"/>
      <c r="O7813" s="98"/>
      <c r="P7813" s="98"/>
      <c r="Q7813" s="130"/>
    </row>
    <row r="7814" spans="1:17" ht="11.25" x14ac:dyDescent="0.2">
      <c r="A7814" s="234"/>
      <c r="B7814" s="98"/>
      <c r="C7814" s="130"/>
      <c r="D7814" s="240"/>
      <c r="E7814" s="240"/>
      <c r="F7814" s="224"/>
      <c r="G7814" s="98"/>
      <c r="H7814" s="98"/>
      <c r="I7814" s="130"/>
      <c r="J7814" s="98"/>
      <c r="K7814" s="98"/>
      <c r="L7814" s="98"/>
      <c r="M7814" s="241"/>
      <c r="N7814" s="241"/>
      <c r="O7814" s="98"/>
      <c r="P7814" s="98"/>
      <c r="Q7814" s="130"/>
    </row>
    <row r="7815" spans="1:17" ht="11.25" x14ac:dyDescent="0.2">
      <c r="A7815" s="234"/>
      <c r="B7815" s="98"/>
      <c r="C7815" s="130"/>
      <c r="D7815" s="240"/>
      <c r="E7815" s="240"/>
      <c r="F7815" s="224"/>
      <c r="G7815" s="98"/>
      <c r="H7815" s="98"/>
      <c r="I7815" s="130"/>
      <c r="J7815" s="98"/>
      <c r="K7815" s="98"/>
      <c r="L7815" s="98"/>
      <c r="M7815" s="241"/>
      <c r="N7815" s="241"/>
      <c r="O7815" s="98"/>
      <c r="P7815" s="98"/>
      <c r="Q7815" s="130"/>
    </row>
    <row r="7816" spans="1:17" ht="11.25" x14ac:dyDescent="0.2">
      <c r="A7816" s="234"/>
      <c r="B7816" s="98"/>
      <c r="C7816" s="130"/>
      <c r="D7816" s="240"/>
      <c r="E7816" s="240"/>
      <c r="F7816" s="224"/>
      <c r="G7816" s="98"/>
      <c r="H7816" s="98"/>
      <c r="I7816" s="130"/>
      <c r="J7816" s="98"/>
      <c r="K7816" s="98"/>
      <c r="L7816" s="98"/>
      <c r="M7816" s="241"/>
      <c r="N7816" s="241"/>
      <c r="O7816" s="98"/>
      <c r="P7816" s="98"/>
      <c r="Q7816" s="130"/>
    </row>
    <row r="7817" spans="1:17" ht="11.25" x14ac:dyDescent="0.2">
      <c r="A7817" s="234"/>
      <c r="B7817" s="98"/>
      <c r="C7817" s="130"/>
      <c r="D7817" s="240"/>
      <c r="E7817" s="240"/>
      <c r="F7817" s="224"/>
      <c r="G7817" s="98"/>
      <c r="H7817" s="98"/>
      <c r="I7817" s="130"/>
      <c r="J7817" s="98"/>
      <c r="K7817" s="98"/>
      <c r="L7817" s="98"/>
      <c r="M7817" s="241"/>
      <c r="N7817" s="241"/>
      <c r="O7817" s="98"/>
      <c r="P7817" s="98"/>
      <c r="Q7817" s="130"/>
    </row>
    <row r="7818" spans="1:17" ht="11.25" x14ac:dyDescent="0.2">
      <c r="A7818" s="234"/>
      <c r="B7818" s="98"/>
      <c r="C7818" s="130"/>
      <c r="D7818" s="240"/>
      <c r="E7818" s="240"/>
      <c r="F7818" s="224"/>
      <c r="G7818" s="98"/>
      <c r="H7818" s="98"/>
      <c r="I7818" s="130"/>
      <c r="J7818" s="98"/>
      <c r="K7818" s="98"/>
      <c r="L7818" s="98"/>
      <c r="M7818" s="241"/>
      <c r="N7818" s="241"/>
      <c r="O7818" s="98"/>
      <c r="P7818" s="98"/>
      <c r="Q7818" s="130"/>
    </row>
    <row r="7819" spans="1:17" ht="11.25" x14ac:dyDescent="0.2">
      <c r="A7819" s="234"/>
      <c r="B7819" s="98"/>
      <c r="C7819" s="130"/>
      <c r="D7819" s="240"/>
      <c r="E7819" s="240"/>
      <c r="F7819" s="224"/>
      <c r="G7819" s="98"/>
      <c r="H7819" s="98"/>
      <c r="I7819" s="130"/>
      <c r="J7819" s="98"/>
      <c r="K7819" s="98"/>
      <c r="L7819" s="98"/>
      <c r="M7819" s="241"/>
      <c r="N7819" s="241"/>
      <c r="O7819" s="98"/>
      <c r="P7819" s="98"/>
      <c r="Q7819" s="130"/>
    </row>
    <row r="7820" spans="1:17" ht="11.25" x14ac:dyDescent="0.2">
      <c r="A7820" s="234"/>
      <c r="B7820" s="98"/>
      <c r="C7820" s="130"/>
      <c r="D7820" s="240"/>
      <c r="E7820" s="240"/>
      <c r="F7820" s="224"/>
      <c r="G7820" s="98"/>
      <c r="H7820" s="98"/>
      <c r="I7820" s="130"/>
      <c r="J7820" s="98"/>
      <c r="K7820" s="98"/>
      <c r="L7820" s="98"/>
      <c r="M7820" s="241"/>
      <c r="N7820" s="241"/>
      <c r="O7820" s="98"/>
      <c r="P7820" s="98"/>
      <c r="Q7820" s="130"/>
    </row>
    <row r="7821" spans="1:17" ht="11.25" x14ac:dyDescent="0.2">
      <c r="A7821" s="234"/>
      <c r="B7821" s="98"/>
      <c r="C7821" s="130"/>
      <c r="D7821" s="240"/>
      <c r="E7821" s="240"/>
      <c r="F7821" s="224"/>
      <c r="G7821" s="98"/>
      <c r="H7821" s="98"/>
      <c r="I7821" s="130"/>
      <c r="J7821" s="98"/>
      <c r="K7821" s="98"/>
      <c r="L7821" s="98"/>
      <c r="M7821" s="241"/>
      <c r="N7821" s="241"/>
      <c r="O7821" s="98"/>
      <c r="P7821" s="98"/>
      <c r="Q7821" s="130"/>
    </row>
    <row r="7822" spans="1:17" ht="11.25" x14ac:dyDescent="0.2">
      <c r="A7822" s="234"/>
      <c r="B7822" s="98"/>
      <c r="C7822" s="130"/>
      <c r="D7822" s="240"/>
      <c r="E7822" s="240"/>
      <c r="F7822" s="224"/>
      <c r="G7822" s="98"/>
      <c r="H7822" s="98"/>
      <c r="I7822" s="130"/>
      <c r="J7822" s="98"/>
      <c r="K7822" s="98"/>
      <c r="L7822" s="98"/>
      <c r="M7822" s="241"/>
      <c r="N7822" s="241"/>
      <c r="O7822" s="98"/>
      <c r="P7822" s="98"/>
      <c r="Q7822" s="130"/>
    </row>
    <row r="7823" spans="1:17" ht="11.25" x14ac:dyDescent="0.2">
      <c r="A7823" s="234"/>
      <c r="B7823" s="98"/>
      <c r="C7823" s="130"/>
      <c r="D7823" s="240"/>
      <c r="E7823" s="240"/>
      <c r="F7823" s="224"/>
      <c r="G7823" s="98"/>
      <c r="H7823" s="98"/>
      <c r="I7823" s="130"/>
      <c r="J7823" s="98"/>
      <c r="K7823" s="98"/>
      <c r="L7823" s="98"/>
      <c r="M7823" s="241"/>
      <c r="N7823" s="241"/>
      <c r="O7823" s="98"/>
      <c r="P7823" s="98"/>
      <c r="Q7823" s="130"/>
    </row>
    <row r="7824" spans="1:17" ht="11.25" x14ac:dyDescent="0.2">
      <c r="A7824" s="234"/>
      <c r="B7824" s="98"/>
      <c r="C7824" s="130"/>
      <c r="D7824" s="240"/>
      <c r="E7824" s="240"/>
      <c r="F7824" s="224"/>
      <c r="G7824" s="98"/>
      <c r="H7824" s="98"/>
      <c r="I7824" s="130"/>
      <c r="J7824" s="98"/>
      <c r="K7824" s="98"/>
      <c r="L7824" s="98"/>
      <c r="M7824" s="241"/>
      <c r="N7824" s="241"/>
      <c r="O7824" s="98"/>
      <c r="P7824" s="98"/>
      <c r="Q7824" s="130"/>
    </row>
    <row r="7825" spans="1:17" ht="11.25" x14ac:dyDescent="0.2">
      <c r="A7825" s="234"/>
      <c r="B7825" s="98"/>
      <c r="C7825" s="130"/>
      <c r="D7825" s="240"/>
      <c r="E7825" s="240"/>
      <c r="F7825" s="224"/>
      <c r="G7825" s="98"/>
      <c r="H7825" s="98"/>
      <c r="I7825" s="130"/>
      <c r="J7825" s="98"/>
      <c r="K7825" s="98"/>
      <c r="L7825" s="98"/>
      <c r="M7825" s="241"/>
      <c r="N7825" s="241"/>
      <c r="O7825" s="98"/>
      <c r="P7825" s="98"/>
      <c r="Q7825" s="130"/>
    </row>
    <row r="7826" spans="1:17" ht="11.25" x14ac:dyDescent="0.2">
      <c r="A7826" s="234"/>
      <c r="B7826" s="98"/>
      <c r="C7826" s="130"/>
      <c r="D7826" s="240"/>
      <c r="E7826" s="240"/>
      <c r="F7826" s="224"/>
      <c r="G7826" s="98"/>
      <c r="H7826" s="98"/>
      <c r="I7826" s="130"/>
      <c r="J7826" s="98"/>
      <c r="K7826" s="98"/>
      <c r="L7826" s="98"/>
      <c r="M7826" s="241"/>
      <c r="N7826" s="241"/>
      <c r="O7826" s="98"/>
      <c r="P7826" s="98"/>
      <c r="Q7826" s="130"/>
    </row>
    <row r="7827" spans="1:17" ht="11.25" x14ac:dyDescent="0.2">
      <c r="A7827" s="234"/>
      <c r="B7827" s="98"/>
      <c r="C7827" s="130"/>
      <c r="D7827" s="240"/>
      <c r="E7827" s="240"/>
      <c r="F7827" s="224"/>
      <c r="G7827" s="98"/>
      <c r="H7827" s="98"/>
      <c r="I7827" s="130"/>
      <c r="J7827" s="98"/>
      <c r="K7827" s="98"/>
      <c r="L7827" s="98"/>
      <c r="M7827" s="241"/>
      <c r="N7827" s="241"/>
      <c r="O7827" s="98"/>
      <c r="P7827" s="98"/>
      <c r="Q7827" s="130"/>
    </row>
    <row r="7828" spans="1:17" ht="11.25" x14ac:dyDescent="0.2">
      <c r="A7828" s="234"/>
      <c r="B7828" s="98"/>
      <c r="C7828" s="130"/>
      <c r="D7828" s="240"/>
      <c r="E7828" s="240"/>
      <c r="F7828" s="224"/>
      <c r="G7828" s="98"/>
      <c r="H7828" s="98"/>
      <c r="I7828" s="130"/>
      <c r="J7828" s="98"/>
      <c r="K7828" s="98"/>
      <c r="L7828" s="98"/>
      <c r="M7828" s="241"/>
      <c r="N7828" s="241"/>
      <c r="O7828" s="98"/>
      <c r="P7828" s="98"/>
      <c r="Q7828" s="130"/>
    </row>
    <row r="7829" spans="1:17" ht="11.25" x14ac:dyDescent="0.2">
      <c r="A7829" s="234"/>
      <c r="B7829" s="98"/>
      <c r="C7829" s="130"/>
      <c r="D7829" s="240"/>
      <c r="E7829" s="240"/>
      <c r="F7829" s="224"/>
      <c r="G7829" s="98"/>
      <c r="H7829" s="98"/>
      <c r="I7829" s="130"/>
      <c r="J7829" s="98"/>
      <c r="K7829" s="98"/>
      <c r="L7829" s="98"/>
      <c r="M7829" s="241"/>
      <c r="N7829" s="241"/>
      <c r="O7829" s="98"/>
      <c r="P7829" s="98"/>
      <c r="Q7829" s="130"/>
    </row>
    <row r="7830" spans="1:17" ht="11.25" x14ac:dyDescent="0.2">
      <c r="A7830" s="234"/>
      <c r="B7830" s="98"/>
      <c r="C7830" s="130"/>
      <c r="D7830" s="240"/>
      <c r="E7830" s="240"/>
      <c r="F7830" s="224"/>
      <c r="G7830" s="98"/>
      <c r="H7830" s="98"/>
      <c r="I7830" s="130"/>
      <c r="J7830" s="98"/>
      <c r="K7830" s="98"/>
      <c r="L7830" s="98"/>
      <c r="M7830" s="241"/>
      <c r="N7830" s="241"/>
      <c r="O7830" s="98"/>
      <c r="P7830" s="98"/>
      <c r="Q7830" s="130"/>
    </row>
    <row r="7831" spans="1:17" ht="11.25" x14ac:dyDescent="0.2">
      <c r="A7831" s="234"/>
      <c r="B7831" s="98"/>
      <c r="C7831" s="130"/>
      <c r="D7831" s="240"/>
      <c r="E7831" s="240"/>
      <c r="F7831" s="224"/>
      <c r="G7831" s="98"/>
      <c r="H7831" s="98"/>
      <c r="I7831" s="130"/>
      <c r="J7831" s="98"/>
      <c r="K7831" s="98"/>
      <c r="L7831" s="98"/>
      <c r="M7831" s="241"/>
      <c r="N7831" s="241"/>
      <c r="O7831" s="98"/>
      <c r="P7831" s="98"/>
      <c r="Q7831" s="130"/>
    </row>
    <row r="7832" spans="1:17" ht="11.25" x14ac:dyDescent="0.2">
      <c r="A7832" s="234"/>
      <c r="B7832" s="98"/>
      <c r="C7832" s="130"/>
      <c r="D7832" s="240"/>
      <c r="E7832" s="240"/>
      <c r="F7832" s="224"/>
      <c r="G7832" s="98"/>
      <c r="H7832" s="98"/>
      <c r="I7832" s="130"/>
      <c r="J7832" s="98"/>
      <c r="K7832" s="98"/>
      <c r="L7832" s="98"/>
      <c r="M7832" s="241"/>
      <c r="N7832" s="241"/>
      <c r="O7832" s="98"/>
      <c r="P7832" s="98"/>
      <c r="Q7832" s="130"/>
    </row>
    <row r="7833" spans="1:17" ht="11.25" x14ac:dyDescent="0.2">
      <c r="A7833" s="234"/>
      <c r="B7833" s="98"/>
      <c r="C7833" s="130"/>
      <c r="D7833" s="240"/>
      <c r="E7833" s="240"/>
      <c r="F7833" s="224"/>
      <c r="G7833" s="98"/>
      <c r="H7833" s="98"/>
      <c r="I7833" s="130"/>
      <c r="J7833" s="98"/>
      <c r="K7833" s="98"/>
      <c r="L7833" s="98"/>
      <c r="M7833" s="241"/>
      <c r="N7833" s="241"/>
      <c r="O7833" s="98"/>
      <c r="P7833" s="98"/>
      <c r="Q7833" s="130"/>
    </row>
    <row r="7834" spans="1:17" ht="11.25" x14ac:dyDescent="0.2">
      <c r="A7834" s="234"/>
      <c r="B7834" s="98"/>
      <c r="C7834" s="130"/>
      <c r="D7834" s="240"/>
      <c r="E7834" s="240"/>
      <c r="F7834" s="224"/>
      <c r="G7834" s="98"/>
      <c r="H7834" s="98"/>
      <c r="I7834" s="130"/>
      <c r="J7834" s="98"/>
      <c r="K7834" s="98"/>
      <c r="L7834" s="98"/>
      <c r="M7834" s="241"/>
      <c r="N7834" s="241"/>
      <c r="O7834" s="98"/>
      <c r="P7834" s="98"/>
      <c r="Q7834" s="130"/>
    </row>
    <row r="7835" spans="1:17" ht="11.25" x14ac:dyDescent="0.2">
      <c r="A7835" s="234"/>
      <c r="B7835" s="98"/>
      <c r="C7835" s="130"/>
      <c r="D7835" s="240"/>
      <c r="E7835" s="240"/>
      <c r="F7835" s="224"/>
      <c r="G7835" s="98"/>
      <c r="H7835" s="98"/>
      <c r="I7835" s="130"/>
      <c r="J7835" s="98"/>
      <c r="K7835" s="98"/>
      <c r="L7835" s="98"/>
      <c r="M7835" s="241"/>
      <c r="N7835" s="241"/>
      <c r="O7835" s="98"/>
      <c r="P7835" s="98"/>
      <c r="Q7835" s="130"/>
    </row>
    <row r="7836" spans="1:17" ht="11.25" x14ac:dyDescent="0.2">
      <c r="A7836" s="234"/>
      <c r="B7836" s="98"/>
      <c r="C7836" s="130"/>
      <c r="D7836" s="240"/>
      <c r="E7836" s="240"/>
      <c r="F7836" s="224"/>
      <c r="G7836" s="98"/>
      <c r="H7836" s="98"/>
      <c r="I7836" s="130"/>
      <c r="J7836" s="98"/>
      <c r="K7836" s="98"/>
      <c r="L7836" s="98"/>
      <c r="M7836" s="241"/>
      <c r="N7836" s="241"/>
      <c r="O7836" s="98"/>
      <c r="P7836" s="98"/>
      <c r="Q7836" s="130"/>
    </row>
    <row r="7837" spans="1:17" ht="11.25" x14ac:dyDescent="0.2">
      <c r="A7837" s="234"/>
      <c r="B7837" s="98"/>
      <c r="C7837" s="130"/>
      <c r="D7837" s="240"/>
      <c r="E7837" s="240"/>
      <c r="F7837" s="224"/>
      <c r="G7837" s="98"/>
      <c r="H7837" s="98"/>
      <c r="I7837" s="130"/>
      <c r="J7837" s="98"/>
      <c r="K7837" s="98"/>
      <c r="L7837" s="98"/>
      <c r="M7837" s="241"/>
      <c r="N7837" s="241"/>
      <c r="O7837" s="98"/>
      <c r="P7837" s="98"/>
      <c r="Q7837" s="130"/>
    </row>
    <row r="7838" spans="1:17" ht="11.25" x14ac:dyDescent="0.2">
      <c r="A7838" s="234"/>
      <c r="B7838" s="98"/>
      <c r="C7838" s="130"/>
      <c r="D7838" s="240"/>
      <c r="E7838" s="240"/>
      <c r="F7838" s="224"/>
      <c r="G7838" s="98"/>
      <c r="H7838" s="98"/>
      <c r="I7838" s="130"/>
      <c r="J7838" s="98"/>
      <c r="K7838" s="98"/>
      <c r="L7838" s="98"/>
      <c r="M7838" s="241"/>
      <c r="N7838" s="241"/>
      <c r="O7838" s="98"/>
      <c r="P7838" s="98"/>
      <c r="Q7838" s="130"/>
    </row>
    <row r="7839" spans="1:17" ht="11.25" x14ac:dyDescent="0.2">
      <c r="A7839" s="234"/>
      <c r="B7839" s="98"/>
      <c r="C7839" s="130"/>
      <c r="D7839" s="240"/>
      <c r="E7839" s="240"/>
      <c r="F7839" s="224"/>
      <c r="G7839" s="98"/>
      <c r="H7839" s="98"/>
      <c r="I7839" s="130"/>
      <c r="J7839" s="98"/>
      <c r="K7839" s="98"/>
      <c r="L7839" s="98"/>
      <c r="M7839" s="241"/>
      <c r="N7839" s="241"/>
      <c r="O7839" s="98"/>
      <c r="P7839" s="98"/>
      <c r="Q7839" s="130"/>
    </row>
    <row r="7840" spans="1:17" ht="11.25" x14ac:dyDescent="0.2">
      <c r="A7840" s="234"/>
      <c r="B7840" s="98"/>
      <c r="C7840" s="130"/>
      <c r="D7840" s="240"/>
      <c r="E7840" s="240"/>
      <c r="F7840" s="224"/>
      <c r="G7840" s="98"/>
      <c r="H7840" s="98"/>
      <c r="I7840" s="130"/>
      <c r="J7840" s="98"/>
      <c r="K7840" s="98"/>
      <c r="L7840" s="98"/>
      <c r="M7840" s="241"/>
      <c r="N7840" s="241"/>
      <c r="O7840" s="98"/>
      <c r="P7840" s="98"/>
      <c r="Q7840" s="130"/>
    </row>
    <row r="7841" spans="1:17" ht="11.25" x14ac:dyDescent="0.2">
      <c r="A7841" s="234"/>
      <c r="B7841" s="98"/>
      <c r="C7841" s="130"/>
      <c r="D7841" s="240"/>
      <c r="E7841" s="240"/>
      <c r="F7841" s="224"/>
      <c r="G7841" s="98"/>
      <c r="H7841" s="98"/>
      <c r="I7841" s="130"/>
      <c r="J7841" s="98"/>
      <c r="K7841" s="98"/>
      <c r="L7841" s="98"/>
      <c r="M7841" s="241"/>
      <c r="N7841" s="241"/>
      <c r="O7841" s="98"/>
      <c r="P7841" s="98"/>
      <c r="Q7841" s="130"/>
    </row>
    <row r="7842" spans="1:17" ht="11.25" x14ac:dyDescent="0.2">
      <c r="A7842" s="234"/>
      <c r="B7842" s="98"/>
      <c r="C7842" s="130"/>
      <c r="D7842" s="240"/>
      <c r="E7842" s="240"/>
      <c r="F7842" s="224"/>
      <c r="G7842" s="98"/>
      <c r="H7842" s="98"/>
      <c r="I7842" s="130"/>
      <c r="J7842" s="98"/>
      <c r="K7842" s="98"/>
      <c r="L7842" s="98"/>
      <c r="M7842" s="241"/>
      <c r="N7842" s="241"/>
      <c r="O7842" s="98"/>
      <c r="P7842" s="98"/>
      <c r="Q7842" s="130"/>
    </row>
    <row r="7843" spans="1:17" ht="11.25" x14ac:dyDescent="0.2">
      <c r="A7843" s="234"/>
      <c r="B7843" s="98"/>
      <c r="C7843" s="130"/>
      <c r="D7843" s="240"/>
      <c r="E7843" s="240"/>
      <c r="F7843" s="224"/>
      <c r="G7843" s="98"/>
      <c r="H7843" s="98"/>
      <c r="I7843" s="130"/>
      <c r="J7843" s="98"/>
      <c r="K7843" s="98"/>
      <c r="L7843" s="98"/>
      <c r="M7843" s="241"/>
      <c r="N7843" s="241"/>
      <c r="O7843" s="98"/>
      <c r="P7843" s="98"/>
      <c r="Q7843" s="130"/>
    </row>
    <row r="7844" spans="1:17" ht="11.25" x14ac:dyDescent="0.2">
      <c r="A7844" s="234"/>
      <c r="B7844" s="98"/>
      <c r="C7844" s="130"/>
      <c r="D7844" s="240"/>
      <c r="E7844" s="240"/>
      <c r="F7844" s="224"/>
      <c r="G7844" s="98"/>
      <c r="H7844" s="98"/>
      <c r="I7844" s="130"/>
      <c r="J7844" s="98"/>
      <c r="K7844" s="98"/>
      <c r="L7844" s="98"/>
      <c r="M7844" s="241"/>
      <c r="N7844" s="241"/>
      <c r="O7844" s="98"/>
      <c r="P7844" s="98"/>
      <c r="Q7844" s="130"/>
    </row>
    <row r="7845" spans="1:17" ht="11.25" x14ac:dyDescent="0.2">
      <c r="A7845" s="234"/>
      <c r="B7845" s="98"/>
      <c r="C7845" s="130"/>
      <c r="D7845" s="240"/>
      <c r="E7845" s="240"/>
      <c r="F7845" s="224"/>
      <c r="G7845" s="98"/>
      <c r="H7845" s="98"/>
      <c r="I7845" s="130"/>
      <c r="J7845" s="98"/>
      <c r="K7845" s="98"/>
      <c r="L7845" s="98"/>
      <c r="M7845" s="241"/>
      <c r="N7845" s="241"/>
      <c r="O7845" s="98"/>
      <c r="P7845" s="98"/>
      <c r="Q7845" s="130"/>
    </row>
    <row r="7846" spans="1:17" ht="11.25" x14ac:dyDescent="0.2">
      <c r="A7846" s="234"/>
      <c r="B7846" s="98"/>
      <c r="C7846" s="130"/>
      <c r="D7846" s="240"/>
      <c r="E7846" s="240"/>
      <c r="F7846" s="224"/>
      <c r="G7846" s="98"/>
      <c r="H7846" s="98"/>
      <c r="I7846" s="130"/>
      <c r="J7846" s="98"/>
      <c r="K7846" s="98"/>
      <c r="L7846" s="98"/>
      <c r="M7846" s="241"/>
      <c r="N7846" s="241"/>
      <c r="O7846" s="98"/>
      <c r="P7846" s="98"/>
      <c r="Q7846" s="130"/>
    </row>
    <row r="7847" spans="1:17" ht="11.25" x14ac:dyDescent="0.2">
      <c r="A7847" s="234"/>
      <c r="B7847" s="98"/>
      <c r="C7847" s="130"/>
      <c r="D7847" s="240"/>
      <c r="E7847" s="240"/>
      <c r="F7847" s="224"/>
      <c r="G7847" s="98"/>
      <c r="H7847" s="98"/>
      <c r="I7847" s="130"/>
      <c r="J7847" s="98"/>
      <c r="K7847" s="98"/>
      <c r="L7847" s="98"/>
      <c r="M7847" s="241"/>
      <c r="N7847" s="241"/>
      <c r="O7847" s="98"/>
      <c r="P7847" s="98"/>
      <c r="Q7847" s="130"/>
    </row>
    <row r="7848" spans="1:17" ht="11.25" x14ac:dyDescent="0.2">
      <c r="A7848" s="234"/>
      <c r="B7848" s="98"/>
      <c r="C7848" s="130"/>
      <c r="D7848" s="240"/>
      <c r="E7848" s="240"/>
      <c r="F7848" s="224"/>
      <c r="G7848" s="98"/>
      <c r="H7848" s="98"/>
      <c r="I7848" s="130"/>
      <c r="J7848" s="98"/>
      <c r="K7848" s="98"/>
      <c r="L7848" s="98"/>
      <c r="M7848" s="241"/>
      <c r="N7848" s="241"/>
      <c r="O7848" s="98"/>
      <c r="P7848" s="98"/>
      <c r="Q7848" s="130"/>
    </row>
    <row r="7849" spans="1:17" ht="11.25" x14ac:dyDescent="0.2">
      <c r="A7849" s="234"/>
      <c r="B7849" s="98"/>
      <c r="C7849" s="130"/>
      <c r="D7849" s="240"/>
      <c r="E7849" s="240"/>
      <c r="F7849" s="224"/>
      <c r="G7849" s="98"/>
      <c r="H7849" s="98"/>
      <c r="I7849" s="130"/>
      <c r="J7849" s="98"/>
      <c r="K7849" s="98"/>
      <c r="L7849" s="98"/>
      <c r="M7849" s="241"/>
      <c r="N7849" s="241"/>
      <c r="O7849" s="98"/>
      <c r="P7849" s="98"/>
      <c r="Q7849" s="130"/>
    </row>
    <row r="7850" spans="1:17" ht="11.25" x14ac:dyDescent="0.2">
      <c r="A7850" s="234"/>
      <c r="B7850" s="98"/>
      <c r="C7850" s="130"/>
      <c r="D7850" s="240"/>
      <c r="E7850" s="240"/>
      <c r="F7850" s="224"/>
      <c r="G7850" s="98"/>
      <c r="H7850" s="98"/>
      <c r="I7850" s="130"/>
      <c r="J7850" s="98"/>
      <c r="K7850" s="98"/>
      <c r="L7850" s="98"/>
      <c r="M7850" s="241"/>
      <c r="N7850" s="241"/>
      <c r="O7850" s="98"/>
      <c r="P7850" s="98"/>
      <c r="Q7850" s="130"/>
    </row>
    <row r="7851" spans="1:17" ht="11.25" x14ac:dyDescent="0.2">
      <c r="A7851" s="234"/>
      <c r="B7851" s="98"/>
      <c r="C7851" s="130"/>
      <c r="D7851" s="240"/>
      <c r="E7851" s="240"/>
      <c r="F7851" s="224"/>
      <c r="G7851" s="98"/>
      <c r="H7851" s="98"/>
      <c r="I7851" s="130"/>
      <c r="J7851" s="98"/>
      <c r="K7851" s="98"/>
      <c r="L7851" s="98"/>
      <c r="M7851" s="241"/>
      <c r="N7851" s="241"/>
      <c r="O7851" s="98"/>
      <c r="P7851" s="98"/>
      <c r="Q7851" s="130"/>
    </row>
    <row r="7852" spans="1:17" ht="11.25" x14ac:dyDescent="0.2">
      <c r="A7852" s="234"/>
      <c r="B7852" s="98"/>
      <c r="C7852" s="130"/>
      <c r="D7852" s="240"/>
      <c r="E7852" s="240"/>
      <c r="F7852" s="224"/>
      <c r="G7852" s="98"/>
      <c r="H7852" s="98"/>
      <c r="I7852" s="130"/>
      <c r="J7852" s="98"/>
      <c r="K7852" s="98"/>
      <c r="L7852" s="98"/>
      <c r="M7852" s="241"/>
      <c r="N7852" s="241"/>
      <c r="O7852" s="98"/>
      <c r="P7852" s="98"/>
      <c r="Q7852" s="130"/>
    </row>
    <row r="7853" spans="1:17" ht="11.25" x14ac:dyDescent="0.2">
      <c r="A7853" s="234"/>
      <c r="B7853" s="98"/>
      <c r="C7853" s="130"/>
      <c r="D7853" s="240"/>
      <c r="E7853" s="240"/>
      <c r="F7853" s="224"/>
      <c r="G7853" s="98"/>
      <c r="H7853" s="98"/>
      <c r="I7853" s="130"/>
      <c r="J7853" s="98"/>
      <c r="K7853" s="98"/>
      <c r="L7853" s="98"/>
      <c r="M7853" s="241"/>
      <c r="N7853" s="241"/>
      <c r="O7853" s="98"/>
      <c r="P7853" s="98"/>
      <c r="Q7853" s="130"/>
    </row>
    <row r="7854" spans="1:17" ht="11.25" x14ac:dyDescent="0.2">
      <c r="A7854" s="234"/>
      <c r="B7854" s="98"/>
      <c r="C7854" s="130"/>
      <c r="D7854" s="240"/>
      <c r="E7854" s="240"/>
      <c r="F7854" s="224"/>
      <c r="G7854" s="98"/>
      <c r="H7854" s="98"/>
      <c r="I7854" s="130"/>
      <c r="J7854" s="98"/>
      <c r="K7854" s="98"/>
      <c r="L7854" s="98"/>
      <c r="M7854" s="241"/>
      <c r="N7854" s="241"/>
      <c r="O7854" s="98"/>
      <c r="P7854" s="98"/>
      <c r="Q7854" s="130"/>
    </row>
    <row r="7855" spans="1:17" ht="11.25" x14ac:dyDescent="0.2">
      <c r="A7855" s="234"/>
      <c r="B7855" s="98"/>
      <c r="C7855" s="130"/>
      <c r="D7855" s="240"/>
      <c r="E7855" s="240"/>
      <c r="F7855" s="224"/>
      <c r="G7855" s="98"/>
      <c r="H7855" s="98"/>
      <c r="I7855" s="130"/>
      <c r="J7855" s="98"/>
      <c r="K7855" s="98"/>
      <c r="L7855" s="98"/>
      <c r="M7855" s="241"/>
      <c r="N7855" s="241"/>
      <c r="O7855" s="98"/>
      <c r="P7855" s="98"/>
      <c r="Q7855" s="130"/>
    </row>
    <row r="7856" spans="1:17" ht="11.25" x14ac:dyDescent="0.2">
      <c r="A7856" s="234"/>
      <c r="B7856" s="98"/>
      <c r="C7856" s="130"/>
      <c r="D7856" s="240"/>
      <c r="E7856" s="240"/>
      <c r="F7856" s="224"/>
      <c r="G7856" s="98"/>
      <c r="H7856" s="98"/>
      <c r="I7856" s="130"/>
      <c r="J7856" s="98"/>
      <c r="K7856" s="98"/>
      <c r="L7856" s="98"/>
      <c r="M7856" s="241"/>
      <c r="N7856" s="241"/>
      <c r="O7856" s="98"/>
      <c r="P7856" s="98"/>
      <c r="Q7856" s="130"/>
    </row>
    <row r="7857" spans="1:17" ht="11.25" x14ac:dyDescent="0.2">
      <c r="A7857" s="234"/>
      <c r="B7857" s="98"/>
      <c r="C7857" s="130"/>
      <c r="D7857" s="240"/>
      <c r="E7857" s="240"/>
      <c r="F7857" s="224"/>
      <c r="G7857" s="98"/>
      <c r="H7857" s="98"/>
      <c r="I7857" s="130"/>
      <c r="J7857" s="98"/>
      <c r="K7857" s="98"/>
      <c r="L7857" s="98"/>
      <c r="M7857" s="241"/>
      <c r="N7857" s="241"/>
      <c r="O7857" s="98"/>
      <c r="P7857" s="98"/>
      <c r="Q7857" s="130"/>
    </row>
    <row r="7858" spans="1:17" ht="11.25" x14ac:dyDescent="0.2">
      <c r="A7858" s="234"/>
      <c r="B7858" s="98"/>
      <c r="C7858" s="130"/>
      <c r="D7858" s="240"/>
      <c r="E7858" s="240"/>
      <c r="F7858" s="224"/>
      <c r="G7858" s="98"/>
      <c r="H7858" s="98"/>
      <c r="I7858" s="130"/>
      <c r="J7858" s="98"/>
      <c r="K7858" s="98"/>
      <c r="L7858" s="98"/>
      <c r="M7858" s="241"/>
      <c r="N7858" s="241"/>
      <c r="O7858" s="98"/>
      <c r="P7858" s="98"/>
      <c r="Q7858" s="130"/>
    </row>
    <row r="7859" spans="1:17" ht="11.25" x14ac:dyDescent="0.2">
      <c r="A7859" s="234"/>
      <c r="B7859" s="98"/>
      <c r="C7859" s="130"/>
      <c r="D7859" s="240"/>
      <c r="E7859" s="240"/>
      <c r="F7859" s="224"/>
      <c r="G7859" s="98"/>
      <c r="H7859" s="98"/>
      <c r="I7859" s="130"/>
      <c r="J7859" s="98"/>
      <c r="K7859" s="98"/>
      <c r="L7859" s="98"/>
      <c r="M7859" s="241"/>
      <c r="N7859" s="241"/>
      <c r="O7859" s="98"/>
      <c r="P7859" s="98"/>
      <c r="Q7859" s="130"/>
    </row>
    <row r="7860" spans="1:17" ht="11.25" x14ac:dyDescent="0.2">
      <c r="A7860" s="234"/>
      <c r="B7860" s="98"/>
      <c r="C7860" s="130"/>
      <c r="D7860" s="240"/>
      <c r="E7860" s="240"/>
      <c r="F7860" s="224"/>
      <c r="G7860" s="98"/>
      <c r="H7860" s="98"/>
      <c r="I7860" s="130"/>
      <c r="J7860" s="98"/>
      <c r="K7860" s="98"/>
      <c r="L7860" s="98"/>
      <c r="M7860" s="241"/>
      <c r="N7860" s="241"/>
      <c r="O7860" s="98"/>
      <c r="P7860" s="98"/>
      <c r="Q7860" s="130"/>
    </row>
    <row r="7861" spans="1:17" ht="11.25" x14ac:dyDescent="0.2">
      <c r="A7861" s="234"/>
      <c r="B7861" s="98"/>
      <c r="C7861" s="130"/>
      <c r="D7861" s="240"/>
      <c r="E7861" s="240"/>
      <c r="F7861" s="224"/>
      <c r="G7861" s="98"/>
      <c r="H7861" s="98"/>
      <c r="I7861" s="130"/>
      <c r="J7861" s="98"/>
      <c r="K7861" s="98"/>
      <c r="L7861" s="98"/>
      <c r="M7861" s="241"/>
      <c r="N7861" s="241"/>
      <c r="O7861" s="98"/>
      <c r="P7861" s="98"/>
      <c r="Q7861" s="130"/>
    </row>
    <row r="7862" spans="1:17" ht="11.25" x14ac:dyDescent="0.2">
      <c r="A7862" s="234"/>
      <c r="B7862" s="98"/>
      <c r="C7862" s="130"/>
      <c r="D7862" s="240"/>
      <c r="E7862" s="240"/>
      <c r="F7862" s="224"/>
      <c r="G7862" s="98"/>
      <c r="H7862" s="98"/>
      <c r="I7862" s="130"/>
      <c r="J7862" s="98"/>
      <c r="K7862" s="98"/>
      <c r="L7862" s="98"/>
      <c r="M7862" s="241"/>
      <c r="N7862" s="241"/>
      <c r="O7862" s="98"/>
      <c r="P7862" s="98"/>
      <c r="Q7862" s="130"/>
    </row>
    <row r="7863" spans="1:17" ht="11.25" x14ac:dyDescent="0.2">
      <c r="A7863" s="234"/>
      <c r="B7863" s="98"/>
      <c r="C7863" s="130"/>
      <c r="D7863" s="240"/>
      <c r="E7863" s="240"/>
      <c r="F7863" s="224"/>
      <c r="G7863" s="98"/>
      <c r="H7863" s="98"/>
      <c r="I7863" s="130"/>
      <c r="J7863" s="98"/>
      <c r="K7863" s="98"/>
      <c r="L7863" s="98"/>
      <c r="M7863" s="241"/>
      <c r="N7863" s="241"/>
      <c r="O7863" s="98"/>
      <c r="P7863" s="98"/>
      <c r="Q7863" s="130"/>
    </row>
    <row r="7864" spans="1:17" ht="11.25" x14ac:dyDescent="0.2">
      <c r="A7864" s="234"/>
      <c r="B7864" s="98"/>
      <c r="C7864" s="130"/>
      <c r="D7864" s="240"/>
      <c r="E7864" s="240"/>
      <c r="F7864" s="224"/>
      <c r="G7864" s="98"/>
      <c r="H7864" s="98"/>
      <c r="I7864" s="130"/>
      <c r="J7864" s="98"/>
      <c r="K7864" s="98"/>
      <c r="L7864" s="98"/>
      <c r="M7864" s="241"/>
      <c r="N7864" s="241"/>
      <c r="O7864" s="98"/>
      <c r="P7864" s="98"/>
      <c r="Q7864" s="130"/>
    </row>
    <row r="7865" spans="1:17" ht="11.25" x14ac:dyDescent="0.2">
      <c r="A7865" s="234"/>
      <c r="B7865" s="98"/>
      <c r="C7865" s="130"/>
      <c r="D7865" s="240"/>
      <c r="E7865" s="240"/>
      <c r="F7865" s="224"/>
      <c r="G7865" s="98"/>
      <c r="H7865" s="98"/>
      <c r="I7865" s="130"/>
      <c r="J7865" s="98"/>
      <c r="K7865" s="98"/>
      <c r="L7865" s="98"/>
      <c r="M7865" s="241"/>
      <c r="N7865" s="241"/>
      <c r="O7865" s="98"/>
      <c r="P7865" s="98"/>
      <c r="Q7865" s="130"/>
    </row>
    <row r="7866" spans="1:17" ht="11.25" x14ac:dyDescent="0.2">
      <c r="A7866" s="234"/>
      <c r="B7866" s="98"/>
      <c r="C7866" s="130"/>
      <c r="D7866" s="240"/>
      <c r="E7866" s="240"/>
      <c r="F7866" s="224"/>
      <c r="G7866" s="98"/>
      <c r="H7866" s="98"/>
      <c r="I7866" s="130"/>
      <c r="J7866" s="98"/>
      <c r="K7866" s="98"/>
      <c r="L7866" s="98"/>
      <c r="M7866" s="241"/>
      <c r="N7866" s="241"/>
      <c r="O7866" s="98"/>
      <c r="P7866" s="98"/>
      <c r="Q7866" s="130"/>
    </row>
    <row r="7867" spans="1:17" ht="11.25" x14ac:dyDescent="0.2">
      <c r="A7867" s="234"/>
      <c r="B7867" s="98"/>
      <c r="C7867" s="130"/>
      <c r="D7867" s="240"/>
      <c r="E7867" s="240"/>
      <c r="F7867" s="224"/>
      <c r="G7867" s="98"/>
      <c r="H7867" s="98"/>
      <c r="I7867" s="130"/>
      <c r="J7867" s="98"/>
      <c r="K7867" s="98"/>
      <c r="L7867" s="98"/>
      <c r="M7867" s="241"/>
      <c r="N7867" s="241"/>
      <c r="O7867" s="98"/>
      <c r="P7867" s="98"/>
      <c r="Q7867" s="130"/>
    </row>
    <row r="7868" spans="1:17" ht="11.25" x14ac:dyDescent="0.2">
      <c r="A7868" s="234"/>
      <c r="B7868" s="98"/>
      <c r="C7868" s="130"/>
      <c r="D7868" s="240"/>
      <c r="E7868" s="240"/>
      <c r="F7868" s="224"/>
      <c r="G7868" s="98"/>
      <c r="H7868" s="98"/>
      <c r="I7868" s="130"/>
      <c r="J7868" s="98"/>
      <c r="K7868" s="98"/>
      <c r="L7868" s="98"/>
      <c r="M7868" s="241"/>
      <c r="N7868" s="241"/>
      <c r="O7868" s="98"/>
      <c r="P7868" s="98"/>
      <c r="Q7868" s="130"/>
    </row>
    <row r="7869" spans="1:17" ht="11.25" x14ac:dyDescent="0.2">
      <c r="A7869" s="234"/>
      <c r="B7869" s="98"/>
      <c r="C7869" s="130"/>
      <c r="D7869" s="240"/>
      <c r="E7869" s="240"/>
      <c r="F7869" s="224"/>
      <c r="G7869" s="98"/>
      <c r="H7869" s="98"/>
      <c r="I7869" s="130"/>
      <c r="J7869" s="98"/>
      <c r="K7869" s="98"/>
      <c r="L7869" s="98"/>
      <c r="M7869" s="241"/>
      <c r="N7869" s="241"/>
      <c r="O7869" s="98"/>
      <c r="P7869" s="98"/>
      <c r="Q7869" s="130"/>
    </row>
    <row r="7870" spans="1:17" ht="11.25" x14ac:dyDescent="0.2">
      <c r="A7870" s="234"/>
      <c r="B7870" s="98"/>
      <c r="C7870" s="130"/>
      <c r="D7870" s="240"/>
      <c r="E7870" s="240"/>
      <c r="F7870" s="224"/>
      <c r="G7870" s="98"/>
      <c r="H7870" s="98"/>
      <c r="I7870" s="130"/>
      <c r="J7870" s="98"/>
      <c r="K7870" s="98"/>
      <c r="L7870" s="98"/>
      <c r="M7870" s="241"/>
      <c r="N7870" s="241"/>
      <c r="O7870" s="98"/>
      <c r="P7870" s="98"/>
      <c r="Q7870" s="130"/>
    </row>
    <row r="7871" spans="1:17" ht="11.25" x14ac:dyDescent="0.2">
      <c r="A7871" s="234"/>
      <c r="B7871" s="98"/>
      <c r="C7871" s="130"/>
      <c r="D7871" s="240"/>
      <c r="E7871" s="240"/>
      <c r="F7871" s="224"/>
      <c r="G7871" s="98"/>
      <c r="H7871" s="98"/>
      <c r="I7871" s="130"/>
      <c r="J7871" s="98"/>
      <c r="K7871" s="98"/>
      <c r="L7871" s="98"/>
      <c r="M7871" s="241"/>
      <c r="N7871" s="241"/>
      <c r="O7871" s="98"/>
      <c r="P7871" s="98"/>
      <c r="Q7871" s="130"/>
    </row>
    <row r="7872" spans="1:17" ht="11.25" x14ac:dyDescent="0.2">
      <c r="A7872" s="234"/>
      <c r="B7872" s="98"/>
      <c r="C7872" s="130"/>
      <c r="D7872" s="240"/>
      <c r="E7872" s="240"/>
      <c r="F7872" s="224"/>
      <c r="G7872" s="98"/>
      <c r="H7872" s="98"/>
      <c r="I7872" s="130"/>
      <c r="J7872" s="98"/>
      <c r="K7872" s="98"/>
      <c r="L7872" s="98"/>
      <c r="M7872" s="241"/>
      <c r="N7872" s="241"/>
      <c r="O7872" s="98"/>
      <c r="P7872" s="98"/>
      <c r="Q7872" s="130"/>
    </row>
    <row r="7873" spans="1:17" ht="11.25" x14ac:dyDescent="0.2">
      <c r="A7873" s="234"/>
      <c r="B7873" s="98"/>
      <c r="C7873" s="130"/>
      <c r="D7873" s="240"/>
      <c r="E7873" s="240"/>
      <c r="F7873" s="224"/>
      <c r="G7873" s="98"/>
      <c r="H7873" s="98"/>
      <c r="I7873" s="130"/>
      <c r="J7873" s="98"/>
      <c r="K7873" s="98"/>
      <c r="L7873" s="98"/>
      <c r="M7873" s="241"/>
      <c r="N7873" s="241"/>
      <c r="O7873" s="98"/>
      <c r="P7873" s="98"/>
      <c r="Q7873" s="130"/>
    </row>
    <row r="7874" spans="1:17" ht="11.25" x14ac:dyDescent="0.2">
      <c r="A7874" s="234"/>
      <c r="B7874" s="98"/>
      <c r="C7874" s="130"/>
      <c r="D7874" s="240"/>
      <c r="E7874" s="240"/>
      <c r="F7874" s="224"/>
      <c r="G7874" s="98"/>
      <c r="H7874" s="98"/>
      <c r="I7874" s="130"/>
      <c r="J7874" s="98"/>
      <c r="K7874" s="98"/>
      <c r="L7874" s="98"/>
      <c r="M7874" s="241"/>
      <c r="N7874" s="241"/>
      <c r="O7874" s="98"/>
      <c r="P7874" s="98"/>
      <c r="Q7874" s="130"/>
    </row>
    <row r="7875" spans="1:17" ht="11.25" x14ac:dyDescent="0.2">
      <c r="A7875" s="234"/>
      <c r="B7875" s="98"/>
      <c r="C7875" s="130"/>
      <c r="D7875" s="240"/>
      <c r="E7875" s="240"/>
      <c r="F7875" s="224"/>
      <c r="G7875" s="98"/>
      <c r="H7875" s="98"/>
      <c r="I7875" s="130"/>
      <c r="J7875" s="98"/>
      <c r="K7875" s="98"/>
      <c r="L7875" s="98"/>
      <c r="M7875" s="241"/>
      <c r="N7875" s="241"/>
      <c r="O7875" s="98"/>
      <c r="P7875" s="98"/>
      <c r="Q7875" s="130"/>
    </row>
    <row r="7876" spans="1:17" ht="11.25" x14ac:dyDescent="0.2">
      <c r="A7876" s="234"/>
      <c r="B7876" s="98"/>
      <c r="C7876" s="130"/>
      <c r="D7876" s="240"/>
      <c r="E7876" s="240"/>
      <c r="F7876" s="224"/>
      <c r="G7876" s="98"/>
      <c r="H7876" s="98"/>
      <c r="I7876" s="130"/>
      <c r="J7876" s="98"/>
      <c r="K7876" s="98"/>
      <c r="L7876" s="98"/>
      <c r="M7876" s="241"/>
      <c r="N7876" s="241"/>
      <c r="O7876" s="98"/>
      <c r="P7876" s="98"/>
      <c r="Q7876" s="130"/>
    </row>
    <row r="7877" spans="1:17" ht="11.25" x14ac:dyDescent="0.2">
      <c r="A7877" s="234"/>
      <c r="B7877" s="98"/>
      <c r="C7877" s="130"/>
      <c r="D7877" s="240"/>
      <c r="E7877" s="240"/>
      <c r="F7877" s="224"/>
      <c r="G7877" s="98"/>
      <c r="H7877" s="98"/>
      <c r="I7877" s="130"/>
      <c r="J7877" s="98"/>
      <c r="K7877" s="98"/>
      <c r="L7877" s="98"/>
      <c r="M7877" s="241"/>
      <c r="N7877" s="241"/>
      <c r="O7877" s="98"/>
      <c r="P7877" s="98"/>
      <c r="Q7877" s="130"/>
    </row>
    <row r="7878" spans="1:17" ht="11.25" x14ac:dyDescent="0.2">
      <c r="A7878" s="234"/>
      <c r="B7878" s="98"/>
      <c r="C7878" s="130"/>
      <c r="D7878" s="240"/>
      <c r="E7878" s="240"/>
      <c r="F7878" s="224"/>
      <c r="G7878" s="98"/>
      <c r="H7878" s="98"/>
      <c r="I7878" s="130"/>
      <c r="J7878" s="98"/>
      <c r="K7878" s="98"/>
      <c r="L7878" s="98"/>
      <c r="M7878" s="241"/>
      <c r="N7878" s="241"/>
      <c r="O7878" s="98"/>
      <c r="P7878" s="98"/>
      <c r="Q7878" s="130"/>
    </row>
    <row r="7879" spans="1:17" ht="11.25" x14ac:dyDescent="0.2">
      <c r="A7879" s="234"/>
      <c r="B7879" s="98"/>
      <c r="C7879" s="130"/>
      <c r="D7879" s="240"/>
      <c r="E7879" s="240"/>
      <c r="F7879" s="224"/>
      <c r="G7879" s="98"/>
      <c r="H7879" s="98"/>
      <c r="I7879" s="130"/>
      <c r="J7879" s="98"/>
      <c r="K7879" s="98"/>
      <c r="L7879" s="98"/>
      <c r="M7879" s="241"/>
      <c r="N7879" s="241"/>
      <c r="O7879" s="98"/>
      <c r="P7879" s="98"/>
      <c r="Q7879" s="130"/>
    </row>
    <row r="7880" spans="1:17" ht="11.25" x14ac:dyDescent="0.2">
      <c r="A7880" s="234"/>
      <c r="B7880" s="98"/>
      <c r="C7880" s="130"/>
      <c r="D7880" s="240"/>
      <c r="E7880" s="240"/>
      <c r="F7880" s="224"/>
      <c r="G7880" s="98"/>
      <c r="H7880" s="98"/>
      <c r="I7880" s="130"/>
      <c r="J7880" s="98"/>
      <c r="K7880" s="98"/>
      <c r="L7880" s="98"/>
      <c r="M7880" s="241"/>
      <c r="N7880" s="241"/>
      <c r="O7880" s="98"/>
      <c r="P7880" s="98"/>
      <c r="Q7880" s="130"/>
    </row>
    <row r="7881" spans="1:17" ht="11.25" x14ac:dyDescent="0.2">
      <c r="A7881" s="234"/>
      <c r="B7881" s="98"/>
      <c r="C7881" s="130"/>
      <c r="D7881" s="240"/>
      <c r="E7881" s="240"/>
      <c r="F7881" s="224"/>
      <c r="G7881" s="98"/>
      <c r="H7881" s="98"/>
      <c r="I7881" s="130"/>
      <c r="J7881" s="98"/>
      <c r="K7881" s="98"/>
      <c r="L7881" s="98"/>
      <c r="M7881" s="241"/>
      <c r="N7881" s="241"/>
      <c r="O7881" s="98"/>
      <c r="P7881" s="98"/>
      <c r="Q7881" s="130"/>
    </row>
    <row r="7882" spans="1:17" ht="11.25" x14ac:dyDescent="0.2">
      <c r="A7882" s="234"/>
      <c r="B7882" s="98"/>
      <c r="C7882" s="130"/>
      <c r="D7882" s="240"/>
      <c r="E7882" s="240"/>
      <c r="F7882" s="224"/>
      <c r="G7882" s="98"/>
      <c r="H7882" s="98"/>
      <c r="I7882" s="130"/>
      <c r="J7882" s="98"/>
      <c r="K7882" s="98"/>
      <c r="L7882" s="98"/>
      <c r="M7882" s="241"/>
      <c r="N7882" s="241"/>
      <c r="O7882" s="98"/>
      <c r="P7882" s="98"/>
      <c r="Q7882" s="130"/>
    </row>
    <row r="7883" spans="1:17" ht="11.25" x14ac:dyDescent="0.2">
      <c r="A7883" s="234"/>
      <c r="B7883" s="98"/>
      <c r="C7883" s="130"/>
      <c r="D7883" s="240"/>
      <c r="E7883" s="240"/>
      <c r="F7883" s="224"/>
      <c r="G7883" s="98"/>
      <c r="H7883" s="98"/>
      <c r="I7883" s="130"/>
      <c r="J7883" s="98"/>
      <c r="K7883" s="98"/>
      <c r="L7883" s="98"/>
      <c r="M7883" s="241"/>
      <c r="N7883" s="241"/>
      <c r="O7883" s="98"/>
      <c r="P7883" s="98"/>
      <c r="Q7883" s="130"/>
    </row>
    <row r="7884" spans="1:17" ht="11.25" x14ac:dyDescent="0.2">
      <c r="A7884" s="234"/>
      <c r="B7884" s="98"/>
      <c r="C7884" s="130"/>
      <c r="D7884" s="240"/>
      <c r="E7884" s="240"/>
      <c r="F7884" s="224"/>
      <c r="G7884" s="98"/>
      <c r="H7884" s="98"/>
      <c r="I7884" s="130"/>
      <c r="J7884" s="98"/>
      <c r="K7884" s="98"/>
      <c r="L7884" s="98"/>
      <c r="M7884" s="241"/>
      <c r="N7884" s="241"/>
      <c r="O7884" s="98"/>
      <c r="P7884" s="98"/>
      <c r="Q7884" s="130"/>
    </row>
    <row r="7885" spans="1:17" ht="11.25" x14ac:dyDescent="0.2">
      <c r="A7885" s="234"/>
      <c r="B7885" s="98"/>
      <c r="C7885" s="130"/>
      <c r="D7885" s="240"/>
      <c r="E7885" s="240"/>
      <c r="F7885" s="224"/>
      <c r="G7885" s="98"/>
      <c r="H7885" s="98"/>
      <c r="I7885" s="130"/>
      <c r="J7885" s="98"/>
      <c r="K7885" s="98"/>
      <c r="L7885" s="98"/>
      <c r="M7885" s="241"/>
      <c r="N7885" s="241"/>
      <c r="O7885" s="98"/>
      <c r="P7885" s="98"/>
      <c r="Q7885" s="130"/>
    </row>
    <row r="7886" spans="1:17" ht="11.25" x14ac:dyDescent="0.2">
      <c r="A7886" s="234"/>
      <c r="B7886" s="98"/>
      <c r="C7886" s="130"/>
      <c r="D7886" s="240"/>
      <c r="E7886" s="240"/>
      <c r="F7886" s="224"/>
      <c r="G7886" s="98"/>
      <c r="H7886" s="98"/>
      <c r="I7886" s="130"/>
      <c r="J7886" s="98"/>
      <c r="K7886" s="98"/>
      <c r="L7886" s="98"/>
      <c r="M7886" s="241"/>
      <c r="N7886" s="241"/>
      <c r="O7886" s="98"/>
      <c r="P7886" s="98"/>
      <c r="Q7886" s="130"/>
    </row>
    <row r="7887" spans="1:17" ht="11.25" x14ac:dyDescent="0.2">
      <c r="A7887" s="234"/>
      <c r="B7887" s="98"/>
      <c r="C7887" s="130"/>
      <c r="D7887" s="240"/>
      <c r="E7887" s="240"/>
      <c r="F7887" s="224"/>
      <c r="G7887" s="98"/>
      <c r="H7887" s="98"/>
      <c r="I7887" s="130"/>
      <c r="J7887" s="98"/>
      <c r="K7887" s="98"/>
      <c r="L7887" s="98"/>
      <c r="M7887" s="241"/>
      <c r="N7887" s="241"/>
      <c r="O7887" s="98"/>
      <c r="P7887" s="98"/>
      <c r="Q7887" s="130"/>
    </row>
    <row r="7888" spans="1:17" ht="11.25" x14ac:dyDescent="0.2">
      <c r="A7888" s="234"/>
      <c r="B7888" s="98"/>
      <c r="C7888" s="130"/>
      <c r="D7888" s="240"/>
      <c r="E7888" s="240"/>
      <c r="F7888" s="224"/>
      <c r="G7888" s="98"/>
      <c r="H7888" s="98"/>
      <c r="I7888" s="130"/>
      <c r="J7888" s="98"/>
      <c r="K7888" s="98"/>
      <c r="L7888" s="98"/>
      <c r="M7888" s="241"/>
      <c r="N7888" s="241"/>
      <c r="O7888" s="98"/>
      <c r="P7888" s="98"/>
      <c r="Q7888" s="130"/>
    </row>
    <row r="7889" spans="1:17" ht="11.25" x14ac:dyDescent="0.2">
      <c r="A7889" s="234"/>
      <c r="B7889" s="98"/>
      <c r="C7889" s="130"/>
      <c r="D7889" s="240"/>
      <c r="E7889" s="240"/>
      <c r="F7889" s="224"/>
      <c r="G7889" s="98"/>
      <c r="H7889" s="98"/>
      <c r="I7889" s="130"/>
      <c r="J7889" s="98"/>
      <c r="K7889" s="98"/>
      <c r="L7889" s="98"/>
      <c r="M7889" s="241"/>
      <c r="N7889" s="241"/>
      <c r="O7889" s="98"/>
      <c r="P7889" s="98"/>
      <c r="Q7889" s="130"/>
    </row>
    <row r="7890" spans="1:17" ht="11.25" x14ac:dyDescent="0.2">
      <c r="A7890" s="234"/>
      <c r="B7890" s="98"/>
      <c r="C7890" s="130"/>
      <c r="D7890" s="240"/>
      <c r="E7890" s="240"/>
      <c r="F7890" s="224"/>
      <c r="G7890" s="98"/>
      <c r="H7890" s="98"/>
      <c r="I7890" s="130"/>
      <c r="J7890" s="98"/>
      <c r="K7890" s="98"/>
      <c r="L7890" s="98"/>
      <c r="M7890" s="241"/>
      <c r="N7890" s="241"/>
      <c r="O7890" s="98"/>
      <c r="P7890" s="98"/>
      <c r="Q7890" s="130"/>
    </row>
    <row r="7891" spans="1:17" ht="11.25" x14ac:dyDescent="0.2">
      <c r="A7891" s="234"/>
      <c r="B7891" s="98"/>
      <c r="C7891" s="130"/>
      <c r="D7891" s="240"/>
      <c r="E7891" s="240"/>
      <c r="F7891" s="224"/>
      <c r="G7891" s="98"/>
      <c r="H7891" s="98"/>
      <c r="I7891" s="130"/>
      <c r="J7891" s="98"/>
      <c r="K7891" s="98"/>
      <c r="L7891" s="98"/>
      <c r="M7891" s="241"/>
      <c r="N7891" s="241"/>
      <c r="O7891" s="98"/>
      <c r="P7891" s="98"/>
      <c r="Q7891" s="130"/>
    </row>
    <row r="7892" spans="1:17" ht="11.25" x14ac:dyDescent="0.2">
      <c r="A7892" s="234"/>
      <c r="B7892" s="98"/>
      <c r="C7892" s="130"/>
      <c r="D7892" s="240"/>
      <c r="E7892" s="240"/>
      <c r="F7892" s="224"/>
      <c r="G7892" s="98"/>
      <c r="H7892" s="98"/>
      <c r="I7892" s="130"/>
      <c r="J7892" s="98"/>
      <c r="K7892" s="98"/>
      <c r="L7892" s="98"/>
      <c r="M7892" s="241"/>
      <c r="N7892" s="241"/>
      <c r="O7892" s="98"/>
      <c r="P7892" s="98"/>
      <c r="Q7892" s="130"/>
    </row>
    <row r="7893" spans="1:17" ht="11.25" x14ac:dyDescent="0.2">
      <c r="A7893" s="234"/>
      <c r="B7893" s="98"/>
      <c r="C7893" s="130"/>
      <c r="D7893" s="240"/>
      <c r="E7893" s="240"/>
      <c r="F7893" s="224"/>
      <c r="G7893" s="98"/>
      <c r="H7893" s="98"/>
      <c r="I7893" s="130"/>
      <c r="J7893" s="98"/>
      <c r="K7893" s="98"/>
      <c r="L7893" s="98"/>
      <c r="M7893" s="241"/>
      <c r="N7893" s="241"/>
      <c r="O7893" s="98"/>
      <c r="P7893" s="98"/>
      <c r="Q7893" s="130"/>
    </row>
    <row r="7894" spans="1:17" ht="11.25" x14ac:dyDescent="0.2">
      <c r="A7894" s="234"/>
      <c r="B7894" s="98"/>
      <c r="C7894" s="130"/>
      <c r="D7894" s="240"/>
      <c r="E7894" s="240"/>
      <c r="F7894" s="224"/>
      <c r="G7894" s="98"/>
      <c r="H7894" s="98"/>
      <c r="I7894" s="130"/>
      <c r="J7894" s="98"/>
      <c r="K7894" s="98"/>
      <c r="L7894" s="98"/>
      <c r="M7894" s="241"/>
      <c r="N7894" s="241"/>
      <c r="O7894" s="98"/>
      <c r="P7894" s="98"/>
      <c r="Q7894" s="130"/>
    </row>
    <row r="7895" spans="1:17" ht="11.25" x14ac:dyDescent="0.2">
      <c r="A7895" s="234"/>
      <c r="B7895" s="98"/>
      <c r="C7895" s="130"/>
      <c r="D7895" s="240"/>
      <c r="E7895" s="240"/>
      <c r="F7895" s="224"/>
      <c r="G7895" s="98"/>
      <c r="H7895" s="98"/>
      <c r="I7895" s="130"/>
      <c r="J7895" s="98"/>
      <c r="K7895" s="98"/>
      <c r="L7895" s="98"/>
      <c r="M7895" s="241"/>
      <c r="N7895" s="241"/>
      <c r="O7895" s="98"/>
      <c r="P7895" s="98"/>
      <c r="Q7895" s="130"/>
    </row>
    <row r="7896" spans="1:17" ht="11.25" x14ac:dyDescent="0.2">
      <c r="A7896" s="234"/>
      <c r="B7896" s="98"/>
      <c r="C7896" s="130"/>
      <c r="D7896" s="240"/>
      <c r="E7896" s="240"/>
      <c r="F7896" s="224"/>
      <c r="G7896" s="98"/>
      <c r="H7896" s="98"/>
      <c r="I7896" s="130"/>
      <c r="J7896" s="98"/>
      <c r="K7896" s="98"/>
      <c r="L7896" s="98"/>
      <c r="M7896" s="241"/>
      <c r="N7896" s="241"/>
      <c r="O7896" s="98"/>
      <c r="P7896" s="98"/>
      <c r="Q7896" s="130"/>
    </row>
    <row r="7897" spans="1:17" ht="11.25" x14ac:dyDescent="0.2">
      <c r="A7897" s="234"/>
      <c r="B7897" s="98"/>
      <c r="C7897" s="130"/>
      <c r="D7897" s="240"/>
      <c r="E7897" s="240"/>
      <c r="F7897" s="224"/>
      <c r="G7897" s="98"/>
      <c r="H7897" s="98"/>
      <c r="I7897" s="130"/>
      <c r="J7897" s="98"/>
      <c r="K7897" s="98"/>
      <c r="L7897" s="98"/>
      <c r="M7897" s="241"/>
      <c r="N7897" s="241"/>
      <c r="O7897" s="98"/>
      <c r="P7897" s="98"/>
      <c r="Q7897" s="130"/>
    </row>
    <row r="7898" spans="1:17" ht="11.25" x14ac:dyDescent="0.2">
      <c r="A7898" s="234"/>
      <c r="B7898" s="98"/>
      <c r="C7898" s="130"/>
      <c r="D7898" s="240"/>
      <c r="E7898" s="240"/>
      <c r="F7898" s="224"/>
      <c r="G7898" s="98"/>
      <c r="H7898" s="98"/>
      <c r="I7898" s="130"/>
      <c r="J7898" s="98"/>
      <c r="K7898" s="98"/>
      <c r="L7898" s="98"/>
      <c r="M7898" s="241"/>
      <c r="N7898" s="241"/>
      <c r="O7898" s="98"/>
      <c r="P7898" s="98"/>
      <c r="Q7898" s="130"/>
    </row>
    <row r="7899" spans="1:17" ht="11.25" x14ac:dyDescent="0.2">
      <c r="A7899" s="234"/>
      <c r="B7899" s="98"/>
      <c r="C7899" s="130"/>
      <c r="D7899" s="240"/>
      <c r="E7899" s="240"/>
      <c r="F7899" s="224"/>
      <c r="G7899" s="98"/>
      <c r="H7899" s="98"/>
      <c r="I7899" s="130"/>
      <c r="J7899" s="98"/>
      <c r="K7899" s="98"/>
      <c r="L7899" s="98"/>
      <c r="M7899" s="241"/>
      <c r="N7899" s="241"/>
      <c r="O7899" s="98"/>
      <c r="P7899" s="98"/>
      <c r="Q7899" s="130"/>
    </row>
    <row r="7900" spans="1:17" ht="11.25" x14ac:dyDescent="0.2">
      <c r="A7900" s="234"/>
      <c r="B7900" s="98"/>
      <c r="C7900" s="130"/>
      <c r="D7900" s="240"/>
      <c r="E7900" s="240"/>
      <c r="F7900" s="224"/>
      <c r="G7900" s="98"/>
      <c r="H7900" s="98"/>
      <c r="I7900" s="130"/>
      <c r="J7900" s="98"/>
      <c r="K7900" s="98"/>
      <c r="L7900" s="98"/>
      <c r="M7900" s="241"/>
      <c r="N7900" s="241"/>
      <c r="O7900" s="98"/>
      <c r="P7900" s="98"/>
      <c r="Q7900" s="130"/>
    </row>
    <row r="7901" spans="1:17" ht="11.25" x14ac:dyDescent="0.2">
      <c r="A7901" s="234"/>
      <c r="B7901" s="98"/>
      <c r="C7901" s="130"/>
      <c r="D7901" s="240"/>
      <c r="E7901" s="240"/>
      <c r="F7901" s="224"/>
      <c r="G7901" s="98"/>
      <c r="H7901" s="98"/>
      <c r="I7901" s="130"/>
      <c r="J7901" s="98"/>
      <c r="K7901" s="98"/>
      <c r="L7901" s="98"/>
      <c r="M7901" s="241"/>
      <c r="N7901" s="241"/>
      <c r="O7901" s="98"/>
      <c r="P7901" s="98"/>
      <c r="Q7901" s="130"/>
    </row>
    <row r="7902" spans="1:17" ht="11.25" x14ac:dyDescent="0.2">
      <c r="A7902" s="234"/>
      <c r="B7902" s="98"/>
      <c r="C7902" s="130"/>
      <c r="D7902" s="240"/>
      <c r="E7902" s="240"/>
      <c r="F7902" s="224"/>
      <c r="G7902" s="98"/>
      <c r="H7902" s="98"/>
      <c r="I7902" s="130"/>
      <c r="J7902" s="98"/>
      <c r="K7902" s="98"/>
      <c r="L7902" s="98"/>
      <c r="M7902" s="241"/>
      <c r="N7902" s="241"/>
      <c r="O7902" s="98"/>
      <c r="P7902" s="98"/>
      <c r="Q7902" s="130"/>
    </row>
    <row r="7903" spans="1:17" ht="11.25" x14ac:dyDescent="0.2">
      <c r="A7903" s="234"/>
      <c r="B7903" s="98"/>
      <c r="C7903" s="130"/>
      <c r="D7903" s="240"/>
      <c r="E7903" s="240"/>
      <c r="F7903" s="224"/>
      <c r="G7903" s="98"/>
      <c r="H7903" s="98"/>
      <c r="I7903" s="130"/>
      <c r="J7903" s="98"/>
      <c r="K7903" s="98"/>
      <c r="L7903" s="98"/>
      <c r="M7903" s="241"/>
      <c r="N7903" s="241"/>
      <c r="O7903" s="98"/>
      <c r="P7903" s="98"/>
      <c r="Q7903" s="130"/>
    </row>
    <row r="7904" spans="1:17" ht="11.25" x14ac:dyDescent="0.2">
      <c r="A7904" s="234"/>
      <c r="B7904" s="98"/>
      <c r="C7904" s="130"/>
      <c r="D7904" s="240"/>
      <c r="E7904" s="240"/>
      <c r="F7904" s="224"/>
      <c r="G7904" s="98"/>
      <c r="H7904" s="98"/>
      <c r="I7904" s="130"/>
      <c r="J7904" s="98"/>
      <c r="K7904" s="98"/>
      <c r="L7904" s="98"/>
      <c r="M7904" s="241"/>
      <c r="N7904" s="241"/>
      <c r="O7904" s="98"/>
      <c r="P7904" s="98"/>
      <c r="Q7904" s="130"/>
    </row>
    <row r="7905" spans="1:17" ht="11.25" x14ac:dyDescent="0.2">
      <c r="A7905" s="234"/>
      <c r="B7905" s="98"/>
      <c r="C7905" s="130"/>
      <c r="D7905" s="240"/>
      <c r="E7905" s="240"/>
      <c r="F7905" s="224"/>
      <c r="G7905" s="98"/>
      <c r="H7905" s="98"/>
      <c r="I7905" s="130"/>
      <c r="J7905" s="98"/>
      <c r="K7905" s="98"/>
      <c r="L7905" s="98"/>
      <c r="M7905" s="241"/>
      <c r="N7905" s="241"/>
      <c r="O7905" s="98"/>
      <c r="P7905" s="98"/>
      <c r="Q7905" s="130"/>
    </row>
    <row r="7906" spans="1:17" ht="11.25" x14ac:dyDescent="0.2">
      <c r="A7906" s="234"/>
      <c r="B7906" s="98"/>
      <c r="C7906" s="130"/>
      <c r="D7906" s="240"/>
      <c r="E7906" s="240"/>
      <c r="F7906" s="224"/>
      <c r="G7906" s="98"/>
      <c r="H7906" s="98"/>
      <c r="I7906" s="130"/>
      <c r="J7906" s="98"/>
      <c r="K7906" s="98"/>
      <c r="L7906" s="98"/>
      <c r="M7906" s="241"/>
      <c r="N7906" s="241"/>
      <c r="O7906" s="98"/>
      <c r="P7906" s="98"/>
      <c r="Q7906" s="130"/>
    </row>
    <row r="7907" spans="1:17" ht="11.25" x14ac:dyDescent="0.2">
      <c r="A7907" s="234"/>
      <c r="B7907" s="98"/>
      <c r="C7907" s="130"/>
      <c r="D7907" s="240"/>
      <c r="E7907" s="240"/>
      <c r="F7907" s="224"/>
      <c r="G7907" s="98"/>
      <c r="H7907" s="98"/>
      <c r="I7907" s="130"/>
      <c r="J7907" s="98"/>
      <c r="K7907" s="98"/>
      <c r="L7907" s="98"/>
      <c r="M7907" s="241"/>
      <c r="N7907" s="241"/>
      <c r="O7907" s="98"/>
      <c r="P7907" s="98"/>
      <c r="Q7907" s="130"/>
    </row>
    <row r="7908" spans="1:17" ht="11.25" x14ac:dyDescent="0.2">
      <c r="A7908" s="234"/>
      <c r="B7908" s="98"/>
      <c r="C7908" s="130"/>
      <c r="D7908" s="240"/>
      <c r="E7908" s="240"/>
      <c r="F7908" s="224"/>
      <c r="G7908" s="98"/>
      <c r="H7908" s="98"/>
      <c r="I7908" s="130"/>
      <c r="J7908" s="98"/>
      <c r="K7908" s="98"/>
      <c r="L7908" s="98"/>
      <c r="M7908" s="241"/>
      <c r="N7908" s="241"/>
      <c r="O7908" s="98"/>
      <c r="P7908" s="98"/>
      <c r="Q7908" s="130"/>
    </row>
    <row r="7909" spans="1:17" ht="11.25" x14ac:dyDescent="0.2">
      <c r="A7909" s="234"/>
      <c r="B7909" s="98"/>
      <c r="C7909" s="130"/>
      <c r="D7909" s="240"/>
      <c r="E7909" s="240"/>
      <c r="F7909" s="224"/>
      <c r="G7909" s="98"/>
      <c r="H7909" s="98"/>
      <c r="I7909" s="130"/>
      <c r="J7909" s="98"/>
      <c r="K7909" s="98"/>
      <c r="L7909" s="98"/>
      <c r="M7909" s="241"/>
      <c r="N7909" s="241"/>
      <c r="O7909" s="98"/>
      <c r="P7909" s="98"/>
      <c r="Q7909" s="130"/>
    </row>
    <row r="7910" spans="1:17" ht="11.25" x14ac:dyDescent="0.2">
      <c r="A7910" s="234"/>
      <c r="B7910" s="98"/>
      <c r="C7910" s="130"/>
      <c r="D7910" s="240"/>
      <c r="E7910" s="240"/>
      <c r="F7910" s="224"/>
      <c r="G7910" s="98"/>
      <c r="H7910" s="98"/>
      <c r="I7910" s="130"/>
      <c r="J7910" s="98"/>
      <c r="K7910" s="98"/>
      <c r="L7910" s="98"/>
      <c r="M7910" s="241"/>
      <c r="N7910" s="241"/>
      <c r="O7910" s="98"/>
      <c r="P7910" s="98"/>
      <c r="Q7910" s="130"/>
    </row>
    <row r="7911" spans="1:17" ht="11.25" x14ac:dyDescent="0.2">
      <c r="A7911" s="234"/>
      <c r="B7911" s="98"/>
      <c r="C7911" s="130"/>
      <c r="D7911" s="240"/>
      <c r="E7911" s="240"/>
      <c r="F7911" s="224"/>
      <c r="G7911" s="98"/>
      <c r="H7911" s="98"/>
      <c r="I7911" s="130"/>
      <c r="J7911" s="98"/>
      <c r="K7911" s="98"/>
      <c r="L7911" s="98"/>
      <c r="M7911" s="241"/>
      <c r="N7911" s="241"/>
      <c r="O7911" s="98"/>
      <c r="P7911" s="98"/>
      <c r="Q7911" s="130"/>
    </row>
    <row r="7912" spans="1:17" ht="11.25" x14ac:dyDescent="0.2">
      <c r="A7912" s="234"/>
      <c r="B7912" s="98"/>
      <c r="C7912" s="130"/>
      <c r="D7912" s="240"/>
      <c r="E7912" s="240"/>
      <c r="F7912" s="224"/>
      <c r="G7912" s="98"/>
      <c r="H7912" s="98"/>
      <c r="I7912" s="130"/>
      <c r="J7912" s="98"/>
      <c r="K7912" s="98"/>
      <c r="L7912" s="98"/>
      <c r="M7912" s="241"/>
      <c r="N7912" s="241"/>
      <c r="O7912" s="98"/>
      <c r="P7912" s="98"/>
      <c r="Q7912" s="130"/>
    </row>
    <row r="7913" spans="1:17" ht="11.25" x14ac:dyDescent="0.2">
      <c r="A7913" s="234"/>
      <c r="B7913" s="98"/>
      <c r="C7913" s="130"/>
      <c r="D7913" s="240"/>
      <c r="E7913" s="240"/>
      <c r="F7913" s="224"/>
      <c r="G7913" s="98"/>
      <c r="H7913" s="98"/>
      <c r="I7913" s="130"/>
      <c r="J7913" s="98"/>
      <c r="K7913" s="98"/>
      <c r="L7913" s="98"/>
      <c r="M7913" s="241"/>
      <c r="N7913" s="241"/>
      <c r="O7913" s="98"/>
      <c r="P7913" s="98"/>
      <c r="Q7913" s="130"/>
    </row>
    <row r="7914" spans="1:17" ht="11.25" x14ac:dyDescent="0.2">
      <c r="A7914" s="234"/>
      <c r="B7914" s="98"/>
      <c r="C7914" s="130"/>
      <c r="D7914" s="240"/>
      <c r="E7914" s="240"/>
      <c r="F7914" s="224"/>
      <c r="G7914" s="98"/>
      <c r="H7914" s="98"/>
      <c r="I7914" s="130"/>
      <c r="J7914" s="98"/>
      <c r="K7914" s="98"/>
      <c r="L7914" s="98"/>
      <c r="M7914" s="241"/>
      <c r="N7914" s="241"/>
      <c r="O7914" s="98"/>
      <c r="P7914" s="98"/>
      <c r="Q7914" s="130"/>
    </row>
    <row r="7915" spans="1:17" ht="11.25" x14ac:dyDescent="0.2">
      <c r="A7915" s="234"/>
      <c r="B7915" s="98"/>
      <c r="C7915" s="130"/>
      <c r="D7915" s="240"/>
      <c r="E7915" s="240"/>
      <c r="F7915" s="224"/>
      <c r="G7915" s="98"/>
      <c r="H7915" s="98"/>
      <c r="I7915" s="130"/>
      <c r="J7915" s="98"/>
      <c r="K7915" s="98"/>
      <c r="L7915" s="98"/>
      <c r="M7915" s="241"/>
      <c r="N7915" s="241"/>
      <c r="O7915" s="98"/>
      <c r="P7915" s="98"/>
      <c r="Q7915" s="130"/>
    </row>
    <row r="7916" spans="1:17" ht="11.25" x14ac:dyDescent="0.2">
      <c r="A7916" s="234"/>
      <c r="B7916" s="98"/>
      <c r="C7916" s="130"/>
      <c r="D7916" s="240"/>
      <c r="E7916" s="240"/>
      <c r="F7916" s="224"/>
      <c r="G7916" s="98"/>
      <c r="H7916" s="98"/>
      <c r="I7916" s="130"/>
      <c r="J7916" s="98"/>
      <c r="K7916" s="98"/>
      <c r="L7916" s="98"/>
      <c r="M7916" s="241"/>
      <c r="N7916" s="241"/>
      <c r="O7916" s="98"/>
      <c r="P7916" s="98"/>
      <c r="Q7916" s="130"/>
    </row>
    <row r="7917" spans="1:17" ht="11.25" x14ac:dyDescent="0.2">
      <c r="A7917" s="234"/>
      <c r="B7917" s="98"/>
      <c r="C7917" s="130"/>
      <c r="D7917" s="240"/>
      <c r="E7917" s="240"/>
      <c r="F7917" s="224"/>
      <c r="G7917" s="98"/>
      <c r="H7917" s="98"/>
      <c r="I7917" s="130"/>
      <c r="J7917" s="98"/>
      <c r="K7917" s="98"/>
      <c r="L7917" s="98"/>
      <c r="M7917" s="241"/>
      <c r="N7917" s="241"/>
      <c r="O7917" s="98"/>
      <c r="P7917" s="98"/>
      <c r="Q7917" s="130"/>
    </row>
    <row r="7918" spans="1:17" ht="11.25" x14ac:dyDescent="0.2">
      <c r="A7918" s="234"/>
      <c r="B7918" s="98"/>
      <c r="C7918" s="130"/>
      <c r="D7918" s="240"/>
      <c r="E7918" s="240"/>
      <c r="F7918" s="224"/>
      <c r="G7918" s="98"/>
      <c r="H7918" s="98"/>
      <c r="I7918" s="130"/>
      <c r="J7918" s="98"/>
      <c r="K7918" s="98"/>
      <c r="L7918" s="98"/>
      <c r="M7918" s="241"/>
      <c r="N7918" s="241"/>
      <c r="O7918" s="98"/>
      <c r="P7918" s="98"/>
      <c r="Q7918" s="130"/>
    </row>
    <row r="7919" spans="1:17" ht="11.25" x14ac:dyDescent="0.2">
      <c r="A7919" s="234"/>
      <c r="B7919" s="98"/>
      <c r="C7919" s="130"/>
      <c r="D7919" s="240"/>
      <c r="E7919" s="240"/>
      <c r="F7919" s="224"/>
      <c r="G7919" s="98"/>
      <c r="H7919" s="98"/>
      <c r="I7919" s="130"/>
      <c r="J7919" s="98"/>
      <c r="K7919" s="98"/>
      <c r="L7919" s="98"/>
      <c r="M7919" s="241"/>
      <c r="N7919" s="241"/>
      <c r="O7919" s="98"/>
      <c r="P7919" s="98"/>
      <c r="Q7919" s="130"/>
    </row>
    <row r="7920" spans="1:17" ht="11.25" x14ac:dyDescent="0.2">
      <c r="A7920" s="234"/>
      <c r="B7920" s="98"/>
      <c r="C7920" s="130"/>
      <c r="D7920" s="240"/>
      <c r="E7920" s="240"/>
      <c r="F7920" s="224"/>
      <c r="G7920" s="98"/>
      <c r="H7920" s="98"/>
      <c r="I7920" s="130"/>
      <c r="J7920" s="98"/>
      <c r="K7920" s="98"/>
      <c r="L7920" s="98"/>
      <c r="M7920" s="241"/>
      <c r="N7920" s="241"/>
      <c r="O7920" s="98"/>
      <c r="P7920" s="98"/>
      <c r="Q7920" s="130"/>
    </row>
    <row r="7921" spans="1:17" ht="11.25" x14ac:dyDescent="0.2">
      <c r="A7921" s="234"/>
      <c r="B7921" s="98"/>
      <c r="C7921" s="130"/>
      <c r="D7921" s="240"/>
      <c r="E7921" s="240"/>
      <c r="F7921" s="224"/>
      <c r="G7921" s="98"/>
      <c r="H7921" s="98"/>
      <c r="I7921" s="130"/>
      <c r="J7921" s="98"/>
      <c r="K7921" s="98"/>
      <c r="L7921" s="98"/>
      <c r="M7921" s="241"/>
      <c r="N7921" s="241"/>
      <c r="O7921" s="98"/>
      <c r="P7921" s="98"/>
      <c r="Q7921" s="130"/>
    </row>
    <row r="7922" spans="1:17" ht="11.25" x14ac:dyDescent="0.2">
      <c r="A7922" s="234"/>
      <c r="B7922" s="98"/>
      <c r="C7922" s="130"/>
      <c r="D7922" s="240"/>
      <c r="E7922" s="240"/>
      <c r="F7922" s="224"/>
      <c r="G7922" s="98"/>
      <c r="H7922" s="98"/>
      <c r="I7922" s="130"/>
      <c r="J7922" s="98"/>
      <c r="K7922" s="98"/>
      <c r="L7922" s="98"/>
      <c r="M7922" s="241"/>
      <c r="N7922" s="241"/>
      <c r="O7922" s="98"/>
      <c r="P7922" s="98"/>
      <c r="Q7922" s="130"/>
    </row>
    <row r="7923" spans="1:17" ht="11.25" x14ac:dyDescent="0.2">
      <c r="A7923" s="234"/>
      <c r="B7923" s="98"/>
      <c r="C7923" s="130"/>
      <c r="D7923" s="240"/>
      <c r="E7923" s="240"/>
      <c r="F7923" s="224"/>
      <c r="G7923" s="98"/>
      <c r="H7923" s="98"/>
      <c r="I7923" s="130"/>
      <c r="J7923" s="98"/>
      <c r="K7923" s="98"/>
      <c r="L7923" s="98"/>
      <c r="M7923" s="241"/>
      <c r="N7923" s="241"/>
      <c r="O7923" s="98"/>
      <c r="P7923" s="98"/>
      <c r="Q7923" s="130"/>
    </row>
    <row r="7924" spans="1:17" ht="11.25" x14ac:dyDescent="0.2">
      <c r="A7924" s="234"/>
      <c r="B7924" s="98"/>
      <c r="C7924" s="130"/>
      <c r="D7924" s="240"/>
      <c r="E7924" s="240"/>
      <c r="F7924" s="224"/>
      <c r="G7924" s="98"/>
      <c r="H7924" s="98"/>
      <c r="I7924" s="130"/>
      <c r="J7924" s="98"/>
      <c r="K7924" s="98"/>
      <c r="L7924" s="98"/>
      <c r="M7924" s="241"/>
      <c r="N7924" s="241"/>
      <c r="O7924" s="98"/>
      <c r="P7924" s="98"/>
      <c r="Q7924" s="130"/>
    </row>
    <row r="7925" spans="1:17" ht="11.25" x14ac:dyDescent="0.2">
      <c r="A7925" s="234"/>
      <c r="B7925" s="98"/>
      <c r="C7925" s="130"/>
      <c r="D7925" s="240"/>
      <c r="E7925" s="240"/>
      <c r="F7925" s="224"/>
      <c r="G7925" s="98"/>
      <c r="H7925" s="98"/>
      <c r="I7925" s="130"/>
      <c r="J7925" s="98"/>
      <c r="K7925" s="98"/>
      <c r="L7925" s="98"/>
      <c r="M7925" s="241"/>
      <c r="N7925" s="241"/>
      <c r="O7925" s="98"/>
      <c r="P7925" s="98"/>
      <c r="Q7925" s="130"/>
    </row>
    <row r="7926" spans="1:17" ht="11.25" x14ac:dyDescent="0.2">
      <c r="A7926" s="234"/>
      <c r="B7926" s="98"/>
      <c r="C7926" s="130"/>
      <c r="D7926" s="240"/>
      <c r="E7926" s="240"/>
      <c r="F7926" s="224"/>
      <c r="G7926" s="98"/>
      <c r="H7926" s="98"/>
      <c r="I7926" s="130"/>
      <c r="J7926" s="98"/>
      <c r="K7926" s="98"/>
      <c r="L7926" s="98"/>
      <c r="M7926" s="241"/>
      <c r="N7926" s="241"/>
      <c r="O7926" s="98"/>
      <c r="P7926" s="98"/>
      <c r="Q7926" s="130"/>
    </row>
    <row r="7927" spans="1:17" ht="11.25" x14ac:dyDescent="0.2">
      <c r="A7927" s="234"/>
      <c r="B7927" s="98"/>
      <c r="C7927" s="130"/>
      <c r="D7927" s="240"/>
      <c r="E7927" s="240"/>
      <c r="F7927" s="224"/>
      <c r="G7927" s="98"/>
      <c r="H7927" s="98"/>
      <c r="I7927" s="130"/>
      <c r="J7927" s="98"/>
      <c r="K7927" s="98"/>
      <c r="L7927" s="98"/>
      <c r="M7927" s="241"/>
      <c r="N7927" s="241"/>
      <c r="O7927" s="98"/>
      <c r="P7927" s="98"/>
      <c r="Q7927" s="130"/>
    </row>
    <row r="7928" spans="1:17" ht="11.25" x14ac:dyDescent="0.2">
      <c r="A7928" s="234"/>
      <c r="B7928" s="98"/>
      <c r="C7928" s="130"/>
      <c r="D7928" s="240"/>
      <c r="E7928" s="240"/>
      <c r="F7928" s="224"/>
      <c r="G7928" s="98"/>
      <c r="H7928" s="98"/>
      <c r="I7928" s="130"/>
      <c r="J7928" s="98"/>
      <c r="K7928" s="98"/>
      <c r="L7928" s="98"/>
      <c r="M7928" s="241"/>
      <c r="N7928" s="241"/>
      <c r="O7928" s="98"/>
      <c r="P7928" s="98"/>
      <c r="Q7928" s="130"/>
    </row>
    <row r="7929" spans="1:17" ht="11.25" x14ac:dyDescent="0.2">
      <c r="A7929" s="234"/>
      <c r="B7929" s="98"/>
      <c r="C7929" s="130"/>
      <c r="D7929" s="240"/>
      <c r="E7929" s="240"/>
      <c r="F7929" s="224"/>
      <c r="G7929" s="98"/>
      <c r="H7929" s="98"/>
      <c r="I7929" s="130"/>
      <c r="J7929" s="98"/>
      <c r="K7929" s="98"/>
      <c r="L7929" s="98"/>
      <c r="M7929" s="241"/>
      <c r="N7929" s="241"/>
      <c r="O7929" s="98"/>
      <c r="P7929" s="98"/>
      <c r="Q7929" s="130"/>
    </row>
    <row r="7930" spans="1:17" ht="11.25" x14ac:dyDescent="0.2">
      <c r="A7930" s="234"/>
      <c r="B7930" s="98"/>
      <c r="C7930" s="130"/>
      <c r="D7930" s="240"/>
      <c r="E7930" s="240"/>
      <c r="F7930" s="224"/>
      <c r="G7930" s="98"/>
      <c r="H7930" s="98"/>
      <c r="I7930" s="130"/>
      <c r="J7930" s="98"/>
      <c r="K7930" s="98"/>
      <c r="L7930" s="98"/>
      <c r="M7930" s="241"/>
      <c r="N7930" s="241"/>
      <c r="O7930" s="98"/>
      <c r="P7930" s="98"/>
      <c r="Q7930" s="130"/>
    </row>
    <row r="7931" spans="1:17" ht="11.25" x14ac:dyDescent="0.2">
      <c r="A7931" s="234"/>
      <c r="B7931" s="98"/>
      <c r="C7931" s="130"/>
      <c r="D7931" s="240"/>
      <c r="E7931" s="240"/>
      <c r="F7931" s="224"/>
      <c r="G7931" s="98"/>
      <c r="H7931" s="98"/>
      <c r="I7931" s="130"/>
      <c r="J7931" s="98"/>
      <c r="K7931" s="98"/>
      <c r="L7931" s="98"/>
      <c r="M7931" s="241"/>
      <c r="N7931" s="241"/>
      <c r="O7931" s="98"/>
      <c r="P7931" s="98"/>
      <c r="Q7931" s="130"/>
    </row>
    <row r="7932" spans="1:17" ht="11.25" x14ac:dyDescent="0.2">
      <c r="A7932" s="234"/>
      <c r="B7932" s="98"/>
      <c r="C7932" s="130"/>
      <c r="D7932" s="240"/>
      <c r="E7932" s="240"/>
      <c r="F7932" s="224"/>
      <c r="G7932" s="98"/>
      <c r="H7932" s="98"/>
      <c r="I7932" s="130"/>
      <c r="J7932" s="98"/>
      <c r="K7932" s="98"/>
      <c r="L7932" s="98"/>
      <c r="M7932" s="241"/>
      <c r="N7932" s="241"/>
      <c r="O7932" s="98"/>
      <c r="P7932" s="98"/>
      <c r="Q7932" s="130"/>
    </row>
    <row r="7933" spans="1:17" ht="11.25" x14ac:dyDescent="0.2">
      <c r="A7933" s="234"/>
      <c r="B7933" s="98"/>
      <c r="C7933" s="130"/>
      <c r="D7933" s="240"/>
      <c r="E7933" s="240"/>
      <c r="F7933" s="224"/>
      <c r="G7933" s="98"/>
      <c r="H7933" s="98"/>
      <c r="I7933" s="130"/>
      <c r="J7933" s="98"/>
      <c r="K7933" s="98"/>
      <c r="L7933" s="98"/>
      <c r="M7933" s="241"/>
      <c r="N7933" s="241"/>
      <c r="O7933" s="98"/>
      <c r="P7933" s="98"/>
      <c r="Q7933" s="130"/>
    </row>
    <row r="7934" spans="1:17" ht="11.25" x14ac:dyDescent="0.2">
      <c r="A7934" s="234"/>
      <c r="B7934" s="98"/>
      <c r="C7934" s="130"/>
      <c r="D7934" s="240"/>
      <c r="E7934" s="240"/>
      <c r="F7934" s="224"/>
      <c r="G7934" s="98"/>
      <c r="H7934" s="98"/>
      <c r="I7934" s="130"/>
      <c r="J7934" s="98"/>
      <c r="K7934" s="98"/>
      <c r="L7934" s="98"/>
      <c r="M7934" s="241"/>
      <c r="N7934" s="241"/>
      <c r="O7934" s="98"/>
      <c r="P7934" s="98"/>
      <c r="Q7934" s="130"/>
    </row>
    <row r="7935" spans="1:17" ht="11.25" x14ac:dyDescent="0.2">
      <c r="A7935" s="234"/>
      <c r="B7935" s="98"/>
      <c r="C7935" s="130"/>
      <c r="D7935" s="240"/>
      <c r="E7935" s="240"/>
      <c r="F7935" s="224"/>
      <c r="G7935" s="98"/>
      <c r="H7935" s="98"/>
      <c r="I7935" s="130"/>
      <c r="J7935" s="98"/>
      <c r="K7935" s="98"/>
      <c r="L7935" s="98"/>
      <c r="M7935" s="241"/>
      <c r="N7935" s="241"/>
      <c r="O7935" s="98"/>
      <c r="P7935" s="98"/>
      <c r="Q7935" s="130"/>
    </row>
    <row r="7936" spans="1:17" ht="11.25" x14ac:dyDescent="0.2">
      <c r="A7936" s="234"/>
      <c r="B7936" s="98"/>
      <c r="C7936" s="130"/>
      <c r="D7936" s="240"/>
      <c r="E7936" s="240"/>
      <c r="F7936" s="224"/>
      <c r="G7936" s="98"/>
      <c r="H7936" s="98"/>
      <c r="I7936" s="130"/>
      <c r="J7936" s="98"/>
      <c r="K7936" s="98"/>
      <c r="L7936" s="98"/>
      <c r="M7936" s="241"/>
      <c r="N7936" s="241"/>
      <c r="O7936" s="98"/>
      <c r="P7936" s="98"/>
      <c r="Q7936" s="130"/>
    </row>
    <row r="7937" spans="1:17" ht="11.25" x14ac:dyDescent="0.2">
      <c r="A7937" s="234"/>
      <c r="B7937" s="98"/>
      <c r="C7937" s="130"/>
      <c r="D7937" s="240"/>
      <c r="E7937" s="240"/>
      <c r="F7937" s="224"/>
      <c r="G7937" s="98"/>
      <c r="H7937" s="98"/>
      <c r="I7937" s="130"/>
      <c r="J7937" s="98"/>
      <c r="K7937" s="98"/>
      <c r="L7937" s="98"/>
      <c r="M7937" s="241"/>
      <c r="N7937" s="241"/>
      <c r="O7937" s="98"/>
      <c r="P7937" s="98"/>
      <c r="Q7937" s="130"/>
    </row>
    <row r="7938" spans="1:17" ht="11.25" x14ac:dyDescent="0.2">
      <c r="A7938" s="234"/>
      <c r="B7938" s="98"/>
      <c r="C7938" s="130"/>
      <c r="D7938" s="240"/>
      <c r="E7938" s="240"/>
      <c r="F7938" s="224"/>
      <c r="G7938" s="98"/>
      <c r="H7938" s="98"/>
      <c r="I7938" s="130"/>
      <c r="J7938" s="98"/>
      <c r="K7938" s="98"/>
      <c r="L7938" s="98"/>
      <c r="M7938" s="241"/>
      <c r="N7938" s="241"/>
      <c r="O7938" s="98"/>
      <c r="P7938" s="98"/>
      <c r="Q7938" s="130"/>
    </row>
    <row r="7939" spans="1:17" ht="11.25" x14ac:dyDescent="0.2">
      <c r="A7939" s="234"/>
      <c r="B7939" s="98"/>
      <c r="C7939" s="130"/>
      <c r="D7939" s="240"/>
      <c r="E7939" s="240"/>
      <c r="F7939" s="224"/>
      <c r="G7939" s="98"/>
      <c r="H7939" s="98"/>
      <c r="I7939" s="130"/>
      <c r="J7939" s="98"/>
      <c r="K7939" s="98"/>
      <c r="L7939" s="98"/>
      <c r="M7939" s="241"/>
      <c r="N7939" s="241"/>
      <c r="O7939" s="98"/>
      <c r="P7939" s="98"/>
      <c r="Q7939" s="130"/>
    </row>
    <row r="7940" spans="1:17" ht="11.25" x14ac:dyDescent="0.2">
      <c r="A7940" s="234"/>
      <c r="B7940" s="98"/>
      <c r="C7940" s="130"/>
      <c r="D7940" s="240"/>
      <c r="E7940" s="240"/>
      <c r="F7940" s="224"/>
      <c r="G7940" s="98"/>
      <c r="H7940" s="98"/>
      <c r="I7940" s="130"/>
      <c r="J7940" s="98"/>
      <c r="K7940" s="98"/>
      <c r="L7940" s="98"/>
      <c r="M7940" s="241"/>
      <c r="N7940" s="241"/>
      <c r="O7940" s="98"/>
      <c r="P7940" s="98"/>
      <c r="Q7940" s="130"/>
    </row>
    <row r="7941" spans="1:17" ht="11.25" x14ac:dyDescent="0.2">
      <c r="A7941" s="234"/>
      <c r="B7941" s="98"/>
      <c r="C7941" s="130"/>
      <c r="D7941" s="240"/>
      <c r="E7941" s="240"/>
      <c r="F7941" s="224"/>
      <c r="G7941" s="98"/>
      <c r="H7941" s="98"/>
      <c r="I7941" s="130"/>
      <c r="J7941" s="98"/>
      <c r="K7941" s="98"/>
      <c r="L7941" s="98"/>
      <c r="M7941" s="241"/>
      <c r="N7941" s="241"/>
      <c r="O7941" s="98"/>
      <c r="P7941" s="98"/>
      <c r="Q7941" s="130"/>
    </row>
    <row r="7942" spans="1:17" ht="11.25" x14ac:dyDescent="0.2">
      <c r="A7942" s="234"/>
      <c r="B7942" s="98"/>
      <c r="C7942" s="130"/>
      <c r="D7942" s="240"/>
      <c r="E7942" s="240"/>
      <c r="F7942" s="224"/>
      <c r="G7942" s="98"/>
      <c r="H7942" s="98"/>
      <c r="I7942" s="130"/>
      <c r="J7942" s="98"/>
      <c r="K7942" s="98"/>
      <c r="L7942" s="98"/>
      <c r="M7942" s="241"/>
      <c r="N7942" s="241"/>
      <c r="O7942" s="98"/>
      <c r="P7942" s="98"/>
      <c r="Q7942" s="130"/>
    </row>
    <row r="7943" spans="1:17" ht="11.25" x14ac:dyDescent="0.2">
      <c r="A7943" s="234"/>
      <c r="B7943" s="98"/>
      <c r="C7943" s="130"/>
      <c r="D7943" s="240"/>
      <c r="E7943" s="240"/>
      <c r="F7943" s="224"/>
      <c r="G7943" s="98"/>
      <c r="H7943" s="98"/>
      <c r="I7943" s="130"/>
      <c r="J7943" s="98"/>
      <c r="K7943" s="98"/>
      <c r="L7943" s="98"/>
      <c r="M7943" s="241"/>
      <c r="N7943" s="241"/>
      <c r="O7943" s="98"/>
      <c r="P7943" s="98"/>
      <c r="Q7943" s="130"/>
    </row>
    <row r="7944" spans="1:17" ht="11.25" x14ac:dyDescent="0.2">
      <c r="A7944" s="234"/>
      <c r="B7944" s="98"/>
      <c r="C7944" s="130"/>
      <c r="D7944" s="240"/>
      <c r="E7944" s="240"/>
      <c r="F7944" s="224"/>
      <c r="G7944" s="98"/>
      <c r="H7944" s="98"/>
      <c r="I7944" s="130"/>
      <c r="J7944" s="98"/>
      <c r="K7944" s="98"/>
      <c r="L7944" s="98"/>
      <c r="M7944" s="241"/>
      <c r="N7944" s="241"/>
      <c r="O7944" s="98"/>
      <c r="P7944" s="98"/>
      <c r="Q7944" s="130"/>
    </row>
    <row r="7945" spans="1:17" ht="11.25" x14ac:dyDescent="0.2">
      <c r="A7945" s="234"/>
      <c r="B7945" s="98"/>
      <c r="C7945" s="130"/>
      <c r="D7945" s="240"/>
      <c r="E7945" s="240"/>
      <c r="F7945" s="224"/>
      <c r="G7945" s="98"/>
      <c r="H7945" s="98"/>
      <c r="I7945" s="130"/>
      <c r="J7945" s="98"/>
      <c r="K7945" s="98"/>
      <c r="L7945" s="98"/>
      <c r="M7945" s="241"/>
      <c r="N7945" s="241"/>
      <c r="O7945" s="98"/>
      <c r="P7945" s="98"/>
      <c r="Q7945" s="130"/>
    </row>
    <row r="7946" spans="1:17" ht="11.25" x14ac:dyDescent="0.2">
      <c r="A7946" s="234"/>
      <c r="B7946" s="98"/>
      <c r="C7946" s="130"/>
      <c r="D7946" s="240"/>
      <c r="E7946" s="240"/>
      <c r="F7946" s="224"/>
      <c r="G7946" s="98"/>
      <c r="H7946" s="98"/>
      <c r="I7946" s="130"/>
      <c r="J7946" s="98"/>
      <c r="K7946" s="98"/>
      <c r="L7946" s="98"/>
      <c r="M7946" s="241"/>
      <c r="N7946" s="241"/>
      <c r="O7946" s="98"/>
      <c r="P7946" s="98"/>
      <c r="Q7946" s="130"/>
    </row>
    <row r="7947" spans="1:17" ht="11.25" x14ac:dyDescent="0.2">
      <c r="A7947" s="234"/>
      <c r="B7947" s="98"/>
      <c r="C7947" s="130"/>
      <c r="D7947" s="240"/>
      <c r="E7947" s="240"/>
      <c r="F7947" s="224"/>
      <c r="G7947" s="98"/>
      <c r="H7947" s="98"/>
      <c r="I7947" s="130"/>
      <c r="J7947" s="98"/>
      <c r="K7947" s="98"/>
      <c r="L7947" s="98"/>
      <c r="M7947" s="241"/>
      <c r="N7947" s="241"/>
      <c r="O7947" s="98"/>
      <c r="P7947" s="98"/>
      <c r="Q7947" s="130"/>
    </row>
    <row r="7948" spans="1:17" ht="11.25" x14ac:dyDescent="0.2">
      <c r="A7948" s="234"/>
      <c r="B7948" s="98"/>
      <c r="C7948" s="130"/>
      <c r="D7948" s="240"/>
      <c r="E7948" s="240"/>
      <c r="F7948" s="224"/>
      <c r="G7948" s="98"/>
      <c r="H7948" s="98"/>
      <c r="I7948" s="130"/>
      <c r="J7948" s="98"/>
      <c r="K7948" s="98"/>
      <c r="L7948" s="98"/>
      <c r="M7948" s="241"/>
      <c r="N7948" s="241"/>
      <c r="O7948" s="98"/>
      <c r="P7948" s="98"/>
      <c r="Q7948" s="130"/>
    </row>
    <row r="7949" spans="1:17" ht="11.25" x14ac:dyDescent="0.2">
      <c r="A7949" s="234"/>
      <c r="B7949" s="98"/>
      <c r="C7949" s="130"/>
      <c r="D7949" s="240"/>
      <c r="E7949" s="240"/>
      <c r="F7949" s="224"/>
      <c r="G7949" s="98"/>
      <c r="H7949" s="98"/>
      <c r="I7949" s="130"/>
      <c r="J7949" s="98"/>
      <c r="K7949" s="98"/>
      <c r="L7949" s="98"/>
      <c r="M7949" s="241"/>
      <c r="N7949" s="241"/>
      <c r="O7949" s="98"/>
      <c r="P7949" s="98"/>
      <c r="Q7949" s="130"/>
    </row>
    <row r="7950" spans="1:17" ht="11.25" x14ac:dyDescent="0.2">
      <c r="A7950" s="234"/>
      <c r="B7950" s="98"/>
      <c r="C7950" s="130"/>
      <c r="D7950" s="240"/>
      <c r="E7950" s="240"/>
      <c r="F7950" s="224"/>
      <c r="G7950" s="98"/>
      <c r="H7950" s="98"/>
      <c r="I7950" s="130"/>
      <c r="J7950" s="98"/>
      <c r="K7950" s="98"/>
      <c r="L7950" s="98"/>
      <c r="M7950" s="241"/>
      <c r="N7950" s="241"/>
      <c r="O7950" s="98"/>
      <c r="P7950" s="98"/>
      <c r="Q7950" s="130"/>
    </row>
    <row r="7951" spans="1:17" ht="11.25" x14ac:dyDescent="0.2">
      <c r="A7951" s="234"/>
      <c r="B7951" s="98"/>
      <c r="C7951" s="130"/>
      <c r="D7951" s="240"/>
      <c r="E7951" s="240"/>
      <c r="F7951" s="224"/>
      <c r="G7951" s="98"/>
      <c r="H7951" s="98"/>
      <c r="I7951" s="130"/>
      <c r="J7951" s="98"/>
      <c r="K7951" s="98"/>
      <c r="L7951" s="98"/>
      <c r="M7951" s="241"/>
      <c r="N7951" s="241"/>
      <c r="O7951" s="98"/>
      <c r="P7951" s="98"/>
      <c r="Q7951" s="130"/>
    </row>
    <row r="7952" spans="1:17" ht="11.25" x14ac:dyDescent="0.2">
      <c r="A7952" s="234"/>
      <c r="B7952" s="98"/>
      <c r="C7952" s="130"/>
      <c r="D7952" s="240"/>
      <c r="E7952" s="240"/>
      <c r="F7952" s="224"/>
      <c r="G7952" s="98"/>
      <c r="H7952" s="98"/>
      <c r="I7952" s="130"/>
      <c r="J7952" s="98"/>
      <c r="K7952" s="98"/>
      <c r="L7952" s="98"/>
      <c r="M7952" s="241"/>
      <c r="N7952" s="241"/>
      <c r="O7952" s="98"/>
      <c r="P7952" s="98"/>
      <c r="Q7952" s="130"/>
    </row>
    <row r="7953" spans="1:17" ht="11.25" x14ac:dyDescent="0.2">
      <c r="A7953" s="234"/>
      <c r="B7953" s="98"/>
      <c r="C7953" s="130"/>
      <c r="D7953" s="240"/>
      <c r="E7953" s="240"/>
      <c r="F7953" s="224"/>
      <c r="G7953" s="98"/>
      <c r="H7953" s="98"/>
      <c r="I7953" s="130"/>
      <c r="J7953" s="98"/>
      <c r="K7953" s="98"/>
      <c r="L7953" s="98"/>
      <c r="M7953" s="241"/>
      <c r="N7953" s="241"/>
      <c r="O7953" s="98"/>
      <c r="P7953" s="98"/>
      <c r="Q7953" s="130"/>
    </row>
    <row r="7954" spans="1:17" ht="11.25" x14ac:dyDescent="0.2">
      <c r="A7954" s="234"/>
      <c r="B7954" s="98"/>
      <c r="C7954" s="130"/>
      <c r="D7954" s="240"/>
      <c r="E7954" s="240"/>
      <c r="F7954" s="224"/>
      <c r="G7954" s="98"/>
      <c r="H7954" s="98"/>
      <c r="I7954" s="130"/>
      <c r="J7954" s="98"/>
      <c r="K7954" s="98"/>
      <c r="L7954" s="98"/>
      <c r="M7954" s="241"/>
      <c r="N7954" s="241"/>
      <c r="O7954" s="98"/>
      <c r="P7954" s="98"/>
      <c r="Q7954" s="130"/>
    </row>
    <row r="7955" spans="1:17" ht="11.25" x14ac:dyDescent="0.2">
      <c r="A7955" s="234"/>
      <c r="B7955" s="98"/>
      <c r="C7955" s="130"/>
      <c r="D7955" s="240"/>
      <c r="E7955" s="240"/>
      <c r="F7955" s="224"/>
      <c r="G7955" s="98"/>
      <c r="H7955" s="98"/>
      <c r="I7955" s="130"/>
      <c r="J7955" s="98"/>
      <c r="K7955" s="98"/>
      <c r="L7955" s="98"/>
      <c r="M7955" s="241"/>
      <c r="N7955" s="241"/>
      <c r="O7955" s="98"/>
      <c r="P7955" s="98"/>
      <c r="Q7955" s="130"/>
    </row>
    <row r="7956" spans="1:17" ht="11.25" x14ac:dyDescent="0.2">
      <c r="A7956" s="234"/>
      <c r="B7956" s="98"/>
      <c r="C7956" s="130"/>
      <c r="D7956" s="240"/>
      <c r="E7956" s="240"/>
      <c r="F7956" s="224"/>
      <c r="G7956" s="98"/>
      <c r="H7956" s="98"/>
      <c r="I7956" s="130"/>
      <c r="J7956" s="98"/>
      <c r="K7956" s="98"/>
      <c r="L7956" s="98"/>
      <c r="M7956" s="241"/>
      <c r="N7956" s="241"/>
      <c r="O7956" s="98"/>
      <c r="P7956" s="98"/>
      <c r="Q7956" s="130"/>
    </row>
    <row r="7957" spans="1:17" ht="11.25" x14ac:dyDescent="0.2">
      <c r="A7957" s="234"/>
      <c r="B7957" s="98"/>
      <c r="C7957" s="130"/>
      <c r="D7957" s="240"/>
      <c r="E7957" s="240"/>
      <c r="F7957" s="224"/>
      <c r="G7957" s="98"/>
      <c r="H7957" s="98"/>
      <c r="I7957" s="130"/>
      <c r="J7957" s="98"/>
      <c r="K7957" s="98"/>
      <c r="L7957" s="98"/>
      <c r="M7957" s="241"/>
      <c r="N7957" s="241"/>
      <c r="O7957" s="98"/>
      <c r="P7957" s="98"/>
      <c r="Q7957" s="130"/>
    </row>
    <row r="7958" spans="1:17" ht="11.25" x14ac:dyDescent="0.2">
      <c r="A7958" s="234"/>
      <c r="B7958" s="98"/>
      <c r="C7958" s="130"/>
      <c r="D7958" s="240"/>
      <c r="E7958" s="240"/>
      <c r="F7958" s="224"/>
      <c r="G7958" s="98"/>
      <c r="H7958" s="98"/>
      <c r="I7958" s="130"/>
      <c r="J7958" s="98"/>
      <c r="K7958" s="98"/>
      <c r="L7958" s="98"/>
      <c r="M7958" s="241"/>
      <c r="N7958" s="241"/>
      <c r="O7958" s="98"/>
      <c r="P7958" s="98"/>
      <c r="Q7958" s="130"/>
    </row>
    <row r="7959" spans="1:17" ht="11.25" x14ac:dyDescent="0.2">
      <c r="A7959" s="234"/>
      <c r="B7959" s="98"/>
      <c r="C7959" s="130"/>
      <c r="D7959" s="240"/>
      <c r="E7959" s="240"/>
      <c r="F7959" s="224"/>
      <c r="G7959" s="98"/>
      <c r="H7959" s="98"/>
      <c r="I7959" s="130"/>
      <c r="J7959" s="98"/>
      <c r="K7959" s="98"/>
      <c r="L7959" s="98"/>
      <c r="M7959" s="241"/>
      <c r="N7959" s="241"/>
      <c r="O7959" s="98"/>
      <c r="P7959" s="98"/>
      <c r="Q7959" s="130"/>
    </row>
    <row r="7960" spans="1:17" ht="11.25" x14ac:dyDescent="0.2">
      <c r="A7960" s="234"/>
      <c r="B7960" s="98"/>
      <c r="C7960" s="130"/>
      <c r="D7960" s="240"/>
      <c r="E7960" s="240"/>
      <c r="F7960" s="224"/>
      <c r="G7960" s="98"/>
      <c r="H7960" s="98"/>
      <c r="I7960" s="130"/>
      <c r="J7960" s="98"/>
      <c r="K7960" s="98"/>
      <c r="L7960" s="98"/>
      <c r="M7960" s="241"/>
      <c r="N7960" s="241"/>
      <c r="O7960" s="98"/>
      <c r="P7960" s="98"/>
      <c r="Q7960" s="130"/>
    </row>
    <row r="7961" spans="1:17" ht="11.25" x14ac:dyDescent="0.2">
      <c r="A7961" s="234"/>
      <c r="B7961" s="98"/>
      <c r="C7961" s="130"/>
      <c r="D7961" s="240"/>
      <c r="E7961" s="240"/>
      <c r="F7961" s="224"/>
      <c r="G7961" s="98"/>
      <c r="H7961" s="98"/>
      <c r="I7961" s="130"/>
      <c r="J7961" s="98"/>
      <c r="K7961" s="98"/>
      <c r="L7961" s="98"/>
      <c r="M7961" s="241"/>
      <c r="N7961" s="241"/>
      <c r="O7961" s="98"/>
      <c r="P7961" s="98"/>
      <c r="Q7961" s="130"/>
    </row>
    <row r="7962" spans="1:17" ht="11.25" x14ac:dyDescent="0.2">
      <c r="A7962" s="234"/>
      <c r="B7962" s="98"/>
      <c r="C7962" s="130"/>
      <c r="D7962" s="240"/>
      <c r="E7962" s="240"/>
      <c r="F7962" s="224"/>
      <c r="G7962" s="98"/>
      <c r="H7962" s="98"/>
      <c r="I7962" s="130"/>
      <c r="J7962" s="98"/>
      <c r="K7962" s="98"/>
      <c r="L7962" s="98"/>
      <c r="M7962" s="241"/>
      <c r="N7962" s="241"/>
      <c r="O7962" s="98"/>
      <c r="P7962" s="98"/>
      <c r="Q7962" s="130"/>
    </row>
    <row r="7963" spans="1:17" ht="11.25" x14ac:dyDescent="0.2">
      <c r="A7963" s="234"/>
      <c r="B7963" s="98"/>
      <c r="C7963" s="130"/>
      <c r="D7963" s="240"/>
      <c r="E7963" s="240"/>
      <c r="F7963" s="224"/>
      <c r="G7963" s="98"/>
      <c r="H7963" s="98"/>
      <c r="I7963" s="130"/>
      <c r="J7963" s="98"/>
      <c r="K7963" s="98"/>
      <c r="L7963" s="98"/>
      <c r="M7963" s="241"/>
      <c r="N7963" s="241"/>
      <c r="O7963" s="98"/>
      <c r="P7963" s="98"/>
      <c r="Q7963" s="130"/>
    </row>
    <row r="7964" spans="1:17" ht="11.25" x14ac:dyDescent="0.2">
      <c r="A7964" s="234"/>
      <c r="B7964" s="98"/>
      <c r="C7964" s="130"/>
      <c r="D7964" s="240"/>
      <c r="E7964" s="240"/>
      <c r="F7964" s="224"/>
      <c r="G7964" s="98"/>
      <c r="H7964" s="98"/>
      <c r="I7964" s="130"/>
      <c r="J7964" s="98"/>
      <c r="K7964" s="98"/>
      <c r="L7964" s="98"/>
      <c r="M7964" s="241"/>
      <c r="N7964" s="241"/>
      <c r="O7964" s="98"/>
      <c r="P7964" s="98"/>
      <c r="Q7964" s="130"/>
    </row>
    <row r="7965" spans="1:17" ht="11.25" x14ac:dyDescent="0.2">
      <c r="A7965" s="234"/>
      <c r="B7965" s="98"/>
      <c r="C7965" s="130"/>
      <c r="D7965" s="240"/>
      <c r="E7965" s="240"/>
      <c r="F7965" s="224"/>
      <c r="G7965" s="98"/>
      <c r="H7965" s="98"/>
      <c r="I7965" s="130"/>
      <c r="J7965" s="98"/>
      <c r="K7965" s="98"/>
      <c r="L7965" s="98"/>
      <c r="M7965" s="241"/>
      <c r="N7965" s="241"/>
      <c r="O7965" s="98"/>
      <c r="P7965" s="98"/>
      <c r="Q7965" s="130"/>
    </row>
    <row r="7966" spans="1:17" ht="11.25" x14ac:dyDescent="0.2">
      <c r="A7966" s="234"/>
      <c r="B7966" s="98"/>
      <c r="C7966" s="130"/>
      <c r="D7966" s="240"/>
      <c r="E7966" s="240"/>
      <c r="F7966" s="224"/>
      <c r="G7966" s="98"/>
      <c r="H7966" s="98"/>
      <c r="I7966" s="130"/>
      <c r="J7966" s="98"/>
      <c r="K7966" s="98"/>
      <c r="L7966" s="98"/>
      <c r="M7966" s="241"/>
      <c r="N7966" s="241"/>
      <c r="O7966" s="98"/>
      <c r="P7966" s="98"/>
      <c r="Q7966" s="130"/>
    </row>
    <row r="7967" spans="1:17" ht="11.25" x14ac:dyDescent="0.2">
      <c r="A7967" s="234"/>
      <c r="B7967" s="98"/>
      <c r="C7967" s="130"/>
      <c r="D7967" s="240"/>
      <c r="E7967" s="240"/>
      <c r="F7967" s="224"/>
      <c r="G7967" s="98"/>
      <c r="H7967" s="98"/>
      <c r="I7967" s="130"/>
      <c r="J7967" s="98"/>
      <c r="K7967" s="98"/>
      <c r="L7967" s="98"/>
      <c r="M7967" s="241"/>
      <c r="N7967" s="241"/>
      <c r="O7967" s="98"/>
      <c r="P7967" s="98"/>
      <c r="Q7967" s="130"/>
    </row>
    <row r="7968" spans="1:17" ht="11.25" x14ac:dyDescent="0.2">
      <c r="A7968" s="234"/>
      <c r="B7968" s="98"/>
      <c r="C7968" s="130"/>
      <c r="D7968" s="240"/>
      <c r="E7968" s="240"/>
      <c r="F7968" s="224"/>
      <c r="G7968" s="98"/>
      <c r="H7968" s="98"/>
      <c r="I7968" s="130"/>
      <c r="J7968" s="98"/>
      <c r="K7968" s="98"/>
      <c r="L7968" s="98"/>
      <c r="M7968" s="241"/>
      <c r="N7968" s="241"/>
      <c r="O7968" s="98"/>
      <c r="P7968" s="98"/>
      <c r="Q7968" s="130"/>
    </row>
    <row r="7969" spans="1:17" ht="11.25" x14ac:dyDescent="0.2">
      <c r="A7969" s="234"/>
      <c r="B7969" s="98"/>
      <c r="C7969" s="130"/>
      <c r="D7969" s="240"/>
      <c r="E7969" s="240"/>
      <c r="F7969" s="224"/>
      <c r="G7969" s="98"/>
      <c r="H7969" s="98"/>
      <c r="I7969" s="130"/>
      <c r="J7969" s="98"/>
      <c r="K7969" s="98"/>
      <c r="L7969" s="98"/>
      <c r="M7969" s="241"/>
      <c r="N7969" s="241"/>
      <c r="O7969" s="98"/>
      <c r="P7969" s="98"/>
      <c r="Q7969" s="130"/>
    </row>
    <row r="7970" spans="1:17" ht="11.25" x14ac:dyDescent="0.2">
      <c r="A7970" s="234"/>
      <c r="B7970" s="98"/>
      <c r="C7970" s="130"/>
      <c r="D7970" s="240"/>
      <c r="E7970" s="240"/>
      <c r="F7970" s="224"/>
      <c r="G7970" s="98"/>
      <c r="H7970" s="98"/>
      <c r="I7970" s="130"/>
      <c r="J7970" s="98"/>
      <c r="K7970" s="98"/>
      <c r="L7970" s="98"/>
      <c r="M7970" s="241"/>
      <c r="N7970" s="241"/>
      <c r="O7970" s="98"/>
      <c r="P7970" s="98"/>
      <c r="Q7970" s="130"/>
    </row>
    <row r="7971" spans="1:17" ht="11.25" x14ac:dyDescent="0.2">
      <c r="A7971" s="234"/>
      <c r="B7971" s="98"/>
      <c r="C7971" s="130"/>
      <c r="D7971" s="240"/>
      <c r="E7971" s="240"/>
      <c r="F7971" s="224"/>
      <c r="G7971" s="98"/>
      <c r="H7971" s="98"/>
      <c r="I7971" s="130"/>
      <c r="J7971" s="98"/>
      <c r="K7971" s="98"/>
      <c r="L7971" s="98"/>
      <c r="M7971" s="241"/>
      <c r="N7971" s="241"/>
      <c r="O7971" s="98"/>
      <c r="P7971" s="98"/>
      <c r="Q7971" s="130"/>
    </row>
    <row r="7972" spans="1:17" ht="11.25" x14ac:dyDescent="0.2">
      <c r="A7972" s="234"/>
      <c r="B7972" s="98"/>
      <c r="C7972" s="130"/>
      <c r="D7972" s="240"/>
      <c r="E7972" s="240"/>
      <c r="F7972" s="224"/>
      <c r="G7972" s="98"/>
      <c r="H7972" s="98"/>
      <c r="I7972" s="130"/>
      <c r="J7972" s="98"/>
      <c r="K7972" s="98"/>
      <c r="L7972" s="98"/>
      <c r="M7972" s="241"/>
      <c r="N7972" s="241"/>
      <c r="O7972" s="98"/>
      <c r="P7972" s="98"/>
      <c r="Q7972" s="130"/>
    </row>
    <row r="7973" spans="1:17" ht="11.25" x14ac:dyDescent="0.2">
      <c r="A7973" s="234"/>
      <c r="B7973" s="98"/>
      <c r="C7973" s="130"/>
      <c r="D7973" s="240"/>
      <c r="E7973" s="240"/>
      <c r="F7973" s="224"/>
      <c r="G7973" s="98"/>
      <c r="H7973" s="98"/>
      <c r="I7973" s="130"/>
      <c r="J7973" s="98"/>
      <c r="K7973" s="98"/>
      <c r="L7973" s="98"/>
      <c r="M7973" s="241"/>
      <c r="N7973" s="241"/>
      <c r="O7973" s="98"/>
      <c r="P7973" s="98"/>
      <c r="Q7973" s="130"/>
    </row>
    <row r="7974" spans="1:17" ht="11.25" x14ac:dyDescent="0.2">
      <c r="A7974" s="234"/>
      <c r="B7974" s="98"/>
      <c r="C7974" s="130"/>
      <c r="D7974" s="240"/>
      <c r="E7974" s="240"/>
      <c r="F7974" s="224"/>
      <c r="G7974" s="98"/>
      <c r="H7974" s="98"/>
      <c r="I7974" s="130"/>
      <c r="J7974" s="98"/>
      <c r="K7974" s="98"/>
      <c r="L7974" s="98"/>
      <c r="M7974" s="241"/>
      <c r="N7974" s="241"/>
      <c r="O7974" s="98"/>
      <c r="P7974" s="98"/>
      <c r="Q7974" s="130"/>
    </row>
    <row r="7975" spans="1:17" ht="11.25" x14ac:dyDescent="0.2">
      <c r="A7975" s="234"/>
      <c r="B7975" s="98"/>
      <c r="C7975" s="130"/>
      <c r="D7975" s="240"/>
      <c r="E7975" s="240"/>
      <c r="F7975" s="224"/>
      <c r="G7975" s="98"/>
      <c r="H7975" s="98"/>
      <c r="I7975" s="130"/>
      <c r="J7975" s="98"/>
      <c r="K7975" s="98"/>
      <c r="L7975" s="98"/>
      <c r="M7975" s="241"/>
      <c r="N7975" s="241"/>
      <c r="O7975" s="98"/>
      <c r="P7975" s="98"/>
      <c r="Q7975" s="130"/>
    </row>
    <row r="7976" spans="1:17" ht="11.25" x14ac:dyDescent="0.2">
      <c r="A7976" s="234"/>
      <c r="B7976" s="98"/>
      <c r="C7976" s="130"/>
      <c r="D7976" s="240"/>
      <c r="E7976" s="240"/>
      <c r="F7976" s="224"/>
      <c r="G7976" s="98"/>
      <c r="H7976" s="98"/>
      <c r="I7976" s="130"/>
      <c r="J7976" s="98"/>
      <c r="K7976" s="98"/>
      <c r="L7976" s="98"/>
      <c r="M7976" s="241"/>
      <c r="N7976" s="241"/>
      <c r="O7976" s="98"/>
      <c r="P7976" s="98"/>
      <c r="Q7976" s="130"/>
    </row>
    <row r="7977" spans="1:17" ht="11.25" x14ac:dyDescent="0.2">
      <c r="A7977" s="234"/>
      <c r="B7977" s="98"/>
      <c r="C7977" s="130"/>
      <c r="D7977" s="240"/>
      <c r="E7977" s="240"/>
      <c r="F7977" s="224"/>
      <c r="G7977" s="98"/>
      <c r="H7977" s="98"/>
      <c r="I7977" s="130"/>
      <c r="J7977" s="98"/>
      <c r="K7977" s="98"/>
      <c r="L7977" s="98"/>
      <c r="M7977" s="241"/>
      <c r="N7977" s="241"/>
      <c r="O7977" s="98"/>
      <c r="P7977" s="98"/>
      <c r="Q7977" s="130"/>
    </row>
    <row r="7978" spans="1:17" ht="11.25" x14ac:dyDescent="0.2">
      <c r="A7978" s="234"/>
      <c r="B7978" s="98"/>
      <c r="C7978" s="130"/>
      <c r="D7978" s="240"/>
      <c r="E7978" s="240"/>
      <c r="F7978" s="224"/>
      <c r="G7978" s="98"/>
      <c r="H7978" s="98"/>
      <c r="I7978" s="130"/>
      <c r="J7978" s="98"/>
      <c r="K7978" s="98"/>
      <c r="L7978" s="98"/>
      <c r="M7978" s="241"/>
      <c r="N7978" s="241"/>
      <c r="O7978" s="98"/>
      <c r="P7978" s="98"/>
      <c r="Q7978" s="130"/>
    </row>
    <row r="7979" spans="1:17" ht="11.25" x14ac:dyDescent="0.2">
      <c r="A7979" s="234"/>
      <c r="B7979" s="98"/>
      <c r="C7979" s="130"/>
      <c r="D7979" s="240"/>
      <c r="E7979" s="240"/>
      <c r="F7979" s="224"/>
      <c r="G7979" s="98"/>
      <c r="H7979" s="98"/>
      <c r="I7979" s="130"/>
      <c r="J7979" s="98"/>
      <c r="K7979" s="98"/>
      <c r="L7979" s="98"/>
      <c r="M7979" s="241"/>
      <c r="N7979" s="241"/>
      <c r="O7979" s="98"/>
      <c r="P7979" s="98"/>
      <c r="Q7979" s="130"/>
    </row>
    <row r="7980" spans="1:17" ht="11.25" x14ac:dyDescent="0.2">
      <c r="A7980" s="234"/>
      <c r="B7980" s="98"/>
      <c r="C7980" s="130"/>
      <c r="D7980" s="240"/>
      <c r="E7980" s="240"/>
      <c r="F7980" s="224"/>
      <c r="G7980" s="98"/>
      <c r="H7980" s="98"/>
      <c r="I7980" s="130"/>
      <c r="J7980" s="98"/>
      <c r="K7980" s="98"/>
      <c r="L7980" s="98"/>
      <c r="M7980" s="241"/>
      <c r="N7980" s="241"/>
      <c r="O7980" s="98"/>
      <c r="P7980" s="98"/>
      <c r="Q7980" s="130"/>
    </row>
    <row r="7981" spans="1:17" ht="11.25" x14ac:dyDescent="0.2">
      <c r="A7981" s="234"/>
      <c r="B7981" s="98"/>
      <c r="C7981" s="130"/>
      <c r="D7981" s="240"/>
      <c r="E7981" s="240"/>
      <c r="F7981" s="224"/>
      <c r="G7981" s="98"/>
      <c r="H7981" s="98"/>
      <c r="I7981" s="130"/>
      <c r="J7981" s="98"/>
      <c r="K7981" s="98"/>
      <c r="L7981" s="98"/>
      <c r="M7981" s="241"/>
      <c r="N7981" s="241"/>
      <c r="O7981" s="98"/>
      <c r="P7981" s="98"/>
      <c r="Q7981" s="130"/>
    </row>
    <row r="7982" spans="1:17" ht="11.25" x14ac:dyDescent="0.2">
      <c r="A7982" s="234"/>
      <c r="B7982" s="98"/>
      <c r="C7982" s="130"/>
      <c r="D7982" s="240"/>
      <c r="E7982" s="240"/>
      <c r="F7982" s="224"/>
      <c r="G7982" s="98"/>
      <c r="H7982" s="98"/>
      <c r="I7982" s="130"/>
      <c r="J7982" s="98"/>
      <c r="K7982" s="98"/>
      <c r="L7982" s="98"/>
      <c r="M7982" s="241"/>
      <c r="N7982" s="241"/>
      <c r="O7982" s="98"/>
      <c r="P7982" s="98"/>
      <c r="Q7982" s="130"/>
    </row>
    <row r="7983" spans="1:17" ht="11.25" x14ac:dyDescent="0.2">
      <c r="A7983" s="234"/>
      <c r="B7983" s="98"/>
      <c r="C7983" s="130"/>
      <c r="D7983" s="240"/>
      <c r="E7983" s="240"/>
      <c r="F7983" s="224"/>
      <c r="G7983" s="98"/>
      <c r="H7983" s="98"/>
      <c r="I7983" s="130"/>
      <c r="J7983" s="98"/>
      <c r="K7983" s="98"/>
      <c r="L7983" s="98"/>
      <c r="M7983" s="241"/>
      <c r="N7983" s="241"/>
      <c r="O7983" s="98"/>
      <c r="P7983" s="98"/>
      <c r="Q7983" s="130"/>
    </row>
    <row r="7984" spans="1:17" ht="11.25" x14ac:dyDescent="0.2">
      <c r="A7984" s="234"/>
      <c r="B7984" s="98"/>
      <c r="C7984" s="130"/>
      <c r="D7984" s="240"/>
      <c r="E7984" s="240"/>
      <c r="F7984" s="224"/>
      <c r="G7984" s="98"/>
      <c r="H7984" s="98"/>
      <c r="I7984" s="130"/>
      <c r="J7984" s="98"/>
      <c r="K7984" s="98"/>
      <c r="L7984" s="98"/>
      <c r="M7984" s="241"/>
      <c r="N7984" s="241"/>
      <c r="O7984" s="98"/>
      <c r="P7984" s="98"/>
      <c r="Q7984" s="130"/>
    </row>
    <row r="7985" spans="1:17" ht="11.25" x14ac:dyDescent="0.2">
      <c r="A7985" s="234"/>
      <c r="B7985" s="98"/>
      <c r="C7985" s="130"/>
      <c r="D7985" s="240"/>
      <c r="E7985" s="240"/>
      <c r="F7985" s="224"/>
      <c r="G7985" s="98"/>
      <c r="H7985" s="98"/>
      <c r="I7985" s="130"/>
      <c r="J7985" s="98"/>
      <c r="K7985" s="98"/>
      <c r="L7985" s="98"/>
      <c r="M7985" s="241"/>
      <c r="N7985" s="241"/>
      <c r="O7985" s="98"/>
      <c r="P7985" s="98"/>
      <c r="Q7985" s="130"/>
    </row>
    <row r="7986" spans="1:17" ht="11.25" x14ac:dyDescent="0.2">
      <c r="A7986" s="234"/>
      <c r="B7986" s="98"/>
      <c r="C7986" s="130"/>
      <c r="D7986" s="240"/>
      <c r="E7986" s="240"/>
      <c r="F7986" s="224"/>
      <c r="G7986" s="98"/>
      <c r="H7986" s="98"/>
      <c r="I7986" s="130"/>
      <c r="J7986" s="98"/>
      <c r="K7986" s="98"/>
      <c r="L7986" s="98"/>
      <c r="M7986" s="241"/>
      <c r="N7986" s="241"/>
      <c r="O7986" s="98"/>
      <c r="P7986" s="98"/>
      <c r="Q7986" s="130"/>
    </row>
    <row r="7987" spans="1:17" ht="11.25" x14ac:dyDescent="0.2">
      <c r="A7987" s="234"/>
      <c r="B7987" s="98"/>
      <c r="C7987" s="130"/>
      <c r="D7987" s="240"/>
      <c r="E7987" s="240"/>
      <c r="F7987" s="224"/>
      <c r="G7987" s="98"/>
      <c r="H7987" s="98"/>
      <c r="I7987" s="130"/>
      <c r="J7987" s="98"/>
      <c r="K7987" s="98"/>
      <c r="L7987" s="98"/>
      <c r="M7987" s="241"/>
      <c r="N7987" s="241"/>
      <c r="O7987" s="98"/>
      <c r="P7987" s="98"/>
      <c r="Q7987" s="130"/>
    </row>
    <row r="7988" spans="1:17" ht="11.25" x14ac:dyDescent="0.2">
      <c r="A7988" s="234"/>
      <c r="B7988" s="98"/>
      <c r="C7988" s="130"/>
      <c r="D7988" s="240"/>
      <c r="E7988" s="240"/>
      <c r="F7988" s="224"/>
      <c r="G7988" s="98"/>
      <c r="H7988" s="98"/>
      <c r="I7988" s="130"/>
      <c r="J7988" s="98"/>
      <c r="K7988" s="98"/>
      <c r="L7988" s="98"/>
      <c r="M7988" s="241"/>
      <c r="N7988" s="241"/>
      <c r="O7988" s="98"/>
      <c r="P7988" s="98"/>
      <c r="Q7988" s="130"/>
    </row>
    <row r="7989" spans="1:17" ht="11.25" x14ac:dyDescent="0.2">
      <c r="A7989" s="234"/>
      <c r="B7989" s="98"/>
      <c r="C7989" s="130"/>
      <c r="D7989" s="240"/>
      <c r="E7989" s="240"/>
      <c r="F7989" s="224"/>
      <c r="G7989" s="98"/>
      <c r="H7989" s="98"/>
      <c r="I7989" s="130"/>
      <c r="J7989" s="98"/>
      <c r="K7989" s="98"/>
      <c r="L7989" s="98"/>
      <c r="M7989" s="241"/>
      <c r="N7989" s="241"/>
      <c r="O7989" s="98"/>
      <c r="P7989" s="98"/>
      <c r="Q7989" s="130"/>
    </row>
    <row r="7990" spans="1:17" ht="11.25" x14ac:dyDescent="0.2">
      <c r="A7990" s="234"/>
      <c r="B7990" s="98"/>
      <c r="C7990" s="130"/>
      <c r="D7990" s="240"/>
      <c r="E7990" s="240"/>
      <c r="F7990" s="224"/>
      <c r="G7990" s="98"/>
      <c r="H7990" s="98"/>
      <c r="I7990" s="130"/>
      <c r="J7990" s="98"/>
      <c r="K7990" s="98"/>
      <c r="L7990" s="98"/>
      <c r="M7990" s="241"/>
      <c r="N7990" s="241"/>
      <c r="O7990" s="98"/>
      <c r="P7990" s="98"/>
      <c r="Q7990" s="130"/>
    </row>
    <row r="7991" spans="1:17" ht="11.25" x14ac:dyDescent="0.2">
      <c r="A7991" s="234"/>
      <c r="B7991" s="98"/>
      <c r="C7991" s="130"/>
      <c r="D7991" s="240"/>
      <c r="E7991" s="240"/>
      <c r="F7991" s="224"/>
      <c r="G7991" s="98"/>
      <c r="H7991" s="98"/>
      <c r="I7991" s="130"/>
      <c r="J7991" s="98"/>
      <c r="K7991" s="98"/>
      <c r="L7991" s="98"/>
      <c r="M7991" s="241"/>
      <c r="N7991" s="241"/>
      <c r="O7991" s="98"/>
      <c r="P7991" s="98"/>
      <c r="Q7991" s="130"/>
    </row>
    <row r="7992" spans="1:17" ht="11.25" x14ac:dyDescent="0.2">
      <c r="A7992" s="234"/>
      <c r="B7992" s="98"/>
      <c r="C7992" s="130"/>
      <c r="D7992" s="240"/>
      <c r="E7992" s="240"/>
      <c r="F7992" s="224"/>
      <c r="G7992" s="98"/>
      <c r="H7992" s="98"/>
      <c r="I7992" s="130"/>
      <c r="J7992" s="98"/>
      <c r="K7992" s="98"/>
      <c r="L7992" s="98"/>
      <c r="M7992" s="241"/>
      <c r="N7992" s="241"/>
      <c r="O7992" s="98"/>
      <c r="P7992" s="98"/>
      <c r="Q7992" s="130"/>
    </row>
    <row r="7993" spans="1:17" ht="11.25" x14ac:dyDescent="0.2">
      <c r="A7993" s="234"/>
      <c r="B7993" s="98"/>
      <c r="C7993" s="130"/>
      <c r="D7993" s="240"/>
      <c r="E7993" s="240"/>
      <c r="F7993" s="224"/>
      <c r="G7993" s="98"/>
      <c r="H7993" s="98"/>
      <c r="I7993" s="130"/>
      <c r="J7993" s="98"/>
      <c r="K7993" s="98"/>
      <c r="L7993" s="98"/>
      <c r="M7993" s="241"/>
      <c r="N7993" s="241"/>
      <c r="O7993" s="98"/>
      <c r="P7993" s="98"/>
      <c r="Q7993" s="130"/>
    </row>
    <row r="7994" spans="1:17" ht="11.25" x14ac:dyDescent="0.2">
      <c r="A7994" s="234"/>
      <c r="B7994" s="98"/>
      <c r="C7994" s="130"/>
      <c r="D7994" s="240"/>
      <c r="E7994" s="240"/>
      <c r="F7994" s="224"/>
      <c r="G7994" s="98"/>
      <c r="H7994" s="98"/>
      <c r="I7994" s="130"/>
      <c r="J7994" s="98"/>
      <c r="K7994" s="98"/>
      <c r="L7994" s="98"/>
      <c r="M7994" s="241"/>
      <c r="N7994" s="241"/>
      <c r="O7994" s="98"/>
      <c r="P7994" s="98"/>
      <c r="Q7994" s="130"/>
    </row>
    <row r="7995" spans="1:17" ht="11.25" x14ac:dyDescent="0.2">
      <c r="A7995" s="234"/>
      <c r="B7995" s="98"/>
      <c r="C7995" s="130"/>
      <c r="D7995" s="240"/>
      <c r="E7995" s="240"/>
      <c r="F7995" s="224"/>
      <c r="G7995" s="98"/>
      <c r="H7995" s="98"/>
      <c r="I7995" s="130"/>
      <c r="J7995" s="98"/>
      <c r="K7995" s="98"/>
      <c r="L7995" s="98"/>
      <c r="M7995" s="241"/>
      <c r="N7995" s="241"/>
      <c r="O7995" s="98"/>
      <c r="P7995" s="98"/>
      <c r="Q7995" s="130"/>
    </row>
    <row r="7996" spans="1:17" ht="11.25" x14ac:dyDescent="0.2">
      <c r="A7996" s="234"/>
      <c r="B7996" s="98"/>
      <c r="C7996" s="130"/>
      <c r="D7996" s="240"/>
      <c r="E7996" s="240"/>
      <c r="F7996" s="224"/>
      <c r="G7996" s="98"/>
      <c r="H7996" s="98"/>
      <c r="I7996" s="130"/>
      <c r="J7996" s="98"/>
      <c r="K7996" s="98"/>
      <c r="L7996" s="98"/>
      <c r="M7996" s="241"/>
      <c r="N7996" s="241"/>
      <c r="O7996" s="98"/>
      <c r="P7996" s="98"/>
      <c r="Q7996" s="130"/>
    </row>
    <row r="7997" spans="1:17" ht="11.25" x14ac:dyDescent="0.2">
      <c r="A7997" s="234"/>
      <c r="B7997" s="98"/>
      <c r="C7997" s="130"/>
      <c r="D7997" s="240"/>
      <c r="E7997" s="240"/>
      <c r="F7997" s="224"/>
      <c r="G7997" s="98"/>
      <c r="H7997" s="98"/>
      <c r="I7997" s="130"/>
      <c r="J7997" s="98"/>
      <c r="K7997" s="98"/>
      <c r="L7997" s="98"/>
      <c r="M7997" s="241"/>
      <c r="N7997" s="241"/>
      <c r="O7997" s="98"/>
      <c r="P7997" s="98"/>
      <c r="Q7997" s="130"/>
    </row>
    <row r="7998" spans="1:17" ht="11.25" x14ac:dyDescent="0.2">
      <c r="A7998" s="234"/>
      <c r="B7998" s="98"/>
      <c r="C7998" s="130"/>
      <c r="D7998" s="240"/>
      <c r="E7998" s="240"/>
      <c r="F7998" s="224"/>
      <c r="G7998" s="98"/>
      <c r="H7998" s="98"/>
      <c r="I7998" s="130"/>
      <c r="J7998" s="98"/>
      <c r="K7998" s="98"/>
      <c r="L7998" s="98"/>
      <c r="M7998" s="241"/>
      <c r="N7998" s="241"/>
      <c r="O7998" s="98"/>
      <c r="P7998" s="98"/>
      <c r="Q7998" s="130"/>
    </row>
    <row r="7999" spans="1:17" ht="11.25" x14ac:dyDescent="0.2">
      <c r="A7999" s="234"/>
      <c r="B7999" s="98"/>
      <c r="C7999" s="130"/>
      <c r="D7999" s="240"/>
      <c r="E7999" s="240"/>
      <c r="F7999" s="224"/>
      <c r="G7999" s="98"/>
      <c r="H7999" s="98"/>
      <c r="I7999" s="130"/>
      <c r="J7999" s="98"/>
      <c r="K7999" s="98"/>
      <c r="L7999" s="98"/>
      <c r="M7999" s="241"/>
      <c r="N7999" s="241"/>
      <c r="O7999" s="98"/>
      <c r="P7999" s="98"/>
      <c r="Q7999" s="130"/>
    </row>
    <row r="8000" spans="1:17" ht="11.25" x14ac:dyDescent="0.2">
      <c r="A8000" s="234"/>
      <c r="B8000" s="98"/>
      <c r="C8000" s="130"/>
      <c r="D8000" s="240"/>
      <c r="E8000" s="240"/>
      <c r="F8000" s="224"/>
      <c r="G8000" s="98"/>
      <c r="H8000" s="98"/>
      <c r="I8000" s="130"/>
      <c r="J8000" s="98"/>
      <c r="K8000" s="98"/>
      <c r="L8000" s="98"/>
      <c r="M8000" s="241"/>
      <c r="N8000" s="241"/>
      <c r="O8000" s="98"/>
      <c r="P8000" s="98"/>
      <c r="Q8000" s="130"/>
    </row>
    <row r="8001" spans="1:17" ht="11.25" x14ac:dyDescent="0.2">
      <c r="A8001" s="234"/>
      <c r="B8001" s="98"/>
      <c r="C8001" s="130"/>
      <c r="D8001" s="240"/>
      <c r="E8001" s="240"/>
      <c r="F8001" s="224"/>
      <c r="G8001" s="98"/>
      <c r="H8001" s="98"/>
      <c r="I8001" s="130"/>
      <c r="J8001" s="98"/>
      <c r="K8001" s="98"/>
      <c r="L8001" s="98"/>
      <c r="M8001" s="241"/>
      <c r="N8001" s="241"/>
      <c r="O8001" s="98"/>
      <c r="P8001" s="98"/>
      <c r="Q8001" s="130"/>
    </row>
    <row r="8002" spans="1:17" ht="11.25" x14ac:dyDescent="0.2">
      <c r="A8002" s="234"/>
      <c r="B8002" s="98"/>
      <c r="C8002" s="130"/>
      <c r="D8002" s="240"/>
      <c r="E8002" s="240"/>
      <c r="F8002" s="224"/>
      <c r="G8002" s="98"/>
      <c r="H8002" s="98"/>
      <c r="I8002" s="130"/>
      <c r="J8002" s="98"/>
      <c r="K8002" s="98"/>
      <c r="L8002" s="98"/>
      <c r="M8002" s="241"/>
      <c r="N8002" s="241"/>
      <c r="O8002" s="98"/>
      <c r="P8002" s="98"/>
      <c r="Q8002" s="130"/>
    </row>
    <row r="8003" spans="1:17" ht="11.25" x14ac:dyDescent="0.2">
      <c r="A8003" s="234"/>
      <c r="B8003" s="98"/>
      <c r="C8003" s="130"/>
      <c r="D8003" s="240"/>
      <c r="E8003" s="240"/>
      <c r="F8003" s="224"/>
      <c r="G8003" s="98"/>
      <c r="H8003" s="98"/>
      <c r="I8003" s="130"/>
      <c r="J8003" s="98"/>
      <c r="K8003" s="98"/>
      <c r="L8003" s="98"/>
      <c r="M8003" s="241"/>
      <c r="N8003" s="241"/>
      <c r="O8003" s="98"/>
      <c r="P8003" s="98"/>
      <c r="Q8003" s="130"/>
    </row>
    <row r="8004" spans="1:17" ht="11.25" x14ac:dyDescent="0.2">
      <c r="A8004" s="234"/>
      <c r="B8004" s="98"/>
      <c r="C8004" s="130"/>
      <c r="D8004" s="240"/>
      <c r="E8004" s="240"/>
      <c r="F8004" s="224"/>
      <c r="G8004" s="98"/>
      <c r="H8004" s="98"/>
      <c r="I8004" s="130"/>
      <c r="J8004" s="98"/>
      <c r="K8004" s="98"/>
      <c r="L8004" s="98"/>
      <c r="M8004" s="241"/>
      <c r="N8004" s="241"/>
      <c r="O8004" s="98"/>
      <c r="P8004" s="98"/>
      <c r="Q8004" s="130"/>
    </row>
    <row r="8005" spans="1:17" ht="11.25" x14ac:dyDescent="0.2">
      <c r="A8005" s="234"/>
      <c r="B8005" s="98"/>
      <c r="C8005" s="130"/>
      <c r="D8005" s="240"/>
      <c r="E8005" s="240"/>
      <c r="F8005" s="224"/>
      <c r="G8005" s="98"/>
      <c r="H8005" s="98"/>
      <c r="I8005" s="130"/>
      <c r="J8005" s="98"/>
      <c r="K8005" s="98"/>
      <c r="L8005" s="98"/>
      <c r="M8005" s="241"/>
      <c r="N8005" s="241"/>
      <c r="O8005" s="98"/>
      <c r="P8005" s="98"/>
      <c r="Q8005" s="130"/>
    </row>
    <row r="8006" spans="1:17" ht="11.25" x14ac:dyDescent="0.2">
      <c r="A8006" s="234"/>
      <c r="B8006" s="98"/>
      <c r="C8006" s="130"/>
      <c r="D8006" s="240"/>
      <c r="E8006" s="240"/>
      <c r="F8006" s="224"/>
      <c r="G8006" s="98"/>
      <c r="H8006" s="98"/>
      <c r="I8006" s="130"/>
      <c r="J8006" s="98"/>
      <c r="K8006" s="98"/>
      <c r="L8006" s="98"/>
      <c r="M8006" s="241"/>
      <c r="N8006" s="241"/>
      <c r="O8006" s="98"/>
      <c r="P8006" s="98"/>
      <c r="Q8006" s="130"/>
    </row>
    <row r="8007" spans="1:17" ht="11.25" x14ac:dyDescent="0.2">
      <c r="A8007" s="234"/>
      <c r="B8007" s="98"/>
      <c r="C8007" s="130"/>
      <c r="D8007" s="240"/>
      <c r="E8007" s="240"/>
      <c r="F8007" s="224"/>
      <c r="G8007" s="98"/>
      <c r="H8007" s="98"/>
      <c r="I8007" s="130"/>
      <c r="J8007" s="98"/>
      <c r="K8007" s="98"/>
      <c r="L8007" s="98"/>
      <c r="M8007" s="241"/>
      <c r="N8007" s="241"/>
      <c r="O8007" s="98"/>
      <c r="P8007" s="98"/>
      <c r="Q8007" s="130"/>
    </row>
    <row r="8008" spans="1:17" ht="11.25" x14ac:dyDescent="0.2">
      <c r="A8008" s="234"/>
      <c r="B8008" s="98"/>
      <c r="C8008" s="130"/>
      <c r="D8008" s="240"/>
      <c r="E8008" s="240"/>
      <c r="F8008" s="224"/>
      <c r="G8008" s="98"/>
      <c r="H8008" s="98"/>
      <c r="I8008" s="130"/>
      <c r="J8008" s="98"/>
      <c r="K8008" s="98"/>
      <c r="L8008" s="98"/>
      <c r="M8008" s="241"/>
      <c r="N8008" s="241"/>
      <c r="O8008" s="98"/>
      <c r="P8008" s="98"/>
      <c r="Q8008" s="130"/>
    </row>
    <row r="8009" spans="1:17" ht="11.25" x14ac:dyDescent="0.2">
      <c r="A8009" s="234"/>
      <c r="B8009" s="98"/>
      <c r="C8009" s="130"/>
      <c r="D8009" s="240"/>
      <c r="E8009" s="240"/>
      <c r="F8009" s="224"/>
      <c r="G8009" s="98"/>
      <c r="H8009" s="98"/>
      <c r="I8009" s="130"/>
      <c r="J8009" s="98"/>
      <c r="K8009" s="98"/>
      <c r="L8009" s="98"/>
      <c r="M8009" s="241"/>
      <c r="N8009" s="241"/>
      <c r="O8009" s="98"/>
      <c r="P8009" s="98"/>
      <c r="Q8009" s="130"/>
    </row>
    <row r="8010" spans="1:17" ht="11.25" x14ac:dyDescent="0.2">
      <c r="A8010" s="234"/>
      <c r="B8010" s="98"/>
      <c r="C8010" s="130"/>
      <c r="D8010" s="240"/>
      <c r="E8010" s="240"/>
      <c r="F8010" s="224"/>
      <c r="G8010" s="98"/>
      <c r="H8010" s="98"/>
      <c r="I8010" s="130"/>
      <c r="J8010" s="98"/>
      <c r="K8010" s="98"/>
      <c r="L8010" s="98"/>
      <c r="M8010" s="241"/>
      <c r="N8010" s="241"/>
      <c r="O8010" s="98"/>
      <c r="P8010" s="98"/>
      <c r="Q8010" s="130"/>
    </row>
    <row r="8011" spans="1:17" ht="11.25" x14ac:dyDescent="0.2">
      <c r="A8011" s="234"/>
      <c r="B8011" s="98"/>
      <c r="C8011" s="130"/>
      <c r="D8011" s="240"/>
      <c r="E8011" s="240"/>
      <c r="F8011" s="224"/>
      <c r="G8011" s="98"/>
      <c r="H8011" s="98"/>
      <c r="I8011" s="130"/>
      <c r="J8011" s="98"/>
      <c r="K8011" s="98"/>
      <c r="L8011" s="98"/>
      <c r="M8011" s="241"/>
      <c r="N8011" s="241"/>
      <c r="O8011" s="98"/>
      <c r="P8011" s="98"/>
      <c r="Q8011" s="130"/>
    </row>
    <row r="8012" spans="1:17" ht="11.25" x14ac:dyDescent="0.2">
      <c r="A8012" s="234"/>
      <c r="B8012" s="98"/>
      <c r="C8012" s="130"/>
      <c r="D8012" s="240"/>
      <c r="E8012" s="240"/>
      <c r="F8012" s="224"/>
      <c r="G8012" s="98"/>
      <c r="H8012" s="98"/>
      <c r="I8012" s="130"/>
      <c r="J8012" s="98"/>
      <c r="K8012" s="98"/>
      <c r="L8012" s="98"/>
      <c r="M8012" s="241"/>
      <c r="N8012" s="241"/>
      <c r="O8012" s="98"/>
      <c r="P8012" s="98"/>
      <c r="Q8012" s="130"/>
    </row>
    <row r="8013" spans="1:17" ht="11.25" x14ac:dyDescent="0.2">
      <c r="A8013" s="234"/>
      <c r="B8013" s="98"/>
      <c r="C8013" s="130"/>
      <c r="D8013" s="240"/>
      <c r="E8013" s="240"/>
      <c r="F8013" s="224"/>
      <c r="G8013" s="98"/>
      <c r="H8013" s="98"/>
      <c r="I8013" s="130"/>
      <c r="J8013" s="98"/>
      <c r="K8013" s="98"/>
      <c r="L8013" s="98"/>
      <c r="M8013" s="241"/>
      <c r="N8013" s="241"/>
      <c r="O8013" s="98"/>
      <c r="P8013" s="98"/>
      <c r="Q8013" s="130"/>
    </row>
    <row r="8014" spans="1:17" ht="11.25" x14ac:dyDescent="0.2">
      <c r="A8014" s="234"/>
      <c r="B8014" s="98"/>
      <c r="C8014" s="130"/>
      <c r="D8014" s="240"/>
      <c r="E8014" s="240"/>
      <c r="F8014" s="224"/>
      <c r="G8014" s="98"/>
      <c r="H8014" s="98"/>
      <c r="I8014" s="130"/>
      <c r="J8014" s="98"/>
      <c r="K8014" s="98"/>
      <c r="L8014" s="98"/>
      <c r="M8014" s="241"/>
      <c r="N8014" s="241"/>
      <c r="O8014" s="98"/>
      <c r="P8014" s="98"/>
      <c r="Q8014" s="130"/>
    </row>
    <row r="8015" spans="1:17" ht="11.25" x14ac:dyDescent="0.2">
      <c r="A8015" s="234"/>
      <c r="B8015" s="98"/>
      <c r="C8015" s="130"/>
      <c r="D8015" s="240"/>
      <c r="E8015" s="240"/>
      <c r="F8015" s="224"/>
      <c r="G8015" s="98"/>
      <c r="H8015" s="98"/>
      <c r="I8015" s="130"/>
      <c r="J8015" s="98"/>
      <c r="K8015" s="98"/>
      <c r="L8015" s="98"/>
      <c r="M8015" s="241"/>
      <c r="N8015" s="241"/>
      <c r="O8015" s="98"/>
      <c r="P8015" s="98"/>
      <c r="Q8015" s="130"/>
    </row>
    <row r="8016" spans="1:17" ht="11.25" x14ac:dyDescent="0.2">
      <c r="A8016" s="234"/>
      <c r="B8016" s="98"/>
      <c r="C8016" s="130"/>
      <c r="D8016" s="240"/>
      <c r="E8016" s="240"/>
      <c r="F8016" s="224"/>
      <c r="G8016" s="98"/>
      <c r="H8016" s="98"/>
      <c r="I8016" s="130"/>
      <c r="J8016" s="98"/>
      <c r="K8016" s="98"/>
      <c r="L8016" s="98"/>
      <c r="M8016" s="241"/>
      <c r="N8016" s="241"/>
      <c r="O8016" s="98"/>
      <c r="P8016" s="98"/>
      <c r="Q8016" s="130"/>
    </row>
    <row r="8017" spans="1:17" ht="11.25" x14ac:dyDescent="0.2">
      <c r="A8017" s="234"/>
      <c r="B8017" s="98"/>
      <c r="C8017" s="130"/>
      <c r="D8017" s="240"/>
      <c r="E8017" s="240"/>
      <c r="F8017" s="224"/>
      <c r="G8017" s="98"/>
      <c r="H8017" s="98"/>
      <c r="I8017" s="130"/>
      <c r="J8017" s="98"/>
      <c r="K8017" s="98"/>
      <c r="L8017" s="98"/>
      <c r="M8017" s="241"/>
      <c r="N8017" s="241"/>
      <c r="O8017" s="98"/>
      <c r="P8017" s="98"/>
      <c r="Q8017" s="130"/>
    </row>
    <row r="8018" spans="1:17" ht="11.25" x14ac:dyDescent="0.2">
      <c r="A8018" s="234"/>
      <c r="B8018" s="98"/>
      <c r="C8018" s="130"/>
      <c r="D8018" s="240"/>
      <c r="E8018" s="240"/>
      <c r="F8018" s="224"/>
      <c r="G8018" s="98"/>
      <c r="H8018" s="98"/>
      <c r="I8018" s="130"/>
      <c r="J8018" s="98"/>
      <c r="K8018" s="98"/>
      <c r="L8018" s="98"/>
      <c r="M8018" s="241"/>
      <c r="N8018" s="241"/>
      <c r="O8018" s="98"/>
      <c r="P8018" s="98"/>
      <c r="Q8018" s="130"/>
    </row>
    <row r="8019" spans="1:17" ht="11.25" x14ac:dyDescent="0.2">
      <c r="A8019" s="234"/>
      <c r="B8019" s="98"/>
      <c r="C8019" s="130"/>
      <c r="D8019" s="240"/>
      <c r="E8019" s="240"/>
      <c r="F8019" s="224"/>
      <c r="G8019" s="98"/>
      <c r="H8019" s="98"/>
      <c r="I8019" s="130"/>
      <c r="J8019" s="98"/>
      <c r="K8019" s="98"/>
      <c r="L8019" s="98"/>
      <c r="M8019" s="241"/>
      <c r="N8019" s="241"/>
      <c r="O8019" s="98"/>
      <c r="P8019" s="98"/>
      <c r="Q8019" s="130"/>
    </row>
    <row r="8020" spans="1:17" ht="11.25" x14ac:dyDescent="0.2">
      <c r="A8020" s="234"/>
      <c r="B8020" s="98"/>
      <c r="C8020" s="130"/>
      <c r="D8020" s="240"/>
      <c r="E8020" s="240"/>
      <c r="F8020" s="224"/>
      <c r="G8020" s="98"/>
      <c r="H8020" s="98"/>
      <c r="I8020" s="130"/>
      <c r="J8020" s="98"/>
      <c r="K8020" s="98"/>
      <c r="L8020" s="98"/>
      <c r="M8020" s="241"/>
      <c r="N8020" s="241"/>
      <c r="O8020" s="98"/>
      <c r="P8020" s="98"/>
      <c r="Q8020" s="130"/>
    </row>
    <row r="8021" spans="1:17" ht="11.25" x14ac:dyDescent="0.2">
      <c r="A8021" s="234"/>
      <c r="B8021" s="98"/>
      <c r="C8021" s="130"/>
      <c r="D8021" s="240"/>
      <c r="E8021" s="240"/>
      <c r="F8021" s="224"/>
      <c r="G8021" s="98"/>
      <c r="H8021" s="98"/>
      <c r="I8021" s="130"/>
      <c r="J8021" s="98"/>
      <c r="K8021" s="98"/>
      <c r="L8021" s="98"/>
      <c r="M8021" s="241"/>
      <c r="N8021" s="241"/>
      <c r="O8021" s="98"/>
      <c r="P8021" s="98"/>
      <c r="Q8021" s="130"/>
    </row>
    <row r="8022" spans="1:17" ht="11.25" x14ac:dyDescent="0.2">
      <c r="A8022" s="234"/>
      <c r="B8022" s="98"/>
      <c r="C8022" s="130"/>
      <c r="D8022" s="240"/>
      <c r="E8022" s="240"/>
      <c r="F8022" s="224"/>
      <c r="G8022" s="98"/>
      <c r="H8022" s="98"/>
      <c r="I8022" s="130"/>
      <c r="J8022" s="98"/>
      <c r="K8022" s="98"/>
      <c r="L8022" s="98"/>
      <c r="M8022" s="241"/>
      <c r="N8022" s="241"/>
      <c r="O8022" s="98"/>
      <c r="P8022" s="98"/>
      <c r="Q8022" s="130"/>
    </row>
    <row r="8023" spans="1:17" ht="11.25" x14ac:dyDescent="0.2">
      <c r="A8023" s="234"/>
      <c r="B8023" s="98"/>
      <c r="C8023" s="130"/>
      <c r="D8023" s="240"/>
      <c r="E8023" s="240"/>
      <c r="F8023" s="224"/>
      <c r="G8023" s="98"/>
      <c r="H8023" s="98"/>
      <c r="I8023" s="130"/>
      <c r="J8023" s="98"/>
      <c r="K8023" s="98"/>
      <c r="L8023" s="98"/>
      <c r="M8023" s="241"/>
      <c r="N8023" s="241"/>
      <c r="O8023" s="98"/>
      <c r="P8023" s="98"/>
      <c r="Q8023" s="130"/>
    </row>
    <row r="8024" spans="1:17" ht="11.25" x14ac:dyDescent="0.2">
      <c r="A8024" s="234"/>
      <c r="B8024" s="98"/>
      <c r="C8024" s="130"/>
      <c r="D8024" s="240"/>
      <c r="E8024" s="240"/>
      <c r="F8024" s="224"/>
      <c r="G8024" s="98"/>
      <c r="H8024" s="98"/>
      <c r="I8024" s="130"/>
      <c r="J8024" s="98"/>
      <c r="K8024" s="98"/>
      <c r="L8024" s="98"/>
      <c r="M8024" s="241"/>
      <c r="N8024" s="241"/>
      <c r="O8024" s="98"/>
      <c r="P8024" s="98"/>
      <c r="Q8024" s="130"/>
    </row>
    <row r="8025" spans="1:17" ht="11.25" x14ac:dyDescent="0.2">
      <c r="A8025" s="234"/>
      <c r="B8025" s="98"/>
      <c r="C8025" s="130"/>
      <c r="D8025" s="240"/>
      <c r="E8025" s="240"/>
      <c r="F8025" s="224"/>
      <c r="G8025" s="98"/>
      <c r="H8025" s="98"/>
      <c r="I8025" s="130"/>
      <c r="J8025" s="98"/>
      <c r="K8025" s="98"/>
      <c r="L8025" s="98"/>
      <c r="M8025" s="241"/>
      <c r="N8025" s="241"/>
      <c r="O8025" s="98"/>
      <c r="P8025" s="98"/>
      <c r="Q8025" s="130"/>
    </row>
    <row r="8026" spans="1:17" ht="11.25" x14ac:dyDescent="0.2">
      <c r="A8026" s="234"/>
      <c r="B8026" s="98"/>
      <c r="C8026" s="130"/>
      <c r="D8026" s="240"/>
      <c r="E8026" s="240"/>
      <c r="F8026" s="224"/>
      <c r="G8026" s="98"/>
      <c r="H8026" s="98"/>
      <c r="I8026" s="130"/>
      <c r="J8026" s="98"/>
      <c r="K8026" s="98"/>
      <c r="L8026" s="98"/>
      <c r="M8026" s="241"/>
      <c r="N8026" s="241"/>
      <c r="O8026" s="98"/>
      <c r="P8026" s="98"/>
      <c r="Q8026" s="130"/>
    </row>
    <row r="8027" spans="1:17" ht="11.25" x14ac:dyDescent="0.2">
      <c r="A8027" s="234"/>
      <c r="B8027" s="98"/>
      <c r="C8027" s="130"/>
      <c r="D8027" s="240"/>
      <c r="E8027" s="240"/>
      <c r="F8027" s="224"/>
      <c r="G8027" s="98"/>
      <c r="H8027" s="98"/>
      <c r="I8027" s="130"/>
      <c r="J8027" s="98"/>
      <c r="K8027" s="98"/>
      <c r="L8027" s="98"/>
      <c r="M8027" s="241"/>
      <c r="N8027" s="241"/>
      <c r="O8027" s="98"/>
      <c r="P8027" s="98"/>
      <c r="Q8027" s="130"/>
    </row>
    <row r="8028" spans="1:17" ht="11.25" x14ac:dyDescent="0.2">
      <c r="A8028" s="234"/>
      <c r="B8028" s="98"/>
      <c r="C8028" s="130"/>
      <c r="D8028" s="240"/>
      <c r="E8028" s="240"/>
      <c r="F8028" s="224"/>
      <c r="G8028" s="98"/>
      <c r="H8028" s="98"/>
      <c r="I8028" s="130"/>
      <c r="J8028" s="98"/>
      <c r="K8028" s="98"/>
      <c r="L8028" s="98"/>
      <c r="M8028" s="241"/>
      <c r="N8028" s="241"/>
      <c r="O8028" s="98"/>
      <c r="P8028" s="98"/>
      <c r="Q8028" s="130"/>
    </row>
    <row r="8029" spans="1:17" ht="11.25" x14ac:dyDescent="0.2">
      <c r="A8029" s="234"/>
      <c r="B8029" s="98"/>
      <c r="C8029" s="130"/>
      <c r="D8029" s="240"/>
      <c r="E8029" s="240"/>
      <c r="F8029" s="224"/>
      <c r="G8029" s="98"/>
      <c r="H8029" s="98"/>
      <c r="I8029" s="130"/>
      <c r="J8029" s="98"/>
      <c r="K8029" s="98"/>
      <c r="L8029" s="98"/>
      <c r="M8029" s="241"/>
      <c r="N8029" s="241"/>
      <c r="O8029" s="98"/>
      <c r="P8029" s="98"/>
      <c r="Q8029" s="130"/>
    </row>
    <row r="8030" spans="1:17" ht="11.25" x14ac:dyDescent="0.2">
      <c r="A8030" s="234"/>
      <c r="B8030" s="98"/>
      <c r="C8030" s="130"/>
      <c r="D8030" s="240"/>
      <c r="E8030" s="240"/>
      <c r="F8030" s="224"/>
      <c r="G8030" s="98"/>
      <c r="H8030" s="98"/>
      <c r="I8030" s="130"/>
      <c r="J8030" s="98"/>
      <c r="K8030" s="98"/>
      <c r="L8030" s="98"/>
      <c r="M8030" s="241"/>
      <c r="N8030" s="241"/>
      <c r="O8030" s="98"/>
      <c r="P8030" s="98"/>
      <c r="Q8030" s="130"/>
    </row>
    <row r="8031" spans="1:17" ht="11.25" x14ac:dyDescent="0.2">
      <c r="A8031" s="234"/>
      <c r="B8031" s="98"/>
      <c r="C8031" s="130"/>
      <c r="D8031" s="240"/>
      <c r="E8031" s="240"/>
      <c r="F8031" s="224"/>
      <c r="G8031" s="98"/>
      <c r="H8031" s="98"/>
      <c r="I8031" s="130"/>
      <c r="J8031" s="98"/>
      <c r="K8031" s="98"/>
      <c r="L8031" s="98"/>
      <c r="M8031" s="241"/>
      <c r="N8031" s="241"/>
      <c r="O8031" s="98"/>
      <c r="P8031" s="98"/>
      <c r="Q8031" s="130"/>
    </row>
    <row r="8032" spans="1:17" ht="11.25" x14ac:dyDescent="0.2">
      <c r="A8032" s="234"/>
      <c r="B8032" s="98"/>
      <c r="C8032" s="130"/>
      <c r="D8032" s="240"/>
      <c r="E8032" s="240"/>
      <c r="F8032" s="224"/>
      <c r="G8032" s="98"/>
      <c r="H8032" s="98"/>
      <c r="I8032" s="130"/>
      <c r="J8032" s="98"/>
      <c r="K8032" s="98"/>
      <c r="L8032" s="98"/>
      <c r="M8032" s="241"/>
      <c r="N8032" s="241"/>
      <c r="O8032" s="98"/>
      <c r="P8032" s="98"/>
      <c r="Q8032" s="130"/>
    </row>
    <row r="8033" spans="1:17" ht="11.25" x14ac:dyDescent="0.2">
      <c r="A8033" s="234"/>
      <c r="B8033" s="98"/>
      <c r="C8033" s="130"/>
      <c r="D8033" s="240"/>
      <c r="E8033" s="240"/>
      <c r="F8033" s="224"/>
      <c r="G8033" s="98"/>
      <c r="H8033" s="98"/>
      <c r="I8033" s="130"/>
      <c r="J8033" s="98"/>
      <c r="K8033" s="98"/>
      <c r="L8033" s="98"/>
      <c r="M8033" s="241"/>
      <c r="N8033" s="241"/>
      <c r="O8033" s="98"/>
      <c r="P8033" s="98"/>
      <c r="Q8033" s="130"/>
    </row>
    <row r="8034" spans="1:17" ht="11.25" x14ac:dyDescent="0.2">
      <c r="A8034" s="234"/>
      <c r="B8034" s="98"/>
      <c r="C8034" s="130"/>
      <c r="D8034" s="240"/>
      <c r="E8034" s="240"/>
      <c r="F8034" s="224"/>
      <c r="G8034" s="98"/>
      <c r="H8034" s="98"/>
      <c r="I8034" s="130"/>
      <c r="J8034" s="98"/>
      <c r="K8034" s="98"/>
      <c r="L8034" s="98"/>
      <c r="M8034" s="241"/>
      <c r="N8034" s="241"/>
      <c r="O8034" s="98"/>
      <c r="P8034" s="98"/>
      <c r="Q8034" s="130"/>
    </row>
    <row r="8035" spans="1:17" ht="11.25" x14ac:dyDescent="0.2">
      <c r="A8035" s="234"/>
      <c r="B8035" s="98"/>
      <c r="C8035" s="130"/>
      <c r="D8035" s="240"/>
      <c r="E8035" s="240"/>
      <c r="F8035" s="224"/>
      <c r="G8035" s="98"/>
      <c r="H8035" s="98"/>
      <c r="I8035" s="130"/>
      <c r="J8035" s="98"/>
      <c r="K8035" s="98"/>
      <c r="L8035" s="98"/>
      <c r="M8035" s="241"/>
      <c r="N8035" s="241"/>
      <c r="O8035" s="98"/>
      <c r="P8035" s="98"/>
      <c r="Q8035" s="130"/>
    </row>
    <row r="8036" spans="1:17" ht="11.25" x14ac:dyDescent="0.2">
      <c r="A8036" s="234"/>
      <c r="B8036" s="98"/>
      <c r="C8036" s="130"/>
      <c r="D8036" s="240"/>
      <c r="E8036" s="240"/>
      <c r="F8036" s="224"/>
      <c r="G8036" s="98"/>
      <c r="H8036" s="98"/>
      <c r="I8036" s="130"/>
      <c r="J8036" s="98"/>
      <c r="K8036" s="98"/>
      <c r="L8036" s="98"/>
      <c r="M8036" s="241"/>
      <c r="N8036" s="241"/>
      <c r="O8036" s="98"/>
      <c r="P8036" s="98"/>
      <c r="Q8036" s="130"/>
    </row>
    <row r="8037" spans="1:17" ht="11.25" x14ac:dyDescent="0.2">
      <c r="A8037" s="234"/>
      <c r="B8037" s="98"/>
      <c r="C8037" s="130"/>
      <c r="D8037" s="240"/>
      <c r="E8037" s="240"/>
      <c r="F8037" s="224"/>
      <c r="G8037" s="98"/>
      <c r="H8037" s="98"/>
      <c r="I8037" s="130"/>
      <c r="J8037" s="98"/>
      <c r="K8037" s="98"/>
      <c r="L8037" s="98"/>
      <c r="M8037" s="241"/>
      <c r="N8037" s="241"/>
      <c r="O8037" s="98"/>
      <c r="P8037" s="98"/>
      <c r="Q8037" s="130"/>
    </row>
    <row r="8038" spans="1:17" ht="11.25" x14ac:dyDescent="0.2">
      <c r="A8038" s="234"/>
      <c r="B8038" s="98"/>
      <c r="C8038" s="130"/>
      <c r="D8038" s="240"/>
      <c r="E8038" s="240"/>
      <c r="F8038" s="224"/>
      <c r="G8038" s="98"/>
      <c r="H8038" s="98"/>
      <c r="I8038" s="130"/>
      <c r="J8038" s="98"/>
      <c r="K8038" s="98"/>
      <c r="L8038" s="98"/>
      <c r="M8038" s="241"/>
      <c r="N8038" s="241"/>
      <c r="O8038" s="98"/>
      <c r="P8038" s="98"/>
      <c r="Q8038" s="130"/>
    </row>
    <row r="8039" spans="1:17" ht="11.25" x14ac:dyDescent="0.2">
      <c r="A8039" s="234"/>
      <c r="B8039" s="98"/>
      <c r="C8039" s="130"/>
      <c r="D8039" s="240"/>
      <c r="E8039" s="240"/>
      <c r="F8039" s="224"/>
      <c r="G8039" s="98"/>
      <c r="H8039" s="98"/>
      <c r="I8039" s="130"/>
      <c r="J8039" s="98"/>
      <c r="K8039" s="98"/>
      <c r="L8039" s="98"/>
      <c r="M8039" s="241"/>
      <c r="N8039" s="241"/>
      <c r="O8039" s="98"/>
      <c r="P8039" s="98"/>
      <c r="Q8039" s="130"/>
    </row>
    <row r="8040" spans="1:17" ht="11.25" x14ac:dyDescent="0.2">
      <c r="A8040" s="234"/>
      <c r="B8040" s="98"/>
      <c r="C8040" s="130"/>
      <c r="D8040" s="240"/>
      <c r="E8040" s="240"/>
      <c r="F8040" s="224"/>
      <c r="G8040" s="98"/>
      <c r="H8040" s="98"/>
      <c r="I8040" s="130"/>
      <c r="J8040" s="98"/>
      <c r="K8040" s="98"/>
      <c r="L8040" s="98"/>
      <c r="M8040" s="241"/>
      <c r="N8040" s="241"/>
      <c r="O8040" s="98"/>
      <c r="P8040" s="98"/>
      <c r="Q8040" s="130"/>
    </row>
    <row r="8041" spans="1:17" ht="11.25" x14ac:dyDescent="0.2">
      <c r="A8041" s="234"/>
      <c r="B8041" s="98"/>
      <c r="C8041" s="130"/>
      <c r="D8041" s="240"/>
      <c r="E8041" s="240"/>
      <c r="F8041" s="224"/>
      <c r="G8041" s="98"/>
      <c r="H8041" s="98"/>
      <c r="I8041" s="130"/>
      <c r="J8041" s="98"/>
      <c r="K8041" s="98"/>
      <c r="L8041" s="98"/>
      <c r="M8041" s="241"/>
      <c r="N8041" s="241"/>
      <c r="O8041" s="98"/>
      <c r="P8041" s="98"/>
      <c r="Q8041" s="130"/>
    </row>
    <row r="8042" spans="1:17" ht="11.25" x14ac:dyDescent="0.2">
      <c r="A8042" s="234"/>
      <c r="B8042" s="98"/>
      <c r="C8042" s="130"/>
      <c r="D8042" s="240"/>
      <c r="E8042" s="240"/>
      <c r="F8042" s="224"/>
      <c r="G8042" s="98"/>
      <c r="H8042" s="98"/>
      <c r="I8042" s="130"/>
      <c r="J8042" s="98"/>
      <c r="K8042" s="98"/>
      <c r="L8042" s="98"/>
      <c r="M8042" s="241"/>
      <c r="N8042" s="241"/>
      <c r="O8042" s="98"/>
      <c r="P8042" s="98"/>
      <c r="Q8042" s="130"/>
    </row>
    <row r="8043" spans="1:17" ht="11.25" x14ac:dyDescent="0.2">
      <c r="A8043" s="234"/>
      <c r="B8043" s="98"/>
      <c r="C8043" s="130"/>
      <c r="D8043" s="240"/>
      <c r="E8043" s="240"/>
      <c r="F8043" s="224"/>
      <c r="G8043" s="98"/>
      <c r="H8043" s="98"/>
      <c r="I8043" s="130"/>
      <c r="J8043" s="98"/>
      <c r="K8043" s="98"/>
      <c r="L8043" s="98"/>
      <c r="M8043" s="241"/>
      <c r="N8043" s="241"/>
      <c r="O8043" s="98"/>
      <c r="P8043" s="98"/>
      <c r="Q8043" s="130"/>
    </row>
    <row r="8044" spans="1:17" ht="11.25" x14ac:dyDescent="0.2">
      <c r="A8044" s="234"/>
      <c r="B8044" s="98"/>
      <c r="C8044" s="130"/>
      <c r="D8044" s="240"/>
      <c r="E8044" s="240"/>
      <c r="F8044" s="224"/>
      <c r="G8044" s="98"/>
      <c r="H8044" s="98"/>
      <c r="I8044" s="130"/>
      <c r="J8044" s="98"/>
      <c r="K8044" s="98"/>
      <c r="L8044" s="98"/>
      <c r="M8044" s="241"/>
      <c r="N8044" s="241"/>
      <c r="O8044" s="98"/>
      <c r="P8044" s="98"/>
      <c r="Q8044" s="130"/>
    </row>
    <row r="8045" spans="1:17" ht="11.25" x14ac:dyDescent="0.2">
      <c r="A8045" s="234"/>
      <c r="B8045" s="98"/>
      <c r="C8045" s="130"/>
      <c r="D8045" s="240"/>
      <c r="E8045" s="240"/>
      <c r="F8045" s="224"/>
      <c r="G8045" s="98"/>
      <c r="H8045" s="98"/>
      <c r="I8045" s="130"/>
      <c r="J8045" s="98"/>
      <c r="K8045" s="98"/>
      <c r="L8045" s="98"/>
      <c r="M8045" s="241"/>
      <c r="N8045" s="241"/>
      <c r="O8045" s="98"/>
      <c r="P8045" s="98"/>
      <c r="Q8045" s="130"/>
    </row>
    <row r="8046" spans="1:17" ht="11.25" x14ac:dyDescent="0.2">
      <c r="A8046" s="234"/>
      <c r="B8046" s="98"/>
      <c r="C8046" s="130"/>
      <c r="D8046" s="240"/>
      <c r="E8046" s="240"/>
      <c r="F8046" s="224"/>
      <c r="G8046" s="98"/>
      <c r="H8046" s="98"/>
      <c r="I8046" s="130"/>
      <c r="J8046" s="98"/>
      <c r="K8046" s="98"/>
      <c r="L8046" s="98"/>
      <c r="M8046" s="241"/>
      <c r="N8046" s="241"/>
      <c r="O8046" s="98"/>
      <c r="P8046" s="98"/>
      <c r="Q8046" s="130"/>
    </row>
    <row r="8047" spans="1:17" ht="11.25" x14ac:dyDescent="0.2">
      <c r="A8047" s="234"/>
      <c r="B8047" s="98"/>
      <c r="C8047" s="130"/>
      <c r="D8047" s="240"/>
      <c r="E8047" s="240"/>
      <c r="F8047" s="224"/>
      <c r="G8047" s="98"/>
      <c r="H8047" s="98"/>
      <c r="I8047" s="130"/>
      <c r="J8047" s="98"/>
      <c r="K8047" s="98"/>
      <c r="L8047" s="98"/>
      <c r="M8047" s="241"/>
      <c r="N8047" s="241"/>
      <c r="O8047" s="98"/>
      <c r="P8047" s="98"/>
      <c r="Q8047" s="130"/>
    </row>
    <row r="8048" spans="1:17" ht="11.25" x14ac:dyDescent="0.2">
      <c r="A8048" s="234"/>
      <c r="B8048" s="98"/>
      <c r="C8048" s="130"/>
      <c r="D8048" s="240"/>
      <c r="E8048" s="240"/>
      <c r="F8048" s="224"/>
      <c r="G8048" s="98"/>
      <c r="H8048" s="98"/>
      <c r="I8048" s="130"/>
      <c r="J8048" s="98"/>
      <c r="K8048" s="98"/>
      <c r="L8048" s="98"/>
      <c r="M8048" s="241"/>
      <c r="N8048" s="241"/>
      <c r="O8048" s="98"/>
      <c r="P8048" s="98"/>
      <c r="Q8048" s="130"/>
    </row>
    <row r="8049" spans="1:17" ht="11.25" x14ac:dyDescent="0.2">
      <c r="A8049" s="234"/>
      <c r="B8049" s="98"/>
      <c r="C8049" s="130"/>
      <c r="D8049" s="240"/>
      <c r="E8049" s="240"/>
      <c r="F8049" s="224"/>
      <c r="G8049" s="98"/>
      <c r="H8049" s="98"/>
      <c r="I8049" s="130"/>
      <c r="J8049" s="98"/>
      <c r="K8049" s="98"/>
      <c r="L8049" s="98"/>
      <c r="M8049" s="241"/>
      <c r="N8049" s="241"/>
      <c r="O8049" s="98"/>
      <c r="P8049" s="98"/>
      <c r="Q8049" s="130"/>
    </row>
    <row r="8050" spans="1:17" ht="11.25" x14ac:dyDescent="0.2">
      <c r="A8050" s="234"/>
      <c r="B8050" s="98"/>
      <c r="C8050" s="130"/>
      <c r="D8050" s="240"/>
      <c r="E8050" s="240"/>
      <c r="F8050" s="224"/>
      <c r="G8050" s="98"/>
      <c r="H8050" s="98"/>
      <c r="I8050" s="130"/>
      <c r="J8050" s="98"/>
      <c r="K8050" s="98"/>
      <c r="L8050" s="98"/>
      <c r="M8050" s="241"/>
      <c r="N8050" s="241"/>
      <c r="O8050" s="98"/>
      <c r="P8050" s="98"/>
      <c r="Q8050" s="130"/>
    </row>
    <row r="8051" spans="1:17" ht="11.25" x14ac:dyDescent="0.2">
      <c r="A8051" s="234"/>
      <c r="B8051" s="98"/>
      <c r="C8051" s="130"/>
      <c r="D8051" s="240"/>
      <c r="E8051" s="240"/>
      <c r="F8051" s="224"/>
      <c r="G8051" s="98"/>
      <c r="H8051" s="98"/>
      <c r="I8051" s="130"/>
      <c r="J8051" s="98"/>
      <c r="K8051" s="98"/>
      <c r="L8051" s="98"/>
      <c r="M8051" s="241"/>
      <c r="N8051" s="241"/>
      <c r="O8051" s="98"/>
      <c r="P8051" s="98"/>
      <c r="Q8051" s="130"/>
    </row>
    <row r="8052" spans="1:17" ht="11.25" x14ac:dyDescent="0.2">
      <c r="A8052" s="234"/>
      <c r="B8052" s="98"/>
      <c r="C8052" s="130"/>
      <c r="D8052" s="240"/>
      <c r="E8052" s="240"/>
      <c r="F8052" s="224"/>
      <c r="G8052" s="98"/>
      <c r="H8052" s="98"/>
      <c r="I8052" s="130"/>
      <c r="J8052" s="98"/>
      <c r="K8052" s="98"/>
      <c r="L8052" s="98"/>
      <c r="M8052" s="241"/>
      <c r="N8052" s="241"/>
      <c r="O8052" s="98"/>
      <c r="P8052" s="98"/>
      <c r="Q8052" s="130"/>
    </row>
    <row r="8053" spans="1:17" ht="11.25" x14ac:dyDescent="0.2">
      <c r="A8053" s="234"/>
      <c r="B8053" s="98"/>
      <c r="C8053" s="130"/>
      <c r="D8053" s="240"/>
      <c r="E8053" s="240"/>
      <c r="F8053" s="224"/>
      <c r="G8053" s="98"/>
      <c r="H8053" s="98"/>
      <c r="I8053" s="130"/>
      <c r="J8053" s="98"/>
      <c r="K8053" s="98"/>
      <c r="L8053" s="98"/>
      <c r="M8053" s="241"/>
      <c r="N8053" s="241"/>
      <c r="O8053" s="98"/>
      <c r="P8053" s="98"/>
      <c r="Q8053" s="130"/>
    </row>
    <row r="8054" spans="1:17" ht="11.25" x14ac:dyDescent="0.2">
      <c r="A8054" s="234"/>
      <c r="B8054" s="98"/>
      <c r="C8054" s="130"/>
      <c r="D8054" s="240"/>
      <c r="E8054" s="240"/>
      <c r="F8054" s="224"/>
      <c r="G8054" s="98"/>
      <c r="H8054" s="98"/>
      <c r="I8054" s="130"/>
      <c r="J8054" s="98"/>
      <c r="K8054" s="98"/>
      <c r="L8054" s="98"/>
      <c r="M8054" s="241"/>
      <c r="N8054" s="241"/>
      <c r="O8054" s="98"/>
      <c r="P8054" s="98"/>
      <c r="Q8054" s="130"/>
    </row>
    <row r="8055" spans="1:17" ht="11.25" x14ac:dyDescent="0.2">
      <c r="A8055" s="234"/>
      <c r="B8055" s="98"/>
      <c r="C8055" s="130"/>
      <c r="D8055" s="240"/>
      <c r="E8055" s="240"/>
      <c r="F8055" s="224"/>
      <c r="G8055" s="98"/>
      <c r="H8055" s="98"/>
      <c r="I8055" s="130"/>
      <c r="J8055" s="98"/>
      <c r="K8055" s="98"/>
      <c r="L8055" s="98"/>
      <c r="M8055" s="241"/>
      <c r="N8055" s="241"/>
      <c r="O8055" s="98"/>
      <c r="P8055" s="98"/>
      <c r="Q8055" s="130"/>
    </row>
    <row r="8056" spans="1:17" ht="11.25" x14ac:dyDescent="0.2">
      <c r="A8056" s="234"/>
      <c r="B8056" s="98"/>
      <c r="C8056" s="130"/>
      <c r="D8056" s="240"/>
      <c r="E8056" s="240"/>
      <c r="F8056" s="224"/>
      <c r="G8056" s="98"/>
      <c r="H8056" s="98"/>
      <c r="I8056" s="130"/>
      <c r="J8056" s="98"/>
      <c r="K8056" s="98"/>
      <c r="L8056" s="98"/>
      <c r="M8056" s="241"/>
      <c r="N8056" s="241"/>
      <c r="O8056" s="98"/>
      <c r="P8056" s="98"/>
      <c r="Q8056" s="130"/>
    </row>
    <row r="8057" spans="1:17" ht="11.25" x14ac:dyDescent="0.2">
      <c r="A8057" s="234"/>
      <c r="B8057" s="98"/>
      <c r="C8057" s="130"/>
      <c r="D8057" s="240"/>
      <c r="E8057" s="240"/>
      <c r="F8057" s="224"/>
      <c r="G8057" s="98"/>
      <c r="H8057" s="98"/>
      <c r="I8057" s="130"/>
      <c r="J8057" s="98"/>
      <c r="K8057" s="98"/>
      <c r="L8057" s="98"/>
      <c r="M8057" s="241"/>
      <c r="N8057" s="241"/>
      <c r="O8057" s="98"/>
      <c r="P8057" s="98"/>
      <c r="Q8057" s="130"/>
    </row>
    <row r="8058" spans="1:17" ht="11.25" x14ac:dyDescent="0.2">
      <c r="A8058" s="234"/>
      <c r="B8058" s="98"/>
      <c r="C8058" s="130"/>
      <c r="D8058" s="240"/>
      <c r="E8058" s="240"/>
      <c r="F8058" s="224"/>
      <c r="G8058" s="98"/>
      <c r="H8058" s="98"/>
      <c r="I8058" s="130"/>
      <c r="J8058" s="98"/>
      <c r="K8058" s="98"/>
      <c r="L8058" s="98"/>
      <c r="M8058" s="241"/>
      <c r="N8058" s="241"/>
      <c r="O8058" s="98"/>
      <c r="P8058" s="98"/>
      <c r="Q8058" s="130"/>
    </row>
    <row r="8059" spans="1:17" ht="11.25" x14ac:dyDescent="0.2">
      <c r="A8059" s="234"/>
      <c r="B8059" s="98"/>
      <c r="C8059" s="130"/>
      <c r="D8059" s="240"/>
      <c r="E8059" s="240"/>
      <c r="F8059" s="224"/>
      <c r="G8059" s="98"/>
      <c r="H8059" s="98"/>
      <c r="I8059" s="130"/>
      <c r="J8059" s="98"/>
      <c r="K8059" s="98"/>
      <c r="L8059" s="98"/>
      <c r="M8059" s="241"/>
      <c r="N8059" s="241"/>
      <c r="O8059" s="98"/>
      <c r="P8059" s="98"/>
      <c r="Q8059" s="130"/>
    </row>
    <row r="8060" spans="1:17" ht="11.25" x14ac:dyDescent="0.2">
      <c r="A8060" s="234"/>
      <c r="B8060" s="98"/>
      <c r="C8060" s="130"/>
      <c r="D8060" s="240"/>
      <c r="E8060" s="240"/>
      <c r="F8060" s="224"/>
      <c r="G8060" s="98"/>
      <c r="H8060" s="98"/>
      <c r="I8060" s="130"/>
      <c r="J8060" s="98"/>
      <c r="K8060" s="98"/>
      <c r="L8060" s="98"/>
      <c r="M8060" s="241"/>
      <c r="N8060" s="241"/>
      <c r="O8060" s="98"/>
      <c r="P8060" s="98"/>
      <c r="Q8060" s="130"/>
    </row>
    <row r="8061" spans="1:17" ht="11.25" x14ac:dyDescent="0.2">
      <c r="A8061" s="234"/>
      <c r="B8061" s="98"/>
      <c r="C8061" s="130"/>
      <c r="D8061" s="240"/>
      <c r="E8061" s="240"/>
      <c r="F8061" s="224"/>
      <c r="G8061" s="98"/>
      <c r="H8061" s="98"/>
      <c r="I8061" s="130"/>
      <c r="J8061" s="98"/>
      <c r="K8061" s="98"/>
      <c r="L8061" s="98"/>
      <c r="M8061" s="241"/>
      <c r="N8061" s="241"/>
      <c r="O8061" s="98"/>
      <c r="P8061" s="98"/>
      <c r="Q8061" s="130"/>
    </row>
    <row r="8062" spans="1:17" ht="11.25" x14ac:dyDescent="0.2">
      <c r="A8062" s="234"/>
      <c r="B8062" s="98"/>
      <c r="C8062" s="130"/>
      <c r="D8062" s="240"/>
      <c r="E8062" s="240"/>
      <c r="F8062" s="224"/>
      <c r="G8062" s="98"/>
      <c r="H8062" s="98"/>
      <c r="I8062" s="130"/>
      <c r="J8062" s="98"/>
      <c r="K8062" s="98"/>
      <c r="L8062" s="98"/>
      <c r="M8062" s="241"/>
      <c r="N8062" s="241"/>
      <c r="O8062" s="98"/>
      <c r="P8062" s="98"/>
      <c r="Q8062" s="130"/>
    </row>
    <row r="8063" spans="1:17" ht="11.25" x14ac:dyDescent="0.2">
      <c r="A8063" s="234"/>
      <c r="B8063" s="98"/>
      <c r="C8063" s="130"/>
      <c r="D8063" s="240"/>
      <c r="E8063" s="240"/>
      <c r="F8063" s="224"/>
      <c r="G8063" s="98"/>
      <c r="H8063" s="98"/>
      <c r="I8063" s="130"/>
      <c r="J8063" s="98"/>
      <c r="K8063" s="98"/>
      <c r="L8063" s="98"/>
      <c r="M8063" s="241"/>
      <c r="N8063" s="241"/>
      <c r="O8063" s="98"/>
      <c r="P8063" s="98"/>
      <c r="Q8063" s="130"/>
    </row>
    <row r="8064" spans="1:17" ht="11.25" x14ac:dyDescent="0.2">
      <c r="A8064" s="234"/>
      <c r="B8064" s="98"/>
      <c r="C8064" s="130"/>
      <c r="D8064" s="240"/>
      <c r="E8064" s="240"/>
      <c r="F8064" s="224"/>
      <c r="G8064" s="98"/>
      <c r="H8064" s="98"/>
      <c r="I8064" s="130"/>
      <c r="J8064" s="98"/>
      <c r="K8064" s="98"/>
      <c r="L8064" s="98"/>
      <c r="M8064" s="241"/>
      <c r="N8064" s="241"/>
      <c r="O8064" s="98"/>
      <c r="P8064" s="98"/>
      <c r="Q8064" s="130"/>
    </row>
    <row r="8065" spans="1:17" ht="11.25" x14ac:dyDescent="0.2">
      <c r="A8065" s="234"/>
      <c r="B8065" s="98"/>
      <c r="C8065" s="130"/>
      <c r="D8065" s="240"/>
      <c r="E8065" s="240"/>
      <c r="F8065" s="224"/>
      <c r="G8065" s="98"/>
      <c r="H8065" s="98"/>
      <c r="I8065" s="130"/>
      <c r="J8065" s="98"/>
      <c r="K8065" s="98"/>
      <c r="L8065" s="98"/>
      <c r="M8065" s="241"/>
      <c r="N8065" s="241"/>
      <c r="O8065" s="98"/>
      <c r="P8065" s="98"/>
      <c r="Q8065" s="130"/>
    </row>
    <row r="8066" spans="1:17" ht="11.25" x14ac:dyDescent="0.2">
      <c r="A8066" s="234"/>
      <c r="B8066" s="98"/>
      <c r="C8066" s="130"/>
      <c r="D8066" s="240"/>
      <c r="E8066" s="240"/>
      <c r="F8066" s="224"/>
      <c r="G8066" s="98"/>
      <c r="H8066" s="98"/>
      <c r="I8066" s="130"/>
      <c r="J8066" s="98"/>
      <c r="K8066" s="98"/>
      <c r="L8066" s="98"/>
      <c r="M8066" s="241"/>
      <c r="N8066" s="241"/>
      <c r="O8066" s="98"/>
      <c r="P8066" s="98"/>
      <c r="Q8066" s="130"/>
    </row>
    <row r="8067" spans="1:17" ht="11.25" x14ac:dyDescent="0.2">
      <c r="A8067" s="234"/>
      <c r="B8067" s="98"/>
      <c r="C8067" s="130"/>
      <c r="D8067" s="240"/>
      <c r="E8067" s="240"/>
      <c r="F8067" s="224"/>
      <c r="G8067" s="98"/>
      <c r="H8067" s="98"/>
      <c r="I8067" s="130"/>
      <c r="J8067" s="98"/>
      <c r="K8067" s="98"/>
      <c r="L8067" s="98"/>
      <c r="M8067" s="241"/>
      <c r="N8067" s="241"/>
      <c r="O8067" s="98"/>
      <c r="P8067" s="98"/>
      <c r="Q8067" s="130"/>
    </row>
    <row r="8068" spans="1:17" ht="11.25" x14ac:dyDescent="0.2">
      <c r="A8068" s="234"/>
      <c r="B8068" s="98"/>
      <c r="C8068" s="130"/>
      <c r="D8068" s="240"/>
      <c r="E8068" s="240"/>
      <c r="F8068" s="224"/>
      <c r="G8068" s="98"/>
      <c r="H8068" s="98"/>
      <c r="I8068" s="130"/>
      <c r="J8068" s="98"/>
      <c r="K8068" s="98"/>
      <c r="L8068" s="98"/>
      <c r="M8068" s="241"/>
      <c r="N8068" s="241"/>
      <c r="O8068" s="98"/>
      <c r="P8068" s="98"/>
      <c r="Q8068" s="130"/>
    </row>
    <row r="8069" spans="1:17" ht="11.25" x14ac:dyDescent="0.2">
      <c r="A8069" s="234"/>
      <c r="B8069" s="98"/>
      <c r="C8069" s="130"/>
      <c r="D8069" s="240"/>
      <c r="E8069" s="240"/>
      <c r="F8069" s="224"/>
      <c r="G8069" s="98"/>
      <c r="H8069" s="98"/>
      <c r="I8069" s="130"/>
      <c r="J8069" s="98"/>
      <c r="K8069" s="98"/>
      <c r="L8069" s="98"/>
      <c r="M8069" s="241"/>
      <c r="N8069" s="241"/>
      <c r="O8069" s="98"/>
      <c r="P8069" s="98"/>
      <c r="Q8069" s="130"/>
    </row>
    <row r="8070" spans="1:17" ht="11.25" x14ac:dyDescent="0.2">
      <c r="A8070" s="234"/>
      <c r="B8070" s="98"/>
      <c r="C8070" s="130"/>
      <c r="D8070" s="240"/>
      <c r="E8070" s="240"/>
      <c r="F8070" s="224"/>
      <c r="G8070" s="98"/>
      <c r="H8070" s="98"/>
      <c r="I8070" s="130"/>
      <c r="J8070" s="98"/>
      <c r="K8070" s="98"/>
      <c r="L8070" s="98"/>
      <c r="M8070" s="241"/>
      <c r="N8070" s="241"/>
      <c r="O8070" s="98"/>
      <c r="P8070" s="98"/>
      <c r="Q8070" s="130"/>
    </row>
    <row r="8071" spans="1:17" ht="11.25" x14ac:dyDescent="0.2">
      <c r="A8071" s="234"/>
      <c r="B8071" s="98"/>
      <c r="C8071" s="130"/>
      <c r="D8071" s="240"/>
      <c r="E8071" s="240"/>
      <c r="F8071" s="224"/>
      <c r="G8071" s="98"/>
      <c r="H8071" s="98"/>
      <c r="I8071" s="130"/>
      <c r="J8071" s="98"/>
      <c r="K8071" s="98"/>
      <c r="L8071" s="98"/>
      <c r="M8071" s="241"/>
      <c r="N8071" s="241"/>
      <c r="O8071" s="98"/>
      <c r="P8071" s="98"/>
      <c r="Q8071" s="130"/>
    </row>
    <row r="8072" spans="1:17" ht="11.25" x14ac:dyDescent="0.2">
      <c r="A8072" s="234"/>
      <c r="B8072" s="98"/>
      <c r="C8072" s="130"/>
      <c r="D8072" s="240"/>
      <c r="E8072" s="240"/>
      <c r="F8072" s="224"/>
      <c r="G8072" s="98"/>
      <c r="H8072" s="98"/>
      <c r="I8072" s="130"/>
      <c r="J8072" s="98"/>
      <c r="K8072" s="98"/>
      <c r="L8072" s="98"/>
      <c r="M8072" s="241"/>
      <c r="N8072" s="241"/>
      <c r="O8072" s="98"/>
      <c r="P8072" s="98"/>
      <c r="Q8072" s="130"/>
    </row>
    <row r="8073" spans="1:17" ht="11.25" x14ac:dyDescent="0.2">
      <c r="A8073" s="234"/>
      <c r="B8073" s="98"/>
      <c r="C8073" s="130"/>
      <c r="D8073" s="240"/>
      <c r="E8073" s="240"/>
      <c r="F8073" s="224"/>
      <c r="G8073" s="98"/>
      <c r="H8073" s="98"/>
      <c r="I8073" s="130"/>
      <c r="J8073" s="98"/>
      <c r="K8073" s="98"/>
      <c r="L8073" s="98"/>
      <c r="M8073" s="241"/>
      <c r="N8073" s="241"/>
      <c r="O8073" s="98"/>
      <c r="P8073" s="98"/>
      <c r="Q8073" s="130"/>
    </row>
    <row r="8074" spans="1:17" ht="11.25" x14ac:dyDescent="0.2">
      <c r="A8074" s="234"/>
      <c r="B8074" s="98"/>
      <c r="C8074" s="130"/>
      <c r="D8074" s="240"/>
      <c r="E8074" s="240"/>
      <c r="F8074" s="224"/>
      <c r="G8074" s="98"/>
      <c r="H8074" s="98"/>
      <c r="I8074" s="130"/>
      <c r="J8074" s="98"/>
      <c r="K8074" s="98"/>
      <c r="L8074" s="98"/>
      <c r="M8074" s="241"/>
      <c r="N8074" s="241"/>
      <c r="O8074" s="98"/>
      <c r="P8074" s="98"/>
      <c r="Q8074" s="130"/>
    </row>
    <row r="8075" spans="1:17" ht="11.25" x14ac:dyDescent="0.2">
      <c r="A8075" s="234"/>
      <c r="B8075" s="98"/>
      <c r="C8075" s="130"/>
      <c r="D8075" s="240"/>
      <c r="E8075" s="240"/>
      <c r="F8075" s="224"/>
      <c r="G8075" s="98"/>
      <c r="H8075" s="98"/>
      <c r="I8075" s="130"/>
      <c r="J8075" s="98"/>
      <c r="K8075" s="98"/>
      <c r="L8075" s="98"/>
      <c r="M8075" s="241"/>
      <c r="N8075" s="241"/>
      <c r="O8075" s="98"/>
      <c r="P8075" s="98"/>
      <c r="Q8075" s="130"/>
    </row>
    <row r="8076" spans="1:17" ht="11.25" x14ac:dyDescent="0.2">
      <c r="A8076" s="234"/>
      <c r="B8076" s="98"/>
      <c r="C8076" s="130"/>
      <c r="D8076" s="240"/>
      <c r="E8076" s="240"/>
      <c r="F8076" s="224"/>
      <c r="G8076" s="98"/>
      <c r="H8076" s="98"/>
      <c r="I8076" s="130"/>
      <c r="J8076" s="98"/>
      <c r="K8076" s="98"/>
      <c r="L8076" s="98"/>
      <c r="M8076" s="241"/>
      <c r="N8076" s="241"/>
      <c r="O8076" s="98"/>
      <c r="P8076" s="98"/>
      <c r="Q8076" s="130"/>
    </row>
    <row r="8077" spans="1:17" ht="11.25" x14ac:dyDescent="0.2">
      <c r="A8077" s="234"/>
      <c r="B8077" s="98"/>
      <c r="C8077" s="130"/>
      <c r="D8077" s="240"/>
      <c r="E8077" s="240"/>
      <c r="F8077" s="224"/>
      <c r="G8077" s="98"/>
      <c r="H8077" s="98"/>
      <c r="I8077" s="130"/>
      <c r="J8077" s="98"/>
      <c r="K8077" s="98"/>
      <c r="L8077" s="98"/>
      <c r="M8077" s="241"/>
      <c r="N8077" s="241"/>
      <c r="O8077" s="98"/>
      <c r="P8077" s="98"/>
      <c r="Q8077" s="130"/>
    </row>
    <row r="8078" spans="1:17" ht="11.25" x14ac:dyDescent="0.2">
      <c r="A8078" s="234"/>
      <c r="B8078" s="98"/>
      <c r="C8078" s="130"/>
      <c r="D8078" s="240"/>
      <c r="E8078" s="240"/>
      <c r="F8078" s="224"/>
      <c r="G8078" s="98"/>
      <c r="H8078" s="98"/>
      <c r="I8078" s="130"/>
      <c r="J8078" s="98"/>
      <c r="K8078" s="98"/>
      <c r="L8078" s="98"/>
      <c r="M8078" s="241"/>
      <c r="N8078" s="241"/>
      <c r="O8078" s="98"/>
      <c r="P8078" s="98"/>
      <c r="Q8078" s="130"/>
    </row>
    <row r="8079" spans="1:17" ht="11.25" x14ac:dyDescent="0.2">
      <c r="A8079" s="234"/>
      <c r="B8079" s="98"/>
      <c r="C8079" s="130"/>
      <c r="D8079" s="240"/>
      <c r="E8079" s="240"/>
      <c r="F8079" s="224"/>
      <c r="G8079" s="98"/>
      <c r="H8079" s="98"/>
      <c r="I8079" s="130"/>
      <c r="J8079" s="98"/>
      <c r="K8079" s="98"/>
      <c r="L8079" s="98"/>
      <c r="M8079" s="241"/>
      <c r="N8079" s="241"/>
      <c r="O8079" s="98"/>
      <c r="P8079" s="98"/>
      <c r="Q8079" s="130"/>
    </row>
    <row r="8080" spans="1:17" ht="11.25" x14ac:dyDescent="0.2">
      <c r="A8080" s="234"/>
      <c r="B8080" s="98"/>
      <c r="C8080" s="130"/>
      <c r="D8080" s="240"/>
      <c r="E8080" s="240"/>
      <c r="F8080" s="224"/>
      <c r="G8080" s="98"/>
      <c r="H8080" s="98"/>
      <c r="I8080" s="130"/>
      <c r="J8080" s="98"/>
      <c r="K8080" s="98"/>
      <c r="L8080" s="98"/>
      <c r="M8080" s="241"/>
      <c r="N8080" s="241"/>
      <c r="O8080" s="98"/>
      <c r="P8080" s="98"/>
      <c r="Q8080" s="130"/>
    </row>
    <row r="8081" spans="1:17" ht="11.25" x14ac:dyDescent="0.2">
      <c r="A8081" s="234"/>
      <c r="B8081" s="98"/>
      <c r="C8081" s="130"/>
      <c r="D8081" s="240"/>
      <c r="E8081" s="240"/>
      <c r="F8081" s="224"/>
      <c r="G8081" s="98"/>
      <c r="H8081" s="98"/>
      <c r="I8081" s="130"/>
      <c r="J8081" s="98"/>
      <c r="K8081" s="98"/>
      <c r="L8081" s="98"/>
      <c r="M8081" s="241"/>
      <c r="N8081" s="241"/>
      <c r="O8081" s="98"/>
      <c r="P8081" s="98"/>
      <c r="Q8081" s="130"/>
    </row>
    <row r="8082" spans="1:17" ht="11.25" x14ac:dyDescent="0.2">
      <c r="A8082" s="234"/>
      <c r="B8082" s="98"/>
      <c r="C8082" s="130"/>
      <c r="D8082" s="240"/>
      <c r="E8082" s="240"/>
      <c r="F8082" s="224"/>
      <c r="G8082" s="98"/>
      <c r="H8082" s="98"/>
      <c r="I8082" s="130"/>
      <c r="J8082" s="98"/>
      <c r="K8082" s="98"/>
      <c r="L8082" s="98"/>
      <c r="M8082" s="241"/>
      <c r="N8082" s="241"/>
      <c r="O8082" s="98"/>
      <c r="P8082" s="98"/>
      <c r="Q8082" s="130"/>
    </row>
    <row r="8083" spans="1:17" ht="11.25" x14ac:dyDescent="0.2">
      <c r="A8083" s="234"/>
      <c r="B8083" s="98"/>
      <c r="C8083" s="130"/>
      <c r="D8083" s="240"/>
      <c r="E8083" s="240"/>
      <c r="F8083" s="224"/>
      <c r="G8083" s="98"/>
      <c r="H8083" s="98"/>
      <c r="I8083" s="130"/>
      <c r="J8083" s="98"/>
      <c r="K8083" s="98"/>
      <c r="L8083" s="98"/>
      <c r="M8083" s="241"/>
      <c r="N8083" s="241"/>
      <c r="O8083" s="98"/>
      <c r="P8083" s="98"/>
      <c r="Q8083" s="130"/>
    </row>
    <row r="8084" spans="1:17" ht="11.25" x14ac:dyDescent="0.2">
      <c r="A8084" s="234"/>
      <c r="B8084" s="98"/>
      <c r="C8084" s="130"/>
      <c r="D8084" s="240"/>
      <c r="E8084" s="240"/>
      <c r="F8084" s="224"/>
      <c r="G8084" s="98"/>
      <c r="H8084" s="98"/>
      <c r="I8084" s="130"/>
      <c r="J8084" s="98"/>
      <c r="K8084" s="98"/>
      <c r="L8084" s="98"/>
      <c r="M8084" s="241"/>
      <c r="N8084" s="241"/>
      <c r="O8084" s="98"/>
      <c r="P8084" s="98"/>
      <c r="Q8084" s="130"/>
    </row>
    <row r="8085" spans="1:17" ht="11.25" x14ac:dyDescent="0.2">
      <c r="A8085" s="234"/>
      <c r="B8085" s="98"/>
      <c r="C8085" s="130"/>
      <c r="D8085" s="240"/>
      <c r="E8085" s="240"/>
      <c r="F8085" s="224"/>
      <c r="G8085" s="98"/>
      <c r="H8085" s="98"/>
      <c r="I8085" s="130"/>
      <c r="J8085" s="98"/>
      <c r="K8085" s="98"/>
      <c r="L8085" s="98"/>
      <c r="M8085" s="241"/>
      <c r="N8085" s="241"/>
      <c r="O8085" s="98"/>
      <c r="P8085" s="98"/>
      <c r="Q8085" s="130"/>
    </row>
    <row r="8086" spans="1:17" ht="11.25" x14ac:dyDescent="0.2">
      <c r="A8086" s="234"/>
      <c r="B8086" s="98"/>
      <c r="C8086" s="130"/>
      <c r="D8086" s="240"/>
      <c r="E8086" s="240"/>
      <c r="F8086" s="224"/>
      <c r="G8086" s="98"/>
      <c r="H8086" s="98"/>
      <c r="I8086" s="130"/>
      <c r="J8086" s="98"/>
      <c r="K8086" s="98"/>
      <c r="L8086" s="98"/>
      <c r="M8086" s="241"/>
      <c r="N8086" s="241"/>
      <c r="O8086" s="98"/>
      <c r="P8086" s="98"/>
      <c r="Q8086" s="130"/>
    </row>
    <row r="8087" spans="1:17" ht="11.25" x14ac:dyDescent="0.2">
      <c r="A8087" s="234"/>
      <c r="B8087" s="98"/>
      <c r="C8087" s="130"/>
      <c r="D8087" s="240"/>
      <c r="E8087" s="240"/>
      <c r="F8087" s="224"/>
      <c r="G8087" s="98"/>
      <c r="H8087" s="98"/>
      <c r="I8087" s="130"/>
      <c r="J8087" s="98"/>
      <c r="K8087" s="98"/>
      <c r="L8087" s="98"/>
      <c r="M8087" s="241"/>
      <c r="N8087" s="241"/>
      <c r="O8087" s="98"/>
      <c r="P8087" s="98"/>
      <c r="Q8087" s="130"/>
    </row>
    <row r="8088" spans="1:17" ht="11.25" x14ac:dyDescent="0.2">
      <c r="A8088" s="234"/>
      <c r="B8088" s="98"/>
      <c r="C8088" s="130"/>
      <c r="D8088" s="240"/>
      <c r="E8088" s="240"/>
      <c r="F8088" s="224"/>
      <c r="G8088" s="98"/>
      <c r="H8088" s="98"/>
      <c r="I8088" s="130"/>
      <c r="J8088" s="98"/>
      <c r="K8088" s="98"/>
      <c r="L8088" s="98"/>
      <c r="M8088" s="241"/>
      <c r="N8088" s="241"/>
      <c r="O8088" s="98"/>
      <c r="P8088" s="98"/>
      <c r="Q8088" s="130"/>
    </row>
    <row r="8089" spans="1:17" ht="11.25" x14ac:dyDescent="0.2">
      <c r="A8089" s="234"/>
      <c r="B8089" s="98"/>
      <c r="C8089" s="130"/>
      <c r="D8089" s="240"/>
      <c r="E8089" s="240"/>
      <c r="F8089" s="224"/>
      <c r="G8089" s="98"/>
      <c r="H8089" s="98"/>
      <c r="I8089" s="130"/>
      <c r="J8089" s="98"/>
      <c r="K8089" s="98"/>
      <c r="L8089" s="98"/>
      <c r="M8089" s="241"/>
      <c r="N8089" s="241"/>
      <c r="O8089" s="98"/>
      <c r="P8089" s="98"/>
      <c r="Q8089" s="130"/>
    </row>
    <row r="8090" spans="1:17" ht="11.25" x14ac:dyDescent="0.2">
      <c r="A8090" s="234"/>
      <c r="B8090" s="98"/>
      <c r="C8090" s="130"/>
      <c r="D8090" s="240"/>
      <c r="E8090" s="240"/>
      <c r="F8090" s="224"/>
      <c r="G8090" s="98"/>
      <c r="H8090" s="98"/>
      <c r="I8090" s="130"/>
      <c r="J8090" s="98"/>
      <c r="K8090" s="98"/>
      <c r="L8090" s="98"/>
      <c r="M8090" s="241"/>
      <c r="N8090" s="241"/>
      <c r="O8090" s="98"/>
      <c r="P8090" s="98"/>
      <c r="Q8090" s="130"/>
    </row>
    <row r="8091" spans="1:17" ht="11.25" x14ac:dyDescent="0.2">
      <c r="A8091" s="234"/>
      <c r="B8091" s="98"/>
      <c r="C8091" s="130"/>
      <c r="D8091" s="240"/>
      <c r="E8091" s="240"/>
      <c r="F8091" s="224"/>
      <c r="G8091" s="98"/>
      <c r="H8091" s="98"/>
      <c r="I8091" s="130"/>
      <c r="J8091" s="98"/>
      <c r="K8091" s="98"/>
      <c r="L8091" s="98"/>
      <c r="M8091" s="241"/>
      <c r="N8091" s="241"/>
      <c r="O8091" s="98"/>
      <c r="P8091" s="98"/>
      <c r="Q8091" s="130"/>
    </row>
    <row r="8092" spans="1:17" ht="11.25" x14ac:dyDescent="0.2">
      <c r="A8092" s="234"/>
      <c r="B8092" s="98"/>
      <c r="C8092" s="130"/>
      <c r="D8092" s="240"/>
      <c r="E8092" s="240"/>
      <c r="F8092" s="224"/>
      <c r="G8092" s="98"/>
      <c r="H8092" s="98"/>
      <c r="I8092" s="130"/>
      <c r="J8092" s="98"/>
      <c r="K8092" s="98"/>
      <c r="L8092" s="98"/>
      <c r="M8092" s="241"/>
      <c r="N8092" s="241"/>
      <c r="O8092" s="98"/>
      <c r="P8092" s="98"/>
      <c r="Q8092" s="130"/>
    </row>
    <row r="8093" spans="1:17" ht="11.25" x14ac:dyDescent="0.2">
      <c r="A8093" s="234"/>
      <c r="B8093" s="98"/>
      <c r="C8093" s="130"/>
      <c r="D8093" s="240"/>
      <c r="E8093" s="240"/>
      <c r="F8093" s="224"/>
      <c r="G8093" s="98"/>
      <c r="H8093" s="98"/>
      <c r="I8093" s="130"/>
      <c r="J8093" s="98"/>
      <c r="K8093" s="98"/>
      <c r="L8093" s="98"/>
      <c r="M8093" s="241"/>
      <c r="N8093" s="241"/>
      <c r="O8093" s="98"/>
      <c r="P8093" s="98"/>
      <c r="Q8093" s="130"/>
    </row>
    <row r="8094" spans="1:17" ht="11.25" x14ac:dyDescent="0.2">
      <c r="A8094" s="234"/>
      <c r="B8094" s="98"/>
      <c r="C8094" s="130"/>
      <c r="D8094" s="240"/>
      <c r="E8094" s="240"/>
      <c r="F8094" s="224"/>
      <c r="G8094" s="98"/>
      <c r="H8094" s="98"/>
      <c r="I8094" s="130"/>
      <c r="J8094" s="98"/>
      <c r="K8094" s="98"/>
      <c r="L8094" s="98"/>
      <c r="M8094" s="241"/>
      <c r="N8094" s="241"/>
      <c r="O8094" s="98"/>
      <c r="P8094" s="98"/>
      <c r="Q8094" s="130"/>
    </row>
    <row r="8095" spans="1:17" ht="11.25" x14ac:dyDescent="0.2">
      <c r="A8095" s="234"/>
      <c r="B8095" s="98"/>
      <c r="C8095" s="130"/>
      <c r="D8095" s="240"/>
      <c r="E8095" s="240"/>
      <c r="F8095" s="224"/>
      <c r="G8095" s="98"/>
      <c r="H8095" s="98"/>
      <c r="I8095" s="130"/>
      <c r="J8095" s="98"/>
      <c r="K8095" s="98"/>
      <c r="L8095" s="98"/>
      <c r="M8095" s="241"/>
      <c r="N8095" s="241"/>
      <c r="O8095" s="98"/>
      <c r="P8095" s="98"/>
      <c r="Q8095" s="130"/>
    </row>
    <row r="8096" spans="1:17" ht="11.25" x14ac:dyDescent="0.2">
      <c r="A8096" s="234"/>
      <c r="B8096" s="98"/>
      <c r="C8096" s="130"/>
      <c r="D8096" s="240"/>
      <c r="E8096" s="240"/>
      <c r="F8096" s="224"/>
      <c r="G8096" s="98"/>
      <c r="H8096" s="98"/>
      <c r="I8096" s="130"/>
      <c r="J8096" s="98"/>
      <c r="K8096" s="98"/>
      <c r="L8096" s="98"/>
      <c r="M8096" s="241"/>
      <c r="N8096" s="241"/>
      <c r="O8096" s="98"/>
      <c r="P8096" s="98"/>
      <c r="Q8096" s="130"/>
    </row>
    <row r="8097" spans="1:17" ht="11.25" x14ac:dyDescent="0.2">
      <c r="A8097" s="234"/>
      <c r="B8097" s="98"/>
      <c r="C8097" s="130"/>
      <c r="D8097" s="240"/>
      <c r="E8097" s="240"/>
      <c r="F8097" s="224"/>
      <c r="G8097" s="98"/>
      <c r="H8097" s="98"/>
      <c r="I8097" s="130"/>
      <c r="J8097" s="98"/>
      <c r="K8097" s="98"/>
      <c r="L8097" s="98"/>
      <c r="M8097" s="241"/>
      <c r="N8097" s="241"/>
      <c r="O8097" s="98"/>
      <c r="P8097" s="98"/>
      <c r="Q8097" s="130"/>
    </row>
    <row r="8098" spans="1:17" ht="11.25" x14ac:dyDescent="0.2">
      <c r="A8098" s="234"/>
      <c r="B8098" s="98"/>
      <c r="C8098" s="130"/>
      <c r="D8098" s="240"/>
      <c r="E8098" s="240"/>
      <c r="F8098" s="224"/>
      <c r="G8098" s="98"/>
      <c r="H8098" s="98"/>
      <c r="I8098" s="130"/>
      <c r="J8098" s="98"/>
      <c r="K8098" s="98"/>
      <c r="L8098" s="98"/>
      <c r="M8098" s="241"/>
      <c r="N8098" s="241"/>
      <c r="O8098" s="98"/>
      <c r="P8098" s="98"/>
      <c r="Q8098" s="130"/>
    </row>
    <row r="8099" spans="1:17" ht="11.25" x14ac:dyDescent="0.2">
      <c r="A8099" s="234"/>
      <c r="B8099" s="98"/>
      <c r="C8099" s="130"/>
      <c r="D8099" s="240"/>
      <c r="E8099" s="240"/>
      <c r="F8099" s="224"/>
      <c r="G8099" s="98"/>
      <c r="H8099" s="98"/>
      <c r="I8099" s="130"/>
      <c r="J8099" s="98"/>
      <c r="K8099" s="98"/>
      <c r="L8099" s="98"/>
      <c r="M8099" s="241"/>
      <c r="N8099" s="241"/>
      <c r="O8099" s="98"/>
      <c r="P8099" s="98"/>
      <c r="Q8099" s="130"/>
    </row>
    <row r="8100" spans="1:17" ht="11.25" x14ac:dyDescent="0.2">
      <c r="A8100" s="234"/>
      <c r="B8100" s="98"/>
      <c r="C8100" s="130"/>
      <c r="D8100" s="240"/>
      <c r="E8100" s="240"/>
      <c r="F8100" s="224"/>
      <c r="G8100" s="98"/>
      <c r="H8100" s="98"/>
      <c r="I8100" s="130"/>
      <c r="J8100" s="98"/>
      <c r="K8100" s="98"/>
      <c r="L8100" s="98"/>
      <c r="M8100" s="241"/>
      <c r="N8100" s="241"/>
      <c r="O8100" s="98"/>
      <c r="P8100" s="98"/>
      <c r="Q8100" s="130"/>
    </row>
    <row r="8101" spans="1:17" ht="11.25" x14ac:dyDescent="0.2">
      <c r="A8101" s="234"/>
      <c r="B8101" s="98"/>
      <c r="C8101" s="130"/>
      <c r="D8101" s="240"/>
      <c r="E8101" s="240"/>
      <c r="F8101" s="224"/>
      <c r="G8101" s="98"/>
      <c r="H8101" s="98"/>
      <c r="I8101" s="130"/>
      <c r="J8101" s="98"/>
      <c r="K8101" s="98"/>
      <c r="L8101" s="98"/>
      <c r="M8101" s="241"/>
      <c r="N8101" s="241"/>
      <c r="O8101" s="98"/>
      <c r="P8101" s="98"/>
      <c r="Q8101" s="130"/>
    </row>
    <row r="8102" spans="1:17" ht="11.25" x14ac:dyDescent="0.2">
      <c r="A8102" s="234"/>
      <c r="B8102" s="98"/>
      <c r="C8102" s="130"/>
      <c r="D8102" s="240"/>
      <c r="E8102" s="240"/>
      <c r="F8102" s="224"/>
      <c r="G8102" s="98"/>
      <c r="H8102" s="98"/>
      <c r="I8102" s="130"/>
      <c r="J8102" s="98"/>
      <c r="K8102" s="98"/>
      <c r="L8102" s="98"/>
      <c r="M8102" s="241"/>
      <c r="N8102" s="241"/>
      <c r="O8102" s="98"/>
      <c r="P8102" s="98"/>
      <c r="Q8102" s="130"/>
    </row>
    <row r="8103" spans="1:17" ht="11.25" x14ac:dyDescent="0.2">
      <c r="A8103" s="234"/>
      <c r="B8103" s="98"/>
      <c r="C8103" s="130"/>
      <c r="D8103" s="240"/>
      <c r="E8103" s="240"/>
      <c r="F8103" s="224"/>
      <c r="G8103" s="98"/>
      <c r="H8103" s="98"/>
      <c r="I8103" s="130"/>
      <c r="J8103" s="98"/>
      <c r="K8103" s="98"/>
      <c r="L8103" s="98"/>
      <c r="M8103" s="241"/>
      <c r="N8103" s="241"/>
      <c r="O8103" s="98"/>
      <c r="P8103" s="98"/>
      <c r="Q8103" s="130"/>
    </row>
    <row r="8104" spans="1:17" ht="11.25" x14ac:dyDescent="0.2">
      <c r="A8104" s="234"/>
      <c r="B8104" s="98"/>
      <c r="C8104" s="130"/>
      <c r="D8104" s="240"/>
      <c r="E8104" s="240"/>
      <c r="F8104" s="224"/>
      <c r="G8104" s="98"/>
      <c r="H8104" s="98"/>
      <c r="I8104" s="130"/>
      <c r="J8104" s="98"/>
      <c r="K8104" s="98"/>
      <c r="L8104" s="98"/>
      <c r="M8104" s="241"/>
      <c r="N8104" s="241"/>
      <c r="O8104" s="98"/>
      <c r="P8104" s="98"/>
      <c r="Q8104" s="130"/>
    </row>
    <row r="8105" spans="1:17" ht="11.25" x14ac:dyDescent="0.2">
      <c r="A8105" s="234"/>
      <c r="B8105" s="98"/>
      <c r="C8105" s="130"/>
      <c r="D8105" s="240"/>
      <c r="E8105" s="240"/>
      <c r="F8105" s="224"/>
      <c r="G8105" s="98"/>
      <c r="H8105" s="98"/>
      <c r="I8105" s="130"/>
      <c r="J8105" s="98"/>
      <c r="K8105" s="98"/>
      <c r="L8105" s="98"/>
      <c r="M8105" s="241"/>
      <c r="N8105" s="241"/>
      <c r="O8105" s="98"/>
      <c r="P8105" s="98"/>
      <c r="Q8105" s="130"/>
    </row>
    <row r="8106" spans="1:17" ht="11.25" x14ac:dyDescent="0.2">
      <c r="A8106" s="234"/>
      <c r="B8106" s="98"/>
      <c r="C8106" s="130"/>
      <c r="D8106" s="240"/>
      <c r="E8106" s="240"/>
      <c r="F8106" s="224"/>
      <c r="G8106" s="98"/>
      <c r="H8106" s="98"/>
      <c r="I8106" s="130"/>
      <c r="J8106" s="98"/>
      <c r="K8106" s="98"/>
      <c r="L8106" s="98"/>
      <c r="M8106" s="241"/>
      <c r="N8106" s="241"/>
      <c r="O8106" s="98"/>
      <c r="P8106" s="98"/>
      <c r="Q8106" s="130"/>
    </row>
    <row r="8107" spans="1:17" ht="11.25" x14ac:dyDescent="0.2">
      <c r="A8107" s="234"/>
      <c r="B8107" s="98"/>
      <c r="C8107" s="130"/>
      <c r="D8107" s="240"/>
      <c r="E8107" s="240"/>
      <c r="F8107" s="224"/>
      <c r="G8107" s="98"/>
      <c r="H8107" s="98"/>
      <c r="I8107" s="130"/>
      <c r="J8107" s="98"/>
      <c r="K8107" s="98"/>
      <c r="L8107" s="98"/>
      <c r="M8107" s="241"/>
      <c r="N8107" s="241"/>
      <c r="O8107" s="98"/>
      <c r="P8107" s="98"/>
      <c r="Q8107" s="130"/>
    </row>
    <row r="8108" spans="1:17" ht="11.25" x14ac:dyDescent="0.2">
      <c r="A8108" s="234"/>
      <c r="B8108" s="98"/>
      <c r="C8108" s="130"/>
      <c r="D8108" s="240"/>
      <c r="E8108" s="240"/>
      <c r="F8108" s="224"/>
      <c r="G8108" s="98"/>
      <c r="H8108" s="98"/>
      <c r="I8108" s="130"/>
      <c r="J8108" s="98"/>
      <c r="K8108" s="98"/>
      <c r="L8108" s="98"/>
      <c r="M8108" s="241"/>
      <c r="N8108" s="241"/>
      <c r="O8108" s="98"/>
      <c r="P8108" s="98"/>
      <c r="Q8108" s="130"/>
    </row>
    <row r="8109" spans="1:17" ht="11.25" x14ac:dyDescent="0.2">
      <c r="A8109" s="234"/>
      <c r="B8109" s="98"/>
      <c r="C8109" s="130"/>
      <c r="D8109" s="240"/>
      <c r="E8109" s="240"/>
      <c r="F8109" s="224"/>
      <c r="G8109" s="98"/>
      <c r="H8109" s="98"/>
      <c r="I8109" s="130"/>
      <c r="J8109" s="98"/>
      <c r="K8109" s="98"/>
      <c r="L8109" s="98"/>
      <c r="M8109" s="241"/>
      <c r="N8109" s="241"/>
      <c r="O8109" s="98"/>
      <c r="P8109" s="98"/>
      <c r="Q8109" s="130"/>
    </row>
    <row r="8110" spans="1:17" ht="11.25" x14ac:dyDescent="0.2">
      <c r="A8110" s="234"/>
      <c r="B8110" s="98"/>
      <c r="C8110" s="130"/>
      <c r="D8110" s="240"/>
      <c r="E8110" s="240"/>
      <c r="F8110" s="224"/>
      <c r="G8110" s="98"/>
      <c r="H8110" s="98"/>
      <c r="I8110" s="130"/>
      <c r="J8110" s="98"/>
      <c r="K8110" s="98"/>
      <c r="L8110" s="98"/>
      <c r="M8110" s="241"/>
      <c r="N8110" s="241"/>
      <c r="O8110" s="98"/>
      <c r="P8110" s="98"/>
      <c r="Q8110" s="130"/>
    </row>
    <row r="8111" spans="1:17" ht="11.25" x14ac:dyDescent="0.2">
      <c r="A8111" s="234"/>
      <c r="B8111" s="98"/>
      <c r="C8111" s="130"/>
      <c r="D8111" s="240"/>
      <c r="E8111" s="240"/>
      <c r="F8111" s="224"/>
      <c r="G8111" s="98"/>
      <c r="H8111" s="98"/>
      <c r="I8111" s="130"/>
      <c r="J8111" s="98"/>
      <c r="K8111" s="98"/>
      <c r="L8111" s="98"/>
      <c r="M8111" s="241"/>
      <c r="N8111" s="241"/>
      <c r="O8111" s="98"/>
      <c r="P8111" s="98"/>
      <c r="Q8111" s="130"/>
    </row>
    <row r="8112" spans="1:17" ht="11.25" x14ac:dyDescent="0.2">
      <c r="A8112" s="234"/>
      <c r="B8112" s="98"/>
      <c r="C8112" s="130"/>
      <c r="D8112" s="240"/>
      <c r="E8112" s="240"/>
      <c r="F8112" s="224"/>
      <c r="G8112" s="98"/>
      <c r="H8112" s="98"/>
      <c r="I8112" s="130"/>
      <c r="J8112" s="98"/>
      <c r="K8112" s="98"/>
      <c r="L8112" s="98"/>
      <c r="M8112" s="241"/>
      <c r="N8112" s="241"/>
      <c r="O8112" s="98"/>
      <c r="P8112" s="98"/>
      <c r="Q8112" s="130"/>
    </row>
    <row r="8113" spans="1:17" ht="11.25" x14ac:dyDescent="0.2">
      <c r="A8113" s="234"/>
      <c r="B8113" s="98"/>
      <c r="C8113" s="130"/>
      <c r="D8113" s="240"/>
      <c r="E8113" s="240"/>
      <c r="F8113" s="224"/>
      <c r="G8113" s="98"/>
      <c r="H8113" s="98"/>
      <c r="I8113" s="130"/>
      <c r="J8113" s="98"/>
      <c r="K8113" s="98"/>
      <c r="L8113" s="98"/>
      <c r="M8113" s="241"/>
      <c r="N8113" s="241"/>
      <c r="O8113" s="98"/>
      <c r="P8113" s="98"/>
      <c r="Q8113" s="130"/>
    </row>
    <row r="8114" spans="1:17" ht="11.25" x14ac:dyDescent="0.2">
      <c r="A8114" s="234"/>
      <c r="B8114" s="98"/>
      <c r="C8114" s="130"/>
      <c r="D8114" s="240"/>
      <c r="E8114" s="240"/>
      <c r="F8114" s="224"/>
      <c r="G8114" s="98"/>
      <c r="H8114" s="98"/>
      <c r="I8114" s="130"/>
      <c r="J8114" s="98"/>
      <c r="K8114" s="98"/>
      <c r="L8114" s="98"/>
      <c r="M8114" s="241"/>
      <c r="N8114" s="241"/>
      <c r="O8114" s="98"/>
      <c r="P8114" s="98"/>
      <c r="Q8114" s="130"/>
    </row>
    <row r="8115" spans="1:17" ht="11.25" x14ac:dyDescent="0.2">
      <c r="A8115" s="234"/>
      <c r="B8115" s="98"/>
      <c r="C8115" s="130"/>
      <c r="D8115" s="240"/>
      <c r="E8115" s="240"/>
      <c r="F8115" s="224"/>
      <c r="G8115" s="98"/>
      <c r="H8115" s="98"/>
      <c r="I8115" s="130"/>
      <c r="J8115" s="98"/>
      <c r="K8115" s="98"/>
      <c r="L8115" s="98"/>
      <c r="M8115" s="241"/>
      <c r="N8115" s="241"/>
      <c r="O8115" s="98"/>
      <c r="P8115" s="98"/>
      <c r="Q8115" s="130"/>
    </row>
    <row r="8116" spans="1:17" ht="11.25" x14ac:dyDescent="0.2">
      <c r="A8116" s="234"/>
      <c r="B8116" s="98"/>
      <c r="C8116" s="130"/>
      <c r="D8116" s="240"/>
      <c r="E8116" s="240"/>
      <c r="F8116" s="224"/>
      <c r="G8116" s="98"/>
      <c r="H8116" s="98"/>
      <c r="I8116" s="130"/>
      <c r="J8116" s="98"/>
      <c r="K8116" s="98"/>
      <c r="L8116" s="98"/>
      <c r="M8116" s="241"/>
      <c r="N8116" s="241"/>
      <c r="O8116" s="98"/>
      <c r="P8116" s="98"/>
      <c r="Q8116" s="130"/>
    </row>
    <row r="8117" spans="1:17" ht="11.25" x14ac:dyDescent="0.2">
      <c r="A8117" s="234"/>
      <c r="B8117" s="98"/>
      <c r="C8117" s="130"/>
      <c r="D8117" s="240"/>
      <c r="E8117" s="240"/>
      <c r="F8117" s="224"/>
      <c r="G8117" s="98"/>
      <c r="H8117" s="98"/>
      <c r="I8117" s="130"/>
      <c r="J8117" s="98"/>
      <c r="K8117" s="98"/>
      <c r="L8117" s="98"/>
      <c r="M8117" s="241"/>
      <c r="N8117" s="241"/>
      <c r="O8117" s="98"/>
      <c r="P8117" s="98"/>
      <c r="Q8117" s="130"/>
    </row>
    <row r="8118" spans="1:17" ht="11.25" x14ac:dyDescent="0.2">
      <c r="A8118" s="234"/>
      <c r="B8118" s="98"/>
      <c r="C8118" s="130"/>
      <c r="D8118" s="240"/>
      <c r="E8118" s="240"/>
      <c r="F8118" s="224"/>
      <c r="G8118" s="98"/>
      <c r="H8118" s="98"/>
      <c r="I8118" s="130"/>
      <c r="J8118" s="98"/>
      <c r="K8118" s="98"/>
      <c r="L8118" s="98"/>
      <c r="M8118" s="241"/>
      <c r="N8118" s="241"/>
      <c r="O8118" s="98"/>
      <c r="P8118" s="98"/>
      <c r="Q8118" s="130"/>
    </row>
    <row r="8119" spans="1:17" ht="11.25" x14ac:dyDescent="0.2">
      <c r="A8119" s="234"/>
      <c r="B8119" s="98"/>
      <c r="C8119" s="130"/>
      <c r="D8119" s="240"/>
      <c r="E8119" s="240"/>
      <c r="F8119" s="224"/>
      <c r="G8119" s="98"/>
      <c r="H8119" s="98"/>
      <c r="I8119" s="130"/>
      <c r="J8119" s="98"/>
      <c r="K8119" s="98"/>
      <c r="L8119" s="98"/>
      <c r="M8119" s="241"/>
      <c r="N8119" s="241"/>
      <c r="O8119" s="98"/>
      <c r="P8119" s="98"/>
      <c r="Q8119" s="130"/>
    </row>
    <row r="8120" spans="1:17" ht="11.25" x14ac:dyDescent="0.2">
      <c r="A8120" s="234"/>
      <c r="B8120" s="98"/>
      <c r="C8120" s="130"/>
      <c r="D8120" s="240"/>
      <c r="E8120" s="240"/>
      <c r="F8120" s="224"/>
      <c r="G8120" s="98"/>
      <c r="H8120" s="98"/>
      <c r="I8120" s="130"/>
      <c r="J8120" s="98"/>
      <c r="K8120" s="98"/>
      <c r="L8120" s="98"/>
      <c r="M8120" s="241"/>
      <c r="N8120" s="241"/>
      <c r="O8120" s="98"/>
      <c r="P8120" s="98"/>
      <c r="Q8120" s="130"/>
    </row>
    <row r="8121" spans="1:17" ht="11.25" x14ac:dyDescent="0.2">
      <c r="A8121" s="234"/>
      <c r="B8121" s="98"/>
      <c r="C8121" s="130"/>
      <c r="D8121" s="240"/>
      <c r="E8121" s="240"/>
      <c r="F8121" s="224"/>
      <c r="G8121" s="98"/>
      <c r="H8121" s="98"/>
      <c r="I8121" s="130"/>
      <c r="J8121" s="98"/>
      <c r="K8121" s="98"/>
      <c r="L8121" s="98"/>
      <c r="M8121" s="241"/>
      <c r="N8121" s="241"/>
      <c r="O8121" s="98"/>
      <c r="P8121" s="98"/>
      <c r="Q8121" s="130"/>
    </row>
    <row r="8122" spans="1:17" ht="11.25" x14ac:dyDescent="0.2">
      <c r="A8122" s="234"/>
      <c r="B8122" s="98"/>
      <c r="C8122" s="130"/>
      <c r="D8122" s="240"/>
      <c r="E8122" s="240"/>
      <c r="F8122" s="224"/>
      <c r="G8122" s="98"/>
      <c r="H8122" s="98"/>
      <c r="I8122" s="130"/>
      <c r="J8122" s="98"/>
      <c r="K8122" s="98"/>
      <c r="L8122" s="98"/>
      <c r="M8122" s="241"/>
      <c r="N8122" s="241"/>
      <c r="O8122" s="98"/>
      <c r="P8122" s="98"/>
      <c r="Q8122" s="130"/>
    </row>
    <row r="8123" spans="1:17" ht="11.25" x14ac:dyDescent="0.2">
      <c r="A8123" s="234"/>
      <c r="B8123" s="98"/>
      <c r="C8123" s="130"/>
      <c r="D8123" s="240"/>
      <c r="E8123" s="240"/>
      <c r="F8123" s="224"/>
      <c r="G8123" s="98"/>
      <c r="H8123" s="98"/>
      <c r="I8123" s="130"/>
      <c r="J8123" s="98"/>
      <c r="K8123" s="98"/>
      <c r="L8123" s="98"/>
      <c r="M8123" s="241"/>
      <c r="N8123" s="241"/>
      <c r="O8123" s="98"/>
      <c r="P8123" s="98"/>
      <c r="Q8123" s="130"/>
    </row>
    <row r="8124" spans="1:17" ht="11.25" x14ac:dyDescent="0.2">
      <c r="A8124" s="234"/>
      <c r="B8124" s="98"/>
      <c r="C8124" s="130"/>
      <c r="D8124" s="240"/>
      <c r="E8124" s="240"/>
      <c r="F8124" s="224"/>
      <c r="G8124" s="98"/>
      <c r="H8124" s="98"/>
      <c r="I8124" s="130"/>
      <c r="J8124" s="98"/>
      <c r="K8124" s="98"/>
      <c r="L8124" s="98"/>
      <c r="M8124" s="241"/>
      <c r="N8124" s="241"/>
      <c r="O8124" s="98"/>
      <c r="P8124" s="98"/>
      <c r="Q8124" s="130"/>
    </row>
    <row r="8125" spans="1:17" ht="11.25" x14ac:dyDescent="0.2">
      <c r="A8125" s="234"/>
      <c r="B8125" s="98"/>
      <c r="C8125" s="130"/>
      <c r="D8125" s="240"/>
      <c r="E8125" s="240"/>
      <c r="F8125" s="224"/>
      <c r="G8125" s="98"/>
      <c r="H8125" s="98"/>
      <c r="I8125" s="130"/>
      <c r="J8125" s="98"/>
      <c r="K8125" s="98"/>
      <c r="L8125" s="98"/>
      <c r="M8125" s="241"/>
      <c r="N8125" s="241"/>
      <c r="O8125" s="98"/>
      <c r="P8125" s="98"/>
      <c r="Q8125" s="130"/>
    </row>
    <row r="8126" spans="1:17" ht="11.25" x14ac:dyDescent="0.2">
      <c r="A8126" s="234"/>
      <c r="B8126" s="98"/>
      <c r="C8126" s="130"/>
      <c r="D8126" s="240"/>
      <c r="E8126" s="240"/>
      <c r="F8126" s="224"/>
      <c r="G8126" s="98"/>
      <c r="H8126" s="98"/>
      <c r="I8126" s="130"/>
      <c r="J8126" s="98"/>
      <c r="K8126" s="98"/>
      <c r="L8126" s="98"/>
      <c r="M8126" s="241"/>
      <c r="N8126" s="241"/>
      <c r="O8126" s="98"/>
      <c r="P8126" s="98"/>
      <c r="Q8126" s="130"/>
    </row>
    <row r="8127" spans="1:17" ht="11.25" x14ac:dyDescent="0.2">
      <c r="A8127" s="234"/>
      <c r="B8127" s="98"/>
      <c r="C8127" s="130"/>
      <c r="D8127" s="240"/>
      <c r="E8127" s="240"/>
      <c r="F8127" s="224"/>
      <c r="G8127" s="98"/>
      <c r="H8127" s="98"/>
      <c r="I8127" s="130"/>
      <c r="J8127" s="98"/>
      <c r="K8127" s="98"/>
      <c r="L8127" s="98"/>
      <c r="M8127" s="241"/>
      <c r="N8127" s="241"/>
      <c r="O8127" s="98"/>
      <c r="P8127" s="98"/>
      <c r="Q8127" s="130"/>
    </row>
    <row r="8128" spans="1:17" ht="11.25" x14ac:dyDescent="0.2">
      <c r="A8128" s="234"/>
      <c r="B8128" s="98"/>
      <c r="C8128" s="130"/>
      <c r="D8128" s="240"/>
      <c r="E8128" s="240"/>
      <c r="F8128" s="224"/>
      <c r="G8128" s="98"/>
      <c r="H8128" s="98"/>
      <c r="I8128" s="130"/>
      <c r="J8128" s="98"/>
      <c r="K8128" s="98"/>
      <c r="L8128" s="98"/>
      <c r="M8128" s="241"/>
      <c r="N8128" s="241"/>
      <c r="O8128" s="98"/>
      <c r="P8128" s="98"/>
      <c r="Q8128" s="130"/>
    </row>
    <row r="8129" spans="1:17" ht="11.25" x14ac:dyDescent="0.2">
      <c r="A8129" s="234"/>
      <c r="B8129" s="98"/>
      <c r="C8129" s="130"/>
      <c r="D8129" s="240"/>
      <c r="E8129" s="240"/>
      <c r="F8129" s="224"/>
      <c r="G8129" s="98"/>
      <c r="H8129" s="98"/>
      <c r="I8129" s="130"/>
      <c r="J8129" s="98"/>
      <c r="K8129" s="98"/>
      <c r="L8129" s="98"/>
      <c r="M8129" s="241"/>
      <c r="N8129" s="241"/>
      <c r="O8129" s="98"/>
      <c r="P8129" s="98"/>
      <c r="Q8129" s="130"/>
    </row>
    <row r="8130" spans="1:17" ht="11.25" x14ac:dyDescent="0.2">
      <c r="A8130" s="234"/>
      <c r="B8130" s="98"/>
      <c r="C8130" s="130"/>
      <c r="D8130" s="240"/>
      <c r="E8130" s="240"/>
      <c r="F8130" s="224"/>
      <c r="G8130" s="98"/>
      <c r="H8130" s="98"/>
      <c r="I8130" s="130"/>
      <c r="J8130" s="98"/>
      <c r="K8130" s="98"/>
      <c r="L8130" s="98"/>
      <c r="M8130" s="241"/>
      <c r="N8130" s="241"/>
      <c r="O8130" s="98"/>
      <c r="P8130" s="98"/>
      <c r="Q8130" s="130"/>
    </row>
    <row r="8131" spans="1:17" ht="11.25" x14ac:dyDescent="0.2">
      <c r="A8131" s="234"/>
      <c r="B8131" s="98"/>
      <c r="C8131" s="130"/>
      <c r="D8131" s="240"/>
      <c r="E8131" s="240"/>
      <c r="F8131" s="224"/>
      <c r="G8131" s="98"/>
      <c r="H8131" s="98"/>
      <c r="I8131" s="130"/>
      <c r="J8131" s="98"/>
      <c r="K8131" s="98"/>
      <c r="L8131" s="98"/>
      <c r="M8131" s="241"/>
      <c r="N8131" s="241"/>
      <c r="O8131" s="98"/>
      <c r="P8131" s="98"/>
      <c r="Q8131" s="130"/>
    </row>
    <row r="8132" spans="1:17" ht="11.25" x14ac:dyDescent="0.2">
      <c r="A8132" s="234"/>
      <c r="B8132" s="98"/>
      <c r="C8132" s="130"/>
      <c r="D8132" s="240"/>
      <c r="E8132" s="240"/>
      <c r="F8132" s="224"/>
      <c r="G8132" s="98"/>
      <c r="H8132" s="98"/>
      <c r="I8132" s="130"/>
      <c r="J8132" s="98"/>
      <c r="K8132" s="98"/>
      <c r="L8132" s="98"/>
      <c r="M8132" s="241"/>
      <c r="N8132" s="241"/>
      <c r="O8132" s="98"/>
      <c r="P8132" s="98"/>
      <c r="Q8132" s="130"/>
    </row>
    <row r="8133" spans="1:17" ht="11.25" x14ac:dyDescent="0.2">
      <c r="A8133" s="234"/>
      <c r="B8133" s="98"/>
      <c r="C8133" s="130"/>
      <c r="D8133" s="240"/>
      <c r="E8133" s="240"/>
      <c r="F8133" s="224"/>
      <c r="G8133" s="98"/>
      <c r="H8133" s="98"/>
      <c r="I8133" s="130"/>
      <c r="J8133" s="98"/>
      <c r="K8133" s="98"/>
      <c r="L8133" s="98"/>
      <c r="M8133" s="241"/>
      <c r="N8133" s="241"/>
      <c r="O8133" s="98"/>
      <c r="P8133" s="98"/>
      <c r="Q8133" s="130"/>
    </row>
    <row r="8134" spans="1:17" ht="11.25" x14ac:dyDescent="0.2">
      <c r="A8134" s="234"/>
      <c r="B8134" s="98"/>
      <c r="C8134" s="130"/>
      <c r="D8134" s="240"/>
      <c r="E8134" s="240"/>
      <c r="F8134" s="224"/>
      <c r="G8134" s="98"/>
      <c r="H8134" s="98"/>
      <c r="I8134" s="130"/>
      <c r="J8134" s="98"/>
      <c r="K8134" s="98"/>
      <c r="L8134" s="98"/>
      <c r="M8134" s="241"/>
      <c r="N8134" s="241"/>
      <c r="O8134" s="98"/>
      <c r="P8134" s="98"/>
      <c r="Q8134" s="130"/>
    </row>
    <row r="8135" spans="1:17" ht="11.25" x14ac:dyDescent="0.2">
      <c r="A8135" s="234"/>
      <c r="B8135" s="98"/>
      <c r="C8135" s="130"/>
      <c r="D8135" s="240"/>
      <c r="E8135" s="240"/>
      <c r="F8135" s="224"/>
      <c r="G8135" s="98"/>
      <c r="H8135" s="98"/>
      <c r="I8135" s="130"/>
      <c r="J8135" s="98"/>
      <c r="K8135" s="98"/>
      <c r="L8135" s="98"/>
      <c r="M8135" s="241"/>
      <c r="N8135" s="241"/>
      <c r="O8135" s="98"/>
      <c r="P8135" s="98"/>
      <c r="Q8135" s="130"/>
    </row>
    <row r="8136" spans="1:17" ht="11.25" x14ac:dyDescent="0.2">
      <c r="A8136" s="234"/>
      <c r="B8136" s="98"/>
      <c r="C8136" s="130"/>
      <c r="D8136" s="240"/>
      <c r="E8136" s="240"/>
      <c r="F8136" s="224"/>
      <c r="G8136" s="98"/>
      <c r="H8136" s="98"/>
      <c r="I8136" s="130"/>
      <c r="J8136" s="98"/>
      <c r="K8136" s="98"/>
      <c r="L8136" s="98"/>
      <c r="M8136" s="241"/>
      <c r="N8136" s="241"/>
      <c r="O8136" s="98"/>
      <c r="P8136" s="98"/>
      <c r="Q8136" s="130"/>
    </row>
    <row r="8137" spans="1:17" ht="11.25" x14ac:dyDescent="0.2">
      <c r="A8137" s="234"/>
      <c r="B8137" s="98"/>
      <c r="C8137" s="130"/>
      <c r="D8137" s="240"/>
      <c r="E8137" s="240"/>
      <c r="F8137" s="224"/>
      <c r="G8137" s="98"/>
      <c r="H8137" s="98"/>
      <c r="I8137" s="130"/>
      <c r="J8137" s="98"/>
      <c r="K8137" s="98"/>
      <c r="L8137" s="98"/>
      <c r="M8137" s="241"/>
      <c r="N8137" s="241"/>
      <c r="O8137" s="98"/>
      <c r="P8137" s="98"/>
      <c r="Q8137" s="130"/>
    </row>
    <row r="8138" spans="1:17" ht="11.25" x14ac:dyDescent="0.2">
      <c r="A8138" s="234"/>
      <c r="B8138" s="98"/>
      <c r="C8138" s="130"/>
      <c r="D8138" s="240"/>
      <c r="E8138" s="240"/>
      <c r="F8138" s="224"/>
      <c r="G8138" s="98"/>
      <c r="H8138" s="98"/>
      <c r="I8138" s="130"/>
      <c r="J8138" s="98"/>
      <c r="K8138" s="98"/>
      <c r="L8138" s="98"/>
      <c r="M8138" s="241"/>
      <c r="N8138" s="241"/>
      <c r="O8138" s="98"/>
      <c r="P8138" s="98"/>
      <c r="Q8138" s="130"/>
    </row>
    <row r="8139" spans="1:17" ht="11.25" x14ac:dyDescent="0.2">
      <c r="A8139" s="234"/>
      <c r="B8139" s="98"/>
      <c r="C8139" s="130"/>
      <c r="D8139" s="240"/>
      <c r="E8139" s="240"/>
      <c r="F8139" s="224"/>
      <c r="G8139" s="98"/>
      <c r="H8139" s="98"/>
      <c r="I8139" s="130"/>
      <c r="J8139" s="98"/>
      <c r="K8139" s="98"/>
      <c r="L8139" s="98"/>
      <c r="M8139" s="241"/>
      <c r="N8139" s="241"/>
      <c r="O8139" s="98"/>
      <c r="P8139" s="98"/>
      <c r="Q8139" s="130"/>
    </row>
    <row r="8140" spans="1:17" ht="11.25" x14ac:dyDescent="0.2">
      <c r="A8140" s="234"/>
      <c r="B8140" s="98"/>
      <c r="C8140" s="130"/>
      <c r="D8140" s="240"/>
      <c r="E8140" s="240"/>
      <c r="F8140" s="224"/>
      <c r="G8140" s="98"/>
      <c r="H8140" s="98"/>
      <c r="I8140" s="130"/>
      <c r="J8140" s="98"/>
      <c r="K8140" s="98"/>
      <c r="L8140" s="98"/>
      <c r="M8140" s="241"/>
      <c r="N8140" s="241"/>
      <c r="O8140" s="98"/>
      <c r="P8140" s="98"/>
      <c r="Q8140" s="130"/>
    </row>
    <row r="8141" spans="1:17" ht="11.25" x14ac:dyDescent="0.2">
      <c r="A8141" s="234"/>
      <c r="B8141" s="98"/>
      <c r="C8141" s="130"/>
      <c r="D8141" s="240"/>
      <c r="E8141" s="240"/>
      <c r="F8141" s="224"/>
      <c r="G8141" s="98"/>
      <c r="H8141" s="98"/>
      <c r="I8141" s="130"/>
      <c r="J8141" s="98"/>
      <c r="K8141" s="98"/>
      <c r="L8141" s="98"/>
      <c r="M8141" s="241"/>
      <c r="N8141" s="241"/>
      <c r="O8141" s="98"/>
      <c r="P8141" s="98"/>
      <c r="Q8141" s="130"/>
    </row>
    <row r="8142" spans="1:17" ht="11.25" x14ac:dyDescent="0.2">
      <c r="A8142" s="234"/>
      <c r="B8142" s="98"/>
      <c r="C8142" s="130"/>
      <c r="D8142" s="240"/>
      <c r="E8142" s="240"/>
      <c r="F8142" s="224"/>
      <c r="G8142" s="98"/>
      <c r="H8142" s="98"/>
      <c r="I8142" s="130"/>
      <c r="J8142" s="98"/>
      <c r="K8142" s="98"/>
      <c r="L8142" s="98"/>
      <c r="M8142" s="241"/>
      <c r="N8142" s="241"/>
      <c r="O8142" s="98"/>
      <c r="P8142" s="98"/>
      <c r="Q8142" s="130"/>
    </row>
    <row r="8143" spans="1:17" ht="11.25" x14ac:dyDescent="0.2">
      <c r="A8143" s="234"/>
      <c r="B8143" s="98"/>
      <c r="C8143" s="130"/>
      <c r="D8143" s="240"/>
      <c r="E8143" s="240"/>
      <c r="F8143" s="224"/>
      <c r="G8143" s="98"/>
      <c r="H8143" s="98"/>
      <c r="I8143" s="130"/>
      <c r="J8143" s="98"/>
      <c r="K8143" s="98"/>
      <c r="L8143" s="98"/>
      <c r="M8143" s="241"/>
      <c r="N8143" s="241"/>
      <c r="O8143" s="98"/>
      <c r="P8143" s="98"/>
      <c r="Q8143" s="130"/>
    </row>
    <row r="8144" spans="1:17" ht="11.25" x14ac:dyDescent="0.2">
      <c r="A8144" s="234"/>
      <c r="B8144" s="98"/>
      <c r="C8144" s="130"/>
      <c r="D8144" s="240"/>
      <c r="E8144" s="240"/>
      <c r="F8144" s="224"/>
      <c r="G8144" s="98"/>
      <c r="H8144" s="98"/>
      <c r="I8144" s="130"/>
      <c r="J8144" s="98"/>
      <c r="K8144" s="98"/>
      <c r="L8144" s="98"/>
      <c r="M8144" s="241"/>
      <c r="N8144" s="241"/>
      <c r="O8144" s="98"/>
      <c r="P8144" s="98"/>
      <c r="Q8144" s="130"/>
    </row>
    <row r="8145" spans="1:17" ht="11.25" x14ac:dyDescent="0.2">
      <c r="A8145" s="234"/>
      <c r="B8145" s="98"/>
      <c r="C8145" s="130"/>
      <c r="D8145" s="240"/>
      <c r="E8145" s="240"/>
      <c r="F8145" s="224"/>
      <c r="G8145" s="98"/>
      <c r="H8145" s="98"/>
      <c r="I8145" s="130"/>
      <c r="J8145" s="98"/>
      <c r="K8145" s="98"/>
      <c r="L8145" s="98"/>
      <c r="M8145" s="241"/>
      <c r="N8145" s="241"/>
      <c r="O8145" s="98"/>
      <c r="P8145" s="98"/>
      <c r="Q8145" s="130"/>
    </row>
    <row r="8146" spans="1:17" ht="11.25" x14ac:dyDescent="0.2">
      <c r="A8146" s="234"/>
      <c r="B8146" s="98"/>
      <c r="C8146" s="130"/>
      <c r="D8146" s="240"/>
      <c r="E8146" s="240"/>
      <c r="F8146" s="224"/>
      <c r="G8146" s="98"/>
      <c r="H8146" s="98"/>
      <c r="I8146" s="130"/>
      <c r="J8146" s="98"/>
      <c r="K8146" s="98"/>
      <c r="L8146" s="98"/>
      <c r="M8146" s="241"/>
      <c r="N8146" s="241"/>
      <c r="O8146" s="98"/>
      <c r="P8146" s="98"/>
      <c r="Q8146" s="130"/>
    </row>
    <row r="8147" spans="1:17" ht="11.25" x14ac:dyDescent="0.2">
      <c r="A8147" s="234"/>
      <c r="B8147" s="98"/>
      <c r="C8147" s="130"/>
      <c r="D8147" s="240"/>
      <c r="E8147" s="240"/>
      <c r="F8147" s="224"/>
      <c r="G8147" s="98"/>
      <c r="H8147" s="98"/>
      <c r="I8147" s="130"/>
      <c r="J8147" s="98"/>
      <c r="K8147" s="98"/>
      <c r="L8147" s="98"/>
      <c r="M8147" s="241"/>
      <c r="N8147" s="241"/>
      <c r="O8147" s="98"/>
      <c r="P8147" s="98"/>
      <c r="Q8147" s="130"/>
    </row>
    <row r="8148" spans="1:17" ht="11.25" x14ac:dyDescent="0.2">
      <c r="A8148" s="234"/>
      <c r="B8148" s="98"/>
      <c r="C8148" s="130"/>
      <c r="D8148" s="240"/>
      <c r="E8148" s="240"/>
      <c r="F8148" s="224"/>
      <c r="G8148" s="98"/>
      <c r="H8148" s="98"/>
      <c r="I8148" s="130"/>
      <c r="J8148" s="98"/>
      <c r="K8148" s="98"/>
      <c r="L8148" s="98"/>
      <c r="M8148" s="241"/>
      <c r="N8148" s="241"/>
      <c r="O8148" s="98"/>
      <c r="P8148" s="98"/>
      <c r="Q8148" s="130"/>
    </row>
    <row r="8149" spans="1:17" ht="11.25" x14ac:dyDescent="0.2">
      <c r="A8149" s="234"/>
      <c r="B8149" s="98"/>
      <c r="C8149" s="130"/>
      <c r="D8149" s="240"/>
      <c r="E8149" s="240"/>
      <c r="F8149" s="224"/>
      <c r="G8149" s="98"/>
      <c r="H8149" s="98"/>
      <c r="I8149" s="130"/>
      <c r="J8149" s="98"/>
      <c r="K8149" s="98"/>
      <c r="L8149" s="98"/>
      <c r="M8149" s="241"/>
      <c r="N8149" s="241"/>
      <c r="O8149" s="98"/>
      <c r="P8149" s="98"/>
      <c r="Q8149" s="130"/>
    </row>
    <row r="8150" spans="1:17" ht="11.25" x14ac:dyDescent="0.2">
      <c r="A8150" s="234"/>
      <c r="B8150" s="98"/>
      <c r="C8150" s="130"/>
      <c r="D8150" s="240"/>
      <c r="E8150" s="240"/>
      <c r="F8150" s="224"/>
      <c r="G8150" s="98"/>
      <c r="H8150" s="98"/>
      <c r="I8150" s="130"/>
      <c r="J8150" s="98"/>
      <c r="K8150" s="98"/>
      <c r="L8150" s="98"/>
      <c r="M8150" s="241"/>
      <c r="N8150" s="241"/>
      <c r="O8150" s="98"/>
      <c r="P8150" s="98"/>
      <c r="Q8150" s="130"/>
    </row>
    <row r="8151" spans="1:17" ht="11.25" x14ac:dyDescent="0.2">
      <c r="A8151" s="234"/>
      <c r="B8151" s="98"/>
      <c r="C8151" s="130"/>
      <c r="D8151" s="240"/>
      <c r="E8151" s="240"/>
      <c r="F8151" s="224"/>
      <c r="G8151" s="98"/>
      <c r="H8151" s="98"/>
      <c r="I8151" s="130"/>
      <c r="J8151" s="98"/>
      <c r="K8151" s="98"/>
      <c r="L8151" s="98"/>
      <c r="M8151" s="241"/>
      <c r="N8151" s="241"/>
      <c r="O8151" s="98"/>
      <c r="P8151" s="98"/>
      <c r="Q8151" s="130"/>
    </row>
    <row r="8152" spans="1:17" ht="11.25" x14ac:dyDescent="0.2">
      <c r="A8152" s="234"/>
      <c r="B8152" s="98"/>
      <c r="C8152" s="130"/>
      <c r="D8152" s="240"/>
      <c r="E8152" s="240"/>
      <c r="F8152" s="224"/>
      <c r="G8152" s="98"/>
      <c r="H8152" s="98"/>
      <c r="I8152" s="130"/>
      <c r="J8152" s="98"/>
      <c r="K8152" s="98"/>
      <c r="L8152" s="98"/>
      <c r="M8152" s="241"/>
      <c r="N8152" s="241"/>
      <c r="O8152" s="98"/>
      <c r="P8152" s="98"/>
      <c r="Q8152" s="130"/>
    </row>
    <row r="8153" spans="1:17" ht="11.25" x14ac:dyDescent="0.2">
      <c r="A8153" s="234"/>
      <c r="B8153" s="98"/>
      <c r="C8153" s="130"/>
      <c r="D8153" s="240"/>
      <c r="E8153" s="240"/>
      <c r="F8153" s="224"/>
      <c r="G8153" s="98"/>
      <c r="H8153" s="98"/>
      <c r="I8153" s="130"/>
      <c r="J8153" s="98"/>
      <c r="K8153" s="98"/>
      <c r="L8153" s="98"/>
      <c r="M8153" s="241"/>
      <c r="N8153" s="241"/>
      <c r="O8153" s="98"/>
      <c r="P8153" s="98"/>
      <c r="Q8153" s="130"/>
    </row>
    <row r="8154" spans="1:17" ht="11.25" x14ac:dyDescent="0.2">
      <c r="A8154" s="234"/>
      <c r="B8154" s="98"/>
      <c r="C8154" s="130"/>
      <c r="D8154" s="240"/>
      <c r="E8154" s="240"/>
      <c r="F8154" s="224"/>
      <c r="G8154" s="98"/>
      <c r="H8154" s="98"/>
      <c r="I8154" s="130"/>
      <c r="J8154" s="98"/>
      <c r="K8154" s="98"/>
      <c r="L8154" s="98"/>
      <c r="M8154" s="241"/>
      <c r="N8154" s="241"/>
      <c r="O8154" s="98"/>
      <c r="P8154" s="98"/>
      <c r="Q8154" s="130"/>
    </row>
    <row r="8155" spans="1:17" ht="11.25" x14ac:dyDescent="0.2">
      <c r="A8155" s="234"/>
      <c r="B8155" s="98"/>
      <c r="C8155" s="130"/>
      <c r="D8155" s="240"/>
      <c r="E8155" s="240"/>
      <c r="F8155" s="224"/>
      <c r="G8155" s="98"/>
      <c r="H8155" s="98"/>
      <c r="I8155" s="130"/>
      <c r="J8155" s="98"/>
      <c r="K8155" s="98"/>
      <c r="L8155" s="98"/>
      <c r="M8155" s="241"/>
      <c r="N8155" s="241"/>
      <c r="O8155" s="98"/>
      <c r="P8155" s="98"/>
      <c r="Q8155" s="130"/>
    </row>
    <row r="8156" spans="1:17" ht="11.25" x14ac:dyDescent="0.2">
      <c r="A8156" s="234"/>
      <c r="B8156" s="98"/>
      <c r="C8156" s="130"/>
      <c r="D8156" s="240"/>
      <c r="E8156" s="240"/>
      <c r="F8156" s="224"/>
      <c r="G8156" s="98"/>
      <c r="H8156" s="98"/>
      <c r="I8156" s="130"/>
      <c r="J8156" s="98"/>
      <c r="K8156" s="98"/>
      <c r="L8156" s="98"/>
      <c r="M8156" s="241"/>
      <c r="N8156" s="241"/>
      <c r="O8156" s="98"/>
      <c r="P8156" s="98"/>
      <c r="Q8156" s="130"/>
    </row>
    <row r="8157" spans="1:17" ht="11.25" x14ac:dyDescent="0.2">
      <c r="A8157" s="234"/>
      <c r="B8157" s="98"/>
      <c r="C8157" s="130"/>
      <c r="D8157" s="240"/>
      <c r="E8157" s="240"/>
      <c r="F8157" s="224"/>
      <c r="G8157" s="98"/>
      <c r="H8157" s="98"/>
      <c r="I8157" s="130"/>
      <c r="J8157" s="98"/>
      <c r="K8157" s="98"/>
      <c r="L8157" s="98"/>
      <c r="M8157" s="241"/>
      <c r="N8157" s="241"/>
      <c r="O8157" s="98"/>
      <c r="P8157" s="98"/>
      <c r="Q8157" s="130"/>
    </row>
    <row r="8158" spans="1:17" ht="11.25" x14ac:dyDescent="0.2">
      <c r="A8158" s="234"/>
      <c r="B8158" s="98"/>
      <c r="C8158" s="130"/>
      <c r="D8158" s="240"/>
      <c r="E8158" s="240"/>
      <c r="F8158" s="224"/>
      <c r="G8158" s="98"/>
      <c r="H8158" s="98"/>
      <c r="I8158" s="130"/>
      <c r="J8158" s="98"/>
      <c r="K8158" s="98"/>
      <c r="L8158" s="98"/>
      <c r="M8158" s="241"/>
      <c r="N8158" s="241"/>
      <c r="O8158" s="98"/>
      <c r="P8158" s="98"/>
      <c r="Q8158" s="130"/>
    </row>
    <row r="8159" spans="1:17" ht="11.25" x14ac:dyDescent="0.2">
      <c r="A8159" s="234"/>
      <c r="B8159" s="98"/>
      <c r="C8159" s="130"/>
      <c r="D8159" s="240"/>
      <c r="E8159" s="240"/>
      <c r="F8159" s="224"/>
      <c r="G8159" s="98"/>
      <c r="H8159" s="98"/>
      <c r="I8159" s="130"/>
      <c r="J8159" s="98"/>
      <c r="K8159" s="98"/>
      <c r="L8159" s="98"/>
      <c r="M8159" s="241"/>
      <c r="N8159" s="241"/>
      <c r="O8159" s="98"/>
      <c r="P8159" s="98"/>
      <c r="Q8159" s="130"/>
    </row>
    <row r="8160" spans="1:17" ht="11.25" x14ac:dyDescent="0.2">
      <c r="A8160" s="234"/>
      <c r="B8160" s="98"/>
      <c r="C8160" s="130"/>
      <c r="D8160" s="240"/>
      <c r="E8160" s="240"/>
      <c r="F8160" s="224"/>
      <c r="G8160" s="98"/>
      <c r="H8160" s="98"/>
      <c r="I8160" s="130"/>
      <c r="J8160" s="98"/>
      <c r="K8160" s="98"/>
      <c r="L8160" s="98"/>
      <c r="M8160" s="241"/>
      <c r="N8160" s="241"/>
      <c r="O8160" s="98"/>
      <c r="P8160" s="98"/>
      <c r="Q8160" s="130"/>
    </row>
    <row r="8161" spans="1:17" ht="11.25" x14ac:dyDescent="0.2">
      <c r="A8161" s="234"/>
      <c r="B8161" s="98"/>
      <c r="C8161" s="130"/>
      <c r="D8161" s="240"/>
      <c r="E8161" s="240"/>
      <c r="F8161" s="224"/>
      <c r="G8161" s="98"/>
      <c r="H8161" s="98"/>
      <c r="I8161" s="130"/>
      <c r="J8161" s="98"/>
      <c r="K8161" s="98"/>
      <c r="L8161" s="98"/>
      <c r="M8161" s="241"/>
      <c r="N8161" s="241"/>
      <c r="O8161" s="98"/>
      <c r="P8161" s="98"/>
      <c r="Q8161" s="130"/>
    </row>
    <row r="8162" spans="1:17" ht="11.25" x14ac:dyDescent="0.2">
      <c r="A8162" s="234"/>
      <c r="B8162" s="98"/>
      <c r="C8162" s="130"/>
      <c r="D8162" s="240"/>
      <c r="E8162" s="240"/>
      <c r="F8162" s="224"/>
      <c r="G8162" s="98"/>
      <c r="H8162" s="98"/>
      <c r="I8162" s="130"/>
      <c r="J8162" s="98"/>
      <c r="K8162" s="98"/>
      <c r="L8162" s="98"/>
      <c r="M8162" s="241"/>
      <c r="N8162" s="241"/>
      <c r="O8162" s="98"/>
      <c r="P8162" s="98"/>
      <c r="Q8162" s="130"/>
    </row>
    <row r="8163" spans="1:17" ht="11.25" x14ac:dyDescent="0.2">
      <c r="A8163" s="234"/>
      <c r="B8163" s="98"/>
      <c r="C8163" s="130"/>
      <c r="D8163" s="240"/>
      <c r="E8163" s="240"/>
      <c r="F8163" s="224"/>
      <c r="G8163" s="98"/>
      <c r="H8163" s="98"/>
      <c r="I8163" s="130"/>
      <c r="J8163" s="98"/>
      <c r="K8163" s="98"/>
      <c r="L8163" s="98"/>
      <c r="M8163" s="241"/>
      <c r="N8163" s="241"/>
      <c r="O8163" s="98"/>
      <c r="P8163" s="98"/>
      <c r="Q8163" s="130"/>
    </row>
    <row r="8164" spans="1:17" ht="11.25" x14ac:dyDescent="0.2">
      <c r="A8164" s="234"/>
      <c r="B8164" s="98"/>
      <c r="C8164" s="130"/>
      <c r="D8164" s="240"/>
      <c r="E8164" s="240"/>
      <c r="F8164" s="224"/>
      <c r="G8164" s="98"/>
      <c r="H8164" s="98"/>
      <c r="I8164" s="130"/>
      <c r="J8164" s="98"/>
      <c r="K8164" s="98"/>
      <c r="L8164" s="98"/>
      <c r="M8164" s="241"/>
      <c r="N8164" s="241"/>
      <c r="O8164" s="98"/>
      <c r="P8164" s="98"/>
      <c r="Q8164" s="130"/>
    </row>
    <row r="8165" spans="1:17" ht="11.25" x14ac:dyDescent="0.2">
      <c r="A8165" s="234"/>
      <c r="B8165" s="98"/>
      <c r="C8165" s="130"/>
      <c r="D8165" s="240"/>
      <c r="E8165" s="240"/>
      <c r="F8165" s="224"/>
      <c r="G8165" s="98"/>
      <c r="H8165" s="98"/>
      <c r="I8165" s="130"/>
      <c r="J8165" s="98"/>
      <c r="K8165" s="98"/>
      <c r="L8165" s="98"/>
      <c r="M8165" s="241"/>
      <c r="N8165" s="241"/>
      <c r="O8165" s="98"/>
      <c r="P8165" s="98"/>
      <c r="Q8165" s="130"/>
    </row>
    <row r="8166" spans="1:17" ht="11.25" x14ac:dyDescent="0.2">
      <c r="A8166" s="234"/>
      <c r="B8166" s="98"/>
      <c r="C8166" s="130"/>
      <c r="D8166" s="240"/>
      <c r="E8166" s="240"/>
      <c r="F8166" s="224"/>
      <c r="G8166" s="98"/>
      <c r="H8166" s="98"/>
      <c r="I8166" s="130"/>
      <c r="J8166" s="98"/>
      <c r="K8166" s="98"/>
      <c r="L8166" s="98"/>
      <c r="M8166" s="241"/>
      <c r="N8166" s="241"/>
      <c r="O8166" s="98"/>
      <c r="P8166" s="98"/>
      <c r="Q8166" s="130"/>
    </row>
    <row r="8167" spans="1:17" ht="11.25" x14ac:dyDescent="0.2">
      <c r="A8167" s="234"/>
      <c r="B8167" s="98"/>
      <c r="C8167" s="130"/>
      <c r="D8167" s="240"/>
      <c r="E8167" s="240"/>
      <c r="F8167" s="224"/>
      <c r="G8167" s="98"/>
      <c r="H8167" s="98"/>
      <c r="I8167" s="130"/>
      <c r="J8167" s="98"/>
      <c r="K8167" s="98"/>
      <c r="L8167" s="98"/>
      <c r="M8167" s="241"/>
      <c r="N8167" s="241"/>
      <c r="O8167" s="98"/>
      <c r="P8167" s="98"/>
      <c r="Q8167" s="130"/>
    </row>
    <row r="8168" spans="1:17" ht="11.25" x14ac:dyDescent="0.2">
      <c r="A8168" s="234"/>
      <c r="B8168" s="98"/>
      <c r="C8168" s="130"/>
      <c r="D8168" s="240"/>
      <c r="E8168" s="240"/>
      <c r="F8168" s="224"/>
      <c r="G8168" s="98"/>
      <c r="H8168" s="98"/>
      <c r="I8168" s="130"/>
      <c r="J8168" s="98"/>
      <c r="K8168" s="98"/>
      <c r="L8168" s="98"/>
      <c r="M8168" s="241"/>
      <c r="N8168" s="241"/>
      <c r="O8168" s="98"/>
      <c r="P8168" s="98"/>
      <c r="Q8168" s="130"/>
    </row>
    <row r="8169" spans="1:17" ht="11.25" x14ac:dyDescent="0.2">
      <c r="A8169" s="234"/>
      <c r="B8169" s="98"/>
      <c r="C8169" s="130"/>
      <c r="D8169" s="240"/>
      <c r="E8169" s="240"/>
      <c r="F8169" s="224"/>
      <c r="G8169" s="98"/>
      <c r="H8169" s="98"/>
      <c r="I8169" s="130"/>
      <c r="J8169" s="98"/>
      <c r="K8169" s="98"/>
      <c r="L8169" s="98"/>
      <c r="M8169" s="241"/>
      <c r="N8169" s="241"/>
      <c r="O8169" s="98"/>
      <c r="P8169" s="98"/>
      <c r="Q8169" s="130"/>
    </row>
    <row r="8170" spans="1:17" ht="11.25" x14ac:dyDescent="0.2">
      <c r="A8170" s="234"/>
      <c r="B8170" s="98"/>
      <c r="C8170" s="130"/>
      <c r="D8170" s="240"/>
      <c r="E8170" s="240"/>
      <c r="F8170" s="224"/>
      <c r="G8170" s="98"/>
      <c r="H8170" s="98"/>
      <c r="I8170" s="130"/>
      <c r="J8170" s="98"/>
      <c r="K8170" s="98"/>
      <c r="L8170" s="98"/>
      <c r="M8170" s="241"/>
      <c r="N8170" s="241"/>
      <c r="O8170" s="98"/>
      <c r="P8170" s="98"/>
      <c r="Q8170" s="130"/>
    </row>
    <row r="8171" spans="1:17" ht="11.25" x14ac:dyDescent="0.2">
      <c r="A8171" s="234"/>
      <c r="B8171" s="98"/>
      <c r="C8171" s="130"/>
      <c r="D8171" s="240"/>
      <c r="E8171" s="240"/>
      <c r="F8171" s="224"/>
      <c r="G8171" s="98"/>
      <c r="H8171" s="98"/>
      <c r="I8171" s="130"/>
      <c r="J8171" s="98"/>
      <c r="K8171" s="98"/>
      <c r="L8171" s="98"/>
      <c r="M8171" s="241"/>
      <c r="N8171" s="241"/>
      <c r="O8171" s="98"/>
      <c r="P8171" s="98"/>
      <c r="Q8171" s="130"/>
    </row>
    <row r="8172" spans="1:17" ht="11.25" x14ac:dyDescent="0.2">
      <c r="A8172" s="234"/>
      <c r="B8172" s="98"/>
      <c r="C8172" s="130"/>
      <c r="D8172" s="240"/>
      <c r="E8172" s="240"/>
      <c r="F8172" s="224"/>
      <c r="G8172" s="98"/>
      <c r="H8172" s="98"/>
      <c r="I8172" s="130"/>
      <c r="J8172" s="98"/>
      <c r="K8172" s="98"/>
      <c r="L8172" s="98"/>
      <c r="M8172" s="241"/>
      <c r="N8172" s="241"/>
      <c r="O8172" s="98"/>
      <c r="P8172" s="98"/>
      <c r="Q8172" s="130"/>
    </row>
    <row r="8173" spans="1:17" ht="11.25" x14ac:dyDescent="0.2">
      <c r="A8173" s="234"/>
      <c r="B8173" s="98"/>
      <c r="C8173" s="130"/>
      <c r="D8173" s="240"/>
      <c r="E8173" s="240"/>
      <c r="F8173" s="224"/>
      <c r="G8173" s="98"/>
      <c r="H8173" s="98"/>
      <c r="I8173" s="130"/>
      <c r="J8173" s="98"/>
      <c r="K8173" s="98"/>
      <c r="L8173" s="98"/>
      <c r="M8173" s="241"/>
      <c r="N8173" s="241"/>
      <c r="O8173" s="98"/>
      <c r="P8173" s="98"/>
      <c r="Q8173" s="130"/>
    </row>
    <row r="8174" spans="1:17" ht="11.25" x14ac:dyDescent="0.2">
      <c r="A8174" s="234"/>
      <c r="B8174" s="98"/>
      <c r="C8174" s="130"/>
      <c r="D8174" s="240"/>
      <c r="E8174" s="240"/>
      <c r="F8174" s="224"/>
      <c r="G8174" s="98"/>
      <c r="H8174" s="98"/>
      <c r="I8174" s="130"/>
      <c r="J8174" s="98"/>
      <c r="K8174" s="98"/>
      <c r="L8174" s="98"/>
      <c r="M8174" s="241"/>
      <c r="N8174" s="241"/>
      <c r="O8174" s="98"/>
      <c r="P8174" s="98"/>
      <c r="Q8174" s="130"/>
    </row>
    <row r="8175" spans="1:17" ht="11.25" x14ac:dyDescent="0.2">
      <c r="A8175" s="234"/>
      <c r="B8175" s="98"/>
      <c r="C8175" s="130"/>
      <c r="D8175" s="240"/>
      <c r="E8175" s="240"/>
      <c r="F8175" s="224"/>
      <c r="G8175" s="98"/>
      <c r="H8175" s="98"/>
      <c r="I8175" s="130"/>
      <c r="J8175" s="98"/>
      <c r="K8175" s="98"/>
      <c r="L8175" s="98"/>
      <c r="M8175" s="241"/>
      <c r="N8175" s="241"/>
      <c r="O8175" s="98"/>
      <c r="P8175" s="98"/>
      <c r="Q8175" s="130"/>
    </row>
    <row r="8176" spans="1:17" ht="11.25" x14ac:dyDescent="0.2">
      <c r="A8176" s="234"/>
      <c r="B8176" s="98"/>
      <c r="C8176" s="130"/>
      <c r="D8176" s="240"/>
      <c r="E8176" s="240"/>
      <c r="F8176" s="224"/>
      <c r="G8176" s="98"/>
      <c r="H8176" s="98"/>
      <c r="I8176" s="130"/>
      <c r="J8176" s="98"/>
      <c r="K8176" s="98"/>
      <c r="L8176" s="98"/>
      <c r="M8176" s="241"/>
      <c r="N8176" s="241"/>
      <c r="O8176" s="98"/>
      <c r="P8176" s="98"/>
      <c r="Q8176" s="130"/>
    </row>
    <row r="8177" spans="1:17" ht="11.25" x14ac:dyDescent="0.2">
      <c r="A8177" s="234"/>
      <c r="B8177" s="98"/>
      <c r="C8177" s="130"/>
      <c r="D8177" s="240"/>
      <c r="E8177" s="240"/>
      <c r="F8177" s="224"/>
      <c r="G8177" s="98"/>
      <c r="H8177" s="98"/>
      <c r="I8177" s="130"/>
      <c r="J8177" s="98"/>
      <c r="K8177" s="98"/>
      <c r="L8177" s="98"/>
      <c r="M8177" s="241"/>
      <c r="N8177" s="241"/>
      <c r="O8177" s="98"/>
      <c r="P8177" s="98"/>
      <c r="Q8177" s="130"/>
    </row>
    <row r="8178" spans="1:17" ht="11.25" x14ac:dyDescent="0.2">
      <c r="A8178" s="234"/>
      <c r="B8178" s="98"/>
      <c r="C8178" s="130"/>
      <c r="D8178" s="240"/>
      <c r="E8178" s="240"/>
      <c r="F8178" s="224"/>
      <c r="G8178" s="98"/>
      <c r="H8178" s="98"/>
      <c r="I8178" s="130"/>
      <c r="J8178" s="98"/>
      <c r="K8178" s="98"/>
      <c r="L8178" s="98"/>
      <c r="M8178" s="241"/>
      <c r="N8178" s="241"/>
      <c r="O8178" s="98"/>
      <c r="P8178" s="98"/>
      <c r="Q8178" s="130"/>
    </row>
    <row r="8179" spans="1:17" ht="11.25" x14ac:dyDescent="0.2">
      <c r="A8179" s="234"/>
      <c r="B8179" s="98"/>
      <c r="C8179" s="130"/>
      <c r="D8179" s="240"/>
      <c r="E8179" s="240"/>
      <c r="F8179" s="224"/>
      <c r="G8179" s="98"/>
      <c r="H8179" s="98"/>
      <c r="I8179" s="130"/>
      <c r="J8179" s="98"/>
      <c r="K8179" s="98"/>
      <c r="L8179" s="98"/>
      <c r="M8179" s="241"/>
      <c r="N8179" s="241"/>
      <c r="O8179" s="98"/>
      <c r="P8179" s="98"/>
      <c r="Q8179" s="130"/>
    </row>
    <row r="8180" spans="1:17" ht="11.25" x14ac:dyDescent="0.2">
      <c r="A8180" s="234"/>
      <c r="B8180" s="98"/>
      <c r="C8180" s="130"/>
      <c r="D8180" s="240"/>
      <c r="E8180" s="240"/>
      <c r="F8180" s="224"/>
      <c r="G8180" s="98"/>
      <c r="H8180" s="98"/>
      <c r="I8180" s="130"/>
      <c r="J8180" s="98"/>
      <c r="K8180" s="98"/>
      <c r="L8180" s="98"/>
      <c r="M8180" s="241"/>
      <c r="N8180" s="241"/>
      <c r="O8180" s="98"/>
      <c r="P8180" s="98"/>
      <c r="Q8180" s="130"/>
    </row>
    <row r="8181" spans="1:17" ht="11.25" x14ac:dyDescent="0.2">
      <c r="A8181" s="234"/>
      <c r="B8181" s="98"/>
      <c r="C8181" s="130"/>
      <c r="D8181" s="240"/>
      <c r="E8181" s="240"/>
      <c r="F8181" s="224"/>
      <c r="G8181" s="98"/>
      <c r="H8181" s="98"/>
      <c r="I8181" s="130"/>
      <c r="J8181" s="98"/>
      <c r="K8181" s="98"/>
      <c r="L8181" s="98"/>
      <c r="M8181" s="241"/>
      <c r="N8181" s="241"/>
      <c r="O8181" s="98"/>
      <c r="P8181" s="98"/>
      <c r="Q8181" s="130"/>
    </row>
    <row r="8182" spans="1:17" ht="11.25" x14ac:dyDescent="0.2">
      <c r="A8182" s="234"/>
      <c r="B8182" s="98"/>
      <c r="C8182" s="130"/>
      <c r="D8182" s="240"/>
      <c r="E8182" s="240"/>
      <c r="F8182" s="224"/>
      <c r="G8182" s="98"/>
      <c r="H8182" s="98"/>
      <c r="I8182" s="130"/>
      <c r="J8182" s="98"/>
      <c r="K8182" s="98"/>
      <c r="L8182" s="98"/>
      <c r="M8182" s="241"/>
      <c r="N8182" s="241"/>
      <c r="O8182" s="98"/>
      <c r="P8182" s="98"/>
      <c r="Q8182" s="130"/>
    </row>
    <row r="8183" spans="1:17" ht="11.25" x14ac:dyDescent="0.2">
      <c r="A8183" s="234"/>
      <c r="B8183" s="98"/>
      <c r="C8183" s="130"/>
      <c r="D8183" s="240"/>
      <c r="E8183" s="240"/>
      <c r="F8183" s="224"/>
      <c r="G8183" s="98"/>
      <c r="H8183" s="98"/>
      <c r="I8183" s="130"/>
      <c r="J8183" s="98"/>
      <c r="K8183" s="98"/>
      <c r="L8183" s="98"/>
      <c r="M8183" s="241"/>
      <c r="N8183" s="241"/>
      <c r="O8183" s="98"/>
      <c r="P8183" s="98"/>
      <c r="Q8183" s="130"/>
    </row>
    <row r="8184" spans="1:17" ht="11.25" x14ac:dyDescent="0.2">
      <c r="A8184" s="234"/>
      <c r="B8184" s="98"/>
      <c r="C8184" s="130"/>
      <c r="D8184" s="240"/>
      <c r="E8184" s="240"/>
      <c r="F8184" s="224"/>
      <c r="G8184" s="98"/>
      <c r="H8184" s="98"/>
      <c r="I8184" s="130"/>
      <c r="J8184" s="98"/>
      <c r="K8184" s="98"/>
      <c r="L8184" s="98"/>
      <c r="M8184" s="241"/>
      <c r="N8184" s="241"/>
      <c r="O8184" s="98"/>
      <c r="P8184" s="98"/>
      <c r="Q8184" s="130"/>
    </row>
    <row r="8185" spans="1:17" ht="11.25" x14ac:dyDescent="0.2">
      <c r="A8185" s="234"/>
      <c r="B8185" s="98"/>
      <c r="C8185" s="130"/>
      <c r="D8185" s="240"/>
      <c r="E8185" s="240"/>
      <c r="F8185" s="224"/>
      <c r="G8185" s="98"/>
      <c r="H8185" s="98"/>
      <c r="I8185" s="130"/>
      <c r="J8185" s="98"/>
      <c r="K8185" s="98"/>
      <c r="L8185" s="98"/>
      <c r="M8185" s="241"/>
      <c r="N8185" s="241"/>
      <c r="O8185" s="98"/>
      <c r="P8185" s="98"/>
      <c r="Q8185" s="130"/>
    </row>
    <row r="8186" spans="1:17" ht="11.25" x14ac:dyDescent="0.2">
      <c r="A8186" s="234"/>
      <c r="B8186" s="98"/>
      <c r="C8186" s="130"/>
      <c r="D8186" s="240"/>
      <c r="E8186" s="240"/>
      <c r="F8186" s="224"/>
      <c r="G8186" s="98"/>
      <c r="H8186" s="98"/>
      <c r="I8186" s="130"/>
      <c r="J8186" s="98"/>
      <c r="K8186" s="98"/>
      <c r="L8186" s="98"/>
      <c r="M8186" s="241"/>
      <c r="N8186" s="241"/>
      <c r="O8186" s="98"/>
      <c r="P8186" s="98"/>
      <c r="Q8186" s="130"/>
    </row>
    <row r="8187" spans="1:17" ht="11.25" x14ac:dyDescent="0.2">
      <c r="A8187" s="234"/>
      <c r="B8187" s="98"/>
      <c r="C8187" s="130"/>
      <c r="D8187" s="240"/>
      <c r="E8187" s="240"/>
      <c r="F8187" s="224"/>
      <c r="G8187" s="98"/>
      <c r="H8187" s="98"/>
      <c r="I8187" s="130"/>
      <c r="J8187" s="98"/>
      <c r="K8187" s="98"/>
      <c r="L8187" s="98"/>
      <c r="M8187" s="241"/>
      <c r="N8187" s="241"/>
      <c r="O8187" s="98"/>
      <c r="P8187" s="98"/>
      <c r="Q8187" s="130"/>
    </row>
    <row r="8188" spans="1:17" ht="11.25" x14ac:dyDescent="0.2">
      <c r="A8188" s="234"/>
      <c r="B8188" s="98"/>
      <c r="C8188" s="130"/>
      <c r="D8188" s="240"/>
      <c r="E8188" s="240"/>
      <c r="F8188" s="224"/>
      <c r="G8188" s="98"/>
      <c r="H8188" s="98"/>
      <c r="I8188" s="130"/>
      <c r="J8188" s="98"/>
      <c r="K8188" s="98"/>
      <c r="L8188" s="98"/>
      <c r="M8188" s="241"/>
      <c r="N8188" s="241"/>
      <c r="O8188" s="98"/>
      <c r="P8188" s="98"/>
      <c r="Q8188" s="130"/>
    </row>
    <row r="8189" spans="1:17" ht="11.25" x14ac:dyDescent="0.2">
      <c r="A8189" s="234"/>
      <c r="B8189" s="98"/>
      <c r="C8189" s="130"/>
      <c r="D8189" s="240"/>
      <c r="E8189" s="240"/>
      <c r="F8189" s="224"/>
      <c r="G8189" s="98"/>
      <c r="H8189" s="98"/>
      <c r="I8189" s="130"/>
      <c r="J8189" s="98"/>
      <c r="K8189" s="98"/>
      <c r="L8189" s="98"/>
      <c r="M8189" s="241"/>
      <c r="N8189" s="241"/>
      <c r="O8189" s="98"/>
      <c r="P8189" s="98"/>
      <c r="Q8189" s="130"/>
    </row>
    <row r="8190" spans="1:17" ht="11.25" x14ac:dyDescent="0.2">
      <c r="A8190" s="234"/>
      <c r="B8190" s="98"/>
      <c r="C8190" s="130"/>
      <c r="D8190" s="240"/>
      <c r="E8190" s="240"/>
      <c r="F8190" s="224"/>
      <c r="G8190" s="98"/>
      <c r="H8190" s="98"/>
      <c r="I8190" s="130"/>
      <c r="J8190" s="98"/>
      <c r="K8190" s="98"/>
      <c r="L8190" s="98"/>
      <c r="M8190" s="241"/>
      <c r="N8190" s="241"/>
      <c r="O8190" s="98"/>
      <c r="P8190" s="98"/>
      <c r="Q8190" s="130"/>
    </row>
    <row r="8191" spans="1:17" ht="11.25" x14ac:dyDescent="0.2">
      <c r="A8191" s="234"/>
      <c r="B8191" s="98"/>
      <c r="C8191" s="130"/>
      <c r="D8191" s="240"/>
      <c r="E8191" s="240"/>
      <c r="F8191" s="224"/>
      <c r="G8191" s="98"/>
      <c r="H8191" s="98"/>
      <c r="I8191" s="130"/>
      <c r="J8191" s="98"/>
      <c r="K8191" s="98"/>
      <c r="L8191" s="98"/>
      <c r="M8191" s="241"/>
      <c r="N8191" s="241"/>
      <c r="O8191" s="98"/>
      <c r="P8191" s="98"/>
      <c r="Q8191" s="130"/>
    </row>
    <row r="8192" spans="1:17" ht="11.25" x14ac:dyDescent="0.2">
      <c r="A8192" s="234"/>
      <c r="B8192" s="98"/>
      <c r="C8192" s="130"/>
      <c r="D8192" s="240"/>
      <c r="E8192" s="240"/>
      <c r="F8192" s="224"/>
      <c r="G8192" s="98"/>
      <c r="H8192" s="98"/>
      <c r="I8192" s="130"/>
      <c r="J8192" s="98"/>
      <c r="K8192" s="98"/>
      <c r="L8192" s="98"/>
      <c r="M8192" s="241"/>
      <c r="N8192" s="241"/>
      <c r="O8192" s="98"/>
      <c r="P8192" s="98"/>
      <c r="Q8192" s="130"/>
    </row>
    <row r="8193" spans="1:17" ht="11.25" x14ac:dyDescent="0.2">
      <c r="A8193" s="234"/>
      <c r="B8193" s="98"/>
      <c r="C8193" s="130"/>
      <c r="D8193" s="240"/>
      <c r="E8193" s="240"/>
      <c r="F8193" s="224"/>
      <c r="G8193" s="98"/>
      <c r="H8193" s="98"/>
      <c r="I8193" s="130"/>
      <c r="J8193" s="98"/>
      <c r="K8193" s="98"/>
      <c r="L8193" s="98"/>
      <c r="M8193" s="241"/>
      <c r="N8193" s="241"/>
      <c r="O8193" s="98"/>
      <c r="P8193" s="98"/>
      <c r="Q8193" s="130"/>
    </row>
    <row r="8194" spans="1:17" ht="11.25" x14ac:dyDescent="0.2">
      <c r="A8194" s="234"/>
      <c r="B8194" s="98"/>
      <c r="C8194" s="130"/>
      <c r="D8194" s="240"/>
      <c r="E8194" s="240"/>
      <c r="F8194" s="224"/>
      <c r="G8194" s="98"/>
      <c r="H8194" s="98"/>
      <c r="I8194" s="130"/>
      <c r="J8194" s="98"/>
      <c r="K8194" s="98"/>
      <c r="L8194" s="98"/>
      <c r="M8194" s="241"/>
      <c r="N8194" s="241"/>
      <c r="O8194" s="98"/>
      <c r="P8194" s="98"/>
      <c r="Q8194" s="130"/>
    </row>
    <row r="8195" spans="1:17" ht="11.25" x14ac:dyDescent="0.2">
      <c r="A8195" s="234"/>
      <c r="B8195" s="98"/>
      <c r="C8195" s="130"/>
      <c r="D8195" s="240"/>
      <c r="E8195" s="240"/>
      <c r="F8195" s="224"/>
      <c r="G8195" s="98"/>
      <c r="H8195" s="98"/>
      <c r="I8195" s="130"/>
      <c r="J8195" s="98"/>
      <c r="K8195" s="98"/>
      <c r="L8195" s="98"/>
      <c r="M8195" s="241"/>
      <c r="N8195" s="241"/>
      <c r="O8195" s="98"/>
      <c r="P8195" s="98"/>
      <c r="Q8195" s="130"/>
    </row>
    <row r="8196" spans="1:17" ht="11.25" x14ac:dyDescent="0.2">
      <c r="A8196" s="234"/>
      <c r="B8196" s="98"/>
      <c r="C8196" s="130"/>
      <c r="D8196" s="240"/>
      <c r="E8196" s="240"/>
      <c r="F8196" s="224"/>
      <c r="G8196" s="98"/>
      <c r="H8196" s="98"/>
      <c r="I8196" s="130"/>
      <c r="J8196" s="98"/>
      <c r="K8196" s="98"/>
      <c r="L8196" s="98"/>
      <c r="M8196" s="241"/>
      <c r="N8196" s="241"/>
      <c r="O8196" s="98"/>
      <c r="P8196" s="98"/>
      <c r="Q8196" s="130"/>
    </row>
    <row r="8197" spans="1:17" ht="11.25" x14ac:dyDescent="0.2">
      <c r="A8197" s="234"/>
      <c r="B8197" s="98"/>
      <c r="C8197" s="130"/>
      <c r="D8197" s="240"/>
      <c r="E8197" s="240"/>
      <c r="F8197" s="224"/>
      <c r="G8197" s="98"/>
      <c r="H8197" s="98"/>
      <c r="I8197" s="130"/>
      <c r="J8197" s="98"/>
      <c r="K8197" s="98"/>
      <c r="L8197" s="98"/>
      <c r="M8197" s="241"/>
      <c r="N8197" s="241"/>
      <c r="O8197" s="98"/>
      <c r="P8197" s="98"/>
      <c r="Q8197" s="130"/>
    </row>
    <row r="8198" spans="1:17" ht="11.25" x14ac:dyDescent="0.2">
      <c r="A8198" s="234"/>
      <c r="B8198" s="98"/>
      <c r="C8198" s="130"/>
      <c r="D8198" s="240"/>
      <c r="E8198" s="240"/>
      <c r="F8198" s="224"/>
      <c r="G8198" s="98"/>
      <c r="H8198" s="98"/>
      <c r="I8198" s="130"/>
      <c r="J8198" s="98"/>
      <c r="K8198" s="98"/>
      <c r="L8198" s="98"/>
      <c r="M8198" s="241"/>
      <c r="N8198" s="241"/>
      <c r="O8198" s="98"/>
      <c r="P8198" s="98"/>
      <c r="Q8198" s="130"/>
    </row>
    <row r="8199" spans="1:17" ht="11.25" x14ac:dyDescent="0.2">
      <c r="A8199" s="234"/>
      <c r="B8199" s="98"/>
      <c r="C8199" s="130"/>
      <c r="D8199" s="240"/>
      <c r="E8199" s="240"/>
      <c r="F8199" s="224"/>
      <c r="G8199" s="98"/>
      <c r="H8199" s="98"/>
      <c r="I8199" s="130"/>
      <c r="J8199" s="98"/>
      <c r="K8199" s="98"/>
      <c r="L8199" s="98"/>
      <c r="M8199" s="241"/>
      <c r="N8199" s="241"/>
      <c r="O8199" s="98"/>
      <c r="P8199" s="98"/>
      <c r="Q8199" s="130"/>
    </row>
    <row r="8200" spans="1:17" ht="11.25" x14ac:dyDescent="0.2">
      <c r="A8200" s="234"/>
      <c r="B8200" s="98"/>
      <c r="C8200" s="130"/>
      <c r="D8200" s="240"/>
      <c r="E8200" s="240"/>
      <c r="F8200" s="224"/>
      <c r="G8200" s="98"/>
      <c r="H8200" s="98"/>
      <c r="I8200" s="130"/>
      <c r="J8200" s="98"/>
      <c r="K8200" s="98"/>
      <c r="L8200" s="98"/>
      <c r="M8200" s="241"/>
      <c r="N8200" s="241"/>
      <c r="O8200" s="98"/>
      <c r="P8200" s="98"/>
      <c r="Q8200" s="130"/>
    </row>
    <row r="8201" spans="1:17" ht="11.25" x14ac:dyDescent="0.2">
      <c r="A8201" s="234"/>
      <c r="B8201" s="98"/>
      <c r="C8201" s="130"/>
      <c r="D8201" s="240"/>
      <c r="E8201" s="240"/>
      <c r="F8201" s="224"/>
      <c r="G8201" s="98"/>
      <c r="H8201" s="98"/>
      <c r="I8201" s="130"/>
      <c r="J8201" s="98"/>
      <c r="K8201" s="98"/>
      <c r="L8201" s="98"/>
      <c r="M8201" s="241"/>
      <c r="N8201" s="241"/>
      <c r="O8201" s="98"/>
      <c r="P8201" s="98"/>
      <c r="Q8201" s="130"/>
    </row>
    <row r="8202" spans="1:17" ht="11.25" x14ac:dyDescent="0.2">
      <c r="A8202" s="234"/>
      <c r="B8202" s="98"/>
      <c r="C8202" s="130"/>
      <c r="D8202" s="240"/>
      <c r="E8202" s="240"/>
      <c r="F8202" s="224"/>
      <c r="G8202" s="98"/>
      <c r="H8202" s="98"/>
      <c r="I8202" s="130"/>
      <c r="J8202" s="98"/>
      <c r="K8202" s="98"/>
      <c r="L8202" s="98"/>
      <c r="M8202" s="241"/>
      <c r="N8202" s="241"/>
      <c r="O8202" s="98"/>
      <c r="P8202" s="98"/>
      <c r="Q8202" s="130"/>
    </row>
    <row r="8203" spans="1:17" ht="11.25" x14ac:dyDescent="0.2">
      <c r="A8203" s="234"/>
      <c r="B8203" s="98"/>
      <c r="C8203" s="130"/>
      <c r="D8203" s="240"/>
      <c r="E8203" s="240"/>
      <c r="F8203" s="224"/>
      <c r="G8203" s="98"/>
      <c r="H8203" s="98"/>
      <c r="I8203" s="130"/>
      <c r="J8203" s="98"/>
      <c r="K8203" s="98"/>
      <c r="L8203" s="98"/>
      <c r="M8203" s="241"/>
      <c r="N8203" s="241"/>
      <c r="O8203" s="98"/>
      <c r="P8203" s="98"/>
      <c r="Q8203" s="130"/>
    </row>
    <row r="8204" spans="1:17" ht="11.25" x14ac:dyDescent="0.2">
      <c r="A8204" s="234"/>
      <c r="B8204" s="98"/>
      <c r="C8204" s="130"/>
      <c r="D8204" s="240"/>
      <c r="E8204" s="240"/>
      <c r="F8204" s="224"/>
      <c r="G8204" s="98"/>
      <c r="H8204" s="98"/>
      <c r="I8204" s="130"/>
      <c r="J8204" s="98"/>
      <c r="K8204" s="98"/>
      <c r="L8204" s="98"/>
      <c r="M8204" s="241"/>
      <c r="N8204" s="241"/>
      <c r="O8204" s="98"/>
      <c r="P8204" s="98"/>
      <c r="Q8204" s="130"/>
    </row>
    <row r="8205" spans="1:17" ht="11.25" x14ac:dyDescent="0.2">
      <c r="A8205" s="234"/>
      <c r="B8205" s="98"/>
      <c r="C8205" s="130"/>
      <c r="D8205" s="240"/>
      <c r="E8205" s="240"/>
      <c r="F8205" s="224"/>
      <c r="G8205" s="98"/>
      <c r="H8205" s="98"/>
      <c r="I8205" s="130"/>
      <c r="J8205" s="98"/>
      <c r="K8205" s="98"/>
      <c r="L8205" s="98"/>
      <c r="M8205" s="241"/>
      <c r="N8205" s="241"/>
      <c r="O8205" s="98"/>
      <c r="P8205" s="98"/>
      <c r="Q8205" s="130"/>
    </row>
    <row r="8206" spans="1:17" ht="11.25" x14ac:dyDescent="0.2">
      <c r="A8206" s="234"/>
      <c r="B8206" s="98"/>
      <c r="C8206" s="130"/>
      <c r="D8206" s="240"/>
      <c r="E8206" s="240"/>
      <c r="F8206" s="224"/>
      <c r="G8206" s="98"/>
      <c r="H8206" s="98"/>
      <c r="I8206" s="130"/>
      <c r="J8206" s="98"/>
      <c r="K8206" s="98"/>
      <c r="L8206" s="98"/>
      <c r="M8206" s="241"/>
      <c r="N8206" s="241"/>
      <c r="O8206" s="98"/>
      <c r="P8206" s="98"/>
      <c r="Q8206" s="130"/>
    </row>
    <row r="8207" spans="1:17" ht="11.25" x14ac:dyDescent="0.2">
      <c r="A8207" s="234"/>
      <c r="B8207" s="98"/>
      <c r="C8207" s="130"/>
      <c r="D8207" s="240"/>
      <c r="E8207" s="240"/>
      <c r="F8207" s="224"/>
      <c r="G8207" s="98"/>
      <c r="H8207" s="98"/>
      <c r="I8207" s="130"/>
      <c r="J8207" s="98"/>
      <c r="K8207" s="98"/>
      <c r="L8207" s="98"/>
      <c r="M8207" s="241"/>
      <c r="N8207" s="241"/>
      <c r="O8207" s="98"/>
      <c r="P8207" s="98"/>
      <c r="Q8207" s="130"/>
    </row>
    <row r="8208" spans="1:17" ht="11.25" x14ac:dyDescent="0.2">
      <c r="A8208" s="234"/>
      <c r="B8208" s="98"/>
      <c r="C8208" s="130"/>
      <c r="D8208" s="240"/>
      <c r="E8208" s="240"/>
      <c r="F8208" s="224"/>
      <c r="G8208" s="98"/>
      <c r="H8208" s="98"/>
      <c r="I8208" s="130"/>
      <c r="J8208" s="98"/>
      <c r="K8208" s="98"/>
      <c r="L8208" s="98"/>
      <c r="M8208" s="241"/>
      <c r="N8208" s="241"/>
      <c r="O8208" s="98"/>
      <c r="P8208" s="98"/>
      <c r="Q8208" s="130"/>
    </row>
    <row r="8209" spans="1:17" ht="11.25" x14ac:dyDescent="0.2">
      <c r="A8209" s="234"/>
      <c r="B8209" s="98"/>
      <c r="C8209" s="130"/>
      <c r="D8209" s="240"/>
      <c r="E8209" s="240"/>
      <c r="F8209" s="224"/>
      <c r="G8209" s="98"/>
      <c r="H8209" s="98"/>
      <c r="I8209" s="130"/>
      <c r="J8209" s="98"/>
      <c r="K8209" s="98"/>
      <c r="L8209" s="98"/>
      <c r="M8209" s="241"/>
      <c r="N8209" s="241"/>
      <c r="O8209" s="98"/>
      <c r="P8209" s="98"/>
      <c r="Q8209" s="130"/>
    </row>
    <row r="8210" spans="1:17" ht="11.25" x14ac:dyDescent="0.2">
      <c r="A8210" s="234"/>
      <c r="B8210" s="98"/>
      <c r="C8210" s="130"/>
      <c r="D8210" s="240"/>
      <c r="E8210" s="240"/>
      <c r="F8210" s="224"/>
      <c r="G8210" s="98"/>
      <c r="H8210" s="98"/>
      <c r="I8210" s="130"/>
      <c r="J8210" s="98"/>
      <c r="K8210" s="98"/>
      <c r="L8210" s="98"/>
      <c r="M8210" s="241"/>
      <c r="N8210" s="241"/>
      <c r="O8210" s="98"/>
      <c r="P8210" s="98"/>
      <c r="Q8210" s="130"/>
    </row>
    <row r="8211" spans="1:17" ht="11.25" x14ac:dyDescent="0.2">
      <c r="A8211" s="234"/>
      <c r="B8211" s="98"/>
      <c r="C8211" s="130"/>
      <c r="D8211" s="240"/>
      <c r="E8211" s="240"/>
      <c r="F8211" s="224"/>
      <c r="G8211" s="98"/>
      <c r="H8211" s="98"/>
      <c r="I8211" s="130"/>
      <c r="J8211" s="98"/>
      <c r="K8211" s="98"/>
      <c r="L8211" s="98"/>
      <c r="M8211" s="241"/>
      <c r="N8211" s="241"/>
      <c r="O8211" s="98"/>
      <c r="P8211" s="98"/>
      <c r="Q8211" s="130"/>
    </row>
    <row r="8212" spans="1:17" ht="11.25" x14ac:dyDescent="0.2">
      <c r="A8212" s="234"/>
      <c r="B8212" s="98"/>
      <c r="C8212" s="130"/>
      <c r="D8212" s="240"/>
      <c r="E8212" s="240"/>
      <c r="F8212" s="224"/>
      <c r="G8212" s="98"/>
      <c r="H8212" s="98"/>
      <c r="I8212" s="130"/>
      <c r="J8212" s="98"/>
      <c r="K8212" s="98"/>
      <c r="L8212" s="98"/>
      <c r="M8212" s="241"/>
      <c r="N8212" s="241"/>
      <c r="O8212" s="98"/>
      <c r="P8212" s="98"/>
      <c r="Q8212" s="130"/>
    </row>
    <row r="8213" spans="1:17" ht="11.25" x14ac:dyDescent="0.2">
      <c r="A8213" s="234"/>
      <c r="B8213" s="98"/>
      <c r="C8213" s="130"/>
      <c r="D8213" s="240"/>
      <c r="E8213" s="240"/>
      <c r="F8213" s="224"/>
      <c r="G8213" s="98"/>
      <c r="H8213" s="98"/>
      <c r="I8213" s="130"/>
      <c r="J8213" s="98"/>
      <c r="K8213" s="98"/>
      <c r="L8213" s="98"/>
      <c r="M8213" s="241"/>
      <c r="N8213" s="241"/>
      <c r="O8213" s="98"/>
      <c r="P8213" s="98"/>
      <c r="Q8213" s="130"/>
    </row>
    <row r="8214" spans="1:17" ht="11.25" x14ac:dyDescent="0.2">
      <c r="A8214" s="234"/>
      <c r="B8214" s="98"/>
      <c r="C8214" s="130"/>
      <c r="D8214" s="240"/>
      <c r="E8214" s="240"/>
      <c r="F8214" s="224"/>
      <c r="G8214" s="98"/>
      <c r="H8214" s="98"/>
      <c r="I8214" s="130"/>
      <c r="J8214" s="98"/>
      <c r="K8214" s="98"/>
      <c r="L8214" s="98"/>
      <c r="M8214" s="241"/>
      <c r="N8214" s="241"/>
      <c r="O8214" s="98"/>
      <c r="P8214" s="98"/>
      <c r="Q8214" s="130"/>
    </row>
    <row r="8215" spans="1:17" ht="11.25" x14ac:dyDescent="0.2">
      <c r="A8215" s="234"/>
      <c r="B8215" s="98"/>
      <c r="C8215" s="130"/>
      <c r="D8215" s="240"/>
      <c r="E8215" s="240"/>
      <c r="F8215" s="224"/>
      <c r="G8215" s="98"/>
      <c r="H8215" s="98"/>
      <c r="I8215" s="130"/>
      <c r="J8215" s="98"/>
      <c r="K8215" s="98"/>
      <c r="L8215" s="98"/>
      <c r="M8215" s="241"/>
      <c r="N8215" s="241"/>
      <c r="O8215" s="98"/>
      <c r="P8215" s="98"/>
      <c r="Q8215" s="130"/>
    </row>
    <row r="8216" spans="1:17" ht="11.25" x14ac:dyDescent="0.2">
      <c r="A8216" s="234"/>
      <c r="B8216" s="98"/>
      <c r="C8216" s="130"/>
      <c r="D8216" s="240"/>
      <c r="E8216" s="240"/>
      <c r="F8216" s="224"/>
      <c r="G8216" s="98"/>
      <c r="H8216" s="98"/>
      <c r="I8216" s="130"/>
      <c r="J8216" s="98"/>
      <c r="K8216" s="98"/>
      <c r="L8216" s="98"/>
      <c r="M8216" s="241"/>
      <c r="N8216" s="241"/>
      <c r="O8216" s="98"/>
      <c r="P8216" s="98"/>
      <c r="Q8216" s="130"/>
    </row>
    <row r="8217" spans="1:17" ht="11.25" x14ac:dyDescent="0.2">
      <c r="A8217" s="234"/>
      <c r="B8217" s="98"/>
      <c r="C8217" s="130"/>
      <c r="D8217" s="240"/>
      <c r="E8217" s="240"/>
      <c r="F8217" s="224"/>
      <c r="G8217" s="98"/>
      <c r="H8217" s="98"/>
      <c r="I8217" s="130"/>
      <c r="J8217" s="98"/>
      <c r="K8217" s="98"/>
      <c r="L8217" s="98"/>
      <c r="M8217" s="241"/>
      <c r="N8217" s="241"/>
      <c r="O8217" s="98"/>
      <c r="P8217" s="98"/>
      <c r="Q8217" s="130"/>
    </row>
    <row r="8218" spans="1:17" ht="11.25" x14ac:dyDescent="0.2">
      <c r="A8218" s="234"/>
      <c r="B8218" s="98"/>
      <c r="C8218" s="130"/>
      <c r="D8218" s="240"/>
      <c r="E8218" s="240"/>
      <c r="F8218" s="224"/>
      <c r="G8218" s="98"/>
      <c r="H8218" s="98"/>
      <c r="I8218" s="130"/>
      <c r="J8218" s="98"/>
      <c r="K8218" s="98"/>
      <c r="L8218" s="98"/>
      <c r="M8218" s="241"/>
      <c r="N8218" s="241"/>
      <c r="O8218" s="98"/>
      <c r="P8218" s="98"/>
      <c r="Q8218" s="130"/>
    </row>
    <row r="8219" spans="1:17" ht="11.25" x14ac:dyDescent="0.2">
      <c r="A8219" s="234"/>
      <c r="B8219" s="98"/>
      <c r="C8219" s="130"/>
      <c r="D8219" s="240"/>
      <c r="E8219" s="240"/>
      <c r="F8219" s="224"/>
      <c r="G8219" s="98"/>
      <c r="H8219" s="98"/>
      <c r="I8219" s="130"/>
      <c r="J8219" s="98"/>
      <c r="K8219" s="98"/>
      <c r="L8219" s="98"/>
      <c r="M8219" s="241"/>
      <c r="N8219" s="241"/>
      <c r="O8219" s="98"/>
      <c r="P8219" s="98"/>
      <c r="Q8219" s="130"/>
    </row>
    <row r="8220" spans="1:17" ht="11.25" x14ac:dyDescent="0.2">
      <c r="A8220" s="234"/>
      <c r="B8220" s="98"/>
      <c r="C8220" s="130"/>
      <c r="D8220" s="240"/>
      <c r="E8220" s="240"/>
      <c r="F8220" s="224"/>
      <c r="G8220" s="98"/>
      <c r="H8220" s="98"/>
      <c r="I8220" s="130"/>
      <c r="J8220" s="98"/>
      <c r="K8220" s="98"/>
      <c r="L8220" s="98"/>
      <c r="M8220" s="241"/>
      <c r="N8220" s="241"/>
      <c r="O8220" s="98"/>
      <c r="P8220" s="98"/>
      <c r="Q8220" s="130"/>
    </row>
    <row r="8221" spans="1:17" ht="11.25" x14ac:dyDescent="0.2">
      <c r="A8221" s="234"/>
      <c r="B8221" s="98"/>
      <c r="C8221" s="130"/>
      <c r="D8221" s="240"/>
      <c r="E8221" s="240"/>
      <c r="F8221" s="224"/>
      <c r="G8221" s="98"/>
      <c r="H8221" s="98"/>
      <c r="I8221" s="130"/>
      <c r="J8221" s="98"/>
      <c r="K8221" s="98"/>
      <c r="L8221" s="98"/>
      <c r="M8221" s="241"/>
      <c r="N8221" s="241"/>
      <c r="O8221" s="98"/>
      <c r="P8221" s="98"/>
      <c r="Q8221" s="130"/>
    </row>
    <row r="8222" spans="1:17" ht="11.25" x14ac:dyDescent="0.2">
      <c r="A8222" s="234"/>
      <c r="B8222" s="98"/>
      <c r="C8222" s="130"/>
      <c r="D8222" s="240"/>
      <c r="E8222" s="240"/>
      <c r="F8222" s="224"/>
      <c r="G8222" s="98"/>
      <c r="H8222" s="98"/>
      <c r="I8222" s="130"/>
      <c r="J8222" s="98"/>
      <c r="K8222" s="98"/>
      <c r="L8222" s="98"/>
      <c r="M8222" s="241"/>
      <c r="N8222" s="241"/>
      <c r="O8222" s="98"/>
      <c r="P8222" s="98"/>
      <c r="Q8222" s="130"/>
    </row>
    <row r="8223" spans="1:17" ht="11.25" x14ac:dyDescent="0.2">
      <c r="A8223" s="234"/>
      <c r="B8223" s="98"/>
      <c r="C8223" s="130"/>
      <c r="D8223" s="240"/>
      <c r="E8223" s="240"/>
      <c r="F8223" s="224"/>
      <c r="G8223" s="98"/>
      <c r="H8223" s="98"/>
      <c r="I8223" s="130"/>
      <c r="J8223" s="98"/>
      <c r="K8223" s="98"/>
      <c r="L8223" s="98"/>
      <c r="M8223" s="241"/>
      <c r="N8223" s="241"/>
      <c r="O8223" s="98"/>
      <c r="P8223" s="98"/>
      <c r="Q8223" s="130"/>
    </row>
    <row r="8224" spans="1:17" ht="11.25" x14ac:dyDescent="0.2">
      <c r="A8224" s="234"/>
      <c r="B8224" s="98"/>
      <c r="C8224" s="130"/>
      <c r="D8224" s="240"/>
      <c r="E8224" s="240"/>
      <c r="F8224" s="224"/>
      <c r="G8224" s="98"/>
      <c r="H8224" s="98"/>
      <c r="I8224" s="130"/>
      <c r="J8224" s="98"/>
      <c r="K8224" s="98"/>
      <c r="L8224" s="98"/>
      <c r="M8224" s="241"/>
      <c r="N8224" s="241"/>
      <c r="O8224" s="98"/>
      <c r="P8224" s="98"/>
      <c r="Q8224" s="130"/>
    </row>
    <row r="8225" spans="1:17" ht="11.25" x14ac:dyDescent="0.2">
      <c r="A8225" s="234"/>
      <c r="B8225" s="98"/>
      <c r="C8225" s="130"/>
      <c r="D8225" s="240"/>
      <c r="E8225" s="240"/>
      <c r="F8225" s="224"/>
      <c r="G8225" s="98"/>
      <c r="H8225" s="98"/>
      <c r="I8225" s="130"/>
      <c r="J8225" s="98"/>
      <c r="K8225" s="98"/>
      <c r="L8225" s="98"/>
      <c r="M8225" s="241"/>
      <c r="N8225" s="241"/>
      <c r="O8225" s="98"/>
      <c r="P8225" s="98"/>
      <c r="Q8225" s="130"/>
    </row>
    <row r="8226" spans="1:17" ht="11.25" x14ac:dyDescent="0.2">
      <c r="A8226" s="234"/>
      <c r="B8226" s="98"/>
      <c r="C8226" s="130"/>
      <c r="D8226" s="240"/>
      <c r="E8226" s="240"/>
      <c r="F8226" s="224"/>
      <c r="G8226" s="98"/>
      <c r="H8226" s="98"/>
      <c r="I8226" s="130"/>
      <c r="J8226" s="98"/>
      <c r="K8226" s="98"/>
      <c r="L8226" s="98"/>
      <c r="M8226" s="241"/>
      <c r="N8226" s="241"/>
      <c r="O8226" s="98"/>
      <c r="P8226" s="98"/>
      <c r="Q8226" s="130"/>
    </row>
    <row r="8227" spans="1:17" ht="11.25" x14ac:dyDescent="0.2">
      <c r="A8227" s="234"/>
      <c r="B8227" s="98"/>
      <c r="C8227" s="130"/>
      <c r="D8227" s="240"/>
      <c r="E8227" s="240"/>
      <c r="F8227" s="224"/>
      <c r="G8227" s="98"/>
      <c r="H8227" s="98"/>
      <c r="I8227" s="130"/>
      <c r="J8227" s="98"/>
      <c r="K8227" s="98"/>
      <c r="L8227" s="98"/>
      <c r="M8227" s="241"/>
      <c r="N8227" s="241"/>
      <c r="O8227" s="98"/>
      <c r="P8227" s="98"/>
      <c r="Q8227" s="130"/>
    </row>
    <row r="8228" spans="1:17" ht="11.25" x14ac:dyDescent="0.2">
      <c r="A8228" s="234"/>
      <c r="B8228" s="98"/>
      <c r="C8228" s="130"/>
      <c r="D8228" s="240"/>
      <c r="E8228" s="240"/>
      <c r="F8228" s="224"/>
      <c r="G8228" s="98"/>
      <c r="H8228" s="98"/>
      <c r="I8228" s="130"/>
      <c r="J8228" s="98"/>
      <c r="K8228" s="98"/>
      <c r="L8228" s="98"/>
      <c r="M8228" s="241"/>
      <c r="N8228" s="241"/>
      <c r="O8228" s="98"/>
      <c r="P8228" s="98"/>
      <c r="Q8228" s="130"/>
    </row>
    <row r="8229" spans="1:17" ht="11.25" x14ac:dyDescent="0.2">
      <c r="A8229" s="234"/>
      <c r="B8229" s="98"/>
      <c r="C8229" s="130"/>
      <c r="D8229" s="240"/>
      <c r="E8229" s="240"/>
      <c r="F8229" s="224"/>
      <c r="G8229" s="98"/>
      <c r="H8229" s="98"/>
      <c r="I8229" s="130"/>
      <c r="J8229" s="98"/>
      <c r="K8229" s="98"/>
      <c r="L8229" s="98"/>
      <c r="M8229" s="241"/>
      <c r="N8229" s="241"/>
      <c r="O8229" s="98"/>
      <c r="P8229" s="98"/>
      <c r="Q8229" s="130"/>
    </row>
    <row r="8230" spans="1:17" ht="11.25" x14ac:dyDescent="0.2">
      <c r="A8230" s="234"/>
      <c r="B8230" s="98"/>
      <c r="C8230" s="130"/>
      <c r="D8230" s="240"/>
      <c r="E8230" s="240"/>
      <c r="F8230" s="224"/>
      <c r="G8230" s="98"/>
      <c r="H8230" s="98"/>
      <c r="I8230" s="130"/>
      <c r="J8230" s="98"/>
      <c r="K8230" s="98"/>
      <c r="L8230" s="98"/>
      <c r="M8230" s="241"/>
      <c r="N8230" s="241"/>
      <c r="O8230" s="98"/>
      <c r="P8230" s="98"/>
      <c r="Q8230" s="130"/>
    </row>
    <row r="8231" spans="1:17" ht="11.25" x14ac:dyDescent="0.2">
      <c r="A8231" s="234"/>
      <c r="B8231" s="98"/>
      <c r="C8231" s="130"/>
      <c r="D8231" s="240"/>
      <c r="E8231" s="240"/>
      <c r="F8231" s="224"/>
      <c r="G8231" s="98"/>
      <c r="H8231" s="98"/>
      <c r="I8231" s="130"/>
      <c r="J8231" s="98"/>
      <c r="K8231" s="98"/>
      <c r="L8231" s="98"/>
      <c r="M8231" s="241"/>
      <c r="N8231" s="241"/>
      <c r="O8231" s="98"/>
      <c r="P8231" s="98"/>
      <c r="Q8231" s="130"/>
    </row>
    <row r="8232" spans="1:17" ht="11.25" x14ac:dyDescent="0.2">
      <c r="A8232" s="234"/>
      <c r="B8232" s="98"/>
      <c r="C8232" s="130"/>
      <c r="D8232" s="240"/>
      <c r="E8232" s="240"/>
      <c r="F8232" s="224"/>
      <c r="G8232" s="98"/>
      <c r="H8232" s="98"/>
      <c r="I8232" s="130"/>
      <c r="J8232" s="98"/>
      <c r="K8232" s="98"/>
      <c r="L8232" s="98"/>
      <c r="M8232" s="241"/>
      <c r="N8232" s="241"/>
      <c r="O8232" s="98"/>
      <c r="P8232" s="98"/>
      <c r="Q8232" s="130"/>
    </row>
    <row r="8233" spans="1:17" ht="11.25" x14ac:dyDescent="0.2">
      <c r="A8233" s="234"/>
      <c r="B8233" s="98"/>
      <c r="C8233" s="130"/>
      <c r="D8233" s="240"/>
      <c r="E8233" s="240"/>
      <c r="F8233" s="224"/>
      <c r="G8233" s="98"/>
      <c r="H8233" s="98"/>
      <c r="I8233" s="130"/>
      <c r="J8233" s="98"/>
      <c r="K8233" s="98"/>
      <c r="L8233" s="98"/>
      <c r="M8233" s="241"/>
      <c r="N8233" s="241"/>
      <c r="O8233" s="98"/>
      <c r="P8233" s="98"/>
      <c r="Q8233" s="130"/>
    </row>
    <row r="8234" spans="1:17" ht="11.25" x14ac:dyDescent="0.2">
      <c r="A8234" s="234"/>
      <c r="B8234" s="98"/>
      <c r="C8234" s="130"/>
      <c r="D8234" s="240"/>
      <c r="E8234" s="240"/>
      <c r="F8234" s="224"/>
      <c r="G8234" s="98"/>
      <c r="H8234" s="98"/>
      <c r="I8234" s="130"/>
      <c r="J8234" s="98"/>
      <c r="K8234" s="98"/>
      <c r="L8234" s="98"/>
      <c r="M8234" s="241"/>
      <c r="N8234" s="241"/>
      <c r="O8234" s="98"/>
      <c r="P8234" s="98"/>
      <c r="Q8234" s="130"/>
    </row>
    <row r="8235" spans="1:17" ht="11.25" x14ac:dyDescent="0.2">
      <c r="A8235" s="234"/>
      <c r="B8235" s="98"/>
      <c r="C8235" s="130"/>
      <c r="D8235" s="240"/>
      <c r="E8235" s="240"/>
      <c r="F8235" s="224"/>
      <c r="G8235" s="98"/>
      <c r="H8235" s="98"/>
      <c r="I8235" s="130"/>
      <c r="J8235" s="98"/>
      <c r="K8235" s="98"/>
      <c r="L8235" s="98"/>
      <c r="M8235" s="241"/>
      <c r="N8235" s="241"/>
      <c r="O8235" s="98"/>
      <c r="P8235" s="98"/>
      <c r="Q8235" s="130"/>
    </row>
    <row r="8236" spans="1:17" ht="11.25" x14ac:dyDescent="0.2">
      <c r="A8236" s="234"/>
      <c r="B8236" s="98"/>
      <c r="C8236" s="130"/>
      <c r="D8236" s="240"/>
      <c r="E8236" s="240"/>
      <c r="F8236" s="224"/>
      <c r="G8236" s="98"/>
      <c r="H8236" s="98"/>
      <c r="I8236" s="130"/>
      <c r="J8236" s="98"/>
      <c r="K8236" s="98"/>
      <c r="L8236" s="98"/>
      <c r="M8236" s="241"/>
      <c r="N8236" s="241"/>
      <c r="O8236" s="98"/>
      <c r="P8236" s="98"/>
      <c r="Q8236" s="130"/>
    </row>
    <row r="8237" spans="1:17" ht="11.25" x14ac:dyDescent="0.2">
      <c r="A8237" s="234"/>
      <c r="B8237" s="98"/>
      <c r="C8237" s="130"/>
      <c r="D8237" s="240"/>
      <c r="E8237" s="240"/>
      <c r="F8237" s="224"/>
      <c r="G8237" s="98"/>
      <c r="H8237" s="98"/>
      <c r="I8237" s="130"/>
      <c r="J8237" s="98"/>
      <c r="K8237" s="98"/>
      <c r="L8237" s="98"/>
      <c r="M8237" s="241"/>
      <c r="N8237" s="241"/>
      <c r="O8237" s="98"/>
      <c r="P8237" s="98"/>
      <c r="Q8237" s="130"/>
    </row>
    <row r="8238" spans="1:17" ht="11.25" x14ac:dyDescent="0.2">
      <c r="A8238" s="234"/>
      <c r="B8238" s="98"/>
      <c r="C8238" s="130"/>
      <c r="D8238" s="240"/>
      <c r="E8238" s="240"/>
      <c r="F8238" s="224"/>
      <c r="G8238" s="98"/>
      <c r="H8238" s="98"/>
      <c r="I8238" s="130"/>
      <c r="J8238" s="98"/>
      <c r="K8238" s="98"/>
      <c r="L8238" s="98"/>
      <c r="M8238" s="241"/>
      <c r="N8238" s="241"/>
      <c r="O8238" s="98"/>
      <c r="P8238" s="98"/>
      <c r="Q8238" s="130"/>
    </row>
    <row r="8239" spans="1:17" ht="11.25" x14ac:dyDescent="0.2">
      <c r="A8239" s="234"/>
      <c r="B8239" s="98"/>
      <c r="C8239" s="130"/>
      <c r="D8239" s="240"/>
      <c r="E8239" s="240"/>
      <c r="F8239" s="224"/>
      <c r="G8239" s="98"/>
      <c r="H8239" s="98"/>
      <c r="I8239" s="130"/>
      <c r="J8239" s="98"/>
      <c r="K8239" s="98"/>
      <c r="L8239" s="98"/>
      <c r="M8239" s="241"/>
      <c r="N8239" s="241"/>
      <c r="O8239" s="98"/>
      <c r="P8239" s="98"/>
      <c r="Q8239" s="130"/>
    </row>
    <row r="8240" spans="1:17" ht="11.25" x14ac:dyDescent="0.2">
      <c r="A8240" s="234"/>
      <c r="B8240" s="98"/>
      <c r="C8240" s="130"/>
      <c r="D8240" s="240"/>
      <c r="E8240" s="240"/>
      <c r="F8240" s="224"/>
      <c r="G8240" s="98"/>
      <c r="H8240" s="98"/>
      <c r="I8240" s="130"/>
      <c r="J8240" s="98"/>
      <c r="K8240" s="98"/>
      <c r="L8240" s="98"/>
      <c r="M8240" s="241"/>
      <c r="N8240" s="241"/>
      <c r="O8240" s="98"/>
      <c r="P8240" s="98"/>
      <c r="Q8240" s="130"/>
    </row>
    <row r="8241" spans="1:17" ht="11.25" x14ac:dyDescent="0.2">
      <c r="A8241" s="234"/>
      <c r="B8241" s="98"/>
      <c r="C8241" s="130"/>
      <c r="D8241" s="240"/>
      <c r="E8241" s="240"/>
      <c r="F8241" s="224"/>
      <c r="G8241" s="98"/>
      <c r="H8241" s="98"/>
      <c r="I8241" s="130"/>
      <c r="J8241" s="98"/>
      <c r="K8241" s="98"/>
      <c r="L8241" s="98"/>
      <c r="M8241" s="241"/>
      <c r="N8241" s="241"/>
      <c r="O8241" s="98"/>
      <c r="P8241" s="98"/>
      <c r="Q8241" s="130"/>
    </row>
    <row r="8242" spans="1:17" ht="11.25" x14ac:dyDescent="0.2">
      <c r="A8242" s="234"/>
      <c r="B8242" s="98"/>
      <c r="C8242" s="130"/>
      <c r="D8242" s="240"/>
      <c r="E8242" s="240"/>
      <c r="F8242" s="224"/>
      <c r="G8242" s="98"/>
      <c r="H8242" s="98"/>
      <c r="I8242" s="130"/>
      <c r="J8242" s="98"/>
      <c r="K8242" s="98"/>
      <c r="L8242" s="98"/>
      <c r="M8242" s="241"/>
      <c r="N8242" s="241"/>
      <c r="O8242" s="98"/>
      <c r="P8242" s="98"/>
      <c r="Q8242" s="130"/>
    </row>
    <row r="8243" spans="1:17" ht="11.25" x14ac:dyDescent="0.2">
      <c r="A8243" s="234"/>
      <c r="B8243" s="98"/>
      <c r="C8243" s="130"/>
      <c r="D8243" s="240"/>
      <c r="E8243" s="240"/>
      <c r="F8243" s="224"/>
      <c r="G8243" s="98"/>
      <c r="H8243" s="98"/>
      <c r="I8243" s="130"/>
      <c r="J8243" s="98"/>
      <c r="K8243" s="98"/>
      <c r="L8243" s="98"/>
      <c r="M8243" s="241"/>
      <c r="N8243" s="241"/>
      <c r="O8243" s="98"/>
      <c r="P8243" s="98"/>
      <c r="Q8243" s="130"/>
    </row>
    <row r="8244" spans="1:17" ht="11.25" x14ac:dyDescent="0.2">
      <c r="A8244" s="234"/>
      <c r="B8244" s="98"/>
      <c r="C8244" s="130"/>
      <c r="D8244" s="240"/>
      <c r="E8244" s="240"/>
      <c r="F8244" s="224"/>
      <c r="G8244" s="98"/>
      <c r="H8244" s="98"/>
      <c r="I8244" s="130"/>
      <c r="J8244" s="98"/>
      <c r="K8244" s="98"/>
      <c r="L8244" s="98"/>
      <c r="M8244" s="241"/>
      <c r="N8244" s="241"/>
      <c r="O8244" s="98"/>
      <c r="P8244" s="98"/>
      <c r="Q8244" s="130"/>
    </row>
    <row r="8245" spans="1:17" ht="11.25" x14ac:dyDescent="0.2">
      <c r="A8245" s="234"/>
      <c r="B8245" s="98"/>
      <c r="C8245" s="130"/>
      <c r="D8245" s="240"/>
      <c r="E8245" s="240"/>
      <c r="F8245" s="224"/>
      <c r="G8245" s="98"/>
      <c r="H8245" s="98"/>
      <c r="I8245" s="130"/>
      <c r="J8245" s="98"/>
      <c r="K8245" s="98"/>
      <c r="L8245" s="98"/>
      <c r="M8245" s="241"/>
      <c r="N8245" s="241"/>
      <c r="O8245" s="98"/>
      <c r="P8245" s="98"/>
      <c r="Q8245" s="130"/>
    </row>
    <row r="8246" spans="1:17" ht="11.25" x14ac:dyDescent="0.2">
      <c r="A8246" s="234"/>
      <c r="B8246" s="98"/>
      <c r="C8246" s="130"/>
      <c r="D8246" s="240"/>
      <c r="E8246" s="240"/>
      <c r="F8246" s="224"/>
      <c r="G8246" s="98"/>
      <c r="H8246" s="98"/>
      <c r="I8246" s="130"/>
      <c r="J8246" s="98"/>
      <c r="K8246" s="98"/>
      <c r="L8246" s="98"/>
      <c r="M8246" s="241"/>
      <c r="N8246" s="241"/>
      <c r="O8246" s="98"/>
      <c r="P8246" s="98"/>
      <c r="Q8246" s="130"/>
    </row>
    <row r="8247" spans="1:17" ht="11.25" x14ac:dyDescent="0.2">
      <c r="A8247" s="234"/>
      <c r="B8247" s="98"/>
      <c r="C8247" s="130"/>
      <c r="D8247" s="240"/>
      <c r="E8247" s="240"/>
      <c r="F8247" s="224"/>
      <c r="G8247" s="98"/>
      <c r="H8247" s="98"/>
      <c r="I8247" s="130"/>
      <c r="J8247" s="98"/>
      <c r="K8247" s="98"/>
      <c r="L8247" s="98"/>
      <c r="M8247" s="241"/>
      <c r="N8247" s="241"/>
      <c r="O8247" s="98"/>
      <c r="P8247" s="98"/>
      <c r="Q8247" s="130"/>
    </row>
    <row r="8248" spans="1:17" ht="11.25" x14ac:dyDescent="0.2">
      <c r="A8248" s="234"/>
      <c r="B8248" s="98"/>
      <c r="C8248" s="130"/>
      <c r="D8248" s="240"/>
      <c r="E8248" s="240"/>
      <c r="F8248" s="224"/>
      <c r="G8248" s="98"/>
      <c r="H8248" s="98"/>
      <c r="I8248" s="130"/>
      <c r="J8248" s="98"/>
      <c r="K8248" s="98"/>
      <c r="L8248" s="98"/>
      <c r="M8248" s="241"/>
      <c r="N8248" s="241"/>
      <c r="O8248" s="98"/>
      <c r="P8248" s="98"/>
      <c r="Q8248" s="130"/>
    </row>
    <row r="8249" spans="1:17" ht="11.25" x14ac:dyDescent="0.2">
      <c r="A8249" s="234"/>
      <c r="B8249" s="98"/>
      <c r="C8249" s="130"/>
      <c r="D8249" s="240"/>
      <c r="E8249" s="240"/>
      <c r="F8249" s="224"/>
      <c r="G8249" s="98"/>
      <c r="H8249" s="98"/>
      <c r="I8249" s="130"/>
      <c r="J8249" s="98"/>
      <c r="K8249" s="98"/>
      <c r="L8249" s="98"/>
      <c r="M8249" s="241"/>
      <c r="N8249" s="241"/>
      <c r="O8249" s="98"/>
      <c r="P8249" s="98"/>
      <c r="Q8249" s="130"/>
    </row>
    <row r="8250" spans="1:17" ht="11.25" x14ac:dyDescent="0.2">
      <c r="A8250" s="234"/>
      <c r="B8250" s="98"/>
      <c r="C8250" s="130"/>
      <c r="D8250" s="240"/>
      <c r="E8250" s="240"/>
      <c r="F8250" s="224"/>
      <c r="G8250" s="98"/>
      <c r="H8250" s="98"/>
      <c r="I8250" s="130"/>
      <c r="J8250" s="98"/>
      <c r="K8250" s="98"/>
      <c r="L8250" s="98"/>
      <c r="M8250" s="241"/>
      <c r="N8250" s="241"/>
      <c r="O8250" s="98"/>
      <c r="P8250" s="98"/>
      <c r="Q8250" s="130"/>
    </row>
    <row r="8251" spans="1:17" ht="11.25" x14ac:dyDescent="0.2">
      <c r="A8251" s="234"/>
      <c r="B8251" s="98"/>
      <c r="C8251" s="130"/>
      <c r="D8251" s="240"/>
      <c r="E8251" s="240"/>
      <c r="F8251" s="224"/>
      <c r="G8251" s="98"/>
      <c r="H8251" s="98"/>
      <c r="I8251" s="130"/>
      <c r="J8251" s="98"/>
      <c r="K8251" s="98"/>
      <c r="L8251" s="98"/>
      <c r="M8251" s="241"/>
      <c r="N8251" s="241"/>
      <c r="O8251" s="98"/>
      <c r="P8251" s="98"/>
      <c r="Q8251" s="130"/>
    </row>
    <row r="8252" spans="1:17" ht="11.25" x14ac:dyDescent="0.2">
      <c r="A8252" s="234"/>
      <c r="B8252" s="98"/>
      <c r="C8252" s="130"/>
      <c r="D8252" s="240"/>
      <c r="E8252" s="240"/>
      <c r="F8252" s="224"/>
      <c r="G8252" s="98"/>
      <c r="H8252" s="98"/>
      <c r="I8252" s="130"/>
      <c r="J8252" s="98"/>
      <c r="K8252" s="98"/>
      <c r="L8252" s="98"/>
      <c r="M8252" s="241"/>
      <c r="N8252" s="241"/>
      <c r="O8252" s="98"/>
      <c r="P8252" s="98"/>
      <c r="Q8252" s="130"/>
    </row>
    <row r="8253" spans="1:17" ht="11.25" x14ac:dyDescent="0.2">
      <c r="A8253" s="234"/>
      <c r="B8253" s="98"/>
      <c r="C8253" s="130"/>
      <c r="D8253" s="240"/>
      <c r="E8253" s="240"/>
      <c r="F8253" s="224"/>
      <c r="G8253" s="98"/>
      <c r="H8253" s="98"/>
      <c r="I8253" s="130"/>
      <c r="J8253" s="98"/>
      <c r="K8253" s="98"/>
      <c r="L8253" s="98"/>
      <c r="M8253" s="241"/>
      <c r="N8253" s="241"/>
      <c r="O8253" s="98"/>
      <c r="P8253" s="98"/>
      <c r="Q8253" s="130"/>
    </row>
    <row r="8254" spans="1:17" ht="11.25" x14ac:dyDescent="0.2">
      <c r="A8254" s="234"/>
      <c r="B8254" s="98"/>
      <c r="C8254" s="130"/>
      <c r="D8254" s="240"/>
      <c r="E8254" s="240"/>
      <c r="F8254" s="224"/>
      <c r="G8254" s="98"/>
      <c r="H8254" s="98"/>
      <c r="I8254" s="130"/>
      <c r="J8254" s="98"/>
      <c r="K8254" s="98"/>
      <c r="L8254" s="98"/>
      <c r="M8254" s="241"/>
      <c r="N8254" s="241"/>
      <c r="O8254" s="98"/>
      <c r="P8254" s="98"/>
      <c r="Q8254" s="130"/>
    </row>
    <row r="8255" spans="1:17" ht="11.25" x14ac:dyDescent="0.2">
      <c r="A8255" s="234"/>
      <c r="B8255" s="98"/>
      <c r="C8255" s="130"/>
      <c r="D8255" s="240"/>
      <c r="E8255" s="240"/>
      <c r="F8255" s="224"/>
      <c r="G8255" s="98"/>
      <c r="H8255" s="98"/>
      <c r="I8255" s="130"/>
      <c r="J8255" s="98"/>
      <c r="K8255" s="98"/>
      <c r="L8255" s="98"/>
      <c r="M8255" s="241"/>
      <c r="N8255" s="241"/>
      <c r="O8255" s="98"/>
      <c r="P8255" s="98"/>
      <c r="Q8255" s="130"/>
    </row>
    <row r="8256" spans="1:17" ht="11.25" x14ac:dyDescent="0.2">
      <c r="A8256" s="234"/>
      <c r="B8256" s="98"/>
      <c r="C8256" s="130"/>
      <c r="D8256" s="240"/>
      <c r="E8256" s="240"/>
      <c r="F8256" s="224"/>
      <c r="G8256" s="98"/>
      <c r="H8256" s="98"/>
      <c r="I8256" s="130"/>
      <c r="J8256" s="98"/>
      <c r="K8256" s="98"/>
      <c r="L8256" s="98"/>
      <c r="M8256" s="241"/>
      <c r="N8256" s="241"/>
      <c r="O8256" s="98"/>
      <c r="P8256" s="98"/>
      <c r="Q8256" s="130"/>
    </row>
    <row r="8257" spans="1:17" ht="11.25" x14ac:dyDescent="0.2">
      <c r="A8257" s="234"/>
      <c r="B8257" s="98"/>
      <c r="C8257" s="130"/>
      <c r="D8257" s="240"/>
      <c r="E8257" s="240"/>
      <c r="F8257" s="224"/>
      <c r="G8257" s="98"/>
      <c r="H8257" s="98"/>
      <c r="I8257" s="130"/>
      <c r="J8257" s="98"/>
      <c r="K8257" s="98"/>
      <c r="L8257" s="98"/>
      <c r="M8257" s="241"/>
      <c r="N8257" s="241"/>
      <c r="O8257" s="98"/>
      <c r="P8257" s="98"/>
      <c r="Q8257" s="130"/>
    </row>
    <row r="8258" spans="1:17" ht="11.25" x14ac:dyDescent="0.2">
      <c r="A8258" s="234"/>
      <c r="B8258" s="98"/>
      <c r="C8258" s="130"/>
      <c r="D8258" s="240"/>
      <c r="E8258" s="240"/>
      <c r="F8258" s="224"/>
      <c r="G8258" s="98"/>
      <c r="H8258" s="98"/>
      <c r="I8258" s="130"/>
      <c r="J8258" s="98"/>
      <c r="K8258" s="98"/>
      <c r="L8258" s="98"/>
      <c r="M8258" s="241"/>
      <c r="N8258" s="241"/>
      <c r="O8258" s="98"/>
      <c r="P8258" s="98"/>
      <c r="Q8258" s="130"/>
    </row>
    <row r="8259" spans="1:17" ht="11.25" x14ac:dyDescent="0.2">
      <c r="A8259" s="234"/>
      <c r="B8259" s="98"/>
      <c r="C8259" s="130"/>
      <c r="D8259" s="240"/>
      <c r="E8259" s="240"/>
      <c r="F8259" s="224"/>
      <c r="G8259" s="98"/>
      <c r="H8259" s="98"/>
      <c r="I8259" s="130"/>
      <c r="J8259" s="98"/>
      <c r="K8259" s="98"/>
      <c r="L8259" s="98"/>
      <c r="M8259" s="241"/>
      <c r="N8259" s="241"/>
      <c r="O8259" s="98"/>
      <c r="P8259" s="98"/>
      <c r="Q8259" s="130"/>
    </row>
    <row r="8260" spans="1:17" ht="11.25" x14ac:dyDescent="0.2">
      <c r="A8260" s="234"/>
      <c r="B8260" s="98"/>
      <c r="C8260" s="130"/>
      <c r="D8260" s="240"/>
      <c r="E8260" s="240"/>
      <c r="F8260" s="224"/>
      <c r="G8260" s="98"/>
      <c r="H8260" s="98"/>
      <c r="I8260" s="130"/>
      <c r="J8260" s="98"/>
      <c r="K8260" s="98"/>
      <c r="L8260" s="98"/>
      <c r="M8260" s="241"/>
      <c r="N8260" s="241"/>
      <c r="O8260" s="98"/>
      <c r="P8260" s="98"/>
      <c r="Q8260" s="130"/>
    </row>
    <row r="8261" spans="1:17" ht="11.25" x14ac:dyDescent="0.2">
      <c r="A8261" s="234"/>
      <c r="B8261" s="98"/>
      <c r="C8261" s="130"/>
      <c r="D8261" s="240"/>
      <c r="E8261" s="240"/>
      <c r="F8261" s="224"/>
      <c r="G8261" s="98"/>
      <c r="H8261" s="98"/>
      <c r="I8261" s="130"/>
      <c r="J8261" s="98"/>
      <c r="K8261" s="98"/>
      <c r="L8261" s="98"/>
      <c r="M8261" s="241"/>
      <c r="N8261" s="241"/>
      <c r="O8261" s="98"/>
      <c r="P8261" s="98"/>
      <c r="Q8261" s="130"/>
    </row>
    <row r="8262" spans="1:17" ht="11.25" x14ac:dyDescent="0.2">
      <c r="A8262" s="234"/>
      <c r="B8262" s="98"/>
      <c r="C8262" s="130"/>
      <c r="D8262" s="240"/>
      <c r="E8262" s="240"/>
      <c r="F8262" s="224"/>
      <c r="G8262" s="98"/>
      <c r="H8262" s="98"/>
      <c r="I8262" s="130"/>
      <c r="J8262" s="98"/>
      <c r="K8262" s="98"/>
      <c r="L8262" s="98"/>
      <c r="M8262" s="241"/>
      <c r="N8262" s="241"/>
      <c r="O8262" s="98"/>
      <c r="P8262" s="98"/>
      <c r="Q8262" s="130"/>
    </row>
    <row r="8263" spans="1:17" ht="11.25" x14ac:dyDescent="0.2">
      <c r="A8263" s="234"/>
      <c r="B8263" s="98"/>
      <c r="C8263" s="130"/>
      <c r="D8263" s="240"/>
      <c r="E8263" s="240"/>
      <c r="F8263" s="224"/>
      <c r="G8263" s="98"/>
      <c r="H8263" s="98"/>
      <c r="I8263" s="130"/>
      <c r="J8263" s="98"/>
      <c r="K8263" s="98"/>
      <c r="L8263" s="98"/>
      <c r="M8263" s="241"/>
      <c r="N8263" s="241"/>
      <c r="O8263" s="98"/>
      <c r="P8263" s="98"/>
      <c r="Q8263" s="130"/>
    </row>
    <row r="8264" spans="1:17" ht="11.25" x14ac:dyDescent="0.2">
      <c r="A8264" s="234"/>
      <c r="B8264" s="98"/>
      <c r="C8264" s="130"/>
      <c r="D8264" s="240"/>
      <c r="E8264" s="240"/>
      <c r="F8264" s="224"/>
      <c r="G8264" s="98"/>
      <c r="H8264" s="98"/>
      <c r="I8264" s="130"/>
      <c r="J8264" s="98"/>
      <c r="K8264" s="98"/>
      <c r="L8264" s="98"/>
      <c r="M8264" s="241"/>
      <c r="N8264" s="241"/>
      <c r="O8264" s="98"/>
      <c r="P8264" s="98"/>
      <c r="Q8264" s="130"/>
    </row>
    <row r="8265" spans="1:17" ht="11.25" x14ac:dyDescent="0.2">
      <c r="A8265" s="234"/>
      <c r="B8265" s="98"/>
      <c r="C8265" s="130"/>
      <c r="D8265" s="240"/>
      <c r="E8265" s="240"/>
      <c r="F8265" s="224"/>
      <c r="G8265" s="98"/>
      <c r="H8265" s="98"/>
      <c r="I8265" s="130"/>
      <c r="J8265" s="98"/>
      <c r="K8265" s="98"/>
      <c r="L8265" s="98"/>
      <c r="M8265" s="241"/>
      <c r="N8265" s="241"/>
      <c r="O8265" s="98"/>
      <c r="P8265" s="98"/>
      <c r="Q8265" s="130"/>
    </row>
    <row r="8266" spans="1:17" ht="11.25" x14ac:dyDescent="0.2">
      <c r="A8266" s="234"/>
      <c r="B8266" s="98"/>
      <c r="C8266" s="130"/>
      <c r="D8266" s="240"/>
      <c r="E8266" s="240"/>
      <c r="F8266" s="224"/>
      <c r="G8266" s="98"/>
      <c r="H8266" s="98"/>
      <c r="I8266" s="130"/>
      <c r="J8266" s="98"/>
      <c r="K8266" s="98"/>
      <c r="L8266" s="98"/>
      <c r="M8266" s="241"/>
      <c r="N8266" s="241"/>
      <c r="O8266" s="98"/>
      <c r="P8266" s="98"/>
      <c r="Q8266" s="130"/>
    </row>
    <row r="8267" spans="1:17" ht="11.25" x14ac:dyDescent="0.2">
      <c r="A8267" s="234"/>
      <c r="B8267" s="98"/>
      <c r="C8267" s="130"/>
      <c r="D8267" s="240"/>
      <c r="E8267" s="240"/>
      <c r="F8267" s="224"/>
      <c r="G8267" s="98"/>
      <c r="H8267" s="98"/>
      <c r="I8267" s="130"/>
      <c r="J8267" s="98"/>
      <c r="K8267" s="98"/>
      <c r="L8267" s="98"/>
      <c r="M8267" s="241"/>
      <c r="N8267" s="241"/>
      <c r="O8267" s="98"/>
      <c r="P8267" s="98"/>
      <c r="Q8267" s="130"/>
    </row>
    <row r="8268" spans="1:17" ht="11.25" x14ac:dyDescent="0.2">
      <c r="A8268" s="234"/>
      <c r="B8268" s="98"/>
      <c r="C8268" s="130"/>
      <c r="D8268" s="240"/>
      <c r="E8268" s="240"/>
      <c r="F8268" s="224"/>
      <c r="G8268" s="98"/>
      <c r="H8268" s="98"/>
      <c r="I8268" s="130"/>
      <c r="J8268" s="98"/>
      <c r="K8268" s="98"/>
      <c r="L8268" s="98"/>
      <c r="M8268" s="241"/>
      <c r="N8268" s="241"/>
      <c r="O8268" s="98"/>
      <c r="P8268" s="98"/>
      <c r="Q8268" s="130"/>
    </row>
    <row r="8269" spans="1:17" ht="11.25" x14ac:dyDescent="0.2">
      <c r="A8269" s="234"/>
      <c r="B8269" s="98"/>
      <c r="C8269" s="130"/>
      <c r="D8269" s="240"/>
      <c r="E8269" s="240"/>
      <c r="F8269" s="224"/>
      <c r="G8269" s="98"/>
      <c r="H8269" s="98"/>
      <c r="I8269" s="130"/>
      <c r="J8269" s="98"/>
      <c r="K8269" s="98"/>
      <c r="L8269" s="98"/>
      <c r="M8269" s="241"/>
      <c r="N8269" s="241"/>
      <c r="O8269" s="98"/>
      <c r="P8269" s="98"/>
      <c r="Q8269" s="130"/>
    </row>
    <row r="8270" spans="1:17" ht="11.25" x14ac:dyDescent="0.2">
      <c r="A8270" s="234"/>
      <c r="B8270" s="98"/>
      <c r="C8270" s="130"/>
      <c r="D8270" s="240"/>
      <c r="E8270" s="240"/>
      <c r="F8270" s="224"/>
      <c r="G8270" s="98"/>
      <c r="H8270" s="98"/>
      <c r="I8270" s="130"/>
      <c r="J8270" s="98"/>
      <c r="K8270" s="98"/>
      <c r="L8270" s="98"/>
      <c r="M8270" s="241"/>
      <c r="N8270" s="241"/>
      <c r="O8270" s="98"/>
      <c r="P8270" s="98"/>
      <c r="Q8270" s="130"/>
    </row>
    <row r="8271" spans="1:17" ht="11.25" x14ac:dyDescent="0.2">
      <c r="A8271" s="234"/>
      <c r="B8271" s="98"/>
      <c r="C8271" s="130"/>
      <c r="D8271" s="240"/>
      <c r="E8271" s="240"/>
      <c r="F8271" s="224"/>
      <c r="G8271" s="98"/>
      <c r="H8271" s="98"/>
      <c r="I8271" s="130"/>
      <c r="J8271" s="98"/>
      <c r="K8271" s="98"/>
      <c r="L8271" s="98"/>
      <c r="M8271" s="241"/>
      <c r="N8271" s="241"/>
      <c r="O8271" s="98"/>
      <c r="P8271" s="98"/>
      <c r="Q8271" s="130"/>
    </row>
    <row r="8272" spans="1:17" ht="11.25" x14ac:dyDescent="0.2">
      <c r="A8272" s="234"/>
      <c r="B8272" s="98"/>
      <c r="C8272" s="130"/>
      <c r="D8272" s="240"/>
      <c r="E8272" s="240"/>
      <c r="F8272" s="224"/>
      <c r="G8272" s="98"/>
      <c r="H8272" s="98"/>
      <c r="I8272" s="130"/>
      <c r="J8272" s="98"/>
      <c r="K8272" s="98"/>
      <c r="L8272" s="98"/>
      <c r="M8272" s="241"/>
      <c r="N8272" s="241"/>
      <c r="O8272" s="98"/>
      <c r="P8272" s="98"/>
      <c r="Q8272" s="130"/>
    </row>
    <row r="8273" spans="1:17" ht="11.25" x14ac:dyDescent="0.2">
      <c r="A8273" s="234"/>
      <c r="B8273" s="98"/>
      <c r="C8273" s="130"/>
      <c r="D8273" s="240"/>
      <c r="E8273" s="240"/>
      <c r="F8273" s="224"/>
      <c r="G8273" s="98"/>
      <c r="H8273" s="98"/>
      <c r="I8273" s="130"/>
      <c r="J8273" s="98"/>
      <c r="K8273" s="98"/>
      <c r="L8273" s="98"/>
      <c r="M8273" s="241"/>
      <c r="N8273" s="241"/>
      <c r="O8273" s="98"/>
      <c r="P8273" s="98"/>
      <c r="Q8273" s="130"/>
    </row>
    <row r="8274" spans="1:17" ht="11.25" x14ac:dyDescent="0.2">
      <c r="A8274" s="234"/>
      <c r="B8274" s="98"/>
      <c r="C8274" s="130"/>
      <c r="D8274" s="240"/>
      <c r="E8274" s="240"/>
      <c r="F8274" s="224"/>
      <c r="G8274" s="98"/>
      <c r="H8274" s="98"/>
      <c r="I8274" s="130"/>
      <c r="J8274" s="98"/>
      <c r="K8274" s="98"/>
      <c r="L8274" s="98"/>
      <c r="M8274" s="241"/>
      <c r="N8274" s="241"/>
      <c r="O8274" s="98"/>
      <c r="P8274" s="98"/>
      <c r="Q8274" s="130"/>
    </row>
    <row r="8275" spans="1:17" ht="11.25" x14ac:dyDescent="0.2">
      <c r="A8275" s="234"/>
      <c r="B8275" s="98"/>
      <c r="C8275" s="130"/>
      <c r="D8275" s="240"/>
      <c r="E8275" s="240"/>
      <c r="F8275" s="224"/>
      <c r="G8275" s="98"/>
      <c r="H8275" s="98"/>
      <c r="I8275" s="130"/>
      <c r="J8275" s="98"/>
      <c r="K8275" s="98"/>
      <c r="L8275" s="98"/>
      <c r="M8275" s="241"/>
      <c r="N8275" s="241"/>
      <c r="O8275" s="98"/>
      <c r="P8275" s="98"/>
      <c r="Q8275" s="130"/>
    </row>
    <row r="8276" spans="1:17" ht="11.25" x14ac:dyDescent="0.2">
      <c r="A8276" s="234"/>
      <c r="B8276" s="98"/>
      <c r="C8276" s="130"/>
      <c r="D8276" s="240"/>
      <c r="E8276" s="240"/>
      <c r="F8276" s="224"/>
      <c r="G8276" s="98"/>
      <c r="H8276" s="98"/>
      <c r="I8276" s="130"/>
      <c r="J8276" s="98"/>
      <c r="K8276" s="98"/>
      <c r="L8276" s="98"/>
      <c r="M8276" s="241"/>
      <c r="N8276" s="241"/>
      <c r="O8276" s="98"/>
      <c r="P8276" s="98"/>
      <c r="Q8276" s="130"/>
    </row>
    <row r="8277" spans="1:17" ht="11.25" x14ac:dyDescent="0.2">
      <c r="A8277" s="234"/>
      <c r="B8277" s="98"/>
      <c r="C8277" s="130"/>
      <c r="D8277" s="240"/>
      <c r="E8277" s="240"/>
      <c r="F8277" s="224"/>
      <c r="G8277" s="98"/>
      <c r="H8277" s="98"/>
      <c r="I8277" s="130"/>
      <c r="J8277" s="98"/>
      <c r="K8277" s="98"/>
      <c r="L8277" s="98"/>
      <c r="M8277" s="241"/>
      <c r="N8277" s="241"/>
      <c r="O8277" s="98"/>
      <c r="P8277" s="98"/>
      <c r="Q8277" s="130"/>
    </row>
    <row r="8278" spans="1:17" ht="11.25" x14ac:dyDescent="0.2">
      <c r="A8278" s="234"/>
      <c r="B8278" s="98"/>
      <c r="C8278" s="130"/>
      <c r="D8278" s="240"/>
      <c r="E8278" s="240"/>
      <c r="F8278" s="224"/>
      <c r="G8278" s="98"/>
      <c r="H8278" s="98"/>
      <c r="I8278" s="130"/>
      <c r="J8278" s="98"/>
      <c r="K8278" s="98"/>
      <c r="L8278" s="98"/>
      <c r="M8278" s="241"/>
      <c r="N8278" s="241"/>
      <c r="O8278" s="98"/>
      <c r="P8278" s="98"/>
      <c r="Q8278" s="130"/>
    </row>
    <row r="8279" spans="1:17" ht="11.25" x14ac:dyDescent="0.2">
      <c r="A8279" s="234"/>
      <c r="B8279" s="98"/>
      <c r="C8279" s="130"/>
      <c r="D8279" s="240"/>
      <c r="E8279" s="240"/>
      <c r="F8279" s="224"/>
      <c r="G8279" s="98"/>
      <c r="H8279" s="98"/>
      <c r="I8279" s="130"/>
      <c r="J8279" s="98"/>
      <c r="K8279" s="98"/>
      <c r="L8279" s="98"/>
      <c r="M8279" s="241"/>
      <c r="N8279" s="241"/>
      <c r="O8279" s="98"/>
      <c r="P8279" s="98"/>
      <c r="Q8279" s="130"/>
    </row>
    <row r="8280" spans="1:17" ht="11.25" x14ac:dyDescent="0.2">
      <c r="A8280" s="234"/>
      <c r="B8280" s="98"/>
      <c r="C8280" s="130"/>
      <c r="D8280" s="240"/>
      <c r="E8280" s="240"/>
      <c r="F8280" s="224"/>
      <c r="G8280" s="98"/>
      <c r="H8280" s="98"/>
      <c r="I8280" s="130"/>
      <c r="J8280" s="98"/>
      <c r="K8280" s="98"/>
      <c r="L8280" s="98"/>
      <c r="M8280" s="241"/>
      <c r="N8280" s="241"/>
      <c r="O8280" s="98"/>
      <c r="P8280" s="98"/>
      <c r="Q8280" s="130"/>
    </row>
    <row r="8281" spans="1:17" ht="11.25" x14ac:dyDescent="0.2">
      <c r="A8281" s="234"/>
      <c r="B8281" s="98"/>
      <c r="C8281" s="130"/>
      <c r="D8281" s="240"/>
      <c r="E8281" s="240"/>
      <c r="F8281" s="224"/>
      <c r="G8281" s="98"/>
      <c r="H8281" s="98"/>
      <c r="I8281" s="130"/>
      <c r="J8281" s="98"/>
      <c r="K8281" s="98"/>
      <c r="L8281" s="98"/>
      <c r="M8281" s="241"/>
      <c r="N8281" s="241"/>
      <c r="O8281" s="98"/>
      <c r="P8281" s="98"/>
      <c r="Q8281" s="130"/>
    </row>
    <row r="8282" spans="1:17" ht="11.25" x14ac:dyDescent="0.2">
      <c r="A8282" s="234"/>
      <c r="B8282" s="98"/>
      <c r="C8282" s="130"/>
      <c r="D8282" s="240"/>
      <c r="E8282" s="240"/>
      <c r="F8282" s="224"/>
      <c r="G8282" s="98"/>
      <c r="H8282" s="98"/>
      <c r="I8282" s="130"/>
      <c r="J8282" s="98"/>
      <c r="K8282" s="98"/>
      <c r="L8282" s="98"/>
      <c r="M8282" s="241"/>
      <c r="N8282" s="241"/>
      <c r="O8282" s="98"/>
      <c r="P8282" s="98"/>
      <c r="Q8282" s="130"/>
    </row>
    <row r="8283" spans="1:17" ht="11.25" x14ac:dyDescent="0.2">
      <c r="A8283" s="234"/>
      <c r="B8283" s="98"/>
      <c r="C8283" s="130"/>
      <c r="D8283" s="240"/>
      <c r="E8283" s="240"/>
      <c r="F8283" s="224"/>
      <c r="G8283" s="98"/>
      <c r="H8283" s="98"/>
      <c r="I8283" s="130"/>
      <c r="J8283" s="98"/>
      <c r="K8283" s="98"/>
      <c r="L8283" s="98"/>
      <c r="M8283" s="241"/>
      <c r="N8283" s="241"/>
      <c r="O8283" s="98"/>
      <c r="P8283" s="98"/>
      <c r="Q8283" s="130"/>
    </row>
    <row r="8284" spans="1:17" ht="11.25" x14ac:dyDescent="0.2">
      <c r="A8284" s="234"/>
      <c r="B8284" s="98"/>
      <c r="C8284" s="130"/>
      <c r="D8284" s="240"/>
      <c r="E8284" s="240"/>
      <c r="F8284" s="224"/>
      <c r="G8284" s="98"/>
      <c r="H8284" s="98"/>
      <c r="I8284" s="130"/>
      <c r="J8284" s="98"/>
      <c r="K8284" s="98"/>
      <c r="L8284" s="98"/>
      <c r="M8284" s="241"/>
      <c r="N8284" s="241"/>
      <c r="O8284" s="98"/>
      <c r="P8284" s="98"/>
      <c r="Q8284" s="130"/>
    </row>
    <row r="8285" spans="1:17" ht="11.25" x14ac:dyDescent="0.2">
      <c r="A8285" s="234"/>
      <c r="B8285" s="98"/>
      <c r="C8285" s="130"/>
      <c r="D8285" s="240"/>
      <c r="E8285" s="240"/>
      <c r="F8285" s="224"/>
      <c r="G8285" s="98"/>
      <c r="H8285" s="98"/>
      <c r="I8285" s="130"/>
      <c r="J8285" s="98"/>
      <c r="K8285" s="98"/>
      <c r="L8285" s="98"/>
      <c r="M8285" s="241"/>
      <c r="N8285" s="241"/>
      <c r="O8285" s="98"/>
      <c r="P8285" s="98"/>
      <c r="Q8285" s="130"/>
    </row>
    <row r="8286" spans="1:17" ht="11.25" x14ac:dyDescent="0.2">
      <c r="A8286" s="234"/>
      <c r="B8286" s="98"/>
      <c r="C8286" s="130"/>
      <c r="D8286" s="240"/>
      <c r="E8286" s="240"/>
      <c r="F8286" s="224"/>
      <c r="G8286" s="98"/>
      <c r="H8286" s="98"/>
      <c r="I8286" s="130"/>
      <c r="J8286" s="98"/>
      <c r="K8286" s="98"/>
      <c r="L8286" s="98"/>
      <c r="M8286" s="241"/>
      <c r="N8286" s="241"/>
      <c r="O8286" s="98"/>
      <c r="P8286" s="98"/>
      <c r="Q8286" s="130"/>
    </row>
    <row r="8287" spans="1:17" ht="11.25" x14ac:dyDescent="0.2">
      <c r="A8287" s="234"/>
      <c r="B8287" s="98"/>
      <c r="C8287" s="130"/>
      <c r="D8287" s="240"/>
      <c r="E8287" s="240"/>
      <c r="F8287" s="224"/>
      <c r="G8287" s="98"/>
      <c r="H8287" s="98"/>
      <c r="I8287" s="130"/>
      <c r="J8287" s="98"/>
      <c r="K8287" s="98"/>
      <c r="L8287" s="98"/>
      <c r="M8287" s="241"/>
      <c r="N8287" s="241"/>
      <c r="O8287" s="98"/>
      <c r="P8287" s="98"/>
      <c r="Q8287" s="130"/>
    </row>
    <row r="8288" spans="1:17" ht="11.25" x14ac:dyDescent="0.2">
      <c r="A8288" s="234"/>
      <c r="B8288" s="98"/>
      <c r="C8288" s="130"/>
      <c r="D8288" s="240"/>
      <c r="E8288" s="240"/>
      <c r="F8288" s="224"/>
      <c r="G8288" s="98"/>
      <c r="H8288" s="98"/>
      <c r="I8288" s="130"/>
      <c r="J8288" s="98"/>
      <c r="K8288" s="98"/>
      <c r="L8288" s="98"/>
      <c r="M8288" s="241"/>
      <c r="N8288" s="241"/>
      <c r="O8288" s="98"/>
      <c r="P8288" s="98"/>
      <c r="Q8288" s="130"/>
    </row>
    <row r="8289" spans="1:17" ht="11.25" x14ac:dyDescent="0.2">
      <c r="A8289" s="234"/>
      <c r="B8289" s="98"/>
      <c r="C8289" s="130"/>
      <c r="D8289" s="240"/>
      <c r="E8289" s="240"/>
      <c r="F8289" s="224"/>
      <c r="G8289" s="98"/>
      <c r="H8289" s="98"/>
      <c r="I8289" s="130"/>
      <c r="J8289" s="98"/>
      <c r="K8289" s="98"/>
      <c r="L8289" s="98"/>
      <c r="M8289" s="241"/>
      <c r="N8289" s="241"/>
      <c r="O8289" s="98"/>
      <c r="P8289" s="98"/>
      <c r="Q8289" s="130"/>
    </row>
    <row r="8290" spans="1:17" ht="11.25" x14ac:dyDescent="0.2">
      <c r="A8290" s="234"/>
      <c r="B8290" s="98"/>
      <c r="C8290" s="130"/>
      <c r="D8290" s="240"/>
      <c r="E8290" s="240"/>
      <c r="F8290" s="224"/>
      <c r="G8290" s="98"/>
      <c r="H8290" s="98"/>
      <c r="I8290" s="130"/>
      <c r="J8290" s="98"/>
      <c r="K8290" s="98"/>
      <c r="L8290" s="98"/>
      <c r="M8290" s="241"/>
      <c r="N8290" s="241"/>
      <c r="O8290" s="98"/>
      <c r="P8290" s="98"/>
      <c r="Q8290" s="130"/>
    </row>
    <row r="8291" spans="1:17" ht="11.25" x14ac:dyDescent="0.2">
      <c r="A8291" s="234"/>
      <c r="B8291" s="98"/>
      <c r="C8291" s="130"/>
      <c r="D8291" s="240"/>
      <c r="E8291" s="240"/>
      <c r="F8291" s="224"/>
      <c r="G8291" s="98"/>
      <c r="H8291" s="98"/>
      <c r="I8291" s="130"/>
      <c r="J8291" s="98"/>
      <c r="K8291" s="98"/>
      <c r="L8291" s="98"/>
      <c r="M8291" s="241"/>
      <c r="N8291" s="241"/>
      <c r="O8291" s="98"/>
      <c r="P8291" s="98"/>
      <c r="Q8291" s="130"/>
    </row>
    <row r="8292" spans="1:17" ht="11.25" x14ac:dyDescent="0.2">
      <c r="A8292" s="234"/>
      <c r="B8292" s="98"/>
      <c r="C8292" s="130"/>
      <c r="D8292" s="240"/>
      <c r="E8292" s="240"/>
      <c r="F8292" s="224"/>
      <c r="G8292" s="98"/>
      <c r="H8292" s="98"/>
      <c r="I8292" s="130"/>
      <c r="J8292" s="98"/>
      <c r="K8292" s="98"/>
      <c r="L8292" s="98"/>
      <c r="M8292" s="241"/>
      <c r="N8292" s="241"/>
      <c r="O8292" s="98"/>
      <c r="P8292" s="98"/>
      <c r="Q8292" s="130"/>
    </row>
    <row r="8293" spans="1:17" ht="11.25" x14ac:dyDescent="0.2">
      <c r="A8293" s="234"/>
      <c r="B8293" s="98"/>
      <c r="C8293" s="130"/>
      <c r="D8293" s="240"/>
      <c r="E8293" s="240"/>
      <c r="F8293" s="224"/>
      <c r="G8293" s="98"/>
      <c r="H8293" s="98"/>
      <c r="I8293" s="130"/>
      <c r="J8293" s="98"/>
      <c r="K8293" s="98"/>
      <c r="L8293" s="98"/>
      <c r="M8293" s="241"/>
      <c r="N8293" s="241"/>
      <c r="O8293" s="98"/>
      <c r="P8293" s="98"/>
      <c r="Q8293" s="130"/>
    </row>
    <row r="8294" spans="1:17" ht="11.25" x14ac:dyDescent="0.2">
      <c r="A8294" s="234"/>
      <c r="B8294" s="98"/>
      <c r="C8294" s="130"/>
      <c r="D8294" s="240"/>
      <c r="E8294" s="240"/>
      <c r="F8294" s="224"/>
      <c r="G8294" s="98"/>
      <c r="H8294" s="98"/>
      <c r="I8294" s="130"/>
      <c r="J8294" s="98"/>
      <c r="K8294" s="98"/>
      <c r="L8294" s="98"/>
      <c r="M8294" s="241"/>
      <c r="N8294" s="241"/>
      <c r="O8294" s="98"/>
      <c r="P8294" s="98"/>
      <c r="Q8294" s="130"/>
    </row>
    <row r="8295" spans="1:17" ht="11.25" x14ac:dyDescent="0.2">
      <c r="A8295" s="234"/>
      <c r="B8295" s="98"/>
      <c r="C8295" s="130"/>
      <c r="D8295" s="240"/>
      <c r="E8295" s="240"/>
      <c r="F8295" s="224"/>
      <c r="G8295" s="98"/>
      <c r="H8295" s="98"/>
      <c r="I8295" s="130"/>
      <c r="J8295" s="98"/>
      <c r="K8295" s="98"/>
      <c r="L8295" s="98"/>
      <c r="M8295" s="241"/>
      <c r="N8295" s="241"/>
      <c r="O8295" s="98"/>
      <c r="P8295" s="98"/>
      <c r="Q8295" s="130"/>
    </row>
    <row r="8296" spans="1:17" ht="11.25" x14ac:dyDescent="0.2">
      <c r="A8296" s="234"/>
      <c r="B8296" s="98"/>
      <c r="C8296" s="130"/>
      <c r="D8296" s="240"/>
      <c r="E8296" s="240"/>
      <c r="F8296" s="224"/>
      <c r="G8296" s="98"/>
      <c r="H8296" s="98"/>
      <c r="I8296" s="130"/>
      <c r="J8296" s="98"/>
      <c r="K8296" s="98"/>
      <c r="L8296" s="98"/>
      <c r="M8296" s="241"/>
      <c r="N8296" s="241"/>
      <c r="O8296" s="98"/>
      <c r="P8296" s="98"/>
      <c r="Q8296" s="130"/>
    </row>
    <row r="8297" spans="1:17" ht="11.25" x14ac:dyDescent="0.2">
      <c r="A8297" s="234"/>
      <c r="B8297" s="98"/>
      <c r="C8297" s="130"/>
      <c r="D8297" s="240"/>
      <c r="E8297" s="240"/>
      <c r="F8297" s="224"/>
      <c r="G8297" s="98"/>
      <c r="H8297" s="98"/>
      <c r="I8297" s="130"/>
      <c r="J8297" s="98"/>
      <c r="K8297" s="98"/>
      <c r="L8297" s="98"/>
      <c r="M8297" s="241"/>
      <c r="N8297" s="241"/>
      <c r="O8297" s="98"/>
      <c r="P8297" s="98"/>
      <c r="Q8297" s="130"/>
    </row>
    <row r="8298" spans="1:17" ht="11.25" x14ac:dyDescent="0.2">
      <c r="A8298" s="234"/>
      <c r="B8298" s="98"/>
      <c r="C8298" s="130"/>
      <c r="D8298" s="240"/>
      <c r="E8298" s="240"/>
      <c r="F8298" s="224"/>
      <c r="G8298" s="98"/>
      <c r="H8298" s="98"/>
      <c r="I8298" s="130"/>
      <c r="J8298" s="98"/>
      <c r="K8298" s="98"/>
      <c r="L8298" s="98"/>
      <c r="M8298" s="241"/>
      <c r="N8298" s="241"/>
      <c r="O8298" s="98"/>
      <c r="P8298" s="98"/>
      <c r="Q8298" s="130"/>
    </row>
    <row r="8299" spans="1:17" ht="11.25" x14ac:dyDescent="0.2">
      <c r="A8299" s="234"/>
      <c r="B8299" s="98"/>
      <c r="C8299" s="130"/>
      <c r="D8299" s="240"/>
      <c r="E8299" s="240"/>
      <c r="F8299" s="224"/>
      <c r="G8299" s="98"/>
      <c r="H8299" s="98"/>
      <c r="I8299" s="130"/>
      <c r="J8299" s="98"/>
      <c r="K8299" s="98"/>
      <c r="L8299" s="98"/>
      <c r="M8299" s="241"/>
      <c r="N8299" s="241"/>
      <c r="O8299" s="98"/>
      <c r="P8299" s="98"/>
      <c r="Q8299" s="130"/>
    </row>
    <row r="8300" spans="1:17" ht="11.25" x14ac:dyDescent="0.2">
      <c r="A8300" s="234"/>
      <c r="B8300" s="98"/>
      <c r="C8300" s="130"/>
      <c r="D8300" s="240"/>
      <c r="E8300" s="240"/>
      <c r="F8300" s="224"/>
      <c r="G8300" s="98"/>
      <c r="H8300" s="98"/>
      <c r="I8300" s="130"/>
      <c r="J8300" s="98"/>
      <c r="K8300" s="98"/>
      <c r="L8300" s="98"/>
      <c r="M8300" s="241"/>
      <c r="N8300" s="241"/>
      <c r="O8300" s="98"/>
      <c r="P8300" s="98"/>
      <c r="Q8300" s="130"/>
    </row>
    <row r="8301" spans="1:17" ht="11.25" x14ac:dyDescent="0.2">
      <c r="A8301" s="234"/>
      <c r="B8301" s="98"/>
      <c r="C8301" s="130"/>
      <c r="D8301" s="240"/>
      <c r="E8301" s="240"/>
      <c r="F8301" s="224"/>
      <c r="G8301" s="98"/>
      <c r="H8301" s="98"/>
      <c r="I8301" s="130"/>
      <c r="J8301" s="98"/>
      <c r="K8301" s="98"/>
      <c r="L8301" s="98"/>
      <c r="M8301" s="241"/>
      <c r="N8301" s="241"/>
      <c r="O8301" s="98"/>
      <c r="P8301" s="98"/>
      <c r="Q8301" s="130"/>
    </row>
    <row r="8302" spans="1:17" ht="11.25" x14ac:dyDescent="0.2">
      <c r="A8302" s="234"/>
      <c r="B8302" s="98"/>
      <c r="C8302" s="130"/>
      <c r="D8302" s="240"/>
      <c r="E8302" s="240"/>
      <c r="F8302" s="224"/>
      <c r="G8302" s="98"/>
      <c r="H8302" s="98"/>
      <c r="I8302" s="130"/>
      <c r="J8302" s="98"/>
      <c r="K8302" s="98"/>
      <c r="L8302" s="98"/>
      <c r="M8302" s="241"/>
      <c r="N8302" s="241"/>
      <c r="O8302" s="98"/>
      <c r="P8302" s="98"/>
      <c r="Q8302" s="130"/>
    </row>
    <row r="8303" spans="1:17" ht="11.25" x14ac:dyDescent="0.2">
      <c r="A8303" s="234"/>
      <c r="B8303" s="98"/>
      <c r="C8303" s="130"/>
      <c r="D8303" s="240"/>
      <c r="E8303" s="240"/>
      <c r="F8303" s="224"/>
      <c r="G8303" s="98"/>
      <c r="H8303" s="98"/>
      <c r="I8303" s="130"/>
      <c r="J8303" s="98"/>
      <c r="K8303" s="98"/>
      <c r="L8303" s="98"/>
      <c r="M8303" s="241"/>
      <c r="N8303" s="241"/>
      <c r="O8303" s="98"/>
      <c r="P8303" s="98"/>
      <c r="Q8303" s="130"/>
    </row>
    <row r="8304" spans="1:17" ht="11.25" x14ac:dyDescent="0.2">
      <c r="A8304" s="234"/>
      <c r="B8304" s="98"/>
      <c r="C8304" s="130"/>
      <c r="D8304" s="240"/>
      <c r="E8304" s="240"/>
      <c r="F8304" s="224"/>
      <c r="G8304" s="98"/>
      <c r="H8304" s="98"/>
      <c r="I8304" s="130"/>
      <c r="J8304" s="98"/>
      <c r="K8304" s="98"/>
      <c r="L8304" s="98"/>
      <c r="M8304" s="241"/>
      <c r="N8304" s="241"/>
      <c r="O8304" s="98"/>
      <c r="P8304" s="98"/>
      <c r="Q8304" s="130"/>
    </row>
    <row r="8305" spans="1:17" ht="11.25" x14ac:dyDescent="0.2">
      <c r="A8305" s="234"/>
      <c r="B8305" s="98"/>
      <c r="C8305" s="130"/>
      <c r="D8305" s="240"/>
      <c r="E8305" s="240"/>
      <c r="F8305" s="224"/>
      <c r="G8305" s="98"/>
      <c r="H8305" s="98"/>
      <c r="I8305" s="130"/>
      <c r="J8305" s="98"/>
      <c r="K8305" s="98"/>
      <c r="L8305" s="98"/>
      <c r="M8305" s="241"/>
      <c r="N8305" s="241"/>
      <c r="O8305" s="98"/>
      <c r="P8305" s="98"/>
      <c r="Q8305" s="130"/>
    </row>
    <row r="8306" spans="1:17" ht="11.25" x14ac:dyDescent="0.2">
      <c r="A8306" s="234"/>
      <c r="B8306" s="98"/>
      <c r="C8306" s="130"/>
      <c r="D8306" s="240"/>
      <c r="E8306" s="240"/>
      <c r="F8306" s="224"/>
      <c r="G8306" s="98"/>
      <c r="H8306" s="98"/>
      <c r="I8306" s="130"/>
      <c r="J8306" s="98"/>
      <c r="K8306" s="98"/>
      <c r="L8306" s="98"/>
      <c r="M8306" s="241"/>
      <c r="N8306" s="241"/>
      <c r="O8306" s="98"/>
      <c r="P8306" s="98"/>
      <c r="Q8306" s="130"/>
    </row>
    <row r="8307" spans="1:17" ht="11.25" x14ac:dyDescent="0.2">
      <c r="A8307" s="234"/>
      <c r="B8307" s="98"/>
      <c r="C8307" s="130"/>
      <c r="D8307" s="240"/>
      <c r="E8307" s="240"/>
      <c r="F8307" s="224"/>
      <c r="G8307" s="98"/>
      <c r="H8307" s="98"/>
      <c r="I8307" s="130"/>
      <c r="J8307" s="98"/>
      <c r="K8307" s="98"/>
      <c r="L8307" s="98"/>
      <c r="M8307" s="241"/>
      <c r="N8307" s="241"/>
      <c r="O8307" s="98"/>
      <c r="P8307" s="98"/>
      <c r="Q8307" s="130"/>
    </row>
    <row r="8308" spans="1:17" ht="11.25" x14ac:dyDescent="0.2">
      <c r="A8308" s="234"/>
      <c r="B8308" s="98"/>
      <c r="C8308" s="130"/>
      <c r="D8308" s="240"/>
      <c r="E8308" s="240"/>
      <c r="F8308" s="224"/>
      <c r="G8308" s="98"/>
      <c r="H8308" s="98"/>
      <c r="I8308" s="130"/>
      <c r="J8308" s="98"/>
      <c r="K8308" s="98"/>
      <c r="L8308" s="98"/>
      <c r="M8308" s="241"/>
      <c r="N8308" s="241"/>
      <c r="O8308" s="98"/>
      <c r="P8308" s="98"/>
      <c r="Q8308" s="130"/>
    </row>
    <row r="8309" spans="1:17" ht="11.25" x14ac:dyDescent="0.2">
      <c r="A8309" s="234"/>
      <c r="B8309" s="98"/>
      <c r="C8309" s="130"/>
      <c r="D8309" s="240"/>
      <c r="E8309" s="240"/>
      <c r="F8309" s="224"/>
      <c r="G8309" s="98"/>
      <c r="H8309" s="98"/>
      <c r="I8309" s="130"/>
      <c r="J8309" s="98"/>
      <c r="K8309" s="98"/>
      <c r="L8309" s="98"/>
      <c r="M8309" s="241"/>
      <c r="N8309" s="241"/>
      <c r="O8309" s="98"/>
      <c r="P8309" s="98"/>
      <c r="Q8309" s="130"/>
    </row>
    <row r="8310" spans="1:17" ht="11.25" x14ac:dyDescent="0.2">
      <c r="A8310" s="234"/>
      <c r="B8310" s="98"/>
      <c r="C8310" s="130"/>
      <c r="D8310" s="240"/>
      <c r="E8310" s="240"/>
      <c r="F8310" s="224"/>
      <c r="G8310" s="98"/>
      <c r="H8310" s="98"/>
      <c r="I8310" s="130"/>
      <c r="J8310" s="98"/>
      <c r="K8310" s="98"/>
      <c r="L8310" s="98"/>
      <c r="M8310" s="241"/>
      <c r="N8310" s="241"/>
      <c r="O8310" s="98"/>
      <c r="P8310" s="98"/>
      <c r="Q8310" s="130"/>
    </row>
    <row r="8311" spans="1:17" ht="11.25" x14ac:dyDescent="0.2">
      <c r="A8311" s="234"/>
      <c r="B8311" s="98"/>
      <c r="C8311" s="130"/>
      <c r="D8311" s="240"/>
      <c r="E8311" s="240"/>
      <c r="F8311" s="224"/>
      <c r="G8311" s="98"/>
      <c r="H8311" s="98"/>
      <c r="I8311" s="130"/>
      <c r="J8311" s="98"/>
      <c r="K8311" s="98"/>
      <c r="L8311" s="98"/>
      <c r="M8311" s="241"/>
      <c r="N8311" s="241"/>
      <c r="O8311" s="98"/>
      <c r="P8311" s="98"/>
      <c r="Q8311" s="130"/>
    </row>
    <row r="8312" spans="1:17" ht="11.25" x14ac:dyDescent="0.2">
      <c r="A8312" s="234"/>
      <c r="B8312" s="98"/>
      <c r="C8312" s="130"/>
      <c r="D8312" s="240"/>
      <c r="E8312" s="240"/>
      <c r="F8312" s="224"/>
      <c r="G8312" s="98"/>
      <c r="H8312" s="98"/>
      <c r="I8312" s="130"/>
      <c r="J8312" s="98"/>
      <c r="K8312" s="98"/>
      <c r="L8312" s="98"/>
      <c r="M8312" s="241"/>
      <c r="N8312" s="241"/>
      <c r="O8312" s="98"/>
      <c r="P8312" s="98"/>
      <c r="Q8312" s="130"/>
    </row>
    <row r="8313" spans="1:17" ht="11.25" x14ac:dyDescent="0.2">
      <c r="A8313" s="234"/>
      <c r="B8313" s="98"/>
      <c r="C8313" s="130"/>
      <c r="D8313" s="240"/>
      <c r="E8313" s="240"/>
      <c r="F8313" s="224"/>
      <c r="G8313" s="98"/>
      <c r="H8313" s="98"/>
      <c r="I8313" s="130"/>
      <c r="J8313" s="98"/>
      <c r="K8313" s="98"/>
      <c r="L8313" s="98"/>
      <c r="M8313" s="241"/>
      <c r="N8313" s="241"/>
      <c r="O8313" s="98"/>
      <c r="P8313" s="98"/>
      <c r="Q8313" s="130"/>
    </row>
    <row r="8314" spans="1:17" ht="11.25" x14ac:dyDescent="0.2">
      <c r="A8314" s="234"/>
      <c r="B8314" s="98"/>
      <c r="C8314" s="130"/>
      <c r="D8314" s="240"/>
      <c r="E8314" s="240"/>
      <c r="F8314" s="224"/>
      <c r="G8314" s="98"/>
      <c r="H8314" s="98"/>
      <c r="I8314" s="130"/>
      <c r="J8314" s="98"/>
      <c r="K8314" s="98"/>
      <c r="L8314" s="98"/>
      <c r="M8314" s="241"/>
      <c r="N8314" s="241"/>
      <c r="O8314" s="98"/>
      <c r="P8314" s="98"/>
      <c r="Q8314" s="130"/>
    </row>
    <row r="8315" spans="1:17" ht="11.25" x14ac:dyDescent="0.2">
      <c r="A8315" s="234"/>
      <c r="B8315" s="98"/>
      <c r="C8315" s="130"/>
      <c r="D8315" s="240"/>
      <c r="E8315" s="240"/>
      <c r="F8315" s="224"/>
      <c r="G8315" s="98"/>
      <c r="H8315" s="98"/>
      <c r="I8315" s="130"/>
      <c r="J8315" s="98"/>
      <c r="K8315" s="98"/>
      <c r="L8315" s="98"/>
      <c r="M8315" s="241"/>
      <c r="N8315" s="241"/>
      <c r="O8315" s="98"/>
      <c r="P8315" s="98"/>
      <c r="Q8315" s="130"/>
    </row>
    <row r="8316" spans="1:17" ht="11.25" x14ac:dyDescent="0.2">
      <c r="A8316" s="234"/>
      <c r="B8316" s="98"/>
      <c r="C8316" s="130"/>
      <c r="D8316" s="240"/>
      <c r="E8316" s="240"/>
      <c r="F8316" s="224"/>
      <c r="G8316" s="98"/>
      <c r="H8316" s="98"/>
      <c r="I8316" s="130"/>
      <c r="J8316" s="98"/>
      <c r="K8316" s="98"/>
      <c r="L8316" s="98"/>
      <c r="M8316" s="241"/>
      <c r="N8316" s="241"/>
      <c r="O8316" s="98"/>
      <c r="P8316" s="98"/>
      <c r="Q8316" s="130"/>
    </row>
    <row r="8317" spans="1:17" ht="11.25" x14ac:dyDescent="0.2">
      <c r="A8317" s="234"/>
      <c r="B8317" s="98"/>
      <c r="C8317" s="130"/>
      <c r="D8317" s="240"/>
      <c r="E8317" s="240"/>
      <c r="F8317" s="224"/>
      <c r="G8317" s="98"/>
      <c r="H8317" s="98"/>
      <c r="I8317" s="130"/>
      <c r="J8317" s="98"/>
      <c r="K8317" s="98"/>
      <c r="L8317" s="98"/>
      <c r="M8317" s="241"/>
      <c r="N8317" s="241"/>
      <c r="O8317" s="98"/>
      <c r="P8317" s="98"/>
      <c r="Q8317" s="130"/>
    </row>
    <row r="8318" spans="1:17" ht="11.25" x14ac:dyDescent="0.2">
      <c r="A8318" s="234"/>
      <c r="B8318" s="98"/>
      <c r="C8318" s="130"/>
      <c r="D8318" s="240"/>
      <c r="E8318" s="240"/>
      <c r="F8318" s="224"/>
      <c r="G8318" s="98"/>
      <c r="H8318" s="98"/>
      <c r="I8318" s="130"/>
      <c r="J8318" s="98"/>
      <c r="K8318" s="98"/>
      <c r="L8318" s="98"/>
      <c r="M8318" s="241"/>
      <c r="N8318" s="241"/>
      <c r="O8318" s="98"/>
      <c r="P8318" s="98"/>
      <c r="Q8318" s="130"/>
    </row>
    <row r="8319" spans="1:17" ht="11.25" x14ac:dyDescent="0.2">
      <c r="A8319" s="234"/>
      <c r="B8319" s="98"/>
      <c r="C8319" s="130"/>
      <c r="D8319" s="240"/>
      <c r="E8319" s="240"/>
      <c r="F8319" s="224"/>
      <c r="G8319" s="98"/>
      <c r="H8319" s="98"/>
      <c r="I8319" s="130"/>
      <c r="J8319" s="98"/>
      <c r="K8319" s="98"/>
      <c r="L8319" s="98"/>
      <c r="M8319" s="241"/>
      <c r="N8319" s="241"/>
      <c r="O8319" s="98"/>
      <c r="P8319" s="98"/>
      <c r="Q8319" s="130"/>
    </row>
    <row r="8320" spans="1:17" ht="11.25" x14ac:dyDescent="0.2">
      <c r="A8320" s="234"/>
      <c r="B8320" s="98"/>
      <c r="C8320" s="130"/>
      <c r="D8320" s="240"/>
      <c r="E8320" s="240"/>
      <c r="F8320" s="224"/>
      <c r="G8320" s="98"/>
      <c r="H8320" s="98"/>
      <c r="I8320" s="130"/>
      <c r="J8320" s="98"/>
      <c r="K8320" s="98"/>
      <c r="L8320" s="98"/>
      <c r="M8320" s="241"/>
      <c r="N8320" s="241"/>
      <c r="O8320" s="98"/>
      <c r="P8320" s="98"/>
      <c r="Q8320" s="130"/>
    </row>
    <row r="8321" spans="1:17" ht="11.25" x14ac:dyDescent="0.2">
      <c r="A8321" s="234"/>
      <c r="B8321" s="98"/>
      <c r="C8321" s="130"/>
      <c r="D8321" s="240"/>
      <c r="E8321" s="240"/>
      <c r="F8321" s="224"/>
      <c r="G8321" s="98"/>
      <c r="H8321" s="98"/>
      <c r="I8321" s="130"/>
      <c r="J8321" s="98"/>
      <c r="K8321" s="98"/>
      <c r="L8321" s="98"/>
      <c r="M8321" s="241"/>
      <c r="N8321" s="241"/>
      <c r="O8321" s="98"/>
      <c r="P8321" s="98"/>
      <c r="Q8321" s="130"/>
    </row>
    <row r="8322" spans="1:17" ht="11.25" x14ac:dyDescent="0.2">
      <c r="A8322" s="234"/>
      <c r="B8322" s="98"/>
      <c r="C8322" s="130"/>
      <c r="D8322" s="240"/>
      <c r="E8322" s="240"/>
      <c r="F8322" s="224"/>
      <c r="G8322" s="98"/>
      <c r="H8322" s="98"/>
      <c r="I8322" s="130"/>
      <c r="J8322" s="98"/>
      <c r="K8322" s="98"/>
      <c r="L8322" s="98"/>
      <c r="M8322" s="241"/>
      <c r="N8322" s="241"/>
      <c r="O8322" s="98"/>
      <c r="P8322" s="98"/>
      <c r="Q8322" s="130"/>
    </row>
    <row r="8323" spans="1:17" ht="11.25" x14ac:dyDescent="0.2">
      <c r="A8323" s="234"/>
      <c r="B8323" s="98"/>
      <c r="C8323" s="130"/>
      <c r="D8323" s="240"/>
      <c r="E8323" s="240"/>
      <c r="F8323" s="224"/>
      <c r="G8323" s="98"/>
      <c r="H8323" s="98"/>
      <c r="I8323" s="130"/>
      <c r="J8323" s="98"/>
      <c r="K8323" s="98"/>
      <c r="L8323" s="98"/>
      <c r="M8323" s="241"/>
      <c r="N8323" s="241"/>
      <c r="O8323" s="98"/>
      <c r="P8323" s="98"/>
      <c r="Q8323" s="130"/>
    </row>
    <row r="8324" spans="1:17" ht="11.25" x14ac:dyDescent="0.2">
      <c r="A8324" s="234"/>
      <c r="B8324" s="98"/>
      <c r="C8324" s="130"/>
      <c r="D8324" s="240"/>
      <c r="E8324" s="240"/>
      <c r="F8324" s="224"/>
      <c r="G8324" s="98"/>
      <c r="H8324" s="98"/>
      <c r="I8324" s="130"/>
      <c r="J8324" s="98"/>
      <c r="K8324" s="98"/>
      <c r="L8324" s="98"/>
      <c r="M8324" s="241"/>
      <c r="N8324" s="241"/>
      <c r="O8324" s="98"/>
      <c r="P8324" s="98"/>
      <c r="Q8324" s="130"/>
    </row>
    <row r="8325" spans="1:17" ht="11.25" x14ac:dyDescent="0.2">
      <c r="A8325" s="234"/>
      <c r="B8325" s="98"/>
      <c r="C8325" s="130"/>
      <c r="D8325" s="240"/>
      <c r="E8325" s="240"/>
      <c r="F8325" s="224"/>
      <c r="G8325" s="98"/>
      <c r="H8325" s="98"/>
      <c r="I8325" s="130"/>
      <c r="J8325" s="98"/>
      <c r="K8325" s="98"/>
      <c r="L8325" s="98"/>
      <c r="M8325" s="241"/>
      <c r="N8325" s="241"/>
      <c r="O8325" s="98"/>
      <c r="P8325" s="98"/>
      <c r="Q8325" s="130"/>
    </row>
    <row r="8326" spans="1:17" ht="11.25" x14ac:dyDescent="0.2">
      <c r="A8326" s="234"/>
      <c r="B8326" s="98"/>
      <c r="C8326" s="130"/>
      <c r="D8326" s="240"/>
      <c r="E8326" s="240"/>
      <c r="F8326" s="224"/>
      <c r="G8326" s="98"/>
      <c r="H8326" s="98"/>
      <c r="I8326" s="130"/>
      <c r="J8326" s="98"/>
      <c r="K8326" s="98"/>
      <c r="L8326" s="98"/>
      <c r="M8326" s="241"/>
      <c r="N8326" s="241"/>
      <c r="O8326" s="98"/>
      <c r="P8326" s="98"/>
      <c r="Q8326" s="130"/>
    </row>
    <row r="8327" spans="1:17" ht="11.25" x14ac:dyDescent="0.2">
      <c r="A8327" s="234"/>
      <c r="B8327" s="98"/>
      <c r="C8327" s="130"/>
      <c r="D8327" s="240"/>
      <c r="E8327" s="240"/>
      <c r="F8327" s="224"/>
      <c r="G8327" s="98"/>
      <c r="H8327" s="98"/>
      <c r="I8327" s="130"/>
      <c r="J8327" s="98"/>
      <c r="K8327" s="98"/>
      <c r="L8327" s="98"/>
      <c r="M8327" s="241"/>
      <c r="N8327" s="241"/>
      <c r="O8327" s="98"/>
      <c r="P8327" s="98"/>
      <c r="Q8327" s="130"/>
    </row>
    <row r="8328" spans="1:17" ht="11.25" x14ac:dyDescent="0.2">
      <c r="A8328" s="234"/>
      <c r="B8328" s="98"/>
      <c r="C8328" s="130"/>
      <c r="D8328" s="240"/>
      <c r="E8328" s="240"/>
      <c r="F8328" s="224"/>
      <c r="G8328" s="98"/>
      <c r="H8328" s="98"/>
      <c r="I8328" s="130"/>
      <c r="J8328" s="98"/>
      <c r="K8328" s="98"/>
      <c r="L8328" s="98"/>
      <c r="M8328" s="241"/>
      <c r="N8328" s="241"/>
      <c r="O8328" s="98"/>
      <c r="P8328" s="98"/>
      <c r="Q8328" s="130"/>
    </row>
    <row r="8329" spans="1:17" ht="11.25" x14ac:dyDescent="0.2">
      <c r="A8329" s="234"/>
      <c r="B8329" s="98"/>
      <c r="C8329" s="130"/>
      <c r="D8329" s="240"/>
      <c r="E8329" s="240"/>
      <c r="F8329" s="224"/>
      <c r="G8329" s="98"/>
      <c r="H8329" s="98"/>
      <c r="I8329" s="130"/>
      <c r="J8329" s="98"/>
      <c r="K8329" s="98"/>
      <c r="L8329" s="98"/>
      <c r="M8329" s="241"/>
      <c r="N8329" s="241"/>
      <c r="O8329" s="98"/>
      <c r="P8329" s="98"/>
      <c r="Q8329" s="130"/>
    </row>
    <row r="8330" spans="1:17" ht="11.25" x14ac:dyDescent="0.2">
      <c r="A8330" s="234"/>
      <c r="B8330" s="98"/>
      <c r="C8330" s="130"/>
      <c r="D8330" s="240"/>
      <c r="E8330" s="240"/>
      <c r="F8330" s="224"/>
      <c r="G8330" s="98"/>
      <c r="H8330" s="98"/>
      <c r="I8330" s="130"/>
      <c r="J8330" s="98"/>
      <c r="K8330" s="98"/>
      <c r="L8330" s="98"/>
      <c r="M8330" s="241"/>
      <c r="N8330" s="241"/>
      <c r="O8330" s="98"/>
      <c r="P8330" s="98"/>
      <c r="Q8330" s="130"/>
    </row>
    <row r="8331" spans="1:17" ht="11.25" x14ac:dyDescent="0.2">
      <c r="A8331" s="234"/>
      <c r="B8331" s="98"/>
      <c r="C8331" s="130"/>
      <c r="D8331" s="240"/>
      <c r="E8331" s="240"/>
      <c r="F8331" s="224"/>
      <c r="G8331" s="98"/>
      <c r="H8331" s="98"/>
      <c r="I8331" s="130"/>
      <c r="J8331" s="98"/>
      <c r="K8331" s="98"/>
      <c r="L8331" s="98"/>
      <c r="M8331" s="241"/>
      <c r="N8331" s="241"/>
      <c r="O8331" s="98"/>
      <c r="P8331" s="98"/>
      <c r="Q8331" s="130"/>
    </row>
    <row r="8332" spans="1:17" ht="11.25" x14ac:dyDescent="0.2">
      <c r="A8332" s="234"/>
      <c r="B8332" s="98"/>
      <c r="C8332" s="130"/>
      <c r="D8332" s="240"/>
      <c r="E8332" s="240"/>
      <c r="F8332" s="224"/>
      <c r="G8332" s="98"/>
      <c r="H8332" s="98"/>
      <c r="I8332" s="130"/>
      <c r="J8332" s="98"/>
      <c r="K8332" s="98"/>
      <c r="L8332" s="98"/>
      <c r="M8332" s="241"/>
      <c r="N8332" s="241"/>
      <c r="O8332" s="98"/>
      <c r="P8332" s="98"/>
      <c r="Q8332" s="130"/>
    </row>
    <row r="8333" spans="1:17" ht="11.25" x14ac:dyDescent="0.2">
      <c r="A8333" s="234"/>
      <c r="B8333" s="98"/>
      <c r="C8333" s="130"/>
      <c r="D8333" s="240"/>
      <c r="E8333" s="240"/>
      <c r="F8333" s="224"/>
      <c r="G8333" s="98"/>
      <c r="H8333" s="98"/>
      <c r="I8333" s="130"/>
      <c r="J8333" s="98"/>
      <c r="K8333" s="98"/>
      <c r="L8333" s="98"/>
      <c r="M8333" s="241"/>
      <c r="N8333" s="241"/>
      <c r="O8333" s="98"/>
      <c r="P8333" s="98"/>
      <c r="Q8333" s="130"/>
    </row>
    <row r="8334" spans="1:17" ht="11.25" x14ac:dyDescent="0.2">
      <c r="A8334" s="234"/>
      <c r="B8334" s="98"/>
      <c r="C8334" s="130"/>
      <c r="D8334" s="240"/>
      <c r="E8334" s="240"/>
      <c r="F8334" s="224"/>
      <c r="G8334" s="98"/>
      <c r="H8334" s="98"/>
      <c r="I8334" s="130"/>
      <c r="J8334" s="98"/>
      <c r="K8334" s="98"/>
      <c r="L8334" s="98"/>
      <c r="M8334" s="241"/>
      <c r="N8334" s="241"/>
      <c r="O8334" s="98"/>
      <c r="P8334" s="98"/>
      <c r="Q8334" s="130"/>
    </row>
    <row r="8335" spans="1:17" ht="11.25" x14ac:dyDescent="0.2">
      <c r="A8335" s="234"/>
      <c r="B8335" s="98"/>
      <c r="C8335" s="130"/>
      <c r="D8335" s="240"/>
      <c r="E8335" s="240"/>
      <c r="F8335" s="224"/>
      <c r="G8335" s="98"/>
      <c r="H8335" s="98"/>
      <c r="I8335" s="130"/>
      <c r="J8335" s="98"/>
      <c r="K8335" s="98"/>
      <c r="L8335" s="98"/>
      <c r="M8335" s="241"/>
      <c r="N8335" s="241"/>
      <c r="O8335" s="98"/>
      <c r="P8335" s="98"/>
      <c r="Q8335" s="130"/>
    </row>
    <row r="8336" spans="1:17" ht="11.25" x14ac:dyDescent="0.2">
      <c r="A8336" s="234"/>
      <c r="B8336" s="98"/>
      <c r="C8336" s="130"/>
      <c r="D8336" s="240"/>
      <c r="E8336" s="240"/>
      <c r="F8336" s="224"/>
      <c r="G8336" s="98"/>
      <c r="H8336" s="98"/>
      <c r="I8336" s="130"/>
      <c r="J8336" s="98"/>
      <c r="K8336" s="98"/>
      <c r="L8336" s="98"/>
      <c r="M8336" s="241"/>
      <c r="N8336" s="241"/>
      <c r="O8336" s="98"/>
      <c r="P8336" s="98"/>
      <c r="Q8336" s="130"/>
    </row>
    <row r="8337" spans="1:17" ht="11.25" x14ac:dyDescent="0.2">
      <c r="A8337" s="234"/>
      <c r="B8337" s="98"/>
      <c r="C8337" s="130"/>
      <c r="D8337" s="240"/>
      <c r="E8337" s="240"/>
      <c r="F8337" s="224"/>
      <c r="G8337" s="98"/>
      <c r="H8337" s="98"/>
      <c r="I8337" s="130"/>
      <c r="J8337" s="98"/>
      <c r="K8337" s="98"/>
      <c r="L8337" s="98"/>
      <c r="M8337" s="241"/>
      <c r="N8337" s="241"/>
      <c r="O8337" s="98"/>
      <c r="P8337" s="98"/>
      <c r="Q8337" s="130"/>
    </row>
    <row r="8338" spans="1:17" ht="11.25" x14ac:dyDescent="0.2">
      <c r="A8338" s="234"/>
      <c r="B8338" s="98"/>
      <c r="C8338" s="130"/>
      <c r="D8338" s="240"/>
      <c r="E8338" s="240"/>
      <c r="F8338" s="224"/>
      <c r="G8338" s="98"/>
      <c r="H8338" s="98"/>
      <c r="I8338" s="130"/>
      <c r="J8338" s="98"/>
      <c r="K8338" s="98"/>
      <c r="L8338" s="98"/>
      <c r="M8338" s="241"/>
      <c r="N8338" s="241"/>
      <c r="O8338" s="98"/>
      <c r="P8338" s="98"/>
      <c r="Q8338" s="130"/>
    </row>
    <row r="8339" spans="1:17" ht="11.25" x14ac:dyDescent="0.2">
      <c r="A8339" s="234"/>
      <c r="B8339" s="98"/>
      <c r="C8339" s="130"/>
      <c r="D8339" s="240"/>
      <c r="E8339" s="240"/>
      <c r="F8339" s="224"/>
      <c r="G8339" s="98"/>
      <c r="H8339" s="98"/>
      <c r="I8339" s="130"/>
      <c r="J8339" s="98"/>
      <c r="K8339" s="98"/>
      <c r="L8339" s="98"/>
      <c r="M8339" s="241"/>
      <c r="N8339" s="241"/>
      <c r="O8339" s="98"/>
      <c r="P8339" s="98"/>
      <c r="Q8339" s="130"/>
    </row>
    <row r="8340" spans="1:17" ht="11.25" x14ac:dyDescent="0.2">
      <c r="A8340" s="234"/>
      <c r="B8340" s="98"/>
      <c r="C8340" s="130"/>
      <c r="D8340" s="240"/>
      <c r="E8340" s="240"/>
      <c r="F8340" s="224"/>
      <c r="G8340" s="98"/>
      <c r="H8340" s="98"/>
      <c r="I8340" s="130"/>
      <c r="J8340" s="98"/>
      <c r="K8340" s="98"/>
      <c r="L8340" s="98"/>
      <c r="M8340" s="241"/>
      <c r="N8340" s="241"/>
      <c r="O8340" s="98"/>
      <c r="P8340" s="98"/>
      <c r="Q8340" s="130"/>
    </row>
    <row r="8341" spans="1:17" ht="11.25" x14ac:dyDescent="0.2">
      <c r="A8341" s="234"/>
      <c r="B8341" s="98"/>
      <c r="C8341" s="130"/>
      <c r="D8341" s="240"/>
      <c r="E8341" s="240"/>
      <c r="F8341" s="224"/>
      <c r="G8341" s="98"/>
      <c r="H8341" s="98"/>
      <c r="I8341" s="130"/>
      <c r="J8341" s="98"/>
      <c r="K8341" s="98"/>
      <c r="L8341" s="98"/>
      <c r="M8341" s="241"/>
      <c r="N8341" s="241"/>
      <c r="O8341" s="98"/>
      <c r="P8341" s="98"/>
      <c r="Q8341" s="130"/>
    </row>
    <row r="8342" spans="1:17" ht="11.25" x14ac:dyDescent="0.2">
      <c r="A8342" s="234"/>
      <c r="B8342" s="98"/>
      <c r="C8342" s="130"/>
      <c r="D8342" s="240"/>
      <c r="E8342" s="240"/>
      <c r="F8342" s="224"/>
      <c r="G8342" s="98"/>
      <c r="H8342" s="98"/>
      <c r="I8342" s="130"/>
      <c r="J8342" s="98"/>
      <c r="K8342" s="98"/>
      <c r="L8342" s="98"/>
      <c r="M8342" s="241"/>
      <c r="N8342" s="241"/>
      <c r="O8342" s="98"/>
      <c r="P8342" s="98"/>
      <c r="Q8342" s="130"/>
    </row>
    <row r="8343" spans="1:17" ht="11.25" x14ac:dyDescent="0.2">
      <c r="A8343" s="234"/>
      <c r="B8343" s="98"/>
      <c r="C8343" s="130"/>
      <c r="D8343" s="240"/>
      <c r="E8343" s="240"/>
      <c r="F8343" s="224"/>
      <c r="G8343" s="98"/>
      <c r="H8343" s="98"/>
      <c r="I8343" s="130"/>
      <c r="J8343" s="98"/>
      <c r="K8343" s="98"/>
      <c r="L8343" s="98"/>
      <c r="M8343" s="241"/>
      <c r="N8343" s="241"/>
      <c r="O8343" s="98"/>
      <c r="P8343" s="98"/>
      <c r="Q8343" s="130"/>
    </row>
    <row r="8344" spans="1:17" ht="11.25" x14ac:dyDescent="0.2">
      <c r="A8344" s="234"/>
      <c r="B8344" s="98"/>
      <c r="C8344" s="130"/>
      <c r="D8344" s="240"/>
      <c r="E8344" s="240"/>
      <c r="F8344" s="224"/>
      <c r="G8344" s="98"/>
      <c r="H8344" s="98"/>
      <c r="I8344" s="130"/>
      <c r="J8344" s="98"/>
      <c r="K8344" s="98"/>
      <c r="L8344" s="98"/>
      <c r="M8344" s="241"/>
      <c r="N8344" s="241"/>
      <c r="O8344" s="98"/>
      <c r="P8344" s="98"/>
      <c r="Q8344" s="130"/>
    </row>
    <row r="8345" spans="1:17" ht="11.25" x14ac:dyDescent="0.2">
      <c r="A8345" s="234"/>
      <c r="B8345" s="98"/>
      <c r="C8345" s="130"/>
      <c r="D8345" s="240"/>
      <c r="E8345" s="240"/>
      <c r="F8345" s="224"/>
      <c r="G8345" s="98"/>
      <c r="H8345" s="98"/>
      <c r="I8345" s="130"/>
      <c r="J8345" s="98"/>
      <c r="K8345" s="98"/>
      <c r="L8345" s="98"/>
      <c r="M8345" s="241"/>
      <c r="N8345" s="241"/>
      <c r="O8345" s="98"/>
      <c r="P8345" s="98"/>
      <c r="Q8345" s="130"/>
    </row>
    <row r="8346" spans="1:17" ht="11.25" x14ac:dyDescent="0.2">
      <c r="A8346" s="234"/>
      <c r="B8346" s="98"/>
      <c r="C8346" s="130"/>
      <c r="D8346" s="240"/>
      <c r="E8346" s="240"/>
      <c r="F8346" s="224"/>
      <c r="G8346" s="98"/>
      <c r="H8346" s="98"/>
      <c r="I8346" s="130"/>
      <c r="J8346" s="98"/>
      <c r="K8346" s="98"/>
      <c r="L8346" s="98"/>
      <c r="M8346" s="241"/>
      <c r="N8346" s="241"/>
      <c r="O8346" s="98"/>
      <c r="P8346" s="98"/>
      <c r="Q8346" s="130"/>
    </row>
    <row r="8347" spans="1:17" ht="11.25" x14ac:dyDescent="0.2">
      <c r="A8347" s="234"/>
      <c r="B8347" s="98"/>
      <c r="C8347" s="130"/>
      <c r="D8347" s="240"/>
      <c r="E8347" s="240"/>
      <c r="F8347" s="224"/>
      <c r="G8347" s="98"/>
      <c r="H8347" s="98"/>
      <c r="I8347" s="130"/>
      <c r="J8347" s="98"/>
      <c r="K8347" s="98"/>
      <c r="L8347" s="98"/>
      <c r="M8347" s="241"/>
      <c r="N8347" s="241"/>
      <c r="O8347" s="98"/>
      <c r="P8347" s="98"/>
      <c r="Q8347" s="130"/>
    </row>
    <row r="8348" spans="1:17" ht="11.25" x14ac:dyDescent="0.2">
      <c r="A8348" s="234"/>
      <c r="B8348" s="98"/>
      <c r="C8348" s="130"/>
      <c r="D8348" s="240"/>
      <c r="E8348" s="240"/>
      <c r="F8348" s="224"/>
      <c r="G8348" s="98"/>
      <c r="H8348" s="98"/>
      <c r="I8348" s="130"/>
      <c r="J8348" s="98"/>
      <c r="K8348" s="98"/>
      <c r="L8348" s="98"/>
      <c r="M8348" s="241"/>
      <c r="N8348" s="241"/>
      <c r="O8348" s="98"/>
      <c r="P8348" s="98"/>
      <c r="Q8348" s="130"/>
    </row>
    <row r="8349" spans="1:17" ht="11.25" x14ac:dyDescent="0.2">
      <c r="A8349" s="234"/>
      <c r="B8349" s="98"/>
      <c r="C8349" s="130"/>
      <c r="D8349" s="240"/>
      <c r="E8349" s="240"/>
      <c r="F8349" s="224"/>
      <c r="G8349" s="98"/>
      <c r="H8349" s="98"/>
      <c r="I8349" s="130"/>
      <c r="J8349" s="98"/>
      <c r="K8349" s="98"/>
      <c r="L8349" s="98"/>
      <c r="M8349" s="241"/>
      <c r="N8349" s="241"/>
      <c r="O8349" s="98"/>
      <c r="P8349" s="98"/>
      <c r="Q8349" s="130"/>
    </row>
    <row r="8350" spans="1:17" ht="11.25" x14ac:dyDescent="0.2">
      <c r="A8350" s="234"/>
      <c r="B8350" s="98"/>
      <c r="C8350" s="130"/>
      <c r="D8350" s="240"/>
      <c r="E8350" s="240"/>
      <c r="F8350" s="224"/>
      <c r="G8350" s="98"/>
      <c r="H8350" s="98"/>
      <c r="I8350" s="130"/>
      <c r="J8350" s="98"/>
      <c r="K8350" s="98"/>
      <c r="L8350" s="98"/>
      <c r="M8350" s="241"/>
      <c r="N8350" s="241"/>
      <c r="O8350" s="98"/>
      <c r="P8350" s="98"/>
      <c r="Q8350" s="130"/>
    </row>
    <row r="8351" spans="1:17" ht="11.25" x14ac:dyDescent="0.2">
      <c r="A8351" s="234"/>
      <c r="B8351" s="98"/>
      <c r="C8351" s="130"/>
      <c r="D8351" s="240"/>
      <c r="E8351" s="240"/>
      <c r="F8351" s="224"/>
      <c r="G8351" s="98"/>
      <c r="H8351" s="98"/>
      <c r="I8351" s="130"/>
      <c r="J8351" s="98"/>
      <c r="K8351" s="98"/>
      <c r="L8351" s="98"/>
      <c r="M8351" s="241"/>
      <c r="N8351" s="241"/>
      <c r="O8351" s="98"/>
      <c r="P8351" s="98"/>
      <c r="Q8351" s="130"/>
    </row>
    <row r="8352" spans="1:17" ht="11.25" x14ac:dyDescent="0.2">
      <c r="A8352" s="234"/>
      <c r="B8352" s="98"/>
      <c r="C8352" s="130"/>
      <c r="D8352" s="240"/>
      <c r="E8352" s="240"/>
      <c r="F8352" s="224"/>
      <c r="G8352" s="98"/>
      <c r="H8352" s="98"/>
      <c r="I8352" s="130"/>
      <c r="J8352" s="98"/>
      <c r="K8352" s="98"/>
      <c r="L8352" s="98"/>
      <c r="M8352" s="241"/>
      <c r="N8352" s="241"/>
      <c r="O8352" s="98"/>
      <c r="P8352" s="98"/>
      <c r="Q8352" s="130"/>
    </row>
    <row r="8353" spans="1:17" ht="11.25" x14ac:dyDescent="0.2">
      <c r="A8353" s="234"/>
      <c r="B8353" s="98"/>
      <c r="C8353" s="130"/>
      <c r="D8353" s="240"/>
      <c r="E8353" s="240"/>
      <c r="F8353" s="224"/>
      <c r="G8353" s="98"/>
      <c r="H8353" s="98"/>
      <c r="I8353" s="130"/>
      <c r="J8353" s="98"/>
      <c r="K8353" s="98"/>
      <c r="L8353" s="98"/>
      <c r="M8353" s="241"/>
      <c r="N8353" s="241"/>
      <c r="O8353" s="98"/>
      <c r="P8353" s="98"/>
      <c r="Q8353" s="130"/>
    </row>
    <row r="8354" spans="1:17" ht="11.25" x14ac:dyDescent="0.2">
      <c r="A8354" s="234"/>
      <c r="B8354" s="98"/>
      <c r="C8354" s="130"/>
      <c r="D8354" s="240"/>
      <c r="E8354" s="240"/>
      <c r="F8354" s="224"/>
      <c r="G8354" s="98"/>
      <c r="H8354" s="98"/>
      <c r="I8354" s="130"/>
      <c r="J8354" s="98"/>
      <c r="K8354" s="98"/>
      <c r="L8354" s="98"/>
      <c r="M8354" s="241"/>
      <c r="N8354" s="241"/>
      <c r="O8354" s="98"/>
      <c r="P8354" s="98"/>
      <c r="Q8354" s="130"/>
    </row>
    <row r="8355" spans="1:17" ht="11.25" x14ac:dyDescent="0.2">
      <c r="A8355" s="234"/>
      <c r="B8355" s="98"/>
      <c r="C8355" s="130"/>
      <c r="D8355" s="240"/>
      <c r="E8355" s="240"/>
      <c r="F8355" s="224"/>
      <c r="G8355" s="98"/>
      <c r="H8355" s="98"/>
      <c r="I8355" s="130"/>
      <c r="J8355" s="98"/>
      <c r="K8355" s="98"/>
      <c r="L8355" s="98"/>
      <c r="M8355" s="241"/>
      <c r="N8355" s="241"/>
      <c r="O8355" s="98"/>
      <c r="P8355" s="98"/>
      <c r="Q8355" s="130"/>
    </row>
    <row r="8356" spans="1:17" ht="11.25" x14ac:dyDescent="0.2">
      <c r="A8356" s="234"/>
      <c r="B8356" s="98"/>
      <c r="C8356" s="130"/>
      <c r="D8356" s="240"/>
      <c r="E8356" s="240"/>
      <c r="F8356" s="224"/>
      <c r="G8356" s="98"/>
      <c r="H8356" s="98"/>
      <c r="I8356" s="130"/>
      <c r="J8356" s="98"/>
      <c r="K8356" s="98"/>
      <c r="L8356" s="98"/>
      <c r="M8356" s="241"/>
      <c r="N8356" s="241"/>
      <c r="O8356" s="98"/>
      <c r="P8356" s="98"/>
      <c r="Q8356" s="130"/>
    </row>
    <row r="8357" spans="1:17" ht="11.25" x14ac:dyDescent="0.2">
      <c r="A8357" s="234"/>
      <c r="B8357" s="98"/>
      <c r="C8357" s="130"/>
      <c r="D8357" s="240"/>
      <c r="E8357" s="240"/>
      <c r="F8357" s="224"/>
      <c r="G8357" s="98"/>
      <c r="H8357" s="98"/>
      <c r="I8357" s="130"/>
      <c r="J8357" s="98"/>
      <c r="K8357" s="98"/>
      <c r="L8357" s="98"/>
      <c r="M8357" s="241"/>
      <c r="N8357" s="241"/>
      <c r="O8357" s="98"/>
      <c r="P8357" s="98"/>
      <c r="Q8357" s="130"/>
    </row>
    <row r="8358" spans="1:17" ht="11.25" x14ac:dyDescent="0.2">
      <c r="A8358" s="234"/>
      <c r="B8358" s="98"/>
      <c r="C8358" s="130"/>
      <c r="D8358" s="240"/>
      <c r="E8358" s="240"/>
      <c r="F8358" s="224"/>
      <c r="G8358" s="98"/>
      <c r="H8358" s="98"/>
      <c r="I8358" s="130"/>
      <c r="J8358" s="98"/>
      <c r="K8358" s="98"/>
      <c r="L8358" s="98"/>
      <c r="M8358" s="241"/>
      <c r="N8358" s="241"/>
      <c r="O8358" s="98"/>
      <c r="P8358" s="98"/>
      <c r="Q8358" s="130"/>
    </row>
    <row r="8359" spans="1:17" ht="11.25" x14ac:dyDescent="0.2">
      <c r="A8359" s="234"/>
      <c r="B8359" s="98"/>
      <c r="C8359" s="130"/>
      <c r="D8359" s="240"/>
      <c r="E8359" s="240"/>
      <c r="F8359" s="224"/>
      <c r="G8359" s="98"/>
      <c r="H8359" s="98"/>
      <c r="I8359" s="130"/>
      <c r="J8359" s="98"/>
      <c r="K8359" s="98"/>
      <c r="L8359" s="98"/>
      <c r="M8359" s="241"/>
      <c r="N8359" s="241"/>
      <c r="O8359" s="98"/>
      <c r="P8359" s="98"/>
      <c r="Q8359" s="130"/>
    </row>
    <row r="8360" spans="1:17" ht="11.25" x14ac:dyDescent="0.2">
      <c r="A8360" s="234"/>
      <c r="B8360" s="98"/>
      <c r="C8360" s="130"/>
      <c r="D8360" s="240"/>
      <c r="E8360" s="240"/>
      <c r="F8360" s="224"/>
      <c r="G8360" s="98"/>
      <c r="H8360" s="98"/>
      <c r="I8360" s="130"/>
      <c r="J8360" s="98"/>
      <c r="K8360" s="98"/>
      <c r="L8360" s="98"/>
      <c r="M8360" s="241"/>
      <c r="N8360" s="241"/>
      <c r="O8360" s="98"/>
      <c r="P8360" s="98"/>
      <c r="Q8360" s="130"/>
    </row>
    <row r="8361" spans="1:17" ht="11.25" x14ac:dyDescent="0.2">
      <c r="A8361" s="234"/>
      <c r="B8361" s="98"/>
      <c r="C8361" s="130"/>
      <c r="D8361" s="240"/>
      <c r="E8361" s="240"/>
      <c r="F8361" s="224"/>
      <c r="G8361" s="98"/>
      <c r="H8361" s="98"/>
      <c r="I8361" s="130"/>
      <c r="J8361" s="98"/>
      <c r="K8361" s="98"/>
      <c r="L8361" s="98"/>
      <c r="M8361" s="241"/>
      <c r="N8361" s="241"/>
      <c r="O8361" s="98"/>
      <c r="P8361" s="98"/>
      <c r="Q8361" s="130"/>
    </row>
    <row r="8362" spans="1:17" ht="11.25" x14ac:dyDescent="0.2">
      <c r="A8362" s="234"/>
      <c r="B8362" s="98"/>
      <c r="C8362" s="130"/>
      <c r="D8362" s="240"/>
      <c r="E8362" s="240"/>
      <c r="F8362" s="224"/>
      <c r="G8362" s="98"/>
      <c r="H8362" s="98"/>
      <c r="I8362" s="130"/>
      <c r="J8362" s="98"/>
      <c r="K8362" s="98"/>
      <c r="L8362" s="98"/>
      <c r="M8362" s="241"/>
      <c r="N8362" s="241"/>
      <c r="O8362" s="98"/>
      <c r="P8362" s="98"/>
      <c r="Q8362" s="130"/>
    </row>
    <row r="8363" spans="1:17" ht="11.25" x14ac:dyDescent="0.2">
      <c r="A8363" s="234"/>
      <c r="B8363" s="98"/>
      <c r="C8363" s="130"/>
      <c r="D8363" s="240"/>
      <c r="E8363" s="240"/>
      <c r="F8363" s="224"/>
      <c r="G8363" s="98"/>
      <c r="H8363" s="98"/>
      <c r="I8363" s="130"/>
      <c r="J8363" s="98"/>
      <c r="K8363" s="98"/>
      <c r="L8363" s="98"/>
      <c r="M8363" s="241"/>
      <c r="N8363" s="241"/>
      <c r="O8363" s="98"/>
      <c r="P8363" s="98"/>
      <c r="Q8363" s="130"/>
    </row>
    <row r="8364" spans="1:17" ht="11.25" x14ac:dyDescent="0.2">
      <c r="A8364" s="234"/>
      <c r="B8364" s="98"/>
      <c r="C8364" s="130"/>
      <c r="D8364" s="240"/>
      <c r="E8364" s="240"/>
      <c r="F8364" s="224"/>
      <c r="G8364" s="98"/>
      <c r="H8364" s="98"/>
      <c r="I8364" s="130"/>
      <c r="J8364" s="98"/>
      <c r="K8364" s="98"/>
      <c r="L8364" s="98"/>
      <c r="M8364" s="241"/>
      <c r="N8364" s="241"/>
      <c r="O8364" s="98"/>
      <c r="P8364" s="98"/>
      <c r="Q8364" s="130"/>
    </row>
    <row r="8365" spans="1:17" ht="11.25" x14ac:dyDescent="0.2">
      <c r="A8365" s="234"/>
      <c r="B8365" s="98"/>
      <c r="C8365" s="130"/>
      <c r="D8365" s="240"/>
      <c r="E8365" s="240"/>
      <c r="F8365" s="224"/>
      <c r="G8365" s="98"/>
      <c r="H8365" s="98"/>
      <c r="I8365" s="130"/>
      <c r="J8365" s="98"/>
      <c r="K8365" s="98"/>
      <c r="L8365" s="98"/>
      <c r="M8365" s="241"/>
      <c r="N8365" s="241"/>
      <c r="O8365" s="98"/>
      <c r="P8365" s="98"/>
      <c r="Q8365" s="130"/>
    </row>
    <row r="8366" spans="1:17" ht="11.25" x14ac:dyDescent="0.2">
      <c r="A8366" s="234"/>
      <c r="B8366" s="98"/>
      <c r="C8366" s="130"/>
      <c r="D8366" s="240"/>
      <c r="E8366" s="240"/>
      <c r="F8366" s="224"/>
      <c r="G8366" s="98"/>
      <c r="H8366" s="98"/>
      <c r="I8366" s="130"/>
      <c r="J8366" s="98"/>
      <c r="K8366" s="98"/>
      <c r="L8366" s="98"/>
      <c r="M8366" s="241"/>
      <c r="N8366" s="241"/>
      <c r="O8366" s="98"/>
      <c r="P8366" s="98"/>
      <c r="Q8366" s="130"/>
    </row>
    <row r="8367" spans="1:17" ht="11.25" x14ac:dyDescent="0.2">
      <c r="A8367" s="234"/>
      <c r="B8367" s="98"/>
      <c r="C8367" s="130"/>
      <c r="D8367" s="240"/>
      <c r="E8367" s="240"/>
      <c r="F8367" s="224"/>
      <c r="G8367" s="98"/>
      <c r="H8367" s="98"/>
      <c r="I8367" s="130"/>
      <c r="J8367" s="98"/>
      <c r="K8367" s="98"/>
      <c r="L8367" s="98"/>
      <c r="M8367" s="241"/>
      <c r="N8367" s="241"/>
      <c r="O8367" s="98"/>
      <c r="P8367" s="98"/>
      <c r="Q8367" s="130"/>
    </row>
    <row r="8368" spans="1:17" ht="11.25" x14ac:dyDescent="0.2">
      <c r="A8368" s="234"/>
      <c r="B8368" s="98"/>
      <c r="C8368" s="130"/>
      <c r="D8368" s="240"/>
      <c r="E8368" s="240"/>
      <c r="F8368" s="224"/>
      <c r="G8368" s="98"/>
      <c r="H8368" s="98"/>
      <c r="I8368" s="130"/>
      <c r="J8368" s="98"/>
      <c r="K8368" s="98"/>
      <c r="L8368" s="98"/>
      <c r="M8368" s="241"/>
      <c r="N8368" s="241"/>
      <c r="O8368" s="98"/>
      <c r="P8368" s="98"/>
      <c r="Q8368" s="130"/>
    </row>
    <row r="8369" spans="1:17" ht="11.25" x14ac:dyDescent="0.2">
      <c r="A8369" s="234"/>
      <c r="B8369" s="98"/>
      <c r="C8369" s="130"/>
      <c r="D8369" s="240"/>
      <c r="E8369" s="240"/>
      <c r="F8369" s="224"/>
      <c r="G8369" s="98"/>
      <c r="H8369" s="98"/>
      <c r="I8369" s="130"/>
      <c r="J8369" s="98"/>
      <c r="K8369" s="98"/>
      <c r="L8369" s="98"/>
      <c r="M8369" s="241"/>
      <c r="N8369" s="241"/>
      <c r="O8369" s="98"/>
      <c r="P8369" s="98"/>
      <c r="Q8369" s="130"/>
    </row>
    <row r="8370" spans="1:17" ht="11.25" x14ac:dyDescent="0.2">
      <c r="A8370" s="234"/>
      <c r="B8370" s="98"/>
      <c r="C8370" s="130"/>
      <c r="D8370" s="240"/>
      <c r="E8370" s="240"/>
      <c r="F8370" s="224"/>
      <c r="G8370" s="98"/>
      <c r="H8370" s="98"/>
      <c r="I8370" s="130"/>
      <c r="J8370" s="98"/>
      <c r="K8370" s="98"/>
      <c r="L8370" s="98"/>
      <c r="M8370" s="241"/>
      <c r="N8370" s="241"/>
      <c r="O8370" s="98"/>
      <c r="P8370" s="98"/>
      <c r="Q8370" s="130"/>
    </row>
    <row r="8371" spans="1:17" ht="11.25" x14ac:dyDescent="0.2">
      <c r="A8371" s="234"/>
      <c r="B8371" s="98"/>
      <c r="C8371" s="130"/>
      <c r="D8371" s="240"/>
      <c r="E8371" s="240"/>
      <c r="F8371" s="224"/>
      <c r="G8371" s="98"/>
      <c r="H8371" s="98"/>
      <c r="I8371" s="130"/>
      <c r="J8371" s="98"/>
      <c r="K8371" s="98"/>
      <c r="L8371" s="98"/>
      <c r="M8371" s="241"/>
      <c r="N8371" s="241"/>
      <c r="O8371" s="98"/>
      <c r="P8371" s="98"/>
      <c r="Q8371" s="130"/>
    </row>
    <row r="8372" spans="1:17" ht="11.25" x14ac:dyDescent="0.2">
      <c r="A8372" s="234"/>
      <c r="B8372" s="98"/>
      <c r="C8372" s="130"/>
      <c r="D8372" s="240"/>
      <c r="E8372" s="240"/>
      <c r="F8372" s="224"/>
      <c r="G8372" s="98"/>
      <c r="H8372" s="98"/>
      <c r="I8372" s="130"/>
      <c r="J8372" s="98"/>
      <c r="K8372" s="98"/>
      <c r="L8372" s="98"/>
      <c r="M8372" s="241"/>
      <c r="N8372" s="241"/>
      <c r="O8372" s="98"/>
      <c r="P8372" s="98"/>
      <c r="Q8372" s="130"/>
    </row>
    <row r="8373" spans="1:17" ht="11.25" x14ac:dyDescent="0.2">
      <c r="A8373" s="234"/>
      <c r="B8373" s="98"/>
      <c r="C8373" s="130"/>
      <c r="D8373" s="240"/>
      <c r="E8373" s="240"/>
      <c r="F8373" s="224"/>
      <c r="G8373" s="98"/>
      <c r="H8373" s="98"/>
      <c r="I8373" s="130"/>
      <c r="J8373" s="98"/>
      <c r="K8373" s="98"/>
      <c r="L8373" s="98"/>
      <c r="M8373" s="241"/>
      <c r="N8373" s="241"/>
      <c r="O8373" s="98"/>
      <c r="P8373" s="98"/>
      <c r="Q8373" s="130"/>
    </row>
    <row r="8374" spans="1:17" ht="11.25" x14ac:dyDescent="0.2">
      <c r="A8374" s="234"/>
      <c r="B8374" s="98"/>
      <c r="C8374" s="130"/>
      <c r="D8374" s="240"/>
      <c r="E8374" s="240"/>
      <c r="F8374" s="224"/>
      <c r="G8374" s="98"/>
      <c r="H8374" s="98"/>
      <c r="I8374" s="130"/>
      <c r="J8374" s="98"/>
      <c r="K8374" s="98"/>
      <c r="L8374" s="98"/>
      <c r="M8374" s="241"/>
      <c r="N8374" s="241"/>
      <c r="O8374" s="98"/>
      <c r="P8374" s="98"/>
      <c r="Q8374" s="130"/>
    </row>
    <row r="8375" spans="1:17" ht="11.25" x14ac:dyDescent="0.2">
      <c r="A8375" s="234"/>
      <c r="B8375" s="98"/>
      <c r="C8375" s="130"/>
      <c r="D8375" s="240"/>
      <c r="E8375" s="240"/>
      <c r="F8375" s="224"/>
      <c r="G8375" s="98"/>
      <c r="H8375" s="98"/>
      <c r="I8375" s="130"/>
      <c r="J8375" s="98"/>
      <c r="K8375" s="98"/>
      <c r="L8375" s="98"/>
      <c r="M8375" s="241"/>
      <c r="N8375" s="241"/>
      <c r="O8375" s="98"/>
      <c r="P8375" s="98"/>
      <c r="Q8375" s="130"/>
    </row>
    <row r="8376" spans="1:17" ht="11.25" x14ac:dyDescent="0.2">
      <c r="A8376" s="234"/>
      <c r="B8376" s="98"/>
      <c r="C8376" s="130"/>
      <c r="D8376" s="240"/>
      <c r="E8376" s="240"/>
      <c r="F8376" s="224"/>
      <c r="G8376" s="98"/>
      <c r="H8376" s="98"/>
      <c r="I8376" s="130"/>
      <c r="J8376" s="98"/>
      <c r="K8376" s="98"/>
      <c r="L8376" s="98"/>
      <c r="M8376" s="241"/>
      <c r="N8376" s="241"/>
      <c r="O8376" s="98"/>
      <c r="P8376" s="98"/>
      <c r="Q8376" s="130"/>
    </row>
    <row r="8377" spans="1:17" ht="11.25" x14ac:dyDescent="0.2">
      <c r="A8377" s="234"/>
      <c r="B8377" s="98"/>
      <c r="C8377" s="130"/>
      <c r="D8377" s="240"/>
      <c r="E8377" s="240"/>
      <c r="F8377" s="224"/>
      <c r="G8377" s="98"/>
      <c r="H8377" s="98"/>
      <c r="I8377" s="130"/>
      <c r="J8377" s="98"/>
      <c r="K8377" s="98"/>
      <c r="L8377" s="98"/>
      <c r="M8377" s="241"/>
      <c r="N8377" s="241"/>
      <c r="O8377" s="98"/>
      <c r="P8377" s="98"/>
      <c r="Q8377" s="130"/>
    </row>
    <row r="8378" spans="1:17" ht="11.25" x14ac:dyDescent="0.2">
      <c r="A8378" s="234"/>
      <c r="B8378" s="98"/>
      <c r="C8378" s="130"/>
      <c r="D8378" s="240"/>
      <c r="E8378" s="240"/>
      <c r="F8378" s="224"/>
      <c r="G8378" s="98"/>
      <c r="H8378" s="98"/>
      <c r="I8378" s="130"/>
      <c r="J8378" s="98"/>
      <c r="K8378" s="98"/>
      <c r="L8378" s="98"/>
      <c r="M8378" s="241"/>
      <c r="N8378" s="241"/>
      <c r="O8378" s="98"/>
      <c r="P8378" s="98"/>
      <c r="Q8378" s="130"/>
    </row>
    <row r="8379" spans="1:17" ht="11.25" x14ac:dyDescent="0.2">
      <c r="A8379" s="234"/>
      <c r="B8379" s="98"/>
      <c r="C8379" s="130"/>
      <c r="D8379" s="240"/>
      <c r="E8379" s="240"/>
      <c r="F8379" s="224"/>
      <c r="G8379" s="98"/>
      <c r="H8379" s="98"/>
      <c r="I8379" s="130"/>
      <c r="J8379" s="98"/>
      <c r="K8379" s="98"/>
      <c r="L8379" s="98"/>
      <c r="M8379" s="241"/>
      <c r="N8379" s="241"/>
      <c r="O8379" s="98"/>
      <c r="P8379" s="98"/>
      <c r="Q8379" s="130"/>
    </row>
    <row r="8380" spans="1:17" ht="11.25" x14ac:dyDescent="0.2">
      <c r="A8380" s="234"/>
      <c r="B8380" s="98"/>
      <c r="C8380" s="130"/>
      <c r="D8380" s="240"/>
      <c r="E8380" s="240"/>
      <c r="F8380" s="224"/>
      <c r="G8380" s="98"/>
      <c r="H8380" s="98"/>
      <c r="I8380" s="130"/>
      <c r="J8380" s="98"/>
      <c r="K8380" s="98"/>
      <c r="L8380" s="98"/>
      <c r="M8380" s="241"/>
      <c r="N8380" s="241"/>
      <c r="O8380" s="98"/>
      <c r="P8380" s="98"/>
      <c r="Q8380" s="130"/>
    </row>
    <row r="8381" spans="1:17" ht="11.25" x14ac:dyDescent="0.2">
      <c r="A8381" s="234"/>
      <c r="B8381" s="98"/>
      <c r="C8381" s="130"/>
      <c r="D8381" s="240"/>
      <c r="E8381" s="240"/>
      <c r="F8381" s="224"/>
      <c r="G8381" s="98"/>
      <c r="H8381" s="98"/>
      <c r="I8381" s="130"/>
      <c r="J8381" s="98"/>
      <c r="K8381" s="98"/>
      <c r="L8381" s="98"/>
      <c r="M8381" s="241"/>
      <c r="N8381" s="241"/>
      <c r="O8381" s="98"/>
      <c r="P8381" s="98"/>
      <c r="Q8381" s="130"/>
    </row>
    <row r="8382" spans="1:17" ht="11.25" x14ac:dyDescent="0.2">
      <c r="A8382" s="234"/>
      <c r="B8382" s="98"/>
      <c r="C8382" s="130"/>
      <c r="D8382" s="240"/>
      <c r="E8382" s="240"/>
      <c r="F8382" s="224"/>
      <c r="G8382" s="98"/>
      <c r="H8382" s="98"/>
      <c r="I8382" s="130"/>
      <c r="J8382" s="98"/>
      <c r="K8382" s="98"/>
      <c r="L8382" s="98"/>
      <c r="M8382" s="241"/>
      <c r="N8382" s="241"/>
      <c r="O8382" s="98"/>
      <c r="P8382" s="98"/>
      <c r="Q8382" s="130"/>
    </row>
    <row r="8383" spans="1:17" ht="11.25" x14ac:dyDescent="0.2">
      <c r="A8383" s="234"/>
      <c r="B8383" s="98"/>
      <c r="C8383" s="130"/>
      <c r="D8383" s="240"/>
      <c r="E8383" s="240"/>
      <c r="F8383" s="224"/>
      <c r="G8383" s="98"/>
      <c r="H8383" s="98"/>
      <c r="I8383" s="130"/>
      <c r="J8383" s="98"/>
      <c r="K8383" s="98"/>
      <c r="L8383" s="98"/>
      <c r="M8383" s="241"/>
      <c r="N8383" s="241"/>
      <c r="O8383" s="98"/>
      <c r="P8383" s="98"/>
      <c r="Q8383" s="130"/>
    </row>
    <row r="8384" spans="1:17" ht="11.25" x14ac:dyDescent="0.2">
      <c r="A8384" s="234"/>
      <c r="B8384" s="98"/>
      <c r="C8384" s="130"/>
      <c r="D8384" s="240"/>
      <c r="E8384" s="240"/>
      <c r="F8384" s="224"/>
      <c r="G8384" s="98"/>
      <c r="H8384" s="98"/>
      <c r="I8384" s="130"/>
      <c r="J8384" s="98"/>
      <c r="K8384" s="98"/>
      <c r="L8384" s="98"/>
      <c r="M8384" s="241"/>
      <c r="N8384" s="241"/>
      <c r="O8384" s="98"/>
      <c r="P8384" s="98"/>
      <c r="Q8384" s="130"/>
    </row>
    <row r="8385" spans="1:17" ht="11.25" x14ac:dyDescent="0.2">
      <c r="A8385" s="234"/>
      <c r="B8385" s="98"/>
      <c r="C8385" s="130"/>
      <c r="D8385" s="240"/>
      <c r="E8385" s="240"/>
      <c r="F8385" s="224"/>
      <c r="G8385" s="98"/>
      <c r="H8385" s="98"/>
      <c r="I8385" s="130"/>
      <c r="J8385" s="98"/>
      <c r="K8385" s="98"/>
      <c r="L8385" s="98"/>
      <c r="M8385" s="241"/>
      <c r="N8385" s="241"/>
      <c r="O8385" s="98"/>
      <c r="P8385" s="98"/>
      <c r="Q8385" s="130"/>
    </row>
    <row r="8386" spans="1:17" ht="11.25" x14ac:dyDescent="0.2">
      <c r="A8386" s="234"/>
      <c r="B8386" s="98"/>
      <c r="C8386" s="130"/>
      <c r="D8386" s="240"/>
      <c r="E8386" s="240"/>
      <c r="F8386" s="224"/>
      <c r="G8386" s="98"/>
      <c r="H8386" s="98"/>
      <c r="I8386" s="130"/>
      <c r="J8386" s="98"/>
      <c r="K8386" s="98"/>
      <c r="L8386" s="98"/>
      <c r="M8386" s="241"/>
      <c r="N8386" s="241"/>
      <c r="O8386" s="98"/>
      <c r="P8386" s="98"/>
      <c r="Q8386" s="130"/>
    </row>
    <row r="8387" spans="1:17" ht="11.25" x14ac:dyDescent="0.2">
      <c r="A8387" s="234"/>
      <c r="B8387" s="98"/>
      <c r="C8387" s="130"/>
      <c r="D8387" s="240"/>
      <c r="E8387" s="240"/>
      <c r="F8387" s="224"/>
      <c r="G8387" s="98"/>
      <c r="H8387" s="98"/>
      <c r="I8387" s="130"/>
      <c r="J8387" s="98"/>
      <c r="K8387" s="98"/>
      <c r="L8387" s="98"/>
      <c r="M8387" s="241"/>
      <c r="N8387" s="241"/>
      <c r="O8387" s="98"/>
      <c r="P8387" s="98"/>
      <c r="Q8387" s="130"/>
    </row>
    <row r="8388" spans="1:17" ht="11.25" x14ac:dyDescent="0.2">
      <c r="A8388" s="234"/>
      <c r="B8388" s="98"/>
      <c r="C8388" s="130"/>
      <c r="D8388" s="240"/>
      <c r="E8388" s="240"/>
      <c r="F8388" s="224"/>
      <c r="G8388" s="98"/>
      <c r="H8388" s="98"/>
      <c r="I8388" s="130"/>
      <c r="J8388" s="98"/>
      <c r="K8388" s="98"/>
      <c r="L8388" s="98"/>
      <c r="M8388" s="241"/>
      <c r="N8388" s="241"/>
      <c r="O8388" s="98"/>
      <c r="P8388" s="98"/>
      <c r="Q8388" s="130"/>
    </row>
    <row r="8389" spans="1:17" ht="11.25" x14ac:dyDescent="0.2">
      <c r="A8389" s="234"/>
      <c r="B8389" s="98"/>
      <c r="C8389" s="130"/>
      <c r="D8389" s="240"/>
      <c r="E8389" s="240"/>
      <c r="F8389" s="224"/>
      <c r="G8389" s="98"/>
      <c r="H8389" s="98"/>
      <c r="I8389" s="130"/>
      <c r="J8389" s="98"/>
      <c r="K8389" s="98"/>
      <c r="L8389" s="98"/>
      <c r="M8389" s="241"/>
      <c r="N8389" s="241"/>
      <c r="O8389" s="98"/>
      <c r="P8389" s="98"/>
      <c r="Q8389" s="130"/>
    </row>
    <row r="8390" spans="1:17" ht="11.25" x14ac:dyDescent="0.2">
      <c r="A8390" s="234"/>
      <c r="B8390" s="98"/>
      <c r="C8390" s="130"/>
      <c r="D8390" s="240"/>
      <c r="E8390" s="240"/>
      <c r="F8390" s="224"/>
      <c r="G8390" s="98"/>
      <c r="H8390" s="98"/>
      <c r="I8390" s="130"/>
      <c r="J8390" s="98"/>
      <c r="K8390" s="98"/>
      <c r="L8390" s="98"/>
      <c r="M8390" s="241"/>
      <c r="N8390" s="241"/>
      <c r="O8390" s="98"/>
      <c r="P8390" s="98"/>
      <c r="Q8390" s="130"/>
    </row>
    <row r="8391" spans="1:17" ht="11.25" x14ac:dyDescent="0.2">
      <c r="A8391" s="234"/>
      <c r="B8391" s="98"/>
      <c r="C8391" s="130"/>
      <c r="D8391" s="240"/>
      <c r="E8391" s="240"/>
      <c r="F8391" s="224"/>
      <c r="G8391" s="98"/>
      <c r="H8391" s="98"/>
      <c r="I8391" s="130"/>
      <c r="J8391" s="98"/>
      <c r="K8391" s="98"/>
      <c r="L8391" s="98"/>
      <c r="M8391" s="241"/>
      <c r="N8391" s="241"/>
      <c r="O8391" s="98"/>
      <c r="P8391" s="98"/>
      <c r="Q8391" s="130"/>
    </row>
    <row r="8392" spans="1:17" ht="11.25" x14ac:dyDescent="0.2">
      <c r="A8392" s="234"/>
      <c r="B8392" s="98"/>
      <c r="C8392" s="130"/>
      <c r="D8392" s="240"/>
      <c r="E8392" s="240"/>
      <c r="F8392" s="224"/>
      <c r="G8392" s="98"/>
      <c r="H8392" s="98"/>
      <c r="I8392" s="130"/>
      <c r="J8392" s="98"/>
      <c r="K8392" s="98"/>
      <c r="L8392" s="98"/>
      <c r="M8392" s="241"/>
      <c r="N8392" s="241"/>
      <c r="O8392" s="98"/>
      <c r="P8392" s="98"/>
      <c r="Q8392" s="130"/>
    </row>
    <row r="8393" spans="1:17" ht="11.25" x14ac:dyDescent="0.2">
      <c r="A8393" s="234"/>
      <c r="B8393" s="98"/>
      <c r="C8393" s="130"/>
      <c r="D8393" s="240"/>
      <c r="E8393" s="240"/>
      <c r="F8393" s="224"/>
      <c r="G8393" s="98"/>
      <c r="H8393" s="98"/>
      <c r="I8393" s="130"/>
      <c r="J8393" s="98"/>
      <c r="K8393" s="98"/>
      <c r="L8393" s="98"/>
      <c r="M8393" s="241"/>
      <c r="N8393" s="241"/>
      <c r="O8393" s="98"/>
      <c r="P8393" s="98"/>
      <c r="Q8393" s="130"/>
    </row>
    <row r="8394" spans="1:17" ht="11.25" x14ac:dyDescent="0.2">
      <c r="A8394" s="234"/>
      <c r="B8394" s="98"/>
      <c r="C8394" s="130"/>
      <c r="D8394" s="240"/>
      <c r="E8394" s="240"/>
      <c r="F8394" s="224"/>
      <c r="G8394" s="98"/>
      <c r="H8394" s="98"/>
      <c r="I8394" s="130"/>
      <c r="J8394" s="98"/>
      <c r="K8394" s="98"/>
      <c r="L8394" s="98"/>
      <c r="M8394" s="241"/>
      <c r="N8394" s="241"/>
      <c r="O8394" s="98"/>
      <c r="P8394" s="98"/>
      <c r="Q8394" s="130"/>
    </row>
    <row r="8395" spans="1:17" ht="11.25" x14ac:dyDescent="0.2">
      <c r="A8395" s="234"/>
      <c r="B8395" s="98"/>
      <c r="C8395" s="130"/>
      <c r="D8395" s="240"/>
      <c r="E8395" s="240"/>
      <c r="F8395" s="224"/>
      <c r="G8395" s="98"/>
      <c r="H8395" s="98"/>
      <c r="I8395" s="130"/>
      <c r="J8395" s="98"/>
      <c r="K8395" s="98"/>
      <c r="L8395" s="98"/>
      <c r="M8395" s="241"/>
      <c r="N8395" s="241"/>
      <c r="O8395" s="98"/>
      <c r="P8395" s="98"/>
      <c r="Q8395" s="130"/>
    </row>
    <row r="8396" spans="1:17" ht="11.25" x14ac:dyDescent="0.2">
      <c r="A8396" s="234"/>
      <c r="B8396" s="98"/>
      <c r="C8396" s="130"/>
      <c r="D8396" s="240"/>
      <c r="E8396" s="240"/>
      <c r="F8396" s="224"/>
      <c r="G8396" s="98"/>
      <c r="H8396" s="98"/>
      <c r="I8396" s="130"/>
      <c r="J8396" s="98"/>
      <c r="K8396" s="98"/>
      <c r="L8396" s="98"/>
      <c r="M8396" s="241"/>
      <c r="N8396" s="241"/>
      <c r="O8396" s="98"/>
      <c r="P8396" s="98"/>
      <c r="Q8396" s="130"/>
    </row>
    <row r="8397" spans="1:17" ht="11.25" x14ac:dyDescent="0.2">
      <c r="A8397" s="234"/>
      <c r="B8397" s="98"/>
      <c r="C8397" s="130"/>
      <c r="D8397" s="240"/>
      <c r="E8397" s="240"/>
      <c r="F8397" s="224"/>
      <c r="G8397" s="98"/>
      <c r="H8397" s="98"/>
      <c r="I8397" s="130"/>
      <c r="J8397" s="98"/>
      <c r="K8397" s="98"/>
      <c r="L8397" s="98"/>
      <c r="M8397" s="241"/>
      <c r="N8397" s="241"/>
      <c r="O8397" s="98"/>
      <c r="P8397" s="98"/>
      <c r="Q8397" s="130"/>
    </row>
    <row r="8398" spans="1:17" ht="11.25" x14ac:dyDescent="0.2">
      <c r="A8398" s="234"/>
      <c r="B8398" s="98"/>
      <c r="C8398" s="130"/>
      <c r="D8398" s="240"/>
      <c r="E8398" s="240"/>
      <c r="F8398" s="224"/>
      <c r="G8398" s="98"/>
      <c r="H8398" s="98"/>
      <c r="I8398" s="130"/>
      <c r="J8398" s="98"/>
      <c r="K8398" s="98"/>
      <c r="L8398" s="98"/>
      <c r="M8398" s="241"/>
      <c r="N8398" s="241"/>
      <c r="O8398" s="98"/>
      <c r="P8398" s="98"/>
      <c r="Q8398" s="130"/>
    </row>
    <row r="8399" spans="1:17" ht="11.25" x14ac:dyDescent="0.2">
      <c r="A8399" s="234"/>
      <c r="B8399" s="98"/>
      <c r="C8399" s="130"/>
      <c r="D8399" s="240"/>
      <c r="E8399" s="240"/>
      <c r="F8399" s="224"/>
      <c r="G8399" s="98"/>
      <c r="H8399" s="98"/>
      <c r="I8399" s="130"/>
      <c r="J8399" s="98"/>
      <c r="K8399" s="98"/>
      <c r="L8399" s="98"/>
      <c r="M8399" s="241"/>
      <c r="N8399" s="241"/>
      <c r="O8399" s="98"/>
      <c r="P8399" s="98"/>
      <c r="Q8399" s="130"/>
    </row>
    <row r="8400" spans="1:17" ht="11.25" x14ac:dyDescent="0.2">
      <c r="A8400" s="234"/>
      <c r="B8400" s="98"/>
      <c r="C8400" s="130"/>
      <c r="D8400" s="240"/>
      <c r="E8400" s="240"/>
      <c r="F8400" s="224"/>
      <c r="G8400" s="98"/>
      <c r="H8400" s="98"/>
      <c r="I8400" s="130"/>
      <c r="J8400" s="98"/>
      <c r="K8400" s="98"/>
      <c r="L8400" s="98"/>
      <c r="M8400" s="241"/>
      <c r="N8400" s="241"/>
      <c r="O8400" s="98"/>
      <c r="P8400" s="98"/>
      <c r="Q8400" s="130"/>
    </row>
    <row r="8401" spans="1:17" ht="11.25" x14ac:dyDescent="0.2">
      <c r="A8401" s="234"/>
      <c r="B8401" s="98"/>
      <c r="C8401" s="130"/>
      <c r="D8401" s="240"/>
      <c r="E8401" s="240"/>
      <c r="F8401" s="224"/>
      <c r="G8401" s="98"/>
      <c r="H8401" s="98"/>
      <c r="I8401" s="130"/>
      <c r="J8401" s="98"/>
      <c r="K8401" s="98"/>
      <c r="L8401" s="98"/>
      <c r="M8401" s="241"/>
      <c r="N8401" s="241"/>
      <c r="O8401" s="98"/>
      <c r="P8401" s="98"/>
      <c r="Q8401" s="130"/>
    </row>
    <row r="8402" spans="1:17" ht="11.25" x14ac:dyDescent="0.2">
      <c r="A8402" s="234"/>
      <c r="B8402" s="98"/>
      <c r="C8402" s="130"/>
      <c r="D8402" s="240"/>
      <c r="E8402" s="240"/>
      <c r="F8402" s="224"/>
      <c r="G8402" s="98"/>
      <c r="H8402" s="98"/>
      <c r="I8402" s="130"/>
      <c r="J8402" s="98"/>
      <c r="K8402" s="98"/>
      <c r="L8402" s="98"/>
      <c r="M8402" s="241"/>
      <c r="N8402" s="241"/>
      <c r="O8402" s="98"/>
      <c r="P8402" s="98"/>
      <c r="Q8402" s="130"/>
    </row>
    <row r="8403" spans="1:17" ht="11.25" x14ac:dyDescent="0.2">
      <c r="A8403" s="234"/>
      <c r="B8403" s="98"/>
      <c r="C8403" s="130"/>
      <c r="D8403" s="240"/>
      <c r="E8403" s="240"/>
      <c r="F8403" s="224"/>
      <c r="G8403" s="98"/>
      <c r="H8403" s="98"/>
      <c r="I8403" s="130"/>
      <c r="J8403" s="98"/>
      <c r="K8403" s="98"/>
      <c r="L8403" s="98"/>
      <c r="M8403" s="241"/>
      <c r="N8403" s="241"/>
      <c r="O8403" s="98"/>
      <c r="P8403" s="98"/>
      <c r="Q8403" s="130"/>
    </row>
    <row r="8404" spans="1:17" ht="11.25" x14ac:dyDescent="0.2">
      <c r="A8404" s="234"/>
      <c r="B8404" s="98"/>
      <c r="C8404" s="130"/>
      <c r="D8404" s="240"/>
      <c r="E8404" s="240"/>
      <c r="F8404" s="224"/>
      <c r="G8404" s="98"/>
      <c r="H8404" s="98"/>
      <c r="I8404" s="130"/>
      <c r="J8404" s="98"/>
      <c r="K8404" s="98"/>
      <c r="L8404" s="98"/>
      <c r="M8404" s="241"/>
      <c r="N8404" s="241"/>
      <c r="O8404" s="98"/>
      <c r="P8404" s="98"/>
      <c r="Q8404" s="130"/>
    </row>
    <row r="8405" spans="1:17" ht="11.25" x14ac:dyDescent="0.2">
      <c r="A8405" s="234"/>
      <c r="B8405" s="98"/>
      <c r="C8405" s="130"/>
      <c r="D8405" s="240"/>
      <c r="E8405" s="240"/>
      <c r="F8405" s="224"/>
      <c r="G8405" s="98"/>
      <c r="H8405" s="98"/>
      <c r="I8405" s="130"/>
      <c r="J8405" s="98"/>
      <c r="K8405" s="98"/>
      <c r="L8405" s="98"/>
      <c r="M8405" s="241"/>
      <c r="N8405" s="241"/>
      <c r="O8405" s="98"/>
      <c r="P8405" s="98"/>
      <c r="Q8405" s="130"/>
    </row>
    <row r="8406" spans="1:17" ht="11.25" x14ac:dyDescent="0.2">
      <c r="A8406" s="234"/>
      <c r="B8406" s="98"/>
      <c r="C8406" s="130"/>
      <c r="D8406" s="240"/>
      <c r="E8406" s="240"/>
      <c r="F8406" s="224"/>
      <c r="G8406" s="98"/>
      <c r="H8406" s="98"/>
      <c r="I8406" s="130"/>
      <c r="J8406" s="98"/>
      <c r="K8406" s="98"/>
      <c r="L8406" s="98"/>
      <c r="M8406" s="241"/>
      <c r="N8406" s="241"/>
      <c r="O8406" s="98"/>
      <c r="P8406" s="98"/>
      <c r="Q8406" s="130"/>
    </row>
    <row r="8407" spans="1:17" ht="11.25" x14ac:dyDescent="0.2">
      <c r="A8407" s="234"/>
      <c r="B8407" s="98"/>
      <c r="C8407" s="130"/>
      <c r="D8407" s="240"/>
      <c r="E8407" s="240"/>
      <c r="F8407" s="224"/>
      <c r="G8407" s="98"/>
      <c r="H8407" s="98"/>
      <c r="I8407" s="130"/>
      <c r="J8407" s="98"/>
      <c r="K8407" s="98"/>
      <c r="L8407" s="98"/>
      <c r="M8407" s="241"/>
      <c r="N8407" s="241"/>
      <c r="O8407" s="98"/>
      <c r="P8407" s="98"/>
      <c r="Q8407" s="130"/>
    </row>
    <row r="8408" spans="1:17" ht="11.25" x14ac:dyDescent="0.2">
      <c r="A8408" s="234"/>
      <c r="B8408" s="98"/>
      <c r="C8408" s="130"/>
      <c r="D8408" s="240"/>
      <c r="E8408" s="240"/>
      <c r="F8408" s="224"/>
      <c r="G8408" s="98"/>
      <c r="H8408" s="98"/>
      <c r="I8408" s="130"/>
      <c r="J8408" s="98"/>
      <c r="K8408" s="98"/>
      <c r="L8408" s="98"/>
      <c r="M8408" s="241"/>
      <c r="N8408" s="241"/>
      <c r="O8408" s="98"/>
      <c r="P8408" s="98"/>
      <c r="Q8408" s="130"/>
    </row>
    <row r="8409" spans="1:17" ht="11.25" x14ac:dyDescent="0.2">
      <c r="A8409" s="234"/>
      <c r="B8409" s="98"/>
      <c r="C8409" s="130"/>
      <c r="D8409" s="240"/>
      <c r="E8409" s="240"/>
      <c r="F8409" s="224"/>
      <c r="G8409" s="98"/>
      <c r="H8409" s="98"/>
      <c r="I8409" s="130"/>
      <c r="J8409" s="98"/>
      <c r="K8409" s="98"/>
      <c r="L8409" s="98"/>
      <c r="M8409" s="241"/>
      <c r="N8409" s="241"/>
      <c r="O8409" s="98"/>
      <c r="P8409" s="98"/>
      <c r="Q8409" s="130"/>
    </row>
    <row r="8410" spans="1:17" ht="11.25" x14ac:dyDescent="0.2">
      <c r="A8410" s="234"/>
      <c r="B8410" s="98"/>
      <c r="C8410" s="130"/>
      <c r="D8410" s="240"/>
      <c r="E8410" s="240"/>
      <c r="F8410" s="224"/>
      <c r="G8410" s="98"/>
      <c r="H8410" s="98"/>
      <c r="I8410" s="130"/>
      <c r="J8410" s="98"/>
      <c r="K8410" s="98"/>
      <c r="L8410" s="98"/>
      <c r="M8410" s="241"/>
      <c r="N8410" s="241"/>
      <c r="O8410" s="98"/>
      <c r="P8410" s="98"/>
      <c r="Q8410" s="130"/>
    </row>
    <row r="8411" spans="1:17" ht="11.25" x14ac:dyDescent="0.2">
      <c r="A8411" s="234"/>
      <c r="B8411" s="98"/>
      <c r="C8411" s="130"/>
      <c r="D8411" s="240"/>
      <c r="E8411" s="240"/>
      <c r="F8411" s="224"/>
      <c r="G8411" s="98"/>
      <c r="H8411" s="98"/>
      <c r="I8411" s="130"/>
      <c r="J8411" s="98"/>
      <c r="K8411" s="98"/>
      <c r="L8411" s="98"/>
      <c r="M8411" s="241"/>
      <c r="N8411" s="241"/>
      <c r="O8411" s="98"/>
      <c r="P8411" s="98"/>
      <c r="Q8411" s="130"/>
    </row>
    <row r="8412" spans="1:17" ht="11.25" x14ac:dyDescent="0.2">
      <c r="A8412" s="234"/>
      <c r="B8412" s="98"/>
      <c r="C8412" s="130"/>
      <c r="D8412" s="240"/>
      <c r="E8412" s="240"/>
      <c r="F8412" s="224"/>
      <c r="G8412" s="98"/>
      <c r="H8412" s="98"/>
      <c r="I8412" s="130"/>
      <c r="J8412" s="98"/>
      <c r="K8412" s="98"/>
      <c r="L8412" s="98"/>
      <c r="M8412" s="241"/>
      <c r="N8412" s="241"/>
      <c r="O8412" s="98"/>
      <c r="P8412" s="98"/>
      <c r="Q8412" s="130"/>
    </row>
    <row r="8413" spans="1:17" ht="11.25" x14ac:dyDescent="0.2">
      <c r="A8413" s="234"/>
      <c r="B8413" s="98"/>
      <c r="C8413" s="130"/>
      <c r="D8413" s="240"/>
      <c r="E8413" s="240"/>
      <c r="F8413" s="224"/>
      <c r="G8413" s="98"/>
      <c r="H8413" s="98"/>
      <c r="I8413" s="130"/>
      <c r="J8413" s="98"/>
      <c r="K8413" s="98"/>
      <c r="L8413" s="98"/>
      <c r="M8413" s="241"/>
      <c r="N8413" s="241"/>
      <c r="O8413" s="98"/>
      <c r="P8413" s="98"/>
      <c r="Q8413" s="130"/>
    </row>
    <row r="8414" spans="1:17" ht="11.25" x14ac:dyDescent="0.2">
      <c r="A8414" s="234"/>
      <c r="B8414" s="98"/>
      <c r="C8414" s="130"/>
      <c r="D8414" s="240"/>
      <c r="E8414" s="240"/>
      <c r="F8414" s="224"/>
      <c r="G8414" s="98"/>
      <c r="H8414" s="98"/>
      <c r="I8414" s="130"/>
      <c r="J8414" s="98"/>
      <c r="K8414" s="98"/>
      <c r="L8414" s="98"/>
      <c r="M8414" s="241"/>
      <c r="N8414" s="241"/>
      <c r="O8414" s="98"/>
      <c r="P8414" s="98"/>
      <c r="Q8414" s="130"/>
    </row>
    <row r="8415" spans="1:17" ht="11.25" x14ac:dyDescent="0.2">
      <c r="A8415" s="234"/>
      <c r="B8415" s="98"/>
      <c r="C8415" s="130"/>
      <c r="D8415" s="240"/>
      <c r="E8415" s="240"/>
      <c r="F8415" s="224"/>
      <c r="G8415" s="98"/>
      <c r="H8415" s="98"/>
      <c r="I8415" s="130"/>
      <c r="J8415" s="98"/>
      <c r="K8415" s="98"/>
      <c r="L8415" s="98"/>
      <c r="M8415" s="241"/>
      <c r="N8415" s="241"/>
      <c r="O8415" s="98"/>
      <c r="P8415" s="98"/>
      <c r="Q8415" s="130"/>
    </row>
    <row r="8416" spans="1:17" ht="11.25" x14ac:dyDescent="0.2">
      <c r="A8416" s="234"/>
      <c r="B8416" s="98"/>
      <c r="C8416" s="130"/>
      <c r="D8416" s="240"/>
      <c r="E8416" s="240"/>
      <c r="F8416" s="224"/>
      <c r="G8416" s="98"/>
      <c r="H8416" s="98"/>
      <c r="I8416" s="130"/>
      <c r="J8416" s="98"/>
      <c r="K8416" s="98"/>
      <c r="L8416" s="98"/>
      <c r="M8416" s="241"/>
      <c r="N8416" s="241"/>
      <c r="O8416" s="98"/>
      <c r="P8416" s="98"/>
      <c r="Q8416" s="130"/>
    </row>
    <row r="8417" spans="1:17" ht="11.25" x14ac:dyDescent="0.2">
      <c r="A8417" s="234"/>
      <c r="B8417" s="98"/>
      <c r="C8417" s="130"/>
      <c r="D8417" s="240"/>
      <c r="E8417" s="240"/>
      <c r="F8417" s="224"/>
      <c r="G8417" s="98"/>
      <c r="H8417" s="98"/>
      <c r="I8417" s="130"/>
      <c r="J8417" s="98"/>
      <c r="K8417" s="98"/>
      <c r="L8417" s="98"/>
      <c r="M8417" s="241"/>
      <c r="N8417" s="241"/>
      <c r="O8417" s="98"/>
      <c r="P8417" s="98"/>
      <c r="Q8417" s="130"/>
    </row>
    <row r="8418" spans="1:17" ht="11.25" x14ac:dyDescent="0.2">
      <c r="A8418" s="234"/>
      <c r="B8418" s="98"/>
      <c r="C8418" s="130"/>
      <c r="D8418" s="240"/>
      <c r="E8418" s="240"/>
      <c r="F8418" s="224"/>
      <c r="G8418" s="98"/>
      <c r="H8418" s="98"/>
      <c r="I8418" s="130"/>
      <c r="J8418" s="98"/>
      <c r="K8418" s="98"/>
      <c r="L8418" s="98"/>
      <c r="M8418" s="241"/>
      <c r="N8418" s="241"/>
      <c r="O8418" s="98"/>
      <c r="P8418" s="98"/>
      <c r="Q8418" s="130"/>
    </row>
    <row r="8419" spans="1:17" ht="11.25" x14ac:dyDescent="0.2">
      <c r="A8419" s="234"/>
      <c r="B8419" s="98"/>
      <c r="C8419" s="130"/>
      <c r="D8419" s="240"/>
      <c r="E8419" s="240"/>
      <c r="F8419" s="224"/>
      <c r="G8419" s="98"/>
      <c r="H8419" s="98"/>
      <c r="I8419" s="130"/>
      <c r="J8419" s="98"/>
      <c r="K8419" s="98"/>
      <c r="L8419" s="98"/>
      <c r="M8419" s="241"/>
      <c r="N8419" s="241"/>
      <c r="O8419" s="98"/>
      <c r="P8419" s="98"/>
      <c r="Q8419" s="130"/>
    </row>
    <row r="8420" spans="1:17" ht="11.25" x14ac:dyDescent="0.2">
      <c r="A8420" s="234"/>
      <c r="B8420" s="98"/>
      <c r="C8420" s="130"/>
      <c r="D8420" s="240"/>
      <c r="E8420" s="240"/>
      <c r="F8420" s="224"/>
      <c r="G8420" s="98"/>
      <c r="H8420" s="98"/>
      <c r="I8420" s="130"/>
      <c r="J8420" s="98"/>
      <c r="K8420" s="98"/>
      <c r="L8420" s="98"/>
      <c r="M8420" s="241"/>
      <c r="N8420" s="241"/>
      <c r="O8420" s="98"/>
      <c r="P8420" s="98"/>
      <c r="Q8420" s="130"/>
    </row>
    <row r="8421" spans="1:17" ht="11.25" x14ac:dyDescent="0.2">
      <c r="A8421" s="234"/>
      <c r="B8421" s="98"/>
      <c r="C8421" s="130"/>
      <c r="D8421" s="240"/>
      <c r="E8421" s="240"/>
      <c r="F8421" s="224"/>
      <c r="G8421" s="98"/>
      <c r="H8421" s="98"/>
      <c r="I8421" s="130"/>
      <c r="J8421" s="98"/>
      <c r="K8421" s="98"/>
      <c r="L8421" s="98"/>
      <c r="M8421" s="241"/>
      <c r="N8421" s="241"/>
      <c r="O8421" s="98"/>
      <c r="P8421" s="98"/>
      <c r="Q8421" s="130"/>
    </row>
    <row r="8422" spans="1:17" ht="11.25" x14ac:dyDescent="0.2">
      <c r="A8422" s="234"/>
      <c r="B8422" s="98"/>
      <c r="C8422" s="130"/>
      <c r="D8422" s="240"/>
      <c r="E8422" s="240"/>
      <c r="F8422" s="224"/>
      <c r="G8422" s="98"/>
      <c r="H8422" s="98"/>
      <c r="I8422" s="130"/>
      <c r="J8422" s="98"/>
      <c r="K8422" s="98"/>
      <c r="L8422" s="98"/>
      <c r="M8422" s="241"/>
      <c r="N8422" s="241"/>
      <c r="O8422" s="98"/>
      <c r="P8422" s="98"/>
      <c r="Q8422" s="130"/>
    </row>
    <row r="8423" spans="1:17" ht="11.25" x14ac:dyDescent="0.2">
      <c r="A8423" s="234"/>
      <c r="B8423" s="98"/>
      <c r="C8423" s="130"/>
      <c r="D8423" s="240"/>
      <c r="E8423" s="240"/>
      <c r="F8423" s="224"/>
      <c r="G8423" s="98"/>
      <c r="H8423" s="98"/>
      <c r="I8423" s="130"/>
      <c r="J8423" s="98"/>
      <c r="K8423" s="98"/>
      <c r="L8423" s="98"/>
      <c r="M8423" s="241"/>
      <c r="N8423" s="241"/>
      <c r="O8423" s="98"/>
      <c r="P8423" s="98"/>
      <c r="Q8423" s="130"/>
    </row>
    <row r="8424" spans="1:17" ht="11.25" x14ac:dyDescent="0.2">
      <c r="A8424" s="234"/>
      <c r="B8424" s="98"/>
      <c r="C8424" s="130"/>
      <c r="D8424" s="240"/>
      <c r="E8424" s="240"/>
      <c r="F8424" s="224"/>
      <c r="G8424" s="98"/>
      <c r="H8424" s="98"/>
      <c r="I8424" s="130"/>
      <c r="J8424" s="98"/>
      <c r="K8424" s="98"/>
      <c r="L8424" s="98"/>
      <c r="M8424" s="241"/>
      <c r="N8424" s="241"/>
      <c r="O8424" s="98"/>
      <c r="P8424" s="98"/>
      <c r="Q8424" s="130"/>
    </row>
    <row r="8425" spans="1:17" ht="11.25" x14ac:dyDescent="0.2">
      <c r="A8425" s="234"/>
      <c r="B8425" s="98"/>
      <c r="C8425" s="130"/>
      <c r="D8425" s="240"/>
      <c r="E8425" s="240"/>
      <c r="F8425" s="224"/>
      <c r="G8425" s="98"/>
      <c r="H8425" s="98"/>
      <c r="I8425" s="130"/>
      <c r="J8425" s="98"/>
      <c r="K8425" s="98"/>
      <c r="L8425" s="98"/>
      <c r="M8425" s="241"/>
      <c r="N8425" s="241"/>
      <c r="O8425" s="98"/>
      <c r="P8425" s="98"/>
      <c r="Q8425" s="130"/>
    </row>
    <row r="8426" spans="1:17" ht="11.25" x14ac:dyDescent="0.2">
      <c r="A8426" s="234"/>
      <c r="B8426" s="98"/>
      <c r="C8426" s="130"/>
      <c r="D8426" s="240"/>
      <c r="E8426" s="240"/>
      <c r="F8426" s="224"/>
      <c r="G8426" s="98"/>
      <c r="H8426" s="98"/>
      <c r="I8426" s="130"/>
      <c r="J8426" s="98"/>
      <c r="K8426" s="98"/>
      <c r="L8426" s="98"/>
      <c r="M8426" s="241"/>
      <c r="N8426" s="241"/>
      <c r="O8426" s="98"/>
      <c r="P8426" s="98"/>
      <c r="Q8426" s="130"/>
    </row>
    <row r="8427" spans="1:17" ht="11.25" x14ac:dyDescent="0.2">
      <c r="A8427" s="234"/>
      <c r="B8427" s="98"/>
      <c r="C8427" s="130"/>
      <c r="D8427" s="240"/>
      <c r="E8427" s="240"/>
      <c r="F8427" s="224"/>
      <c r="G8427" s="98"/>
      <c r="H8427" s="98"/>
      <c r="I8427" s="130"/>
      <c r="J8427" s="98"/>
      <c r="K8427" s="98"/>
      <c r="L8427" s="98"/>
      <c r="M8427" s="241"/>
      <c r="N8427" s="241"/>
      <c r="O8427" s="98"/>
      <c r="P8427" s="98"/>
      <c r="Q8427" s="130"/>
    </row>
    <row r="8428" spans="1:17" ht="11.25" x14ac:dyDescent="0.2">
      <c r="A8428" s="234"/>
      <c r="B8428" s="98"/>
      <c r="C8428" s="130"/>
      <c r="D8428" s="240"/>
      <c r="E8428" s="240"/>
      <c r="F8428" s="224"/>
      <c r="G8428" s="98"/>
      <c r="H8428" s="98"/>
      <c r="I8428" s="130"/>
      <c r="J8428" s="98"/>
      <c r="K8428" s="98"/>
      <c r="L8428" s="98"/>
      <c r="M8428" s="241"/>
      <c r="N8428" s="241"/>
      <c r="O8428" s="98"/>
      <c r="P8428" s="98"/>
      <c r="Q8428" s="130"/>
    </row>
    <row r="8429" spans="1:17" ht="11.25" x14ac:dyDescent="0.2">
      <c r="A8429" s="234"/>
      <c r="B8429" s="98"/>
      <c r="C8429" s="130"/>
      <c r="D8429" s="240"/>
      <c r="E8429" s="240"/>
      <c r="F8429" s="224"/>
      <c r="G8429" s="98"/>
      <c r="H8429" s="98"/>
      <c r="I8429" s="130"/>
      <c r="J8429" s="98"/>
      <c r="K8429" s="98"/>
      <c r="L8429" s="98"/>
      <c r="M8429" s="241"/>
      <c r="N8429" s="241"/>
      <c r="O8429" s="98"/>
      <c r="P8429" s="98"/>
      <c r="Q8429" s="130"/>
    </row>
    <row r="8430" spans="1:17" ht="11.25" x14ac:dyDescent="0.2">
      <c r="A8430" s="234"/>
      <c r="B8430" s="98"/>
      <c r="C8430" s="130"/>
      <c r="D8430" s="240"/>
      <c r="E8430" s="240"/>
      <c r="F8430" s="224"/>
      <c r="G8430" s="98"/>
      <c r="H8430" s="98"/>
      <c r="I8430" s="130"/>
      <c r="J8430" s="98"/>
      <c r="K8430" s="98"/>
      <c r="L8430" s="98"/>
      <c r="M8430" s="241"/>
      <c r="N8430" s="241"/>
      <c r="O8430" s="98"/>
      <c r="P8430" s="98"/>
      <c r="Q8430" s="130"/>
    </row>
    <row r="8431" spans="1:17" ht="11.25" x14ac:dyDescent="0.2">
      <c r="A8431" s="234"/>
      <c r="B8431" s="98"/>
      <c r="C8431" s="130"/>
      <c r="D8431" s="240"/>
      <c r="E8431" s="240"/>
      <c r="F8431" s="224"/>
      <c r="G8431" s="98"/>
      <c r="H8431" s="98"/>
      <c r="I8431" s="130"/>
      <c r="J8431" s="98"/>
      <c r="K8431" s="98"/>
      <c r="L8431" s="98"/>
      <c r="M8431" s="241"/>
      <c r="N8431" s="241"/>
      <c r="O8431" s="98"/>
      <c r="P8431" s="98"/>
      <c r="Q8431" s="130"/>
    </row>
    <row r="8432" spans="1:17" ht="11.25" x14ac:dyDescent="0.2">
      <c r="A8432" s="234"/>
      <c r="B8432" s="98"/>
      <c r="C8432" s="130"/>
      <c r="D8432" s="240"/>
      <c r="E8432" s="240"/>
      <c r="F8432" s="224"/>
      <c r="G8432" s="98"/>
      <c r="H8432" s="98"/>
      <c r="I8432" s="130"/>
      <c r="J8432" s="98"/>
      <c r="K8432" s="98"/>
      <c r="L8432" s="98"/>
      <c r="M8432" s="241"/>
      <c r="N8432" s="241"/>
      <c r="O8432" s="98"/>
      <c r="P8432" s="98"/>
      <c r="Q8432" s="130"/>
    </row>
    <row r="8433" spans="1:17" ht="11.25" x14ac:dyDescent="0.2">
      <c r="A8433" s="234"/>
      <c r="B8433" s="98"/>
      <c r="C8433" s="130"/>
      <c r="D8433" s="240"/>
      <c r="E8433" s="240"/>
      <c r="F8433" s="224"/>
      <c r="G8433" s="98"/>
      <c r="H8433" s="98"/>
      <c r="I8433" s="130"/>
      <c r="J8433" s="98"/>
      <c r="K8433" s="98"/>
      <c r="L8433" s="98"/>
      <c r="M8433" s="241"/>
      <c r="N8433" s="241"/>
      <c r="O8433" s="98"/>
      <c r="P8433" s="98"/>
      <c r="Q8433" s="130"/>
    </row>
    <row r="8434" spans="1:17" ht="11.25" x14ac:dyDescent="0.2">
      <c r="A8434" s="234"/>
      <c r="B8434" s="98"/>
      <c r="C8434" s="130"/>
      <c r="D8434" s="240"/>
      <c r="E8434" s="240"/>
      <c r="F8434" s="224"/>
      <c r="G8434" s="98"/>
      <c r="H8434" s="98"/>
      <c r="I8434" s="130"/>
      <c r="J8434" s="98"/>
      <c r="K8434" s="98"/>
      <c r="L8434" s="98"/>
      <c r="M8434" s="241"/>
      <c r="N8434" s="241"/>
      <c r="O8434" s="98"/>
      <c r="P8434" s="98"/>
      <c r="Q8434" s="130"/>
    </row>
    <row r="8435" spans="1:17" ht="11.25" x14ac:dyDescent="0.2">
      <c r="A8435" s="234"/>
      <c r="B8435" s="98"/>
      <c r="C8435" s="130"/>
      <c r="D8435" s="240"/>
      <c r="E8435" s="240"/>
      <c r="F8435" s="224"/>
      <c r="G8435" s="98"/>
      <c r="H8435" s="98"/>
      <c r="I8435" s="130"/>
      <c r="J8435" s="98"/>
      <c r="K8435" s="98"/>
      <c r="L8435" s="98"/>
      <c r="M8435" s="241"/>
      <c r="N8435" s="241"/>
      <c r="O8435" s="98"/>
      <c r="P8435" s="98"/>
      <c r="Q8435" s="130"/>
    </row>
    <row r="8436" spans="1:17" ht="11.25" x14ac:dyDescent="0.2">
      <c r="A8436" s="234"/>
      <c r="B8436" s="98"/>
      <c r="C8436" s="130"/>
      <c r="D8436" s="240"/>
      <c r="E8436" s="240"/>
      <c r="F8436" s="224"/>
      <c r="G8436" s="98"/>
      <c r="H8436" s="98"/>
      <c r="I8436" s="130"/>
      <c r="J8436" s="98"/>
      <c r="K8436" s="98"/>
      <c r="L8436" s="98"/>
      <c r="M8436" s="241"/>
      <c r="N8436" s="241"/>
      <c r="O8436" s="98"/>
      <c r="P8436" s="98"/>
      <c r="Q8436" s="130"/>
    </row>
    <row r="8437" spans="1:17" ht="11.25" x14ac:dyDescent="0.2">
      <c r="A8437" s="234"/>
      <c r="B8437" s="98"/>
      <c r="C8437" s="130"/>
      <c r="D8437" s="240"/>
      <c r="E8437" s="240"/>
      <c r="F8437" s="224"/>
      <c r="G8437" s="98"/>
      <c r="H8437" s="98"/>
      <c r="I8437" s="130"/>
      <c r="J8437" s="98"/>
      <c r="K8437" s="98"/>
      <c r="L8437" s="98"/>
      <c r="M8437" s="241"/>
      <c r="N8437" s="241"/>
      <c r="O8437" s="98"/>
      <c r="P8437" s="98"/>
      <c r="Q8437" s="130"/>
    </row>
    <row r="8438" spans="1:17" ht="11.25" x14ac:dyDescent="0.2">
      <c r="A8438" s="234"/>
      <c r="B8438" s="98"/>
      <c r="C8438" s="130"/>
      <c r="D8438" s="240"/>
      <c r="E8438" s="240"/>
      <c r="F8438" s="224"/>
      <c r="G8438" s="98"/>
      <c r="H8438" s="98"/>
      <c r="I8438" s="130"/>
      <c r="J8438" s="98"/>
      <c r="K8438" s="98"/>
      <c r="L8438" s="98"/>
      <c r="M8438" s="241"/>
      <c r="N8438" s="241"/>
      <c r="O8438" s="98"/>
      <c r="P8438" s="98"/>
      <c r="Q8438" s="130"/>
    </row>
    <row r="8439" spans="1:17" ht="11.25" x14ac:dyDescent="0.2">
      <c r="A8439" s="234"/>
      <c r="B8439" s="98"/>
      <c r="C8439" s="130"/>
      <c r="D8439" s="240"/>
      <c r="E8439" s="240"/>
      <c r="F8439" s="224"/>
      <c r="G8439" s="98"/>
      <c r="H8439" s="98"/>
      <c r="I8439" s="130"/>
      <c r="J8439" s="98"/>
      <c r="K8439" s="98"/>
      <c r="L8439" s="98"/>
      <c r="M8439" s="241"/>
      <c r="N8439" s="241"/>
      <c r="O8439" s="98"/>
      <c r="P8439" s="98"/>
      <c r="Q8439" s="130"/>
    </row>
    <row r="8440" spans="1:17" ht="11.25" x14ac:dyDescent="0.2">
      <c r="A8440" s="234"/>
      <c r="B8440" s="98"/>
      <c r="C8440" s="130"/>
      <c r="D8440" s="240"/>
      <c r="E8440" s="240"/>
      <c r="F8440" s="224"/>
      <c r="G8440" s="98"/>
      <c r="H8440" s="98"/>
      <c r="I8440" s="130"/>
      <c r="J8440" s="98"/>
      <c r="K8440" s="98"/>
      <c r="L8440" s="98"/>
      <c r="M8440" s="241"/>
      <c r="N8440" s="241"/>
      <c r="O8440" s="98"/>
      <c r="P8440" s="98"/>
      <c r="Q8440" s="130"/>
    </row>
    <row r="8441" spans="1:17" ht="11.25" x14ac:dyDescent="0.2">
      <c r="A8441" s="234"/>
      <c r="B8441" s="98"/>
      <c r="C8441" s="130"/>
      <c r="D8441" s="240"/>
      <c r="E8441" s="240"/>
      <c r="F8441" s="224"/>
      <c r="G8441" s="98"/>
      <c r="H8441" s="98"/>
      <c r="I8441" s="130"/>
      <c r="J8441" s="98"/>
      <c r="K8441" s="98"/>
      <c r="L8441" s="98"/>
      <c r="M8441" s="241"/>
      <c r="N8441" s="241"/>
      <c r="O8441" s="98"/>
      <c r="P8441" s="98"/>
      <c r="Q8441" s="130"/>
    </row>
    <row r="8442" spans="1:17" ht="11.25" x14ac:dyDescent="0.2">
      <c r="A8442" s="234"/>
      <c r="B8442" s="98"/>
      <c r="C8442" s="130"/>
      <c r="D8442" s="240"/>
      <c r="E8442" s="240"/>
      <c r="F8442" s="224"/>
      <c r="G8442" s="98"/>
      <c r="H8442" s="98"/>
      <c r="I8442" s="130"/>
      <c r="J8442" s="98"/>
      <c r="K8442" s="98"/>
      <c r="L8442" s="98"/>
      <c r="M8442" s="241"/>
      <c r="N8442" s="241"/>
      <c r="O8442" s="98"/>
      <c r="P8442" s="98"/>
      <c r="Q8442" s="130"/>
    </row>
    <row r="8443" spans="1:17" ht="11.25" x14ac:dyDescent="0.2">
      <c r="A8443" s="234"/>
      <c r="B8443" s="98"/>
      <c r="C8443" s="130"/>
      <c r="D8443" s="240"/>
      <c r="E8443" s="240"/>
      <c r="F8443" s="224"/>
      <c r="G8443" s="98"/>
      <c r="H8443" s="98"/>
      <c r="I8443" s="130"/>
      <c r="J8443" s="98"/>
      <c r="K8443" s="98"/>
      <c r="L8443" s="98"/>
      <c r="M8443" s="241"/>
      <c r="N8443" s="241"/>
      <c r="O8443" s="98"/>
      <c r="P8443" s="98"/>
      <c r="Q8443" s="130"/>
    </row>
    <row r="8444" spans="1:17" ht="11.25" x14ac:dyDescent="0.2">
      <c r="A8444" s="234"/>
      <c r="B8444" s="98"/>
      <c r="C8444" s="130"/>
      <c r="D8444" s="240"/>
      <c r="E8444" s="240"/>
      <c r="F8444" s="224"/>
      <c r="G8444" s="98"/>
      <c r="H8444" s="98"/>
      <c r="I8444" s="130"/>
      <c r="J8444" s="98"/>
      <c r="K8444" s="98"/>
      <c r="L8444" s="98"/>
      <c r="M8444" s="241"/>
      <c r="N8444" s="241"/>
      <c r="O8444" s="98"/>
      <c r="P8444" s="98"/>
      <c r="Q8444" s="130"/>
    </row>
    <row r="8445" spans="1:17" ht="11.25" x14ac:dyDescent="0.2">
      <c r="A8445" s="234"/>
      <c r="B8445" s="98"/>
      <c r="C8445" s="130"/>
      <c r="D8445" s="240"/>
      <c r="E8445" s="240"/>
      <c r="F8445" s="224"/>
      <c r="G8445" s="98"/>
      <c r="H8445" s="98"/>
      <c r="I8445" s="130"/>
      <c r="J8445" s="98"/>
      <c r="K8445" s="98"/>
      <c r="L8445" s="98"/>
      <c r="M8445" s="241"/>
      <c r="N8445" s="241"/>
      <c r="O8445" s="98"/>
      <c r="P8445" s="98"/>
      <c r="Q8445" s="130"/>
    </row>
    <row r="8446" spans="1:17" ht="11.25" x14ac:dyDescent="0.2">
      <c r="A8446" s="234"/>
      <c r="B8446" s="98"/>
      <c r="C8446" s="130"/>
      <c r="D8446" s="240"/>
      <c r="E8446" s="240"/>
      <c r="F8446" s="224"/>
      <c r="G8446" s="98"/>
      <c r="H8446" s="98"/>
      <c r="I8446" s="130"/>
      <c r="J8446" s="98"/>
      <c r="K8446" s="98"/>
      <c r="L8446" s="98"/>
      <c r="M8446" s="241"/>
      <c r="N8446" s="241"/>
      <c r="O8446" s="98"/>
      <c r="P8446" s="98"/>
      <c r="Q8446" s="130"/>
    </row>
    <row r="8447" spans="1:17" ht="11.25" x14ac:dyDescent="0.2">
      <c r="A8447" s="234"/>
      <c r="B8447" s="98"/>
      <c r="C8447" s="130"/>
      <c r="D8447" s="240"/>
      <c r="E8447" s="240"/>
      <c r="F8447" s="224"/>
      <c r="G8447" s="98"/>
      <c r="H8447" s="98"/>
      <c r="I8447" s="130"/>
      <c r="J8447" s="98"/>
      <c r="K8447" s="98"/>
      <c r="L8447" s="98"/>
      <c r="M8447" s="241"/>
      <c r="N8447" s="241"/>
      <c r="O8447" s="98"/>
      <c r="P8447" s="98"/>
      <c r="Q8447" s="130"/>
    </row>
    <row r="8448" spans="1:17" ht="11.25" x14ac:dyDescent="0.2">
      <c r="A8448" s="234"/>
      <c r="B8448" s="98"/>
      <c r="C8448" s="130"/>
      <c r="D8448" s="240"/>
      <c r="E8448" s="240"/>
      <c r="F8448" s="224"/>
      <c r="G8448" s="98"/>
      <c r="H8448" s="98"/>
      <c r="I8448" s="130"/>
      <c r="J8448" s="98"/>
      <c r="K8448" s="98"/>
      <c r="L8448" s="98"/>
      <c r="M8448" s="241"/>
      <c r="N8448" s="241"/>
      <c r="O8448" s="98"/>
      <c r="P8448" s="98"/>
      <c r="Q8448" s="130"/>
    </row>
    <row r="8449" spans="1:17" ht="11.25" x14ac:dyDescent="0.2">
      <c r="A8449" s="234"/>
      <c r="B8449" s="98"/>
      <c r="C8449" s="130"/>
      <c r="D8449" s="240"/>
      <c r="E8449" s="240"/>
      <c r="F8449" s="224"/>
      <c r="G8449" s="98"/>
      <c r="H8449" s="98"/>
      <c r="I8449" s="130"/>
      <c r="J8449" s="98"/>
      <c r="K8449" s="98"/>
      <c r="L8449" s="98"/>
      <c r="M8449" s="241"/>
      <c r="N8449" s="241"/>
      <c r="O8449" s="98"/>
      <c r="P8449" s="98"/>
      <c r="Q8449" s="130"/>
    </row>
    <row r="8450" spans="1:17" ht="11.25" x14ac:dyDescent="0.2">
      <c r="A8450" s="234"/>
      <c r="B8450" s="98"/>
      <c r="C8450" s="130"/>
      <c r="D8450" s="240"/>
      <c r="E8450" s="240"/>
      <c r="F8450" s="224"/>
      <c r="G8450" s="98"/>
      <c r="H8450" s="98"/>
      <c r="I8450" s="130"/>
      <c r="J8450" s="98"/>
      <c r="K8450" s="98"/>
      <c r="L8450" s="98"/>
      <c r="M8450" s="241"/>
      <c r="N8450" s="241"/>
      <c r="O8450" s="98"/>
      <c r="P8450" s="98"/>
      <c r="Q8450" s="130"/>
    </row>
    <row r="8451" spans="1:17" ht="11.25" x14ac:dyDescent="0.2">
      <c r="A8451" s="234"/>
      <c r="B8451" s="98"/>
      <c r="C8451" s="130"/>
      <c r="D8451" s="240"/>
      <c r="E8451" s="240"/>
      <c r="F8451" s="224"/>
      <c r="G8451" s="98"/>
      <c r="H8451" s="98"/>
      <c r="I8451" s="130"/>
      <c r="J8451" s="98"/>
      <c r="K8451" s="98"/>
      <c r="L8451" s="98"/>
      <c r="M8451" s="241"/>
      <c r="N8451" s="241"/>
      <c r="O8451" s="98"/>
      <c r="P8451" s="98"/>
      <c r="Q8451" s="130"/>
    </row>
    <row r="8452" spans="1:17" ht="11.25" x14ac:dyDescent="0.2">
      <c r="A8452" s="234"/>
      <c r="B8452" s="98"/>
      <c r="C8452" s="130"/>
      <c r="D8452" s="240"/>
      <c r="E8452" s="240"/>
      <c r="F8452" s="224"/>
      <c r="G8452" s="98"/>
      <c r="H8452" s="98"/>
      <c r="I8452" s="130"/>
      <c r="J8452" s="98"/>
      <c r="K8452" s="98"/>
      <c r="L8452" s="98"/>
      <c r="M8452" s="241"/>
      <c r="N8452" s="241"/>
      <c r="O8452" s="98"/>
      <c r="P8452" s="98"/>
      <c r="Q8452" s="130"/>
    </row>
    <row r="8453" spans="1:17" ht="11.25" x14ac:dyDescent="0.2">
      <c r="A8453" s="234"/>
      <c r="B8453" s="98"/>
      <c r="C8453" s="130"/>
      <c r="D8453" s="240"/>
      <c r="E8453" s="240"/>
      <c r="F8453" s="224"/>
      <c r="G8453" s="98"/>
      <c r="H8453" s="98"/>
      <c r="I8453" s="130"/>
      <c r="J8453" s="98"/>
      <c r="K8453" s="98"/>
      <c r="L8453" s="98"/>
      <c r="M8453" s="241"/>
      <c r="N8453" s="241"/>
      <c r="O8453" s="98"/>
      <c r="P8453" s="98"/>
      <c r="Q8453" s="130"/>
    </row>
    <row r="8454" spans="1:17" ht="11.25" x14ac:dyDescent="0.2">
      <c r="A8454" s="234"/>
      <c r="B8454" s="98"/>
      <c r="C8454" s="130"/>
      <c r="D8454" s="240"/>
      <c r="E8454" s="240"/>
      <c r="F8454" s="224"/>
      <c r="G8454" s="98"/>
      <c r="H8454" s="98"/>
      <c r="I8454" s="130"/>
      <c r="J8454" s="98"/>
      <c r="K8454" s="98"/>
      <c r="L8454" s="98"/>
      <c r="M8454" s="241"/>
      <c r="N8454" s="241"/>
      <c r="O8454" s="98"/>
      <c r="P8454" s="98"/>
      <c r="Q8454" s="130"/>
    </row>
    <row r="8455" spans="1:17" ht="11.25" x14ac:dyDescent="0.2">
      <c r="A8455" s="234"/>
      <c r="B8455" s="98"/>
      <c r="C8455" s="130"/>
      <c r="D8455" s="240"/>
      <c r="E8455" s="240"/>
      <c r="F8455" s="224"/>
      <c r="G8455" s="98"/>
      <c r="H8455" s="98"/>
      <c r="I8455" s="130"/>
      <c r="J8455" s="98"/>
      <c r="K8455" s="98"/>
      <c r="L8455" s="98"/>
      <c r="M8455" s="241"/>
      <c r="N8455" s="241"/>
      <c r="O8455" s="98"/>
      <c r="P8455" s="98"/>
      <c r="Q8455" s="130"/>
    </row>
    <row r="8456" spans="1:17" ht="11.25" x14ac:dyDescent="0.2">
      <c r="A8456" s="234"/>
      <c r="B8456" s="98"/>
      <c r="C8456" s="130"/>
      <c r="D8456" s="240"/>
      <c r="E8456" s="240"/>
      <c r="F8456" s="224"/>
      <c r="G8456" s="98"/>
      <c r="H8456" s="98"/>
      <c r="I8456" s="130"/>
      <c r="J8456" s="98"/>
      <c r="K8456" s="98"/>
      <c r="L8456" s="98"/>
      <c r="M8456" s="241"/>
      <c r="N8456" s="241"/>
      <c r="O8456" s="98"/>
      <c r="P8456" s="98"/>
      <c r="Q8456" s="130"/>
    </row>
    <row r="8457" spans="1:17" ht="11.25" x14ac:dyDescent="0.2">
      <c r="A8457" s="234"/>
      <c r="B8457" s="98"/>
      <c r="C8457" s="130"/>
      <c r="D8457" s="240"/>
      <c r="E8457" s="240"/>
      <c r="F8457" s="224"/>
      <c r="G8457" s="98"/>
      <c r="H8457" s="98"/>
      <c r="I8457" s="130"/>
      <c r="J8457" s="98"/>
      <c r="K8457" s="98"/>
      <c r="L8457" s="98"/>
      <c r="M8457" s="241"/>
      <c r="N8457" s="241"/>
      <c r="O8457" s="98"/>
      <c r="P8457" s="98"/>
      <c r="Q8457" s="130"/>
    </row>
    <row r="8458" spans="1:17" ht="11.25" x14ac:dyDescent="0.2">
      <c r="A8458" s="234"/>
      <c r="B8458" s="98"/>
      <c r="C8458" s="130"/>
      <c r="D8458" s="240"/>
      <c r="E8458" s="240"/>
      <c r="F8458" s="224"/>
      <c r="G8458" s="98"/>
      <c r="H8458" s="98"/>
      <c r="I8458" s="130"/>
      <c r="J8458" s="98"/>
      <c r="K8458" s="98"/>
      <c r="L8458" s="98"/>
      <c r="M8458" s="241"/>
      <c r="N8458" s="241"/>
      <c r="O8458" s="98"/>
      <c r="P8458" s="98"/>
      <c r="Q8458" s="130"/>
    </row>
    <row r="8459" spans="1:17" ht="11.25" x14ac:dyDescent="0.2">
      <c r="A8459" s="234"/>
      <c r="B8459" s="98"/>
      <c r="C8459" s="130"/>
      <c r="D8459" s="240"/>
      <c r="E8459" s="240"/>
      <c r="F8459" s="224"/>
      <c r="G8459" s="98"/>
      <c r="H8459" s="98"/>
      <c r="I8459" s="130"/>
      <c r="J8459" s="98"/>
      <c r="K8459" s="98"/>
      <c r="L8459" s="98"/>
      <c r="M8459" s="241"/>
      <c r="N8459" s="241"/>
      <c r="O8459" s="98"/>
      <c r="P8459" s="98"/>
      <c r="Q8459" s="130"/>
    </row>
    <row r="8460" spans="1:17" ht="11.25" x14ac:dyDescent="0.2">
      <c r="A8460" s="234"/>
      <c r="B8460" s="98"/>
      <c r="C8460" s="130"/>
      <c r="D8460" s="240"/>
      <c r="E8460" s="240"/>
      <c r="F8460" s="224"/>
      <c r="G8460" s="98"/>
      <c r="H8460" s="98"/>
      <c r="I8460" s="130"/>
      <c r="J8460" s="98"/>
      <c r="K8460" s="98"/>
      <c r="L8460" s="98"/>
      <c r="M8460" s="241"/>
      <c r="N8460" s="241"/>
      <c r="O8460" s="98"/>
      <c r="P8460" s="98"/>
      <c r="Q8460" s="130"/>
    </row>
    <row r="8461" spans="1:17" ht="11.25" x14ac:dyDescent="0.2">
      <c r="A8461" s="234"/>
      <c r="B8461" s="98"/>
      <c r="C8461" s="130"/>
      <c r="D8461" s="240"/>
      <c r="E8461" s="240"/>
      <c r="F8461" s="224"/>
      <c r="G8461" s="98"/>
      <c r="H8461" s="98"/>
      <c r="I8461" s="130"/>
      <c r="J8461" s="98"/>
      <c r="K8461" s="98"/>
      <c r="L8461" s="98"/>
      <c r="M8461" s="241"/>
      <c r="N8461" s="241"/>
      <c r="O8461" s="98"/>
      <c r="P8461" s="98"/>
      <c r="Q8461" s="130"/>
    </row>
    <row r="8462" spans="1:17" ht="11.25" x14ac:dyDescent="0.2">
      <c r="A8462" s="234"/>
      <c r="B8462" s="98"/>
      <c r="C8462" s="130"/>
      <c r="D8462" s="240"/>
      <c r="E8462" s="240"/>
      <c r="F8462" s="224"/>
      <c r="G8462" s="98"/>
      <c r="H8462" s="98"/>
      <c r="I8462" s="130"/>
      <c r="J8462" s="98"/>
      <c r="K8462" s="98"/>
      <c r="L8462" s="98"/>
      <c r="M8462" s="241"/>
      <c r="N8462" s="241"/>
      <c r="O8462" s="98"/>
      <c r="P8462" s="98"/>
      <c r="Q8462" s="130"/>
    </row>
    <row r="8463" spans="1:17" ht="11.25" x14ac:dyDescent="0.2">
      <c r="A8463" s="234"/>
      <c r="B8463" s="98"/>
      <c r="C8463" s="130"/>
      <c r="D8463" s="240"/>
      <c r="E8463" s="240"/>
      <c r="F8463" s="224"/>
      <c r="G8463" s="98"/>
      <c r="H8463" s="98"/>
      <c r="I8463" s="130"/>
      <c r="J8463" s="98"/>
      <c r="K8463" s="98"/>
      <c r="L8463" s="98"/>
      <c r="M8463" s="241"/>
      <c r="N8463" s="241"/>
      <c r="O8463" s="98"/>
      <c r="P8463" s="98"/>
      <c r="Q8463" s="130"/>
    </row>
    <row r="8464" spans="1:17" ht="11.25" x14ac:dyDescent="0.2">
      <c r="A8464" s="234"/>
      <c r="B8464" s="98"/>
      <c r="C8464" s="130"/>
      <c r="D8464" s="240"/>
      <c r="E8464" s="240"/>
      <c r="F8464" s="224"/>
      <c r="G8464" s="98"/>
      <c r="H8464" s="98"/>
      <c r="I8464" s="130"/>
      <c r="J8464" s="98"/>
      <c r="K8464" s="98"/>
      <c r="L8464" s="98"/>
      <c r="M8464" s="241"/>
      <c r="N8464" s="241"/>
      <c r="O8464" s="98"/>
      <c r="P8464" s="98"/>
      <c r="Q8464" s="130"/>
    </row>
    <row r="8465" spans="1:17" ht="11.25" x14ac:dyDescent="0.2">
      <c r="A8465" s="234"/>
      <c r="B8465" s="98"/>
      <c r="C8465" s="130"/>
      <c r="D8465" s="240"/>
      <c r="E8465" s="240"/>
      <c r="F8465" s="224"/>
      <c r="G8465" s="98"/>
      <c r="H8465" s="98"/>
      <c r="I8465" s="130"/>
      <c r="J8465" s="98"/>
      <c r="K8465" s="98"/>
      <c r="L8465" s="98"/>
      <c r="M8465" s="241"/>
      <c r="N8465" s="241"/>
      <c r="O8465" s="98"/>
      <c r="P8465" s="98"/>
      <c r="Q8465" s="130"/>
    </row>
    <row r="8466" spans="1:17" ht="11.25" x14ac:dyDescent="0.2">
      <c r="A8466" s="234"/>
      <c r="B8466" s="98"/>
      <c r="C8466" s="130"/>
      <c r="D8466" s="240"/>
      <c r="E8466" s="240"/>
      <c r="F8466" s="224"/>
      <c r="G8466" s="98"/>
      <c r="H8466" s="98"/>
      <c r="I8466" s="130"/>
      <c r="J8466" s="98"/>
      <c r="K8466" s="98"/>
      <c r="L8466" s="98"/>
      <c r="M8466" s="241"/>
      <c r="N8466" s="241"/>
      <c r="O8466" s="98"/>
      <c r="P8466" s="98"/>
      <c r="Q8466" s="130"/>
    </row>
    <row r="8467" spans="1:17" ht="11.25" x14ac:dyDescent="0.2">
      <c r="A8467" s="234"/>
      <c r="B8467" s="98"/>
      <c r="C8467" s="130"/>
      <c r="D8467" s="240"/>
      <c r="E8467" s="240"/>
      <c r="F8467" s="224"/>
      <c r="G8467" s="98"/>
      <c r="H8467" s="98"/>
      <c r="I8467" s="130"/>
      <c r="J8467" s="98"/>
      <c r="K8467" s="98"/>
      <c r="L8467" s="98"/>
      <c r="M8467" s="241"/>
      <c r="N8467" s="241"/>
      <c r="O8467" s="98"/>
      <c r="P8467" s="98"/>
      <c r="Q8467" s="130"/>
    </row>
    <row r="8468" spans="1:17" ht="11.25" x14ac:dyDescent="0.2">
      <c r="A8468" s="234"/>
      <c r="B8468" s="98"/>
      <c r="C8468" s="130"/>
      <c r="D8468" s="240"/>
      <c r="E8468" s="240"/>
      <c r="F8468" s="224"/>
      <c r="G8468" s="98"/>
      <c r="H8468" s="98"/>
      <c r="I8468" s="130"/>
      <c r="J8468" s="98"/>
      <c r="K8468" s="98"/>
      <c r="L8468" s="98"/>
      <c r="M8468" s="241"/>
      <c r="N8468" s="241"/>
      <c r="O8468" s="98"/>
      <c r="P8468" s="98"/>
      <c r="Q8468" s="130"/>
    </row>
    <row r="8469" spans="1:17" ht="11.25" x14ac:dyDescent="0.2">
      <c r="A8469" s="234"/>
      <c r="B8469" s="98"/>
      <c r="C8469" s="130"/>
      <c r="D8469" s="240"/>
      <c r="E8469" s="240"/>
      <c r="F8469" s="224"/>
      <c r="G8469" s="98"/>
      <c r="H8469" s="98"/>
      <c r="I8469" s="130"/>
      <c r="J8469" s="98"/>
      <c r="K8469" s="98"/>
      <c r="L8469" s="98"/>
      <c r="M8469" s="241"/>
      <c r="N8469" s="241"/>
      <c r="O8469" s="98"/>
      <c r="P8469" s="98"/>
      <c r="Q8469" s="130"/>
    </row>
    <row r="8470" spans="1:17" ht="11.25" x14ac:dyDescent="0.2">
      <c r="A8470" s="234"/>
      <c r="B8470" s="98"/>
      <c r="C8470" s="130"/>
      <c r="D8470" s="240"/>
      <c r="E8470" s="240"/>
      <c r="F8470" s="224"/>
      <c r="G8470" s="98"/>
      <c r="H8470" s="98"/>
      <c r="I8470" s="130"/>
      <c r="J8470" s="98"/>
      <c r="K8470" s="98"/>
      <c r="L8470" s="98"/>
      <c r="M8470" s="241"/>
      <c r="N8470" s="241"/>
      <c r="O8470" s="98"/>
      <c r="P8470" s="98"/>
      <c r="Q8470" s="130"/>
    </row>
    <row r="8471" spans="1:17" ht="11.25" x14ac:dyDescent="0.2">
      <c r="A8471" s="234"/>
      <c r="B8471" s="98"/>
      <c r="C8471" s="130"/>
      <c r="D8471" s="240"/>
      <c r="E8471" s="240"/>
      <c r="F8471" s="224"/>
      <c r="G8471" s="98"/>
      <c r="H8471" s="98"/>
      <c r="I8471" s="130"/>
      <c r="J8471" s="98"/>
      <c r="K8471" s="98"/>
      <c r="L8471" s="98"/>
      <c r="M8471" s="241"/>
      <c r="N8471" s="241"/>
      <c r="O8471" s="98"/>
      <c r="P8471" s="98"/>
      <c r="Q8471" s="130"/>
    </row>
    <row r="8472" spans="1:17" ht="11.25" x14ac:dyDescent="0.2">
      <c r="A8472" s="234"/>
      <c r="B8472" s="98"/>
      <c r="C8472" s="130"/>
      <c r="D8472" s="240"/>
      <c r="E8472" s="240"/>
      <c r="F8472" s="224"/>
      <c r="G8472" s="98"/>
      <c r="H8472" s="98"/>
      <c r="I8472" s="130"/>
      <c r="J8472" s="98"/>
      <c r="K8472" s="98"/>
      <c r="L8472" s="98"/>
      <c r="M8472" s="241"/>
      <c r="N8472" s="241"/>
      <c r="O8472" s="98"/>
      <c r="P8472" s="98"/>
      <c r="Q8472" s="130"/>
    </row>
    <row r="8473" spans="1:17" ht="11.25" x14ac:dyDescent="0.2">
      <c r="A8473" s="234"/>
      <c r="B8473" s="98"/>
      <c r="C8473" s="130"/>
      <c r="D8473" s="240"/>
      <c r="E8473" s="240"/>
      <c r="F8473" s="224"/>
      <c r="G8473" s="98"/>
      <c r="H8473" s="98"/>
      <c r="I8473" s="130"/>
      <c r="J8473" s="98"/>
      <c r="K8473" s="98"/>
      <c r="L8473" s="98"/>
      <c r="M8473" s="241"/>
      <c r="N8473" s="241"/>
      <c r="O8473" s="98"/>
      <c r="P8473" s="98"/>
      <c r="Q8473" s="130"/>
    </row>
    <row r="8474" spans="1:17" ht="11.25" x14ac:dyDescent="0.2">
      <c r="A8474" s="234"/>
      <c r="B8474" s="98"/>
      <c r="C8474" s="130"/>
      <c r="D8474" s="240"/>
      <c r="E8474" s="240"/>
      <c r="F8474" s="224"/>
      <c r="G8474" s="98"/>
      <c r="H8474" s="98"/>
      <c r="I8474" s="130"/>
      <c r="J8474" s="98"/>
      <c r="K8474" s="98"/>
      <c r="L8474" s="98"/>
      <c r="M8474" s="241"/>
      <c r="N8474" s="241"/>
      <c r="O8474" s="98"/>
      <c r="P8474" s="98"/>
      <c r="Q8474" s="130"/>
    </row>
    <row r="8475" spans="1:17" ht="11.25" x14ac:dyDescent="0.2">
      <c r="A8475" s="234"/>
      <c r="B8475" s="98"/>
      <c r="C8475" s="130"/>
      <c r="D8475" s="240"/>
      <c r="E8475" s="240"/>
      <c r="F8475" s="224"/>
      <c r="G8475" s="98"/>
      <c r="H8475" s="98"/>
      <c r="I8475" s="130"/>
      <c r="J8475" s="98"/>
      <c r="K8475" s="98"/>
      <c r="L8475" s="98"/>
      <c r="M8475" s="241"/>
      <c r="N8475" s="241"/>
      <c r="O8475" s="98"/>
      <c r="P8475" s="98"/>
      <c r="Q8475" s="130"/>
    </row>
    <row r="8476" spans="1:17" ht="11.25" x14ac:dyDescent="0.2">
      <c r="A8476" s="234"/>
      <c r="B8476" s="98"/>
      <c r="C8476" s="130"/>
      <c r="D8476" s="240"/>
      <c r="E8476" s="240"/>
      <c r="F8476" s="224"/>
      <c r="G8476" s="98"/>
      <c r="H8476" s="98"/>
      <c r="I8476" s="130"/>
      <c r="J8476" s="98"/>
      <c r="K8476" s="98"/>
      <c r="L8476" s="98"/>
      <c r="M8476" s="241"/>
      <c r="N8476" s="241"/>
      <c r="O8476" s="98"/>
      <c r="P8476" s="98"/>
      <c r="Q8476" s="130"/>
    </row>
    <row r="8477" spans="1:17" ht="11.25" x14ac:dyDescent="0.2">
      <c r="A8477" s="234"/>
      <c r="B8477" s="98"/>
      <c r="C8477" s="130"/>
      <c r="D8477" s="240"/>
      <c r="E8477" s="240"/>
      <c r="F8477" s="224"/>
      <c r="G8477" s="98"/>
      <c r="H8477" s="98"/>
      <c r="I8477" s="130"/>
      <c r="J8477" s="98"/>
      <c r="K8477" s="98"/>
      <c r="L8477" s="98"/>
      <c r="M8477" s="241"/>
      <c r="N8477" s="241"/>
      <c r="O8477" s="98"/>
      <c r="P8477" s="98"/>
      <c r="Q8477" s="130"/>
    </row>
    <row r="8478" spans="1:17" ht="11.25" x14ac:dyDescent="0.2">
      <c r="A8478" s="234"/>
      <c r="B8478" s="98"/>
      <c r="C8478" s="130"/>
      <c r="D8478" s="240"/>
      <c r="E8478" s="240"/>
      <c r="F8478" s="224"/>
      <c r="G8478" s="98"/>
      <c r="H8478" s="98"/>
      <c r="I8478" s="130"/>
      <c r="J8478" s="98"/>
      <c r="K8478" s="98"/>
      <c r="L8478" s="98"/>
      <c r="M8478" s="241"/>
      <c r="N8478" s="241"/>
      <c r="O8478" s="98"/>
      <c r="P8478" s="98"/>
      <c r="Q8478" s="130"/>
    </row>
    <row r="8479" spans="1:17" ht="11.25" x14ac:dyDescent="0.2">
      <c r="A8479" s="234"/>
      <c r="B8479" s="98"/>
      <c r="C8479" s="130"/>
      <c r="D8479" s="240"/>
      <c r="E8479" s="240"/>
      <c r="F8479" s="224"/>
      <c r="G8479" s="98"/>
      <c r="H8479" s="98"/>
      <c r="I8479" s="130"/>
      <c r="J8479" s="98"/>
      <c r="K8479" s="98"/>
      <c r="L8479" s="98"/>
      <c r="M8479" s="241"/>
      <c r="N8479" s="241"/>
      <c r="O8479" s="98"/>
      <c r="P8479" s="98"/>
      <c r="Q8479" s="130"/>
    </row>
    <row r="8480" spans="1:17" ht="11.25" x14ac:dyDescent="0.2">
      <c r="A8480" s="234"/>
      <c r="B8480" s="98"/>
      <c r="C8480" s="130"/>
      <c r="D8480" s="240"/>
      <c r="E8480" s="240"/>
      <c r="F8480" s="224"/>
      <c r="G8480" s="98"/>
      <c r="H8480" s="98"/>
      <c r="I8480" s="130"/>
      <c r="J8480" s="98"/>
      <c r="K8480" s="98"/>
      <c r="L8480" s="98"/>
      <c r="M8480" s="241"/>
      <c r="N8480" s="241"/>
      <c r="O8480" s="98"/>
      <c r="P8480" s="98"/>
      <c r="Q8480" s="130"/>
    </row>
    <row r="8481" spans="1:17" ht="11.25" x14ac:dyDescent="0.2">
      <c r="A8481" s="234"/>
      <c r="B8481" s="98"/>
      <c r="C8481" s="130"/>
      <c r="D8481" s="240"/>
      <c r="E8481" s="240"/>
      <c r="F8481" s="224"/>
      <c r="G8481" s="98"/>
      <c r="H8481" s="98"/>
      <c r="I8481" s="130"/>
      <c r="J8481" s="98"/>
      <c r="K8481" s="98"/>
      <c r="L8481" s="98"/>
      <c r="M8481" s="241"/>
      <c r="N8481" s="241"/>
      <c r="O8481" s="98"/>
      <c r="P8481" s="98"/>
      <c r="Q8481" s="130"/>
    </row>
    <row r="8482" spans="1:17" ht="11.25" x14ac:dyDescent="0.2">
      <c r="A8482" s="234"/>
      <c r="B8482" s="98"/>
      <c r="C8482" s="130"/>
      <c r="D8482" s="240"/>
      <c r="E8482" s="240"/>
      <c r="F8482" s="224"/>
      <c r="G8482" s="98"/>
      <c r="H8482" s="98"/>
      <c r="I8482" s="130"/>
      <c r="J8482" s="98"/>
      <c r="K8482" s="98"/>
      <c r="L8482" s="98"/>
      <c r="M8482" s="241"/>
      <c r="N8482" s="241"/>
      <c r="O8482" s="98"/>
      <c r="P8482" s="98"/>
      <c r="Q8482" s="130"/>
    </row>
    <row r="8483" spans="1:17" ht="11.25" x14ac:dyDescent="0.2">
      <c r="A8483" s="234"/>
      <c r="B8483" s="98"/>
      <c r="C8483" s="130"/>
      <c r="D8483" s="240"/>
      <c r="E8483" s="240"/>
      <c r="F8483" s="224"/>
      <c r="G8483" s="98"/>
      <c r="H8483" s="98"/>
      <c r="I8483" s="130"/>
      <c r="J8483" s="98"/>
      <c r="K8483" s="98"/>
      <c r="L8483" s="98"/>
      <c r="M8483" s="241"/>
      <c r="N8483" s="241"/>
      <c r="O8483" s="98"/>
      <c r="P8483" s="98"/>
      <c r="Q8483" s="130"/>
    </row>
    <row r="8484" spans="1:17" ht="11.25" x14ac:dyDescent="0.2">
      <c r="A8484" s="234"/>
      <c r="B8484" s="98"/>
      <c r="C8484" s="130"/>
      <c r="D8484" s="240"/>
      <c r="E8484" s="240"/>
      <c r="F8484" s="224"/>
      <c r="G8484" s="98"/>
      <c r="H8484" s="98"/>
      <c r="I8484" s="130"/>
      <c r="J8484" s="98"/>
      <c r="K8484" s="98"/>
      <c r="L8484" s="98"/>
      <c r="M8484" s="241"/>
      <c r="N8484" s="241"/>
      <c r="O8484" s="98"/>
      <c r="P8484" s="98"/>
      <c r="Q8484" s="130"/>
    </row>
    <row r="8485" spans="1:17" ht="11.25" x14ac:dyDescent="0.2">
      <c r="A8485" s="234"/>
      <c r="B8485" s="98"/>
      <c r="C8485" s="130"/>
      <c r="D8485" s="240"/>
      <c r="E8485" s="240"/>
      <c r="F8485" s="224"/>
      <c r="G8485" s="98"/>
      <c r="H8485" s="98"/>
      <c r="I8485" s="130"/>
      <c r="J8485" s="98"/>
      <c r="K8485" s="98"/>
      <c r="L8485" s="98"/>
      <c r="M8485" s="241"/>
      <c r="N8485" s="241"/>
      <c r="O8485" s="98"/>
      <c r="P8485" s="98"/>
      <c r="Q8485" s="130"/>
    </row>
    <row r="8486" spans="1:17" ht="11.25" x14ac:dyDescent="0.2">
      <c r="A8486" s="234"/>
      <c r="B8486" s="98"/>
      <c r="C8486" s="130"/>
      <c r="D8486" s="240"/>
      <c r="E8486" s="240"/>
      <c r="F8486" s="224"/>
      <c r="G8486" s="98"/>
      <c r="H8486" s="98"/>
      <c r="I8486" s="130"/>
      <c r="J8486" s="98"/>
      <c r="K8486" s="98"/>
      <c r="L8486" s="98"/>
      <c r="M8486" s="241"/>
      <c r="N8486" s="241"/>
      <c r="O8486" s="98"/>
      <c r="P8486" s="98"/>
      <c r="Q8486" s="130"/>
    </row>
    <row r="8487" spans="1:17" ht="11.25" x14ac:dyDescent="0.2">
      <c r="A8487" s="234"/>
      <c r="B8487" s="98"/>
      <c r="C8487" s="130"/>
      <c r="D8487" s="240"/>
      <c r="E8487" s="240"/>
      <c r="F8487" s="224"/>
      <c r="G8487" s="98"/>
      <c r="H8487" s="98"/>
      <c r="I8487" s="130"/>
      <c r="J8487" s="98"/>
      <c r="K8487" s="98"/>
      <c r="L8487" s="98"/>
      <c r="M8487" s="241"/>
      <c r="N8487" s="241"/>
      <c r="O8487" s="98"/>
      <c r="P8487" s="98"/>
      <c r="Q8487" s="130"/>
    </row>
    <row r="8488" spans="1:17" ht="11.25" x14ac:dyDescent="0.2">
      <c r="A8488" s="234"/>
      <c r="B8488" s="98"/>
      <c r="C8488" s="130"/>
      <c r="D8488" s="240"/>
      <c r="E8488" s="240"/>
      <c r="F8488" s="224"/>
      <c r="G8488" s="98"/>
      <c r="H8488" s="98"/>
      <c r="I8488" s="130"/>
      <c r="J8488" s="98"/>
      <c r="K8488" s="98"/>
      <c r="L8488" s="98"/>
      <c r="M8488" s="241"/>
      <c r="N8488" s="241"/>
      <c r="O8488" s="98"/>
      <c r="P8488" s="98"/>
      <c r="Q8488" s="130"/>
    </row>
    <row r="8489" spans="1:17" ht="11.25" x14ac:dyDescent="0.2">
      <c r="A8489" s="234"/>
      <c r="B8489" s="98"/>
      <c r="C8489" s="130"/>
      <c r="D8489" s="240"/>
      <c r="E8489" s="240"/>
      <c r="F8489" s="224"/>
      <c r="G8489" s="98"/>
      <c r="H8489" s="98"/>
      <c r="I8489" s="130"/>
      <c r="J8489" s="98"/>
      <c r="K8489" s="98"/>
      <c r="L8489" s="98"/>
      <c r="M8489" s="241"/>
      <c r="N8489" s="241"/>
      <c r="O8489" s="98"/>
      <c r="P8489" s="98"/>
      <c r="Q8489" s="130"/>
    </row>
    <row r="8490" spans="1:17" ht="11.25" x14ac:dyDescent="0.2">
      <c r="A8490" s="234"/>
      <c r="B8490" s="98"/>
      <c r="C8490" s="130"/>
      <c r="D8490" s="240"/>
      <c r="E8490" s="240"/>
      <c r="F8490" s="224"/>
      <c r="G8490" s="98"/>
      <c r="H8490" s="98"/>
      <c r="I8490" s="130"/>
      <c r="J8490" s="98"/>
      <c r="K8490" s="98"/>
      <c r="L8490" s="98"/>
      <c r="M8490" s="241"/>
      <c r="N8490" s="241"/>
      <c r="O8490" s="98"/>
      <c r="P8490" s="98"/>
      <c r="Q8490" s="130"/>
    </row>
    <row r="8491" spans="1:17" ht="11.25" x14ac:dyDescent="0.2">
      <c r="A8491" s="234"/>
      <c r="B8491" s="98"/>
      <c r="C8491" s="130"/>
      <c r="D8491" s="240"/>
      <c r="E8491" s="240"/>
      <c r="F8491" s="224"/>
      <c r="G8491" s="98"/>
      <c r="H8491" s="98"/>
      <c r="I8491" s="130"/>
      <c r="J8491" s="98"/>
      <c r="K8491" s="98"/>
      <c r="L8491" s="98"/>
      <c r="M8491" s="241"/>
      <c r="N8491" s="241"/>
      <c r="O8491" s="98"/>
      <c r="P8491" s="98"/>
      <c r="Q8491" s="130"/>
    </row>
    <row r="8492" spans="1:17" ht="11.25" x14ac:dyDescent="0.2">
      <c r="A8492" s="234"/>
      <c r="B8492" s="98"/>
      <c r="C8492" s="130"/>
      <c r="D8492" s="240"/>
      <c r="E8492" s="240"/>
      <c r="F8492" s="224"/>
      <c r="G8492" s="98"/>
      <c r="H8492" s="98"/>
      <c r="I8492" s="130"/>
      <c r="J8492" s="98"/>
      <c r="K8492" s="98"/>
      <c r="L8492" s="98"/>
      <c r="M8492" s="241"/>
      <c r="N8492" s="241"/>
      <c r="O8492" s="98"/>
      <c r="P8492" s="98"/>
      <c r="Q8492" s="130"/>
    </row>
    <row r="8493" spans="1:17" ht="11.25" x14ac:dyDescent="0.2">
      <c r="A8493" s="234"/>
      <c r="B8493" s="98"/>
      <c r="C8493" s="130"/>
      <c r="D8493" s="240"/>
      <c r="E8493" s="240"/>
      <c r="F8493" s="224"/>
      <c r="G8493" s="98"/>
      <c r="H8493" s="98"/>
      <c r="I8493" s="130"/>
      <c r="J8493" s="98"/>
      <c r="K8493" s="98"/>
      <c r="L8493" s="98"/>
      <c r="M8493" s="241"/>
      <c r="N8493" s="241"/>
      <c r="O8493" s="98"/>
      <c r="P8493" s="98"/>
      <c r="Q8493" s="130"/>
    </row>
    <row r="8494" spans="1:17" ht="11.25" x14ac:dyDescent="0.2">
      <c r="A8494" s="234"/>
      <c r="B8494" s="98"/>
      <c r="C8494" s="130"/>
      <c r="D8494" s="240"/>
      <c r="E8494" s="240"/>
      <c r="F8494" s="224"/>
      <c r="G8494" s="98"/>
      <c r="H8494" s="98"/>
      <c r="I8494" s="130"/>
      <c r="J8494" s="98"/>
      <c r="K8494" s="98"/>
      <c r="L8494" s="98"/>
      <c r="M8494" s="241"/>
      <c r="N8494" s="241"/>
      <c r="O8494" s="98"/>
      <c r="P8494" s="98"/>
      <c r="Q8494" s="130"/>
    </row>
    <row r="8495" spans="1:17" ht="11.25" x14ac:dyDescent="0.2">
      <c r="A8495" s="234"/>
      <c r="B8495" s="98"/>
      <c r="C8495" s="130"/>
      <c r="D8495" s="240"/>
      <c r="E8495" s="240"/>
      <c r="F8495" s="224"/>
      <c r="G8495" s="98"/>
      <c r="H8495" s="98"/>
      <c r="I8495" s="130"/>
      <c r="J8495" s="98"/>
      <c r="K8495" s="98"/>
      <c r="L8495" s="98"/>
      <c r="M8495" s="241"/>
      <c r="N8495" s="241"/>
      <c r="O8495" s="98"/>
      <c r="P8495" s="98"/>
      <c r="Q8495" s="130"/>
    </row>
    <row r="8496" spans="1:17" ht="11.25" x14ac:dyDescent="0.2">
      <c r="A8496" s="234"/>
      <c r="B8496" s="98"/>
      <c r="C8496" s="130"/>
      <c r="D8496" s="240"/>
      <c r="E8496" s="240"/>
      <c r="F8496" s="224"/>
      <c r="G8496" s="98"/>
      <c r="H8496" s="98"/>
      <c r="I8496" s="130"/>
      <c r="J8496" s="98"/>
      <c r="K8496" s="98"/>
      <c r="L8496" s="98"/>
      <c r="M8496" s="241"/>
      <c r="N8496" s="241"/>
      <c r="O8496" s="98"/>
      <c r="P8496" s="98"/>
      <c r="Q8496" s="130"/>
    </row>
    <row r="8497" spans="1:17" ht="11.25" x14ac:dyDescent="0.2">
      <c r="A8497" s="234"/>
      <c r="B8497" s="98"/>
      <c r="C8497" s="130"/>
      <c r="D8497" s="240"/>
      <c r="E8497" s="240"/>
      <c r="F8497" s="224"/>
      <c r="G8497" s="98"/>
      <c r="H8497" s="98"/>
      <c r="I8497" s="130"/>
      <c r="J8497" s="98"/>
      <c r="K8497" s="98"/>
      <c r="L8497" s="98"/>
      <c r="M8497" s="241"/>
      <c r="N8497" s="241"/>
      <c r="O8497" s="98"/>
      <c r="P8497" s="98"/>
      <c r="Q8497" s="130"/>
    </row>
    <row r="8498" spans="1:17" ht="11.25" x14ac:dyDescent="0.2">
      <c r="A8498" s="234"/>
      <c r="B8498" s="98"/>
      <c r="C8498" s="130"/>
      <c r="D8498" s="240"/>
      <c r="E8498" s="240"/>
      <c r="F8498" s="224"/>
      <c r="G8498" s="98"/>
      <c r="H8498" s="98"/>
      <c r="I8498" s="130"/>
      <c r="J8498" s="98"/>
      <c r="K8498" s="98"/>
      <c r="L8498" s="98"/>
      <c r="M8498" s="241"/>
      <c r="N8498" s="241"/>
      <c r="O8498" s="98"/>
      <c r="P8498" s="98"/>
      <c r="Q8498" s="130"/>
    </row>
    <row r="8499" spans="1:17" ht="11.25" x14ac:dyDescent="0.2">
      <c r="A8499" s="234"/>
      <c r="B8499" s="98"/>
      <c r="C8499" s="130"/>
      <c r="D8499" s="240"/>
      <c r="E8499" s="240"/>
      <c r="F8499" s="224"/>
      <c r="G8499" s="98"/>
      <c r="H8499" s="98"/>
      <c r="I8499" s="130"/>
      <c r="J8499" s="98"/>
      <c r="K8499" s="98"/>
      <c r="L8499" s="98"/>
      <c r="M8499" s="241"/>
      <c r="N8499" s="241"/>
      <c r="O8499" s="98"/>
      <c r="P8499" s="98"/>
      <c r="Q8499" s="130"/>
    </row>
    <row r="8500" spans="1:17" ht="11.25" x14ac:dyDescent="0.2">
      <c r="A8500" s="234"/>
      <c r="B8500" s="98"/>
      <c r="C8500" s="130"/>
      <c r="D8500" s="240"/>
      <c r="E8500" s="240"/>
      <c r="F8500" s="224"/>
      <c r="G8500" s="98"/>
      <c r="H8500" s="98"/>
      <c r="I8500" s="130"/>
      <c r="J8500" s="98"/>
      <c r="K8500" s="98"/>
      <c r="L8500" s="98"/>
      <c r="M8500" s="241"/>
      <c r="N8500" s="241"/>
      <c r="O8500" s="98"/>
      <c r="P8500" s="98"/>
      <c r="Q8500" s="130"/>
    </row>
    <row r="8501" spans="1:17" ht="11.25" x14ac:dyDescent="0.2">
      <c r="A8501" s="234"/>
      <c r="B8501" s="98"/>
      <c r="C8501" s="130"/>
      <c r="D8501" s="240"/>
      <c r="E8501" s="240"/>
      <c r="F8501" s="224"/>
      <c r="G8501" s="98"/>
      <c r="H8501" s="98"/>
      <c r="I8501" s="130"/>
      <c r="J8501" s="98"/>
      <c r="K8501" s="98"/>
      <c r="L8501" s="98"/>
      <c r="M8501" s="241"/>
      <c r="N8501" s="241"/>
      <c r="O8501" s="98"/>
      <c r="P8501" s="98"/>
      <c r="Q8501" s="130"/>
    </row>
    <row r="8502" spans="1:17" ht="11.25" x14ac:dyDescent="0.2">
      <c r="A8502" s="234"/>
      <c r="B8502" s="98"/>
      <c r="C8502" s="130"/>
      <c r="D8502" s="240"/>
      <c r="E8502" s="240"/>
      <c r="F8502" s="224"/>
      <c r="G8502" s="98"/>
      <c r="H8502" s="98"/>
      <c r="I8502" s="130"/>
      <c r="J8502" s="98"/>
      <c r="K8502" s="98"/>
      <c r="L8502" s="98"/>
      <c r="M8502" s="241"/>
      <c r="N8502" s="241"/>
      <c r="O8502" s="98"/>
      <c r="P8502" s="98"/>
      <c r="Q8502" s="130"/>
    </row>
    <row r="8503" spans="1:17" ht="11.25" x14ac:dyDescent="0.2">
      <c r="A8503" s="234"/>
      <c r="B8503" s="98"/>
      <c r="C8503" s="130"/>
      <c r="D8503" s="240"/>
      <c r="E8503" s="240"/>
      <c r="F8503" s="224"/>
      <c r="G8503" s="98"/>
      <c r="H8503" s="98"/>
      <c r="I8503" s="130"/>
      <c r="J8503" s="98"/>
      <c r="K8503" s="98"/>
      <c r="L8503" s="98"/>
      <c r="M8503" s="241"/>
      <c r="N8503" s="241"/>
      <c r="O8503" s="98"/>
      <c r="P8503" s="98"/>
      <c r="Q8503" s="130"/>
    </row>
    <row r="8504" spans="1:17" ht="11.25" x14ac:dyDescent="0.2">
      <c r="A8504" s="234"/>
      <c r="B8504" s="98"/>
      <c r="C8504" s="130"/>
      <c r="D8504" s="240"/>
      <c r="E8504" s="240"/>
      <c r="F8504" s="224"/>
      <c r="G8504" s="98"/>
      <c r="H8504" s="98"/>
      <c r="I8504" s="130"/>
      <c r="J8504" s="98"/>
      <c r="K8504" s="98"/>
      <c r="L8504" s="98"/>
      <c r="M8504" s="241"/>
      <c r="N8504" s="241"/>
      <c r="O8504" s="98"/>
      <c r="P8504" s="98"/>
      <c r="Q8504" s="130"/>
    </row>
    <row r="8505" spans="1:17" ht="11.25" x14ac:dyDescent="0.2">
      <c r="A8505" s="234"/>
      <c r="B8505" s="98"/>
      <c r="C8505" s="130"/>
      <c r="D8505" s="240"/>
      <c r="E8505" s="240"/>
      <c r="F8505" s="224"/>
      <c r="G8505" s="98"/>
      <c r="H8505" s="98"/>
      <c r="I8505" s="130"/>
      <c r="J8505" s="98"/>
      <c r="K8505" s="98"/>
      <c r="L8505" s="98"/>
      <c r="M8505" s="241"/>
      <c r="N8505" s="241"/>
      <c r="O8505" s="98"/>
      <c r="P8505" s="98"/>
      <c r="Q8505" s="130"/>
    </row>
    <row r="8506" spans="1:17" ht="11.25" x14ac:dyDescent="0.2">
      <c r="A8506" s="234"/>
      <c r="B8506" s="98"/>
      <c r="C8506" s="130"/>
      <c r="D8506" s="240"/>
      <c r="E8506" s="240"/>
      <c r="F8506" s="224"/>
      <c r="G8506" s="98"/>
      <c r="H8506" s="98"/>
      <c r="I8506" s="130"/>
      <c r="J8506" s="98"/>
      <c r="K8506" s="98"/>
      <c r="L8506" s="98"/>
      <c r="M8506" s="241"/>
      <c r="N8506" s="241"/>
      <c r="O8506" s="98"/>
      <c r="P8506" s="98"/>
      <c r="Q8506" s="130"/>
    </row>
    <row r="8507" spans="1:17" ht="11.25" x14ac:dyDescent="0.2">
      <c r="A8507" s="234"/>
      <c r="B8507" s="98"/>
      <c r="C8507" s="130"/>
      <c r="D8507" s="240"/>
      <c r="E8507" s="240"/>
      <c r="F8507" s="224"/>
      <c r="G8507" s="98"/>
      <c r="H8507" s="98"/>
      <c r="I8507" s="130"/>
      <c r="J8507" s="98"/>
      <c r="K8507" s="98"/>
      <c r="L8507" s="98"/>
      <c r="M8507" s="241"/>
      <c r="N8507" s="241"/>
      <c r="O8507" s="98"/>
      <c r="P8507" s="98"/>
      <c r="Q8507" s="130"/>
    </row>
    <row r="8508" spans="1:17" ht="11.25" x14ac:dyDescent="0.2">
      <c r="A8508" s="234"/>
      <c r="B8508" s="98"/>
      <c r="C8508" s="130"/>
      <c r="D8508" s="240"/>
      <c r="E8508" s="240"/>
      <c r="F8508" s="224"/>
      <c r="G8508" s="98"/>
      <c r="H8508" s="98"/>
      <c r="I8508" s="130"/>
      <c r="J8508" s="98"/>
      <c r="K8508" s="98"/>
      <c r="L8508" s="98"/>
      <c r="M8508" s="241"/>
      <c r="N8508" s="241"/>
      <c r="O8508" s="98"/>
      <c r="P8508" s="98"/>
      <c r="Q8508" s="130"/>
    </row>
    <row r="8509" spans="1:17" ht="11.25" x14ac:dyDescent="0.2">
      <c r="A8509" s="234"/>
      <c r="B8509" s="98"/>
      <c r="C8509" s="130"/>
      <c r="D8509" s="240"/>
      <c r="E8509" s="240"/>
      <c r="F8509" s="224"/>
      <c r="G8509" s="98"/>
      <c r="H8509" s="98"/>
      <c r="I8509" s="130"/>
      <c r="J8509" s="98"/>
      <c r="K8509" s="98"/>
      <c r="L8509" s="98"/>
      <c r="M8509" s="241"/>
      <c r="N8509" s="241"/>
      <c r="O8509" s="98"/>
      <c r="P8509" s="98"/>
      <c r="Q8509" s="130"/>
    </row>
    <row r="8510" spans="1:17" ht="11.25" x14ac:dyDescent="0.2">
      <c r="A8510" s="234"/>
      <c r="B8510" s="98"/>
      <c r="C8510" s="130"/>
      <c r="D8510" s="240"/>
      <c r="E8510" s="240"/>
      <c r="F8510" s="224"/>
      <c r="G8510" s="98"/>
      <c r="H8510" s="98"/>
      <c r="I8510" s="130"/>
      <c r="J8510" s="98"/>
      <c r="K8510" s="98"/>
      <c r="L8510" s="98"/>
      <c r="M8510" s="241"/>
      <c r="N8510" s="241"/>
      <c r="O8510" s="98"/>
      <c r="P8510" s="98"/>
      <c r="Q8510" s="130"/>
    </row>
    <row r="8511" spans="1:17" ht="11.25" x14ac:dyDescent="0.2">
      <c r="A8511" s="234"/>
      <c r="B8511" s="98"/>
      <c r="C8511" s="130"/>
      <c r="D8511" s="240"/>
      <c r="E8511" s="240"/>
      <c r="F8511" s="224"/>
      <c r="G8511" s="98"/>
      <c r="H8511" s="98"/>
      <c r="I8511" s="130"/>
      <c r="J8511" s="98"/>
      <c r="K8511" s="98"/>
      <c r="L8511" s="98"/>
      <c r="M8511" s="241"/>
      <c r="N8511" s="241"/>
      <c r="O8511" s="98"/>
      <c r="P8511" s="98"/>
      <c r="Q8511" s="130"/>
    </row>
    <row r="8512" spans="1:17" ht="11.25" x14ac:dyDescent="0.2">
      <c r="A8512" s="234"/>
      <c r="B8512" s="98"/>
      <c r="C8512" s="130"/>
      <c r="D8512" s="240"/>
      <c r="E8512" s="240"/>
      <c r="F8512" s="224"/>
      <c r="G8512" s="98"/>
      <c r="H8512" s="98"/>
      <c r="I8512" s="130"/>
      <c r="J8512" s="98"/>
      <c r="K8512" s="98"/>
      <c r="L8512" s="98"/>
      <c r="M8512" s="241"/>
      <c r="N8512" s="241"/>
      <c r="O8512" s="98"/>
      <c r="P8512" s="98"/>
      <c r="Q8512" s="130"/>
    </row>
    <row r="8513" spans="1:17" ht="11.25" x14ac:dyDescent="0.2">
      <c r="A8513" s="234"/>
      <c r="B8513" s="98"/>
      <c r="C8513" s="130"/>
      <c r="D8513" s="240"/>
      <c r="E8513" s="240"/>
      <c r="F8513" s="224"/>
      <c r="G8513" s="98"/>
      <c r="H8513" s="98"/>
      <c r="I8513" s="130"/>
      <c r="J8513" s="98"/>
      <c r="K8513" s="98"/>
      <c r="L8513" s="98"/>
      <c r="M8513" s="241"/>
      <c r="N8513" s="241"/>
      <c r="O8513" s="98"/>
      <c r="P8513" s="98"/>
      <c r="Q8513" s="130"/>
    </row>
    <row r="8514" spans="1:17" ht="11.25" x14ac:dyDescent="0.2">
      <c r="A8514" s="234"/>
      <c r="B8514" s="98"/>
      <c r="C8514" s="130"/>
      <c r="D8514" s="240"/>
      <c r="E8514" s="240"/>
      <c r="F8514" s="224"/>
      <c r="G8514" s="98"/>
      <c r="H8514" s="98"/>
      <c r="I8514" s="130"/>
      <c r="J8514" s="98"/>
      <c r="K8514" s="98"/>
      <c r="L8514" s="98"/>
      <c r="M8514" s="241"/>
      <c r="N8514" s="241"/>
      <c r="O8514" s="98"/>
      <c r="P8514" s="98"/>
      <c r="Q8514" s="130"/>
    </row>
    <row r="8515" spans="1:17" ht="11.25" x14ac:dyDescent="0.2">
      <c r="A8515" s="234"/>
      <c r="B8515" s="98"/>
      <c r="C8515" s="130"/>
      <c r="D8515" s="240"/>
      <c r="E8515" s="240"/>
      <c r="F8515" s="224"/>
      <c r="G8515" s="98"/>
      <c r="H8515" s="98"/>
      <c r="I8515" s="130"/>
      <c r="J8515" s="98"/>
      <c r="K8515" s="98"/>
      <c r="L8515" s="98"/>
      <c r="M8515" s="241"/>
      <c r="N8515" s="241"/>
      <c r="O8515" s="98"/>
      <c r="P8515" s="98"/>
      <c r="Q8515" s="130"/>
    </row>
    <row r="8516" spans="1:17" ht="11.25" x14ac:dyDescent="0.2">
      <c r="A8516" s="234"/>
      <c r="B8516" s="98"/>
      <c r="C8516" s="130"/>
      <c r="D8516" s="240"/>
      <c r="E8516" s="240"/>
      <c r="F8516" s="224"/>
      <c r="G8516" s="98"/>
      <c r="H8516" s="98"/>
      <c r="I8516" s="130"/>
      <c r="J8516" s="98"/>
      <c r="K8516" s="98"/>
      <c r="L8516" s="98"/>
      <c r="M8516" s="241"/>
      <c r="N8516" s="241"/>
      <c r="O8516" s="98"/>
      <c r="P8516" s="98"/>
      <c r="Q8516" s="130"/>
    </row>
    <row r="8517" spans="1:17" ht="11.25" x14ac:dyDescent="0.2">
      <c r="A8517" s="234"/>
      <c r="B8517" s="98"/>
      <c r="C8517" s="130"/>
      <c r="D8517" s="240"/>
      <c r="E8517" s="240"/>
      <c r="F8517" s="224"/>
      <c r="G8517" s="98"/>
      <c r="H8517" s="98"/>
      <c r="I8517" s="130"/>
      <c r="J8517" s="98"/>
      <c r="K8517" s="98"/>
      <c r="L8517" s="98"/>
      <c r="M8517" s="241"/>
      <c r="N8517" s="241"/>
      <c r="O8517" s="98"/>
      <c r="P8517" s="98"/>
      <c r="Q8517" s="130"/>
    </row>
    <row r="8518" spans="1:17" ht="11.25" x14ac:dyDescent="0.2">
      <c r="A8518" s="234"/>
      <c r="B8518" s="98"/>
      <c r="C8518" s="130"/>
      <c r="D8518" s="240"/>
      <c r="E8518" s="240"/>
      <c r="F8518" s="224"/>
      <c r="G8518" s="98"/>
      <c r="H8518" s="98"/>
      <c r="I8518" s="130"/>
      <c r="J8518" s="98"/>
      <c r="K8518" s="98"/>
      <c r="L8518" s="98"/>
      <c r="M8518" s="241"/>
      <c r="N8518" s="241"/>
      <c r="O8518" s="98"/>
      <c r="P8518" s="98"/>
      <c r="Q8518" s="130"/>
    </row>
    <row r="8519" spans="1:17" ht="11.25" x14ac:dyDescent="0.2">
      <c r="A8519" s="234"/>
      <c r="B8519" s="98"/>
      <c r="C8519" s="130"/>
      <c r="D8519" s="240"/>
      <c r="E8519" s="240"/>
      <c r="F8519" s="224"/>
      <c r="G8519" s="98"/>
      <c r="H8519" s="98"/>
      <c r="I8519" s="130"/>
      <c r="J8519" s="98"/>
      <c r="K8519" s="98"/>
      <c r="L8519" s="98"/>
      <c r="M8519" s="241"/>
      <c r="N8519" s="241"/>
      <c r="O8519" s="98"/>
      <c r="P8519" s="98"/>
      <c r="Q8519" s="130"/>
    </row>
    <row r="8520" spans="1:17" ht="11.25" x14ac:dyDescent="0.2">
      <c r="A8520" s="234"/>
      <c r="B8520" s="98"/>
      <c r="C8520" s="130"/>
      <c r="D8520" s="240"/>
      <c r="E8520" s="240"/>
      <c r="F8520" s="224"/>
      <c r="G8520" s="98"/>
      <c r="H8520" s="98"/>
      <c r="I8520" s="130"/>
      <c r="J8520" s="98"/>
      <c r="K8520" s="98"/>
      <c r="L8520" s="98"/>
      <c r="M8520" s="241"/>
      <c r="N8520" s="241"/>
      <c r="O8520" s="98"/>
      <c r="P8520" s="98"/>
      <c r="Q8520" s="130"/>
    </row>
    <row r="8521" spans="1:17" ht="11.25" x14ac:dyDescent="0.2">
      <c r="A8521" s="234"/>
      <c r="B8521" s="98"/>
      <c r="C8521" s="130"/>
      <c r="D8521" s="240"/>
      <c r="E8521" s="240"/>
      <c r="F8521" s="224"/>
      <c r="G8521" s="98"/>
      <c r="H8521" s="98"/>
      <c r="I8521" s="130"/>
      <c r="J8521" s="98"/>
      <c r="K8521" s="98"/>
      <c r="L8521" s="98"/>
      <c r="M8521" s="241"/>
      <c r="N8521" s="241"/>
      <c r="O8521" s="98"/>
      <c r="P8521" s="98"/>
      <c r="Q8521" s="130"/>
    </row>
    <row r="8522" spans="1:17" ht="11.25" x14ac:dyDescent="0.2">
      <c r="A8522" s="234"/>
      <c r="B8522" s="98"/>
      <c r="C8522" s="130"/>
      <c r="D8522" s="240"/>
      <c r="E8522" s="240"/>
      <c r="F8522" s="224"/>
      <c r="G8522" s="98"/>
      <c r="H8522" s="98"/>
      <c r="I8522" s="130"/>
      <c r="J8522" s="98"/>
      <c r="K8522" s="98"/>
      <c r="L8522" s="98"/>
      <c r="M8522" s="241"/>
      <c r="N8522" s="241"/>
      <c r="O8522" s="98"/>
      <c r="P8522" s="98"/>
      <c r="Q8522" s="130"/>
    </row>
    <row r="8523" spans="1:17" ht="11.25" x14ac:dyDescent="0.2">
      <c r="A8523" s="234"/>
      <c r="B8523" s="98"/>
      <c r="C8523" s="130"/>
      <c r="D8523" s="240"/>
      <c r="E8523" s="240"/>
      <c r="F8523" s="224"/>
      <c r="G8523" s="98"/>
      <c r="H8523" s="98"/>
      <c r="I8523" s="130"/>
      <c r="J8523" s="98"/>
      <c r="K8523" s="98"/>
      <c r="L8523" s="98"/>
      <c r="M8523" s="241"/>
      <c r="N8523" s="241"/>
      <c r="O8523" s="98"/>
      <c r="P8523" s="98"/>
      <c r="Q8523" s="130"/>
    </row>
    <row r="8524" spans="1:17" ht="11.25" x14ac:dyDescent="0.2">
      <c r="A8524" s="234"/>
      <c r="B8524" s="98"/>
      <c r="C8524" s="130"/>
      <c r="D8524" s="240"/>
      <c r="E8524" s="240"/>
      <c r="F8524" s="224"/>
      <c r="G8524" s="98"/>
      <c r="H8524" s="98"/>
      <c r="I8524" s="130"/>
      <c r="J8524" s="98"/>
      <c r="K8524" s="98"/>
      <c r="L8524" s="98"/>
      <c r="M8524" s="241"/>
      <c r="N8524" s="241"/>
      <c r="O8524" s="98"/>
      <c r="P8524" s="98"/>
      <c r="Q8524" s="130"/>
    </row>
    <row r="8525" spans="1:17" ht="11.25" x14ac:dyDescent="0.2">
      <c r="A8525" s="234"/>
      <c r="B8525" s="98"/>
      <c r="C8525" s="130"/>
      <c r="D8525" s="240"/>
      <c r="E8525" s="240"/>
      <c r="F8525" s="224"/>
      <c r="G8525" s="98"/>
      <c r="H8525" s="98"/>
      <c r="I8525" s="130"/>
      <c r="J8525" s="98"/>
      <c r="K8525" s="98"/>
      <c r="L8525" s="98"/>
      <c r="M8525" s="241"/>
      <c r="N8525" s="241"/>
      <c r="O8525" s="98"/>
      <c r="P8525" s="98"/>
      <c r="Q8525" s="130"/>
    </row>
    <row r="8526" spans="1:17" ht="11.25" x14ac:dyDescent="0.2">
      <c r="A8526" s="234"/>
      <c r="B8526" s="98"/>
      <c r="C8526" s="130"/>
      <c r="D8526" s="240"/>
      <c r="E8526" s="240"/>
      <c r="F8526" s="224"/>
      <c r="G8526" s="98"/>
      <c r="H8526" s="98"/>
      <c r="I8526" s="130"/>
      <c r="J8526" s="98"/>
      <c r="K8526" s="98"/>
      <c r="L8526" s="98"/>
      <c r="M8526" s="241"/>
      <c r="N8526" s="241"/>
      <c r="O8526" s="98"/>
      <c r="P8526" s="98"/>
      <c r="Q8526" s="130"/>
    </row>
    <row r="8527" spans="1:17" ht="11.25" x14ac:dyDescent="0.2">
      <c r="A8527" s="234"/>
      <c r="B8527" s="98"/>
      <c r="C8527" s="130"/>
      <c r="D8527" s="240"/>
      <c r="E8527" s="240"/>
      <c r="F8527" s="224"/>
      <c r="G8527" s="98"/>
      <c r="H8527" s="98"/>
      <c r="I8527" s="130"/>
      <c r="J8527" s="98"/>
      <c r="K8527" s="98"/>
      <c r="L8527" s="98"/>
      <c r="M8527" s="241"/>
      <c r="N8527" s="241"/>
      <c r="O8527" s="98"/>
      <c r="P8527" s="98"/>
      <c r="Q8527" s="130"/>
    </row>
    <row r="8528" spans="1:17" ht="11.25" x14ac:dyDescent="0.2">
      <c r="A8528" s="234"/>
      <c r="B8528" s="98"/>
      <c r="C8528" s="130"/>
      <c r="D8528" s="240"/>
      <c r="E8528" s="240"/>
      <c r="F8528" s="224"/>
      <c r="G8528" s="98"/>
      <c r="H8528" s="98"/>
      <c r="I8528" s="130"/>
      <c r="J8528" s="98"/>
      <c r="K8528" s="98"/>
      <c r="L8528" s="98"/>
      <c r="M8528" s="241"/>
      <c r="N8528" s="241"/>
      <c r="O8528" s="98"/>
      <c r="P8528" s="98"/>
      <c r="Q8528" s="130"/>
    </row>
    <row r="8529" spans="1:17" ht="11.25" x14ac:dyDescent="0.2">
      <c r="A8529" s="234"/>
      <c r="B8529" s="98"/>
      <c r="C8529" s="130"/>
      <c r="D8529" s="240"/>
      <c r="E8529" s="240"/>
      <c r="F8529" s="224"/>
      <c r="G8529" s="98"/>
      <c r="H8529" s="98"/>
      <c r="I8529" s="130"/>
      <c r="J8529" s="98"/>
      <c r="K8529" s="98"/>
      <c r="L8529" s="98"/>
      <c r="M8529" s="241"/>
      <c r="N8529" s="241"/>
      <c r="O8529" s="98"/>
      <c r="P8529" s="98"/>
      <c r="Q8529" s="130"/>
    </row>
    <row r="8530" spans="1:17" ht="11.25" x14ac:dyDescent="0.2">
      <c r="A8530" s="234"/>
      <c r="B8530" s="98"/>
      <c r="C8530" s="130"/>
      <c r="D8530" s="240"/>
      <c r="E8530" s="240"/>
      <c r="F8530" s="224"/>
      <c r="G8530" s="98"/>
      <c r="H8530" s="98"/>
      <c r="I8530" s="130"/>
      <c r="J8530" s="98"/>
      <c r="K8530" s="98"/>
      <c r="L8530" s="98"/>
      <c r="M8530" s="241"/>
      <c r="N8530" s="241"/>
      <c r="O8530" s="98"/>
      <c r="P8530" s="98"/>
      <c r="Q8530" s="130"/>
    </row>
    <row r="8531" spans="1:17" ht="11.25" x14ac:dyDescent="0.2">
      <c r="A8531" s="234"/>
      <c r="B8531" s="98"/>
      <c r="C8531" s="130"/>
      <c r="D8531" s="240"/>
      <c r="E8531" s="240"/>
      <c r="F8531" s="224"/>
      <c r="G8531" s="98"/>
      <c r="H8531" s="98"/>
      <c r="I8531" s="130"/>
      <c r="J8531" s="98"/>
      <c r="K8531" s="98"/>
      <c r="L8531" s="98"/>
      <c r="M8531" s="241"/>
      <c r="N8531" s="241"/>
      <c r="O8531" s="98"/>
      <c r="P8531" s="98"/>
      <c r="Q8531" s="130"/>
    </row>
    <row r="8532" spans="1:17" ht="11.25" x14ac:dyDescent="0.2">
      <c r="A8532" s="234"/>
      <c r="B8532" s="98"/>
      <c r="C8532" s="130"/>
      <c r="D8532" s="240"/>
      <c r="E8532" s="240"/>
      <c r="F8532" s="224"/>
      <c r="G8532" s="98"/>
      <c r="H8532" s="98"/>
      <c r="I8532" s="130"/>
      <c r="J8532" s="98"/>
      <c r="K8532" s="98"/>
      <c r="L8532" s="98"/>
      <c r="M8532" s="241"/>
      <c r="N8532" s="241"/>
      <c r="O8532" s="98"/>
      <c r="P8532" s="98"/>
      <c r="Q8532" s="130"/>
    </row>
    <row r="8533" spans="1:17" ht="11.25" x14ac:dyDescent="0.2">
      <c r="A8533" s="234"/>
      <c r="B8533" s="98"/>
      <c r="C8533" s="130"/>
      <c r="D8533" s="240"/>
      <c r="E8533" s="240"/>
      <c r="F8533" s="224"/>
      <c r="G8533" s="98"/>
      <c r="H8533" s="98"/>
      <c r="I8533" s="130"/>
      <c r="J8533" s="98"/>
      <c r="K8533" s="98"/>
      <c r="L8533" s="98"/>
      <c r="M8533" s="241"/>
      <c r="N8533" s="241"/>
      <c r="O8533" s="98"/>
      <c r="P8533" s="98"/>
      <c r="Q8533" s="130"/>
    </row>
    <row r="8534" spans="1:17" ht="11.25" x14ac:dyDescent="0.2">
      <c r="A8534" s="234"/>
      <c r="B8534" s="98"/>
      <c r="C8534" s="130"/>
      <c r="D8534" s="240"/>
      <c r="E8534" s="240"/>
      <c r="F8534" s="224"/>
      <c r="G8534" s="98"/>
      <c r="H8534" s="98"/>
      <c r="I8534" s="130"/>
      <c r="J8534" s="98"/>
      <c r="K8534" s="98"/>
      <c r="L8534" s="98"/>
      <c r="M8534" s="241"/>
      <c r="N8534" s="241"/>
      <c r="O8534" s="98"/>
      <c r="P8534" s="98"/>
      <c r="Q8534" s="130"/>
    </row>
    <row r="8535" spans="1:17" ht="11.25" x14ac:dyDescent="0.2">
      <c r="A8535" s="234"/>
      <c r="B8535" s="98"/>
      <c r="C8535" s="130"/>
      <c r="D8535" s="240"/>
      <c r="E8535" s="240"/>
      <c r="F8535" s="224"/>
      <c r="G8535" s="98"/>
      <c r="H8535" s="98"/>
      <c r="I8535" s="130"/>
      <c r="J8535" s="98"/>
      <c r="K8535" s="98"/>
      <c r="L8535" s="98"/>
      <c r="M8535" s="241"/>
      <c r="N8535" s="241"/>
      <c r="O8535" s="98"/>
      <c r="P8535" s="98"/>
      <c r="Q8535" s="130"/>
    </row>
    <row r="8536" spans="1:17" ht="11.25" x14ac:dyDescent="0.2">
      <c r="A8536" s="234"/>
      <c r="B8536" s="98"/>
      <c r="C8536" s="130"/>
      <c r="D8536" s="240"/>
      <c r="E8536" s="240"/>
      <c r="F8536" s="224"/>
      <c r="G8536" s="98"/>
      <c r="H8536" s="98"/>
      <c r="I8536" s="130"/>
      <c r="J8536" s="98"/>
      <c r="K8536" s="98"/>
      <c r="L8536" s="98"/>
      <c r="M8536" s="241"/>
      <c r="N8536" s="241"/>
      <c r="O8536" s="98"/>
      <c r="P8536" s="98"/>
      <c r="Q8536" s="130"/>
    </row>
    <row r="8537" spans="1:17" ht="11.25" x14ac:dyDescent="0.2">
      <c r="A8537" s="234"/>
      <c r="B8537" s="98"/>
      <c r="C8537" s="130"/>
      <c r="D8537" s="240"/>
      <c r="E8537" s="240"/>
      <c r="F8537" s="224"/>
      <c r="G8537" s="98"/>
      <c r="H8537" s="98"/>
      <c r="I8537" s="130"/>
      <c r="J8537" s="98"/>
      <c r="K8537" s="98"/>
      <c r="L8537" s="98"/>
      <c r="M8537" s="241"/>
      <c r="N8537" s="241"/>
      <c r="O8537" s="98"/>
      <c r="P8537" s="98"/>
      <c r="Q8537" s="130"/>
    </row>
    <row r="8538" spans="1:17" ht="11.25" x14ac:dyDescent="0.2">
      <c r="A8538" s="234"/>
      <c r="B8538" s="98"/>
      <c r="C8538" s="130"/>
      <c r="D8538" s="240"/>
      <c r="E8538" s="240"/>
      <c r="F8538" s="224"/>
      <c r="G8538" s="98"/>
      <c r="H8538" s="98"/>
      <c r="I8538" s="130"/>
      <c r="J8538" s="98"/>
      <c r="K8538" s="98"/>
      <c r="L8538" s="98"/>
      <c r="M8538" s="241"/>
      <c r="N8538" s="241"/>
      <c r="O8538" s="98"/>
      <c r="P8538" s="98"/>
      <c r="Q8538" s="130"/>
    </row>
    <row r="8539" spans="1:17" ht="11.25" x14ac:dyDescent="0.2">
      <c r="A8539" s="234"/>
      <c r="B8539" s="98"/>
      <c r="C8539" s="130"/>
      <c r="D8539" s="240"/>
      <c r="E8539" s="240"/>
      <c r="F8539" s="224"/>
      <c r="G8539" s="98"/>
      <c r="H8539" s="98"/>
      <c r="I8539" s="130"/>
      <c r="J8539" s="98"/>
      <c r="K8539" s="98"/>
      <c r="L8539" s="98"/>
      <c r="M8539" s="241"/>
      <c r="N8539" s="241"/>
      <c r="O8539" s="98"/>
      <c r="P8539" s="98"/>
      <c r="Q8539" s="130"/>
    </row>
    <row r="8540" spans="1:17" ht="11.25" x14ac:dyDescent="0.2">
      <c r="A8540" s="234"/>
      <c r="B8540" s="98"/>
      <c r="C8540" s="130"/>
      <c r="D8540" s="240"/>
      <c r="E8540" s="240"/>
      <c r="F8540" s="224"/>
      <c r="G8540" s="98"/>
      <c r="H8540" s="98"/>
      <c r="I8540" s="130"/>
      <c r="J8540" s="98"/>
      <c r="K8540" s="98"/>
      <c r="L8540" s="98"/>
      <c r="M8540" s="241"/>
      <c r="N8540" s="241"/>
      <c r="O8540" s="98"/>
      <c r="P8540" s="98"/>
      <c r="Q8540" s="130"/>
    </row>
    <row r="8541" spans="1:17" ht="11.25" x14ac:dyDescent="0.2">
      <c r="A8541" s="234"/>
      <c r="B8541" s="98"/>
      <c r="C8541" s="130"/>
      <c r="D8541" s="240"/>
      <c r="E8541" s="240"/>
      <c r="F8541" s="224"/>
      <c r="G8541" s="98"/>
      <c r="H8541" s="98"/>
      <c r="I8541" s="130"/>
      <c r="J8541" s="98"/>
      <c r="K8541" s="98"/>
      <c r="L8541" s="98"/>
      <c r="M8541" s="241"/>
      <c r="N8541" s="241"/>
      <c r="O8541" s="98"/>
      <c r="P8541" s="98"/>
      <c r="Q8541" s="130"/>
    </row>
    <row r="8542" spans="1:17" ht="11.25" x14ac:dyDescent="0.2">
      <c r="A8542" s="234"/>
      <c r="B8542" s="98"/>
      <c r="C8542" s="130"/>
      <c r="D8542" s="240"/>
      <c r="E8542" s="240"/>
      <c r="F8542" s="224"/>
      <c r="G8542" s="98"/>
      <c r="H8542" s="98"/>
      <c r="I8542" s="130"/>
      <c r="J8542" s="98"/>
      <c r="K8542" s="98"/>
      <c r="L8542" s="98"/>
      <c r="M8542" s="241"/>
      <c r="N8542" s="241"/>
      <c r="O8542" s="98"/>
      <c r="P8542" s="98"/>
      <c r="Q8542" s="130"/>
    </row>
    <row r="8543" spans="1:17" ht="11.25" x14ac:dyDescent="0.2">
      <c r="A8543" s="234"/>
      <c r="B8543" s="98"/>
      <c r="C8543" s="130"/>
      <c r="D8543" s="240"/>
      <c r="E8543" s="240"/>
      <c r="F8543" s="224"/>
      <c r="G8543" s="98"/>
      <c r="H8543" s="98"/>
      <c r="I8543" s="130"/>
      <c r="J8543" s="98"/>
      <c r="K8543" s="98"/>
      <c r="L8543" s="98"/>
      <c r="M8543" s="241"/>
      <c r="N8543" s="241"/>
      <c r="O8543" s="98"/>
      <c r="P8543" s="98"/>
      <c r="Q8543" s="130"/>
    </row>
    <row r="8544" spans="1:17" ht="11.25" x14ac:dyDescent="0.2">
      <c r="A8544" s="234"/>
      <c r="B8544" s="98"/>
      <c r="C8544" s="130"/>
      <c r="D8544" s="240"/>
      <c r="E8544" s="240"/>
      <c r="F8544" s="224"/>
      <c r="G8544" s="98"/>
      <c r="H8544" s="98"/>
      <c r="I8544" s="130"/>
      <c r="J8544" s="98"/>
      <c r="K8544" s="98"/>
      <c r="L8544" s="98"/>
      <c r="M8544" s="241"/>
      <c r="N8544" s="241"/>
      <c r="O8544" s="98"/>
      <c r="P8544" s="98"/>
      <c r="Q8544" s="130"/>
    </row>
    <row r="8545" spans="1:17" ht="11.25" x14ac:dyDescent="0.2">
      <c r="A8545" s="234"/>
      <c r="B8545" s="98"/>
      <c r="C8545" s="130"/>
      <c r="D8545" s="240"/>
      <c r="E8545" s="240"/>
      <c r="F8545" s="224"/>
      <c r="G8545" s="98"/>
      <c r="H8545" s="98"/>
      <c r="I8545" s="130"/>
      <c r="J8545" s="98"/>
      <c r="K8545" s="98"/>
      <c r="L8545" s="98"/>
      <c r="M8545" s="241"/>
      <c r="N8545" s="241"/>
      <c r="O8545" s="98"/>
      <c r="P8545" s="98"/>
      <c r="Q8545" s="130"/>
    </row>
    <row r="8546" spans="1:17" ht="11.25" x14ac:dyDescent="0.2">
      <c r="A8546" s="234"/>
      <c r="B8546" s="98"/>
      <c r="C8546" s="130"/>
      <c r="D8546" s="240"/>
      <c r="E8546" s="240"/>
      <c r="F8546" s="224"/>
      <c r="G8546" s="98"/>
      <c r="H8546" s="98"/>
      <c r="I8546" s="130"/>
      <c r="J8546" s="98"/>
      <c r="K8546" s="98"/>
      <c r="L8546" s="98"/>
      <c r="M8546" s="241"/>
      <c r="N8546" s="241"/>
      <c r="O8546" s="98"/>
      <c r="P8546" s="98"/>
      <c r="Q8546" s="130"/>
    </row>
    <row r="8547" spans="1:17" ht="11.25" x14ac:dyDescent="0.2">
      <c r="A8547" s="234"/>
      <c r="B8547" s="98"/>
      <c r="C8547" s="130"/>
      <c r="D8547" s="240"/>
      <c r="E8547" s="240"/>
      <c r="F8547" s="224"/>
      <c r="G8547" s="98"/>
      <c r="H8547" s="98"/>
      <c r="I8547" s="130"/>
      <c r="J8547" s="98"/>
      <c r="K8547" s="98"/>
      <c r="L8547" s="98"/>
      <c r="M8547" s="241"/>
      <c r="N8547" s="241"/>
      <c r="O8547" s="98"/>
      <c r="P8547" s="98"/>
      <c r="Q8547" s="130"/>
    </row>
    <row r="8548" spans="1:17" ht="11.25" x14ac:dyDescent="0.2">
      <c r="A8548" s="234"/>
      <c r="B8548" s="98"/>
      <c r="C8548" s="130"/>
      <c r="D8548" s="240"/>
      <c r="E8548" s="240"/>
      <c r="F8548" s="224"/>
      <c r="G8548" s="98"/>
      <c r="H8548" s="98"/>
      <c r="I8548" s="130"/>
      <c r="J8548" s="98"/>
      <c r="K8548" s="98"/>
      <c r="L8548" s="98"/>
      <c r="M8548" s="241"/>
      <c r="N8548" s="241"/>
      <c r="O8548" s="98"/>
      <c r="P8548" s="98"/>
      <c r="Q8548" s="130"/>
    </row>
    <row r="8549" spans="1:17" ht="11.25" x14ac:dyDescent="0.2">
      <c r="A8549" s="234"/>
      <c r="B8549" s="98"/>
      <c r="C8549" s="130"/>
      <c r="D8549" s="240"/>
      <c r="E8549" s="240"/>
      <c r="F8549" s="224"/>
      <c r="G8549" s="98"/>
      <c r="H8549" s="98"/>
      <c r="I8549" s="130"/>
      <c r="J8549" s="98"/>
      <c r="K8549" s="98"/>
      <c r="L8549" s="98"/>
      <c r="M8549" s="241"/>
      <c r="N8549" s="241"/>
      <c r="O8549" s="98"/>
      <c r="P8549" s="98"/>
      <c r="Q8549" s="130"/>
    </row>
    <row r="8550" spans="1:17" ht="11.25" x14ac:dyDescent="0.2">
      <c r="A8550" s="234"/>
      <c r="B8550" s="98"/>
      <c r="C8550" s="130"/>
      <c r="D8550" s="240"/>
      <c r="E8550" s="240"/>
      <c r="F8550" s="224"/>
      <c r="G8550" s="98"/>
      <c r="H8550" s="98"/>
      <c r="I8550" s="130"/>
      <c r="J8550" s="98"/>
      <c r="K8550" s="98"/>
      <c r="L8550" s="98"/>
      <c r="M8550" s="241"/>
      <c r="N8550" s="241"/>
      <c r="O8550" s="98"/>
      <c r="P8550" s="98"/>
      <c r="Q8550" s="130"/>
    </row>
    <row r="8551" spans="1:17" ht="11.25" x14ac:dyDescent="0.2">
      <c r="A8551" s="234"/>
      <c r="B8551" s="98"/>
      <c r="C8551" s="130"/>
      <c r="D8551" s="240"/>
      <c r="E8551" s="240"/>
      <c r="F8551" s="224"/>
      <c r="G8551" s="98"/>
      <c r="H8551" s="98"/>
      <c r="I8551" s="130"/>
      <c r="J8551" s="98"/>
      <c r="K8551" s="98"/>
      <c r="L8551" s="98"/>
      <c r="M8551" s="241"/>
      <c r="N8551" s="241"/>
      <c r="O8551" s="98"/>
      <c r="P8551" s="98"/>
      <c r="Q8551" s="130"/>
    </row>
    <row r="8552" spans="1:17" ht="11.25" x14ac:dyDescent="0.2">
      <c r="A8552" s="234"/>
      <c r="B8552" s="98"/>
      <c r="C8552" s="130"/>
      <c r="D8552" s="240"/>
      <c r="E8552" s="240"/>
      <c r="F8552" s="224"/>
      <c r="G8552" s="98"/>
      <c r="H8552" s="98"/>
      <c r="I8552" s="130"/>
      <c r="J8552" s="98"/>
      <c r="K8552" s="98"/>
      <c r="L8552" s="98"/>
      <c r="M8552" s="241"/>
      <c r="N8552" s="241"/>
      <c r="O8552" s="98"/>
      <c r="P8552" s="98"/>
      <c r="Q8552" s="130"/>
    </row>
    <row r="8553" spans="1:17" ht="11.25" x14ac:dyDescent="0.2">
      <c r="A8553" s="234"/>
      <c r="B8553" s="98"/>
      <c r="C8553" s="130"/>
      <c r="D8553" s="240"/>
      <c r="E8553" s="240"/>
      <c r="F8553" s="224"/>
      <c r="G8553" s="98"/>
      <c r="H8553" s="98"/>
      <c r="I8553" s="130"/>
      <c r="J8553" s="98"/>
      <c r="K8553" s="98"/>
      <c r="L8553" s="98"/>
      <c r="M8553" s="241"/>
      <c r="N8553" s="241"/>
      <c r="O8553" s="98"/>
      <c r="P8553" s="98"/>
      <c r="Q8553" s="130"/>
    </row>
    <row r="8554" spans="1:17" ht="11.25" x14ac:dyDescent="0.2">
      <c r="A8554" s="234"/>
      <c r="B8554" s="98"/>
      <c r="C8554" s="130"/>
      <c r="D8554" s="240"/>
      <c r="E8554" s="240"/>
      <c r="F8554" s="224"/>
      <c r="G8554" s="98"/>
      <c r="H8554" s="98"/>
      <c r="I8554" s="130"/>
      <c r="J8554" s="98"/>
      <c r="K8554" s="98"/>
      <c r="L8554" s="98"/>
      <c r="M8554" s="241"/>
      <c r="N8554" s="241"/>
      <c r="O8554" s="98"/>
      <c r="P8554" s="98"/>
      <c r="Q8554" s="130"/>
    </row>
    <row r="8555" spans="1:17" ht="11.25" x14ac:dyDescent="0.2">
      <c r="A8555" s="234"/>
      <c r="B8555" s="98"/>
      <c r="C8555" s="130"/>
      <c r="D8555" s="240"/>
      <c r="E8555" s="240"/>
      <c r="F8555" s="224"/>
      <c r="G8555" s="98"/>
      <c r="H8555" s="98"/>
      <c r="I8555" s="130"/>
      <c r="J8555" s="98"/>
      <c r="K8555" s="98"/>
      <c r="L8555" s="98"/>
      <c r="M8555" s="241"/>
      <c r="N8555" s="241"/>
      <c r="O8555" s="98"/>
      <c r="P8555" s="98"/>
      <c r="Q8555" s="130"/>
    </row>
    <row r="8556" spans="1:17" ht="11.25" x14ac:dyDescent="0.2">
      <c r="A8556" s="234"/>
      <c r="B8556" s="98"/>
      <c r="C8556" s="130"/>
      <c r="D8556" s="240"/>
      <c r="E8556" s="240"/>
      <c r="F8556" s="224"/>
      <c r="G8556" s="98"/>
      <c r="H8556" s="98"/>
      <c r="I8556" s="130"/>
      <c r="J8556" s="98"/>
      <c r="K8556" s="98"/>
      <c r="L8556" s="98"/>
      <c r="M8556" s="241"/>
      <c r="N8556" s="241"/>
      <c r="O8556" s="98"/>
      <c r="P8556" s="98"/>
      <c r="Q8556" s="130"/>
    </row>
    <row r="8557" spans="1:17" ht="11.25" x14ac:dyDescent="0.2">
      <c r="A8557" s="234"/>
      <c r="B8557" s="98"/>
      <c r="C8557" s="130"/>
      <c r="D8557" s="240"/>
      <c r="E8557" s="240"/>
      <c r="F8557" s="224"/>
      <c r="G8557" s="98"/>
      <c r="H8557" s="98"/>
      <c r="I8557" s="130"/>
      <c r="J8557" s="98"/>
      <c r="K8557" s="98"/>
      <c r="L8557" s="98"/>
      <c r="M8557" s="241"/>
      <c r="N8557" s="241"/>
      <c r="O8557" s="98"/>
      <c r="P8557" s="98"/>
      <c r="Q8557" s="130"/>
    </row>
    <row r="8558" spans="1:17" ht="11.25" x14ac:dyDescent="0.2">
      <c r="A8558" s="234"/>
      <c r="B8558" s="98"/>
      <c r="C8558" s="130"/>
      <c r="D8558" s="240"/>
      <c r="E8558" s="240"/>
      <c r="F8558" s="224"/>
      <c r="G8558" s="98"/>
      <c r="H8558" s="98"/>
      <c r="I8558" s="130"/>
      <c r="J8558" s="98"/>
      <c r="K8558" s="98"/>
      <c r="L8558" s="98"/>
      <c r="M8558" s="241"/>
      <c r="N8558" s="241"/>
      <c r="O8558" s="98"/>
      <c r="P8558" s="98"/>
      <c r="Q8558" s="130"/>
    </row>
    <row r="8559" spans="1:17" ht="11.25" x14ac:dyDescent="0.2">
      <c r="A8559" s="234"/>
      <c r="B8559" s="98"/>
      <c r="C8559" s="130"/>
      <c r="D8559" s="240"/>
      <c r="E8559" s="240"/>
      <c r="F8559" s="224"/>
      <c r="G8559" s="98"/>
      <c r="H8559" s="98"/>
      <c r="I8559" s="130"/>
      <c r="J8559" s="98"/>
      <c r="K8559" s="98"/>
      <c r="L8559" s="98"/>
      <c r="M8559" s="241"/>
      <c r="N8559" s="241"/>
      <c r="O8559" s="98"/>
      <c r="P8559" s="98"/>
      <c r="Q8559" s="130"/>
    </row>
    <row r="8560" spans="1:17" ht="11.25" x14ac:dyDescent="0.2">
      <c r="A8560" s="234"/>
      <c r="B8560" s="98"/>
      <c r="C8560" s="130"/>
      <c r="D8560" s="240"/>
      <c r="E8560" s="240"/>
      <c r="F8560" s="224"/>
      <c r="G8560" s="98"/>
      <c r="H8560" s="98"/>
      <c r="I8560" s="130"/>
      <c r="J8560" s="98"/>
      <c r="K8560" s="98"/>
      <c r="L8560" s="98"/>
      <c r="M8560" s="241"/>
      <c r="N8560" s="241"/>
      <c r="O8560" s="98"/>
      <c r="P8560" s="98"/>
      <c r="Q8560" s="130"/>
    </row>
    <row r="8561" spans="1:17" ht="11.25" x14ac:dyDescent="0.2">
      <c r="A8561" s="234"/>
      <c r="B8561" s="98"/>
      <c r="C8561" s="130"/>
      <c r="D8561" s="240"/>
      <c r="E8561" s="240"/>
      <c r="F8561" s="224"/>
      <c r="G8561" s="98"/>
      <c r="H8561" s="98"/>
      <c r="I8561" s="130"/>
      <c r="J8561" s="98"/>
      <c r="K8561" s="98"/>
      <c r="L8561" s="98"/>
      <c r="M8561" s="241"/>
      <c r="N8561" s="241"/>
      <c r="O8561" s="98"/>
      <c r="P8561" s="98"/>
      <c r="Q8561" s="130"/>
    </row>
    <row r="8562" spans="1:17" ht="11.25" x14ac:dyDescent="0.2">
      <c r="A8562" s="234"/>
      <c r="B8562" s="98"/>
      <c r="C8562" s="130"/>
      <c r="D8562" s="240"/>
      <c r="E8562" s="240"/>
      <c r="F8562" s="224"/>
      <c r="G8562" s="98"/>
      <c r="H8562" s="98"/>
      <c r="I8562" s="130"/>
      <c r="J8562" s="98"/>
      <c r="K8562" s="98"/>
      <c r="L8562" s="98"/>
      <c r="M8562" s="241"/>
      <c r="N8562" s="241"/>
      <c r="O8562" s="98"/>
      <c r="P8562" s="98"/>
      <c r="Q8562" s="130"/>
    </row>
    <row r="8563" spans="1:17" ht="11.25" x14ac:dyDescent="0.2">
      <c r="A8563" s="234"/>
      <c r="B8563" s="98"/>
      <c r="C8563" s="130"/>
      <c r="D8563" s="240"/>
      <c r="E8563" s="240"/>
      <c r="F8563" s="224"/>
      <c r="G8563" s="98"/>
      <c r="H8563" s="98"/>
      <c r="I8563" s="130"/>
      <c r="J8563" s="98"/>
      <c r="K8563" s="98"/>
      <c r="L8563" s="98"/>
      <c r="M8563" s="241"/>
      <c r="N8563" s="241"/>
      <c r="O8563" s="98"/>
      <c r="P8563" s="98"/>
      <c r="Q8563" s="130"/>
    </row>
    <row r="8564" spans="1:17" ht="11.25" x14ac:dyDescent="0.2">
      <c r="A8564" s="234"/>
      <c r="B8564" s="98"/>
      <c r="C8564" s="130"/>
      <c r="D8564" s="240"/>
      <c r="E8564" s="240"/>
      <c r="F8564" s="224"/>
      <c r="G8564" s="98"/>
      <c r="H8564" s="98"/>
      <c r="I8564" s="130"/>
      <c r="J8564" s="98"/>
      <c r="K8564" s="98"/>
      <c r="L8564" s="98"/>
      <c r="M8564" s="241"/>
      <c r="N8564" s="241"/>
      <c r="O8564" s="98"/>
      <c r="P8564" s="98"/>
      <c r="Q8564" s="130"/>
    </row>
    <row r="8565" spans="1:17" ht="11.25" x14ac:dyDescent="0.2">
      <c r="A8565" s="234"/>
      <c r="B8565" s="98"/>
      <c r="C8565" s="130"/>
      <c r="D8565" s="240"/>
      <c r="E8565" s="240"/>
      <c r="F8565" s="224"/>
      <c r="G8565" s="98"/>
      <c r="H8565" s="98"/>
      <c r="I8565" s="130"/>
      <c r="J8565" s="98"/>
      <c r="K8565" s="98"/>
      <c r="L8565" s="98"/>
      <c r="M8565" s="241"/>
      <c r="N8565" s="241"/>
      <c r="O8565" s="98"/>
      <c r="P8565" s="98"/>
      <c r="Q8565" s="130"/>
    </row>
    <row r="8566" spans="1:17" ht="11.25" x14ac:dyDescent="0.2">
      <c r="A8566" s="234"/>
      <c r="B8566" s="98"/>
      <c r="C8566" s="130"/>
      <c r="D8566" s="240"/>
      <c r="E8566" s="240"/>
      <c r="F8566" s="224"/>
      <c r="G8566" s="98"/>
      <c r="H8566" s="98"/>
      <c r="I8566" s="130"/>
      <c r="J8566" s="98"/>
      <c r="K8566" s="98"/>
      <c r="L8566" s="98"/>
      <c r="M8566" s="241"/>
      <c r="N8566" s="241"/>
      <c r="O8566" s="98"/>
      <c r="P8566" s="98"/>
      <c r="Q8566" s="130"/>
    </row>
    <row r="8567" spans="1:17" ht="11.25" x14ac:dyDescent="0.2">
      <c r="A8567" s="234"/>
      <c r="B8567" s="98"/>
      <c r="C8567" s="130"/>
      <c r="D8567" s="240"/>
      <c r="E8567" s="240"/>
      <c r="F8567" s="224"/>
      <c r="G8567" s="98"/>
      <c r="H8567" s="98"/>
      <c r="I8567" s="130"/>
      <c r="J8567" s="98"/>
      <c r="K8567" s="98"/>
      <c r="L8567" s="98"/>
      <c r="M8567" s="241"/>
      <c r="N8567" s="241"/>
      <c r="O8567" s="98"/>
      <c r="P8567" s="98"/>
      <c r="Q8567" s="130"/>
    </row>
    <row r="8568" spans="1:17" ht="11.25" x14ac:dyDescent="0.2">
      <c r="A8568" s="234"/>
      <c r="B8568" s="98"/>
      <c r="C8568" s="130"/>
      <c r="D8568" s="240"/>
      <c r="E8568" s="240"/>
      <c r="F8568" s="224"/>
      <c r="G8568" s="98"/>
      <c r="H8568" s="98"/>
      <c r="I8568" s="130"/>
      <c r="J8568" s="98"/>
      <c r="K8568" s="98"/>
      <c r="L8568" s="98"/>
      <c r="M8568" s="241"/>
      <c r="N8568" s="241"/>
      <c r="O8568" s="98"/>
      <c r="P8568" s="98"/>
      <c r="Q8568" s="130"/>
    </row>
    <row r="8569" spans="1:17" ht="11.25" x14ac:dyDescent="0.2">
      <c r="A8569" s="234"/>
      <c r="B8569" s="98"/>
      <c r="C8569" s="130"/>
      <c r="D8569" s="240"/>
      <c r="E8569" s="240"/>
      <c r="F8569" s="224"/>
      <c r="G8569" s="98"/>
      <c r="H8569" s="98"/>
      <c r="I8569" s="130"/>
      <c r="J8569" s="98"/>
      <c r="K8569" s="98"/>
      <c r="L8569" s="98"/>
      <c r="M8569" s="241"/>
      <c r="N8569" s="241"/>
      <c r="O8569" s="98"/>
      <c r="P8569" s="98"/>
      <c r="Q8569" s="130"/>
    </row>
    <row r="8570" spans="1:17" ht="11.25" x14ac:dyDescent="0.2">
      <c r="A8570" s="234"/>
      <c r="B8570" s="98"/>
      <c r="C8570" s="130"/>
      <c r="D8570" s="240"/>
      <c r="E8570" s="240"/>
      <c r="F8570" s="224"/>
      <c r="G8570" s="98"/>
      <c r="H8570" s="98"/>
      <c r="I8570" s="130"/>
      <c r="J8570" s="98"/>
      <c r="K8570" s="98"/>
      <c r="L8570" s="98"/>
      <c r="M8570" s="241"/>
      <c r="N8570" s="241"/>
      <c r="O8570" s="98"/>
      <c r="P8570" s="98"/>
      <c r="Q8570" s="130"/>
    </row>
    <row r="8571" spans="1:17" ht="11.25" x14ac:dyDescent="0.2">
      <c r="A8571" s="234"/>
      <c r="B8571" s="98"/>
      <c r="C8571" s="130"/>
      <c r="D8571" s="240"/>
      <c r="E8571" s="240"/>
      <c r="F8571" s="224"/>
      <c r="G8571" s="98"/>
      <c r="H8571" s="98"/>
      <c r="I8571" s="130"/>
      <c r="J8571" s="98"/>
      <c r="K8571" s="98"/>
      <c r="L8571" s="98"/>
      <c r="M8571" s="241"/>
      <c r="N8571" s="241"/>
      <c r="O8571" s="98"/>
      <c r="P8571" s="98"/>
      <c r="Q8571" s="130"/>
    </row>
    <row r="8572" spans="1:17" ht="11.25" x14ac:dyDescent="0.2">
      <c r="A8572" s="234"/>
      <c r="B8572" s="98"/>
      <c r="C8572" s="130"/>
      <c r="D8572" s="240"/>
      <c r="E8572" s="240"/>
      <c r="F8572" s="224"/>
      <c r="G8572" s="98"/>
      <c r="H8572" s="98"/>
      <c r="I8572" s="130"/>
      <c r="J8572" s="98"/>
      <c r="K8572" s="98"/>
      <c r="L8572" s="98"/>
      <c r="M8572" s="241"/>
      <c r="N8572" s="241"/>
      <c r="O8572" s="98"/>
      <c r="P8572" s="98"/>
      <c r="Q8572" s="130"/>
    </row>
    <row r="8573" spans="1:17" ht="11.25" x14ac:dyDescent="0.2">
      <c r="A8573" s="234"/>
      <c r="B8573" s="98"/>
      <c r="C8573" s="130"/>
      <c r="D8573" s="240"/>
      <c r="E8573" s="240"/>
      <c r="F8573" s="224"/>
      <c r="G8573" s="98"/>
      <c r="H8573" s="98"/>
      <c r="I8573" s="130"/>
      <c r="J8573" s="98"/>
      <c r="K8573" s="98"/>
      <c r="L8573" s="98"/>
      <c r="M8573" s="241"/>
      <c r="N8573" s="241"/>
      <c r="O8573" s="98"/>
      <c r="P8573" s="98"/>
      <c r="Q8573" s="130"/>
    </row>
    <row r="8574" spans="1:17" ht="11.25" x14ac:dyDescent="0.2">
      <c r="A8574" s="234"/>
      <c r="B8574" s="98"/>
      <c r="C8574" s="130"/>
      <c r="D8574" s="240"/>
      <c r="E8574" s="240"/>
      <c r="F8574" s="224"/>
      <c r="G8574" s="98"/>
      <c r="H8574" s="98"/>
      <c r="I8574" s="130"/>
      <c r="J8574" s="98"/>
      <c r="K8574" s="98"/>
      <c r="L8574" s="98"/>
      <c r="M8574" s="241"/>
      <c r="N8574" s="241"/>
      <c r="O8574" s="98"/>
      <c r="P8574" s="98"/>
      <c r="Q8574" s="130"/>
    </row>
    <row r="8575" spans="1:17" ht="11.25" x14ac:dyDescent="0.2">
      <c r="A8575" s="234"/>
      <c r="B8575" s="98"/>
      <c r="C8575" s="130"/>
      <c r="D8575" s="240"/>
      <c r="E8575" s="240"/>
      <c r="F8575" s="224"/>
      <c r="G8575" s="98"/>
      <c r="H8575" s="98"/>
      <c r="I8575" s="130"/>
      <c r="J8575" s="98"/>
      <c r="K8575" s="98"/>
      <c r="L8575" s="98"/>
      <c r="M8575" s="241"/>
      <c r="N8575" s="241"/>
      <c r="O8575" s="98"/>
      <c r="P8575" s="98"/>
      <c r="Q8575" s="130"/>
    </row>
    <row r="8576" spans="1:17" ht="11.25" x14ac:dyDescent="0.2">
      <c r="A8576" s="234"/>
      <c r="B8576" s="98"/>
      <c r="C8576" s="130"/>
      <c r="D8576" s="240"/>
      <c r="E8576" s="240"/>
      <c r="F8576" s="224"/>
      <c r="G8576" s="98"/>
      <c r="H8576" s="98"/>
      <c r="I8576" s="130"/>
      <c r="J8576" s="98"/>
      <c r="K8576" s="98"/>
      <c r="L8576" s="98"/>
      <c r="M8576" s="241"/>
      <c r="N8576" s="241"/>
      <c r="O8576" s="98"/>
      <c r="P8576" s="98"/>
      <c r="Q8576" s="130"/>
    </row>
    <row r="8577" spans="1:17" ht="11.25" x14ac:dyDescent="0.2">
      <c r="A8577" s="234"/>
      <c r="B8577" s="98"/>
      <c r="C8577" s="130"/>
      <c r="D8577" s="240"/>
      <c r="E8577" s="240"/>
      <c r="F8577" s="224"/>
      <c r="G8577" s="98"/>
      <c r="H8577" s="98"/>
      <c r="I8577" s="130"/>
      <c r="J8577" s="98"/>
      <c r="K8577" s="98"/>
      <c r="L8577" s="98"/>
      <c r="M8577" s="241"/>
      <c r="N8577" s="241"/>
      <c r="O8577" s="98"/>
      <c r="P8577" s="98"/>
      <c r="Q8577" s="130"/>
    </row>
    <row r="8578" spans="1:17" ht="11.25" x14ac:dyDescent="0.2">
      <c r="A8578" s="234"/>
      <c r="B8578" s="98"/>
      <c r="C8578" s="130"/>
      <c r="D8578" s="240"/>
      <c r="E8578" s="240"/>
      <c r="F8578" s="224"/>
      <c r="G8578" s="98"/>
      <c r="H8578" s="98"/>
      <c r="I8578" s="130"/>
      <c r="J8578" s="98"/>
      <c r="K8578" s="98"/>
      <c r="L8578" s="98"/>
      <c r="M8578" s="241"/>
      <c r="N8578" s="241"/>
      <c r="O8578" s="98"/>
      <c r="P8578" s="98"/>
      <c r="Q8578" s="130"/>
    </row>
    <row r="8579" spans="1:17" ht="11.25" x14ac:dyDescent="0.2">
      <c r="A8579" s="234"/>
      <c r="B8579" s="98"/>
      <c r="C8579" s="130"/>
      <c r="D8579" s="240"/>
      <c r="E8579" s="240"/>
      <c r="F8579" s="224"/>
      <c r="G8579" s="98"/>
      <c r="H8579" s="98"/>
      <c r="I8579" s="130"/>
      <c r="J8579" s="98"/>
      <c r="K8579" s="98"/>
      <c r="L8579" s="98"/>
      <c r="M8579" s="241"/>
      <c r="N8579" s="241"/>
      <c r="O8579" s="98"/>
      <c r="P8579" s="98"/>
      <c r="Q8579" s="130"/>
    </row>
    <row r="8580" spans="1:17" ht="11.25" x14ac:dyDescent="0.2">
      <c r="A8580" s="234"/>
      <c r="B8580" s="98"/>
      <c r="C8580" s="130"/>
      <c r="D8580" s="240"/>
      <c r="E8580" s="240"/>
      <c r="F8580" s="224"/>
      <c r="G8580" s="98"/>
      <c r="H8580" s="98"/>
      <c r="I8580" s="130"/>
      <c r="J8580" s="98"/>
      <c r="K8580" s="98"/>
      <c r="L8580" s="98"/>
      <c r="M8580" s="241"/>
      <c r="N8580" s="241"/>
      <c r="O8580" s="98"/>
      <c r="P8580" s="98"/>
      <c r="Q8580" s="130"/>
    </row>
    <row r="8581" spans="1:17" ht="11.25" x14ac:dyDescent="0.2">
      <c r="A8581" s="234"/>
      <c r="B8581" s="98"/>
      <c r="C8581" s="130"/>
      <c r="D8581" s="240"/>
      <c r="E8581" s="240"/>
      <c r="F8581" s="224"/>
      <c r="G8581" s="98"/>
      <c r="H8581" s="98"/>
      <c r="I8581" s="130"/>
      <c r="J8581" s="98"/>
      <c r="K8581" s="98"/>
      <c r="L8581" s="98"/>
      <c r="M8581" s="241"/>
      <c r="N8581" s="241"/>
      <c r="O8581" s="98"/>
      <c r="P8581" s="98"/>
      <c r="Q8581" s="130"/>
    </row>
    <row r="8582" spans="1:17" ht="11.25" x14ac:dyDescent="0.2">
      <c r="A8582" s="234"/>
      <c r="B8582" s="98"/>
      <c r="C8582" s="130"/>
      <c r="D8582" s="240"/>
      <c r="E8582" s="240"/>
      <c r="F8582" s="224"/>
      <c r="G8582" s="98"/>
      <c r="H8582" s="98"/>
      <c r="I8582" s="130"/>
      <c r="J8582" s="98"/>
      <c r="K8582" s="98"/>
      <c r="L8582" s="98"/>
      <c r="M8582" s="241"/>
      <c r="N8582" s="241"/>
      <c r="O8582" s="98"/>
      <c r="P8582" s="98"/>
      <c r="Q8582" s="130"/>
    </row>
    <row r="8583" spans="1:17" ht="11.25" x14ac:dyDescent="0.2">
      <c r="A8583" s="234"/>
      <c r="B8583" s="98"/>
      <c r="C8583" s="130"/>
      <c r="D8583" s="240"/>
      <c r="E8583" s="240"/>
      <c r="F8583" s="224"/>
      <c r="G8583" s="98"/>
      <c r="H8583" s="98"/>
      <c r="I8583" s="130"/>
      <c r="J8583" s="98"/>
      <c r="K8583" s="98"/>
      <c r="L8583" s="98"/>
      <c r="M8583" s="241"/>
      <c r="N8583" s="241"/>
      <c r="O8583" s="98"/>
      <c r="P8583" s="98"/>
      <c r="Q8583" s="130"/>
    </row>
    <row r="8584" spans="1:17" ht="11.25" x14ac:dyDescent="0.2">
      <c r="A8584" s="234"/>
      <c r="B8584" s="98"/>
      <c r="C8584" s="130"/>
      <c r="D8584" s="240"/>
      <c r="E8584" s="240"/>
      <c r="F8584" s="224"/>
      <c r="G8584" s="98"/>
      <c r="H8584" s="98"/>
      <c r="I8584" s="130"/>
      <c r="J8584" s="98"/>
      <c r="K8584" s="98"/>
      <c r="L8584" s="98"/>
      <c r="M8584" s="241"/>
      <c r="N8584" s="241"/>
      <c r="O8584" s="98"/>
      <c r="P8584" s="98"/>
      <c r="Q8584" s="130"/>
    </row>
    <row r="8585" spans="1:17" ht="11.25" x14ac:dyDescent="0.2">
      <c r="A8585" s="234"/>
      <c r="B8585" s="98"/>
      <c r="C8585" s="130"/>
      <c r="D8585" s="240"/>
      <c r="E8585" s="240"/>
      <c r="F8585" s="224"/>
      <c r="G8585" s="98"/>
      <c r="H8585" s="98"/>
      <c r="I8585" s="130"/>
      <c r="J8585" s="98"/>
      <c r="K8585" s="98"/>
      <c r="L8585" s="98"/>
      <c r="M8585" s="241"/>
      <c r="N8585" s="241"/>
      <c r="O8585" s="98"/>
      <c r="P8585" s="98"/>
      <c r="Q8585" s="130"/>
    </row>
    <row r="8586" spans="1:17" ht="11.25" x14ac:dyDescent="0.2">
      <c r="A8586" s="234"/>
      <c r="B8586" s="98"/>
      <c r="C8586" s="130"/>
      <c r="D8586" s="240"/>
      <c r="E8586" s="240"/>
      <c r="F8586" s="224"/>
      <c r="G8586" s="98"/>
      <c r="H8586" s="98"/>
      <c r="I8586" s="130"/>
      <c r="J8586" s="98"/>
      <c r="K8586" s="98"/>
      <c r="L8586" s="98"/>
      <c r="M8586" s="241"/>
      <c r="N8586" s="241"/>
      <c r="O8586" s="98"/>
      <c r="P8586" s="98"/>
      <c r="Q8586" s="130"/>
    </row>
    <row r="8587" spans="1:17" ht="11.25" x14ac:dyDescent="0.2">
      <c r="A8587" s="234"/>
      <c r="B8587" s="98"/>
      <c r="C8587" s="130"/>
      <c r="D8587" s="240"/>
      <c r="E8587" s="240"/>
      <c r="F8587" s="224"/>
      <c r="G8587" s="98"/>
      <c r="H8587" s="98"/>
      <c r="I8587" s="130"/>
      <c r="J8587" s="98"/>
      <c r="K8587" s="98"/>
      <c r="L8587" s="98"/>
      <c r="M8587" s="241"/>
      <c r="N8587" s="241"/>
      <c r="O8587" s="98"/>
      <c r="P8587" s="98"/>
      <c r="Q8587" s="130"/>
    </row>
    <row r="8588" spans="1:17" ht="11.25" x14ac:dyDescent="0.2">
      <c r="A8588" s="234"/>
      <c r="B8588" s="98"/>
      <c r="C8588" s="130"/>
      <c r="D8588" s="240"/>
      <c r="E8588" s="240"/>
      <c r="F8588" s="224"/>
      <c r="G8588" s="98"/>
      <c r="H8588" s="98"/>
      <c r="I8588" s="130"/>
      <c r="J8588" s="98"/>
      <c r="K8588" s="98"/>
      <c r="L8588" s="98"/>
      <c r="M8588" s="241"/>
      <c r="N8588" s="241"/>
      <c r="O8588" s="98"/>
      <c r="P8588" s="98"/>
      <c r="Q8588" s="130"/>
    </row>
    <row r="8589" spans="1:17" ht="11.25" x14ac:dyDescent="0.2">
      <c r="A8589" s="234"/>
      <c r="B8589" s="98"/>
      <c r="C8589" s="130"/>
      <c r="D8589" s="240"/>
      <c r="E8589" s="240"/>
      <c r="F8589" s="224"/>
      <c r="G8589" s="98"/>
      <c r="H8589" s="98"/>
      <c r="I8589" s="130"/>
      <c r="J8589" s="98"/>
      <c r="K8589" s="98"/>
      <c r="L8589" s="98"/>
      <c r="M8589" s="241"/>
      <c r="N8589" s="241"/>
      <c r="O8589" s="98"/>
      <c r="P8589" s="98"/>
      <c r="Q8589" s="130"/>
    </row>
    <row r="8590" spans="1:17" ht="11.25" x14ac:dyDescent="0.2">
      <c r="A8590" s="234"/>
      <c r="B8590" s="98"/>
      <c r="C8590" s="130"/>
      <c r="D8590" s="240"/>
      <c r="E8590" s="240"/>
      <c r="F8590" s="224"/>
      <c r="G8590" s="98"/>
      <c r="H8590" s="98"/>
      <c r="I8590" s="130"/>
      <c r="J8590" s="98"/>
      <c r="K8590" s="98"/>
      <c r="L8590" s="98"/>
      <c r="M8590" s="241"/>
      <c r="N8590" s="241"/>
      <c r="O8590" s="98"/>
      <c r="P8590" s="98"/>
      <c r="Q8590" s="130"/>
    </row>
    <row r="8591" spans="1:17" ht="11.25" x14ac:dyDescent="0.2">
      <c r="A8591" s="234"/>
      <c r="B8591" s="98"/>
      <c r="C8591" s="130"/>
      <c r="D8591" s="240"/>
      <c r="E8591" s="240"/>
      <c r="F8591" s="224"/>
      <c r="G8591" s="98"/>
      <c r="H8591" s="98"/>
      <c r="I8591" s="130"/>
      <c r="J8591" s="98"/>
      <c r="K8591" s="98"/>
      <c r="L8591" s="98"/>
      <c r="M8591" s="241"/>
      <c r="N8591" s="241"/>
      <c r="O8591" s="98"/>
      <c r="P8591" s="98"/>
      <c r="Q8591" s="130"/>
    </row>
    <row r="8592" spans="1:17" ht="11.25" x14ac:dyDescent="0.2">
      <c r="A8592" s="234"/>
      <c r="B8592" s="98"/>
      <c r="C8592" s="130"/>
      <c r="D8592" s="240"/>
      <c r="E8592" s="240"/>
      <c r="F8592" s="224"/>
      <c r="G8592" s="98"/>
      <c r="H8592" s="98"/>
      <c r="I8592" s="130"/>
      <c r="J8592" s="98"/>
      <c r="K8592" s="98"/>
      <c r="L8592" s="98"/>
      <c r="M8592" s="241"/>
      <c r="N8592" s="241"/>
      <c r="O8592" s="98"/>
      <c r="P8592" s="98"/>
      <c r="Q8592" s="130"/>
    </row>
    <row r="8593" spans="1:17" ht="11.25" x14ac:dyDescent="0.2">
      <c r="A8593" s="234"/>
      <c r="B8593" s="98"/>
      <c r="C8593" s="130"/>
      <c r="D8593" s="240"/>
      <c r="E8593" s="240"/>
      <c r="F8593" s="224"/>
      <c r="G8593" s="98"/>
      <c r="H8593" s="98"/>
      <c r="I8593" s="130"/>
      <c r="J8593" s="98"/>
      <c r="K8593" s="98"/>
      <c r="L8593" s="98"/>
      <c r="M8593" s="241"/>
      <c r="N8593" s="241"/>
      <c r="O8593" s="98"/>
      <c r="P8593" s="98"/>
      <c r="Q8593" s="130"/>
    </row>
    <row r="8594" spans="1:17" ht="11.25" x14ac:dyDescent="0.2">
      <c r="A8594" s="234"/>
      <c r="B8594" s="98"/>
      <c r="C8594" s="130"/>
      <c r="D8594" s="240"/>
      <c r="E8594" s="240"/>
      <c r="F8594" s="224"/>
      <c r="G8594" s="98"/>
      <c r="H8594" s="98"/>
      <c r="I8594" s="130"/>
      <c r="J8594" s="98"/>
      <c r="K8594" s="98"/>
      <c r="L8594" s="98"/>
      <c r="M8594" s="241"/>
      <c r="N8594" s="241"/>
      <c r="O8594" s="98"/>
      <c r="P8594" s="98"/>
      <c r="Q8594" s="130"/>
    </row>
    <row r="8595" spans="1:17" ht="11.25" x14ac:dyDescent="0.2">
      <c r="A8595" s="234"/>
      <c r="B8595" s="98"/>
      <c r="C8595" s="130"/>
      <c r="D8595" s="240"/>
      <c r="E8595" s="240"/>
      <c r="F8595" s="224"/>
      <c r="G8595" s="98"/>
      <c r="H8595" s="98"/>
      <c r="I8595" s="130"/>
      <c r="J8595" s="98"/>
      <c r="K8595" s="98"/>
      <c r="L8595" s="98"/>
      <c r="M8595" s="241"/>
      <c r="N8595" s="241"/>
      <c r="O8595" s="98"/>
      <c r="P8595" s="98"/>
      <c r="Q8595" s="130"/>
    </row>
    <row r="8596" spans="1:17" ht="11.25" x14ac:dyDescent="0.2">
      <c r="A8596" s="234"/>
      <c r="B8596" s="98"/>
      <c r="C8596" s="130"/>
      <c r="D8596" s="240"/>
      <c r="E8596" s="240"/>
      <c r="F8596" s="224"/>
      <c r="G8596" s="98"/>
      <c r="H8596" s="98"/>
      <c r="I8596" s="130"/>
      <c r="J8596" s="98"/>
      <c r="K8596" s="98"/>
      <c r="L8596" s="98"/>
      <c r="M8596" s="241"/>
      <c r="N8596" s="241"/>
      <c r="O8596" s="98"/>
      <c r="P8596" s="98"/>
      <c r="Q8596" s="130"/>
    </row>
    <row r="8597" spans="1:17" ht="11.25" x14ac:dyDescent="0.2">
      <c r="A8597" s="234"/>
      <c r="B8597" s="98"/>
      <c r="C8597" s="130"/>
      <c r="D8597" s="240"/>
      <c r="E8597" s="240"/>
      <c r="F8597" s="224"/>
      <c r="G8597" s="98"/>
      <c r="H8597" s="98"/>
      <c r="I8597" s="130"/>
      <c r="J8597" s="98"/>
      <c r="K8597" s="98"/>
      <c r="L8597" s="98"/>
      <c r="M8597" s="241"/>
      <c r="N8597" s="241"/>
      <c r="O8597" s="98"/>
      <c r="P8597" s="98"/>
      <c r="Q8597" s="130"/>
    </row>
    <row r="8598" spans="1:17" ht="11.25" x14ac:dyDescent="0.2">
      <c r="A8598" s="234"/>
      <c r="B8598" s="98"/>
      <c r="C8598" s="130"/>
      <c r="D8598" s="240"/>
      <c r="E8598" s="240"/>
      <c r="F8598" s="224"/>
      <c r="G8598" s="98"/>
      <c r="H8598" s="98"/>
      <c r="I8598" s="130"/>
      <c r="J8598" s="98"/>
      <c r="K8598" s="98"/>
      <c r="L8598" s="98"/>
      <c r="M8598" s="241"/>
      <c r="N8598" s="241"/>
      <c r="O8598" s="98"/>
      <c r="P8598" s="98"/>
      <c r="Q8598" s="130"/>
    </row>
    <row r="8599" spans="1:17" ht="11.25" x14ac:dyDescent="0.2">
      <c r="A8599" s="234"/>
      <c r="B8599" s="98"/>
      <c r="C8599" s="130"/>
      <c r="D8599" s="240"/>
      <c r="E8599" s="240"/>
      <c r="F8599" s="224"/>
      <c r="G8599" s="98"/>
      <c r="H8599" s="98"/>
      <c r="I8599" s="130"/>
      <c r="J8599" s="98"/>
      <c r="K8599" s="98"/>
      <c r="L8599" s="98"/>
      <c r="M8599" s="241"/>
      <c r="N8599" s="241"/>
      <c r="O8599" s="98"/>
      <c r="P8599" s="98"/>
      <c r="Q8599" s="130"/>
    </row>
    <row r="8600" spans="1:17" ht="11.25" x14ac:dyDescent="0.2">
      <c r="A8600" s="234"/>
      <c r="B8600" s="98"/>
      <c r="C8600" s="130"/>
      <c r="D8600" s="240"/>
      <c r="E8600" s="240"/>
      <c r="F8600" s="224"/>
      <c r="G8600" s="98"/>
      <c r="H8600" s="98"/>
      <c r="I8600" s="130"/>
      <c r="J8600" s="98"/>
      <c r="K8600" s="98"/>
      <c r="L8600" s="98"/>
      <c r="M8600" s="241"/>
      <c r="N8600" s="241"/>
      <c r="O8600" s="98"/>
      <c r="P8600" s="98"/>
      <c r="Q8600" s="130"/>
    </row>
    <row r="8601" spans="1:17" ht="11.25" x14ac:dyDescent="0.2">
      <c r="A8601" s="234"/>
      <c r="B8601" s="98"/>
      <c r="C8601" s="130"/>
      <c r="D8601" s="240"/>
      <c r="E8601" s="240"/>
      <c r="F8601" s="224"/>
      <c r="G8601" s="98"/>
      <c r="H8601" s="98"/>
      <c r="I8601" s="130"/>
      <c r="J8601" s="98"/>
      <c r="K8601" s="98"/>
      <c r="L8601" s="98"/>
      <c r="M8601" s="241"/>
      <c r="N8601" s="241"/>
      <c r="O8601" s="98"/>
      <c r="P8601" s="98"/>
      <c r="Q8601" s="130"/>
    </row>
    <row r="8602" spans="1:17" ht="11.25" x14ac:dyDescent="0.2">
      <c r="A8602" s="234"/>
      <c r="B8602" s="98"/>
      <c r="C8602" s="130"/>
      <c r="D8602" s="240"/>
      <c r="E8602" s="240"/>
      <c r="F8602" s="224"/>
      <c r="G8602" s="98"/>
      <c r="H8602" s="98"/>
      <c r="I8602" s="130"/>
      <c r="J8602" s="98"/>
      <c r="K8602" s="98"/>
      <c r="L8602" s="98"/>
      <c r="M8602" s="241"/>
      <c r="N8602" s="241"/>
      <c r="O8602" s="98"/>
      <c r="P8602" s="98"/>
      <c r="Q8602" s="130"/>
    </row>
    <row r="8603" spans="1:17" ht="11.25" x14ac:dyDescent="0.2">
      <c r="A8603" s="234"/>
      <c r="B8603" s="98"/>
      <c r="C8603" s="130"/>
      <c r="D8603" s="240"/>
      <c r="E8603" s="240"/>
      <c r="F8603" s="224"/>
      <c r="G8603" s="98"/>
      <c r="H8603" s="98"/>
      <c r="I8603" s="130"/>
      <c r="J8603" s="98"/>
      <c r="K8603" s="98"/>
      <c r="L8603" s="98"/>
      <c r="M8603" s="241"/>
      <c r="N8603" s="241"/>
      <c r="O8603" s="98"/>
      <c r="P8603" s="98"/>
      <c r="Q8603" s="130"/>
    </row>
    <row r="8604" spans="1:17" ht="11.25" x14ac:dyDescent="0.2">
      <c r="A8604" s="234"/>
      <c r="B8604" s="98"/>
      <c r="C8604" s="130"/>
      <c r="D8604" s="240"/>
      <c r="E8604" s="240"/>
      <c r="F8604" s="224"/>
      <c r="G8604" s="98"/>
      <c r="H8604" s="98"/>
      <c r="I8604" s="130"/>
      <c r="J8604" s="98"/>
      <c r="K8604" s="98"/>
      <c r="L8604" s="98"/>
      <c r="M8604" s="241"/>
      <c r="N8604" s="241"/>
      <c r="O8604" s="98"/>
      <c r="P8604" s="98"/>
      <c r="Q8604" s="130"/>
    </row>
    <row r="8605" spans="1:17" ht="11.25" x14ac:dyDescent="0.2">
      <c r="A8605" s="234"/>
      <c r="B8605" s="98"/>
      <c r="C8605" s="130"/>
      <c r="D8605" s="240"/>
      <c r="E8605" s="240"/>
      <c r="F8605" s="224"/>
      <c r="G8605" s="98"/>
      <c r="H8605" s="98"/>
      <c r="I8605" s="130"/>
      <c r="J8605" s="98"/>
      <c r="K8605" s="98"/>
      <c r="L8605" s="98"/>
      <c r="M8605" s="241"/>
      <c r="N8605" s="241"/>
      <c r="O8605" s="98"/>
      <c r="P8605" s="98"/>
      <c r="Q8605" s="130"/>
    </row>
    <row r="8606" spans="1:17" ht="11.25" x14ac:dyDescent="0.2">
      <c r="A8606" s="234"/>
      <c r="B8606" s="98"/>
      <c r="C8606" s="130"/>
      <c r="D8606" s="240"/>
      <c r="E8606" s="240"/>
      <c r="F8606" s="224"/>
      <c r="G8606" s="98"/>
      <c r="H8606" s="98"/>
      <c r="I8606" s="130"/>
      <c r="J8606" s="98"/>
      <c r="K8606" s="98"/>
      <c r="L8606" s="98"/>
      <c r="M8606" s="241"/>
      <c r="N8606" s="241"/>
      <c r="O8606" s="98"/>
      <c r="P8606" s="98"/>
      <c r="Q8606" s="130"/>
    </row>
    <row r="8607" spans="1:17" ht="11.25" x14ac:dyDescent="0.2">
      <c r="A8607" s="234"/>
      <c r="B8607" s="98"/>
      <c r="C8607" s="130"/>
      <c r="D8607" s="240"/>
      <c r="E8607" s="240"/>
      <c r="F8607" s="224"/>
      <c r="G8607" s="98"/>
      <c r="H8607" s="98"/>
      <c r="I8607" s="130"/>
      <c r="J8607" s="98"/>
      <c r="K8607" s="98"/>
      <c r="L8607" s="98"/>
      <c r="M8607" s="241"/>
      <c r="N8607" s="241"/>
      <c r="O8607" s="98"/>
      <c r="P8607" s="98"/>
      <c r="Q8607" s="130"/>
    </row>
    <row r="8608" spans="1:17" ht="11.25" x14ac:dyDescent="0.2">
      <c r="A8608" s="234"/>
      <c r="B8608" s="98"/>
      <c r="C8608" s="130"/>
      <c r="D8608" s="240"/>
      <c r="E8608" s="240"/>
      <c r="F8608" s="224"/>
      <c r="G8608" s="98"/>
      <c r="H8608" s="98"/>
      <c r="I8608" s="130"/>
      <c r="J8608" s="98"/>
      <c r="K8608" s="98"/>
      <c r="L8608" s="98"/>
      <c r="M8608" s="241"/>
      <c r="N8608" s="241"/>
      <c r="O8608" s="98"/>
      <c r="P8608" s="98"/>
      <c r="Q8608" s="130"/>
    </row>
    <row r="8609" spans="1:17" ht="11.25" x14ac:dyDescent="0.2">
      <c r="A8609" s="234"/>
      <c r="B8609" s="98"/>
      <c r="C8609" s="130"/>
      <c r="D8609" s="240"/>
      <c r="E8609" s="240"/>
      <c r="F8609" s="224"/>
      <c r="G8609" s="98"/>
      <c r="H8609" s="98"/>
      <c r="I8609" s="130"/>
      <c r="J8609" s="98"/>
      <c r="K8609" s="98"/>
      <c r="L8609" s="98"/>
      <c r="M8609" s="241"/>
      <c r="N8609" s="241"/>
      <c r="O8609" s="98"/>
      <c r="P8609" s="98"/>
      <c r="Q8609" s="130"/>
    </row>
    <row r="8610" spans="1:17" ht="11.25" x14ac:dyDescent="0.2">
      <c r="A8610" s="234"/>
      <c r="B8610" s="98"/>
      <c r="C8610" s="130"/>
      <c r="D8610" s="240"/>
      <c r="E8610" s="240"/>
      <c r="F8610" s="224"/>
      <c r="G8610" s="98"/>
      <c r="H8610" s="98"/>
      <c r="I8610" s="130"/>
      <c r="J8610" s="98"/>
      <c r="K8610" s="98"/>
      <c r="L8610" s="98"/>
      <c r="M8610" s="241"/>
      <c r="N8610" s="241"/>
      <c r="O8610" s="98"/>
      <c r="P8610" s="98"/>
      <c r="Q8610" s="130"/>
    </row>
    <row r="8611" spans="1:17" ht="11.25" x14ac:dyDescent="0.2">
      <c r="A8611" s="234"/>
      <c r="B8611" s="98"/>
      <c r="C8611" s="130"/>
      <c r="D8611" s="240"/>
      <c r="E8611" s="240"/>
      <c r="F8611" s="224"/>
      <c r="G8611" s="98"/>
      <c r="H8611" s="98"/>
      <c r="I8611" s="130"/>
      <c r="J8611" s="98"/>
      <c r="K8611" s="98"/>
      <c r="L8611" s="98"/>
      <c r="M8611" s="241"/>
      <c r="N8611" s="241"/>
      <c r="O8611" s="98"/>
      <c r="P8611" s="98"/>
      <c r="Q8611" s="130"/>
    </row>
    <row r="8612" spans="1:17" ht="11.25" x14ac:dyDescent="0.2">
      <c r="A8612" s="234"/>
      <c r="B8612" s="98"/>
      <c r="C8612" s="130"/>
      <c r="D8612" s="240"/>
      <c r="E8612" s="240"/>
      <c r="F8612" s="224"/>
      <c r="G8612" s="98"/>
      <c r="H8612" s="98"/>
      <c r="I8612" s="130"/>
      <c r="J8612" s="98"/>
      <c r="K8612" s="98"/>
      <c r="L8612" s="98"/>
      <c r="M8612" s="241"/>
      <c r="N8612" s="241"/>
      <c r="O8612" s="98"/>
      <c r="P8612" s="98"/>
      <c r="Q8612" s="130"/>
    </row>
    <row r="8613" spans="1:17" ht="11.25" x14ac:dyDescent="0.2">
      <c r="A8613" s="234"/>
      <c r="B8613" s="98"/>
      <c r="C8613" s="130"/>
      <c r="D8613" s="240"/>
      <c r="E8613" s="240"/>
      <c r="F8613" s="224"/>
      <c r="G8613" s="98"/>
      <c r="H8613" s="98"/>
      <c r="I8613" s="130"/>
      <c r="J8613" s="98"/>
      <c r="K8613" s="98"/>
      <c r="L8613" s="98"/>
      <c r="M8613" s="241"/>
      <c r="N8613" s="241"/>
      <c r="O8613" s="98"/>
      <c r="P8613" s="98"/>
      <c r="Q8613" s="130"/>
    </row>
    <row r="8614" spans="1:17" ht="11.25" x14ac:dyDescent="0.2">
      <c r="A8614" s="234"/>
      <c r="B8614" s="98"/>
      <c r="C8614" s="130"/>
      <c r="D8614" s="240"/>
      <c r="E8614" s="240"/>
      <c r="F8614" s="224"/>
      <c r="G8614" s="98"/>
      <c r="H8614" s="98"/>
      <c r="I8614" s="130"/>
      <c r="J8614" s="98"/>
      <c r="K8614" s="98"/>
      <c r="L8614" s="98"/>
      <c r="M8614" s="241"/>
      <c r="N8614" s="241"/>
      <c r="O8614" s="98"/>
      <c r="P8614" s="98"/>
      <c r="Q8614" s="130"/>
    </row>
    <row r="8615" spans="1:17" ht="11.25" x14ac:dyDescent="0.2">
      <c r="A8615" s="234"/>
      <c r="B8615" s="98"/>
      <c r="C8615" s="130"/>
      <c r="D8615" s="240"/>
      <c r="E8615" s="240"/>
      <c r="F8615" s="224"/>
      <c r="G8615" s="98"/>
      <c r="H8615" s="98"/>
      <c r="I8615" s="130"/>
      <c r="J8615" s="98"/>
      <c r="K8615" s="98"/>
      <c r="L8615" s="98"/>
      <c r="M8615" s="241"/>
      <c r="N8615" s="241"/>
      <c r="O8615" s="98"/>
      <c r="P8615" s="98"/>
      <c r="Q8615" s="130"/>
    </row>
    <row r="8616" spans="1:17" ht="11.25" x14ac:dyDescent="0.2">
      <c r="A8616" s="234"/>
      <c r="B8616" s="98"/>
      <c r="C8616" s="130"/>
      <c r="D8616" s="240"/>
      <c r="E8616" s="240"/>
      <c r="F8616" s="224"/>
      <c r="G8616" s="98"/>
      <c r="H8616" s="98"/>
      <c r="I8616" s="130"/>
      <c r="J8616" s="98"/>
      <c r="K8616" s="98"/>
      <c r="L8616" s="98"/>
      <c r="M8616" s="241"/>
      <c r="N8616" s="241"/>
      <c r="O8616" s="98"/>
      <c r="P8616" s="98"/>
      <c r="Q8616" s="130"/>
    </row>
    <row r="8617" spans="1:17" ht="11.25" x14ac:dyDescent="0.2">
      <c r="A8617" s="234"/>
      <c r="B8617" s="98"/>
      <c r="C8617" s="130"/>
      <c r="D8617" s="240"/>
      <c r="E8617" s="240"/>
      <c r="F8617" s="224"/>
      <c r="G8617" s="98"/>
      <c r="H8617" s="98"/>
      <c r="I8617" s="130"/>
      <c r="J8617" s="98"/>
      <c r="K8617" s="98"/>
      <c r="L8617" s="98"/>
      <c r="M8617" s="241"/>
      <c r="N8617" s="241"/>
      <c r="O8617" s="98"/>
      <c r="P8617" s="98"/>
      <c r="Q8617" s="130"/>
    </row>
    <row r="8618" spans="1:17" ht="11.25" x14ac:dyDescent="0.2">
      <c r="A8618" s="234"/>
      <c r="B8618" s="98"/>
      <c r="C8618" s="130"/>
      <c r="D8618" s="240"/>
      <c r="E8618" s="240"/>
      <c r="F8618" s="224"/>
      <c r="G8618" s="98"/>
      <c r="H8618" s="98"/>
      <c r="I8618" s="130"/>
      <c r="J8618" s="98"/>
      <c r="K8618" s="98"/>
      <c r="L8618" s="98"/>
      <c r="M8618" s="241"/>
      <c r="N8618" s="241"/>
      <c r="O8618" s="98"/>
      <c r="P8618" s="98"/>
      <c r="Q8618" s="130"/>
    </row>
    <row r="8619" spans="1:17" ht="11.25" x14ac:dyDescent="0.2">
      <c r="A8619" s="234"/>
      <c r="B8619" s="98"/>
      <c r="C8619" s="130"/>
      <c r="D8619" s="240"/>
      <c r="E8619" s="240"/>
      <c r="F8619" s="224"/>
      <c r="G8619" s="98"/>
      <c r="H8619" s="98"/>
      <c r="I8619" s="130"/>
      <c r="J8619" s="98"/>
      <c r="K8619" s="98"/>
      <c r="L8619" s="98"/>
      <c r="M8619" s="241"/>
      <c r="N8619" s="241"/>
      <c r="O8619" s="98"/>
      <c r="P8619" s="98"/>
      <c r="Q8619" s="130"/>
    </row>
    <row r="8620" spans="1:17" ht="11.25" x14ac:dyDescent="0.2">
      <c r="A8620" s="234"/>
      <c r="B8620" s="98"/>
      <c r="C8620" s="130"/>
      <c r="D8620" s="240"/>
      <c r="E8620" s="240"/>
      <c r="F8620" s="224"/>
      <c r="G8620" s="98"/>
      <c r="H8620" s="98"/>
      <c r="I8620" s="130"/>
      <c r="J8620" s="98"/>
      <c r="K8620" s="98"/>
      <c r="L8620" s="98"/>
      <c r="M8620" s="241"/>
      <c r="N8620" s="241"/>
      <c r="O8620" s="98"/>
      <c r="P8620" s="98"/>
      <c r="Q8620" s="130"/>
    </row>
    <row r="8621" spans="1:17" ht="11.25" x14ac:dyDescent="0.2">
      <c r="A8621" s="234"/>
      <c r="B8621" s="98"/>
      <c r="C8621" s="130"/>
      <c r="D8621" s="240"/>
      <c r="E8621" s="240"/>
      <c r="F8621" s="224"/>
      <c r="G8621" s="98"/>
      <c r="H8621" s="98"/>
      <c r="I8621" s="130"/>
      <c r="J8621" s="98"/>
      <c r="K8621" s="98"/>
      <c r="L8621" s="98"/>
      <c r="M8621" s="241"/>
      <c r="N8621" s="241"/>
      <c r="O8621" s="98"/>
      <c r="P8621" s="98"/>
      <c r="Q8621" s="130"/>
    </row>
    <row r="8622" spans="1:17" ht="11.25" x14ac:dyDescent="0.2">
      <c r="A8622" s="234"/>
      <c r="B8622" s="98"/>
      <c r="C8622" s="130"/>
      <c r="D8622" s="240"/>
      <c r="E8622" s="240"/>
      <c r="F8622" s="224"/>
      <c r="G8622" s="98"/>
      <c r="H8622" s="98"/>
      <c r="I8622" s="130"/>
      <c r="J8622" s="98"/>
      <c r="K8622" s="98"/>
      <c r="L8622" s="98"/>
      <c r="M8622" s="241"/>
      <c r="N8622" s="241"/>
      <c r="O8622" s="98"/>
      <c r="P8622" s="98"/>
      <c r="Q8622" s="130"/>
    </row>
    <row r="8623" spans="1:17" ht="11.25" x14ac:dyDescent="0.2">
      <c r="A8623" s="234"/>
      <c r="B8623" s="98"/>
      <c r="C8623" s="130"/>
      <c r="D8623" s="240"/>
      <c r="E8623" s="240"/>
      <c r="F8623" s="224"/>
      <c r="G8623" s="98"/>
      <c r="H8623" s="98"/>
      <c r="I8623" s="130"/>
      <c r="J8623" s="98"/>
      <c r="K8623" s="98"/>
      <c r="L8623" s="98"/>
      <c r="M8623" s="241"/>
      <c r="N8623" s="241"/>
      <c r="O8623" s="98"/>
      <c r="P8623" s="98"/>
      <c r="Q8623" s="130"/>
    </row>
    <row r="8624" spans="1:17" ht="11.25" x14ac:dyDescent="0.2">
      <c r="A8624" s="234"/>
      <c r="B8624" s="98"/>
      <c r="C8624" s="130"/>
      <c r="D8624" s="240"/>
      <c r="E8624" s="240"/>
      <c r="F8624" s="224"/>
      <c r="G8624" s="98"/>
      <c r="H8624" s="98"/>
      <c r="I8624" s="130"/>
      <c r="J8624" s="98"/>
      <c r="K8624" s="98"/>
      <c r="L8624" s="98"/>
      <c r="M8624" s="241"/>
      <c r="N8624" s="241"/>
      <c r="O8624" s="98"/>
      <c r="P8624" s="98"/>
      <c r="Q8624" s="130"/>
    </row>
    <row r="8625" spans="1:17" ht="11.25" x14ac:dyDescent="0.2">
      <c r="A8625" s="234"/>
      <c r="B8625" s="98"/>
      <c r="C8625" s="130"/>
      <c r="D8625" s="240"/>
      <c r="E8625" s="240"/>
      <c r="F8625" s="224"/>
      <c r="G8625" s="98"/>
      <c r="H8625" s="98"/>
      <c r="I8625" s="130"/>
      <c r="J8625" s="98"/>
      <c r="K8625" s="98"/>
      <c r="L8625" s="98"/>
      <c r="M8625" s="241"/>
      <c r="N8625" s="241"/>
      <c r="O8625" s="98"/>
      <c r="P8625" s="98"/>
      <c r="Q8625" s="130"/>
    </row>
    <row r="8626" spans="1:17" ht="11.25" x14ac:dyDescent="0.2">
      <c r="A8626" s="234"/>
      <c r="B8626" s="98"/>
      <c r="C8626" s="130"/>
      <c r="D8626" s="240"/>
      <c r="E8626" s="240"/>
      <c r="F8626" s="224"/>
      <c r="G8626" s="98"/>
      <c r="H8626" s="98"/>
      <c r="I8626" s="130"/>
      <c r="J8626" s="98"/>
      <c r="K8626" s="98"/>
      <c r="L8626" s="98"/>
      <c r="M8626" s="241"/>
      <c r="N8626" s="241"/>
      <c r="O8626" s="98"/>
      <c r="P8626" s="98"/>
      <c r="Q8626" s="130"/>
    </row>
    <row r="8627" spans="1:17" ht="11.25" x14ac:dyDescent="0.2">
      <c r="A8627" s="234"/>
      <c r="B8627" s="98"/>
      <c r="C8627" s="130"/>
      <c r="D8627" s="240"/>
      <c r="E8627" s="240"/>
      <c r="F8627" s="224"/>
      <c r="G8627" s="98"/>
      <c r="H8627" s="98"/>
      <c r="I8627" s="130"/>
      <c r="J8627" s="98"/>
      <c r="K8627" s="98"/>
      <c r="L8627" s="98"/>
      <c r="M8627" s="241"/>
      <c r="N8627" s="241"/>
      <c r="O8627" s="98"/>
      <c r="P8627" s="98"/>
      <c r="Q8627" s="130"/>
    </row>
    <row r="8628" spans="1:17" ht="11.25" x14ac:dyDescent="0.2">
      <c r="A8628" s="234"/>
      <c r="B8628" s="98"/>
      <c r="C8628" s="130"/>
      <c r="D8628" s="240"/>
      <c r="E8628" s="240"/>
      <c r="F8628" s="224"/>
      <c r="G8628" s="98"/>
      <c r="H8628" s="98"/>
      <c r="I8628" s="130"/>
      <c r="J8628" s="98"/>
      <c r="K8628" s="98"/>
      <c r="L8628" s="98"/>
      <c r="M8628" s="241"/>
      <c r="N8628" s="241"/>
      <c r="O8628" s="98"/>
      <c r="P8628" s="98"/>
      <c r="Q8628" s="130"/>
    </row>
    <row r="8629" spans="1:17" ht="11.25" x14ac:dyDescent="0.2">
      <c r="A8629" s="234"/>
      <c r="B8629" s="98"/>
      <c r="C8629" s="130"/>
      <c r="D8629" s="240"/>
      <c r="E8629" s="240"/>
      <c r="F8629" s="224"/>
      <c r="G8629" s="98"/>
      <c r="H8629" s="98"/>
      <c r="I8629" s="130"/>
      <c r="J8629" s="98"/>
      <c r="K8629" s="98"/>
      <c r="L8629" s="98"/>
      <c r="M8629" s="241"/>
      <c r="N8629" s="241"/>
      <c r="O8629" s="98"/>
      <c r="P8629" s="98"/>
      <c r="Q8629" s="130"/>
    </row>
    <row r="8630" spans="1:17" ht="11.25" x14ac:dyDescent="0.2">
      <c r="A8630" s="234"/>
      <c r="B8630" s="98"/>
      <c r="C8630" s="130"/>
      <c r="D8630" s="240"/>
      <c r="E8630" s="240"/>
      <c r="F8630" s="224"/>
      <c r="G8630" s="98"/>
      <c r="H8630" s="98"/>
      <c r="I8630" s="130"/>
      <c r="J8630" s="98"/>
      <c r="K8630" s="98"/>
      <c r="L8630" s="98"/>
      <c r="M8630" s="241"/>
      <c r="N8630" s="241"/>
      <c r="O8630" s="98"/>
      <c r="P8630" s="98"/>
      <c r="Q8630" s="130"/>
    </row>
    <row r="8631" spans="1:17" ht="11.25" x14ac:dyDescent="0.2">
      <c r="A8631" s="234"/>
      <c r="B8631" s="98"/>
      <c r="C8631" s="130"/>
      <c r="D8631" s="240"/>
      <c r="E8631" s="240"/>
      <c r="F8631" s="224"/>
      <c r="G8631" s="98"/>
      <c r="H8631" s="98"/>
      <c r="I8631" s="130"/>
      <c r="J8631" s="98"/>
      <c r="K8631" s="98"/>
      <c r="L8631" s="98"/>
      <c r="M8631" s="241"/>
      <c r="N8631" s="241"/>
      <c r="O8631" s="98"/>
      <c r="P8631" s="98"/>
      <c r="Q8631" s="130"/>
    </row>
    <row r="8632" spans="1:17" ht="11.25" x14ac:dyDescent="0.2">
      <c r="A8632" s="234"/>
      <c r="B8632" s="98"/>
      <c r="C8632" s="130"/>
      <c r="D8632" s="240"/>
      <c r="E8632" s="240"/>
      <c r="F8632" s="224"/>
      <c r="G8632" s="98"/>
      <c r="H8632" s="98"/>
      <c r="I8632" s="130"/>
      <c r="J8632" s="98"/>
      <c r="K8632" s="98"/>
      <c r="L8632" s="98"/>
      <c r="M8632" s="241"/>
      <c r="N8632" s="241"/>
      <c r="O8632" s="98"/>
      <c r="P8632" s="98"/>
      <c r="Q8632" s="130"/>
    </row>
    <row r="8633" spans="1:17" ht="11.25" x14ac:dyDescent="0.2">
      <c r="A8633" s="234"/>
      <c r="B8633" s="98"/>
      <c r="C8633" s="130"/>
      <c r="D8633" s="240"/>
      <c r="E8633" s="240"/>
      <c r="F8633" s="224"/>
      <c r="G8633" s="98"/>
      <c r="H8633" s="98"/>
      <c r="I8633" s="130"/>
      <c r="J8633" s="98"/>
      <c r="K8633" s="98"/>
      <c r="L8633" s="98"/>
      <c r="M8633" s="241"/>
      <c r="N8633" s="241"/>
      <c r="O8633" s="98"/>
      <c r="P8633" s="98"/>
      <c r="Q8633" s="130"/>
    </row>
    <row r="8634" spans="1:17" ht="11.25" x14ac:dyDescent="0.2">
      <c r="A8634" s="234"/>
      <c r="B8634" s="98"/>
      <c r="C8634" s="130"/>
      <c r="D8634" s="240"/>
      <c r="E8634" s="240"/>
      <c r="F8634" s="224"/>
      <c r="G8634" s="98"/>
      <c r="H8634" s="98"/>
      <c r="I8634" s="130"/>
      <c r="J8634" s="98"/>
      <c r="K8634" s="98"/>
      <c r="L8634" s="98"/>
      <c r="M8634" s="241"/>
      <c r="N8634" s="241"/>
      <c r="O8634" s="98"/>
      <c r="P8634" s="98"/>
      <c r="Q8634" s="130"/>
    </row>
    <row r="8635" spans="1:17" ht="11.25" x14ac:dyDescent="0.2">
      <c r="A8635" s="234"/>
      <c r="B8635" s="98"/>
      <c r="C8635" s="130"/>
      <c r="D8635" s="240"/>
      <c r="E8635" s="240"/>
      <c r="F8635" s="224"/>
      <c r="G8635" s="98"/>
      <c r="H8635" s="98"/>
      <c r="I8635" s="130"/>
      <c r="J8635" s="98"/>
      <c r="K8635" s="98"/>
      <c r="L8635" s="98"/>
      <c r="M8635" s="241"/>
      <c r="N8635" s="241"/>
      <c r="O8635" s="98"/>
      <c r="P8635" s="98"/>
      <c r="Q8635" s="130"/>
    </row>
    <row r="8636" spans="1:17" ht="11.25" x14ac:dyDescent="0.2">
      <c r="A8636" s="234"/>
      <c r="B8636" s="98"/>
      <c r="C8636" s="130"/>
      <c r="D8636" s="240"/>
      <c r="E8636" s="240"/>
      <c r="F8636" s="224"/>
      <c r="G8636" s="98"/>
      <c r="H8636" s="98"/>
      <c r="I8636" s="130"/>
      <c r="J8636" s="98"/>
      <c r="K8636" s="98"/>
      <c r="L8636" s="98"/>
      <c r="M8636" s="241"/>
      <c r="N8636" s="241"/>
      <c r="O8636" s="98"/>
      <c r="P8636" s="98"/>
      <c r="Q8636" s="130"/>
    </row>
    <row r="8637" spans="1:17" ht="11.25" x14ac:dyDescent="0.2">
      <c r="A8637" s="234"/>
      <c r="B8637" s="98"/>
      <c r="C8637" s="130"/>
      <c r="D8637" s="240"/>
      <c r="E8637" s="240"/>
      <c r="F8637" s="224"/>
      <c r="G8637" s="98"/>
      <c r="H8637" s="98"/>
      <c r="I8637" s="130"/>
      <c r="J8637" s="98"/>
      <c r="K8637" s="98"/>
      <c r="L8637" s="98"/>
      <c r="M8637" s="241"/>
      <c r="N8637" s="241"/>
      <c r="O8637" s="98"/>
      <c r="P8637" s="98"/>
      <c r="Q8637" s="130"/>
    </row>
    <row r="8638" spans="1:17" ht="11.25" x14ac:dyDescent="0.2">
      <c r="A8638" s="234"/>
      <c r="B8638" s="98"/>
      <c r="C8638" s="130"/>
      <c r="D8638" s="240"/>
      <c r="E8638" s="240"/>
      <c r="F8638" s="224"/>
      <c r="G8638" s="98"/>
      <c r="H8638" s="98"/>
      <c r="I8638" s="130"/>
      <c r="J8638" s="98"/>
      <c r="K8638" s="98"/>
      <c r="L8638" s="98"/>
      <c r="M8638" s="241"/>
      <c r="N8638" s="241"/>
      <c r="O8638" s="98"/>
      <c r="P8638" s="98"/>
      <c r="Q8638" s="130"/>
    </row>
    <row r="8639" spans="1:17" ht="11.25" x14ac:dyDescent="0.2">
      <c r="A8639" s="234"/>
      <c r="B8639" s="98"/>
      <c r="C8639" s="130"/>
      <c r="D8639" s="240"/>
      <c r="E8639" s="240"/>
      <c r="F8639" s="224"/>
      <c r="G8639" s="98"/>
      <c r="H8639" s="98"/>
      <c r="I8639" s="130"/>
      <c r="J8639" s="98"/>
      <c r="K8639" s="98"/>
      <c r="L8639" s="98"/>
      <c r="M8639" s="241"/>
      <c r="N8639" s="241"/>
      <c r="O8639" s="98"/>
      <c r="P8639" s="98"/>
      <c r="Q8639" s="130"/>
    </row>
    <row r="8640" spans="1:17" ht="11.25" x14ac:dyDescent="0.2">
      <c r="A8640" s="234"/>
      <c r="B8640" s="98"/>
      <c r="C8640" s="130"/>
      <c r="D8640" s="240"/>
      <c r="E8640" s="240"/>
      <c r="F8640" s="224"/>
      <c r="G8640" s="98"/>
      <c r="H8640" s="98"/>
      <c r="I8640" s="130"/>
      <c r="J8640" s="98"/>
      <c r="K8640" s="98"/>
      <c r="L8640" s="98"/>
      <c r="M8640" s="241"/>
      <c r="N8640" s="241"/>
      <c r="O8640" s="98"/>
      <c r="P8640" s="98"/>
      <c r="Q8640" s="130"/>
    </row>
    <row r="8641" spans="1:17" ht="11.25" x14ac:dyDescent="0.2">
      <c r="A8641" s="234"/>
      <c r="B8641" s="98"/>
      <c r="C8641" s="130"/>
      <c r="D8641" s="240"/>
      <c r="E8641" s="240"/>
      <c r="F8641" s="224"/>
      <c r="G8641" s="98"/>
      <c r="H8641" s="98"/>
      <c r="I8641" s="130"/>
      <c r="J8641" s="98"/>
      <c r="K8641" s="98"/>
      <c r="L8641" s="98"/>
      <c r="M8641" s="241"/>
      <c r="N8641" s="241"/>
      <c r="O8641" s="98"/>
      <c r="P8641" s="98"/>
      <c r="Q8641" s="130"/>
    </row>
    <row r="8642" spans="1:17" ht="11.25" x14ac:dyDescent="0.2">
      <c r="A8642" s="234"/>
      <c r="B8642" s="98"/>
      <c r="C8642" s="130"/>
      <c r="D8642" s="240"/>
      <c r="E8642" s="240"/>
      <c r="F8642" s="224"/>
      <c r="G8642" s="98"/>
      <c r="H8642" s="98"/>
      <c r="I8642" s="130"/>
      <c r="J8642" s="98"/>
      <c r="K8642" s="98"/>
      <c r="L8642" s="98"/>
      <c r="M8642" s="241"/>
      <c r="N8642" s="241"/>
      <c r="O8642" s="98"/>
      <c r="P8642" s="98"/>
      <c r="Q8642" s="130"/>
    </row>
    <row r="8643" spans="1:17" ht="11.25" x14ac:dyDescent="0.2">
      <c r="A8643" s="234"/>
      <c r="B8643" s="98"/>
      <c r="C8643" s="130"/>
      <c r="D8643" s="240"/>
      <c r="E8643" s="240"/>
      <c r="F8643" s="224"/>
      <c r="G8643" s="98"/>
      <c r="H8643" s="98"/>
      <c r="I8643" s="130"/>
      <c r="J8643" s="98"/>
      <c r="K8643" s="98"/>
      <c r="L8643" s="98"/>
      <c r="M8643" s="241"/>
      <c r="N8643" s="241"/>
      <c r="O8643" s="98"/>
      <c r="P8643" s="98"/>
      <c r="Q8643" s="130"/>
    </row>
    <row r="8644" spans="1:17" ht="11.25" x14ac:dyDescent="0.2">
      <c r="A8644" s="234"/>
      <c r="B8644" s="98"/>
      <c r="C8644" s="130"/>
      <c r="D8644" s="240"/>
      <c r="E8644" s="240"/>
      <c r="F8644" s="224"/>
      <c r="G8644" s="98"/>
      <c r="H8644" s="98"/>
      <c r="I8644" s="130"/>
      <c r="J8644" s="98"/>
      <c r="K8644" s="98"/>
      <c r="L8644" s="98"/>
      <c r="M8644" s="241"/>
      <c r="N8644" s="241"/>
      <c r="O8644" s="98"/>
      <c r="P8644" s="98"/>
      <c r="Q8644" s="130"/>
    </row>
    <row r="8645" spans="1:17" ht="11.25" x14ac:dyDescent="0.2">
      <c r="A8645" s="234"/>
      <c r="B8645" s="98"/>
      <c r="C8645" s="130"/>
      <c r="D8645" s="240"/>
      <c r="E8645" s="240"/>
      <c r="F8645" s="224"/>
      <c r="G8645" s="98"/>
      <c r="H8645" s="98"/>
      <c r="I8645" s="130"/>
      <c r="J8645" s="98"/>
      <c r="K8645" s="98"/>
      <c r="L8645" s="98"/>
      <c r="M8645" s="241"/>
      <c r="N8645" s="241"/>
      <c r="O8645" s="98"/>
      <c r="P8645" s="98"/>
      <c r="Q8645" s="130"/>
    </row>
    <row r="8646" spans="1:17" ht="11.25" x14ac:dyDescent="0.2">
      <c r="A8646" s="234"/>
      <c r="B8646" s="98"/>
      <c r="C8646" s="130"/>
      <c r="D8646" s="240"/>
      <c r="E8646" s="240"/>
      <c r="F8646" s="224"/>
      <c r="G8646" s="98"/>
      <c r="H8646" s="98"/>
      <c r="I8646" s="130"/>
      <c r="J8646" s="98"/>
      <c r="K8646" s="98"/>
      <c r="L8646" s="98"/>
      <c r="M8646" s="241"/>
      <c r="N8646" s="241"/>
      <c r="O8646" s="98"/>
      <c r="P8646" s="98"/>
      <c r="Q8646" s="130"/>
    </row>
    <row r="8647" spans="1:17" ht="11.25" x14ac:dyDescent="0.2">
      <c r="A8647" s="234"/>
      <c r="B8647" s="98"/>
      <c r="C8647" s="130"/>
      <c r="D8647" s="240"/>
      <c r="E8647" s="240"/>
      <c r="F8647" s="224"/>
      <c r="G8647" s="98"/>
      <c r="H8647" s="98"/>
      <c r="I8647" s="130"/>
      <c r="J8647" s="98"/>
      <c r="K8647" s="98"/>
      <c r="L8647" s="98"/>
      <c r="M8647" s="241"/>
      <c r="N8647" s="241"/>
      <c r="O8647" s="98"/>
      <c r="P8647" s="98"/>
      <c r="Q8647" s="130"/>
    </row>
    <row r="8648" spans="1:17" ht="11.25" x14ac:dyDescent="0.2">
      <c r="A8648" s="234"/>
      <c r="B8648" s="98"/>
      <c r="C8648" s="130"/>
      <c r="D8648" s="240"/>
      <c r="E8648" s="240"/>
      <c r="F8648" s="224"/>
      <c r="G8648" s="98"/>
      <c r="H8648" s="98"/>
      <c r="I8648" s="130"/>
      <c r="J8648" s="98"/>
      <c r="K8648" s="98"/>
      <c r="L8648" s="98"/>
      <c r="M8648" s="241"/>
      <c r="N8648" s="241"/>
      <c r="O8648" s="98"/>
      <c r="P8648" s="98"/>
      <c r="Q8648" s="130"/>
    </row>
    <row r="8649" spans="1:17" ht="11.25" x14ac:dyDescent="0.2">
      <c r="A8649" s="234"/>
      <c r="B8649" s="98"/>
      <c r="C8649" s="130"/>
      <c r="D8649" s="240"/>
      <c r="E8649" s="240"/>
      <c r="F8649" s="224"/>
      <c r="G8649" s="98"/>
      <c r="H8649" s="98"/>
      <c r="I8649" s="130"/>
      <c r="J8649" s="98"/>
      <c r="K8649" s="98"/>
      <c r="L8649" s="98"/>
      <c r="M8649" s="241"/>
      <c r="N8649" s="241"/>
      <c r="O8649" s="98"/>
      <c r="P8649" s="98"/>
      <c r="Q8649" s="130"/>
    </row>
    <row r="8650" spans="1:17" ht="11.25" x14ac:dyDescent="0.2">
      <c r="A8650" s="234"/>
      <c r="B8650" s="98"/>
      <c r="C8650" s="130"/>
      <c r="D8650" s="240"/>
      <c r="E8650" s="240"/>
      <c r="F8650" s="224"/>
      <c r="G8650" s="98"/>
      <c r="H8650" s="98"/>
      <c r="I8650" s="130"/>
      <c r="J8650" s="98"/>
      <c r="K8650" s="98"/>
      <c r="L8650" s="98"/>
      <c r="M8650" s="241"/>
      <c r="N8650" s="241"/>
      <c r="O8650" s="98"/>
      <c r="P8650" s="98"/>
      <c r="Q8650" s="130"/>
    </row>
    <row r="8651" spans="1:17" ht="11.25" x14ac:dyDescent="0.2">
      <c r="A8651" s="234"/>
      <c r="B8651" s="98"/>
      <c r="C8651" s="130"/>
      <c r="D8651" s="240"/>
      <c r="E8651" s="240"/>
      <c r="F8651" s="224"/>
      <c r="G8651" s="98"/>
      <c r="H8651" s="98"/>
      <c r="I8651" s="130"/>
      <c r="J8651" s="98"/>
      <c r="K8651" s="98"/>
      <c r="L8651" s="98"/>
      <c r="M8651" s="241"/>
      <c r="N8651" s="241"/>
      <c r="O8651" s="98"/>
      <c r="P8651" s="98"/>
      <c r="Q8651" s="130"/>
    </row>
    <row r="8652" spans="1:17" ht="11.25" x14ac:dyDescent="0.2">
      <c r="A8652" s="234"/>
      <c r="B8652" s="98"/>
      <c r="C8652" s="130"/>
      <c r="D8652" s="240"/>
      <c r="E8652" s="240"/>
      <c r="F8652" s="224"/>
      <c r="G8652" s="98"/>
      <c r="H8652" s="98"/>
      <c r="I8652" s="130"/>
      <c r="J8652" s="98"/>
      <c r="K8652" s="98"/>
      <c r="L8652" s="98"/>
      <c r="M8652" s="241"/>
      <c r="N8652" s="241"/>
      <c r="O8652" s="98"/>
      <c r="P8652" s="98"/>
      <c r="Q8652" s="130"/>
    </row>
    <row r="8653" spans="1:17" ht="11.25" x14ac:dyDescent="0.2">
      <c r="A8653" s="234"/>
      <c r="B8653" s="98"/>
      <c r="C8653" s="130"/>
      <c r="D8653" s="240"/>
      <c r="E8653" s="240"/>
      <c r="F8653" s="224"/>
      <c r="G8653" s="98"/>
      <c r="H8653" s="98"/>
      <c r="I8653" s="130"/>
      <c r="J8653" s="98"/>
      <c r="K8653" s="98"/>
      <c r="L8653" s="98"/>
      <c r="M8653" s="241"/>
      <c r="N8653" s="241"/>
      <c r="O8653" s="98"/>
      <c r="P8653" s="98"/>
      <c r="Q8653" s="130"/>
    </row>
    <row r="8654" spans="1:17" ht="11.25" x14ac:dyDescent="0.2">
      <c r="A8654" s="234"/>
      <c r="B8654" s="98"/>
      <c r="C8654" s="130"/>
      <c r="D8654" s="240"/>
      <c r="E8654" s="240"/>
      <c r="F8654" s="224"/>
      <c r="G8654" s="98"/>
      <c r="H8654" s="98"/>
      <c r="I8654" s="130"/>
      <c r="J8654" s="98"/>
      <c r="K8654" s="98"/>
      <c r="L8654" s="98"/>
      <c r="M8654" s="241"/>
      <c r="N8654" s="241"/>
      <c r="O8654" s="98"/>
      <c r="P8654" s="98"/>
      <c r="Q8654" s="130"/>
    </row>
    <row r="8655" spans="1:17" ht="11.25" x14ac:dyDescent="0.2">
      <c r="A8655" s="234"/>
      <c r="B8655" s="98"/>
      <c r="C8655" s="130"/>
      <c r="D8655" s="240"/>
      <c r="E8655" s="240"/>
      <c r="F8655" s="224"/>
      <c r="G8655" s="98"/>
      <c r="H8655" s="98"/>
      <c r="I8655" s="130"/>
      <c r="J8655" s="98"/>
      <c r="K8655" s="98"/>
      <c r="L8655" s="98"/>
      <c r="M8655" s="241"/>
      <c r="N8655" s="241"/>
      <c r="O8655" s="98"/>
      <c r="P8655" s="98"/>
      <c r="Q8655" s="130"/>
    </row>
    <row r="8656" spans="1:17" ht="11.25" x14ac:dyDescent="0.2">
      <c r="A8656" s="234"/>
      <c r="B8656" s="98"/>
      <c r="C8656" s="130"/>
      <c r="D8656" s="240"/>
      <c r="E8656" s="240"/>
      <c r="F8656" s="224"/>
      <c r="G8656" s="98"/>
      <c r="H8656" s="98"/>
      <c r="I8656" s="130"/>
      <c r="J8656" s="98"/>
      <c r="K8656" s="98"/>
      <c r="L8656" s="98"/>
      <c r="M8656" s="241"/>
      <c r="N8656" s="241"/>
      <c r="O8656" s="98"/>
      <c r="P8656" s="98"/>
      <c r="Q8656" s="130"/>
    </row>
    <row r="8657" spans="1:17" ht="11.25" x14ac:dyDescent="0.2">
      <c r="A8657" s="234"/>
      <c r="B8657" s="98"/>
      <c r="C8657" s="130"/>
      <c r="D8657" s="240"/>
      <c r="E8657" s="240"/>
      <c r="F8657" s="224"/>
      <c r="G8657" s="98"/>
      <c r="H8657" s="98"/>
      <c r="I8657" s="130"/>
      <c r="J8657" s="98"/>
      <c r="K8657" s="98"/>
      <c r="L8657" s="98"/>
      <c r="M8657" s="241"/>
      <c r="N8657" s="241"/>
      <c r="O8657" s="98"/>
      <c r="P8657" s="98"/>
      <c r="Q8657" s="130"/>
    </row>
    <row r="8658" spans="1:17" ht="11.25" x14ac:dyDescent="0.2">
      <c r="A8658" s="234"/>
      <c r="B8658" s="98"/>
      <c r="C8658" s="130"/>
      <c r="D8658" s="240"/>
      <c r="E8658" s="240"/>
      <c r="F8658" s="224"/>
      <c r="G8658" s="98"/>
      <c r="H8658" s="98"/>
      <c r="I8658" s="130"/>
      <c r="J8658" s="98"/>
      <c r="K8658" s="98"/>
      <c r="L8658" s="98"/>
      <c r="M8658" s="241"/>
      <c r="N8658" s="241"/>
      <c r="O8658" s="98"/>
      <c r="P8658" s="98"/>
      <c r="Q8658" s="130"/>
    </row>
    <row r="8659" spans="1:17" ht="11.25" x14ac:dyDescent="0.2">
      <c r="A8659" s="234"/>
      <c r="B8659" s="98"/>
      <c r="C8659" s="130"/>
      <c r="D8659" s="240"/>
      <c r="E8659" s="240"/>
      <c r="F8659" s="224"/>
      <c r="G8659" s="98"/>
      <c r="H8659" s="98"/>
      <c r="I8659" s="130"/>
      <c r="J8659" s="98"/>
      <c r="K8659" s="98"/>
      <c r="L8659" s="98"/>
      <c r="M8659" s="241"/>
      <c r="N8659" s="241"/>
      <c r="O8659" s="98"/>
      <c r="P8659" s="98"/>
      <c r="Q8659" s="130"/>
    </row>
    <row r="8660" spans="1:17" ht="11.25" x14ac:dyDescent="0.2">
      <c r="A8660" s="234"/>
      <c r="B8660" s="98"/>
      <c r="C8660" s="130"/>
      <c r="D8660" s="240"/>
      <c r="E8660" s="240"/>
      <c r="F8660" s="224"/>
      <c r="G8660" s="98"/>
      <c r="H8660" s="98"/>
      <c r="I8660" s="130"/>
      <c r="J8660" s="98"/>
      <c r="K8660" s="98"/>
      <c r="L8660" s="98"/>
      <c r="M8660" s="241"/>
      <c r="N8660" s="241"/>
      <c r="O8660" s="98"/>
      <c r="P8660" s="98"/>
      <c r="Q8660" s="130"/>
    </row>
    <row r="8661" spans="1:17" ht="11.25" x14ac:dyDescent="0.2">
      <c r="A8661" s="234"/>
      <c r="B8661" s="98"/>
      <c r="C8661" s="130"/>
      <c r="D8661" s="240"/>
      <c r="E8661" s="240"/>
      <c r="F8661" s="224"/>
      <c r="G8661" s="98"/>
      <c r="H8661" s="98"/>
      <c r="I8661" s="130"/>
      <c r="J8661" s="98"/>
      <c r="K8661" s="98"/>
      <c r="L8661" s="98"/>
      <c r="M8661" s="241"/>
      <c r="N8661" s="241"/>
      <c r="O8661" s="98"/>
      <c r="P8661" s="98"/>
      <c r="Q8661" s="130"/>
    </row>
    <row r="8662" spans="1:17" ht="11.25" x14ac:dyDescent="0.2">
      <c r="A8662" s="234"/>
      <c r="B8662" s="98"/>
      <c r="C8662" s="130"/>
      <c r="D8662" s="240"/>
      <c r="E8662" s="240"/>
      <c r="F8662" s="224"/>
      <c r="G8662" s="98"/>
      <c r="H8662" s="98"/>
      <c r="I8662" s="130"/>
      <c r="J8662" s="98"/>
      <c r="K8662" s="98"/>
      <c r="L8662" s="98"/>
      <c r="M8662" s="241"/>
      <c r="N8662" s="241"/>
      <c r="O8662" s="98"/>
      <c r="P8662" s="98"/>
      <c r="Q8662" s="130"/>
    </row>
    <row r="8663" spans="1:17" ht="11.25" x14ac:dyDescent="0.2">
      <c r="A8663" s="234"/>
      <c r="B8663" s="98"/>
      <c r="C8663" s="130"/>
      <c r="D8663" s="240"/>
      <c r="E8663" s="240"/>
      <c r="F8663" s="224"/>
      <c r="G8663" s="98"/>
      <c r="H8663" s="98"/>
      <c r="I8663" s="130"/>
      <c r="J8663" s="98"/>
      <c r="K8663" s="98"/>
      <c r="L8663" s="98"/>
      <c r="M8663" s="241"/>
      <c r="N8663" s="241"/>
      <c r="O8663" s="98"/>
      <c r="P8663" s="98"/>
      <c r="Q8663" s="130"/>
    </row>
    <row r="8664" spans="1:17" ht="11.25" x14ac:dyDescent="0.2">
      <c r="A8664" s="234"/>
      <c r="B8664" s="98"/>
      <c r="C8664" s="130"/>
      <c r="D8664" s="240"/>
      <c r="E8664" s="240"/>
      <c r="F8664" s="224"/>
      <c r="G8664" s="98"/>
      <c r="H8664" s="98"/>
      <c r="I8664" s="130"/>
      <c r="J8664" s="98"/>
      <c r="K8664" s="98"/>
      <c r="L8664" s="98"/>
      <c r="M8664" s="241"/>
      <c r="N8664" s="241"/>
      <c r="O8664" s="98"/>
      <c r="P8664" s="98"/>
      <c r="Q8664" s="130"/>
    </row>
    <row r="8665" spans="1:17" ht="11.25" x14ac:dyDescent="0.2">
      <c r="A8665" s="234"/>
      <c r="B8665" s="98"/>
      <c r="C8665" s="130"/>
      <c r="D8665" s="240"/>
      <c r="E8665" s="240"/>
      <c r="F8665" s="224"/>
      <c r="G8665" s="98"/>
      <c r="H8665" s="98"/>
      <c r="I8665" s="130"/>
      <c r="J8665" s="98"/>
      <c r="K8665" s="98"/>
      <c r="L8665" s="98"/>
      <c r="M8665" s="241"/>
      <c r="N8665" s="241"/>
      <c r="O8665" s="98"/>
      <c r="P8665" s="98"/>
      <c r="Q8665" s="130"/>
    </row>
    <row r="8666" spans="1:17" ht="11.25" x14ac:dyDescent="0.2">
      <c r="A8666" s="234"/>
      <c r="B8666" s="98"/>
      <c r="C8666" s="130"/>
      <c r="D8666" s="240"/>
      <c r="E8666" s="240"/>
      <c r="F8666" s="224"/>
      <c r="G8666" s="98"/>
      <c r="H8666" s="98"/>
      <c r="I8666" s="130"/>
      <c r="J8666" s="98"/>
      <c r="K8666" s="98"/>
      <c r="L8666" s="98"/>
      <c r="M8666" s="241"/>
      <c r="N8666" s="241"/>
      <c r="O8666" s="98"/>
      <c r="P8666" s="98"/>
      <c r="Q8666" s="130"/>
    </row>
    <row r="8667" spans="1:17" ht="11.25" x14ac:dyDescent="0.2">
      <c r="A8667" s="234"/>
      <c r="B8667" s="98"/>
      <c r="C8667" s="130"/>
      <c r="D8667" s="240"/>
      <c r="E8667" s="240"/>
      <c r="F8667" s="224"/>
      <c r="G8667" s="98"/>
      <c r="H8667" s="98"/>
      <c r="I8667" s="130"/>
      <c r="J8667" s="98"/>
      <c r="K8667" s="98"/>
      <c r="L8667" s="98"/>
      <c r="M8667" s="241"/>
      <c r="N8667" s="241"/>
      <c r="O8667" s="98"/>
      <c r="P8667" s="98"/>
      <c r="Q8667" s="130"/>
    </row>
    <row r="8668" spans="1:17" ht="11.25" x14ac:dyDescent="0.2">
      <c r="A8668" s="234"/>
      <c r="B8668" s="98"/>
      <c r="C8668" s="130"/>
      <c r="D8668" s="240"/>
      <c r="E8668" s="240"/>
      <c r="F8668" s="224"/>
      <c r="G8668" s="98"/>
      <c r="H8668" s="98"/>
      <c r="I8668" s="130"/>
      <c r="J8668" s="98"/>
      <c r="K8668" s="98"/>
      <c r="L8668" s="98"/>
      <c r="M8668" s="241"/>
      <c r="N8668" s="241"/>
      <c r="O8668" s="98"/>
      <c r="P8668" s="98"/>
      <c r="Q8668" s="130"/>
    </row>
    <row r="8669" spans="1:17" ht="11.25" x14ac:dyDescent="0.2">
      <c r="A8669" s="234"/>
      <c r="B8669" s="98"/>
      <c r="C8669" s="130"/>
      <c r="D8669" s="240"/>
      <c r="E8669" s="240"/>
      <c r="F8669" s="224"/>
      <c r="G8669" s="98"/>
      <c r="H8669" s="98"/>
      <c r="I8669" s="130"/>
      <c r="J8669" s="98"/>
      <c r="K8669" s="98"/>
      <c r="L8669" s="98"/>
      <c r="M8669" s="241"/>
      <c r="N8669" s="241"/>
      <c r="O8669" s="98"/>
      <c r="P8669" s="98"/>
      <c r="Q8669" s="130"/>
    </row>
    <row r="8670" spans="1:17" ht="11.25" x14ac:dyDescent="0.2">
      <c r="A8670" s="234"/>
      <c r="B8670" s="98"/>
      <c r="C8670" s="130"/>
      <c r="D8670" s="240"/>
      <c r="E8670" s="240"/>
      <c r="F8670" s="224"/>
      <c r="G8670" s="98"/>
      <c r="H8670" s="98"/>
      <c r="I8670" s="130"/>
      <c r="J8670" s="98"/>
      <c r="K8670" s="98"/>
      <c r="L8670" s="98"/>
      <c r="M8670" s="241"/>
      <c r="N8670" s="241"/>
      <c r="O8670" s="98"/>
      <c r="P8670" s="98"/>
      <c r="Q8670" s="130"/>
    </row>
    <row r="8671" spans="1:17" ht="11.25" x14ac:dyDescent="0.2">
      <c r="A8671" s="234"/>
      <c r="B8671" s="98"/>
      <c r="C8671" s="130"/>
      <c r="D8671" s="240"/>
      <c r="E8671" s="240"/>
      <c r="F8671" s="224"/>
      <c r="G8671" s="98"/>
      <c r="H8671" s="98"/>
      <c r="I8671" s="130"/>
      <c r="J8671" s="98"/>
      <c r="K8671" s="98"/>
      <c r="L8671" s="98"/>
      <c r="M8671" s="241"/>
      <c r="N8671" s="241"/>
      <c r="O8671" s="98"/>
      <c r="P8671" s="98"/>
      <c r="Q8671" s="130"/>
    </row>
    <row r="8672" spans="1:17" ht="11.25" x14ac:dyDescent="0.2">
      <c r="A8672" s="234"/>
      <c r="B8672" s="98"/>
      <c r="C8672" s="130"/>
      <c r="D8672" s="240"/>
      <c r="E8672" s="240"/>
      <c r="F8672" s="224"/>
      <c r="G8672" s="98"/>
      <c r="H8672" s="98"/>
      <c r="I8672" s="130"/>
      <c r="J8672" s="98"/>
      <c r="K8672" s="98"/>
      <c r="L8672" s="98"/>
      <c r="M8672" s="241"/>
      <c r="N8672" s="241"/>
      <c r="O8672" s="98"/>
      <c r="P8672" s="98"/>
      <c r="Q8672" s="130"/>
    </row>
    <row r="8673" spans="1:17" ht="11.25" x14ac:dyDescent="0.2">
      <c r="A8673" s="234"/>
      <c r="B8673" s="98"/>
      <c r="C8673" s="130"/>
      <c r="D8673" s="240"/>
      <c r="E8673" s="240"/>
      <c r="F8673" s="224"/>
      <c r="G8673" s="98"/>
      <c r="H8673" s="98"/>
      <c r="I8673" s="130"/>
      <c r="J8673" s="98"/>
      <c r="K8673" s="98"/>
      <c r="L8673" s="98"/>
      <c r="M8673" s="241"/>
      <c r="N8673" s="241"/>
      <c r="O8673" s="98"/>
      <c r="P8673" s="98"/>
      <c r="Q8673" s="130"/>
    </row>
    <row r="8674" spans="1:17" ht="11.25" x14ac:dyDescent="0.2">
      <c r="A8674" s="234"/>
      <c r="B8674" s="98"/>
      <c r="C8674" s="130"/>
      <c r="D8674" s="240"/>
      <c r="E8674" s="240"/>
      <c r="F8674" s="224"/>
      <c r="G8674" s="98"/>
      <c r="H8674" s="98"/>
      <c r="I8674" s="130"/>
      <c r="J8674" s="98"/>
      <c r="K8674" s="98"/>
      <c r="L8674" s="98"/>
      <c r="M8674" s="241"/>
      <c r="N8674" s="241"/>
      <c r="O8674" s="98"/>
      <c r="P8674" s="98"/>
      <c r="Q8674" s="130"/>
    </row>
    <row r="8675" spans="1:17" ht="11.25" x14ac:dyDescent="0.2">
      <c r="A8675" s="234"/>
      <c r="B8675" s="98"/>
      <c r="C8675" s="130"/>
      <c r="D8675" s="240"/>
      <c r="E8675" s="240"/>
      <c r="F8675" s="224"/>
      <c r="G8675" s="98"/>
      <c r="H8675" s="98"/>
      <c r="I8675" s="130"/>
      <c r="J8675" s="98"/>
      <c r="K8675" s="98"/>
      <c r="L8675" s="98"/>
      <c r="M8675" s="241"/>
      <c r="N8675" s="241"/>
      <c r="O8675" s="98"/>
      <c r="P8675" s="98"/>
      <c r="Q8675" s="130"/>
    </row>
    <row r="8676" spans="1:17" ht="11.25" x14ac:dyDescent="0.2">
      <c r="A8676" s="234"/>
      <c r="B8676" s="98"/>
      <c r="C8676" s="130"/>
      <c r="D8676" s="240"/>
      <c r="E8676" s="240"/>
      <c r="F8676" s="224"/>
      <c r="G8676" s="98"/>
      <c r="H8676" s="98"/>
      <c r="I8676" s="130"/>
      <c r="J8676" s="98"/>
      <c r="K8676" s="98"/>
      <c r="L8676" s="98"/>
      <c r="M8676" s="241"/>
      <c r="N8676" s="241"/>
      <c r="O8676" s="98"/>
      <c r="P8676" s="98"/>
      <c r="Q8676" s="130"/>
    </row>
    <row r="8677" spans="1:17" ht="11.25" x14ac:dyDescent="0.2">
      <c r="A8677" s="234"/>
      <c r="B8677" s="98"/>
      <c r="C8677" s="130"/>
      <c r="D8677" s="240"/>
      <c r="E8677" s="240"/>
      <c r="F8677" s="224"/>
      <c r="G8677" s="98"/>
      <c r="H8677" s="98"/>
      <c r="I8677" s="130"/>
      <c r="J8677" s="98"/>
      <c r="K8677" s="98"/>
      <c r="L8677" s="98"/>
      <c r="M8677" s="241"/>
      <c r="N8677" s="241"/>
      <c r="O8677" s="98"/>
      <c r="P8677" s="98"/>
      <c r="Q8677" s="130"/>
    </row>
    <row r="8678" spans="1:17" ht="11.25" x14ac:dyDescent="0.2">
      <c r="A8678" s="234"/>
      <c r="B8678" s="98"/>
      <c r="C8678" s="130"/>
      <c r="D8678" s="240"/>
      <c r="E8678" s="240"/>
      <c r="F8678" s="224"/>
      <c r="G8678" s="98"/>
      <c r="H8678" s="98"/>
      <c r="I8678" s="130"/>
      <c r="J8678" s="98"/>
      <c r="K8678" s="98"/>
      <c r="L8678" s="98"/>
      <c r="M8678" s="241"/>
      <c r="N8678" s="241"/>
      <c r="O8678" s="98"/>
      <c r="P8678" s="98"/>
      <c r="Q8678" s="130"/>
    </row>
    <row r="8679" spans="1:17" ht="11.25" x14ac:dyDescent="0.2">
      <c r="A8679" s="234"/>
      <c r="B8679" s="98"/>
      <c r="C8679" s="130"/>
      <c r="D8679" s="240"/>
      <c r="E8679" s="240"/>
      <c r="F8679" s="224"/>
      <c r="G8679" s="98"/>
      <c r="H8679" s="98"/>
      <c r="I8679" s="130"/>
      <c r="J8679" s="98"/>
      <c r="K8679" s="98"/>
      <c r="L8679" s="98"/>
      <c r="M8679" s="241"/>
      <c r="N8679" s="241"/>
      <c r="O8679" s="98"/>
      <c r="P8679" s="98"/>
      <c r="Q8679" s="130"/>
    </row>
    <row r="8680" spans="1:17" ht="11.25" x14ac:dyDescent="0.2">
      <c r="A8680" s="234"/>
      <c r="B8680" s="98"/>
      <c r="C8680" s="130"/>
      <c r="D8680" s="240"/>
      <c r="E8680" s="240"/>
      <c r="F8680" s="224"/>
      <c r="G8680" s="98"/>
      <c r="H8680" s="98"/>
      <c r="I8680" s="130"/>
      <c r="J8680" s="98"/>
      <c r="K8680" s="98"/>
      <c r="L8680" s="98"/>
      <c r="M8680" s="241"/>
      <c r="N8680" s="241"/>
      <c r="O8680" s="98"/>
      <c r="P8680" s="98"/>
      <c r="Q8680" s="130"/>
    </row>
    <row r="8681" spans="1:17" ht="11.25" x14ac:dyDescent="0.2">
      <c r="A8681" s="234"/>
      <c r="B8681" s="98"/>
      <c r="C8681" s="130"/>
      <c r="D8681" s="240"/>
      <c r="E8681" s="240"/>
      <c r="F8681" s="224"/>
      <c r="G8681" s="98"/>
      <c r="H8681" s="98"/>
      <c r="I8681" s="130"/>
      <c r="J8681" s="98"/>
      <c r="K8681" s="98"/>
      <c r="L8681" s="98"/>
      <c r="M8681" s="241"/>
      <c r="N8681" s="241"/>
      <c r="O8681" s="98"/>
      <c r="P8681" s="98"/>
      <c r="Q8681" s="130"/>
    </row>
    <row r="8682" spans="1:17" ht="11.25" x14ac:dyDescent="0.2">
      <c r="A8682" s="234"/>
      <c r="B8682" s="98"/>
      <c r="C8682" s="130"/>
      <c r="D8682" s="240"/>
      <c r="E8682" s="240"/>
      <c r="F8682" s="224"/>
      <c r="G8682" s="98"/>
      <c r="H8682" s="98"/>
      <c r="I8682" s="130"/>
      <c r="J8682" s="98"/>
      <c r="K8682" s="98"/>
      <c r="L8682" s="98"/>
      <c r="M8682" s="241"/>
      <c r="N8682" s="241"/>
      <c r="O8682" s="98"/>
      <c r="P8682" s="98"/>
      <c r="Q8682" s="130"/>
    </row>
    <row r="8683" spans="1:17" ht="11.25" x14ac:dyDescent="0.2">
      <c r="A8683" s="234"/>
      <c r="B8683" s="98"/>
      <c r="C8683" s="130"/>
      <c r="D8683" s="240"/>
      <c r="E8683" s="240"/>
      <c r="F8683" s="224"/>
      <c r="G8683" s="98"/>
      <c r="H8683" s="98"/>
      <c r="I8683" s="130"/>
      <c r="J8683" s="98"/>
      <c r="K8683" s="98"/>
      <c r="L8683" s="98"/>
      <c r="M8683" s="241"/>
      <c r="N8683" s="241"/>
      <c r="O8683" s="98"/>
      <c r="P8683" s="98"/>
      <c r="Q8683" s="130"/>
    </row>
    <row r="8684" spans="1:17" ht="11.25" x14ac:dyDescent="0.2">
      <c r="A8684" s="234"/>
      <c r="B8684" s="98"/>
      <c r="C8684" s="130"/>
      <c r="D8684" s="240"/>
      <c r="E8684" s="240"/>
      <c r="F8684" s="224"/>
      <c r="G8684" s="98"/>
      <c r="H8684" s="98"/>
      <c r="I8684" s="130"/>
      <c r="J8684" s="98"/>
      <c r="K8684" s="98"/>
      <c r="L8684" s="98"/>
      <c r="M8684" s="241"/>
      <c r="N8684" s="241"/>
      <c r="O8684" s="98"/>
      <c r="P8684" s="98"/>
      <c r="Q8684" s="130"/>
    </row>
    <row r="8685" spans="1:17" ht="11.25" x14ac:dyDescent="0.2">
      <c r="A8685" s="234"/>
      <c r="B8685" s="98"/>
      <c r="C8685" s="130"/>
      <c r="D8685" s="240"/>
      <c r="E8685" s="240"/>
      <c r="F8685" s="224"/>
      <c r="G8685" s="98"/>
      <c r="H8685" s="98"/>
      <c r="I8685" s="130"/>
      <c r="J8685" s="98"/>
      <c r="K8685" s="98"/>
      <c r="L8685" s="98"/>
      <c r="M8685" s="241"/>
      <c r="N8685" s="241"/>
      <c r="O8685" s="98"/>
      <c r="P8685" s="98"/>
      <c r="Q8685" s="130"/>
    </row>
    <row r="8686" spans="1:17" ht="11.25" x14ac:dyDescent="0.2">
      <c r="A8686" s="234"/>
      <c r="B8686" s="98"/>
      <c r="C8686" s="130"/>
      <c r="D8686" s="240"/>
      <c r="E8686" s="240"/>
      <c r="F8686" s="224"/>
      <c r="G8686" s="98"/>
      <c r="H8686" s="98"/>
      <c r="I8686" s="130"/>
      <c r="J8686" s="98"/>
      <c r="K8686" s="98"/>
      <c r="L8686" s="98"/>
      <c r="M8686" s="241"/>
      <c r="N8686" s="241"/>
      <c r="O8686" s="98"/>
      <c r="P8686" s="98"/>
      <c r="Q8686" s="130"/>
    </row>
    <row r="8687" spans="1:17" ht="11.25" x14ac:dyDescent="0.2">
      <c r="A8687" s="234"/>
      <c r="B8687" s="98"/>
      <c r="C8687" s="130"/>
      <c r="D8687" s="240"/>
      <c r="E8687" s="240"/>
      <c r="F8687" s="224"/>
      <c r="G8687" s="98"/>
      <c r="H8687" s="98"/>
      <c r="I8687" s="130"/>
      <c r="J8687" s="98"/>
      <c r="K8687" s="98"/>
      <c r="L8687" s="98"/>
      <c r="M8687" s="241"/>
      <c r="N8687" s="241"/>
      <c r="O8687" s="98"/>
      <c r="P8687" s="98"/>
      <c r="Q8687" s="130"/>
    </row>
    <row r="8688" spans="1:17" ht="11.25" x14ac:dyDescent="0.2">
      <c r="A8688" s="234"/>
      <c r="B8688" s="98"/>
      <c r="C8688" s="130"/>
      <c r="D8688" s="240"/>
      <c r="E8688" s="240"/>
      <c r="F8688" s="224"/>
      <c r="G8688" s="98"/>
      <c r="H8688" s="98"/>
      <c r="I8688" s="130"/>
      <c r="J8688" s="98"/>
      <c r="K8688" s="98"/>
      <c r="L8688" s="98"/>
      <c r="M8688" s="241"/>
      <c r="N8688" s="241"/>
      <c r="O8688" s="98"/>
      <c r="P8688" s="98"/>
      <c r="Q8688" s="130"/>
    </row>
    <row r="8689" spans="1:17" ht="11.25" x14ac:dyDescent="0.2">
      <c r="A8689" s="234"/>
      <c r="B8689" s="98"/>
      <c r="C8689" s="130"/>
      <c r="D8689" s="240"/>
      <c r="E8689" s="240"/>
      <c r="F8689" s="224"/>
      <c r="G8689" s="98"/>
      <c r="H8689" s="98"/>
      <c r="I8689" s="130"/>
      <c r="J8689" s="98"/>
      <c r="K8689" s="98"/>
      <c r="L8689" s="98"/>
      <c r="M8689" s="241"/>
      <c r="N8689" s="241"/>
      <c r="O8689" s="98"/>
      <c r="P8689" s="98"/>
      <c r="Q8689" s="130"/>
    </row>
    <row r="8690" spans="1:17" ht="11.25" x14ac:dyDescent="0.2">
      <c r="A8690" s="234"/>
      <c r="B8690" s="98"/>
      <c r="C8690" s="130"/>
      <c r="D8690" s="240"/>
      <c r="E8690" s="240"/>
      <c r="F8690" s="224"/>
      <c r="G8690" s="98"/>
      <c r="H8690" s="98"/>
      <c r="I8690" s="130"/>
      <c r="J8690" s="98"/>
      <c r="K8690" s="98"/>
      <c r="L8690" s="98"/>
      <c r="M8690" s="241"/>
      <c r="N8690" s="241"/>
      <c r="O8690" s="98"/>
      <c r="P8690" s="98"/>
      <c r="Q8690" s="130"/>
    </row>
    <row r="8691" spans="1:17" ht="11.25" x14ac:dyDescent="0.2">
      <c r="A8691" s="234"/>
      <c r="B8691" s="98"/>
      <c r="C8691" s="130"/>
      <c r="D8691" s="240"/>
      <c r="E8691" s="240"/>
      <c r="F8691" s="224"/>
      <c r="G8691" s="98"/>
      <c r="H8691" s="98"/>
      <c r="I8691" s="130"/>
      <c r="J8691" s="98"/>
      <c r="K8691" s="98"/>
      <c r="L8691" s="98"/>
      <c r="M8691" s="241"/>
      <c r="N8691" s="241"/>
      <c r="O8691" s="98"/>
      <c r="P8691" s="98"/>
      <c r="Q8691" s="130"/>
    </row>
    <row r="8692" spans="1:17" ht="11.25" x14ac:dyDescent="0.2">
      <c r="A8692" s="234"/>
      <c r="B8692" s="98"/>
      <c r="C8692" s="130"/>
      <c r="D8692" s="240"/>
      <c r="E8692" s="240"/>
      <c r="F8692" s="224"/>
      <c r="G8692" s="98"/>
      <c r="H8692" s="98"/>
      <c r="I8692" s="130"/>
      <c r="J8692" s="98"/>
      <c r="K8692" s="98"/>
      <c r="L8692" s="98"/>
      <c r="M8692" s="241"/>
      <c r="N8692" s="241"/>
      <c r="O8692" s="98"/>
      <c r="P8692" s="98"/>
      <c r="Q8692" s="130"/>
    </row>
    <row r="8693" spans="1:17" ht="11.25" x14ac:dyDescent="0.2">
      <c r="A8693" s="234"/>
      <c r="B8693" s="98"/>
      <c r="C8693" s="130"/>
      <c r="D8693" s="240"/>
      <c r="E8693" s="240"/>
      <c r="F8693" s="224"/>
      <c r="G8693" s="98"/>
      <c r="H8693" s="98"/>
      <c r="I8693" s="130"/>
      <c r="J8693" s="98"/>
      <c r="K8693" s="98"/>
      <c r="L8693" s="98"/>
      <c r="M8693" s="241"/>
      <c r="N8693" s="241"/>
      <c r="O8693" s="98"/>
      <c r="P8693" s="98"/>
      <c r="Q8693" s="130"/>
    </row>
    <row r="8694" spans="1:17" ht="11.25" x14ac:dyDescent="0.2">
      <c r="A8694" s="234"/>
      <c r="B8694" s="98"/>
      <c r="C8694" s="130"/>
      <c r="D8694" s="240"/>
      <c r="E8694" s="240"/>
      <c r="F8694" s="224"/>
      <c r="G8694" s="98"/>
      <c r="H8694" s="98"/>
      <c r="I8694" s="130"/>
      <c r="J8694" s="98"/>
      <c r="K8694" s="98"/>
      <c r="L8694" s="98"/>
      <c r="M8694" s="241"/>
      <c r="N8694" s="241"/>
      <c r="O8694" s="98"/>
      <c r="P8694" s="98"/>
      <c r="Q8694" s="130"/>
    </row>
    <row r="8695" spans="1:17" ht="11.25" x14ac:dyDescent="0.2">
      <c r="A8695" s="234"/>
      <c r="B8695" s="98"/>
      <c r="C8695" s="130"/>
      <c r="D8695" s="240"/>
      <c r="E8695" s="240"/>
      <c r="F8695" s="224"/>
      <c r="G8695" s="98"/>
      <c r="H8695" s="98"/>
      <c r="I8695" s="130"/>
      <c r="J8695" s="98"/>
      <c r="K8695" s="98"/>
      <c r="L8695" s="98"/>
      <c r="M8695" s="241"/>
      <c r="N8695" s="241"/>
      <c r="O8695" s="98"/>
      <c r="P8695" s="98"/>
      <c r="Q8695" s="130"/>
    </row>
    <row r="8696" spans="1:17" ht="11.25" x14ac:dyDescent="0.2">
      <c r="A8696" s="234"/>
      <c r="B8696" s="98"/>
      <c r="C8696" s="130"/>
      <c r="D8696" s="240"/>
      <c r="E8696" s="240"/>
      <c r="F8696" s="224"/>
      <c r="G8696" s="98"/>
      <c r="H8696" s="98"/>
      <c r="I8696" s="130"/>
      <c r="J8696" s="98"/>
      <c r="K8696" s="98"/>
      <c r="L8696" s="98"/>
      <c r="M8696" s="241"/>
      <c r="N8696" s="241"/>
      <c r="O8696" s="98"/>
      <c r="P8696" s="98"/>
      <c r="Q8696" s="130"/>
    </row>
    <row r="8697" spans="1:17" ht="11.25" x14ac:dyDescent="0.2">
      <c r="A8697" s="234"/>
      <c r="B8697" s="98"/>
      <c r="C8697" s="130"/>
      <c r="D8697" s="240"/>
      <c r="E8697" s="240"/>
      <c r="F8697" s="224"/>
      <c r="G8697" s="98"/>
      <c r="H8697" s="98"/>
      <c r="I8697" s="130"/>
      <c r="J8697" s="98"/>
      <c r="K8697" s="98"/>
      <c r="L8697" s="98"/>
      <c r="M8697" s="241"/>
      <c r="N8697" s="241"/>
      <c r="O8697" s="98"/>
      <c r="P8697" s="98"/>
      <c r="Q8697" s="130"/>
    </row>
    <row r="8698" spans="1:17" ht="11.25" x14ac:dyDescent="0.2">
      <c r="A8698" s="234"/>
      <c r="B8698" s="98"/>
      <c r="C8698" s="130"/>
      <c r="D8698" s="240"/>
      <c r="E8698" s="240"/>
      <c r="F8698" s="224"/>
      <c r="G8698" s="98"/>
      <c r="H8698" s="98"/>
      <c r="I8698" s="130"/>
      <c r="J8698" s="98"/>
      <c r="K8698" s="98"/>
      <c r="L8698" s="98"/>
      <c r="M8698" s="241"/>
      <c r="N8698" s="241"/>
      <c r="O8698" s="98"/>
      <c r="P8698" s="98"/>
      <c r="Q8698" s="130"/>
    </row>
    <row r="8699" spans="1:17" ht="11.25" x14ac:dyDescent="0.2">
      <c r="A8699" s="234"/>
      <c r="B8699" s="98"/>
      <c r="C8699" s="130"/>
      <c r="D8699" s="240"/>
      <c r="E8699" s="240"/>
      <c r="F8699" s="224"/>
      <c r="G8699" s="98"/>
      <c r="H8699" s="98"/>
      <c r="I8699" s="130"/>
      <c r="J8699" s="98"/>
      <c r="K8699" s="98"/>
      <c r="L8699" s="98"/>
      <c r="M8699" s="241"/>
      <c r="N8699" s="241"/>
      <c r="O8699" s="98"/>
      <c r="P8699" s="98"/>
      <c r="Q8699" s="130"/>
    </row>
    <row r="8700" spans="1:17" ht="11.25" x14ac:dyDescent="0.2">
      <c r="A8700" s="234"/>
      <c r="B8700" s="98"/>
      <c r="C8700" s="130"/>
      <c r="D8700" s="240"/>
      <c r="E8700" s="240"/>
      <c r="F8700" s="224"/>
      <c r="G8700" s="98"/>
      <c r="H8700" s="98"/>
      <c r="I8700" s="130"/>
      <c r="J8700" s="98"/>
      <c r="K8700" s="98"/>
      <c r="L8700" s="98"/>
      <c r="M8700" s="241"/>
      <c r="N8700" s="241"/>
      <c r="O8700" s="98"/>
      <c r="P8700" s="98"/>
      <c r="Q8700" s="130"/>
    </row>
    <row r="8701" spans="1:17" ht="11.25" x14ac:dyDescent="0.2">
      <c r="A8701" s="234"/>
      <c r="B8701" s="98"/>
      <c r="C8701" s="130"/>
      <c r="D8701" s="240"/>
      <c r="E8701" s="240"/>
      <c r="F8701" s="224"/>
      <c r="G8701" s="98"/>
      <c r="H8701" s="98"/>
      <c r="I8701" s="130"/>
      <c r="J8701" s="98"/>
      <c r="K8701" s="98"/>
      <c r="L8701" s="98"/>
      <c r="M8701" s="241"/>
      <c r="N8701" s="241"/>
      <c r="O8701" s="98"/>
      <c r="P8701" s="98"/>
      <c r="Q8701" s="130"/>
    </row>
    <row r="8702" spans="1:17" ht="11.25" x14ac:dyDescent="0.2">
      <c r="A8702" s="234"/>
      <c r="B8702" s="98"/>
      <c r="C8702" s="130"/>
      <c r="D8702" s="240"/>
      <c r="E8702" s="240"/>
      <c r="F8702" s="224"/>
      <c r="G8702" s="98"/>
      <c r="H8702" s="98"/>
      <c r="I8702" s="130"/>
      <c r="J8702" s="98"/>
      <c r="K8702" s="98"/>
      <c r="L8702" s="98"/>
      <c r="M8702" s="241"/>
      <c r="N8702" s="241"/>
      <c r="O8702" s="98"/>
      <c r="P8702" s="98"/>
      <c r="Q8702" s="130"/>
    </row>
    <row r="8703" spans="1:17" ht="11.25" x14ac:dyDescent="0.2">
      <c r="A8703" s="234"/>
      <c r="B8703" s="98"/>
      <c r="C8703" s="130"/>
      <c r="D8703" s="240"/>
      <c r="E8703" s="240"/>
      <c r="F8703" s="224"/>
      <c r="G8703" s="98"/>
      <c r="H8703" s="98"/>
      <c r="I8703" s="130"/>
      <c r="J8703" s="98"/>
      <c r="K8703" s="98"/>
      <c r="L8703" s="98"/>
      <c r="M8703" s="241"/>
      <c r="N8703" s="241"/>
      <c r="O8703" s="98"/>
      <c r="P8703" s="98"/>
      <c r="Q8703" s="130"/>
    </row>
    <row r="8704" spans="1:17" ht="11.25" x14ac:dyDescent="0.2">
      <c r="A8704" s="234"/>
      <c r="B8704" s="98"/>
      <c r="C8704" s="130"/>
      <c r="D8704" s="240"/>
      <c r="E8704" s="240"/>
      <c r="F8704" s="224"/>
      <c r="G8704" s="98"/>
      <c r="H8704" s="98"/>
      <c r="I8704" s="130"/>
      <c r="J8704" s="98"/>
      <c r="K8704" s="98"/>
      <c r="L8704" s="98"/>
      <c r="M8704" s="241"/>
      <c r="N8704" s="241"/>
      <c r="O8704" s="98"/>
      <c r="P8704" s="98"/>
      <c r="Q8704" s="130"/>
    </row>
    <row r="8705" spans="1:17" ht="11.25" x14ac:dyDescent="0.2">
      <c r="A8705" s="234"/>
      <c r="B8705" s="98"/>
      <c r="C8705" s="130"/>
      <c r="D8705" s="240"/>
      <c r="E8705" s="240"/>
      <c r="F8705" s="224"/>
      <c r="G8705" s="98"/>
      <c r="H8705" s="98"/>
      <c r="I8705" s="130"/>
      <c r="J8705" s="98"/>
      <c r="K8705" s="98"/>
      <c r="L8705" s="98"/>
      <c r="M8705" s="241"/>
      <c r="N8705" s="241"/>
      <c r="O8705" s="98"/>
      <c r="P8705" s="98"/>
      <c r="Q8705" s="130"/>
    </row>
    <row r="8706" spans="1:17" ht="11.25" x14ac:dyDescent="0.2">
      <c r="A8706" s="234"/>
      <c r="B8706" s="98"/>
      <c r="C8706" s="130"/>
      <c r="D8706" s="240"/>
      <c r="E8706" s="240"/>
      <c r="F8706" s="224"/>
      <c r="G8706" s="98"/>
      <c r="H8706" s="98"/>
      <c r="I8706" s="130"/>
      <c r="J8706" s="98"/>
      <c r="K8706" s="98"/>
      <c r="L8706" s="98"/>
      <c r="M8706" s="241"/>
      <c r="N8706" s="241"/>
      <c r="O8706" s="98"/>
      <c r="P8706" s="98"/>
      <c r="Q8706" s="130"/>
    </row>
    <row r="8707" spans="1:17" ht="11.25" x14ac:dyDescent="0.2">
      <c r="A8707" s="234"/>
      <c r="B8707" s="98"/>
      <c r="C8707" s="130"/>
      <c r="D8707" s="240"/>
      <c r="E8707" s="240"/>
      <c r="F8707" s="224"/>
      <c r="G8707" s="98"/>
      <c r="H8707" s="98"/>
      <c r="I8707" s="130"/>
      <c r="J8707" s="98"/>
      <c r="K8707" s="98"/>
      <c r="L8707" s="98"/>
      <c r="M8707" s="241"/>
      <c r="N8707" s="241"/>
      <c r="O8707" s="98"/>
      <c r="P8707" s="98"/>
      <c r="Q8707" s="130"/>
    </row>
    <row r="8708" spans="1:17" ht="11.25" x14ac:dyDescent="0.2">
      <c r="A8708" s="234"/>
      <c r="B8708" s="98"/>
      <c r="C8708" s="130"/>
      <c r="D8708" s="240"/>
      <c r="E8708" s="240"/>
      <c r="F8708" s="224"/>
      <c r="G8708" s="98"/>
      <c r="H8708" s="98"/>
      <c r="I8708" s="130"/>
      <c r="J8708" s="98"/>
      <c r="K8708" s="98"/>
      <c r="L8708" s="98"/>
      <c r="M8708" s="241"/>
      <c r="N8708" s="241"/>
      <c r="O8708" s="98"/>
      <c r="P8708" s="98"/>
      <c r="Q8708" s="130"/>
    </row>
    <row r="8709" spans="1:17" ht="11.25" x14ac:dyDescent="0.2">
      <c r="A8709" s="234"/>
      <c r="B8709" s="98"/>
      <c r="C8709" s="130"/>
      <c r="D8709" s="240"/>
      <c r="E8709" s="240"/>
      <c r="F8709" s="224"/>
      <c r="G8709" s="98"/>
      <c r="H8709" s="98"/>
      <c r="I8709" s="130"/>
      <c r="J8709" s="98"/>
      <c r="K8709" s="98"/>
      <c r="L8709" s="98"/>
      <c r="M8709" s="241"/>
      <c r="N8709" s="241"/>
      <c r="O8709" s="98"/>
      <c r="P8709" s="98"/>
      <c r="Q8709" s="130"/>
    </row>
    <row r="8710" spans="1:17" ht="11.25" x14ac:dyDescent="0.2">
      <c r="A8710" s="234"/>
      <c r="B8710" s="98"/>
      <c r="C8710" s="130"/>
      <c r="D8710" s="240"/>
      <c r="E8710" s="240"/>
      <c r="F8710" s="224"/>
      <c r="G8710" s="98"/>
      <c r="H8710" s="98"/>
      <c r="I8710" s="130"/>
      <c r="J8710" s="98"/>
      <c r="K8710" s="98"/>
      <c r="L8710" s="98"/>
      <c r="M8710" s="241"/>
      <c r="N8710" s="241"/>
      <c r="O8710" s="98"/>
      <c r="P8710" s="98"/>
      <c r="Q8710" s="130"/>
    </row>
    <row r="8711" spans="1:17" ht="11.25" x14ac:dyDescent="0.2">
      <c r="A8711" s="234"/>
      <c r="B8711" s="98"/>
      <c r="C8711" s="130"/>
      <c r="D8711" s="240"/>
      <c r="E8711" s="240"/>
      <c r="F8711" s="224"/>
      <c r="G8711" s="98"/>
      <c r="H8711" s="98"/>
      <c r="I8711" s="130"/>
      <c r="J8711" s="98"/>
      <c r="K8711" s="98"/>
      <c r="L8711" s="98"/>
      <c r="M8711" s="241"/>
      <c r="N8711" s="241"/>
      <c r="O8711" s="98"/>
      <c r="P8711" s="98"/>
      <c r="Q8711" s="130"/>
    </row>
    <row r="8712" spans="1:17" ht="11.25" x14ac:dyDescent="0.2">
      <c r="A8712" s="234"/>
      <c r="B8712" s="98"/>
      <c r="C8712" s="130"/>
      <c r="D8712" s="240"/>
      <c r="E8712" s="240"/>
      <c r="F8712" s="224"/>
      <c r="G8712" s="98"/>
      <c r="H8712" s="98"/>
      <c r="I8712" s="130"/>
      <c r="J8712" s="98"/>
      <c r="K8712" s="98"/>
      <c r="L8712" s="98"/>
      <c r="M8712" s="241"/>
      <c r="N8712" s="241"/>
      <c r="O8712" s="98"/>
      <c r="P8712" s="98"/>
      <c r="Q8712" s="130"/>
    </row>
    <row r="8713" spans="1:17" ht="11.25" x14ac:dyDescent="0.2">
      <c r="A8713" s="234"/>
      <c r="B8713" s="98"/>
      <c r="C8713" s="130"/>
      <c r="D8713" s="240"/>
      <c r="E8713" s="240"/>
      <c r="F8713" s="224"/>
      <c r="G8713" s="98"/>
      <c r="H8713" s="98"/>
      <c r="I8713" s="130"/>
      <c r="J8713" s="98"/>
      <c r="K8713" s="98"/>
      <c r="L8713" s="98"/>
      <c r="M8713" s="241"/>
      <c r="N8713" s="241"/>
      <c r="O8713" s="98"/>
      <c r="P8713" s="98"/>
      <c r="Q8713" s="130"/>
    </row>
    <row r="8714" spans="1:17" ht="11.25" x14ac:dyDescent="0.2">
      <c r="A8714" s="234"/>
      <c r="B8714" s="98"/>
      <c r="C8714" s="130"/>
      <c r="D8714" s="240"/>
      <c r="E8714" s="240"/>
      <c r="F8714" s="224"/>
      <c r="G8714" s="98"/>
      <c r="H8714" s="98"/>
      <c r="I8714" s="130"/>
      <c r="J8714" s="98"/>
      <c r="K8714" s="98"/>
      <c r="L8714" s="98"/>
      <c r="M8714" s="241"/>
      <c r="N8714" s="241"/>
      <c r="O8714" s="98"/>
      <c r="P8714" s="98"/>
      <c r="Q8714" s="130"/>
    </row>
    <row r="8715" spans="1:17" ht="11.25" x14ac:dyDescent="0.2">
      <c r="A8715" s="234"/>
      <c r="B8715" s="98"/>
      <c r="C8715" s="130"/>
      <c r="D8715" s="240"/>
      <c r="E8715" s="240"/>
      <c r="F8715" s="224"/>
      <c r="G8715" s="98"/>
      <c r="H8715" s="98"/>
      <c r="I8715" s="130"/>
      <c r="J8715" s="98"/>
      <c r="K8715" s="98"/>
      <c r="L8715" s="98"/>
      <c r="M8715" s="241"/>
      <c r="N8715" s="241"/>
      <c r="O8715" s="98"/>
      <c r="P8715" s="98"/>
      <c r="Q8715" s="130"/>
    </row>
    <row r="8716" spans="1:17" ht="11.25" x14ac:dyDescent="0.2">
      <c r="A8716" s="234"/>
      <c r="B8716" s="98"/>
      <c r="C8716" s="130"/>
      <c r="D8716" s="240"/>
      <c r="E8716" s="240"/>
      <c r="F8716" s="224"/>
      <c r="G8716" s="98"/>
      <c r="H8716" s="98"/>
      <c r="I8716" s="130"/>
      <c r="J8716" s="98"/>
      <c r="K8716" s="98"/>
      <c r="L8716" s="98"/>
      <c r="M8716" s="241"/>
      <c r="N8716" s="241"/>
      <c r="O8716" s="98"/>
      <c r="P8716" s="98"/>
      <c r="Q8716" s="130"/>
    </row>
    <row r="8717" spans="1:17" ht="11.25" x14ac:dyDescent="0.2">
      <c r="A8717" s="234"/>
      <c r="B8717" s="98"/>
      <c r="C8717" s="130"/>
      <c r="D8717" s="240"/>
      <c r="E8717" s="240"/>
      <c r="F8717" s="224"/>
      <c r="G8717" s="98"/>
      <c r="H8717" s="98"/>
      <c r="I8717" s="130"/>
      <c r="J8717" s="98"/>
      <c r="K8717" s="98"/>
      <c r="L8717" s="98"/>
      <c r="M8717" s="241"/>
      <c r="N8717" s="241"/>
      <c r="O8717" s="98"/>
      <c r="P8717" s="98"/>
      <c r="Q8717" s="130"/>
    </row>
    <row r="8718" spans="1:17" ht="11.25" x14ac:dyDescent="0.2">
      <c r="A8718" s="234"/>
      <c r="B8718" s="98"/>
      <c r="C8718" s="130"/>
      <c r="D8718" s="240"/>
      <c r="E8718" s="240"/>
      <c r="F8718" s="224"/>
      <c r="G8718" s="98"/>
      <c r="H8718" s="98"/>
      <c r="I8718" s="130"/>
      <c r="J8718" s="98"/>
      <c r="K8718" s="98"/>
      <c r="L8718" s="98"/>
      <c r="M8718" s="241"/>
      <c r="N8718" s="241"/>
      <c r="O8718" s="98"/>
      <c r="P8718" s="98"/>
      <c r="Q8718" s="130"/>
    </row>
    <row r="8719" spans="1:17" ht="11.25" x14ac:dyDescent="0.2">
      <c r="A8719" s="234"/>
      <c r="B8719" s="98"/>
      <c r="C8719" s="130"/>
      <c r="D8719" s="240"/>
      <c r="E8719" s="240"/>
      <c r="F8719" s="224"/>
      <c r="G8719" s="98"/>
      <c r="H8719" s="98"/>
      <c r="I8719" s="130"/>
      <c r="J8719" s="98"/>
      <c r="K8719" s="98"/>
      <c r="L8719" s="98"/>
      <c r="M8719" s="241"/>
      <c r="N8719" s="241"/>
      <c r="O8719" s="98"/>
      <c r="P8719" s="98"/>
      <c r="Q8719" s="130"/>
    </row>
    <row r="8720" spans="1:17" ht="11.25" x14ac:dyDescent="0.2">
      <c r="A8720" s="234"/>
      <c r="B8720" s="98"/>
      <c r="C8720" s="130"/>
      <c r="D8720" s="240"/>
      <c r="E8720" s="240"/>
      <c r="F8720" s="224"/>
      <c r="G8720" s="98"/>
      <c r="H8720" s="98"/>
      <c r="I8720" s="130"/>
      <c r="J8720" s="98"/>
      <c r="K8720" s="98"/>
      <c r="L8720" s="98"/>
      <c r="M8720" s="241"/>
      <c r="N8720" s="241"/>
      <c r="O8720" s="98"/>
      <c r="P8720" s="98"/>
      <c r="Q8720" s="130"/>
    </row>
    <row r="8721" spans="1:17" ht="11.25" x14ac:dyDescent="0.2">
      <c r="A8721" s="234"/>
      <c r="B8721" s="98"/>
      <c r="C8721" s="130"/>
      <c r="D8721" s="240"/>
      <c r="E8721" s="240"/>
      <c r="F8721" s="224"/>
      <c r="G8721" s="98"/>
      <c r="H8721" s="98"/>
      <c r="I8721" s="130"/>
      <c r="J8721" s="98"/>
      <c r="K8721" s="98"/>
      <c r="L8721" s="98"/>
      <c r="M8721" s="241"/>
      <c r="N8721" s="241"/>
      <c r="O8721" s="98"/>
      <c r="P8721" s="98"/>
      <c r="Q8721" s="130"/>
    </row>
    <row r="8722" spans="1:17" ht="11.25" x14ac:dyDescent="0.2">
      <c r="A8722" s="234"/>
      <c r="B8722" s="98"/>
      <c r="C8722" s="130"/>
      <c r="D8722" s="240"/>
      <c r="E8722" s="240"/>
      <c r="F8722" s="224"/>
      <c r="G8722" s="98"/>
      <c r="H8722" s="98"/>
      <c r="I8722" s="130"/>
      <c r="J8722" s="98"/>
      <c r="K8722" s="98"/>
      <c r="L8722" s="98"/>
      <c r="M8722" s="241"/>
      <c r="N8722" s="241"/>
      <c r="O8722" s="98"/>
      <c r="P8722" s="98"/>
      <c r="Q8722" s="130"/>
    </row>
    <row r="8723" spans="1:17" ht="11.25" x14ac:dyDescent="0.2">
      <c r="A8723" s="234"/>
      <c r="B8723" s="98"/>
      <c r="C8723" s="130"/>
      <c r="D8723" s="240"/>
      <c r="E8723" s="240"/>
      <c r="F8723" s="224"/>
      <c r="G8723" s="98"/>
      <c r="H8723" s="98"/>
      <c r="I8723" s="130"/>
      <c r="J8723" s="98"/>
      <c r="K8723" s="98"/>
      <c r="L8723" s="98"/>
      <c r="M8723" s="241"/>
      <c r="N8723" s="241"/>
      <c r="O8723" s="98"/>
      <c r="P8723" s="98"/>
      <c r="Q8723" s="130"/>
    </row>
    <row r="8724" spans="1:17" ht="11.25" x14ac:dyDescent="0.2">
      <c r="A8724" s="234"/>
      <c r="B8724" s="98"/>
      <c r="C8724" s="130"/>
      <c r="D8724" s="240"/>
      <c r="E8724" s="240"/>
      <c r="F8724" s="224"/>
      <c r="G8724" s="98"/>
      <c r="H8724" s="98"/>
      <c r="I8724" s="130"/>
      <c r="J8724" s="98"/>
      <c r="K8724" s="98"/>
      <c r="L8724" s="98"/>
      <c r="M8724" s="241"/>
      <c r="N8724" s="241"/>
      <c r="O8724" s="98"/>
      <c r="P8724" s="98"/>
      <c r="Q8724" s="130"/>
    </row>
    <row r="8725" spans="1:17" ht="11.25" x14ac:dyDescent="0.2">
      <c r="A8725" s="234"/>
      <c r="B8725" s="98"/>
      <c r="C8725" s="130"/>
      <c r="D8725" s="240"/>
      <c r="E8725" s="240"/>
      <c r="F8725" s="224"/>
      <c r="G8725" s="98"/>
      <c r="H8725" s="98"/>
      <c r="I8725" s="130"/>
      <c r="J8725" s="98"/>
      <c r="K8725" s="98"/>
      <c r="L8725" s="98"/>
      <c r="M8725" s="241"/>
      <c r="N8725" s="241"/>
      <c r="O8725" s="98"/>
      <c r="P8725" s="98"/>
      <c r="Q8725" s="130"/>
    </row>
    <row r="8726" spans="1:17" ht="11.25" x14ac:dyDescent="0.2">
      <c r="A8726" s="234"/>
      <c r="B8726" s="98"/>
      <c r="C8726" s="130"/>
      <c r="D8726" s="240"/>
      <c r="E8726" s="240"/>
      <c r="F8726" s="224"/>
      <c r="G8726" s="98"/>
      <c r="H8726" s="98"/>
      <c r="I8726" s="130"/>
      <c r="J8726" s="98"/>
      <c r="K8726" s="98"/>
      <c r="L8726" s="98"/>
      <c r="M8726" s="241"/>
      <c r="N8726" s="241"/>
      <c r="O8726" s="98"/>
      <c r="P8726" s="98"/>
      <c r="Q8726" s="130"/>
    </row>
    <row r="8727" spans="1:17" ht="11.25" x14ac:dyDescent="0.2">
      <c r="A8727" s="234"/>
      <c r="B8727" s="98"/>
      <c r="C8727" s="130"/>
      <c r="D8727" s="240"/>
      <c r="E8727" s="240"/>
      <c r="F8727" s="224"/>
      <c r="G8727" s="98"/>
      <c r="H8727" s="98"/>
      <c r="I8727" s="130"/>
      <c r="J8727" s="98"/>
      <c r="K8727" s="98"/>
      <c r="L8727" s="98"/>
      <c r="M8727" s="241"/>
      <c r="N8727" s="241"/>
      <c r="O8727" s="98"/>
      <c r="P8727" s="98"/>
      <c r="Q8727" s="130"/>
    </row>
    <row r="8728" spans="1:17" ht="11.25" x14ac:dyDescent="0.2">
      <c r="A8728" s="234"/>
      <c r="B8728" s="98"/>
      <c r="C8728" s="130"/>
      <c r="D8728" s="240"/>
      <c r="E8728" s="240"/>
      <c r="F8728" s="224"/>
      <c r="G8728" s="98"/>
      <c r="H8728" s="98"/>
      <c r="I8728" s="130"/>
      <c r="J8728" s="98"/>
      <c r="K8728" s="98"/>
      <c r="L8728" s="98"/>
      <c r="M8728" s="241"/>
      <c r="N8728" s="241"/>
      <c r="O8728" s="98"/>
      <c r="P8728" s="98"/>
      <c r="Q8728" s="130"/>
    </row>
    <row r="8729" spans="1:17" ht="11.25" x14ac:dyDescent="0.2">
      <c r="A8729" s="234"/>
      <c r="B8729" s="98"/>
      <c r="C8729" s="130"/>
      <c r="D8729" s="240"/>
      <c r="E8729" s="240"/>
      <c r="F8729" s="224"/>
      <c r="G8729" s="98"/>
      <c r="H8729" s="98"/>
      <c r="I8729" s="130"/>
      <c r="J8729" s="98"/>
      <c r="K8729" s="98"/>
      <c r="L8729" s="98"/>
      <c r="M8729" s="241"/>
      <c r="N8729" s="241"/>
      <c r="O8729" s="98"/>
      <c r="P8729" s="98"/>
      <c r="Q8729" s="130"/>
    </row>
    <row r="8730" spans="1:17" ht="11.25" x14ac:dyDescent="0.2">
      <c r="A8730" s="234"/>
      <c r="B8730" s="98"/>
      <c r="C8730" s="130"/>
      <c r="D8730" s="240"/>
      <c r="E8730" s="240"/>
      <c r="F8730" s="224"/>
      <c r="G8730" s="98"/>
      <c r="H8730" s="98"/>
      <c r="I8730" s="130"/>
      <c r="J8730" s="98"/>
      <c r="K8730" s="98"/>
      <c r="L8730" s="98"/>
      <c r="M8730" s="241"/>
      <c r="N8730" s="241"/>
      <c r="O8730" s="98"/>
      <c r="P8730" s="98"/>
      <c r="Q8730" s="130"/>
    </row>
    <row r="8731" spans="1:17" ht="11.25" x14ac:dyDescent="0.2">
      <c r="A8731" s="234"/>
      <c r="B8731" s="98"/>
      <c r="C8731" s="130"/>
      <c r="D8731" s="240"/>
      <c r="E8731" s="240"/>
      <c r="F8731" s="224"/>
      <c r="G8731" s="98"/>
      <c r="H8731" s="98"/>
      <c r="I8731" s="130"/>
      <c r="J8731" s="98"/>
      <c r="K8731" s="98"/>
      <c r="L8731" s="98"/>
      <c r="M8731" s="241"/>
      <c r="N8731" s="241"/>
      <c r="O8731" s="98"/>
      <c r="P8731" s="98"/>
      <c r="Q8731" s="130"/>
    </row>
    <row r="8732" spans="1:17" ht="11.25" x14ac:dyDescent="0.2">
      <c r="A8732" s="234"/>
      <c r="B8732" s="98"/>
      <c r="C8732" s="130"/>
      <c r="D8732" s="240"/>
      <c r="E8732" s="240"/>
      <c r="F8732" s="224"/>
      <c r="G8732" s="98"/>
      <c r="H8732" s="98"/>
      <c r="I8732" s="130"/>
      <c r="J8732" s="98"/>
      <c r="K8732" s="98"/>
      <c r="L8732" s="98"/>
      <c r="M8732" s="241"/>
      <c r="N8732" s="241"/>
      <c r="O8732" s="98"/>
      <c r="P8732" s="98"/>
      <c r="Q8732" s="130"/>
    </row>
    <row r="8733" spans="1:17" ht="11.25" x14ac:dyDescent="0.2">
      <c r="A8733" s="234"/>
      <c r="B8733" s="98"/>
      <c r="C8733" s="130"/>
      <c r="D8733" s="240"/>
      <c r="E8733" s="240"/>
      <c r="F8733" s="224"/>
      <c r="G8733" s="98"/>
      <c r="H8733" s="98"/>
      <c r="I8733" s="130"/>
      <c r="J8733" s="98"/>
      <c r="K8733" s="98"/>
      <c r="L8733" s="98"/>
      <c r="M8733" s="241"/>
      <c r="N8733" s="241"/>
      <c r="O8733" s="98"/>
      <c r="P8733" s="98"/>
      <c r="Q8733" s="130"/>
    </row>
    <row r="8734" spans="1:17" ht="11.25" x14ac:dyDescent="0.2">
      <c r="A8734" s="234"/>
      <c r="B8734" s="98"/>
      <c r="C8734" s="130"/>
      <c r="D8734" s="240"/>
      <c r="E8734" s="240"/>
      <c r="F8734" s="224"/>
      <c r="G8734" s="98"/>
      <c r="H8734" s="98"/>
      <c r="I8734" s="130"/>
      <c r="J8734" s="98"/>
      <c r="K8734" s="98"/>
      <c r="L8734" s="98"/>
      <c r="M8734" s="241"/>
      <c r="N8734" s="241"/>
      <c r="O8734" s="98"/>
      <c r="P8734" s="98"/>
      <c r="Q8734" s="130"/>
    </row>
    <row r="8735" spans="1:17" ht="11.25" x14ac:dyDescent="0.2">
      <c r="A8735" s="234"/>
      <c r="B8735" s="98"/>
      <c r="C8735" s="130"/>
      <c r="D8735" s="240"/>
      <c r="E8735" s="240"/>
      <c r="F8735" s="224"/>
      <c r="G8735" s="98"/>
      <c r="H8735" s="98"/>
      <c r="I8735" s="130"/>
      <c r="J8735" s="98"/>
      <c r="K8735" s="98"/>
      <c r="L8735" s="98"/>
      <c r="M8735" s="241"/>
      <c r="N8735" s="241"/>
      <c r="O8735" s="98"/>
      <c r="P8735" s="98"/>
      <c r="Q8735" s="130"/>
    </row>
    <row r="8736" spans="1:17" ht="11.25" x14ac:dyDescent="0.2">
      <c r="A8736" s="234"/>
      <c r="B8736" s="98"/>
      <c r="C8736" s="130"/>
      <c r="D8736" s="240"/>
      <c r="E8736" s="240"/>
      <c r="F8736" s="224"/>
      <c r="G8736" s="98"/>
      <c r="H8736" s="98"/>
      <c r="I8736" s="130"/>
      <c r="J8736" s="98"/>
      <c r="K8736" s="98"/>
      <c r="L8736" s="98"/>
      <c r="M8736" s="241"/>
      <c r="N8736" s="241"/>
      <c r="O8736" s="98"/>
      <c r="P8736" s="98"/>
      <c r="Q8736" s="130"/>
    </row>
    <row r="8737" spans="1:17" ht="11.25" x14ac:dyDescent="0.2">
      <c r="A8737" s="234"/>
      <c r="B8737" s="98"/>
      <c r="C8737" s="130"/>
      <c r="D8737" s="240"/>
      <c r="E8737" s="240"/>
      <c r="F8737" s="224"/>
      <c r="G8737" s="98"/>
      <c r="H8737" s="98"/>
      <c r="I8737" s="130"/>
      <c r="J8737" s="98"/>
      <c r="K8737" s="98"/>
      <c r="L8737" s="98"/>
      <c r="M8737" s="241"/>
      <c r="N8737" s="241"/>
      <c r="O8737" s="98"/>
      <c r="P8737" s="98"/>
      <c r="Q8737" s="130"/>
    </row>
    <row r="8738" spans="1:17" ht="11.25" x14ac:dyDescent="0.2">
      <c r="A8738" s="234"/>
      <c r="B8738" s="98"/>
      <c r="C8738" s="130"/>
      <c r="D8738" s="240"/>
      <c r="E8738" s="240"/>
      <c r="F8738" s="224"/>
      <c r="G8738" s="98"/>
      <c r="H8738" s="98"/>
      <c r="I8738" s="130"/>
      <c r="J8738" s="98"/>
      <c r="K8738" s="98"/>
      <c r="L8738" s="98"/>
      <c r="M8738" s="241"/>
      <c r="N8738" s="241"/>
      <c r="O8738" s="98"/>
      <c r="P8738" s="98"/>
      <c r="Q8738" s="130"/>
    </row>
    <row r="8739" spans="1:17" ht="11.25" x14ac:dyDescent="0.2">
      <c r="A8739" s="234"/>
      <c r="B8739" s="98"/>
      <c r="C8739" s="130"/>
      <c r="D8739" s="240"/>
      <c r="E8739" s="240"/>
      <c r="F8739" s="224"/>
      <c r="G8739" s="98"/>
      <c r="H8739" s="98"/>
      <c r="I8739" s="130"/>
      <c r="J8739" s="98"/>
      <c r="K8739" s="98"/>
      <c r="L8739" s="98"/>
      <c r="M8739" s="241"/>
      <c r="N8739" s="241"/>
      <c r="O8739" s="98"/>
      <c r="P8739" s="98"/>
      <c r="Q8739" s="130"/>
    </row>
    <row r="8740" spans="1:17" ht="11.25" x14ac:dyDescent="0.2">
      <c r="A8740" s="234"/>
      <c r="B8740" s="98"/>
      <c r="C8740" s="130"/>
      <c r="D8740" s="240"/>
      <c r="E8740" s="240"/>
      <c r="F8740" s="224"/>
      <c r="G8740" s="98"/>
      <c r="H8740" s="98"/>
      <c r="I8740" s="130"/>
      <c r="J8740" s="98"/>
      <c r="K8740" s="98"/>
      <c r="L8740" s="98"/>
      <c r="M8740" s="241"/>
      <c r="N8740" s="241"/>
      <c r="O8740" s="98"/>
      <c r="P8740" s="98"/>
      <c r="Q8740" s="130"/>
    </row>
    <row r="8741" spans="1:17" ht="11.25" x14ac:dyDescent="0.2">
      <c r="A8741" s="234"/>
      <c r="B8741" s="98"/>
      <c r="C8741" s="130"/>
      <c r="D8741" s="240"/>
      <c r="E8741" s="240"/>
      <c r="F8741" s="224"/>
      <c r="G8741" s="98"/>
      <c r="H8741" s="98"/>
      <c r="I8741" s="130"/>
      <c r="J8741" s="98"/>
      <c r="K8741" s="98"/>
      <c r="L8741" s="98"/>
      <c r="M8741" s="241"/>
      <c r="N8741" s="241"/>
      <c r="O8741" s="98"/>
      <c r="P8741" s="98"/>
      <c r="Q8741" s="130"/>
    </row>
    <row r="8742" spans="1:17" ht="11.25" x14ac:dyDescent="0.2">
      <c r="A8742" s="234"/>
      <c r="B8742" s="98"/>
      <c r="C8742" s="130"/>
      <c r="D8742" s="240"/>
      <c r="E8742" s="240"/>
      <c r="F8742" s="224"/>
      <c r="G8742" s="98"/>
      <c r="H8742" s="98"/>
      <c r="I8742" s="130"/>
      <c r="J8742" s="98"/>
      <c r="K8742" s="98"/>
      <c r="L8742" s="98"/>
      <c r="M8742" s="241"/>
      <c r="N8742" s="241"/>
      <c r="O8742" s="98"/>
      <c r="P8742" s="98"/>
      <c r="Q8742" s="130"/>
    </row>
    <row r="8743" spans="1:17" ht="11.25" x14ac:dyDescent="0.2">
      <c r="A8743" s="234"/>
      <c r="B8743" s="98"/>
      <c r="C8743" s="130"/>
      <c r="D8743" s="240"/>
      <c r="E8743" s="240"/>
      <c r="F8743" s="224"/>
      <c r="G8743" s="98"/>
      <c r="H8743" s="98"/>
      <c r="I8743" s="130"/>
      <c r="J8743" s="98"/>
      <c r="K8743" s="98"/>
      <c r="L8743" s="98"/>
      <c r="M8743" s="241"/>
      <c r="N8743" s="241"/>
      <c r="O8743" s="98"/>
      <c r="P8743" s="98"/>
      <c r="Q8743" s="130"/>
    </row>
    <row r="8744" spans="1:17" ht="11.25" x14ac:dyDescent="0.2">
      <c r="A8744" s="234"/>
      <c r="B8744" s="98"/>
      <c r="C8744" s="130"/>
      <c r="D8744" s="240"/>
      <c r="E8744" s="240"/>
      <c r="F8744" s="224"/>
      <c r="G8744" s="98"/>
      <c r="H8744" s="98"/>
      <c r="I8744" s="130"/>
      <c r="J8744" s="98"/>
      <c r="K8744" s="98"/>
      <c r="L8744" s="98"/>
      <c r="M8744" s="241"/>
      <c r="N8744" s="241"/>
      <c r="O8744" s="98"/>
      <c r="P8744" s="98"/>
      <c r="Q8744" s="130"/>
    </row>
    <row r="8745" spans="1:17" ht="11.25" x14ac:dyDescent="0.2">
      <c r="A8745" s="234"/>
      <c r="B8745" s="98"/>
      <c r="C8745" s="130"/>
      <c r="D8745" s="240"/>
      <c r="E8745" s="240"/>
      <c r="F8745" s="224"/>
      <c r="G8745" s="98"/>
      <c r="H8745" s="98"/>
      <c r="I8745" s="130"/>
      <c r="J8745" s="98"/>
      <c r="K8745" s="98"/>
      <c r="L8745" s="98"/>
      <c r="M8745" s="241"/>
      <c r="N8745" s="241"/>
      <c r="O8745" s="98"/>
      <c r="P8745" s="98"/>
      <c r="Q8745" s="130"/>
    </row>
    <row r="8746" spans="1:17" ht="11.25" x14ac:dyDescent="0.2">
      <c r="A8746" s="234"/>
      <c r="B8746" s="98"/>
      <c r="C8746" s="130"/>
      <c r="D8746" s="240"/>
      <c r="E8746" s="240"/>
      <c r="F8746" s="224"/>
      <c r="G8746" s="98"/>
      <c r="H8746" s="98"/>
      <c r="I8746" s="130"/>
      <c r="J8746" s="98"/>
      <c r="K8746" s="98"/>
      <c r="L8746" s="98"/>
      <c r="M8746" s="241"/>
      <c r="N8746" s="241"/>
      <c r="O8746" s="98"/>
      <c r="P8746" s="98"/>
      <c r="Q8746" s="130"/>
    </row>
    <row r="8747" spans="1:17" ht="11.25" x14ac:dyDescent="0.2">
      <c r="A8747" s="234"/>
      <c r="B8747" s="98"/>
      <c r="C8747" s="130"/>
      <c r="D8747" s="240"/>
      <c r="E8747" s="240"/>
      <c r="F8747" s="224"/>
      <c r="G8747" s="98"/>
      <c r="H8747" s="98"/>
      <c r="I8747" s="130"/>
      <c r="J8747" s="98"/>
      <c r="K8747" s="98"/>
      <c r="L8747" s="98"/>
      <c r="M8747" s="241"/>
      <c r="N8747" s="241"/>
      <c r="O8747" s="98"/>
      <c r="P8747" s="98"/>
      <c r="Q8747" s="130"/>
    </row>
    <row r="8748" spans="1:17" ht="11.25" x14ac:dyDescent="0.2">
      <c r="A8748" s="234"/>
      <c r="B8748" s="98"/>
      <c r="C8748" s="130"/>
      <c r="D8748" s="240"/>
      <c r="E8748" s="240"/>
      <c r="F8748" s="224"/>
      <c r="G8748" s="98"/>
      <c r="H8748" s="98"/>
      <c r="I8748" s="130"/>
      <c r="J8748" s="98"/>
      <c r="K8748" s="98"/>
      <c r="L8748" s="98"/>
      <c r="M8748" s="241"/>
      <c r="N8748" s="241"/>
      <c r="O8748" s="98"/>
      <c r="P8748" s="98"/>
      <c r="Q8748" s="130"/>
    </row>
    <row r="8749" spans="1:17" ht="11.25" x14ac:dyDescent="0.2">
      <c r="A8749" s="234"/>
      <c r="B8749" s="98"/>
      <c r="C8749" s="130"/>
      <c r="D8749" s="240"/>
      <c r="E8749" s="240"/>
      <c r="F8749" s="224"/>
      <c r="G8749" s="98"/>
      <c r="H8749" s="98"/>
      <c r="I8749" s="130"/>
      <c r="J8749" s="98"/>
      <c r="K8749" s="98"/>
      <c r="L8749" s="98"/>
      <c r="M8749" s="241"/>
      <c r="N8749" s="241"/>
      <c r="O8749" s="98"/>
      <c r="P8749" s="98"/>
      <c r="Q8749" s="130"/>
    </row>
    <row r="8750" spans="1:17" ht="11.25" x14ac:dyDescent="0.2">
      <c r="A8750" s="234"/>
      <c r="B8750" s="98"/>
      <c r="C8750" s="130"/>
      <c r="D8750" s="240"/>
      <c r="E8750" s="240"/>
      <c r="F8750" s="224"/>
      <c r="G8750" s="98"/>
      <c r="H8750" s="98"/>
      <c r="I8750" s="130"/>
      <c r="J8750" s="98"/>
      <c r="K8750" s="98"/>
      <c r="L8750" s="98"/>
      <c r="M8750" s="241"/>
      <c r="N8750" s="241"/>
      <c r="O8750" s="98"/>
      <c r="P8750" s="98"/>
      <c r="Q8750" s="130"/>
    </row>
    <row r="8751" spans="1:17" ht="11.25" x14ac:dyDescent="0.2">
      <c r="A8751" s="234"/>
      <c r="B8751" s="98"/>
      <c r="C8751" s="130"/>
      <c r="D8751" s="240"/>
      <c r="E8751" s="240"/>
      <c r="F8751" s="224"/>
      <c r="G8751" s="98"/>
      <c r="H8751" s="98"/>
      <c r="I8751" s="130"/>
      <c r="J8751" s="98"/>
      <c r="K8751" s="98"/>
      <c r="L8751" s="98"/>
      <c r="M8751" s="241"/>
      <c r="N8751" s="241"/>
      <c r="O8751" s="98"/>
      <c r="P8751" s="98"/>
      <c r="Q8751" s="130"/>
    </row>
    <row r="8752" spans="1:17" ht="11.25" x14ac:dyDescent="0.2">
      <c r="A8752" s="234"/>
      <c r="B8752" s="98"/>
      <c r="C8752" s="130"/>
      <c r="D8752" s="240"/>
      <c r="E8752" s="240"/>
      <c r="F8752" s="224"/>
      <c r="G8752" s="98"/>
      <c r="H8752" s="98"/>
      <c r="I8752" s="130"/>
      <c r="J8752" s="98"/>
      <c r="K8752" s="98"/>
      <c r="L8752" s="98"/>
      <c r="M8752" s="241"/>
      <c r="N8752" s="241"/>
      <c r="O8752" s="98"/>
      <c r="P8752" s="98"/>
      <c r="Q8752" s="130"/>
    </row>
    <row r="8753" spans="1:17" ht="11.25" x14ac:dyDescent="0.2">
      <c r="A8753" s="234"/>
      <c r="B8753" s="98"/>
      <c r="C8753" s="130"/>
      <c r="D8753" s="240"/>
      <c r="E8753" s="240"/>
      <c r="F8753" s="224"/>
      <c r="G8753" s="98"/>
      <c r="H8753" s="98"/>
      <c r="I8753" s="130"/>
      <c r="J8753" s="98"/>
      <c r="K8753" s="98"/>
      <c r="L8753" s="98"/>
      <c r="M8753" s="241"/>
      <c r="N8753" s="241"/>
      <c r="O8753" s="98"/>
      <c r="P8753" s="98"/>
      <c r="Q8753" s="130"/>
    </row>
    <row r="8754" spans="1:17" ht="11.25" x14ac:dyDescent="0.2">
      <c r="A8754" s="234"/>
      <c r="B8754" s="98"/>
      <c r="C8754" s="130"/>
      <c r="D8754" s="240"/>
      <c r="E8754" s="240"/>
      <c r="F8754" s="224"/>
      <c r="G8754" s="98"/>
      <c r="H8754" s="98"/>
      <c r="I8754" s="130"/>
      <c r="J8754" s="98"/>
      <c r="K8754" s="98"/>
      <c r="L8754" s="98"/>
      <c r="M8754" s="241"/>
      <c r="N8754" s="241"/>
      <c r="O8754" s="98"/>
      <c r="P8754" s="98"/>
      <c r="Q8754" s="130"/>
    </row>
    <row r="8755" spans="1:17" ht="11.25" x14ac:dyDescent="0.2">
      <c r="A8755" s="234"/>
      <c r="B8755" s="98"/>
      <c r="C8755" s="130"/>
      <c r="D8755" s="240"/>
      <c r="E8755" s="240"/>
      <c r="F8755" s="224"/>
      <c r="G8755" s="98"/>
      <c r="H8755" s="98"/>
      <c r="I8755" s="130"/>
      <c r="J8755" s="98"/>
      <c r="K8755" s="98"/>
      <c r="L8755" s="98"/>
      <c r="M8755" s="241"/>
      <c r="N8755" s="241"/>
      <c r="O8755" s="98"/>
      <c r="P8755" s="98"/>
      <c r="Q8755" s="130"/>
    </row>
    <row r="8756" spans="1:17" ht="11.25" x14ac:dyDescent="0.2">
      <c r="A8756" s="234"/>
      <c r="B8756" s="98"/>
      <c r="C8756" s="130"/>
      <c r="D8756" s="240"/>
      <c r="E8756" s="240"/>
      <c r="F8756" s="224"/>
      <c r="G8756" s="98"/>
      <c r="H8756" s="98"/>
      <c r="I8756" s="130"/>
      <c r="J8756" s="98"/>
      <c r="K8756" s="98"/>
      <c r="L8756" s="98"/>
      <c r="M8756" s="241"/>
      <c r="N8756" s="241"/>
      <c r="O8756" s="98"/>
      <c r="P8756" s="98"/>
      <c r="Q8756" s="130"/>
    </row>
    <row r="8757" spans="1:17" ht="11.25" x14ac:dyDescent="0.2">
      <c r="A8757" s="234"/>
      <c r="B8757" s="98"/>
      <c r="C8757" s="130"/>
      <c r="D8757" s="240"/>
      <c r="E8757" s="240"/>
      <c r="F8757" s="224"/>
      <c r="G8757" s="98"/>
      <c r="H8757" s="98"/>
      <c r="I8757" s="130"/>
      <c r="J8757" s="98"/>
      <c r="K8757" s="98"/>
      <c r="L8757" s="98"/>
      <c r="M8757" s="241"/>
      <c r="N8757" s="241"/>
      <c r="O8757" s="98"/>
      <c r="P8757" s="98"/>
      <c r="Q8757" s="130"/>
    </row>
    <row r="8758" spans="1:17" ht="11.25" x14ac:dyDescent="0.2">
      <c r="A8758" s="234"/>
      <c r="B8758" s="98"/>
      <c r="C8758" s="130"/>
      <c r="D8758" s="240"/>
      <c r="E8758" s="240"/>
      <c r="F8758" s="224"/>
      <c r="G8758" s="98"/>
      <c r="H8758" s="98"/>
      <c r="I8758" s="130"/>
      <c r="J8758" s="98"/>
      <c r="K8758" s="98"/>
      <c r="L8758" s="98"/>
      <c r="M8758" s="241"/>
      <c r="N8758" s="241"/>
      <c r="O8758" s="98"/>
      <c r="P8758" s="98"/>
      <c r="Q8758" s="130"/>
    </row>
    <row r="8759" spans="1:17" ht="11.25" x14ac:dyDescent="0.2">
      <c r="A8759" s="234"/>
      <c r="B8759" s="98"/>
      <c r="C8759" s="130"/>
      <c r="D8759" s="240"/>
      <c r="E8759" s="240"/>
      <c r="F8759" s="224"/>
      <c r="G8759" s="98"/>
      <c r="H8759" s="98"/>
      <c r="I8759" s="130"/>
      <c r="J8759" s="98"/>
      <c r="K8759" s="98"/>
      <c r="L8759" s="98"/>
      <c r="M8759" s="241"/>
      <c r="N8759" s="241"/>
      <c r="O8759" s="98"/>
      <c r="P8759" s="98"/>
      <c r="Q8759" s="130"/>
    </row>
    <row r="8760" spans="1:17" ht="11.25" x14ac:dyDescent="0.2">
      <c r="A8760" s="234"/>
      <c r="B8760" s="98"/>
      <c r="C8760" s="130"/>
      <c r="D8760" s="240"/>
      <c r="E8760" s="240"/>
      <c r="F8760" s="224"/>
      <c r="G8760" s="98"/>
      <c r="H8760" s="98"/>
      <c r="I8760" s="130"/>
      <c r="J8760" s="98"/>
      <c r="K8760" s="98"/>
      <c r="L8760" s="98"/>
      <c r="M8760" s="241"/>
      <c r="N8760" s="241"/>
      <c r="O8760" s="98"/>
      <c r="P8760" s="98"/>
      <c r="Q8760" s="130"/>
    </row>
    <row r="8761" spans="1:17" ht="11.25" x14ac:dyDescent="0.2">
      <c r="A8761" s="234"/>
      <c r="B8761" s="98"/>
      <c r="C8761" s="130"/>
      <c r="D8761" s="240"/>
      <c r="E8761" s="240"/>
      <c r="F8761" s="224"/>
      <c r="G8761" s="98"/>
      <c r="H8761" s="98"/>
      <c r="I8761" s="130"/>
      <c r="J8761" s="98"/>
      <c r="K8761" s="98"/>
      <c r="L8761" s="98"/>
      <c r="M8761" s="241"/>
      <c r="N8761" s="241"/>
      <c r="O8761" s="98"/>
      <c r="P8761" s="98"/>
      <c r="Q8761" s="130"/>
    </row>
    <row r="8762" spans="1:17" ht="11.25" x14ac:dyDescent="0.2">
      <c r="A8762" s="234"/>
      <c r="B8762" s="98"/>
      <c r="C8762" s="130"/>
      <c r="D8762" s="240"/>
      <c r="E8762" s="240"/>
      <c r="F8762" s="224"/>
      <c r="G8762" s="98"/>
      <c r="H8762" s="98"/>
      <c r="I8762" s="130"/>
      <c r="J8762" s="98"/>
      <c r="K8762" s="98"/>
      <c r="L8762" s="98"/>
      <c r="M8762" s="241"/>
      <c r="N8762" s="241"/>
      <c r="O8762" s="98"/>
      <c r="P8762" s="98"/>
      <c r="Q8762" s="130"/>
    </row>
    <row r="8763" spans="1:17" ht="11.25" x14ac:dyDescent="0.2">
      <c r="A8763" s="234"/>
      <c r="B8763" s="98"/>
      <c r="C8763" s="130"/>
      <c r="D8763" s="240"/>
      <c r="E8763" s="240"/>
      <c r="F8763" s="224"/>
      <c r="G8763" s="98"/>
      <c r="H8763" s="98"/>
      <c r="I8763" s="130"/>
      <c r="J8763" s="98"/>
      <c r="K8763" s="98"/>
      <c r="L8763" s="98"/>
      <c r="M8763" s="241"/>
      <c r="N8763" s="241"/>
      <c r="O8763" s="98"/>
      <c r="P8763" s="98"/>
      <c r="Q8763" s="130"/>
    </row>
    <row r="8764" spans="1:17" ht="11.25" x14ac:dyDescent="0.2">
      <c r="A8764" s="234"/>
      <c r="B8764" s="98"/>
      <c r="C8764" s="130"/>
      <c r="D8764" s="240"/>
      <c r="E8764" s="240"/>
      <c r="F8764" s="224"/>
      <c r="G8764" s="98"/>
      <c r="H8764" s="98"/>
      <c r="I8764" s="130"/>
      <c r="J8764" s="98"/>
      <c r="K8764" s="98"/>
      <c r="L8764" s="98"/>
      <c r="M8764" s="241"/>
      <c r="N8764" s="241"/>
      <c r="O8764" s="98"/>
      <c r="P8764" s="98"/>
      <c r="Q8764" s="130"/>
    </row>
    <row r="8765" spans="1:17" ht="11.25" x14ac:dyDescent="0.2">
      <c r="A8765" s="234"/>
      <c r="B8765" s="98"/>
      <c r="C8765" s="130"/>
      <c r="D8765" s="240"/>
      <c r="E8765" s="240"/>
      <c r="F8765" s="224"/>
      <c r="G8765" s="98"/>
      <c r="H8765" s="98"/>
      <c r="I8765" s="130"/>
      <c r="J8765" s="98"/>
      <c r="K8765" s="98"/>
      <c r="L8765" s="98"/>
      <c r="M8765" s="241"/>
      <c r="N8765" s="241"/>
      <c r="O8765" s="98"/>
      <c r="P8765" s="98"/>
      <c r="Q8765" s="130"/>
    </row>
    <row r="8766" spans="1:17" ht="11.25" x14ac:dyDescent="0.2">
      <c r="A8766" s="234"/>
      <c r="B8766" s="98"/>
      <c r="C8766" s="130"/>
      <c r="D8766" s="240"/>
      <c r="E8766" s="240"/>
      <c r="F8766" s="224"/>
      <c r="G8766" s="98"/>
      <c r="H8766" s="98"/>
      <c r="I8766" s="130"/>
      <c r="J8766" s="98"/>
      <c r="K8766" s="98"/>
      <c r="L8766" s="98"/>
      <c r="M8766" s="241"/>
      <c r="N8766" s="241"/>
      <c r="O8766" s="98"/>
      <c r="P8766" s="98"/>
      <c r="Q8766" s="130"/>
    </row>
    <row r="8767" spans="1:17" ht="11.25" x14ac:dyDescent="0.2">
      <c r="A8767" s="234"/>
      <c r="B8767" s="98"/>
      <c r="C8767" s="130"/>
      <c r="D8767" s="240"/>
      <c r="E8767" s="240"/>
      <c r="F8767" s="224"/>
      <c r="G8767" s="98"/>
      <c r="H8767" s="98"/>
      <c r="I8767" s="130"/>
      <c r="J8767" s="98"/>
      <c r="K8767" s="98"/>
      <c r="L8767" s="98"/>
      <c r="M8767" s="241"/>
      <c r="N8767" s="241"/>
      <c r="O8767" s="98"/>
      <c r="P8767" s="98"/>
      <c r="Q8767" s="130"/>
    </row>
    <row r="8768" spans="1:17" ht="11.25" x14ac:dyDescent="0.2">
      <c r="A8768" s="234"/>
      <c r="B8768" s="98"/>
      <c r="C8768" s="130"/>
      <c r="D8768" s="240"/>
      <c r="E8768" s="240"/>
      <c r="F8768" s="224"/>
      <c r="G8768" s="98"/>
      <c r="H8768" s="98"/>
      <c r="I8768" s="130"/>
      <c r="J8768" s="98"/>
      <c r="K8768" s="98"/>
      <c r="L8768" s="98"/>
      <c r="M8768" s="241"/>
      <c r="N8768" s="241"/>
      <c r="O8768" s="98"/>
      <c r="P8768" s="98"/>
      <c r="Q8768" s="130"/>
    </row>
    <row r="8769" spans="1:17" ht="11.25" x14ac:dyDescent="0.2">
      <c r="A8769" s="234"/>
      <c r="B8769" s="98"/>
      <c r="C8769" s="130"/>
      <c r="D8769" s="240"/>
      <c r="E8769" s="240"/>
      <c r="F8769" s="224"/>
      <c r="G8769" s="98"/>
      <c r="H8769" s="98"/>
      <c r="I8769" s="130"/>
      <c r="J8769" s="98"/>
      <c r="K8769" s="98"/>
      <c r="L8769" s="98"/>
      <c r="M8769" s="241"/>
      <c r="N8769" s="241"/>
      <c r="O8769" s="98"/>
      <c r="P8769" s="98"/>
      <c r="Q8769" s="130"/>
    </row>
    <row r="8770" spans="1:17" ht="11.25" x14ac:dyDescent="0.2">
      <c r="A8770" s="234"/>
      <c r="B8770" s="98"/>
      <c r="C8770" s="130"/>
      <c r="D8770" s="240"/>
      <c r="E8770" s="240"/>
      <c r="F8770" s="224"/>
      <c r="G8770" s="98"/>
      <c r="H8770" s="98"/>
      <c r="I8770" s="130"/>
      <c r="J8770" s="98"/>
      <c r="K8770" s="98"/>
      <c r="L8770" s="98"/>
      <c r="M8770" s="241"/>
      <c r="N8770" s="241"/>
      <c r="O8770" s="98"/>
      <c r="P8770" s="98"/>
      <c r="Q8770" s="130"/>
    </row>
    <row r="8771" spans="1:17" ht="11.25" x14ac:dyDescent="0.2">
      <c r="A8771" s="234"/>
      <c r="B8771" s="98"/>
      <c r="C8771" s="130"/>
      <c r="D8771" s="240"/>
      <c r="E8771" s="240"/>
      <c r="F8771" s="224"/>
      <c r="G8771" s="98"/>
      <c r="H8771" s="98"/>
      <c r="I8771" s="130"/>
      <c r="J8771" s="98"/>
      <c r="K8771" s="98"/>
      <c r="L8771" s="98"/>
      <c r="M8771" s="241"/>
      <c r="N8771" s="241"/>
      <c r="O8771" s="98"/>
      <c r="P8771" s="98"/>
      <c r="Q8771" s="130"/>
    </row>
    <row r="8772" spans="1:17" ht="11.25" x14ac:dyDescent="0.2">
      <c r="A8772" s="234"/>
      <c r="B8772" s="98"/>
      <c r="C8772" s="130"/>
      <c r="D8772" s="240"/>
      <c r="E8772" s="240"/>
      <c r="F8772" s="224"/>
      <c r="G8772" s="98"/>
      <c r="H8772" s="98"/>
      <c r="I8772" s="130"/>
      <c r="J8772" s="98"/>
      <c r="K8772" s="98"/>
      <c r="L8772" s="98"/>
      <c r="M8772" s="241"/>
      <c r="N8772" s="241"/>
      <c r="O8772" s="98"/>
      <c r="P8772" s="98"/>
      <c r="Q8772" s="130"/>
    </row>
    <row r="8773" spans="1:17" ht="11.25" x14ac:dyDescent="0.2">
      <c r="A8773" s="234"/>
      <c r="B8773" s="98"/>
      <c r="C8773" s="130"/>
      <c r="D8773" s="240"/>
      <c r="E8773" s="240"/>
      <c r="F8773" s="224"/>
      <c r="G8773" s="98"/>
      <c r="H8773" s="98"/>
      <c r="I8773" s="130"/>
      <c r="J8773" s="98"/>
      <c r="K8773" s="98"/>
      <c r="L8773" s="98"/>
      <c r="M8773" s="241"/>
      <c r="N8773" s="241"/>
      <c r="O8773" s="98"/>
      <c r="P8773" s="98"/>
      <c r="Q8773" s="130"/>
    </row>
    <row r="8774" spans="1:17" ht="11.25" x14ac:dyDescent="0.2">
      <c r="A8774" s="234"/>
      <c r="B8774" s="98"/>
      <c r="C8774" s="130"/>
      <c r="D8774" s="240"/>
      <c r="E8774" s="240"/>
      <c r="F8774" s="224"/>
      <c r="G8774" s="98"/>
      <c r="H8774" s="98"/>
      <c r="I8774" s="130"/>
      <c r="J8774" s="98"/>
      <c r="K8774" s="98"/>
      <c r="L8774" s="98"/>
      <c r="M8774" s="241"/>
      <c r="N8774" s="241"/>
      <c r="O8774" s="98"/>
      <c r="P8774" s="98"/>
      <c r="Q8774" s="130"/>
    </row>
    <row r="8775" spans="1:17" ht="11.25" x14ac:dyDescent="0.2">
      <c r="A8775" s="234"/>
      <c r="B8775" s="98"/>
      <c r="C8775" s="130"/>
      <c r="D8775" s="240"/>
      <c r="E8775" s="240"/>
      <c r="F8775" s="224"/>
      <c r="G8775" s="98"/>
      <c r="H8775" s="98"/>
      <c r="I8775" s="130"/>
      <c r="J8775" s="98"/>
      <c r="K8775" s="98"/>
      <c r="L8775" s="98"/>
      <c r="M8775" s="241"/>
      <c r="N8775" s="241"/>
      <c r="O8775" s="98"/>
      <c r="P8775" s="98"/>
      <c r="Q8775" s="130"/>
    </row>
    <row r="8776" spans="1:17" ht="11.25" x14ac:dyDescent="0.2">
      <c r="A8776" s="234"/>
      <c r="B8776" s="98"/>
      <c r="C8776" s="130"/>
      <c r="D8776" s="240"/>
      <c r="E8776" s="240"/>
      <c r="F8776" s="224"/>
      <c r="G8776" s="98"/>
      <c r="H8776" s="98"/>
      <c r="I8776" s="130"/>
      <c r="J8776" s="98"/>
      <c r="K8776" s="98"/>
      <c r="L8776" s="98"/>
      <c r="M8776" s="241"/>
      <c r="N8776" s="241"/>
      <c r="O8776" s="98"/>
      <c r="P8776" s="98"/>
      <c r="Q8776" s="130"/>
    </row>
    <row r="8777" spans="1:17" ht="11.25" x14ac:dyDescent="0.2">
      <c r="A8777" s="234"/>
      <c r="B8777" s="98"/>
      <c r="C8777" s="130"/>
      <c r="D8777" s="240"/>
      <c r="E8777" s="240"/>
      <c r="F8777" s="224"/>
      <c r="G8777" s="98"/>
      <c r="H8777" s="98"/>
      <c r="I8777" s="130"/>
      <c r="J8777" s="98"/>
      <c r="K8777" s="98"/>
      <c r="L8777" s="98"/>
      <c r="M8777" s="241"/>
      <c r="N8777" s="241"/>
      <c r="O8777" s="98"/>
      <c r="P8777" s="98"/>
      <c r="Q8777" s="130"/>
    </row>
    <row r="8778" spans="1:17" ht="11.25" x14ac:dyDescent="0.2">
      <c r="A8778" s="234"/>
      <c r="B8778" s="98"/>
      <c r="C8778" s="130"/>
      <c r="D8778" s="240"/>
      <c r="E8778" s="240"/>
      <c r="F8778" s="224"/>
      <c r="G8778" s="98"/>
      <c r="H8778" s="98"/>
      <c r="I8778" s="130"/>
      <c r="J8778" s="98"/>
      <c r="K8778" s="98"/>
      <c r="L8778" s="98"/>
      <c r="M8778" s="241"/>
      <c r="N8778" s="241"/>
      <c r="O8778" s="98"/>
      <c r="P8778" s="98"/>
      <c r="Q8778" s="130"/>
    </row>
    <row r="8779" spans="1:17" ht="11.25" x14ac:dyDescent="0.2">
      <c r="A8779" s="234"/>
      <c r="B8779" s="98"/>
      <c r="C8779" s="130"/>
      <c r="D8779" s="240"/>
      <c r="E8779" s="240"/>
      <c r="F8779" s="224"/>
      <c r="G8779" s="98"/>
      <c r="H8779" s="98"/>
      <c r="I8779" s="130"/>
      <c r="J8779" s="98"/>
      <c r="K8779" s="98"/>
      <c r="L8779" s="98"/>
      <c r="M8779" s="241"/>
      <c r="N8779" s="241"/>
      <c r="O8779" s="98"/>
      <c r="P8779" s="98"/>
      <c r="Q8779" s="130"/>
    </row>
    <row r="8780" spans="1:17" ht="11.25" x14ac:dyDescent="0.2">
      <c r="A8780" s="234"/>
      <c r="B8780" s="98"/>
      <c r="C8780" s="130"/>
      <c r="D8780" s="240"/>
      <c r="E8780" s="240"/>
      <c r="F8780" s="224"/>
      <c r="G8780" s="98"/>
      <c r="H8780" s="98"/>
      <c r="I8780" s="130"/>
      <c r="J8780" s="98"/>
      <c r="K8780" s="98"/>
      <c r="L8780" s="98"/>
      <c r="M8780" s="241"/>
      <c r="N8780" s="241"/>
      <c r="O8780" s="98"/>
      <c r="P8780" s="98"/>
      <c r="Q8780" s="130"/>
    </row>
    <row r="8781" spans="1:17" ht="11.25" x14ac:dyDescent="0.2">
      <c r="A8781" s="234"/>
      <c r="B8781" s="98"/>
      <c r="C8781" s="130"/>
      <c r="D8781" s="240"/>
      <c r="E8781" s="240"/>
      <c r="F8781" s="224"/>
      <c r="G8781" s="98"/>
      <c r="H8781" s="98"/>
      <c r="I8781" s="130"/>
      <c r="J8781" s="98"/>
      <c r="K8781" s="98"/>
      <c r="L8781" s="98"/>
      <c r="M8781" s="241"/>
      <c r="N8781" s="241"/>
      <c r="O8781" s="98"/>
      <c r="P8781" s="98"/>
      <c r="Q8781" s="130"/>
    </row>
    <row r="8782" spans="1:17" ht="11.25" x14ac:dyDescent="0.2">
      <c r="A8782" s="234"/>
      <c r="B8782" s="98"/>
      <c r="C8782" s="130"/>
      <c r="D8782" s="240"/>
      <c r="E8782" s="240"/>
      <c r="F8782" s="224"/>
      <c r="G8782" s="98"/>
      <c r="H8782" s="98"/>
      <c r="I8782" s="130"/>
      <c r="J8782" s="98"/>
      <c r="K8782" s="98"/>
      <c r="L8782" s="98"/>
      <c r="M8782" s="241"/>
      <c r="N8782" s="241"/>
      <c r="O8782" s="98"/>
      <c r="P8782" s="98"/>
      <c r="Q8782" s="130"/>
    </row>
    <row r="8783" spans="1:17" ht="11.25" x14ac:dyDescent="0.2">
      <c r="A8783" s="234"/>
      <c r="B8783" s="98"/>
      <c r="C8783" s="130"/>
      <c r="D8783" s="240"/>
      <c r="E8783" s="240"/>
      <c r="F8783" s="224"/>
      <c r="G8783" s="98"/>
      <c r="H8783" s="98"/>
      <c r="I8783" s="130"/>
      <c r="J8783" s="98"/>
      <c r="K8783" s="98"/>
      <c r="L8783" s="98"/>
      <c r="M8783" s="241"/>
      <c r="N8783" s="241"/>
      <c r="O8783" s="98"/>
      <c r="P8783" s="98"/>
      <c r="Q8783" s="130"/>
    </row>
    <row r="8784" spans="1:17" ht="11.25" x14ac:dyDescent="0.2">
      <c r="A8784" s="234"/>
      <c r="B8784" s="98"/>
      <c r="C8784" s="130"/>
      <c r="D8784" s="240"/>
      <c r="E8784" s="240"/>
      <c r="F8784" s="224"/>
      <c r="G8784" s="98"/>
      <c r="H8784" s="98"/>
      <c r="I8784" s="130"/>
      <c r="J8784" s="98"/>
      <c r="K8784" s="98"/>
      <c r="L8784" s="98"/>
      <c r="M8784" s="241"/>
      <c r="N8784" s="241"/>
      <c r="O8784" s="98"/>
      <c r="P8784" s="98"/>
      <c r="Q8784" s="130"/>
    </row>
    <row r="8785" spans="1:17" ht="11.25" x14ac:dyDescent="0.2">
      <c r="A8785" s="234"/>
      <c r="B8785" s="98"/>
      <c r="C8785" s="130"/>
      <c r="D8785" s="240"/>
      <c r="E8785" s="240"/>
      <c r="F8785" s="224"/>
      <c r="G8785" s="98"/>
      <c r="H8785" s="98"/>
      <c r="I8785" s="130"/>
      <c r="J8785" s="98"/>
      <c r="K8785" s="98"/>
      <c r="L8785" s="98"/>
      <c r="M8785" s="241"/>
      <c r="N8785" s="241"/>
      <c r="O8785" s="98"/>
      <c r="P8785" s="98"/>
      <c r="Q8785" s="130"/>
    </row>
    <row r="8786" spans="1:17" ht="11.25" x14ac:dyDescent="0.2">
      <c r="A8786" s="234"/>
      <c r="B8786" s="98"/>
      <c r="C8786" s="130"/>
      <c r="D8786" s="240"/>
      <c r="E8786" s="240"/>
      <c r="F8786" s="224"/>
      <c r="G8786" s="98"/>
      <c r="H8786" s="98"/>
      <c r="I8786" s="130"/>
      <c r="J8786" s="98"/>
      <c r="K8786" s="98"/>
      <c r="L8786" s="98"/>
      <c r="M8786" s="241"/>
      <c r="N8786" s="241"/>
      <c r="O8786" s="98"/>
      <c r="P8786" s="98"/>
      <c r="Q8786" s="130"/>
    </row>
    <row r="8787" spans="1:17" ht="11.25" x14ac:dyDescent="0.2">
      <c r="A8787" s="234"/>
      <c r="B8787" s="98"/>
      <c r="C8787" s="130"/>
      <c r="D8787" s="240"/>
      <c r="E8787" s="240"/>
      <c r="F8787" s="224"/>
      <c r="G8787" s="98"/>
      <c r="H8787" s="98"/>
      <c r="I8787" s="130"/>
      <c r="J8787" s="98"/>
      <c r="K8787" s="98"/>
      <c r="L8787" s="98"/>
      <c r="M8787" s="241"/>
      <c r="N8787" s="241"/>
      <c r="O8787" s="98"/>
      <c r="P8787" s="98"/>
      <c r="Q8787" s="130"/>
    </row>
    <row r="8788" spans="1:17" ht="11.25" x14ac:dyDescent="0.2">
      <c r="A8788" s="234"/>
      <c r="B8788" s="98"/>
      <c r="C8788" s="130"/>
      <c r="D8788" s="240"/>
      <c r="E8788" s="240"/>
      <c r="F8788" s="224"/>
      <c r="G8788" s="98"/>
      <c r="H8788" s="98"/>
      <c r="I8788" s="130"/>
      <c r="J8788" s="98"/>
      <c r="K8788" s="98"/>
      <c r="L8788" s="98"/>
      <c r="M8788" s="241"/>
      <c r="N8788" s="241"/>
      <c r="O8788" s="98"/>
      <c r="P8788" s="98"/>
      <c r="Q8788" s="130"/>
    </row>
    <row r="8789" spans="1:17" ht="11.25" x14ac:dyDescent="0.2">
      <c r="A8789" s="234"/>
      <c r="B8789" s="98"/>
      <c r="C8789" s="130"/>
      <c r="D8789" s="240"/>
      <c r="E8789" s="240"/>
      <c r="F8789" s="224"/>
      <c r="G8789" s="98"/>
      <c r="H8789" s="98"/>
      <c r="I8789" s="130"/>
      <c r="J8789" s="98"/>
      <c r="K8789" s="98"/>
      <c r="L8789" s="98"/>
      <c r="M8789" s="241"/>
      <c r="N8789" s="241"/>
      <c r="O8789" s="98"/>
      <c r="P8789" s="98"/>
      <c r="Q8789" s="130"/>
    </row>
    <row r="8790" spans="1:17" ht="11.25" x14ac:dyDescent="0.2">
      <c r="A8790" s="234"/>
      <c r="B8790" s="98"/>
      <c r="C8790" s="130"/>
      <c r="D8790" s="240"/>
      <c r="E8790" s="240"/>
      <c r="F8790" s="224"/>
      <c r="G8790" s="98"/>
      <c r="H8790" s="98"/>
      <c r="I8790" s="130"/>
      <c r="J8790" s="98"/>
      <c r="K8790" s="98"/>
      <c r="L8790" s="98"/>
      <c r="M8790" s="241"/>
      <c r="N8790" s="241"/>
      <c r="O8790" s="98"/>
      <c r="P8790" s="98"/>
      <c r="Q8790" s="130"/>
    </row>
    <row r="8791" spans="1:17" ht="11.25" x14ac:dyDescent="0.2">
      <c r="A8791" s="234"/>
      <c r="B8791" s="98"/>
      <c r="C8791" s="130"/>
      <c r="D8791" s="240"/>
      <c r="E8791" s="240"/>
      <c r="F8791" s="224"/>
      <c r="G8791" s="98"/>
      <c r="H8791" s="98"/>
      <c r="I8791" s="130"/>
      <c r="J8791" s="98"/>
      <c r="K8791" s="98"/>
      <c r="L8791" s="98"/>
      <c r="M8791" s="241"/>
      <c r="N8791" s="241"/>
      <c r="O8791" s="98"/>
      <c r="P8791" s="98"/>
      <c r="Q8791" s="130"/>
    </row>
    <row r="8792" spans="1:17" ht="11.25" x14ac:dyDescent="0.2">
      <c r="A8792" s="234"/>
      <c r="B8792" s="98"/>
      <c r="C8792" s="130"/>
      <c r="D8792" s="240"/>
      <c r="E8792" s="240"/>
      <c r="F8792" s="224"/>
      <c r="G8792" s="98"/>
      <c r="H8792" s="98"/>
      <c r="I8792" s="130"/>
      <c r="J8792" s="98"/>
      <c r="K8792" s="98"/>
      <c r="L8792" s="98"/>
      <c r="M8792" s="241"/>
      <c r="N8792" s="241"/>
      <c r="O8792" s="98"/>
      <c r="P8792" s="98"/>
      <c r="Q8792" s="130"/>
    </row>
    <row r="8793" spans="1:17" ht="11.25" x14ac:dyDescent="0.2">
      <c r="A8793" s="234"/>
      <c r="B8793" s="98"/>
      <c r="C8793" s="130"/>
      <c r="D8793" s="240"/>
      <c r="E8793" s="240"/>
      <c r="F8793" s="224"/>
      <c r="G8793" s="98"/>
      <c r="H8793" s="98"/>
      <c r="I8793" s="130"/>
      <c r="J8793" s="98"/>
      <c r="K8793" s="98"/>
      <c r="L8793" s="98"/>
      <c r="M8793" s="241"/>
      <c r="N8793" s="241"/>
      <c r="O8793" s="98"/>
      <c r="P8793" s="98"/>
      <c r="Q8793" s="130"/>
    </row>
    <row r="8794" spans="1:17" ht="11.25" x14ac:dyDescent="0.2">
      <c r="A8794" s="234"/>
      <c r="B8794" s="98"/>
      <c r="C8794" s="130"/>
      <c r="D8794" s="240"/>
      <c r="E8794" s="240"/>
      <c r="F8794" s="224"/>
      <c r="G8794" s="98"/>
      <c r="H8794" s="98"/>
      <c r="I8794" s="130"/>
      <c r="J8794" s="98"/>
      <c r="K8794" s="98"/>
      <c r="L8794" s="98"/>
      <c r="M8794" s="241"/>
      <c r="N8794" s="241"/>
      <c r="O8794" s="98"/>
      <c r="P8794" s="98"/>
      <c r="Q8794" s="130"/>
    </row>
    <row r="8795" spans="1:17" ht="11.25" x14ac:dyDescent="0.2">
      <c r="A8795" s="234"/>
      <c r="B8795" s="98"/>
      <c r="C8795" s="130"/>
      <c r="D8795" s="240"/>
      <c r="E8795" s="240"/>
      <c r="F8795" s="224"/>
      <c r="G8795" s="98"/>
      <c r="H8795" s="98"/>
      <c r="I8795" s="130"/>
      <c r="J8795" s="98"/>
      <c r="K8795" s="98"/>
      <c r="L8795" s="98"/>
      <c r="M8795" s="241"/>
      <c r="N8795" s="241"/>
      <c r="O8795" s="98"/>
      <c r="P8795" s="98"/>
      <c r="Q8795" s="130"/>
    </row>
    <row r="8796" spans="1:17" ht="11.25" x14ac:dyDescent="0.2">
      <c r="A8796" s="234"/>
      <c r="B8796" s="98"/>
      <c r="C8796" s="130"/>
      <c r="D8796" s="240"/>
      <c r="E8796" s="240"/>
      <c r="F8796" s="224"/>
      <c r="G8796" s="98"/>
      <c r="H8796" s="98"/>
      <c r="I8796" s="130"/>
      <c r="J8796" s="98"/>
      <c r="K8796" s="98"/>
      <c r="L8796" s="98"/>
      <c r="M8796" s="241"/>
      <c r="N8796" s="241"/>
      <c r="O8796" s="98"/>
      <c r="P8796" s="98"/>
      <c r="Q8796" s="130"/>
    </row>
    <row r="8797" spans="1:17" ht="11.25" x14ac:dyDescent="0.2">
      <c r="A8797" s="234"/>
      <c r="B8797" s="98"/>
      <c r="C8797" s="130"/>
      <c r="D8797" s="240"/>
      <c r="E8797" s="240"/>
      <c r="F8797" s="224"/>
      <c r="G8797" s="98"/>
      <c r="H8797" s="98"/>
      <c r="I8797" s="130"/>
      <c r="J8797" s="98"/>
      <c r="K8797" s="98"/>
      <c r="L8797" s="98"/>
      <c r="M8797" s="241"/>
      <c r="N8797" s="241"/>
      <c r="O8797" s="98"/>
      <c r="P8797" s="98"/>
      <c r="Q8797" s="130"/>
    </row>
    <row r="8798" spans="1:17" ht="11.25" x14ac:dyDescent="0.2">
      <c r="A8798" s="234"/>
      <c r="B8798" s="98"/>
      <c r="C8798" s="130"/>
      <c r="D8798" s="240"/>
      <c r="E8798" s="240"/>
      <c r="F8798" s="224"/>
      <c r="G8798" s="98"/>
      <c r="H8798" s="98"/>
      <c r="I8798" s="130"/>
      <c r="J8798" s="98"/>
      <c r="K8798" s="98"/>
      <c r="L8798" s="98"/>
      <c r="M8798" s="241"/>
      <c r="N8798" s="241"/>
      <c r="O8798" s="98"/>
      <c r="P8798" s="98"/>
      <c r="Q8798" s="130"/>
    </row>
    <row r="8799" spans="1:17" ht="11.25" x14ac:dyDescent="0.2">
      <c r="A8799" s="234"/>
      <c r="B8799" s="98"/>
      <c r="C8799" s="130"/>
      <c r="D8799" s="240"/>
      <c r="E8799" s="240"/>
      <c r="F8799" s="224"/>
      <c r="G8799" s="98"/>
      <c r="H8799" s="98"/>
      <c r="I8799" s="130"/>
      <c r="J8799" s="98"/>
      <c r="K8799" s="98"/>
      <c r="L8799" s="98"/>
      <c r="M8799" s="241"/>
      <c r="N8799" s="241"/>
      <c r="O8799" s="98"/>
      <c r="P8799" s="98"/>
      <c r="Q8799" s="130"/>
    </row>
    <row r="8800" spans="1:17" ht="11.25" x14ac:dyDescent="0.2">
      <c r="A8800" s="234"/>
      <c r="B8800" s="98"/>
      <c r="C8800" s="130"/>
      <c r="D8800" s="240"/>
      <c r="E8800" s="240"/>
      <c r="F8800" s="224"/>
      <c r="G8800" s="98"/>
      <c r="H8800" s="98"/>
      <c r="I8800" s="130"/>
      <c r="J8800" s="98"/>
      <c r="K8800" s="98"/>
      <c r="L8800" s="98"/>
      <c r="M8800" s="241"/>
      <c r="N8800" s="241"/>
      <c r="O8800" s="98"/>
      <c r="P8800" s="98"/>
      <c r="Q8800" s="130"/>
    </row>
    <row r="8801" spans="1:17" ht="11.25" x14ac:dyDescent="0.2">
      <c r="A8801" s="234"/>
      <c r="B8801" s="98"/>
      <c r="C8801" s="130"/>
      <c r="D8801" s="240"/>
      <c r="E8801" s="240"/>
      <c r="F8801" s="224"/>
      <c r="G8801" s="98"/>
      <c r="H8801" s="98"/>
      <c r="I8801" s="130"/>
      <c r="J8801" s="98"/>
      <c r="K8801" s="98"/>
      <c r="L8801" s="98"/>
      <c r="M8801" s="241"/>
      <c r="N8801" s="241"/>
      <c r="O8801" s="98"/>
      <c r="P8801" s="98"/>
      <c r="Q8801" s="130"/>
    </row>
    <row r="8802" spans="1:17" ht="11.25" x14ac:dyDescent="0.2">
      <c r="A8802" s="234"/>
      <c r="B8802" s="98"/>
      <c r="C8802" s="130"/>
      <c r="D8802" s="240"/>
      <c r="E8802" s="240"/>
      <c r="F8802" s="224"/>
      <c r="G8802" s="98"/>
      <c r="H8802" s="98"/>
      <c r="I8802" s="130"/>
      <c r="J8802" s="98"/>
      <c r="K8802" s="98"/>
      <c r="L8802" s="98"/>
      <c r="M8802" s="241"/>
      <c r="N8802" s="241"/>
      <c r="O8802" s="98"/>
      <c r="P8802" s="98"/>
      <c r="Q8802" s="130"/>
    </row>
    <row r="8803" spans="1:17" ht="11.25" x14ac:dyDescent="0.2">
      <c r="A8803" s="234"/>
      <c r="B8803" s="98"/>
      <c r="C8803" s="130"/>
      <c r="D8803" s="240"/>
      <c r="E8803" s="240"/>
      <c r="F8803" s="224"/>
      <c r="G8803" s="98"/>
      <c r="H8803" s="98"/>
      <c r="I8803" s="130"/>
      <c r="J8803" s="98"/>
      <c r="K8803" s="98"/>
      <c r="L8803" s="98"/>
      <c r="M8803" s="241"/>
      <c r="N8803" s="241"/>
      <c r="O8803" s="98"/>
      <c r="P8803" s="98"/>
      <c r="Q8803" s="130"/>
    </row>
    <row r="8804" spans="1:17" ht="11.25" x14ac:dyDescent="0.2">
      <c r="A8804" s="234"/>
      <c r="B8804" s="98"/>
      <c r="C8804" s="130"/>
      <c r="D8804" s="240"/>
      <c r="E8804" s="240"/>
      <c r="F8804" s="224"/>
      <c r="G8804" s="98"/>
      <c r="H8804" s="98"/>
      <c r="I8804" s="130"/>
      <c r="J8804" s="98"/>
      <c r="K8804" s="98"/>
      <c r="L8804" s="98"/>
      <c r="M8804" s="241"/>
      <c r="N8804" s="241"/>
      <c r="O8804" s="98"/>
      <c r="P8804" s="98"/>
      <c r="Q8804" s="130"/>
    </row>
    <row r="8805" spans="1:17" ht="11.25" x14ac:dyDescent="0.2">
      <c r="A8805" s="234"/>
      <c r="B8805" s="98"/>
      <c r="C8805" s="130"/>
      <c r="D8805" s="240"/>
      <c r="E8805" s="240"/>
      <c r="F8805" s="224"/>
      <c r="G8805" s="98"/>
      <c r="H8805" s="98"/>
      <c r="I8805" s="130"/>
      <c r="J8805" s="98"/>
      <c r="K8805" s="98"/>
      <c r="L8805" s="98"/>
      <c r="M8805" s="241"/>
      <c r="N8805" s="241"/>
      <c r="O8805" s="98"/>
      <c r="P8805" s="98"/>
      <c r="Q8805" s="130"/>
    </row>
    <row r="8806" spans="1:17" ht="11.25" x14ac:dyDescent="0.2">
      <c r="A8806" s="234"/>
      <c r="B8806" s="98"/>
      <c r="C8806" s="130"/>
      <c r="D8806" s="240"/>
      <c r="E8806" s="240"/>
      <c r="F8806" s="224"/>
      <c r="G8806" s="98"/>
      <c r="H8806" s="98"/>
      <c r="I8806" s="130"/>
      <c r="J8806" s="98"/>
      <c r="K8806" s="98"/>
      <c r="L8806" s="98"/>
      <c r="M8806" s="241"/>
      <c r="N8806" s="241"/>
      <c r="O8806" s="98"/>
      <c r="P8806" s="98"/>
      <c r="Q8806" s="130"/>
    </row>
    <row r="8807" spans="1:17" ht="11.25" x14ac:dyDescent="0.2">
      <c r="A8807" s="234"/>
      <c r="B8807" s="98"/>
      <c r="C8807" s="130"/>
      <c r="D8807" s="240"/>
      <c r="E8807" s="240"/>
      <c r="F8807" s="224"/>
      <c r="G8807" s="98"/>
      <c r="H8807" s="98"/>
      <c r="I8807" s="130"/>
      <c r="J8807" s="98"/>
      <c r="K8807" s="98"/>
      <c r="L8807" s="98"/>
      <c r="M8807" s="241"/>
      <c r="N8807" s="241"/>
      <c r="O8807" s="98"/>
      <c r="P8807" s="98"/>
      <c r="Q8807" s="130"/>
    </row>
    <row r="8808" spans="1:17" ht="11.25" x14ac:dyDescent="0.2">
      <c r="A8808" s="234"/>
      <c r="B8808" s="98"/>
      <c r="C8808" s="130"/>
      <c r="D8808" s="240"/>
      <c r="E8808" s="240"/>
      <c r="F8808" s="224"/>
      <c r="G8808" s="98"/>
      <c r="H8808" s="98"/>
      <c r="I8808" s="130"/>
      <c r="J8808" s="98"/>
      <c r="K8808" s="98"/>
      <c r="L8808" s="98"/>
      <c r="M8808" s="241"/>
      <c r="N8808" s="241"/>
      <c r="O8808" s="98"/>
      <c r="P8808" s="98"/>
      <c r="Q8808" s="130"/>
    </row>
    <row r="8809" spans="1:17" ht="11.25" x14ac:dyDescent="0.2">
      <c r="A8809" s="234"/>
      <c r="B8809" s="98"/>
      <c r="C8809" s="130"/>
      <c r="D8809" s="240"/>
      <c r="E8809" s="240"/>
      <c r="F8809" s="224"/>
      <c r="G8809" s="98"/>
      <c r="H8809" s="98"/>
      <c r="I8809" s="130"/>
      <c r="J8809" s="98"/>
      <c r="K8809" s="98"/>
      <c r="L8809" s="98"/>
      <c r="M8809" s="241"/>
      <c r="N8809" s="241"/>
      <c r="O8809" s="98"/>
      <c r="P8809" s="98"/>
      <c r="Q8809" s="130"/>
    </row>
    <row r="8810" spans="1:17" ht="11.25" x14ac:dyDescent="0.2">
      <c r="A8810" s="234"/>
      <c r="B8810" s="98"/>
      <c r="C8810" s="130"/>
      <c r="D8810" s="240"/>
      <c r="E8810" s="240"/>
      <c r="F8810" s="224"/>
      <c r="G8810" s="98"/>
      <c r="H8810" s="98"/>
      <c r="I8810" s="130"/>
      <c r="J8810" s="98"/>
      <c r="K8810" s="98"/>
      <c r="L8810" s="98"/>
      <c r="M8810" s="241"/>
      <c r="N8810" s="241"/>
      <c r="O8810" s="98"/>
      <c r="P8810" s="98"/>
      <c r="Q8810" s="130"/>
    </row>
    <row r="8811" spans="1:17" ht="11.25" x14ac:dyDescent="0.2">
      <c r="A8811" s="234"/>
      <c r="B8811" s="98"/>
      <c r="C8811" s="130"/>
      <c r="D8811" s="240"/>
      <c r="E8811" s="240"/>
      <c r="F8811" s="224"/>
      <c r="G8811" s="98"/>
      <c r="H8811" s="98"/>
      <c r="I8811" s="130"/>
      <c r="J8811" s="98"/>
      <c r="K8811" s="98"/>
      <c r="L8811" s="98"/>
      <c r="M8811" s="241"/>
      <c r="N8811" s="241"/>
      <c r="O8811" s="98"/>
      <c r="P8811" s="98"/>
      <c r="Q8811" s="130"/>
    </row>
    <row r="8812" spans="1:17" ht="11.25" x14ac:dyDescent="0.2">
      <c r="A8812" s="234"/>
      <c r="B8812" s="98"/>
      <c r="C8812" s="130"/>
      <c r="D8812" s="240"/>
      <c r="E8812" s="240"/>
      <c r="F8812" s="224"/>
      <c r="G8812" s="98"/>
      <c r="H8812" s="98"/>
      <c r="I8812" s="130"/>
      <c r="J8812" s="98"/>
      <c r="K8812" s="98"/>
      <c r="L8812" s="98"/>
      <c r="M8812" s="241"/>
      <c r="N8812" s="241"/>
      <c r="O8812" s="98"/>
      <c r="P8812" s="98"/>
      <c r="Q8812" s="130"/>
    </row>
    <row r="8813" spans="1:17" ht="11.25" x14ac:dyDescent="0.2">
      <c r="A8813" s="234"/>
      <c r="B8813" s="98"/>
      <c r="C8813" s="130"/>
      <c r="D8813" s="240"/>
      <c r="E8813" s="240"/>
      <c r="F8813" s="224"/>
      <c r="G8813" s="98"/>
      <c r="H8813" s="98"/>
      <c r="I8813" s="130"/>
      <c r="J8813" s="98"/>
      <c r="K8813" s="98"/>
      <c r="L8813" s="98"/>
      <c r="M8813" s="241"/>
      <c r="N8813" s="241"/>
      <c r="O8813" s="98"/>
      <c r="P8813" s="98"/>
      <c r="Q8813" s="130"/>
    </row>
    <row r="8814" spans="1:17" ht="11.25" x14ac:dyDescent="0.2">
      <c r="A8814" s="234"/>
      <c r="B8814" s="98"/>
      <c r="C8814" s="130"/>
      <c r="D8814" s="240"/>
      <c r="E8814" s="240"/>
      <c r="F8814" s="224"/>
      <c r="G8814" s="98"/>
      <c r="H8814" s="98"/>
      <c r="I8814" s="130"/>
      <c r="J8814" s="98"/>
      <c r="K8814" s="98"/>
      <c r="L8814" s="98"/>
      <c r="M8814" s="241"/>
      <c r="N8814" s="241"/>
      <c r="O8814" s="98"/>
      <c r="P8814" s="98"/>
      <c r="Q8814" s="130"/>
    </row>
    <row r="8815" spans="1:17" ht="11.25" x14ac:dyDescent="0.2">
      <c r="A8815" s="234"/>
      <c r="B8815" s="98"/>
      <c r="C8815" s="130"/>
      <c r="D8815" s="240"/>
      <c r="E8815" s="240"/>
      <c r="F8815" s="224"/>
      <c r="G8815" s="98"/>
      <c r="H8815" s="98"/>
      <c r="I8815" s="130"/>
      <c r="J8815" s="98"/>
      <c r="K8815" s="98"/>
      <c r="L8815" s="98"/>
      <c r="M8815" s="241"/>
      <c r="N8815" s="241"/>
      <c r="O8815" s="98"/>
      <c r="P8815" s="98"/>
      <c r="Q8815" s="130"/>
    </row>
    <row r="8816" spans="1:17" ht="11.25" x14ac:dyDescent="0.2">
      <c r="A8816" s="234"/>
      <c r="B8816" s="98"/>
      <c r="C8816" s="130"/>
      <c r="D8816" s="240"/>
      <c r="E8816" s="240"/>
      <c r="F8816" s="224"/>
      <c r="G8816" s="98"/>
      <c r="H8816" s="98"/>
      <c r="I8816" s="130"/>
      <c r="J8816" s="98"/>
      <c r="K8816" s="98"/>
      <c r="L8816" s="98"/>
      <c r="M8816" s="241"/>
      <c r="N8816" s="241"/>
      <c r="O8816" s="98"/>
      <c r="P8816" s="98"/>
      <c r="Q8816" s="130"/>
    </row>
    <row r="8817" spans="1:17" ht="11.25" x14ac:dyDescent="0.2">
      <c r="A8817" s="234"/>
      <c r="B8817" s="98"/>
      <c r="C8817" s="130"/>
      <c r="D8817" s="240"/>
      <c r="E8817" s="240"/>
      <c r="F8817" s="224"/>
      <c r="G8817" s="98"/>
      <c r="H8817" s="98"/>
      <c r="I8817" s="130"/>
      <c r="J8817" s="98"/>
      <c r="K8817" s="98"/>
      <c r="L8817" s="98"/>
      <c r="M8817" s="241"/>
      <c r="N8817" s="241"/>
      <c r="O8817" s="98"/>
      <c r="P8817" s="98"/>
      <c r="Q8817" s="130"/>
    </row>
    <row r="8818" spans="1:17" ht="11.25" x14ac:dyDescent="0.2">
      <c r="A8818" s="234"/>
      <c r="B8818" s="98"/>
      <c r="C8818" s="130"/>
      <c r="D8818" s="240"/>
      <c r="E8818" s="240"/>
      <c r="F8818" s="224"/>
      <c r="G8818" s="98"/>
      <c r="H8818" s="98"/>
      <c r="I8818" s="130"/>
      <c r="J8818" s="98"/>
      <c r="K8818" s="98"/>
      <c r="L8818" s="98"/>
      <c r="M8818" s="241"/>
      <c r="N8818" s="241"/>
      <c r="O8818" s="98"/>
      <c r="P8818" s="98"/>
      <c r="Q8818" s="130"/>
    </row>
    <row r="8819" spans="1:17" ht="11.25" x14ac:dyDescent="0.2">
      <c r="A8819" s="234"/>
      <c r="B8819" s="98"/>
      <c r="C8819" s="130"/>
      <c r="D8819" s="240"/>
      <c r="E8819" s="240"/>
      <c r="F8819" s="224"/>
      <c r="G8819" s="98"/>
      <c r="H8819" s="98"/>
      <c r="I8819" s="130"/>
      <c r="J8819" s="98"/>
      <c r="K8819" s="98"/>
      <c r="L8819" s="98"/>
      <c r="M8819" s="241"/>
      <c r="N8819" s="241"/>
      <c r="O8819" s="98"/>
      <c r="P8819" s="98"/>
      <c r="Q8819" s="130"/>
    </row>
    <row r="8820" spans="1:17" ht="11.25" x14ac:dyDescent="0.2">
      <c r="A8820" s="234"/>
      <c r="B8820" s="98"/>
      <c r="C8820" s="130"/>
      <c r="D8820" s="240"/>
      <c r="E8820" s="240"/>
      <c r="F8820" s="224"/>
      <c r="G8820" s="98"/>
      <c r="H8820" s="98"/>
      <c r="I8820" s="130"/>
      <c r="J8820" s="98"/>
      <c r="K8820" s="98"/>
      <c r="L8820" s="98"/>
      <c r="M8820" s="241"/>
      <c r="N8820" s="241"/>
      <c r="O8820" s="98"/>
      <c r="P8820" s="98"/>
      <c r="Q8820" s="130"/>
    </row>
    <row r="8821" spans="1:17" ht="11.25" x14ac:dyDescent="0.2">
      <c r="A8821" s="234"/>
      <c r="B8821" s="98"/>
      <c r="C8821" s="130"/>
      <c r="D8821" s="240"/>
      <c r="E8821" s="240"/>
      <c r="F8821" s="224"/>
      <c r="G8821" s="98"/>
      <c r="H8821" s="98"/>
      <c r="I8821" s="130"/>
      <c r="J8821" s="98"/>
      <c r="K8821" s="98"/>
      <c r="L8821" s="98"/>
      <c r="M8821" s="241"/>
      <c r="N8821" s="241"/>
      <c r="O8821" s="98"/>
      <c r="P8821" s="98"/>
      <c r="Q8821" s="130"/>
    </row>
    <row r="8822" spans="1:17" ht="11.25" x14ac:dyDescent="0.2">
      <c r="A8822" s="234"/>
      <c r="B8822" s="98"/>
      <c r="C8822" s="130"/>
      <c r="D8822" s="240"/>
      <c r="E8822" s="240"/>
      <c r="F8822" s="224"/>
      <c r="G8822" s="98"/>
      <c r="H8822" s="98"/>
      <c r="I8822" s="130"/>
      <c r="J8822" s="98"/>
      <c r="K8822" s="98"/>
      <c r="L8822" s="98"/>
      <c r="M8822" s="241"/>
      <c r="N8822" s="241"/>
      <c r="O8822" s="98"/>
      <c r="P8822" s="98"/>
      <c r="Q8822" s="130"/>
    </row>
    <row r="8823" spans="1:17" ht="11.25" x14ac:dyDescent="0.2">
      <c r="A8823" s="234"/>
      <c r="B8823" s="98"/>
      <c r="C8823" s="130"/>
      <c r="D8823" s="240"/>
      <c r="E8823" s="240"/>
      <c r="F8823" s="224"/>
      <c r="G8823" s="98"/>
      <c r="H8823" s="98"/>
      <c r="I8823" s="130"/>
      <c r="J8823" s="98"/>
      <c r="K8823" s="98"/>
      <c r="L8823" s="98"/>
      <c r="M8823" s="241"/>
      <c r="N8823" s="241"/>
      <c r="O8823" s="98"/>
      <c r="P8823" s="98"/>
      <c r="Q8823" s="130"/>
    </row>
    <row r="8824" spans="1:17" ht="11.25" x14ac:dyDescent="0.2">
      <c r="A8824" s="234"/>
      <c r="B8824" s="98"/>
      <c r="C8824" s="130"/>
      <c r="D8824" s="240"/>
      <c r="E8824" s="240"/>
      <c r="F8824" s="224"/>
      <c r="G8824" s="98"/>
      <c r="H8824" s="98"/>
      <c r="I8824" s="130"/>
      <c r="J8824" s="98"/>
      <c r="K8824" s="98"/>
      <c r="L8824" s="98"/>
      <c r="M8824" s="241"/>
      <c r="N8824" s="241"/>
      <c r="O8824" s="98"/>
      <c r="P8824" s="98"/>
      <c r="Q8824" s="130"/>
    </row>
    <row r="8825" spans="1:17" ht="11.25" x14ac:dyDescent="0.2">
      <c r="A8825" s="234"/>
      <c r="B8825" s="98"/>
      <c r="C8825" s="130"/>
      <c r="D8825" s="240"/>
      <c r="E8825" s="240"/>
      <c r="F8825" s="224"/>
      <c r="G8825" s="98"/>
      <c r="H8825" s="98"/>
      <c r="I8825" s="130"/>
      <c r="J8825" s="98"/>
      <c r="K8825" s="98"/>
      <c r="L8825" s="98"/>
      <c r="M8825" s="241"/>
      <c r="N8825" s="241"/>
      <c r="O8825" s="98"/>
      <c r="P8825" s="98"/>
      <c r="Q8825" s="130"/>
    </row>
    <row r="8826" spans="1:17" ht="11.25" x14ac:dyDescent="0.2">
      <c r="A8826" s="234"/>
      <c r="B8826" s="98"/>
      <c r="C8826" s="130"/>
      <c r="D8826" s="240"/>
      <c r="E8826" s="240"/>
      <c r="F8826" s="224"/>
      <c r="G8826" s="98"/>
      <c r="H8826" s="98"/>
      <c r="I8826" s="130"/>
      <c r="J8826" s="98"/>
      <c r="K8826" s="98"/>
      <c r="L8826" s="98"/>
      <c r="M8826" s="241"/>
      <c r="N8826" s="241"/>
      <c r="O8826" s="98"/>
      <c r="P8826" s="98"/>
      <c r="Q8826" s="130"/>
    </row>
    <row r="8827" spans="1:17" ht="11.25" x14ac:dyDescent="0.2">
      <c r="A8827" s="234"/>
      <c r="B8827" s="98"/>
      <c r="C8827" s="130"/>
      <c r="D8827" s="240"/>
      <c r="E8827" s="240"/>
      <c r="F8827" s="224"/>
      <c r="G8827" s="98"/>
      <c r="H8827" s="98"/>
      <c r="I8827" s="130"/>
      <c r="J8827" s="98"/>
      <c r="K8827" s="98"/>
      <c r="L8827" s="98"/>
      <c r="M8827" s="241"/>
      <c r="N8827" s="241"/>
      <c r="O8827" s="98"/>
      <c r="P8827" s="98"/>
      <c r="Q8827" s="130"/>
    </row>
    <row r="8828" spans="1:17" ht="11.25" x14ac:dyDescent="0.2">
      <c r="A8828" s="234"/>
      <c r="B8828" s="98"/>
      <c r="C8828" s="130"/>
      <c r="D8828" s="240"/>
      <c r="E8828" s="240"/>
      <c r="F8828" s="224"/>
      <c r="G8828" s="98"/>
      <c r="H8828" s="98"/>
      <c r="I8828" s="130"/>
      <c r="J8828" s="98"/>
      <c r="K8828" s="98"/>
      <c r="L8828" s="98"/>
      <c r="M8828" s="241"/>
      <c r="N8828" s="241"/>
      <c r="O8828" s="98"/>
      <c r="P8828" s="98"/>
      <c r="Q8828" s="130"/>
    </row>
    <row r="8829" spans="1:17" ht="11.25" x14ac:dyDescent="0.2">
      <c r="A8829" s="234"/>
      <c r="B8829" s="98"/>
      <c r="C8829" s="130"/>
      <c r="D8829" s="240"/>
      <c r="E8829" s="240"/>
      <c r="F8829" s="224"/>
      <c r="G8829" s="98"/>
      <c r="H8829" s="98"/>
      <c r="I8829" s="130"/>
      <c r="J8829" s="98"/>
      <c r="K8829" s="98"/>
      <c r="L8829" s="98"/>
      <c r="M8829" s="241"/>
      <c r="N8829" s="241"/>
      <c r="O8829" s="98"/>
      <c r="P8829" s="98"/>
      <c r="Q8829" s="130"/>
    </row>
    <row r="8830" spans="1:17" ht="11.25" x14ac:dyDescent="0.2">
      <c r="A8830" s="234"/>
      <c r="B8830" s="98"/>
      <c r="C8830" s="130"/>
      <c r="D8830" s="240"/>
      <c r="E8830" s="240"/>
      <c r="F8830" s="224"/>
      <c r="G8830" s="98"/>
      <c r="H8830" s="98"/>
      <c r="I8830" s="130"/>
      <c r="J8830" s="98"/>
      <c r="K8830" s="98"/>
      <c r="L8830" s="98"/>
      <c r="M8830" s="241"/>
      <c r="N8830" s="241"/>
      <c r="O8830" s="98"/>
      <c r="P8830" s="98"/>
      <c r="Q8830" s="130"/>
    </row>
    <row r="8831" spans="1:17" ht="11.25" x14ac:dyDescent="0.2">
      <c r="A8831" s="234"/>
      <c r="B8831" s="98"/>
      <c r="C8831" s="130"/>
      <c r="D8831" s="240"/>
      <c r="E8831" s="240"/>
      <c r="F8831" s="224"/>
      <c r="G8831" s="98"/>
      <c r="H8831" s="98"/>
      <c r="I8831" s="130"/>
      <c r="J8831" s="98"/>
      <c r="K8831" s="98"/>
      <c r="L8831" s="98"/>
      <c r="M8831" s="241"/>
      <c r="N8831" s="241"/>
      <c r="O8831" s="98"/>
      <c r="P8831" s="98"/>
      <c r="Q8831" s="130"/>
    </row>
    <row r="8832" spans="1:17" ht="11.25" x14ac:dyDescent="0.2">
      <c r="A8832" s="234"/>
      <c r="B8832" s="98"/>
      <c r="C8832" s="130"/>
      <c r="D8832" s="240"/>
      <c r="E8832" s="240"/>
      <c r="F8832" s="224"/>
      <c r="G8832" s="98"/>
      <c r="H8832" s="98"/>
      <c r="I8832" s="130"/>
      <c r="J8832" s="98"/>
      <c r="K8832" s="98"/>
      <c r="L8832" s="98"/>
      <c r="M8832" s="241"/>
      <c r="N8832" s="241"/>
      <c r="O8832" s="98"/>
      <c r="P8832" s="98"/>
      <c r="Q8832" s="130"/>
    </row>
    <row r="8833" spans="1:17" ht="11.25" x14ac:dyDescent="0.2">
      <c r="A8833" s="234"/>
      <c r="B8833" s="98"/>
      <c r="C8833" s="130"/>
      <c r="D8833" s="240"/>
      <c r="E8833" s="240"/>
      <c r="F8833" s="224"/>
      <c r="G8833" s="98"/>
      <c r="H8833" s="98"/>
      <c r="I8833" s="130"/>
      <c r="J8833" s="98"/>
      <c r="K8833" s="98"/>
      <c r="L8833" s="98"/>
      <c r="M8833" s="241"/>
      <c r="N8833" s="241"/>
      <c r="O8833" s="98"/>
      <c r="P8833" s="98"/>
      <c r="Q8833" s="130"/>
    </row>
    <row r="8834" spans="1:17" ht="11.25" x14ac:dyDescent="0.2">
      <c r="A8834" s="234"/>
      <c r="B8834" s="98"/>
      <c r="C8834" s="130"/>
      <c r="D8834" s="240"/>
      <c r="E8834" s="240"/>
      <c r="F8834" s="224"/>
      <c r="G8834" s="98"/>
      <c r="H8834" s="98"/>
      <c r="I8834" s="130"/>
      <c r="J8834" s="98"/>
      <c r="K8834" s="98"/>
      <c r="L8834" s="98"/>
      <c r="M8834" s="241"/>
      <c r="N8834" s="241"/>
      <c r="O8834" s="98"/>
      <c r="P8834" s="98"/>
      <c r="Q8834" s="130"/>
    </row>
    <row r="8835" spans="1:17" ht="11.25" x14ac:dyDescent="0.2">
      <c r="A8835" s="234"/>
      <c r="B8835" s="98"/>
      <c r="C8835" s="130"/>
      <c r="D8835" s="240"/>
      <c r="E8835" s="240"/>
      <c r="F8835" s="224"/>
      <c r="G8835" s="98"/>
      <c r="H8835" s="98"/>
      <c r="I8835" s="130"/>
      <c r="J8835" s="98"/>
      <c r="K8835" s="98"/>
      <c r="L8835" s="98"/>
      <c r="M8835" s="241"/>
      <c r="N8835" s="241"/>
      <c r="O8835" s="98"/>
      <c r="P8835" s="98"/>
      <c r="Q8835" s="130"/>
    </row>
    <row r="8836" spans="1:17" ht="11.25" x14ac:dyDescent="0.2">
      <c r="A8836" s="234"/>
      <c r="B8836" s="98"/>
      <c r="C8836" s="130"/>
      <c r="D8836" s="240"/>
      <c r="E8836" s="240"/>
      <c r="F8836" s="224"/>
      <c r="G8836" s="98"/>
      <c r="H8836" s="98"/>
      <c r="I8836" s="130"/>
      <c r="J8836" s="98"/>
      <c r="K8836" s="98"/>
      <c r="L8836" s="98"/>
      <c r="M8836" s="241"/>
      <c r="N8836" s="241"/>
      <c r="O8836" s="98"/>
      <c r="P8836" s="98"/>
      <c r="Q8836" s="130"/>
    </row>
    <row r="8837" spans="1:17" ht="11.25" x14ac:dyDescent="0.2">
      <c r="A8837" s="234"/>
      <c r="B8837" s="98"/>
      <c r="C8837" s="130"/>
      <c r="D8837" s="240"/>
      <c r="E8837" s="240"/>
      <c r="F8837" s="224"/>
      <c r="G8837" s="98"/>
      <c r="H8837" s="98"/>
      <c r="I8837" s="130"/>
      <c r="J8837" s="98"/>
      <c r="K8837" s="98"/>
      <c r="L8837" s="98"/>
      <c r="M8837" s="241"/>
      <c r="N8837" s="241"/>
      <c r="O8837" s="98"/>
      <c r="P8837" s="98"/>
      <c r="Q8837" s="130"/>
    </row>
    <row r="8838" spans="1:17" ht="11.25" x14ac:dyDescent="0.2">
      <c r="A8838" s="234"/>
      <c r="B8838" s="98"/>
      <c r="C8838" s="130"/>
      <c r="D8838" s="240"/>
      <c r="E8838" s="240"/>
      <c r="F8838" s="224"/>
      <c r="G8838" s="98"/>
      <c r="H8838" s="98"/>
      <c r="I8838" s="130"/>
      <c r="J8838" s="98"/>
      <c r="K8838" s="98"/>
      <c r="L8838" s="98"/>
      <c r="M8838" s="241"/>
      <c r="N8838" s="241"/>
      <c r="O8838" s="98"/>
      <c r="P8838" s="98"/>
      <c r="Q8838" s="130"/>
    </row>
    <row r="8839" spans="1:17" ht="11.25" x14ac:dyDescent="0.2">
      <c r="A8839" s="234"/>
      <c r="B8839" s="98"/>
      <c r="C8839" s="130"/>
      <c r="D8839" s="240"/>
      <c r="E8839" s="240"/>
      <c r="F8839" s="224"/>
      <c r="G8839" s="98"/>
      <c r="H8839" s="98"/>
      <c r="I8839" s="130"/>
      <c r="J8839" s="98"/>
      <c r="K8839" s="98"/>
      <c r="L8839" s="98"/>
      <c r="M8839" s="241"/>
      <c r="N8839" s="241"/>
      <c r="O8839" s="98"/>
      <c r="P8839" s="98"/>
      <c r="Q8839" s="130"/>
    </row>
    <row r="8840" spans="1:17" ht="11.25" x14ac:dyDescent="0.2">
      <c r="A8840" s="234"/>
      <c r="B8840" s="98"/>
      <c r="C8840" s="130"/>
      <c r="D8840" s="240"/>
      <c r="E8840" s="240"/>
      <c r="F8840" s="224"/>
      <c r="G8840" s="98"/>
      <c r="H8840" s="98"/>
      <c r="I8840" s="130"/>
      <c r="J8840" s="98"/>
      <c r="K8840" s="98"/>
      <c r="L8840" s="98"/>
      <c r="M8840" s="241"/>
      <c r="N8840" s="241"/>
      <c r="O8840" s="98"/>
      <c r="P8840" s="98"/>
      <c r="Q8840" s="130"/>
    </row>
    <row r="8841" spans="1:17" ht="11.25" x14ac:dyDescent="0.2">
      <c r="A8841" s="234"/>
      <c r="B8841" s="98"/>
      <c r="C8841" s="130"/>
      <c r="D8841" s="240"/>
      <c r="E8841" s="240"/>
      <c r="F8841" s="224"/>
      <c r="G8841" s="98"/>
      <c r="H8841" s="98"/>
      <c r="I8841" s="130"/>
      <c r="J8841" s="98"/>
      <c r="K8841" s="98"/>
      <c r="L8841" s="98"/>
      <c r="M8841" s="241"/>
      <c r="N8841" s="241"/>
      <c r="O8841" s="98"/>
      <c r="P8841" s="98"/>
      <c r="Q8841" s="130"/>
    </row>
    <row r="8842" spans="1:17" ht="11.25" x14ac:dyDescent="0.2">
      <c r="A8842" s="234"/>
      <c r="B8842" s="98"/>
      <c r="C8842" s="130"/>
      <c r="D8842" s="240"/>
      <c r="E8842" s="240"/>
      <c r="F8842" s="224"/>
      <c r="G8842" s="98"/>
      <c r="H8842" s="98"/>
      <c r="I8842" s="130"/>
      <c r="J8842" s="98"/>
      <c r="K8842" s="98"/>
      <c r="L8842" s="98"/>
      <c r="M8842" s="241"/>
      <c r="N8842" s="241"/>
      <c r="O8842" s="98"/>
      <c r="P8842" s="98"/>
      <c r="Q8842" s="130"/>
    </row>
    <row r="8843" spans="1:17" ht="11.25" x14ac:dyDescent="0.2">
      <c r="A8843" s="234"/>
      <c r="B8843" s="98"/>
      <c r="C8843" s="130"/>
      <c r="D8843" s="240"/>
      <c r="E8843" s="240"/>
      <c r="F8843" s="224"/>
      <c r="G8843" s="98"/>
      <c r="H8843" s="98"/>
      <c r="I8843" s="130"/>
      <c r="J8843" s="98"/>
      <c r="K8843" s="98"/>
      <c r="L8843" s="98"/>
      <c r="M8843" s="241"/>
      <c r="N8843" s="241"/>
      <c r="O8843" s="98"/>
      <c r="P8843" s="98"/>
      <c r="Q8843" s="130"/>
    </row>
    <row r="8844" spans="1:17" ht="11.25" x14ac:dyDescent="0.2">
      <c r="A8844" s="234"/>
      <c r="B8844" s="98"/>
      <c r="C8844" s="130"/>
      <c r="D8844" s="240"/>
      <c r="E8844" s="240"/>
      <c r="F8844" s="224"/>
      <c r="G8844" s="98"/>
      <c r="H8844" s="98"/>
      <c r="I8844" s="130"/>
      <c r="J8844" s="98"/>
      <c r="K8844" s="98"/>
      <c r="L8844" s="98"/>
      <c r="M8844" s="241"/>
      <c r="N8844" s="241"/>
      <c r="O8844" s="98"/>
      <c r="P8844" s="98"/>
      <c r="Q8844" s="130"/>
    </row>
    <row r="8845" spans="1:17" ht="11.25" x14ac:dyDescent="0.2">
      <c r="A8845" s="234"/>
      <c r="B8845" s="98"/>
      <c r="C8845" s="130"/>
      <c r="D8845" s="240"/>
      <c r="E8845" s="240"/>
      <c r="F8845" s="224"/>
      <c r="G8845" s="98"/>
      <c r="H8845" s="98"/>
      <c r="I8845" s="130"/>
      <c r="J8845" s="98"/>
      <c r="K8845" s="98"/>
      <c r="L8845" s="98"/>
      <c r="M8845" s="241"/>
      <c r="N8845" s="241"/>
      <c r="O8845" s="98"/>
      <c r="P8845" s="98"/>
      <c r="Q8845" s="130"/>
    </row>
    <row r="8846" spans="1:17" ht="11.25" x14ac:dyDescent="0.2">
      <c r="A8846" s="234"/>
      <c r="B8846" s="98"/>
      <c r="C8846" s="130"/>
      <c r="D8846" s="240"/>
      <c r="E8846" s="240"/>
      <c r="F8846" s="224"/>
      <c r="G8846" s="98"/>
      <c r="H8846" s="98"/>
      <c r="I8846" s="130"/>
      <c r="J8846" s="98"/>
      <c r="K8846" s="98"/>
      <c r="L8846" s="98"/>
      <c r="M8846" s="241"/>
      <c r="N8846" s="241"/>
      <c r="O8846" s="98"/>
      <c r="P8846" s="98"/>
      <c r="Q8846" s="130"/>
    </row>
    <row r="8847" spans="1:17" ht="11.25" x14ac:dyDescent="0.2">
      <c r="A8847" s="234"/>
      <c r="B8847" s="98"/>
      <c r="C8847" s="130"/>
      <c r="D8847" s="240"/>
      <c r="E8847" s="240"/>
      <c r="F8847" s="224"/>
      <c r="G8847" s="98"/>
      <c r="H8847" s="98"/>
      <c r="I8847" s="130"/>
      <c r="J8847" s="98"/>
      <c r="K8847" s="98"/>
      <c r="L8847" s="98"/>
      <c r="M8847" s="241"/>
      <c r="N8847" s="241"/>
      <c r="O8847" s="98"/>
      <c r="P8847" s="98"/>
      <c r="Q8847" s="130"/>
    </row>
    <row r="8848" spans="1:17" ht="11.25" x14ac:dyDescent="0.2">
      <c r="A8848" s="234"/>
      <c r="B8848" s="98"/>
      <c r="C8848" s="130"/>
      <c r="D8848" s="240"/>
      <c r="E8848" s="240"/>
      <c r="F8848" s="224"/>
      <c r="G8848" s="98"/>
      <c r="H8848" s="98"/>
      <c r="I8848" s="130"/>
      <c r="J8848" s="98"/>
      <c r="K8848" s="98"/>
      <c r="L8848" s="98"/>
      <c r="M8848" s="241"/>
      <c r="N8848" s="241"/>
      <c r="O8848" s="98"/>
      <c r="P8848" s="98"/>
      <c r="Q8848" s="130"/>
    </row>
    <row r="8849" spans="1:17" ht="11.25" x14ac:dyDescent="0.2">
      <c r="A8849" s="234"/>
      <c r="B8849" s="98"/>
      <c r="C8849" s="130"/>
      <c r="D8849" s="240"/>
      <c r="E8849" s="240"/>
      <c r="F8849" s="224"/>
      <c r="G8849" s="98"/>
      <c r="H8849" s="98"/>
      <c r="I8849" s="130"/>
      <c r="J8849" s="98"/>
      <c r="K8849" s="98"/>
      <c r="L8849" s="98"/>
      <c r="M8849" s="241"/>
      <c r="N8849" s="241"/>
      <c r="O8849" s="98"/>
      <c r="P8849" s="98"/>
      <c r="Q8849" s="130"/>
    </row>
    <row r="8850" spans="1:17" ht="11.25" x14ac:dyDescent="0.2">
      <c r="A8850" s="234"/>
      <c r="B8850" s="98"/>
      <c r="C8850" s="130"/>
      <c r="D8850" s="240"/>
      <c r="E8850" s="240"/>
      <c r="F8850" s="224"/>
      <c r="G8850" s="98"/>
      <c r="H8850" s="98"/>
      <c r="I8850" s="130"/>
      <c r="J8850" s="98"/>
      <c r="K8850" s="98"/>
      <c r="L8850" s="98"/>
      <c r="M8850" s="241"/>
      <c r="N8850" s="241"/>
      <c r="O8850" s="98"/>
      <c r="P8850" s="98"/>
      <c r="Q8850" s="130"/>
    </row>
    <row r="8851" spans="1:17" ht="11.25" x14ac:dyDescent="0.2">
      <c r="A8851" s="234"/>
      <c r="B8851" s="98"/>
      <c r="C8851" s="130"/>
      <c r="D8851" s="240"/>
      <c r="E8851" s="240"/>
      <c r="F8851" s="224"/>
      <c r="G8851" s="98"/>
      <c r="H8851" s="98"/>
      <c r="I8851" s="130"/>
      <c r="J8851" s="98"/>
      <c r="K8851" s="98"/>
      <c r="L8851" s="98"/>
      <c r="M8851" s="241"/>
      <c r="N8851" s="241"/>
      <c r="O8851" s="98"/>
      <c r="P8851" s="98"/>
      <c r="Q8851" s="130"/>
    </row>
    <row r="8852" spans="1:17" ht="11.25" x14ac:dyDescent="0.2">
      <c r="A8852" s="234"/>
      <c r="B8852" s="98"/>
      <c r="C8852" s="130"/>
      <c r="D8852" s="240"/>
      <c r="E8852" s="240"/>
      <c r="F8852" s="224"/>
      <c r="G8852" s="98"/>
      <c r="H8852" s="98"/>
      <c r="I8852" s="130"/>
      <c r="J8852" s="98"/>
      <c r="K8852" s="98"/>
      <c r="L8852" s="98"/>
      <c r="M8852" s="241"/>
      <c r="N8852" s="241"/>
      <c r="O8852" s="98"/>
      <c r="P8852" s="98"/>
      <c r="Q8852" s="130"/>
    </row>
    <row r="8853" spans="1:17" ht="11.25" x14ac:dyDescent="0.2">
      <c r="A8853" s="234"/>
      <c r="B8853" s="98"/>
      <c r="C8853" s="130"/>
      <c r="D8853" s="240"/>
      <c r="E8853" s="240"/>
      <c r="F8853" s="224"/>
      <c r="G8853" s="98"/>
      <c r="H8853" s="98"/>
      <c r="I8853" s="130"/>
      <c r="J8853" s="98"/>
      <c r="K8853" s="98"/>
      <c r="L8853" s="98"/>
      <c r="M8853" s="241"/>
      <c r="N8853" s="241"/>
      <c r="O8853" s="98"/>
      <c r="P8853" s="98"/>
      <c r="Q8853" s="130"/>
    </row>
    <row r="8854" spans="1:17" ht="11.25" x14ac:dyDescent="0.2">
      <c r="A8854" s="234"/>
      <c r="B8854" s="98"/>
      <c r="C8854" s="130"/>
      <c r="D8854" s="240"/>
      <c r="E8854" s="240"/>
      <c r="F8854" s="224"/>
      <c r="G8854" s="98"/>
      <c r="H8854" s="98"/>
      <c r="I8854" s="130"/>
      <c r="J8854" s="98"/>
      <c r="K8854" s="98"/>
      <c r="L8854" s="98"/>
      <c r="M8854" s="241"/>
      <c r="N8854" s="241"/>
      <c r="O8854" s="98"/>
      <c r="P8854" s="98"/>
      <c r="Q8854" s="130"/>
    </row>
    <row r="8855" spans="1:17" ht="11.25" x14ac:dyDescent="0.2">
      <c r="A8855" s="234"/>
      <c r="B8855" s="98"/>
      <c r="C8855" s="130"/>
      <c r="D8855" s="240"/>
      <c r="E8855" s="240"/>
      <c r="F8855" s="224"/>
      <c r="G8855" s="98"/>
      <c r="H8855" s="98"/>
      <c r="I8855" s="130"/>
      <c r="J8855" s="98"/>
      <c r="K8855" s="98"/>
      <c r="L8855" s="98"/>
      <c r="M8855" s="241"/>
      <c r="N8855" s="241"/>
      <c r="O8855" s="98"/>
      <c r="P8855" s="98"/>
      <c r="Q8855" s="130"/>
    </row>
    <row r="8856" spans="1:17" ht="11.25" x14ac:dyDescent="0.2">
      <c r="A8856" s="234"/>
      <c r="B8856" s="98"/>
      <c r="C8856" s="130"/>
      <c r="D8856" s="240"/>
      <c r="E8856" s="240"/>
      <c r="F8856" s="224"/>
      <c r="G8856" s="98"/>
      <c r="H8856" s="98"/>
      <c r="I8856" s="130"/>
      <c r="J8856" s="98"/>
      <c r="K8856" s="98"/>
      <c r="L8856" s="98"/>
      <c r="M8856" s="241"/>
      <c r="N8856" s="241"/>
      <c r="O8856" s="98"/>
      <c r="P8856" s="98"/>
      <c r="Q8856" s="130"/>
    </row>
    <row r="8857" spans="1:17" ht="11.25" x14ac:dyDescent="0.2">
      <c r="A8857" s="234"/>
      <c r="B8857" s="98"/>
      <c r="C8857" s="130"/>
      <c r="D8857" s="240"/>
      <c r="E8857" s="240"/>
      <c r="F8857" s="224"/>
      <c r="G8857" s="98"/>
      <c r="H8857" s="98"/>
      <c r="I8857" s="130"/>
      <c r="J8857" s="98"/>
      <c r="K8857" s="98"/>
      <c r="L8857" s="98"/>
      <c r="M8857" s="241"/>
      <c r="N8857" s="241"/>
      <c r="O8857" s="98"/>
      <c r="P8857" s="98"/>
      <c r="Q8857" s="130"/>
    </row>
    <row r="8858" spans="1:17" ht="11.25" x14ac:dyDescent="0.2">
      <c r="A8858" s="234"/>
      <c r="B8858" s="98"/>
      <c r="C8858" s="130"/>
      <c r="D8858" s="240"/>
      <c r="E8858" s="240"/>
      <c r="F8858" s="224"/>
      <c r="G8858" s="98"/>
      <c r="H8858" s="98"/>
      <c r="I8858" s="130"/>
      <c r="J8858" s="98"/>
      <c r="K8858" s="98"/>
      <c r="L8858" s="98"/>
      <c r="M8858" s="241"/>
      <c r="N8858" s="241"/>
      <c r="O8858" s="98"/>
      <c r="P8858" s="98"/>
      <c r="Q8858" s="130"/>
    </row>
    <row r="8859" spans="1:17" ht="11.25" x14ac:dyDescent="0.2">
      <c r="A8859" s="234"/>
      <c r="B8859" s="98"/>
      <c r="C8859" s="130"/>
      <c r="D8859" s="240"/>
      <c r="E8859" s="240"/>
      <c r="F8859" s="224"/>
      <c r="G8859" s="98"/>
      <c r="H8859" s="98"/>
      <c r="I8859" s="130"/>
      <c r="J8859" s="98"/>
      <c r="K8859" s="98"/>
      <c r="L8859" s="98"/>
      <c r="M8859" s="241"/>
      <c r="N8859" s="241"/>
      <c r="O8859" s="98"/>
      <c r="P8859" s="98"/>
      <c r="Q8859" s="130"/>
    </row>
    <row r="8860" spans="1:17" ht="11.25" x14ac:dyDescent="0.2">
      <c r="A8860" s="234"/>
      <c r="B8860" s="98"/>
      <c r="C8860" s="130"/>
      <c r="D8860" s="240"/>
      <c r="E8860" s="240"/>
      <c r="F8860" s="224"/>
      <c r="G8860" s="98"/>
      <c r="H8860" s="98"/>
      <c r="I8860" s="130"/>
      <c r="J8860" s="98"/>
      <c r="K8860" s="98"/>
      <c r="L8860" s="98"/>
      <c r="M8860" s="241"/>
      <c r="N8860" s="241"/>
      <c r="O8860" s="98"/>
      <c r="P8860" s="98"/>
      <c r="Q8860" s="130"/>
    </row>
    <row r="8861" spans="1:17" ht="11.25" x14ac:dyDescent="0.2">
      <c r="A8861" s="234"/>
      <c r="B8861" s="98"/>
      <c r="C8861" s="130"/>
      <c r="D8861" s="240"/>
      <c r="E8861" s="240"/>
      <c r="F8861" s="224"/>
      <c r="G8861" s="98"/>
      <c r="H8861" s="98"/>
      <c r="I8861" s="130"/>
      <c r="J8861" s="98"/>
      <c r="K8861" s="98"/>
      <c r="L8861" s="98"/>
      <c r="M8861" s="241"/>
      <c r="N8861" s="241"/>
      <c r="O8861" s="98"/>
      <c r="P8861" s="98"/>
      <c r="Q8861" s="130"/>
    </row>
    <row r="8862" spans="1:17" ht="11.25" x14ac:dyDescent="0.2">
      <c r="A8862" s="234"/>
      <c r="B8862" s="98"/>
      <c r="C8862" s="130"/>
      <c r="D8862" s="240"/>
      <c r="E8862" s="240"/>
      <c r="F8862" s="224"/>
      <c r="G8862" s="98"/>
      <c r="H8862" s="98"/>
      <c r="I8862" s="130"/>
      <c r="J8862" s="98"/>
      <c r="K8862" s="98"/>
      <c r="L8862" s="98"/>
      <c r="M8862" s="241"/>
      <c r="N8862" s="241"/>
      <c r="O8862" s="98"/>
      <c r="P8862" s="98"/>
      <c r="Q8862" s="130"/>
    </row>
    <row r="8863" spans="1:17" ht="11.25" x14ac:dyDescent="0.2">
      <c r="A8863" s="234"/>
      <c r="B8863" s="98"/>
      <c r="C8863" s="130"/>
      <c r="D8863" s="240"/>
      <c r="E8863" s="240"/>
      <c r="F8863" s="224"/>
      <c r="G8863" s="98"/>
      <c r="H8863" s="98"/>
      <c r="I8863" s="130"/>
      <c r="J8863" s="98"/>
      <c r="K8863" s="98"/>
      <c r="L8863" s="98"/>
      <c r="M8863" s="241"/>
      <c r="N8863" s="241"/>
      <c r="O8863" s="98"/>
      <c r="P8863" s="98"/>
      <c r="Q8863" s="130"/>
    </row>
    <row r="8864" spans="1:17" ht="11.25" x14ac:dyDescent="0.2">
      <c r="A8864" s="234"/>
      <c r="B8864" s="98"/>
      <c r="C8864" s="130"/>
      <c r="D8864" s="240"/>
      <c r="E8864" s="240"/>
      <c r="F8864" s="224"/>
      <c r="G8864" s="98"/>
      <c r="H8864" s="98"/>
      <c r="I8864" s="130"/>
      <c r="J8864" s="98"/>
      <c r="K8864" s="98"/>
      <c r="L8864" s="98"/>
      <c r="M8864" s="241"/>
      <c r="N8864" s="241"/>
      <c r="O8864" s="98"/>
      <c r="P8864" s="98"/>
      <c r="Q8864" s="130"/>
    </row>
    <row r="8865" spans="1:17" ht="11.25" x14ac:dyDescent="0.2">
      <c r="A8865" s="234"/>
      <c r="B8865" s="98"/>
      <c r="C8865" s="130"/>
      <c r="D8865" s="240"/>
      <c r="E8865" s="240"/>
      <c r="F8865" s="224"/>
      <c r="G8865" s="98"/>
      <c r="H8865" s="98"/>
      <c r="I8865" s="130"/>
      <c r="J8865" s="98"/>
      <c r="K8865" s="98"/>
      <c r="L8865" s="98"/>
      <c r="M8865" s="241"/>
      <c r="N8865" s="241"/>
      <c r="O8865" s="98"/>
      <c r="P8865" s="98"/>
      <c r="Q8865" s="130"/>
    </row>
    <row r="8866" spans="1:17" ht="11.25" x14ac:dyDescent="0.2">
      <c r="A8866" s="234"/>
      <c r="B8866" s="98"/>
      <c r="C8866" s="130"/>
      <c r="D8866" s="240"/>
      <c r="E8866" s="240"/>
      <c r="F8866" s="224"/>
      <c r="G8866" s="98"/>
      <c r="H8866" s="98"/>
      <c r="I8866" s="130"/>
      <c r="J8866" s="98"/>
      <c r="K8866" s="98"/>
      <c r="L8866" s="98"/>
      <c r="M8866" s="241"/>
      <c r="N8866" s="241"/>
      <c r="O8866" s="98"/>
      <c r="P8866" s="98"/>
      <c r="Q8866" s="130"/>
    </row>
    <row r="8867" spans="1:17" ht="11.25" x14ac:dyDescent="0.2">
      <c r="A8867" s="234"/>
      <c r="B8867" s="98"/>
      <c r="C8867" s="130"/>
      <c r="D8867" s="240"/>
      <c r="E8867" s="240"/>
      <c r="F8867" s="224"/>
      <c r="G8867" s="98"/>
      <c r="H8867" s="98"/>
      <c r="I8867" s="130"/>
      <c r="J8867" s="98"/>
      <c r="K8867" s="98"/>
      <c r="L8867" s="98"/>
      <c r="M8867" s="241"/>
      <c r="N8867" s="241"/>
      <c r="O8867" s="98"/>
      <c r="P8867" s="98"/>
      <c r="Q8867" s="130"/>
    </row>
    <row r="8868" spans="1:17" ht="11.25" x14ac:dyDescent="0.2">
      <c r="A8868" s="234"/>
      <c r="B8868" s="98"/>
      <c r="C8868" s="130"/>
      <c r="D8868" s="240"/>
      <c r="E8868" s="240"/>
      <c r="F8868" s="224"/>
      <c r="G8868" s="98"/>
      <c r="H8868" s="98"/>
      <c r="I8868" s="130"/>
      <c r="J8868" s="98"/>
      <c r="K8868" s="98"/>
      <c r="L8868" s="98"/>
      <c r="M8868" s="241"/>
      <c r="N8868" s="241"/>
      <c r="O8868" s="98"/>
      <c r="P8868" s="98"/>
      <c r="Q8868" s="130"/>
    </row>
    <row r="8869" spans="1:17" ht="11.25" x14ac:dyDescent="0.2">
      <c r="A8869" s="234"/>
      <c r="B8869" s="98"/>
      <c r="C8869" s="130"/>
      <c r="D8869" s="240"/>
      <c r="E8869" s="240"/>
      <c r="F8869" s="224"/>
      <c r="G8869" s="98"/>
      <c r="H8869" s="98"/>
      <c r="I8869" s="130"/>
      <c r="J8869" s="98"/>
      <c r="K8869" s="98"/>
      <c r="L8869" s="98"/>
      <c r="M8869" s="241"/>
      <c r="N8869" s="241"/>
      <c r="O8869" s="98"/>
      <c r="P8869" s="98"/>
      <c r="Q8869" s="130"/>
    </row>
    <row r="8870" spans="1:17" ht="11.25" x14ac:dyDescent="0.2">
      <c r="A8870" s="234"/>
      <c r="B8870" s="98"/>
      <c r="C8870" s="130"/>
      <c r="D8870" s="240"/>
      <c r="E8870" s="240"/>
      <c r="F8870" s="224"/>
      <c r="G8870" s="98"/>
      <c r="H8870" s="98"/>
      <c r="I8870" s="130"/>
      <c r="J8870" s="98"/>
      <c r="K8870" s="98"/>
      <c r="L8870" s="98"/>
      <c r="M8870" s="241"/>
      <c r="N8870" s="241"/>
      <c r="O8870" s="98"/>
      <c r="P8870" s="98"/>
      <c r="Q8870" s="130"/>
    </row>
    <row r="8871" spans="1:17" ht="11.25" x14ac:dyDescent="0.2">
      <c r="A8871" s="234"/>
      <c r="B8871" s="98"/>
      <c r="C8871" s="130"/>
      <c r="D8871" s="240"/>
      <c r="E8871" s="240"/>
      <c r="F8871" s="224"/>
      <c r="G8871" s="98"/>
      <c r="H8871" s="98"/>
      <c r="I8871" s="130"/>
      <c r="J8871" s="98"/>
      <c r="K8871" s="98"/>
      <c r="L8871" s="98"/>
      <c r="M8871" s="241"/>
      <c r="N8871" s="241"/>
      <c r="O8871" s="98"/>
      <c r="P8871" s="98"/>
      <c r="Q8871" s="130"/>
    </row>
    <row r="8872" spans="1:17" ht="11.25" x14ac:dyDescent="0.2">
      <c r="A8872" s="234"/>
      <c r="B8872" s="98"/>
      <c r="C8872" s="130"/>
      <c r="D8872" s="240"/>
      <c r="E8872" s="240"/>
      <c r="F8872" s="224"/>
      <c r="G8872" s="98"/>
      <c r="H8872" s="98"/>
      <c r="I8872" s="130"/>
      <c r="J8872" s="98"/>
      <c r="K8872" s="98"/>
      <c r="L8872" s="98"/>
      <c r="M8872" s="241"/>
      <c r="N8872" s="241"/>
      <c r="O8872" s="98"/>
      <c r="P8872" s="98"/>
      <c r="Q8872" s="130"/>
    </row>
    <row r="8873" spans="1:17" ht="11.25" x14ac:dyDescent="0.2">
      <c r="A8873" s="234"/>
      <c r="B8873" s="98"/>
      <c r="C8873" s="130"/>
      <c r="D8873" s="240"/>
      <c r="E8873" s="240"/>
      <c r="F8873" s="224"/>
      <c r="G8873" s="98"/>
      <c r="H8873" s="98"/>
      <c r="I8873" s="130"/>
      <c r="J8873" s="98"/>
      <c r="K8873" s="98"/>
      <c r="L8873" s="98"/>
      <c r="M8873" s="241"/>
      <c r="N8873" s="241"/>
      <c r="O8873" s="98"/>
      <c r="P8873" s="98"/>
      <c r="Q8873" s="130"/>
    </row>
    <row r="8874" spans="1:17" ht="11.25" x14ac:dyDescent="0.2">
      <c r="A8874" s="234"/>
      <c r="B8874" s="98"/>
      <c r="C8874" s="130"/>
      <c r="D8874" s="240"/>
      <c r="E8874" s="240"/>
      <c r="F8874" s="224"/>
      <c r="G8874" s="98"/>
      <c r="H8874" s="98"/>
      <c r="I8874" s="130"/>
      <c r="J8874" s="98"/>
      <c r="K8874" s="98"/>
      <c r="L8874" s="98"/>
      <c r="M8874" s="241"/>
      <c r="N8874" s="241"/>
      <c r="O8874" s="98"/>
      <c r="P8874" s="98"/>
      <c r="Q8874" s="130"/>
    </row>
    <row r="8875" spans="1:17" ht="11.25" x14ac:dyDescent="0.2">
      <c r="A8875" s="234"/>
      <c r="B8875" s="98"/>
      <c r="C8875" s="130"/>
      <c r="D8875" s="240"/>
      <c r="E8875" s="240"/>
      <c r="F8875" s="224"/>
      <c r="G8875" s="98"/>
      <c r="H8875" s="98"/>
      <c r="I8875" s="130"/>
      <c r="J8875" s="98"/>
      <c r="K8875" s="98"/>
      <c r="L8875" s="98"/>
      <c r="M8875" s="241"/>
      <c r="N8875" s="241"/>
      <c r="O8875" s="98"/>
      <c r="P8875" s="98"/>
      <c r="Q8875" s="130"/>
    </row>
    <row r="8876" spans="1:17" ht="11.25" x14ac:dyDescent="0.2">
      <c r="A8876" s="234"/>
      <c r="B8876" s="98"/>
      <c r="C8876" s="130"/>
      <c r="D8876" s="240"/>
      <c r="E8876" s="240"/>
      <c r="F8876" s="224"/>
      <c r="G8876" s="98"/>
      <c r="H8876" s="98"/>
      <c r="I8876" s="130"/>
      <c r="J8876" s="98"/>
      <c r="K8876" s="98"/>
      <c r="L8876" s="98"/>
      <c r="M8876" s="241"/>
      <c r="N8876" s="241"/>
      <c r="O8876" s="98"/>
      <c r="P8876" s="98"/>
      <c r="Q8876" s="130"/>
    </row>
    <row r="8877" spans="1:17" ht="11.25" x14ac:dyDescent="0.2">
      <c r="A8877" s="234"/>
      <c r="B8877" s="98"/>
      <c r="C8877" s="130"/>
      <c r="D8877" s="240"/>
      <c r="E8877" s="240"/>
      <c r="F8877" s="224"/>
      <c r="G8877" s="98"/>
      <c r="H8877" s="98"/>
      <c r="I8877" s="130"/>
      <c r="J8877" s="98"/>
      <c r="K8877" s="98"/>
      <c r="L8877" s="98"/>
      <c r="M8877" s="241"/>
      <c r="N8877" s="241"/>
      <c r="O8877" s="98"/>
      <c r="P8877" s="98"/>
      <c r="Q8877" s="130"/>
    </row>
    <row r="8878" spans="1:17" ht="11.25" x14ac:dyDescent="0.2">
      <c r="A8878" s="234"/>
      <c r="B8878" s="98"/>
      <c r="C8878" s="130"/>
      <c r="D8878" s="240"/>
      <c r="E8878" s="240"/>
      <c r="F8878" s="224"/>
      <c r="G8878" s="98"/>
      <c r="H8878" s="98"/>
      <c r="I8878" s="130"/>
      <c r="J8878" s="98"/>
      <c r="K8878" s="98"/>
      <c r="L8878" s="98"/>
      <c r="M8878" s="241"/>
      <c r="N8878" s="241"/>
      <c r="O8878" s="98"/>
      <c r="P8878" s="98"/>
      <c r="Q8878" s="130"/>
    </row>
    <row r="8879" spans="1:17" ht="11.25" x14ac:dyDescent="0.2">
      <c r="A8879" s="234"/>
      <c r="B8879" s="98"/>
      <c r="C8879" s="130"/>
      <c r="D8879" s="240"/>
      <c r="E8879" s="240"/>
      <c r="F8879" s="224"/>
      <c r="G8879" s="98"/>
      <c r="H8879" s="98"/>
      <c r="I8879" s="130"/>
      <c r="J8879" s="98"/>
      <c r="K8879" s="98"/>
      <c r="L8879" s="98"/>
      <c r="M8879" s="241"/>
      <c r="N8879" s="241"/>
      <c r="O8879" s="98"/>
      <c r="P8879" s="98"/>
      <c r="Q8879" s="130"/>
    </row>
    <row r="8880" spans="1:17" ht="11.25" x14ac:dyDescent="0.2">
      <c r="A8880" s="234"/>
      <c r="B8880" s="98"/>
      <c r="C8880" s="130"/>
      <c r="D8880" s="240"/>
      <c r="E8880" s="240"/>
      <c r="F8880" s="224"/>
      <c r="G8880" s="98"/>
      <c r="H8880" s="98"/>
      <c r="I8880" s="130"/>
      <c r="J8880" s="98"/>
      <c r="K8880" s="98"/>
      <c r="L8880" s="98"/>
      <c r="M8880" s="241"/>
      <c r="N8880" s="241"/>
      <c r="O8880" s="98"/>
      <c r="P8880" s="98"/>
      <c r="Q8880" s="130"/>
    </row>
    <row r="8881" spans="1:17" ht="11.25" x14ac:dyDescent="0.2">
      <c r="A8881" s="234"/>
      <c r="B8881" s="98"/>
      <c r="C8881" s="130"/>
      <c r="D8881" s="240"/>
      <c r="E8881" s="240"/>
      <c r="F8881" s="224"/>
      <c r="G8881" s="98"/>
      <c r="H8881" s="98"/>
      <c r="I8881" s="130"/>
      <c r="J8881" s="98"/>
      <c r="K8881" s="98"/>
      <c r="L8881" s="98"/>
      <c r="M8881" s="241"/>
      <c r="N8881" s="241"/>
      <c r="O8881" s="98"/>
      <c r="P8881" s="98"/>
      <c r="Q8881" s="130"/>
    </row>
    <row r="8882" spans="1:17" ht="11.25" x14ac:dyDescent="0.2">
      <c r="A8882" s="234"/>
      <c r="B8882" s="98"/>
      <c r="C8882" s="130"/>
      <c r="D8882" s="240"/>
      <c r="E8882" s="240"/>
      <c r="F8882" s="224"/>
      <c r="G8882" s="98"/>
      <c r="H8882" s="98"/>
      <c r="I8882" s="130"/>
      <c r="J8882" s="98"/>
      <c r="K8882" s="98"/>
      <c r="L8882" s="98"/>
      <c r="M8882" s="241"/>
      <c r="N8882" s="241"/>
      <c r="O8882" s="98"/>
      <c r="P8882" s="98"/>
      <c r="Q8882" s="130"/>
    </row>
    <row r="8883" spans="1:17" ht="11.25" x14ac:dyDescent="0.2">
      <c r="A8883" s="234"/>
      <c r="B8883" s="98"/>
      <c r="C8883" s="130"/>
      <c r="D8883" s="240"/>
      <c r="E8883" s="240"/>
      <c r="F8883" s="224"/>
      <c r="G8883" s="98"/>
      <c r="H8883" s="98"/>
      <c r="I8883" s="130"/>
      <c r="J8883" s="98"/>
      <c r="K8883" s="98"/>
      <c r="L8883" s="98"/>
      <c r="M8883" s="241"/>
      <c r="N8883" s="241"/>
      <c r="O8883" s="98"/>
      <c r="P8883" s="98"/>
      <c r="Q8883" s="130"/>
    </row>
    <row r="8884" spans="1:17" ht="11.25" x14ac:dyDescent="0.2">
      <c r="A8884" s="234"/>
      <c r="B8884" s="98"/>
      <c r="C8884" s="130"/>
      <c r="D8884" s="240"/>
      <c r="E8884" s="240"/>
      <c r="F8884" s="224"/>
      <c r="G8884" s="98"/>
      <c r="H8884" s="98"/>
      <c r="I8884" s="130"/>
      <c r="J8884" s="98"/>
      <c r="K8884" s="98"/>
      <c r="L8884" s="98"/>
      <c r="M8884" s="241"/>
      <c r="N8884" s="241"/>
      <c r="O8884" s="98"/>
      <c r="P8884" s="98"/>
      <c r="Q8884" s="130"/>
    </row>
    <row r="8885" spans="1:17" ht="11.25" x14ac:dyDescent="0.2">
      <c r="A8885" s="234"/>
      <c r="B8885" s="98"/>
      <c r="C8885" s="130"/>
      <c r="D8885" s="240"/>
      <c r="E8885" s="240"/>
      <c r="F8885" s="224"/>
      <c r="G8885" s="98"/>
      <c r="H8885" s="98"/>
      <c r="I8885" s="130"/>
      <c r="J8885" s="98"/>
      <c r="K8885" s="98"/>
      <c r="L8885" s="98"/>
      <c r="M8885" s="241"/>
      <c r="N8885" s="241"/>
      <c r="O8885" s="98"/>
      <c r="P8885" s="98"/>
      <c r="Q8885" s="130"/>
    </row>
    <row r="8886" spans="1:17" ht="11.25" x14ac:dyDescent="0.2">
      <c r="A8886" s="234"/>
      <c r="B8886" s="98"/>
      <c r="C8886" s="130"/>
      <c r="D8886" s="240"/>
      <c r="E8886" s="240"/>
      <c r="F8886" s="224"/>
      <c r="G8886" s="98"/>
      <c r="H8886" s="98"/>
      <c r="I8886" s="130"/>
      <c r="J8886" s="98"/>
      <c r="K8886" s="98"/>
      <c r="L8886" s="98"/>
      <c r="M8886" s="241"/>
      <c r="N8886" s="241"/>
      <c r="O8886" s="98"/>
      <c r="P8886" s="98"/>
      <c r="Q8886" s="130"/>
    </row>
    <row r="8887" spans="1:17" ht="11.25" x14ac:dyDescent="0.2">
      <c r="A8887" s="234"/>
      <c r="B8887" s="98"/>
      <c r="C8887" s="130"/>
      <c r="D8887" s="240"/>
      <c r="E8887" s="240"/>
      <c r="F8887" s="224"/>
      <c r="G8887" s="98"/>
      <c r="H8887" s="98"/>
      <c r="I8887" s="130"/>
      <c r="J8887" s="98"/>
      <c r="K8887" s="98"/>
      <c r="L8887" s="98"/>
      <c r="M8887" s="241"/>
      <c r="N8887" s="241"/>
      <c r="O8887" s="98"/>
      <c r="P8887" s="98"/>
      <c r="Q8887" s="130"/>
    </row>
    <row r="8888" spans="1:17" ht="11.25" x14ac:dyDescent="0.2">
      <c r="A8888" s="234"/>
      <c r="B8888" s="98"/>
      <c r="C8888" s="130"/>
      <c r="D8888" s="240"/>
      <c r="E8888" s="240"/>
      <c r="F8888" s="224"/>
      <c r="G8888" s="98"/>
      <c r="H8888" s="98"/>
      <c r="I8888" s="130"/>
      <c r="J8888" s="98"/>
      <c r="K8888" s="98"/>
      <c r="L8888" s="98"/>
      <c r="M8888" s="241"/>
      <c r="N8888" s="241"/>
      <c r="O8888" s="98"/>
      <c r="P8888" s="98"/>
      <c r="Q8888" s="130"/>
    </row>
    <row r="8889" spans="1:17" ht="11.25" x14ac:dyDescent="0.2">
      <c r="A8889" s="234"/>
      <c r="B8889" s="98"/>
      <c r="C8889" s="130"/>
      <c r="D8889" s="240"/>
      <c r="E8889" s="240"/>
      <c r="F8889" s="224"/>
      <c r="G8889" s="98"/>
      <c r="H8889" s="98"/>
      <c r="I8889" s="130"/>
      <c r="J8889" s="98"/>
      <c r="K8889" s="98"/>
      <c r="L8889" s="98"/>
      <c r="M8889" s="241"/>
      <c r="N8889" s="241"/>
      <c r="O8889" s="98"/>
      <c r="P8889" s="98"/>
      <c r="Q8889" s="130"/>
    </row>
    <row r="8890" spans="1:17" ht="11.25" x14ac:dyDescent="0.2">
      <c r="A8890" s="234"/>
      <c r="B8890" s="98"/>
      <c r="C8890" s="130"/>
      <c r="D8890" s="240"/>
      <c r="E8890" s="240"/>
      <c r="F8890" s="224"/>
      <c r="G8890" s="98"/>
      <c r="H8890" s="98"/>
      <c r="I8890" s="130"/>
      <c r="J8890" s="98"/>
      <c r="K8890" s="98"/>
      <c r="L8890" s="98"/>
      <c r="M8890" s="241"/>
      <c r="N8890" s="241"/>
      <c r="O8890" s="98"/>
      <c r="P8890" s="98"/>
      <c r="Q8890" s="130"/>
    </row>
    <row r="8891" spans="1:17" ht="11.25" x14ac:dyDescent="0.2">
      <c r="A8891" s="234"/>
      <c r="B8891" s="98"/>
      <c r="C8891" s="130"/>
      <c r="D8891" s="240"/>
      <c r="E8891" s="240"/>
      <c r="F8891" s="224"/>
      <c r="G8891" s="98"/>
      <c r="H8891" s="98"/>
      <c r="I8891" s="130"/>
      <c r="J8891" s="98"/>
      <c r="K8891" s="98"/>
      <c r="L8891" s="98"/>
      <c r="M8891" s="241"/>
      <c r="N8891" s="241"/>
      <c r="O8891" s="98"/>
      <c r="P8891" s="98"/>
      <c r="Q8891" s="130"/>
    </row>
    <row r="8892" spans="1:17" ht="11.25" x14ac:dyDescent="0.2">
      <c r="A8892" s="234"/>
      <c r="B8892" s="98"/>
      <c r="C8892" s="130"/>
      <c r="D8892" s="240"/>
      <c r="E8892" s="240"/>
      <c r="F8892" s="224"/>
      <c r="G8892" s="98"/>
      <c r="H8892" s="98"/>
      <c r="I8892" s="130"/>
      <c r="J8892" s="98"/>
      <c r="K8892" s="98"/>
      <c r="L8892" s="98"/>
      <c r="M8892" s="241"/>
      <c r="N8892" s="241"/>
      <c r="O8892" s="98"/>
      <c r="P8892" s="98"/>
      <c r="Q8892" s="130"/>
    </row>
    <row r="8893" spans="1:17" ht="11.25" x14ac:dyDescent="0.2">
      <c r="A8893" s="234"/>
      <c r="B8893" s="98"/>
      <c r="C8893" s="130"/>
      <c r="D8893" s="240"/>
      <c r="E8893" s="240"/>
      <c r="F8893" s="224"/>
      <c r="G8893" s="98"/>
      <c r="H8893" s="98"/>
      <c r="I8893" s="130"/>
      <c r="J8893" s="98"/>
      <c r="K8893" s="98"/>
      <c r="L8893" s="98"/>
      <c r="M8893" s="241"/>
      <c r="N8893" s="241"/>
      <c r="O8893" s="98"/>
      <c r="P8893" s="98"/>
      <c r="Q8893" s="130"/>
    </row>
    <row r="8894" spans="1:17" ht="11.25" x14ac:dyDescent="0.2">
      <c r="A8894" s="234"/>
      <c r="B8894" s="98"/>
      <c r="C8894" s="130"/>
      <c r="D8894" s="240"/>
      <c r="E8894" s="240"/>
      <c r="F8894" s="224"/>
      <c r="G8894" s="98"/>
      <c r="H8894" s="98"/>
      <c r="I8894" s="130"/>
      <c r="J8894" s="98"/>
      <c r="K8894" s="98"/>
      <c r="L8894" s="98"/>
      <c r="M8894" s="241"/>
      <c r="N8894" s="241"/>
      <c r="O8894" s="98"/>
      <c r="P8894" s="98"/>
      <c r="Q8894" s="130"/>
    </row>
    <row r="8895" spans="1:17" ht="11.25" x14ac:dyDescent="0.2">
      <c r="A8895" s="234"/>
      <c r="B8895" s="98"/>
      <c r="C8895" s="130"/>
      <c r="D8895" s="240"/>
      <c r="E8895" s="240"/>
      <c r="F8895" s="224"/>
      <c r="G8895" s="98"/>
      <c r="H8895" s="98"/>
      <c r="I8895" s="130"/>
      <c r="J8895" s="98"/>
      <c r="K8895" s="98"/>
      <c r="L8895" s="98"/>
      <c r="M8895" s="241"/>
      <c r="N8895" s="241"/>
      <c r="O8895" s="98"/>
      <c r="P8895" s="98"/>
      <c r="Q8895" s="130"/>
    </row>
    <row r="8896" spans="1:17" ht="11.25" x14ac:dyDescent="0.2">
      <c r="A8896" s="234"/>
      <c r="B8896" s="98"/>
      <c r="C8896" s="130"/>
      <c r="D8896" s="240"/>
      <c r="E8896" s="240"/>
      <c r="F8896" s="224"/>
      <c r="G8896" s="98"/>
      <c r="H8896" s="98"/>
      <c r="I8896" s="130"/>
      <c r="J8896" s="98"/>
      <c r="K8896" s="98"/>
      <c r="L8896" s="98"/>
      <c r="M8896" s="241"/>
      <c r="N8896" s="241"/>
      <c r="O8896" s="98"/>
      <c r="P8896" s="98"/>
      <c r="Q8896" s="130"/>
    </row>
    <row r="8897" spans="1:17" ht="11.25" x14ac:dyDescent="0.2">
      <c r="A8897" s="234"/>
      <c r="B8897" s="98"/>
      <c r="C8897" s="130"/>
      <c r="D8897" s="240"/>
      <c r="E8897" s="240"/>
      <c r="F8897" s="224"/>
      <c r="G8897" s="98"/>
      <c r="H8897" s="98"/>
      <c r="I8897" s="130"/>
      <c r="J8897" s="98"/>
      <c r="K8897" s="98"/>
      <c r="L8897" s="98"/>
      <c r="M8897" s="241"/>
      <c r="N8897" s="241"/>
      <c r="O8897" s="98"/>
      <c r="P8897" s="98"/>
      <c r="Q8897" s="130"/>
    </row>
    <row r="8898" spans="1:17" ht="11.25" x14ac:dyDescent="0.2">
      <c r="A8898" s="234"/>
      <c r="B8898" s="98"/>
      <c r="C8898" s="130"/>
      <c r="D8898" s="240"/>
      <c r="E8898" s="240"/>
      <c r="F8898" s="224"/>
      <c r="G8898" s="98"/>
      <c r="H8898" s="98"/>
      <c r="I8898" s="130"/>
      <c r="J8898" s="98"/>
      <c r="K8898" s="98"/>
      <c r="L8898" s="98"/>
      <c r="M8898" s="241"/>
      <c r="N8898" s="241"/>
      <c r="O8898" s="98"/>
      <c r="P8898" s="98"/>
      <c r="Q8898" s="130"/>
    </row>
    <row r="8899" spans="1:17" ht="11.25" x14ac:dyDescent="0.2">
      <c r="A8899" s="234"/>
    </row>
    <row r="8900" spans="1:17" ht="11.25" x14ac:dyDescent="0.2">
      <c r="A8900" s="234"/>
    </row>
  </sheetData>
  <sheetProtection password="E8FD" sheet="1" objects="1" scenarios="1"/>
  <phoneticPr fontId="3" type="noConversion"/>
  <hyperlinks>
    <hyperlink ref="N1" location="Hauptmenü!A1" display="Hauptmenü"/>
  </hyperlinks>
  <pageMargins left="0.19685039370078741" right="0.19685039370078741" top="0.78740157480314965" bottom="0.78740157480314965" header="0.51181102362204722" footer="0.51181102362204722"/>
  <pageSetup paperSize="9" orientation="landscape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9"/>
  <dimension ref="A1:L33"/>
  <sheetViews>
    <sheetView showGridLines="0" showRowColHeaders="0" showZeros="0" showOutlineSymbols="0" zoomScale="125" workbookViewId="0">
      <selection activeCell="K1" sqref="K1"/>
    </sheetView>
  </sheetViews>
  <sheetFormatPr baseColWidth="10" defaultRowHeight="11.25" x14ac:dyDescent="0.2"/>
  <cols>
    <col min="1" max="16384" width="11.42578125" style="58"/>
  </cols>
  <sheetData>
    <row r="1" spans="1:12" ht="20.100000000000001" customHeight="1" x14ac:dyDescent="0.2">
      <c r="A1" s="493"/>
      <c r="B1" s="636" t="s">
        <v>53</v>
      </c>
      <c r="C1" s="636"/>
      <c r="D1" s="636"/>
      <c r="E1" s="494"/>
      <c r="F1" s="494" t="s">
        <v>57</v>
      </c>
      <c r="G1" s="494"/>
      <c r="H1" s="495" t="s">
        <v>88</v>
      </c>
      <c r="I1" s="493"/>
      <c r="J1" s="493"/>
      <c r="K1" s="495" t="s">
        <v>28</v>
      </c>
      <c r="L1" s="493"/>
    </row>
    <row r="2" spans="1:12" ht="12.75" customHeight="1" x14ac:dyDescent="0.2">
      <c r="A2" s="493"/>
      <c r="B2" s="493"/>
      <c r="C2" s="493"/>
      <c r="D2" s="493"/>
      <c r="E2" s="493"/>
      <c r="F2" s="493"/>
      <c r="G2" s="493"/>
      <c r="H2" s="493"/>
      <c r="I2" s="493"/>
      <c r="J2" s="493"/>
      <c r="K2" s="493"/>
      <c r="L2" s="493"/>
    </row>
    <row r="3" spans="1:12" ht="12.75" customHeight="1" x14ac:dyDescent="0.2"/>
    <row r="4" spans="1:12" ht="12.75" customHeight="1" x14ac:dyDescent="0.2"/>
    <row r="5" spans="1:12" ht="12.75" customHeight="1" x14ac:dyDescent="0.2"/>
    <row r="6" spans="1:12" ht="12.75" customHeight="1" x14ac:dyDescent="0.2"/>
    <row r="7" spans="1:12" ht="12.75" customHeight="1" x14ac:dyDescent="0.2"/>
    <row r="8" spans="1:12" ht="12.75" customHeight="1" x14ac:dyDescent="0.2"/>
    <row r="9" spans="1:12" ht="12.75" customHeight="1" x14ac:dyDescent="0.2"/>
    <row r="10" spans="1:12" ht="12.75" customHeight="1" x14ac:dyDescent="0.2"/>
    <row r="11" spans="1:12" ht="12.75" customHeight="1" x14ac:dyDescent="0.2"/>
    <row r="12" spans="1:12" ht="12.75" customHeight="1" x14ac:dyDescent="0.2"/>
    <row r="13" spans="1:12" ht="12.75" customHeight="1" x14ac:dyDescent="0.2"/>
    <row r="14" spans="1:12" ht="12.75" customHeight="1" x14ac:dyDescent="0.2"/>
    <row r="15" spans="1:12" ht="12.75" customHeight="1" x14ac:dyDescent="0.2"/>
    <row r="16" spans="1:12" ht="12.75" customHeight="1" x14ac:dyDescent="0.2"/>
    <row r="17" ht="12.75" customHeight="1" x14ac:dyDescent="0.2"/>
    <row r="18" ht="12.75" customHeight="1" x14ac:dyDescent="0.2"/>
    <row r="19" ht="12.75" customHeight="1" x14ac:dyDescent="0.2"/>
    <row r="20" ht="12.75" customHeight="1" x14ac:dyDescent="0.2"/>
    <row r="21" ht="12.75" customHeight="1" x14ac:dyDescent="0.2"/>
    <row r="22" ht="12.75" customHeight="1" x14ac:dyDescent="0.2"/>
    <row r="23" ht="12.75" customHeight="1" x14ac:dyDescent="0.2"/>
    <row r="24" ht="12.75" customHeight="1" x14ac:dyDescent="0.2"/>
    <row r="25" ht="12.75" customHeight="1" x14ac:dyDescent="0.2"/>
    <row r="26" ht="12.75" customHeight="1" x14ac:dyDescent="0.2"/>
    <row r="27" ht="12.75" customHeight="1" x14ac:dyDescent="0.2"/>
    <row r="28" ht="12.75" customHeight="1" x14ac:dyDescent="0.2"/>
    <row r="29" ht="12.75" customHeight="1" x14ac:dyDescent="0.2"/>
    <row r="30" ht="12.75" customHeight="1" x14ac:dyDescent="0.2"/>
    <row r="31" ht="12.75" customHeight="1" x14ac:dyDescent="0.2"/>
    <row r="32" ht="12.75" customHeight="1" x14ac:dyDescent="0.2"/>
    <row r="33" ht="12.75" customHeight="1" x14ac:dyDescent="0.2"/>
  </sheetData>
  <sheetProtection password="E8FD" sheet="1" objects="1" scenarios="1"/>
  <mergeCells count="1">
    <mergeCell ref="B1:D1"/>
  </mergeCells>
  <phoneticPr fontId="9" type="noConversion"/>
  <hyperlinks>
    <hyperlink ref="K1" location="Hauptmenü!A1" display="Hauptmenü"/>
    <hyperlink ref="B1" location="Eingabeseite!A1" display="Daten eingeben/rechnen!"/>
    <hyperlink ref="F1" location="'T VEGA'!A1" display="Tabelle Vega (Call/Put)"/>
    <hyperlink ref="H1" location="'D  Put-Vega'!A1" display="Diagramm Put-Vega"/>
  </hyperlinks>
  <pageMargins left="1.1811023622047245" right="1.1811023622047245" top="0.98425196850393704" bottom="1.1811023622047245" header="0.51181102362204722" footer="0.51181102362204722"/>
  <pageSetup paperSize="9" orientation="landscape" r:id="rId1"/>
  <headerFooter alignWithMargins="0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23"/>
  <dimension ref="A1:L33"/>
  <sheetViews>
    <sheetView showGridLines="0" showRowColHeaders="0" showZeros="0" showOutlineSymbols="0" zoomScale="125" workbookViewId="0">
      <selection activeCell="K1" sqref="K1"/>
    </sheetView>
  </sheetViews>
  <sheetFormatPr baseColWidth="10" defaultRowHeight="11.25" x14ac:dyDescent="0.2"/>
  <cols>
    <col min="1" max="16384" width="11.42578125" style="53"/>
  </cols>
  <sheetData>
    <row r="1" spans="1:12" ht="20.100000000000001" customHeight="1" x14ac:dyDescent="0.2">
      <c r="A1" s="493"/>
      <c r="B1" s="636" t="s">
        <v>53</v>
      </c>
      <c r="C1" s="636"/>
      <c r="D1" s="636"/>
      <c r="E1" s="493"/>
      <c r="F1" s="494" t="s">
        <v>57</v>
      </c>
      <c r="G1" s="494"/>
      <c r="H1" s="494" t="s">
        <v>87</v>
      </c>
      <c r="I1" s="493"/>
      <c r="J1" s="493"/>
      <c r="K1" s="495" t="s">
        <v>28</v>
      </c>
      <c r="L1" s="493"/>
    </row>
    <row r="2" spans="1:12" ht="12.75" customHeight="1" x14ac:dyDescent="0.2">
      <c r="A2" s="493"/>
      <c r="B2" s="493"/>
      <c r="C2" s="493"/>
      <c r="D2" s="493"/>
      <c r="E2" s="493"/>
      <c r="F2" s="493"/>
      <c r="G2" s="493"/>
      <c r="H2" s="493"/>
      <c r="I2" s="493"/>
      <c r="J2" s="493"/>
      <c r="K2" s="493"/>
      <c r="L2" s="493"/>
    </row>
    <row r="3" spans="1:12" ht="12.75" customHeight="1" x14ac:dyDescent="0.2"/>
    <row r="4" spans="1:12" ht="12.75" customHeight="1" x14ac:dyDescent="0.2"/>
    <row r="5" spans="1:12" ht="12.75" customHeight="1" x14ac:dyDescent="0.2"/>
    <row r="6" spans="1:12" ht="12.75" customHeight="1" x14ac:dyDescent="0.2"/>
    <row r="7" spans="1:12" ht="12.75" customHeight="1" x14ac:dyDescent="0.2"/>
    <row r="8" spans="1:12" ht="12.75" customHeight="1" x14ac:dyDescent="0.2"/>
    <row r="9" spans="1:12" ht="12.75" customHeight="1" x14ac:dyDescent="0.2"/>
    <row r="10" spans="1:12" ht="12.75" customHeight="1" x14ac:dyDescent="0.2"/>
    <row r="11" spans="1:12" ht="12.75" customHeight="1" x14ac:dyDescent="0.2"/>
    <row r="12" spans="1:12" ht="12.75" customHeight="1" x14ac:dyDescent="0.2"/>
    <row r="13" spans="1:12" ht="12.75" customHeight="1" x14ac:dyDescent="0.2"/>
    <row r="14" spans="1:12" ht="12.75" customHeight="1" x14ac:dyDescent="0.2"/>
    <row r="15" spans="1:12" ht="12.75" customHeight="1" x14ac:dyDescent="0.2"/>
    <row r="16" spans="1:12" ht="12.75" customHeight="1" x14ac:dyDescent="0.2"/>
    <row r="17" ht="12.75" customHeight="1" x14ac:dyDescent="0.2"/>
    <row r="18" ht="12.75" customHeight="1" x14ac:dyDescent="0.2"/>
    <row r="19" ht="12.75" customHeight="1" x14ac:dyDescent="0.2"/>
    <row r="20" ht="12.75" customHeight="1" x14ac:dyDescent="0.2"/>
    <row r="21" ht="12.75" customHeight="1" x14ac:dyDescent="0.2"/>
    <row r="22" ht="12.75" customHeight="1" x14ac:dyDescent="0.2"/>
    <row r="23" ht="12.75" customHeight="1" x14ac:dyDescent="0.2"/>
    <row r="24" ht="12.75" customHeight="1" x14ac:dyDescent="0.2"/>
    <row r="25" ht="12.75" customHeight="1" x14ac:dyDescent="0.2"/>
    <row r="26" ht="12.75" customHeight="1" x14ac:dyDescent="0.2"/>
    <row r="27" ht="12.75" customHeight="1" x14ac:dyDescent="0.2"/>
    <row r="28" ht="12.75" customHeight="1" x14ac:dyDescent="0.2"/>
    <row r="29" ht="12.75" customHeight="1" x14ac:dyDescent="0.2"/>
    <row r="30" ht="12.75" customHeight="1" x14ac:dyDescent="0.2"/>
    <row r="31" ht="12.75" customHeight="1" x14ac:dyDescent="0.2"/>
    <row r="32" ht="12.75" customHeight="1" x14ac:dyDescent="0.2"/>
    <row r="33" ht="12.75" customHeight="1" x14ac:dyDescent="0.2"/>
  </sheetData>
  <sheetProtection password="E8FD" sheet="1" objects="1" scenarios="1"/>
  <mergeCells count="1">
    <mergeCell ref="B1:D1"/>
  </mergeCells>
  <phoneticPr fontId="9" type="noConversion"/>
  <hyperlinks>
    <hyperlink ref="K1" location="Hauptmenü!A1" display="Hauptmenü"/>
    <hyperlink ref="B1" location="Eingabeseite!A1" display="Daten eingeben/rechnen!"/>
    <hyperlink ref="F1" location="'T VEGA'!A1" display="Tabelle Vega (Call/Put)"/>
    <hyperlink ref="H1" location="'D Call-Vega'!A1" display="Diagramm Call-Vega"/>
  </hyperlinks>
  <pageMargins left="1.1811023622047245" right="1.1811023622047245" top="0.98425196850393704" bottom="1.1811023622047245" header="0.51181102362204722" footer="0.51181102362204722"/>
  <pageSetup paperSize="9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20</vt:i4>
      </vt:variant>
    </vt:vector>
  </HeadingPairs>
  <TitlesOfParts>
    <vt:vector size="20" baseType="lpstr">
      <vt:lpstr>HAUPTMENÜ</vt:lpstr>
      <vt:lpstr>EINGABESEITE</vt:lpstr>
      <vt:lpstr>T CAll-PUT-DELTA-GAMMA-LEVERAGE</vt:lpstr>
      <vt:lpstr>D CALL-PREIS</vt:lpstr>
      <vt:lpstr>D PUT-PREIS</vt:lpstr>
      <vt:lpstr>D CALL-DELTA</vt:lpstr>
      <vt:lpstr>D PUT-DELTA</vt:lpstr>
      <vt:lpstr>D GAMMA</vt:lpstr>
      <vt:lpstr>D CALL-LEVERAGE</vt:lpstr>
      <vt:lpstr>D PUT-LEVERAGE</vt:lpstr>
      <vt:lpstr>T THETA</vt:lpstr>
      <vt:lpstr>D CALL-THETA</vt:lpstr>
      <vt:lpstr>D PUT-THETA</vt:lpstr>
      <vt:lpstr>T RHO</vt:lpstr>
      <vt:lpstr>D CALL-RHO</vt:lpstr>
      <vt:lpstr>D PUT-RHO</vt:lpstr>
      <vt:lpstr>T VEGA</vt:lpstr>
      <vt:lpstr>T IMPLIZITE VOLATILITÄT</vt:lpstr>
      <vt:lpstr>D CALL-VEGA</vt:lpstr>
      <vt:lpstr>D  PUT-VEGA</vt:lpstr>
    </vt:vector>
  </TitlesOfParts>
  <Company>HTW Chur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malu</dc:creator>
  <cp:lastModifiedBy>Max Lüscher</cp:lastModifiedBy>
  <cp:lastPrinted>2013-05-10T12:23:44Z</cp:lastPrinted>
  <dcterms:created xsi:type="dcterms:W3CDTF">2002-07-15T13:56:24Z</dcterms:created>
  <dcterms:modified xsi:type="dcterms:W3CDTF">2026-08-05T13:59:16Z</dcterms:modified>
</cp:coreProperties>
</file>